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1. Master BOM" sheetId="3" state="visible" r:id="rId5"/>
    <sheet name="2. Schematic Parts" sheetId="4" state="visible" r:id="rId6"/>
    <sheet name="3. Layout Parts" sheetId="5" state="visible" r:id="rId7"/>
    <sheet name="4. Tracker" sheetId="6" state="visible" r:id="rId8"/>
    <sheet name="6. Footprint Check" sheetId="7" state="visible" r:id="rId9"/>
    <sheet name="5. Discrepancy Log" sheetId="8" state="visible" r:id="rId10"/>
  </sheets>
  <definedNames>
    <definedName function="false" hidden="true" localSheetId="2" name="_xlnm._FilterDatabase" vbProcedure="false">'1. Master BOM'!$A$1:$J$400</definedName>
    <definedName function="false" hidden="true" localSheetId="3" name="_xlnm._FilterDatabase" vbProcedure="false">'2. Schematic Parts'!$A$1:$G$3001</definedName>
    <definedName function="false" hidden="true" localSheetId="4" name="_xlnm._FilterDatabase" vbProcedure="false">'3. Layout Parts'!$A$1:$H$3001</definedName>
    <definedName function="false" hidden="true" localSheetId="5" name="_xlnm._FilterDatabase" vbProcedure="false">'4. Tracker'!$A$1:$X$3001</definedName>
    <definedName function="false" hidden="true" localSheetId="7" name="_xlnm._FilterDatabase" vbProcedure="false">'5. Discrepancy Log'!$A$1:$J$151</definedName>
    <definedName function="false" hidden="true" localSheetId="6" name="_xlnm._FilterDatabase" vbProcedure="false">'6. Footprint Check'!$A$1:$L$400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<sst xmlns="http://schemas.openxmlformats.org/spreadsheetml/2006/main" count="229" uniqueCount="191">
  <si>
    <t xml:space="preserve">PCB COMPONENT VERIFICATION TRACKER v3 — X-Band ESA Subarray/Module</t>
  </si>
  <si>
    <t xml:space="preserve">Reconciles Master BOM ↔ PADS Logic (schematic) ↔ PADS Layout (board), verifies footprints and part numbers, and tracks physical inspection.</t>
  </si>
  <si>
    <t xml:space="preserve">LEGEND</t>
  </si>
  <si>
    <t xml:space="preserve">Light yellow cells = YOU paste or type data here. All other cells contain formulas — do not overwrite them.</t>
  </si>
  <si>
    <t xml:space="preserve">Rows 2–5 of each paste sheet contain EXAMPLE values showing the expected format. CLEAR their contents before pasting real data. Clear contents only — never delete entire rows, or the formulas that point at those rows will break.</t>
  </si>
  <si>
    <t xml:space="preserve">Always use Paste Special &gt; Values so fills, dropdowns, and text formats are preserved. If your board exceeds the pre-built 3,000 formula rows, select the last formula row and fill it down.</t>
  </si>
  <si>
    <t xml:space="preserve">STEP 1 — SOURCE DATA</t>
  </si>
  <si>
    <t xml:space="preserve">A) Schematic: run your parser tool on the PADS Logic export. It produces tab-separated rows, no header, one row per physical part (ref des deduplicated and sorted), with exactly these five columns in order: 1 Ref Des, 2 Part Type, 3 PCB Decal, 4 EDU Part Number, 5 FLIGHT Part Number. The part-number columns may be blank for some parts.</t>
  </si>
  <si>
    <t xml:space="preserve">B) PADS Layout → File &gt; Export (.asc): check PARTS (+ Expand Attributes: PARTS, and ASSEMBLY VARIANTS if used). In the *PART* section each line reads:  RefDes  PartType@Decal  X  Y  Orientation ... — the DECAL after the @ is the footprint actually placed. A mirror flag (M) indicates the BOTTOM side.</t>
  </si>
  <si>
    <t xml:space="preserve">C) CAM Plus list file: TOP and BOTTOM runs, pin type = ALL, check 'Read part definitions' and 'Read value attributes'. Cleanest source for ref des per side.</t>
  </si>
  <si>
    <t xml:space="preserve">STEP 2 — PASTE INTO THIS WORKBOOK</t>
  </si>
  <si>
    <t xml:space="preserve">1. Master BOM: paste your 5 BOM columns into A–E, then fill column F 'Expected Footprint / Package' (0402, QFN24, SOT23, ...) for every line that places on the board. Dashes/underscores/spaces are ignored during matching. Leave F blank for hardware lines with no ref des. Dash ranges in Ref. Des. (C1-C9) are flagged in column H — expand them to full comma lists.</t>
  </si>
  <si>
    <t xml:space="preserve">2. Schematic Parts: copy the parser output and paste at cell A2 — because it is tab-separated it lands directly in columns A–E (Ref Des, Part Type, PCB Decal, EDU Part Number, FLIGHT Part Number) with no Text to Columns step. Columns F 'Duplicate?' and G 'On Board?' compute automatically. Decal and part-number columns are pre-formatted as Text so values like 0402 keep their leading zeros. FLIGHT Part Number is carried for reference; the checks use the EDU Part Number.</t>
  </si>
  <si>
    <t xml:space="preserve">3. Layout Parts: paste Ref Des (A), Part Type (B), Decal/Footprint (C), Side (D). Easiest path: paste the .asc *PART* lines, Text to Columns on spaces, then Text to Columns on '@' to split PartType from Decal (set decal output column to Text). Fill Side from the CAM top/bottom lists or the .asc mirror flag. X/Y/Rotation (E–G) optional.</t>
  </si>
  <si>
    <t xml:space="preserve">STEP 3 — RESOLVE DATA FLAGS (before touching the board)</t>
  </si>
  <si>
    <t xml:space="preserve">The Tracker builds one row per placed ref des and flags: NOT IN SCHEMATIC; part-type MISMATCH (Logic vs Layout); Decal Match MISMATCH (schematic PCB decal vs layout decal); NOT IN BOM / MULTIPLE BOM LINES; PN Match MISMATCH (schematic EDU Part Number vs BOM EDU Mfr Number); and CHECK on the footprint auto-screen.</t>
  </si>
  <si>
    <t xml:space="preserve">A blank schematic decal shows NO SCH DECAL and a blank schematic part number shows NO SCH PN — these are informational, not errors, and do not trigger the REVIEW flag. Any MISMATCH does. Filter Data Check = REVIEW to see every hard discrepancy in one pass.</t>
  </si>
  <si>
    <t xml:space="preserve">Master BOM flags SHORT/OVER quantities and no-ref-des lines needing manual verification. Schematic Parts flags parts never placed on the board. The Dashboard totals every flag — drive them to zero or disposition them in the Discrepancy Log before physical inspection.</t>
  </si>
  <si>
    <t xml:space="preserve">Cross-checks: PADS Layout Tools &gt; Compare/ECO against a Logic netlist, and PADS Logic File &gt; Reports &gt; Bill of Materials diffed against the master BOM.</t>
  </si>
  <si>
    <t xml:space="preserve">STEP 4 — FOOTPRINT VERIFICATION (sheet '6. Footprint Check')</t>
  </si>
  <si>
    <t xml:space="preserve">One row per BOM item, auto-filled with the decal the layout uses, count placed, a MIXED flag if one BOM item is placed with more than one decal, and the auto-screen result. For each item, compare the decal against the part's datasheet land pattern (pin count, pitch, pad pattern, body outline), then set Footprint Verified = Pass / Fail with initials and date. The auto-screen is a name test only — CHECK can still be a correct footprint with an unrelated library name; verify by eye and record it.</t>
  </si>
  <si>
    <t xml:space="preserve">STEP 5 — PHYSICAL VERIFICATION</t>
  </si>
  <si>
    <t xml:space="preserve">Sort the Tracker by Side then Ref Des (or by Part Type to batch identical parts). Top first, then Bottom. Per part: present → correct part (marking vs Description / EDU Mfr Number) → orientation/polarity. Set Physical Status + initials + date. Highlight a printed assembly drawing in parallel. DNP parts: 'DNP - Verified Absent' after confirming the location is empty. No-ref-des BOM lines: verify against the Master BOM sheet directly.</t>
  </si>
  <si>
    <t xml:space="preserve">STEP 6 — CLOSE OUT</t>
  </si>
  <si>
    <t xml:space="preserve">Dashboard: % Complete = 100%, footprint checks complete, zero unresolved flags, discrepancies closed. Fill the sign-off block.</t>
  </si>
  <si>
    <t xml:space="preserve">PCB COMPONENT VERIFICATION — DASHBOARD</t>
  </si>
  <si>
    <t xml:space="preserve">Assembly / Board:</t>
  </si>
  <si>
    <t xml:space="preserve">Serial Number:</t>
  </si>
  <si>
    <t xml:space="preserve">PCB Rev / BOM Rev:</t>
  </si>
  <si>
    <t xml:space="preserve">Verified By:</t>
  </si>
  <si>
    <t xml:space="preserve">Sign-off Date:</t>
  </si>
  <si>
    <t xml:space="preserve">VERIFICATION PROGRESS</t>
  </si>
  <si>
    <t xml:space="preserve">Total parts placed (from Layout)</t>
  </si>
  <si>
    <t xml:space="preserve">One row per ref des on the board</t>
  </si>
  <si>
    <t xml:space="preserve">  Top side</t>
  </si>
  <si>
    <t xml:space="preserve">  Bottom side</t>
  </si>
  <si>
    <t xml:space="preserve">Pass</t>
  </si>
  <si>
    <t xml:space="preserve">Fail — all</t>
  </si>
  <si>
    <t xml:space="preserve">    Fail — Missing</t>
  </si>
  <si>
    <t xml:space="preserve">    Fail — Wrong Part</t>
  </si>
  <si>
    <t xml:space="preserve">    Fail — Orientation</t>
  </si>
  <si>
    <t xml:space="preserve">    Fail — Damaged</t>
  </si>
  <si>
    <t xml:space="preserve">DNP — verified absent</t>
  </si>
  <si>
    <t xml:space="preserve">N/A</t>
  </si>
  <si>
    <t xml:space="preserve">Checked (Pass + Fail + DNP + N/A)</t>
  </si>
  <si>
    <t xml:space="preserve">Remaining (not yet checked)</t>
  </si>
  <si>
    <t xml:space="preserve">% Complete</t>
  </si>
  <si>
    <t xml:space="preserve">FOOTPRINT VERIFICATION (per BOM item — sheet 6)</t>
  </si>
  <si>
    <t xml:space="preserve">BOM items total</t>
  </si>
  <si>
    <t xml:space="preserve">Footprint verified — Pass</t>
  </si>
  <si>
    <t xml:space="preserve">Footprint verified — Fail</t>
  </si>
  <si>
    <t xml:space="preserve">N/A — not placed</t>
  </si>
  <si>
    <t xml:space="preserve">Hardware / DNP-only items</t>
  </si>
  <si>
    <t xml:space="preserve">Footprint checks remaining</t>
  </si>
  <si>
    <t xml:space="preserve">Items placed with MIXED decals</t>
  </si>
  <si>
    <t xml:space="preserve">Same BOM item, more than one footprint — review</t>
  </si>
  <si>
    <t xml:space="preserve">Auto-screen flags (item level)</t>
  </si>
  <si>
    <t xml:space="preserve">Decal name lacks expected package string — verify by eye</t>
  </si>
  <si>
    <t xml:space="preserve">DATA RECONCILIATION FLAGS — must be 0 (or dispositioned) before physical check</t>
  </si>
  <si>
    <t xml:space="preserve">Placed parts NOT IN SCHEMATIC</t>
  </si>
  <si>
    <t xml:space="preserve">On the board but not in Logic — investigate</t>
  </si>
  <si>
    <t xml:space="preserve">Part type MISMATCH (Logic vs Layout)</t>
  </si>
  <si>
    <t xml:space="preserve">Same ref des, different part type</t>
  </si>
  <si>
    <t xml:space="preserve">Decal MISMATCH (Sch vs Layout)</t>
  </si>
  <si>
    <t xml:space="preserve">Schematic PCB decal differs from decal placed on board</t>
  </si>
  <si>
    <t xml:space="preserve">PN MISMATCH (Sch vs BOM)</t>
  </si>
  <si>
    <t xml:space="preserve">Schematic EDU Part Number differs from BOM EDU Mfr Number</t>
  </si>
  <si>
    <t xml:space="preserve">No schematic decal (info)</t>
  </si>
  <si>
    <t xml:space="preserve">Blank PCB Decal in parser output — not an error</t>
  </si>
  <si>
    <t xml:space="preserve">No schematic PN (info)</t>
  </si>
  <si>
    <t xml:space="preserve">Blank EDU Part Number in parser output — not an error</t>
  </si>
  <si>
    <t xml:space="preserve">Placed parts NOT IN BOM</t>
  </si>
  <si>
    <t xml:space="preserve">Check for unexpanded ranges in BOM ref-des lists first</t>
  </si>
  <si>
    <t xml:space="preserve">Ref des on MULTIPLE BOM LINES</t>
  </si>
  <si>
    <t xml:space="preserve">Same ref des claimed by two BOM items</t>
  </si>
  <si>
    <t xml:space="preserve">Tracker rows flagged REVIEW</t>
  </si>
  <si>
    <t xml:space="preserve">Union of the MISMATCH / not-found flags above</t>
  </si>
  <si>
    <t xml:space="preserve">Tracker footprint auto flags (per ref des)</t>
  </si>
  <si>
    <t xml:space="preserve">Screening only — disposition on sheet 6</t>
  </si>
  <si>
    <t xml:space="preserve">Schematic parts NOT ON BOARD</t>
  </si>
  <si>
    <t xml:space="preserve">In Logic but never placed in Layout</t>
  </si>
  <si>
    <t xml:space="preserve">Duplicate ref des in schematic import</t>
  </si>
  <si>
    <t xml:space="preserve">Shown as pairs; value is # of duplicated names (approx.)</t>
  </si>
  <si>
    <t xml:space="preserve">Duplicate ref des in layout import</t>
  </si>
  <si>
    <t xml:space="preserve">BOM qty ≠ ref-des count</t>
  </si>
  <si>
    <t xml:space="preserve">Single Unit Qty disagrees with the ref-des list</t>
  </si>
  <si>
    <t xml:space="preserve">BOM ref-des ranges to expand</t>
  </si>
  <si>
    <t xml:space="preserve">Expand C1-C9 style lists to full comma lists</t>
  </si>
  <si>
    <t xml:space="preserve">BOM lines SHORT on board</t>
  </si>
  <si>
    <t xml:space="preserve">Fewer placed than BOM qty — possible missing part</t>
  </si>
  <si>
    <t xml:space="preserve">BOM lines OVER on board</t>
  </si>
  <si>
    <t xml:space="preserve">BOM items to verify manually (no ref des)</t>
  </si>
  <si>
    <t xml:space="preserve">Hardware / consumables — check by hand</t>
  </si>
  <si>
    <t xml:space="preserve">Light yellow = fill in. All counts update automatically. Example data is pre-loaded in rows 2–5 of each sheet — clear it before use.</t>
  </si>
  <si>
    <t xml:space="preserve">Item</t>
  </si>
  <si>
    <t xml:space="preserve">EDU Mfr Number</t>
  </si>
  <si>
    <t xml:space="preserve">Single Unit Qty</t>
  </si>
  <si>
    <t xml:space="preserve">Ref. Des.</t>
  </si>
  <si>
    <t xml:space="preserve">Description</t>
  </si>
  <si>
    <t xml:space="preserve">Expected Footprint / Package</t>
  </si>
  <si>
    <t xml:space="preserve"># Ref Des Listed</t>
  </si>
  <si>
    <t xml:space="preserve">Qty Check</t>
  </si>
  <si>
    <t xml:space="preserve">Placed On Board</t>
  </si>
  <si>
    <t xml:space="preserve">Board Qty Check</t>
  </si>
  <si>
    <t xml:space="preserve">EDU-100123-001</t>
  </si>
  <si>
    <t xml:space="preserve">C1, C2</t>
  </si>
  <si>
    <t xml:space="preserve">CAP, CER, 100pF, 5%, 50V, 0402</t>
  </si>
  <si>
    <t xml:space="preserve">0402</t>
  </si>
  <si>
    <t xml:space="preserve">EDU-100456-001</t>
  </si>
  <si>
    <t xml:space="preserve">U1</t>
  </si>
  <si>
    <t xml:space="preserve">MMIC, GaN PA, X-BAND, QFN-24</t>
  </si>
  <si>
    <t xml:space="preserve">QFN24</t>
  </si>
  <si>
    <t xml:space="preserve">EDU-100789-001</t>
  </si>
  <si>
    <t xml:space="preserve">J1</t>
  </si>
  <si>
    <t xml:space="preserve">CONNECTOR, RF, SMPM, PCB MOUNT</t>
  </si>
  <si>
    <t xml:space="preserve">SMPM</t>
  </si>
  <si>
    <t xml:space="preserve">EDU-100900-001</t>
  </si>
  <si>
    <t xml:space="preserve">SCREW, M2 X 4MM, SST, PHILLIPS</t>
  </si>
  <si>
    <t xml:space="preserve">Ref Des</t>
  </si>
  <si>
    <t xml:space="preserve">Part Type</t>
  </si>
  <si>
    <t xml:space="preserve">PCB Decal</t>
  </si>
  <si>
    <t xml:space="preserve">EDU Part Number</t>
  </si>
  <si>
    <t xml:space="preserve">FLIGHT Part Number</t>
  </si>
  <si>
    <t xml:space="preserve">Duplicate?</t>
  </si>
  <si>
    <t xml:space="preserve">On Board?</t>
  </si>
  <si>
    <t xml:space="preserve">C1</t>
  </si>
  <si>
    <t xml:space="preserve">CAP100PF0402</t>
  </si>
  <si>
    <t xml:space="preserve">CAP0402</t>
  </si>
  <si>
    <t xml:space="preserve">FLT-100123-001</t>
  </si>
  <si>
    <t xml:space="preserve">C2</t>
  </si>
  <si>
    <t xml:space="preserve">MMIC_PA_XB</t>
  </si>
  <si>
    <t xml:space="preserve">QFN24_4X4</t>
  </si>
  <si>
    <t xml:space="preserve">FLT-100456-001</t>
  </si>
  <si>
    <t xml:space="preserve">SMPM_CONN</t>
  </si>
  <si>
    <t xml:space="preserve">SMPM_SMT</t>
  </si>
  <si>
    <t xml:space="preserve">Decal / Footprint</t>
  </si>
  <si>
    <t xml:space="preserve">Side (Top/Bottom)</t>
  </si>
  <si>
    <t xml:space="preserve">X</t>
  </si>
  <si>
    <t xml:space="preserve">Y</t>
  </si>
  <si>
    <t xml:space="preserve">Rotation</t>
  </si>
  <si>
    <t xml:space="preserve">Top</t>
  </si>
  <si>
    <t xml:space="preserve">Bottom</t>
  </si>
  <si>
    <t xml:space="preserve">Side</t>
  </si>
  <si>
    <t xml:space="preserve">Part Type (Layout)</t>
  </si>
  <si>
    <t xml:space="preserve">Decal (Layout)</t>
  </si>
  <si>
    <t xml:space="preserve">Part Type (Schematic)</t>
  </si>
  <si>
    <t xml:space="preserve">Decal (Schematic)</t>
  </si>
  <si>
    <t xml:space="preserve">EDU PN (Schematic)</t>
  </si>
  <si>
    <t xml:space="preserve">In Schematic?</t>
  </si>
  <si>
    <t xml:space="preserve">Type Match?</t>
  </si>
  <si>
    <t xml:space="preserve">Decal Match (Sch vs Layout)?</t>
  </si>
  <si>
    <t xml:space="preserve">BOM Hits (helper)</t>
  </si>
  <si>
    <t xml:space="preserve">BOM Row (helper)</t>
  </si>
  <si>
    <t xml:space="preserve">In BOM?</t>
  </si>
  <si>
    <t xml:space="preserve">BOM Item</t>
  </si>
  <si>
    <t xml:space="preserve">EDU Mfr Number (BOM)</t>
  </si>
  <si>
    <t xml:space="preserve">PN Match (Sch vs BOM)?</t>
  </si>
  <si>
    <t xml:space="preserve">Expected Footprint (BOM)</t>
  </si>
  <si>
    <t xml:space="preserve">Footprint Check (auto)</t>
  </si>
  <si>
    <t xml:space="preserve">Data Check</t>
  </si>
  <si>
    <t xml:space="preserve">Physical Status</t>
  </si>
  <si>
    <t xml:space="preserve">Checked By</t>
  </si>
  <si>
    <t xml:space="preserve">Date Checked</t>
  </si>
  <si>
    <t xml:space="preserve">Notes</t>
  </si>
  <si>
    <t xml:space="preserve">AB</t>
  </si>
  <si>
    <t xml:space="preserve">Example row — clear U:X before use</t>
  </si>
  <si>
    <t xml:space="preserve">Fail - Missing</t>
  </si>
  <si>
    <t xml:space="preserve">Expected Footprint</t>
  </si>
  <si>
    <t xml:space="preserve">Decal Used (Layout)</t>
  </si>
  <si>
    <t xml:space="preserve"># Placed</t>
  </si>
  <si>
    <t xml:space="preserve">Mixed Decals?</t>
  </si>
  <si>
    <t xml:space="preserve">Auto Check</t>
  </si>
  <si>
    <t xml:space="preserve">Footprint Verified</t>
  </si>
  <si>
    <t xml:space="preserve">Verified By</t>
  </si>
  <si>
    <t xml:space="preserve">Date</t>
  </si>
  <si>
    <t xml:space="preserve">Example row — clear I:L before use</t>
  </si>
  <si>
    <t xml:space="preserve">ID</t>
  </si>
  <si>
    <t xml:space="preserve">Date Found</t>
  </si>
  <si>
    <t xml:space="preserve">Ref Des / BOM Item</t>
  </si>
  <si>
    <t xml:space="preserve">Found During</t>
  </si>
  <si>
    <t xml:space="preserve">Type</t>
  </si>
  <si>
    <t xml:space="preserve">Disposition</t>
  </si>
  <si>
    <t xml:space="preserve">Status</t>
  </si>
  <si>
    <t xml:space="preserve">Owner</t>
  </si>
  <si>
    <t xml:space="preserve">Date Closed</t>
  </si>
  <si>
    <t xml:space="preserve">C7</t>
  </si>
  <si>
    <t xml:space="preserve">Data reconciliation</t>
  </si>
  <si>
    <t xml:space="preserve">Qty mismatch</t>
  </si>
  <si>
    <t xml:space="preserve">Example row — BOM line 12 lists 6 ref des but Single Unit Qty = 5. Clear before use.</t>
  </si>
  <si>
    <t xml:space="preserve">Update BOM</t>
  </si>
  <si>
    <t xml:space="preserve">Open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</si>
</sst>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@"/>
    <numFmt numFmtId="168" formatCode="mm/d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0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1859C"/>
        <bgColor rgb="FF2E75B6"/>
      </patternFill>
    </fill>
    <fill>
      <patternFill patternType="solid">
        <fgColor rgb="FFFFF2CC"/>
        <bgColor rgb="FFFFEB9C"/>
      </patternFill>
    </fill>
    <fill>
      <patternFill patternType="solid">
        <fgColor rgb="FF20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548235"/>
      <rgbColor rgb="FF203864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42" hidden="false" customHeight="true" outlineLevel="0" collapsed="false">
      <c r="A6" s="4" t="s">
        <v>4</v>
      </c>
    </row>
    <row r="7" customFormat="false" ht="27.75" hidden="false" customHeight="tru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42" hidden="false" customHeight="true" outlineLevel="0" collapsed="false">
      <c r="A10" s="4" t="s">
        <v>7</v>
      </c>
    </row>
    <row r="11" customFormat="false" ht="42" hidden="false" customHeight="true" outlineLevel="0" collapsed="false">
      <c r="A11" s="4" t="s">
        <v>8</v>
      </c>
    </row>
    <row r="12" customFormat="false" ht="27.75" hidden="false" customHeight="tru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42" hidden="false" customHeight="true" outlineLevel="0" collapsed="false">
      <c r="A15" s="4" t="s">
        <v>11</v>
      </c>
    </row>
    <row r="16" customFormat="false" ht="42" hidden="false" customHeight="true" outlineLevel="0" collapsed="false">
      <c r="A16" s="4" t="s">
        <v>12</v>
      </c>
    </row>
    <row r="17" customFormat="false" ht="42" hidden="false" customHeight="true" outlineLevel="0" collapsed="false">
      <c r="A17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42" hidden="false" customHeight="true" outlineLevel="0" collapsed="false">
      <c r="A20" s="4" t="s">
        <v>15</v>
      </c>
    </row>
    <row r="21" customFormat="false" ht="42" hidden="false" customHeight="true" outlineLevel="0" collapsed="false">
      <c r="A21" s="4" t="s">
        <v>16</v>
      </c>
    </row>
    <row r="22" customFormat="false" ht="42" hidden="false" customHeight="true" outlineLevel="0" collapsed="false">
      <c r="A22" s="4" t="s">
        <v>17</v>
      </c>
    </row>
    <row r="23" customFormat="false" ht="27.75" hidden="false" customHeight="true" outlineLevel="0" collapsed="false">
      <c r="A23" s="4" t="s">
        <v>18</v>
      </c>
    </row>
    <row r="25" customFormat="false" ht="15" hidden="false" customHeight="false" outlineLevel="0" collapsed="false">
      <c r="A25" s="3" t="s">
        <v>19</v>
      </c>
    </row>
    <row r="26" customFormat="false" ht="42" hidden="false" customHeight="true" outlineLevel="0" collapsed="false">
      <c r="A26" s="4" t="s">
        <v>20</v>
      </c>
    </row>
    <row r="28" customFormat="false" ht="15" hidden="false" customHeight="false" outlineLevel="0" collapsed="false">
      <c r="A28" s="3" t="s">
        <v>21</v>
      </c>
    </row>
    <row r="29" customFormat="false" ht="42" hidden="false" customHeight="true" outlineLevel="0" collapsed="false">
      <c r="A29" s="4" t="s">
        <v>22</v>
      </c>
    </row>
    <row r="31" customFormat="false" ht="15" hidden="false" customHeight="false" outlineLevel="0" collapsed="false">
      <c r="A31" s="3" t="s">
        <v>23</v>
      </c>
    </row>
    <row r="32" customFormat="false" ht="27.75" hidden="false" customHeight="true" outlineLevel="0" collapsed="false">
      <c r="A32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64"/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5" t="s">
        <v>25</v>
      </c>
      <c r="B1" s="5"/>
      <c r="C1" s="5"/>
    </row>
    <row r="3" customFormat="false" ht="15" hidden="false" customHeight="false" outlineLevel="0" collapsed="false">
      <c r="A3" s="6" t="s">
        <v>26</v>
      </c>
      <c r="B3" s="7"/>
    </row>
    <row r="4" customFormat="false" ht="15" hidden="false" customHeight="false" outlineLevel="0" collapsed="false">
      <c r="A4" s="6" t="s">
        <v>27</v>
      </c>
      <c r="B4" s="7"/>
    </row>
    <row r="5" customFormat="false" ht="15" hidden="false" customHeight="false" outlineLevel="0" collapsed="false">
      <c r="A5" s="6" t="s">
        <v>28</v>
      </c>
      <c r="B5" s="7"/>
    </row>
    <row r="6" customFormat="false" ht="15" hidden="false" customHeight="false" outlineLevel="0" collapsed="false">
      <c r="A6" s="6" t="s">
        <v>29</v>
      </c>
      <c r="B6" s="7"/>
    </row>
    <row r="7" customFormat="false" ht="15" hidden="false" customHeight="false" outlineLevel="0" collapsed="false">
      <c r="A7" s="6" t="s">
        <v>30</v>
      </c>
      <c r="B7" s="7"/>
    </row>
    <row r="9" customFormat="false" ht="15" hidden="false" customHeight="false" outlineLevel="0" collapsed="false">
      <c r="A9" s="8" t="s">
        <v>31</v>
      </c>
      <c r="B9" s="8"/>
      <c r="C9" s="8"/>
    </row>
    <row r="10" customFormat="false" ht="15" hidden="false" customHeight="false" outlineLevel="0" collapsed="false">
      <c r="A10" s="9" t="s">
        <v>32</v>
      </c>
      <c r="B10" s="10" t="n">
        <f aca="false">COUNTIF('4. Tracker'!$A$2:$A$3001,"?*")</f>
        <v>4</v>
      </c>
      <c r="C10" s="2" t="s">
        <v>33</v>
      </c>
    </row>
    <row r="11" customFormat="false" ht="15" hidden="false" customHeight="false" outlineLevel="0" collapsed="false">
      <c r="A11" s="9" t="s">
        <v>34</v>
      </c>
      <c r="B11" s="10" t="n">
        <f aca="false">COUNTIF('4. Tracker'!$B$2:$B$3001,"Top")</f>
        <v>3</v>
      </c>
    </row>
    <row r="12" customFormat="false" ht="15" hidden="false" customHeight="false" outlineLevel="0" collapsed="false">
      <c r="A12" s="9" t="s">
        <v>35</v>
      </c>
      <c r="B12" s="10" t="n">
        <f aca="false">COUNTIF('4. Tracker'!$B$2:$B$3001,"Bottom")</f>
        <v>1</v>
      </c>
    </row>
    <row r="13" customFormat="false" ht="15" hidden="false" customHeight="false" outlineLevel="0" collapsed="false">
      <c r="A13" s="9" t="s">
        <v>36</v>
      </c>
      <c r="B13" s="10" t="n">
        <f aca="false">COUNTIF('4. Tracker'!$U$2:$U$3001,"Pass")</f>
        <v>1</v>
      </c>
    </row>
    <row r="14" customFormat="false" ht="15" hidden="false" customHeight="false" outlineLevel="0" collapsed="false">
      <c r="A14" s="9" t="s">
        <v>37</v>
      </c>
      <c r="B14" s="10" t="n">
        <f aca="false">COUNTIF('4. Tracker'!$U$2:$U$3001,"Fail*")</f>
        <v>1</v>
      </c>
    </row>
    <row r="15" customFormat="false" ht="15" hidden="false" customHeight="false" outlineLevel="0" collapsed="false">
      <c r="A15" s="9" t="s">
        <v>38</v>
      </c>
      <c r="B15" s="10" t="n">
        <f aca="false">COUNTIF('4. Tracker'!$U$2:$U$3001,"Fail - Missing")</f>
        <v>1</v>
      </c>
    </row>
    <row r="16" customFormat="false" ht="15" hidden="false" customHeight="false" outlineLevel="0" collapsed="false">
      <c r="A16" s="9" t="s">
        <v>39</v>
      </c>
      <c r="B16" s="10" t="n">
        <f aca="false">COUNTIF('4. Tracker'!$U$2:$U$3001,"Fail - Wrong Part")</f>
        <v>0</v>
      </c>
    </row>
    <row r="17" customFormat="false" ht="15" hidden="false" customHeight="false" outlineLevel="0" collapsed="false">
      <c r="A17" s="9" t="s">
        <v>40</v>
      </c>
      <c r="B17" s="10" t="n">
        <f aca="false">COUNTIF('4. Tracker'!$U$2:$U$3001,"Fail - Orientation")</f>
        <v>0</v>
      </c>
    </row>
    <row r="18" customFormat="false" ht="15" hidden="false" customHeight="false" outlineLevel="0" collapsed="false">
      <c r="A18" s="9" t="s">
        <v>41</v>
      </c>
      <c r="B18" s="10" t="n">
        <f aca="false">COUNTIF('4. Tracker'!$U$2:$U$3001,"Fail - Damaged")</f>
        <v>0</v>
      </c>
    </row>
    <row r="19" customFormat="false" ht="15" hidden="false" customHeight="false" outlineLevel="0" collapsed="false">
      <c r="A19" s="9" t="s">
        <v>42</v>
      </c>
      <c r="B19" s="10" t="n">
        <f aca="false">COUNTIF('4. Tracker'!$U$2:$U$3001,"DNP*")</f>
        <v>0</v>
      </c>
    </row>
    <row r="20" customFormat="false" ht="15" hidden="false" customHeight="false" outlineLevel="0" collapsed="false">
      <c r="A20" s="9" t="s">
        <v>43</v>
      </c>
      <c r="B20" s="10" t="n">
        <f aca="false">COUNTIF('4. Tracker'!$U$2:$U$3001,"N/A")</f>
        <v>0</v>
      </c>
    </row>
    <row r="21" customFormat="false" ht="15" hidden="false" customHeight="false" outlineLevel="0" collapsed="false">
      <c r="A21" s="9" t="s">
        <v>44</v>
      </c>
      <c r="B21" s="10" t="n">
        <f aca="false">$B$13+$B$14+$B$19+$B$20</f>
        <v>2</v>
      </c>
    </row>
    <row r="22" customFormat="false" ht="15" hidden="false" customHeight="false" outlineLevel="0" collapsed="false">
      <c r="A22" s="9" t="s">
        <v>45</v>
      </c>
      <c r="B22" s="10" t="n">
        <f aca="false">$B$10-$B$21</f>
        <v>2</v>
      </c>
    </row>
    <row r="23" customFormat="false" ht="15" hidden="false" customHeight="false" outlineLevel="0" collapsed="false">
      <c r="A23" s="6" t="s">
        <v>46</v>
      </c>
      <c r="B23" s="11" t="n">
        <f aca="false">IF($B$10=0,0,$B$21/$B$10)</f>
        <v>0.5</v>
      </c>
    </row>
    <row r="25" customFormat="false" ht="15" hidden="false" customHeight="false" outlineLevel="0" collapsed="false">
      <c r="A25" s="8" t="s">
        <v>47</v>
      </c>
      <c r="B25" s="8"/>
      <c r="C25" s="8"/>
    </row>
    <row r="26" customFormat="false" ht="15" hidden="false" customHeight="false" outlineLevel="0" collapsed="false">
      <c r="A26" s="9" t="s">
        <v>48</v>
      </c>
      <c r="B26" s="10" t="n">
        <f aca="false">COUNTA('1. Master BOM'!$A$2:$A$400)</f>
        <v>4</v>
      </c>
    </row>
    <row r="27" customFormat="false" ht="15" hidden="false" customHeight="false" outlineLevel="0" collapsed="false">
      <c r="A27" s="9" t="s">
        <v>49</v>
      </c>
      <c r="B27" s="10" t="n">
        <f aca="false">COUNTIF('6. Footprint Check'!$I$2:$I$400,"Pass")</f>
        <v>1</v>
      </c>
    </row>
    <row r="28" customFormat="false" ht="15" hidden="false" customHeight="false" outlineLevel="0" collapsed="false">
      <c r="A28" s="9" t="s">
        <v>50</v>
      </c>
      <c r="B28" s="10" t="n">
        <f aca="false">COUNTIF('6. Footprint Check'!$I$2:$I$400,"Fail")</f>
        <v>0</v>
      </c>
    </row>
    <row r="29" customFormat="false" ht="15" hidden="false" customHeight="false" outlineLevel="0" collapsed="false">
      <c r="A29" s="9" t="s">
        <v>51</v>
      </c>
      <c r="B29" s="10" t="n">
        <f aca="false">COUNTIF('6. Footprint Check'!$I$2:$I$400,"N/A*")</f>
        <v>0</v>
      </c>
      <c r="C29" s="2" t="s">
        <v>52</v>
      </c>
    </row>
    <row r="30" customFormat="false" ht="15" hidden="false" customHeight="false" outlineLevel="0" collapsed="false">
      <c r="A30" s="9" t="s">
        <v>53</v>
      </c>
      <c r="B30" s="10" t="n">
        <f aca="false">$B$26-$B$27-$B$28-$B$29</f>
        <v>3</v>
      </c>
    </row>
    <row r="31" customFormat="false" ht="15" hidden="false" customHeight="false" outlineLevel="0" collapsed="false">
      <c r="A31" s="9" t="s">
        <v>54</v>
      </c>
      <c r="B31" s="10" t="n">
        <f aca="false">COUNTIF('6. Footprint Check'!$G$2:$G$400,"MIXED")</f>
        <v>0</v>
      </c>
      <c r="C31" s="2" t="s">
        <v>55</v>
      </c>
    </row>
    <row r="32" customFormat="false" ht="15" hidden="false" customHeight="false" outlineLevel="0" collapsed="false">
      <c r="A32" s="9" t="s">
        <v>56</v>
      </c>
      <c r="B32" s="10" t="n">
        <f aca="false">COUNTIF('6. Footprint Check'!$H$2:$H$400,"CHECK")</f>
        <v>0</v>
      </c>
      <c r="C32" s="2" t="s">
        <v>57</v>
      </c>
    </row>
    <row r="34" customFormat="false" ht="15" hidden="false" customHeight="false" outlineLevel="0" collapsed="false">
      <c r="A34" s="8" t="s">
        <v>58</v>
      </c>
      <c r="B34" s="8"/>
      <c r="C34" s="8"/>
    </row>
    <row r="35" customFormat="false" ht="15" hidden="false" customHeight="false" outlineLevel="0" collapsed="false">
      <c r="A35" s="9" t="s">
        <v>59</v>
      </c>
      <c r="B35" s="10" t="n">
        <f aca="false">COUNTIF('4. Tracker'!$H$2:$H$3001,"NOT IN SCHEMATIC")</f>
        <v>0</v>
      </c>
      <c r="C35" s="2" t="s">
        <v>60</v>
      </c>
    </row>
    <row r="36" customFormat="false" ht="15" hidden="false" customHeight="false" outlineLevel="0" collapsed="false">
      <c r="A36" s="9" t="s">
        <v>61</v>
      </c>
      <c r="B36" s="10" t="n">
        <f aca="false">COUNTIF('4. Tracker'!$I$2:$I$3001,"MISMATCH")</f>
        <v>0</v>
      </c>
      <c r="C36" s="2" t="s">
        <v>62</v>
      </c>
    </row>
    <row r="37" customFormat="false" ht="15" hidden="false" customHeight="false" outlineLevel="0" collapsed="false">
      <c r="A37" s="9" t="s">
        <v>63</v>
      </c>
      <c r="B37" s="10" t="n">
        <f aca="false">COUNTIF('4. Tracker'!$J$2:$J$3001,"MISMATCH")</f>
        <v>0</v>
      </c>
      <c r="C37" s="2" t="s">
        <v>64</v>
      </c>
    </row>
    <row r="38" customFormat="false" ht="15" hidden="false" customHeight="false" outlineLevel="0" collapsed="false">
      <c r="A38" s="9" t="s">
        <v>65</v>
      </c>
      <c r="B38" s="10" t="n">
        <f aca="false">COUNTIF('4. Tracker'!$P$2:$P$3001,"MISMATCH")</f>
        <v>0</v>
      </c>
      <c r="C38" s="2" t="s">
        <v>66</v>
      </c>
    </row>
    <row r="39" customFormat="false" ht="15" hidden="false" customHeight="false" outlineLevel="0" collapsed="false">
      <c r="A39" s="9" t="s">
        <v>67</v>
      </c>
      <c r="B39" s="10" t="n">
        <f aca="false">COUNTIF('4. Tracker'!$J$2:$J$3001,"NO SCH DECAL")</f>
        <v>0</v>
      </c>
      <c r="C39" s="2" t="s">
        <v>68</v>
      </c>
    </row>
    <row r="40" customFormat="false" ht="15" hidden="false" customHeight="false" outlineLevel="0" collapsed="false">
      <c r="A40" s="9" t="s">
        <v>69</v>
      </c>
      <c r="B40" s="10" t="n">
        <f aca="false">COUNTIF('4. Tracker'!$P$2:$P$3001,"NO SCH PN")</f>
        <v>1</v>
      </c>
      <c r="C40" s="2" t="s">
        <v>70</v>
      </c>
    </row>
    <row r="41" customFormat="false" ht="15" hidden="false" customHeight="false" outlineLevel="0" collapsed="false">
      <c r="A41" s="9" t="s">
        <v>71</v>
      </c>
      <c r="B41" s="10" t="n">
        <f aca="false">COUNTIF('4. Tracker'!$M$2:$M$3001,"NOT IN BOM")</f>
        <v>0</v>
      </c>
      <c r="C41" s="2" t="s">
        <v>72</v>
      </c>
    </row>
    <row r="42" customFormat="false" ht="15" hidden="false" customHeight="false" outlineLevel="0" collapsed="false">
      <c r="A42" s="9" t="s">
        <v>73</v>
      </c>
      <c r="B42" s="10" t="n">
        <f aca="false">COUNTIF('4. Tracker'!$M$2:$M$3001,"MULTIPLE BOM LINES")</f>
        <v>0</v>
      </c>
      <c r="C42" s="2" t="s">
        <v>74</v>
      </c>
    </row>
    <row r="43" customFormat="false" ht="15" hidden="false" customHeight="false" outlineLevel="0" collapsed="false">
      <c r="A43" s="9" t="s">
        <v>75</v>
      </c>
      <c r="B43" s="10" t="n">
        <f aca="false">COUNTIF('4. Tracker'!$T$2:$T$3001,"REVIEW")</f>
        <v>0</v>
      </c>
      <c r="C43" s="2" t="s">
        <v>76</v>
      </c>
    </row>
    <row r="44" customFormat="false" ht="15" hidden="false" customHeight="false" outlineLevel="0" collapsed="false">
      <c r="A44" s="9" t="s">
        <v>77</v>
      </c>
      <c r="B44" s="10" t="n">
        <f aca="false">COUNTIF('4. Tracker'!$S$2:$S$3001,"CHECK")</f>
        <v>0</v>
      </c>
      <c r="C44" s="2" t="s">
        <v>78</v>
      </c>
    </row>
    <row r="45" customFormat="false" ht="15" hidden="false" customHeight="false" outlineLevel="0" collapsed="false">
      <c r="A45" s="9" t="s">
        <v>79</v>
      </c>
      <c r="B45" s="10" t="n">
        <f aca="false">COUNTIF('2. Schematic Parts'!$G$2:$G$3001,"NOT ON BOARD")</f>
        <v>0</v>
      </c>
      <c r="C45" s="2" t="s">
        <v>80</v>
      </c>
    </row>
    <row r="46" customFormat="false" ht="15" hidden="false" customHeight="false" outlineLevel="0" collapsed="false">
      <c r="A46" s="9" t="s">
        <v>81</v>
      </c>
      <c r="B46" s="10" t="n">
        <f aca="false">COUNTIF('2. Schematic Parts'!$F$2:$F$3001,"DUPLICATE")/2</f>
        <v>0</v>
      </c>
      <c r="C46" s="2" t="s">
        <v>82</v>
      </c>
    </row>
    <row r="47" customFormat="false" ht="15" hidden="false" customHeight="false" outlineLevel="0" collapsed="false">
      <c r="A47" s="9" t="s">
        <v>83</v>
      </c>
      <c r="B47" s="10" t="n">
        <f aca="false">COUNTIF('3. Layout Parts'!$H$2:$H$3001,"DUPLICATE")/2</f>
        <v>0</v>
      </c>
    </row>
    <row r="48" customFormat="false" ht="15" hidden="false" customHeight="false" outlineLevel="0" collapsed="false">
      <c r="A48" s="9" t="s">
        <v>84</v>
      </c>
      <c r="B48" s="10" t="n">
        <f aca="false">COUNTIF('1. Master BOM'!$H$2:$H$400,"QTY MISMATCH")</f>
        <v>0</v>
      </c>
      <c r="C48" s="2" t="s">
        <v>85</v>
      </c>
    </row>
    <row r="49" customFormat="false" ht="15" hidden="false" customHeight="false" outlineLevel="0" collapsed="false">
      <c r="A49" s="9" t="s">
        <v>86</v>
      </c>
      <c r="B49" s="10" t="n">
        <f aca="false">COUNTIF('1. Master BOM'!$H$2:$H$400,"RANGE - EXPAND")</f>
        <v>0</v>
      </c>
      <c r="C49" s="2" t="s">
        <v>87</v>
      </c>
    </row>
    <row r="50" customFormat="false" ht="15" hidden="false" customHeight="false" outlineLevel="0" collapsed="false">
      <c r="A50" s="9" t="s">
        <v>88</v>
      </c>
      <c r="B50" s="10" t="n">
        <f aca="false">COUNTIF('1. Master BOM'!$J$2:$J$400,"SHORT*")</f>
        <v>0</v>
      </c>
      <c r="C50" s="2" t="s">
        <v>89</v>
      </c>
    </row>
    <row r="51" customFormat="false" ht="15" hidden="false" customHeight="false" outlineLevel="0" collapsed="false">
      <c r="A51" s="9" t="s">
        <v>90</v>
      </c>
      <c r="B51" s="10" t="n">
        <f aca="false">COUNTIF('1. Master BOM'!$J$2:$J$400,"OVER*")</f>
        <v>0</v>
      </c>
    </row>
    <row r="52" customFormat="false" ht="15" hidden="false" customHeight="false" outlineLevel="0" collapsed="false">
      <c r="A52" s="9" t="s">
        <v>91</v>
      </c>
      <c r="B52" s="10" t="n">
        <f aca="false">COUNTIF('1. Master BOM'!$J$2:$J$400,"MANUAL*")</f>
        <v>1</v>
      </c>
      <c r="C52" s="2" t="s">
        <v>92</v>
      </c>
    </row>
    <row r="54" customFormat="false" ht="15" hidden="false" customHeight="false" outlineLevel="0" collapsed="false">
      <c r="A54" s="12" t="s">
        <v>93</v>
      </c>
      <c r="B54" s="12"/>
      <c r="C54" s="12"/>
    </row>
  </sheetData>
  <mergeCells count="5">
    <mergeCell ref="A1:C1"/>
    <mergeCell ref="A9:C9"/>
    <mergeCell ref="A25:C25"/>
    <mergeCell ref="A34:C34"/>
    <mergeCell ref="A54:C54"/>
  </mergeCells>
  <conditionalFormatting sqref="B35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B36">
    <cfRule type="cellIs" priority="4" operator="greaterThan" aboveAverage="0" equalAverage="0" bottom="0" percent="0" rank="0" text="" dxfId="0">
      <formula>0</formula>
    </cfRule>
    <cfRule type="cellIs" priority="5" operator="equal" aboveAverage="0" equalAverage="0" bottom="0" percent="0" rank="0" text="" dxfId="1">
      <formula>0</formula>
    </cfRule>
  </conditionalFormatting>
  <conditionalFormatting sqref="B37">
    <cfRule type="cellIs" priority="6" operator="greaterThan" aboveAverage="0" equalAverage="0" bottom="0" percent="0" rank="0" text="" dxfId="0">
      <formula>0</formula>
    </cfRule>
    <cfRule type="cellIs" priority="7" operator="equal" aboveAverage="0" equalAverage="0" bottom="0" percent="0" rank="0" text="" dxfId="1">
      <formula>0</formula>
    </cfRule>
  </conditionalFormatting>
  <conditionalFormatting sqref="B38">
    <cfRule type="cellIs" priority="8" operator="greaterThan" aboveAverage="0" equalAverage="0" bottom="0" percent="0" rank="0" text="" dxfId="0">
      <formula>0</formula>
    </cfRule>
    <cfRule type="cellIs" priority="9" operator="equal" aboveAverage="0" equalAverage="0" bottom="0" percent="0" rank="0" text="" dxfId="1">
      <formula>0</formula>
    </cfRule>
  </conditionalFormatting>
  <conditionalFormatting sqref="B41">
    <cfRule type="cellIs" priority="10" operator="greaterThan" aboveAverage="0" equalAverage="0" bottom="0" percent="0" rank="0" text="" dxfId="0">
      <formula>0</formula>
    </cfRule>
    <cfRule type="cellIs" priority="11" operator="equal" aboveAverage="0" equalAverage="0" bottom="0" percent="0" rank="0" text="" dxfId="1">
      <formula>0</formula>
    </cfRule>
  </conditionalFormatting>
  <conditionalFormatting sqref="B42">
    <cfRule type="cellIs" priority="12" operator="greaterThan" aboveAverage="0" equalAverage="0" bottom="0" percent="0" rank="0" text="" dxfId="0">
      <formula>0</formula>
    </cfRule>
    <cfRule type="cellIs" priority="13" operator="equal" aboveAverage="0" equalAverage="0" bottom="0" percent="0" rank="0" text="" dxfId="1">
      <formula>0</formula>
    </cfRule>
  </conditionalFormatting>
  <conditionalFormatting sqref="B43">
    <cfRule type="cellIs" priority="14" operator="greaterThan" aboveAverage="0" equalAverage="0" bottom="0" percent="0" rank="0" text="" dxfId="0">
      <formula>0</formula>
    </cfRule>
    <cfRule type="cellIs" priority="15" operator="equal" aboveAverage="0" equalAverage="0" bottom="0" percent="0" rank="0" text="" dxfId="1">
      <formula>0</formula>
    </cfRule>
  </conditionalFormatting>
  <conditionalFormatting sqref="B45">
    <cfRule type="cellIs" priority="16" operator="greaterThan" aboveAverage="0" equalAverage="0" bottom="0" percent="0" rank="0" text="" dxfId="0">
      <formula>0</formula>
    </cfRule>
    <cfRule type="cellIs" priority="17" operator="equal" aboveAverage="0" equalAverage="0" bottom="0" percent="0" rank="0" text="" dxfId="1">
      <formula>0</formula>
    </cfRule>
  </conditionalFormatting>
  <conditionalFormatting sqref="B46">
    <cfRule type="cellIs" priority="18" operator="greaterThan" aboveAverage="0" equalAverage="0" bottom="0" percent="0" rank="0" text="" dxfId="0">
      <formula>0</formula>
    </cfRule>
    <cfRule type="cellIs" priority="19" operator="equal" aboveAverage="0" equalAverage="0" bottom="0" percent="0" rank="0" text="" dxfId="1">
      <formula>0</formula>
    </cfRule>
  </conditionalFormatting>
  <conditionalFormatting sqref="B47">
    <cfRule type="cellIs" priority="20" operator="greaterThan" aboveAverage="0" equalAverage="0" bottom="0" percent="0" rank="0" text="" dxfId="0">
      <formula>0</formula>
    </cfRule>
    <cfRule type="cellIs" priority="21" operator="equal" aboveAverage="0" equalAverage="0" bottom="0" percent="0" rank="0" text="" dxfId="1">
      <formula>0</formula>
    </cfRule>
  </conditionalFormatting>
  <conditionalFormatting sqref="B48">
    <cfRule type="cellIs" priority="22" operator="greaterThan" aboveAverage="0" equalAverage="0" bottom="0" percent="0" rank="0" text="" dxfId="0">
      <formula>0</formula>
    </cfRule>
    <cfRule type="cellIs" priority="23" operator="equal" aboveAverage="0" equalAverage="0" bottom="0" percent="0" rank="0" text="" dxfId="1">
      <formula>0</formula>
    </cfRule>
  </conditionalFormatting>
  <conditionalFormatting sqref="B49">
    <cfRule type="cellIs" priority="24" operator="greaterThan" aboveAverage="0" equalAverage="0" bottom="0" percent="0" rank="0" text="" dxfId="0">
      <formula>0</formula>
    </cfRule>
    <cfRule type="cellIs" priority="25" operator="equal" aboveAverage="0" equalAverage="0" bottom="0" percent="0" rank="0" text="" dxfId="1">
      <formula>0</formula>
    </cfRule>
  </conditionalFormatting>
  <conditionalFormatting sqref="B50">
    <cfRule type="cellIs" priority="26" operator="greaterThan" aboveAverage="0" equalAverage="0" bottom="0" percent="0" rank="0" text="" dxfId="0">
      <formula>0</formula>
    </cfRule>
    <cfRule type="cellIs" priority="27" operator="equal" aboveAverage="0" equalAverage="0" bottom="0" percent="0" rank="0" text="" dxfId="1">
      <formula>0</formula>
    </cfRule>
  </conditionalFormatting>
  <conditionalFormatting sqref="B51">
    <cfRule type="cellIs" priority="28" operator="greaterThan" aboveAverage="0" equalAverage="0" bottom="0" percent="0" rank="0" text="" dxfId="0">
      <formula>0</formula>
    </cfRule>
    <cfRule type="cellIs" priority="29" operator="equal" aboveAverage="0" equalAverage="0" bottom="0" percent="0" rank="0" text="" dxfId="1">
      <formula>0</formula>
    </cfRule>
  </conditionalFormatting>
  <conditionalFormatting sqref="B39">
    <cfRule type="cellIs" priority="30" operator="greaterThan" aboveAverage="0" equalAverage="0" bottom="0" percent="0" rank="0" text="" dxfId="2">
      <formula>0</formula>
    </cfRule>
    <cfRule type="cellIs" priority="31" operator="equal" aboveAverage="0" equalAverage="0" bottom="0" percent="0" rank="0" text="" dxfId="1">
      <formula>0</formula>
    </cfRule>
  </conditionalFormatting>
  <conditionalFormatting sqref="B40">
    <cfRule type="cellIs" priority="32" operator="greaterThan" aboveAverage="0" equalAverage="0" bottom="0" percent="0" rank="0" text="" dxfId="2">
      <formula>0</formula>
    </cfRule>
    <cfRule type="cellIs" priority="33" operator="equal" aboveAverage="0" equalAverage="0" bottom="0" percent="0" rank="0" text="" dxfId="1">
      <formula>0</formula>
    </cfRule>
  </conditionalFormatting>
  <conditionalFormatting sqref="B44">
    <cfRule type="cellIs" priority="34" operator="greaterThan" aboveAverage="0" equalAverage="0" bottom="0" percent="0" rank="0" text="" dxfId="2">
      <formula>0</formula>
    </cfRule>
    <cfRule type="cellIs" priority="35" operator="equal" aboveAverage="0" equalAverage="0" bottom="0" percent="0" rank="0" text="" dxfId="1">
      <formula>0</formula>
    </cfRule>
  </conditionalFormatting>
  <conditionalFormatting sqref="B52">
    <cfRule type="cellIs" priority="36" operator="greaterThan" aboveAverage="0" equalAverage="0" bottom="0" percent="0" rank="0" text="" dxfId="2">
      <formula>0</formula>
    </cfRule>
    <cfRule type="cellIs" priority="37" operator="equal" aboveAverage="0" equalAverage="0" bottom="0" percent="0" rank="0" text="" dxfId="1">
      <formula>0</formula>
    </cfRule>
  </conditionalFormatting>
  <conditionalFormatting sqref="B30">
    <cfRule type="cellIs" priority="38" operator="greaterThan" aboveAverage="0" equalAverage="0" bottom="0" percent="0" rank="0" text="" dxfId="2">
      <formula>0</formula>
    </cfRule>
    <cfRule type="cellIs" priority="39" operator="equal" aboveAverage="0" equalAverage="0" bottom="0" percent="0" rank="0" text="" dxfId="1">
      <formula>0</formula>
    </cfRule>
  </conditionalFormatting>
  <conditionalFormatting sqref="B32">
    <cfRule type="cellIs" priority="40" operator="greaterThan" aboveAverage="0" equalAverage="0" bottom="0" percent="0" rank="0" text="" dxfId="2">
      <formula>0</formula>
    </cfRule>
    <cfRule type="cellIs" priority="41" operator="equal" aboveAverage="0" equalAverage="0" bottom="0" percent="0" rank="0" text="" dxfId="1">
      <formula>0</formula>
    </cfRule>
  </conditionalFormatting>
  <conditionalFormatting sqref="B31">
    <cfRule type="cellIs" priority="42" operator="greaterThan" aboveAverage="0" equalAverage="0" bottom="0" percent="0" rank="0" text="" dxfId="0">
      <formula>0</formula>
    </cfRule>
    <cfRule type="cellIs" priority="4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45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101</v>
      </c>
      <c r="I1" s="13" t="s">
        <v>102</v>
      </c>
      <c r="J1" s="13" t="s">
        <v>103</v>
      </c>
    </row>
    <row r="2" customFormat="false" ht="15" hidden="false" customHeight="false" outlineLevel="0" collapsed="false">
      <c r="A2" s="14" t="n">
        <v>1</v>
      </c>
      <c r="B2" s="15" t="s">
        <v>104</v>
      </c>
      <c r="C2" s="14" t="n">
        <v>2</v>
      </c>
      <c r="D2" s="14" t="s">
        <v>105</v>
      </c>
      <c r="E2" s="14" t="s">
        <v>106</v>
      </c>
      <c r="F2" s="15" t="s">
        <v>107</v>
      </c>
      <c r="G2" s="9" t="n">
        <f aca="false">IF(TRIM($D2)="","",LEN(TRIM($D2))-LEN(SUBSTITUTE(TRIM($D2),",",""))+1)</f>
        <v>2</v>
      </c>
      <c r="H2" s="9" t="str">
        <f aca="false">IF(OR(TRIM($D2)="",$C2=""),"",IF(ISNUMBER(SEARCH("-",$D2)),"RANGE - EXPAND",IF($G2=$C2,"OK","QTY MISMATCH")))</f>
        <v>OK</v>
      </c>
      <c r="I2" s="9" t="n">
        <f aca="false">IF($A2="","",COUNTIF('4. Tracker'!$N$2:$N$3001,$A2))</f>
        <v>2</v>
      </c>
      <c r="J2" s="9" t="str">
        <f aca="false">IF(OR($A2="",$C2=""),"",IF(TRIM($D2)="","MANUAL - NO REFDES",IF($I2=$C2,"OK",IF($I2&lt;$C2,"SHORT ("&amp;$I2&amp;" of "&amp;$C2&amp;")","OVER ("&amp;$I2&amp;" of "&amp;$C2&amp;")"))))</f>
        <v>OK</v>
      </c>
    </row>
    <row r="3" customFormat="false" ht="15" hidden="false" customHeight="false" outlineLevel="0" collapsed="false">
      <c r="A3" s="14" t="n">
        <v>2</v>
      </c>
      <c r="B3" s="15" t="s">
        <v>108</v>
      </c>
      <c r="C3" s="14" t="n">
        <v>1</v>
      </c>
      <c r="D3" s="14" t="s">
        <v>109</v>
      </c>
      <c r="E3" s="14" t="s">
        <v>110</v>
      </c>
      <c r="F3" s="15" t="s">
        <v>111</v>
      </c>
      <c r="G3" s="9" t="n">
        <f aca="false">IF(TRIM($D3)="","",LEN(TRIM($D3))-LEN(SUBSTITUTE(TRIM($D3),",",""))+1)</f>
        <v>1</v>
      </c>
      <c r="H3" s="9" t="str">
        <f aca="false">IF(OR(TRIM($D3)="",$C3=""),"",IF(ISNUMBER(SEARCH("-",$D3)),"RANGE - EXPAND",IF($G3=$C3,"OK","QTY MISMATCH")))</f>
        <v>OK</v>
      </c>
      <c r="I3" s="9" t="n">
        <f aca="false">IF($A3="","",COUNTIF('4. Tracker'!$N$2:$N$3001,$A3))</f>
        <v>1</v>
      </c>
      <c r="J3" s="9" t="str">
        <f aca="false">IF(OR($A3="",$C3=""),"",IF(TRIM($D3)="","MANUAL - NO REFDES",IF($I3=$C3,"OK",IF($I3&lt;$C3,"SHORT ("&amp;$I3&amp;" of "&amp;$C3&amp;")","OVER ("&amp;$I3&amp;" of "&amp;$C3&amp;")"))))</f>
        <v>OK</v>
      </c>
    </row>
    <row r="4" customFormat="false" ht="15" hidden="false" customHeight="false" outlineLevel="0" collapsed="false">
      <c r="A4" s="14" t="n">
        <v>3</v>
      </c>
      <c r="B4" s="15" t="s">
        <v>112</v>
      </c>
      <c r="C4" s="14" t="n">
        <v>1</v>
      </c>
      <c r="D4" s="14" t="s">
        <v>113</v>
      </c>
      <c r="E4" s="14" t="s">
        <v>114</v>
      </c>
      <c r="F4" s="15" t="s">
        <v>115</v>
      </c>
      <c r="G4" s="9" t="n">
        <f aca="false">IF(TRIM($D4)="","",LEN(TRIM($D4))-LEN(SUBSTITUTE(TRIM($D4),",",""))+1)</f>
        <v>1</v>
      </c>
      <c r="H4" s="9" t="str">
        <f aca="false">IF(OR(TRIM($D4)="",$C4=""),"",IF(ISNUMBER(SEARCH("-",$D4)),"RANGE - EXPAND",IF($G4=$C4,"OK","QTY MISMATCH")))</f>
        <v>OK</v>
      </c>
      <c r="I4" s="9" t="n">
        <f aca="false">IF($A4="","",COUNTIF('4. Tracker'!$N$2:$N$3001,$A4))</f>
        <v>1</v>
      </c>
      <c r="J4" s="9" t="str">
        <f aca="false">IF(OR($A4="",$C4=""),"",IF(TRIM($D4)="","MANUAL - NO REFDES",IF($I4=$C4,"OK",IF($I4&lt;$C4,"SHORT ("&amp;$I4&amp;" of "&amp;$C4&amp;")","OVER ("&amp;$I4&amp;" of "&amp;$C4&amp;")"))))</f>
        <v>OK</v>
      </c>
    </row>
    <row r="5" customFormat="false" ht="15" hidden="false" customHeight="false" outlineLevel="0" collapsed="false">
      <c r="A5" s="14" t="n">
        <v>4</v>
      </c>
      <c r="B5" s="15" t="s">
        <v>116</v>
      </c>
      <c r="C5" s="14" t="n">
        <v>4</v>
      </c>
      <c r="D5" s="14"/>
      <c r="E5" s="14" t="s">
        <v>117</v>
      </c>
      <c r="F5" s="15"/>
      <c r="G5" s="9" t="str">
        <f aca="false">IF(TRIM($D5)="","",LEN(TRIM($D5))-LEN(SUBSTITUTE(TRIM($D5),",",""))+1)</f>
        <v/>
      </c>
      <c r="H5" s="9" t="str">
        <f aca="false">IF(OR(TRIM($D5)="",$C5=""),"",IF(ISNUMBER(SEARCH("-",$D5)),"RANGE - EXPAND",IF($G5=$C5,"OK","QTY MISMATCH")))</f>
        <v/>
      </c>
      <c r="I5" s="9" t="n">
        <f aca="false">IF($A5="","",COUNTIF('4. Tracker'!$N$2:$N$3001,$A5))</f>
        <v>0</v>
      </c>
      <c r="J5" s="9" t="str">
        <f aca="false">IF(OR($A5="",$C5=""),"",IF(TRIM($D5)="","MANUAL - NO REFDES",IF($I5=$C5,"OK",IF($I5&lt;$C5,"SHORT ("&amp;$I5&amp;" of "&amp;$C5&amp;")","OVER ("&amp;$I5&amp;" of "&amp;$C5&amp;")"))))</f>
        <v>MANUAL - NO REFDES</v>
      </c>
    </row>
    <row r="6" customFormat="false" ht="15" hidden="false" customHeight="false" outlineLevel="0" collapsed="false">
      <c r="A6" s="14"/>
      <c r="B6" s="15"/>
      <c r="C6" s="14"/>
      <c r="D6" s="14"/>
      <c r="E6" s="14"/>
      <c r="F6" s="15"/>
      <c r="G6" s="9" t="str">
        <f aca="false">IF(TRIM($D6)="","",LEN(TRIM($D6))-LEN(SUBSTITUTE(TRIM($D6),",",""))+1)</f>
        <v/>
      </c>
      <c r="H6" s="9" t="str">
        <f aca="false">IF(OR(TRIM($D6)="",$C6=""),"",IF(ISNUMBER(SEARCH("-",$D6)),"RANGE - EXPAND",IF($G6=$C6,"OK","QTY MISMATCH")))</f>
        <v/>
      </c>
      <c r="I6" s="9" t="str">
        <f aca="false">IF($A6="","",COUNTIF('4. Tracker'!$N$2:$N$3001,$A6))</f>
        <v/>
      </c>
      <c r="J6" s="9" t="str">
        <f aca="false">IF(OR($A6="",$C6=""),"",IF(TRIM($D6)="","MANUAL - NO REFDES",IF($I6=$C6,"OK",IF($I6&lt;$C6,"SHORT ("&amp;$I6&amp;" of "&amp;$C6&amp;")","OVER ("&amp;$I6&amp;" of "&amp;$C6&amp;")"))))</f>
        <v/>
      </c>
    </row>
    <row r="7" customFormat="false" ht="15" hidden="false" customHeight="false" outlineLevel="0" collapsed="false">
      <c r="A7" s="14"/>
      <c r="B7" s="15"/>
      <c r="C7" s="14"/>
      <c r="D7" s="14"/>
      <c r="E7" s="14"/>
      <c r="F7" s="15"/>
      <c r="G7" s="9" t="str">
        <f aca="false">IF(TRIM($D7)="","",LEN(TRIM($D7))-LEN(SUBSTITUTE(TRIM($D7),",",""))+1)</f>
        <v/>
      </c>
      <c r="H7" s="9" t="str">
        <f aca="false">IF(OR(TRIM($D7)="",$C7=""),"",IF(ISNUMBER(SEARCH("-",$D7)),"RANGE - EXPAND",IF($G7=$C7,"OK","QTY MISMATCH")))</f>
        <v/>
      </c>
      <c r="I7" s="9" t="str">
        <f aca="false">IF($A7="","",COUNTIF('4. Tracker'!$N$2:$N$3001,$A7))</f>
        <v/>
      </c>
      <c r="J7" s="9" t="str">
        <f aca="false">IF(OR($A7="",$C7=""),"",IF(TRIM($D7)="","MANUAL - NO REFDES",IF($I7=$C7,"OK",IF($I7&lt;$C7,"SHORT ("&amp;$I7&amp;" of "&amp;$C7&amp;")","OVER ("&amp;$I7&amp;" of "&amp;$C7&amp;")"))))</f>
        <v/>
      </c>
    </row>
    <row r="8" customFormat="false" ht="15" hidden="false" customHeight="false" outlineLevel="0" collapsed="false">
      <c r="A8" s="14"/>
      <c r="B8" s="15"/>
      <c r="C8" s="14"/>
      <c r="D8" s="14"/>
      <c r="E8" s="14"/>
      <c r="F8" s="15"/>
      <c r="G8" s="9" t="str">
        <f aca="false">IF(TRIM($D8)="","",LEN(TRIM($D8))-LEN(SUBSTITUTE(TRIM($D8),",",""))+1)</f>
        <v/>
      </c>
      <c r="H8" s="9" t="str">
        <f aca="false">IF(OR(TRIM($D8)="",$C8=""),"",IF(ISNUMBER(SEARCH("-",$D8)),"RANGE - EXPAND",IF($G8=$C8,"OK","QTY MISMATCH")))</f>
        <v/>
      </c>
      <c r="I8" s="9" t="str">
        <f aca="false">IF($A8="","",COUNTIF('4. Tracker'!$N$2:$N$3001,$A8))</f>
        <v/>
      </c>
      <c r="J8" s="9" t="str">
        <f aca="false">IF(OR($A8="",$C8=""),"",IF(TRIM($D8)="","MANUAL - NO REFDES",IF($I8=$C8,"OK",IF($I8&lt;$C8,"SHORT ("&amp;$I8&amp;" of "&amp;$C8&amp;")","OVER ("&amp;$I8&amp;" of "&amp;$C8&amp;")"))))</f>
        <v/>
      </c>
    </row>
    <row r="9" customFormat="false" ht="15" hidden="false" customHeight="false" outlineLevel="0" collapsed="false">
      <c r="A9" s="14"/>
      <c r="B9" s="15"/>
      <c r="C9" s="14"/>
      <c r="D9" s="14"/>
      <c r="E9" s="14"/>
      <c r="F9" s="15"/>
      <c r="G9" s="9" t="str">
        <f aca="false">IF(TRIM($D9)="","",LEN(TRIM($D9))-LEN(SUBSTITUTE(TRIM($D9),",",""))+1)</f>
        <v/>
      </c>
      <c r="H9" s="9" t="str">
        <f aca="false">IF(OR(TRIM($D9)="",$C9=""),"",IF(ISNUMBER(SEARCH("-",$D9)),"RANGE - EXPAND",IF($G9=$C9,"OK","QTY MISMATCH")))</f>
        <v/>
      </c>
      <c r="I9" s="9" t="str">
        <f aca="false">IF($A9="","",COUNTIF('4. Tracker'!$N$2:$N$3001,$A9))</f>
        <v/>
      </c>
      <c r="J9" s="9" t="str">
        <f aca="false">IF(OR($A9="",$C9=""),"",IF(TRIM($D9)="","MANUAL - NO REFDES",IF($I9=$C9,"OK",IF($I9&lt;$C9,"SHORT ("&amp;$I9&amp;" of "&amp;$C9&amp;")","OVER ("&amp;$I9&amp;" of "&amp;$C9&amp;")"))))</f>
        <v/>
      </c>
    </row>
    <row r="10" customFormat="false" ht="15" hidden="false" customHeight="false" outlineLevel="0" collapsed="false">
      <c r="A10" s="14"/>
      <c r="B10" s="15"/>
      <c r="C10" s="14"/>
      <c r="D10" s="14"/>
      <c r="E10" s="14"/>
      <c r="F10" s="15"/>
      <c r="G10" s="9" t="str">
        <f aca="false">IF(TRIM($D10)="","",LEN(TRIM($D10))-LEN(SUBSTITUTE(TRIM($D10),",",""))+1)</f>
        <v/>
      </c>
      <c r="H10" s="9" t="str">
        <f aca="false">IF(OR(TRIM($D10)="",$C10=""),"",IF(ISNUMBER(SEARCH("-",$D10)),"RANGE - EXPAND",IF($G10=$C10,"OK","QTY MISMATCH")))</f>
        <v/>
      </c>
      <c r="I10" s="9" t="str">
        <f aca="false">IF($A10="","",COUNTIF('4. Tracker'!$N$2:$N$3001,$A10))</f>
        <v/>
      </c>
      <c r="J10" s="9" t="str">
        <f aca="false">IF(OR($A10="",$C10=""),"",IF(TRIM($D10)="","MANUAL - NO REFDES",IF($I10=$C10,"OK",IF($I10&lt;$C10,"SHORT ("&amp;$I10&amp;" of "&amp;$C10&amp;")","OVER ("&amp;$I10&amp;" of "&amp;$C10&amp;")"))))</f>
        <v/>
      </c>
    </row>
    <row r="11" customFormat="false" ht="15" hidden="false" customHeight="false" outlineLevel="0" collapsed="false">
      <c r="A11" s="14"/>
      <c r="B11" s="15"/>
      <c r="C11" s="14"/>
      <c r="D11" s="14"/>
      <c r="E11" s="14"/>
      <c r="F11" s="15"/>
      <c r="G11" s="9" t="str">
        <f aca="false">IF(TRIM($D11)="","",LEN(TRIM($D11))-LEN(SUBSTITUTE(TRIM($D11),",",""))+1)</f>
        <v/>
      </c>
      <c r="H11" s="9" t="str">
        <f aca="false">IF(OR(TRIM($D11)="",$C11=""),"",IF(ISNUMBER(SEARCH("-",$D11)),"RANGE - EXPAND",IF($G11=$C11,"OK","QTY MISMATCH")))</f>
        <v/>
      </c>
      <c r="I11" s="9" t="str">
        <f aca="false">IF($A11="","",COUNTIF('4. Tracker'!$N$2:$N$3001,$A11))</f>
        <v/>
      </c>
      <c r="J11" s="9" t="str">
        <f aca="false">IF(OR($A11="",$C11=""),"",IF(TRIM($D11)="","MANUAL - NO REFDES",IF($I11=$C11,"OK",IF($I11&lt;$C11,"SHORT ("&amp;$I11&amp;" of "&amp;$C11&amp;")","OVER ("&amp;$I11&amp;" of "&amp;$C11&amp;")"))))</f>
        <v/>
      </c>
    </row>
    <row r="12" customFormat="false" ht="15" hidden="false" customHeight="false" outlineLevel="0" collapsed="false">
      <c r="A12" s="14"/>
      <c r="B12" s="15"/>
      <c r="C12" s="14"/>
      <c r="D12" s="14"/>
      <c r="E12" s="14"/>
      <c r="F12" s="15"/>
      <c r="G12" s="9" t="str">
        <f aca="false">IF(TRIM($D12)="","",LEN(TRIM($D12))-LEN(SUBSTITUTE(TRIM($D12),",",""))+1)</f>
        <v/>
      </c>
      <c r="H12" s="9" t="str">
        <f aca="false">IF(OR(TRIM($D12)="",$C12=""),"",IF(ISNUMBER(SEARCH("-",$D12)),"RANGE - EXPAND",IF($G12=$C12,"OK","QTY MISMATCH")))</f>
        <v/>
      </c>
      <c r="I12" s="9" t="str">
        <f aca="false">IF($A12="","",COUNTIF('4. Tracker'!$N$2:$N$3001,$A12))</f>
        <v/>
      </c>
      <c r="J12" s="9" t="str">
        <f aca="false">IF(OR($A12="",$C12=""),"",IF(TRIM($D12)="","MANUAL - NO REFDES",IF($I12=$C12,"OK",IF($I12&lt;$C12,"SHORT ("&amp;$I12&amp;" of "&amp;$C12&amp;")","OVER ("&amp;$I12&amp;" of "&amp;$C12&amp;")"))))</f>
        <v/>
      </c>
    </row>
    <row r="13" customFormat="false" ht="15" hidden="false" customHeight="false" outlineLevel="0" collapsed="false">
      <c r="A13" s="14"/>
      <c r="B13" s="15"/>
      <c r="C13" s="14"/>
      <c r="D13" s="14"/>
      <c r="E13" s="14"/>
      <c r="F13" s="15"/>
      <c r="G13" s="9" t="str">
        <f aca="false">IF(TRIM($D13)="","",LEN(TRIM($D13))-LEN(SUBSTITUTE(TRIM($D13),",",""))+1)</f>
        <v/>
      </c>
      <c r="H13" s="9" t="str">
        <f aca="false">IF(OR(TRIM($D13)="",$C13=""),"",IF(ISNUMBER(SEARCH("-",$D13)),"RANGE - EXPAND",IF($G13=$C13,"OK","QTY MISMATCH")))</f>
        <v/>
      </c>
      <c r="I13" s="9" t="str">
        <f aca="false">IF($A13="","",COUNTIF('4. Tracker'!$N$2:$N$3001,$A13))</f>
        <v/>
      </c>
      <c r="J13" s="9" t="str">
        <f aca="false">IF(OR($A13="",$C13=""),"",IF(TRIM($D13)="","MANUAL - NO REFDES",IF($I13=$C13,"OK",IF($I13&lt;$C13,"SHORT ("&amp;$I13&amp;" of "&amp;$C13&amp;")","OVER ("&amp;$I13&amp;" of "&amp;$C13&amp;")"))))</f>
        <v/>
      </c>
    </row>
    <row r="14" customFormat="false" ht="15" hidden="false" customHeight="false" outlineLevel="0" collapsed="false">
      <c r="A14" s="14"/>
      <c r="B14" s="15"/>
      <c r="C14" s="14"/>
      <c r="D14" s="14"/>
      <c r="E14" s="14"/>
      <c r="F14" s="15"/>
      <c r="G14" s="9" t="str">
        <f aca="false">IF(TRIM($D14)="","",LEN(TRIM($D14))-LEN(SUBSTITUTE(TRIM($D14),",",""))+1)</f>
        <v/>
      </c>
      <c r="H14" s="9" t="str">
        <f aca="false">IF(OR(TRIM($D14)="",$C14=""),"",IF(ISNUMBER(SEARCH("-",$D14)),"RANGE - EXPAND",IF($G14=$C14,"OK","QTY MISMATCH")))</f>
        <v/>
      </c>
      <c r="I14" s="9" t="str">
        <f aca="false">IF($A14="","",COUNTIF('4. Tracker'!$N$2:$N$3001,$A14))</f>
        <v/>
      </c>
      <c r="J14" s="9" t="str">
        <f aca="false">IF(OR($A14="",$C14=""),"",IF(TRIM($D14)="","MANUAL - NO REFDES",IF($I14=$C14,"OK",IF($I14&lt;$C14,"SHORT ("&amp;$I14&amp;" of "&amp;$C14&amp;")","OVER ("&amp;$I14&amp;" of "&amp;$C14&amp;")"))))</f>
        <v/>
      </c>
    </row>
    <row r="15" customFormat="false" ht="15" hidden="false" customHeight="false" outlineLevel="0" collapsed="false">
      <c r="A15" s="14"/>
      <c r="B15" s="15"/>
      <c r="C15" s="14"/>
      <c r="D15" s="14"/>
      <c r="E15" s="14"/>
      <c r="F15" s="15"/>
      <c r="G15" s="9" t="str">
        <f aca="false">IF(TRIM($D15)="","",LEN(TRIM($D15))-LEN(SUBSTITUTE(TRIM($D15),",",""))+1)</f>
        <v/>
      </c>
      <c r="H15" s="9" t="str">
        <f aca="false">IF(OR(TRIM($D15)="",$C15=""),"",IF(ISNUMBER(SEARCH("-",$D15)),"RANGE - EXPAND",IF($G15=$C15,"OK","QTY MISMATCH")))</f>
        <v/>
      </c>
      <c r="I15" s="9" t="str">
        <f aca="false">IF($A15="","",COUNTIF('4. Tracker'!$N$2:$N$3001,$A15))</f>
        <v/>
      </c>
      <c r="J15" s="9" t="str">
        <f aca="false">IF(OR($A15="",$C15=""),"",IF(TRIM($D15)="","MANUAL - NO REFDES",IF($I15=$C15,"OK",IF($I15&lt;$C15,"SHORT ("&amp;$I15&amp;" of "&amp;$C15&amp;")","OVER ("&amp;$I15&amp;" of "&amp;$C15&amp;")"))))</f>
        <v/>
      </c>
    </row>
    <row r="16" customFormat="false" ht="15" hidden="false" customHeight="false" outlineLevel="0" collapsed="false">
      <c r="A16" s="14"/>
      <c r="B16" s="15"/>
      <c r="C16" s="14"/>
      <c r="D16" s="14"/>
      <c r="E16" s="14"/>
      <c r="F16" s="15"/>
      <c r="G16" s="9" t="str">
        <f aca="false">IF(TRIM($D16)="","",LEN(TRIM($D16))-LEN(SUBSTITUTE(TRIM($D16),",",""))+1)</f>
        <v/>
      </c>
      <c r="H16" s="9" t="str">
        <f aca="false">IF(OR(TRIM($D16)="",$C16=""),"",IF(ISNUMBER(SEARCH("-",$D16)),"RANGE - EXPAND",IF($G16=$C16,"OK","QTY MISMATCH")))</f>
        <v/>
      </c>
      <c r="I16" s="9" t="str">
        <f aca="false">IF($A16="","",COUNTIF('4. Tracker'!$N$2:$N$3001,$A16))</f>
        <v/>
      </c>
      <c r="J16" s="9" t="str">
        <f aca="false">IF(OR($A16="",$C16=""),"",IF(TRIM($D16)="","MANUAL - NO REFDES",IF($I16=$C16,"OK",IF($I16&lt;$C16,"SHORT ("&amp;$I16&amp;" of "&amp;$C16&amp;")","OVER ("&amp;$I16&amp;" of "&amp;$C16&amp;")"))))</f>
        <v/>
      </c>
    </row>
    <row r="17" customFormat="false" ht="15" hidden="false" customHeight="false" outlineLevel="0" collapsed="false">
      <c r="A17" s="14"/>
      <c r="B17" s="15"/>
      <c r="C17" s="14"/>
      <c r="D17" s="14"/>
      <c r="E17" s="14"/>
      <c r="F17" s="15"/>
      <c r="G17" s="9" t="str">
        <f aca="false">IF(TRIM($D17)="","",LEN(TRIM($D17))-LEN(SUBSTITUTE(TRIM($D17),",",""))+1)</f>
        <v/>
      </c>
      <c r="H17" s="9" t="str">
        <f aca="false">IF(OR(TRIM($D17)="",$C17=""),"",IF(ISNUMBER(SEARCH("-",$D17)),"RANGE - EXPAND",IF($G17=$C17,"OK","QTY MISMATCH")))</f>
        <v/>
      </c>
      <c r="I17" s="9" t="str">
        <f aca="false">IF($A17="","",COUNTIF('4. Tracker'!$N$2:$N$3001,$A17))</f>
        <v/>
      </c>
      <c r="J17" s="9" t="str">
        <f aca="false">IF(OR($A17="",$C17=""),"",IF(TRIM($D17)="","MANUAL - NO REFDES",IF($I17=$C17,"OK",IF($I17&lt;$C17,"SHORT ("&amp;$I17&amp;" of "&amp;$C17&amp;")","OVER ("&amp;$I17&amp;" of "&amp;$C17&amp;")"))))</f>
        <v/>
      </c>
    </row>
    <row r="18" customFormat="false" ht="15" hidden="false" customHeight="false" outlineLevel="0" collapsed="false">
      <c r="A18" s="14"/>
      <c r="B18" s="15"/>
      <c r="C18" s="14"/>
      <c r="D18" s="14"/>
      <c r="E18" s="14"/>
      <c r="F18" s="15"/>
      <c r="G18" s="9" t="str">
        <f aca="false">IF(TRIM($D18)="","",LEN(TRIM($D18))-LEN(SUBSTITUTE(TRIM($D18),",",""))+1)</f>
        <v/>
      </c>
      <c r="H18" s="9" t="str">
        <f aca="false">IF(OR(TRIM($D18)="",$C18=""),"",IF(ISNUMBER(SEARCH("-",$D18)),"RANGE - EXPAND",IF($G18=$C18,"OK","QTY MISMATCH")))</f>
        <v/>
      </c>
      <c r="I18" s="9" t="str">
        <f aca="false">IF($A18="","",COUNTIF('4. Tracker'!$N$2:$N$3001,$A18))</f>
        <v/>
      </c>
      <c r="J18" s="9" t="str">
        <f aca="false">IF(OR($A18="",$C18=""),"",IF(TRIM($D18)="","MANUAL - NO REFDES",IF($I18=$C18,"OK",IF($I18&lt;$C18,"SHORT ("&amp;$I18&amp;" of "&amp;$C18&amp;")","OVER ("&amp;$I18&amp;" of "&amp;$C18&amp;")"))))</f>
        <v/>
      </c>
    </row>
    <row r="19" customFormat="false" ht="15" hidden="false" customHeight="false" outlineLevel="0" collapsed="false">
      <c r="A19" s="14"/>
      <c r="B19" s="15"/>
      <c r="C19" s="14"/>
      <c r="D19" s="14"/>
      <c r="E19" s="14"/>
      <c r="F19" s="15"/>
      <c r="G19" s="9" t="str">
        <f aca="false">IF(TRIM($D19)="","",LEN(TRIM($D19))-LEN(SUBSTITUTE(TRIM($D19),",",""))+1)</f>
        <v/>
      </c>
      <c r="H19" s="9" t="str">
        <f aca="false">IF(OR(TRIM($D19)="",$C19=""),"",IF(ISNUMBER(SEARCH("-",$D19)),"RANGE - EXPAND",IF($G19=$C19,"OK","QTY MISMATCH")))</f>
        <v/>
      </c>
      <c r="I19" s="9" t="str">
        <f aca="false">IF($A19="","",COUNTIF('4. Tracker'!$N$2:$N$3001,$A19))</f>
        <v/>
      </c>
      <c r="J19" s="9" t="str">
        <f aca="false">IF(OR($A19="",$C19=""),"",IF(TRIM($D19)="","MANUAL - NO REFDES",IF($I19=$C19,"OK",IF($I19&lt;$C19,"SHORT ("&amp;$I19&amp;" of "&amp;$C19&amp;")","OVER ("&amp;$I19&amp;" of "&amp;$C19&amp;")"))))</f>
        <v/>
      </c>
    </row>
    <row r="20" customFormat="false" ht="15" hidden="false" customHeight="false" outlineLevel="0" collapsed="false">
      <c r="A20" s="14"/>
      <c r="B20" s="15"/>
      <c r="C20" s="14"/>
      <c r="D20" s="14"/>
      <c r="E20" s="14"/>
      <c r="F20" s="15"/>
      <c r="G20" s="9" t="str">
        <f aca="false">IF(TRIM($D20)="","",LEN(TRIM($D20))-LEN(SUBSTITUTE(TRIM($D20),",",""))+1)</f>
        <v/>
      </c>
      <c r="H20" s="9" t="str">
        <f aca="false">IF(OR(TRIM($D20)="",$C20=""),"",IF(ISNUMBER(SEARCH("-",$D20)),"RANGE - EXPAND",IF($G20=$C20,"OK","QTY MISMATCH")))</f>
        <v/>
      </c>
      <c r="I20" s="9" t="str">
        <f aca="false">IF($A20="","",COUNTIF('4. Tracker'!$N$2:$N$3001,$A20))</f>
        <v/>
      </c>
      <c r="J20" s="9" t="str">
        <f aca="false">IF(OR($A20="",$C20=""),"",IF(TRIM($D20)="","MANUAL - NO REFDES",IF($I20=$C20,"OK",IF($I20&lt;$C20,"SHORT ("&amp;$I20&amp;" of "&amp;$C20&amp;")","OVER ("&amp;$I20&amp;" of "&amp;$C20&amp;")"))))</f>
        <v/>
      </c>
    </row>
    <row r="21" customFormat="false" ht="15" hidden="false" customHeight="false" outlineLevel="0" collapsed="false">
      <c r="A21" s="14"/>
      <c r="B21" s="15"/>
      <c r="C21" s="14"/>
      <c r="D21" s="14"/>
      <c r="E21" s="14"/>
      <c r="F21" s="15"/>
      <c r="G21" s="9" t="str">
        <f aca="false">IF(TRIM($D21)="","",LEN(TRIM($D21))-LEN(SUBSTITUTE(TRIM($D21),",",""))+1)</f>
        <v/>
      </c>
      <c r="H21" s="9" t="str">
        <f aca="false">IF(OR(TRIM($D21)="",$C21=""),"",IF(ISNUMBER(SEARCH("-",$D21)),"RANGE - EXPAND",IF($G21=$C21,"OK","QTY MISMATCH")))</f>
        <v/>
      </c>
      <c r="I21" s="9" t="str">
        <f aca="false">IF($A21="","",COUNTIF('4. Tracker'!$N$2:$N$3001,$A21))</f>
        <v/>
      </c>
      <c r="J21" s="9" t="str">
        <f aca="false">IF(OR($A21="",$C21=""),"",IF(TRIM($D21)="","MANUAL - NO REFDES",IF($I21=$C21,"OK",IF($I21&lt;$C21,"SHORT ("&amp;$I21&amp;" of "&amp;$C21&amp;")","OVER ("&amp;$I21&amp;" of "&amp;$C21&amp;")"))))</f>
        <v/>
      </c>
    </row>
    <row r="22" customFormat="false" ht="15" hidden="false" customHeight="false" outlineLevel="0" collapsed="false">
      <c r="A22" s="14"/>
      <c r="B22" s="15"/>
      <c r="C22" s="14"/>
      <c r="D22" s="14"/>
      <c r="E22" s="14"/>
      <c r="F22" s="15"/>
      <c r="G22" s="9" t="str">
        <f aca="false">IF(TRIM($D22)="","",LEN(TRIM($D22))-LEN(SUBSTITUTE(TRIM($D22),",",""))+1)</f>
        <v/>
      </c>
      <c r="H22" s="9" t="str">
        <f aca="false">IF(OR(TRIM($D22)="",$C22=""),"",IF(ISNUMBER(SEARCH("-",$D22)),"RANGE - EXPAND",IF($G22=$C22,"OK","QTY MISMATCH")))</f>
        <v/>
      </c>
      <c r="I22" s="9" t="str">
        <f aca="false">IF($A22="","",COUNTIF('4. Tracker'!$N$2:$N$3001,$A22))</f>
        <v/>
      </c>
      <c r="J22" s="9" t="str">
        <f aca="false">IF(OR($A22="",$C22=""),"",IF(TRIM($D22)="","MANUAL - NO REFDES",IF($I22=$C22,"OK",IF($I22&lt;$C22,"SHORT ("&amp;$I22&amp;" of "&amp;$C22&amp;")","OVER ("&amp;$I22&amp;" of "&amp;$C22&amp;")"))))</f>
        <v/>
      </c>
    </row>
    <row r="23" customFormat="false" ht="15" hidden="false" customHeight="false" outlineLevel="0" collapsed="false">
      <c r="A23" s="14"/>
      <c r="B23" s="15"/>
      <c r="C23" s="14"/>
      <c r="D23" s="14"/>
      <c r="E23" s="14"/>
      <c r="F23" s="15"/>
      <c r="G23" s="9" t="str">
        <f aca="false">IF(TRIM($D23)="","",LEN(TRIM($D23))-LEN(SUBSTITUTE(TRIM($D23),",",""))+1)</f>
        <v/>
      </c>
      <c r="H23" s="9" t="str">
        <f aca="false">IF(OR(TRIM($D23)="",$C23=""),"",IF(ISNUMBER(SEARCH("-",$D23)),"RANGE - EXPAND",IF($G23=$C23,"OK","QTY MISMATCH")))</f>
        <v/>
      </c>
      <c r="I23" s="9" t="str">
        <f aca="false">IF($A23="","",COUNTIF('4. Tracker'!$N$2:$N$3001,$A23))</f>
        <v/>
      </c>
      <c r="J23" s="9" t="str">
        <f aca="false">IF(OR($A23="",$C23=""),"",IF(TRIM($D23)="","MANUAL - NO REFDES",IF($I23=$C23,"OK",IF($I23&lt;$C23,"SHORT ("&amp;$I23&amp;" of "&amp;$C23&amp;")","OVER ("&amp;$I23&amp;" of "&amp;$C23&amp;")"))))</f>
        <v/>
      </c>
    </row>
    <row r="24" customFormat="false" ht="15" hidden="false" customHeight="false" outlineLevel="0" collapsed="false">
      <c r="A24" s="14"/>
      <c r="B24" s="15"/>
      <c r="C24" s="14"/>
      <c r="D24" s="14"/>
      <c r="E24" s="14"/>
      <c r="F24" s="15"/>
      <c r="G24" s="9" t="str">
        <f aca="false">IF(TRIM($D24)="","",LEN(TRIM($D24))-LEN(SUBSTITUTE(TRIM($D24),",",""))+1)</f>
        <v/>
      </c>
      <c r="H24" s="9" t="str">
        <f aca="false">IF(OR(TRIM($D24)="",$C24=""),"",IF(ISNUMBER(SEARCH("-",$D24)),"RANGE - EXPAND",IF($G24=$C24,"OK","QTY MISMATCH")))</f>
        <v/>
      </c>
      <c r="I24" s="9" t="str">
        <f aca="false">IF($A24="","",COUNTIF('4. Tracker'!$N$2:$N$3001,$A24))</f>
        <v/>
      </c>
      <c r="J24" s="9" t="str">
        <f aca="false">IF(OR($A24="",$C24=""),"",IF(TRIM($D24)="","MANUAL - NO REFDES",IF($I24=$C24,"OK",IF($I24&lt;$C24,"SHORT ("&amp;$I24&amp;" of "&amp;$C24&amp;")","OVER ("&amp;$I24&amp;" of "&amp;$C24&amp;")"))))</f>
        <v/>
      </c>
    </row>
    <row r="25" customFormat="false" ht="15" hidden="false" customHeight="false" outlineLevel="0" collapsed="false">
      <c r="A25" s="14"/>
      <c r="B25" s="15"/>
      <c r="C25" s="14"/>
      <c r="D25" s="14"/>
      <c r="E25" s="14"/>
      <c r="F25" s="15"/>
      <c r="G25" s="9" t="str">
        <f aca="false">IF(TRIM($D25)="","",LEN(TRIM($D25))-LEN(SUBSTITUTE(TRIM($D25),",",""))+1)</f>
        <v/>
      </c>
      <c r="H25" s="9" t="str">
        <f aca="false">IF(OR(TRIM($D25)="",$C25=""),"",IF(ISNUMBER(SEARCH("-",$D25)),"RANGE - EXPAND",IF($G25=$C25,"OK","QTY MISMATCH")))</f>
        <v/>
      </c>
      <c r="I25" s="9" t="str">
        <f aca="false">IF($A25="","",COUNTIF('4. Tracker'!$N$2:$N$3001,$A25))</f>
        <v/>
      </c>
      <c r="J25" s="9" t="str">
        <f aca="false">IF(OR($A25="",$C25=""),"",IF(TRIM($D25)="","MANUAL - NO REFDES",IF($I25=$C25,"OK",IF($I25&lt;$C25,"SHORT ("&amp;$I25&amp;" of "&amp;$C25&amp;")","OVER ("&amp;$I25&amp;" of "&amp;$C25&amp;")"))))</f>
        <v/>
      </c>
    </row>
    <row r="26" customFormat="false" ht="15" hidden="false" customHeight="false" outlineLevel="0" collapsed="false">
      <c r="A26" s="14"/>
      <c r="B26" s="15"/>
      <c r="C26" s="14"/>
      <c r="D26" s="14"/>
      <c r="E26" s="14"/>
      <c r="F26" s="15"/>
      <c r="G26" s="9" t="str">
        <f aca="false">IF(TRIM($D26)="","",LEN(TRIM($D26))-LEN(SUBSTITUTE(TRIM($D26),",",""))+1)</f>
        <v/>
      </c>
      <c r="H26" s="9" t="str">
        <f aca="false">IF(OR(TRIM($D26)="",$C26=""),"",IF(ISNUMBER(SEARCH("-",$D26)),"RANGE - EXPAND",IF($G26=$C26,"OK","QTY MISMATCH")))</f>
        <v/>
      </c>
      <c r="I26" s="9" t="str">
        <f aca="false">IF($A26="","",COUNTIF('4. Tracker'!$N$2:$N$3001,$A26))</f>
        <v/>
      </c>
      <c r="J26" s="9" t="str">
        <f aca="false">IF(OR($A26="",$C26=""),"",IF(TRIM($D26)="","MANUAL - NO REFDES",IF($I26=$C26,"OK",IF($I26&lt;$C26,"SHORT ("&amp;$I26&amp;" of "&amp;$C26&amp;")","OVER ("&amp;$I26&amp;" of "&amp;$C26&amp;")"))))</f>
        <v/>
      </c>
    </row>
    <row r="27" customFormat="false" ht="15" hidden="false" customHeight="false" outlineLevel="0" collapsed="false">
      <c r="A27" s="14"/>
      <c r="B27" s="15"/>
      <c r="C27" s="14"/>
      <c r="D27" s="14"/>
      <c r="E27" s="14"/>
      <c r="F27" s="15"/>
      <c r="G27" s="9" t="str">
        <f aca="false">IF(TRIM($D27)="","",LEN(TRIM($D27))-LEN(SUBSTITUTE(TRIM($D27),",",""))+1)</f>
        <v/>
      </c>
      <c r="H27" s="9" t="str">
        <f aca="false">IF(OR(TRIM($D27)="",$C27=""),"",IF(ISNUMBER(SEARCH("-",$D27)),"RANGE - EXPAND",IF($G27=$C27,"OK","QTY MISMATCH")))</f>
        <v/>
      </c>
      <c r="I27" s="9" t="str">
        <f aca="false">IF($A27="","",COUNTIF('4. Tracker'!$N$2:$N$3001,$A27))</f>
        <v/>
      </c>
      <c r="J27" s="9" t="str">
        <f aca="false">IF(OR($A27="",$C27=""),"",IF(TRIM($D27)="","MANUAL - NO REFDES",IF($I27=$C27,"OK",IF($I27&lt;$C27,"SHORT ("&amp;$I27&amp;" of "&amp;$C27&amp;")","OVER ("&amp;$I27&amp;" of "&amp;$C27&amp;")"))))</f>
        <v/>
      </c>
    </row>
    <row r="28" customFormat="false" ht="15" hidden="false" customHeight="false" outlineLevel="0" collapsed="false">
      <c r="A28" s="14"/>
      <c r="B28" s="15"/>
      <c r="C28" s="14"/>
      <c r="D28" s="14"/>
      <c r="E28" s="14"/>
      <c r="F28" s="15"/>
      <c r="G28" s="9" t="str">
        <f aca="false">IF(TRIM($D28)="","",LEN(TRIM($D28))-LEN(SUBSTITUTE(TRIM($D28),",",""))+1)</f>
        <v/>
      </c>
      <c r="H28" s="9" t="str">
        <f aca="false">IF(OR(TRIM($D28)="",$C28=""),"",IF(ISNUMBER(SEARCH("-",$D28)),"RANGE - EXPAND",IF($G28=$C28,"OK","QTY MISMATCH")))</f>
        <v/>
      </c>
      <c r="I28" s="9" t="str">
        <f aca="false">IF($A28="","",COUNTIF('4. Tracker'!$N$2:$N$3001,$A28))</f>
        <v/>
      </c>
      <c r="J28" s="9" t="str">
        <f aca="false">IF(OR($A28="",$C28=""),"",IF(TRIM($D28)="","MANUAL - NO REFDES",IF($I28=$C28,"OK",IF($I28&lt;$C28,"SHORT ("&amp;$I28&amp;" of "&amp;$C28&amp;")","OVER ("&amp;$I28&amp;" of "&amp;$C28&amp;")"))))</f>
        <v/>
      </c>
    </row>
    <row r="29" customFormat="false" ht="15" hidden="false" customHeight="false" outlineLevel="0" collapsed="false">
      <c r="A29" s="14"/>
      <c r="B29" s="15"/>
      <c r="C29" s="14"/>
      <c r="D29" s="14"/>
      <c r="E29" s="14"/>
      <c r="F29" s="15"/>
      <c r="G29" s="9" t="str">
        <f aca="false">IF(TRIM($D29)="","",LEN(TRIM($D29))-LEN(SUBSTITUTE(TRIM($D29),",",""))+1)</f>
        <v/>
      </c>
      <c r="H29" s="9" t="str">
        <f aca="false">IF(OR(TRIM($D29)="",$C29=""),"",IF(ISNUMBER(SEARCH("-",$D29)),"RANGE - EXPAND",IF($G29=$C29,"OK","QTY MISMATCH")))</f>
        <v/>
      </c>
      <c r="I29" s="9" t="str">
        <f aca="false">IF($A29="","",COUNTIF('4. Tracker'!$N$2:$N$3001,$A29))</f>
        <v/>
      </c>
      <c r="J29" s="9" t="str">
        <f aca="false">IF(OR($A29="",$C29=""),"",IF(TRIM($D29)="","MANUAL - NO REFDES",IF($I29=$C29,"OK",IF($I29&lt;$C29,"SHORT ("&amp;$I29&amp;" of "&amp;$C29&amp;")","OVER ("&amp;$I29&amp;" of "&amp;$C29&amp;")"))))</f>
        <v/>
      </c>
    </row>
    <row r="30" customFormat="false" ht="15" hidden="false" customHeight="false" outlineLevel="0" collapsed="false">
      <c r="A30" s="14"/>
      <c r="B30" s="15"/>
      <c r="C30" s="14"/>
      <c r="D30" s="14"/>
      <c r="E30" s="14"/>
      <c r="F30" s="15"/>
      <c r="G30" s="9" t="str">
        <f aca="false">IF(TRIM($D30)="","",LEN(TRIM($D30))-LEN(SUBSTITUTE(TRIM($D30),",",""))+1)</f>
        <v/>
      </c>
      <c r="H30" s="9" t="str">
        <f aca="false">IF(OR(TRIM($D30)="",$C30=""),"",IF(ISNUMBER(SEARCH("-",$D30)),"RANGE - EXPAND",IF($G30=$C30,"OK","QTY MISMATCH")))</f>
        <v/>
      </c>
      <c r="I30" s="9" t="str">
        <f aca="false">IF($A30="","",COUNTIF('4. Tracker'!$N$2:$N$3001,$A30))</f>
        <v/>
      </c>
      <c r="J30" s="9" t="str">
        <f aca="false">IF(OR($A30="",$C30=""),"",IF(TRIM($D30)="","MANUAL - NO REFDES",IF($I30=$C30,"OK",IF($I30&lt;$C30,"SHORT ("&amp;$I30&amp;" of "&amp;$C30&amp;")","OVER ("&amp;$I30&amp;" of "&amp;$C30&amp;")"))))</f>
        <v/>
      </c>
    </row>
    <row r="31" customFormat="false" ht="15" hidden="false" customHeight="false" outlineLevel="0" collapsed="false">
      <c r="A31" s="14"/>
      <c r="B31" s="15"/>
      <c r="C31" s="14"/>
      <c r="D31" s="14"/>
      <c r="E31" s="14"/>
      <c r="F31" s="15"/>
      <c r="G31" s="9" t="str">
        <f aca="false">IF(TRIM($D31)="","",LEN(TRIM($D31))-LEN(SUBSTITUTE(TRIM($D31),",",""))+1)</f>
        <v/>
      </c>
      <c r="H31" s="9" t="str">
        <f aca="false">IF(OR(TRIM($D31)="",$C31=""),"",IF(ISNUMBER(SEARCH("-",$D31)),"RANGE - EXPAND",IF($G31=$C31,"OK","QTY MISMATCH")))</f>
        <v/>
      </c>
      <c r="I31" s="9" t="str">
        <f aca="false">IF($A31="","",COUNTIF('4. Tracker'!$N$2:$N$3001,$A31))</f>
        <v/>
      </c>
      <c r="J31" s="9" t="str">
        <f aca="false">IF(OR($A31="",$C31=""),"",IF(TRIM($D31)="","MANUAL - NO REFDES",IF($I31=$C31,"OK",IF($I31&lt;$C31,"SHORT ("&amp;$I31&amp;" of "&amp;$C31&amp;")","OVER ("&amp;$I31&amp;" of "&amp;$C31&amp;")"))))</f>
        <v/>
      </c>
    </row>
    <row r="32" customFormat="false" ht="15" hidden="false" customHeight="false" outlineLevel="0" collapsed="false">
      <c r="A32" s="14"/>
      <c r="B32" s="15"/>
      <c r="C32" s="14"/>
      <c r="D32" s="14"/>
      <c r="E32" s="14"/>
      <c r="F32" s="15"/>
      <c r="G32" s="9" t="str">
        <f aca="false">IF(TRIM($D32)="","",LEN(TRIM($D32))-LEN(SUBSTITUTE(TRIM($D32),",",""))+1)</f>
        <v/>
      </c>
      <c r="H32" s="9" t="str">
        <f aca="false">IF(OR(TRIM($D32)="",$C32=""),"",IF(ISNUMBER(SEARCH("-",$D32)),"RANGE - EXPAND",IF($G32=$C32,"OK","QTY MISMATCH")))</f>
        <v/>
      </c>
      <c r="I32" s="9" t="str">
        <f aca="false">IF($A32="","",COUNTIF('4. Tracker'!$N$2:$N$3001,$A32))</f>
        <v/>
      </c>
      <c r="J32" s="9" t="str">
        <f aca="false">IF(OR($A32="",$C32=""),"",IF(TRIM($D32)="","MANUAL - NO REFDES",IF($I32=$C32,"OK",IF($I32&lt;$C32,"SHORT ("&amp;$I32&amp;" of "&amp;$C32&amp;")","OVER ("&amp;$I32&amp;" of "&amp;$C32&amp;")"))))</f>
        <v/>
      </c>
    </row>
    <row r="33" customFormat="false" ht="15" hidden="false" customHeight="false" outlineLevel="0" collapsed="false">
      <c r="A33" s="14"/>
      <c r="B33" s="15"/>
      <c r="C33" s="14"/>
      <c r="D33" s="14"/>
      <c r="E33" s="14"/>
      <c r="F33" s="15"/>
      <c r="G33" s="9" t="str">
        <f aca="false">IF(TRIM($D33)="","",LEN(TRIM($D33))-LEN(SUBSTITUTE(TRIM($D33),",",""))+1)</f>
        <v/>
      </c>
      <c r="H33" s="9" t="str">
        <f aca="false">IF(OR(TRIM($D33)="",$C33=""),"",IF(ISNUMBER(SEARCH("-",$D33)),"RANGE - EXPAND",IF($G33=$C33,"OK","QTY MISMATCH")))</f>
        <v/>
      </c>
      <c r="I33" s="9" t="str">
        <f aca="false">IF($A33="","",COUNTIF('4. Tracker'!$N$2:$N$3001,$A33))</f>
        <v/>
      </c>
      <c r="J33" s="9" t="str">
        <f aca="false">IF(OR($A33="",$C33=""),"",IF(TRIM($D33)="","MANUAL - NO REFDES",IF($I33=$C33,"OK",IF($I33&lt;$C33,"SHORT ("&amp;$I33&amp;" of "&amp;$C33&amp;")","OVER ("&amp;$I33&amp;" of "&amp;$C33&amp;")"))))</f>
        <v/>
      </c>
    </row>
    <row r="34" customFormat="false" ht="15" hidden="false" customHeight="false" outlineLevel="0" collapsed="false">
      <c r="A34" s="14"/>
      <c r="B34" s="15"/>
      <c r="C34" s="14"/>
      <c r="D34" s="14"/>
      <c r="E34" s="14"/>
      <c r="F34" s="15"/>
      <c r="G34" s="9" t="str">
        <f aca="false">IF(TRIM($D34)="","",LEN(TRIM($D34))-LEN(SUBSTITUTE(TRIM($D34),",",""))+1)</f>
        <v/>
      </c>
      <c r="H34" s="9" t="str">
        <f aca="false">IF(OR(TRIM($D34)="",$C34=""),"",IF(ISNUMBER(SEARCH("-",$D34)),"RANGE - EXPAND",IF($G34=$C34,"OK","QTY MISMATCH")))</f>
        <v/>
      </c>
      <c r="I34" s="9" t="str">
        <f aca="false">IF($A34="","",COUNTIF('4. Tracker'!$N$2:$N$3001,$A34))</f>
        <v/>
      </c>
      <c r="J34" s="9" t="str">
        <f aca="false">IF(OR($A34="",$C34=""),"",IF(TRIM($D34)="","MANUAL - NO REFDES",IF($I34=$C34,"OK",IF($I34&lt;$C34,"SHORT ("&amp;$I34&amp;" of "&amp;$C34&amp;")","OVER ("&amp;$I34&amp;" of "&amp;$C34&amp;")"))))</f>
        <v/>
      </c>
    </row>
    <row r="35" customFormat="false" ht="15" hidden="false" customHeight="false" outlineLevel="0" collapsed="false">
      <c r="A35" s="14"/>
      <c r="B35" s="15"/>
      <c r="C35" s="14"/>
      <c r="D35" s="14"/>
      <c r="E35" s="14"/>
      <c r="F35" s="15"/>
      <c r="G35" s="9" t="str">
        <f aca="false">IF(TRIM($D35)="","",LEN(TRIM($D35))-LEN(SUBSTITUTE(TRIM($D35),",",""))+1)</f>
        <v/>
      </c>
      <c r="H35" s="9" t="str">
        <f aca="false">IF(OR(TRIM($D35)="",$C35=""),"",IF(ISNUMBER(SEARCH("-",$D35)),"RANGE - EXPAND",IF($G35=$C35,"OK","QTY MISMATCH")))</f>
        <v/>
      </c>
      <c r="I35" s="9" t="str">
        <f aca="false">IF($A35="","",COUNTIF('4. Tracker'!$N$2:$N$3001,$A35))</f>
        <v/>
      </c>
      <c r="J35" s="9" t="str">
        <f aca="false">IF(OR($A35="",$C35=""),"",IF(TRIM($D35)="","MANUAL - NO REFDES",IF($I35=$C35,"OK",IF($I35&lt;$C35,"SHORT ("&amp;$I35&amp;" of "&amp;$C35&amp;")","OVER ("&amp;$I35&amp;" of "&amp;$C35&amp;")"))))</f>
        <v/>
      </c>
    </row>
    <row r="36" customFormat="false" ht="15" hidden="false" customHeight="false" outlineLevel="0" collapsed="false">
      <c r="A36" s="14"/>
      <c r="B36" s="15"/>
      <c r="C36" s="14"/>
      <c r="D36" s="14"/>
      <c r="E36" s="14"/>
      <c r="F36" s="15"/>
      <c r="G36" s="9" t="str">
        <f aca="false">IF(TRIM($D36)="","",LEN(TRIM($D36))-LEN(SUBSTITUTE(TRIM($D36),",",""))+1)</f>
        <v/>
      </c>
      <c r="H36" s="9" t="str">
        <f aca="false">IF(OR(TRIM($D36)="",$C36=""),"",IF(ISNUMBER(SEARCH("-",$D36)),"RANGE - EXPAND",IF($G36=$C36,"OK","QTY MISMATCH")))</f>
        <v/>
      </c>
      <c r="I36" s="9" t="str">
        <f aca="false">IF($A36="","",COUNTIF('4. Tracker'!$N$2:$N$3001,$A36))</f>
        <v/>
      </c>
      <c r="J36" s="9" t="str">
        <f aca="false">IF(OR($A36="",$C36=""),"",IF(TRIM($D36)="","MANUAL - NO REFDES",IF($I36=$C36,"OK",IF($I36&lt;$C36,"SHORT ("&amp;$I36&amp;" of "&amp;$C36&amp;")","OVER ("&amp;$I36&amp;" of "&amp;$C36&amp;")"))))</f>
        <v/>
      </c>
    </row>
    <row r="37" customFormat="false" ht="15" hidden="false" customHeight="false" outlineLevel="0" collapsed="false">
      <c r="A37" s="14"/>
      <c r="B37" s="15"/>
      <c r="C37" s="14"/>
      <c r="D37" s="14"/>
      <c r="E37" s="14"/>
      <c r="F37" s="15"/>
      <c r="G37" s="9" t="str">
        <f aca="false">IF(TRIM($D37)="","",LEN(TRIM($D37))-LEN(SUBSTITUTE(TRIM($D37),",",""))+1)</f>
        <v/>
      </c>
      <c r="H37" s="9" t="str">
        <f aca="false">IF(OR(TRIM($D37)="",$C37=""),"",IF(ISNUMBER(SEARCH("-",$D37)),"RANGE - EXPAND",IF($G37=$C37,"OK","QTY MISMATCH")))</f>
        <v/>
      </c>
      <c r="I37" s="9" t="str">
        <f aca="false">IF($A37="","",COUNTIF('4. Tracker'!$N$2:$N$3001,$A37))</f>
        <v/>
      </c>
      <c r="J37" s="9" t="str">
        <f aca="false">IF(OR($A37="",$C37=""),"",IF(TRIM($D37)="","MANUAL - NO REFDES",IF($I37=$C37,"OK",IF($I37&lt;$C37,"SHORT ("&amp;$I37&amp;" of "&amp;$C37&amp;")","OVER ("&amp;$I37&amp;" of "&amp;$C37&amp;")"))))</f>
        <v/>
      </c>
    </row>
    <row r="38" customFormat="false" ht="15" hidden="false" customHeight="false" outlineLevel="0" collapsed="false">
      <c r="A38" s="14"/>
      <c r="B38" s="15"/>
      <c r="C38" s="14"/>
      <c r="D38" s="14"/>
      <c r="E38" s="14"/>
      <c r="F38" s="15"/>
      <c r="G38" s="9" t="str">
        <f aca="false">IF(TRIM($D38)="","",LEN(TRIM($D38))-LEN(SUBSTITUTE(TRIM($D38),",",""))+1)</f>
        <v/>
      </c>
      <c r="H38" s="9" t="str">
        <f aca="false">IF(OR(TRIM($D38)="",$C38=""),"",IF(ISNUMBER(SEARCH("-",$D38)),"RANGE - EXPAND",IF($G38=$C38,"OK","QTY MISMATCH")))</f>
        <v/>
      </c>
      <c r="I38" s="9" t="str">
        <f aca="false">IF($A38="","",COUNTIF('4. Tracker'!$N$2:$N$3001,$A38))</f>
        <v/>
      </c>
      <c r="J38" s="9" t="str">
        <f aca="false">IF(OR($A38="",$C38=""),"",IF(TRIM($D38)="","MANUAL - NO REFDES",IF($I38=$C38,"OK",IF($I38&lt;$C38,"SHORT ("&amp;$I38&amp;" of "&amp;$C38&amp;")","OVER ("&amp;$I38&amp;" of "&amp;$C38&amp;")"))))</f>
        <v/>
      </c>
    </row>
    <row r="39" customFormat="false" ht="15" hidden="false" customHeight="false" outlineLevel="0" collapsed="false">
      <c r="A39" s="14"/>
      <c r="B39" s="15"/>
      <c r="C39" s="14"/>
      <c r="D39" s="14"/>
      <c r="E39" s="14"/>
      <c r="F39" s="15"/>
      <c r="G39" s="9" t="str">
        <f aca="false">IF(TRIM($D39)="","",LEN(TRIM($D39))-LEN(SUBSTITUTE(TRIM($D39),",",""))+1)</f>
        <v/>
      </c>
      <c r="H39" s="9" t="str">
        <f aca="false">IF(OR(TRIM($D39)="",$C39=""),"",IF(ISNUMBER(SEARCH("-",$D39)),"RANGE - EXPAND",IF($G39=$C39,"OK","QTY MISMATCH")))</f>
        <v/>
      </c>
      <c r="I39" s="9" t="str">
        <f aca="false">IF($A39="","",COUNTIF('4. Tracker'!$N$2:$N$3001,$A39))</f>
        <v/>
      </c>
      <c r="J39" s="9" t="str">
        <f aca="false">IF(OR($A39="",$C39=""),"",IF(TRIM($D39)="","MANUAL - NO REFDES",IF($I39=$C39,"OK",IF($I39&lt;$C39,"SHORT ("&amp;$I39&amp;" of "&amp;$C39&amp;")","OVER ("&amp;$I39&amp;" of "&amp;$C39&amp;")"))))</f>
        <v/>
      </c>
    </row>
    <row r="40" customFormat="false" ht="15" hidden="false" customHeight="false" outlineLevel="0" collapsed="false">
      <c r="A40" s="14"/>
      <c r="B40" s="15"/>
      <c r="C40" s="14"/>
      <c r="D40" s="14"/>
      <c r="E40" s="14"/>
      <c r="F40" s="15"/>
      <c r="G40" s="9" t="str">
        <f aca="false">IF(TRIM($D40)="","",LEN(TRIM($D40))-LEN(SUBSTITUTE(TRIM($D40),",",""))+1)</f>
        <v/>
      </c>
      <c r="H40" s="9" t="str">
        <f aca="false">IF(OR(TRIM($D40)="",$C40=""),"",IF(ISNUMBER(SEARCH("-",$D40)),"RANGE - EXPAND",IF($G40=$C40,"OK","QTY MISMATCH")))</f>
        <v/>
      </c>
      <c r="I40" s="9" t="str">
        <f aca="false">IF($A40="","",COUNTIF('4. Tracker'!$N$2:$N$3001,$A40))</f>
        <v/>
      </c>
      <c r="J40" s="9" t="str">
        <f aca="false">IF(OR($A40="",$C40=""),"",IF(TRIM($D40)="","MANUAL - NO REFDES",IF($I40=$C40,"OK",IF($I40&lt;$C40,"SHORT ("&amp;$I40&amp;" of "&amp;$C40&amp;")","OVER ("&amp;$I40&amp;" of "&amp;$C40&amp;")"))))</f>
        <v/>
      </c>
    </row>
    <row r="41" customFormat="false" ht="15" hidden="false" customHeight="false" outlineLevel="0" collapsed="false">
      <c r="A41" s="14"/>
      <c r="B41" s="15"/>
      <c r="C41" s="14"/>
      <c r="D41" s="14"/>
      <c r="E41" s="14"/>
      <c r="F41" s="15"/>
      <c r="G41" s="9" t="str">
        <f aca="false">IF(TRIM($D41)="","",LEN(TRIM($D41))-LEN(SUBSTITUTE(TRIM($D41),",",""))+1)</f>
        <v/>
      </c>
      <c r="H41" s="9" t="str">
        <f aca="false">IF(OR(TRIM($D41)="",$C41=""),"",IF(ISNUMBER(SEARCH("-",$D41)),"RANGE - EXPAND",IF($G41=$C41,"OK","QTY MISMATCH")))</f>
        <v/>
      </c>
      <c r="I41" s="9" t="str">
        <f aca="false">IF($A41="","",COUNTIF('4. Tracker'!$N$2:$N$3001,$A41))</f>
        <v/>
      </c>
      <c r="J41" s="9" t="str">
        <f aca="false">IF(OR($A41="",$C41=""),"",IF(TRIM($D41)="","MANUAL - NO REFDES",IF($I41=$C41,"OK",IF($I41&lt;$C41,"SHORT ("&amp;$I41&amp;" of "&amp;$C41&amp;")","OVER ("&amp;$I41&amp;" of "&amp;$C41&amp;")"))))</f>
        <v/>
      </c>
    </row>
    <row r="42" customFormat="false" ht="15" hidden="false" customHeight="false" outlineLevel="0" collapsed="false">
      <c r="A42" s="14"/>
      <c r="B42" s="15"/>
      <c r="C42" s="14"/>
      <c r="D42" s="14"/>
      <c r="E42" s="14"/>
      <c r="F42" s="15"/>
      <c r="G42" s="9" t="str">
        <f aca="false">IF(TRIM($D42)="","",LEN(TRIM($D42))-LEN(SUBSTITUTE(TRIM($D42),",",""))+1)</f>
        <v/>
      </c>
      <c r="H42" s="9" t="str">
        <f aca="false">IF(OR(TRIM($D42)="",$C42=""),"",IF(ISNUMBER(SEARCH("-",$D42)),"RANGE - EXPAND",IF($G42=$C42,"OK","QTY MISMATCH")))</f>
        <v/>
      </c>
      <c r="I42" s="9" t="str">
        <f aca="false">IF($A42="","",COUNTIF('4. Tracker'!$N$2:$N$3001,$A42))</f>
        <v/>
      </c>
      <c r="J42" s="9" t="str">
        <f aca="false">IF(OR($A42="",$C42=""),"",IF(TRIM($D42)="","MANUAL - NO REFDES",IF($I42=$C42,"OK",IF($I42&lt;$C42,"SHORT ("&amp;$I42&amp;" of "&amp;$C42&amp;")","OVER ("&amp;$I42&amp;" of "&amp;$C42&amp;")"))))</f>
        <v/>
      </c>
    </row>
    <row r="43" customFormat="false" ht="15" hidden="false" customHeight="false" outlineLevel="0" collapsed="false">
      <c r="A43" s="14"/>
      <c r="B43" s="15"/>
      <c r="C43" s="14"/>
      <c r="D43" s="14"/>
      <c r="E43" s="14"/>
      <c r="F43" s="15"/>
      <c r="G43" s="9" t="str">
        <f aca="false">IF(TRIM($D43)="","",LEN(TRIM($D43))-LEN(SUBSTITUTE(TRIM($D43),",",""))+1)</f>
        <v/>
      </c>
      <c r="H43" s="9" t="str">
        <f aca="false">IF(OR(TRIM($D43)="",$C43=""),"",IF(ISNUMBER(SEARCH("-",$D43)),"RANGE - EXPAND",IF($G43=$C43,"OK","QTY MISMATCH")))</f>
        <v/>
      </c>
      <c r="I43" s="9" t="str">
        <f aca="false">IF($A43="","",COUNTIF('4. Tracker'!$N$2:$N$3001,$A43))</f>
        <v/>
      </c>
      <c r="J43" s="9" t="str">
        <f aca="false">IF(OR($A43="",$C43=""),"",IF(TRIM($D43)="","MANUAL - NO REFDES",IF($I43=$C43,"OK",IF($I43&lt;$C43,"SHORT ("&amp;$I43&amp;" of "&amp;$C43&amp;")","OVER ("&amp;$I43&amp;" of "&amp;$C43&amp;")"))))</f>
        <v/>
      </c>
    </row>
    <row r="44" customFormat="false" ht="15" hidden="false" customHeight="false" outlineLevel="0" collapsed="false">
      <c r="A44" s="14"/>
      <c r="B44" s="15"/>
      <c r="C44" s="14"/>
      <c r="D44" s="14"/>
      <c r="E44" s="14"/>
      <c r="F44" s="15"/>
      <c r="G44" s="9" t="str">
        <f aca="false">IF(TRIM($D44)="","",LEN(TRIM($D44))-LEN(SUBSTITUTE(TRIM($D44),",",""))+1)</f>
        <v/>
      </c>
      <c r="H44" s="9" t="str">
        <f aca="false">IF(OR(TRIM($D44)="",$C44=""),"",IF(ISNUMBER(SEARCH("-",$D44)),"RANGE - EXPAND",IF($G44=$C44,"OK","QTY MISMATCH")))</f>
        <v/>
      </c>
      <c r="I44" s="9" t="str">
        <f aca="false">IF($A44="","",COUNTIF('4. Tracker'!$N$2:$N$3001,$A44))</f>
        <v/>
      </c>
      <c r="J44" s="9" t="str">
        <f aca="false">IF(OR($A44="",$C44=""),"",IF(TRIM($D44)="","MANUAL - NO REFDES",IF($I44=$C44,"OK",IF($I44&lt;$C44,"SHORT ("&amp;$I44&amp;" of "&amp;$C44&amp;")","OVER ("&amp;$I44&amp;" of "&amp;$C44&amp;")"))))</f>
        <v/>
      </c>
    </row>
    <row r="45" customFormat="false" ht="15" hidden="false" customHeight="false" outlineLevel="0" collapsed="false">
      <c r="A45" s="14"/>
      <c r="B45" s="15"/>
      <c r="C45" s="14"/>
      <c r="D45" s="14"/>
      <c r="E45" s="14"/>
      <c r="F45" s="15"/>
      <c r="G45" s="9" t="str">
        <f aca="false">IF(TRIM($D45)="","",LEN(TRIM($D45))-LEN(SUBSTITUTE(TRIM($D45),",",""))+1)</f>
        <v/>
      </c>
      <c r="H45" s="9" t="str">
        <f aca="false">IF(OR(TRIM($D45)="",$C45=""),"",IF(ISNUMBER(SEARCH("-",$D45)),"RANGE - EXPAND",IF($G45=$C45,"OK","QTY MISMATCH")))</f>
        <v/>
      </c>
      <c r="I45" s="9" t="str">
        <f aca="false">IF($A45="","",COUNTIF('4. Tracker'!$N$2:$N$3001,$A45))</f>
        <v/>
      </c>
      <c r="J45" s="9" t="str">
        <f aca="false">IF(OR($A45="",$C45=""),"",IF(TRIM($D45)="","MANUAL - NO REFDES",IF($I45=$C45,"OK",IF($I45&lt;$C45,"SHORT ("&amp;$I45&amp;" of "&amp;$C45&amp;")","OVER ("&amp;$I45&amp;" of "&amp;$C45&amp;")"))))</f>
        <v/>
      </c>
    </row>
    <row r="46" customFormat="false" ht="15" hidden="false" customHeight="false" outlineLevel="0" collapsed="false">
      <c r="A46" s="14"/>
      <c r="B46" s="15"/>
      <c r="C46" s="14"/>
      <c r="D46" s="14"/>
      <c r="E46" s="14"/>
      <c r="F46" s="15"/>
      <c r="G46" s="9" t="str">
        <f aca="false">IF(TRIM($D46)="","",LEN(TRIM($D46))-LEN(SUBSTITUTE(TRIM($D46),",",""))+1)</f>
        <v/>
      </c>
      <c r="H46" s="9" t="str">
        <f aca="false">IF(OR(TRIM($D46)="",$C46=""),"",IF(ISNUMBER(SEARCH("-",$D46)),"RANGE - EXPAND",IF($G46=$C46,"OK","QTY MISMATCH")))</f>
        <v/>
      </c>
      <c r="I46" s="9" t="str">
        <f aca="false">IF($A46="","",COUNTIF('4. Tracker'!$N$2:$N$3001,$A46))</f>
        <v/>
      </c>
      <c r="J46" s="9" t="str">
        <f aca="false">IF(OR($A46="",$C46=""),"",IF(TRIM($D46)="","MANUAL - NO REFDES",IF($I46=$C46,"OK",IF($I46&lt;$C46,"SHORT ("&amp;$I46&amp;" of "&amp;$C46&amp;")","OVER ("&amp;$I46&amp;" of "&amp;$C46&amp;")"))))</f>
        <v/>
      </c>
    </row>
    <row r="47" customFormat="false" ht="15" hidden="false" customHeight="false" outlineLevel="0" collapsed="false">
      <c r="A47" s="14"/>
      <c r="B47" s="15"/>
      <c r="C47" s="14"/>
      <c r="D47" s="14"/>
      <c r="E47" s="14"/>
      <c r="F47" s="15"/>
      <c r="G47" s="9" t="str">
        <f aca="false">IF(TRIM($D47)="","",LEN(TRIM($D47))-LEN(SUBSTITUTE(TRIM($D47),",",""))+1)</f>
        <v/>
      </c>
      <c r="H47" s="9" t="str">
        <f aca="false">IF(OR(TRIM($D47)="",$C47=""),"",IF(ISNUMBER(SEARCH("-",$D47)),"RANGE - EXPAND",IF($G47=$C47,"OK","QTY MISMATCH")))</f>
        <v/>
      </c>
      <c r="I47" s="9" t="str">
        <f aca="false">IF($A47="","",COUNTIF('4. Tracker'!$N$2:$N$3001,$A47))</f>
        <v/>
      </c>
      <c r="J47" s="9" t="str">
        <f aca="false">IF(OR($A47="",$C47=""),"",IF(TRIM($D47)="","MANUAL - NO REFDES",IF($I47=$C47,"OK",IF($I47&lt;$C47,"SHORT ("&amp;$I47&amp;" of "&amp;$C47&amp;")","OVER ("&amp;$I47&amp;" of "&amp;$C47&amp;")"))))</f>
        <v/>
      </c>
    </row>
    <row r="48" customFormat="false" ht="15" hidden="false" customHeight="false" outlineLevel="0" collapsed="false">
      <c r="A48" s="14"/>
      <c r="B48" s="15"/>
      <c r="C48" s="14"/>
      <c r="D48" s="14"/>
      <c r="E48" s="14"/>
      <c r="F48" s="15"/>
      <c r="G48" s="9" t="str">
        <f aca="false">IF(TRIM($D48)="","",LEN(TRIM($D48))-LEN(SUBSTITUTE(TRIM($D48),",",""))+1)</f>
        <v/>
      </c>
      <c r="H48" s="9" t="str">
        <f aca="false">IF(OR(TRIM($D48)="",$C48=""),"",IF(ISNUMBER(SEARCH("-",$D48)),"RANGE - EXPAND",IF($G48=$C48,"OK","QTY MISMATCH")))</f>
        <v/>
      </c>
      <c r="I48" s="9" t="str">
        <f aca="false">IF($A48="","",COUNTIF('4. Tracker'!$N$2:$N$3001,$A48))</f>
        <v/>
      </c>
      <c r="J48" s="9" t="str">
        <f aca="false">IF(OR($A48="",$C48=""),"",IF(TRIM($D48)="","MANUAL - NO REFDES",IF($I48=$C48,"OK",IF($I48&lt;$C48,"SHORT ("&amp;$I48&amp;" of "&amp;$C48&amp;")","OVER ("&amp;$I48&amp;" of "&amp;$C48&amp;")"))))</f>
        <v/>
      </c>
    </row>
    <row r="49" customFormat="false" ht="15" hidden="false" customHeight="false" outlineLevel="0" collapsed="false">
      <c r="A49" s="14"/>
      <c r="B49" s="15"/>
      <c r="C49" s="14"/>
      <c r="D49" s="14"/>
      <c r="E49" s="14"/>
      <c r="F49" s="15"/>
      <c r="G49" s="9" t="str">
        <f aca="false">IF(TRIM($D49)="","",LEN(TRIM($D49))-LEN(SUBSTITUTE(TRIM($D49),",",""))+1)</f>
        <v/>
      </c>
      <c r="H49" s="9" t="str">
        <f aca="false">IF(OR(TRIM($D49)="",$C49=""),"",IF(ISNUMBER(SEARCH("-",$D49)),"RANGE - EXPAND",IF($G49=$C49,"OK","QTY MISMATCH")))</f>
        <v/>
      </c>
      <c r="I49" s="9" t="str">
        <f aca="false">IF($A49="","",COUNTIF('4. Tracker'!$N$2:$N$3001,$A49))</f>
        <v/>
      </c>
      <c r="J49" s="9" t="str">
        <f aca="false">IF(OR($A49="",$C49=""),"",IF(TRIM($D49)="","MANUAL - NO REFDES",IF($I49=$C49,"OK",IF($I49&lt;$C49,"SHORT ("&amp;$I49&amp;" of "&amp;$C49&amp;")","OVER ("&amp;$I49&amp;" of "&amp;$C49&amp;")"))))</f>
        <v/>
      </c>
    </row>
    <row r="50" customFormat="false" ht="15" hidden="false" customHeight="false" outlineLevel="0" collapsed="false">
      <c r="A50" s="14"/>
      <c r="B50" s="15"/>
      <c r="C50" s="14"/>
      <c r="D50" s="14"/>
      <c r="E50" s="14"/>
      <c r="F50" s="15"/>
      <c r="G50" s="9" t="str">
        <f aca="false">IF(TRIM($D50)="","",LEN(TRIM($D50))-LEN(SUBSTITUTE(TRIM($D50),",",""))+1)</f>
        <v/>
      </c>
      <c r="H50" s="9" t="str">
        <f aca="false">IF(OR(TRIM($D50)="",$C50=""),"",IF(ISNUMBER(SEARCH("-",$D50)),"RANGE - EXPAND",IF($G50=$C50,"OK","QTY MISMATCH")))</f>
        <v/>
      </c>
      <c r="I50" s="9" t="str">
        <f aca="false">IF($A50="","",COUNTIF('4. Tracker'!$N$2:$N$3001,$A50))</f>
        <v/>
      </c>
      <c r="J50" s="9" t="str">
        <f aca="false">IF(OR($A50="",$C50=""),"",IF(TRIM($D50)="","MANUAL - NO REFDES",IF($I50=$C50,"OK",IF($I50&lt;$C50,"SHORT ("&amp;$I50&amp;" of "&amp;$C50&amp;")","OVER ("&amp;$I50&amp;" of "&amp;$C50&amp;")"))))</f>
        <v/>
      </c>
    </row>
    <row r="51" customFormat="false" ht="15" hidden="false" customHeight="false" outlineLevel="0" collapsed="false">
      <c r="A51" s="14"/>
      <c r="B51" s="15"/>
      <c r="C51" s="14"/>
      <c r="D51" s="14"/>
      <c r="E51" s="14"/>
      <c r="F51" s="15"/>
      <c r="G51" s="9" t="str">
        <f aca="false">IF(TRIM($D51)="","",LEN(TRIM($D51))-LEN(SUBSTITUTE(TRIM($D51),",",""))+1)</f>
        <v/>
      </c>
      <c r="H51" s="9" t="str">
        <f aca="false">IF(OR(TRIM($D51)="",$C51=""),"",IF(ISNUMBER(SEARCH("-",$D51)),"RANGE - EXPAND",IF($G51=$C51,"OK","QTY MISMATCH")))</f>
        <v/>
      </c>
      <c r="I51" s="9" t="str">
        <f aca="false">IF($A51="","",COUNTIF('4. Tracker'!$N$2:$N$3001,$A51))</f>
        <v/>
      </c>
      <c r="J51" s="9" t="str">
        <f aca="false">IF(OR($A51="",$C51=""),"",IF(TRIM($D51)="","MANUAL - NO REFDES",IF($I51=$C51,"OK",IF($I51&lt;$C51,"SHORT ("&amp;$I51&amp;" of "&amp;$C51&amp;")","OVER ("&amp;$I51&amp;" of "&amp;$C51&amp;")"))))</f>
        <v/>
      </c>
    </row>
    <row r="52" customFormat="false" ht="15" hidden="false" customHeight="false" outlineLevel="0" collapsed="false">
      <c r="A52" s="14"/>
      <c r="B52" s="15"/>
      <c r="C52" s="14"/>
      <c r="D52" s="14"/>
      <c r="E52" s="14"/>
      <c r="F52" s="15"/>
      <c r="G52" s="9" t="str">
        <f aca="false">IF(TRIM($D52)="","",LEN(TRIM($D52))-LEN(SUBSTITUTE(TRIM($D52),",",""))+1)</f>
        <v/>
      </c>
      <c r="H52" s="9" t="str">
        <f aca="false">IF(OR(TRIM($D52)="",$C52=""),"",IF(ISNUMBER(SEARCH("-",$D52)),"RANGE - EXPAND",IF($G52=$C52,"OK","QTY MISMATCH")))</f>
        <v/>
      </c>
      <c r="I52" s="9" t="str">
        <f aca="false">IF($A52="","",COUNTIF('4. Tracker'!$N$2:$N$3001,$A52))</f>
        <v/>
      </c>
      <c r="J52" s="9" t="str">
        <f aca="false">IF(OR($A52="",$C52=""),"",IF(TRIM($D52)="","MANUAL - NO REFDES",IF($I52=$C52,"OK",IF($I52&lt;$C52,"SHORT ("&amp;$I52&amp;" of "&amp;$C52&amp;")","OVER ("&amp;$I52&amp;" of "&amp;$C52&amp;")"))))</f>
        <v/>
      </c>
    </row>
    <row r="53" customFormat="false" ht="15" hidden="false" customHeight="false" outlineLevel="0" collapsed="false">
      <c r="A53" s="14"/>
      <c r="B53" s="15"/>
      <c r="C53" s="14"/>
      <c r="D53" s="14"/>
      <c r="E53" s="14"/>
      <c r="F53" s="15"/>
      <c r="G53" s="9" t="str">
        <f aca="false">IF(TRIM($D53)="","",LEN(TRIM($D53))-LEN(SUBSTITUTE(TRIM($D53),",",""))+1)</f>
        <v/>
      </c>
      <c r="H53" s="9" t="str">
        <f aca="false">IF(OR(TRIM($D53)="",$C53=""),"",IF(ISNUMBER(SEARCH("-",$D53)),"RANGE - EXPAND",IF($G53=$C53,"OK","QTY MISMATCH")))</f>
        <v/>
      </c>
      <c r="I53" s="9" t="str">
        <f aca="false">IF($A53="","",COUNTIF('4. Tracker'!$N$2:$N$3001,$A53))</f>
        <v/>
      </c>
      <c r="J53" s="9" t="str">
        <f aca="false">IF(OR($A53="",$C53=""),"",IF(TRIM($D53)="","MANUAL - NO REFDES",IF($I53=$C53,"OK",IF($I53&lt;$C53,"SHORT ("&amp;$I53&amp;" of "&amp;$C53&amp;")","OVER ("&amp;$I53&amp;" of "&amp;$C53&amp;")"))))</f>
        <v/>
      </c>
    </row>
    <row r="54" customFormat="false" ht="15" hidden="false" customHeight="false" outlineLevel="0" collapsed="false">
      <c r="A54" s="14"/>
      <c r="B54" s="15"/>
      <c r="C54" s="14"/>
      <c r="D54" s="14"/>
      <c r="E54" s="14"/>
      <c r="F54" s="15"/>
      <c r="G54" s="9" t="str">
        <f aca="false">IF(TRIM($D54)="","",LEN(TRIM($D54))-LEN(SUBSTITUTE(TRIM($D54),",",""))+1)</f>
        <v/>
      </c>
      <c r="H54" s="9" t="str">
        <f aca="false">IF(OR(TRIM($D54)="",$C54=""),"",IF(ISNUMBER(SEARCH("-",$D54)),"RANGE - EXPAND",IF($G54=$C54,"OK","QTY MISMATCH")))</f>
        <v/>
      </c>
      <c r="I54" s="9" t="str">
        <f aca="false">IF($A54="","",COUNTIF('4. Tracker'!$N$2:$N$3001,$A54))</f>
        <v/>
      </c>
      <c r="J54" s="9" t="str">
        <f aca="false">IF(OR($A54="",$C54=""),"",IF(TRIM($D54)="","MANUAL - NO REFDES",IF($I54=$C54,"OK",IF($I54&lt;$C54,"SHORT ("&amp;$I54&amp;" of "&amp;$C54&amp;")","OVER ("&amp;$I54&amp;" of "&amp;$C54&amp;")"))))</f>
        <v/>
      </c>
    </row>
    <row r="55" customFormat="false" ht="15" hidden="false" customHeight="false" outlineLevel="0" collapsed="false">
      <c r="A55" s="14"/>
      <c r="B55" s="15"/>
      <c r="C55" s="14"/>
      <c r="D55" s="14"/>
      <c r="E55" s="14"/>
      <c r="F55" s="15"/>
      <c r="G55" s="9" t="str">
        <f aca="false">IF(TRIM($D55)="","",LEN(TRIM($D55))-LEN(SUBSTITUTE(TRIM($D55),",",""))+1)</f>
        <v/>
      </c>
      <c r="H55" s="9" t="str">
        <f aca="false">IF(OR(TRIM($D55)="",$C55=""),"",IF(ISNUMBER(SEARCH("-",$D55)),"RANGE - EXPAND",IF($G55=$C55,"OK","QTY MISMATCH")))</f>
        <v/>
      </c>
      <c r="I55" s="9" t="str">
        <f aca="false">IF($A55="","",COUNTIF('4. Tracker'!$N$2:$N$3001,$A55))</f>
        <v/>
      </c>
      <c r="J55" s="9" t="str">
        <f aca="false">IF(OR($A55="",$C55=""),"",IF(TRIM($D55)="","MANUAL - NO REFDES",IF($I55=$C55,"OK",IF($I55&lt;$C55,"SHORT ("&amp;$I55&amp;" of "&amp;$C55&amp;")","OVER ("&amp;$I55&amp;" of "&amp;$C55&amp;")"))))</f>
        <v/>
      </c>
    </row>
    <row r="56" customFormat="false" ht="15" hidden="false" customHeight="false" outlineLevel="0" collapsed="false">
      <c r="A56" s="14"/>
      <c r="B56" s="15"/>
      <c r="C56" s="14"/>
      <c r="D56" s="14"/>
      <c r="E56" s="14"/>
      <c r="F56" s="15"/>
      <c r="G56" s="9" t="str">
        <f aca="false">IF(TRIM($D56)="","",LEN(TRIM($D56))-LEN(SUBSTITUTE(TRIM($D56),",",""))+1)</f>
        <v/>
      </c>
      <c r="H56" s="9" t="str">
        <f aca="false">IF(OR(TRIM($D56)="",$C56=""),"",IF(ISNUMBER(SEARCH("-",$D56)),"RANGE - EXPAND",IF($G56=$C56,"OK","QTY MISMATCH")))</f>
        <v/>
      </c>
      <c r="I56" s="9" t="str">
        <f aca="false">IF($A56="","",COUNTIF('4. Tracker'!$N$2:$N$3001,$A56))</f>
        <v/>
      </c>
      <c r="J56" s="9" t="str">
        <f aca="false">IF(OR($A56="",$C56=""),"",IF(TRIM($D56)="","MANUAL - NO REFDES",IF($I56=$C56,"OK",IF($I56&lt;$C56,"SHORT ("&amp;$I56&amp;" of "&amp;$C56&amp;")","OVER ("&amp;$I56&amp;" of "&amp;$C56&amp;")"))))</f>
        <v/>
      </c>
    </row>
    <row r="57" customFormat="false" ht="15" hidden="false" customHeight="false" outlineLevel="0" collapsed="false">
      <c r="A57" s="14"/>
      <c r="B57" s="15"/>
      <c r="C57" s="14"/>
      <c r="D57" s="14"/>
      <c r="E57" s="14"/>
      <c r="F57" s="15"/>
      <c r="G57" s="9" t="str">
        <f aca="false">IF(TRIM($D57)="","",LEN(TRIM($D57))-LEN(SUBSTITUTE(TRIM($D57),",",""))+1)</f>
        <v/>
      </c>
      <c r="H57" s="9" t="str">
        <f aca="false">IF(OR(TRIM($D57)="",$C57=""),"",IF(ISNUMBER(SEARCH("-",$D57)),"RANGE - EXPAND",IF($G57=$C57,"OK","QTY MISMATCH")))</f>
        <v/>
      </c>
      <c r="I57" s="9" t="str">
        <f aca="false">IF($A57="","",COUNTIF('4. Tracker'!$N$2:$N$3001,$A57))</f>
        <v/>
      </c>
      <c r="J57" s="9" t="str">
        <f aca="false">IF(OR($A57="",$C57=""),"",IF(TRIM($D57)="","MANUAL - NO REFDES",IF($I57=$C57,"OK",IF($I57&lt;$C57,"SHORT ("&amp;$I57&amp;" of "&amp;$C57&amp;")","OVER ("&amp;$I57&amp;" of "&amp;$C57&amp;")"))))</f>
        <v/>
      </c>
    </row>
    <row r="58" customFormat="false" ht="15" hidden="false" customHeight="false" outlineLevel="0" collapsed="false">
      <c r="A58" s="14"/>
      <c r="B58" s="15"/>
      <c r="C58" s="14"/>
      <c r="D58" s="14"/>
      <c r="E58" s="14"/>
      <c r="F58" s="15"/>
      <c r="G58" s="9" t="str">
        <f aca="false">IF(TRIM($D58)="","",LEN(TRIM($D58))-LEN(SUBSTITUTE(TRIM($D58),",",""))+1)</f>
        <v/>
      </c>
      <c r="H58" s="9" t="str">
        <f aca="false">IF(OR(TRIM($D58)="",$C58=""),"",IF(ISNUMBER(SEARCH("-",$D58)),"RANGE - EXPAND",IF($G58=$C58,"OK","QTY MISMATCH")))</f>
        <v/>
      </c>
      <c r="I58" s="9" t="str">
        <f aca="false">IF($A58="","",COUNTIF('4. Tracker'!$N$2:$N$3001,$A58))</f>
        <v/>
      </c>
      <c r="J58" s="9" t="str">
        <f aca="false">IF(OR($A58="",$C58=""),"",IF(TRIM($D58)="","MANUAL - NO REFDES",IF($I58=$C58,"OK",IF($I58&lt;$C58,"SHORT ("&amp;$I58&amp;" of "&amp;$C58&amp;")","OVER ("&amp;$I58&amp;" of "&amp;$C58&amp;")"))))</f>
        <v/>
      </c>
    </row>
    <row r="59" customFormat="false" ht="15" hidden="false" customHeight="false" outlineLevel="0" collapsed="false">
      <c r="A59" s="14"/>
      <c r="B59" s="15"/>
      <c r="C59" s="14"/>
      <c r="D59" s="14"/>
      <c r="E59" s="14"/>
      <c r="F59" s="15"/>
      <c r="G59" s="9" t="str">
        <f aca="false">IF(TRIM($D59)="","",LEN(TRIM($D59))-LEN(SUBSTITUTE(TRIM($D59),",",""))+1)</f>
        <v/>
      </c>
      <c r="H59" s="9" t="str">
        <f aca="false">IF(OR(TRIM($D59)="",$C59=""),"",IF(ISNUMBER(SEARCH("-",$D59)),"RANGE - EXPAND",IF($G59=$C59,"OK","QTY MISMATCH")))</f>
        <v/>
      </c>
      <c r="I59" s="9" t="str">
        <f aca="false">IF($A59="","",COUNTIF('4. Tracker'!$N$2:$N$3001,$A59))</f>
        <v/>
      </c>
      <c r="J59" s="9" t="str">
        <f aca="false">IF(OR($A59="",$C59=""),"",IF(TRIM($D59)="","MANUAL - NO REFDES",IF($I59=$C59,"OK",IF($I59&lt;$C59,"SHORT ("&amp;$I59&amp;" of "&amp;$C59&amp;")","OVER ("&amp;$I59&amp;" of "&amp;$C59&amp;")"))))</f>
        <v/>
      </c>
    </row>
    <row r="60" customFormat="false" ht="15" hidden="false" customHeight="false" outlineLevel="0" collapsed="false">
      <c r="A60" s="14"/>
      <c r="B60" s="15"/>
      <c r="C60" s="14"/>
      <c r="D60" s="14"/>
      <c r="E60" s="14"/>
      <c r="F60" s="15"/>
      <c r="G60" s="9" t="str">
        <f aca="false">IF(TRIM($D60)="","",LEN(TRIM($D60))-LEN(SUBSTITUTE(TRIM($D60),",",""))+1)</f>
        <v/>
      </c>
      <c r="H60" s="9" t="str">
        <f aca="false">IF(OR(TRIM($D60)="",$C60=""),"",IF(ISNUMBER(SEARCH("-",$D60)),"RANGE - EXPAND",IF($G60=$C60,"OK","QTY MISMATCH")))</f>
        <v/>
      </c>
      <c r="I60" s="9" t="str">
        <f aca="false">IF($A60="","",COUNTIF('4. Tracker'!$N$2:$N$3001,$A60))</f>
        <v/>
      </c>
      <c r="J60" s="9" t="str">
        <f aca="false">IF(OR($A60="",$C60=""),"",IF(TRIM($D60)="","MANUAL - NO REFDES",IF($I60=$C60,"OK",IF($I60&lt;$C60,"SHORT ("&amp;$I60&amp;" of "&amp;$C60&amp;")","OVER ("&amp;$I60&amp;" of "&amp;$C60&amp;")"))))</f>
        <v/>
      </c>
    </row>
    <row r="61" customFormat="false" ht="15" hidden="false" customHeight="false" outlineLevel="0" collapsed="false">
      <c r="A61" s="14"/>
      <c r="B61" s="15"/>
      <c r="C61" s="14"/>
      <c r="D61" s="14"/>
      <c r="E61" s="14"/>
      <c r="F61" s="15"/>
      <c r="G61" s="9" t="str">
        <f aca="false">IF(TRIM($D61)="","",LEN(TRIM($D61))-LEN(SUBSTITUTE(TRIM($D61),",",""))+1)</f>
        <v/>
      </c>
      <c r="H61" s="9" t="str">
        <f aca="false">IF(OR(TRIM($D61)="",$C61=""),"",IF(ISNUMBER(SEARCH("-",$D61)),"RANGE - EXPAND",IF($G61=$C61,"OK","QTY MISMATCH")))</f>
        <v/>
      </c>
      <c r="I61" s="9" t="str">
        <f aca="false">IF($A61="","",COUNTIF('4. Tracker'!$N$2:$N$3001,$A61))</f>
        <v/>
      </c>
      <c r="J61" s="9" t="str">
        <f aca="false">IF(OR($A61="",$C61=""),"",IF(TRIM($D61)="","MANUAL - NO REFDES",IF($I61=$C61,"OK",IF($I61&lt;$C61,"SHORT ("&amp;$I61&amp;" of "&amp;$C61&amp;")","OVER ("&amp;$I61&amp;" of "&amp;$C61&amp;")"))))</f>
        <v/>
      </c>
    </row>
    <row r="62" customFormat="false" ht="15" hidden="false" customHeight="false" outlineLevel="0" collapsed="false">
      <c r="A62" s="14"/>
      <c r="B62" s="15"/>
      <c r="C62" s="14"/>
      <c r="D62" s="14"/>
      <c r="E62" s="14"/>
      <c r="F62" s="15"/>
      <c r="G62" s="9" t="str">
        <f aca="false">IF(TRIM($D62)="","",LEN(TRIM($D62))-LEN(SUBSTITUTE(TRIM($D62),",",""))+1)</f>
        <v/>
      </c>
      <c r="H62" s="9" t="str">
        <f aca="false">IF(OR(TRIM($D62)="",$C62=""),"",IF(ISNUMBER(SEARCH("-",$D62)),"RANGE - EXPAND",IF($G62=$C62,"OK","QTY MISMATCH")))</f>
        <v/>
      </c>
      <c r="I62" s="9" t="str">
        <f aca="false">IF($A62="","",COUNTIF('4. Tracker'!$N$2:$N$3001,$A62))</f>
        <v/>
      </c>
      <c r="J62" s="9" t="str">
        <f aca="false">IF(OR($A62="",$C62=""),"",IF(TRIM($D62)="","MANUAL - NO REFDES",IF($I62=$C62,"OK",IF($I62&lt;$C62,"SHORT ("&amp;$I62&amp;" of "&amp;$C62&amp;")","OVER ("&amp;$I62&amp;" of "&amp;$C62&amp;")"))))</f>
        <v/>
      </c>
    </row>
    <row r="63" customFormat="false" ht="15" hidden="false" customHeight="false" outlineLevel="0" collapsed="false">
      <c r="A63" s="14"/>
      <c r="B63" s="15"/>
      <c r="C63" s="14"/>
      <c r="D63" s="14"/>
      <c r="E63" s="14"/>
      <c r="F63" s="15"/>
      <c r="G63" s="9" t="str">
        <f aca="false">IF(TRIM($D63)="","",LEN(TRIM($D63))-LEN(SUBSTITUTE(TRIM($D63),",",""))+1)</f>
        <v/>
      </c>
      <c r="H63" s="9" t="str">
        <f aca="false">IF(OR(TRIM($D63)="",$C63=""),"",IF(ISNUMBER(SEARCH("-",$D63)),"RANGE - EXPAND",IF($G63=$C63,"OK","QTY MISMATCH")))</f>
        <v/>
      </c>
      <c r="I63" s="9" t="str">
        <f aca="false">IF($A63="","",COUNTIF('4. Tracker'!$N$2:$N$3001,$A63))</f>
        <v/>
      </c>
      <c r="J63" s="9" t="str">
        <f aca="false">IF(OR($A63="",$C63=""),"",IF(TRIM($D63)="","MANUAL - NO REFDES",IF($I63=$C63,"OK",IF($I63&lt;$C63,"SHORT ("&amp;$I63&amp;" of "&amp;$C63&amp;")","OVER ("&amp;$I63&amp;" of "&amp;$C63&amp;")"))))</f>
        <v/>
      </c>
    </row>
    <row r="64" customFormat="false" ht="15" hidden="false" customHeight="false" outlineLevel="0" collapsed="false">
      <c r="A64" s="14"/>
      <c r="B64" s="15"/>
      <c r="C64" s="14"/>
      <c r="D64" s="14"/>
      <c r="E64" s="14"/>
      <c r="F64" s="15"/>
      <c r="G64" s="9" t="str">
        <f aca="false">IF(TRIM($D64)="","",LEN(TRIM($D64))-LEN(SUBSTITUTE(TRIM($D64),",",""))+1)</f>
        <v/>
      </c>
      <c r="H64" s="9" t="str">
        <f aca="false">IF(OR(TRIM($D64)="",$C64=""),"",IF(ISNUMBER(SEARCH("-",$D64)),"RANGE - EXPAND",IF($G64=$C64,"OK","QTY MISMATCH")))</f>
        <v/>
      </c>
      <c r="I64" s="9" t="str">
        <f aca="false">IF($A64="","",COUNTIF('4. Tracker'!$N$2:$N$3001,$A64))</f>
        <v/>
      </c>
      <c r="J64" s="9" t="str">
        <f aca="false">IF(OR($A64="",$C64=""),"",IF(TRIM($D64)="","MANUAL - NO REFDES",IF($I64=$C64,"OK",IF($I64&lt;$C64,"SHORT ("&amp;$I64&amp;" of "&amp;$C64&amp;")","OVER ("&amp;$I64&amp;" of "&amp;$C64&amp;")"))))</f>
        <v/>
      </c>
    </row>
    <row r="65" customFormat="false" ht="15" hidden="false" customHeight="false" outlineLevel="0" collapsed="false">
      <c r="A65" s="14"/>
      <c r="B65" s="15"/>
      <c r="C65" s="14"/>
      <c r="D65" s="14"/>
      <c r="E65" s="14"/>
      <c r="F65" s="15"/>
      <c r="G65" s="9" t="str">
        <f aca="false">IF(TRIM($D65)="","",LEN(TRIM($D65))-LEN(SUBSTITUTE(TRIM($D65),",",""))+1)</f>
        <v/>
      </c>
      <c r="H65" s="9" t="str">
        <f aca="false">IF(OR(TRIM($D65)="",$C65=""),"",IF(ISNUMBER(SEARCH("-",$D65)),"RANGE - EXPAND",IF($G65=$C65,"OK","QTY MISMATCH")))</f>
        <v/>
      </c>
      <c r="I65" s="9" t="str">
        <f aca="false">IF($A65="","",COUNTIF('4. Tracker'!$N$2:$N$3001,$A65))</f>
        <v/>
      </c>
      <c r="J65" s="9" t="str">
        <f aca="false">IF(OR($A65="",$C65=""),"",IF(TRIM($D65)="","MANUAL - NO REFDES",IF($I65=$C65,"OK",IF($I65&lt;$C65,"SHORT ("&amp;$I65&amp;" of "&amp;$C65&amp;")","OVER ("&amp;$I65&amp;" of "&amp;$C65&amp;")"))))</f>
        <v/>
      </c>
    </row>
    <row r="66" customFormat="false" ht="15" hidden="false" customHeight="false" outlineLevel="0" collapsed="false">
      <c r="A66" s="14"/>
      <c r="B66" s="15"/>
      <c r="C66" s="14"/>
      <c r="D66" s="14"/>
      <c r="E66" s="14"/>
      <c r="F66" s="15"/>
      <c r="G66" s="9" t="str">
        <f aca="false">IF(TRIM($D66)="","",LEN(TRIM($D66))-LEN(SUBSTITUTE(TRIM($D66),",",""))+1)</f>
        <v/>
      </c>
      <c r="H66" s="9" t="str">
        <f aca="false">IF(OR(TRIM($D66)="",$C66=""),"",IF(ISNUMBER(SEARCH("-",$D66)),"RANGE - EXPAND",IF($G66=$C66,"OK","QTY MISMATCH")))</f>
        <v/>
      </c>
      <c r="I66" s="9" t="str">
        <f aca="false">IF($A66="","",COUNTIF('4. Tracker'!$N$2:$N$3001,$A66))</f>
        <v/>
      </c>
      <c r="J66" s="9" t="str">
        <f aca="false">IF(OR($A66="",$C66=""),"",IF(TRIM($D66)="","MANUAL - NO REFDES",IF($I66=$C66,"OK",IF($I66&lt;$C66,"SHORT ("&amp;$I66&amp;" of "&amp;$C66&amp;")","OVER ("&amp;$I66&amp;" of "&amp;$C66&amp;")"))))</f>
        <v/>
      </c>
    </row>
    <row r="67" customFormat="false" ht="15" hidden="false" customHeight="false" outlineLevel="0" collapsed="false">
      <c r="A67" s="14"/>
      <c r="B67" s="15"/>
      <c r="C67" s="14"/>
      <c r="D67" s="14"/>
      <c r="E67" s="14"/>
      <c r="F67" s="15"/>
      <c r="G67" s="9" t="str">
        <f aca="false">IF(TRIM($D67)="","",LEN(TRIM($D67))-LEN(SUBSTITUTE(TRIM($D67),",",""))+1)</f>
        <v/>
      </c>
      <c r="H67" s="9" t="str">
        <f aca="false">IF(OR(TRIM($D67)="",$C67=""),"",IF(ISNUMBER(SEARCH("-",$D67)),"RANGE - EXPAND",IF($G67=$C67,"OK","QTY MISMATCH")))</f>
        <v/>
      </c>
      <c r="I67" s="9" t="str">
        <f aca="false">IF($A67="","",COUNTIF('4. Tracker'!$N$2:$N$3001,$A67))</f>
        <v/>
      </c>
      <c r="J67" s="9" t="str">
        <f aca="false">IF(OR($A67="",$C67=""),"",IF(TRIM($D67)="","MANUAL - NO REFDES",IF($I67=$C67,"OK",IF($I67&lt;$C67,"SHORT ("&amp;$I67&amp;" of "&amp;$C67&amp;")","OVER ("&amp;$I67&amp;" of "&amp;$C67&amp;")"))))</f>
        <v/>
      </c>
    </row>
    <row r="68" customFormat="false" ht="15" hidden="false" customHeight="false" outlineLevel="0" collapsed="false">
      <c r="A68" s="14"/>
      <c r="B68" s="15"/>
      <c r="C68" s="14"/>
      <c r="D68" s="14"/>
      <c r="E68" s="14"/>
      <c r="F68" s="15"/>
      <c r="G68" s="9" t="str">
        <f aca="false">IF(TRIM($D68)="","",LEN(TRIM($D68))-LEN(SUBSTITUTE(TRIM($D68),",",""))+1)</f>
        <v/>
      </c>
      <c r="H68" s="9" t="str">
        <f aca="false">IF(OR(TRIM($D68)="",$C68=""),"",IF(ISNUMBER(SEARCH("-",$D68)),"RANGE - EXPAND",IF($G68=$C68,"OK","QTY MISMATCH")))</f>
        <v/>
      </c>
      <c r="I68" s="9" t="str">
        <f aca="false">IF($A68="","",COUNTIF('4. Tracker'!$N$2:$N$3001,$A68))</f>
        <v/>
      </c>
      <c r="J68" s="9" t="str">
        <f aca="false">IF(OR($A68="",$C68=""),"",IF(TRIM($D68)="","MANUAL - NO REFDES",IF($I68=$C68,"OK",IF($I68&lt;$C68,"SHORT ("&amp;$I68&amp;" of "&amp;$C68&amp;")","OVER ("&amp;$I68&amp;" of "&amp;$C68&amp;")"))))</f>
        <v/>
      </c>
    </row>
    <row r="69" customFormat="false" ht="15" hidden="false" customHeight="false" outlineLevel="0" collapsed="false">
      <c r="A69" s="14"/>
      <c r="B69" s="15"/>
      <c r="C69" s="14"/>
      <c r="D69" s="14"/>
      <c r="E69" s="14"/>
      <c r="F69" s="15"/>
      <c r="G69" s="9" t="str">
        <f aca="false">IF(TRIM($D69)="","",LEN(TRIM($D69))-LEN(SUBSTITUTE(TRIM($D69),",",""))+1)</f>
        <v/>
      </c>
      <c r="H69" s="9" t="str">
        <f aca="false">IF(OR(TRIM($D69)="",$C69=""),"",IF(ISNUMBER(SEARCH("-",$D69)),"RANGE - EXPAND",IF($G69=$C69,"OK","QTY MISMATCH")))</f>
        <v/>
      </c>
      <c r="I69" s="9" t="str">
        <f aca="false">IF($A69="","",COUNTIF('4. Tracker'!$N$2:$N$3001,$A69))</f>
        <v/>
      </c>
      <c r="J69" s="9" t="str">
        <f aca="false">IF(OR($A69="",$C69=""),"",IF(TRIM($D69)="","MANUAL - NO REFDES",IF($I69=$C69,"OK",IF($I69&lt;$C69,"SHORT ("&amp;$I69&amp;" of "&amp;$C69&amp;")","OVER ("&amp;$I69&amp;" of "&amp;$C69&amp;")"))))</f>
        <v/>
      </c>
    </row>
    <row r="70" customFormat="false" ht="15" hidden="false" customHeight="false" outlineLevel="0" collapsed="false">
      <c r="A70" s="14"/>
      <c r="B70" s="15"/>
      <c r="C70" s="14"/>
      <c r="D70" s="14"/>
      <c r="E70" s="14"/>
      <c r="F70" s="15"/>
      <c r="G70" s="9" t="str">
        <f aca="false">IF(TRIM($D70)="","",LEN(TRIM($D70))-LEN(SUBSTITUTE(TRIM($D70),",",""))+1)</f>
        <v/>
      </c>
      <c r="H70" s="9" t="str">
        <f aca="false">IF(OR(TRIM($D70)="",$C70=""),"",IF(ISNUMBER(SEARCH("-",$D70)),"RANGE - EXPAND",IF($G70=$C70,"OK","QTY MISMATCH")))</f>
        <v/>
      </c>
      <c r="I70" s="9" t="str">
        <f aca="false">IF($A70="","",COUNTIF('4. Tracker'!$N$2:$N$3001,$A70))</f>
        <v/>
      </c>
      <c r="J70" s="9" t="str">
        <f aca="false">IF(OR($A70="",$C70=""),"",IF(TRIM($D70)="","MANUAL - NO REFDES",IF($I70=$C70,"OK",IF($I70&lt;$C70,"SHORT ("&amp;$I70&amp;" of "&amp;$C70&amp;")","OVER ("&amp;$I70&amp;" of "&amp;$C70&amp;")"))))</f>
        <v/>
      </c>
    </row>
    <row r="71" customFormat="false" ht="15" hidden="false" customHeight="false" outlineLevel="0" collapsed="false">
      <c r="A71" s="14"/>
      <c r="B71" s="15"/>
      <c r="C71" s="14"/>
      <c r="D71" s="14"/>
      <c r="E71" s="14"/>
      <c r="F71" s="15"/>
      <c r="G71" s="9" t="str">
        <f aca="false">IF(TRIM($D71)="","",LEN(TRIM($D71))-LEN(SUBSTITUTE(TRIM($D71),",",""))+1)</f>
        <v/>
      </c>
      <c r="H71" s="9" t="str">
        <f aca="false">IF(OR(TRIM($D71)="",$C71=""),"",IF(ISNUMBER(SEARCH("-",$D71)),"RANGE - EXPAND",IF($G71=$C71,"OK","QTY MISMATCH")))</f>
        <v/>
      </c>
      <c r="I71" s="9" t="str">
        <f aca="false">IF($A71="","",COUNTIF('4. Tracker'!$N$2:$N$3001,$A71))</f>
        <v/>
      </c>
      <c r="J71" s="9" t="str">
        <f aca="false">IF(OR($A71="",$C71=""),"",IF(TRIM($D71)="","MANUAL - NO REFDES",IF($I71=$C71,"OK",IF($I71&lt;$C71,"SHORT ("&amp;$I71&amp;" of "&amp;$C71&amp;")","OVER ("&amp;$I71&amp;" of "&amp;$C71&amp;")"))))</f>
        <v/>
      </c>
    </row>
    <row r="72" customFormat="false" ht="15" hidden="false" customHeight="false" outlineLevel="0" collapsed="false">
      <c r="A72" s="14"/>
      <c r="B72" s="15"/>
      <c r="C72" s="14"/>
      <c r="D72" s="14"/>
      <c r="E72" s="14"/>
      <c r="F72" s="15"/>
      <c r="G72" s="9" t="str">
        <f aca="false">IF(TRIM($D72)="","",LEN(TRIM($D72))-LEN(SUBSTITUTE(TRIM($D72),",",""))+1)</f>
        <v/>
      </c>
      <c r="H72" s="9" t="str">
        <f aca="false">IF(OR(TRIM($D72)="",$C72=""),"",IF(ISNUMBER(SEARCH("-",$D72)),"RANGE - EXPAND",IF($G72=$C72,"OK","QTY MISMATCH")))</f>
        <v/>
      </c>
      <c r="I72" s="9" t="str">
        <f aca="false">IF($A72="","",COUNTIF('4. Tracker'!$N$2:$N$3001,$A72))</f>
        <v/>
      </c>
      <c r="J72" s="9" t="str">
        <f aca="false">IF(OR($A72="",$C72=""),"",IF(TRIM($D72)="","MANUAL - NO REFDES",IF($I72=$C72,"OK",IF($I72&lt;$C72,"SHORT ("&amp;$I72&amp;" of "&amp;$C72&amp;")","OVER ("&amp;$I72&amp;" of "&amp;$C72&amp;")"))))</f>
        <v/>
      </c>
    </row>
    <row r="73" customFormat="false" ht="15" hidden="false" customHeight="false" outlineLevel="0" collapsed="false">
      <c r="A73" s="14"/>
      <c r="B73" s="15"/>
      <c r="C73" s="14"/>
      <c r="D73" s="14"/>
      <c r="E73" s="14"/>
      <c r="F73" s="15"/>
      <c r="G73" s="9" t="str">
        <f aca="false">IF(TRIM($D73)="","",LEN(TRIM($D73))-LEN(SUBSTITUTE(TRIM($D73),",",""))+1)</f>
        <v/>
      </c>
      <c r="H73" s="9" t="str">
        <f aca="false">IF(OR(TRIM($D73)="",$C73=""),"",IF(ISNUMBER(SEARCH("-",$D73)),"RANGE - EXPAND",IF($G73=$C73,"OK","QTY MISMATCH")))</f>
        <v/>
      </c>
      <c r="I73" s="9" t="str">
        <f aca="false">IF($A73="","",COUNTIF('4. Tracker'!$N$2:$N$3001,$A73))</f>
        <v/>
      </c>
      <c r="J73" s="9" t="str">
        <f aca="false">IF(OR($A73="",$C73=""),"",IF(TRIM($D73)="","MANUAL - NO REFDES",IF($I73=$C73,"OK",IF($I73&lt;$C73,"SHORT ("&amp;$I73&amp;" of "&amp;$C73&amp;")","OVER ("&amp;$I73&amp;" of "&amp;$C73&amp;")"))))</f>
        <v/>
      </c>
    </row>
    <row r="74" customFormat="false" ht="15" hidden="false" customHeight="false" outlineLevel="0" collapsed="false">
      <c r="A74" s="14"/>
      <c r="B74" s="15"/>
      <c r="C74" s="14"/>
      <c r="D74" s="14"/>
      <c r="E74" s="14"/>
      <c r="F74" s="15"/>
      <c r="G74" s="9" t="str">
        <f aca="false">IF(TRIM($D74)="","",LEN(TRIM($D74))-LEN(SUBSTITUTE(TRIM($D74),",",""))+1)</f>
        <v/>
      </c>
      <c r="H74" s="9" t="str">
        <f aca="false">IF(OR(TRIM($D74)="",$C74=""),"",IF(ISNUMBER(SEARCH("-",$D74)),"RANGE - EXPAND",IF($G74=$C74,"OK","QTY MISMATCH")))</f>
        <v/>
      </c>
      <c r="I74" s="9" t="str">
        <f aca="false">IF($A74="","",COUNTIF('4. Tracker'!$N$2:$N$3001,$A74))</f>
        <v/>
      </c>
      <c r="J74" s="9" t="str">
        <f aca="false">IF(OR($A74="",$C74=""),"",IF(TRIM($D74)="","MANUAL - NO REFDES",IF($I74=$C74,"OK",IF($I74&lt;$C74,"SHORT ("&amp;$I74&amp;" of "&amp;$C74&amp;")","OVER ("&amp;$I74&amp;" of "&amp;$C74&amp;")"))))</f>
        <v/>
      </c>
    </row>
    <row r="75" customFormat="false" ht="15" hidden="false" customHeight="false" outlineLevel="0" collapsed="false">
      <c r="A75" s="14"/>
      <c r="B75" s="15"/>
      <c r="C75" s="14"/>
      <c r="D75" s="14"/>
      <c r="E75" s="14"/>
      <c r="F75" s="15"/>
      <c r="G75" s="9" t="str">
        <f aca="false">IF(TRIM($D75)="","",LEN(TRIM($D75))-LEN(SUBSTITUTE(TRIM($D75),",",""))+1)</f>
        <v/>
      </c>
      <c r="H75" s="9" t="str">
        <f aca="false">IF(OR(TRIM($D75)="",$C75=""),"",IF(ISNUMBER(SEARCH("-",$D75)),"RANGE - EXPAND",IF($G75=$C75,"OK","QTY MISMATCH")))</f>
        <v/>
      </c>
      <c r="I75" s="9" t="str">
        <f aca="false">IF($A75="","",COUNTIF('4. Tracker'!$N$2:$N$3001,$A75))</f>
        <v/>
      </c>
      <c r="J75" s="9" t="str">
        <f aca="false">IF(OR($A75="",$C75=""),"",IF(TRIM($D75)="","MANUAL - NO REFDES",IF($I75=$C75,"OK",IF($I75&lt;$C75,"SHORT ("&amp;$I75&amp;" of "&amp;$C75&amp;")","OVER ("&amp;$I75&amp;" of "&amp;$C75&amp;")"))))</f>
        <v/>
      </c>
    </row>
    <row r="76" customFormat="false" ht="15" hidden="false" customHeight="false" outlineLevel="0" collapsed="false">
      <c r="A76" s="14"/>
      <c r="B76" s="15"/>
      <c r="C76" s="14"/>
      <c r="D76" s="14"/>
      <c r="E76" s="14"/>
      <c r="F76" s="15"/>
      <c r="G76" s="9" t="str">
        <f aca="false">IF(TRIM($D76)="","",LEN(TRIM($D76))-LEN(SUBSTITUTE(TRIM($D76),",",""))+1)</f>
        <v/>
      </c>
      <c r="H76" s="9" t="str">
        <f aca="false">IF(OR(TRIM($D76)="",$C76=""),"",IF(ISNUMBER(SEARCH("-",$D76)),"RANGE - EXPAND",IF($G76=$C76,"OK","QTY MISMATCH")))</f>
        <v/>
      </c>
      <c r="I76" s="9" t="str">
        <f aca="false">IF($A76="","",COUNTIF('4. Tracker'!$N$2:$N$3001,$A76))</f>
        <v/>
      </c>
      <c r="J76" s="9" t="str">
        <f aca="false">IF(OR($A76="",$C76=""),"",IF(TRIM($D76)="","MANUAL - NO REFDES",IF($I76=$C76,"OK",IF($I76&lt;$C76,"SHORT ("&amp;$I76&amp;" of "&amp;$C76&amp;")","OVER ("&amp;$I76&amp;" of "&amp;$C76&amp;")"))))</f>
        <v/>
      </c>
    </row>
    <row r="77" customFormat="false" ht="15" hidden="false" customHeight="false" outlineLevel="0" collapsed="false">
      <c r="A77" s="14"/>
      <c r="B77" s="15"/>
      <c r="C77" s="14"/>
      <c r="D77" s="14"/>
      <c r="E77" s="14"/>
      <c r="F77" s="15"/>
      <c r="G77" s="9" t="str">
        <f aca="false">IF(TRIM($D77)="","",LEN(TRIM($D77))-LEN(SUBSTITUTE(TRIM($D77),",",""))+1)</f>
        <v/>
      </c>
      <c r="H77" s="9" t="str">
        <f aca="false">IF(OR(TRIM($D77)="",$C77=""),"",IF(ISNUMBER(SEARCH("-",$D77)),"RANGE - EXPAND",IF($G77=$C77,"OK","QTY MISMATCH")))</f>
        <v/>
      </c>
      <c r="I77" s="9" t="str">
        <f aca="false">IF($A77="","",COUNTIF('4. Tracker'!$N$2:$N$3001,$A77))</f>
        <v/>
      </c>
      <c r="J77" s="9" t="str">
        <f aca="false">IF(OR($A77="",$C77=""),"",IF(TRIM($D77)="","MANUAL - NO REFDES",IF($I77=$C77,"OK",IF($I77&lt;$C77,"SHORT ("&amp;$I77&amp;" of "&amp;$C77&amp;")","OVER ("&amp;$I77&amp;" of "&amp;$C77&amp;")"))))</f>
        <v/>
      </c>
    </row>
    <row r="78" customFormat="false" ht="15" hidden="false" customHeight="false" outlineLevel="0" collapsed="false">
      <c r="A78" s="14"/>
      <c r="B78" s="15"/>
      <c r="C78" s="14"/>
      <c r="D78" s="14"/>
      <c r="E78" s="14"/>
      <c r="F78" s="15"/>
      <c r="G78" s="9" t="str">
        <f aca="false">IF(TRIM($D78)="","",LEN(TRIM($D78))-LEN(SUBSTITUTE(TRIM($D78),",",""))+1)</f>
        <v/>
      </c>
      <c r="H78" s="9" t="str">
        <f aca="false">IF(OR(TRIM($D78)="",$C78=""),"",IF(ISNUMBER(SEARCH("-",$D78)),"RANGE - EXPAND",IF($G78=$C78,"OK","QTY MISMATCH")))</f>
        <v/>
      </c>
      <c r="I78" s="9" t="str">
        <f aca="false">IF($A78="","",COUNTIF('4. Tracker'!$N$2:$N$3001,$A78))</f>
        <v/>
      </c>
      <c r="J78" s="9" t="str">
        <f aca="false">IF(OR($A78="",$C78=""),"",IF(TRIM($D78)="","MANUAL - NO REFDES",IF($I78=$C78,"OK",IF($I78&lt;$C78,"SHORT ("&amp;$I78&amp;" of "&amp;$C78&amp;")","OVER ("&amp;$I78&amp;" of "&amp;$C78&amp;")"))))</f>
        <v/>
      </c>
    </row>
    <row r="79" customFormat="false" ht="15" hidden="false" customHeight="false" outlineLevel="0" collapsed="false">
      <c r="A79" s="14"/>
      <c r="B79" s="15"/>
      <c r="C79" s="14"/>
      <c r="D79" s="14"/>
      <c r="E79" s="14"/>
      <c r="F79" s="15"/>
      <c r="G79" s="9" t="str">
        <f aca="false">IF(TRIM($D79)="","",LEN(TRIM($D79))-LEN(SUBSTITUTE(TRIM($D79),",",""))+1)</f>
        <v/>
      </c>
      <c r="H79" s="9" t="str">
        <f aca="false">IF(OR(TRIM($D79)="",$C79=""),"",IF(ISNUMBER(SEARCH("-",$D79)),"RANGE - EXPAND",IF($G79=$C79,"OK","QTY MISMATCH")))</f>
        <v/>
      </c>
      <c r="I79" s="9" t="str">
        <f aca="false">IF($A79="","",COUNTIF('4. Tracker'!$N$2:$N$3001,$A79))</f>
        <v/>
      </c>
      <c r="J79" s="9" t="str">
        <f aca="false">IF(OR($A79="",$C79=""),"",IF(TRIM($D79)="","MANUAL - NO REFDES",IF($I79=$C79,"OK",IF($I79&lt;$C79,"SHORT ("&amp;$I79&amp;" of "&amp;$C79&amp;")","OVER ("&amp;$I79&amp;" of "&amp;$C79&amp;")"))))</f>
        <v/>
      </c>
    </row>
    <row r="80" customFormat="false" ht="15" hidden="false" customHeight="false" outlineLevel="0" collapsed="false">
      <c r="A80" s="14"/>
      <c r="B80" s="15"/>
      <c r="C80" s="14"/>
      <c r="D80" s="14"/>
      <c r="E80" s="14"/>
      <c r="F80" s="15"/>
      <c r="G80" s="9" t="str">
        <f aca="false">IF(TRIM($D80)="","",LEN(TRIM($D80))-LEN(SUBSTITUTE(TRIM($D80),",",""))+1)</f>
        <v/>
      </c>
      <c r="H80" s="9" t="str">
        <f aca="false">IF(OR(TRIM($D80)="",$C80=""),"",IF(ISNUMBER(SEARCH("-",$D80)),"RANGE - EXPAND",IF($G80=$C80,"OK","QTY MISMATCH")))</f>
        <v/>
      </c>
      <c r="I80" s="9" t="str">
        <f aca="false">IF($A80="","",COUNTIF('4. Tracker'!$N$2:$N$3001,$A80))</f>
        <v/>
      </c>
      <c r="J80" s="9" t="str">
        <f aca="false">IF(OR($A80="",$C80=""),"",IF(TRIM($D80)="","MANUAL - NO REFDES",IF($I80=$C80,"OK",IF($I80&lt;$C80,"SHORT ("&amp;$I80&amp;" of "&amp;$C80&amp;")","OVER ("&amp;$I80&amp;" of "&amp;$C80&amp;")"))))</f>
        <v/>
      </c>
    </row>
    <row r="81" customFormat="false" ht="15" hidden="false" customHeight="false" outlineLevel="0" collapsed="false">
      <c r="A81" s="14"/>
      <c r="B81" s="15"/>
      <c r="C81" s="14"/>
      <c r="D81" s="14"/>
      <c r="E81" s="14"/>
      <c r="F81" s="15"/>
      <c r="G81" s="9" t="str">
        <f aca="false">IF(TRIM($D81)="","",LEN(TRIM($D81))-LEN(SUBSTITUTE(TRIM($D81),",",""))+1)</f>
        <v/>
      </c>
      <c r="H81" s="9" t="str">
        <f aca="false">IF(OR(TRIM($D81)="",$C81=""),"",IF(ISNUMBER(SEARCH("-",$D81)),"RANGE - EXPAND",IF($G81=$C81,"OK","QTY MISMATCH")))</f>
        <v/>
      </c>
      <c r="I81" s="9" t="str">
        <f aca="false">IF($A81="","",COUNTIF('4. Tracker'!$N$2:$N$3001,$A81))</f>
        <v/>
      </c>
      <c r="J81" s="9" t="str">
        <f aca="false">IF(OR($A81="",$C81=""),"",IF(TRIM($D81)="","MANUAL - NO REFDES",IF($I81=$C81,"OK",IF($I81&lt;$C81,"SHORT ("&amp;$I81&amp;" of "&amp;$C81&amp;")","OVER ("&amp;$I81&amp;" of "&amp;$C81&amp;")"))))</f>
        <v/>
      </c>
    </row>
    <row r="82" customFormat="false" ht="15" hidden="false" customHeight="false" outlineLevel="0" collapsed="false">
      <c r="A82" s="14"/>
      <c r="B82" s="15"/>
      <c r="C82" s="14"/>
      <c r="D82" s="14"/>
      <c r="E82" s="14"/>
      <c r="F82" s="15"/>
      <c r="G82" s="9" t="str">
        <f aca="false">IF(TRIM($D82)="","",LEN(TRIM($D82))-LEN(SUBSTITUTE(TRIM($D82),",",""))+1)</f>
        <v/>
      </c>
      <c r="H82" s="9" t="str">
        <f aca="false">IF(OR(TRIM($D82)="",$C82=""),"",IF(ISNUMBER(SEARCH("-",$D82)),"RANGE - EXPAND",IF($G82=$C82,"OK","QTY MISMATCH")))</f>
        <v/>
      </c>
      <c r="I82" s="9" t="str">
        <f aca="false">IF($A82="","",COUNTIF('4. Tracker'!$N$2:$N$3001,$A82))</f>
        <v/>
      </c>
      <c r="J82" s="9" t="str">
        <f aca="false">IF(OR($A82="",$C82=""),"",IF(TRIM($D82)="","MANUAL - NO REFDES",IF($I82=$C82,"OK",IF($I82&lt;$C82,"SHORT ("&amp;$I82&amp;" of "&amp;$C82&amp;")","OVER ("&amp;$I82&amp;" of "&amp;$C82&amp;")"))))</f>
        <v/>
      </c>
    </row>
    <row r="83" customFormat="false" ht="15" hidden="false" customHeight="false" outlineLevel="0" collapsed="false">
      <c r="A83" s="14"/>
      <c r="B83" s="15"/>
      <c r="C83" s="14"/>
      <c r="D83" s="14"/>
      <c r="E83" s="14"/>
      <c r="F83" s="15"/>
      <c r="G83" s="9" t="str">
        <f aca="false">IF(TRIM($D83)="","",LEN(TRIM($D83))-LEN(SUBSTITUTE(TRIM($D83),",",""))+1)</f>
        <v/>
      </c>
      <c r="H83" s="9" t="str">
        <f aca="false">IF(OR(TRIM($D83)="",$C83=""),"",IF(ISNUMBER(SEARCH("-",$D83)),"RANGE - EXPAND",IF($G83=$C83,"OK","QTY MISMATCH")))</f>
        <v/>
      </c>
      <c r="I83" s="9" t="str">
        <f aca="false">IF($A83="","",COUNTIF('4. Tracker'!$N$2:$N$3001,$A83))</f>
        <v/>
      </c>
      <c r="J83" s="9" t="str">
        <f aca="false">IF(OR($A83="",$C83=""),"",IF(TRIM($D83)="","MANUAL - NO REFDES",IF($I83=$C83,"OK",IF($I83&lt;$C83,"SHORT ("&amp;$I83&amp;" of "&amp;$C83&amp;")","OVER ("&amp;$I83&amp;" of "&amp;$C83&amp;")"))))</f>
        <v/>
      </c>
    </row>
    <row r="84" customFormat="false" ht="15" hidden="false" customHeight="false" outlineLevel="0" collapsed="false">
      <c r="A84" s="14"/>
      <c r="B84" s="15"/>
      <c r="C84" s="14"/>
      <c r="D84" s="14"/>
      <c r="E84" s="14"/>
      <c r="F84" s="15"/>
      <c r="G84" s="9" t="str">
        <f aca="false">IF(TRIM($D84)="","",LEN(TRIM($D84))-LEN(SUBSTITUTE(TRIM($D84),",",""))+1)</f>
        <v/>
      </c>
      <c r="H84" s="9" t="str">
        <f aca="false">IF(OR(TRIM($D84)="",$C84=""),"",IF(ISNUMBER(SEARCH("-",$D84)),"RANGE - EXPAND",IF($G84=$C84,"OK","QTY MISMATCH")))</f>
        <v/>
      </c>
      <c r="I84" s="9" t="str">
        <f aca="false">IF($A84="","",COUNTIF('4. Tracker'!$N$2:$N$3001,$A84))</f>
        <v/>
      </c>
      <c r="J84" s="9" t="str">
        <f aca="false">IF(OR($A84="",$C84=""),"",IF(TRIM($D84)="","MANUAL - NO REFDES",IF($I84=$C84,"OK",IF($I84&lt;$C84,"SHORT ("&amp;$I84&amp;" of "&amp;$C84&amp;")","OVER ("&amp;$I84&amp;" of "&amp;$C84&amp;")"))))</f>
        <v/>
      </c>
    </row>
    <row r="85" customFormat="false" ht="15" hidden="false" customHeight="false" outlineLevel="0" collapsed="false">
      <c r="A85" s="14"/>
      <c r="B85" s="15"/>
      <c r="C85" s="14"/>
      <c r="D85" s="14"/>
      <c r="E85" s="14"/>
      <c r="F85" s="15"/>
      <c r="G85" s="9" t="str">
        <f aca="false">IF(TRIM($D85)="","",LEN(TRIM($D85))-LEN(SUBSTITUTE(TRIM($D85),",",""))+1)</f>
        <v/>
      </c>
      <c r="H85" s="9" t="str">
        <f aca="false">IF(OR(TRIM($D85)="",$C85=""),"",IF(ISNUMBER(SEARCH("-",$D85)),"RANGE - EXPAND",IF($G85=$C85,"OK","QTY MISMATCH")))</f>
        <v/>
      </c>
      <c r="I85" s="9" t="str">
        <f aca="false">IF($A85="","",COUNTIF('4. Tracker'!$N$2:$N$3001,$A85))</f>
        <v/>
      </c>
      <c r="J85" s="9" t="str">
        <f aca="false">IF(OR($A85="",$C85=""),"",IF(TRIM($D85)="","MANUAL - NO REFDES",IF($I85=$C85,"OK",IF($I85&lt;$C85,"SHORT ("&amp;$I85&amp;" of "&amp;$C85&amp;")","OVER ("&amp;$I85&amp;" of "&amp;$C85&amp;")"))))</f>
        <v/>
      </c>
    </row>
    <row r="86" customFormat="false" ht="15" hidden="false" customHeight="false" outlineLevel="0" collapsed="false">
      <c r="A86" s="14"/>
      <c r="B86" s="15"/>
      <c r="C86" s="14"/>
      <c r="D86" s="14"/>
      <c r="E86" s="14"/>
      <c r="F86" s="15"/>
      <c r="G86" s="9" t="str">
        <f aca="false">IF(TRIM($D86)="","",LEN(TRIM($D86))-LEN(SUBSTITUTE(TRIM($D86),",",""))+1)</f>
        <v/>
      </c>
      <c r="H86" s="9" t="str">
        <f aca="false">IF(OR(TRIM($D86)="",$C86=""),"",IF(ISNUMBER(SEARCH("-",$D86)),"RANGE - EXPAND",IF($G86=$C86,"OK","QTY MISMATCH")))</f>
        <v/>
      </c>
      <c r="I86" s="9" t="str">
        <f aca="false">IF($A86="","",COUNTIF('4. Tracker'!$N$2:$N$3001,$A86))</f>
        <v/>
      </c>
      <c r="J86" s="9" t="str">
        <f aca="false">IF(OR($A86="",$C86=""),"",IF(TRIM($D86)="","MANUAL - NO REFDES",IF($I86=$C86,"OK",IF($I86&lt;$C86,"SHORT ("&amp;$I86&amp;" of "&amp;$C86&amp;")","OVER ("&amp;$I86&amp;" of "&amp;$C86&amp;")"))))</f>
        <v/>
      </c>
    </row>
    <row r="87" customFormat="false" ht="15" hidden="false" customHeight="false" outlineLevel="0" collapsed="false">
      <c r="A87" s="14"/>
      <c r="B87" s="15"/>
      <c r="C87" s="14"/>
      <c r="D87" s="14"/>
      <c r="E87" s="14"/>
      <c r="F87" s="15"/>
      <c r="G87" s="9" t="str">
        <f aca="false">IF(TRIM($D87)="","",LEN(TRIM($D87))-LEN(SUBSTITUTE(TRIM($D87),",",""))+1)</f>
        <v/>
      </c>
      <c r="H87" s="9" t="str">
        <f aca="false">IF(OR(TRIM($D87)="",$C87=""),"",IF(ISNUMBER(SEARCH("-",$D87)),"RANGE - EXPAND",IF($G87=$C87,"OK","QTY MISMATCH")))</f>
        <v/>
      </c>
      <c r="I87" s="9" t="str">
        <f aca="false">IF($A87="","",COUNTIF('4. Tracker'!$N$2:$N$3001,$A87))</f>
        <v/>
      </c>
      <c r="J87" s="9" t="str">
        <f aca="false">IF(OR($A87="",$C87=""),"",IF(TRIM($D87)="","MANUAL - NO REFDES",IF($I87=$C87,"OK",IF($I87&lt;$C87,"SHORT ("&amp;$I87&amp;" of "&amp;$C87&amp;")","OVER ("&amp;$I87&amp;" of "&amp;$C87&amp;")"))))</f>
        <v/>
      </c>
    </row>
    <row r="88" customFormat="false" ht="15" hidden="false" customHeight="false" outlineLevel="0" collapsed="false">
      <c r="A88" s="14"/>
      <c r="B88" s="15"/>
      <c r="C88" s="14"/>
      <c r="D88" s="14"/>
      <c r="E88" s="14"/>
      <c r="F88" s="15"/>
      <c r="G88" s="9" t="str">
        <f aca="false">IF(TRIM($D88)="","",LEN(TRIM($D88))-LEN(SUBSTITUTE(TRIM($D88),",",""))+1)</f>
        <v/>
      </c>
      <c r="H88" s="9" t="str">
        <f aca="false">IF(OR(TRIM($D88)="",$C88=""),"",IF(ISNUMBER(SEARCH("-",$D88)),"RANGE - EXPAND",IF($G88=$C88,"OK","QTY MISMATCH")))</f>
        <v/>
      </c>
      <c r="I88" s="9" t="str">
        <f aca="false">IF($A88="","",COUNTIF('4. Tracker'!$N$2:$N$3001,$A88))</f>
        <v/>
      </c>
      <c r="J88" s="9" t="str">
        <f aca="false">IF(OR($A88="",$C88=""),"",IF(TRIM($D88)="","MANUAL - NO REFDES",IF($I88=$C88,"OK",IF($I88&lt;$C88,"SHORT ("&amp;$I88&amp;" of "&amp;$C88&amp;")","OVER ("&amp;$I88&amp;" of "&amp;$C88&amp;")"))))</f>
        <v/>
      </c>
    </row>
    <row r="89" customFormat="false" ht="15" hidden="false" customHeight="false" outlineLevel="0" collapsed="false">
      <c r="A89" s="14"/>
      <c r="B89" s="15"/>
      <c r="C89" s="14"/>
      <c r="D89" s="14"/>
      <c r="E89" s="14"/>
      <c r="F89" s="15"/>
      <c r="G89" s="9" t="str">
        <f aca="false">IF(TRIM($D89)="","",LEN(TRIM($D89))-LEN(SUBSTITUTE(TRIM($D89),",",""))+1)</f>
        <v/>
      </c>
      <c r="H89" s="9" t="str">
        <f aca="false">IF(OR(TRIM($D89)="",$C89=""),"",IF(ISNUMBER(SEARCH("-",$D89)),"RANGE - EXPAND",IF($G89=$C89,"OK","QTY MISMATCH")))</f>
        <v/>
      </c>
      <c r="I89" s="9" t="str">
        <f aca="false">IF($A89="","",COUNTIF('4. Tracker'!$N$2:$N$3001,$A89))</f>
        <v/>
      </c>
      <c r="J89" s="9" t="str">
        <f aca="false">IF(OR($A89="",$C89=""),"",IF(TRIM($D89)="","MANUAL - NO REFDES",IF($I89=$C89,"OK",IF($I89&lt;$C89,"SHORT ("&amp;$I89&amp;" of "&amp;$C89&amp;")","OVER ("&amp;$I89&amp;" of "&amp;$C89&amp;")"))))</f>
        <v/>
      </c>
    </row>
    <row r="90" customFormat="false" ht="15" hidden="false" customHeight="false" outlineLevel="0" collapsed="false">
      <c r="A90" s="14"/>
      <c r="B90" s="15"/>
      <c r="C90" s="14"/>
      <c r="D90" s="14"/>
      <c r="E90" s="14"/>
      <c r="F90" s="15"/>
      <c r="G90" s="9" t="str">
        <f aca="false">IF(TRIM($D90)="","",LEN(TRIM($D90))-LEN(SUBSTITUTE(TRIM($D90),",",""))+1)</f>
        <v/>
      </c>
      <c r="H90" s="9" t="str">
        <f aca="false">IF(OR(TRIM($D90)="",$C90=""),"",IF(ISNUMBER(SEARCH("-",$D90)),"RANGE - EXPAND",IF($G90=$C90,"OK","QTY MISMATCH")))</f>
        <v/>
      </c>
      <c r="I90" s="9" t="str">
        <f aca="false">IF($A90="","",COUNTIF('4. Tracker'!$N$2:$N$3001,$A90))</f>
        <v/>
      </c>
      <c r="J90" s="9" t="str">
        <f aca="false">IF(OR($A90="",$C90=""),"",IF(TRIM($D90)="","MANUAL - NO REFDES",IF($I90=$C90,"OK",IF($I90&lt;$C90,"SHORT ("&amp;$I90&amp;" of "&amp;$C90&amp;")","OVER ("&amp;$I90&amp;" of "&amp;$C90&amp;")"))))</f>
        <v/>
      </c>
    </row>
    <row r="91" customFormat="false" ht="15" hidden="false" customHeight="false" outlineLevel="0" collapsed="false">
      <c r="A91" s="14"/>
      <c r="B91" s="15"/>
      <c r="C91" s="14"/>
      <c r="D91" s="14"/>
      <c r="E91" s="14"/>
      <c r="F91" s="15"/>
      <c r="G91" s="9" t="str">
        <f aca="false">IF(TRIM($D91)="","",LEN(TRIM($D91))-LEN(SUBSTITUTE(TRIM($D91),",",""))+1)</f>
        <v/>
      </c>
      <c r="H91" s="9" t="str">
        <f aca="false">IF(OR(TRIM($D91)="",$C91=""),"",IF(ISNUMBER(SEARCH("-",$D91)),"RANGE - EXPAND",IF($G91=$C91,"OK","QTY MISMATCH")))</f>
        <v/>
      </c>
      <c r="I91" s="9" t="str">
        <f aca="false">IF($A91="","",COUNTIF('4. Tracker'!$N$2:$N$3001,$A91))</f>
        <v/>
      </c>
      <c r="J91" s="9" t="str">
        <f aca="false">IF(OR($A91="",$C91=""),"",IF(TRIM($D91)="","MANUAL - NO REFDES",IF($I91=$C91,"OK",IF($I91&lt;$C91,"SHORT ("&amp;$I91&amp;" of "&amp;$C91&amp;")","OVER ("&amp;$I91&amp;" of "&amp;$C91&amp;")"))))</f>
        <v/>
      </c>
    </row>
    <row r="92" customFormat="false" ht="15" hidden="false" customHeight="false" outlineLevel="0" collapsed="false">
      <c r="A92" s="14"/>
      <c r="B92" s="15"/>
      <c r="C92" s="14"/>
      <c r="D92" s="14"/>
      <c r="E92" s="14"/>
      <c r="F92" s="15"/>
      <c r="G92" s="9" t="str">
        <f aca="false">IF(TRIM($D92)="","",LEN(TRIM($D92))-LEN(SUBSTITUTE(TRIM($D92),",",""))+1)</f>
        <v/>
      </c>
      <c r="H92" s="9" t="str">
        <f aca="false">IF(OR(TRIM($D92)="",$C92=""),"",IF(ISNUMBER(SEARCH("-",$D92)),"RANGE - EXPAND",IF($G92=$C92,"OK","QTY MISMATCH")))</f>
        <v/>
      </c>
      <c r="I92" s="9" t="str">
        <f aca="false">IF($A92="","",COUNTIF('4. Tracker'!$N$2:$N$3001,$A92))</f>
        <v/>
      </c>
      <c r="J92" s="9" t="str">
        <f aca="false">IF(OR($A92="",$C92=""),"",IF(TRIM($D92)="","MANUAL - NO REFDES",IF($I92=$C92,"OK",IF($I92&lt;$C92,"SHORT ("&amp;$I92&amp;" of "&amp;$C92&amp;")","OVER ("&amp;$I92&amp;" of "&amp;$C92&amp;")"))))</f>
        <v/>
      </c>
    </row>
    <row r="93" customFormat="false" ht="15" hidden="false" customHeight="false" outlineLevel="0" collapsed="false">
      <c r="A93" s="14"/>
      <c r="B93" s="15"/>
      <c r="C93" s="14"/>
      <c r="D93" s="14"/>
      <c r="E93" s="14"/>
      <c r="F93" s="15"/>
      <c r="G93" s="9" t="str">
        <f aca="false">IF(TRIM($D93)="","",LEN(TRIM($D93))-LEN(SUBSTITUTE(TRIM($D93),",",""))+1)</f>
        <v/>
      </c>
      <c r="H93" s="9" t="str">
        <f aca="false">IF(OR(TRIM($D93)="",$C93=""),"",IF(ISNUMBER(SEARCH("-",$D93)),"RANGE - EXPAND",IF($G93=$C93,"OK","QTY MISMATCH")))</f>
        <v/>
      </c>
      <c r="I93" s="9" t="str">
        <f aca="false">IF($A93="","",COUNTIF('4. Tracker'!$N$2:$N$3001,$A93))</f>
        <v/>
      </c>
      <c r="J93" s="9" t="str">
        <f aca="false">IF(OR($A93="",$C93=""),"",IF(TRIM($D93)="","MANUAL - NO REFDES",IF($I93=$C93,"OK",IF($I93&lt;$C93,"SHORT ("&amp;$I93&amp;" of "&amp;$C93&amp;")","OVER ("&amp;$I93&amp;" of "&amp;$C93&amp;")"))))</f>
        <v/>
      </c>
    </row>
    <row r="94" customFormat="false" ht="15" hidden="false" customHeight="false" outlineLevel="0" collapsed="false">
      <c r="A94" s="14"/>
      <c r="B94" s="15"/>
      <c r="C94" s="14"/>
      <c r="D94" s="14"/>
      <c r="E94" s="14"/>
      <c r="F94" s="15"/>
      <c r="G94" s="9" t="str">
        <f aca="false">IF(TRIM($D94)="","",LEN(TRIM($D94))-LEN(SUBSTITUTE(TRIM($D94),",",""))+1)</f>
        <v/>
      </c>
      <c r="H94" s="9" t="str">
        <f aca="false">IF(OR(TRIM($D94)="",$C94=""),"",IF(ISNUMBER(SEARCH("-",$D94)),"RANGE - EXPAND",IF($G94=$C94,"OK","QTY MISMATCH")))</f>
        <v/>
      </c>
      <c r="I94" s="9" t="str">
        <f aca="false">IF($A94="","",COUNTIF('4. Tracker'!$N$2:$N$3001,$A94))</f>
        <v/>
      </c>
      <c r="J94" s="9" t="str">
        <f aca="false">IF(OR($A94="",$C94=""),"",IF(TRIM($D94)="","MANUAL - NO REFDES",IF($I94=$C94,"OK",IF($I94&lt;$C94,"SHORT ("&amp;$I94&amp;" of "&amp;$C94&amp;")","OVER ("&amp;$I94&amp;" of "&amp;$C94&amp;")"))))</f>
        <v/>
      </c>
    </row>
    <row r="95" customFormat="false" ht="15" hidden="false" customHeight="false" outlineLevel="0" collapsed="false">
      <c r="A95" s="14"/>
      <c r="B95" s="15"/>
      <c r="C95" s="14"/>
      <c r="D95" s="14"/>
      <c r="E95" s="14"/>
      <c r="F95" s="15"/>
      <c r="G95" s="9" t="str">
        <f aca="false">IF(TRIM($D95)="","",LEN(TRIM($D95))-LEN(SUBSTITUTE(TRIM($D95),",",""))+1)</f>
        <v/>
      </c>
      <c r="H95" s="9" t="str">
        <f aca="false">IF(OR(TRIM($D95)="",$C95=""),"",IF(ISNUMBER(SEARCH("-",$D95)),"RANGE - EXPAND",IF($G95=$C95,"OK","QTY MISMATCH")))</f>
        <v/>
      </c>
      <c r="I95" s="9" t="str">
        <f aca="false">IF($A95="","",COUNTIF('4. Tracker'!$N$2:$N$3001,$A95))</f>
        <v/>
      </c>
      <c r="J95" s="9" t="str">
        <f aca="false">IF(OR($A95="",$C95=""),"",IF(TRIM($D95)="","MANUAL - NO REFDES",IF($I95=$C95,"OK",IF($I95&lt;$C95,"SHORT ("&amp;$I95&amp;" of "&amp;$C95&amp;")","OVER ("&amp;$I95&amp;" of "&amp;$C95&amp;")"))))</f>
        <v/>
      </c>
    </row>
    <row r="96" customFormat="false" ht="15" hidden="false" customHeight="false" outlineLevel="0" collapsed="false">
      <c r="A96" s="14"/>
      <c r="B96" s="15"/>
      <c r="C96" s="14"/>
      <c r="D96" s="14"/>
      <c r="E96" s="14"/>
      <c r="F96" s="15"/>
      <c r="G96" s="9" t="str">
        <f aca="false">IF(TRIM($D96)="","",LEN(TRIM($D96))-LEN(SUBSTITUTE(TRIM($D96),",",""))+1)</f>
        <v/>
      </c>
      <c r="H96" s="9" t="str">
        <f aca="false">IF(OR(TRIM($D96)="",$C96=""),"",IF(ISNUMBER(SEARCH("-",$D96)),"RANGE - EXPAND",IF($G96=$C96,"OK","QTY MISMATCH")))</f>
        <v/>
      </c>
      <c r="I96" s="9" t="str">
        <f aca="false">IF($A96="","",COUNTIF('4. Tracker'!$N$2:$N$3001,$A96))</f>
        <v/>
      </c>
      <c r="J96" s="9" t="str">
        <f aca="false">IF(OR($A96="",$C96=""),"",IF(TRIM($D96)="","MANUAL - NO REFDES",IF($I96=$C96,"OK",IF($I96&lt;$C96,"SHORT ("&amp;$I96&amp;" of "&amp;$C96&amp;")","OVER ("&amp;$I96&amp;" of "&amp;$C96&amp;")"))))</f>
        <v/>
      </c>
    </row>
    <row r="97" customFormat="false" ht="15" hidden="false" customHeight="false" outlineLevel="0" collapsed="false">
      <c r="A97" s="14"/>
      <c r="B97" s="15"/>
      <c r="C97" s="14"/>
      <c r="D97" s="14"/>
      <c r="E97" s="14"/>
      <c r="F97" s="15"/>
      <c r="G97" s="9" t="str">
        <f aca="false">IF(TRIM($D97)="","",LEN(TRIM($D97))-LEN(SUBSTITUTE(TRIM($D97),",",""))+1)</f>
        <v/>
      </c>
      <c r="H97" s="9" t="str">
        <f aca="false">IF(OR(TRIM($D97)="",$C97=""),"",IF(ISNUMBER(SEARCH("-",$D97)),"RANGE - EXPAND",IF($G97=$C97,"OK","QTY MISMATCH")))</f>
        <v/>
      </c>
      <c r="I97" s="9" t="str">
        <f aca="false">IF($A97="","",COUNTIF('4. Tracker'!$N$2:$N$3001,$A97))</f>
        <v/>
      </c>
      <c r="J97" s="9" t="str">
        <f aca="false">IF(OR($A97="",$C97=""),"",IF(TRIM($D97)="","MANUAL - NO REFDES",IF($I97=$C97,"OK",IF($I97&lt;$C97,"SHORT ("&amp;$I97&amp;" of "&amp;$C97&amp;")","OVER ("&amp;$I97&amp;" of "&amp;$C97&amp;")"))))</f>
        <v/>
      </c>
    </row>
    <row r="98" customFormat="false" ht="15" hidden="false" customHeight="false" outlineLevel="0" collapsed="false">
      <c r="A98" s="14"/>
      <c r="B98" s="15"/>
      <c r="C98" s="14"/>
      <c r="D98" s="14"/>
      <c r="E98" s="14"/>
      <c r="F98" s="15"/>
      <c r="G98" s="9" t="str">
        <f aca="false">IF(TRIM($D98)="","",LEN(TRIM($D98))-LEN(SUBSTITUTE(TRIM($D98),",",""))+1)</f>
        <v/>
      </c>
      <c r="H98" s="9" t="str">
        <f aca="false">IF(OR(TRIM($D98)="",$C98=""),"",IF(ISNUMBER(SEARCH("-",$D98)),"RANGE - EXPAND",IF($G98=$C98,"OK","QTY MISMATCH")))</f>
        <v/>
      </c>
      <c r="I98" s="9" t="str">
        <f aca="false">IF($A98="","",COUNTIF('4. Tracker'!$N$2:$N$3001,$A98))</f>
        <v/>
      </c>
      <c r="J98" s="9" t="str">
        <f aca="false">IF(OR($A98="",$C98=""),"",IF(TRIM($D98)="","MANUAL - NO REFDES",IF($I98=$C98,"OK",IF($I98&lt;$C98,"SHORT ("&amp;$I98&amp;" of "&amp;$C98&amp;")","OVER ("&amp;$I98&amp;" of "&amp;$C98&amp;")"))))</f>
        <v/>
      </c>
    </row>
    <row r="99" customFormat="false" ht="15" hidden="false" customHeight="false" outlineLevel="0" collapsed="false">
      <c r="A99" s="14"/>
      <c r="B99" s="15"/>
      <c r="C99" s="14"/>
      <c r="D99" s="14"/>
      <c r="E99" s="14"/>
      <c r="F99" s="15"/>
      <c r="G99" s="9" t="str">
        <f aca="false">IF(TRIM($D99)="","",LEN(TRIM($D99))-LEN(SUBSTITUTE(TRIM($D99),",",""))+1)</f>
        <v/>
      </c>
      <c r="H99" s="9" t="str">
        <f aca="false">IF(OR(TRIM($D99)="",$C99=""),"",IF(ISNUMBER(SEARCH("-",$D99)),"RANGE - EXPAND",IF($G99=$C99,"OK","QTY MISMATCH")))</f>
        <v/>
      </c>
      <c r="I99" s="9" t="str">
        <f aca="false">IF($A99="","",COUNTIF('4. Tracker'!$N$2:$N$3001,$A99))</f>
        <v/>
      </c>
      <c r="J99" s="9" t="str">
        <f aca="false">IF(OR($A99="",$C99=""),"",IF(TRIM($D99)="","MANUAL - NO REFDES",IF($I99=$C99,"OK",IF($I99&lt;$C99,"SHORT ("&amp;$I99&amp;" of "&amp;$C99&amp;")","OVER ("&amp;$I99&amp;" of "&amp;$C99&amp;")"))))</f>
        <v/>
      </c>
    </row>
    <row r="100" customFormat="false" ht="15" hidden="false" customHeight="false" outlineLevel="0" collapsed="false">
      <c r="A100" s="14"/>
      <c r="B100" s="15"/>
      <c r="C100" s="14"/>
      <c r="D100" s="14"/>
      <c r="E100" s="14"/>
      <c r="F100" s="15"/>
      <c r="G100" s="9" t="str">
        <f aca="false">IF(TRIM($D100)="","",LEN(TRIM($D100))-LEN(SUBSTITUTE(TRIM($D100),",",""))+1)</f>
        <v/>
      </c>
      <c r="H100" s="9" t="str">
        <f aca="false">IF(OR(TRIM($D100)="",$C100=""),"",IF(ISNUMBER(SEARCH("-",$D100)),"RANGE - EXPAND",IF($G100=$C100,"OK","QTY MISMATCH")))</f>
        <v/>
      </c>
      <c r="I100" s="9" t="str">
        <f aca="false">IF($A100="","",COUNTIF('4. Tracker'!$N$2:$N$3001,$A100))</f>
        <v/>
      </c>
      <c r="J100" s="9" t="str">
        <f aca="false">IF(OR($A100="",$C100=""),"",IF(TRIM($D100)="","MANUAL - NO REFDES",IF($I100=$C100,"OK",IF($I100&lt;$C100,"SHORT ("&amp;$I100&amp;" of "&amp;$C100&amp;")","OVER ("&amp;$I100&amp;" of "&amp;$C100&amp;")"))))</f>
        <v/>
      </c>
    </row>
    <row r="101" customFormat="false" ht="15" hidden="false" customHeight="false" outlineLevel="0" collapsed="false">
      <c r="A101" s="14"/>
      <c r="B101" s="15"/>
      <c r="C101" s="14"/>
      <c r="D101" s="14"/>
      <c r="E101" s="14"/>
      <c r="F101" s="15"/>
      <c r="G101" s="9" t="str">
        <f aca="false">IF(TRIM($D101)="","",LEN(TRIM($D101))-LEN(SUBSTITUTE(TRIM($D101),",",""))+1)</f>
        <v/>
      </c>
      <c r="H101" s="9" t="str">
        <f aca="false">IF(OR(TRIM($D101)="",$C101=""),"",IF(ISNUMBER(SEARCH("-",$D101)),"RANGE - EXPAND",IF($G101=$C101,"OK","QTY MISMATCH")))</f>
        <v/>
      </c>
      <c r="I101" s="9" t="str">
        <f aca="false">IF($A101="","",COUNTIF('4. Tracker'!$N$2:$N$3001,$A101))</f>
        <v/>
      </c>
      <c r="J101" s="9" t="str">
        <f aca="false">IF(OR($A101="",$C101=""),"",IF(TRIM($D101)="","MANUAL - NO REFDES",IF($I101=$C101,"OK",IF($I101&lt;$C101,"SHORT ("&amp;$I101&amp;" of "&amp;$C101&amp;")","OVER ("&amp;$I101&amp;" of "&amp;$C101&amp;")"))))</f>
        <v/>
      </c>
    </row>
    <row r="102" customFormat="false" ht="15" hidden="false" customHeight="false" outlineLevel="0" collapsed="false">
      <c r="A102" s="14"/>
      <c r="B102" s="15"/>
      <c r="C102" s="14"/>
      <c r="D102" s="14"/>
      <c r="E102" s="14"/>
      <c r="F102" s="15"/>
      <c r="G102" s="9" t="str">
        <f aca="false">IF(TRIM($D102)="","",LEN(TRIM($D102))-LEN(SUBSTITUTE(TRIM($D102),",",""))+1)</f>
        <v/>
      </c>
      <c r="H102" s="9" t="str">
        <f aca="false">IF(OR(TRIM($D102)="",$C102=""),"",IF(ISNUMBER(SEARCH("-",$D102)),"RANGE - EXPAND",IF($G102=$C102,"OK","QTY MISMATCH")))</f>
        <v/>
      </c>
      <c r="I102" s="9" t="str">
        <f aca="false">IF($A102="","",COUNTIF('4. Tracker'!$N$2:$N$3001,$A102))</f>
        <v/>
      </c>
      <c r="J102" s="9" t="str">
        <f aca="false">IF(OR($A102="",$C102=""),"",IF(TRIM($D102)="","MANUAL - NO REFDES",IF($I102=$C102,"OK",IF($I102&lt;$C102,"SHORT ("&amp;$I102&amp;" of "&amp;$C102&amp;")","OVER ("&amp;$I102&amp;" of "&amp;$C102&amp;")"))))</f>
        <v/>
      </c>
    </row>
    <row r="103" customFormat="false" ht="15" hidden="false" customHeight="false" outlineLevel="0" collapsed="false">
      <c r="A103" s="14"/>
      <c r="B103" s="15"/>
      <c r="C103" s="14"/>
      <c r="D103" s="14"/>
      <c r="E103" s="14"/>
      <c r="F103" s="15"/>
      <c r="G103" s="9" t="str">
        <f aca="false">IF(TRIM($D103)="","",LEN(TRIM($D103))-LEN(SUBSTITUTE(TRIM($D103),",",""))+1)</f>
        <v/>
      </c>
      <c r="H103" s="9" t="str">
        <f aca="false">IF(OR(TRIM($D103)="",$C103=""),"",IF(ISNUMBER(SEARCH("-",$D103)),"RANGE - EXPAND",IF($G103=$C103,"OK","QTY MISMATCH")))</f>
        <v/>
      </c>
      <c r="I103" s="9" t="str">
        <f aca="false">IF($A103="","",COUNTIF('4. Tracker'!$N$2:$N$3001,$A103))</f>
        <v/>
      </c>
      <c r="J103" s="9" t="str">
        <f aca="false">IF(OR($A103="",$C103=""),"",IF(TRIM($D103)="","MANUAL - NO REFDES",IF($I103=$C103,"OK",IF($I103&lt;$C103,"SHORT ("&amp;$I103&amp;" of "&amp;$C103&amp;")","OVER ("&amp;$I103&amp;" of "&amp;$C103&amp;")"))))</f>
        <v/>
      </c>
    </row>
    <row r="104" customFormat="false" ht="15" hidden="false" customHeight="false" outlineLevel="0" collapsed="false">
      <c r="A104" s="14"/>
      <c r="B104" s="15"/>
      <c r="C104" s="14"/>
      <c r="D104" s="14"/>
      <c r="E104" s="14"/>
      <c r="F104" s="15"/>
      <c r="G104" s="9" t="str">
        <f aca="false">IF(TRIM($D104)="","",LEN(TRIM($D104))-LEN(SUBSTITUTE(TRIM($D104),",",""))+1)</f>
        <v/>
      </c>
      <c r="H104" s="9" t="str">
        <f aca="false">IF(OR(TRIM($D104)="",$C104=""),"",IF(ISNUMBER(SEARCH("-",$D104)),"RANGE - EXPAND",IF($G104=$C104,"OK","QTY MISMATCH")))</f>
        <v/>
      </c>
      <c r="I104" s="9" t="str">
        <f aca="false">IF($A104="","",COUNTIF('4. Tracker'!$N$2:$N$3001,$A104))</f>
        <v/>
      </c>
      <c r="J104" s="9" t="str">
        <f aca="false">IF(OR($A104="",$C104=""),"",IF(TRIM($D104)="","MANUAL - NO REFDES",IF($I104=$C104,"OK",IF($I104&lt;$C104,"SHORT ("&amp;$I104&amp;" of "&amp;$C104&amp;")","OVER ("&amp;$I104&amp;" of "&amp;$C104&amp;")"))))</f>
        <v/>
      </c>
    </row>
    <row r="105" customFormat="false" ht="15" hidden="false" customHeight="false" outlineLevel="0" collapsed="false">
      <c r="A105" s="14"/>
      <c r="B105" s="15"/>
      <c r="C105" s="14"/>
      <c r="D105" s="14"/>
      <c r="E105" s="14"/>
      <c r="F105" s="15"/>
      <c r="G105" s="9" t="str">
        <f aca="false">IF(TRIM($D105)="","",LEN(TRIM($D105))-LEN(SUBSTITUTE(TRIM($D105),",",""))+1)</f>
        <v/>
      </c>
      <c r="H105" s="9" t="str">
        <f aca="false">IF(OR(TRIM($D105)="",$C105=""),"",IF(ISNUMBER(SEARCH("-",$D105)),"RANGE - EXPAND",IF($G105=$C105,"OK","QTY MISMATCH")))</f>
        <v/>
      </c>
      <c r="I105" s="9" t="str">
        <f aca="false">IF($A105="","",COUNTIF('4. Tracker'!$N$2:$N$3001,$A105))</f>
        <v/>
      </c>
      <c r="J105" s="9" t="str">
        <f aca="false">IF(OR($A105="",$C105=""),"",IF(TRIM($D105)="","MANUAL - NO REFDES",IF($I105=$C105,"OK",IF($I105&lt;$C105,"SHORT ("&amp;$I105&amp;" of "&amp;$C105&amp;")","OVER ("&amp;$I105&amp;" of "&amp;$C105&amp;")"))))</f>
        <v/>
      </c>
    </row>
    <row r="106" customFormat="false" ht="15" hidden="false" customHeight="false" outlineLevel="0" collapsed="false">
      <c r="A106" s="14"/>
      <c r="B106" s="15"/>
      <c r="C106" s="14"/>
      <c r="D106" s="14"/>
      <c r="E106" s="14"/>
      <c r="F106" s="15"/>
      <c r="G106" s="9" t="str">
        <f aca="false">IF(TRIM($D106)="","",LEN(TRIM($D106))-LEN(SUBSTITUTE(TRIM($D106),",",""))+1)</f>
        <v/>
      </c>
      <c r="H106" s="9" t="str">
        <f aca="false">IF(OR(TRIM($D106)="",$C106=""),"",IF(ISNUMBER(SEARCH("-",$D106)),"RANGE - EXPAND",IF($G106=$C106,"OK","QTY MISMATCH")))</f>
        <v/>
      </c>
      <c r="I106" s="9" t="str">
        <f aca="false">IF($A106="","",COUNTIF('4. Tracker'!$N$2:$N$3001,$A106))</f>
        <v/>
      </c>
      <c r="J106" s="9" t="str">
        <f aca="false">IF(OR($A106="",$C106=""),"",IF(TRIM($D106)="","MANUAL - NO REFDES",IF($I106=$C106,"OK",IF($I106&lt;$C106,"SHORT ("&amp;$I106&amp;" of "&amp;$C106&amp;")","OVER ("&amp;$I106&amp;" of "&amp;$C106&amp;")"))))</f>
        <v/>
      </c>
    </row>
    <row r="107" customFormat="false" ht="15" hidden="false" customHeight="false" outlineLevel="0" collapsed="false">
      <c r="A107" s="14"/>
      <c r="B107" s="15"/>
      <c r="C107" s="14"/>
      <c r="D107" s="14"/>
      <c r="E107" s="14"/>
      <c r="F107" s="15"/>
      <c r="G107" s="9" t="str">
        <f aca="false">IF(TRIM($D107)="","",LEN(TRIM($D107))-LEN(SUBSTITUTE(TRIM($D107),",",""))+1)</f>
        <v/>
      </c>
      <c r="H107" s="9" t="str">
        <f aca="false">IF(OR(TRIM($D107)="",$C107=""),"",IF(ISNUMBER(SEARCH("-",$D107)),"RANGE - EXPAND",IF($G107=$C107,"OK","QTY MISMATCH")))</f>
        <v/>
      </c>
      <c r="I107" s="9" t="str">
        <f aca="false">IF($A107="","",COUNTIF('4. Tracker'!$N$2:$N$3001,$A107))</f>
        <v/>
      </c>
      <c r="J107" s="9" t="str">
        <f aca="false">IF(OR($A107="",$C107=""),"",IF(TRIM($D107)="","MANUAL - NO REFDES",IF($I107=$C107,"OK",IF($I107&lt;$C107,"SHORT ("&amp;$I107&amp;" of "&amp;$C107&amp;")","OVER ("&amp;$I107&amp;" of "&amp;$C107&amp;")"))))</f>
        <v/>
      </c>
    </row>
    <row r="108" customFormat="false" ht="15" hidden="false" customHeight="false" outlineLevel="0" collapsed="false">
      <c r="A108" s="14"/>
      <c r="B108" s="15"/>
      <c r="C108" s="14"/>
      <c r="D108" s="14"/>
      <c r="E108" s="14"/>
      <c r="F108" s="15"/>
      <c r="G108" s="9" t="str">
        <f aca="false">IF(TRIM($D108)="","",LEN(TRIM($D108))-LEN(SUBSTITUTE(TRIM($D108),",",""))+1)</f>
        <v/>
      </c>
      <c r="H108" s="9" t="str">
        <f aca="false">IF(OR(TRIM($D108)="",$C108=""),"",IF(ISNUMBER(SEARCH("-",$D108)),"RANGE - EXPAND",IF($G108=$C108,"OK","QTY MISMATCH")))</f>
        <v/>
      </c>
      <c r="I108" s="9" t="str">
        <f aca="false">IF($A108="","",COUNTIF('4. Tracker'!$N$2:$N$3001,$A108))</f>
        <v/>
      </c>
      <c r="J108" s="9" t="str">
        <f aca="false">IF(OR($A108="",$C108=""),"",IF(TRIM($D108)="","MANUAL - NO REFDES",IF($I108=$C108,"OK",IF($I108&lt;$C108,"SHORT ("&amp;$I108&amp;" of "&amp;$C108&amp;")","OVER ("&amp;$I108&amp;" of "&amp;$C108&amp;")"))))</f>
        <v/>
      </c>
    </row>
    <row r="109" customFormat="false" ht="15" hidden="false" customHeight="false" outlineLevel="0" collapsed="false">
      <c r="A109" s="14"/>
      <c r="B109" s="15"/>
      <c r="C109" s="14"/>
      <c r="D109" s="14"/>
      <c r="E109" s="14"/>
      <c r="F109" s="15"/>
      <c r="G109" s="9" t="str">
        <f aca="false">IF(TRIM($D109)="","",LEN(TRIM($D109))-LEN(SUBSTITUTE(TRIM($D109),",",""))+1)</f>
        <v/>
      </c>
      <c r="H109" s="9" t="str">
        <f aca="false">IF(OR(TRIM($D109)="",$C109=""),"",IF(ISNUMBER(SEARCH("-",$D109)),"RANGE - EXPAND",IF($G109=$C109,"OK","QTY MISMATCH")))</f>
        <v/>
      </c>
      <c r="I109" s="9" t="str">
        <f aca="false">IF($A109="","",COUNTIF('4. Tracker'!$N$2:$N$3001,$A109))</f>
        <v/>
      </c>
      <c r="J109" s="9" t="str">
        <f aca="false">IF(OR($A109="",$C109=""),"",IF(TRIM($D109)="","MANUAL - NO REFDES",IF($I109=$C109,"OK",IF($I109&lt;$C109,"SHORT ("&amp;$I109&amp;" of "&amp;$C109&amp;")","OVER ("&amp;$I109&amp;" of "&amp;$C109&amp;")"))))</f>
        <v/>
      </c>
    </row>
    <row r="110" customFormat="false" ht="15" hidden="false" customHeight="false" outlineLevel="0" collapsed="false">
      <c r="A110" s="14"/>
      <c r="B110" s="15"/>
      <c r="C110" s="14"/>
      <c r="D110" s="14"/>
      <c r="E110" s="14"/>
      <c r="F110" s="15"/>
      <c r="G110" s="9" t="str">
        <f aca="false">IF(TRIM($D110)="","",LEN(TRIM($D110))-LEN(SUBSTITUTE(TRIM($D110),",",""))+1)</f>
        <v/>
      </c>
      <c r="H110" s="9" t="str">
        <f aca="false">IF(OR(TRIM($D110)="",$C110=""),"",IF(ISNUMBER(SEARCH("-",$D110)),"RANGE - EXPAND",IF($G110=$C110,"OK","QTY MISMATCH")))</f>
        <v/>
      </c>
      <c r="I110" s="9" t="str">
        <f aca="false">IF($A110="","",COUNTIF('4. Tracker'!$N$2:$N$3001,$A110))</f>
        <v/>
      </c>
      <c r="J110" s="9" t="str">
        <f aca="false">IF(OR($A110="",$C110=""),"",IF(TRIM($D110)="","MANUAL - NO REFDES",IF($I110=$C110,"OK",IF($I110&lt;$C110,"SHORT ("&amp;$I110&amp;" of "&amp;$C110&amp;")","OVER ("&amp;$I110&amp;" of "&amp;$C110&amp;")"))))</f>
        <v/>
      </c>
    </row>
    <row r="111" customFormat="false" ht="15" hidden="false" customHeight="false" outlineLevel="0" collapsed="false">
      <c r="A111" s="14"/>
      <c r="B111" s="15"/>
      <c r="C111" s="14"/>
      <c r="D111" s="14"/>
      <c r="E111" s="14"/>
      <c r="F111" s="15"/>
      <c r="G111" s="9" t="str">
        <f aca="false">IF(TRIM($D111)="","",LEN(TRIM($D111))-LEN(SUBSTITUTE(TRIM($D111),",",""))+1)</f>
        <v/>
      </c>
      <c r="H111" s="9" t="str">
        <f aca="false">IF(OR(TRIM($D111)="",$C111=""),"",IF(ISNUMBER(SEARCH("-",$D111)),"RANGE - EXPAND",IF($G111=$C111,"OK","QTY MISMATCH")))</f>
        <v/>
      </c>
      <c r="I111" s="9" t="str">
        <f aca="false">IF($A111="","",COUNTIF('4. Tracker'!$N$2:$N$3001,$A111))</f>
        <v/>
      </c>
      <c r="J111" s="9" t="str">
        <f aca="false">IF(OR($A111="",$C111=""),"",IF(TRIM($D111)="","MANUAL - NO REFDES",IF($I111=$C111,"OK",IF($I111&lt;$C111,"SHORT ("&amp;$I111&amp;" of "&amp;$C111&amp;")","OVER ("&amp;$I111&amp;" of "&amp;$C111&amp;")"))))</f>
        <v/>
      </c>
    </row>
    <row r="112" customFormat="false" ht="15" hidden="false" customHeight="false" outlineLevel="0" collapsed="false">
      <c r="A112" s="14"/>
      <c r="B112" s="15"/>
      <c r="C112" s="14"/>
      <c r="D112" s="14"/>
      <c r="E112" s="14"/>
      <c r="F112" s="15"/>
      <c r="G112" s="9" t="str">
        <f aca="false">IF(TRIM($D112)="","",LEN(TRIM($D112))-LEN(SUBSTITUTE(TRIM($D112),",",""))+1)</f>
        <v/>
      </c>
      <c r="H112" s="9" t="str">
        <f aca="false">IF(OR(TRIM($D112)="",$C112=""),"",IF(ISNUMBER(SEARCH("-",$D112)),"RANGE - EXPAND",IF($G112=$C112,"OK","QTY MISMATCH")))</f>
        <v/>
      </c>
      <c r="I112" s="9" t="str">
        <f aca="false">IF($A112="","",COUNTIF('4. Tracker'!$N$2:$N$3001,$A112))</f>
        <v/>
      </c>
      <c r="J112" s="9" t="str">
        <f aca="false">IF(OR($A112="",$C112=""),"",IF(TRIM($D112)="","MANUAL - NO REFDES",IF($I112=$C112,"OK",IF($I112&lt;$C112,"SHORT ("&amp;$I112&amp;" of "&amp;$C112&amp;")","OVER ("&amp;$I112&amp;" of "&amp;$C112&amp;")"))))</f>
        <v/>
      </c>
    </row>
    <row r="113" customFormat="false" ht="15" hidden="false" customHeight="false" outlineLevel="0" collapsed="false">
      <c r="A113" s="14"/>
      <c r="B113" s="15"/>
      <c r="C113" s="14"/>
      <c r="D113" s="14"/>
      <c r="E113" s="14"/>
      <c r="F113" s="15"/>
      <c r="G113" s="9" t="str">
        <f aca="false">IF(TRIM($D113)="","",LEN(TRIM($D113))-LEN(SUBSTITUTE(TRIM($D113),",",""))+1)</f>
        <v/>
      </c>
      <c r="H113" s="9" t="str">
        <f aca="false">IF(OR(TRIM($D113)="",$C113=""),"",IF(ISNUMBER(SEARCH("-",$D113)),"RANGE - EXPAND",IF($G113=$C113,"OK","QTY MISMATCH")))</f>
        <v/>
      </c>
      <c r="I113" s="9" t="str">
        <f aca="false">IF($A113="","",COUNTIF('4. Tracker'!$N$2:$N$3001,$A113))</f>
        <v/>
      </c>
      <c r="J113" s="9" t="str">
        <f aca="false">IF(OR($A113="",$C113=""),"",IF(TRIM($D113)="","MANUAL - NO REFDES",IF($I113=$C113,"OK",IF($I113&lt;$C113,"SHORT ("&amp;$I113&amp;" of "&amp;$C113&amp;")","OVER ("&amp;$I113&amp;" of "&amp;$C113&amp;")"))))</f>
        <v/>
      </c>
    </row>
    <row r="114" customFormat="false" ht="15" hidden="false" customHeight="false" outlineLevel="0" collapsed="false">
      <c r="A114" s="14"/>
      <c r="B114" s="15"/>
      <c r="C114" s="14"/>
      <c r="D114" s="14"/>
      <c r="E114" s="14"/>
      <c r="F114" s="15"/>
      <c r="G114" s="9" t="str">
        <f aca="false">IF(TRIM($D114)="","",LEN(TRIM($D114))-LEN(SUBSTITUTE(TRIM($D114),",",""))+1)</f>
        <v/>
      </c>
      <c r="H114" s="9" t="str">
        <f aca="false">IF(OR(TRIM($D114)="",$C114=""),"",IF(ISNUMBER(SEARCH("-",$D114)),"RANGE - EXPAND",IF($G114=$C114,"OK","QTY MISMATCH")))</f>
        <v/>
      </c>
      <c r="I114" s="9" t="str">
        <f aca="false">IF($A114="","",COUNTIF('4. Tracker'!$N$2:$N$3001,$A114))</f>
        <v/>
      </c>
      <c r="J114" s="9" t="str">
        <f aca="false">IF(OR($A114="",$C114=""),"",IF(TRIM($D114)="","MANUAL - NO REFDES",IF($I114=$C114,"OK",IF($I114&lt;$C114,"SHORT ("&amp;$I114&amp;" of "&amp;$C114&amp;")","OVER ("&amp;$I114&amp;" of "&amp;$C114&amp;")"))))</f>
        <v/>
      </c>
    </row>
    <row r="115" customFormat="false" ht="15" hidden="false" customHeight="false" outlineLevel="0" collapsed="false">
      <c r="A115" s="14"/>
      <c r="B115" s="15"/>
      <c r="C115" s="14"/>
      <c r="D115" s="14"/>
      <c r="E115" s="14"/>
      <c r="F115" s="15"/>
      <c r="G115" s="9" t="str">
        <f aca="false">IF(TRIM($D115)="","",LEN(TRIM($D115))-LEN(SUBSTITUTE(TRIM($D115),",",""))+1)</f>
        <v/>
      </c>
      <c r="H115" s="9" t="str">
        <f aca="false">IF(OR(TRIM($D115)="",$C115=""),"",IF(ISNUMBER(SEARCH("-",$D115)),"RANGE - EXPAND",IF($G115=$C115,"OK","QTY MISMATCH")))</f>
        <v/>
      </c>
      <c r="I115" s="9" t="str">
        <f aca="false">IF($A115="","",COUNTIF('4. Tracker'!$N$2:$N$3001,$A115))</f>
        <v/>
      </c>
      <c r="J115" s="9" t="str">
        <f aca="false">IF(OR($A115="",$C115=""),"",IF(TRIM($D115)="","MANUAL - NO REFDES",IF($I115=$C115,"OK",IF($I115&lt;$C115,"SHORT ("&amp;$I115&amp;" of "&amp;$C115&amp;")","OVER ("&amp;$I115&amp;" of "&amp;$C115&amp;")"))))</f>
        <v/>
      </c>
    </row>
    <row r="116" customFormat="false" ht="15" hidden="false" customHeight="false" outlineLevel="0" collapsed="false">
      <c r="A116" s="14"/>
      <c r="B116" s="15"/>
      <c r="C116" s="14"/>
      <c r="D116" s="14"/>
      <c r="E116" s="14"/>
      <c r="F116" s="15"/>
      <c r="G116" s="9" t="str">
        <f aca="false">IF(TRIM($D116)="","",LEN(TRIM($D116))-LEN(SUBSTITUTE(TRIM($D116),",",""))+1)</f>
        <v/>
      </c>
      <c r="H116" s="9" t="str">
        <f aca="false">IF(OR(TRIM($D116)="",$C116=""),"",IF(ISNUMBER(SEARCH("-",$D116)),"RANGE - EXPAND",IF($G116=$C116,"OK","QTY MISMATCH")))</f>
        <v/>
      </c>
      <c r="I116" s="9" t="str">
        <f aca="false">IF($A116="","",COUNTIF('4. Tracker'!$N$2:$N$3001,$A116))</f>
        <v/>
      </c>
      <c r="J116" s="9" t="str">
        <f aca="false">IF(OR($A116="",$C116=""),"",IF(TRIM($D116)="","MANUAL - NO REFDES",IF($I116=$C116,"OK",IF($I116&lt;$C116,"SHORT ("&amp;$I116&amp;" of "&amp;$C116&amp;")","OVER ("&amp;$I116&amp;" of "&amp;$C116&amp;")"))))</f>
        <v/>
      </c>
    </row>
    <row r="117" customFormat="false" ht="15" hidden="false" customHeight="false" outlineLevel="0" collapsed="false">
      <c r="A117" s="14"/>
      <c r="B117" s="15"/>
      <c r="C117" s="14"/>
      <c r="D117" s="14"/>
      <c r="E117" s="14"/>
      <c r="F117" s="15"/>
      <c r="G117" s="9" t="str">
        <f aca="false">IF(TRIM($D117)="","",LEN(TRIM($D117))-LEN(SUBSTITUTE(TRIM($D117),",",""))+1)</f>
        <v/>
      </c>
      <c r="H117" s="9" t="str">
        <f aca="false">IF(OR(TRIM($D117)="",$C117=""),"",IF(ISNUMBER(SEARCH("-",$D117)),"RANGE - EXPAND",IF($G117=$C117,"OK","QTY MISMATCH")))</f>
        <v/>
      </c>
      <c r="I117" s="9" t="str">
        <f aca="false">IF($A117="","",COUNTIF('4. Tracker'!$N$2:$N$3001,$A117))</f>
        <v/>
      </c>
      <c r="J117" s="9" t="str">
        <f aca="false">IF(OR($A117="",$C117=""),"",IF(TRIM($D117)="","MANUAL - NO REFDES",IF($I117=$C117,"OK",IF($I117&lt;$C117,"SHORT ("&amp;$I117&amp;" of "&amp;$C117&amp;")","OVER ("&amp;$I117&amp;" of "&amp;$C117&amp;")"))))</f>
        <v/>
      </c>
    </row>
    <row r="118" customFormat="false" ht="15" hidden="false" customHeight="false" outlineLevel="0" collapsed="false">
      <c r="A118" s="14"/>
      <c r="B118" s="15"/>
      <c r="C118" s="14"/>
      <c r="D118" s="14"/>
      <c r="E118" s="14"/>
      <c r="F118" s="15"/>
      <c r="G118" s="9" t="str">
        <f aca="false">IF(TRIM($D118)="","",LEN(TRIM($D118))-LEN(SUBSTITUTE(TRIM($D118),",",""))+1)</f>
        <v/>
      </c>
      <c r="H118" s="9" t="str">
        <f aca="false">IF(OR(TRIM($D118)="",$C118=""),"",IF(ISNUMBER(SEARCH("-",$D118)),"RANGE - EXPAND",IF($G118=$C118,"OK","QTY MISMATCH")))</f>
        <v/>
      </c>
      <c r="I118" s="9" t="str">
        <f aca="false">IF($A118="","",COUNTIF('4. Tracker'!$N$2:$N$3001,$A118))</f>
        <v/>
      </c>
      <c r="J118" s="9" t="str">
        <f aca="false">IF(OR($A118="",$C118=""),"",IF(TRIM($D118)="","MANUAL - NO REFDES",IF($I118=$C118,"OK",IF($I118&lt;$C118,"SHORT ("&amp;$I118&amp;" of "&amp;$C118&amp;")","OVER ("&amp;$I118&amp;" of "&amp;$C118&amp;")"))))</f>
        <v/>
      </c>
    </row>
    <row r="119" customFormat="false" ht="15" hidden="false" customHeight="false" outlineLevel="0" collapsed="false">
      <c r="A119" s="14"/>
      <c r="B119" s="15"/>
      <c r="C119" s="14"/>
      <c r="D119" s="14"/>
      <c r="E119" s="14"/>
      <c r="F119" s="15"/>
      <c r="G119" s="9" t="str">
        <f aca="false">IF(TRIM($D119)="","",LEN(TRIM($D119))-LEN(SUBSTITUTE(TRIM($D119),",",""))+1)</f>
        <v/>
      </c>
      <c r="H119" s="9" t="str">
        <f aca="false">IF(OR(TRIM($D119)="",$C119=""),"",IF(ISNUMBER(SEARCH("-",$D119)),"RANGE - EXPAND",IF($G119=$C119,"OK","QTY MISMATCH")))</f>
        <v/>
      </c>
      <c r="I119" s="9" t="str">
        <f aca="false">IF($A119="","",COUNTIF('4. Tracker'!$N$2:$N$3001,$A119))</f>
        <v/>
      </c>
      <c r="J119" s="9" t="str">
        <f aca="false">IF(OR($A119="",$C119=""),"",IF(TRIM($D119)="","MANUAL - NO REFDES",IF($I119=$C119,"OK",IF($I119&lt;$C119,"SHORT ("&amp;$I119&amp;" of "&amp;$C119&amp;")","OVER ("&amp;$I119&amp;" of "&amp;$C119&amp;")"))))</f>
        <v/>
      </c>
    </row>
    <row r="120" customFormat="false" ht="15" hidden="false" customHeight="false" outlineLevel="0" collapsed="false">
      <c r="A120" s="14"/>
      <c r="B120" s="15"/>
      <c r="C120" s="14"/>
      <c r="D120" s="14"/>
      <c r="E120" s="14"/>
      <c r="F120" s="15"/>
      <c r="G120" s="9" t="str">
        <f aca="false">IF(TRIM($D120)="","",LEN(TRIM($D120))-LEN(SUBSTITUTE(TRIM($D120),",",""))+1)</f>
        <v/>
      </c>
      <c r="H120" s="9" t="str">
        <f aca="false">IF(OR(TRIM($D120)="",$C120=""),"",IF(ISNUMBER(SEARCH("-",$D120)),"RANGE - EXPAND",IF($G120=$C120,"OK","QTY MISMATCH")))</f>
        <v/>
      </c>
      <c r="I120" s="9" t="str">
        <f aca="false">IF($A120="","",COUNTIF('4. Tracker'!$N$2:$N$3001,$A120))</f>
        <v/>
      </c>
      <c r="J120" s="9" t="str">
        <f aca="false">IF(OR($A120="",$C120=""),"",IF(TRIM($D120)="","MANUAL - NO REFDES",IF($I120=$C120,"OK",IF($I120&lt;$C120,"SHORT ("&amp;$I120&amp;" of "&amp;$C120&amp;")","OVER ("&amp;$I120&amp;" of "&amp;$C120&amp;")"))))</f>
        <v/>
      </c>
    </row>
    <row r="121" customFormat="false" ht="15" hidden="false" customHeight="false" outlineLevel="0" collapsed="false">
      <c r="A121" s="14"/>
      <c r="B121" s="15"/>
      <c r="C121" s="14"/>
      <c r="D121" s="14"/>
      <c r="E121" s="14"/>
      <c r="F121" s="15"/>
      <c r="G121" s="9" t="str">
        <f aca="false">IF(TRIM($D121)="","",LEN(TRIM($D121))-LEN(SUBSTITUTE(TRIM($D121),",",""))+1)</f>
        <v/>
      </c>
      <c r="H121" s="9" t="str">
        <f aca="false">IF(OR(TRIM($D121)="",$C121=""),"",IF(ISNUMBER(SEARCH("-",$D121)),"RANGE - EXPAND",IF($G121=$C121,"OK","QTY MISMATCH")))</f>
        <v/>
      </c>
      <c r="I121" s="9" t="str">
        <f aca="false">IF($A121="","",COUNTIF('4. Tracker'!$N$2:$N$3001,$A121))</f>
        <v/>
      </c>
      <c r="J121" s="9" t="str">
        <f aca="false">IF(OR($A121="",$C121=""),"",IF(TRIM($D121)="","MANUAL - NO REFDES",IF($I121=$C121,"OK",IF($I121&lt;$C121,"SHORT ("&amp;$I121&amp;" of "&amp;$C121&amp;")","OVER ("&amp;$I121&amp;" of "&amp;$C121&amp;")"))))</f>
        <v/>
      </c>
    </row>
    <row r="122" customFormat="false" ht="15" hidden="false" customHeight="false" outlineLevel="0" collapsed="false">
      <c r="A122" s="14"/>
      <c r="B122" s="15"/>
      <c r="C122" s="14"/>
      <c r="D122" s="14"/>
      <c r="E122" s="14"/>
      <c r="F122" s="15"/>
      <c r="G122" s="9" t="str">
        <f aca="false">IF(TRIM($D122)="","",LEN(TRIM($D122))-LEN(SUBSTITUTE(TRIM($D122),",",""))+1)</f>
        <v/>
      </c>
      <c r="H122" s="9" t="str">
        <f aca="false">IF(OR(TRIM($D122)="",$C122=""),"",IF(ISNUMBER(SEARCH("-",$D122)),"RANGE - EXPAND",IF($G122=$C122,"OK","QTY MISMATCH")))</f>
        <v/>
      </c>
      <c r="I122" s="9" t="str">
        <f aca="false">IF($A122="","",COUNTIF('4. Tracker'!$N$2:$N$3001,$A122))</f>
        <v/>
      </c>
      <c r="J122" s="9" t="str">
        <f aca="false">IF(OR($A122="",$C122=""),"",IF(TRIM($D122)="","MANUAL - NO REFDES",IF($I122=$C122,"OK",IF($I122&lt;$C122,"SHORT ("&amp;$I122&amp;" of "&amp;$C122&amp;")","OVER ("&amp;$I122&amp;" of "&amp;$C122&amp;")"))))</f>
        <v/>
      </c>
    </row>
    <row r="123" customFormat="false" ht="15" hidden="false" customHeight="false" outlineLevel="0" collapsed="false">
      <c r="A123" s="14"/>
      <c r="B123" s="15"/>
      <c r="C123" s="14"/>
      <c r="D123" s="14"/>
      <c r="E123" s="14"/>
      <c r="F123" s="15"/>
      <c r="G123" s="9" t="str">
        <f aca="false">IF(TRIM($D123)="","",LEN(TRIM($D123))-LEN(SUBSTITUTE(TRIM($D123),",",""))+1)</f>
        <v/>
      </c>
      <c r="H123" s="9" t="str">
        <f aca="false">IF(OR(TRIM($D123)="",$C123=""),"",IF(ISNUMBER(SEARCH("-",$D123)),"RANGE - EXPAND",IF($G123=$C123,"OK","QTY MISMATCH")))</f>
        <v/>
      </c>
      <c r="I123" s="9" t="str">
        <f aca="false">IF($A123="","",COUNTIF('4. Tracker'!$N$2:$N$3001,$A123))</f>
        <v/>
      </c>
      <c r="J123" s="9" t="str">
        <f aca="false">IF(OR($A123="",$C123=""),"",IF(TRIM($D123)="","MANUAL - NO REFDES",IF($I123=$C123,"OK",IF($I123&lt;$C123,"SHORT ("&amp;$I123&amp;" of "&amp;$C123&amp;")","OVER ("&amp;$I123&amp;" of "&amp;$C123&amp;")"))))</f>
        <v/>
      </c>
    </row>
    <row r="124" customFormat="false" ht="15" hidden="false" customHeight="false" outlineLevel="0" collapsed="false">
      <c r="A124" s="14"/>
      <c r="B124" s="15"/>
      <c r="C124" s="14"/>
      <c r="D124" s="14"/>
      <c r="E124" s="14"/>
      <c r="F124" s="15"/>
      <c r="G124" s="9" t="str">
        <f aca="false">IF(TRIM($D124)="","",LEN(TRIM($D124))-LEN(SUBSTITUTE(TRIM($D124),",",""))+1)</f>
        <v/>
      </c>
      <c r="H124" s="9" t="str">
        <f aca="false">IF(OR(TRIM($D124)="",$C124=""),"",IF(ISNUMBER(SEARCH("-",$D124)),"RANGE - EXPAND",IF($G124=$C124,"OK","QTY MISMATCH")))</f>
        <v/>
      </c>
      <c r="I124" s="9" t="str">
        <f aca="false">IF($A124="","",COUNTIF('4. Tracker'!$N$2:$N$3001,$A124))</f>
        <v/>
      </c>
      <c r="J124" s="9" t="str">
        <f aca="false">IF(OR($A124="",$C124=""),"",IF(TRIM($D124)="","MANUAL - NO REFDES",IF($I124=$C124,"OK",IF($I124&lt;$C124,"SHORT ("&amp;$I124&amp;" of "&amp;$C124&amp;")","OVER ("&amp;$I124&amp;" of "&amp;$C124&amp;")"))))</f>
        <v/>
      </c>
    </row>
    <row r="125" customFormat="false" ht="15" hidden="false" customHeight="false" outlineLevel="0" collapsed="false">
      <c r="A125" s="14"/>
      <c r="B125" s="15"/>
      <c r="C125" s="14"/>
      <c r="D125" s="14"/>
      <c r="E125" s="14"/>
      <c r="F125" s="15"/>
      <c r="G125" s="9" t="str">
        <f aca="false">IF(TRIM($D125)="","",LEN(TRIM($D125))-LEN(SUBSTITUTE(TRIM($D125),",",""))+1)</f>
        <v/>
      </c>
      <c r="H125" s="9" t="str">
        <f aca="false">IF(OR(TRIM($D125)="",$C125=""),"",IF(ISNUMBER(SEARCH("-",$D125)),"RANGE - EXPAND",IF($G125=$C125,"OK","QTY MISMATCH")))</f>
        <v/>
      </c>
      <c r="I125" s="9" t="str">
        <f aca="false">IF($A125="","",COUNTIF('4. Tracker'!$N$2:$N$3001,$A125))</f>
        <v/>
      </c>
      <c r="J125" s="9" t="str">
        <f aca="false">IF(OR($A125="",$C125=""),"",IF(TRIM($D125)="","MANUAL - NO REFDES",IF($I125=$C125,"OK",IF($I125&lt;$C125,"SHORT ("&amp;$I125&amp;" of "&amp;$C125&amp;")","OVER ("&amp;$I125&amp;" of "&amp;$C125&amp;")"))))</f>
        <v/>
      </c>
    </row>
    <row r="126" customFormat="false" ht="15" hidden="false" customHeight="false" outlineLevel="0" collapsed="false">
      <c r="A126" s="14"/>
      <c r="B126" s="15"/>
      <c r="C126" s="14"/>
      <c r="D126" s="14"/>
      <c r="E126" s="14"/>
      <c r="F126" s="15"/>
      <c r="G126" s="9" t="str">
        <f aca="false">IF(TRIM($D126)="","",LEN(TRIM($D126))-LEN(SUBSTITUTE(TRIM($D126),",",""))+1)</f>
        <v/>
      </c>
      <c r="H126" s="9" t="str">
        <f aca="false">IF(OR(TRIM($D126)="",$C126=""),"",IF(ISNUMBER(SEARCH("-",$D126)),"RANGE - EXPAND",IF($G126=$C126,"OK","QTY MISMATCH")))</f>
        <v/>
      </c>
      <c r="I126" s="9" t="str">
        <f aca="false">IF($A126="","",COUNTIF('4. Tracker'!$N$2:$N$3001,$A126))</f>
        <v/>
      </c>
      <c r="J126" s="9" t="str">
        <f aca="false">IF(OR($A126="",$C126=""),"",IF(TRIM($D126)="","MANUAL - NO REFDES",IF($I126=$C126,"OK",IF($I126&lt;$C126,"SHORT ("&amp;$I126&amp;" of "&amp;$C126&amp;")","OVER ("&amp;$I126&amp;" of "&amp;$C126&amp;")"))))</f>
        <v/>
      </c>
    </row>
    <row r="127" customFormat="false" ht="15" hidden="false" customHeight="false" outlineLevel="0" collapsed="false">
      <c r="A127" s="14"/>
      <c r="B127" s="15"/>
      <c r="C127" s="14"/>
      <c r="D127" s="14"/>
      <c r="E127" s="14"/>
      <c r="F127" s="15"/>
      <c r="G127" s="9" t="str">
        <f aca="false">IF(TRIM($D127)="","",LEN(TRIM($D127))-LEN(SUBSTITUTE(TRIM($D127),",",""))+1)</f>
        <v/>
      </c>
      <c r="H127" s="9" t="str">
        <f aca="false">IF(OR(TRIM($D127)="",$C127=""),"",IF(ISNUMBER(SEARCH("-",$D127)),"RANGE - EXPAND",IF($G127=$C127,"OK","QTY MISMATCH")))</f>
        <v/>
      </c>
      <c r="I127" s="9" t="str">
        <f aca="false">IF($A127="","",COUNTIF('4. Tracker'!$N$2:$N$3001,$A127))</f>
        <v/>
      </c>
      <c r="J127" s="9" t="str">
        <f aca="false">IF(OR($A127="",$C127=""),"",IF(TRIM($D127)="","MANUAL - NO REFDES",IF($I127=$C127,"OK",IF($I127&lt;$C127,"SHORT ("&amp;$I127&amp;" of "&amp;$C127&amp;")","OVER ("&amp;$I127&amp;" of "&amp;$C127&amp;")"))))</f>
        <v/>
      </c>
    </row>
    <row r="128" customFormat="false" ht="15" hidden="false" customHeight="false" outlineLevel="0" collapsed="false">
      <c r="A128" s="14"/>
      <c r="B128" s="15"/>
      <c r="C128" s="14"/>
      <c r="D128" s="14"/>
      <c r="E128" s="14"/>
      <c r="F128" s="15"/>
      <c r="G128" s="9" t="str">
        <f aca="false">IF(TRIM($D128)="","",LEN(TRIM($D128))-LEN(SUBSTITUTE(TRIM($D128),",",""))+1)</f>
        <v/>
      </c>
      <c r="H128" s="9" t="str">
        <f aca="false">IF(OR(TRIM($D128)="",$C128=""),"",IF(ISNUMBER(SEARCH("-",$D128)),"RANGE - EXPAND",IF($G128=$C128,"OK","QTY MISMATCH")))</f>
        <v/>
      </c>
      <c r="I128" s="9" t="str">
        <f aca="false">IF($A128="","",COUNTIF('4. Tracker'!$N$2:$N$3001,$A128))</f>
        <v/>
      </c>
      <c r="J128" s="9" t="str">
        <f aca="false">IF(OR($A128="",$C128=""),"",IF(TRIM($D128)="","MANUAL - NO REFDES",IF($I128=$C128,"OK",IF($I128&lt;$C128,"SHORT ("&amp;$I128&amp;" of "&amp;$C128&amp;")","OVER ("&amp;$I128&amp;" of "&amp;$C128&amp;")"))))</f>
        <v/>
      </c>
    </row>
    <row r="129" customFormat="false" ht="15" hidden="false" customHeight="false" outlineLevel="0" collapsed="false">
      <c r="A129" s="14"/>
      <c r="B129" s="15"/>
      <c r="C129" s="14"/>
      <c r="D129" s="14"/>
      <c r="E129" s="14"/>
      <c r="F129" s="15"/>
      <c r="G129" s="9" t="str">
        <f aca="false">IF(TRIM($D129)="","",LEN(TRIM($D129))-LEN(SUBSTITUTE(TRIM($D129),",",""))+1)</f>
        <v/>
      </c>
      <c r="H129" s="9" t="str">
        <f aca="false">IF(OR(TRIM($D129)="",$C129=""),"",IF(ISNUMBER(SEARCH("-",$D129)),"RANGE - EXPAND",IF($G129=$C129,"OK","QTY MISMATCH")))</f>
        <v/>
      </c>
      <c r="I129" s="9" t="str">
        <f aca="false">IF($A129="","",COUNTIF('4. Tracker'!$N$2:$N$3001,$A129))</f>
        <v/>
      </c>
      <c r="J129" s="9" t="str">
        <f aca="false">IF(OR($A129="",$C129=""),"",IF(TRIM($D129)="","MANUAL - NO REFDES",IF($I129=$C129,"OK",IF($I129&lt;$C129,"SHORT ("&amp;$I129&amp;" of "&amp;$C129&amp;")","OVER ("&amp;$I129&amp;" of "&amp;$C129&amp;")"))))</f>
        <v/>
      </c>
    </row>
    <row r="130" customFormat="false" ht="15" hidden="false" customHeight="false" outlineLevel="0" collapsed="false">
      <c r="A130" s="14"/>
      <c r="B130" s="15"/>
      <c r="C130" s="14"/>
      <c r="D130" s="14"/>
      <c r="E130" s="14"/>
      <c r="F130" s="15"/>
      <c r="G130" s="9" t="str">
        <f aca="false">IF(TRIM($D130)="","",LEN(TRIM($D130))-LEN(SUBSTITUTE(TRIM($D130),",",""))+1)</f>
        <v/>
      </c>
      <c r="H130" s="9" t="str">
        <f aca="false">IF(OR(TRIM($D130)="",$C130=""),"",IF(ISNUMBER(SEARCH("-",$D130)),"RANGE - EXPAND",IF($G130=$C130,"OK","QTY MISMATCH")))</f>
        <v/>
      </c>
      <c r="I130" s="9" t="str">
        <f aca="false">IF($A130="","",COUNTIF('4. Tracker'!$N$2:$N$3001,$A130))</f>
        <v/>
      </c>
      <c r="J130" s="9" t="str">
        <f aca="false">IF(OR($A130="",$C130=""),"",IF(TRIM($D130)="","MANUAL - NO REFDES",IF($I130=$C130,"OK",IF($I130&lt;$C130,"SHORT ("&amp;$I130&amp;" of "&amp;$C130&amp;")","OVER ("&amp;$I130&amp;" of "&amp;$C130&amp;")"))))</f>
        <v/>
      </c>
    </row>
    <row r="131" customFormat="false" ht="15" hidden="false" customHeight="false" outlineLevel="0" collapsed="false">
      <c r="A131" s="14"/>
      <c r="B131" s="15"/>
      <c r="C131" s="14"/>
      <c r="D131" s="14"/>
      <c r="E131" s="14"/>
      <c r="F131" s="15"/>
      <c r="G131" s="9" t="str">
        <f aca="false">IF(TRIM($D131)="","",LEN(TRIM($D131))-LEN(SUBSTITUTE(TRIM($D131),",",""))+1)</f>
        <v/>
      </c>
      <c r="H131" s="9" t="str">
        <f aca="false">IF(OR(TRIM($D131)="",$C131=""),"",IF(ISNUMBER(SEARCH("-",$D131)),"RANGE - EXPAND",IF($G131=$C131,"OK","QTY MISMATCH")))</f>
        <v/>
      </c>
      <c r="I131" s="9" t="str">
        <f aca="false">IF($A131="","",COUNTIF('4. Tracker'!$N$2:$N$3001,$A131))</f>
        <v/>
      </c>
      <c r="J131" s="9" t="str">
        <f aca="false">IF(OR($A131="",$C131=""),"",IF(TRIM($D131)="","MANUAL - NO REFDES",IF($I131=$C131,"OK",IF($I131&lt;$C131,"SHORT ("&amp;$I131&amp;" of "&amp;$C131&amp;")","OVER ("&amp;$I131&amp;" of "&amp;$C131&amp;")"))))</f>
        <v/>
      </c>
    </row>
    <row r="132" customFormat="false" ht="15" hidden="false" customHeight="false" outlineLevel="0" collapsed="false">
      <c r="A132" s="14"/>
      <c r="B132" s="15"/>
      <c r="C132" s="14"/>
      <c r="D132" s="14"/>
      <c r="E132" s="14"/>
      <c r="F132" s="15"/>
      <c r="G132" s="9" t="str">
        <f aca="false">IF(TRIM($D132)="","",LEN(TRIM($D132))-LEN(SUBSTITUTE(TRIM($D132),",",""))+1)</f>
        <v/>
      </c>
      <c r="H132" s="9" t="str">
        <f aca="false">IF(OR(TRIM($D132)="",$C132=""),"",IF(ISNUMBER(SEARCH("-",$D132)),"RANGE - EXPAND",IF($G132=$C132,"OK","QTY MISMATCH")))</f>
        <v/>
      </c>
      <c r="I132" s="9" t="str">
        <f aca="false">IF($A132="","",COUNTIF('4. Tracker'!$N$2:$N$3001,$A132))</f>
        <v/>
      </c>
      <c r="J132" s="9" t="str">
        <f aca="false">IF(OR($A132="",$C132=""),"",IF(TRIM($D132)="","MANUAL - NO REFDES",IF($I132=$C132,"OK",IF($I132&lt;$C132,"SHORT ("&amp;$I132&amp;" of "&amp;$C132&amp;")","OVER ("&amp;$I132&amp;" of "&amp;$C132&amp;")"))))</f>
        <v/>
      </c>
    </row>
    <row r="133" customFormat="false" ht="15" hidden="false" customHeight="false" outlineLevel="0" collapsed="false">
      <c r="A133" s="14"/>
      <c r="B133" s="15"/>
      <c r="C133" s="14"/>
      <c r="D133" s="14"/>
      <c r="E133" s="14"/>
      <c r="F133" s="15"/>
      <c r="G133" s="9" t="str">
        <f aca="false">IF(TRIM($D133)="","",LEN(TRIM($D133))-LEN(SUBSTITUTE(TRIM($D133),",",""))+1)</f>
        <v/>
      </c>
      <c r="H133" s="9" t="str">
        <f aca="false">IF(OR(TRIM($D133)="",$C133=""),"",IF(ISNUMBER(SEARCH("-",$D133)),"RANGE - EXPAND",IF($G133=$C133,"OK","QTY MISMATCH")))</f>
        <v/>
      </c>
      <c r="I133" s="9" t="str">
        <f aca="false">IF($A133="","",COUNTIF('4. Tracker'!$N$2:$N$3001,$A133))</f>
        <v/>
      </c>
      <c r="J133" s="9" t="str">
        <f aca="false">IF(OR($A133="",$C133=""),"",IF(TRIM($D133)="","MANUAL - NO REFDES",IF($I133=$C133,"OK",IF($I133&lt;$C133,"SHORT ("&amp;$I133&amp;" of "&amp;$C133&amp;")","OVER ("&amp;$I133&amp;" of "&amp;$C133&amp;")"))))</f>
        <v/>
      </c>
    </row>
    <row r="134" customFormat="false" ht="15" hidden="false" customHeight="false" outlineLevel="0" collapsed="false">
      <c r="A134" s="14"/>
      <c r="B134" s="15"/>
      <c r="C134" s="14"/>
      <c r="D134" s="14"/>
      <c r="E134" s="14"/>
      <c r="F134" s="15"/>
      <c r="G134" s="9" t="str">
        <f aca="false">IF(TRIM($D134)="","",LEN(TRIM($D134))-LEN(SUBSTITUTE(TRIM($D134),",",""))+1)</f>
        <v/>
      </c>
      <c r="H134" s="9" t="str">
        <f aca="false">IF(OR(TRIM($D134)="",$C134=""),"",IF(ISNUMBER(SEARCH("-",$D134)),"RANGE - EXPAND",IF($G134=$C134,"OK","QTY MISMATCH")))</f>
        <v/>
      </c>
      <c r="I134" s="9" t="str">
        <f aca="false">IF($A134="","",COUNTIF('4. Tracker'!$N$2:$N$3001,$A134))</f>
        <v/>
      </c>
      <c r="J134" s="9" t="str">
        <f aca="false">IF(OR($A134="",$C134=""),"",IF(TRIM($D134)="","MANUAL - NO REFDES",IF($I134=$C134,"OK",IF($I134&lt;$C134,"SHORT ("&amp;$I134&amp;" of "&amp;$C134&amp;")","OVER ("&amp;$I134&amp;" of "&amp;$C134&amp;")"))))</f>
        <v/>
      </c>
    </row>
    <row r="135" customFormat="false" ht="15" hidden="false" customHeight="false" outlineLevel="0" collapsed="false">
      <c r="A135" s="14"/>
      <c r="B135" s="15"/>
      <c r="C135" s="14"/>
      <c r="D135" s="14"/>
      <c r="E135" s="14"/>
      <c r="F135" s="15"/>
      <c r="G135" s="9" t="str">
        <f aca="false">IF(TRIM($D135)="","",LEN(TRIM($D135))-LEN(SUBSTITUTE(TRIM($D135),",",""))+1)</f>
        <v/>
      </c>
      <c r="H135" s="9" t="str">
        <f aca="false">IF(OR(TRIM($D135)="",$C135=""),"",IF(ISNUMBER(SEARCH("-",$D135)),"RANGE - EXPAND",IF($G135=$C135,"OK","QTY MISMATCH")))</f>
        <v/>
      </c>
      <c r="I135" s="9" t="str">
        <f aca="false">IF($A135="","",COUNTIF('4. Tracker'!$N$2:$N$3001,$A135))</f>
        <v/>
      </c>
      <c r="J135" s="9" t="str">
        <f aca="false">IF(OR($A135="",$C135=""),"",IF(TRIM($D135)="","MANUAL - NO REFDES",IF($I135=$C135,"OK",IF($I135&lt;$C135,"SHORT ("&amp;$I135&amp;" of "&amp;$C135&amp;")","OVER ("&amp;$I135&amp;" of "&amp;$C135&amp;")"))))</f>
        <v/>
      </c>
    </row>
    <row r="136" customFormat="false" ht="15" hidden="false" customHeight="false" outlineLevel="0" collapsed="false">
      <c r="A136" s="14"/>
      <c r="B136" s="15"/>
      <c r="C136" s="14"/>
      <c r="D136" s="14"/>
      <c r="E136" s="14"/>
      <c r="F136" s="15"/>
      <c r="G136" s="9" t="str">
        <f aca="false">IF(TRIM($D136)="","",LEN(TRIM($D136))-LEN(SUBSTITUTE(TRIM($D136),",",""))+1)</f>
        <v/>
      </c>
      <c r="H136" s="9" t="str">
        <f aca="false">IF(OR(TRIM($D136)="",$C136=""),"",IF(ISNUMBER(SEARCH("-",$D136)),"RANGE - EXPAND",IF($G136=$C136,"OK","QTY MISMATCH")))</f>
        <v/>
      </c>
      <c r="I136" s="9" t="str">
        <f aca="false">IF($A136="","",COUNTIF('4. Tracker'!$N$2:$N$3001,$A136))</f>
        <v/>
      </c>
      <c r="J136" s="9" t="str">
        <f aca="false">IF(OR($A136="",$C136=""),"",IF(TRIM($D136)="","MANUAL - NO REFDES",IF($I136=$C136,"OK",IF($I136&lt;$C136,"SHORT ("&amp;$I136&amp;" of "&amp;$C136&amp;")","OVER ("&amp;$I136&amp;" of "&amp;$C136&amp;")"))))</f>
        <v/>
      </c>
    </row>
    <row r="137" customFormat="false" ht="15" hidden="false" customHeight="false" outlineLevel="0" collapsed="false">
      <c r="A137" s="14"/>
      <c r="B137" s="15"/>
      <c r="C137" s="14"/>
      <c r="D137" s="14"/>
      <c r="E137" s="14"/>
      <c r="F137" s="15"/>
      <c r="G137" s="9" t="str">
        <f aca="false">IF(TRIM($D137)="","",LEN(TRIM($D137))-LEN(SUBSTITUTE(TRIM($D137),",",""))+1)</f>
        <v/>
      </c>
      <c r="H137" s="9" t="str">
        <f aca="false">IF(OR(TRIM($D137)="",$C137=""),"",IF(ISNUMBER(SEARCH("-",$D137)),"RANGE - EXPAND",IF($G137=$C137,"OK","QTY MISMATCH")))</f>
        <v/>
      </c>
      <c r="I137" s="9" t="str">
        <f aca="false">IF($A137="","",COUNTIF('4. Tracker'!$N$2:$N$3001,$A137))</f>
        <v/>
      </c>
      <c r="J137" s="9" t="str">
        <f aca="false">IF(OR($A137="",$C137=""),"",IF(TRIM($D137)="","MANUAL - NO REFDES",IF($I137=$C137,"OK",IF($I137&lt;$C137,"SHORT ("&amp;$I137&amp;" of "&amp;$C137&amp;")","OVER ("&amp;$I137&amp;" of "&amp;$C137&amp;")"))))</f>
        <v/>
      </c>
    </row>
    <row r="138" customFormat="false" ht="15" hidden="false" customHeight="false" outlineLevel="0" collapsed="false">
      <c r="A138" s="14"/>
      <c r="B138" s="15"/>
      <c r="C138" s="14"/>
      <c r="D138" s="14"/>
      <c r="E138" s="14"/>
      <c r="F138" s="15"/>
      <c r="G138" s="9" t="str">
        <f aca="false">IF(TRIM($D138)="","",LEN(TRIM($D138))-LEN(SUBSTITUTE(TRIM($D138),",",""))+1)</f>
        <v/>
      </c>
      <c r="H138" s="9" t="str">
        <f aca="false">IF(OR(TRIM($D138)="",$C138=""),"",IF(ISNUMBER(SEARCH("-",$D138)),"RANGE - EXPAND",IF($G138=$C138,"OK","QTY MISMATCH")))</f>
        <v/>
      </c>
      <c r="I138" s="9" t="str">
        <f aca="false">IF($A138="","",COUNTIF('4. Tracker'!$N$2:$N$3001,$A138))</f>
        <v/>
      </c>
      <c r="J138" s="9" t="str">
        <f aca="false">IF(OR($A138="",$C138=""),"",IF(TRIM($D138)="","MANUAL - NO REFDES",IF($I138=$C138,"OK",IF($I138&lt;$C138,"SHORT ("&amp;$I138&amp;" of "&amp;$C138&amp;")","OVER ("&amp;$I138&amp;" of "&amp;$C138&amp;")"))))</f>
        <v/>
      </c>
    </row>
    <row r="139" customFormat="false" ht="15" hidden="false" customHeight="false" outlineLevel="0" collapsed="false">
      <c r="A139" s="14"/>
      <c r="B139" s="15"/>
      <c r="C139" s="14"/>
      <c r="D139" s="14"/>
      <c r="E139" s="14"/>
      <c r="F139" s="15"/>
      <c r="G139" s="9" t="str">
        <f aca="false">IF(TRIM($D139)="","",LEN(TRIM($D139))-LEN(SUBSTITUTE(TRIM($D139),",",""))+1)</f>
        <v/>
      </c>
      <c r="H139" s="9" t="str">
        <f aca="false">IF(OR(TRIM($D139)="",$C139=""),"",IF(ISNUMBER(SEARCH("-",$D139)),"RANGE - EXPAND",IF($G139=$C139,"OK","QTY MISMATCH")))</f>
        <v/>
      </c>
      <c r="I139" s="9" t="str">
        <f aca="false">IF($A139="","",COUNTIF('4. Tracker'!$N$2:$N$3001,$A139))</f>
        <v/>
      </c>
      <c r="J139" s="9" t="str">
        <f aca="false">IF(OR($A139="",$C139=""),"",IF(TRIM($D139)="","MANUAL - NO REFDES",IF($I139=$C139,"OK",IF($I139&lt;$C139,"SHORT ("&amp;$I139&amp;" of "&amp;$C139&amp;")","OVER ("&amp;$I139&amp;" of "&amp;$C139&amp;")"))))</f>
        <v/>
      </c>
    </row>
    <row r="140" customFormat="false" ht="15" hidden="false" customHeight="false" outlineLevel="0" collapsed="false">
      <c r="A140" s="14"/>
      <c r="B140" s="15"/>
      <c r="C140" s="14"/>
      <c r="D140" s="14"/>
      <c r="E140" s="14"/>
      <c r="F140" s="15"/>
      <c r="G140" s="9" t="str">
        <f aca="false">IF(TRIM($D140)="","",LEN(TRIM($D140))-LEN(SUBSTITUTE(TRIM($D140),",",""))+1)</f>
        <v/>
      </c>
      <c r="H140" s="9" t="str">
        <f aca="false">IF(OR(TRIM($D140)="",$C140=""),"",IF(ISNUMBER(SEARCH("-",$D140)),"RANGE - EXPAND",IF($G140=$C140,"OK","QTY MISMATCH")))</f>
        <v/>
      </c>
      <c r="I140" s="9" t="str">
        <f aca="false">IF($A140="","",COUNTIF('4. Tracker'!$N$2:$N$3001,$A140))</f>
        <v/>
      </c>
      <c r="J140" s="9" t="str">
        <f aca="false">IF(OR($A140="",$C140=""),"",IF(TRIM($D140)="","MANUAL - NO REFDES",IF($I140=$C140,"OK",IF($I140&lt;$C140,"SHORT ("&amp;$I140&amp;" of "&amp;$C140&amp;")","OVER ("&amp;$I140&amp;" of "&amp;$C140&amp;")"))))</f>
        <v/>
      </c>
    </row>
    <row r="141" customFormat="false" ht="15" hidden="false" customHeight="false" outlineLevel="0" collapsed="false">
      <c r="A141" s="14"/>
      <c r="B141" s="15"/>
      <c r="C141" s="14"/>
      <c r="D141" s="14"/>
      <c r="E141" s="14"/>
      <c r="F141" s="15"/>
      <c r="G141" s="9" t="str">
        <f aca="false">IF(TRIM($D141)="","",LEN(TRIM($D141))-LEN(SUBSTITUTE(TRIM($D141),",",""))+1)</f>
        <v/>
      </c>
      <c r="H141" s="9" t="str">
        <f aca="false">IF(OR(TRIM($D141)="",$C141=""),"",IF(ISNUMBER(SEARCH("-",$D141)),"RANGE - EXPAND",IF($G141=$C141,"OK","QTY MISMATCH")))</f>
        <v/>
      </c>
      <c r="I141" s="9" t="str">
        <f aca="false">IF($A141="","",COUNTIF('4. Tracker'!$N$2:$N$3001,$A141))</f>
        <v/>
      </c>
      <c r="J141" s="9" t="str">
        <f aca="false">IF(OR($A141="",$C141=""),"",IF(TRIM($D141)="","MANUAL - NO REFDES",IF($I141=$C141,"OK",IF($I141&lt;$C141,"SHORT ("&amp;$I141&amp;" of "&amp;$C141&amp;")","OVER ("&amp;$I141&amp;" of "&amp;$C141&amp;")"))))</f>
        <v/>
      </c>
    </row>
    <row r="142" customFormat="false" ht="15" hidden="false" customHeight="false" outlineLevel="0" collapsed="false">
      <c r="A142" s="14"/>
      <c r="B142" s="15"/>
      <c r="C142" s="14"/>
      <c r="D142" s="14"/>
      <c r="E142" s="14"/>
      <c r="F142" s="15"/>
      <c r="G142" s="9" t="str">
        <f aca="false">IF(TRIM($D142)="","",LEN(TRIM($D142))-LEN(SUBSTITUTE(TRIM($D142),",",""))+1)</f>
        <v/>
      </c>
      <c r="H142" s="9" t="str">
        <f aca="false">IF(OR(TRIM($D142)="",$C142=""),"",IF(ISNUMBER(SEARCH("-",$D142)),"RANGE - EXPAND",IF($G142=$C142,"OK","QTY MISMATCH")))</f>
        <v/>
      </c>
      <c r="I142" s="9" t="str">
        <f aca="false">IF($A142="","",COUNTIF('4. Tracker'!$N$2:$N$3001,$A142))</f>
        <v/>
      </c>
      <c r="J142" s="9" t="str">
        <f aca="false">IF(OR($A142="",$C142=""),"",IF(TRIM($D142)="","MANUAL - NO REFDES",IF($I142=$C142,"OK",IF($I142&lt;$C142,"SHORT ("&amp;$I142&amp;" of "&amp;$C142&amp;")","OVER ("&amp;$I142&amp;" of "&amp;$C142&amp;")"))))</f>
        <v/>
      </c>
    </row>
    <row r="143" customFormat="false" ht="15" hidden="false" customHeight="false" outlineLevel="0" collapsed="false">
      <c r="A143" s="14"/>
      <c r="B143" s="15"/>
      <c r="C143" s="14"/>
      <c r="D143" s="14"/>
      <c r="E143" s="14"/>
      <c r="F143" s="15"/>
      <c r="G143" s="9" t="str">
        <f aca="false">IF(TRIM($D143)="","",LEN(TRIM($D143))-LEN(SUBSTITUTE(TRIM($D143),",",""))+1)</f>
        <v/>
      </c>
      <c r="H143" s="9" t="str">
        <f aca="false">IF(OR(TRIM($D143)="",$C143=""),"",IF(ISNUMBER(SEARCH("-",$D143)),"RANGE - EXPAND",IF($G143=$C143,"OK","QTY MISMATCH")))</f>
        <v/>
      </c>
      <c r="I143" s="9" t="str">
        <f aca="false">IF($A143="","",COUNTIF('4. Tracker'!$N$2:$N$3001,$A143))</f>
        <v/>
      </c>
      <c r="J143" s="9" t="str">
        <f aca="false">IF(OR($A143="",$C143=""),"",IF(TRIM($D143)="","MANUAL - NO REFDES",IF($I143=$C143,"OK",IF($I143&lt;$C143,"SHORT ("&amp;$I143&amp;" of "&amp;$C143&amp;")","OVER ("&amp;$I143&amp;" of "&amp;$C143&amp;")"))))</f>
        <v/>
      </c>
    </row>
    <row r="144" customFormat="false" ht="15" hidden="false" customHeight="false" outlineLevel="0" collapsed="false">
      <c r="A144" s="14"/>
      <c r="B144" s="15"/>
      <c r="C144" s="14"/>
      <c r="D144" s="14"/>
      <c r="E144" s="14"/>
      <c r="F144" s="15"/>
      <c r="G144" s="9" t="str">
        <f aca="false">IF(TRIM($D144)="","",LEN(TRIM($D144))-LEN(SUBSTITUTE(TRIM($D144),",",""))+1)</f>
        <v/>
      </c>
      <c r="H144" s="9" t="str">
        <f aca="false">IF(OR(TRIM($D144)="",$C144=""),"",IF(ISNUMBER(SEARCH("-",$D144)),"RANGE - EXPAND",IF($G144=$C144,"OK","QTY MISMATCH")))</f>
        <v/>
      </c>
      <c r="I144" s="9" t="str">
        <f aca="false">IF($A144="","",COUNTIF('4. Tracker'!$N$2:$N$3001,$A144))</f>
        <v/>
      </c>
      <c r="J144" s="9" t="str">
        <f aca="false">IF(OR($A144="",$C144=""),"",IF(TRIM($D144)="","MANUAL - NO REFDES",IF($I144=$C144,"OK",IF($I144&lt;$C144,"SHORT ("&amp;$I144&amp;" of "&amp;$C144&amp;")","OVER ("&amp;$I144&amp;" of "&amp;$C144&amp;")"))))</f>
        <v/>
      </c>
    </row>
    <row r="145" customFormat="false" ht="15" hidden="false" customHeight="false" outlineLevel="0" collapsed="false">
      <c r="A145" s="14"/>
      <c r="B145" s="15"/>
      <c r="C145" s="14"/>
      <c r="D145" s="14"/>
      <c r="E145" s="14"/>
      <c r="F145" s="15"/>
      <c r="G145" s="9" t="str">
        <f aca="false">IF(TRIM($D145)="","",LEN(TRIM($D145))-LEN(SUBSTITUTE(TRIM($D145),",",""))+1)</f>
        <v/>
      </c>
      <c r="H145" s="9" t="str">
        <f aca="false">IF(OR(TRIM($D145)="",$C145=""),"",IF(ISNUMBER(SEARCH("-",$D145)),"RANGE - EXPAND",IF($G145=$C145,"OK","QTY MISMATCH")))</f>
        <v/>
      </c>
      <c r="I145" s="9" t="str">
        <f aca="false">IF($A145="","",COUNTIF('4. Tracker'!$N$2:$N$3001,$A145))</f>
        <v/>
      </c>
      <c r="J145" s="9" t="str">
        <f aca="false">IF(OR($A145="",$C145=""),"",IF(TRIM($D145)="","MANUAL - NO REFDES",IF($I145=$C145,"OK",IF($I145&lt;$C145,"SHORT ("&amp;$I145&amp;" of "&amp;$C145&amp;")","OVER ("&amp;$I145&amp;" of "&amp;$C145&amp;")"))))</f>
        <v/>
      </c>
    </row>
    <row r="146" customFormat="false" ht="15" hidden="false" customHeight="false" outlineLevel="0" collapsed="false">
      <c r="A146" s="14"/>
      <c r="B146" s="15"/>
      <c r="C146" s="14"/>
      <c r="D146" s="14"/>
      <c r="E146" s="14"/>
      <c r="F146" s="15"/>
      <c r="G146" s="9" t="str">
        <f aca="false">IF(TRIM($D146)="","",LEN(TRIM($D146))-LEN(SUBSTITUTE(TRIM($D146),",",""))+1)</f>
        <v/>
      </c>
      <c r="H146" s="9" t="str">
        <f aca="false">IF(OR(TRIM($D146)="",$C146=""),"",IF(ISNUMBER(SEARCH("-",$D146)),"RANGE - EXPAND",IF($G146=$C146,"OK","QTY MISMATCH")))</f>
        <v/>
      </c>
      <c r="I146" s="9" t="str">
        <f aca="false">IF($A146="","",COUNTIF('4. Tracker'!$N$2:$N$3001,$A146))</f>
        <v/>
      </c>
      <c r="J146" s="9" t="str">
        <f aca="false">IF(OR($A146="",$C146=""),"",IF(TRIM($D146)="","MANUAL - NO REFDES",IF($I146=$C146,"OK",IF($I146&lt;$C146,"SHORT ("&amp;$I146&amp;" of "&amp;$C146&amp;")","OVER ("&amp;$I146&amp;" of "&amp;$C146&amp;")"))))</f>
        <v/>
      </c>
    </row>
    <row r="147" customFormat="false" ht="15" hidden="false" customHeight="false" outlineLevel="0" collapsed="false">
      <c r="A147" s="14"/>
      <c r="B147" s="15"/>
      <c r="C147" s="14"/>
      <c r="D147" s="14"/>
      <c r="E147" s="14"/>
      <c r="F147" s="15"/>
      <c r="G147" s="9" t="str">
        <f aca="false">IF(TRIM($D147)="","",LEN(TRIM($D147))-LEN(SUBSTITUTE(TRIM($D147),",",""))+1)</f>
        <v/>
      </c>
      <c r="H147" s="9" t="str">
        <f aca="false">IF(OR(TRIM($D147)="",$C147=""),"",IF(ISNUMBER(SEARCH("-",$D147)),"RANGE - EXPAND",IF($G147=$C147,"OK","QTY MISMATCH")))</f>
        <v/>
      </c>
      <c r="I147" s="9" t="str">
        <f aca="false">IF($A147="","",COUNTIF('4. Tracker'!$N$2:$N$3001,$A147))</f>
        <v/>
      </c>
      <c r="J147" s="9" t="str">
        <f aca="false">IF(OR($A147="",$C147=""),"",IF(TRIM($D147)="","MANUAL - NO REFDES",IF($I147=$C147,"OK",IF($I147&lt;$C147,"SHORT ("&amp;$I147&amp;" of "&amp;$C147&amp;")","OVER ("&amp;$I147&amp;" of "&amp;$C147&amp;")"))))</f>
        <v/>
      </c>
    </row>
    <row r="148" customFormat="false" ht="15" hidden="false" customHeight="false" outlineLevel="0" collapsed="false">
      <c r="A148" s="14"/>
      <c r="B148" s="15"/>
      <c r="C148" s="14"/>
      <c r="D148" s="14"/>
      <c r="E148" s="14"/>
      <c r="F148" s="15"/>
      <c r="G148" s="9" t="str">
        <f aca="false">IF(TRIM($D148)="","",LEN(TRIM($D148))-LEN(SUBSTITUTE(TRIM($D148),",",""))+1)</f>
        <v/>
      </c>
      <c r="H148" s="9" t="str">
        <f aca="false">IF(OR(TRIM($D148)="",$C148=""),"",IF(ISNUMBER(SEARCH("-",$D148)),"RANGE - EXPAND",IF($G148=$C148,"OK","QTY MISMATCH")))</f>
        <v/>
      </c>
      <c r="I148" s="9" t="str">
        <f aca="false">IF($A148="","",COUNTIF('4. Tracker'!$N$2:$N$3001,$A148))</f>
        <v/>
      </c>
      <c r="J148" s="9" t="str">
        <f aca="false">IF(OR($A148="",$C148=""),"",IF(TRIM($D148)="","MANUAL - NO REFDES",IF($I148=$C148,"OK",IF($I148&lt;$C148,"SHORT ("&amp;$I148&amp;" of "&amp;$C148&amp;")","OVER ("&amp;$I148&amp;" of "&amp;$C148&amp;")"))))</f>
        <v/>
      </c>
    </row>
    <row r="149" customFormat="false" ht="15" hidden="false" customHeight="false" outlineLevel="0" collapsed="false">
      <c r="A149" s="14"/>
      <c r="B149" s="15"/>
      <c r="C149" s="14"/>
      <c r="D149" s="14"/>
      <c r="E149" s="14"/>
      <c r="F149" s="15"/>
      <c r="G149" s="9" t="str">
        <f aca="false">IF(TRIM($D149)="","",LEN(TRIM($D149))-LEN(SUBSTITUTE(TRIM($D149),",",""))+1)</f>
        <v/>
      </c>
      <c r="H149" s="9" t="str">
        <f aca="false">IF(OR(TRIM($D149)="",$C149=""),"",IF(ISNUMBER(SEARCH("-",$D149)),"RANGE - EXPAND",IF($G149=$C149,"OK","QTY MISMATCH")))</f>
        <v/>
      </c>
      <c r="I149" s="9" t="str">
        <f aca="false">IF($A149="","",COUNTIF('4. Tracker'!$N$2:$N$3001,$A149))</f>
        <v/>
      </c>
      <c r="J149" s="9" t="str">
        <f aca="false">IF(OR($A149="",$C149=""),"",IF(TRIM($D149)="","MANUAL - NO REFDES",IF($I149=$C149,"OK",IF($I149&lt;$C149,"SHORT ("&amp;$I149&amp;" of "&amp;$C149&amp;")","OVER ("&amp;$I149&amp;" of "&amp;$C149&amp;")"))))</f>
        <v/>
      </c>
    </row>
    <row r="150" customFormat="false" ht="15" hidden="false" customHeight="false" outlineLevel="0" collapsed="false">
      <c r="A150" s="14"/>
      <c r="B150" s="15"/>
      <c r="C150" s="14"/>
      <c r="D150" s="14"/>
      <c r="E150" s="14"/>
      <c r="F150" s="15"/>
      <c r="G150" s="9" t="str">
        <f aca="false">IF(TRIM($D150)="","",LEN(TRIM($D150))-LEN(SUBSTITUTE(TRIM($D150),",",""))+1)</f>
        <v/>
      </c>
      <c r="H150" s="9" t="str">
        <f aca="false">IF(OR(TRIM($D150)="",$C150=""),"",IF(ISNUMBER(SEARCH("-",$D150)),"RANGE - EXPAND",IF($G150=$C150,"OK","QTY MISMATCH")))</f>
        <v/>
      </c>
      <c r="I150" s="9" t="str">
        <f aca="false">IF($A150="","",COUNTIF('4. Tracker'!$N$2:$N$3001,$A150))</f>
        <v/>
      </c>
      <c r="J150" s="9" t="str">
        <f aca="false">IF(OR($A150="",$C150=""),"",IF(TRIM($D150)="","MANUAL - NO REFDES",IF($I150=$C150,"OK",IF($I150&lt;$C150,"SHORT ("&amp;$I150&amp;" of "&amp;$C150&amp;")","OVER ("&amp;$I150&amp;" of "&amp;$C150&amp;")"))))</f>
        <v/>
      </c>
    </row>
    <row r="151" customFormat="false" ht="15" hidden="false" customHeight="false" outlineLevel="0" collapsed="false">
      <c r="A151" s="14"/>
      <c r="B151" s="15"/>
      <c r="C151" s="14"/>
      <c r="D151" s="14"/>
      <c r="E151" s="14"/>
      <c r="F151" s="15"/>
      <c r="G151" s="9" t="str">
        <f aca="false">IF(TRIM($D151)="","",LEN(TRIM($D151))-LEN(SUBSTITUTE(TRIM($D151),",",""))+1)</f>
        <v/>
      </c>
      <c r="H151" s="9" t="str">
        <f aca="false">IF(OR(TRIM($D151)="",$C151=""),"",IF(ISNUMBER(SEARCH("-",$D151)),"RANGE - EXPAND",IF($G151=$C151,"OK","QTY MISMATCH")))</f>
        <v/>
      </c>
      <c r="I151" s="9" t="str">
        <f aca="false">IF($A151="","",COUNTIF('4. Tracker'!$N$2:$N$3001,$A151))</f>
        <v/>
      </c>
      <c r="J151" s="9" t="str">
        <f aca="false">IF(OR($A151="",$C151=""),"",IF(TRIM($D151)="","MANUAL - NO REFDES",IF($I151=$C151,"OK",IF($I151&lt;$C151,"SHORT ("&amp;$I151&amp;" of "&amp;$C151&amp;")","OVER ("&amp;$I151&amp;" of "&amp;$C151&amp;")"))))</f>
        <v/>
      </c>
    </row>
    <row r="152" customFormat="false" ht="15" hidden="false" customHeight="false" outlineLevel="0" collapsed="false">
      <c r="A152" s="14"/>
      <c r="B152" s="15"/>
      <c r="C152" s="14"/>
      <c r="D152" s="14"/>
      <c r="E152" s="14"/>
      <c r="F152" s="15"/>
      <c r="G152" s="9" t="str">
        <f aca="false">IF(TRIM($D152)="","",LEN(TRIM($D152))-LEN(SUBSTITUTE(TRIM($D152),",",""))+1)</f>
        <v/>
      </c>
      <c r="H152" s="9" t="str">
        <f aca="false">IF(OR(TRIM($D152)="",$C152=""),"",IF(ISNUMBER(SEARCH("-",$D152)),"RANGE - EXPAND",IF($G152=$C152,"OK","QTY MISMATCH")))</f>
        <v/>
      </c>
      <c r="I152" s="9" t="str">
        <f aca="false">IF($A152="","",COUNTIF('4. Tracker'!$N$2:$N$3001,$A152))</f>
        <v/>
      </c>
      <c r="J152" s="9" t="str">
        <f aca="false">IF(OR($A152="",$C152=""),"",IF(TRIM($D152)="","MANUAL - NO REFDES",IF($I152=$C152,"OK",IF($I152&lt;$C152,"SHORT ("&amp;$I152&amp;" of "&amp;$C152&amp;")","OVER ("&amp;$I152&amp;" of "&amp;$C152&amp;")"))))</f>
        <v/>
      </c>
    </row>
    <row r="153" customFormat="false" ht="15" hidden="false" customHeight="false" outlineLevel="0" collapsed="false">
      <c r="A153" s="14"/>
      <c r="B153" s="15"/>
      <c r="C153" s="14"/>
      <c r="D153" s="14"/>
      <c r="E153" s="14"/>
      <c r="F153" s="15"/>
      <c r="G153" s="9" t="str">
        <f aca="false">IF(TRIM($D153)="","",LEN(TRIM($D153))-LEN(SUBSTITUTE(TRIM($D153),",",""))+1)</f>
        <v/>
      </c>
      <c r="H153" s="9" t="str">
        <f aca="false">IF(OR(TRIM($D153)="",$C153=""),"",IF(ISNUMBER(SEARCH("-",$D153)),"RANGE - EXPAND",IF($G153=$C153,"OK","QTY MISMATCH")))</f>
        <v/>
      </c>
      <c r="I153" s="9" t="str">
        <f aca="false">IF($A153="","",COUNTIF('4. Tracker'!$N$2:$N$3001,$A153))</f>
        <v/>
      </c>
      <c r="J153" s="9" t="str">
        <f aca="false">IF(OR($A153="",$C153=""),"",IF(TRIM($D153)="","MANUAL - NO REFDES",IF($I153=$C153,"OK",IF($I153&lt;$C153,"SHORT ("&amp;$I153&amp;" of "&amp;$C153&amp;")","OVER ("&amp;$I153&amp;" of "&amp;$C153&amp;")"))))</f>
        <v/>
      </c>
    </row>
    <row r="154" customFormat="false" ht="15" hidden="false" customHeight="false" outlineLevel="0" collapsed="false">
      <c r="A154" s="14"/>
      <c r="B154" s="15"/>
      <c r="C154" s="14"/>
      <c r="D154" s="14"/>
      <c r="E154" s="14"/>
      <c r="F154" s="15"/>
      <c r="G154" s="9" t="str">
        <f aca="false">IF(TRIM($D154)="","",LEN(TRIM($D154))-LEN(SUBSTITUTE(TRIM($D154),",",""))+1)</f>
        <v/>
      </c>
      <c r="H154" s="9" t="str">
        <f aca="false">IF(OR(TRIM($D154)="",$C154=""),"",IF(ISNUMBER(SEARCH("-",$D154)),"RANGE - EXPAND",IF($G154=$C154,"OK","QTY MISMATCH")))</f>
        <v/>
      </c>
      <c r="I154" s="9" t="str">
        <f aca="false">IF($A154="","",COUNTIF('4. Tracker'!$N$2:$N$3001,$A154))</f>
        <v/>
      </c>
      <c r="J154" s="9" t="str">
        <f aca="false">IF(OR($A154="",$C154=""),"",IF(TRIM($D154)="","MANUAL - NO REFDES",IF($I154=$C154,"OK",IF($I154&lt;$C154,"SHORT ("&amp;$I154&amp;" of "&amp;$C154&amp;")","OVER ("&amp;$I154&amp;" of "&amp;$C154&amp;")"))))</f>
        <v/>
      </c>
    </row>
    <row r="155" customFormat="false" ht="15" hidden="false" customHeight="false" outlineLevel="0" collapsed="false">
      <c r="A155" s="14"/>
      <c r="B155" s="15"/>
      <c r="C155" s="14"/>
      <c r="D155" s="14"/>
      <c r="E155" s="14"/>
      <c r="F155" s="15"/>
      <c r="G155" s="9" t="str">
        <f aca="false">IF(TRIM($D155)="","",LEN(TRIM($D155))-LEN(SUBSTITUTE(TRIM($D155),",",""))+1)</f>
        <v/>
      </c>
      <c r="H155" s="9" t="str">
        <f aca="false">IF(OR(TRIM($D155)="",$C155=""),"",IF(ISNUMBER(SEARCH("-",$D155)),"RANGE - EXPAND",IF($G155=$C155,"OK","QTY MISMATCH")))</f>
        <v/>
      </c>
      <c r="I155" s="9" t="str">
        <f aca="false">IF($A155="","",COUNTIF('4. Tracker'!$N$2:$N$3001,$A155))</f>
        <v/>
      </c>
      <c r="J155" s="9" t="str">
        <f aca="false">IF(OR($A155="",$C155=""),"",IF(TRIM($D155)="","MANUAL - NO REFDES",IF($I155=$C155,"OK",IF($I155&lt;$C155,"SHORT ("&amp;$I155&amp;" of "&amp;$C155&amp;")","OVER ("&amp;$I155&amp;" of "&amp;$C155&amp;")"))))</f>
        <v/>
      </c>
    </row>
    <row r="156" customFormat="false" ht="15" hidden="false" customHeight="false" outlineLevel="0" collapsed="false">
      <c r="A156" s="14"/>
      <c r="B156" s="15"/>
      <c r="C156" s="14"/>
      <c r="D156" s="14"/>
      <c r="E156" s="14"/>
      <c r="F156" s="15"/>
      <c r="G156" s="9" t="str">
        <f aca="false">IF(TRIM($D156)="","",LEN(TRIM($D156))-LEN(SUBSTITUTE(TRIM($D156),",",""))+1)</f>
        <v/>
      </c>
      <c r="H156" s="9" t="str">
        <f aca="false">IF(OR(TRIM($D156)="",$C156=""),"",IF(ISNUMBER(SEARCH("-",$D156)),"RANGE - EXPAND",IF($G156=$C156,"OK","QTY MISMATCH")))</f>
        <v/>
      </c>
      <c r="I156" s="9" t="str">
        <f aca="false">IF($A156="","",COUNTIF('4. Tracker'!$N$2:$N$3001,$A156))</f>
        <v/>
      </c>
      <c r="J156" s="9" t="str">
        <f aca="false">IF(OR($A156="",$C156=""),"",IF(TRIM($D156)="","MANUAL - NO REFDES",IF($I156=$C156,"OK",IF($I156&lt;$C156,"SHORT ("&amp;$I156&amp;" of "&amp;$C156&amp;")","OVER ("&amp;$I156&amp;" of "&amp;$C156&amp;")"))))</f>
        <v/>
      </c>
    </row>
    <row r="157" customFormat="false" ht="15" hidden="false" customHeight="false" outlineLevel="0" collapsed="false">
      <c r="A157" s="14"/>
      <c r="B157" s="15"/>
      <c r="C157" s="14"/>
      <c r="D157" s="14"/>
      <c r="E157" s="14"/>
      <c r="F157" s="15"/>
      <c r="G157" s="9" t="str">
        <f aca="false">IF(TRIM($D157)="","",LEN(TRIM($D157))-LEN(SUBSTITUTE(TRIM($D157),",",""))+1)</f>
        <v/>
      </c>
      <c r="H157" s="9" t="str">
        <f aca="false">IF(OR(TRIM($D157)="",$C157=""),"",IF(ISNUMBER(SEARCH("-",$D157)),"RANGE - EXPAND",IF($G157=$C157,"OK","QTY MISMATCH")))</f>
        <v/>
      </c>
      <c r="I157" s="9" t="str">
        <f aca="false">IF($A157="","",COUNTIF('4. Tracker'!$N$2:$N$3001,$A157))</f>
        <v/>
      </c>
      <c r="J157" s="9" t="str">
        <f aca="false">IF(OR($A157="",$C157=""),"",IF(TRIM($D157)="","MANUAL - NO REFDES",IF($I157=$C157,"OK",IF($I157&lt;$C157,"SHORT ("&amp;$I157&amp;" of "&amp;$C157&amp;")","OVER ("&amp;$I157&amp;" of "&amp;$C157&amp;")"))))</f>
        <v/>
      </c>
    </row>
    <row r="158" customFormat="false" ht="15" hidden="false" customHeight="false" outlineLevel="0" collapsed="false">
      <c r="A158" s="14"/>
      <c r="B158" s="15"/>
      <c r="C158" s="14"/>
      <c r="D158" s="14"/>
      <c r="E158" s="14"/>
      <c r="F158" s="15"/>
      <c r="G158" s="9" t="str">
        <f aca="false">IF(TRIM($D158)="","",LEN(TRIM($D158))-LEN(SUBSTITUTE(TRIM($D158),",",""))+1)</f>
        <v/>
      </c>
      <c r="H158" s="9" t="str">
        <f aca="false">IF(OR(TRIM($D158)="",$C158=""),"",IF(ISNUMBER(SEARCH("-",$D158)),"RANGE - EXPAND",IF($G158=$C158,"OK","QTY MISMATCH")))</f>
        <v/>
      </c>
      <c r="I158" s="9" t="str">
        <f aca="false">IF($A158="","",COUNTIF('4. Tracker'!$N$2:$N$3001,$A158))</f>
        <v/>
      </c>
      <c r="J158" s="9" t="str">
        <f aca="false">IF(OR($A158="",$C158=""),"",IF(TRIM($D158)="","MANUAL - NO REFDES",IF($I158=$C158,"OK",IF($I158&lt;$C158,"SHORT ("&amp;$I158&amp;" of "&amp;$C158&amp;")","OVER ("&amp;$I158&amp;" of "&amp;$C158&amp;")"))))</f>
        <v/>
      </c>
    </row>
    <row r="159" customFormat="false" ht="15" hidden="false" customHeight="false" outlineLevel="0" collapsed="false">
      <c r="A159" s="14"/>
      <c r="B159" s="15"/>
      <c r="C159" s="14"/>
      <c r="D159" s="14"/>
      <c r="E159" s="14"/>
      <c r="F159" s="15"/>
      <c r="G159" s="9" t="str">
        <f aca="false">IF(TRIM($D159)="","",LEN(TRIM($D159))-LEN(SUBSTITUTE(TRIM($D159),",",""))+1)</f>
        <v/>
      </c>
      <c r="H159" s="9" t="str">
        <f aca="false">IF(OR(TRIM($D159)="",$C159=""),"",IF(ISNUMBER(SEARCH("-",$D159)),"RANGE - EXPAND",IF($G159=$C159,"OK","QTY MISMATCH")))</f>
        <v/>
      </c>
      <c r="I159" s="9" t="str">
        <f aca="false">IF($A159="","",COUNTIF('4. Tracker'!$N$2:$N$3001,$A159))</f>
        <v/>
      </c>
      <c r="J159" s="9" t="str">
        <f aca="false">IF(OR($A159="",$C159=""),"",IF(TRIM($D159)="","MANUAL - NO REFDES",IF($I159=$C159,"OK",IF($I159&lt;$C159,"SHORT ("&amp;$I159&amp;" of "&amp;$C159&amp;")","OVER ("&amp;$I159&amp;" of "&amp;$C159&amp;")"))))</f>
        <v/>
      </c>
    </row>
    <row r="160" customFormat="false" ht="15" hidden="false" customHeight="false" outlineLevel="0" collapsed="false">
      <c r="A160" s="14"/>
      <c r="B160" s="15"/>
      <c r="C160" s="14"/>
      <c r="D160" s="14"/>
      <c r="E160" s="14"/>
      <c r="F160" s="15"/>
      <c r="G160" s="9" t="str">
        <f aca="false">IF(TRIM($D160)="","",LEN(TRIM($D160))-LEN(SUBSTITUTE(TRIM($D160),",",""))+1)</f>
        <v/>
      </c>
      <c r="H160" s="9" t="str">
        <f aca="false">IF(OR(TRIM($D160)="",$C160=""),"",IF(ISNUMBER(SEARCH("-",$D160)),"RANGE - EXPAND",IF($G160=$C160,"OK","QTY MISMATCH")))</f>
        <v/>
      </c>
      <c r="I160" s="9" t="str">
        <f aca="false">IF($A160="","",COUNTIF('4. Tracker'!$N$2:$N$3001,$A160))</f>
        <v/>
      </c>
      <c r="J160" s="9" t="str">
        <f aca="false">IF(OR($A160="",$C160=""),"",IF(TRIM($D160)="","MANUAL - NO REFDES",IF($I160=$C160,"OK",IF($I160&lt;$C160,"SHORT ("&amp;$I160&amp;" of "&amp;$C160&amp;")","OVER ("&amp;$I160&amp;" of "&amp;$C160&amp;")"))))</f>
        <v/>
      </c>
    </row>
    <row r="161" customFormat="false" ht="15" hidden="false" customHeight="false" outlineLevel="0" collapsed="false">
      <c r="A161" s="14"/>
      <c r="B161" s="15"/>
      <c r="C161" s="14"/>
      <c r="D161" s="14"/>
      <c r="E161" s="14"/>
      <c r="F161" s="15"/>
      <c r="G161" s="9" t="str">
        <f aca="false">IF(TRIM($D161)="","",LEN(TRIM($D161))-LEN(SUBSTITUTE(TRIM($D161),",",""))+1)</f>
        <v/>
      </c>
      <c r="H161" s="9" t="str">
        <f aca="false">IF(OR(TRIM($D161)="",$C161=""),"",IF(ISNUMBER(SEARCH("-",$D161)),"RANGE - EXPAND",IF($G161=$C161,"OK","QTY MISMATCH")))</f>
        <v/>
      </c>
      <c r="I161" s="9" t="str">
        <f aca="false">IF($A161="","",COUNTIF('4. Tracker'!$N$2:$N$3001,$A161))</f>
        <v/>
      </c>
      <c r="J161" s="9" t="str">
        <f aca="false">IF(OR($A161="",$C161=""),"",IF(TRIM($D161)="","MANUAL - NO REFDES",IF($I161=$C161,"OK",IF($I161&lt;$C161,"SHORT ("&amp;$I161&amp;" of "&amp;$C161&amp;")","OVER ("&amp;$I161&amp;" of "&amp;$C161&amp;")"))))</f>
        <v/>
      </c>
    </row>
    <row r="162" customFormat="false" ht="15" hidden="false" customHeight="false" outlineLevel="0" collapsed="false">
      <c r="A162" s="14"/>
      <c r="B162" s="15"/>
      <c r="C162" s="14"/>
      <c r="D162" s="14"/>
      <c r="E162" s="14"/>
      <c r="F162" s="15"/>
      <c r="G162" s="9" t="str">
        <f aca="false">IF(TRIM($D162)="","",LEN(TRIM($D162))-LEN(SUBSTITUTE(TRIM($D162),",",""))+1)</f>
        <v/>
      </c>
      <c r="H162" s="9" t="str">
        <f aca="false">IF(OR(TRIM($D162)="",$C162=""),"",IF(ISNUMBER(SEARCH("-",$D162)),"RANGE - EXPAND",IF($G162=$C162,"OK","QTY MISMATCH")))</f>
        <v/>
      </c>
      <c r="I162" s="9" t="str">
        <f aca="false">IF($A162="","",COUNTIF('4. Tracker'!$N$2:$N$3001,$A162))</f>
        <v/>
      </c>
      <c r="J162" s="9" t="str">
        <f aca="false">IF(OR($A162="",$C162=""),"",IF(TRIM($D162)="","MANUAL - NO REFDES",IF($I162=$C162,"OK",IF($I162&lt;$C162,"SHORT ("&amp;$I162&amp;" of "&amp;$C162&amp;")","OVER ("&amp;$I162&amp;" of "&amp;$C162&amp;")"))))</f>
        <v/>
      </c>
    </row>
    <row r="163" customFormat="false" ht="15" hidden="false" customHeight="false" outlineLevel="0" collapsed="false">
      <c r="A163" s="14"/>
      <c r="B163" s="15"/>
      <c r="C163" s="14"/>
      <c r="D163" s="14"/>
      <c r="E163" s="14"/>
      <c r="F163" s="15"/>
      <c r="G163" s="9" t="str">
        <f aca="false">IF(TRIM($D163)="","",LEN(TRIM($D163))-LEN(SUBSTITUTE(TRIM($D163),",",""))+1)</f>
        <v/>
      </c>
      <c r="H163" s="9" t="str">
        <f aca="false">IF(OR(TRIM($D163)="",$C163=""),"",IF(ISNUMBER(SEARCH("-",$D163)),"RANGE - EXPAND",IF($G163=$C163,"OK","QTY MISMATCH")))</f>
        <v/>
      </c>
      <c r="I163" s="9" t="str">
        <f aca="false">IF($A163="","",COUNTIF('4. Tracker'!$N$2:$N$3001,$A163))</f>
        <v/>
      </c>
      <c r="J163" s="9" t="str">
        <f aca="false">IF(OR($A163="",$C163=""),"",IF(TRIM($D163)="","MANUAL - NO REFDES",IF($I163=$C163,"OK",IF($I163&lt;$C163,"SHORT ("&amp;$I163&amp;" of "&amp;$C163&amp;")","OVER ("&amp;$I163&amp;" of "&amp;$C163&amp;")"))))</f>
        <v/>
      </c>
    </row>
    <row r="164" customFormat="false" ht="15" hidden="false" customHeight="false" outlineLevel="0" collapsed="false">
      <c r="A164" s="14"/>
      <c r="B164" s="15"/>
      <c r="C164" s="14"/>
      <c r="D164" s="14"/>
      <c r="E164" s="14"/>
      <c r="F164" s="15"/>
      <c r="G164" s="9" t="str">
        <f aca="false">IF(TRIM($D164)="","",LEN(TRIM($D164))-LEN(SUBSTITUTE(TRIM($D164),",",""))+1)</f>
        <v/>
      </c>
      <c r="H164" s="9" t="str">
        <f aca="false">IF(OR(TRIM($D164)="",$C164=""),"",IF(ISNUMBER(SEARCH("-",$D164)),"RANGE - EXPAND",IF($G164=$C164,"OK","QTY MISMATCH")))</f>
        <v/>
      </c>
      <c r="I164" s="9" t="str">
        <f aca="false">IF($A164="","",COUNTIF('4. Tracker'!$N$2:$N$3001,$A164))</f>
        <v/>
      </c>
      <c r="J164" s="9" t="str">
        <f aca="false">IF(OR($A164="",$C164=""),"",IF(TRIM($D164)="","MANUAL - NO REFDES",IF($I164=$C164,"OK",IF($I164&lt;$C164,"SHORT ("&amp;$I164&amp;" of "&amp;$C164&amp;")","OVER ("&amp;$I164&amp;" of "&amp;$C164&amp;")"))))</f>
        <v/>
      </c>
    </row>
    <row r="165" customFormat="false" ht="15" hidden="false" customHeight="false" outlineLevel="0" collapsed="false">
      <c r="A165" s="14"/>
      <c r="B165" s="15"/>
      <c r="C165" s="14"/>
      <c r="D165" s="14"/>
      <c r="E165" s="14"/>
      <c r="F165" s="15"/>
      <c r="G165" s="9" t="str">
        <f aca="false">IF(TRIM($D165)="","",LEN(TRIM($D165))-LEN(SUBSTITUTE(TRIM($D165),",",""))+1)</f>
        <v/>
      </c>
      <c r="H165" s="9" t="str">
        <f aca="false">IF(OR(TRIM($D165)="",$C165=""),"",IF(ISNUMBER(SEARCH("-",$D165)),"RANGE - EXPAND",IF($G165=$C165,"OK","QTY MISMATCH")))</f>
        <v/>
      </c>
      <c r="I165" s="9" t="str">
        <f aca="false">IF($A165="","",COUNTIF('4. Tracker'!$N$2:$N$3001,$A165))</f>
        <v/>
      </c>
      <c r="J165" s="9" t="str">
        <f aca="false">IF(OR($A165="",$C165=""),"",IF(TRIM($D165)="","MANUAL - NO REFDES",IF($I165=$C165,"OK",IF($I165&lt;$C165,"SHORT ("&amp;$I165&amp;" of "&amp;$C165&amp;")","OVER ("&amp;$I165&amp;" of "&amp;$C165&amp;")"))))</f>
        <v/>
      </c>
    </row>
    <row r="166" customFormat="false" ht="15" hidden="false" customHeight="false" outlineLevel="0" collapsed="false">
      <c r="A166" s="14"/>
      <c r="B166" s="15"/>
      <c r="C166" s="14"/>
      <c r="D166" s="14"/>
      <c r="E166" s="14"/>
      <c r="F166" s="15"/>
      <c r="G166" s="9" t="str">
        <f aca="false">IF(TRIM($D166)="","",LEN(TRIM($D166))-LEN(SUBSTITUTE(TRIM($D166),",",""))+1)</f>
        <v/>
      </c>
      <c r="H166" s="9" t="str">
        <f aca="false">IF(OR(TRIM($D166)="",$C166=""),"",IF(ISNUMBER(SEARCH("-",$D166)),"RANGE - EXPAND",IF($G166=$C166,"OK","QTY MISMATCH")))</f>
        <v/>
      </c>
      <c r="I166" s="9" t="str">
        <f aca="false">IF($A166="","",COUNTIF('4. Tracker'!$N$2:$N$3001,$A166))</f>
        <v/>
      </c>
      <c r="J166" s="9" t="str">
        <f aca="false">IF(OR($A166="",$C166=""),"",IF(TRIM($D166)="","MANUAL - NO REFDES",IF($I166=$C166,"OK",IF($I166&lt;$C166,"SHORT ("&amp;$I166&amp;" of "&amp;$C166&amp;")","OVER ("&amp;$I166&amp;" of "&amp;$C166&amp;")"))))</f>
        <v/>
      </c>
    </row>
    <row r="167" customFormat="false" ht="15" hidden="false" customHeight="false" outlineLevel="0" collapsed="false">
      <c r="A167" s="14"/>
      <c r="B167" s="15"/>
      <c r="C167" s="14"/>
      <c r="D167" s="14"/>
      <c r="E167" s="14"/>
      <c r="F167" s="15"/>
      <c r="G167" s="9" t="str">
        <f aca="false">IF(TRIM($D167)="","",LEN(TRIM($D167))-LEN(SUBSTITUTE(TRIM($D167),",",""))+1)</f>
        <v/>
      </c>
      <c r="H167" s="9" t="str">
        <f aca="false">IF(OR(TRIM($D167)="",$C167=""),"",IF(ISNUMBER(SEARCH("-",$D167)),"RANGE - EXPAND",IF($G167=$C167,"OK","QTY MISMATCH")))</f>
        <v/>
      </c>
      <c r="I167" s="9" t="str">
        <f aca="false">IF($A167="","",COUNTIF('4. Tracker'!$N$2:$N$3001,$A167))</f>
        <v/>
      </c>
      <c r="J167" s="9" t="str">
        <f aca="false">IF(OR($A167="",$C167=""),"",IF(TRIM($D167)="","MANUAL - NO REFDES",IF($I167=$C167,"OK",IF($I167&lt;$C167,"SHORT ("&amp;$I167&amp;" of "&amp;$C167&amp;")","OVER ("&amp;$I167&amp;" of "&amp;$C167&amp;")"))))</f>
        <v/>
      </c>
    </row>
    <row r="168" customFormat="false" ht="15" hidden="false" customHeight="false" outlineLevel="0" collapsed="false">
      <c r="A168" s="14"/>
      <c r="B168" s="15"/>
      <c r="C168" s="14"/>
      <c r="D168" s="14"/>
      <c r="E168" s="14"/>
      <c r="F168" s="15"/>
      <c r="G168" s="9" t="str">
        <f aca="false">IF(TRIM($D168)="","",LEN(TRIM($D168))-LEN(SUBSTITUTE(TRIM($D168),",",""))+1)</f>
        <v/>
      </c>
      <c r="H168" s="9" t="str">
        <f aca="false">IF(OR(TRIM($D168)="",$C168=""),"",IF(ISNUMBER(SEARCH("-",$D168)),"RANGE - EXPAND",IF($G168=$C168,"OK","QTY MISMATCH")))</f>
        <v/>
      </c>
      <c r="I168" s="9" t="str">
        <f aca="false">IF($A168="","",COUNTIF('4. Tracker'!$N$2:$N$3001,$A168))</f>
        <v/>
      </c>
      <c r="J168" s="9" t="str">
        <f aca="false">IF(OR($A168="",$C168=""),"",IF(TRIM($D168)="","MANUAL - NO REFDES",IF($I168=$C168,"OK",IF($I168&lt;$C168,"SHORT ("&amp;$I168&amp;" of "&amp;$C168&amp;")","OVER ("&amp;$I168&amp;" of "&amp;$C168&amp;")"))))</f>
        <v/>
      </c>
    </row>
    <row r="169" customFormat="false" ht="15" hidden="false" customHeight="false" outlineLevel="0" collapsed="false">
      <c r="A169" s="14"/>
      <c r="B169" s="15"/>
      <c r="C169" s="14"/>
      <c r="D169" s="14"/>
      <c r="E169" s="14"/>
      <c r="F169" s="15"/>
      <c r="G169" s="9" t="str">
        <f aca="false">IF(TRIM($D169)="","",LEN(TRIM($D169))-LEN(SUBSTITUTE(TRIM($D169),",",""))+1)</f>
        <v/>
      </c>
      <c r="H169" s="9" t="str">
        <f aca="false">IF(OR(TRIM($D169)="",$C169=""),"",IF(ISNUMBER(SEARCH("-",$D169)),"RANGE - EXPAND",IF($G169=$C169,"OK","QTY MISMATCH")))</f>
        <v/>
      </c>
      <c r="I169" s="9" t="str">
        <f aca="false">IF($A169="","",COUNTIF('4. Tracker'!$N$2:$N$3001,$A169))</f>
        <v/>
      </c>
      <c r="J169" s="9" t="str">
        <f aca="false">IF(OR($A169="",$C169=""),"",IF(TRIM($D169)="","MANUAL - NO REFDES",IF($I169=$C169,"OK",IF($I169&lt;$C169,"SHORT ("&amp;$I169&amp;" of "&amp;$C169&amp;")","OVER ("&amp;$I169&amp;" of "&amp;$C169&amp;")"))))</f>
        <v/>
      </c>
    </row>
    <row r="170" customFormat="false" ht="15" hidden="false" customHeight="false" outlineLevel="0" collapsed="false">
      <c r="A170" s="14"/>
      <c r="B170" s="15"/>
      <c r="C170" s="14"/>
      <c r="D170" s="14"/>
      <c r="E170" s="14"/>
      <c r="F170" s="15"/>
      <c r="G170" s="9" t="str">
        <f aca="false">IF(TRIM($D170)="","",LEN(TRIM($D170))-LEN(SUBSTITUTE(TRIM($D170),",",""))+1)</f>
        <v/>
      </c>
      <c r="H170" s="9" t="str">
        <f aca="false">IF(OR(TRIM($D170)="",$C170=""),"",IF(ISNUMBER(SEARCH("-",$D170)),"RANGE - EXPAND",IF($G170=$C170,"OK","QTY MISMATCH")))</f>
        <v/>
      </c>
      <c r="I170" s="9" t="str">
        <f aca="false">IF($A170="","",COUNTIF('4. Tracker'!$N$2:$N$3001,$A170))</f>
        <v/>
      </c>
      <c r="J170" s="9" t="str">
        <f aca="false">IF(OR($A170="",$C170=""),"",IF(TRIM($D170)="","MANUAL - NO REFDES",IF($I170=$C170,"OK",IF($I170&lt;$C170,"SHORT ("&amp;$I170&amp;" of "&amp;$C170&amp;")","OVER ("&amp;$I170&amp;" of "&amp;$C170&amp;")"))))</f>
        <v/>
      </c>
    </row>
    <row r="171" customFormat="false" ht="15" hidden="false" customHeight="false" outlineLevel="0" collapsed="false">
      <c r="A171" s="14"/>
      <c r="B171" s="15"/>
      <c r="C171" s="14"/>
      <c r="D171" s="14"/>
      <c r="E171" s="14"/>
      <c r="F171" s="15"/>
      <c r="G171" s="9" t="str">
        <f aca="false">IF(TRIM($D171)="","",LEN(TRIM($D171))-LEN(SUBSTITUTE(TRIM($D171),",",""))+1)</f>
        <v/>
      </c>
      <c r="H171" s="9" t="str">
        <f aca="false">IF(OR(TRIM($D171)="",$C171=""),"",IF(ISNUMBER(SEARCH("-",$D171)),"RANGE - EXPAND",IF($G171=$C171,"OK","QTY MISMATCH")))</f>
        <v/>
      </c>
      <c r="I171" s="9" t="str">
        <f aca="false">IF($A171="","",COUNTIF('4. Tracker'!$N$2:$N$3001,$A171))</f>
        <v/>
      </c>
      <c r="J171" s="9" t="str">
        <f aca="false">IF(OR($A171="",$C171=""),"",IF(TRIM($D171)="","MANUAL - NO REFDES",IF($I171=$C171,"OK",IF($I171&lt;$C171,"SHORT ("&amp;$I171&amp;" of "&amp;$C171&amp;")","OVER ("&amp;$I171&amp;" of "&amp;$C171&amp;")"))))</f>
        <v/>
      </c>
    </row>
    <row r="172" customFormat="false" ht="15" hidden="false" customHeight="false" outlineLevel="0" collapsed="false">
      <c r="A172" s="14"/>
      <c r="B172" s="15"/>
      <c r="C172" s="14"/>
      <c r="D172" s="14"/>
      <c r="E172" s="14"/>
      <c r="F172" s="15"/>
      <c r="G172" s="9" t="str">
        <f aca="false">IF(TRIM($D172)="","",LEN(TRIM($D172))-LEN(SUBSTITUTE(TRIM($D172),",",""))+1)</f>
        <v/>
      </c>
      <c r="H172" s="9" t="str">
        <f aca="false">IF(OR(TRIM($D172)="",$C172=""),"",IF(ISNUMBER(SEARCH("-",$D172)),"RANGE - EXPAND",IF($G172=$C172,"OK","QTY MISMATCH")))</f>
        <v/>
      </c>
      <c r="I172" s="9" t="str">
        <f aca="false">IF($A172="","",COUNTIF('4. Tracker'!$N$2:$N$3001,$A172))</f>
        <v/>
      </c>
      <c r="J172" s="9" t="str">
        <f aca="false">IF(OR($A172="",$C172=""),"",IF(TRIM($D172)="","MANUAL - NO REFDES",IF($I172=$C172,"OK",IF($I172&lt;$C172,"SHORT ("&amp;$I172&amp;" of "&amp;$C172&amp;")","OVER ("&amp;$I172&amp;" of "&amp;$C172&amp;")"))))</f>
        <v/>
      </c>
    </row>
    <row r="173" customFormat="false" ht="15" hidden="false" customHeight="false" outlineLevel="0" collapsed="false">
      <c r="A173" s="14"/>
      <c r="B173" s="15"/>
      <c r="C173" s="14"/>
      <c r="D173" s="14"/>
      <c r="E173" s="14"/>
      <c r="F173" s="15"/>
      <c r="G173" s="9" t="str">
        <f aca="false">IF(TRIM($D173)="","",LEN(TRIM($D173))-LEN(SUBSTITUTE(TRIM($D173),",",""))+1)</f>
        <v/>
      </c>
      <c r="H173" s="9" t="str">
        <f aca="false">IF(OR(TRIM($D173)="",$C173=""),"",IF(ISNUMBER(SEARCH("-",$D173)),"RANGE - EXPAND",IF($G173=$C173,"OK","QTY MISMATCH")))</f>
        <v/>
      </c>
      <c r="I173" s="9" t="str">
        <f aca="false">IF($A173="","",COUNTIF('4. Tracker'!$N$2:$N$3001,$A173))</f>
        <v/>
      </c>
      <c r="J173" s="9" t="str">
        <f aca="false">IF(OR($A173="",$C173=""),"",IF(TRIM($D173)="","MANUAL - NO REFDES",IF($I173=$C173,"OK",IF($I173&lt;$C173,"SHORT ("&amp;$I173&amp;" of "&amp;$C173&amp;")","OVER ("&amp;$I173&amp;" of "&amp;$C173&amp;")"))))</f>
        <v/>
      </c>
    </row>
    <row r="174" customFormat="false" ht="15" hidden="false" customHeight="false" outlineLevel="0" collapsed="false">
      <c r="A174" s="14"/>
      <c r="B174" s="15"/>
      <c r="C174" s="14"/>
      <c r="D174" s="14"/>
      <c r="E174" s="14"/>
      <c r="F174" s="15"/>
      <c r="G174" s="9" t="str">
        <f aca="false">IF(TRIM($D174)="","",LEN(TRIM($D174))-LEN(SUBSTITUTE(TRIM($D174),",",""))+1)</f>
        <v/>
      </c>
      <c r="H174" s="9" t="str">
        <f aca="false">IF(OR(TRIM($D174)="",$C174=""),"",IF(ISNUMBER(SEARCH("-",$D174)),"RANGE - EXPAND",IF($G174=$C174,"OK","QTY MISMATCH")))</f>
        <v/>
      </c>
      <c r="I174" s="9" t="str">
        <f aca="false">IF($A174="","",COUNTIF('4. Tracker'!$N$2:$N$3001,$A174))</f>
        <v/>
      </c>
      <c r="J174" s="9" t="str">
        <f aca="false">IF(OR($A174="",$C174=""),"",IF(TRIM($D174)="","MANUAL - NO REFDES",IF($I174=$C174,"OK",IF($I174&lt;$C174,"SHORT ("&amp;$I174&amp;" of "&amp;$C174&amp;")","OVER ("&amp;$I174&amp;" of "&amp;$C174&amp;")"))))</f>
        <v/>
      </c>
    </row>
    <row r="175" customFormat="false" ht="15" hidden="false" customHeight="false" outlineLevel="0" collapsed="false">
      <c r="A175" s="14"/>
      <c r="B175" s="15"/>
      <c r="C175" s="14"/>
      <c r="D175" s="14"/>
      <c r="E175" s="14"/>
      <c r="F175" s="15"/>
      <c r="G175" s="9" t="str">
        <f aca="false">IF(TRIM($D175)="","",LEN(TRIM($D175))-LEN(SUBSTITUTE(TRIM($D175),",",""))+1)</f>
        <v/>
      </c>
      <c r="H175" s="9" t="str">
        <f aca="false">IF(OR(TRIM($D175)="",$C175=""),"",IF(ISNUMBER(SEARCH("-",$D175)),"RANGE - EXPAND",IF($G175=$C175,"OK","QTY MISMATCH")))</f>
        <v/>
      </c>
      <c r="I175" s="9" t="str">
        <f aca="false">IF($A175="","",COUNTIF('4. Tracker'!$N$2:$N$3001,$A175))</f>
        <v/>
      </c>
      <c r="J175" s="9" t="str">
        <f aca="false">IF(OR($A175="",$C175=""),"",IF(TRIM($D175)="","MANUAL - NO REFDES",IF($I175=$C175,"OK",IF($I175&lt;$C175,"SHORT ("&amp;$I175&amp;" of "&amp;$C175&amp;")","OVER ("&amp;$I175&amp;" of "&amp;$C175&amp;")"))))</f>
        <v/>
      </c>
    </row>
    <row r="176" customFormat="false" ht="15" hidden="false" customHeight="false" outlineLevel="0" collapsed="false">
      <c r="A176" s="14"/>
      <c r="B176" s="15"/>
      <c r="C176" s="14"/>
      <c r="D176" s="14"/>
      <c r="E176" s="14"/>
      <c r="F176" s="15"/>
      <c r="G176" s="9" t="str">
        <f aca="false">IF(TRIM($D176)="","",LEN(TRIM($D176))-LEN(SUBSTITUTE(TRIM($D176),",",""))+1)</f>
        <v/>
      </c>
      <c r="H176" s="9" t="str">
        <f aca="false">IF(OR(TRIM($D176)="",$C176=""),"",IF(ISNUMBER(SEARCH("-",$D176)),"RANGE - EXPAND",IF($G176=$C176,"OK","QTY MISMATCH")))</f>
        <v/>
      </c>
      <c r="I176" s="9" t="str">
        <f aca="false">IF($A176="","",COUNTIF('4. Tracker'!$N$2:$N$3001,$A176))</f>
        <v/>
      </c>
      <c r="J176" s="9" t="str">
        <f aca="false">IF(OR($A176="",$C176=""),"",IF(TRIM($D176)="","MANUAL - NO REFDES",IF($I176=$C176,"OK",IF($I176&lt;$C176,"SHORT ("&amp;$I176&amp;" of "&amp;$C176&amp;")","OVER ("&amp;$I176&amp;" of "&amp;$C176&amp;")"))))</f>
        <v/>
      </c>
    </row>
    <row r="177" customFormat="false" ht="15" hidden="false" customHeight="false" outlineLevel="0" collapsed="false">
      <c r="A177" s="14"/>
      <c r="B177" s="15"/>
      <c r="C177" s="14"/>
      <c r="D177" s="14"/>
      <c r="E177" s="14"/>
      <c r="F177" s="15"/>
      <c r="G177" s="9" t="str">
        <f aca="false">IF(TRIM($D177)="","",LEN(TRIM($D177))-LEN(SUBSTITUTE(TRIM($D177),",",""))+1)</f>
        <v/>
      </c>
      <c r="H177" s="9" t="str">
        <f aca="false">IF(OR(TRIM($D177)="",$C177=""),"",IF(ISNUMBER(SEARCH("-",$D177)),"RANGE - EXPAND",IF($G177=$C177,"OK","QTY MISMATCH")))</f>
        <v/>
      </c>
      <c r="I177" s="9" t="str">
        <f aca="false">IF($A177="","",COUNTIF('4. Tracker'!$N$2:$N$3001,$A177))</f>
        <v/>
      </c>
      <c r="J177" s="9" t="str">
        <f aca="false">IF(OR($A177="",$C177=""),"",IF(TRIM($D177)="","MANUAL - NO REFDES",IF($I177=$C177,"OK",IF($I177&lt;$C177,"SHORT ("&amp;$I177&amp;" of "&amp;$C177&amp;")","OVER ("&amp;$I177&amp;" of "&amp;$C177&amp;")"))))</f>
        <v/>
      </c>
    </row>
    <row r="178" customFormat="false" ht="15" hidden="false" customHeight="false" outlineLevel="0" collapsed="false">
      <c r="A178" s="14"/>
      <c r="B178" s="15"/>
      <c r="C178" s="14"/>
      <c r="D178" s="14"/>
      <c r="E178" s="14"/>
      <c r="F178" s="15"/>
      <c r="G178" s="9" t="str">
        <f aca="false">IF(TRIM($D178)="","",LEN(TRIM($D178))-LEN(SUBSTITUTE(TRIM($D178),",",""))+1)</f>
        <v/>
      </c>
      <c r="H178" s="9" t="str">
        <f aca="false">IF(OR(TRIM($D178)="",$C178=""),"",IF(ISNUMBER(SEARCH("-",$D178)),"RANGE - EXPAND",IF($G178=$C178,"OK","QTY MISMATCH")))</f>
        <v/>
      </c>
      <c r="I178" s="9" t="str">
        <f aca="false">IF($A178="","",COUNTIF('4. Tracker'!$N$2:$N$3001,$A178))</f>
        <v/>
      </c>
      <c r="J178" s="9" t="str">
        <f aca="false">IF(OR($A178="",$C178=""),"",IF(TRIM($D178)="","MANUAL - NO REFDES",IF($I178=$C178,"OK",IF($I178&lt;$C178,"SHORT ("&amp;$I178&amp;" of "&amp;$C178&amp;")","OVER ("&amp;$I178&amp;" of "&amp;$C178&amp;")"))))</f>
        <v/>
      </c>
    </row>
    <row r="179" customFormat="false" ht="15" hidden="false" customHeight="false" outlineLevel="0" collapsed="false">
      <c r="A179" s="14"/>
      <c r="B179" s="15"/>
      <c r="C179" s="14"/>
      <c r="D179" s="14"/>
      <c r="E179" s="14"/>
      <c r="F179" s="15"/>
      <c r="G179" s="9" t="str">
        <f aca="false">IF(TRIM($D179)="","",LEN(TRIM($D179))-LEN(SUBSTITUTE(TRIM($D179),",",""))+1)</f>
        <v/>
      </c>
      <c r="H179" s="9" t="str">
        <f aca="false">IF(OR(TRIM($D179)="",$C179=""),"",IF(ISNUMBER(SEARCH("-",$D179)),"RANGE - EXPAND",IF($G179=$C179,"OK","QTY MISMATCH")))</f>
        <v/>
      </c>
      <c r="I179" s="9" t="str">
        <f aca="false">IF($A179="","",COUNTIF('4. Tracker'!$N$2:$N$3001,$A179))</f>
        <v/>
      </c>
      <c r="J179" s="9" t="str">
        <f aca="false">IF(OR($A179="",$C179=""),"",IF(TRIM($D179)="","MANUAL - NO REFDES",IF($I179=$C179,"OK",IF($I179&lt;$C179,"SHORT ("&amp;$I179&amp;" of "&amp;$C179&amp;")","OVER ("&amp;$I179&amp;" of "&amp;$C179&amp;")"))))</f>
        <v/>
      </c>
    </row>
    <row r="180" customFormat="false" ht="15" hidden="false" customHeight="false" outlineLevel="0" collapsed="false">
      <c r="A180" s="14"/>
      <c r="B180" s="15"/>
      <c r="C180" s="14"/>
      <c r="D180" s="14"/>
      <c r="E180" s="14"/>
      <c r="F180" s="15"/>
      <c r="G180" s="9" t="str">
        <f aca="false">IF(TRIM($D180)="","",LEN(TRIM($D180))-LEN(SUBSTITUTE(TRIM($D180),",",""))+1)</f>
        <v/>
      </c>
      <c r="H180" s="9" t="str">
        <f aca="false">IF(OR(TRIM($D180)="",$C180=""),"",IF(ISNUMBER(SEARCH("-",$D180)),"RANGE - EXPAND",IF($G180=$C180,"OK","QTY MISMATCH")))</f>
        <v/>
      </c>
      <c r="I180" s="9" t="str">
        <f aca="false">IF($A180="","",COUNTIF('4. Tracker'!$N$2:$N$3001,$A180))</f>
        <v/>
      </c>
      <c r="J180" s="9" t="str">
        <f aca="false">IF(OR($A180="",$C180=""),"",IF(TRIM($D180)="","MANUAL - NO REFDES",IF($I180=$C180,"OK",IF($I180&lt;$C180,"SHORT ("&amp;$I180&amp;" of "&amp;$C180&amp;")","OVER ("&amp;$I180&amp;" of "&amp;$C180&amp;")"))))</f>
        <v/>
      </c>
    </row>
    <row r="181" customFormat="false" ht="15" hidden="false" customHeight="false" outlineLevel="0" collapsed="false">
      <c r="A181" s="14"/>
      <c r="B181" s="15"/>
      <c r="C181" s="14"/>
      <c r="D181" s="14"/>
      <c r="E181" s="14"/>
      <c r="F181" s="15"/>
      <c r="G181" s="9" t="str">
        <f aca="false">IF(TRIM($D181)="","",LEN(TRIM($D181))-LEN(SUBSTITUTE(TRIM($D181),",",""))+1)</f>
        <v/>
      </c>
      <c r="H181" s="9" t="str">
        <f aca="false">IF(OR(TRIM($D181)="",$C181=""),"",IF(ISNUMBER(SEARCH("-",$D181)),"RANGE - EXPAND",IF($G181=$C181,"OK","QTY MISMATCH")))</f>
        <v/>
      </c>
      <c r="I181" s="9" t="str">
        <f aca="false">IF($A181="","",COUNTIF('4. Tracker'!$N$2:$N$3001,$A181))</f>
        <v/>
      </c>
      <c r="J181" s="9" t="str">
        <f aca="false">IF(OR($A181="",$C181=""),"",IF(TRIM($D181)="","MANUAL - NO REFDES",IF($I181=$C181,"OK",IF($I181&lt;$C181,"SHORT ("&amp;$I181&amp;" of "&amp;$C181&amp;")","OVER ("&amp;$I181&amp;" of "&amp;$C181&amp;")"))))</f>
        <v/>
      </c>
    </row>
    <row r="182" customFormat="false" ht="15" hidden="false" customHeight="false" outlineLevel="0" collapsed="false">
      <c r="A182" s="14"/>
      <c r="B182" s="15"/>
      <c r="C182" s="14"/>
      <c r="D182" s="14"/>
      <c r="E182" s="14"/>
      <c r="F182" s="15"/>
      <c r="G182" s="9" t="str">
        <f aca="false">IF(TRIM($D182)="","",LEN(TRIM($D182))-LEN(SUBSTITUTE(TRIM($D182),",",""))+1)</f>
        <v/>
      </c>
      <c r="H182" s="9" t="str">
        <f aca="false">IF(OR(TRIM($D182)="",$C182=""),"",IF(ISNUMBER(SEARCH("-",$D182)),"RANGE - EXPAND",IF($G182=$C182,"OK","QTY MISMATCH")))</f>
        <v/>
      </c>
      <c r="I182" s="9" t="str">
        <f aca="false">IF($A182="","",COUNTIF('4. Tracker'!$N$2:$N$3001,$A182))</f>
        <v/>
      </c>
      <c r="J182" s="9" t="str">
        <f aca="false">IF(OR($A182="",$C182=""),"",IF(TRIM($D182)="","MANUAL - NO REFDES",IF($I182=$C182,"OK",IF($I182&lt;$C182,"SHORT ("&amp;$I182&amp;" of "&amp;$C182&amp;")","OVER ("&amp;$I182&amp;" of "&amp;$C182&amp;")"))))</f>
        <v/>
      </c>
    </row>
    <row r="183" customFormat="false" ht="15" hidden="false" customHeight="false" outlineLevel="0" collapsed="false">
      <c r="A183" s="14"/>
      <c r="B183" s="15"/>
      <c r="C183" s="14"/>
      <c r="D183" s="14"/>
      <c r="E183" s="14"/>
      <c r="F183" s="15"/>
      <c r="G183" s="9" t="str">
        <f aca="false">IF(TRIM($D183)="","",LEN(TRIM($D183))-LEN(SUBSTITUTE(TRIM($D183),",",""))+1)</f>
        <v/>
      </c>
      <c r="H183" s="9" t="str">
        <f aca="false">IF(OR(TRIM($D183)="",$C183=""),"",IF(ISNUMBER(SEARCH("-",$D183)),"RANGE - EXPAND",IF($G183=$C183,"OK","QTY MISMATCH")))</f>
        <v/>
      </c>
      <c r="I183" s="9" t="str">
        <f aca="false">IF($A183="","",COUNTIF('4. Tracker'!$N$2:$N$3001,$A183))</f>
        <v/>
      </c>
      <c r="J183" s="9" t="str">
        <f aca="false">IF(OR($A183="",$C183=""),"",IF(TRIM($D183)="","MANUAL - NO REFDES",IF($I183=$C183,"OK",IF($I183&lt;$C183,"SHORT ("&amp;$I183&amp;" of "&amp;$C183&amp;")","OVER ("&amp;$I183&amp;" of "&amp;$C183&amp;")"))))</f>
        <v/>
      </c>
    </row>
    <row r="184" customFormat="false" ht="15" hidden="false" customHeight="false" outlineLevel="0" collapsed="false">
      <c r="A184" s="14"/>
      <c r="B184" s="15"/>
      <c r="C184" s="14"/>
      <c r="D184" s="14"/>
      <c r="E184" s="14"/>
      <c r="F184" s="15"/>
      <c r="G184" s="9" t="str">
        <f aca="false">IF(TRIM($D184)="","",LEN(TRIM($D184))-LEN(SUBSTITUTE(TRIM($D184),",",""))+1)</f>
        <v/>
      </c>
      <c r="H184" s="9" t="str">
        <f aca="false">IF(OR(TRIM($D184)="",$C184=""),"",IF(ISNUMBER(SEARCH("-",$D184)),"RANGE - EXPAND",IF($G184=$C184,"OK","QTY MISMATCH")))</f>
        <v/>
      </c>
      <c r="I184" s="9" t="str">
        <f aca="false">IF($A184="","",COUNTIF('4. Tracker'!$N$2:$N$3001,$A184))</f>
        <v/>
      </c>
      <c r="J184" s="9" t="str">
        <f aca="false">IF(OR($A184="",$C184=""),"",IF(TRIM($D184)="","MANUAL - NO REFDES",IF($I184=$C184,"OK",IF($I184&lt;$C184,"SHORT ("&amp;$I184&amp;" of "&amp;$C184&amp;")","OVER ("&amp;$I184&amp;" of "&amp;$C184&amp;")"))))</f>
        <v/>
      </c>
    </row>
    <row r="185" customFormat="false" ht="15" hidden="false" customHeight="false" outlineLevel="0" collapsed="false">
      <c r="A185" s="14"/>
      <c r="B185" s="15"/>
      <c r="C185" s="14"/>
      <c r="D185" s="14"/>
      <c r="E185" s="14"/>
      <c r="F185" s="15"/>
      <c r="G185" s="9" t="str">
        <f aca="false">IF(TRIM($D185)="","",LEN(TRIM($D185))-LEN(SUBSTITUTE(TRIM($D185),",",""))+1)</f>
        <v/>
      </c>
      <c r="H185" s="9" t="str">
        <f aca="false">IF(OR(TRIM($D185)="",$C185=""),"",IF(ISNUMBER(SEARCH("-",$D185)),"RANGE - EXPAND",IF($G185=$C185,"OK","QTY MISMATCH")))</f>
        <v/>
      </c>
      <c r="I185" s="9" t="str">
        <f aca="false">IF($A185="","",COUNTIF('4. Tracker'!$N$2:$N$3001,$A185))</f>
        <v/>
      </c>
      <c r="J185" s="9" t="str">
        <f aca="false">IF(OR($A185="",$C185=""),"",IF(TRIM($D185)="","MANUAL - NO REFDES",IF($I185=$C185,"OK",IF($I185&lt;$C185,"SHORT ("&amp;$I185&amp;" of "&amp;$C185&amp;")","OVER ("&amp;$I185&amp;" of "&amp;$C185&amp;")"))))</f>
        <v/>
      </c>
    </row>
    <row r="186" customFormat="false" ht="15" hidden="false" customHeight="false" outlineLevel="0" collapsed="false">
      <c r="A186" s="14"/>
      <c r="B186" s="15"/>
      <c r="C186" s="14"/>
      <c r="D186" s="14"/>
      <c r="E186" s="14"/>
      <c r="F186" s="15"/>
      <c r="G186" s="9" t="str">
        <f aca="false">IF(TRIM($D186)="","",LEN(TRIM($D186))-LEN(SUBSTITUTE(TRIM($D186),",",""))+1)</f>
        <v/>
      </c>
      <c r="H186" s="9" t="str">
        <f aca="false">IF(OR(TRIM($D186)="",$C186=""),"",IF(ISNUMBER(SEARCH("-",$D186)),"RANGE - EXPAND",IF($G186=$C186,"OK","QTY MISMATCH")))</f>
        <v/>
      </c>
      <c r="I186" s="9" t="str">
        <f aca="false">IF($A186="","",COUNTIF('4. Tracker'!$N$2:$N$3001,$A186))</f>
        <v/>
      </c>
      <c r="J186" s="9" t="str">
        <f aca="false">IF(OR($A186="",$C186=""),"",IF(TRIM($D186)="","MANUAL - NO REFDES",IF($I186=$C186,"OK",IF($I186&lt;$C186,"SHORT ("&amp;$I186&amp;" of "&amp;$C186&amp;")","OVER ("&amp;$I186&amp;" of "&amp;$C186&amp;")"))))</f>
        <v/>
      </c>
    </row>
    <row r="187" customFormat="false" ht="15" hidden="false" customHeight="false" outlineLevel="0" collapsed="false">
      <c r="A187" s="14"/>
      <c r="B187" s="15"/>
      <c r="C187" s="14"/>
      <c r="D187" s="14"/>
      <c r="E187" s="14"/>
      <c r="F187" s="15"/>
      <c r="G187" s="9" t="str">
        <f aca="false">IF(TRIM($D187)="","",LEN(TRIM($D187))-LEN(SUBSTITUTE(TRIM($D187),",",""))+1)</f>
        <v/>
      </c>
      <c r="H187" s="9" t="str">
        <f aca="false">IF(OR(TRIM($D187)="",$C187=""),"",IF(ISNUMBER(SEARCH("-",$D187)),"RANGE - EXPAND",IF($G187=$C187,"OK","QTY MISMATCH")))</f>
        <v/>
      </c>
      <c r="I187" s="9" t="str">
        <f aca="false">IF($A187="","",COUNTIF('4. Tracker'!$N$2:$N$3001,$A187))</f>
        <v/>
      </c>
      <c r="J187" s="9" t="str">
        <f aca="false">IF(OR($A187="",$C187=""),"",IF(TRIM($D187)="","MANUAL - NO REFDES",IF($I187=$C187,"OK",IF($I187&lt;$C187,"SHORT ("&amp;$I187&amp;" of "&amp;$C187&amp;")","OVER ("&amp;$I187&amp;" of "&amp;$C187&amp;")"))))</f>
        <v/>
      </c>
    </row>
    <row r="188" customFormat="false" ht="15" hidden="false" customHeight="false" outlineLevel="0" collapsed="false">
      <c r="A188" s="14"/>
      <c r="B188" s="15"/>
      <c r="C188" s="14"/>
      <c r="D188" s="14"/>
      <c r="E188" s="14"/>
      <c r="F188" s="15"/>
      <c r="G188" s="9" t="str">
        <f aca="false">IF(TRIM($D188)="","",LEN(TRIM($D188))-LEN(SUBSTITUTE(TRIM($D188),",",""))+1)</f>
        <v/>
      </c>
      <c r="H188" s="9" t="str">
        <f aca="false">IF(OR(TRIM($D188)="",$C188=""),"",IF(ISNUMBER(SEARCH("-",$D188)),"RANGE - EXPAND",IF($G188=$C188,"OK","QTY MISMATCH")))</f>
        <v/>
      </c>
      <c r="I188" s="9" t="str">
        <f aca="false">IF($A188="","",COUNTIF('4. Tracker'!$N$2:$N$3001,$A188))</f>
        <v/>
      </c>
      <c r="J188" s="9" t="str">
        <f aca="false">IF(OR($A188="",$C188=""),"",IF(TRIM($D188)="","MANUAL - NO REFDES",IF($I188=$C188,"OK",IF($I188&lt;$C188,"SHORT ("&amp;$I188&amp;" of "&amp;$C188&amp;")","OVER ("&amp;$I188&amp;" of "&amp;$C188&amp;")"))))</f>
        <v/>
      </c>
    </row>
    <row r="189" customFormat="false" ht="15" hidden="false" customHeight="false" outlineLevel="0" collapsed="false">
      <c r="A189" s="14"/>
      <c r="B189" s="15"/>
      <c r="C189" s="14"/>
      <c r="D189" s="14"/>
      <c r="E189" s="14"/>
      <c r="F189" s="15"/>
      <c r="G189" s="9" t="str">
        <f aca="false">IF(TRIM($D189)="","",LEN(TRIM($D189))-LEN(SUBSTITUTE(TRIM($D189),",",""))+1)</f>
        <v/>
      </c>
      <c r="H189" s="9" t="str">
        <f aca="false">IF(OR(TRIM($D189)="",$C189=""),"",IF(ISNUMBER(SEARCH("-",$D189)),"RANGE - EXPAND",IF($G189=$C189,"OK","QTY MISMATCH")))</f>
        <v/>
      </c>
      <c r="I189" s="9" t="str">
        <f aca="false">IF($A189="","",COUNTIF('4. Tracker'!$N$2:$N$3001,$A189))</f>
        <v/>
      </c>
      <c r="J189" s="9" t="str">
        <f aca="false">IF(OR($A189="",$C189=""),"",IF(TRIM($D189)="","MANUAL - NO REFDES",IF($I189=$C189,"OK",IF($I189&lt;$C189,"SHORT ("&amp;$I189&amp;" of "&amp;$C189&amp;")","OVER ("&amp;$I189&amp;" of "&amp;$C189&amp;")"))))</f>
        <v/>
      </c>
    </row>
    <row r="190" customFormat="false" ht="15" hidden="false" customHeight="false" outlineLevel="0" collapsed="false">
      <c r="A190" s="14"/>
      <c r="B190" s="15"/>
      <c r="C190" s="14"/>
      <c r="D190" s="14"/>
      <c r="E190" s="14"/>
      <c r="F190" s="15"/>
      <c r="G190" s="9" t="str">
        <f aca="false">IF(TRIM($D190)="","",LEN(TRIM($D190))-LEN(SUBSTITUTE(TRIM($D190),",",""))+1)</f>
        <v/>
      </c>
      <c r="H190" s="9" t="str">
        <f aca="false">IF(OR(TRIM($D190)="",$C190=""),"",IF(ISNUMBER(SEARCH("-",$D190)),"RANGE - EXPAND",IF($G190=$C190,"OK","QTY MISMATCH")))</f>
        <v/>
      </c>
      <c r="I190" s="9" t="str">
        <f aca="false">IF($A190="","",COUNTIF('4. Tracker'!$N$2:$N$3001,$A190))</f>
        <v/>
      </c>
      <c r="J190" s="9" t="str">
        <f aca="false">IF(OR($A190="",$C190=""),"",IF(TRIM($D190)="","MANUAL - NO REFDES",IF($I190=$C190,"OK",IF($I190&lt;$C190,"SHORT ("&amp;$I190&amp;" of "&amp;$C190&amp;")","OVER ("&amp;$I190&amp;" of "&amp;$C190&amp;")"))))</f>
        <v/>
      </c>
    </row>
    <row r="191" customFormat="false" ht="15" hidden="false" customHeight="false" outlineLevel="0" collapsed="false">
      <c r="A191" s="14"/>
      <c r="B191" s="15"/>
      <c r="C191" s="14"/>
      <c r="D191" s="14"/>
      <c r="E191" s="14"/>
      <c r="F191" s="15"/>
      <c r="G191" s="9" t="str">
        <f aca="false">IF(TRIM($D191)="","",LEN(TRIM($D191))-LEN(SUBSTITUTE(TRIM($D191),",",""))+1)</f>
        <v/>
      </c>
      <c r="H191" s="9" t="str">
        <f aca="false">IF(OR(TRIM($D191)="",$C191=""),"",IF(ISNUMBER(SEARCH("-",$D191)),"RANGE - EXPAND",IF($G191=$C191,"OK","QTY MISMATCH")))</f>
        <v/>
      </c>
      <c r="I191" s="9" t="str">
        <f aca="false">IF($A191="","",COUNTIF('4. Tracker'!$N$2:$N$3001,$A191))</f>
        <v/>
      </c>
      <c r="J191" s="9" t="str">
        <f aca="false">IF(OR($A191="",$C191=""),"",IF(TRIM($D191)="","MANUAL - NO REFDES",IF($I191=$C191,"OK",IF($I191&lt;$C191,"SHORT ("&amp;$I191&amp;" of "&amp;$C191&amp;")","OVER ("&amp;$I191&amp;" of "&amp;$C191&amp;")"))))</f>
        <v/>
      </c>
    </row>
    <row r="192" customFormat="false" ht="15" hidden="false" customHeight="false" outlineLevel="0" collapsed="false">
      <c r="A192" s="14"/>
      <c r="B192" s="15"/>
      <c r="C192" s="14"/>
      <c r="D192" s="14"/>
      <c r="E192" s="14"/>
      <c r="F192" s="15"/>
      <c r="G192" s="9" t="str">
        <f aca="false">IF(TRIM($D192)="","",LEN(TRIM($D192))-LEN(SUBSTITUTE(TRIM($D192),",",""))+1)</f>
        <v/>
      </c>
      <c r="H192" s="9" t="str">
        <f aca="false">IF(OR(TRIM($D192)="",$C192=""),"",IF(ISNUMBER(SEARCH("-",$D192)),"RANGE - EXPAND",IF($G192=$C192,"OK","QTY MISMATCH")))</f>
        <v/>
      </c>
      <c r="I192" s="9" t="str">
        <f aca="false">IF($A192="","",COUNTIF('4. Tracker'!$N$2:$N$3001,$A192))</f>
        <v/>
      </c>
      <c r="J192" s="9" t="str">
        <f aca="false">IF(OR($A192="",$C192=""),"",IF(TRIM($D192)="","MANUAL - NO REFDES",IF($I192=$C192,"OK",IF($I192&lt;$C192,"SHORT ("&amp;$I192&amp;" of "&amp;$C192&amp;")","OVER ("&amp;$I192&amp;" of "&amp;$C192&amp;")"))))</f>
        <v/>
      </c>
    </row>
    <row r="193" customFormat="false" ht="15" hidden="false" customHeight="false" outlineLevel="0" collapsed="false">
      <c r="A193" s="14"/>
      <c r="B193" s="15"/>
      <c r="C193" s="14"/>
      <c r="D193" s="14"/>
      <c r="E193" s="14"/>
      <c r="F193" s="15"/>
      <c r="G193" s="9" t="str">
        <f aca="false">IF(TRIM($D193)="","",LEN(TRIM($D193))-LEN(SUBSTITUTE(TRIM($D193),",",""))+1)</f>
        <v/>
      </c>
      <c r="H193" s="9" t="str">
        <f aca="false">IF(OR(TRIM($D193)="",$C193=""),"",IF(ISNUMBER(SEARCH("-",$D193)),"RANGE - EXPAND",IF($G193=$C193,"OK","QTY MISMATCH")))</f>
        <v/>
      </c>
      <c r="I193" s="9" t="str">
        <f aca="false">IF($A193="","",COUNTIF('4. Tracker'!$N$2:$N$3001,$A193))</f>
        <v/>
      </c>
      <c r="J193" s="9" t="str">
        <f aca="false">IF(OR($A193="",$C193=""),"",IF(TRIM($D193)="","MANUAL - NO REFDES",IF($I193=$C193,"OK",IF($I193&lt;$C193,"SHORT ("&amp;$I193&amp;" of "&amp;$C193&amp;")","OVER ("&amp;$I193&amp;" of "&amp;$C193&amp;")"))))</f>
        <v/>
      </c>
    </row>
    <row r="194" customFormat="false" ht="15" hidden="false" customHeight="false" outlineLevel="0" collapsed="false">
      <c r="A194" s="14"/>
      <c r="B194" s="15"/>
      <c r="C194" s="14"/>
      <c r="D194" s="14"/>
      <c r="E194" s="14"/>
      <c r="F194" s="15"/>
      <c r="G194" s="9" t="str">
        <f aca="false">IF(TRIM($D194)="","",LEN(TRIM($D194))-LEN(SUBSTITUTE(TRIM($D194),",",""))+1)</f>
        <v/>
      </c>
      <c r="H194" s="9" t="str">
        <f aca="false">IF(OR(TRIM($D194)="",$C194=""),"",IF(ISNUMBER(SEARCH("-",$D194)),"RANGE - EXPAND",IF($G194=$C194,"OK","QTY MISMATCH")))</f>
        <v/>
      </c>
      <c r="I194" s="9" t="str">
        <f aca="false">IF($A194="","",COUNTIF('4. Tracker'!$N$2:$N$3001,$A194))</f>
        <v/>
      </c>
      <c r="J194" s="9" t="str">
        <f aca="false">IF(OR($A194="",$C194=""),"",IF(TRIM($D194)="","MANUAL - NO REFDES",IF($I194=$C194,"OK",IF($I194&lt;$C194,"SHORT ("&amp;$I194&amp;" of "&amp;$C194&amp;")","OVER ("&amp;$I194&amp;" of "&amp;$C194&amp;")"))))</f>
        <v/>
      </c>
    </row>
    <row r="195" customFormat="false" ht="15" hidden="false" customHeight="false" outlineLevel="0" collapsed="false">
      <c r="A195" s="14"/>
      <c r="B195" s="15"/>
      <c r="C195" s="14"/>
      <c r="D195" s="14"/>
      <c r="E195" s="14"/>
      <c r="F195" s="15"/>
      <c r="G195" s="9" t="str">
        <f aca="false">IF(TRIM($D195)="","",LEN(TRIM($D195))-LEN(SUBSTITUTE(TRIM($D195),",",""))+1)</f>
        <v/>
      </c>
      <c r="H195" s="9" t="str">
        <f aca="false">IF(OR(TRIM($D195)="",$C195=""),"",IF(ISNUMBER(SEARCH("-",$D195)),"RANGE - EXPAND",IF($G195=$C195,"OK","QTY MISMATCH")))</f>
        <v/>
      </c>
      <c r="I195" s="9" t="str">
        <f aca="false">IF($A195="","",COUNTIF('4. Tracker'!$N$2:$N$3001,$A195))</f>
        <v/>
      </c>
      <c r="J195" s="9" t="str">
        <f aca="false">IF(OR($A195="",$C195=""),"",IF(TRIM($D195)="","MANUAL - NO REFDES",IF($I195=$C195,"OK",IF($I195&lt;$C195,"SHORT ("&amp;$I195&amp;" of "&amp;$C195&amp;")","OVER ("&amp;$I195&amp;" of "&amp;$C195&amp;")"))))</f>
        <v/>
      </c>
    </row>
    <row r="196" customFormat="false" ht="15" hidden="false" customHeight="false" outlineLevel="0" collapsed="false">
      <c r="A196" s="14"/>
      <c r="B196" s="15"/>
      <c r="C196" s="14"/>
      <c r="D196" s="14"/>
      <c r="E196" s="14"/>
      <c r="F196" s="15"/>
      <c r="G196" s="9" t="str">
        <f aca="false">IF(TRIM($D196)="","",LEN(TRIM($D196))-LEN(SUBSTITUTE(TRIM($D196),",",""))+1)</f>
        <v/>
      </c>
      <c r="H196" s="9" t="str">
        <f aca="false">IF(OR(TRIM($D196)="",$C196=""),"",IF(ISNUMBER(SEARCH("-",$D196)),"RANGE - EXPAND",IF($G196=$C196,"OK","QTY MISMATCH")))</f>
        <v/>
      </c>
      <c r="I196" s="9" t="str">
        <f aca="false">IF($A196="","",COUNTIF('4. Tracker'!$N$2:$N$3001,$A196))</f>
        <v/>
      </c>
      <c r="J196" s="9" t="str">
        <f aca="false">IF(OR($A196="",$C196=""),"",IF(TRIM($D196)="","MANUAL - NO REFDES",IF($I196=$C196,"OK",IF($I196&lt;$C196,"SHORT ("&amp;$I196&amp;" of "&amp;$C196&amp;")","OVER ("&amp;$I196&amp;" of "&amp;$C196&amp;")"))))</f>
        <v/>
      </c>
    </row>
    <row r="197" customFormat="false" ht="15" hidden="false" customHeight="false" outlineLevel="0" collapsed="false">
      <c r="A197" s="14"/>
      <c r="B197" s="15"/>
      <c r="C197" s="14"/>
      <c r="D197" s="14"/>
      <c r="E197" s="14"/>
      <c r="F197" s="15"/>
      <c r="G197" s="9" t="str">
        <f aca="false">IF(TRIM($D197)="","",LEN(TRIM($D197))-LEN(SUBSTITUTE(TRIM($D197),",",""))+1)</f>
        <v/>
      </c>
      <c r="H197" s="9" t="str">
        <f aca="false">IF(OR(TRIM($D197)="",$C197=""),"",IF(ISNUMBER(SEARCH("-",$D197)),"RANGE - EXPAND",IF($G197=$C197,"OK","QTY MISMATCH")))</f>
        <v/>
      </c>
      <c r="I197" s="9" t="str">
        <f aca="false">IF($A197="","",COUNTIF('4. Tracker'!$N$2:$N$3001,$A197))</f>
        <v/>
      </c>
      <c r="J197" s="9" t="str">
        <f aca="false">IF(OR($A197="",$C197=""),"",IF(TRIM($D197)="","MANUAL - NO REFDES",IF($I197=$C197,"OK",IF($I197&lt;$C197,"SHORT ("&amp;$I197&amp;" of "&amp;$C197&amp;")","OVER ("&amp;$I197&amp;" of "&amp;$C197&amp;")"))))</f>
        <v/>
      </c>
    </row>
    <row r="198" customFormat="false" ht="15" hidden="false" customHeight="false" outlineLevel="0" collapsed="false">
      <c r="A198" s="14"/>
      <c r="B198" s="15"/>
      <c r="C198" s="14"/>
      <c r="D198" s="14"/>
      <c r="E198" s="14"/>
      <c r="F198" s="15"/>
      <c r="G198" s="9" t="str">
        <f aca="false">IF(TRIM($D198)="","",LEN(TRIM($D198))-LEN(SUBSTITUTE(TRIM($D198),",",""))+1)</f>
        <v/>
      </c>
      <c r="H198" s="9" t="str">
        <f aca="false">IF(OR(TRIM($D198)="",$C198=""),"",IF(ISNUMBER(SEARCH("-",$D198)),"RANGE - EXPAND",IF($G198=$C198,"OK","QTY MISMATCH")))</f>
        <v/>
      </c>
      <c r="I198" s="9" t="str">
        <f aca="false">IF($A198="","",COUNTIF('4. Tracker'!$N$2:$N$3001,$A198))</f>
        <v/>
      </c>
      <c r="J198" s="9" t="str">
        <f aca="false">IF(OR($A198="",$C198=""),"",IF(TRIM($D198)="","MANUAL - NO REFDES",IF($I198=$C198,"OK",IF($I198&lt;$C198,"SHORT ("&amp;$I198&amp;" of "&amp;$C198&amp;")","OVER ("&amp;$I198&amp;" of "&amp;$C198&amp;")"))))</f>
        <v/>
      </c>
    </row>
    <row r="199" customFormat="false" ht="15" hidden="false" customHeight="false" outlineLevel="0" collapsed="false">
      <c r="A199" s="14"/>
      <c r="B199" s="15"/>
      <c r="C199" s="14"/>
      <c r="D199" s="14"/>
      <c r="E199" s="14"/>
      <c r="F199" s="15"/>
      <c r="G199" s="9" t="str">
        <f aca="false">IF(TRIM($D199)="","",LEN(TRIM($D199))-LEN(SUBSTITUTE(TRIM($D199),",",""))+1)</f>
        <v/>
      </c>
      <c r="H199" s="9" t="str">
        <f aca="false">IF(OR(TRIM($D199)="",$C199=""),"",IF(ISNUMBER(SEARCH("-",$D199)),"RANGE - EXPAND",IF($G199=$C199,"OK","QTY MISMATCH")))</f>
        <v/>
      </c>
      <c r="I199" s="9" t="str">
        <f aca="false">IF($A199="","",COUNTIF('4. Tracker'!$N$2:$N$3001,$A199))</f>
        <v/>
      </c>
      <c r="J199" s="9" t="str">
        <f aca="false">IF(OR($A199="",$C199=""),"",IF(TRIM($D199)="","MANUAL - NO REFDES",IF($I199=$C199,"OK",IF($I199&lt;$C199,"SHORT ("&amp;$I199&amp;" of "&amp;$C199&amp;")","OVER ("&amp;$I199&amp;" of "&amp;$C199&amp;")"))))</f>
        <v/>
      </c>
    </row>
    <row r="200" customFormat="false" ht="15" hidden="false" customHeight="false" outlineLevel="0" collapsed="false">
      <c r="A200" s="14"/>
      <c r="B200" s="15"/>
      <c r="C200" s="14"/>
      <c r="D200" s="14"/>
      <c r="E200" s="14"/>
      <c r="F200" s="15"/>
      <c r="G200" s="9" t="str">
        <f aca="false">IF(TRIM($D200)="","",LEN(TRIM($D200))-LEN(SUBSTITUTE(TRIM($D200),",",""))+1)</f>
        <v/>
      </c>
      <c r="H200" s="9" t="str">
        <f aca="false">IF(OR(TRIM($D200)="",$C200=""),"",IF(ISNUMBER(SEARCH("-",$D200)),"RANGE - EXPAND",IF($G200=$C200,"OK","QTY MISMATCH")))</f>
        <v/>
      </c>
      <c r="I200" s="9" t="str">
        <f aca="false">IF($A200="","",COUNTIF('4. Tracker'!$N$2:$N$3001,$A200))</f>
        <v/>
      </c>
      <c r="J200" s="9" t="str">
        <f aca="false">IF(OR($A200="",$C200=""),"",IF(TRIM($D200)="","MANUAL - NO REFDES",IF($I200=$C200,"OK",IF($I200&lt;$C200,"SHORT ("&amp;$I200&amp;" of "&amp;$C200&amp;")","OVER ("&amp;$I200&amp;" of "&amp;$C200&amp;")"))))</f>
        <v/>
      </c>
    </row>
    <row r="201" customFormat="false" ht="15" hidden="false" customHeight="false" outlineLevel="0" collapsed="false">
      <c r="A201" s="14"/>
      <c r="B201" s="15"/>
      <c r="C201" s="14"/>
      <c r="D201" s="14"/>
      <c r="E201" s="14"/>
      <c r="F201" s="15"/>
      <c r="G201" s="9" t="str">
        <f aca="false">IF(TRIM($D201)="","",LEN(TRIM($D201))-LEN(SUBSTITUTE(TRIM($D201),",",""))+1)</f>
        <v/>
      </c>
      <c r="H201" s="9" t="str">
        <f aca="false">IF(OR(TRIM($D201)="",$C201=""),"",IF(ISNUMBER(SEARCH("-",$D201)),"RANGE - EXPAND",IF($G201=$C201,"OK","QTY MISMATCH")))</f>
        <v/>
      </c>
      <c r="I201" s="9" t="str">
        <f aca="false">IF($A201="","",COUNTIF('4. Tracker'!$N$2:$N$3001,$A201))</f>
        <v/>
      </c>
      <c r="J201" s="9" t="str">
        <f aca="false">IF(OR($A201="",$C201=""),"",IF(TRIM($D201)="","MANUAL - NO REFDES",IF($I201=$C201,"OK",IF($I201&lt;$C201,"SHORT ("&amp;$I201&amp;" of "&amp;$C201&amp;")","OVER ("&amp;$I201&amp;" of "&amp;$C201&amp;")"))))</f>
        <v/>
      </c>
    </row>
    <row r="202" customFormat="false" ht="15" hidden="false" customHeight="false" outlineLevel="0" collapsed="false">
      <c r="A202" s="14"/>
      <c r="B202" s="15"/>
      <c r="C202" s="14"/>
      <c r="D202" s="14"/>
      <c r="E202" s="14"/>
      <c r="F202" s="15"/>
      <c r="G202" s="9" t="str">
        <f aca="false">IF(TRIM($D202)="","",LEN(TRIM($D202))-LEN(SUBSTITUTE(TRIM($D202),",",""))+1)</f>
        <v/>
      </c>
      <c r="H202" s="9" t="str">
        <f aca="false">IF(OR(TRIM($D202)="",$C202=""),"",IF(ISNUMBER(SEARCH("-",$D202)),"RANGE - EXPAND",IF($G202=$C202,"OK","QTY MISMATCH")))</f>
        <v/>
      </c>
      <c r="I202" s="9" t="str">
        <f aca="false">IF($A202="","",COUNTIF('4. Tracker'!$N$2:$N$3001,$A202))</f>
        <v/>
      </c>
      <c r="J202" s="9" t="str">
        <f aca="false">IF(OR($A202="",$C202=""),"",IF(TRIM($D202)="","MANUAL - NO REFDES",IF($I202=$C202,"OK",IF($I202&lt;$C202,"SHORT ("&amp;$I202&amp;" of "&amp;$C202&amp;")","OVER ("&amp;$I202&amp;" of "&amp;$C202&amp;")"))))</f>
        <v/>
      </c>
    </row>
    <row r="203" customFormat="false" ht="15" hidden="false" customHeight="false" outlineLevel="0" collapsed="false">
      <c r="A203" s="14"/>
      <c r="B203" s="15"/>
      <c r="C203" s="14"/>
      <c r="D203" s="14"/>
      <c r="E203" s="14"/>
      <c r="F203" s="15"/>
      <c r="G203" s="9" t="str">
        <f aca="false">IF(TRIM($D203)="","",LEN(TRIM($D203))-LEN(SUBSTITUTE(TRIM($D203),",",""))+1)</f>
        <v/>
      </c>
      <c r="H203" s="9" t="str">
        <f aca="false">IF(OR(TRIM($D203)="",$C203=""),"",IF(ISNUMBER(SEARCH("-",$D203)),"RANGE - EXPAND",IF($G203=$C203,"OK","QTY MISMATCH")))</f>
        <v/>
      </c>
      <c r="I203" s="9" t="str">
        <f aca="false">IF($A203="","",COUNTIF('4. Tracker'!$N$2:$N$3001,$A203))</f>
        <v/>
      </c>
      <c r="J203" s="9" t="str">
        <f aca="false">IF(OR($A203="",$C203=""),"",IF(TRIM($D203)="","MANUAL - NO REFDES",IF($I203=$C203,"OK",IF($I203&lt;$C203,"SHORT ("&amp;$I203&amp;" of "&amp;$C203&amp;")","OVER ("&amp;$I203&amp;" of "&amp;$C203&amp;")"))))</f>
        <v/>
      </c>
    </row>
    <row r="204" customFormat="false" ht="15" hidden="false" customHeight="false" outlineLevel="0" collapsed="false">
      <c r="A204" s="14"/>
      <c r="B204" s="15"/>
      <c r="C204" s="14"/>
      <c r="D204" s="14"/>
      <c r="E204" s="14"/>
      <c r="F204" s="15"/>
      <c r="G204" s="9" t="str">
        <f aca="false">IF(TRIM($D204)="","",LEN(TRIM($D204))-LEN(SUBSTITUTE(TRIM($D204),",",""))+1)</f>
        <v/>
      </c>
      <c r="H204" s="9" t="str">
        <f aca="false">IF(OR(TRIM($D204)="",$C204=""),"",IF(ISNUMBER(SEARCH("-",$D204)),"RANGE - EXPAND",IF($G204=$C204,"OK","QTY MISMATCH")))</f>
        <v/>
      </c>
      <c r="I204" s="9" t="str">
        <f aca="false">IF($A204="","",COUNTIF('4. Tracker'!$N$2:$N$3001,$A204))</f>
        <v/>
      </c>
      <c r="J204" s="9" t="str">
        <f aca="false">IF(OR($A204="",$C204=""),"",IF(TRIM($D204)="","MANUAL - NO REFDES",IF($I204=$C204,"OK",IF($I204&lt;$C204,"SHORT ("&amp;$I204&amp;" of "&amp;$C204&amp;")","OVER ("&amp;$I204&amp;" of "&amp;$C204&amp;")"))))</f>
        <v/>
      </c>
    </row>
    <row r="205" customFormat="false" ht="15" hidden="false" customHeight="false" outlineLevel="0" collapsed="false">
      <c r="A205" s="14"/>
      <c r="B205" s="15"/>
      <c r="C205" s="14"/>
      <c r="D205" s="14"/>
      <c r="E205" s="14"/>
      <c r="F205" s="15"/>
      <c r="G205" s="9" t="str">
        <f aca="false">IF(TRIM($D205)="","",LEN(TRIM($D205))-LEN(SUBSTITUTE(TRIM($D205),",",""))+1)</f>
        <v/>
      </c>
      <c r="H205" s="9" t="str">
        <f aca="false">IF(OR(TRIM($D205)="",$C205=""),"",IF(ISNUMBER(SEARCH("-",$D205)),"RANGE - EXPAND",IF($G205=$C205,"OK","QTY MISMATCH")))</f>
        <v/>
      </c>
      <c r="I205" s="9" t="str">
        <f aca="false">IF($A205="","",COUNTIF('4. Tracker'!$N$2:$N$3001,$A205))</f>
        <v/>
      </c>
      <c r="J205" s="9" t="str">
        <f aca="false">IF(OR($A205="",$C205=""),"",IF(TRIM($D205)="","MANUAL - NO REFDES",IF($I205=$C205,"OK",IF($I205&lt;$C205,"SHORT ("&amp;$I205&amp;" of "&amp;$C205&amp;")","OVER ("&amp;$I205&amp;" of "&amp;$C205&amp;")"))))</f>
        <v/>
      </c>
    </row>
    <row r="206" customFormat="false" ht="15" hidden="false" customHeight="false" outlineLevel="0" collapsed="false">
      <c r="A206" s="14"/>
      <c r="B206" s="15"/>
      <c r="C206" s="14"/>
      <c r="D206" s="14"/>
      <c r="E206" s="14"/>
      <c r="F206" s="15"/>
      <c r="G206" s="9" t="str">
        <f aca="false">IF(TRIM($D206)="","",LEN(TRIM($D206))-LEN(SUBSTITUTE(TRIM($D206),",",""))+1)</f>
        <v/>
      </c>
      <c r="H206" s="9" t="str">
        <f aca="false">IF(OR(TRIM($D206)="",$C206=""),"",IF(ISNUMBER(SEARCH("-",$D206)),"RANGE - EXPAND",IF($G206=$C206,"OK","QTY MISMATCH")))</f>
        <v/>
      </c>
      <c r="I206" s="9" t="str">
        <f aca="false">IF($A206="","",COUNTIF('4. Tracker'!$N$2:$N$3001,$A206))</f>
        <v/>
      </c>
      <c r="J206" s="9" t="str">
        <f aca="false">IF(OR($A206="",$C206=""),"",IF(TRIM($D206)="","MANUAL - NO REFDES",IF($I206=$C206,"OK",IF($I206&lt;$C206,"SHORT ("&amp;$I206&amp;" of "&amp;$C206&amp;")","OVER ("&amp;$I206&amp;" of "&amp;$C206&amp;")"))))</f>
        <v/>
      </c>
    </row>
    <row r="207" customFormat="false" ht="15" hidden="false" customHeight="false" outlineLevel="0" collapsed="false">
      <c r="A207" s="14"/>
      <c r="B207" s="15"/>
      <c r="C207" s="14"/>
      <c r="D207" s="14"/>
      <c r="E207" s="14"/>
      <c r="F207" s="15"/>
      <c r="G207" s="9" t="str">
        <f aca="false">IF(TRIM($D207)="","",LEN(TRIM($D207))-LEN(SUBSTITUTE(TRIM($D207),",",""))+1)</f>
        <v/>
      </c>
      <c r="H207" s="9" t="str">
        <f aca="false">IF(OR(TRIM($D207)="",$C207=""),"",IF(ISNUMBER(SEARCH("-",$D207)),"RANGE - EXPAND",IF($G207=$C207,"OK","QTY MISMATCH")))</f>
        <v/>
      </c>
      <c r="I207" s="9" t="str">
        <f aca="false">IF($A207="","",COUNTIF('4. Tracker'!$N$2:$N$3001,$A207))</f>
        <v/>
      </c>
      <c r="J207" s="9" t="str">
        <f aca="false">IF(OR($A207="",$C207=""),"",IF(TRIM($D207)="","MANUAL - NO REFDES",IF($I207=$C207,"OK",IF($I207&lt;$C207,"SHORT ("&amp;$I207&amp;" of "&amp;$C207&amp;")","OVER ("&amp;$I207&amp;" of "&amp;$C207&amp;")"))))</f>
        <v/>
      </c>
    </row>
    <row r="208" customFormat="false" ht="15" hidden="false" customHeight="false" outlineLevel="0" collapsed="false">
      <c r="A208" s="14"/>
      <c r="B208" s="15"/>
      <c r="C208" s="14"/>
      <c r="D208" s="14"/>
      <c r="E208" s="14"/>
      <c r="F208" s="15"/>
      <c r="G208" s="9" t="str">
        <f aca="false">IF(TRIM($D208)="","",LEN(TRIM($D208))-LEN(SUBSTITUTE(TRIM($D208),",",""))+1)</f>
        <v/>
      </c>
      <c r="H208" s="9" t="str">
        <f aca="false">IF(OR(TRIM($D208)="",$C208=""),"",IF(ISNUMBER(SEARCH("-",$D208)),"RANGE - EXPAND",IF($G208=$C208,"OK","QTY MISMATCH")))</f>
        <v/>
      </c>
      <c r="I208" s="9" t="str">
        <f aca="false">IF($A208="","",COUNTIF('4. Tracker'!$N$2:$N$3001,$A208))</f>
        <v/>
      </c>
      <c r="J208" s="9" t="str">
        <f aca="false">IF(OR($A208="",$C208=""),"",IF(TRIM($D208)="","MANUAL - NO REFDES",IF($I208=$C208,"OK",IF($I208&lt;$C208,"SHORT ("&amp;$I208&amp;" of "&amp;$C208&amp;")","OVER ("&amp;$I208&amp;" of "&amp;$C208&amp;")"))))</f>
        <v/>
      </c>
    </row>
    <row r="209" customFormat="false" ht="15" hidden="false" customHeight="false" outlineLevel="0" collapsed="false">
      <c r="A209" s="14"/>
      <c r="B209" s="15"/>
      <c r="C209" s="14"/>
      <c r="D209" s="14"/>
      <c r="E209" s="14"/>
      <c r="F209" s="15"/>
      <c r="G209" s="9" t="str">
        <f aca="false">IF(TRIM($D209)="","",LEN(TRIM($D209))-LEN(SUBSTITUTE(TRIM($D209),",",""))+1)</f>
        <v/>
      </c>
      <c r="H209" s="9" t="str">
        <f aca="false">IF(OR(TRIM($D209)="",$C209=""),"",IF(ISNUMBER(SEARCH("-",$D209)),"RANGE - EXPAND",IF($G209=$C209,"OK","QTY MISMATCH")))</f>
        <v/>
      </c>
      <c r="I209" s="9" t="str">
        <f aca="false">IF($A209="","",COUNTIF('4. Tracker'!$N$2:$N$3001,$A209))</f>
        <v/>
      </c>
      <c r="J209" s="9" t="str">
        <f aca="false">IF(OR($A209="",$C209=""),"",IF(TRIM($D209)="","MANUAL - NO REFDES",IF($I209=$C209,"OK",IF($I209&lt;$C209,"SHORT ("&amp;$I209&amp;" of "&amp;$C209&amp;")","OVER ("&amp;$I209&amp;" of "&amp;$C209&amp;")"))))</f>
        <v/>
      </c>
    </row>
    <row r="210" customFormat="false" ht="15" hidden="false" customHeight="false" outlineLevel="0" collapsed="false">
      <c r="A210" s="14"/>
      <c r="B210" s="15"/>
      <c r="C210" s="14"/>
      <c r="D210" s="14"/>
      <c r="E210" s="14"/>
      <c r="F210" s="15"/>
      <c r="G210" s="9" t="str">
        <f aca="false">IF(TRIM($D210)="","",LEN(TRIM($D210))-LEN(SUBSTITUTE(TRIM($D210),",",""))+1)</f>
        <v/>
      </c>
      <c r="H210" s="9" t="str">
        <f aca="false">IF(OR(TRIM($D210)="",$C210=""),"",IF(ISNUMBER(SEARCH("-",$D210)),"RANGE - EXPAND",IF($G210=$C210,"OK","QTY MISMATCH")))</f>
        <v/>
      </c>
      <c r="I210" s="9" t="str">
        <f aca="false">IF($A210="","",COUNTIF('4. Tracker'!$N$2:$N$3001,$A210))</f>
        <v/>
      </c>
      <c r="J210" s="9" t="str">
        <f aca="false">IF(OR($A210="",$C210=""),"",IF(TRIM($D210)="","MANUAL - NO REFDES",IF($I210=$C210,"OK",IF($I210&lt;$C210,"SHORT ("&amp;$I210&amp;" of "&amp;$C210&amp;")","OVER ("&amp;$I210&amp;" of "&amp;$C210&amp;")"))))</f>
        <v/>
      </c>
    </row>
    <row r="211" customFormat="false" ht="15" hidden="false" customHeight="false" outlineLevel="0" collapsed="false">
      <c r="A211" s="14"/>
      <c r="B211" s="15"/>
      <c r="C211" s="14"/>
      <c r="D211" s="14"/>
      <c r="E211" s="14"/>
      <c r="F211" s="15"/>
      <c r="G211" s="9" t="str">
        <f aca="false">IF(TRIM($D211)="","",LEN(TRIM($D211))-LEN(SUBSTITUTE(TRIM($D211),",",""))+1)</f>
        <v/>
      </c>
      <c r="H211" s="9" t="str">
        <f aca="false">IF(OR(TRIM($D211)="",$C211=""),"",IF(ISNUMBER(SEARCH("-",$D211)),"RANGE - EXPAND",IF($G211=$C211,"OK","QTY MISMATCH")))</f>
        <v/>
      </c>
      <c r="I211" s="9" t="str">
        <f aca="false">IF($A211="","",COUNTIF('4. Tracker'!$N$2:$N$3001,$A211))</f>
        <v/>
      </c>
      <c r="J211" s="9" t="str">
        <f aca="false">IF(OR($A211="",$C211=""),"",IF(TRIM($D211)="","MANUAL - NO REFDES",IF($I211=$C211,"OK",IF($I211&lt;$C211,"SHORT ("&amp;$I211&amp;" of "&amp;$C211&amp;")","OVER ("&amp;$I211&amp;" of "&amp;$C211&amp;")"))))</f>
        <v/>
      </c>
    </row>
    <row r="212" customFormat="false" ht="15" hidden="false" customHeight="false" outlineLevel="0" collapsed="false">
      <c r="A212" s="14"/>
      <c r="B212" s="15"/>
      <c r="C212" s="14"/>
      <c r="D212" s="14"/>
      <c r="E212" s="14"/>
      <c r="F212" s="15"/>
      <c r="G212" s="9" t="str">
        <f aca="false">IF(TRIM($D212)="","",LEN(TRIM($D212))-LEN(SUBSTITUTE(TRIM($D212),",",""))+1)</f>
        <v/>
      </c>
      <c r="H212" s="9" t="str">
        <f aca="false">IF(OR(TRIM($D212)="",$C212=""),"",IF(ISNUMBER(SEARCH("-",$D212)),"RANGE - EXPAND",IF($G212=$C212,"OK","QTY MISMATCH")))</f>
        <v/>
      </c>
      <c r="I212" s="9" t="str">
        <f aca="false">IF($A212="","",COUNTIF('4. Tracker'!$N$2:$N$3001,$A212))</f>
        <v/>
      </c>
      <c r="J212" s="9" t="str">
        <f aca="false">IF(OR($A212="",$C212=""),"",IF(TRIM($D212)="","MANUAL - NO REFDES",IF($I212=$C212,"OK",IF($I212&lt;$C212,"SHORT ("&amp;$I212&amp;" of "&amp;$C212&amp;")","OVER ("&amp;$I212&amp;" of "&amp;$C212&amp;")"))))</f>
        <v/>
      </c>
    </row>
    <row r="213" customFormat="false" ht="15" hidden="false" customHeight="false" outlineLevel="0" collapsed="false">
      <c r="A213" s="14"/>
      <c r="B213" s="15"/>
      <c r="C213" s="14"/>
      <c r="D213" s="14"/>
      <c r="E213" s="14"/>
      <c r="F213" s="15"/>
      <c r="G213" s="9" t="str">
        <f aca="false">IF(TRIM($D213)="","",LEN(TRIM($D213))-LEN(SUBSTITUTE(TRIM($D213),",",""))+1)</f>
        <v/>
      </c>
      <c r="H213" s="9" t="str">
        <f aca="false">IF(OR(TRIM($D213)="",$C213=""),"",IF(ISNUMBER(SEARCH("-",$D213)),"RANGE - EXPAND",IF($G213=$C213,"OK","QTY MISMATCH")))</f>
        <v/>
      </c>
      <c r="I213" s="9" t="str">
        <f aca="false">IF($A213="","",COUNTIF('4. Tracker'!$N$2:$N$3001,$A213))</f>
        <v/>
      </c>
      <c r="J213" s="9" t="str">
        <f aca="false">IF(OR($A213="",$C213=""),"",IF(TRIM($D213)="","MANUAL - NO REFDES",IF($I213=$C213,"OK",IF($I213&lt;$C213,"SHORT ("&amp;$I213&amp;" of "&amp;$C213&amp;")","OVER ("&amp;$I213&amp;" of "&amp;$C213&amp;")"))))</f>
        <v/>
      </c>
    </row>
    <row r="214" customFormat="false" ht="15" hidden="false" customHeight="false" outlineLevel="0" collapsed="false">
      <c r="A214" s="14"/>
      <c r="B214" s="15"/>
      <c r="C214" s="14"/>
      <c r="D214" s="14"/>
      <c r="E214" s="14"/>
      <c r="F214" s="15"/>
      <c r="G214" s="9" t="str">
        <f aca="false">IF(TRIM($D214)="","",LEN(TRIM($D214))-LEN(SUBSTITUTE(TRIM($D214),",",""))+1)</f>
        <v/>
      </c>
      <c r="H214" s="9" t="str">
        <f aca="false">IF(OR(TRIM($D214)="",$C214=""),"",IF(ISNUMBER(SEARCH("-",$D214)),"RANGE - EXPAND",IF($G214=$C214,"OK","QTY MISMATCH")))</f>
        <v/>
      </c>
      <c r="I214" s="9" t="str">
        <f aca="false">IF($A214="","",COUNTIF('4. Tracker'!$N$2:$N$3001,$A214))</f>
        <v/>
      </c>
      <c r="J214" s="9" t="str">
        <f aca="false">IF(OR($A214="",$C214=""),"",IF(TRIM($D214)="","MANUAL - NO REFDES",IF($I214=$C214,"OK",IF($I214&lt;$C214,"SHORT ("&amp;$I214&amp;" of "&amp;$C214&amp;")","OVER ("&amp;$I214&amp;" of "&amp;$C214&amp;")"))))</f>
        <v/>
      </c>
    </row>
    <row r="215" customFormat="false" ht="15" hidden="false" customHeight="false" outlineLevel="0" collapsed="false">
      <c r="A215" s="14"/>
      <c r="B215" s="15"/>
      <c r="C215" s="14"/>
      <c r="D215" s="14"/>
      <c r="E215" s="14"/>
      <c r="F215" s="15"/>
      <c r="G215" s="9" t="str">
        <f aca="false">IF(TRIM($D215)="","",LEN(TRIM($D215))-LEN(SUBSTITUTE(TRIM($D215),",",""))+1)</f>
        <v/>
      </c>
      <c r="H215" s="9" t="str">
        <f aca="false">IF(OR(TRIM($D215)="",$C215=""),"",IF(ISNUMBER(SEARCH("-",$D215)),"RANGE - EXPAND",IF($G215=$C215,"OK","QTY MISMATCH")))</f>
        <v/>
      </c>
      <c r="I215" s="9" t="str">
        <f aca="false">IF($A215="","",COUNTIF('4. Tracker'!$N$2:$N$3001,$A215))</f>
        <v/>
      </c>
      <c r="J215" s="9" t="str">
        <f aca="false">IF(OR($A215="",$C215=""),"",IF(TRIM($D215)="","MANUAL - NO REFDES",IF($I215=$C215,"OK",IF($I215&lt;$C215,"SHORT ("&amp;$I215&amp;" of "&amp;$C215&amp;")","OVER ("&amp;$I215&amp;" of "&amp;$C215&amp;")"))))</f>
        <v/>
      </c>
    </row>
    <row r="216" customFormat="false" ht="15" hidden="false" customHeight="false" outlineLevel="0" collapsed="false">
      <c r="A216" s="14"/>
      <c r="B216" s="15"/>
      <c r="C216" s="14"/>
      <c r="D216" s="14"/>
      <c r="E216" s="14"/>
      <c r="F216" s="15"/>
      <c r="G216" s="9" t="str">
        <f aca="false">IF(TRIM($D216)="","",LEN(TRIM($D216))-LEN(SUBSTITUTE(TRIM($D216),",",""))+1)</f>
        <v/>
      </c>
      <c r="H216" s="9" t="str">
        <f aca="false">IF(OR(TRIM($D216)="",$C216=""),"",IF(ISNUMBER(SEARCH("-",$D216)),"RANGE - EXPAND",IF($G216=$C216,"OK","QTY MISMATCH")))</f>
        <v/>
      </c>
      <c r="I216" s="9" t="str">
        <f aca="false">IF($A216="","",COUNTIF('4. Tracker'!$N$2:$N$3001,$A216))</f>
        <v/>
      </c>
      <c r="J216" s="9" t="str">
        <f aca="false">IF(OR($A216="",$C216=""),"",IF(TRIM($D216)="","MANUAL - NO REFDES",IF($I216=$C216,"OK",IF($I216&lt;$C216,"SHORT ("&amp;$I216&amp;" of "&amp;$C216&amp;")","OVER ("&amp;$I216&amp;" of "&amp;$C216&amp;")"))))</f>
        <v/>
      </c>
    </row>
    <row r="217" customFormat="false" ht="15" hidden="false" customHeight="false" outlineLevel="0" collapsed="false">
      <c r="A217" s="14"/>
      <c r="B217" s="15"/>
      <c r="C217" s="14"/>
      <c r="D217" s="14"/>
      <c r="E217" s="14"/>
      <c r="F217" s="15"/>
      <c r="G217" s="9" t="str">
        <f aca="false">IF(TRIM($D217)="","",LEN(TRIM($D217))-LEN(SUBSTITUTE(TRIM($D217),",",""))+1)</f>
        <v/>
      </c>
      <c r="H217" s="9" t="str">
        <f aca="false">IF(OR(TRIM($D217)="",$C217=""),"",IF(ISNUMBER(SEARCH("-",$D217)),"RANGE - EXPAND",IF($G217=$C217,"OK","QTY MISMATCH")))</f>
        <v/>
      </c>
      <c r="I217" s="9" t="str">
        <f aca="false">IF($A217="","",COUNTIF('4. Tracker'!$N$2:$N$3001,$A217))</f>
        <v/>
      </c>
      <c r="J217" s="9" t="str">
        <f aca="false">IF(OR($A217="",$C217=""),"",IF(TRIM($D217)="","MANUAL - NO REFDES",IF($I217=$C217,"OK",IF($I217&lt;$C217,"SHORT ("&amp;$I217&amp;" of "&amp;$C217&amp;")","OVER ("&amp;$I217&amp;" of "&amp;$C217&amp;")"))))</f>
        <v/>
      </c>
    </row>
    <row r="218" customFormat="false" ht="15" hidden="false" customHeight="false" outlineLevel="0" collapsed="false">
      <c r="A218" s="14"/>
      <c r="B218" s="15"/>
      <c r="C218" s="14"/>
      <c r="D218" s="14"/>
      <c r="E218" s="14"/>
      <c r="F218" s="15"/>
      <c r="G218" s="9" t="str">
        <f aca="false">IF(TRIM($D218)="","",LEN(TRIM($D218))-LEN(SUBSTITUTE(TRIM($D218),",",""))+1)</f>
        <v/>
      </c>
      <c r="H218" s="9" t="str">
        <f aca="false">IF(OR(TRIM($D218)="",$C218=""),"",IF(ISNUMBER(SEARCH("-",$D218)),"RANGE - EXPAND",IF($G218=$C218,"OK","QTY MISMATCH")))</f>
        <v/>
      </c>
      <c r="I218" s="9" t="str">
        <f aca="false">IF($A218="","",COUNTIF('4. Tracker'!$N$2:$N$3001,$A218))</f>
        <v/>
      </c>
      <c r="J218" s="9" t="str">
        <f aca="false">IF(OR($A218="",$C218=""),"",IF(TRIM($D218)="","MANUAL - NO REFDES",IF($I218=$C218,"OK",IF($I218&lt;$C218,"SHORT ("&amp;$I218&amp;" of "&amp;$C218&amp;")","OVER ("&amp;$I218&amp;" of "&amp;$C218&amp;")"))))</f>
        <v/>
      </c>
    </row>
    <row r="219" customFormat="false" ht="15" hidden="false" customHeight="false" outlineLevel="0" collapsed="false">
      <c r="A219" s="14"/>
      <c r="B219" s="15"/>
      <c r="C219" s="14"/>
      <c r="D219" s="14"/>
      <c r="E219" s="14"/>
      <c r="F219" s="15"/>
      <c r="G219" s="9" t="str">
        <f aca="false">IF(TRIM($D219)="","",LEN(TRIM($D219))-LEN(SUBSTITUTE(TRIM($D219),",",""))+1)</f>
        <v/>
      </c>
      <c r="H219" s="9" t="str">
        <f aca="false">IF(OR(TRIM($D219)="",$C219=""),"",IF(ISNUMBER(SEARCH("-",$D219)),"RANGE - EXPAND",IF($G219=$C219,"OK","QTY MISMATCH")))</f>
        <v/>
      </c>
      <c r="I219" s="9" t="str">
        <f aca="false">IF($A219="","",COUNTIF('4. Tracker'!$N$2:$N$3001,$A219))</f>
        <v/>
      </c>
      <c r="J219" s="9" t="str">
        <f aca="false">IF(OR($A219="",$C219=""),"",IF(TRIM($D219)="","MANUAL - NO REFDES",IF($I219=$C219,"OK",IF($I219&lt;$C219,"SHORT ("&amp;$I219&amp;" of "&amp;$C219&amp;")","OVER ("&amp;$I219&amp;" of "&amp;$C219&amp;")"))))</f>
        <v/>
      </c>
    </row>
    <row r="220" customFormat="false" ht="15" hidden="false" customHeight="false" outlineLevel="0" collapsed="false">
      <c r="A220" s="14"/>
      <c r="B220" s="15"/>
      <c r="C220" s="14"/>
      <c r="D220" s="14"/>
      <c r="E220" s="14"/>
      <c r="F220" s="15"/>
      <c r="G220" s="9" t="str">
        <f aca="false">IF(TRIM($D220)="","",LEN(TRIM($D220))-LEN(SUBSTITUTE(TRIM($D220),",",""))+1)</f>
        <v/>
      </c>
      <c r="H220" s="9" t="str">
        <f aca="false">IF(OR(TRIM($D220)="",$C220=""),"",IF(ISNUMBER(SEARCH("-",$D220)),"RANGE - EXPAND",IF($G220=$C220,"OK","QTY MISMATCH")))</f>
        <v/>
      </c>
      <c r="I220" s="9" t="str">
        <f aca="false">IF($A220="","",COUNTIF('4. Tracker'!$N$2:$N$3001,$A220))</f>
        <v/>
      </c>
      <c r="J220" s="9" t="str">
        <f aca="false">IF(OR($A220="",$C220=""),"",IF(TRIM($D220)="","MANUAL - NO REFDES",IF($I220=$C220,"OK",IF($I220&lt;$C220,"SHORT ("&amp;$I220&amp;" of "&amp;$C220&amp;")","OVER ("&amp;$I220&amp;" of "&amp;$C220&amp;")"))))</f>
        <v/>
      </c>
    </row>
    <row r="221" customFormat="false" ht="15" hidden="false" customHeight="false" outlineLevel="0" collapsed="false">
      <c r="A221" s="14"/>
      <c r="B221" s="15"/>
      <c r="C221" s="14"/>
      <c r="D221" s="14"/>
      <c r="E221" s="14"/>
      <c r="F221" s="15"/>
      <c r="G221" s="9" t="str">
        <f aca="false">IF(TRIM($D221)="","",LEN(TRIM($D221))-LEN(SUBSTITUTE(TRIM($D221),",",""))+1)</f>
        <v/>
      </c>
      <c r="H221" s="9" t="str">
        <f aca="false">IF(OR(TRIM($D221)="",$C221=""),"",IF(ISNUMBER(SEARCH("-",$D221)),"RANGE - EXPAND",IF($G221=$C221,"OK","QTY MISMATCH")))</f>
        <v/>
      </c>
      <c r="I221" s="9" t="str">
        <f aca="false">IF($A221="","",COUNTIF('4. Tracker'!$N$2:$N$3001,$A221))</f>
        <v/>
      </c>
      <c r="J221" s="9" t="str">
        <f aca="false">IF(OR($A221="",$C221=""),"",IF(TRIM($D221)="","MANUAL - NO REFDES",IF($I221=$C221,"OK",IF($I221&lt;$C221,"SHORT ("&amp;$I221&amp;" of "&amp;$C221&amp;")","OVER ("&amp;$I221&amp;" of "&amp;$C221&amp;")"))))</f>
        <v/>
      </c>
    </row>
    <row r="222" customFormat="false" ht="15" hidden="false" customHeight="false" outlineLevel="0" collapsed="false">
      <c r="A222" s="14"/>
      <c r="B222" s="15"/>
      <c r="C222" s="14"/>
      <c r="D222" s="14"/>
      <c r="E222" s="14"/>
      <c r="F222" s="15"/>
      <c r="G222" s="9" t="str">
        <f aca="false">IF(TRIM($D222)="","",LEN(TRIM($D222))-LEN(SUBSTITUTE(TRIM($D222),",",""))+1)</f>
        <v/>
      </c>
      <c r="H222" s="9" t="str">
        <f aca="false">IF(OR(TRIM($D222)="",$C222=""),"",IF(ISNUMBER(SEARCH("-",$D222)),"RANGE - EXPAND",IF($G222=$C222,"OK","QTY MISMATCH")))</f>
        <v/>
      </c>
      <c r="I222" s="9" t="str">
        <f aca="false">IF($A222="","",COUNTIF('4. Tracker'!$N$2:$N$3001,$A222))</f>
        <v/>
      </c>
      <c r="J222" s="9" t="str">
        <f aca="false">IF(OR($A222="",$C222=""),"",IF(TRIM($D222)="","MANUAL - NO REFDES",IF($I222=$C222,"OK",IF($I222&lt;$C222,"SHORT ("&amp;$I222&amp;" of "&amp;$C222&amp;")","OVER ("&amp;$I222&amp;" of "&amp;$C222&amp;")"))))</f>
        <v/>
      </c>
    </row>
    <row r="223" customFormat="false" ht="15" hidden="false" customHeight="false" outlineLevel="0" collapsed="false">
      <c r="A223" s="14"/>
      <c r="B223" s="15"/>
      <c r="C223" s="14"/>
      <c r="D223" s="14"/>
      <c r="E223" s="14"/>
      <c r="F223" s="15"/>
      <c r="G223" s="9" t="str">
        <f aca="false">IF(TRIM($D223)="","",LEN(TRIM($D223))-LEN(SUBSTITUTE(TRIM($D223),",",""))+1)</f>
        <v/>
      </c>
      <c r="H223" s="9" t="str">
        <f aca="false">IF(OR(TRIM($D223)="",$C223=""),"",IF(ISNUMBER(SEARCH("-",$D223)),"RANGE - EXPAND",IF($G223=$C223,"OK","QTY MISMATCH")))</f>
        <v/>
      </c>
      <c r="I223" s="9" t="str">
        <f aca="false">IF($A223="","",COUNTIF('4. Tracker'!$N$2:$N$3001,$A223))</f>
        <v/>
      </c>
      <c r="J223" s="9" t="str">
        <f aca="false">IF(OR($A223="",$C223=""),"",IF(TRIM($D223)="","MANUAL - NO REFDES",IF($I223=$C223,"OK",IF($I223&lt;$C223,"SHORT ("&amp;$I223&amp;" of "&amp;$C223&amp;")","OVER ("&amp;$I223&amp;" of "&amp;$C223&amp;")"))))</f>
        <v/>
      </c>
    </row>
    <row r="224" customFormat="false" ht="15" hidden="false" customHeight="false" outlineLevel="0" collapsed="false">
      <c r="A224" s="14"/>
      <c r="B224" s="15"/>
      <c r="C224" s="14"/>
      <c r="D224" s="14"/>
      <c r="E224" s="14"/>
      <c r="F224" s="15"/>
      <c r="G224" s="9" t="str">
        <f aca="false">IF(TRIM($D224)="","",LEN(TRIM($D224))-LEN(SUBSTITUTE(TRIM($D224),",",""))+1)</f>
        <v/>
      </c>
      <c r="H224" s="9" t="str">
        <f aca="false">IF(OR(TRIM($D224)="",$C224=""),"",IF(ISNUMBER(SEARCH("-",$D224)),"RANGE - EXPAND",IF($G224=$C224,"OK","QTY MISMATCH")))</f>
        <v/>
      </c>
      <c r="I224" s="9" t="str">
        <f aca="false">IF($A224="","",COUNTIF('4. Tracker'!$N$2:$N$3001,$A224))</f>
        <v/>
      </c>
      <c r="J224" s="9" t="str">
        <f aca="false">IF(OR($A224="",$C224=""),"",IF(TRIM($D224)="","MANUAL - NO REFDES",IF($I224=$C224,"OK",IF($I224&lt;$C224,"SHORT ("&amp;$I224&amp;" of "&amp;$C224&amp;")","OVER ("&amp;$I224&amp;" of "&amp;$C224&amp;")"))))</f>
        <v/>
      </c>
    </row>
    <row r="225" customFormat="false" ht="15" hidden="false" customHeight="false" outlineLevel="0" collapsed="false">
      <c r="A225" s="14"/>
      <c r="B225" s="15"/>
      <c r="C225" s="14"/>
      <c r="D225" s="14"/>
      <c r="E225" s="14"/>
      <c r="F225" s="15"/>
      <c r="G225" s="9" t="str">
        <f aca="false">IF(TRIM($D225)="","",LEN(TRIM($D225))-LEN(SUBSTITUTE(TRIM($D225),",",""))+1)</f>
        <v/>
      </c>
      <c r="H225" s="9" t="str">
        <f aca="false">IF(OR(TRIM($D225)="",$C225=""),"",IF(ISNUMBER(SEARCH("-",$D225)),"RANGE - EXPAND",IF($G225=$C225,"OK","QTY MISMATCH")))</f>
        <v/>
      </c>
      <c r="I225" s="9" t="str">
        <f aca="false">IF($A225="","",COUNTIF('4. Tracker'!$N$2:$N$3001,$A225))</f>
        <v/>
      </c>
      <c r="J225" s="9" t="str">
        <f aca="false">IF(OR($A225="",$C225=""),"",IF(TRIM($D225)="","MANUAL - NO REFDES",IF($I225=$C225,"OK",IF($I225&lt;$C225,"SHORT ("&amp;$I225&amp;" of "&amp;$C225&amp;")","OVER ("&amp;$I225&amp;" of "&amp;$C225&amp;")"))))</f>
        <v/>
      </c>
    </row>
    <row r="226" customFormat="false" ht="15" hidden="false" customHeight="false" outlineLevel="0" collapsed="false">
      <c r="A226" s="14"/>
      <c r="B226" s="15"/>
      <c r="C226" s="14"/>
      <c r="D226" s="14"/>
      <c r="E226" s="14"/>
      <c r="F226" s="15"/>
      <c r="G226" s="9" t="str">
        <f aca="false">IF(TRIM($D226)="","",LEN(TRIM($D226))-LEN(SUBSTITUTE(TRIM($D226),",",""))+1)</f>
        <v/>
      </c>
      <c r="H226" s="9" t="str">
        <f aca="false">IF(OR(TRIM($D226)="",$C226=""),"",IF(ISNUMBER(SEARCH("-",$D226)),"RANGE - EXPAND",IF($G226=$C226,"OK","QTY MISMATCH")))</f>
        <v/>
      </c>
      <c r="I226" s="9" t="str">
        <f aca="false">IF($A226="","",COUNTIF('4. Tracker'!$N$2:$N$3001,$A226))</f>
        <v/>
      </c>
      <c r="J226" s="9" t="str">
        <f aca="false">IF(OR($A226="",$C226=""),"",IF(TRIM($D226)="","MANUAL - NO REFDES",IF($I226=$C226,"OK",IF($I226&lt;$C226,"SHORT ("&amp;$I226&amp;" of "&amp;$C226&amp;")","OVER ("&amp;$I226&amp;" of "&amp;$C226&amp;")"))))</f>
        <v/>
      </c>
    </row>
    <row r="227" customFormat="false" ht="15" hidden="false" customHeight="false" outlineLevel="0" collapsed="false">
      <c r="A227" s="14"/>
      <c r="B227" s="15"/>
      <c r="C227" s="14"/>
      <c r="D227" s="14"/>
      <c r="E227" s="14"/>
      <c r="F227" s="15"/>
      <c r="G227" s="9" t="str">
        <f aca="false">IF(TRIM($D227)="","",LEN(TRIM($D227))-LEN(SUBSTITUTE(TRIM($D227),",",""))+1)</f>
        <v/>
      </c>
      <c r="H227" s="9" t="str">
        <f aca="false">IF(OR(TRIM($D227)="",$C227=""),"",IF(ISNUMBER(SEARCH("-",$D227)),"RANGE - EXPAND",IF($G227=$C227,"OK","QTY MISMATCH")))</f>
        <v/>
      </c>
      <c r="I227" s="9" t="str">
        <f aca="false">IF($A227="","",COUNTIF('4. Tracker'!$N$2:$N$3001,$A227))</f>
        <v/>
      </c>
      <c r="J227" s="9" t="str">
        <f aca="false">IF(OR($A227="",$C227=""),"",IF(TRIM($D227)="","MANUAL - NO REFDES",IF($I227=$C227,"OK",IF($I227&lt;$C227,"SHORT ("&amp;$I227&amp;" of "&amp;$C227&amp;")","OVER ("&amp;$I227&amp;" of "&amp;$C227&amp;")"))))</f>
        <v/>
      </c>
    </row>
    <row r="228" customFormat="false" ht="15" hidden="false" customHeight="false" outlineLevel="0" collapsed="false">
      <c r="A228" s="14"/>
      <c r="B228" s="15"/>
      <c r="C228" s="14"/>
      <c r="D228" s="14"/>
      <c r="E228" s="14"/>
      <c r="F228" s="15"/>
      <c r="G228" s="9" t="str">
        <f aca="false">IF(TRIM($D228)="","",LEN(TRIM($D228))-LEN(SUBSTITUTE(TRIM($D228),",",""))+1)</f>
        <v/>
      </c>
      <c r="H228" s="9" t="str">
        <f aca="false">IF(OR(TRIM($D228)="",$C228=""),"",IF(ISNUMBER(SEARCH("-",$D228)),"RANGE - EXPAND",IF($G228=$C228,"OK","QTY MISMATCH")))</f>
        <v/>
      </c>
      <c r="I228" s="9" t="str">
        <f aca="false">IF($A228="","",COUNTIF('4. Tracker'!$N$2:$N$3001,$A228))</f>
        <v/>
      </c>
      <c r="J228" s="9" t="str">
        <f aca="false">IF(OR($A228="",$C228=""),"",IF(TRIM($D228)="","MANUAL - NO REFDES",IF($I228=$C228,"OK",IF($I228&lt;$C228,"SHORT ("&amp;$I228&amp;" of "&amp;$C228&amp;")","OVER ("&amp;$I228&amp;" of "&amp;$C228&amp;")"))))</f>
        <v/>
      </c>
    </row>
    <row r="229" customFormat="false" ht="15" hidden="false" customHeight="false" outlineLevel="0" collapsed="false">
      <c r="A229" s="14"/>
      <c r="B229" s="15"/>
      <c r="C229" s="14"/>
      <c r="D229" s="14"/>
      <c r="E229" s="14"/>
      <c r="F229" s="15"/>
      <c r="G229" s="9" t="str">
        <f aca="false">IF(TRIM($D229)="","",LEN(TRIM($D229))-LEN(SUBSTITUTE(TRIM($D229),",",""))+1)</f>
        <v/>
      </c>
      <c r="H229" s="9" t="str">
        <f aca="false">IF(OR(TRIM($D229)="",$C229=""),"",IF(ISNUMBER(SEARCH("-",$D229)),"RANGE - EXPAND",IF($G229=$C229,"OK","QTY MISMATCH")))</f>
        <v/>
      </c>
      <c r="I229" s="9" t="str">
        <f aca="false">IF($A229="","",COUNTIF('4. Tracker'!$N$2:$N$3001,$A229))</f>
        <v/>
      </c>
      <c r="J229" s="9" t="str">
        <f aca="false">IF(OR($A229="",$C229=""),"",IF(TRIM($D229)="","MANUAL - NO REFDES",IF($I229=$C229,"OK",IF($I229&lt;$C229,"SHORT ("&amp;$I229&amp;" of "&amp;$C229&amp;")","OVER ("&amp;$I229&amp;" of "&amp;$C229&amp;")"))))</f>
        <v/>
      </c>
    </row>
    <row r="230" customFormat="false" ht="15" hidden="false" customHeight="false" outlineLevel="0" collapsed="false">
      <c r="A230" s="14"/>
      <c r="B230" s="15"/>
      <c r="C230" s="14"/>
      <c r="D230" s="14"/>
      <c r="E230" s="14"/>
      <c r="F230" s="15"/>
      <c r="G230" s="9" t="str">
        <f aca="false">IF(TRIM($D230)="","",LEN(TRIM($D230))-LEN(SUBSTITUTE(TRIM($D230),",",""))+1)</f>
        <v/>
      </c>
      <c r="H230" s="9" t="str">
        <f aca="false">IF(OR(TRIM($D230)="",$C230=""),"",IF(ISNUMBER(SEARCH("-",$D230)),"RANGE - EXPAND",IF($G230=$C230,"OK","QTY MISMATCH")))</f>
        <v/>
      </c>
      <c r="I230" s="9" t="str">
        <f aca="false">IF($A230="","",COUNTIF('4. Tracker'!$N$2:$N$3001,$A230))</f>
        <v/>
      </c>
      <c r="J230" s="9" t="str">
        <f aca="false">IF(OR($A230="",$C230=""),"",IF(TRIM($D230)="","MANUAL - NO REFDES",IF($I230=$C230,"OK",IF($I230&lt;$C230,"SHORT ("&amp;$I230&amp;" of "&amp;$C230&amp;")","OVER ("&amp;$I230&amp;" of "&amp;$C230&amp;")"))))</f>
        <v/>
      </c>
    </row>
    <row r="231" customFormat="false" ht="15" hidden="false" customHeight="false" outlineLevel="0" collapsed="false">
      <c r="A231" s="14"/>
      <c r="B231" s="15"/>
      <c r="C231" s="14"/>
      <c r="D231" s="14"/>
      <c r="E231" s="14"/>
      <c r="F231" s="15"/>
      <c r="G231" s="9" t="str">
        <f aca="false">IF(TRIM($D231)="","",LEN(TRIM($D231))-LEN(SUBSTITUTE(TRIM($D231),",",""))+1)</f>
        <v/>
      </c>
      <c r="H231" s="9" t="str">
        <f aca="false">IF(OR(TRIM($D231)="",$C231=""),"",IF(ISNUMBER(SEARCH("-",$D231)),"RANGE - EXPAND",IF($G231=$C231,"OK","QTY MISMATCH")))</f>
        <v/>
      </c>
      <c r="I231" s="9" t="str">
        <f aca="false">IF($A231="","",COUNTIF('4. Tracker'!$N$2:$N$3001,$A231))</f>
        <v/>
      </c>
      <c r="J231" s="9" t="str">
        <f aca="false">IF(OR($A231="",$C231=""),"",IF(TRIM($D231)="","MANUAL - NO REFDES",IF($I231=$C231,"OK",IF($I231&lt;$C231,"SHORT ("&amp;$I231&amp;" of "&amp;$C231&amp;")","OVER ("&amp;$I231&amp;" of "&amp;$C231&amp;")"))))</f>
        <v/>
      </c>
    </row>
    <row r="232" customFormat="false" ht="15" hidden="false" customHeight="false" outlineLevel="0" collapsed="false">
      <c r="A232" s="14"/>
      <c r="B232" s="15"/>
      <c r="C232" s="14"/>
      <c r="D232" s="14"/>
      <c r="E232" s="14"/>
      <c r="F232" s="15"/>
      <c r="G232" s="9" t="str">
        <f aca="false">IF(TRIM($D232)="","",LEN(TRIM($D232))-LEN(SUBSTITUTE(TRIM($D232),",",""))+1)</f>
        <v/>
      </c>
      <c r="H232" s="9" t="str">
        <f aca="false">IF(OR(TRIM($D232)="",$C232=""),"",IF(ISNUMBER(SEARCH("-",$D232)),"RANGE - EXPAND",IF($G232=$C232,"OK","QTY MISMATCH")))</f>
        <v/>
      </c>
      <c r="I232" s="9" t="str">
        <f aca="false">IF($A232="","",COUNTIF('4. Tracker'!$N$2:$N$3001,$A232))</f>
        <v/>
      </c>
      <c r="J232" s="9" t="str">
        <f aca="false">IF(OR($A232="",$C232=""),"",IF(TRIM($D232)="","MANUAL - NO REFDES",IF($I232=$C232,"OK",IF($I232&lt;$C232,"SHORT ("&amp;$I232&amp;" of "&amp;$C232&amp;")","OVER ("&amp;$I232&amp;" of "&amp;$C232&amp;")"))))</f>
        <v/>
      </c>
    </row>
    <row r="233" customFormat="false" ht="15" hidden="false" customHeight="false" outlineLevel="0" collapsed="false">
      <c r="A233" s="14"/>
      <c r="B233" s="15"/>
      <c r="C233" s="14"/>
      <c r="D233" s="14"/>
      <c r="E233" s="14"/>
      <c r="F233" s="15"/>
      <c r="G233" s="9" t="str">
        <f aca="false">IF(TRIM($D233)="","",LEN(TRIM($D233))-LEN(SUBSTITUTE(TRIM($D233),",",""))+1)</f>
        <v/>
      </c>
      <c r="H233" s="9" t="str">
        <f aca="false">IF(OR(TRIM($D233)="",$C233=""),"",IF(ISNUMBER(SEARCH("-",$D233)),"RANGE - EXPAND",IF($G233=$C233,"OK","QTY MISMATCH")))</f>
        <v/>
      </c>
      <c r="I233" s="9" t="str">
        <f aca="false">IF($A233="","",COUNTIF('4. Tracker'!$N$2:$N$3001,$A233))</f>
        <v/>
      </c>
      <c r="J233" s="9" t="str">
        <f aca="false">IF(OR($A233="",$C233=""),"",IF(TRIM($D233)="","MANUAL - NO REFDES",IF($I233=$C233,"OK",IF($I233&lt;$C233,"SHORT ("&amp;$I233&amp;" of "&amp;$C233&amp;")","OVER ("&amp;$I233&amp;" of "&amp;$C233&amp;")"))))</f>
        <v/>
      </c>
    </row>
    <row r="234" customFormat="false" ht="15" hidden="false" customHeight="false" outlineLevel="0" collapsed="false">
      <c r="A234" s="14"/>
      <c r="B234" s="15"/>
      <c r="C234" s="14"/>
      <c r="D234" s="14"/>
      <c r="E234" s="14"/>
      <c r="F234" s="15"/>
      <c r="G234" s="9" t="str">
        <f aca="false">IF(TRIM($D234)="","",LEN(TRIM($D234))-LEN(SUBSTITUTE(TRIM($D234),",",""))+1)</f>
        <v/>
      </c>
      <c r="H234" s="9" t="str">
        <f aca="false">IF(OR(TRIM($D234)="",$C234=""),"",IF(ISNUMBER(SEARCH("-",$D234)),"RANGE - EXPAND",IF($G234=$C234,"OK","QTY MISMATCH")))</f>
        <v/>
      </c>
      <c r="I234" s="9" t="str">
        <f aca="false">IF($A234="","",COUNTIF('4. Tracker'!$N$2:$N$3001,$A234))</f>
        <v/>
      </c>
      <c r="J234" s="9" t="str">
        <f aca="false">IF(OR($A234="",$C234=""),"",IF(TRIM($D234)="","MANUAL - NO REFDES",IF($I234=$C234,"OK",IF($I234&lt;$C234,"SHORT ("&amp;$I234&amp;" of "&amp;$C234&amp;")","OVER ("&amp;$I234&amp;" of "&amp;$C234&amp;")"))))</f>
        <v/>
      </c>
    </row>
    <row r="235" customFormat="false" ht="15" hidden="false" customHeight="false" outlineLevel="0" collapsed="false">
      <c r="A235" s="14"/>
      <c r="B235" s="15"/>
      <c r="C235" s="14"/>
      <c r="D235" s="14"/>
      <c r="E235" s="14"/>
      <c r="F235" s="15"/>
      <c r="G235" s="9" t="str">
        <f aca="false">IF(TRIM($D235)="","",LEN(TRIM($D235))-LEN(SUBSTITUTE(TRIM($D235),",",""))+1)</f>
        <v/>
      </c>
      <c r="H235" s="9" t="str">
        <f aca="false">IF(OR(TRIM($D235)="",$C235=""),"",IF(ISNUMBER(SEARCH("-",$D235)),"RANGE - EXPAND",IF($G235=$C235,"OK","QTY MISMATCH")))</f>
        <v/>
      </c>
      <c r="I235" s="9" t="str">
        <f aca="false">IF($A235="","",COUNTIF('4. Tracker'!$N$2:$N$3001,$A235))</f>
        <v/>
      </c>
      <c r="J235" s="9" t="str">
        <f aca="false">IF(OR($A235="",$C235=""),"",IF(TRIM($D235)="","MANUAL - NO REFDES",IF($I235=$C235,"OK",IF($I235&lt;$C235,"SHORT ("&amp;$I235&amp;" of "&amp;$C235&amp;")","OVER ("&amp;$I235&amp;" of "&amp;$C235&amp;")"))))</f>
        <v/>
      </c>
    </row>
    <row r="236" customFormat="false" ht="15" hidden="false" customHeight="false" outlineLevel="0" collapsed="false">
      <c r="A236" s="14"/>
      <c r="B236" s="15"/>
      <c r="C236" s="14"/>
      <c r="D236" s="14"/>
      <c r="E236" s="14"/>
      <c r="F236" s="15"/>
      <c r="G236" s="9" t="str">
        <f aca="false">IF(TRIM($D236)="","",LEN(TRIM($D236))-LEN(SUBSTITUTE(TRIM($D236),",",""))+1)</f>
        <v/>
      </c>
      <c r="H236" s="9" t="str">
        <f aca="false">IF(OR(TRIM($D236)="",$C236=""),"",IF(ISNUMBER(SEARCH("-",$D236)),"RANGE - EXPAND",IF($G236=$C236,"OK","QTY MISMATCH")))</f>
        <v/>
      </c>
      <c r="I236" s="9" t="str">
        <f aca="false">IF($A236="","",COUNTIF('4. Tracker'!$N$2:$N$3001,$A236))</f>
        <v/>
      </c>
      <c r="J236" s="9" t="str">
        <f aca="false">IF(OR($A236="",$C236=""),"",IF(TRIM($D236)="","MANUAL - NO REFDES",IF($I236=$C236,"OK",IF($I236&lt;$C236,"SHORT ("&amp;$I236&amp;" of "&amp;$C236&amp;")","OVER ("&amp;$I236&amp;" of "&amp;$C236&amp;")"))))</f>
        <v/>
      </c>
    </row>
    <row r="237" customFormat="false" ht="15" hidden="false" customHeight="false" outlineLevel="0" collapsed="false">
      <c r="A237" s="14"/>
      <c r="B237" s="15"/>
      <c r="C237" s="14"/>
      <c r="D237" s="14"/>
      <c r="E237" s="14"/>
      <c r="F237" s="15"/>
      <c r="G237" s="9" t="str">
        <f aca="false">IF(TRIM($D237)="","",LEN(TRIM($D237))-LEN(SUBSTITUTE(TRIM($D237),",",""))+1)</f>
        <v/>
      </c>
      <c r="H237" s="9" t="str">
        <f aca="false">IF(OR(TRIM($D237)="",$C237=""),"",IF(ISNUMBER(SEARCH("-",$D237)),"RANGE - EXPAND",IF($G237=$C237,"OK","QTY MISMATCH")))</f>
        <v/>
      </c>
      <c r="I237" s="9" t="str">
        <f aca="false">IF($A237="","",COUNTIF('4. Tracker'!$N$2:$N$3001,$A237))</f>
        <v/>
      </c>
      <c r="J237" s="9" t="str">
        <f aca="false">IF(OR($A237="",$C237=""),"",IF(TRIM($D237)="","MANUAL - NO REFDES",IF($I237=$C237,"OK",IF($I237&lt;$C237,"SHORT ("&amp;$I237&amp;" of "&amp;$C237&amp;")","OVER ("&amp;$I237&amp;" of "&amp;$C237&amp;")"))))</f>
        <v/>
      </c>
    </row>
    <row r="238" customFormat="false" ht="15" hidden="false" customHeight="false" outlineLevel="0" collapsed="false">
      <c r="A238" s="14"/>
      <c r="B238" s="15"/>
      <c r="C238" s="14"/>
      <c r="D238" s="14"/>
      <c r="E238" s="14"/>
      <c r="F238" s="15"/>
      <c r="G238" s="9" t="str">
        <f aca="false">IF(TRIM($D238)="","",LEN(TRIM($D238))-LEN(SUBSTITUTE(TRIM($D238),",",""))+1)</f>
        <v/>
      </c>
      <c r="H238" s="9" t="str">
        <f aca="false">IF(OR(TRIM($D238)="",$C238=""),"",IF(ISNUMBER(SEARCH("-",$D238)),"RANGE - EXPAND",IF($G238=$C238,"OK","QTY MISMATCH")))</f>
        <v/>
      </c>
      <c r="I238" s="9" t="str">
        <f aca="false">IF($A238="","",COUNTIF('4. Tracker'!$N$2:$N$3001,$A238))</f>
        <v/>
      </c>
      <c r="J238" s="9" t="str">
        <f aca="false">IF(OR($A238="",$C238=""),"",IF(TRIM($D238)="","MANUAL - NO REFDES",IF($I238=$C238,"OK",IF($I238&lt;$C238,"SHORT ("&amp;$I238&amp;" of "&amp;$C238&amp;")","OVER ("&amp;$I238&amp;" of "&amp;$C238&amp;")"))))</f>
        <v/>
      </c>
    </row>
    <row r="239" customFormat="false" ht="15" hidden="false" customHeight="false" outlineLevel="0" collapsed="false">
      <c r="A239" s="14"/>
      <c r="B239" s="15"/>
      <c r="C239" s="14"/>
      <c r="D239" s="14"/>
      <c r="E239" s="14"/>
      <c r="F239" s="15"/>
      <c r="G239" s="9" t="str">
        <f aca="false">IF(TRIM($D239)="","",LEN(TRIM($D239))-LEN(SUBSTITUTE(TRIM($D239),",",""))+1)</f>
        <v/>
      </c>
      <c r="H239" s="9" t="str">
        <f aca="false">IF(OR(TRIM($D239)="",$C239=""),"",IF(ISNUMBER(SEARCH("-",$D239)),"RANGE - EXPAND",IF($G239=$C239,"OK","QTY MISMATCH")))</f>
        <v/>
      </c>
      <c r="I239" s="9" t="str">
        <f aca="false">IF($A239="","",COUNTIF('4. Tracker'!$N$2:$N$3001,$A239))</f>
        <v/>
      </c>
      <c r="J239" s="9" t="str">
        <f aca="false">IF(OR($A239="",$C239=""),"",IF(TRIM($D239)="","MANUAL - NO REFDES",IF($I239=$C239,"OK",IF($I239&lt;$C239,"SHORT ("&amp;$I239&amp;" of "&amp;$C239&amp;")","OVER ("&amp;$I239&amp;" of "&amp;$C239&amp;")"))))</f>
        <v/>
      </c>
    </row>
    <row r="240" customFormat="false" ht="15" hidden="false" customHeight="false" outlineLevel="0" collapsed="false">
      <c r="A240" s="14"/>
      <c r="B240" s="15"/>
      <c r="C240" s="14"/>
      <c r="D240" s="14"/>
      <c r="E240" s="14"/>
      <c r="F240" s="15"/>
      <c r="G240" s="9" t="str">
        <f aca="false">IF(TRIM($D240)="","",LEN(TRIM($D240))-LEN(SUBSTITUTE(TRIM($D240),",",""))+1)</f>
        <v/>
      </c>
      <c r="H240" s="9" t="str">
        <f aca="false">IF(OR(TRIM($D240)="",$C240=""),"",IF(ISNUMBER(SEARCH("-",$D240)),"RANGE - EXPAND",IF($G240=$C240,"OK","QTY MISMATCH")))</f>
        <v/>
      </c>
      <c r="I240" s="9" t="str">
        <f aca="false">IF($A240="","",COUNTIF('4. Tracker'!$N$2:$N$3001,$A240))</f>
        <v/>
      </c>
      <c r="J240" s="9" t="str">
        <f aca="false">IF(OR($A240="",$C240=""),"",IF(TRIM($D240)="","MANUAL - NO REFDES",IF($I240=$C240,"OK",IF($I240&lt;$C240,"SHORT ("&amp;$I240&amp;" of "&amp;$C240&amp;")","OVER ("&amp;$I240&amp;" of "&amp;$C240&amp;")"))))</f>
        <v/>
      </c>
    </row>
    <row r="241" customFormat="false" ht="15" hidden="false" customHeight="false" outlineLevel="0" collapsed="false">
      <c r="A241" s="14"/>
      <c r="B241" s="15"/>
      <c r="C241" s="14"/>
      <c r="D241" s="14"/>
      <c r="E241" s="14"/>
      <c r="F241" s="15"/>
      <c r="G241" s="9" t="str">
        <f aca="false">IF(TRIM($D241)="","",LEN(TRIM($D241))-LEN(SUBSTITUTE(TRIM($D241),",",""))+1)</f>
        <v/>
      </c>
      <c r="H241" s="9" t="str">
        <f aca="false">IF(OR(TRIM($D241)="",$C241=""),"",IF(ISNUMBER(SEARCH("-",$D241)),"RANGE - EXPAND",IF($G241=$C241,"OK","QTY MISMATCH")))</f>
        <v/>
      </c>
      <c r="I241" s="9" t="str">
        <f aca="false">IF($A241="","",COUNTIF('4. Tracker'!$N$2:$N$3001,$A241))</f>
        <v/>
      </c>
      <c r="J241" s="9" t="str">
        <f aca="false">IF(OR($A241="",$C241=""),"",IF(TRIM($D241)="","MANUAL - NO REFDES",IF($I241=$C241,"OK",IF($I241&lt;$C241,"SHORT ("&amp;$I241&amp;" of "&amp;$C241&amp;")","OVER ("&amp;$I241&amp;" of "&amp;$C241&amp;")"))))</f>
        <v/>
      </c>
    </row>
    <row r="242" customFormat="false" ht="15" hidden="false" customHeight="false" outlineLevel="0" collapsed="false">
      <c r="A242" s="14"/>
      <c r="B242" s="15"/>
      <c r="C242" s="14"/>
      <c r="D242" s="14"/>
      <c r="E242" s="14"/>
      <c r="F242" s="15"/>
      <c r="G242" s="9" t="str">
        <f aca="false">IF(TRIM($D242)="","",LEN(TRIM($D242))-LEN(SUBSTITUTE(TRIM($D242),",",""))+1)</f>
        <v/>
      </c>
      <c r="H242" s="9" t="str">
        <f aca="false">IF(OR(TRIM($D242)="",$C242=""),"",IF(ISNUMBER(SEARCH("-",$D242)),"RANGE - EXPAND",IF($G242=$C242,"OK","QTY MISMATCH")))</f>
        <v/>
      </c>
      <c r="I242" s="9" t="str">
        <f aca="false">IF($A242="","",COUNTIF('4. Tracker'!$N$2:$N$3001,$A242))</f>
        <v/>
      </c>
      <c r="J242" s="9" t="str">
        <f aca="false">IF(OR($A242="",$C242=""),"",IF(TRIM($D242)="","MANUAL - NO REFDES",IF($I242=$C242,"OK",IF($I242&lt;$C242,"SHORT ("&amp;$I242&amp;" of "&amp;$C242&amp;")","OVER ("&amp;$I242&amp;" of "&amp;$C242&amp;")"))))</f>
        <v/>
      </c>
    </row>
    <row r="243" customFormat="false" ht="15" hidden="false" customHeight="false" outlineLevel="0" collapsed="false">
      <c r="A243" s="14"/>
      <c r="B243" s="15"/>
      <c r="C243" s="14"/>
      <c r="D243" s="14"/>
      <c r="E243" s="14"/>
      <c r="F243" s="15"/>
      <c r="G243" s="9" t="str">
        <f aca="false">IF(TRIM($D243)="","",LEN(TRIM($D243))-LEN(SUBSTITUTE(TRIM($D243),",",""))+1)</f>
        <v/>
      </c>
      <c r="H243" s="9" t="str">
        <f aca="false">IF(OR(TRIM($D243)="",$C243=""),"",IF(ISNUMBER(SEARCH("-",$D243)),"RANGE - EXPAND",IF($G243=$C243,"OK","QTY MISMATCH")))</f>
        <v/>
      </c>
      <c r="I243" s="9" t="str">
        <f aca="false">IF($A243="","",COUNTIF('4. Tracker'!$N$2:$N$3001,$A243))</f>
        <v/>
      </c>
      <c r="J243" s="9" t="str">
        <f aca="false">IF(OR($A243="",$C243=""),"",IF(TRIM($D243)="","MANUAL - NO REFDES",IF($I243=$C243,"OK",IF($I243&lt;$C243,"SHORT ("&amp;$I243&amp;" of "&amp;$C243&amp;")","OVER ("&amp;$I243&amp;" of "&amp;$C243&amp;")"))))</f>
        <v/>
      </c>
    </row>
    <row r="244" customFormat="false" ht="15" hidden="false" customHeight="false" outlineLevel="0" collapsed="false">
      <c r="A244" s="14"/>
      <c r="B244" s="15"/>
      <c r="C244" s="14"/>
      <c r="D244" s="14"/>
      <c r="E244" s="14"/>
      <c r="F244" s="15"/>
      <c r="G244" s="9" t="str">
        <f aca="false">IF(TRIM($D244)="","",LEN(TRIM($D244))-LEN(SUBSTITUTE(TRIM($D244),",",""))+1)</f>
        <v/>
      </c>
      <c r="H244" s="9" t="str">
        <f aca="false">IF(OR(TRIM($D244)="",$C244=""),"",IF(ISNUMBER(SEARCH("-",$D244)),"RANGE - EXPAND",IF($G244=$C244,"OK","QTY MISMATCH")))</f>
        <v/>
      </c>
      <c r="I244" s="9" t="str">
        <f aca="false">IF($A244="","",COUNTIF('4. Tracker'!$N$2:$N$3001,$A244))</f>
        <v/>
      </c>
      <c r="J244" s="9" t="str">
        <f aca="false">IF(OR($A244="",$C244=""),"",IF(TRIM($D244)="","MANUAL - NO REFDES",IF($I244=$C244,"OK",IF($I244&lt;$C244,"SHORT ("&amp;$I244&amp;" of "&amp;$C244&amp;")","OVER ("&amp;$I244&amp;" of "&amp;$C244&amp;")"))))</f>
        <v/>
      </c>
    </row>
    <row r="245" customFormat="false" ht="15" hidden="false" customHeight="false" outlineLevel="0" collapsed="false">
      <c r="A245" s="14"/>
      <c r="B245" s="15"/>
      <c r="C245" s="14"/>
      <c r="D245" s="14"/>
      <c r="E245" s="14"/>
      <c r="F245" s="15"/>
      <c r="G245" s="9" t="str">
        <f aca="false">IF(TRIM($D245)="","",LEN(TRIM($D245))-LEN(SUBSTITUTE(TRIM($D245),",",""))+1)</f>
        <v/>
      </c>
      <c r="H245" s="9" t="str">
        <f aca="false">IF(OR(TRIM($D245)="",$C245=""),"",IF(ISNUMBER(SEARCH("-",$D245)),"RANGE - EXPAND",IF($G245=$C245,"OK","QTY MISMATCH")))</f>
        <v/>
      </c>
      <c r="I245" s="9" t="str">
        <f aca="false">IF($A245="","",COUNTIF('4. Tracker'!$N$2:$N$3001,$A245))</f>
        <v/>
      </c>
      <c r="J245" s="9" t="str">
        <f aca="false">IF(OR($A245="",$C245=""),"",IF(TRIM($D245)="","MANUAL - NO REFDES",IF($I245=$C245,"OK",IF($I245&lt;$C245,"SHORT ("&amp;$I245&amp;" of "&amp;$C245&amp;")","OVER ("&amp;$I245&amp;" of "&amp;$C245&amp;")"))))</f>
        <v/>
      </c>
    </row>
    <row r="246" customFormat="false" ht="15" hidden="false" customHeight="false" outlineLevel="0" collapsed="false">
      <c r="A246" s="14"/>
      <c r="B246" s="15"/>
      <c r="C246" s="14"/>
      <c r="D246" s="14"/>
      <c r="E246" s="14"/>
      <c r="F246" s="15"/>
      <c r="G246" s="9" t="str">
        <f aca="false">IF(TRIM($D246)="","",LEN(TRIM($D246))-LEN(SUBSTITUTE(TRIM($D246),",",""))+1)</f>
        <v/>
      </c>
      <c r="H246" s="9" t="str">
        <f aca="false">IF(OR(TRIM($D246)="",$C246=""),"",IF(ISNUMBER(SEARCH("-",$D246)),"RANGE - EXPAND",IF($G246=$C246,"OK","QTY MISMATCH")))</f>
        <v/>
      </c>
      <c r="I246" s="9" t="str">
        <f aca="false">IF($A246="","",COUNTIF('4. Tracker'!$N$2:$N$3001,$A246))</f>
        <v/>
      </c>
      <c r="J246" s="9" t="str">
        <f aca="false">IF(OR($A246="",$C246=""),"",IF(TRIM($D246)="","MANUAL - NO REFDES",IF($I246=$C246,"OK",IF($I246&lt;$C246,"SHORT ("&amp;$I246&amp;" of "&amp;$C246&amp;")","OVER ("&amp;$I246&amp;" of "&amp;$C246&amp;")"))))</f>
        <v/>
      </c>
    </row>
    <row r="247" customFormat="false" ht="15" hidden="false" customHeight="false" outlineLevel="0" collapsed="false">
      <c r="A247" s="14"/>
      <c r="B247" s="15"/>
      <c r="C247" s="14"/>
      <c r="D247" s="14"/>
      <c r="E247" s="14"/>
      <c r="F247" s="15"/>
      <c r="G247" s="9" t="str">
        <f aca="false">IF(TRIM($D247)="","",LEN(TRIM($D247))-LEN(SUBSTITUTE(TRIM($D247),",",""))+1)</f>
        <v/>
      </c>
      <c r="H247" s="9" t="str">
        <f aca="false">IF(OR(TRIM($D247)="",$C247=""),"",IF(ISNUMBER(SEARCH("-",$D247)),"RANGE - EXPAND",IF($G247=$C247,"OK","QTY MISMATCH")))</f>
        <v/>
      </c>
      <c r="I247" s="9" t="str">
        <f aca="false">IF($A247="","",COUNTIF('4. Tracker'!$N$2:$N$3001,$A247))</f>
        <v/>
      </c>
      <c r="J247" s="9" t="str">
        <f aca="false">IF(OR($A247="",$C247=""),"",IF(TRIM($D247)="","MANUAL - NO REFDES",IF($I247=$C247,"OK",IF($I247&lt;$C247,"SHORT ("&amp;$I247&amp;" of "&amp;$C247&amp;")","OVER ("&amp;$I247&amp;" of "&amp;$C247&amp;")"))))</f>
        <v/>
      </c>
    </row>
    <row r="248" customFormat="false" ht="15" hidden="false" customHeight="false" outlineLevel="0" collapsed="false">
      <c r="A248" s="14"/>
      <c r="B248" s="15"/>
      <c r="C248" s="14"/>
      <c r="D248" s="14"/>
      <c r="E248" s="14"/>
      <c r="F248" s="15"/>
      <c r="G248" s="9" t="str">
        <f aca="false">IF(TRIM($D248)="","",LEN(TRIM($D248))-LEN(SUBSTITUTE(TRIM($D248),",",""))+1)</f>
        <v/>
      </c>
      <c r="H248" s="9" t="str">
        <f aca="false">IF(OR(TRIM($D248)="",$C248=""),"",IF(ISNUMBER(SEARCH("-",$D248)),"RANGE - EXPAND",IF($G248=$C248,"OK","QTY MISMATCH")))</f>
        <v/>
      </c>
      <c r="I248" s="9" t="str">
        <f aca="false">IF($A248="","",COUNTIF('4. Tracker'!$N$2:$N$3001,$A248))</f>
        <v/>
      </c>
      <c r="J248" s="9" t="str">
        <f aca="false">IF(OR($A248="",$C248=""),"",IF(TRIM($D248)="","MANUAL - NO REFDES",IF($I248=$C248,"OK",IF($I248&lt;$C248,"SHORT ("&amp;$I248&amp;" of "&amp;$C248&amp;")","OVER ("&amp;$I248&amp;" of "&amp;$C248&amp;")"))))</f>
        <v/>
      </c>
    </row>
    <row r="249" customFormat="false" ht="15" hidden="false" customHeight="false" outlineLevel="0" collapsed="false">
      <c r="A249" s="14"/>
      <c r="B249" s="15"/>
      <c r="C249" s="14"/>
      <c r="D249" s="14"/>
      <c r="E249" s="14"/>
      <c r="F249" s="15"/>
      <c r="G249" s="9" t="str">
        <f aca="false">IF(TRIM($D249)="","",LEN(TRIM($D249))-LEN(SUBSTITUTE(TRIM($D249),",",""))+1)</f>
        <v/>
      </c>
      <c r="H249" s="9" t="str">
        <f aca="false">IF(OR(TRIM($D249)="",$C249=""),"",IF(ISNUMBER(SEARCH("-",$D249)),"RANGE - EXPAND",IF($G249=$C249,"OK","QTY MISMATCH")))</f>
        <v/>
      </c>
      <c r="I249" s="9" t="str">
        <f aca="false">IF($A249="","",COUNTIF('4. Tracker'!$N$2:$N$3001,$A249))</f>
        <v/>
      </c>
      <c r="J249" s="9" t="str">
        <f aca="false">IF(OR($A249="",$C249=""),"",IF(TRIM($D249)="","MANUAL - NO REFDES",IF($I249=$C249,"OK",IF($I249&lt;$C249,"SHORT ("&amp;$I249&amp;" of "&amp;$C249&amp;")","OVER ("&amp;$I249&amp;" of "&amp;$C249&amp;")"))))</f>
        <v/>
      </c>
    </row>
    <row r="250" customFormat="false" ht="15" hidden="false" customHeight="false" outlineLevel="0" collapsed="false">
      <c r="A250" s="14"/>
      <c r="B250" s="15"/>
      <c r="C250" s="14"/>
      <c r="D250" s="14"/>
      <c r="E250" s="14"/>
      <c r="F250" s="15"/>
      <c r="G250" s="9" t="str">
        <f aca="false">IF(TRIM($D250)="","",LEN(TRIM($D250))-LEN(SUBSTITUTE(TRIM($D250),",",""))+1)</f>
        <v/>
      </c>
      <c r="H250" s="9" t="str">
        <f aca="false">IF(OR(TRIM($D250)="",$C250=""),"",IF(ISNUMBER(SEARCH("-",$D250)),"RANGE - EXPAND",IF($G250=$C250,"OK","QTY MISMATCH")))</f>
        <v/>
      </c>
      <c r="I250" s="9" t="str">
        <f aca="false">IF($A250="","",COUNTIF('4. Tracker'!$N$2:$N$3001,$A250))</f>
        <v/>
      </c>
      <c r="J250" s="9" t="str">
        <f aca="false">IF(OR($A250="",$C250=""),"",IF(TRIM($D250)="","MANUAL - NO REFDES",IF($I250=$C250,"OK",IF($I250&lt;$C250,"SHORT ("&amp;$I250&amp;" of "&amp;$C250&amp;")","OVER ("&amp;$I250&amp;" of "&amp;$C250&amp;")"))))</f>
        <v/>
      </c>
    </row>
    <row r="251" customFormat="false" ht="15" hidden="false" customHeight="false" outlineLevel="0" collapsed="false">
      <c r="A251" s="14"/>
      <c r="B251" s="15"/>
      <c r="C251" s="14"/>
      <c r="D251" s="14"/>
      <c r="E251" s="14"/>
      <c r="F251" s="15"/>
      <c r="G251" s="9" t="str">
        <f aca="false">IF(TRIM($D251)="","",LEN(TRIM($D251))-LEN(SUBSTITUTE(TRIM($D251),",",""))+1)</f>
        <v/>
      </c>
      <c r="H251" s="9" t="str">
        <f aca="false">IF(OR(TRIM($D251)="",$C251=""),"",IF(ISNUMBER(SEARCH("-",$D251)),"RANGE - EXPAND",IF($G251=$C251,"OK","QTY MISMATCH")))</f>
        <v/>
      </c>
      <c r="I251" s="9" t="str">
        <f aca="false">IF($A251="","",COUNTIF('4. Tracker'!$N$2:$N$3001,$A251))</f>
        <v/>
      </c>
      <c r="J251" s="9" t="str">
        <f aca="false">IF(OR($A251="",$C251=""),"",IF(TRIM($D251)="","MANUAL - NO REFDES",IF($I251=$C251,"OK",IF($I251&lt;$C251,"SHORT ("&amp;$I251&amp;" of "&amp;$C251&amp;")","OVER ("&amp;$I251&amp;" of "&amp;$C251&amp;")"))))</f>
        <v/>
      </c>
    </row>
    <row r="252" customFormat="false" ht="15" hidden="false" customHeight="false" outlineLevel="0" collapsed="false">
      <c r="A252" s="14"/>
      <c r="B252" s="15"/>
      <c r="C252" s="14"/>
      <c r="D252" s="14"/>
      <c r="E252" s="14"/>
      <c r="F252" s="15"/>
      <c r="G252" s="9" t="str">
        <f aca="false">IF(TRIM($D252)="","",LEN(TRIM($D252))-LEN(SUBSTITUTE(TRIM($D252),",",""))+1)</f>
        <v/>
      </c>
      <c r="H252" s="9" t="str">
        <f aca="false">IF(OR(TRIM($D252)="",$C252=""),"",IF(ISNUMBER(SEARCH("-",$D252)),"RANGE - EXPAND",IF($G252=$C252,"OK","QTY MISMATCH")))</f>
        <v/>
      </c>
      <c r="I252" s="9" t="str">
        <f aca="false">IF($A252="","",COUNTIF('4. Tracker'!$N$2:$N$3001,$A252))</f>
        <v/>
      </c>
      <c r="J252" s="9" t="str">
        <f aca="false">IF(OR($A252="",$C252=""),"",IF(TRIM($D252)="","MANUAL - NO REFDES",IF($I252=$C252,"OK",IF($I252&lt;$C252,"SHORT ("&amp;$I252&amp;" of "&amp;$C252&amp;")","OVER ("&amp;$I252&amp;" of "&amp;$C252&amp;")"))))</f>
        <v/>
      </c>
    </row>
    <row r="253" customFormat="false" ht="15" hidden="false" customHeight="false" outlineLevel="0" collapsed="false">
      <c r="A253" s="14"/>
      <c r="B253" s="15"/>
      <c r="C253" s="14"/>
      <c r="D253" s="14"/>
      <c r="E253" s="14"/>
      <c r="F253" s="15"/>
      <c r="G253" s="9" t="str">
        <f aca="false">IF(TRIM($D253)="","",LEN(TRIM($D253))-LEN(SUBSTITUTE(TRIM($D253),",",""))+1)</f>
        <v/>
      </c>
      <c r="H253" s="9" t="str">
        <f aca="false">IF(OR(TRIM($D253)="",$C253=""),"",IF(ISNUMBER(SEARCH("-",$D253)),"RANGE - EXPAND",IF($G253=$C253,"OK","QTY MISMATCH")))</f>
        <v/>
      </c>
      <c r="I253" s="9" t="str">
        <f aca="false">IF($A253="","",COUNTIF('4. Tracker'!$N$2:$N$3001,$A253))</f>
        <v/>
      </c>
      <c r="J253" s="9" t="str">
        <f aca="false">IF(OR($A253="",$C253=""),"",IF(TRIM($D253)="","MANUAL - NO REFDES",IF($I253=$C253,"OK",IF($I253&lt;$C253,"SHORT ("&amp;$I253&amp;" of "&amp;$C253&amp;")","OVER ("&amp;$I253&amp;" of "&amp;$C253&amp;")"))))</f>
        <v/>
      </c>
    </row>
    <row r="254" customFormat="false" ht="15" hidden="false" customHeight="false" outlineLevel="0" collapsed="false">
      <c r="A254" s="14"/>
      <c r="B254" s="15"/>
      <c r="C254" s="14"/>
      <c r="D254" s="14"/>
      <c r="E254" s="14"/>
      <c r="F254" s="15"/>
      <c r="G254" s="9" t="str">
        <f aca="false">IF(TRIM($D254)="","",LEN(TRIM($D254))-LEN(SUBSTITUTE(TRIM($D254),",",""))+1)</f>
        <v/>
      </c>
      <c r="H254" s="9" t="str">
        <f aca="false">IF(OR(TRIM($D254)="",$C254=""),"",IF(ISNUMBER(SEARCH("-",$D254)),"RANGE - EXPAND",IF($G254=$C254,"OK","QTY MISMATCH")))</f>
        <v/>
      </c>
      <c r="I254" s="9" t="str">
        <f aca="false">IF($A254="","",COUNTIF('4. Tracker'!$N$2:$N$3001,$A254))</f>
        <v/>
      </c>
      <c r="J254" s="9" t="str">
        <f aca="false">IF(OR($A254="",$C254=""),"",IF(TRIM($D254)="","MANUAL - NO REFDES",IF($I254=$C254,"OK",IF($I254&lt;$C254,"SHORT ("&amp;$I254&amp;" of "&amp;$C254&amp;")","OVER ("&amp;$I254&amp;" of "&amp;$C254&amp;")"))))</f>
        <v/>
      </c>
    </row>
    <row r="255" customFormat="false" ht="15" hidden="false" customHeight="false" outlineLevel="0" collapsed="false">
      <c r="A255" s="14"/>
      <c r="B255" s="15"/>
      <c r="C255" s="14"/>
      <c r="D255" s="14"/>
      <c r="E255" s="14"/>
      <c r="F255" s="15"/>
      <c r="G255" s="9" t="str">
        <f aca="false">IF(TRIM($D255)="","",LEN(TRIM($D255))-LEN(SUBSTITUTE(TRIM($D255),",",""))+1)</f>
        <v/>
      </c>
      <c r="H255" s="9" t="str">
        <f aca="false">IF(OR(TRIM($D255)="",$C255=""),"",IF(ISNUMBER(SEARCH("-",$D255)),"RANGE - EXPAND",IF($G255=$C255,"OK","QTY MISMATCH")))</f>
        <v/>
      </c>
      <c r="I255" s="9" t="str">
        <f aca="false">IF($A255="","",COUNTIF('4. Tracker'!$N$2:$N$3001,$A255))</f>
        <v/>
      </c>
      <c r="J255" s="9" t="str">
        <f aca="false">IF(OR($A255="",$C255=""),"",IF(TRIM($D255)="","MANUAL - NO REFDES",IF($I255=$C255,"OK",IF($I255&lt;$C255,"SHORT ("&amp;$I255&amp;" of "&amp;$C255&amp;")","OVER ("&amp;$I255&amp;" of "&amp;$C255&amp;")"))))</f>
        <v/>
      </c>
    </row>
    <row r="256" customFormat="false" ht="15" hidden="false" customHeight="false" outlineLevel="0" collapsed="false">
      <c r="A256" s="14"/>
      <c r="B256" s="15"/>
      <c r="C256" s="14"/>
      <c r="D256" s="14"/>
      <c r="E256" s="14"/>
      <c r="F256" s="15"/>
      <c r="G256" s="9" t="str">
        <f aca="false">IF(TRIM($D256)="","",LEN(TRIM($D256))-LEN(SUBSTITUTE(TRIM($D256),",",""))+1)</f>
        <v/>
      </c>
      <c r="H256" s="9" t="str">
        <f aca="false">IF(OR(TRIM($D256)="",$C256=""),"",IF(ISNUMBER(SEARCH("-",$D256)),"RANGE - EXPAND",IF($G256=$C256,"OK","QTY MISMATCH")))</f>
        <v/>
      </c>
      <c r="I256" s="9" t="str">
        <f aca="false">IF($A256="","",COUNTIF('4. Tracker'!$N$2:$N$3001,$A256))</f>
        <v/>
      </c>
      <c r="J256" s="9" t="str">
        <f aca="false">IF(OR($A256="",$C256=""),"",IF(TRIM($D256)="","MANUAL - NO REFDES",IF($I256=$C256,"OK",IF($I256&lt;$C256,"SHORT ("&amp;$I256&amp;" of "&amp;$C256&amp;")","OVER ("&amp;$I256&amp;" of "&amp;$C256&amp;")"))))</f>
        <v/>
      </c>
    </row>
    <row r="257" customFormat="false" ht="15" hidden="false" customHeight="false" outlineLevel="0" collapsed="false">
      <c r="A257" s="14"/>
      <c r="B257" s="15"/>
      <c r="C257" s="14"/>
      <c r="D257" s="14"/>
      <c r="E257" s="14"/>
      <c r="F257" s="15"/>
      <c r="G257" s="9" t="str">
        <f aca="false">IF(TRIM($D257)="","",LEN(TRIM($D257))-LEN(SUBSTITUTE(TRIM($D257),",",""))+1)</f>
        <v/>
      </c>
      <c r="H257" s="9" t="str">
        <f aca="false">IF(OR(TRIM($D257)="",$C257=""),"",IF(ISNUMBER(SEARCH("-",$D257)),"RANGE - EXPAND",IF($G257=$C257,"OK","QTY MISMATCH")))</f>
        <v/>
      </c>
      <c r="I257" s="9" t="str">
        <f aca="false">IF($A257="","",COUNTIF('4. Tracker'!$N$2:$N$3001,$A257))</f>
        <v/>
      </c>
      <c r="J257" s="9" t="str">
        <f aca="false">IF(OR($A257="",$C257=""),"",IF(TRIM($D257)="","MANUAL - NO REFDES",IF($I257=$C257,"OK",IF($I257&lt;$C257,"SHORT ("&amp;$I257&amp;" of "&amp;$C257&amp;")","OVER ("&amp;$I257&amp;" of "&amp;$C257&amp;")"))))</f>
        <v/>
      </c>
    </row>
    <row r="258" customFormat="false" ht="15" hidden="false" customHeight="false" outlineLevel="0" collapsed="false">
      <c r="A258" s="14"/>
      <c r="B258" s="15"/>
      <c r="C258" s="14"/>
      <c r="D258" s="14"/>
      <c r="E258" s="14"/>
      <c r="F258" s="15"/>
      <c r="G258" s="9" t="str">
        <f aca="false">IF(TRIM($D258)="","",LEN(TRIM($D258))-LEN(SUBSTITUTE(TRIM($D258),",",""))+1)</f>
        <v/>
      </c>
      <c r="H258" s="9" t="str">
        <f aca="false">IF(OR(TRIM($D258)="",$C258=""),"",IF(ISNUMBER(SEARCH("-",$D258)),"RANGE - EXPAND",IF($G258=$C258,"OK","QTY MISMATCH")))</f>
        <v/>
      </c>
      <c r="I258" s="9" t="str">
        <f aca="false">IF($A258="","",COUNTIF('4. Tracker'!$N$2:$N$3001,$A258))</f>
        <v/>
      </c>
      <c r="J258" s="9" t="str">
        <f aca="false">IF(OR($A258="",$C258=""),"",IF(TRIM($D258)="","MANUAL - NO REFDES",IF($I258=$C258,"OK",IF($I258&lt;$C258,"SHORT ("&amp;$I258&amp;" of "&amp;$C258&amp;")","OVER ("&amp;$I258&amp;" of "&amp;$C258&amp;")"))))</f>
        <v/>
      </c>
    </row>
    <row r="259" customFormat="false" ht="15" hidden="false" customHeight="false" outlineLevel="0" collapsed="false">
      <c r="A259" s="14"/>
      <c r="B259" s="15"/>
      <c r="C259" s="14"/>
      <c r="D259" s="14"/>
      <c r="E259" s="14"/>
      <c r="F259" s="15"/>
      <c r="G259" s="9" t="str">
        <f aca="false">IF(TRIM($D259)="","",LEN(TRIM($D259))-LEN(SUBSTITUTE(TRIM($D259),",",""))+1)</f>
        <v/>
      </c>
      <c r="H259" s="9" t="str">
        <f aca="false">IF(OR(TRIM($D259)="",$C259=""),"",IF(ISNUMBER(SEARCH("-",$D259)),"RANGE - EXPAND",IF($G259=$C259,"OK","QTY MISMATCH")))</f>
        <v/>
      </c>
      <c r="I259" s="9" t="str">
        <f aca="false">IF($A259="","",COUNTIF('4. Tracker'!$N$2:$N$3001,$A259))</f>
        <v/>
      </c>
      <c r="J259" s="9" t="str">
        <f aca="false">IF(OR($A259="",$C259=""),"",IF(TRIM($D259)="","MANUAL - NO REFDES",IF($I259=$C259,"OK",IF($I259&lt;$C259,"SHORT ("&amp;$I259&amp;" of "&amp;$C259&amp;")","OVER ("&amp;$I259&amp;" of "&amp;$C259&amp;")"))))</f>
        <v/>
      </c>
    </row>
    <row r="260" customFormat="false" ht="15" hidden="false" customHeight="false" outlineLevel="0" collapsed="false">
      <c r="A260" s="14"/>
      <c r="B260" s="15"/>
      <c r="C260" s="14"/>
      <c r="D260" s="14"/>
      <c r="E260" s="14"/>
      <c r="F260" s="15"/>
      <c r="G260" s="9" t="str">
        <f aca="false">IF(TRIM($D260)="","",LEN(TRIM($D260))-LEN(SUBSTITUTE(TRIM($D260),",",""))+1)</f>
        <v/>
      </c>
      <c r="H260" s="9" t="str">
        <f aca="false">IF(OR(TRIM($D260)="",$C260=""),"",IF(ISNUMBER(SEARCH("-",$D260)),"RANGE - EXPAND",IF($G260=$C260,"OK","QTY MISMATCH")))</f>
        <v/>
      </c>
      <c r="I260" s="9" t="str">
        <f aca="false">IF($A260="","",COUNTIF('4. Tracker'!$N$2:$N$3001,$A260))</f>
        <v/>
      </c>
      <c r="J260" s="9" t="str">
        <f aca="false">IF(OR($A260="",$C260=""),"",IF(TRIM($D260)="","MANUAL - NO REFDES",IF($I260=$C260,"OK",IF($I260&lt;$C260,"SHORT ("&amp;$I260&amp;" of "&amp;$C260&amp;")","OVER ("&amp;$I260&amp;" of "&amp;$C260&amp;")"))))</f>
        <v/>
      </c>
    </row>
    <row r="261" customFormat="false" ht="15" hidden="false" customHeight="false" outlineLevel="0" collapsed="false">
      <c r="A261" s="14"/>
      <c r="B261" s="15"/>
      <c r="C261" s="14"/>
      <c r="D261" s="14"/>
      <c r="E261" s="14"/>
      <c r="F261" s="15"/>
      <c r="G261" s="9" t="str">
        <f aca="false">IF(TRIM($D261)="","",LEN(TRIM($D261))-LEN(SUBSTITUTE(TRIM($D261),",",""))+1)</f>
        <v/>
      </c>
      <c r="H261" s="9" t="str">
        <f aca="false">IF(OR(TRIM($D261)="",$C261=""),"",IF(ISNUMBER(SEARCH("-",$D261)),"RANGE - EXPAND",IF($G261=$C261,"OK","QTY MISMATCH")))</f>
        <v/>
      </c>
      <c r="I261" s="9" t="str">
        <f aca="false">IF($A261="","",COUNTIF('4. Tracker'!$N$2:$N$3001,$A261))</f>
        <v/>
      </c>
      <c r="J261" s="9" t="str">
        <f aca="false">IF(OR($A261="",$C261=""),"",IF(TRIM($D261)="","MANUAL - NO REFDES",IF($I261=$C261,"OK",IF($I261&lt;$C261,"SHORT ("&amp;$I261&amp;" of "&amp;$C261&amp;")","OVER ("&amp;$I261&amp;" of "&amp;$C261&amp;")"))))</f>
        <v/>
      </c>
    </row>
    <row r="262" customFormat="false" ht="15" hidden="false" customHeight="false" outlineLevel="0" collapsed="false">
      <c r="A262" s="14"/>
      <c r="B262" s="15"/>
      <c r="C262" s="14"/>
      <c r="D262" s="14"/>
      <c r="E262" s="14"/>
      <c r="F262" s="15"/>
      <c r="G262" s="9" t="str">
        <f aca="false">IF(TRIM($D262)="","",LEN(TRIM($D262))-LEN(SUBSTITUTE(TRIM($D262),",",""))+1)</f>
        <v/>
      </c>
      <c r="H262" s="9" t="str">
        <f aca="false">IF(OR(TRIM($D262)="",$C262=""),"",IF(ISNUMBER(SEARCH("-",$D262)),"RANGE - EXPAND",IF($G262=$C262,"OK","QTY MISMATCH")))</f>
        <v/>
      </c>
      <c r="I262" s="9" t="str">
        <f aca="false">IF($A262="","",COUNTIF('4. Tracker'!$N$2:$N$3001,$A262))</f>
        <v/>
      </c>
      <c r="J262" s="9" t="str">
        <f aca="false">IF(OR($A262="",$C262=""),"",IF(TRIM($D262)="","MANUAL - NO REFDES",IF($I262=$C262,"OK",IF($I262&lt;$C262,"SHORT ("&amp;$I262&amp;" of "&amp;$C262&amp;")","OVER ("&amp;$I262&amp;" of "&amp;$C262&amp;")"))))</f>
        <v/>
      </c>
    </row>
    <row r="263" customFormat="false" ht="15" hidden="false" customHeight="false" outlineLevel="0" collapsed="false">
      <c r="A263" s="14"/>
      <c r="B263" s="15"/>
      <c r="C263" s="14"/>
      <c r="D263" s="14"/>
      <c r="E263" s="14"/>
      <c r="F263" s="15"/>
      <c r="G263" s="9" t="str">
        <f aca="false">IF(TRIM($D263)="","",LEN(TRIM($D263))-LEN(SUBSTITUTE(TRIM($D263),",",""))+1)</f>
        <v/>
      </c>
      <c r="H263" s="9" t="str">
        <f aca="false">IF(OR(TRIM($D263)="",$C263=""),"",IF(ISNUMBER(SEARCH("-",$D263)),"RANGE - EXPAND",IF($G263=$C263,"OK","QTY MISMATCH")))</f>
        <v/>
      </c>
      <c r="I263" s="9" t="str">
        <f aca="false">IF($A263="","",COUNTIF('4. Tracker'!$N$2:$N$3001,$A263))</f>
        <v/>
      </c>
      <c r="J263" s="9" t="str">
        <f aca="false">IF(OR($A263="",$C263=""),"",IF(TRIM($D263)="","MANUAL - NO REFDES",IF($I263=$C263,"OK",IF($I263&lt;$C263,"SHORT ("&amp;$I263&amp;" of "&amp;$C263&amp;")","OVER ("&amp;$I263&amp;" of "&amp;$C263&amp;")"))))</f>
        <v/>
      </c>
    </row>
    <row r="264" customFormat="false" ht="15" hidden="false" customHeight="false" outlineLevel="0" collapsed="false">
      <c r="A264" s="14"/>
      <c r="B264" s="15"/>
      <c r="C264" s="14"/>
      <c r="D264" s="14"/>
      <c r="E264" s="14"/>
      <c r="F264" s="15"/>
      <c r="G264" s="9" t="str">
        <f aca="false">IF(TRIM($D264)="","",LEN(TRIM($D264))-LEN(SUBSTITUTE(TRIM($D264),",",""))+1)</f>
        <v/>
      </c>
      <c r="H264" s="9" t="str">
        <f aca="false">IF(OR(TRIM($D264)="",$C264=""),"",IF(ISNUMBER(SEARCH("-",$D264)),"RANGE - EXPAND",IF($G264=$C264,"OK","QTY MISMATCH")))</f>
        <v/>
      </c>
      <c r="I264" s="9" t="str">
        <f aca="false">IF($A264="","",COUNTIF('4. Tracker'!$N$2:$N$3001,$A264))</f>
        <v/>
      </c>
      <c r="J264" s="9" t="str">
        <f aca="false">IF(OR($A264="",$C264=""),"",IF(TRIM($D264)="","MANUAL - NO REFDES",IF($I264=$C264,"OK",IF($I264&lt;$C264,"SHORT ("&amp;$I264&amp;" of "&amp;$C264&amp;")","OVER ("&amp;$I264&amp;" of "&amp;$C264&amp;")"))))</f>
        <v/>
      </c>
    </row>
    <row r="265" customFormat="false" ht="15" hidden="false" customHeight="false" outlineLevel="0" collapsed="false">
      <c r="A265" s="14"/>
      <c r="B265" s="15"/>
      <c r="C265" s="14"/>
      <c r="D265" s="14"/>
      <c r="E265" s="14"/>
      <c r="F265" s="15"/>
      <c r="G265" s="9" t="str">
        <f aca="false">IF(TRIM($D265)="","",LEN(TRIM($D265))-LEN(SUBSTITUTE(TRIM($D265),",",""))+1)</f>
        <v/>
      </c>
      <c r="H265" s="9" t="str">
        <f aca="false">IF(OR(TRIM($D265)="",$C265=""),"",IF(ISNUMBER(SEARCH("-",$D265)),"RANGE - EXPAND",IF($G265=$C265,"OK","QTY MISMATCH")))</f>
        <v/>
      </c>
      <c r="I265" s="9" t="str">
        <f aca="false">IF($A265="","",COUNTIF('4. Tracker'!$N$2:$N$3001,$A265))</f>
        <v/>
      </c>
      <c r="J265" s="9" t="str">
        <f aca="false">IF(OR($A265="",$C265=""),"",IF(TRIM($D265)="","MANUAL - NO REFDES",IF($I265=$C265,"OK",IF($I265&lt;$C265,"SHORT ("&amp;$I265&amp;" of "&amp;$C265&amp;")","OVER ("&amp;$I265&amp;" of "&amp;$C265&amp;")"))))</f>
        <v/>
      </c>
    </row>
    <row r="266" customFormat="false" ht="15" hidden="false" customHeight="false" outlineLevel="0" collapsed="false">
      <c r="A266" s="14"/>
      <c r="B266" s="15"/>
      <c r="C266" s="14"/>
      <c r="D266" s="14"/>
      <c r="E266" s="14"/>
      <c r="F266" s="15"/>
      <c r="G266" s="9" t="str">
        <f aca="false">IF(TRIM($D266)="","",LEN(TRIM($D266))-LEN(SUBSTITUTE(TRIM($D266),",",""))+1)</f>
        <v/>
      </c>
      <c r="H266" s="9" t="str">
        <f aca="false">IF(OR(TRIM($D266)="",$C266=""),"",IF(ISNUMBER(SEARCH("-",$D266)),"RANGE - EXPAND",IF($G266=$C266,"OK","QTY MISMATCH")))</f>
        <v/>
      </c>
      <c r="I266" s="9" t="str">
        <f aca="false">IF($A266="","",COUNTIF('4. Tracker'!$N$2:$N$3001,$A266))</f>
        <v/>
      </c>
      <c r="J266" s="9" t="str">
        <f aca="false">IF(OR($A266="",$C266=""),"",IF(TRIM($D266)="","MANUAL - NO REFDES",IF($I266=$C266,"OK",IF($I266&lt;$C266,"SHORT ("&amp;$I266&amp;" of "&amp;$C266&amp;")","OVER ("&amp;$I266&amp;" of "&amp;$C266&amp;")"))))</f>
        <v/>
      </c>
    </row>
    <row r="267" customFormat="false" ht="15" hidden="false" customHeight="false" outlineLevel="0" collapsed="false">
      <c r="A267" s="14"/>
      <c r="B267" s="15"/>
      <c r="C267" s="14"/>
      <c r="D267" s="14"/>
      <c r="E267" s="14"/>
      <c r="F267" s="15"/>
      <c r="G267" s="9" t="str">
        <f aca="false">IF(TRIM($D267)="","",LEN(TRIM($D267))-LEN(SUBSTITUTE(TRIM($D267),",",""))+1)</f>
        <v/>
      </c>
      <c r="H267" s="9" t="str">
        <f aca="false">IF(OR(TRIM($D267)="",$C267=""),"",IF(ISNUMBER(SEARCH("-",$D267)),"RANGE - EXPAND",IF($G267=$C267,"OK","QTY MISMATCH")))</f>
        <v/>
      </c>
      <c r="I267" s="9" t="str">
        <f aca="false">IF($A267="","",COUNTIF('4. Tracker'!$N$2:$N$3001,$A267))</f>
        <v/>
      </c>
      <c r="J267" s="9" t="str">
        <f aca="false">IF(OR($A267="",$C267=""),"",IF(TRIM($D267)="","MANUAL - NO REFDES",IF($I267=$C267,"OK",IF($I267&lt;$C267,"SHORT ("&amp;$I267&amp;" of "&amp;$C267&amp;")","OVER ("&amp;$I267&amp;" of "&amp;$C267&amp;")"))))</f>
        <v/>
      </c>
    </row>
    <row r="268" customFormat="false" ht="15" hidden="false" customHeight="false" outlineLevel="0" collapsed="false">
      <c r="A268" s="14"/>
      <c r="B268" s="15"/>
      <c r="C268" s="14"/>
      <c r="D268" s="14"/>
      <c r="E268" s="14"/>
      <c r="F268" s="15"/>
      <c r="G268" s="9" t="str">
        <f aca="false">IF(TRIM($D268)="","",LEN(TRIM($D268))-LEN(SUBSTITUTE(TRIM($D268),",",""))+1)</f>
        <v/>
      </c>
      <c r="H268" s="9" t="str">
        <f aca="false">IF(OR(TRIM($D268)="",$C268=""),"",IF(ISNUMBER(SEARCH("-",$D268)),"RANGE - EXPAND",IF($G268=$C268,"OK","QTY MISMATCH")))</f>
        <v/>
      </c>
      <c r="I268" s="9" t="str">
        <f aca="false">IF($A268="","",COUNTIF('4. Tracker'!$N$2:$N$3001,$A268))</f>
        <v/>
      </c>
      <c r="J268" s="9" t="str">
        <f aca="false">IF(OR($A268="",$C268=""),"",IF(TRIM($D268)="","MANUAL - NO REFDES",IF($I268=$C268,"OK",IF($I268&lt;$C268,"SHORT ("&amp;$I268&amp;" of "&amp;$C268&amp;")","OVER ("&amp;$I268&amp;" of "&amp;$C268&amp;")"))))</f>
        <v/>
      </c>
    </row>
    <row r="269" customFormat="false" ht="15" hidden="false" customHeight="false" outlineLevel="0" collapsed="false">
      <c r="A269" s="14"/>
      <c r="B269" s="15"/>
      <c r="C269" s="14"/>
      <c r="D269" s="14"/>
      <c r="E269" s="14"/>
      <c r="F269" s="15"/>
      <c r="G269" s="9" t="str">
        <f aca="false">IF(TRIM($D269)="","",LEN(TRIM($D269))-LEN(SUBSTITUTE(TRIM($D269),",",""))+1)</f>
        <v/>
      </c>
      <c r="H269" s="9" t="str">
        <f aca="false">IF(OR(TRIM($D269)="",$C269=""),"",IF(ISNUMBER(SEARCH("-",$D269)),"RANGE - EXPAND",IF($G269=$C269,"OK","QTY MISMATCH")))</f>
        <v/>
      </c>
      <c r="I269" s="9" t="str">
        <f aca="false">IF($A269="","",COUNTIF('4. Tracker'!$N$2:$N$3001,$A269))</f>
        <v/>
      </c>
      <c r="J269" s="9" t="str">
        <f aca="false">IF(OR($A269="",$C269=""),"",IF(TRIM($D269)="","MANUAL - NO REFDES",IF($I269=$C269,"OK",IF($I269&lt;$C269,"SHORT ("&amp;$I269&amp;" of "&amp;$C269&amp;")","OVER ("&amp;$I269&amp;" of "&amp;$C269&amp;")"))))</f>
        <v/>
      </c>
    </row>
    <row r="270" customFormat="false" ht="15" hidden="false" customHeight="false" outlineLevel="0" collapsed="false">
      <c r="A270" s="14"/>
      <c r="B270" s="15"/>
      <c r="C270" s="14"/>
      <c r="D270" s="14"/>
      <c r="E270" s="14"/>
      <c r="F270" s="15"/>
      <c r="G270" s="9" t="str">
        <f aca="false">IF(TRIM($D270)="","",LEN(TRIM($D270))-LEN(SUBSTITUTE(TRIM($D270),",",""))+1)</f>
        <v/>
      </c>
      <c r="H270" s="9" t="str">
        <f aca="false">IF(OR(TRIM($D270)="",$C270=""),"",IF(ISNUMBER(SEARCH("-",$D270)),"RANGE - EXPAND",IF($G270=$C270,"OK","QTY MISMATCH")))</f>
        <v/>
      </c>
      <c r="I270" s="9" t="str">
        <f aca="false">IF($A270="","",COUNTIF('4. Tracker'!$N$2:$N$3001,$A270))</f>
        <v/>
      </c>
      <c r="J270" s="9" t="str">
        <f aca="false">IF(OR($A270="",$C270=""),"",IF(TRIM($D270)="","MANUAL - NO REFDES",IF($I270=$C270,"OK",IF($I270&lt;$C270,"SHORT ("&amp;$I270&amp;" of "&amp;$C270&amp;")","OVER ("&amp;$I270&amp;" of "&amp;$C270&amp;")"))))</f>
        <v/>
      </c>
    </row>
    <row r="271" customFormat="false" ht="15" hidden="false" customHeight="false" outlineLevel="0" collapsed="false">
      <c r="A271" s="14"/>
      <c r="B271" s="15"/>
      <c r="C271" s="14"/>
      <c r="D271" s="14"/>
      <c r="E271" s="14"/>
      <c r="F271" s="15"/>
      <c r="G271" s="9" t="str">
        <f aca="false">IF(TRIM($D271)="","",LEN(TRIM($D271))-LEN(SUBSTITUTE(TRIM($D271),",",""))+1)</f>
        <v/>
      </c>
      <c r="H271" s="9" t="str">
        <f aca="false">IF(OR(TRIM($D271)="",$C271=""),"",IF(ISNUMBER(SEARCH("-",$D271)),"RANGE - EXPAND",IF($G271=$C271,"OK","QTY MISMATCH")))</f>
        <v/>
      </c>
      <c r="I271" s="9" t="str">
        <f aca="false">IF($A271="","",COUNTIF('4. Tracker'!$N$2:$N$3001,$A271))</f>
        <v/>
      </c>
      <c r="J271" s="9" t="str">
        <f aca="false">IF(OR($A271="",$C271=""),"",IF(TRIM($D271)="","MANUAL - NO REFDES",IF($I271=$C271,"OK",IF($I271&lt;$C271,"SHORT ("&amp;$I271&amp;" of "&amp;$C271&amp;")","OVER ("&amp;$I271&amp;" of "&amp;$C271&amp;")"))))</f>
        <v/>
      </c>
    </row>
    <row r="272" customFormat="false" ht="15" hidden="false" customHeight="false" outlineLevel="0" collapsed="false">
      <c r="A272" s="14"/>
      <c r="B272" s="15"/>
      <c r="C272" s="14"/>
      <c r="D272" s="14"/>
      <c r="E272" s="14"/>
      <c r="F272" s="15"/>
      <c r="G272" s="9" t="str">
        <f aca="false">IF(TRIM($D272)="","",LEN(TRIM($D272))-LEN(SUBSTITUTE(TRIM($D272),",",""))+1)</f>
        <v/>
      </c>
      <c r="H272" s="9" t="str">
        <f aca="false">IF(OR(TRIM($D272)="",$C272=""),"",IF(ISNUMBER(SEARCH("-",$D272)),"RANGE - EXPAND",IF($G272=$C272,"OK","QTY MISMATCH")))</f>
        <v/>
      </c>
      <c r="I272" s="9" t="str">
        <f aca="false">IF($A272="","",COUNTIF('4. Tracker'!$N$2:$N$3001,$A272))</f>
        <v/>
      </c>
      <c r="J272" s="9" t="str">
        <f aca="false">IF(OR($A272="",$C272=""),"",IF(TRIM($D272)="","MANUAL - NO REFDES",IF($I272=$C272,"OK",IF($I272&lt;$C272,"SHORT ("&amp;$I272&amp;" of "&amp;$C272&amp;")","OVER ("&amp;$I272&amp;" of "&amp;$C272&amp;")"))))</f>
        <v/>
      </c>
    </row>
    <row r="273" customFormat="false" ht="15" hidden="false" customHeight="false" outlineLevel="0" collapsed="false">
      <c r="A273" s="14"/>
      <c r="B273" s="15"/>
      <c r="C273" s="14"/>
      <c r="D273" s="14"/>
      <c r="E273" s="14"/>
      <c r="F273" s="15"/>
      <c r="G273" s="9" t="str">
        <f aca="false">IF(TRIM($D273)="","",LEN(TRIM($D273))-LEN(SUBSTITUTE(TRIM($D273),",",""))+1)</f>
        <v/>
      </c>
      <c r="H273" s="9" t="str">
        <f aca="false">IF(OR(TRIM($D273)="",$C273=""),"",IF(ISNUMBER(SEARCH("-",$D273)),"RANGE - EXPAND",IF($G273=$C273,"OK","QTY MISMATCH")))</f>
        <v/>
      </c>
      <c r="I273" s="9" t="str">
        <f aca="false">IF($A273="","",COUNTIF('4. Tracker'!$N$2:$N$3001,$A273))</f>
        <v/>
      </c>
      <c r="J273" s="9" t="str">
        <f aca="false">IF(OR($A273="",$C273=""),"",IF(TRIM($D273)="","MANUAL - NO REFDES",IF($I273=$C273,"OK",IF($I273&lt;$C273,"SHORT ("&amp;$I273&amp;" of "&amp;$C273&amp;")","OVER ("&amp;$I273&amp;" of "&amp;$C273&amp;")"))))</f>
        <v/>
      </c>
    </row>
    <row r="274" customFormat="false" ht="15" hidden="false" customHeight="false" outlineLevel="0" collapsed="false">
      <c r="A274" s="14"/>
      <c r="B274" s="15"/>
      <c r="C274" s="14"/>
      <c r="D274" s="14"/>
      <c r="E274" s="14"/>
      <c r="F274" s="15"/>
      <c r="G274" s="9" t="str">
        <f aca="false">IF(TRIM($D274)="","",LEN(TRIM($D274))-LEN(SUBSTITUTE(TRIM($D274),",",""))+1)</f>
        <v/>
      </c>
      <c r="H274" s="9" t="str">
        <f aca="false">IF(OR(TRIM($D274)="",$C274=""),"",IF(ISNUMBER(SEARCH("-",$D274)),"RANGE - EXPAND",IF($G274=$C274,"OK","QTY MISMATCH")))</f>
        <v/>
      </c>
      <c r="I274" s="9" t="str">
        <f aca="false">IF($A274="","",COUNTIF('4. Tracker'!$N$2:$N$3001,$A274))</f>
        <v/>
      </c>
      <c r="J274" s="9" t="str">
        <f aca="false">IF(OR($A274="",$C274=""),"",IF(TRIM($D274)="","MANUAL - NO REFDES",IF($I274=$C274,"OK",IF($I274&lt;$C274,"SHORT ("&amp;$I274&amp;" of "&amp;$C274&amp;")","OVER ("&amp;$I274&amp;" of "&amp;$C274&amp;")"))))</f>
        <v/>
      </c>
    </row>
    <row r="275" customFormat="false" ht="15" hidden="false" customHeight="false" outlineLevel="0" collapsed="false">
      <c r="A275" s="14"/>
      <c r="B275" s="15"/>
      <c r="C275" s="14"/>
      <c r="D275" s="14"/>
      <c r="E275" s="14"/>
      <c r="F275" s="15"/>
      <c r="G275" s="9" t="str">
        <f aca="false">IF(TRIM($D275)="","",LEN(TRIM($D275))-LEN(SUBSTITUTE(TRIM($D275),",",""))+1)</f>
        <v/>
      </c>
      <c r="H275" s="9" t="str">
        <f aca="false">IF(OR(TRIM($D275)="",$C275=""),"",IF(ISNUMBER(SEARCH("-",$D275)),"RANGE - EXPAND",IF($G275=$C275,"OK","QTY MISMATCH")))</f>
        <v/>
      </c>
      <c r="I275" s="9" t="str">
        <f aca="false">IF($A275="","",COUNTIF('4. Tracker'!$N$2:$N$3001,$A275))</f>
        <v/>
      </c>
      <c r="J275" s="9" t="str">
        <f aca="false">IF(OR($A275="",$C275=""),"",IF(TRIM($D275)="","MANUAL - NO REFDES",IF($I275=$C275,"OK",IF($I275&lt;$C275,"SHORT ("&amp;$I275&amp;" of "&amp;$C275&amp;")","OVER ("&amp;$I275&amp;" of "&amp;$C275&amp;")"))))</f>
        <v/>
      </c>
    </row>
    <row r="276" customFormat="false" ht="15" hidden="false" customHeight="false" outlineLevel="0" collapsed="false">
      <c r="A276" s="14"/>
      <c r="B276" s="15"/>
      <c r="C276" s="14"/>
      <c r="D276" s="14"/>
      <c r="E276" s="14"/>
      <c r="F276" s="15"/>
      <c r="G276" s="9" t="str">
        <f aca="false">IF(TRIM($D276)="","",LEN(TRIM($D276))-LEN(SUBSTITUTE(TRIM($D276),",",""))+1)</f>
        <v/>
      </c>
      <c r="H276" s="9" t="str">
        <f aca="false">IF(OR(TRIM($D276)="",$C276=""),"",IF(ISNUMBER(SEARCH("-",$D276)),"RANGE - EXPAND",IF($G276=$C276,"OK","QTY MISMATCH")))</f>
        <v/>
      </c>
      <c r="I276" s="9" t="str">
        <f aca="false">IF($A276="","",COUNTIF('4. Tracker'!$N$2:$N$3001,$A276))</f>
        <v/>
      </c>
      <c r="J276" s="9" t="str">
        <f aca="false">IF(OR($A276="",$C276=""),"",IF(TRIM($D276)="","MANUAL - NO REFDES",IF($I276=$C276,"OK",IF($I276&lt;$C276,"SHORT ("&amp;$I276&amp;" of "&amp;$C276&amp;")","OVER ("&amp;$I276&amp;" of "&amp;$C276&amp;")"))))</f>
        <v/>
      </c>
    </row>
    <row r="277" customFormat="false" ht="15" hidden="false" customHeight="false" outlineLevel="0" collapsed="false">
      <c r="A277" s="14"/>
      <c r="B277" s="15"/>
      <c r="C277" s="14"/>
      <c r="D277" s="14"/>
      <c r="E277" s="14"/>
      <c r="F277" s="15"/>
      <c r="G277" s="9" t="str">
        <f aca="false">IF(TRIM($D277)="","",LEN(TRIM($D277))-LEN(SUBSTITUTE(TRIM($D277),",",""))+1)</f>
        <v/>
      </c>
      <c r="H277" s="9" t="str">
        <f aca="false">IF(OR(TRIM($D277)="",$C277=""),"",IF(ISNUMBER(SEARCH("-",$D277)),"RANGE - EXPAND",IF($G277=$C277,"OK","QTY MISMATCH")))</f>
        <v/>
      </c>
      <c r="I277" s="9" t="str">
        <f aca="false">IF($A277="","",COUNTIF('4. Tracker'!$N$2:$N$3001,$A277))</f>
        <v/>
      </c>
      <c r="J277" s="9" t="str">
        <f aca="false">IF(OR($A277="",$C277=""),"",IF(TRIM($D277)="","MANUAL - NO REFDES",IF($I277=$C277,"OK",IF($I277&lt;$C277,"SHORT ("&amp;$I277&amp;" of "&amp;$C277&amp;")","OVER ("&amp;$I277&amp;" of "&amp;$C277&amp;")"))))</f>
        <v/>
      </c>
    </row>
    <row r="278" customFormat="false" ht="15" hidden="false" customHeight="false" outlineLevel="0" collapsed="false">
      <c r="A278" s="14"/>
      <c r="B278" s="15"/>
      <c r="C278" s="14"/>
      <c r="D278" s="14"/>
      <c r="E278" s="14"/>
      <c r="F278" s="15"/>
      <c r="G278" s="9" t="str">
        <f aca="false">IF(TRIM($D278)="","",LEN(TRIM($D278))-LEN(SUBSTITUTE(TRIM($D278),",",""))+1)</f>
        <v/>
      </c>
      <c r="H278" s="9" t="str">
        <f aca="false">IF(OR(TRIM($D278)="",$C278=""),"",IF(ISNUMBER(SEARCH("-",$D278)),"RANGE - EXPAND",IF($G278=$C278,"OK","QTY MISMATCH")))</f>
        <v/>
      </c>
      <c r="I278" s="9" t="str">
        <f aca="false">IF($A278="","",COUNTIF('4. Tracker'!$N$2:$N$3001,$A278))</f>
        <v/>
      </c>
      <c r="J278" s="9" t="str">
        <f aca="false">IF(OR($A278="",$C278=""),"",IF(TRIM($D278)="","MANUAL - NO REFDES",IF($I278=$C278,"OK",IF($I278&lt;$C278,"SHORT ("&amp;$I278&amp;" of "&amp;$C278&amp;")","OVER ("&amp;$I278&amp;" of "&amp;$C278&amp;")"))))</f>
        <v/>
      </c>
    </row>
    <row r="279" customFormat="false" ht="15" hidden="false" customHeight="false" outlineLevel="0" collapsed="false">
      <c r="A279" s="14"/>
      <c r="B279" s="15"/>
      <c r="C279" s="14"/>
      <c r="D279" s="14"/>
      <c r="E279" s="14"/>
      <c r="F279" s="15"/>
      <c r="G279" s="9" t="str">
        <f aca="false">IF(TRIM($D279)="","",LEN(TRIM($D279))-LEN(SUBSTITUTE(TRIM($D279),",",""))+1)</f>
        <v/>
      </c>
      <c r="H279" s="9" t="str">
        <f aca="false">IF(OR(TRIM($D279)="",$C279=""),"",IF(ISNUMBER(SEARCH("-",$D279)),"RANGE - EXPAND",IF($G279=$C279,"OK","QTY MISMATCH")))</f>
        <v/>
      </c>
      <c r="I279" s="9" t="str">
        <f aca="false">IF($A279="","",COUNTIF('4. Tracker'!$N$2:$N$3001,$A279))</f>
        <v/>
      </c>
      <c r="J279" s="9" t="str">
        <f aca="false">IF(OR($A279="",$C279=""),"",IF(TRIM($D279)="","MANUAL - NO REFDES",IF($I279=$C279,"OK",IF($I279&lt;$C279,"SHORT ("&amp;$I279&amp;" of "&amp;$C279&amp;")","OVER ("&amp;$I279&amp;" of "&amp;$C279&amp;")"))))</f>
        <v/>
      </c>
    </row>
    <row r="280" customFormat="false" ht="15" hidden="false" customHeight="false" outlineLevel="0" collapsed="false">
      <c r="A280" s="14"/>
      <c r="B280" s="15"/>
      <c r="C280" s="14"/>
      <c r="D280" s="14"/>
      <c r="E280" s="14"/>
      <c r="F280" s="15"/>
      <c r="G280" s="9" t="str">
        <f aca="false">IF(TRIM($D280)="","",LEN(TRIM($D280))-LEN(SUBSTITUTE(TRIM($D280),",",""))+1)</f>
        <v/>
      </c>
      <c r="H280" s="9" t="str">
        <f aca="false">IF(OR(TRIM($D280)="",$C280=""),"",IF(ISNUMBER(SEARCH("-",$D280)),"RANGE - EXPAND",IF($G280=$C280,"OK","QTY MISMATCH")))</f>
        <v/>
      </c>
      <c r="I280" s="9" t="str">
        <f aca="false">IF($A280="","",COUNTIF('4. Tracker'!$N$2:$N$3001,$A280))</f>
        <v/>
      </c>
      <c r="J280" s="9" t="str">
        <f aca="false">IF(OR($A280="",$C280=""),"",IF(TRIM($D280)="","MANUAL - NO REFDES",IF($I280=$C280,"OK",IF($I280&lt;$C280,"SHORT ("&amp;$I280&amp;" of "&amp;$C280&amp;")","OVER ("&amp;$I280&amp;" of "&amp;$C280&amp;")"))))</f>
        <v/>
      </c>
    </row>
    <row r="281" customFormat="false" ht="15" hidden="false" customHeight="false" outlineLevel="0" collapsed="false">
      <c r="A281" s="14"/>
      <c r="B281" s="15"/>
      <c r="C281" s="14"/>
      <c r="D281" s="14"/>
      <c r="E281" s="14"/>
      <c r="F281" s="15"/>
      <c r="G281" s="9" t="str">
        <f aca="false">IF(TRIM($D281)="","",LEN(TRIM($D281))-LEN(SUBSTITUTE(TRIM($D281),",",""))+1)</f>
        <v/>
      </c>
      <c r="H281" s="9" t="str">
        <f aca="false">IF(OR(TRIM($D281)="",$C281=""),"",IF(ISNUMBER(SEARCH("-",$D281)),"RANGE - EXPAND",IF($G281=$C281,"OK","QTY MISMATCH")))</f>
        <v/>
      </c>
      <c r="I281" s="9" t="str">
        <f aca="false">IF($A281="","",COUNTIF('4. Tracker'!$N$2:$N$3001,$A281))</f>
        <v/>
      </c>
      <c r="J281" s="9" t="str">
        <f aca="false">IF(OR($A281="",$C281=""),"",IF(TRIM($D281)="","MANUAL - NO REFDES",IF($I281=$C281,"OK",IF($I281&lt;$C281,"SHORT ("&amp;$I281&amp;" of "&amp;$C281&amp;")","OVER ("&amp;$I281&amp;" of "&amp;$C281&amp;")"))))</f>
        <v/>
      </c>
    </row>
    <row r="282" customFormat="false" ht="15" hidden="false" customHeight="false" outlineLevel="0" collapsed="false">
      <c r="A282" s="14"/>
      <c r="B282" s="15"/>
      <c r="C282" s="14"/>
      <c r="D282" s="14"/>
      <c r="E282" s="14"/>
      <c r="F282" s="15"/>
      <c r="G282" s="9" t="str">
        <f aca="false">IF(TRIM($D282)="","",LEN(TRIM($D282))-LEN(SUBSTITUTE(TRIM($D282),",",""))+1)</f>
        <v/>
      </c>
      <c r="H282" s="9" t="str">
        <f aca="false">IF(OR(TRIM($D282)="",$C282=""),"",IF(ISNUMBER(SEARCH("-",$D282)),"RANGE - EXPAND",IF($G282=$C282,"OK","QTY MISMATCH")))</f>
        <v/>
      </c>
      <c r="I282" s="9" t="str">
        <f aca="false">IF($A282="","",COUNTIF('4. Tracker'!$N$2:$N$3001,$A282))</f>
        <v/>
      </c>
      <c r="J282" s="9" t="str">
        <f aca="false">IF(OR($A282="",$C282=""),"",IF(TRIM($D282)="","MANUAL - NO REFDES",IF($I282=$C282,"OK",IF($I282&lt;$C282,"SHORT ("&amp;$I282&amp;" of "&amp;$C282&amp;")","OVER ("&amp;$I282&amp;" of "&amp;$C282&amp;")"))))</f>
        <v/>
      </c>
    </row>
    <row r="283" customFormat="false" ht="15" hidden="false" customHeight="false" outlineLevel="0" collapsed="false">
      <c r="A283" s="14"/>
      <c r="B283" s="15"/>
      <c r="C283" s="14"/>
      <c r="D283" s="14"/>
      <c r="E283" s="14"/>
      <c r="F283" s="15"/>
      <c r="G283" s="9" t="str">
        <f aca="false">IF(TRIM($D283)="","",LEN(TRIM($D283))-LEN(SUBSTITUTE(TRIM($D283),",",""))+1)</f>
        <v/>
      </c>
      <c r="H283" s="9" t="str">
        <f aca="false">IF(OR(TRIM($D283)="",$C283=""),"",IF(ISNUMBER(SEARCH("-",$D283)),"RANGE - EXPAND",IF($G283=$C283,"OK","QTY MISMATCH")))</f>
        <v/>
      </c>
      <c r="I283" s="9" t="str">
        <f aca="false">IF($A283="","",COUNTIF('4. Tracker'!$N$2:$N$3001,$A283))</f>
        <v/>
      </c>
      <c r="J283" s="9" t="str">
        <f aca="false">IF(OR($A283="",$C283=""),"",IF(TRIM($D283)="","MANUAL - NO REFDES",IF($I283=$C283,"OK",IF($I283&lt;$C283,"SHORT ("&amp;$I283&amp;" of "&amp;$C283&amp;")","OVER ("&amp;$I283&amp;" of "&amp;$C283&amp;")"))))</f>
        <v/>
      </c>
    </row>
    <row r="284" customFormat="false" ht="15" hidden="false" customHeight="false" outlineLevel="0" collapsed="false">
      <c r="A284" s="14"/>
      <c r="B284" s="15"/>
      <c r="C284" s="14"/>
      <c r="D284" s="14"/>
      <c r="E284" s="14"/>
      <c r="F284" s="15"/>
      <c r="G284" s="9" t="str">
        <f aca="false">IF(TRIM($D284)="","",LEN(TRIM($D284))-LEN(SUBSTITUTE(TRIM($D284),",",""))+1)</f>
        <v/>
      </c>
      <c r="H284" s="9" t="str">
        <f aca="false">IF(OR(TRIM($D284)="",$C284=""),"",IF(ISNUMBER(SEARCH("-",$D284)),"RANGE - EXPAND",IF($G284=$C284,"OK","QTY MISMATCH")))</f>
        <v/>
      </c>
      <c r="I284" s="9" t="str">
        <f aca="false">IF($A284="","",COUNTIF('4. Tracker'!$N$2:$N$3001,$A284))</f>
        <v/>
      </c>
      <c r="J284" s="9" t="str">
        <f aca="false">IF(OR($A284="",$C284=""),"",IF(TRIM($D284)="","MANUAL - NO REFDES",IF($I284=$C284,"OK",IF($I284&lt;$C284,"SHORT ("&amp;$I284&amp;" of "&amp;$C284&amp;")","OVER ("&amp;$I284&amp;" of "&amp;$C284&amp;")"))))</f>
        <v/>
      </c>
    </row>
    <row r="285" customFormat="false" ht="15" hidden="false" customHeight="false" outlineLevel="0" collapsed="false">
      <c r="A285" s="14"/>
      <c r="B285" s="15"/>
      <c r="C285" s="14"/>
      <c r="D285" s="14"/>
      <c r="E285" s="14"/>
      <c r="F285" s="15"/>
      <c r="G285" s="9" t="str">
        <f aca="false">IF(TRIM($D285)="","",LEN(TRIM($D285))-LEN(SUBSTITUTE(TRIM($D285),",",""))+1)</f>
        <v/>
      </c>
      <c r="H285" s="9" t="str">
        <f aca="false">IF(OR(TRIM($D285)="",$C285=""),"",IF(ISNUMBER(SEARCH("-",$D285)),"RANGE - EXPAND",IF($G285=$C285,"OK","QTY MISMATCH")))</f>
        <v/>
      </c>
      <c r="I285" s="9" t="str">
        <f aca="false">IF($A285="","",COUNTIF('4. Tracker'!$N$2:$N$3001,$A285))</f>
        <v/>
      </c>
      <c r="J285" s="9" t="str">
        <f aca="false">IF(OR($A285="",$C285=""),"",IF(TRIM($D285)="","MANUAL - NO REFDES",IF($I285=$C285,"OK",IF($I285&lt;$C285,"SHORT ("&amp;$I285&amp;" of "&amp;$C285&amp;")","OVER ("&amp;$I285&amp;" of "&amp;$C285&amp;")"))))</f>
        <v/>
      </c>
    </row>
    <row r="286" customFormat="false" ht="15" hidden="false" customHeight="false" outlineLevel="0" collapsed="false">
      <c r="A286" s="14"/>
      <c r="B286" s="15"/>
      <c r="C286" s="14"/>
      <c r="D286" s="14"/>
      <c r="E286" s="14"/>
      <c r="F286" s="15"/>
      <c r="G286" s="9" t="str">
        <f aca="false">IF(TRIM($D286)="","",LEN(TRIM($D286))-LEN(SUBSTITUTE(TRIM($D286),",",""))+1)</f>
        <v/>
      </c>
      <c r="H286" s="9" t="str">
        <f aca="false">IF(OR(TRIM($D286)="",$C286=""),"",IF(ISNUMBER(SEARCH("-",$D286)),"RANGE - EXPAND",IF($G286=$C286,"OK","QTY MISMATCH")))</f>
        <v/>
      </c>
      <c r="I286" s="9" t="str">
        <f aca="false">IF($A286="","",COUNTIF('4. Tracker'!$N$2:$N$3001,$A286))</f>
        <v/>
      </c>
      <c r="J286" s="9" t="str">
        <f aca="false">IF(OR($A286="",$C286=""),"",IF(TRIM($D286)="","MANUAL - NO REFDES",IF($I286=$C286,"OK",IF($I286&lt;$C286,"SHORT ("&amp;$I286&amp;" of "&amp;$C286&amp;")","OVER ("&amp;$I286&amp;" of "&amp;$C286&amp;")"))))</f>
        <v/>
      </c>
    </row>
    <row r="287" customFormat="false" ht="15" hidden="false" customHeight="false" outlineLevel="0" collapsed="false">
      <c r="A287" s="14"/>
      <c r="B287" s="15"/>
      <c r="C287" s="14"/>
      <c r="D287" s="14"/>
      <c r="E287" s="14"/>
      <c r="F287" s="15"/>
      <c r="G287" s="9" t="str">
        <f aca="false">IF(TRIM($D287)="","",LEN(TRIM($D287))-LEN(SUBSTITUTE(TRIM($D287),",",""))+1)</f>
        <v/>
      </c>
      <c r="H287" s="9" t="str">
        <f aca="false">IF(OR(TRIM($D287)="",$C287=""),"",IF(ISNUMBER(SEARCH("-",$D287)),"RANGE - EXPAND",IF($G287=$C287,"OK","QTY MISMATCH")))</f>
        <v/>
      </c>
      <c r="I287" s="9" t="str">
        <f aca="false">IF($A287="","",COUNTIF('4. Tracker'!$N$2:$N$3001,$A287))</f>
        <v/>
      </c>
      <c r="J287" s="9" t="str">
        <f aca="false">IF(OR($A287="",$C287=""),"",IF(TRIM($D287)="","MANUAL - NO REFDES",IF($I287=$C287,"OK",IF($I287&lt;$C287,"SHORT ("&amp;$I287&amp;" of "&amp;$C287&amp;")","OVER ("&amp;$I287&amp;" of "&amp;$C287&amp;")"))))</f>
        <v/>
      </c>
    </row>
    <row r="288" customFormat="false" ht="15" hidden="false" customHeight="false" outlineLevel="0" collapsed="false">
      <c r="A288" s="14"/>
      <c r="B288" s="15"/>
      <c r="C288" s="14"/>
      <c r="D288" s="14"/>
      <c r="E288" s="14"/>
      <c r="F288" s="15"/>
      <c r="G288" s="9" t="str">
        <f aca="false">IF(TRIM($D288)="","",LEN(TRIM($D288))-LEN(SUBSTITUTE(TRIM($D288),",",""))+1)</f>
        <v/>
      </c>
      <c r="H288" s="9" t="str">
        <f aca="false">IF(OR(TRIM($D288)="",$C288=""),"",IF(ISNUMBER(SEARCH("-",$D288)),"RANGE - EXPAND",IF($G288=$C288,"OK","QTY MISMATCH")))</f>
        <v/>
      </c>
      <c r="I288" s="9" t="str">
        <f aca="false">IF($A288="","",COUNTIF('4. Tracker'!$N$2:$N$3001,$A288))</f>
        <v/>
      </c>
      <c r="J288" s="9" t="str">
        <f aca="false">IF(OR($A288="",$C288=""),"",IF(TRIM($D288)="","MANUAL - NO REFDES",IF($I288=$C288,"OK",IF($I288&lt;$C288,"SHORT ("&amp;$I288&amp;" of "&amp;$C288&amp;")","OVER ("&amp;$I288&amp;" of "&amp;$C288&amp;")"))))</f>
        <v/>
      </c>
    </row>
    <row r="289" customFormat="false" ht="15" hidden="false" customHeight="false" outlineLevel="0" collapsed="false">
      <c r="A289" s="14"/>
      <c r="B289" s="15"/>
      <c r="C289" s="14"/>
      <c r="D289" s="14"/>
      <c r="E289" s="14"/>
      <c r="F289" s="15"/>
      <c r="G289" s="9" t="str">
        <f aca="false">IF(TRIM($D289)="","",LEN(TRIM($D289))-LEN(SUBSTITUTE(TRIM($D289),",",""))+1)</f>
        <v/>
      </c>
      <c r="H289" s="9" t="str">
        <f aca="false">IF(OR(TRIM($D289)="",$C289=""),"",IF(ISNUMBER(SEARCH("-",$D289)),"RANGE - EXPAND",IF($G289=$C289,"OK","QTY MISMATCH")))</f>
        <v/>
      </c>
      <c r="I289" s="9" t="str">
        <f aca="false">IF($A289="","",COUNTIF('4. Tracker'!$N$2:$N$3001,$A289))</f>
        <v/>
      </c>
      <c r="J289" s="9" t="str">
        <f aca="false">IF(OR($A289="",$C289=""),"",IF(TRIM($D289)="","MANUAL - NO REFDES",IF($I289=$C289,"OK",IF($I289&lt;$C289,"SHORT ("&amp;$I289&amp;" of "&amp;$C289&amp;")","OVER ("&amp;$I289&amp;" of "&amp;$C289&amp;")"))))</f>
        <v/>
      </c>
    </row>
    <row r="290" customFormat="false" ht="15" hidden="false" customHeight="false" outlineLevel="0" collapsed="false">
      <c r="A290" s="14"/>
      <c r="B290" s="15"/>
      <c r="C290" s="14"/>
      <c r="D290" s="14"/>
      <c r="E290" s="14"/>
      <c r="F290" s="15"/>
      <c r="G290" s="9" t="str">
        <f aca="false">IF(TRIM($D290)="","",LEN(TRIM($D290))-LEN(SUBSTITUTE(TRIM($D290),",",""))+1)</f>
        <v/>
      </c>
      <c r="H290" s="9" t="str">
        <f aca="false">IF(OR(TRIM($D290)="",$C290=""),"",IF(ISNUMBER(SEARCH("-",$D290)),"RANGE - EXPAND",IF($G290=$C290,"OK","QTY MISMATCH")))</f>
        <v/>
      </c>
      <c r="I290" s="9" t="str">
        <f aca="false">IF($A290="","",COUNTIF('4. Tracker'!$N$2:$N$3001,$A290))</f>
        <v/>
      </c>
      <c r="J290" s="9" t="str">
        <f aca="false">IF(OR($A290="",$C290=""),"",IF(TRIM($D290)="","MANUAL - NO REFDES",IF($I290=$C290,"OK",IF($I290&lt;$C290,"SHORT ("&amp;$I290&amp;" of "&amp;$C290&amp;")","OVER ("&amp;$I290&amp;" of "&amp;$C290&amp;")"))))</f>
        <v/>
      </c>
    </row>
    <row r="291" customFormat="false" ht="15" hidden="false" customHeight="false" outlineLevel="0" collapsed="false">
      <c r="A291" s="14"/>
      <c r="B291" s="15"/>
      <c r="C291" s="14"/>
      <c r="D291" s="14"/>
      <c r="E291" s="14"/>
      <c r="F291" s="15"/>
      <c r="G291" s="9" t="str">
        <f aca="false">IF(TRIM($D291)="","",LEN(TRIM($D291))-LEN(SUBSTITUTE(TRIM($D291),",",""))+1)</f>
        <v/>
      </c>
      <c r="H291" s="9" t="str">
        <f aca="false">IF(OR(TRIM($D291)="",$C291=""),"",IF(ISNUMBER(SEARCH("-",$D291)),"RANGE - EXPAND",IF($G291=$C291,"OK","QTY MISMATCH")))</f>
        <v/>
      </c>
      <c r="I291" s="9" t="str">
        <f aca="false">IF($A291="","",COUNTIF('4. Tracker'!$N$2:$N$3001,$A291))</f>
        <v/>
      </c>
      <c r="J291" s="9" t="str">
        <f aca="false">IF(OR($A291="",$C291=""),"",IF(TRIM($D291)="","MANUAL - NO REFDES",IF($I291=$C291,"OK",IF($I291&lt;$C291,"SHORT ("&amp;$I291&amp;" of "&amp;$C291&amp;")","OVER ("&amp;$I291&amp;" of "&amp;$C291&amp;")"))))</f>
        <v/>
      </c>
    </row>
    <row r="292" customFormat="false" ht="15" hidden="false" customHeight="false" outlineLevel="0" collapsed="false">
      <c r="A292" s="14"/>
      <c r="B292" s="15"/>
      <c r="C292" s="14"/>
      <c r="D292" s="14"/>
      <c r="E292" s="14"/>
      <c r="F292" s="15"/>
      <c r="G292" s="9" t="str">
        <f aca="false">IF(TRIM($D292)="","",LEN(TRIM($D292))-LEN(SUBSTITUTE(TRIM($D292),",",""))+1)</f>
        <v/>
      </c>
      <c r="H292" s="9" t="str">
        <f aca="false">IF(OR(TRIM($D292)="",$C292=""),"",IF(ISNUMBER(SEARCH("-",$D292)),"RANGE - EXPAND",IF($G292=$C292,"OK","QTY MISMATCH")))</f>
        <v/>
      </c>
      <c r="I292" s="9" t="str">
        <f aca="false">IF($A292="","",COUNTIF('4. Tracker'!$N$2:$N$3001,$A292))</f>
        <v/>
      </c>
      <c r="J292" s="9" t="str">
        <f aca="false">IF(OR($A292="",$C292=""),"",IF(TRIM($D292)="","MANUAL - NO REFDES",IF($I292=$C292,"OK",IF($I292&lt;$C292,"SHORT ("&amp;$I292&amp;" of "&amp;$C292&amp;")","OVER ("&amp;$I292&amp;" of "&amp;$C292&amp;")"))))</f>
        <v/>
      </c>
    </row>
    <row r="293" customFormat="false" ht="15" hidden="false" customHeight="false" outlineLevel="0" collapsed="false">
      <c r="A293" s="14"/>
      <c r="B293" s="15"/>
      <c r="C293" s="14"/>
      <c r="D293" s="14"/>
      <c r="E293" s="14"/>
      <c r="F293" s="15"/>
      <c r="G293" s="9" t="str">
        <f aca="false">IF(TRIM($D293)="","",LEN(TRIM($D293))-LEN(SUBSTITUTE(TRIM($D293),",",""))+1)</f>
        <v/>
      </c>
      <c r="H293" s="9" t="str">
        <f aca="false">IF(OR(TRIM($D293)="",$C293=""),"",IF(ISNUMBER(SEARCH("-",$D293)),"RANGE - EXPAND",IF($G293=$C293,"OK","QTY MISMATCH")))</f>
        <v/>
      </c>
      <c r="I293" s="9" t="str">
        <f aca="false">IF($A293="","",COUNTIF('4. Tracker'!$N$2:$N$3001,$A293))</f>
        <v/>
      </c>
      <c r="J293" s="9" t="str">
        <f aca="false">IF(OR($A293="",$C293=""),"",IF(TRIM($D293)="","MANUAL - NO REFDES",IF($I293=$C293,"OK",IF($I293&lt;$C293,"SHORT ("&amp;$I293&amp;" of "&amp;$C293&amp;")","OVER ("&amp;$I293&amp;" of "&amp;$C293&amp;")"))))</f>
        <v/>
      </c>
    </row>
    <row r="294" customFormat="false" ht="15" hidden="false" customHeight="false" outlineLevel="0" collapsed="false">
      <c r="A294" s="14"/>
      <c r="B294" s="15"/>
      <c r="C294" s="14"/>
      <c r="D294" s="14"/>
      <c r="E294" s="14"/>
      <c r="F294" s="15"/>
      <c r="G294" s="9" t="str">
        <f aca="false">IF(TRIM($D294)="","",LEN(TRIM($D294))-LEN(SUBSTITUTE(TRIM($D294),",",""))+1)</f>
        <v/>
      </c>
      <c r="H294" s="9" t="str">
        <f aca="false">IF(OR(TRIM($D294)="",$C294=""),"",IF(ISNUMBER(SEARCH("-",$D294)),"RANGE - EXPAND",IF($G294=$C294,"OK","QTY MISMATCH")))</f>
        <v/>
      </c>
      <c r="I294" s="9" t="str">
        <f aca="false">IF($A294="","",COUNTIF('4. Tracker'!$N$2:$N$3001,$A294))</f>
        <v/>
      </c>
      <c r="J294" s="9" t="str">
        <f aca="false">IF(OR($A294="",$C294=""),"",IF(TRIM($D294)="","MANUAL - NO REFDES",IF($I294=$C294,"OK",IF($I294&lt;$C294,"SHORT ("&amp;$I294&amp;" of "&amp;$C294&amp;")","OVER ("&amp;$I294&amp;" of "&amp;$C294&amp;")"))))</f>
        <v/>
      </c>
    </row>
    <row r="295" customFormat="false" ht="15" hidden="false" customHeight="false" outlineLevel="0" collapsed="false">
      <c r="A295" s="14"/>
      <c r="B295" s="15"/>
      <c r="C295" s="14"/>
      <c r="D295" s="14"/>
      <c r="E295" s="14"/>
      <c r="F295" s="15"/>
      <c r="G295" s="9" t="str">
        <f aca="false">IF(TRIM($D295)="","",LEN(TRIM($D295))-LEN(SUBSTITUTE(TRIM($D295),",",""))+1)</f>
        <v/>
      </c>
      <c r="H295" s="9" t="str">
        <f aca="false">IF(OR(TRIM($D295)="",$C295=""),"",IF(ISNUMBER(SEARCH("-",$D295)),"RANGE - EXPAND",IF($G295=$C295,"OK","QTY MISMATCH")))</f>
        <v/>
      </c>
      <c r="I295" s="9" t="str">
        <f aca="false">IF($A295="","",COUNTIF('4. Tracker'!$N$2:$N$3001,$A295))</f>
        <v/>
      </c>
      <c r="J295" s="9" t="str">
        <f aca="false">IF(OR($A295="",$C295=""),"",IF(TRIM($D295)="","MANUAL - NO REFDES",IF($I295=$C295,"OK",IF($I295&lt;$C295,"SHORT ("&amp;$I295&amp;" of "&amp;$C295&amp;")","OVER ("&amp;$I295&amp;" of "&amp;$C295&amp;")"))))</f>
        <v/>
      </c>
    </row>
    <row r="296" customFormat="false" ht="15" hidden="false" customHeight="false" outlineLevel="0" collapsed="false">
      <c r="A296" s="14"/>
      <c r="B296" s="15"/>
      <c r="C296" s="14"/>
      <c r="D296" s="14"/>
      <c r="E296" s="14"/>
      <c r="F296" s="15"/>
      <c r="G296" s="9" t="str">
        <f aca="false">IF(TRIM($D296)="","",LEN(TRIM($D296))-LEN(SUBSTITUTE(TRIM($D296),",",""))+1)</f>
        <v/>
      </c>
      <c r="H296" s="9" t="str">
        <f aca="false">IF(OR(TRIM($D296)="",$C296=""),"",IF(ISNUMBER(SEARCH("-",$D296)),"RANGE - EXPAND",IF($G296=$C296,"OK","QTY MISMATCH")))</f>
        <v/>
      </c>
      <c r="I296" s="9" t="str">
        <f aca="false">IF($A296="","",COUNTIF('4. Tracker'!$N$2:$N$3001,$A296))</f>
        <v/>
      </c>
      <c r="J296" s="9" t="str">
        <f aca="false">IF(OR($A296="",$C296=""),"",IF(TRIM($D296)="","MANUAL - NO REFDES",IF($I296=$C296,"OK",IF($I296&lt;$C296,"SHORT ("&amp;$I296&amp;" of "&amp;$C296&amp;")","OVER ("&amp;$I296&amp;" of "&amp;$C296&amp;")"))))</f>
        <v/>
      </c>
    </row>
    <row r="297" customFormat="false" ht="15" hidden="false" customHeight="false" outlineLevel="0" collapsed="false">
      <c r="A297" s="14"/>
      <c r="B297" s="15"/>
      <c r="C297" s="14"/>
      <c r="D297" s="14"/>
      <c r="E297" s="14"/>
      <c r="F297" s="15"/>
      <c r="G297" s="9" t="str">
        <f aca="false">IF(TRIM($D297)="","",LEN(TRIM($D297))-LEN(SUBSTITUTE(TRIM($D297),",",""))+1)</f>
        <v/>
      </c>
      <c r="H297" s="9" t="str">
        <f aca="false">IF(OR(TRIM($D297)="",$C297=""),"",IF(ISNUMBER(SEARCH("-",$D297)),"RANGE - EXPAND",IF($G297=$C297,"OK","QTY MISMATCH")))</f>
        <v/>
      </c>
      <c r="I297" s="9" t="str">
        <f aca="false">IF($A297="","",COUNTIF('4. Tracker'!$N$2:$N$3001,$A297))</f>
        <v/>
      </c>
      <c r="J297" s="9" t="str">
        <f aca="false">IF(OR($A297="",$C297=""),"",IF(TRIM($D297)="","MANUAL - NO REFDES",IF($I297=$C297,"OK",IF($I297&lt;$C297,"SHORT ("&amp;$I297&amp;" of "&amp;$C297&amp;")","OVER ("&amp;$I297&amp;" of "&amp;$C297&amp;")"))))</f>
        <v/>
      </c>
    </row>
    <row r="298" customFormat="false" ht="15" hidden="false" customHeight="false" outlineLevel="0" collapsed="false">
      <c r="A298" s="14"/>
      <c r="B298" s="15"/>
      <c r="C298" s="14"/>
      <c r="D298" s="14"/>
      <c r="E298" s="14"/>
      <c r="F298" s="15"/>
      <c r="G298" s="9" t="str">
        <f aca="false">IF(TRIM($D298)="","",LEN(TRIM($D298))-LEN(SUBSTITUTE(TRIM($D298),",",""))+1)</f>
        <v/>
      </c>
      <c r="H298" s="9" t="str">
        <f aca="false">IF(OR(TRIM($D298)="",$C298=""),"",IF(ISNUMBER(SEARCH("-",$D298)),"RANGE - EXPAND",IF($G298=$C298,"OK","QTY MISMATCH")))</f>
        <v/>
      </c>
      <c r="I298" s="9" t="str">
        <f aca="false">IF($A298="","",COUNTIF('4. Tracker'!$N$2:$N$3001,$A298))</f>
        <v/>
      </c>
      <c r="J298" s="9" t="str">
        <f aca="false">IF(OR($A298="",$C298=""),"",IF(TRIM($D298)="","MANUAL - NO REFDES",IF($I298=$C298,"OK",IF($I298&lt;$C298,"SHORT ("&amp;$I298&amp;" of "&amp;$C298&amp;")","OVER ("&amp;$I298&amp;" of "&amp;$C298&amp;")"))))</f>
        <v/>
      </c>
    </row>
    <row r="299" customFormat="false" ht="15" hidden="false" customHeight="false" outlineLevel="0" collapsed="false">
      <c r="A299" s="14"/>
      <c r="B299" s="15"/>
      <c r="C299" s="14"/>
      <c r="D299" s="14"/>
      <c r="E299" s="14"/>
      <c r="F299" s="15"/>
      <c r="G299" s="9" t="str">
        <f aca="false">IF(TRIM($D299)="","",LEN(TRIM($D299))-LEN(SUBSTITUTE(TRIM($D299),",",""))+1)</f>
        <v/>
      </c>
      <c r="H299" s="9" t="str">
        <f aca="false">IF(OR(TRIM($D299)="",$C299=""),"",IF(ISNUMBER(SEARCH("-",$D299)),"RANGE - EXPAND",IF($G299=$C299,"OK","QTY MISMATCH")))</f>
        <v/>
      </c>
      <c r="I299" s="9" t="str">
        <f aca="false">IF($A299="","",COUNTIF('4. Tracker'!$N$2:$N$3001,$A299))</f>
        <v/>
      </c>
      <c r="J299" s="9" t="str">
        <f aca="false">IF(OR($A299="",$C299=""),"",IF(TRIM($D299)="","MANUAL - NO REFDES",IF($I299=$C299,"OK",IF($I299&lt;$C299,"SHORT ("&amp;$I299&amp;" of "&amp;$C299&amp;")","OVER ("&amp;$I299&amp;" of "&amp;$C299&amp;")"))))</f>
        <v/>
      </c>
    </row>
    <row r="300" customFormat="false" ht="15" hidden="false" customHeight="false" outlineLevel="0" collapsed="false">
      <c r="A300" s="14"/>
      <c r="B300" s="15"/>
      <c r="C300" s="14"/>
      <c r="D300" s="14"/>
      <c r="E300" s="14"/>
      <c r="F300" s="15"/>
      <c r="G300" s="9" t="str">
        <f aca="false">IF(TRIM($D300)="","",LEN(TRIM($D300))-LEN(SUBSTITUTE(TRIM($D300),",",""))+1)</f>
        <v/>
      </c>
      <c r="H300" s="9" t="str">
        <f aca="false">IF(OR(TRIM($D300)="",$C300=""),"",IF(ISNUMBER(SEARCH("-",$D300)),"RANGE - EXPAND",IF($G300=$C300,"OK","QTY MISMATCH")))</f>
        <v/>
      </c>
      <c r="I300" s="9" t="str">
        <f aca="false">IF($A300="","",COUNTIF('4. Tracker'!$N$2:$N$3001,$A300))</f>
        <v/>
      </c>
      <c r="J300" s="9" t="str">
        <f aca="false">IF(OR($A300="",$C300=""),"",IF(TRIM($D300)="","MANUAL - NO REFDES",IF($I300=$C300,"OK",IF($I300&lt;$C300,"SHORT ("&amp;$I300&amp;" of "&amp;$C300&amp;")","OVER ("&amp;$I300&amp;" of "&amp;$C300&amp;")"))))</f>
        <v/>
      </c>
    </row>
    <row r="301" customFormat="false" ht="15" hidden="false" customHeight="false" outlineLevel="0" collapsed="false">
      <c r="A301" s="14"/>
      <c r="B301" s="15"/>
      <c r="C301" s="14"/>
      <c r="D301" s="14"/>
      <c r="E301" s="14"/>
      <c r="F301" s="15"/>
      <c r="G301" s="9" t="str">
        <f aca="false">IF(TRIM($D301)="","",LEN(TRIM($D301))-LEN(SUBSTITUTE(TRIM($D301),",",""))+1)</f>
        <v/>
      </c>
      <c r="H301" s="9" t="str">
        <f aca="false">IF(OR(TRIM($D301)="",$C301=""),"",IF(ISNUMBER(SEARCH("-",$D301)),"RANGE - EXPAND",IF($G301=$C301,"OK","QTY MISMATCH")))</f>
        <v/>
      </c>
      <c r="I301" s="9" t="str">
        <f aca="false">IF($A301="","",COUNTIF('4. Tracker'!$N$2:$N$3001,$A301))</f>
        <v/>
      </c>
      <c r="J301" s="9" t="str">
        <f aca="false">IF(OR($A301="",$C301=""),"",IF(TRIM($D301)="","MANUAL - NO REFDES",IF($I301=$C301,"OK",IF($I301&lt;$C301,"SHORT ("&amp;$I301&amp;" of "&amp;$C301&amp;")","OVER ("&amp;$I301&amp;" of "&amp;$C301&amp;")"))))</f>
        <v/>
      </c>
    </row>
    <row r="302" customFormat="false" ht="15" hidden="false" customHeight="false" outlineLevel="0" collapsed="false">
      <c r="A302" s="14"/>
      <c r="B302" s="15"/>
      <c r="C302" s="14"/>
      <c r="D302" s="14"/>
      <c r="E302" s="14"/>
      <c r="F302" s="15"/>
      <c r="G302" s="9" t="str">
        <f aca="false">IF(TRIM($D302)="","",LEN(TRIM($D302))-LEN(SUBSTITUTE(TRIM($D302),",",""))+1)</f>
        <v/>
      </c>
      <c r="H302" s="9" t="str">
        <f aca="false">IF(OR(TRIM($D302)="",$C302=""),"",IF(ISNUMBER(SEARCH("-",$D302)),"RANGE - EXPAND",IF($G302=$C302,"OK","QTY MISMATCH")))</f>
        <v/>
      </c>
      <c r="I302" s="9" t="str">
        <f aca="false">IF($A302="","",COUNTIF('4. Tracker'!$N$2:$N$3001,$A302))</f>
        <v/>
      </c>
      <c r="J302" s="9" t="str">
        <f aca="false">IF(OR($A302="",$C302=""),"",IF(TRIM($D302)="","MANUAL - NO REFDES",IF($I302=$C302,"OK",IF($I302&lt;$C302,"SHORT ("&amp;$I302&amp;" of "&amp;$C302&amp;")","OVER ("&amp;$I302&amp;" of "&amp;$C302&amp;")"))))</f>
        <v/>
      </c>
    </row>
    <row r="303" customFormat="false" ht="15" hidden="false" customHeight="false" outlineLevel="0" collapsed="false">
      <c r="A303" s="14"/>
      <c r="B303" s="15"/>
      <c r="C303" s="14"/>
      <c r="D303" s="14"/>
      <c r="E303" s="14"/>
      <c r="F303" s="15"/>
      <c r="G303" s="9" t="str">
        <f aca="false">IF(TRIM($D303)="","",LEN(TRIM($D303))-LEN(SUBSTITUTE(TRIM($D303),",",""))+1)</f>
        <v/>
      </c>
      <c r="H303" s="9" t="str">
        <f aca="false">IF(OR(TRIM($D303)="",$C303=""),"",IF(ISNUMBER(SEARCH("-",$D303)),"RANGE - EXPAND",IF($G303=$C303,"OK","QTY MISMATCH")))</f>
        <v/>
      </c>
      <c r="I303" s="9" t="str">
        <f aca="false">IF($A303="","",COUNTIF('4. Tracker'!$N$2:$N$3001,$A303))</f>
        <v/>
      </c>
      <c r="J303" s="9" t="str">
        <f aca="false">IF(OR($A303="",$C303=""),"",IF(TRIM($D303)="","MANUAL - NO REFDES",IF($I303=$C303,"OK",IF($I303&lt;$C303,"SHORT ("&amp;$I303&amp;" of "&amp;$C303&amp;")","OVER ("&amp;$I303&amp;" of "&amp;$C303&amp;")"))))</f>
        <v/>
      </c>
    </row>
    <row r="304" customFormat="false" ht="15" hidden="false" customHeight="false" outlineLevel="0" collapsed="false">
      <c r="A304" s="14"/>
      <c r="B304" s="15"/>
      <c r="C304" s="14"/>
      <c r="D304" s="14"/>
      <c r="E304" s="14"/>
      <c r="F304" s="15"/>
      <c r="G304" s="9" t="str">
        <f aca="false">IF(TRIM($D304)="","",LEN(TRIM($D304))-LEN(SUBSTITUTE(TRIM($D304),",",""))+1)</f>
        <v/>
      </c>
      <c r="H304" s="9" t="str">
        <f aca="false">IF(OR(TRIM($D304)="",$C304=""),"",IF(ISNUMBER(SEARCH("-",$D304)),"RANGE - EXPAND",IF($G304=$C304,"OK","QTY MISMATCH")))</f>
        <v/>
      </c>
      <c r="I304" s="9" t="str">
        <f aca="false">IF($A304="","",COUNTIF('4. Tracker'!$N$2:$N$3001,$A304))</f>
        <v/>
      </c>
      <c r="J304" s="9" t="str">
        <f aca="false">IF(OR($A304="",$C304=""),"",IF(TRIM($D304)="","MANUAL - NO REFDES",IF($I304=$C304,"OK",IF($I304&lt;$C304,"SHORT ("&amp;$I304&amp;" of "&amp;$C304&amp;")","OVER ("&amp;$I304&amp;" of "&amp;$C304&amp;")"))))</f>
        <v/>
      </c>
    </row>
    <row r="305" customFormat="false" ht="15" hidden="false" customHeight="false" outlineLevel="0" collapsed="false">
      <c r="A305" s="14"/>
      <c r="B305" s="15"/>
      <c r="C305" s="14"/>
      <c r="D305" s="14"/>
      <c r="E305" s="14"/>
      <c r="F305" s="15"/>
      <c r="G305" s="9" t="str">
        <f aca="false">IF(TRIM($D305)="","",LEN(TRIM($D305))-LEN(SUBSTITUTE(TRIM($D305),",",""))+1)</f>
        <v/>
      </c>
      <c r="H305" s="9" t="str">
        <f aca="false">IF(OR(TRIM($D305)="",$C305=""),"",IF(ISNUMBER(SEARCH("-",$D305)),"RANGE - EXPAND",IF($G305=$C305,"OK","QTY MISMATCH")))</f>
        <v/>
      </c>
      <c r="I305" s="9" t="str">
        <f aca="false">IF($A305="","",COUNTIF('4. Tracker'!$N$2:$N$3001,$A305))</f>
        <v/>
      </c>
      <c r="J305" s="9" t="str">
        <f aca="false">IF(OR($A305="",$C305=""),"",IF(TRIM($D305)="","MANUAL - NO REFDES",IF($I305=$C305,"OK",IF($I305&lt;$C305,"SHORT ("&amp;$I305&amp;" of "&amp;$C305&amp;")","OVER ("&amp;$I305&amp;" of "&amp;$C305&amp;")"))))</f>
        <v/>
      </c>
    </row>
    <row r="306" customFormat="false" ht="15" hidden="false" customHeight="false" outlineLevel="0" collapsed="false">
      <c r="A306" s="14"/>
      <c r="B306" s="15"/>
      <c r="C306" s="14"/>
      <c r="D306" s="14"/>
      <c r="E306" s="14"/>
      <c r="F306" s="15"/>
      <c r="G306" s="9" t="str">
        <f aca="false">IF(TRIM($D306)="","",LEN(TRIM($D306))-LEN(SUBSTITUTE(TRIM($D306),",",""))+1)</f>
        <v/>
      </c>
      <c r="H306" s="9" t="str">
        <f aca="false">IF(OR(TRIM($D306)="",$C306=""),"",IF(ISNUMBER(SEARCH("-",$D306)),"RANGE - EXPAND",IF($G306=$C306,"OK","QTY MISMATCH")))</f>
        <v/>
      </c>
      <c r="I306" s="9" t="str">
        <f aca="false">IF($A306="","",COUNTIF('4. Tracker'!$N$2:$N$3001,$A306))</f>
        <v/>
      </c>
      <c r="J306" s="9" t="str">
        <f aca="false">IF(OR($A306="",$C306=""),"",IF(TRIM($D306)="","MANUAL - NO REFDES",IF($I306=$C306,"OK",IF($I306&lt;$C306,"SHORT ("&amp;$I306&amp;" of "&amp;$C306&amp;")","OVER ("&amp;$I306&amp;" of "&amp;$C306&amp;")"))))</f>
        <v/>
      </c>
    </row>
    <row r="307" customFormat="false" ht="15" hidden="false" customHeight="false" outlineLevel="0" collapsed="false">
      <c r="A307" s="14"/>
      <c r="B307" s="15"/>
      <c r="C307" s="14"/>
      <c r="D307" s="14"/>
      <c r="E307" s="14"/>
      <c r="F307" s="15"/>
      <c r="G307" s="9" t="str">
        <f aca="false">IF(TRIM($D307)="","",LEN(TRIM($D307))-LEN(SUBSTITUTE(TRIM($D307),",",""))+1)</f>
        <v/>
      </c>
      <c r="H307" s="9" t="str">
        <f aca="false">IF(OR(TRIM($D307)="",$C307=""),"",IF(ISNUMBER(SEARCH("-",$D307)),"RANGE - EXPAND",IF($G307=$C307,"OK","QTY MISMATCH")))</f>
        <v/>
      </c>
      <c r="I307" s="9" t="str">
        <f aca="false">IF($A307="","",COUNTIF('4. Tracker'!$N$2:$N$3001,$A307))</f>
        <v/>
      </c>
      <c r="J307" s="9" t="str">
        <f aca="false">IF(OR($A307="",$C307=""),"",IF(TRIM($D307)="","MANUAL - NO REFDES",IF($I307=$C307,"OK",IF($I307&lt;$C307,"SHORT ("&amp;$I307&amp;" of "&amp;$C307&amp;")","OVER ("&amp;$I307&amp;" of "&amp;$C307&amp;")"))))</f>
        <v/>
      </c>
    </row>
    <row r="308" customFormat="false" ht="15" hidden="false" customHeight="false" outlineLevel="0" collapsed="false">
      <c r="A308" s="14"/>
      <c r="B308" s="15"/>
      <c r="C308" s="14"/>
      <c r="D308" s="14"/>
      <c r="E308" s="14"/>
      <c r="F308" s="15"/>
      <c r="G308" s="9" t="str">
        <f aca="false">IF(TRIM($D308)="","",LEN(TRIM($D308))-LEN(SUBSTITUTE(TRIM($D308),",",""))+1)</f>
        <v/>
      </c>
      <c r="H308" s="9" t="str">
        <f aca="false">IF(OR(TRIM($D308)="",$C308=""),"",IF(ISNUMBER(SEARCH("-",$D308)),"RANGE - EXPAND",IF($G308=$C308,"OK","QTY MISMATCH")))</f>
        <v/>
      </c>
      <c r="I308" s="9" t="str">
        <f aca="false">IF($A308="","",COUNTIF('4. Tracker'!$N$2:$N$3001,$A308))</f>
        <v/>
      </c>
      <c r="J308" s="9" t="str">
        <f aca="false">IF(OR($A308="",$C308=""),"",IF(TRIM($D308)="","MANUAL - NO REFDES",IF($I308=$C308,"OK",IF($I308&lt;$C308,"SHORT ("&amp;$I308&amp;" of "&amp;$C308&amp;")","OVER ("&amp;$I308&amp;" of "&amp;$C308&amp;")"))))</f>
        <v/>
      </c>
    </row>
    <row r="309" customFormat="false" ht="15" hidden="false" customHeight="false" outlineLevel="0" collapsed="false">
      <c r="A309" s="14"/>
      <c r="B309" s="15"/>
      <c r="C309" s="14"/>
      <c r="D309" s="14"/>
      <c r="E309" s="14"/>
      <c r="F309" s="15"/>
      <c r="G309" s="9" t="str">
        <f aca="false">IF(TRIM($D309)="","",LEN(TRIM($D309))-LEN(SUBSTITUTE(TRIM($D309),",",""))+1)</f>
        <v/>
      </c>
      <c r="H309" s="9" t="str">
        <f aca="false">IF(OR(TRIM($D309)="",$C309=""),"",IF(ISNUMBER(SEARCH("-",$D309)),"RANGE - EXPAND",IF($G309=$C309,"OK","QTY MISMATCH")))</f>
        <v/>
      </c>
      <c r="I309" s="9" t="str">
        <f aca="false">IF($A309="","",COUNTIF('4. Tracker'!$N$2:$N$3001,$A309))</f>
        <v/>
      </c>
      <c r="J309" s="9" t="str">
        <f aca="false">IF(OR($A309="",$C309=""),"",IF(TRIM($D309)="","MANUAL - NO REFDES",IF($I309=$C309,"OK",IF($I309&lt;$C309,"SHORT ("&amp;$I309&amp;" of "&amp;$C309&amp;")","OVER ("&amp;$I309&amp;" of "&amp;$C309&amp;")"))))</f>
        <v/>
      </c>
    </row>
    <row r="310" customFormat="false" ht="15" hidden="false" customHeight="false" outlineLevel="0" collapsed="false">
      <c r="A310" s="14"/>
      <c r="B310" s="15"/>
      <c r="C310" s="14"/>
      <c r="D310" s="14"/>
      <c r="E310" s="14"/>
      <c r="F310" s="15"/>
      <c r="G310" s="9" t="str">
        <f aca="false">IF(TRIM($D310)="","",LEN(TRIM($D310))-LEN(SUBSTITUTE(TRIM($D310),",",""))+1)</f>
        <v/>
      </c>
      <c r="H310" s="9" t="str">
        <f aca="false">IF(OR(TRIM($D310)="",$C310=""),"",IF(ISNUMBER(SEARCH("-",$D310)),"RANGE - EXPAND",IF($G310=$C310,"OK","QTY MISMATCH")))</f>
        <v/>
      </c>
      <c r="I310" s="9" t="str">
        <f aca="false">IF($A310="","",COUNTIF('4. Tracker'!$N$2:$N$3001,$A310))</f>
        <v/>
      </c>
      <c r="J310" s="9" t="str">
        <f aca="false">IF(OR($A310="",$C310=""),"",IF(TRIM($D310)="","MANUAL - NO REFDES",IF($I310=$C310,"OK",IF($I310&lt;$C310,"SHORT ("&amp;$I310&amp;" of "&amp;$C310&amp;")","OVER ("&amp;$I310&amp;" of "&amp;$C310&amp;")"))))</f>
        <v/>
      </c>
    </row>
    <row r="311" customFormat="false" ht="15" hidden="false" customHeight="false" outlineLevel="0" collapsed="false">
      <c r="A311" s="14"/>
      <c r="B311" s="15"/>
      <c r="C311" s="14"/>
      <c r="D311" s="14"/>
      <c r="E311" s="14"/>
      <c r="F311" s="15"/>
      <c r="G311" s="9" t="str">
        <f aca="false">IF(TRIM($D311)="","",LEN(TRIM($D311))-LEN(SUBSTITUTE(TRIM($D311),",",""))+1)</f>
        <v/>
      </c>
      <c r="H311" s="9" t="str">
        <f aca="false">IF(OR(TRIM($D311)="",$C311=""),"",IF(ISNUMBER(SEARCH("-",$D311)),"RANGE - EXPAND",IF($G311=$C311,"OK","QTY MISMATCH")))</f>
        <v/>
      </c>
      <c r="I311" s="9" t="str">
        <f aca="false">IF($A311="","",COUNTIF('4. Tracker'!$N$2:$N$3001,$A311))</f>
        <v/>
      </c>
      <c r="J311" s="9" t="str">
        <f aca="false">IF(OR($A311="",$C311=""),"",IF(TRIM($D311)="","MANUAL - NO REFDES",IF($I311=$C311,"OK",IF($I311&lt;$C311,"SHORT ("&amp;$I311&amp;" of "&amp;$C311&amp;")","OVER ("&amp;$I311&amp;" of "&amp;$C311&amp;")"))))</f>
        <v/>
      </c>
    </row>
    <row r="312" customFormat="false" ht="15" hidden="false" customHeight="false" outlineLevel="0" collapsed="false">
      <c r="A312" s="14"/>
      <c r="B312" s="15"/>
      <c r="C312" s="14"/>
      <c r="D312" s="14"/>
      <c r="E312" s="14"/>
      <c r="F312" s="15"/>
      <c r="G312" s="9" t="str">
        <f aca="false">IF(TRIM($D312)="","",LEN(TRIM($D312))-LEN(SUBSTITUTE(TRIM($D312),",",""))+1)</f>
        <v/>
      </c>
      <c r="H312" s="9" t="str">
        <f aca="false">IF(OR(TRIM($D312)="",$C312=""),"",IF(ISNUMBER(SEARCH("-",$D312)),"RANGE - EXPAND",IF($G312=$C312,"OK","QTY MISMATCH")))</f>
        <v/>
      </c>
      <c r="I312" s="9" t="str">
        <f aca="false">IF($A312="","",COUNTIF('4. Tracker'!$N$2:$N$3001,$A312))</f>
        <v/>
      </c>
      <c r="J312" s="9" t="str">
        <f aca="false">IF(OR($A312="",$C312=""),"",IF(TRIM($D312)="","MANUAL - NO REFDES",IF($I312=$C312,"OK",IF($I312&lt;$C312,"SHORT ("&amp;$I312&amp;" of "&amp;$C312&amp;")","OVER ("&amp;$I312&amp;" of "&amp;$C312&amp;")"))))</f>
        <v/>
      </c>
    </row>
    <row r="313" customFormat="false" ht="15" hidden="false" customHeight="false" outlineLevel="0" collapsed="false">
      <c r="A313" s="14"/>
      <c r="B313" s="15"/>
      <c r="C313" s="14"/>
      <c r="D313" s="14"/>
      <c r="E313" s="14"/>
      <c r="F313" s="15"/>
      <c r="G313" s="9" t="str">
        <f aca="false">IF(TRIM($D313)="","",LEN(TRIM($D313))-LEN(SUBSTITUTE(TRIM($D313),",",""))+1)</f>
        <v/>
      </c>
      <c r="H313" s="9" t="str">
        <f aca="false">IF(OR(TRIM($D313)="",$C313=""),"",IF(ISNUMBER(SEARCH("-",$D313)),"RANGE - EXPAND",IF($G313=$C313,"OK","QTY MISMATCH")))</f>
        <v/>
      </c>
      <c r="I313" s="9" t="str">
        <f aca="false">IF($A313="","",COUNTIF('4. Tracker'!$N$2:$N$3001,$A313))</f>
        <v/>
      </c>
      <c r="J313" s="9" t="str">
        <f aca="false">IF(OR($A313="",$C313=""),"",IF(TRIM($D313)="","MANUAL - NO REFDES",IF($I313=$C313,"OK",IF($I313&lt;$C313,"SHORT ("&amp;$I313&amp;" of "&amp;$C313&amp;")","OVER ("&amp;$I313&amp;" of "&amp;$C313&amp;")"))))</f>
        <v/>
      </c>
    </row>
    <row r="314" customFormat="false" ht="15" hidden="false" customHeight="false" outlineLevel="0" collapsed="false">
      <c r="A314" s="14"/>
      <c r="B314" s="15"/>
      <c r="C314" s="14"/>
      <c r="D314" s="14"/>
      <c r="E314" s="14"/>
      <c r="F314" s="15"/>
      <c r="G314" s="9" t="str">
        <f aca="false">IF(TRIM($D314)="","",LEN(TRIM($D314))-LEN(SUBSTITUTE(TRIM($D314),",",""))+1)</f>
        <v/>
      </c>
      <c r="H314" s="9" t="str">
        <f aca="false">IF(OR(TRIM($D314)="",$C314=""),"",IF(ISNUMBER(SEARCH("-",$D314)),"RANGE - EXPAND",IF($G314=$C314,"OK","QTY MISMATCH")))</f>
        <v/>
      </c>
      <c r="I314" s="9" t="str">
        <f aca="false">IF($A314="","",COUNTIF('4. Tracker'!$N$2:$N$3001,$A314))</f>
        <v/>
      </c>
      <c r="J314" s="9" t="str">
        <f aca="false">IF(OR($A314="",$C314=""),"",IF(TRIM($D314)="","MANUAL - NO REFDES",IF($I314=$C314,"OK",IF($I314&lt;$C314,"SHORT ("&amp;$I314&amp;" of "&amp;$C314&amp;")","OVER ("&amp;$I314&amp;" of "&amp;$C314&amp;")"))))</f>
        <v/>
      </c>
    </row>
    <row r="315" customFormat="false" ht="15" hidden="false" customHeight="false" outlineLevel="0" collapsed="false">
      <c r="A315" s="14"/>
      <c r="B315" s="15"/>
      <c r="C315" s="14"/>
      <c r="D315" s="14"/>
      <c r="E315" s="14"/>
      <c r="F315" s="15"/>
      <c r="G315" s="9" t="str">
        <f aca="false">IF(TRIM($D315)="","",LEN(TRIM($D315))-LEN(SUBSTITUTE(TRIM($D315),",",""))+1)</f>
        <v/>
      </c>
      <c r="H315" s="9" t="str">
        <f aca="false">IF(OR(TRIM($D315)="",$C315=""),"",IF(ISNUMBER(SEARCH("-",$D315)),"RANGE - EXPAND",IF($G315=$C315,"OK","QTY MISMATCH")))</f>
        <v/>
      </c>
      <c r="I315" s="9" t="str">
        <f aca="false">IF($A315="","",COUNTIF('4. Tracker'!$N$2:$N$3001,$A315))</f>
        <v/>
      </c>
      <c r="J315" s="9" t="str">
        <f aca="false">IF(OR($A315="",$C315=""),"",IF(TRIM($D315)="","MANUAL - NO REFDES",IF($I315=$C315,"OK",IF($I315&lt;$C315,"SHORT ("&amp;$I315&amp;" of "&amp;$C315&amp;")","OVER ("&amp;$I315&amp;" of "&amp;$C315&amp;")"))))</f>
        <v/>
      </c>
    </row>
    <row r="316" customFormat="false" ht="15" hidden="false" customHeight="false" outlineLevel="0" collapsed="false">
      <c r="A316" s="14"/>
      <c r="B316" s="15"/>
      <c r="C316" s="14"/>
      <c r="D316" s="14"/>
      <c r="E316" s="14"/>
      <c r="F316" s="15"/>
      <c r="G316" s="9" t="str">
        <f aca="false">IF(TRIM($D316)="","",LEN(TRIM($D316))-LEN(SUBSTITUTE(TRIM($D316),",",""))+1)</f>
        <v/>
      </c>
      <c r="H316" s="9" t="str">
        <f aca="false">IF(OR(TRIM($D316)="",$C316=""),"",IF(ISNUMBER(SEARCH("-",$D316)),"RANGE - EXPAND",IF($G316=$C316,"OK","QTY MISMATCH")))</f>
        <v/>
      </c>
      <c r="I316" s="9" t="str">
        <f aca="false">IF($A316="","",COUNTIF('4. Tracker'!$N$2:$N$3001,$A316))</f>
        <v/>
      </c>
      <c r="J316" s="9" t="str">
        <f aca="false">IF(OR($A316="",$C316=""),"",IF(TRIM($D316)="","MANUAL - NO REFDES",IF($I316=$C316,"OK",IF($I316&lt;$C316,"SHORT ("&amp;$I316&amp;" of "&amp;$C316&amp;")","OVER ("&amp;$I316&amp;" of "&amp;$C316&amp;")"))))</f>
        <v/>
      </c>
    </row>
    <row r="317" customFormat="false" ht="15" hidden="false" customHeight="false" outlineLevel="0" collapsed="false">
      <c r="A317" s="14"/>
      <c r="B317" s="15"/>
      <c r="C317" s="14"/>
      <c r="D317" s="14"/>
      <c r="E317" s="14"/>
      <c r="F317" s="15"/>
      <c r="G317" s="9" t="str">
        <f aca="false">IF(TRIM($D317)="","",LEN(TRIM($D317))-LEN(SUBSTITUTE(TRIM($D317),",",""))+1)</f>
        <v/>
      </c>
      <c r="H317" s="9" t="str">
        <f aca="false">IF(OR(TRIM($D317)="",$C317=""),"",IF(ISNUMBER(SEARCH("-",$D317)),"RANGE - EXPAND",IF($G317=$C317,"OK","QTY MISMATCH")))</f>
        <v/>
      </c>
      <c r="I317" s="9" t="str">
        <f aca="false">IF($A317="","",COUNTIF('4. Tracker'!$N$2:$N$3001,$A317))</f>
        <v/>
      </c>
      <c r="J317" s="9" t="str">
        <f aca="false">IF(OR($A317="",$C317=""),"",IF(TRIM($D317)="","MANUAL - NO REFDES",IF($I317=$C317,"OK",IF($I317&lt;$C317,"SHORT ("&amp;$I317&amp;" of "&amp;$C317&amp;")","OVER ("&amp;$I317&amp;" of "&amp;$C317&amp;")"))))</f>
        <v/>
      </c>
    </row>
    <row r="318" customFormat="false" ht="15" hidden="false" customHeight="false" outlineLevel="0" collapsed="false">
      <c r="A318" s="14"/>
      <c r="B318" s="15"/>
      <c r="C318" s="14"/>
      <c r="D318" s="14"/>
      <c r="E318" s="14"/>
      <c r="F318" s="15"/>
      <c r="G318" s="9" t="str">
        <f aca="false">IF(TRIM($D318)="","",LEN(TRIM($D318))-LEN(SUBSTITUTE(TRIM($D318),",",""))+1)</f>
        <v/>
      </c>
      <c r="H318" s="9" t="str">
        <f aca="false">IF(OR(TRIM($D318)="",$C318=""),"",IF(ISNUMBER(SEARCH("-",$D318)),"RANGE - EXPAND",IF($G318=$C318,"OK","QTY MISMATCH")))</f>
        <v/>
      </c>
      <c r="I318" s="9" t="str">
        <f aca="false">IF($A318="","",COUNTIF('4. Tracker'!$N$2:$N$3001,$A318))</f>
        <v/>
      </c>
      <c r="J318" s="9" t="str">
        <f aca="false">IF(OR($A318="",$C318=""),"",IF(TRIM($D318)="","MANUAL - NO REFDES",IF($I318=$C318,"OK",IF($I318&lt;$C318,"SHORT ("&amp;$I318&amp;" of "&amp;$C318&amp;")","OVER ("&amp;$I318&amp;" of "&amp;$C318&amp;")"))))</f>
        <v/>
      </c>
    </row>
    <row r="319" customFormat="false" ht="15" hidden="false" customHeight="false" outlineLevel="0" collapsed="false">
      <c r="A319" s="14"/>
      <c r="B319" s="15"/>
      <c r="C319" s="14"/>
      <c r="D319" s="14"/>
      <c r="E319" s="14"/>
      <c r="F319" s="15"/>
      <c r="G319" s="9" t="str">
        <f aca="false">IF(TRIM($D319)="","",LEN(TRIM($D319))-LEN(SUBSTITUTE(TRIM($D319),",",""))+1)</f>
        <v/>
      </c>
      <c r="H319" s="9" t="str">
        <f aca="false">IF(OR(TRIM($D319)="",$C319=""),"",IF(ISNUMBER(SEARCH("-",$D319)),"RANGE - EXPAND",IF($G319=$C319,"OK","QTY MISMATCH")))</f>
        <v/>
      </c>
      <c r="I319" s="9" t="str">
        <f aca="false">IF($A319="","",COUNTIF('4. Tracker'!$N$2:$N$3001,$A319))</f>
        <v/>
      </c>
      <c r="J319" s="9" t="str">
        <f aca="false">IF(OR($A319="",$C319=""),"",IF(TRIM($D319)="","MANUAL - NO REFDES",IF($I319=$C319,"OK",IF($I319&lt;$C319,"SHORT ("&amp;$I319&amp;" of "&amp;$C319&amp;")","OVER ("&amp;$I319&amp;" of "&amp;$C319&amp;")"))))</f>
        <v/>
      </c>
    </row>
    <row r="320" customFormat="false" ht="15" hidden="false" customHeight="false" outlineLevel="0" collapsed="false">
      <c r="A320" s="14"/>
      <c r="B320" s="15"/>
      <c r="C320" s="14"/>
      <c r="D320" s="14"/>
      <c r="E320" s="14"/>
      <c r="F320" s="15"/>
      <c r="G320" s="9" t="str">
        <f aca="false">IF(TRIM($D320)="","",LEN(TRIM($D320))-LEN(SUBSTITUTE(TRIM($D320),",",""))+1)</f>
        <v/>
      </c>
      <c r="H320" s="9" t="str">
        <f aca="false">IF(OR(TRIM($D320)="",$C320=""),"",IF(ISNUMBER(SEARCH("-",$D320)),"RANGE - EXPAND",IF($G320=$C320,"OK","QTY MISMATCH")))</f>
        <v/>
      </c>
      <c r="I320" s="9" t="str">
        <f aca="false">IF($A320="","",COUNTIF('4. Tracker'!$N$2:$N$3001,$A320))</f>
        <v/>
      </c>
      <c r="J320" s="9" t="str">
        <f aca="false">IF(OR($A320="",$C320=""),"",IF(TRIM($D320)="","MANUAL - NO REFDES",IF($I320=$C320,"OK",IF($I320&lt;$C320,"SHORT ("&amp;$I320&amp;" of "&amp;$C320&amp;")","OVER ("&amp;$I320&amp;" of "&amp;$C320&amp;")"))))</f>
        <v/>
      </c>
    </row>
    <row r="321" customFormat="false" ht="15" hidden="false" customHeight="false" outlineLevel="0" collapsed="false">
      <c r="A321" s="14"/>
      <c r="B321" s="15"/>
      <c r="C321" s="14"/>
      <c r="D321" s="14"/>
      <c r="E321" s="14"/>
      <c r="F321" s="15"/>
      <c r="G321" s="9" t="str">
        <f aca="false">IF(TRIM($D321)="","",LEN(TRIM($D321))-LEN(SUBSTITUTE(TRIM($D321),",",""))+1)</f>
        <v/>
      </c>
      <c r="H321" s="9" t="str">
        <f aca="false">IF(OR(TRIM($D321)="",$C321=""),"",IF(ISNUMBER(SEARCH("-",$D321)),"RANGE - EXPAND",IF($G321=$C321,"OK","QTY MISMATCH")))</f>
        <v/>
      </c>
      <c r="I321" s="9" t="str">
        <f aca="false">IF($A321="","",COUNTIF('4. Tracker'!$N$2:$N$3001,$A321))</f>
        <v/>
      </c>
      <c r="J321" s="9" t="str">
        <f aca="false">IF(OR($A321="",$C321=""),"",IF(TRIM($D321)="","MANUAL - NO REFDES",IF($I321=$C321,"OK",IF($I321&lt;$C321,"SHORT ("&amp;$I321&amp;" of "&amp;$C321&amp;")","OVER ("&amp;$I321&amp;" of "&amp;$C321&amp;")"))))</f>
        <v/>
      </c>
    </row>
    <row r="322" customFormat="false" ht="15" hidden="false" customHeight="false" outlineLevel="0" collapsed="false">
      <c r="A322" s="14"/>
      <c r="B322" s="15"/>
      <c r="C322" s="14"/>
      <c r="D322" s="14"/>
      <c r="E322" s="14"/>
      <c r="F322" s="15"/>
      <c r="G322" s="9" t="str">
        <f aca="false">IF(TRIM($D322)="","",LEN(TRIM($D322))-LEN(SUBSTITUTE(TRIM($D322),",",""))+1)</f>
        <v/>
      </c>
      <c r="H322" s="9" t="str">
        <f aca="false">IF(OR(TRIM($D322)="",$C322=""),"",IF(ISNUMBER(SEARCH("-",$D322)),"RANGE - EXPAND",IF($G322=$C322,"OK","QTY MISMATCH")))</f>
        <v/>
      </c>
      <c r="I322" s="9" t="str">
        <f aca="false">IF($A322="","",COUNTIF('4. Tracker'!$N$2:$N$3001,$A322))</f>
        <v/>
      </c>
      <c r="J322" s="9" t="str">
        <f aca="false">IF(OR($A322="",$C322=""),"",IF(TRIM($D322)="","MANUAL - NO REFDES",IF($I322=$C322,"OK",IF($I322&lt;$C322,"SHORT ("&amp;$I322&amp;" of "&amp;$C322&amp;")","OVER ("&amp;$I322&amp;" of "&amp;$C322&amp;")"))))</f>
        <v/>
      </c>
    </row>
    <row r="323" customFormat="false" ht="15" hidden="false" customHeight="false" outlineLevel="0" collapsed="false">
      <c r="A323" s="14"/>
      <c r="B323" s="15"/>
      <c r="C323" s="14"/>
      <c r="D323" s="14"/>
      <c r="E323" s="14"/>
      <c r="F323" s="15"/>
      <c r="G323" s="9" t="str">
        <f aca="false">IF(TRIM($D323)="","",LEN(TRIM($D323))-LEN(SUBSTITUTE(TRIM($D323),",",""))+1)</f>
        <v/>
      </c>
      <c r="H323" s="9" t="str">
        <f aca="false">IF(OR(TRIM($D323)="",$C323=""),"",IF(ISNUMBER(SEARCH("-",$D323)),"RANGE - EXPAND",IF($G323=$C323,"OK","QTY MISMATCH")))</f>
        <v/>
      </c>
      <c r="I323" s="9" t="str">
        <f aca="false">IF($A323="","",COUNTIF('4. Tracker'!$N$2:$N$3001,$A323))</f>
        <v/>
      </c>
      <c r="J323" s="9" t="str">
        <f aca="false">IF(OR($A323="",$C323=""),"",IF(TRIM($D323)="","MANUAL - NO REFDES",IF($I323=$C323,"OK",IF($I323&lt;$C323,"SHORT ("&amp;$I323&amp;" of "&amp;$C323&amp;")","OVER ("&amp;$I323&amp;" of "&amp;$C323&amp;")"))))</f>
        <v/>
      </c>
    </row>
    <row r="324" customFormat="false" ht="15" hidden="false" customHeight="false" outlineLevel="0" collapsed="false">
      <c r="A324" s="14"/>
      <c r="B324" s="15"/>
      <c r="C324" s="14"/>
      <c r="D324" s="14"/>
      <c r="E324" s="14"/>
      <c r="F324" s="15"/>
      <c r="G324" s="9" t="str">
        <f aca="false">IF(TRIM($D324)="","",LEN(TRIM($D324))-LEN(SUBSTITUTE(TRIM($D324),",",""))+1)</f>
        <v/>
      </c>
      <c r="H324" s="9" t="str">
        <f aca="false">IF(OR(TRIM($D324)="",$C324=""),"",IF(ISNUMBER(SEARCH("-",$D324)),"RANGE - EXPAND",IF($G324=$C324,"OK","QTY MISMATCH")))</f>
        <v/>
      </c>
      <c r="I324" s="9" t="str">
        <f aca="false">IF($A324="","",COUNTIF('4. Tracker'!$N$2:$N$3001,$A324))</f>
        <v/>
      </c>
      <c r="J324" s="9" t="str">
        <f aca="false">IF(OR($A324="",$C324=""),"",IF(TRIM($D324)="","MANUAL - NO REFDES",IF($I324=$C324,"OK",IF($I324&lt;$C324,"SHORT ("&amp;$I324&amp;" of "&amp;$C324&amp;")","OVER ("&amp;$I324&amp;" of "&amp;$C324&amp;")"))))</f>
        <v/>
      </c>
    </row>
    <row r="325" customFormat="false" ht="15" hidden="false" customHeight="false" outlineLevel="0" collapsed="false">
      <c r="A325" s="14"/>
      <c r="B325" s="15"/>
      <c r="C325" s="14"/>
      <c r="D325" s="14"/>
      <c r="E325" s="14"/>
      <c r="F325" s="15"/>
      <c r="G325" s="9" t="str">
        <f aca="false">IF(TRIM($D325)="","",LEN(TRIM($D325))-LEN(SUBSTITUTE(TRIM($D325),",",""))+1)</f>
        <v/>
      </c>
      <c r="H325" s="9" t="str">
        <f aca="false">IF(OR(TRIM($D325)="",$C325=""),"",IF(ISNUMBER(SEARCH("-",$D325)),"RANGE - EXPAND",IF($G325=$C325,"OK","QTY MISMATCH")))</f>
        <v/>
      </c>
      <c r="I325" s="9" t="str">
        <f aca="false">IF($A325="","",COUNTIF('4. Tracker'!$N$2:$N$3001,$A325))</f>
        <v/>
      </c>
      <c r="J325" s="9" t="str">
        <f aca="false">IF(OR($A325="",$C325=""),"",IF(TRIM($D325)="","MANUAL - NO REFDES",IF($I325=$C325,"OK",IF($I325&lt;$C325,"SHORT ("&amp;$I325&amp;" of "&amp;$C325&amp;")","OVER ("&amp;$I325&amp;" of "&amp;$C325&amp;")"))))</f>
        <v/>
      </c>
    </row>
    <row r="326" customFormat="false" ht="15" hidden="false" customHeight="false" outlineLevel="0" collapsed="false">
      <c r="A326" s="14"/>
      <c r="B326" s="15"/>
      <c r="C326" s="14"/>
      <c r="D326" s="14"/>
      <c r="E326" s="14"/>
      <c r="F326" s="15"/>
      <c r="G326" s="9" t="str">
        <f aca="false">IF(TRIM($D326)="","",LEN(TRIM($D326))-LEN(SUBSTITUTE(TRIM($D326),",",""))+1)</f>
        <v/>
      </c>
      <c r="H326" s="9" t="str">
        <f aca="false">IF(OR(TRIM($D326)="",$C326=""),"",IF(ISNUMBER(SEARCH("-",$D326)),"RANGE - EXPAND",IF($G326=$C326,"OK","QTY MISMATCH")))</f>
        <v/>
      </c>
      <c r="I326" s="9" t="str">
        <f aca="false">IF($A326="","",COUNTIF('4. Tracker'!$N$2:$N$3001,$A326))</f>
        <v/>
      </c>
      <c r="J326" s="9" t="str">
        <f aca="false">IF(OR($A326="",$C326=""),"",IF(TRIM($D326)="","MANUAL - NO REFDES",IF($I326=$C326,"OK",IF($I326&lt;$C326,"SHORT ("&amp;$I326&amp;" of "&amp;$C326&amp;")","OVER ("&amp;$I326&amp;" of "&amp;$C326&amp;")"))))</f>
        <v/>
      </c>
    </row>
    <row r="327" customFormat="false" ht="15" hidden="false" customHeight="false" outlineLevel="0" collapsed="false">
      <c r="A327" s="14"/>
      <c r="B327" s="15"/>
      <c r="C327" s="14"/>
      <c r="D327" s="14"/>
      <c r="E327" s="14"/>
      <c r="F327" s="15"/>
      <c r="G327" s="9" t="str">
        <f aca="false">IF(TRIM($D327)="","",LEN(TRIM($D327))-LEN(SUBSTITUTE(TRIM($D327),",",""))+1)</f>
        <v/>
      </c>
      <c r="H327" s="9" t="str">
        <f aca="false">IF(OR(TRIM($D327)="",$C327=""),"",IF(ISNUMBER(SEARCH("-",$D327)),"RANGE - EXPAND",IF($G327=$C327,"OK","QTY MISMATCH")))</f>
        <v/>
      </c>
      <c r="I327" s="9" t="str">
        <f aca="false">IF($A327="","",COUNTIF('4. Tracker'!$N$2:$N$3001,$A327))</f>
        <v/>
      </c>
      <c r="J327" s="9" t="str">
        <f aca="false">IF(OR($A327="",$C327=""),"",IF(TRIM($D327)="","MANUAL - NO REFDES",IF($I327=$C327,"OK",IF($I327&lt;$C327,"SHORT ("&amp;$I327&amp;" of "&amp;$C327&amp;")","OVER ("&amp;$I327&amp;" of "&amp;$C327&amp;")"))))</f>
        <v/>
      </c>
    </row>
    <row r="328" customFormat="false" ht="15" hidden="false" customHeight="false" outlineLevel="0" collapsed="false">
      <c r="A328" s="14"/>
      <c r="B328" s="15"/>
      <c r="C328" s="14"/>
      <c r="D328" s="14"/>
      <c r="E328" s="14"/>
      <c r="F328" s="15"/>
      <c r="G328" s="9" t="str">
        <f aca="false">IF(TRIM($D328)="","",LEN(TRIM($D328))-LEN(SUBSTITUTE(TRIM($D328),",",""))+1)</f>
        <v/>
      </c>
      <c r="H328" s="9" t="str">
        <f aca="false">IF(OR(TRIM($D328)="",$C328=""),"",IF(ISNUMBER(SEARCH("-",$D328)),"RANGE - EXPAND",IF($G328=$C328,"OK","QTY MISMATCH")))</f>
        <v/>
      </c>
      <c r="I328" s="9" t="str">
        <f aca="false">IF($A328="","",COUNTIF('4. Tracker'!$N$2:$N$3001,$A328))</f>
        <v/>
      </c>
      <c r="J328" s="9" t="str">
        <f aca="false">IF(OR($A328="",$C328=""),"",IF(TRIM($D328)="","MANUAL - NO REFDES",IF($I328=$C328,"OK",IF($I328&lt;$C328,"SHORT ("&amp;$I328&amp;" of "&amp;$C328&amp;")","OVER ("&amp;$I328&amp;" of "&amp;$C328&amp;")"))))</f>
        <v/>
      </c>
    </row>
    <row r="329" customFormat="false" ht="15" hidden="false" customHeight="false" outlineLevel="0" collapsed="false">
      <c r="A329" s="14"/>
      <c r="B329" s="15"/>
      <c r="C329" s="14"/>
      <c r="D329" s="14"/>
      <c r="E329" s="14"/>
      <c r="F329" s="15"/>
      <c r="G329" s="9" t="str">
        <f aca="false">IF(TRIM($D329)="","",LEN(TRIM($D329))-LEN(SUBSTITUTE(TRIM($D329),",",""))+1)</f>
        <v/>
      </c>
      <c r="H329" s="9" t="str">
        <f aca="false">IF(OR(TRIM($D329)="",$C329=""),"",IF(ISNUMBER(SEARCH("-",$D329)),"RANGE - EXPAND",IF($G329=$C329,"OK","QTY MISMATCH")))</f>
        <v/>
      </c>
      <c r="I329" s="9" t="str">
        <f aca="false">IF($A329="","",COUNTIF('4. Tracker'!$N$2:$N$3001,$A329))</f>
        <v/>
      </c>
      <c r="J329" s="9" t="str">
        <f aca="false">IF(OR($A329="",$C329=""),"",IF(TRIM($D329)="","MANUAL - NO REFDES",IF($I329=$C329,"OK",IF($I329&lt;$C329,"SHORT ("&amp;$I329&amp;" of "&amp;$C329&amp;")","OVER ("&amp;$I329&amp;" of "&amp;$C329&amp;")"))))</f>
        <v/>
      </c>
    </row>
    <row r="330" customFormat="false" ht="15" hidden="false" customHeight="false" outlineLevel="0" collapsed="false">
      <c r="A330" s="14"/>
      <c r="B330" s="15"/>
      <c r="C330" s="14"/>
      <c r="D330" s="14"/>
      <c r="E330" s="14"/>
      <c r="F330" s="15"/>
      <c r="G330" s="9" t="str">
        <f aca="false">IF(TRIM($D330)="","",LEN(TRIM($D330))-LEN(SUBSTITUTE(TRIM($D330),",",""))+1)</f>
        <v/>
      </c>
      <c r="H330" s="9" t="str">
        <f aca="false">IF(OR(TRIM($D330)="",$C330=""),"",IF(ISNUMBER(SEARCH("-",$D330)),"RANGE - EXPAND",IF($G330=$C330,"OK","QTY MISMATCH")))</f>
        <v/>
      </c>
      <c r="I330" s="9" t="str">
        <f aca="false">IF($A330="","",COUNTIF('4. Tracker'!$N$2:$N$3001,$A330))</f>
        <v/>
      </c>
      <c r="J330" s="9" t="str">
        <f aca="false">IF(OR($A330="",$C330=""),"",IF(TRIM($D330)="","MANUAL - NO REFDES",IF($I330=$C330,"OK",IF($I330&lt;$C330,"SHORT ("&amp;$I330&amp;" of "&amp;$C330&amp;")","OVER ("&amp;$I330&amp;" of "&amp;$C330&amp;")"))))</f>
        <v/>
      </c>
    </row>
    <row r="331" customFormat="false" ht="15" hidden="false" customHeight="false" outlineLevel="0" collapsed="false">
      <c r="A331" s="14"/>
      <c r="B331" s="15"/>
      <c r="C331" s="14"/>
      <c r="D331" s="14"/>
      <c r="E331" s="14"/>
      <c r="F331" s="15"/>
      <c r="G331" s="9" t="str">
        <f aca="false">IF(TRIM($D331)="","",LEN(TRIM($D331))-LEN(SUBSTITUTE(TRIM($D331),",",""))+1)</f>
        <v/>
      </c>
      <c r="H331" s="9" t="str">
        <f aca="false">IF(OR(TRIM($D331)="",$C331=""),"",IF(ISNUMBER(SEARCH("-",$D331)),"RANGE - EXPAND",IF($G331=$C331,"OK","QTY MISMATCH")))</f>
        <v/>
      </c>
      <c r="I331" s="9" t="str">
        <f aca="false">IF($A331="","",COUNTIF('4. Tracker'!$N$2:$N$3001,$A331))</f>
        <v/>
      </c>
      <c r="J331" s="9" t="str">
        <f aca="false">IF(OR($A331="",$C331=""),"",IF(TRIM($D331)="","MANUAL - NO REFDES",IF($I331=$C331,"OK",IF($I331&lt;$C331,"SHORT ("&amp;$I331&amp;" of "&amp;$C331&amp;")","OVER ("&amp;$I331&amp;" of "&amp;$C331&amp;")"))))</f>
        <v/>
      </c>
    </row>
    <row r="332" customFormat="false" ht="15" hidden="false" customHeight="false" outlineLevel="0" collapsed="false">
      <c r="A332" s="14"/>
      <c r="B332" s="15"/>
      <c r="C332" s="14"/>
      <c r="D332" s="14"/>
      <c r="E332" s="14"/>
      <c r="F332" s="15"/>
      <c r="G332" s="9" t="str">
        <f aca="false">IF(TRIM($D332)="","",LEN(TRIM($D332))-LEN(SUBSTITUTE(TRIM($D332),",",""))+1)</f>
        <v/>
      </c>
      <c r="H332" s="9" t="str">
        <f aca="false">IF(OR(TRIM($D332)="",$C332=""),"",IF(ISNUMBER(SEARCH("-",$D332)),"RANGE - EXPAND",IF($G332=$C332,"OK","QTY MISMATCH")))</f>
        <v/>
      </c>
      <c r="I332" s="9" t="str">
        <f aca="false">IF($A332="","",COUNTIF('4. Tracker'!$N$2:$N$3001,$A332))</f>
        <v/>
      </c>
      <c r="J332" s="9" t="str">
        <f aca="false">IF(OR($A332="",$C332=""),"",IF(TRIM($D332)="","MANUAL - NO REFDES",IF($I332=$C332,"OK",IF($I332&lt;$C332,"SHORT ("&amp;$I332&amp;" of "&amp;$C332&amp;")","OVER ("&amp;$I332&amp;" of "&amp;$C332&amp;")"))))</f>
        <v/>
      </c>
    </row>
    <row r="333" customFormat="false" ht="15" hidden="false" customHeight="false" outlineLevel="0" collapsed="false">
      <c r="A333" s="14"/>
      <c r="B333" s="15"/>
      <c r="C333" s="14"/>
      <c r="D333" s="14"/>
      <c r="E333" s="14"/>
      <c r="F333" s="15"/>
      <c r="G333" s="9" t="str">
        <f aca="false">IF(TRIM($D333)="","",LEN(TRIM($D333))-LEN(SUBSTITUTE(TRIM($D333),",",""))+1)</f>
        <v/>
      </c>
      <c r="H333" s="9" t="str">
        <f aca="false">IF(OR(TRIM($D333)="",$C333=""),"",IF(ISNUMBER(SEARCH("-",$D333)),"RANGE - EXPAND",IF($G333=$C333,"OK","QTY MISMATCH")))</f>
        <v/>
      </c>
      <c r="I333" s="9" t="str">
        <f aca="false">IF($A333="","",COUNTIF('4. Tracker'!$N$2:$N$3001,$A333))</f>
        <v/>
      </c>
      <c r="J333" s="9" t="str">
        <f aca="false">IF(OR($A333="",$C333=""),"",IF(TRIM($D333)="","MANUAL - NO REFDES",IF($I333=$C333,"OK",IF($I333&lt;$C333,"SHORT ("&amp;$I333&amp;" of "&amp;$C333&amp;")","OVER ("&amp;$I333&amp;" of "&amp;$C333&amp;")"))))</f>
        <v/>
      </c>
    </row>
    <row r="334" customFormat="false" ht="15" hidden="false" customHeight="false" outlineLevel="0" collapsed="false">
      <c r="A334" s="14"/>
      <c r="B334" s="15"/>
      <c r="C334" s="14"/>
      <c r="D334" s="14"/>
      <c r="E334" s="14"/>
      <c r="F334" s="15"/>
      <c r="G334" s="9" t="str">
        <f aca="false">IF(TRIM($D334)="","",LEN(TRIM($D334))-LEN(SUBSTITUTE(TRIM($D334),",",""))+1)</f>
        <v/>
      </c>
      <c r="H334" s="9" t="str">
        <f aca="false">IF(OR(TRIM($D334)="",$C334=""),"",IF(ISNUMBER(SEARCH("-",$D334)),"RANGE - EXPAND",IF($G334=$C334,"OK","QTY MISMATCH")))</f>
        <v/>
      </c>
      <c r="I334" s="9" t="str">
        <f aca="false">IF($A334="","",COUNTIF('4. Tracker'!$N$2:$N$3001,$A334))</f>
        <v/>
      </c>
      <c r="J334" s="9" t="str">
        <f aca="false">IF(OR($A334="",$C334=""),"",IF(TRIM($D334)="","MANUAL - NO REFDES",IF($I334=$C334,"OK",IF($I334&lt;$C334,"SHORT ("&amp;$I334&amp;" of "&amp;$C334&amp;")","OVER ("&amp;$I334&amp;" of "&amp;$C334&amp;")"))))</f>
        <v/>
      </c>
    </row>
    <row r="335" customFormat="false" ht="15" hidden="false" customHeight="false" outlineLevel="0" collapsed="false">
      <c r="A335" s="14"/>
      <c r="B335" s="15"/>
      <c r="C335" s="14"/>
      <c r="D335" s="14"/>
      <c r="E335" s="14"/>
      <c r="F335" s="15"/>
      <c r="G335" s="9" t="str">
        <f aca="false">IF(TRIM($D335)="","",LEN(TRIM($D335))-LEN(SUBSTITUTE(TRIM($D335),",",""))+1)</f>
        <v/>
      </c>
      <c r="H335" s="9" t="str">
        <f aca="false">IF(OR(TRIM($D335)="",$C335=""),"",IF(ISNUMBER(SEARCH("-",$D335)),"RANGE - EXPAND",IF($G335=$C335,"OK","QTY MISMATCH")))</f>
        <v/>
      </c>
      <c r="I335" s="9" t="str">
        <f aca="false">IF($A335="","",COUNTIF('4. Tracker'!$N$2:$N$3001,$A335))</f>
        <v/>
      </c>
      <c r="J335" s="9" t="str">
        <f aca="false">IF(OR($A335="",$C335=""),"",IF(TRIM($D335)="","MANUAL - NO REFDES",IF($I335=$C335,"OK",IF($I335&lt;$C335,"SHORT ("&amp;$I335&amp;" of "&amp;$C335&amp;")","OVER ("&amp;$I335&amp;" of "&amp;$C335&amp;")"))))</f>
        <v/>
      </c>
    </row>
    <row r="336" customFormat="false" ht="15" hidden="false" customHeight="false" outlineLevel="0" collapsed="false">
      <c r="A336" s="14"/>
      <c r="B336" s="15"/>
      <c r="C336" s="14"/>
      <c r="D336" s="14"/>
      <c r="E336" s="14"/>
      <c r="F336" s="15"/>
      <c r="G336" s="9" t="str">
        <f aca="false">IF(TRIM($D336)="","",LEN(TRIM($D336))-LEN(SUBSTITUTE(TRIM($D336),",",""))+1)</f>
        <v/>
      </c>
      <c r="H336" s="9" t="str">
        <f aca="false">IF(OR(TRIM($D336)="",$C336=""),"",IF(ISNUMBER(SEARCH("-",$D336)),"RANGE - EXPAND",IF($G336=$C336,"OK","QTY MISMATCH")))</f>
        <v/>
      </c>
      <c r="I336" s="9" t="str">
        <f aca="false">IF($A336="","",COUNTIF('4. Tracker'!$N$2:$N$3001,$A336))</f>
        <v/>
      </c>
      <c r="J336" s="9" t="str">
        <f aca="false">IF(OR($A336="",$C336=""),"",IF(TRIM($D336)="","MANUAL - NO REFDES",IF($I336=$C336,"OK",IF($I336&lt;$C336,"SHORT ("&amp;$I336&amp;" of "&amp;$C336&amp;")","OVER ("&amp;$I336&amp;" of "&amp;$C336&amp;")"))))</f>
        <v/>
      </c>
    </row>
    <row r="337" customFormat="false" ht="15" hidden="false" customHeight="false" outlineLevel="0" collapsed="false">
      <c r="A337" s="14"/>
      <c r="B337" s="15"/>
      <c r="C337" s="14"/>
      <c r="D337" s="14"/>
      <c r="E337" s="14"/>
      <c r="F337" s="15"/>
      <c r="G337" s="9" t="str">
        <f aca="false">IF(TRIM($D337)="","",LEN(TRIM($D337))-LEN(SUBSTITUTE(TRIM($D337),",",""))+1)</f>
        <v/>
      </c>
      <c r="H337" s="9" t="str">
        <f aca="false">IF(OR(TRIM($D337)="",$C337=""),"",IF(ISNUMBER(SEARCH("-",$D337)),"RANGE - EXPAND",IF($G337=$C337,"OK","QTY MISMATCH")))</f>
        <v/>
      </c>
      <c r="I337" s="9" t="str">
        <f aca="false">IF($A337="","",COUNTIF('4. Tracker'!$N$2:$N$3001,$A337))</f>
        <v/>
      </c>
      <c r="J337" s="9" t="str">
        <f aca="false">IF(OR($A337="",$C337=""),"",IF(TRIM($D337)="","MANUAL - NO REFDES",IF($I337=$C337,"OK",IF($I337&lt;$C337,"SHORT ("&amp;$I337&amp;" of "&amp;$C337&amp;")","OVER ("&amp;$I337&amp;" of "&amp;$C337&amp;")"))))</f>
        <v/>
      </c>
    </row>
    <row r="338" customFormat="false" ht="15" hidden="false" customHeight="false" outlineLevel="0" collapsed="false">
      <c r="A338" s="14"/>
      <c r="B338" s="15"/>
      <c r="C338" s="14"/>
      <c r="D338" s="14"/>
      <c r="E338" s="14"/>
      <c r="F338" s="15"/>
      <c r="G338" s="9" t="str">
        <f aca="false">IF(TRIM($D338)="","",LEN(TRIM($D338))-LEN(SUBSTITUTE(TRIM($D338),",",""))+1)</f>
        <v/>
      </c>
      <c r="H338" s="9" t="str">
        <f aca="false">IF(OR(TRIM($D338)="",$C338=""),"",IF(ISNUMBER(SEARCH("-",$D338)),"RANGE - EXPAND",IF($G338=$C338,"OK","QTY MISMATCH")))</f>
        <v/>
      </c>
      <c r="I338" s="9" t="str">
        <f aca="false">IF($A338="","",COUNTIF('4. Tracker'!$N$2:$N$3001,$A338))</f>
        <v/>
      </c>
      <c r="J338" s="9" t="str">
        <f aca="false">IF(OR($A338="",$C338=""),"",IF(TRIM($D338)="","MANUAL - NO REFDES",IF($I338=$C338,"OK",IF($I338&lt;$C338,"SHORT ("&amp;$I338&amp;" of "&amp;$C338&amp;")","OVER ("&amp;$I338&amp;" of "&amp;$C338&amp;")"))))</f>
        <v/>
      </c>
    </row>
    <row r="339" customFormat="false" ht="15" hidden="false" customHeight="false" outlineLevel="0" collapsed="false">
      <c r="A339" s="14"/>
      <c r="B339" s="15"/>
      <c r="C339" s="14"/>
      <c r="D339" s="14"/>
      <c r="E339" s="14"/>
      <c r="F339" s="15"/>
      <c r="G339" s="9" t="str">
        <f aca="false">IF(TRIM($D339)="","",LEN(TRIM($D339))-LEN(SUBSTITUTE(TRIM($D339),",",""))+1)</f>
        <v/>
      </c>
      <c r="H339" s="9" t="str">
        <f aca="false">IF(OR(TRIM($D339)="",$C339=""),"",IF(ISNUMBER(SEARCH("-",$D339)),"RANGE - EXPAND",IF($G339=$C339,"OK","QTY MISMATCH")))</f>
        <v/>
      </c>
      <c r="I339" s="9" t="str">
        <f aca="false">IF($A339="","",COUNTIF('4. Tracker'!$N$2:$N$3001,$A339))</f>
        <v/>
      </c>
      <c r="J339" s="9" t="str">
        <f aca="false">IF(OR($A339="",$C339=""),"",IF(TRIM($D339)="","MANUAL - NO REFDES",IF($I339=$C339,"OK",IF($I339&lt;$C339,"SHORT ("&amp;$I339&amp;" of "&amp;$C339&amp;")","OVER ("&amp;$I339&amp;" of "&amp;$C339&amp;")"))))</f>
        <v/>
      </c>
    </row>
    <row r="340" customFormat="false" ht="15" hidden="false" customHeight="false" outlineLevel="0" collapsed="false">
      <c r="A340" s="14"/>
      <c r="B340" s="15"/>
      <c r="C340" s="14"/>
      <c r="D340" s="14"/>
      <c r="E340" s="14"/>
      <c r="F340" s="15"/>
      <c r="G340" s="9" t="str">
        <f aca="false">IF(TRIM($D340)="","",LEN(TRIM($D340))-LEN(SUBSTITUTE(TRIM($D340),",",""))+1)</f>
        <v/>
      </c>
      <c r="H340" s="9" t="str">
        <f aca="false">IF(OR(TRIM($D340)="",$C340=""),"",IF(ISNUMBER(SEARCH("-",$D340)),"RANGE - EXPAND",IF($G340=$C340,"OK","QTY MISMATCH")))</f>
        <v/>
      </c>
      <c r="I340" s="9" t="str">
        <f aca="false">IF($A340="","",COUNTIF('4. Tracker'!$N$2:$N$3001,$A340))</f>
        <v/>
      </c>
      <c r="J340" s="9" t="str">
        <f aca="false">IF(OR($A340="",$C340=""),"",IF(TRIM($D340)="","MANUAL - NO REFDES",IF($I340=$C340,"OK",IF($I340&lt;$C340,"SHORT ("&amp;$I340&amp;" of "&amp;$C340&amp;")","OVER ("&amp;$I340&amp;" of "&amp;$C340&amp;")"))))</f>
        <v/>
      </c>
    </row>
    <row r="341" customFormat="false" ht="15" hidden="false" customHeight="false" outlineLevel="0" collapsed="false">
      <c r="A341" s="14"/>
      <c r="B341" s="15"/>
      <c r="C341" s="14"/>
      <c r="D341" s="14"/>
      <c r="E341" s="14"/>
      <c r="F341" s="15"/>
      <c r="G341" s="9" t="str">
        <f aca="false">IF(TRIM($D341)="","",LEN(TRIM($D341))-LEN(SUBSTITUTE(TRIM($D341),",",""))+1)</f>
        <v/>
      </c>
      <c r="H341" s="9" t="str">
        <f aca="false">IF(OR(TRIM($D341)="",$C341=""),"",IF(ISNUMBER(SEARCH("-",$D341)),"RANGE - EXPAND",IF($G341=$C341,"OK","QTY MISMATCH")))</f>
        <v/>
      </c>
      <c r="I341" s="9" t="str">
        <f aca="false">IF($A341="","",COUNTIF('4. Tracker'!$N$2:$N$3001,$A341))</f>
        <v/>
      </c>
      <c r="J341" s="9" t="str">
        <f aca="false">IF(OR($A341="",$C341=""),"",IF(TRIM($D341)="","MANUAL - NO REFDES",IF($I341=$C341,"OK",IF($I341&lt;$C341,"SHORT ("&amp;$I341&amp;" of "&amp;$C341&amp;")","OVER ("&amp;$I341&amp;" of "&amp;$C341&amp;")"))))</f>
        <v/>
      </c>
    </row>
    <row r="342" customFormat="false" ht="15" hidden="false" customHeight="false" outlineLevel="0" collapsed="false">
      <c r="A342" s="14"/>
      <c r="B342" s="15"/>
      <c r="C342" s="14"/>
      <c r="D342" s="14"/>
      <c r="E342" s="14"/>
      <c r="F342" s="15"/>
      <c r="G342" s="9" t="str">
        <f aca="false">IF(TRIM($D342)="","",LEN(TRIM($D342))-LEN(SUBSTITUTE(TRIM($D342),",",""))+1)</f>
        <v/>
      </c>
      <c r="H342" s="9" t="str">
        <f aca="false">IF(OR(TRIM($D342)="",$C342=""),"",IF(ISNUMBER(SEARCH("-",$D342)),"RANGE - EXPAND",IF($G342=$C342,"OK","QTY MISMATCH")))</f>
        <v/>
      </c>
      <c r="I342" s="9" t="str">
        <f aca="false">IF($A342="","",COUNTIF('4. Tracker'!$N$2:$N$3001,$A342))</f>
        <v/>
      </c>
      <c r="J342" s="9" t="str">
        <f aca="false">IF(OR($A342="",$C342=""),"",IF(TRIM($D342)="","MANUAL - NO REFDES",IF($I342=$C342,"OK",IF($I342&lt;$C342,"SHORT ("&amp;$I342&amp;" of "&amp;$C342&amp;")","OVER ("&amp;$I342&amp;" of "&amp;$C342&amp;")"))))</f>
        <v/>
      </c>
    </row>
    <row r="343" customFormat="false" ht="15" hidden="false" customHeight="false" outlineLevel="0" collapsed="false">
      <c r="A343" s="14"/>
      <c r="B343" s="15"/>
      <c r="C343" s="14"/>
      <c r="D343" s="14"/>
      <c r="E343" s="14"/>
      <c r="F343" s="15"/>
      <c r="G343" s="9" t="str">
        <f aca="false">IF(TRIM($D343)="","",LEN(TRIM($D343))-LEN(SUBSTITUTE(TRIM($D343),",",""))+1)</f>
        <v/>
      </c>
      <c r="H343" s="9" t="str">
        <f aca="false">IF(OR(TRIM($D343)="",$C343=""),"",IF(ISNUMBER(SEARCH("-",$D343)),"RANGE - EXPAND",IF($G343=$C343,"OK","QTY MISMATCH")))</f>
        <v/>
      </c>
      <c r="I343" s="9" t="str">
        <f aca="false">IF($A343="","",COUNTIF('4. Tracker'!$N$2:$N$3001,$A343))</f>
        <v/>
      </c>
      <c r="J343" s="9" t="str">
        <f aca="false">IF(OR($A343="",$C343=""),"",IF(TRIM($D343)="","MANUAL - NO REFDES",IF($I343=$C343,"OK",IF($I343&lt;$C343,"SHORT ("&amp;$I343&amp;" of "&amp;$C343&amp;")","OVER ("&amp;$I343&amp;" of "&amp;$C343&amp;")"))))</f>
        <v/>
      </c>
    </row>
    <row r="344" customFormat="false" ht="15" hidden="false" customHeight="false" outlineLevel="0" collapsed="false">
      <c r="A344" s="14"/>
      <c r="B344" s="15"/>
      <c r="C344" s="14"/>
      <c r="D344" s="14"/>
      <c r="E344" s="14"/>
      <c r="F344" s="15"/>
      <c r="G344" s="9" t="str">
        <f aca="false">IF(TRIM($D344)="","",LEN(TRIM($D344))-LEN(SUBSTITUTE(TRIM($D344),",",""))+1)</f>
        <v/>
      </c>
      <c r="H344" s="9" t="str">
        <f aca="false">IF(OR(TRIM($D344)="",$C344=""),"",IF(ISNUMBER(SEARCH("-",$D344)),"RANGE - EXPAND",IF($G344=$C344,"OK","QTY MISMATCH")))</f>
        <v/>
      </c>
      <c r="I344" s="9" t="str">
        <f aca="false">IF($A344="","",COUNTIF('4. Tracker'!$N$2:$N$3001,$A344))</f>
        <v/>
      </c>
      <c r="J344" s="9" t="str">
        <f aca="false">IF(OR($A344="",$C344=""),"",IF(TRIM($D344)="","MANUAL - NO REFDES",IF($I344=$C344,"OK",IF($I344&lt;$C344,"SHORT ("&amp;$I344&amp;" of "&amp;$C344&amp;")","OVER ("&amp;$I344&amp;" of "&amp;$C344&amp;")"))))</f>
        <v/>
      </c>
    </row>
    <row r="345" customFormat="false" ht="15" hidden="false" customHeight="false" outlineLevel="0" collapsed="false">
      <c r="A345" s="14"/>
      <c r="B345" s="15"/>
      <c r="C345" s="14"/>
      <c r="D345" s="14"/>
      <c r="E345" s="14"/>
      <c r="F345" s="15"/>
      <c r="G345" s="9" t="str">
        <f aca="false">IF(TRIM($D345)="","",LEN(TRIM($D345))-LEN(SUBSTITUTE(TRIM($D345),",",""))+1)</f>
        <v/>
      </c>
      <c r="H345" s="9" t="str">
        <f aca="false">IF(OR(TRIM($D345)="",$C345=""),"",IF(ISNUMBER(SEARCH("-",$D345)),"RANGE - EXPAND",IF($G345=$C345,"OK","QTY MISMATCH")))</f>
        <v/>
      </c>
      <c r="I345" s="9" t="str">
        <f aca="false">IF($A345="","",COUNTIF('4. Tracker'!$N$2:$N$3001,$A345))</f>
        <v/>
      </c>
      <c r="J345" s="9" t="str">
        <f aca="false">IF(OR($A345="",$C345=""),"",IF(TRIM($D345)="","MANUAL - NO REFDES",IF($I345=$C345,"OK",IF($I345&lt;$C345,"SHORT ("&amp;$I345&amp;" of "&amp;$C345&amp;")","OVER ("&amp;$I345&amp;" of "&amp;$C345&amp;")"))))</f>
        <v/>
      </c>
    </row>
    <row r="346" customFormat="false" ht="15" hidden="false" customHeight="false" outlineLevel="0" collapsed="false">
      <c r="A346" s="14"/>
      <c r="B346" s="15"/>
      <c r="C346" s="14"/>
      <c r="D346" s="14"/>
      <c r="E346" s="14"/>
      <c r="F346" s="15"/>
      <c r="G346" s="9" t="str">
        <f aca="false">IF(TRIM($D346)="","",LEN(TRIM($D346))-LEN(SUBSTITUTE(TRIM($D346),",",""))+1)</f>
        <v/>
      </c>
      <c r="H346" s="9" t="str">
        <f aca="false">IF(OR(TRIM($D346)="",$C346=""),"",IF(ISNUMBER(SEARCH("-",$D346)),"RANGE - EXPAND",IF($G346=$C346,"OK","QTY MISMATCH")))</f>
        <v/>
      </c>
      <c r="I346" s="9" t="str">
        <f aca="false">IF($A346="","",COUNTIF('4. Tracker'!$N$2:$N$3001,$A346))</f>
        <v/>
      </c>
      <c r="J346" s="9" t="str">
        <f aca="false">IF(OR($A346="",$C346=""),"",IF(TRIM($D346)="","MANUAL - NO REFDES",IF($I346=$C346,"OK",IF($I346&lt;$C346,"SHORT ("&amp;$I346&amp;" of "&amp;$C346&amp;")","OVER ("&amp;$I346&amp;" of "&amp;$C346&amp;")"))))</f>
        <v/>
      </c>
    </row>
    <row r="347" customFormat="false" ht="15" hidden="false" customHeight="false" outlineLevel="0" collapsed="false">
      <c r="A347" s="14"/>
      <c r="B347" s="15"/>
      <c r="C347" s="14"/>
      <c r="D347" s="14"/>
      <c r="E347" s="14"/>
      <c r="F347" s="15"/>
      <c r="G347" s="9" t="str">
        <f aca="false">IF(TRIM($D347)="","",LEN(TRIM($D347))-LEN(SUBSTITUTE(TRIM($D347),",",""))+1)</f>
        <v/>
      </c>
      <c r="H347" s="9" t="str">
        <f aca="false">IF(OR(TRIM($D347)="",$C347=""),"",IF(ISNUMBER(SEARCH("-",$D347)),"RANGE - EXPAND",IF($G347=$C347,"OK","QTY MISMATCH")))</f>
        <v/>
      </c>
      <c r="I347" s="9" t="str">
        <f aca="false">IF($A347="","",COUNTIF('4. Tracker'!$N$2:$N$3001,$A347))</f>
        <v/>
      </c>
      <c r="J347" s="9" t="str">
        <f aca="false">IF(OR($A347="",$C347=""),"",IF(TRIM($D347)="","MANUAL - NO REFDES",IF($I347=$C347,"OK",IF($I347&lt;$C347,"SHORT ("&amp;$I347&amp;" of "&amp;$C347&amp;")","OVER ("&amp;$I347&amp;" of "&amp;$C347&amp;")"))))</f>
        <v/>
      </c>
    </row>
    <row r="348" customFormat="false" ht="15" hidden="false" customHeight="false" outlineLevel="0" collapsed="false">
      <c r="A348" s="14"/>
      <c r="B348" s="15"/>
      <c r="C348" s="14"/>
      <c r="D348" s="14"/>
      <c r="E348" s="14"/>
      <c r="F348" s="15"/>
      <c r="G348" s="9" t="str">
        <f aca="false">IF(TRIM($D348)="","",LEN(TRIM($D348))-LEN(SUBSTITUTE(TRIM($D348),",",""))+1)</f>
        <v/>
      </c>
      <c r="H348" s="9" t="str">
        <f aca="false">IF(OR(TRIM($D348)="",$C348=""),"",IF(ISNUMBER(SEARCH("-",$D348)),"RANGE - EXPAND",IF($G348=$C348,"OK","QTY MISMATCH")))</f>
        <v/>
      </c>
      <c r="I348" s="9" t="str">
        <f aca="false">IF($A348="","",COUNTIF('4. Tracker'!$N$2:$N$3001,$A348))</f>
        <v/>
      </c>
      <c r="J348" s="9" t="str">
        <f aca="false">IF(OR($A348="",$C348=""),"",IF(TRIM($D348)="","MANUAL - NO REFDES",IF($I348=$C348,"OK",IF($I348&lt;$C348,"SHORT ("&amp;$I348&amp;" of "&amp;$C348&amp;")","OVER ("&amp;$I348&amp;" of "&amp;$C348&amp;")"))))</f>
        <v/>
      </c>
    </row>
    <row r="349" customFormat="false" ht="15" hidden="false" customHeight="false" outlineLevel="0" collapsed="false">
      <c r="A349" s="14"/>
      <c r="B349" s="15"/>
      <c r="C349" s="14"/>
      <c r="D349" s="14"/>
      <c r="E349" s="14"/>
      <c r="F349" s="15"/>
      <c r="G349" s="9" t="str">
        <f aca="false">IF(TRIM($D349)="","",LEN(TRIM($D349))-LEN(SUBSTITUTE(TRIM($D349),",",""))+1)</f>
        <v/>
      </c>
      <c r="H349" s="9" t="str">
        <f aca="false">IF(OR(TRIM($D349)="",$C349=""),"",IF(ISNUMBER(SEARCH("-",$D349)),"RANGE - EXPAND",IF($G349=$C349,"OK","QTY MISMATCH")))</f>
        <v/>
      </c>
      <c r="I349" s="9" t="str">
        <f aca="false">IF($A349="","",COUNTIF('4. Tracker'!$N$2:$N$3001,$A349))</f>
        <v/>
      </c>
      <c r="J349" s="9" t="str">
        <f aca="false">IF(OR($A349="",$C349=""),"",IF(TRIM($D349)="","MANUAL - NO REFDES",IF($I349=$C349,"OK",IF($I349&lt;$C349,"SHORT ("&amp;$I349&amp;" of "&amp;$C349&amp;")","OVER ("&amp;$I349&amp;" of "&amp;$C349&amp;")"))))</f>
        <v/>
      </c>
    </row>
    <row r="350" customFormat="false" ht="15" hidden="false" customHeight="false" outlineLevel="0" collapsed="false">
      <c r="A350" s="14"/>
      <c r="B350" s="15"/>
      <c r="C350" s="14"/>
      <c r="D350" s="14"/>
      <c r="E350" s="14"/>
      <c r="F350" s="15"/>
      <c r="G350" s="9" t="str">
        <f aca="false">IF(TRIM($D350)="","",LEN(TRIM($D350))-LEN(SUBSTITUTE(TRIM($D350),",",""))+1)</f>
        <v/>
      </c>
      <c r="H350" s="9" t="str">
        <f aca="false">IF(OR(TRIM($D350)="",$C350=""),"",IF(ISNUMBER(SEARCH("-",$D350)),"RANGE - EXPAND",IF($G350=$C350,"OK","QTY MISMATCH")))</f>
        <v/>
      </c>
      <c r="I350" s="9" t="str">
        <f aca="false">IF($A350="","",COUNTIF('4. Tracker'!$N$2:$N$3001,$A350))</f>
        <v/>
      </c>
      <c r="J350" s="9" t="str">
        <f aca="false">IF(OR($A350="",$C350=""),"",IF(TRIM($D350)="","MANUAL - NO REFDES",IF($I350=$C350,"OK",IF($I350&lt;$C350,"SHORT ("&amp;$I350&amp;" of "&amp;$C350&amp;")","OVER ("&amp;$I350&amp;" of "&amp;$C350&amp;")"))))</f>
        <v/>
      </c>
    </row>
    <row r="351" customFormat="false" ht="15" hidden="false" customHeight="false" outlineLevel="0" collapsed="false">
      <c r="A351" s="14"/>
      <c r="B351" s="15"/>
      <c r="C351" s="14"/>
      <c r="D351" s="14"/>
      <c r="E351" s="14"/>
      <c r="F351" s="15"/>
      <c r="G351" s="9" t="str">
        <f aca="false">IF(TRIM($D351)="","",LEN(TRIM($D351))-LEN(SUBSTITUTE(TRIM($D351),",",""))+1)</f>
        <v/>
      </c>
      <c r="H351" s="9" t="str">
        <f aca="false">IF(OR(TRIM($D351)="",$C351=""),"",IF(ISNUMBER(SEARCH("-",$D351)),"RANGE - EXPAND",IF($G351=$C351,"OK","QTY MISMATCH")))</f>
        <v/>
      </c>
      <c r="I351" s="9" t="str">
        <f aca="false">IF($A351="","",COUNTIF('4. Tracker'!$N$2:$N$3001,$A351))</f>
        <v/>
      </c>
      <c r="J351" s="9" t="str">
        <f aca="false">IF(OR($A351="",$C351=""),"",IF(TRIM($D351)="","MANUAL - NO REFDES",IF($I351=$C351,"OK",IF($I351&lt;$C351,"SHORT ("&amp;$I351&amp;" of "&amp;$C351&amp;")","OVER ("&amp;$I351&amp;" of "&amp;$C351&amp;")"))))</f>
        <v/>
      </c>
    </row>
    <row r="352" customFormat="false" ht="15" hidden="false" customHeight="false" outlineLevel="0" collapsed="false">
      <c r="A352" s="14"/>
      <c r="B352" s="15"/>
      <c r="C352" s="14"/>
      <c r="D352" s="14"/>
      <c r="E352" s="14"/>
      <c r="F352" s="15"/>
      <c r="G352" s="9" t="str">
        <f aca="false">IF(TRIM($D352)="","",LEN(TRIM($D352))-LEN(SUBSTITUTE(TRIM($D352),",",""))+1)</f>
        <v/>
      </c>
      <c r="H352" s="9" t="str">
        <f aca="false">IF(OR(TRIM($D352)="",$C352=""),"",IF(ISNUMBER(SEARCH("-",$D352)),"RANGE - EXPAND",IF($G352=$C352,"OK","QTY MISMATCH")))</f>
        <v/>
      </c>
      <c r="I352" s="9" t="str">
        <f aca="false">IF($A352="","",COUNTIF('4. Tracker'!$N$2:$N$3001,$A352))</f>
        <v/>
      </c>
      <c r="J352" s="9" t="str">
        <f aca="false">IF(OR($A352="",$C352=""),"",IF(TRIM($D352)="","MANUAL - NO REFDES",IF($I352=$C352,"OK",IF($I352&lt;$C352,"SHORT ("&amp;$I352&amp;" of "&amp;$C352&amp;")","OVER ("&amp;$I352&amp;" of "&amp;$C352&amp;")"))))</f>
        <v/>
      </c>
    </row>
    <row r="353" customFormat="false" ht="15" hidden="false" customHeight="false" outlineLevel="0" collapsed="false">
      <c r="A353" s="14"/>
      <c r="B353" s="15"/>
      <c r="C353" s="14"/>
      <c r="D353" s="14"/>
      <c r="E353" s="14"/>
      <c r="F353" s="15"/>
      <c r="G353" s="9" t="str">
        <f aca="false">IF(TRIM($D353)="","",LEN(TRIM($D353))-LEN(SUBSTITUTE(TRIM($D353),",",""))+1)</f>
        <v/>
      </c>
      <c r="H353" s="9" t="str">
        <f aca="false">IF(OR(TRIM($D353)="",$C353=""),"",IF(ISNUMBER(SEARCH("-",$D353)),"RANGE - EXPAND",IF($G353=$C353,"OK","QTY MISMATCH")))</f>
        <v/>
      </c>
      <c r="I353" s="9" t="str">
        <f aca="false">IF($A353="","",COUNTIF('4. Tracker'!$N$2:$N$3001,$A353))</f>
        <v/>
      </c>
      <c r="J353" s="9" t="str">
        <f aca="false">IF(OR($A353="",$C353=""),"",IF(TRIM($D353)="","MANUAL - NO REFDES",IF($I353=$C353,"OK",IF($I353&lt;$C353,"SHORT ("&amp;$I353&amp;" of "&amp;$C353&amp;")","OVER ("&amp;$I353&amp;" of "&amp;$C353&amp;")"))))</f>
        <v/>
      </c>
    </row>
    <row r="354" customFormat="false" ht="15" hidden="false" customHeight="false" outlineLevel="0" collapsed="false">
      <c r="A354" s="14"/>
      <c r="B354" s="15"/>
      <c r="C354" s="14"/>
      <c r="D354" s="14"/>
      <c r="E354" s="14"/>
      <c r="F354" s="15"/>
      <c r="G354" s="9" t="str">
        <f aca="false">IF(TRIM($D354)="","",LEN(TRIM($D354))-LEN(SUBSTITUTE(TRIM($D354),",",""))+1)</f>
        <v/>
      </c>
      <c r="H354" s="9" t="str">
        <f aca="false">IF(OR(TRIM($D354)="",$C354=""),"",IF(ISNUMBER(SEARCH("-",$D354)),"RANGE - EXPAND",IF($G354=$C354,"OK","QTY MISMATCH")))</f>
        <v/>
      </c>
      <c r="I354" s="9" t="str">
        <f aca="false">IF($A354="","",COUNTIF('4. Tracker'!$N$2:$N$3001,$A354))</f>
        <v/>
      </c>
      <c r="J354" s="9" t="str">
        <f aca="false">IF(OR($A354="",$C354=""),"",IF(TRIM($D354)="","MANUAL - NO REFDES",IF($I354=$C354,"OK",IF($I354&lt;$C354,"SHORT ("&amp;$I354&amp;" of "&amp;$C354&amp;")","OVER ("&amp;$I354&amp;" of "&amp;$C354&amp;")"))))</f>
        <v/>
      </c>
    </row>
    <row r="355" customFormat="false" ht="15" hidden="false" customHeight="false" outlineLevel="0" collapsed="false">
      <c r="A355" s="14"/>
      <c r="B355" s="15"/>
      <c r="C355" s="14"/>
      <c r="D355" s="14"/>
      <c r="E355" s="14"/>
      <c r="F355" s="15"/>
      <c r="G355" s="9" t="str">
        <f aca="false">IF(TRIM($D355)="","",LEN(TRIM($D355))-LEN(SUBSTITUTE(TRIM($D355),",",""))+1)</f>
        <v/>
      </c>
      <c r="H355" s="9" t="str">
        <f aca="false">IF(OR(TRIM($D355)="",$C355=""),"",IF(ISNUMBER(SEARCH("-",$D355)),"RANGE - EXPAND",IF($G355=$C355,"OK","QTY MISMATCH")))</f>
        <v/>
      </c>
      <c r="I355" s="9" t="str">
        <f aca="false">IF($A355="","",COUNTIF('4. Tracker'!$N$2:$N$3001,$A355))</f>
        <v/>
      </c>
      <c r="J355" s="9" t="str">
        <f aca="false">IF(OR($A355="",$C355=""),"",IF(TRIM($D355)="","MANUAL - NO REFDES",IF($I355=$C355,"OK",IF($I355&lt;$C355,"SHORT ("&amp;$I355&amp;" of "&amp;$C355&amp;")","OVER ("&amp;$I355&amp;" of "&amp;$C355&amp;")"))))</f>
        <v/>
      </c>
    </row>
    <row r="356" customFormat="false" ht="15" hidden="false" customHeight="false" outlineLevel="0" collapsed="false">
      <c r="A356" s="14"/>
      <c r="B356" s="15"/>
      <c r="C356" s="14"/>
      <c r="D356" s="14"/>
      <c r="E356" s="14"/>
      <c r="F356" s="15"/>
      <c r="G356" s="9" t="str">
        <f aca="false">IF(TRIM($D356)="","",LEN(TRIM($D356))-LEN(SUBSTITUTE(TRIM($D356),",",""))+1)</f>
        <v/>
      </c>
      <c r="H356" s="9" t="str">
        <f aca="false">IF(OR(TRIM($D356)="",$C356=""),"",IF(ISNUMBER(SEARCH("-",$D356)),"RANGE - EXPAND",IF($G356=$C356,"OK","QTY MISMATCH")))</f>
        <v/>
      </c>
      <c r="I356" s="9" t="str">
        <f aca="false">IF($A356="","",COUNTIF('4. Tracker'!$N$2:$N$3001,$A356))</f>
        <v/>
      </c>
      <c r="J356" s="9" t="str">
        <f aca="false">IF(OR($A356="",$C356=""),"",IF(TRIM($D356)="","MANUAL - NO REFDES",IF($I356=$C356,"OK",IF($I356&lt;$C356,"SHORT ("&amp;$I356&amp;" of "&amp;$C356&amp;")","OVER ("&amp;$I356&amp;" of "&amp;$C356&amp;")"))))</f>
        <v/>
      </c>
    </row>
    <row r="357" customFormat="false" ht="15" hidden="false" customHeight="false" outlineLevel="0" collapsed="false">
      <c r="A357" s="14"/>
      <c r="B357" s="15"/>
      <c r="C357" s="14"/>
      <c r="D357" s="14"/>
      <c r="E357" s="14"/>
      <c r="F357" s="15"/>
      <c r="G357" s="9" t="str">
        <f aca="false">IF(TRIM($D357)="","",LEN(TRIM($D357))-LEN(SUBSTITUTE(TRIM($D357),",",""))+1)</f>
        <v/>
      </c>
      <c r="H357" s="9" t="str">
        <f aca="false">IF(OR(TRIM($D357)="",$C357=""),"",IF(ISNUMBER(SEARCH("-",$D357)),"RANGE - EXPAND",IF($G357=$C357,"OK","QTY MISMATCH")))</f>
        <v/>
      </c>
      <c r="I357" s="9" t="str">
        <f aca="false">IF($A357="","",COUNTIF('4. Tracker'!$N$2:$N$3001,$A357))</f>
        <v/>
      </c>
      <c r="J357" s="9" t="str">
        <f aca="false">IF(OR($A357="",$C357=""),"",IF(TRIM($D357)="","MANUAL - NO REFDES",IF($I357=$C357,"OK",IF($I357&lt;$C357,"SHORT ("&amp;$I357&amp;" of "&amp;$C357&amp;")","OVER ("&amp;$I357&amp;" of "&amp;$C357&amp;")"))))</f>
        <v/>
      </c>
    </row>
    <row r="358" customFormat="false" ht="15" hidden="false" customHeight="false" outlineLevel="0" collapsed="false">
      <c r="A358" s="14"/>
      <c r="B358" s="15"/>
      <c r="C358" s="14"/>
      <c r="D358" s="14"/>
      <c r="E358" s="14"/>
      <c r="F358" s="15"/>
      <c r="G358" s="9" t="str">
        <f aca="false">IF(TRIM($D358)="","",LEN(TRIM($D358))-LEN(SUBSTITUTE(TRIM($D358),",",""))+1)</f>
        <v/>
      </c>
      <c r="H358" s="9" t="str">
        <f aca="false">IF(OR(TRIM($D358)="",$C358=""),"",IF(ISNUMBER(SEARCH("-",$D358)),"RANGE - EXPAND",IF($G358=$C358,"OK","QTY MISMATCH")))</f>
        <v/>
      </c>
      <c r="I358" s="9" t="str">
        <f aca="false">IF($A358="","",COUNTIF('4. Tracker'!$N$2:$N$3001,$A358))</f>
        <v/>
      </c>
      <c r="J358" s="9" t="str">
        <f aca="false">IF(OR($A358="",$C358=""),"",IF(TRIM($D358)="","MANUAL - NO REFDES",IF($I358=$C358,"OK",IF($I358&lt;$C358,"SHORT ("&amp;$I358&amp;" of "&amp;$C358&amp;")","OVER ("&amp;$I358&amp;" of "&amp;$C358&amp;")"))))</f>
        <v/>
      </c>
    </row>
    <row r="359" customFormat="false" ht="15" hidden="false" customHeight="false" outlineLevel="0" collapsed="false">
      <c r="A359" s="14"/>
      <c r="B359" s="15"/>
      <c r="C359" s="14"/>
      <c r="D359" s="14"/>
      <c r="E359" s="14"/>
      <c r="F359" s="15"/>
      <c r="G359" s="9" t="str">
        <f aca="false">IF(TRIM($D359)="","",LEN(TRIM($D359))-LEN(SUBSTITUTE(TRIM($D359),",",""))+1)</f>
        <v/>
      </c>
      <c r="H359" s="9" t="str">
        <f aca="false">IF(OR(TRIM($D359)="",$C359=""),"",IF(ISNUMBER(SEARCH("-",$D359)),"RANGE - EXPAND",IF($G359=$C359,"OK","QTY MISMATCH")))</f>
        <v/>
      </c>
      <c r="I359" s="9" t="str">
        <f aca="false">IF($A359="","",COUNTIF('4. Tracker'!$N$2:$N$3001,$A359))</f>
        <v/>
      </c>
      <c r="J359" s="9" t="str">
        <f aca="false">IF(OR($A359="",$C359=""),"",IF(TRIM($D359)="","MANUAL - NO REFDES",IF($I359=$C359,"OK",IF($I359&lt;$C359,"SHORT ("&amp;$I359&amp;" of "&amp;$C359&amp;")","OVER ("&amp;$I359&amp;" of "&amp;$C359&amp;")"))))</f>
        <v/>
      </c>
    </row>
    <row r="360" customFormat="false" ht="15" hidden="false" customHeight="false" outlineLevel="0" collapsed="false">
      <c r="A360" s="14"/>
      <c r="B360" s="15"/>
      <c r="C360" s="14"/>
      <c r="D360" s="14"/>
      <c r="E360" s="14"/>
      <c r="F360" s="15"/>
      <c r="G360" s="9" t="str">
        <f aca="false">IF(TRIM($D360)="","",LEN(TRIM($D360))-LEN(SUBSTITUTE(TRIM($D360),",",""))+1)</f>
        <v/>
      </c>
      <c r="H360" s="9" t="str">
        <f aca="false">IF(OR(TRIM($D360)="",$C360=""),"",IF(ISNUMBER(SEARCH("-",$D360)),"RANGE - EXPAND",IF($G360=$C360,"OK","QTY MISMATCH")))</f>
        <v/>
      </c>
      <c r="I360" s="9" t="str">
        <f aca="false">IF($A360="","",COUNTIF('4. Tracker'!$N$2:$N$3001,$A360))</f>
        <v/>
      </c>
      <c r="J360" s="9" t="str">
        <f aca="false">IF(OR($A360="",$C360=""),"",IF(TRIM($D360)="","MANUAL - NO REFDES",IF($I360=$C360,"OK",IF($I360&lt;$C360,"SHORT ("&amp;$I360&amp;" of "&amp;$C360&amp;")","OVER ("&amp;$I360&amp;" of "&amp;$C360&amp;")"))))</f>
        <v/>
      </c>
    </row>
    <row r="361" customFormat="false" ht="15" hidden="false" customHeight="false" outlineLevel="0" collapsed="false">
      <c r="A361" s="14"/>
      <c r="B361" s="15"/>
      <c r="C361" s="14"/>
      <c r="D361" s="14"/>
      <c r="E361" s="14"/>
      <c r="F361" s="15"/>
      <c r="G361" s="9" t="str">
        <f aca="false">IF(TRIM($D361)="","",LEN(TRIM($D361))-LEN(SUBSTITUTE(TRIM($D361),",",""))+1)</f>
        <v/>
      </c>
      <c r="H361" s="9" t="str">
        <f aca="false">IF(OR(TRIM($D361)="",$C361=""),"",IF(ISNUMBER(SEARCH("-",$D361)),"RANGE - EXPAND",IF($G361=$C361,"OK","QTY MISMATCH")))</f>
        <v/>
      </c>
      <c r="I361" s="9" t="str">
        <f aca="false">IF($A361="","",COUNTIF('4. Tracker'!$N$2:$N$3001,$A361))</f>
        <v/>
      </c>
      <c r="J361" s="9" t="str">
        <f aca="false">IF(OR($A361="",$C361=""),"",IF(TRIM($D361)="","MANUAL - NO REFDES",IF($I361=$C361,"OK",IF($I361&lt;$C361,"SHORT ("&amp;$I361&amp;" of "&amp;$C361&amp;")","OVER ("&amp;$I361&amp;" of "&amp;$C361&amp;")"))))</f>
        <v/>
      </c>
    </row>
    <row r="362" customFormat="false" ht="15" hidden="false" customHeight="false" outlineLevel="0" collapsed="false">
      <c r="A362" s="14"/>
      <c r="B362" s="15"/>
      <c r="C362" s="14"/>
      <c r="D362" s="14"/>
      <c r="E362" s="14"/>
      <c r="F362" s="15"/>
      <c r="G362" s="9" t="str">
        <f aca="false">IF(TRIM($D362)="","",LEN(TRIM($D362))-LEN(SUBSTITUTE(TRIM($D362),",",""))+1)</f>
        <v/>
      </c>
      <c r="H362" s="9" t="str">
        <f aca="false">IF(OR(TRIM($D362)="",$C362=""),"",IF(ISNUMBER(SEARCH("-",$D362)),"RANGE - EXPAND",IF($G362=$C362,"OK","QTY MISMATCH")))</f>
        <v/>
      </c>
      <c r="I362" s="9" t="str">
        <f aca="false">IF($A362="","",COUNTIF('4. Tracker'!$N$2:$N$3001,$A362))</f>
        <v/>
      </c>
      <c r="J362" s="9" t="str">
        <f aca="false">IF(OR($A362="",$C362=""),"",IF(TRIM($D362)="","MANUAL - NO REFDES",IF($I362=$C362,"OK",IF($I362&lt;$C362,"SHORT ("&amp;$I362&amp;" of "&amp;$C362&amp;")","OVER ("&amp;$I362&amp;" of "&amp;$C362&amp;")"))))</f>
        <v/>
      </c>
    </row>
    <row r="363" customFormat="false" ht="15" hidden="false" customHeight="false" outlineLevel="0" collapsed="false">
      <c r="A363" s="14"/>
      <c r="B363" s="15"/>
      <c r="C363" s="14"/>
      <c r="D363" s="14"/>
      <c r="E363" s="14"/>
      <c r="F363" s="15"/>
      <c r="G363" s="9" t="str">
        <f aca="false">IF(TRIM($D363)="","",LEN(TRIM($D363))-LEN(SUBSTITUTE(TRIM($D363),",",""))+1)</f>
        <v/>
      </c>
      <c r="H363" s="9" t="str">
        <f aca="false">IF(OR(TRIM($D363)="",$C363=""),"",IF(ISNUMBER(SEARCH("-",$D363)),"RANGE - EXPAND",IF($G363=$C363,"OK","QTY MISMATCH")))</f>
        <v/>
      </c>
      <c r="I363" s="9" t="str">
        <f aca="false">IF($A363="","",COUNTIF('4. Tracker'!$N$2:$N$3001,$A363))</f>
        <v/>
      </c>
      <c r="J363" s="9" t="str">
        <f aca="false">IF(OR($A363="",$C363=""),"",IF(TRIM($D363)="","MANUAL - NO REFDES",IF($I363=$C363,"OK",IF($I363&lt;$C363,"SHORT ("&amp;$I363&amp;" of "&amp;$C363&amp;")","OVER ("&amp;$I363&amp;" of "&amp;$C363&amp;")"))))</f>
        <v/>
      </c>
    </row>
    <row r="364" customFormat="false" ht="15" hidden="false" customHeight="false" outlineLevel="0" collapsed="false">
      <c r="A364" s="14"/>
      <c r="B364" s="15"/>
      <c r="C364" s="14"/>
      <c r="D364" s="14"/>
      <c r="E364" s="14"/>
      <c r="F364" s="15"/>
      <c r="G364" s="9" t="str">
        <f aca="false">IF(TRIM($D364)="","",LEN(TRIM($D364))-LEN(SUBSTITUTE(TRIM($D364),",",""))+1)</f>
        <v/>
      </c>
      <c r="H364" s="9" t="str">
        <f aca="false">IF(OR(TRIM($D364)="",$C364=""),"",IF(ISNUMBER(SEARCH("-",$D364)),"RANGE - EXPAND",IF($G364=$C364,"OK","QTY MISMATCH")))</f>
        <v/>
      </c>
      <c r="I364" s="9" t="str">
        <f aca="false">IF($A364="","",COUNTIF('4. Tracker'!$N$2:$N$3001,$A364))</f>
        <v/>
      </c>
      <c r="J364" s="9" t="str">
        <f aca="false">IF(OR($A364="",$C364=""),"",IF(TRIM($D364)="","MANUAL - NO REFDES",IF($I364=$C364,"OK",IF($I364&lt;$C364,"SHORT ("&amp;$I364&amp;" of "&amp;$C364&amp;")","OVER ("&amp;$I364&amp;" of "&amp;$C364&amp;")"))))</f>
        <v/>
      </c>
    </row>
    <row r="365" customFormat="false" ht="15" hidden="false" customHeight="false" outlineLevel="0" collapsed="false">
      <c r="A365" s="14"/>
      <c r="B365" s="15"/>
      <c r="C365" s="14"/>
      <c r="D365" s="14"/>
      <c r="E365" s="14"/>
      <c r="F365" s="15"/>
      <c r="G365" s="9" t="str">
        <f aca="false">IF(TRIM($D365)="","",LEN(TRIM($D365))-LEN(SUBSTITUTE(TRIM($D365),",",""))+1)</f>
        <v/>
      </c>
      <c r="H365" s="9" t="str">
        <f aca="false">IF(OR(TRIM($D365)="",$C365=""),"",IF(ISNUMBER(SEARCH("-",$D365)),"RANGE - EXPAND",IF($G365=$C365,"OK","QTY MISMATCH")))</f>
        <v/>
      </c>
      <c r="I365" s="9" t="str">
        <f aca="false">IF($A365="","",COUNTIF('4. Tracker'!$N$2:$N$3001,$A365))</f>
        <v/>
      </c>
      <c r="J365" s="9" t="str">
        <f aca="false">IF(OR($A365="",$C365=""),"",IF(TRIM($D365)="","MANUAL - NO REFDES",IF($I365=$C365,"OK",IF($I365&lt;$C365,"SHORT ("&amp;$I365&amp;" of "&amp;$C365&amp;")","OVER ("&amp;$I365&amp;" of "&amp;$C365&amp;")"))))</f>
        <v/>
      </c>
    </row>
    <row r="366" customFormat="false" ht="15" hidden="false" customHeight="false" outlineLevel="0" collapsed="false">
      <c r="A366" s="14"/>
      <c r="B366" s="15"/>
      <c r="C366" s="14"/>
      <c r="D366" s="14"/>
      <c r="E366" s="14"/>
      <c r="F366" s="15"/>
      <c r="G366" s="9" t="str">
        <f aca="false">IF(TRIM($D366)="","",LEN(TRIM($D366))-LEN(SUBSTITUTE(TRIM($D366),",",""))+1)</f>
        <v/>
      </c>
      <c r="H366" s="9" t="str">
        <f aca="false">IF(OR(TRIM($D366)="",$C366=""),"",IF(ISNUMBER(SEARCH("-",$D366)),"RANGE - EXPAND",IF($G366=$C366,"OK","QTY MISMATCH")))</f>
        <v/>
      </c>
      <c r="I366" s="9" t="str">
        <f aca="false">IF($A366="","",COUNTIF('4. Tracker'!$N$2:$N$3001,$A366))</f>
        <v/>
      </c>
      <c r="J366" s="9" t="str">
        <f aca="false">IF(OR($A366="",$C366=""),"",IF(TRIM($D366)="","MANUAL - NO REFDES",IF($I366=$C366,"OK",IF($I366&lt;$C366,"SHORT ("&amp;$I366&amp;" of "&amp;$C366&amp;")","OVER ("&amp;$I366&amp;" of "&amp;$C366&amp;")"))))</f>
        <v/>
      </c>
    </row>
    <row r="367" customFormat="false" ht="15" hidden="false" customHeight="false" outlineLevel="0" collapsed="false">
      <c r="A367" s="14"/>
      <c r="B367" s="15"/>
      <c r="C367" s="14"/>
      <c r="D367" s="14"/>
      <c r="E367" s="14"/>
      <c r="F367" s="15"/>
      <c r="G367" s="9" t="str">
        <f aca="false">IF(TRIM($D367)="","",LEN(TRIM($D367))-LEN(SUBSTITUTE(TRIM($D367),",",""))+1)</f>
        <v/>
      </c>
      <c r="H367" s="9" t="str">
        <f aca="false">IF(OR(TRIM($D367)="",$C367=""),"",IF(ISNUMBER(SEARCH("-",$D367)),"RANGE - EXPAND",IF($G367=$C367,"OK","QTY MISMATCH")))</f>
        <v/>
      </c>
      <c r="I367" s="9" t="str">
        <f aca="false">IF($A367="","",COUNTIF('4. Tracker'!$N$2:$N$3001,$A367))</f>
        <v/>
      </c>
      <c r="J367" s="9" t="str">
        <f aca="false">IF(OR($A367="",$C367=""),"",IF(TRIM($D367)="","MANUAL - NO REFDES",IF($I367=$C367,"OK",IF($I367&lt;$C367,"SHORT ("&amp;$I367&amp;" of "&amp;$C367&amp;")","OVER ("&amp;$I367&amp;" of "&amp;$C367&amp;")"))))</f>
        <v/>
      </c>
    </row>
    <row r="368" customFormat="false" ht="15" hidden="false" customHeight="false" outlineLevel="0" collapsed="false">
      <c r="A368" s="14"/>
      <c r="B368" s="15"/>
      <c r="C368" s="14"/>
      <c r="D368" s="14"/>
      <c r="E368" s="14"/>
      <c r="F368" s="15"/>
      <c r="G368" s="9" t="str">
        <f aca="false">IF(TRIM($D368)="","",LEN(TRIM($D368))-LEN(SUBSTITUTE(TRIM($D368),",",""))+1)</f>
        <v/>
      </c>
      <c r="H368" s="9" t="str">
        <f aca="false">IF(OR(TRIM($D368)="",$C368=""),"",IF(ISNUMBER(SEARCH("-",$D368)),"RANGE - EXPAND",IF($G368=$C368,"OK","QTY MISMATCH")))</f>
        <v/>
      </c>
      <c r="I368" s="9" t="str">
        <f aca="false">IF($A368="","",COUNTIF('4. Tracker'!$N$2:$N$3001,$A368))</f>
        <v/>
      </c>
      <c r="J368" s="9" t="str">
        <f aca="false">IF(OR($A368="",$C368=""),"",IF(TRIM($D368)="","MANUAL - NO REFDES",IF($I368=$C368,"OK",IF($I368&lt;$C368,"SHORT ("&amp;$I368&amp;" of "&amp;$C368&amp;")","OVER ("&amp;$I368&amp;" of "&amp;$C368&amp;")"))))</f>
        <v/>
      </c>
    </row>
    <row r="369" customFormat="false" ht="15" hidden="false" customHeight="false" outlineLevel="0" collapsed="false">
      <c r="A369" s="14"/>
      <c r="B369" s="15"/>
      <c r="C369" s="14"/>
      <c r="D369" s="14"/>
      <c r="E369" s="14"/>
      <c r="F369" s="15"/>
      <c r="G369" s="9" t="str">
        <f aca="false">IF(TRIM($D369)="","",LEN(TRIM($D369))-LEN(SUBSTITUTE(TRIM($D369),",",""))+1)</f>
        <v/>
      </c>
      <c r="H369" s="9" t="str">
        <f aca="false">IF(OR(TRIM($D369)="",$C369=""),"",IF(ISNUMBER(SEARCH("-",$D369)),"RANGE - EXPAND",IF($G369=$C369,"OK","QTY MISMATCH")))</f>
        <v/>
      </c>
      <c r="I369" s="9" t="str">
        <f aca="false">IF($A369="","",COUNTIF('4. Tracker'!$N$2:$N$3001,$A369))</f>
        <v/>
      </c>
      <c r="J369" s="9" t="str">
        <f aca="false">IF(OR($A369="",$C369=""),"",IF(TRIM($D369)="","MANUAL - NO REFDES",IF($I369=$C369,"OK",IF($I369&lt;$C369,"SHORT ("&amp;$I369&amp;" of "&amp;$C369&amp;")","OVER ("&amp;$I369&amp;" of "&amp;$C369&amp;")"))))</f>
        <v/>
      </c>
    </row>
    <row r="370" customFormat="false" ht="15" hidden="false" customHeight="false" outlineLevel="0" collapsed="false">
      <c r="A370" s="14"/>
      <c r="B370" s="15"/>
      <c r="C370" s="14"/>
      <c r="D370" s="14"/>
      <c r="E370" s="14"/>
      <c r="F370" s="15"/>
      <c r="G370" s="9" t="str">
        <f aca="false">IF(TRIM($D370)="","",LEN(TRIM($D370))-LEN(SUBSTITUTE(TRIM($D370),",",""))+1)</f>
        <v/>
      </c>
      <c r="H370" s="9" t="str">
        <f aca="false">IF(OR(TRIM($D370)="",$C370=""),"",IF(ISNUMBER(SEARCH("-",$D370)),"RANGE - EXPAND",IF($G370=$C370,"OK","QTY MISMATCH")))</f>
        <v/>
      </c>
      <c r="I370" s="9" t="str">
        <f aca="false">IF($A370="","",COUNTIF('4. Tracker'!$N$2:$N$3001,$A370))</f>
        <v/>
      </c>
      <c r="J370" s="9" t="str">
        <f aca="false">IF(OR($A370="",$C370=""),"",IF(TRIM($D370)="","MANUAL - NO REFDES",IF($I370=$C370,"OK",IF($I370&lt;$C370,"SHORT ("&amp;$I370&amp;" of "&amp;$C370&amp;")","OVER ("&amp;$I370&amp;" of "&amp;$C370&amp;")"))))</f>
        <v/>
      </c>
    </row>
    <row r="371" customFormat="false" ht="15" hidden="false" customHeight="false" outlineLevel="0" collapsed="false">
      <c r="A371" s="14"/>
      <c r="B371" s="15"/>
      <c r="C371" s="14"/>
      <c r="D371" s="14"/>
      <c r="E371" s="14"/>
      <c r="F371" s="15"/>
      <c r="G371" s="9" t="str">
        <f aca="false">IF(TRIM($D371)="","",LEN(TRIM($D371))-LEN(SUBSTITUTE(TRIM($D371),",",""))+1)</f>
        <v/>
      </c>
      <c r="H371" s="9" t="str">
        <f aca="false">IF(OR(TRIM($D371)="",$C371=""),"",IF(ISNUMBER(SEARCH("-",$D371)),"RANGE - EXPAND",IF($G371=$C371,"OK","QTY MISMATCH")))</f>
        <v/>
      </c>
      <c r="I371" s="9" t="str">
        <f aca="false">IF($A371="","",COUNTIF('4. Tracker'!$N$2:$N$3001,$A371))</f>
        <v/>
      </c>
      <c r="J371" s="9" t="str">
        <f aca="false">IF(OR($A371="",$C371=""),"",IF(TRIM($D371)="","MANUAL - NO REFDES",IF($I371=$C371,"OK",IF($I371&lt;$C371,"SHORT ("&amp;$I371&amp;" of "&amp;$C371&amp;")","OVER ("&amp;$I371&amp;" of "&amp;$C371&amp;")"))))</f>
        <v/>
      </c>
    </row>
    <row r="372" customFormat="false" ht="15" hidden="false" customHeight="false" outlineLevel="0" collapsed="false">
      <c r="A372" s="14"/>
      <c r="B372" s="15"/>
      <c r="C372" s="14"/>
      <c r="D372" s="14"/>
      <c r="E372" s="14"/>
      <c r="F372" s="15"/>
      <c r="G372" s="9" t="str">
        <f aca="false">IF(TRIM($D372)="","",LEN(TRIM($D372))-LEN(SUBSTITUTE(TRIM($D372),",",""))+1)</f>
        <v/>
      </c>
      <c r="H372" s="9" t="str">
        <f aca="false">IF(OR(TRIM($D372)="",$C372=""),"",IF(ISNUMBER(SEARCH("-",$D372)),"RANGE - EXPAND",IF($G372=$C372,"OK","QTY MISMATCH")))</f>
        <v/>
      </c>
      <c r="I372" s="9" t="str">
        <f aca="false">IF($A372="","",COUNTIF('4. Tracker'!$N$2:$N$3001,$A372))</f>
        <v/>
      </c>
      <c r="J372" s="9" t="str">
        <f aca="false">IF(OR($A372="",$C372=""),"",IF(TRIM($D372)="","MANUAL - NO REFDES",IF($I372=$C372,"OK",IF($I372&lt;$C372,"SHORT ("&amp;$I372&amp;" of "&amp;$C372&amp;")","OVER ("&amp;$I372&amp;" of "&amp;$C372&amp;")"))))</f>
        <v/>
      </c>
    </row>
    <row r="373" customFormat="false" ht="15" hidden="false" customHeight="false" outlineLevel="0" collapsed="false">
      <c r="A373" s="14"/>
      <c r="B373" s="15"/>
      <c r="C373" s="14"/>
      <c r="D373" s="14"/>
      <c r="E373" s="14"/>
      <c r="F373" s="15"/>
      <c r="G373" s="9" t="str">
        <f aca="false">IF(TRIM($D373)="","",LEN(TRIM($D373))-LEN(SUBSTITUTE(TRIM($D373),",",""))+1)</f>
        <v/>
      </c>
      <c r="H373" s="9" t="str">
        <f aca="false">IF(OR(TRIM($D373)="",$C373=""),"",IF(ISNUMBER(SEARCH("-",$D373)),"RANGE - EXPAND",IF($G373=$C373,"OK","QTY MISMATCH")))</f>
        <v/>
      </c>
      <c r="I373" s="9" t="str">
        <f aca="false">IF($A373="","",COUNTIF('4. Tracker'!$N$2:$N$3001,$A373))</f>
        <v/>
      </c>
      <c r="J373" s="9" t="str">
        <f aca="false">IF(OR($A373="",$C373=""),"",IF(TRIM($D373)="","MANUAL - NO REFDES",IF($I373=$C373,"OK",IF($I373&lt;$C373,"SHORT ("&amp;$I373&amp;" of "&amp;$C373&amp;")","OVER ("&amp;$I373&amp;" of "&amp;$C373&amp;")"))))</f>
        <v/>
      </c>
    </row>
    <row r="374" customFormat="false" ht="15" hidden="false" customHeight="false" outlineLevel="0" collapsed="false">
      <c r="A374" s="14"/>
      <c r="B374" s="15"/>
      <c r="C374" s="14"/>
      <c r="D374" s="14"/>
      <c r="E374" s="14"/>
      <c r="F374" s="15"/>
      <c r="G374" s="9" t="str">
        <f aca="false">IF(TRIM($D374)="","",LEN(TRIM($D374))-LEN(SUBSTITUTE(TRIM($D374),",",""))+1)</f>
        <v/>
      </c>
      <c r="H374" s="9" t="str">
        <f aca="false">IF(OR(TRIM($D374)="",$C374=""),"",IF(ISNUMBER(SEARCH("-",$D374)),"RANGE - EXPAND",IF($G374=$C374,"OK","QTY MISMATCH")))</f>
        <v/>
      </c>
      <c r="I374" s="9" t="str">
        <f aca="false">IF($A374="","",COUNTIF('4. Tracker'!$N$2:$N$3001,$A374))</f>
        <v/>
      </c>
      <c r="J374" s="9" t="str">
        <f aca="false">IF(OR($A374="",$C374=""),"",IF(TRIM($D374)="","MANUAL - NO REFDES",IF($I374=$C374,"OK",IF($I374&lt;$C374,"SHORT ("&amp;$I374&amp;" of "&amp;$C374&amp;")","OVER ("&amp;$I374&amp;" of "&amp;$C374&amp;")"))))</f>
        <v/>
      </c>
    </row>
    <row r="375" customFormat="false" ht="15" hidden="false" customHeight="false" outlineLevel="0" collapsed="false">
      <c r="A375" s="14"/>
      <c r="B375" s="15"/>
      <c r="C375" s="14"/>
      <c r="D375" s="14"/>
      <c r="E375" s="14"/>
      <c r="F375" s="15"/>
      <c r="G375" s="9" t="str">
        <f aca="false">IF(TRIM($D375)="","",LEN(TRIM($D375))-LEN(SUBSTITUTE(TRIM($D375),",",""))+1)</f>
        <v/>
      </c>
      <c r="H375" s="9" t="str">
        <f aca="false">IF(OR(TRIM($D375)="",$C375=""),"",IF(ISNUMBER(SEARCH("-",$D375)),"RANGE - EXPAND",IF($G375=$C375,"OK","QTY MISMATCH")))</f>
        <v/>
      </c>
      <c r="I375" s="9" t="str">
        <f aca="false">IF($A375="","",COUNTIF('4. Tracker'!$N$2:$N$3001,$A375))</f>
        <v/>
      </c>
      <c r="J375" s="9" t="str">
        <f aca="false">IF(OR($A375="",$C375=""),"",IF(TRIM($D375)="","MANUAL - NO REFDES",IF($I375=$C375,"OK",IF($I375&lt;$C375,"SHORT ("&amp;$I375&amp;" of "&amp;$C375&amp;")","OVER ("&amp;$I375&amp;" of "&amp;$C375&amp;")"))))</f>
        <v/>
      </c>
    </row>
    <row r="376" customFormat="false" ht="15" hidden="false" customHeight="false" outlineLevel="0" collapsed="false">
      <c r="A376" s="14"/>
      <c r="B376" s="15"/>
      <c r="C376" s="14"/>
      <c r="D376" s="14"/>
      <c r="E376" s="14"/>
      <c r="F376" s="15"/>
      <c r="G376" s="9" t="str">
        <f aca="false">IF(TRIM($D376)="","",LEN(TRIM($D376))-LEN(SUBSTITUTE(TRIM($D376),",",""))+1)</f>
        <v/>
      </c>
      <c r="H376" s="9" t="str">
        <f aca="false">IF(OR(TRIM($D376)="",$C376=""),"",IF(ISNUMBER(SEARCH("-",$D376)),"RANGE - EXPAND",IF($G376=$C376,"OK","QTY MISMATCH")))</f>
        <v/>
      </c>
      <c r="I376" s="9" t="str">
        <f aca="false">IF($A376="","",COUNTIF('4. Tracker'!$N$2:$N$3001,$A376))</f>
        <v/>
      </c>
      <c r="J376" s="9" t="str">
        <f aca="false">IF(OR($A376="",$C376=""),"",IF(TRIM($D376)="","MANUAL - NO REFDES",IF($I376=$C376,"OK",IF($I376&lt;$C376,"SHORT ("&amp;$I376&amp;" of "&amp;$C376&amp;")","OVER ("&amp;$I376&amp;" of "&amp;$C376&amp;")"))))</f>
        <v/>
      </c>
    </row>
    <row r="377" customFormat="false" ht="15" hidden="false" customHeight="false" outlineLevel="0" collapsed="false">
      <c r="A377" s="14"/>
      <c r="B377" s="15"/>
      <c r="C377" s="14"/>
      <c r="D377" s="14"/>
      <c r="E377" s="14"/>
      <c r="F377" s="15"/>
      <c r="G377" s="9" t="str">
        <f aca="false">IF(TRIM($D377)="","",LEN(TRIM($D377))-LEN(SUBSTITUTE(TRIM($D377),",",""))+1)</f>
        <v/>
      </c>
      <c r="H377" s="9" t="str">
        <f aca="false">IF(OR(TRIM($D377)="",$C377=""),"",IF(ISNUMBER(SEARCH("-",$D377)),"RANGE - EXPAND",IF($G377=$C377,"OK","QTY MISMATCH")))</f>
        <v/>
      </c>
      <c r="I377" s="9" t="str">
        <f aca="false">IF($A377="","",COUNTIF('4. Tracker'!$N$2:$N$3001,$A377))</f>
        <v/>
      </c>
      <c r="J377" s="9" t="str">
        <f aca="false">IF(OR($A377="",$C377=""),"",IF(TRIM($D377)="","MANUAL - NO REFDES",IF($I377=$C377,"OK",IF($I377&lt;$C377,"SHORT ("&amp;$I377&amp;" of "&amp;$C377&amp;")","OVER ("&amp;$I377&amp;" of "&amp;$C377&amp;")"))))</f>
        <v/>
      </c>
    </row>
    <row r="378" customFormat="false" ht="15" hidden="false" customHeight="false" outlineLevel="0" collapsed="false">
      <c r="A378" s="14"/>
      <c r="B378" s="15"/>
      <c r="C378" s="14"/>
      <c r="D378" s="14"/>
      <c r="E378" s="14"/>
      <c r="F378" s="15"/>
      <c r="G378" s="9" t="str">
        <f aca="false">IF(TRIM($D378)="","",LEN(TRIM($D378))-LEN(SUBSTITUTE(TRIM($D378),",",""))+1)</f>
        <v/>
      </c>
      <c r="H378" s="9" t="str">
        <f aca="false">IF(OR(TRIM($D378)="",$C378=""),"",IF(ISNUMBER(SEARCH("-",$D378)),"RANGE - EXPAND",IF($G378=$C378,"OK","QTY MISMATCH")))</f>
        <v/>
      </c>
      <c r="I378" s="9" t="str">
        <f aca="false">IF($A378="","",COUNTIF('4. Tracker'!$N$2:$N$3001,$A378))</f>
        <v/>
      </c>
      <c r="J378" s="9" t="str">
        <f aca="false">IF(OR($A378="",$C378=""),"",IF(TRIM($D378)="","MANUAL - NO REFDES",IF($I378=$C378,"OK",IF($I378&lt;$C378,"SHORT ("&amp;$I378&amp;" of "&amp;$C378&amp;")","OVER ("&amp;$I378&amp;" of "&amp;$C378&amp;")"))))</f>
        <v/>
      </c>
    </row>
    <row r="379" customFormat="false" ht="15" hidden="false" customHeight="false" outlineLevel="0" collapsed="false">
      <c r="A379" s="14"/>
      <c r="B379" s="15"/>
      <c r="C379" s="14"/>
      <c r="D379" s="14"/>
      <c r="E379" s="14"/>
      <c r="F379" s="15"/>
      <c r="G379" s="9" t="str">
        <f aca="false">IF(TRIM($D379)="","",LEN(TRIM($D379))-LEN(SUBSTITUTE(TRIM($D379),",",""))+1)</f>
        <v/>
      </c>
      <c r="H379" s="9" t="str">
        <f aca="false">IF(OR(TRIM($D379)="",$C379=""),"",IF(ISNUMBER(SEARCH("-",$D379)),"RANGE - EXPAND",IF($G379=$C379,"OK","QTY MISMATCH")))</f>
        <v/>
      </c>
      <c r="I379" s="9" t="str">
        <f aca="false">IF($A379="","",COUNTIF('4. Tracker'!$N$2:$N$3001,$A379))</f>
        <v/>
      </c>
      <c r="J379" s="9" t="str">
        <f aca="false">IF(OR($A379="",$C379=""),"",IF(TRIM($D379)="","MANUAL - NO REFDES",IF($I379=$C379,"OK",IF($I379&lt;$C379,"SHORT ("&amp;$I379&amp;" of "&amp;$C379&amp;")","OVER ("&amp;$I379&amp;" of "&amp;$C379&amp;")"))))</f>
        <v/>
      </c>
    </row>
    <row r="380" customFormat="false" ht="15" hidden="false" customHeight="false" outlineLevel="0" collapsed="false">
      <c r="A380" s="14"/>
      <c r="B380" s="15"/>
      <c r="C380" s="14"/>
      <c r="D380" s="14"/>
      <c r="E380" s="14"/>
      <c r="F380" s="15"/>
      <c r="G380" s="9" t="str">
        <f aca="false">IF(TRIM($D380)="","",LEN(TRIM($D380))-LEN(SUBSTITUTE(TRIM($D380),",",""))+1)</f>
        <v/>
      </c>
      <c r="H380" s="9" t="str">
        <f aca="false">IF(OR(TRIM($D380)="",$C380=""),"",IF(ISNUMBER(SEARCH("-",$D380)),"RANGE - EXPAND",IF($G380=$C380,"OK","QTY MISMATCH")))</f>
        <v/>
      </c>
      <c r="I380" s="9" t="str">
        <f aca="false">IF($A380="","",COUNTIF('4. Tracker'!$N$2:$N$3001,$A380))</f>
        <v/>
      </c>
      <c r="J380" s="9" t="str">
        <f aca="false">IF(OR($A380="",$C380=""),"",IF(TRIM($D380)="","MANUAL - NO REFDES",IF($I380=$C380,"OK",IF($I380&lt;$C380,"SHORT ("&amp;$I380&amp;" of "&amp;$C380&amp;")","OVER ("&amp;$I380&amp;" of "&amp;$C380&amp;")"))))</f>
        <v/>
      </c>
    </row>
    <row r="381" customFormat="false" ht="15" hidden="false" customHeight="false" outlineLevel="0" collapsed="false">
      <c r="A381" s="14"/>
      <c r="B381" s="15"/>
      <c r="C381" s="14"/>
      <c r="D381" s="14"/>
      <c r="E381" s="14"/>
      <c r="F381" s="15"/>
      <c r="G381" s="9" t="str">
        <f aca="false">IF(TRIM($D381)="","",LEN(TRIM($D381))-LEN(SUBSTITUTE(TRIM($D381),",",""))+1)</f>
        <v/>
      </c>
      <c r="H381" s="9" t="str">
        <f aca="false">IF(OR(TRIM($D381)="",$C381=""),"",IF(ISNUMBER(SEARCH("-",$D381)),"RANGE - EXPAND",IF($G381=$C381,"OK","QTY MISMATCH")))</f>
        <v/>
      </c>
      <c r="I381" s="9" t="str">
        <f aca="false">IF($A381="","",COUNTIF('4. Tracker'!$N$2:$N$3001,$A381))</f>
        <v/>
      </c>
      <c r="J381" s="9" t="str">
        <f aca="false">IF(OR($A381="",$C381=""),"",IF(TRIM($D381)="","MANUAL - NO REFDES",IF($I381=$C381,"OK",IF($I381&lt;$C381,"SHORT ("&amp;$I381&amp;" of "&amp;$C381&amp;")","OVER ("&amp;$I381&amp;" of "&amp;$C381&amp;")"))))</f>
        <v/>
      </c>
    </row>
    <row r="382" customFormat="false" ht="15" hidden="false" customHeight="false" outlineLevel="0" collapsed="false">
      <c r="A382" s="14"/>
      <c r="B382" s="15"/>
      <c r="C382" s="14"/>
      <c r="D382" s="14"/>
      <c r="E382" s="14"/>
      <c r="F382" s="15"/>
      <c r="G382" s="9" t="str">
        <f aca="false">IF(TRIM($D382)="","",LEN(TRIM($D382))-LEN(SUBSTITUTE(TRIM($D382),",",""))+1)</f>
        <v/>
      </c>
      <c r="H382" s="9" t="str">
        <f aca="false">IF(OR(TRIM($D382)="",$C382=""),"",IF(ISNUMBER(SEARCH("-",$D382)),"RANGE - EXPAND",IF($G382=$C382,"OK","QTY MISMATCH")))</f>
        <v/>
      </c>
      <c r="I382" s="9" t="str">
        <f aca="false">IF($A382="","",COUNTIF('4. Tracker'!$N$2:$N$3001,$A382))</f>
        <v/>
      </c>
      <c r="J382" s="9" t="str">
        <f aca="false">IF(OR($A382="",$C382=""),"",IF(TRIM($D382)="","MANUAL - NO REFDES",IF($I382=$C382,"OK",IF($I382&lt;$C382,"SHORT ("&amp;$I382&amp;" of "&amp;$C382&amp;")","OVER ("&amp;$I382&amp;" of "&amp;$C382&amp;")"))))</f>
        <v/>
      </c>
    </row>
    <row r="383" customFormat="false" ht="15" hidden="false" customHeight="false" outlineLevel="0" collapsed="false">
      <c r="A383" s="14"/>
      <c r="B383" s="15"/>
      <c r="C383" s="14"/>
      <c r="D383" s="14"/>
      <c r="E383" s="14"/>
      <c r="F383" s="15"/>
      <c r="G383" s="9" t="str">
        <f aca="false">IF(TRIM($D383)="","",LEN(TRIM($D383))-LEN(SUBSTITUTE(TRIM($D383),",",""))+1)</f>
        <v/>
      </c>
      <c r="H383" s="9" t="str">
        <f aca="false">IF(OR(TRIM($D383)="",$C383=""),"",IF(ISNUMBER(SEARCH("-",$D383)),"RANGE - EXPAND",IF($G383=$C383,"OK","QTY MISMATCH")))</f>
        <v/>
      </c>
      <c r="I383" s="9" t="str">
        <f aca="false">IF($A383="","",COUNTIF('4. Tracker'!$N$2:$N$3001,$A383))</f>
        <v/>
      </c>
      <c r="J383" s="9" t="str">
        <f aca="false">IF(OR($A383="",$C383=""),"",IF(TRIM($D383)="","MANUAL - NO REFDES",IF($I383=$C383,"OK",IF($I383&lt;$C383,"SHORT ("&amp;$I383&amp;" of "&amp;$C383&amp;")","OVER ("&amp;$I383&amp;" of "&amp;$C383&amp;")"))))</f>
        <v/>
      </c>
    </row>
    <row r="384" customFormat="false" ht="15" hidden="false" customHeight="false" outlineLevel="0" collapsed="false">
      <c r="A384" s="14"/>
      <c r="B384" s="15"/>
      <c r="C384" s="14"/>
      <c r="D384" s="14"/>
      <c r="E384" s="14"/>
      <c r="F384" s="15"/>
      <c r="G384" s="9" t="str">
        <f aca="false">IF(TRIM($D384)="","",LEN(TRIM($D384))-LEN(SUBSTITUTE(TRIM($D384),",",""))+1)</f>
        <v/>
      </c>
      <c r="H384" s="9" t="str">
        <f aca="false">IF(OR(TRIM($D384)="",$C384=""),"",IF(ISNUMBER(SEARCH("-",$D384)),"RANGE - EXPAND",IF($G384=$C384,"OK","QTY MISMATCH")))</f>
        <v/>
      </c>
      <c r="I384" s="9" t="str">
        <f aca="false">IF($A384="","",COUNTIF('4. Tracker'!$N$2:$N$3001,$A384))</f>
        <v/>
      </c>
      <c r="J384" s="9" t="str">
        <f aca="false">IF(OR($A384="",$C384=""),"",IF(TRIM($D384)="","MANUAL - NO REFDES",IF($I384=$C384,"OK",IF($I384&lt;$C384,"SHORT ("&amp;$I384&amp;" of "&amp;$C384&amp;")","OVER ("&amp;$I384&amp;" of "&amp;$C384&amp;")"))))</f>
        <v/>
      </c>
    </row>
    <row r="385" customFormat="false" ht="15" hidden="false" customHeight="false" outlineLevel="0" collapsed="false">
      <c r="A385" s="14"/>
      <c r="B385" s="15"/>
      <c r="C385" s="14"/>
      <c r="D385" s="14"/>
      <c r="E385" s="14"/>
      <c r="F385" s="15"/>
      <c r="G385" s="9" t="str">
        <f aca="false">IF(TRIM($D385)="","",LEN(TRIM($D385))-LEN(SUBSTITUTE(TRIM($D385),",",""))+1)</f>
        <v/>
      </c>
      <c r="H385" s="9" t="str">
        <f aca="false">IF(OR(TRIM($D385)="",$C385=""),"",IF(ISNUMBER(SEARCH("-",$D385)),"RANGE - EXPAND",IF($G385=$C385,"OK","QTY MISMATCH")))</f>
        <v/>
      </c>
      <c r="I385" s="9" t="str">
        <f aca="false">IF($A385="","",COUNTIF('4. Tracker'!$N$2:$N$3001,$A385))</f>
        <v/>
      </c>
      <c r="J385" s="9" t="str">
        <f aca="false">IF(OR($A385="",$C385=""),"",IF(TRIM($D385)="","MANUAL - NO REFDES",IF($I385=$C385,"OK",IF($I385&lt;$C385,"SHORT ("&amp;$I385&amp;" of "&amp;$C385&amp;")","OVER ("&amp;$I385&amp;" of "&amp;$C385&amp;")"))))</f>
        <v/>
      </c>
    </row>
    <row r="386" customFormat="false" ht="15" hidden="false" customHeight="false" outlineLevel="0" collapsed="false">
      <c r="A386" s="14"/>
      <c r="B386" s="15"/>
      <c r="C386" s="14"/>
      <c r="D386" s="14"/>
      <c r="E386" s="14"/>
      <c r="F386" s="15"/>
      <c r="G386" s="9" t="str">
        <f aca="false">IF(TRIM($D386)="","",LEN(TRIM($D386))-LEN(SUBSTITUTE(TRIM($D386),",",""))+1)</f>
        <v/>
      </c>
      <c r="H386" s="9" t="str">
        <f aca="false">IF(OR(TRIM($D386)="",$C386=""),"",IF(ISNUMBER(SEARCH("-",$D386)),"RANGE - EXPAND",IF($G386=$C386,"OK","QTY MISMATCH")))</f>
        <v/>
      </c>
      <c r="I386" s="9" t="str">
        <f aca="false">IF($A386="","",COUNTIF('4. Tracker'!$N$2:$N$3001,$A386))</f>
        <v/>
      </c>
      <c r="J386" s="9" t="str">
        <f aca="false">IF(OR($A386="",$C386=""),"",IF(TRIM($D386)="","MANUAL - NO REFDES",IF($I386=$C386,"OK",IF($I386&lt;$C386,"SHORT ("&amp;$I386&amp;" of "&amp;$C386&amp;")","OVER ("&amp;$I386&amp;" of "&amp;$C386&amp;")"))))</f>
        <v/>
      </c>
    </row>
    <row r="387" customFormat="false" ht="15" hidden="false" customHeight="false" outlineLevel="0" collapsed="false">
      <c r="A387" s="14"/>
      <c r="B387" s="15"/>
      <c r="C387" s="14"/>
      <c r="D387" s="14"/>
      <c r="E387" s="14"/>
      <c r="F387" s="15"/>
      <c r="G387" s="9" t="str">
        <f aca="false">IF(TRIM($D387)="","",LEN(TRIM($D387))-LEN(SUBSTITUTE(TRIM($D387),",",""))+1)</f>
        <v/>
      </c>
      <c r="H387" s="9" t="str">
        <f aca="false">IF(OR(TRIM($D387)="",$C387=""),"",IF(ISNUMBER(SEARCH("-",$D387)),"RANGE - EXPAND",IF($G387=$C387,"OK","QTY MISMATCH")))</f>
        <v/>
      </c>
      <c r="I387" s="9" t="str">
        <f aca="false">IF($A387="","",COUNTIF('4. Tracker'!$N$2:$N$3001,$A387))</f>
        <v/>
      </c>
      <c r="J387" s="9" t="str">
        <f aca="false">IF(OR($A387="",$C387=""),"",IF(TRIM($D387)="","MANUAL - NO REFDES",IF($I387=$C387,"OK",IF($I387&lt;$C387,"SHORT ("&amp;$I387&amp;" of "&amp;$C387&amp;")","OVER ("&amp;$I387&amp;" of "&amp;$C387&amp;")"))))</f>
        <v/>
      </c>
    </row>
    <row r="388" customFormat="false" ht="15" hidden="false" customHeight="false" outlineLevel="0" collapsed="false">
      <c r="A388" s="14"/>
      <c r="B388" s="15"/>
      <c r="C388" s="14"/>
      <c r="D388" s="14"/>
      <c r="E388" s="14"/>
      <c r="F388" s="15"/>
      <c r="G388" s="9" t="str">
        <f aca="false">IF(TRIM($D388)="","",LEN(TRIM($D388))-LEN(SUBSTITUTE(TRIM($D388),",",""))+1)</f>
        <v/>
      </c>
      <c r="H388" s="9" t="str">
        <f aca="false">IF(OR(TRIM($D388)="",$C388=""),"",IF(ISNUMBER(SEARCH("-",$D388)),"RANGE - EXPAND",IF($G388=$C388,"OK","QTY MISMATCH")))</f>
        <v/>
      </c>
      <c r="I388" s="9" t="str">
        <f aca="false">IF($A388="","",COUNTIF('4. Tracker'!$N$2:$N$3001,$A388))</f>
        <v/>
      </c>
      <c r="J388" s="9" t="str">
        <f aca="false">IF(OR($A388="",$C388=""),"",IF(TRIM($D388)="","MANUAL - NO REFDES",IF($I388=$C388,"OK",IF($I388&lt;$C388,"SHORT ("&amp;$I388&amp;" of "&amp;$C388&amp;")","OVER ("&amp;$I388&amp;" of "&amp;$C388&amp;")"))))</f>
        <v/>
      </c>
    </row>
    <row r="389" customFormat="false" ht="15" hidden="false" customHeight="false" outlineLevel="0" collapsed="false">
      <c r="A389" s="14"/>
      <c r="B389" s="15"/>
      <c r="C389" s="14"/>
      <c r="D389" s="14"/>
      <c r="E389" s="14"/>
      <c r="F389" s="15"/>
      <c r="G389" s="9" t="str">
        <f aca="false">IF(TRIM($D389)="","",LEN(TRIM($D389))-LEN(SUBSTITUTE(TRIM($D389),",",""))+1)</f>
        <v/>
      </c>
      <c r="H389" s="9" t="str">
        <f aca="false">IF(OR(TRIM($D389)="",$C389=""),"",IF(ISNUMBER(SEARCH("-",$D389)),"RANGE - EXPAND",IF($G389=$C389,"OK","QTY MISMATCH")))</f>
        <v/>
      </c>
      <c r="I389" s="9" t="str">
        <f aca="false">IF($A389="","",COUNTIF('4. Tracker'!$N$2:$N$3001,$A389))</f>
        <v/>
      </c>
      <c r="J389" s="9" t="str">
        <f aca="false">IF(OR($A389="",$C389=""),"",IF(TRIM($D389)="","MANUAL - NO REFDES",IF($I389=$C389,"OK",IF($I389&lt;$C389,"SHORT ("&amp;$I389&amp;" of "&amp;$C389&amp;")","OVER ("&amp;$I389&amp;" of "&amp;$C389&amp;")"))))</f>
        <v/>
      </c>
    </row>
    <row r="390" customFormat="false" ht="15" hidden="false" customHeight="false" outlineLevel="0" collapsed="false">
      <c r="A390" s="14"/>
      <c r="B390" s="15"/>
      <c r="C390" s="14"/>
      <c r="D390" s="14"/>
      <c r="E390" s="14"/>
      <c r="F390" s="15"/>
      <c r="G390" s="9" t="str">
        <f aca="false">IF(TRIM($D390)="","",LEN(TRIM($D390))-LEN(SUBSTITUTE(TRIM($D390),",",""))+1)</f>
        <v/>
      </c>
      <c r="H390" s="9" t="str">
        <f aca="false">IF(OR(TRIM($D390)="",$C390=""),"",IF(ISNUMBER(SEARCH("-",$D390)),"RANGE - EXPAND",IF($G390=$C390,"OK","QTY MISMATCH")))</f>
        <v/>
      </c>
      <c r="I390" s="9" t="str">
        <f aca="false">IF($A390="","",COUNTIF('4. Tracker'!$N$2:$N$3001,$A390))</f>
        <v/>
      </c>
      <c r="J390" s="9" t="str">
        <f aca="false">IF(OR($A390="",$C390=""),"",IF(TRIM($D390)="","MANUAL - NO REFDES",IF($I390=$C390,"OK",IF($I390&lt;$C390,"SHORT ("&amp;$I390&amp;" of "&amp;$C390&amp;")","OVER ("&amp;$I390&amp;" of "&amp;$C390&amp;")"))))</f>
        <v/>
      </c>
    </row>
    <row r="391" customFormat="false" ht="15" hidden="false" customHeight="false" outlineLevel="0" collapsed="false">
      <c r="A391" s="14"/>
      <c r="B391" s="15"/>
      <c r="C391" s="14"/>
      <c r="D391" s="14"/>
      <c r="E391" s="14"/>
      <c r="F391" s="15"/>
      <c r="G391" s="9" t="str">
        <f aca="false">IF(TRIM($D391)="","",LEN(TRIM($D391))-LEN(SUBSTITUTE(TRIM($D391),",",""))+1)</f>
        <v/>
      </c>
      <c r="H391" s="9" t="str">
        <f aca="false">IF(OR(TRIM($D391)="",$C391=""),"",IF(ISNUMBER(SEARCH("-",$D391)),"RANGE - EXPAND",IF($G391=$C391,"OK","QTY MISMATCH")))</f>
        <v/>
      </c>
      <c r="I391" s="9" t="str">
        <f aca="false">IF($A391="","",COUNTIF('4. Tracker'!$N$2:$N$3001,$A391))</f>
        <v/>
      </c>
      <c r="J391" s="9" t="str">
        <f aca="false">IF(OR($A391="",$C391=""),"",IF(TRIM($D391)="","MANUAL - NO REFDES",IF($I391=$C391,"OK",IF($I391&lt;$C391,"SHORT ("&amp;$I391&amp;" of "&amp;$C391&amp;")","OVER ("&amp;$I391&amp;" of "&amp;$C391&amp;")"))))</f>
        <v/>
      </c>
    </row>
    <row r="392" customFormat="false" ht="15" hidden="false" customHeight="false" outlineLevel="0" collapsed="false">
      <c r="A392" s="14"/>
      <c r="B392" s="15"/>
      <c r="C392" s="14"/>
      <c r="D392" s="14"/>
      <c r="E392" s="14"/>
      <c r="F392" s="15"/>
      <c r="G392" s="9" t="str">
        <f aca="false">IF(TRIM($D392)="","",LEN(TRIM($D392))-LEN(SUBSTITUTE(TRIM($D392),",",""))+1)</f>
        <v/>
      </c>
      <c r="H392" s="9" t="str">
        <f aca="false">IF(OR(TRIM($D392)="",$C392=""),"",IF(ISNUMBER(SEARCH("-",$D392)),"RANGE - EXPAND",IF($G392=$C392,"OK","QTY MISMATCH")))</f>
        <v/>
      </c>
      <c r="I392" s="9" t="str">
        <f aca="false">IF($A392="","",COUNTIF('4. Tracker'!$N$2:$N$3001,$A392))</f>
        <v/>
      </c>
      <c r="J392" s="9" t="str">
        <f aca="false">IF(OR($A392="",$C392=""),"",IF(TRIM($D392)="","MANUAL - NO REFDES",IF($I392=$C392,"OK",IF($I392&lt;$C392,"SHORT ("&amp;$I392&amp;" of "&amp;$C392&amp;")","OVER ("&amp;$I392&amp;" of "&amp;$C392&amp;")"))))</f>
        <v/>
      </c>
    </row>
    <row r="393" customFormat="false" ht="15" hidden="false" customHeight="false" outlineLevel="0" collapsed="false">
      <c r="A393" s="14"/>
      <c r="B393" s="15"/>
      <c r="C393" s="14"/>
      <c r="D393" s="14"/>
      <c r="E393" s="14"/>
      <c r="F393" s="15"/>
      <c r="G393" s="9" t="str">
        <f aca="false">IF(TRIM($D393)="","",LEN(TRIM($D393))-LEN(SUBSTITUTE(TRIM($D393),",",""))+1)</f>
        <v/>
      </c>
      <c r="H393" s="9" t="str">
        <f aca="false">IF(OR(TRIM($D393)="",$C393=""),"",IF(ISNUMBER(SEARCH("-",$D393)),"RANGE - EXPAND",IF($G393=$C393,"OK","QTY MISMATCH")))</f>
        <v/>
      </c>
      <c r="I393" s="9" t="str">
        <f aca="false">IF($A393="","",COUNTIF('4. Tracker'!$N$2:$N$3001,$A393))</f>
        <v/>
      </c>
      <c r="J393" s="9" t="str">
        <f aca="false">IF(OR($A393="",$C393=""),"",IF(TRIM($D393)="","MANUAL - NO REFDES",IF($I393=$C393,"OK",IF($I393&lt;$C393,"SHORT ("&amp;$I393&amp;" of "&amp;$C393&amp;")","OVER ("&amp;$I393&amp;" of "&amp;$C393&amp;")"))))</f>
        <v/>
      </c>
    </row>
    <row r="394" customFormat="false" ht="15" hidden="false" customHeight="false" outlineLevel="0" collapsed="false">
      <c r="A394" s="14"/>
      <c r="B394" s="15"/>
      <c r="C394" s="14"/>
      <c r="D394" s="14"/>
      <c r="E394" s="14"/>
      <c r="F394" s="15"/>
      <c r="G394" s="9" t="str">
        <f aca="false">IF(TRIM($D394)="","",LEN(TRIM($D394))-LEN(SUBSTITUTE(TRIM($D394),",",""))+1)</f>
        <v/>
      </c>
      <c r="H394" s="9" t="str">
        <f aca="false">IF(OR(TRIM($D394)="",$C394=""),"",IF(ISNUMBER(SEARCH("-",$D394)),"RANGE - EXPAND",IF($G394=$C394,"OK","QTY MISMATCH")))</f>
        <v/>
      </c>
      <c r="I394" s="9" t="str">
        <f aca="false">IF($A394="","",COUNTIF('4. Tracker'!$N$2:$N$3001,$A394))</f>
        <v/>
      </c>
      <c r="J394" s="9" t="str">
        <f aca="false">IF(OR($A394="",$C394=""),"",IF(TRIM($D394)="","MANUAL - NO REFDES",IF($I394=$C394,"OK",IF($I394&lt;$C394,"SHORT ("&amp;$I394&amp;" of "&amp;$C394&amp;")","OVER ("&amp;$I394&amp;" of "&amp;$C394&amp;")"))))</f>
        <v/>
      </c>
    </row>
    <row r="395" customFormat="false" ht="15" hidden="false" customHeight="false" outlineLevel="0" collapsed="false">
      <c r="A395" s="14"/>
      <c r="B395" s="15"/>
      <c r="C395" s="14"/>
      <c r="D395" s="14"/>
      <c r="E395" s="14"/>
      <c r="F395" s="15"/>
      <c r="G395" s="9" t="str">
        <f aca="false">IF(TRIM($D395)="","",LEN(TRIM($D395))-LEN(SUBSTITUTE(TRIM($D395),",",""))+1)</f>
        <v/>
      </c>
      <c r="H395" s="9" t="str">
        <f aca="false">IF(OR(TRIM($D395)="",$C395=""),"",IF(ISNUMBER(SEARCH("-",$D395)),"RANGE - EXPAND",IF($G395=$C395,"OK","QTY MISMATCH")))</f>
        <v/>
      </c>
      <c r="I395" s="9" t="str">
        <f aca="false">IF($A395="","",COUNTIF('4. Tracker'!$N$2:$N$3001,$A395))</f>
        <v/>
      </c>
      <c r="J395" s="9" t="str">
        <f aca="false">IF(OR($A395="",$C395=""),"",IF(TRIM($D395)="","MANUAL - NO REFDES",IF($I395=$C395,"OK",IF($I395&lt;$C395,"SHORT ("&amp;$I395&amp;" of "&amp;$C395&amp;")","OVER ("&amp;$I395&amp;" of "&amp;$C395&amp;")"))))</f>
        <v/>
      </c>
    </row>
    <row r="396" customFormat="false" ht="15" hidden="false" customHeight="false" outlineLevel="0" collapsed="false">
      <c r="A396" s="14"/>
      <c r="B396" s="15"/>
      <c r="C396" s="14"/>
      <c r="D396" s="14"/>
      <c r="E396" s="14"/>
      <c r="F396" s="15"/>
      <c r="G396" s="9" t="str">
        <f aca="false">IF(TRIM($D396)="","",LEN(TRIM($D396))-LEN(SUBSTITUTE(TRIM($D396),",",""))+1)</f>
        <v/>
      </c>
      <c r="H396" s="9" t="str">
        <f aca="false">IF(OR(TRIM($D396)="",$C396=""),"",IF(ISNUMBER(SEARCH("-",$D396)),"RANGE - EXPAND",IF($G396=$C396,"OK","QTY MISMATCH")))</f>
        <v/>
      </c>
      <c r="I396" s="9" t="str">
        <f aca="false">IF($A396="","",COUNTIF('4. Tracker'!$N$2:$N$3001,$A396))</f>
        <v/>
      </c>
      <c r="J396" s="9" t="str">
        <f aca="false">IF(OR($A396="",$C396=""),"",IF(TRIM($D396)="","MANUAL - NO REFDES",IF($I396=$C396,"OK",IF($I396&lt;$C396,"SHORT ("&amp;$I396&amp;" of "&amp;$C396&amp;")","OVER ("&amp;$I396&amp;" of "&amp;$C396&amp;")"))))</f>
        <v/>
      </c>
    </row>
    <row r="397" customFormat="false" ht="15" hidden="false" customHeight="false" outlineLevel="0" collapsed="false">
      <c r="A397" s="14"/>
      <c r="B397" s="15"/>
      <c r="C397" s="14"/>
      <c r="D397" s="14"/>
      <c r="E397" s="14"/>
      <c r="F397" s="15"/>
      <c r="G397" s="9" t="str">
        <f aca="false">IF(TRIM($D397)="","",LEN(TRIM($D397))-LEN(SUBSTITUTE(TRIM($D397),",",""))+1)</f>
        <v/>
      </c>
      <c r="H397" s="9" t="str">
        <f aca="false">IF(OR(TRIM($D397)="",$C397=""),"",IF(ISNUMBER(SEARCH("-",$D397)),"RANGE - EXPAND",IF($G397=$C397,"OK","QTY MISMATCH")))</f>
        <v/>
      </c>
      <c r="I397" s="9" t="str">
        <f aca="false">IF($A397="","",COUNTIF('4. Tracker'!$N$2:$N$3001,$A397))</f>
        <v/>
      </c>
      <c r="J397" s="9" t="str">
        <f aca="false">IF(OR($A397="",$C397=""),"",IF(TRIM($D397)="","MANUAL - NO REFDES",IF($I397=$C397,"OK",IF($I397&lt;$C397,"SHORT ("&amp;$I397&amp;" of "&amp;$C397&amp;")","OVER ("&amp;$I397&amp;" of "&amp;$C397&amp;")"))))</f>
        <v/>
      </c>
    </row>
    <row r="398" customFormat="false" ht="15" hidden="false" customHeight="false" outlineLevel="0" collapsed="false">
      <c r="A398" s="14"/>
      <c r="B398" s="15"/>
      <c r="C398" s="14"/>
      <c r="D398" s="14"/>
      <c r="E398" s="14"/>
      <c r="F398" s="15"/>
      <c r="G398" s="9" t="str">
        <f aca="false">IF(TRIM($D398)="","",LEN(TRIM($D398))-LEN(SUBSTITUTE(TRIM($D398),",",""))+1)</f>
        <v/>
      </c>
      <c r="H398" s="9" t="str">
        <f aca="false">IF(OR(TRIM($D398)="",$C398=""),"",IF(ISNUMBER(SEARCH("-",$D398)),"RANGE - EXPAND",IF($G398=$C398,"OK","QTY MISMATCH")))</f>
        <v/>
      </c>
      <c r="I398" s="9" t="str">
        <f aca="false">IF($A398="","",COUNTIF('4. Tracker'!$N$2:$N$3001,$A398))</f>
        <v/>
      </c>
      <c r="J398" s="9" t="str">
        <f aca="false">IF(OR($A398="",$C398=""),"",IF(TRIM($D398)="","MANUAL - NO REFDES",IF($I398=$C398,"OK",IF($I398&lt;$C398,"SHORT ("&amp;$I398&amp;" of "&amp;$C398&amp;")","OVER ("&amp;$I398&amp;" of "&amp;$C398&amp;")"))))</f>
        <v/>
      </c>
    </row>
    <row r="399" customFormat="false" ht="15" hidden="false" customHeight="false" outlineLevel="0" collapsed="false">
      <c r="A399" s="14"/>
      <c r="B399" s="15"/>
      <c r="C399" s="14"/>
      <c r="D399" s="14"/>
      <c r="E399" s="14"/>
      <c r="F399" s="15"/>
      <c r="G399" s="9" t="str">
        <f aca="false">IF(TRIM($D399)="","",LEN(TRIM($D399))-LEN(SUBSTITUTE(TRIM($D399),",",""))+1)</f>
        <v/>
      </c>
      <c r="H399" s="9" t="str">
        <f aca="false">IF(OR(TRIM($D399)="",$C399=""),"",IF(ISNUMBER(SEARCH("-",$D399)),"RANGE - EXPAND",IF($G399=$C399,"OK","QTY MISMATCH")))</f>
        <v/>
      </c>
      <c r="I399" s="9" t="str">
        <f aca="false">IF($A399="","",COUNTIF('4. Tracker'!$N$2:$N$3001,$A399))</f>
        <v/>
      </c>
      <c r="J399" s="9" t="str">
        <f aca="false">IF(OR($A399="",$C399=""),"",IF(TRIM($D399)="","MANUAL - NO REFDES",IF($I399=$C399,"OK",IF($I399&lt;$C399,"SHORT ("&amp;$I399&amp;" of "&amp;$C399&amp;")","OVER ("&amp;$I399&amp;" of "&amp;$C399&amp;")"))))</f>
        <v/>
      </c>
    </row>
    <row r="400" customFormat="false" ht="15" hidden="false" customHeight="false" outlineLevel="0" collapsed="false">
      <c r="A400" s="14"/>
      <c r="B400" s="15"/>
      <c r="C400" s="14"/>
      <c r="D400" s="14"/>
      <c r="E400" s="14"/>
      <c r="F400" s="15"/>
      <c r="G400" s="9" t="str">
        <f aca="false">IF(TRIM($D400)="","",LEN(TRIM($D400))-LEN(SUBSTITUTE(TRIM($D400),",",""))+1)</f>
        <v/>
      </c>
      <c r="H400" s="9" t="str">
        <f aca="false">IF(OR(TRIM($D400)="",$C400=""),"",IF(ISNUMBER(SEARCH("-",$D400)),"RANGE - EXPAND",IF($G400=$C400,"OK","QTY MISMATCH")))</f>
        <v/>
      </c>
      <c r="I400" s="9" t="str">
        <f aca="false">IF($A400="","",COUNTIF('4. Tracker'!$N$2:$N$3001,$A400))</f>
        <v/>
      </c>
      <c r="J400" s="9" t="str">
        <f aca="false">IF(OR($A400="",$C400=""),"",IF(TRIM($D400)="","MANUAL - NO REFDES",IF($I400=$C400,"OK",IF($I400&lt;$C400,"SHORT ("&amp;$I400&amp;" of "&amp;$C400&amp;")","OVER ("&amp;$I400&amp;" of "&amp;$C400&amp;")"))))</f>
        <v/>
      </c>
    </row>
  </sheetData>
  <autoFilter ref="A1:J400"/>
  <conditionalFormatting sqref="H2:H400">
    <cfRule type="expression" priority="2" aboveAverage="0" equalAverage="0" bottom="0" percent="0" rank="0" text="" dxfId="0">
      <formula>OR($H2="QTY MISMATCH",$H2="RANGE - EXPAND")</formula>
    </cfRule>
  </conditionalFormatting>
  <conditionalFormatting sqref="J2:J400">
    <cfRule type="expression" priority="3" aboveAverage="0" equalAverage="0" bottom="0" percent="0" rank="0" text="" dxfId="0">
      <formula>OR(LEFT($J2,5)="SHORT",LEFT($J2,4)="OVER")</formula>
    </cfRule>
    <cfRule type="expression" priority="4" aboveAverage="0" equalAverage="0" bottom="0" percent="0" rank="0" text="" dxfId="2">
      <formula>LEFT($J2,6)="MANUAL"</formula>
    </cfRule>
    <cfRule type="expression" priority="5" aboveAverage="0" equalAverage="0" bottom="0" percent="0" rank="0" text="" dxfId="1">
      <formula>$J2="OK"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59C"/>
    <pageSetUpPr fitToPage="false"/>
  </sheetPr>
  <dimension ref="A1:G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2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3" t="s">
        <v>118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123</v>
      </c>
      <c r="G1" s="13" t="s">
        <v>124</v>
      </c>
    </row>
    <row r="2" customFormat="false" ht="15" hidden="false" customHeight="false" outlineLevel="0" collapsed="false">
      <c r="A2" s="14" t="s">
        <v>125</v>
      </c>
      <c r="B2" s="14" t="s">
        <v>126</v>
      </c>
      <c r="C2" s="15" t="s">
        <v>127</v>
      </c>
      <c r="D2" s="15" t="s">
        <v>104</v>
      </c>
      <c r="E2" s="15" t="s">
        <v>128</v>
      </c>
      <c r="F2" s="9" t="str">
        <f aca="false">IF($A2="","",IF(COUNTIF($A$2:$A$3001,$A2)&gt;1,"DUPLICATE",""))</f>
        <v/>
      </c>
      <c r="G2" s="9" t="str">
        <f aca="false">IF($A2="","",IF(COUNTIF('3. Layout Parts'!$A$2:$A$3001,$A2)=0,"NOT ON BOARD","OK"))</f>
        <v>OK</v>
      </c>
    </row>
    <row r="3" customFormat="false" ht="15" hidden="false" customHeight="false" outlineLevel="0" collapsed="false">
      <c r="A3" s="14" t="s">
        <v>129</v>
      </c>
      <c r="B3" s="14" t="s">
        <v>126</v>
      </c>
      <c r="C3" s="15" t="s">
        <v>127</v>
      </c>
      <c r="D3" s="15" t="s">
        <v>104</v>
      </c>
      <c r="E3" s="15" t="s">
        <v>128</v>
      </c>
      <c r="F3" s="9" t="str">
        <f aca="false">IF($A3="","",IF(COUNTIF($A$2:$A$3001,$A3)&gt;1,"DUPLICATE",""))</f>
        <v/>
      </c>
      <c r="G3" s="9" t="str">
        <f aca="false">IF($A3="","",IF(COUNTIF('3. Layout Parts'!$A$2:$A$3001,$A3)=0,"NOT ON BOARD","OK"))</f>
        <v>OK</v>
      </c>
    </row>
    <row r="4" customFormat="false" ht="15" hidden="false" customHeight="false" outlineLevel="0" collapsed="false">
      <c r="A4" s="14" t="s">
        <v>109</v>
      </c>
      <c r="B4" s="14" t="s">
        <v>130</v>
      </c>
      <c r="C4" s="15" t="s">
        <v>131</v>
      </c>
      <c r="D4" s="15" t="s">
        <v>108</v>
      </c>
      <c r="E4" s="15" t="s">
        <v>132</v>
      </c>
      <c r="F4" s="9" t="str">
        <f aca="false">IF($A4="","",IF(COUNTIF($A$2:$A$3001,$A4)&gt;1,"DUPLICATE",""))</f>
        <v/>
      </c>
      <c r="G4" s="9" t="str">
        <f aca="false">IF($A4="","",IF(COUNTIF('3. Layout Parts'!$A$2:$A$3001,$A4)=0,"NOT ON BOARD","OK"))</f>
        <v>OK</v>
      </c>
    </row>
    <row r="5" customFormat="false" ht="15" hidden="false" customHeight="false" outlineLevel="0" collapsed="false">
      <c r="A5" s="14" t="s">
        <v>113</v>
      </c>
      <c r="B5" s="14" t="s">
        <v>133</v>
      </c>
      <c r="C5" s="15" t="s">
        <v>134</v>
      </c>
      <c r="D5" s="15"/>
      <c r="E5" s="15"/>
      <c r="F5" s="9" t="str">
        <f aca="false">IF($A5="","",IF(COUNTIF($A$2:$A$3001,$A5)&gt;1,"DUPLICATE",""))</f>
        <v/>
      </c>
      <c r="G5" s="9" t="str">
        <f aca="false">IF($A5="","",IF(COUNTIF('3. Layout Parts'!$A$2:$A$3001,$A5)=0,"NOT ON BOARD","OK"))</f>
        <v>OK</v>
      </c>
    </row>
    <row r="6" customFormat="false" ht="15" hidden="false" customHeight="false" outlineLevel="0" collapsed="false">
      <c r="A6" s="14"/>
      <c r="B6" s="14"/>
      <c r="C6" s="15"/>
      <c r="D6" s="15"/>
      <c r="E6" s="15"/>
      <c r="F6" s="9" t="str">
        <f aca="false">IF($A6="","",IF(COUNTIF($A$2:$A$3001,$A6)&gt;1,"DUPLICATE",""))</f>
        <v/>
      </c>
      <c r="G6" s="9" t="str">
        <f aca="false">IF($A6="","",IF(COUNTIF('3. Layout Parts'!$A$2:$A$3001,$A6)=0,"NOT ON BOARD","OK"))</f>
        <v/>
      </c>
    </row>
    <row r="7" customFormat="false" ht="15" hidden="false" customHeight="false" outlineLevel="0" collapsed="false">
      <c r="A7" s="14"/>
      <c r="B7" s="14"/>
      <c r="C7" s="15"/>
      <c r="D7" s="15"/>
      <c r="E7" s="15"/>
      <c r="F7" s="9" t="str">
        <f aca="false">IF($A7="","",IF(COUNTIF($A$2:$A$3001,$A7)&gt;1,"DUPLICATE",""))</f>
        <v/>
      </c>
      <c r="G7" s="9" t="str">
        <f aca="false">IF($A7="","",IF(COUNTIF('3. Layout Parts'!$A$2:$A$3001,$A7)=0,"NOT ON BOARD","OK"))</f>
        <v/>
      </c>
    </row>
    <row r="8" customFormat="false" ht="15" hidden="false" customHeight="false" outlineLevel="0" collapsed="false">
      <c r="A8" s="14"/>
      <c r="B8" s="14"/>
      <c r="C8" s="15"/>
      <c r="D8" s="15"/>
      <c r="E8" s="15"/>
      <c r="F8" s="9" t="str">
        <f aca="false">IF($A8="","",IF(COUNTIF($A$2:$A$3001,$A8)&gt;1,"DUPLICATE",""))</f>
        <v/>
      </c>
      <c r="G8" s="9" t="str">
        <f aca="false">IF($A8="","",IF(COUNTIF('3. Layout Parts'!$A$2:$A$3001,$A8)=0,"NOT ON BOARD","OK"))</f>
        <v/>
      </c>
    </row>
    <row r="9" customFormat="false" ht="15" hidden="false" customHeight="false" outlineLevel="0" collapsed="false">
      <c r="A9" s="14"/>
      <c r="B9" s="14"/>
      <c r="C9" s="15"/>
      <c r="D9" s="15"/>
      <c r="E9" s="15"/>
      <c r="F9" s="9" t="str">
        <f aca="false">IF($A9="","",IF(COUNTIF($A$2:$A$3001,$A9)&gt;1,"DUPLICATE",""))</f>
        <v/>
      </c>
      <c r="G9" s="9" t="str">
        <f aca="false">IF($A9="","",IF(COUNTIF('3. Layout Parts'!$A$2:$A$3001,$A9)=0,"NOT ON BOARD","OK"))</f>
        <v/>
      </c>
    </row>
    <row r="10" customFormat="false" ht="15" hidden="false" customHeight="false" outlineLevel="0" collapsed="false">
      <c r="A10" s="14"/>
      <c r="B10" s="14"/>
      <c r="C10" s="15"/>
      <c r="D10" s="15"/>
      <c r="E10" s="15"/>
      <c r="F10" s="9" t="str">
        <f aca="false">IF($A10="","",IF(COUNTIF($A$2:$A$3001,$A10)&gt;1,"DUPLICATE",""))</f>
        <v/>
      </c>
      <c r="G10" s="9" t="str">
        <f aca="false">IF($A10="","",IF(COUNTIF('3. Layout Parts'!$A$2:$A$3001,$A10)=0,"NOT ON BOARD","OK"))</f>
        <v/>
      </c>
    </row>
    <row r="11" customFormat="false" ht="15" hidden="false" customHeight="false" outlineLevel="0" collapsed="false">
      <c r="A11" s="14"/>
      <c r="B11" s="14"/>
      <c r="C11" s="15"/>
      <c r="D11" s="15"/>
      <c r="E11" s="15"/>
      <c r="F11" s="9" t="str">
        <f aca="false">IF($A11="","",IF(COUNTIF($A$2:$A$3001,$A11)&gt;1,"DUPLICATE",""))</f>
        <v/>
      </c>
      <c r="G11" s="9" t="str">
        <f aca="false">IF($A11="","",IF(COUNTIF('3. Layout Parts'!$A$2:$A$3001,$A11)=0,"NOT ON BOARD","OK"))</f>
        <v/>
      </c>
    </row>
    <row r="12" customFormat="false" ht="15" hidden="false" customHeight="false" outlineLevel="0" collapsed="false">
      <c r="A12" s="14"/>
      <c r="B12" s="14"/>
      <c r="C12" s="15"/>
      <c r="D12" s="15"/>
      <c r="E12" s="15"/>
      <c r="F12" s="9" t="str">
        <f aca="false">IF($A12="","",IF(COUNTIF($A$2:$A$3001,$A12)&gt;1,"DUPLICATE",""))</f>
        <v/>
      </c>
      <c r="G12" s="9" t="str">
        <f aca="false">IF($A12="","",IF(COUNTIF('3. Layout Parts'!$A$2:$A$3001,$A12)=0,"NOT ON BOARD","OK"))</f>
        <v/>
      </c>
    </row>
    <row r="13" customFormat="false" ht="15" hidden="false" customHeight="false" outlineLevel="0" collapsed="false">
      <c r="A13" s="14"/>
      <c r="B13" s="14"/>
      <c r="C13" s="15"/>
      <c r="D13" s="15"/>
      <c r="E13" s="15"/>
      <c r="F13" s="9" t="str">
        <f aca="false">IF($A13="","",IF(COUNTIF($A$2:$A$3001,$A13)&gt;1,"DUPLICATE",""))</f>
        <v/>
      </c>
      <c r="G13" s="9" t="str">
        <f aca="false">IF($A13="","",IF(COUNTIF('3. Layout Parts'!$A$2:$A$3001,$A13)=0,"NOT ON BOARD","OK"))</f>
        <v/>
      </c>
    </row>
    <row r="14" customFormat="false" ht="15" hidden="false" customHeight="false" outlineLevel="0" collapsed="false">
      <c r="A14" s="14"/>
      <c r="B14" s="14"/>
      <c r="C14" s="15"/>
      <c r="D14" s="15"/>
      <c r="E14" s="15"/>
      <c r="F14" s="9" t="str">
        <f aca="false">IF($A14="","",IF(COUNTIF($A$2:$A$3001,$A14)&gt;1,"DUPLICATE",""))</f>
        <v/>
      </c>
      <c r="G14" s="9" t="str">
        <f aca="false">IF($A14="","",IF(COUNTIF('3. Layout Parts'!$A$2:$A$3001,$A14)=0,"NOT ON BOARD","OK"))</f>
        <v/>
      </c>
    </row>
    <row r="15" customFormat="false" ht="15" hidden="false" customHeight="false" outlineLevel="0" collapsed="false">
      <c r="A15" s="14"/>
      <c r="B15" s="14"/>
      <c r="C15" s="15"/>
      <c r="D15" s="15"/>
      <c r="E15" s="15"/>
      <c r="F15" s="9" t="str">
        <f aca="false">IF($A15="","",IF(COUNTIF($A$2:$A$3001,$A15)&gt;1,"DUPLICATE",""))</f>
        <v/>
      </c>
      <c r="G15" s="9" t="str">
        <f aca="false">IF($A15="","",IF(COUNTIF('3. Layout Parts'!$A$2:$A$3001,$A15)=0,"NOT ON BOARD","OK"))</f>
        <v/>
      </c>
    </row>
    <row r="16" customFormat="false" ht="15" hidden="false" customHeight="false" outlineLevel="0" collapsed="false">
      <c r="A16" s="14"/>
      <c r="B16" s="14"/>
      <c r="C16" s="15"/>
      <c r="D16" s="15"/>
      <c r="E16" s="15"/>
      <c r="F16" s="9" t="str">
        <f aca="false">IF($A16="","",IF(COUNTIF($A$2:$A$3001,$A16)&gt;1,"DUPLICATE",""))</f>
        <v/>
      </c>
      <c r="G16" s="9" t="str">
        <f aca="false">IF($A16="","",IF(COUNTIF('3. Layout Parts'!$A$2:$A$3001,$A16)=0,"NOT ON BOARD","OK"))</f>
        <v/>
      </c>
    </row>
    <row r="17" customFormat="false" ht="15" hidden="false" customHeight="false" outlineLevel="0" collapsed="false">
      <c r="A17" s="14"/>
      <c r="B17" s="14"/>
      <c r="C17" s="15"/>
      <c r="D17" s="15"/>
      <c r="E17" s="15"/>
      <c r="F17" s="9" t="str">
        <f aca="false">IF($A17="","",IF(COUNTIF($A$2:$A$3001,$A17)&gt;1,"DUPLICATE",""))</f>
        <v/>
      </c>
      <c r="G17" s="9" t="str">
        <f aca="false">IF($A17="","",IF(COUNTIF('3. Layout Parts'!$A$2:$A$3001,$A17)=0,"NOT ON BOARD","OK"))</f>
        <v/>
      </c>
    </row>
    <row r="18" customFormat="false" ht="15" hidden="false" customHeight="false" outlineLevel="0" collapsed="false">
      <c r="A18" s="14"/>
      <c r="B18" s="14"/>
      <c r="C18" s="15"/>
      <c r="D18" s="15"/>
      <c r="E18" s="15"/>
      <c r="F18" s="9" t="str">
        <f aca="false">IF($A18="","",IF(COUNTIF($A$2:$A$3001,$A18)&gt;1,"DUPLICATE",""))</f>
        <v/>
      </c>
      <c r="G18" s="9" t="str">
        <f aca="false">IF($A18="","",IF(COUNTIF('3. Layout Parts'!$A$2:$A$3001,$A18)=0,"NOT ON BOARD","OK"))</f>
        <v/>
      </c>
    </row>
    <row r="19" customFormat="false" ht="15" hidden="false" customHeight="false" outlineLevel="0" collapsed="false">
      <c r="A19" s="14"/>
      <c r="B19" s="14"/>
      <c r="C19" s="15"/>
      <c r="D19" s="15"/>
      <c r="E19" s="15"/>
      <c r="F19" s="9" t="str">
        <f aca="false">IF($A19="","",IF(COUNTIF($A$2:$A$3001,$A19)&gt;1,"DUPLICATE",""))</f>
        <v/>
      </c>
      <c r="G19" s="9" t="str">
        <f aca="false">IF($A19="","",IF(COUNTIF('3. Layout Parts'!$A$2:$A$3001,$A19)=0,"NOT ON BOARD","OK"))</f>
        <v/>
      </c>
    </row>
    <row r="20" customFormat="false" ht="15" hidden="false" customHeight="false" outlineLevel="0" collapsed="false">
      <c r="A20" s="14"/>
      <c r="B20" s="14"/>
      <c r="C20" s="15"/>
      <c r="D20" s="15"/>
      <c r="E20" s="15"/>
      <c r="F20" s="9" t="str">
        <f aca="false">IF($A20="","",IF(COUNTIF($A$2:$A$3001,$A20)&gt;1,"DUPLICATE",""))</f>
        <v/>
      </c>
      <c r="G20" s="9" t="str">
        <f aca="false">IF($A20="","",IF(COUNTIF('3. Layout Parts'!$A$2:$A$3001,$A20)=0,"NOT ON BOARD","OK"))</f>
        <v/>
      </c>
    </row>
    <row r="21" customFormat="false" ht="15" hidden="false" customHeight="false" outlineLevel="0" collapsed="false">
      <c r="A21" s="14"/>
      <c r="B21" s="14"/>
      <c r="C21" s="15"/>
      <c r="D21" s="15"/>
      <c r="E21" s="15"/>
      <c r="F21" s="9" t="str">
        <f aca="false">IF($A21="","",IF(COUNTIF($A$2:$A$3001,$A21)&gt;1,"DUPLICATE",""))</f>
        <v/>
      </c>
      <c r="G21" s="9" t="str">
        <f aca="false">IF($A21="","",IF(COUNTIF('3. Layout Parts'!$A$2:$A$3001,$A21)=0,"NOT ON BOARD","OK"))</f>
        <v/>
      </c>
    </row>
    <row r="22" customFormat="false" ht="15" hidden="false" customHeight="false" outlineLevel="0" collapsed="false">
      <c r="A22" s="14"/>
      <c r="B22" s="14"/>
      <c r="C22" s="15"/>
      <c r="D22" s="15"/>
      <c r="E22" s="15"/>
      <c r="F22" s="9" t="str">
        <f aca="false">IF($A22="","",IF(COUNTIF($A$2:$A$3001,$A22)&gt;1,"DUPLICATE",""))</f>
        <v/>
      </c>
      <c r="G22" s="9" t="str">
        <f aca="false">IF($A22="","",IF(COUNTIF('3. Layout Parts'!$A$2:$A$3001,$A22)=0,"NOT ON BOARD","OK"))</f>
        <v/>
      </c>
    </row>
    <row r="23" customFormat="false" ht="15" hidden="false" customHeight="false" outlineLevel="0" collapsed="false">
      <c r="A23" s="14"/>
      <c r="B23" s="14"/>
      <c r="C23" s="15"/>
      <c r="D23" s="15"/>
      <c r="E23" s="15"/>
      <c r="F23" s="9" t="str">
        <f aca="false">IF($A23="","",IF(COUNTIF($A$2:$A$3001,$A23)&gt;1,"DUPLICATE",""))</f>
        <v/>
      </c>
      <c r="G23" s="9" t="str">
        <f aca="false">IF($A23="","",IF(COUNTIF('3. Layout Parts'!$A$2:$A$3001,$A23)=0,"NOT ON BOARD","OK"))</f>
        <v/>
      </c>
    </row>
    <row r="24" customFormat="false" ht="15" hidden="false" customHeight="false" outlineLevel="0" collapsed="false">
      <c r="A24" s="14"/>
      <c r="B24" s="14"/>
      <c r="C24" s="15"/>
      <c r="D24" s="15"/>
      <c r="E24" s="15"/>
      <c r="F24" s="9" t="str">
        <f aca="false">IF($A24="","",IF(COUNTIF($A$2:$A$3001,$A24)&gt;1,"DUPLICATE",""))</f>
        <v/>
      </c>
      <c r="G24" s="9" t="str">
        <f aca="false">IF($A24="","",IF(COUNTIF('3. Layout Parts'!$A$2:$A$3001,$A24)=0,"NOT ON BOARD","OK"))</f>
        <v/>
      </c>
    </row>
    <row r="25" customFormat="false" ht="15" hidden="false" customHeight="false" outlineLevel="0" collapsed="false">
      <c r="A25" s="14"/>
      <c r="B25" s="14"/>
      <c r="C25" s="15"/>
      <c r="D25" s="15"/>
      <c r="E25" s="15"/>
      <c r="F25" s="9" t="str">
        <f aca="false">IF($A25="","",IF(COUNTIF($A$2:$A$3001,$A25)&gt;1,"DUPLICATE",""))</f>
        <v/>
      </c>
      <c r="G25" s="9" t="str">
        <f aca="false">IF($A25="","",IF(COUNTIF('3. Layout Parts'!$A$2:$A$3001,$A25)=0,"NOT ON BOARD","OK"))</f>
        <v/>
      </c>
    </row>
    <row r="26" customFormat="false" ht="15" hidden="false" customHeight="false" outlineLevel="0" collapsed="false">
      <c r="A26" s="14"/>
      <c r="B26" s="14"/>
      <c r="C26" s="15"/>
      <c r="D26" s="15"/>
      <c r="E26" s="15"/>
      <c r="F26" s="9" t="str">
        <f aca="false">IF($A26="","",IF(COUNTIF($A$2:$A$3001,$A26)&gt;1,"DUPLICATE",""))</f>
        <v/>
      </c>
      <c r="G26" s="9" t="str">
        <f aca="false">IF($A26="","",IF(COUNTIF('3. Layout Parts'!$A$2:$A$3001,$A26)=0,"NOT ON BOARD","OK"))</f>
        <v/>
      </c>
    </row>
    <row r="27" customFormat="false" ht="15" hidden="false" customHeight="false" outlineLevel="0" collapsed="false">
      <c r="A27" s="14"/>
      <c r="B27" s="14"/>
      <c r="C27" s="15"/>
      <c r="D27" s="15"/>
      <c r="E27" s="15"/>
      <c r="F27" s="9" t="str">
        <f aca="false">IF($A27="","",IF(COUNTIF($A$2:$A$3001,$A27)&gt;1,"DUPLICATE",""))</f>
        <v/>
      </c>
      <c r="G27" s="9" t="str">
        <f aca="false">IF($A27="","",IF(COUNTIF('3. Layout Parts'!$A$2:$A$3001,$A27)=0,"NOT ON BOARD","OK"))</f>
        <v/>
      </c>
    </row>
    <row r="28" customFormat="false" ht="15" hidden="false" customHeight="false" outlineLevel="0" collapsed="false">
      <c r="A28" s="14"/>
      <c r="B28" s="14"/>
      <c r="C28" s="15"/>
      <c r="D28" s="15"/>
      <c r="E28" s="15"/>
      <c r="F28" s="9" t="str">
        <f aca="false">IF($A28="","",IF(COUNTIF($A$2:$A$3001,$A28)&gt;1,"DUPLICATE",""))</f>
        <v/>
      </c>
      <c r="G28" s="9" t="str">
        <f aca="false">IF($A28="","",IF(COUNTIF('3. Layout Parts'!$A$2:$A$3001,$A28)=0,"NOT ON BOARD","OK"))</f>
        <v/>
      </c>
    </row>
    <row r="29" customFormat="false" ht="15" hidden="false" customHeight="false" outlineLevel="0" collapsed="false">
      <c r="A29" s="14"/>
      <c r="B29" s="14"/>
      <c r="C29" s="15"/>
      <c r="D29" s="15"/>
      <c r="E29" s="15"/>
      <c r="F29" s="9" t="str">
        <f aca="false">IF($A29="","",IF(COUNTIF($A$2:$A$3001,$A29)&gt;1,"DUPLICATE",""))</f>
        <v/>
      </c>
      <c r="G29" s="9" t="str">
        <f aca="false">IF($A29="","",IF(COUNTIF('3. Layout Parts'!$A$2:$A$3001,$A29)=0,"NOT ON BOARD","OK"))</f>
        <v/>
      </c>
    </row>
    <row r="30" customFormat="false" ht="15" hidden="false" customHeight="false" outlineLevel="0" collapsed="false">
      <c r="A30" s="14"/>
      <c r="B30" s="14"/>
      <c r="C30" s="15"/>
      <c r="D30" s="15"/>
      <c r="E30" s="15"/>
      <c r="F30" s="9" t="str">
        <f aca="false">IF($A30="","",IF(COUNTIF($A$2:$A$3001,$A30)&gt;1,"DUPLICATE",""))</f>
        <v/>
      </c>
      <c r="G30" s="9" t="str">
        <f aca="false">IF($A30="","",IF(COUNTIF('3. Layout Parts'!$A$2:$A$3001,$A30)=0,"NOT ON BOARD","OK"))</f>
        <v/>
      </c>
    </row>
    <row r="31" customFormat="false" ht="15" hidden="false" customHeight="false" outlineLevel="0" collapsed="false">
      <c r="A31" s="14"/>
      <c r="B31" s="14"/>
      <c r="C31" s="15"/>
      <c r="D31" s="15"/>
      <c r="E31" s="15"/>
      <c r="F31" s="9" t="str">
        <f aca="false">IF($A31="","",IF(COUNTIF($A$2:$A$3001,$A31)&gt;1,"DUPLICATE",""))</f>
        <v/>
      </c>
      <c r="G31" s="9" t="str">
        <f aca="false">IF($A31="","",IF(COUNTIF('3. Layout Parts'!$A$2:$A$3001,$A31)=0,"NOT ON BOARD","OK"))</f>
        <v/>
      </c>
    </row>
    <row r="32" customFormat="false" ht="15" hidden="false" customHeight="false" outlineLevel="0" collapsed="false">
      <c r="A32" s="14"/>
      <c r="B32" s="14"/>
      <c r="C32" s="15"/>
      <c r="D32" s="15"/>
      <c r="E32" s="15"/>
      <c r="F32" s="9" t="str">
        <f aca="false">IF($A32="","",IF(COUNTIF($A$2:$A$3001,$A32)&gt;1,"DUPLICATE",""))</f>
        <v/>
      </c>
      <c r="G32" s="9" t="str">
        <f aca="false">IF($A32="","",IF(COUNTIF('3. Layout Parts'!$A$2:$A$3001,$A32)=0,"NOT ON BOARD","OK"))</f>
        <v/>
      </c>
    </row>
    <row r="33" customFormat="false" ht="15" hidden="false" customHeight="false" outlineLevel="0" collapsed="false">
      <c r="A33" s="14"/>
      <c r="B33" s="14"/>
      <c r="C33" s="15"/>
      <c r="D33" s="15"/>
      <c r="E33" s="15"/>
      <c r="F33" s="9" t="str">
        <f aca="false">IF($A33="","",IF(COUNTIF($A$2:$A$3001,$A33)&gt;1,"DUPLICATE",""))</f>
        <v/>
      </c>
      <c r="G33" s="9" t="str">
        <f aca="false">IF($A33="","",IF(COUNTIF('3. Layout Parts'!$A$2:$A$3001,$A33)=0,"NOT ON BOARD","OK"))</f>
        <v/>
      </c>
    </row>
    <row r="34" customFormat="false" ht="15" hidden="false" customHeight="false" outlineLevel="0" collapsed="false">
      <c r="A34" s="14"/>
      <c r="B34" s="14"/>
      <c r="C34" s="15"/>
      <c r="D34" s="15"/>
      <c r="E34" s="15"/>
      <c r="F34" s="9" t="str">
        <f aca="false">IF($A34="","",IF(COUNTIF($A$2:$A$3001,$A34)&gt;1,"DUPLICATE",""))</f>
        <v/>
      </c>
      <c r="G34" s="9" t="str">
        <f aca="false">IF($A34="","",IF(COUNTIF('3. Layout Parts'!$A$2:$A$3001,$A34)=0,"NOT ON BOARD","OK"))</f>
        <v/>
      </c>
    </row>
    <row r="35" customFormat="false" ht="15" hidden="false" customHeight="false" outlineLevel="0" collapsed="false">
      <c r="A35" s="14"/>
      <c r="B35" s="14"/>
      <c r="C35" s="15"/>
      <c r="D35" s="15"/>
      <c r="E35" s="15"/>
      <c r="F35" s="9" t="str">
        <f aca="false">IF($A35="","",IF(COUNTIF($A$2:$A$3001,$A35)&gt;1,"DUPLICATE",""))</f>
        <v/>
      </c>
      <c r="G35" s="9" t="str">
        <f aca="false">IF($A35="","",IF(COUNTIF('3. Layout Parts'!$A$2:$A$3001,$A35)=0,"NOT ON BOARD","OK"))</f>
        <v/>
      </c>
    </row>
    <row r="36" customFormat="false" ht="15" hidden="false" customHeight="false" outlineLevel="0" collapsed="false">
      <c r="A36" s="14"/>
      <c r="B36" s="14"/>
      <c r="C36" s="15"/>
      <c r="D36" s="15"/>
      <c r="E36" s="15"/>
      <c r="F36" s="9" t="str">
        <f aca="false">IF($A36="","",IF(COUNTIF($A$2:$A$3001,$A36)&gt;1,"DUPLICATE",""))</f>
        <v/>
      </c>
      <c r="G36" s="9" t="str">
        <f aca="false">IF($A36="","",IF(COUNTIF('3. Layout Parts'!$A$2:$A$3001,$A36)=0,"NOT ON BOARD","OK"))</f>
        <v/>
      </c>
    </row>
    <row r="37" customFormat="false" ht="15" hidden="false" customHeight="false" outlineLevel="0" collapsed="false">
      <c r="A37" s="14"/>
      <c r="B37" s="14"/>
      <c r="C37" s="15"/>
      <c r="D37" s="15"/>
      <c r="E37" s="15"/>
      <c r="F37" s="9" t="str">
        <f aca="false">IF($A37="","",IF(COUNTIF($A$2:$A$3001,$A37)&gt;1,"DUPLICATE",""))</f>
        <v/>
      </c>
      <c r="G37" s="9" t="str">
        <f aca="false">IF($A37="","",IF(COUNTIF('3. Layout Parts'!$A$2:$A$3001,$A37)=0,"NOT ON BOARD","OK"))</f>
        <v/>
      </c>
    </row>
    <row r="38" customFormat="false" ht="15" hidden="false" customHeight="false" outlineLevel="0" collapsed="false">
      <c r="A38" s="14"/>
      <c r="B38" s="14"/>
      <c r="C38" s="15"/>
      <c r="D38" s="15"/>
      <c r="E38" s="15"/>
      <c r="F38" s="9" t="str">
        <f aca="false">IF($A38="","",IF(COUNTIF($A$2:$A$3001,$A38)&gt;1,"DUPLICATE",""))</f>
        <v/>
      </c>
      <c r="G38" s="9" t="str">
        <f aca="false">IF($A38="","",IF(COUNTIF('3. Layout Parts'!$A$2:$A$3001,$A38)=0,"NOT ON BOARD","OK"))</f>
        <v/>
      </c>
    </row>
    <row r="39" customFormat="false" ht="15" hidden="false" customHeight="false" outlineLevel="0" collapsed="false">
      <c r="A39" s="14"/>
      <c r="B39" s="14"/>
      <c r="C39" s="15"/>
      <c r="D39" s="15"/>
      <c r="E39" s="15"/>
      <c r="F39" s="9" t="str">
        <f aca="false">IF($A39="","",IF(COUNTIF($A$2:$A$3001,$A39)&gt;1,"DUPLICATE",""))</f>
        <v/>
      </c>
      <c r="G39" s="9" t="str">
        <f aca="false">IF($A39="","",IF(COUNTIF('3. Layout Parts'!$A$2:$A$3001,$A39)=0,"NOT ON BOARD","OK"))</f>
        <v/>
      </c>
    </row>
    <row r="40" customFormat="false" ht="15" hidden="false" customHeight="false" outlineLevel="0" collapsed="false">
      <c r="A40" s="14"/>
      <c r="B40" s="14"/>
      <c r="C40" s="15"/>
      <c r="D40" s="15"/>
      <c r="E40" s="15"/>
      <c r="F40" s="9" t="str">
        <f aca="false">IF($A40="","",IF(COUNTIF($A$2:$A$3001,$A40)&gt;1,"DUPLICATE",""))</f>
        <v/>
      </c>
      <c r="G40" s="9" t="str">
        <f aca="false">IF($A40="","",IF(COUNTIF('3. Layout Parts'!$A$2:$A$3001,$A40)=0,"NOT ON BOARD","OK"))</f>
        <v/>
      </c>
    </row>
    <row r="41" customFormat="false" ht="15" hidden="false" customHeight="false" outlineLevel="0" collapsed="false">
      <c r="A41" s="14"/>
      <c r="B41" s="14"/>
      <c r="C41" s="15"/>
      <c r="D41" s="15"/>
      <c r="E41" s="15"/>
      <c r="F41" s="9" t="str">
        <f aca="false">IF($A41="","",IF(COUNTIF($A$2:$A$3001,$A41)&gt;1,"DUPLICATE",""))</f>
        <v/>
      </c>
      <c r="G41" s="9" t="str">
        <f aca="false">IF($A41="","",IF(COUNTIF('3. Layout Parts'!$A$2:$A$3001,$A41)=0,"NOT ON BOARD","OK"))</f>
        <v/>
      </c>
    </row>
    <row r="42" customFormat="false" ht="15" hidden="false" customHeight="false" outlineLevel="0" collapsed="false">
      <c r="A42" s="14"/>
      <c r="B42" s="14"/>
      <c r="C42" s="15"/>
      <c r="D42" s="15"/>
      <c r="E42" s="15"/>
      <c r="F42" s="9" t="str">
        <f aca="false">IF($A42="","",IF(COUNTIF($A$2:$A$3001,$A42)&gt;1,"DUPLICATE",""))</f>
        <v/>
      </c>
      <c r="G42" s="9" t="str">
        <f aca="false">IF($A42="","",IF(COUNTIF('3. Layout Parts'!$A$2:$A$3001,$A42)=0,"NOT ON BOARD","OK"))</f>
        <v/>
      </c>
    </row>
    <row r="43" customFormat="false" ht="15" hidden="false" customHeight="false" outlineLevel="0" collapsed="false">
      <c r="A43" s="14"/>
      <c r="B43" s="14"/>
      <c r="C43" s="15"/>
      <c r="D43" s="15"/>
      <c r="E43" s="15"/>
      <c r="F43" s="9" t="str">
        <f aca="false">IF($A43="","",IF(COUNTIF($A$2:$A$3001,$A43)&gt;1,"DUPLICATE",""))</f>
        <v/>
      </c>
      <c r="G43" s="9" t="str">
        <f aca="false">IF($A43="","",IF(COUNTIF('3. Layout Parts'!$A$2:$A$3001,$A43)=0,"NOT ON BOARD","OK"))</f>
        <v/>
      </c>
    </row>
    <row r="44" customFormat="false" ht="15" hidden="false" customHeight="false" outlineLevel="0" collapsed="false">
      <c r="A44" s="14"/>
      <c r="B44" s="14"/>
      <c r="C44" s="15"/>
      <c r="D44" s="15"/>
      <c r="E44" s="15"/>
      <c r="F44" s="9" t="str">
        <f aca="false">IF($A44="","",IF(COUNTIF($A$2:$A$3001,$A44)&gt;1,"DUPLICATE",""))</f>
        <v/>
      </c>
      <c r="G44" s="9" t="str">
        <f aca="false">IF($A44="","",IF(COUNTIF('3. Layout Parts'!$A$2:$A$3001,$A44)=0,"NOT ON BOARD","OK"))</f>
        <v/>
      </c>
    </row>
    <row r="45" customFormat="false" ht="15" hidden="false" customHeight="false" outlineLevel="0" collapsed="false">
      <c r="A45" s="14"/>
      <c r="B45" s="14"/>
      <c r="C45" s="15"/>
      <c r="D45" s="15"/>
      <c r="E45" s="15"/>
      <c r="F45" s="9" t="str">
        <f aca="false">IF($A45="","",IF(COUNTIF($A$2:$A$3001,$A45)&gt;1,"DUPLICATE",""))</f>
        <v/>
      </c>
      <c r="G45" s="9" t="str">
        <f aca="false">IF($A45="","",IF(COUNTIF('3. Layout Parts'!$A$2:$A$3001,$A45)=0,"NOT ON BOARD","OK"))</f>
        <v/>
      </c>
    </row>
    <row r="46" customFormat="false" ht="15" hidden="false" customHeight="false" outlineLevel="0" collapsed="false">
      <c r="A46" s="14"/>
      <c r="B46" s="14"/>
      <c r="C46" s="15"/>
      <c r="D46" s="15"/>
      <c r="E46" s="15"/>
      <c r="F46" s="9" t="str">
        <f aca="false">IF($A46="","",IF(COUNTIF($A$2:$A$3001,$A46)&gt;1,"DUPLICATE",""))</f>
        <v/>
      </c>
      <c r="G46" s="9" t="str">
        <f aca="false">IF($A46="","",IF(COUNTIF('3. Layout Parts'!$A$2:$A$3001,$A46)=0,"NOT ON BOARD","OK"))</f>
        <v/>
      </c>
    </row>
    <row r="47" customFormat="false" ht="15" hidden="false" customHeight="false" outlineLevel="0" collapsed="false">
      <c r="A47" s="14"/>
      <c r="B47" s="14"/>
      <c r="C47" s="15"/>
      <c r="D47" s="15"/>
      <c r="E47" s="15"/>
      <c r="F47" s="9" t="str">
        <f aca="false">IF($A47="","",IF(COUNTIF($A$2:$A$3001,$A47)&gt;1,"DUPLICATE",""))</f>
        <v/>
      </c>
      <c r="G47" s="9" t="str">
        <f aca="false">IF($A47="","",IF(COUNTIF('3. Layout Parts'!$A$2:$A$3001,$A47)=0,"NOT ON BOARD","OK"))</f>
        <v/>
      </c>
    </row>
    <row r="48" customFormat="false" ht="15" hidden="false" customHeight="false" outlineLevel="0" collapsed="false">
      <c r="A48" s="14"/>
      <c r="B48" s="14"/>
      <c r="C48" s="15"/>
      <c r="D48" s="15"/>
      <c r="E48" s="15"/>
      <c r="F48" s="9" t="str">
        <f aca="false">IF($A48="","",IF(COUNTIF($A$2:$A$3001,$A48)&gt;1,"DUPLICATE",""))</f>
        <v/>
      </c>
      <c r="G48" s="9" t="str">
        <f aca="false">IF($A48="","",IF(COUNTIF('3. Layout Parts'!$A$2:$A$3001,$A48)=0,"NOT ON BOARD","OK"))</f>
        <v/>
      </c>
    </row>
    <row r="49" customFormat="false" ht="15" hidden="false" customHeight="false" outlineLevel="0" collapsed="false">
      <c r="A49" s="14"/>
      <c r="B49" s="14"/>
      <c r="C49" s="15"/>
      <c r="D49" s="15"/>
      <c r="E49" s="15"/>
      <c r="F49" s="9" t="str">
        <f aca="false">IF($A49="","",IF(COUNTIF($A$2:$A$3001,$A49)&gt;1,"DUPLICATE",""))</f>
        <v/>
      </c>
      <c r="G49" s="9" t="str">
        <f aca="false">IF($A49="","",IF(COUNTIF('3. Layout Parts'!$A$2:$A$3001,$A49)=0,"NOT ON BOARD","OK"))</f>
        <v/>
      </c>
    </row>
    <row r="50" customFormat="false" ht="15" hidden="false" customHeight="false" outlineLevel="0" collapsed="false">
      <c r="A50" s="14"/>
      <c r="B50" s="14"/>
      <c r="C50" s="15"/>
      <c r="D50" s="15"/>
      <c r="E50" s="15"/>
      <c r="F50" s="9" t="str">
        <f aca="false">IF($A50="","",IF(COUNTIF($A$2:$A$3001,$A50)&gt;1,"DUPLICATE",""))</f>
        <v/>
      </c>
      <c r="G50" s="9" t="str">
        <f aca="false">IF($A50="","",IF(COUNTIF('3. Layout Parts'!$A$2:$A$3001,$A50)=0,"NOT ON BOARD","OK"))</f>
        <v/>
      </c>
    </row>
    <row r="51" customFormat="false" ht="15" hidden="false" customHeight="false" outlineLevel="0" collapsed="false">
      <c r="A51" s="14"/>
      <c r="B51" s="14"/>
      <c r="C51" s="15"/>
      <c r="D51" s="15"/>
      <c r="E51" s="15"/>
      <c r="F51" s="9" t="str">
        <f aca="false">IF($A51="","",IF(COUNTIF($A$2:$A$3001,$A51)&gt;1,"DUPLICATE",""))</f>
        <v/>
      </c>
      <c r="G51" s="9" t="str">
        <f aca="false">IF($A51="","",IF(COUNTIF('3. Layout Parts'!$A$2:$A$3001,$A51)=0,"NOT ON BOARD","OK"))</f>
        <v/>
      </c>
    </row>
    <row r="52" customFormat="false" ht="15" hidden="false" customHeight="false" outlineLevel="0" collapsed="false">
      <c r="A52" s="14"/>
      <c r="B52" s="14"/>
      <c r="C52" s="15"/>
      <c r="D52" s="15"/>
      <c r="E52" s="15"/>
      <c r="F52" s="9" t="str">
        <f aca="false">IF($A52="","",IF(COUNTIF($A$2:$A$3001,$A52)&gt;1,"DUPLICATE",""))</f>
        <v/>
      </c>
      <c r="G52" s="9" t="str">
        <f aca="false">IF($A52="","",IF(COUNTIF('3. Layout Parts'!$A$2:$A$3001,$A52)=0,"NOT ON BOARD","OK"))</f>
        <v/>
      </c>
    </row>
    <row r="53" customFormat="false" ht="15" hidden="false" customHeight="false" outlineLevel="0" collapsed="false">
      <c r="A53" s="14"/>
      <c r="B53" s="14"/>
      <c r="C53" s="15"/>
      <c r="D53" s="15"/>
      <c r="E53" s="15"/>
      <c r="F53" s="9" t="str">
        <f aca="false">IF($A53="","",IF(COUNTIF($A$2:$A$3001,$A53)&gt;1,"DUPLICATE",""))</f>
        <v/>
      </c>
      <c r="G53" s="9" t="str">
        <f aca="false">IF($A53="","",IF(COUNTIF('3. Layout Parts'!$A$2:$A$3001,$A53)=0,"NOT ON BOARD","OK"))</f>
        <v/>
      </c>
    </row>
    <row r="54" customFormat="false" ht="15" hidden="false" customHeight="false" outlineLevel="0" collapsed="false">
      <c r="A54" s="14"/>
      <c r="B54" s="14"/>
      <c r="C54" s="15"/>
      <c r="D54" s="15"/>
      <c r="E54" s="15"/>
      <c r="F54" s="9" t="str">
        <f aca="false">IF($A54="","",IF(COUNTIF($A$2:$A$3001,$A54)&gt;1,"DUPLICATE",""))</f>
        <v/>
      </c>
      <c r="G54" s="9" t="str">
        <f aca="false">IF($A54="","",IF(COUNTIF('3. Layout Parts'!$A$2:$A$3001,$A54)=0,"NOT ON BOARD","OK"))</f>
        <v/>
      </c>
    </row>
    <row r="55" customFormat="false" ht="15" hidden="false" customHeight="false" outlineLevel="0" collapsed="false">
      <c r="A55" s="14"/>
      <c r="B55" s="14"/>
      <c r="C55" s="15"/>
      <c r="D55" s="15"/>
      <c r="E55" s="15"/>
      <c r="F55" s="9" t="str">
        <f aca="false">IF($A55="","",IF(COUNTIF($A$2:$A$3001,$A55)&gt;1,"DUPLICATE",""))</f>
        <v/>
      </c>
      <c r="G55" s="9" t="str">
        <f aca="false">IF($A55="","",IF(COUNTIF('3. Layout Parts'!$A$2:$A$3001,$A55)=0,"NOT ON BOARD","OK"))</f>
        <v/>
      </c>
    </row>
    <row r="56" customFormat="false" ht="15" hidden="false" customHeight="false" outlineLevel="0" collapsed="false">
      <c r="A56" s="14"/>
      <c r="B56" s="14"/>
      <c r="C56" s="15"/>
      <c r="D56" s="15"/>
      <c r="E56" s="15"/>
      <c r="F56" s="9" t="str">
        <f aca="false">IF($A56="","",IF(COUNTIF($A$2:$A$3001,$A56)&gt;1,"DUPLICATE",""))</f>
        <v/>
      </c>
      <c r="G56" s="9" t="str">
        <f aca="false">IF($A56="","",IF(COUNTIF('3. Layout Parts'!$A$2:$A$3001,$A56)=0,"NOT ON BOARD","OK"))</f>
        <v/>
      </c>
    </row>
    <row r="57" customFormat="false" ht="15" hidden="false" customHeight="false" outlineLevel="0" collapsed="false">
      <c r="A57" s="14"/>
      <c r="B57" s="14"/>
      <c r="C57" s="15"/>
      <c r="D57" s="15"/>
      <c r="E57" s="15"/>
      <c r="F57" s="9" t="str">
        <f aca="false">IF($A57="","",IF(COUNTIF($A$2:$A$3001,$A57)&gt;1,"DUPLICATE",""))</f>
        <v/>
      </c>
      <c r="G57" s="9" t="str">
        <f aca="false">IF($A57="","",IF(COUNTIF('3. Layout Parts'!$A$2:$A$3001,$A57)=0,"NOT ON BOARD","OK"))</f>
        <v/>
      </c>
    </row>
    <row r="58" customFormat="false" ht="15" hidden="false" customHeight="false" outlineLevel="0" collapsed="false">
      <c r="A58" s="14"/>
      <c r="B58" s="14"/>
      <c r="C58" s="15"/>
      <c r="D58" s="15"/>
      <c r="E58" s="15"/>
      <c r="F58" s="9" t="str">
        <f aca="false">IF($A58="","",IF(COUNTIF($A$2:$A$3001,$A58)&gt;1,"DUPLICATE",""))</f>
        <v/>
      </c>
      <c r="G58" s="9" t="str">
        <f aca="false">IF($A58="","",IF(COUNTIF('3. Layout Parts'!$A$2:$A$3001,$A58)=0,"NOT ON BOARD","OK"))</f>
        <v/>
      </c>
    </row>
    <row r="59" customFormat="false" ht="15" hidden="false" customHeight="false" outlineLevel="0" collapsed="false">
      <c r="A59" s="14"/>
      <c r="B59" s="14"/>
      <c r="C59" s="15"/>
      <c r="D59" s="15"/>
      <c r="E59" s="15"/>
      <c r="F59" s="9" t="str">
        <f aca="false">IF($A59="","",IF(COUNTIF($A$2:$A$3001,$A59)&gt;1,"DUPLICATE",""))</f>
        <v/>
      </c>
      <c r="G59" s="9" t="str">
        <f aca="false">IF($A59="","",IF(COUNTIF('3. Layout Parts'!$A$2:$A$3001,$A59)=0,"NOT ON BOARD","OK"))</f>
        <v/>
      </c>
    </row>
    <row r="60" customFormat="false" ht="15" hidden="false" customHeight="false" outlineLevel="0" collapsed="false">
      <c r="A60" s="14"/>
      <c r="B60" s="14"/>
      <c r="C60" s="15"/>
      <c r="D60" s="15"/>
      <c r="E60" s="15"/>
      <c r="F60" s="9" t="str">
        <f aca="false">IF($A60="","",IF(COUNTIF($A$2:$A$3001,$A60)&gt;1,"DUPLICATE",""))</f>
        <v/>
      </c>
      <c r="G60" s="9" t="str">
        <f aca="false">IF($A60="","",IF(COUNTIF('3. Layout Parts'!$A$2:$A$3001,$A60)=0,"NOT ON BOARD","OK"))</f>
        <v/>
      </c>
    </row>
    <row r="61" customFormat="false" ht="15" hidden="false" customHeight="false" outlineLevel="0" collapsed="false">
      <c r="A61" s="14"/>
      <c r="B61" s="14"/>
      <c r="C61" s="15"/>
      <c r="D61" s="15"/>
      <c r="E61" s="15"/>
      <c r="F61" s="9" t="str">
        <f aca="false">IF($A61="","",IF(COUNTIF($A$2:$A$3001,$A61)&gt;1,"DUPLICATE",""))</f>
        <v/>
      </c>
      <c r="G61" s="9" t="str">
        <f aca="false">IF($A61="","",IF(COUNTIF('3. Layout Parts'!$A$2:$A$3001,$A61)=0,"NOT ON BOARD","OK"))</f>
        <v/>
      </c>
    </row>
    <row r="62" customFormat="false" ht="15" hidden="false" customHeight="false" outlineLevel="0" collapsed="false">
      <c r="A62" s="14"/>
      <c r="B62" s="14"/>
      <c r="C62" s="15"/>
      <c r="D62" s="15"/>
      <c r="E62" s="15"/>
      <c r="F62" s="9" t="str">
        <f aca="false">IF($A62="","",IF(COUNTIF($A$2:$A$3001,$A62)&gt;1,"DUPLICATE",""))</f>
        <v/>
      </c>
      <c r="G62" s="9" t="str">
        <f aca="false">IF($A62="","",IF(COUNTIF('3. Layout Parts'!$A$2:$A$3001,$A62)=0,"NOT ON BOARD","OK"))</f>
        <v/>
      </c>
    </row>
    <row r="63" customFormat="false" ht="15" hidden="false" customHeight="false" outlineLevel="0" collapsed="false">
      <c r="A63" s="14"/>
      <c r="B63" s="14"/>
      <c r="C63" s="15"/>
      <c r="D63" s="15"/>
      <c r="E63" s="15"/>
      <c r="F63" s="9" t="str">
        <f aca="false">IF($A63="","",IF(COUNTIF($A$2:$A$3001,$A63)&gt;1,"DUPLICATE",""))</f>
        <v/>
      </c>
      <c r="G63" s="9" t="str">
        <f aca="false">IF($A63="","",IF(COUNTIF('3. Layout Parts'!$A$2:$A$3001,$A63)=0,"NOT ON BOARD","OK"))</f>
        <v/>
      </c>
    </row>
    <row r="64" customFormat="false" ht="15" hidden="false" customHeight="false" outlineLevel="0" collapsed="false">
      <c r="A64" s="14"/>
      <c r="B64" s="14"/>
      <c r="C64" s="15"/>
      <c r="D64" s="15"/>
      <c r="E64" s="15"/>
      <c r="F64" s="9" t="str">
        <f aca="false">IF($A64="","",IF(COUNTIF($A$2:$A$3001,$A64)&gt;1,"DUPLICATE",""))</f>
        <v/>
      </c>
      <c r="G64" s="9" t="str">
        <f aca="false">IF($A64="","",IF(COUNTIF('3. Layout Parts'!$A$2:$A$3001,$A64)=0,"NOT ON BOARD","OK"))</f>
        <v/>
      </c>
    </row>
    <row r="65" customFormat="false" ht="15" hidden="false" customHeight="false" outlineLevel="0" collapsed="false">
      <c r="A65" s="14"/>
      <c r="B65" s="14"/>
      <c r="C65" s="15"/>
      <c r="D65" s="15"/>
      <c r="E65" s="15"/>
      <c r="F65" s="9" t="str">
        <f aca="false">IF($A65="","",IF(COUNTIF($A$2:$A$3001,$A65)&gt;1,"DUPLICATE",""))</f>
        <v/>
      </c>
      <c r="G65" s="9" t="str">
        <f aca="false">IF($A65="","",IF(COUNTIF('3. Layout Parts'!$A$2:$A$3001,$A65)=0,"NOT ON BOARD","OK"))</f>
        <v/>
      </c>
    </row>
    <row r="66" customFormat="false" ht="15" hidden="false" customHeight="false" outlineLevel="0" collapsed="false">
      <c r="A66" s="14"/>
      <c r="B66" s="14"/>
      <c r="C66" s="15"/>
      <c r="D66" s="15"/>
      <c r="E66" s="15"/>
      <c r="F66" s="9" t="str">
        <f aca="false">IF($A66="","",IF(COUNTIF($A$2:$A$3001,$A66)&gt;1,"DUPLICATE",""))</f>
        <v/>
      </c>
      <c r="G66" s="9" t="str">
        <f aca="false">IF($A66="","",IF(COUNTIF('3. Layout Parts'!$A$2:$A$3001,$A66)=0,"NOT ON BOARD","OK"))</f>
        <v/>
      </c>
    </row>
    <row r="67" customFormat="false" ht="15" hidden="false" customHeight="false" outlineLevel="0" collapsed="false">
      <c r="A67" s="14"/>
      <c r="B67" s="14"/>
      <c r="C67" s="15"/>
      <c r="D67" s="15"/>
      <c r="E67" s="15"/>
      <c r="F67" s="9" t="str">
        <f aca="false">IF($A67="","",IF(COUNTIF($A$2:$A$3001,$A67)&gt;1,"DUPLICATE",""))</f>
        <v/>
      </c>
      <c r="G67" s="9" t="str">
        <f aca="false">IF($A67="","",IF(COUNTIF('3. Layout Parts'!$A$2:$A$3001,$A67)=0,"NOT ON BOARD","OK"))</f>
        <v/>
      </c>
    </row>
    <row r="68" customFormat="false" ht="15" hidden="false" customHeight="false" outlineLevel="0" collapsed="false">
      <c r="A68" s="14"/>
      <c r="B68" s="14"/>
      <c r="C68" s="15"/>
      <c r="D68" s="15"/>
      <c r="E68" s="15"/>
      <c r="F68" s="9" t="str">
        <f aca="false">IF($A68="","",IF(COUNTIF($A$2:$A$3001,$A68)&gt;1,"DUPLICATE",""))</f>
        <v/>
      </c>
      <c r="G68" s="9" t="str">
        <f aca="false">IF($A68="","",IF(COUNTIF('3. Layout Parts'!$A$2:$A$3001,$A68)=0,"NOT ON BOARD","OK"))</f>
        <v/>
      </c>
    </row>
    <row r="69" customFormat="false" ht="15" hidden="false" customHeight="false" outlineLevel="0" collapsed="false">
      <c r="A69" s="14"/>
      <c r="B69" s="14"/>
      <c r="C69" s="15"/>
      <c r="D69" s="15"/>
      <c r="E69" s="15"/>
      <c r="F69" s="9" t="str">
        <f aca="false">IF($A69="","",IF(COUNTIF($A$2:$A$3001,$A69)&gt;1,"DUPLICATE",""))</f>
        <v/>
      </c>
      <c r="G69" s="9" t="str">
        <f aca="false">IF($A69="","",IF(COUNTIF('3. Layout Parts'!$A$2:$A$3001,$A69)=0,"NOT ON BOARD","OK"))</f>
        <v/>
      </c>
    </row>
    <row r="70" customFormat="false" ht="15" hidden="false" customHeight="false" outlineLevel="0" collapsed="false">
      <c r="A70" s="14"/>
      <c r="B70" s="14"/>
      <c r="C70" s="15"/>
      <c r="D70" s="15"/>
      <c r="E70" s="15"/>
      <c r="F70" s="9" t="str">
        <f aca="false">IF($A70="","",IF(COUNTIF($A$2:$A$3001,$A70)&gt;1,"DUPLICATE",""))</f>
        <v/>
      </c>
      <c r="G70" s="9" t="str">
        <f aca="false">IF($A70="","",IF(COUNTIF('3. Layout Parts'!$A$2:$A$3001,$A70)=0,"NOT ON BOARD","OK"))</f>
        <v/>
      </c>
    </row>
    <row r="71" customFormat="false" ht="15" hidden="false" customHeight="false" outlineLevel="0" collapsed="false">
      <c r="A71" s="14"/>
      <c r="B71" s="14"/>
      <c r="C71" s="15"/>
      <c r="D71" s="15"/>
      <c r="E71" s="15"/>
      <c r="F71" s="9" t="str">
        <f aca="false">IF($A71="","",IF(COUNTIF($A$2:$A$3001,$A71)&gt;1,"DUPLICATE",""))</f>
        <v/>
      </c>
      <c r="G71" s="9" t="str">
        <f aca="false">IF($A71="","",IF(COUNTIF('3. Layout Parts'!$A$2:$A$3001,$A71)=0,"NOT ON BOARD","OK"))</f>
        <v/>
      </c>
    </row>
    <row r="72" customFormat="false" ht="15" hidden="false" customHeight="false" outlineLevel="0" collapsed="false">
      <c r="A72" s="14"/>
      <c r="B72" s="14"/>
      <c r="C72" s="15"/>
      <c r="D72" s="15"/>
      <c r="E72" s="15"/>
      <c r="F72" s="9" t="str">
        <f aca="false">IF($A72="","",IF(COUNTIF($A$2:$A$3001,$A72)&gt;1,"DUPLICATE",""))</f>
        <v/>
      </c>
      <c r="G72" s="9" t="str">
        <f aca="false">IF($A72="","",IF(COUNTIF('3. Layout Parts'!$A$2:$A$3001,$A72)=0,"NOT ON BOARD","OK"))</f>
        <v/>
      </c>
    </row>
    <row r="73" customFormat="false" ht="15" hidden="false" customHeight="false" outlineLevel="0" collapsed="false">
      <c r="A73" s="14"/>
      <c r="B73" s="14"/>
      <c r="C73" s="15"/>
      <c r="D73" s="15"/>
      <c r="E73" s="15"/>
      <c r="F73" s="9" t="str">
        <f aca="false">IF($A73="","",IF(COUNTIF($A$2:$A$3001,$A73)&gt;1,"DUPLICATE",""))</f>
        <v/>
      </c>
      <c r="G73" s="9" t="str">
        <f aca="false">IF($A73="","",IF(COUNTIF('3. Layout Parts'!$A$2:$A$3001,$A73)=0,"NOT ON BOARD","OK"))</f>
        <v/>
      </c>
    </row>
    <row r="74" customFormat="false" ht="15" hidden="false" customHeight="false" outlineLevel="0" collapsed="false">
      <c r="A74" s="14"/>
      <c r="B74" s="14"/>
      <c r="C74" s="15"/>
      <c r="D74" s="15"/>
      <c r="E74" s="15"/>
      <c r="F74" s="9" t="str">
        <f aca="false">IF($A74="","",IF(COUNTIF($A$2:$A$3001,$A74)&gt;1,"DUPLICATE",""))</f>
        <v/>
      </c>
      <c r="G74" s="9" t="str">
        <f aca="false">IF($A74="","",IF(COUNTIF('3. Layout Parts'!$A$2:$A$3001,$A74)=0,"NOT ON BOARD","OK"))</f>
        <v/>
      </c>
    </row>
    <row r="75" customFormat="false" ht="15" hidden="false" customHeight="false" outlineLevel="0" collapsed="false">
      <c r="A75" s="14"/>
      <c r="B75" s="14"/>
      <c r="C75" s="15"/>
      <c r="D75" s="15"/>
      <c r="E75" s="15"/>
      <c r="F75" s="9" t="str">
        <f aca="false">IF($A75="","",IF(COUNTIF($A$2:$A$3001,$A75)&gt;1,"DUPLICATE",""))</f>
        <v/>
      </c>
      <c r="G75" s="9" t="str">
        <f aca="false">IF($A75="","",IF(COUNTIF('3. Layout Parts'!$A$2:$A$3001,$A75)=0,"NOT ON BOARD","OK"))</f>
        <v/>
      </c>
    </row>
    <row r="76" customFormat="false" ht="15" hidden="false" customHeight="false" outlineLevel="0" collapsed="false">
      <c r="A76" s="14"/>
      <c r="B76" s="14"/>
      <c r="C76" s="15"/>
      <c r="D76" s="15"/>
      <c r="E76" s="15"/>
      <c r="F76" s="9" t="str">
        <f aca="false">IF($A76="","",IF(COUNTIF($A$2:$A$3001,$A76)&gt;1,"DUPLICATE",""))</f>
        <v/>
      </c>
      <c r="G76" s="9" t="str">
        <f aca="false">IF($A76="","",IF(COUNTIF('3. Layout Parts'!$A$2:$A$3001,$A76)=0,"NOT ON BOARD","OK"))</f>
        <v/>
      </c>
    </row>
    <row r="77" customFormat="false" ht="15" hidden="false" customHeight="false" outlineLevel="0" collapsed="false">
      <c r="A77" s="14"/>
      <c r="B77" s="14"/>
      <c r="C77" s="15"/>
      <c r="D77" s="15"/>
      <c r="E77" s="15"/>
      <c r="F77" s="9" t="str">
        <f aca="false">IF($A77="","",IF(COUNTIF($A$2:$A$3001,$A77)&gt;1,"DUPLICATE",""))</f>
        <v/>
      </c>
      <c r="G77" s="9" t="str">
        <f aca="false">IF($A77="","",IF(COUNTIF('3. Layout Parts'!$A$2:$A$3001,$A77)=0,"NOT ON BOARD","OK"))</f>
        <v/>
      </c>
    </row>
    <row r="78" customFormat="false" ht="15" hidden="false" customHeight="false" outlineLevel="0" collapsed="false">
      <c r="A78" s="14"/>
      <c r="B78" s="14"/>
      <c r="C78" s="15"/>
      <c r="D78" s="15"/>
      <c r="E78" s="15"/>
      <c r="F78" s="9" t="str">
        <f aca="false">IF($A78="","",IF(COUNTIF($A$2:$A$3001,$A78)&gt;1,"DUPLICATE",""))</f>
        <v/>
      </c>
      <c r="G78" s="9" t="str">
        <f aca="false">IF($A78="","",IF(COUNTIF('3. Layout Parts'!$A$2:$A$3001,$A78)=0,"NOT ON BOARD","OK"))</f>
        <v/>
      </c>
    </row>
    <row r="79" customFormat="false" ht="15" hidden="false" customHeight="false" outlineLevel="0" collapsed="false">
      <c r="A79" s="14"/>
      <c r="B79" s="14"/>
      <c r="C79" s="15"/>
      <c r="D79" s="15"/>
      <c r="E79" s="15"/>
      <c r="F79" s="9" t="str">
        <f aca="false">IF($A79="","",IF(COUNTIF($A$2:$A$3001,$A79)&gt;1,"DUPLICATE",""))</f>
        <v/>
      </c>
      <c r="G79" s="9" t="str">
        <f aca="false">IF($A79="","",IF(COUNTIF('3. Layout Parts'!$A$2:$A$3001,$A79)=0,"NOT ON BOARD","OK"))</f>
        <v/>
      </c>
    </row>
    <row r="80" customFormat="false" ht="15" hidden="false" customHeight="false" outlineLevel="0" collapsed="false">
      <c r="A80" s="14"/>
      <c r="B80" s="14"/>
      <c r="C80" s="15"/>
      <c r="D80" s="15"/>
      <c r="E80" s="15"/>
      <c r="F80" s="9" t="str">
        <f aca="false">IF($A80="","",IF(COUNTIF($A$2:$A$3001,$A80)&gt;1,"DUPLICATE",""))</f>
        <v/>
      </c>
      <c r="G80" s="9" t="str">
        <f aca="false">IF($A80="","",IF(COUNTIF('3. Layout Parts'!$A$2:$A$3001,$A80)=0,"NOT ON BOARD","OK"))</f>
        <v/>
      </c>
    </row>
    <row r="81" customFormat="false" ht="15" hidden="false" customHeight="false" outlineLevel="0" collapsed="false">
      <c r="A81" s="14"/>
      <c r="B81" s="14"/>
      <c r="C81" s="15"/>
      <c r="D81" s="15"/>
      <c r="E81" s="15"/>
      <c r="F81" s="9" t="str">
        <f aca="false">IF($A81="","",IF(COUNTIF($A$2:$A$3001,$A81)&gt;1,"DUPLICATE",""))</f>
        <v/>
      </c>
      <c r="G81" s="9" t="str">
        <f aca="false">IF($A81="","",IF(COUNTIF('3. Layout Parts'!$A$2:$A$3001,$A81)=0,"NOT ON BOARD","OK"))</f>
        <v/>
      </c>
    </row>
    <row r="82" customFormat="false" ht="15" hidden="false" customHeight="false" outlineLevel="0" collapsed="false">
      <c r="A82" s="14"/>
      <c r="B82" s="14"/>
      <c r="C82" s="15"/>
      <c r="D82" s="15"/>
      <c r="E82" s="15"/>
      <c r="F82" s="9" t="str">
        <f aca="false">IF($A82="","",IF(COUNTIF($A$2:$A$3001,$A82)&gt;1,"DUPLICATE",""))</f>
        <v/>
      </c>
      <c r="G82" s="9" t="str">
        <f aca="false">IF($A82="","",IF(COUNTIF('3. Layout Parts'!$A$2:$A$3001,$A82)=0,"NOT ON BOARD","OK"))</f>
        <v/>
      </c>
    </row>
    <row r="83" customFormat="false" ht="15" hidden="false" customHeight="false" outlineLevel="0" collapsed="false">
      <c r="A83" s="14"/>
      <c r="B83" s="14"/>
      <c r="C83" s="15"/>
      <c r="D83" s="15"/>
      <c r="E83" s="15"/>
      <c r="F83" s="9" t="str">
        <f aca="false">IF($A83="","",IF(COUNTIF($A$2:$A$3001,$A83)&gt;1,"DUPLICATE",""))</f>
        <v/>
      </c>
      <c r="G83" s="9" t="str">
        <f aca="false">IF($A83="","",IF(COUNTIF('3. Layout Parts'!$A$2:$A$3001,$A83)=0,"NOT ON BOARD","OK"))</f>
        <v/>
      </c>
    </row>
    <row r="84" customFormat="false" ht="15" hidden="false" customHeight="false" outlineLevel="0" collapsed="false">
      <c r="A84" s="14"/>
      <c r="B84" s="14"/>
      <c r="C84" s="15"/>
      <c r="D84" s="15"/>
      <c r="E84" s="15"/>
      <c r="F84" s="9" t="str">
        <f aca="false">IF($A84="","",IF(COUNTIF($A$2:$A$3001,$A84)&gt;1,"DUPLICATE",""))</f>
        <v/>
      </c>
      <c r="G84" s="9" t="str">
        <f aca="false">IF($A84="","",IF(COUNTIF('3. Layout Parts'!$A$2:$A$3001,$A84)=0,"NOT ON BOARD","OK"))</f>
        <v/>
      </c>
    </row>
    <row r="85" customFormat="false" ht="15" hidden="false" customHeight="false" outlineLevel="0" collapsed="false">
      <c r="A85" s="14"/>
      <c r="B85" s="14"/>
      <c r="C85" s="15"/>
      <c r="D85" s="15"/>
      <c r="E85" s="15"/>
      <c r="F85" s="9" t="str">
        <f aca="false">IF($A85="","",IF(COUNTIF($A$2:$A$3001,$A85)&gt;1,"DUPLICATE",""))</f>
        <v/>
      </c>
      <c r="G85" s="9" t="str">
        <f aca="false">IF($A85="","",IF(COUNTIF('3. Layout Parts'!$A$2:$A$3001,$A85)=0,"NOT ON BOARD","OK"))</f>
        <v/>
      </c>
    </row>
    <row r="86" customFormat="false" ht="15" hidden="false" customHeight="false" outlineLevel="0" collapsed="false">
      <c r="A86" s="14"/>
      <c r="B86" s="14"/>
      <c r="C86" s="15"/>
      <c r="D86" s="15"/>
      <c r="E86" s="15"/>
      <c r="F86" s="9" t="str">
        <f aca="false">IF($A86="","",IF(COUNTIF($A$2:$A$3001,$A86)&gt;1,"DUPLICATE",""))</f>
        <v/>
      </c>
      <c r="G86" s="9" t="str">
        <f aca="false">IF($A86="","",IF(COUNTIF('3. Layout Parts'!$A$2:$A$3001,$A86)=0,"NOT ON BOARD","OK"))</f>
        <v/>
      </c>
    </row>
    <row r="87" customFormat="false" ht="15" hidden="false" customHeight="false" outlineLevel="0" collapsed="false">
      <c r="A87" s="14"/>
      <c r="B87" s="14"/>
      <c r="C87" s="15"/>
      <c r="D87" s="15"/>
      <c r="E87" s="15"/>
      <c r="F87" s="9" t="str">
        <f aca="false">IF($A87="","",IF(COUNTIF($A$2:$A$3001,$A87)&gt;1,"DUPLICATE",""))</f>
        <v/>
      </c>
      <c r="G87" s="9" t="str">
        <f aca="false">IF($A87="","",IF(COUNTIF('3. Layout Parts'!$A$2:$A$3001,$A87)=0,"NOT ON BOARD","OK"))</f>
        <v/>
      </c>
    </row>
    <row r="88" customFormat="false" ht="15" hidden="false" customHeight="false" outlineLevel="0" collapsed="false">
      <c r="A88" s="14"/>
      <c r="B88" s="14"/>
      <c r="C88" s="15"/>
      <c r="D88" s="15"/>
      <c r="E88" s="15"/>
      <c r="F88" s="9" t="str">
        <f aca="false">IF($A88="","",IF(COUNTIF($A$2:$A$3001,$A88)&gt;1,"DUPLICATE",""))</f>
        <v/>
      </c>
      <c r="G88" s="9" t="str">
        <f aca="false">IF($A88="","",IF(COUNTIF('3. Layout Parts'!$A$2:$A$3001,$A88)=0,"NOT ON BOARD","OK"))</f>
        <v/>
      </c>
    </row>
    <row r="89" customFormat="false" ht="15" hidden="false" customHeight="false" outlineLevel="0" collapsed="false">
      <c r="A89" s="14"/>
      <c r="B89" s="14"/>
      <c r="C89" s="15"/>
      <c r="D89" s="15"/>
      <c r="E89" s="15"/>
      <c r="F89" s="9" t="str">
        <f aca="false">IF($A89="","",IF(COUNTIF($A$2:$A$3001,$A89)&gt;1,"DUPLICATE",""))</f>
        <v/>
      </c>
      <c r="G89" s="9" t="str">
        <f aca="false">IF($A89="","",IF(COUNTIF('3. Layout Parts'!$A$2:$A$3001,$A89)=0,"NOT ON BOARD","OK"))</f>
        <v/>
      </c>
    </row>
    <row r="90" customFormat="false" ht="15" hidden="false" customHeight="false" outlineLevel="0" collapsed="false">
      <c r="A90" s="14"/>
      <c r="B90" s="14"/>
      <c r="C90" s="15"/>
      <c r="D90" s="15"/>
      <c r="E90" s="15"/>
      <c r="F90" s="9" t="str">
        <f aca="false">IF($A90="","",IF(COUNTIF($A$2:$A$3001,$A90)&gt;1,"DUPLICATE",""))</f>
        <v/>
      </c>
      <c r="G90" s="9" t="str">
        <f aca="false">IF($A90="","",IF(COUNTIF('3. Layout Parts'!$A$2:$A$3001,$A90)=0,"NOT ON BOARD","OK"))</f>
        <v/>
      </c>
    </row>
    <row r="91" customFormat="false" ht="15" hidden="false" customHeight="false" outlineLevel="0" collapsed="false">
      <c r="A91" s="14"/>
      <c r="B91" s="14"/>
      <c r="C91" s="15"/>
      <c r="D91" s="15"/>
      <c r="E91" s="15"/>
      <c r="F91" s="9" t="str">
        <f aca="false">IF($A91="","",IF(COUNTIF($A$2:$A$3001,$A91)&gt;1,"DUPLICATE",""))</f>
        <v/>
      </c>
      <c r="G91" s="9" t="str">
        <f aca="false">IF($A91="","",IF(COUNTIF('3. Layout Parts'!$A$2:$A$3001,$A91)=0,"NOT ON BOARD","OK"))</f>
        <v/>
      </c>
    </row>
    <row r="92" customFormat="false" ht="15" hidden="false" customHeight="false" outlineLevel="0" collapsed="false">
      <c r="A92" s="14"/>
      <c r="B92" s="14"/>
      <c r="C92" s="15"/>
      <c r="D92" s="15"/>
      <c r="E92" s="15"/>
      <c r="F92" s="9" t="str">
        <f aca="false">IF($A92="","",IF(COUNTIF($A$2:$A$3001,$A92)&gt;1,"DUPLICATE",""))</f>
        <v/>
      </c>
      <c r="G92" s="9" t="str">
        <f aca="false">IF($A92="","",IF(COUNTIF('3. Layout Parts'!$A$2:$A$3001,$A92)=0,"NOT ON BOARD","OK"))</f>
        <v/>
      </c>
    </row>
    <row r="93" customFormat="false" ht="15" hidden="false" customHeight="false" outlineLevel="0" collapsed="false">
      <c r="A93" s="14"/>
      <c r="B93" s="14"/>
      <c r="C93" s="15"/>
      <c r="D93" s="15"/>
      <c r="E93" s="15"/>
      <c r="F93" s="9" t="str">
        <f aca="false">IF($A93="","",IF(COUNTIF($A$2:$A$3001,$A93)&gt;1,"DUPLICATE",""))</f>
        <v/>
      </c>
      <c r="G93" s="9" t="str">
        <f aca="false">IF($A93="","",IF(COUNTIF('3. Layout Parts'!$A$2:$A$3001,$A93)=0,"NOT ON BOARD","OK"))</f>
        <v/>
      </c>
    </row>
    <row r="94" customFormat="false" ht="15" hidden="false" customHeight="false" outlineLevel="0" collapsed="false">
      <c r="A94" s="14"/>
      <c r="B94" s="14"/>
      <c r="C94" s="15"/>
      <c r="D94" s="15"/>
      <c r="E94" s="15"/>
      <c r="F94" s="9" t="str">
        <f aca="false">IF($A94="","",IF(COUNTIF($A$2:$A$3001,$A94)&gt;1,"DUPLICATE",""))</f>
        <v/>
      </c>
      <c r="G94" s="9" t="str">
        <f aca="false">IF($A94="","",IF(COUNTIF('3. Layout Parts'!$A$2:$A$3001,$A94)=0,"NOT ON BOARD","OK"))</f>
        <v/>
      </c>
    </row>
    <row r="95" customFormat="false" ht="15" hidden="false" customHeight="false" outlineLevel="0" collapsed="false">
      <c r="A95" s="14"/>
      <c r="B95" s="14"/>
      <c r="C95" s="15"/>
      <c r="D95" s="15"/>
      <c r="E95" s="15"/>
      <c r="F95" s="9" t="str">
        <f aca="false">IF($A95="","",IF(COUNTIF($A$2:$A$3001,$A95)&gt;1,"DUPLICATE",""))</f>
        <v/>
      </c>
      <c r="G95" s="9" t="str">
        <f aca="false">IF($A95="","",IF(COUNTIF('3. Layout Parts'!$A$2:$A$3001,$A95)=0,"NOT ON BOARD","OK"))</f>
        <v/>
      </c>
    </row>
    <row r="96" customFormat="false" ht="15" hidden="false" customHeight="false" outlineLevel="0" collapsed="false">
      <c r="A96" s="14"/>
      <c r="B96" s="14"/>
      <c r="C96" s="15"/>
      <c r="D96" s="15"/>
      <c r="E96" s="15"/>
      <c r="F96" s="9" t="str">
        <f aca="false">IF($A96="","",IF(COUNTIF($A$2:$A$3001,$A96)&gt;1,"DUPLICATE",""))</f>
        <v/>
      </c>
      <c r="G96" s="9" t="str">
        <f aca="false">IF($A96="","",IF(COUNTIF('3. Layout Parts'!$A$2:$A$3001,$A96)=0,"NOT ON BOARD","OK"))</f>
        <v/>
      </c>
    </row>
    <row r="97" customFormat="false" ht="15" hidden="false" customHeight="false" outlineLevel="0" collapsed="false">
      <c r="A97" s="14"/>
      <c r="B97" s="14"/>
      <c r="C97" s="15"/>
      <c r="D97" s="15"/>
      <c r="E97" s="15"/>
      <c r="F97" s="9" t="str">
        <f aca="false">IF($A97="","",IF(COUNTIF($A$2:$A$3001,$A97)&gt;1,"DUPLICATE",""))</f>
        <v/>
      </c>
      <c r="G97" s="9" t="str">
        <f aca="false">IF($A97="","",IF(COUNTIF('3. Layout Parts'!$A$2:$A$3001,$A97)=0,"NOT ON BOARD","OK"))</f>
        <v/>
      </c>
    </row>
    <row r="98" customFormat="false" ht="15" hidden="false" customHeight="false" outlineLevel="0" collapsed="false">
      <c r="A98" s="14"/>
      <c r="B98" s="14"/>
      <c r="C98" s="15"/>
      <c r="D98" s="15"/>
      <c r="E98" s="15"/>
      <c r="F98" s="9" t="str">
        <f aca="false">IF($A98="","",IF(COUNTIF($A$2:$A$3001,$A98)&gt;1,"DUPLICATE",""))</f>
        <v/>
      </c>
      <c r="G98" s="9" t="str">
        <f aca="false">IF($A98="","",IF(COUNTIF('3. Layout Parts'!$A$2:$A$3001,$A98)=0,"NOT ON BOARD","OK"))</f>
        <v/>
      </c>
    </row>
    <row r="99" customFormat="false" ht="15" hidden="false" customHeight="false" outlineLevel="0" collapsed="false">
      <c r="A99" s="14"/>
      <c r="B99" s="14"/>
      <c r="C99" s="15"/>
      <c r="D99" s="15"/>
      <c r="E99" s="15"/>
      <c r="F99" s="9" t="str">
        <f aca="false">IF($A99="","",IF(COUNTIF($A$2:$A$3001,$A99)&gt;1,"DUPLICATE",""))</f>
        <v/>
      </c>
      <c r="G99" s="9" t="str">
        <f aca="false">IF($A99="","",IF(COUNTIF('3. Layout Parts'!$A$2:$A$3001,$A99)=0,"NOT ON BOARD","OK"))</f>
        <v/>
      </c>
    </row>
    <row r="100" customFormat="false" ht="15" hidden="false" customHeight="false" outlineLevel="0" collapsed="false">
      <c r="A100" s="14"/>
      <c r="B100" s="14"/>
      <c r="C100" s="15"/>
      <c r="D100" s="15"/>
      <c r="E100" s="15"/>
      <c r="F100" s="9" t="str">
        <f aca="false">IF($A100="","",IF(COUNTIF($A$2:$A$3001,$A100)&gt;1,"DUPLICATE",""))</f>
        <v/>
      </c>
      <c r="G100" s="9" t="str">
        <f aca="false">IF($A100="","",IF(COUNTIF('3. Layout Parts'!$A$2:$A$3001,$A100)=0,"NOT ON BOARD","OK"))</f>
        <v/>
      </c>
    </row>
    <row r="101" customFormat="false" ht="15" hidden="false" customHeight="false" outlineLevel="0" collapsed="false">
      <c r="A101" s="14"/>
      <c r="B101" s="14"/>
      <c r="C101" s="15"/>
      <c r="D101" s="15"/>
      <c r="E101" s="15"/>
      <c r="F101" s="9" t="str">
        <f aca="false">IF($A101="","",IF(COUNTIF($A$2:$A$3001,$A101)&gt;1,"DUPLICATE",""))</f>
        <v/>
      </c>
      <c r="G101" s="9" t="str">
        <f aca="false">IF($A101="","",IF(COUNTIF('3. Layout Parts'!$A$2:$A$3001,$A101)=0,"NOT ON BOARD","OK"))</f>
        <v/>
      </c>
    </row>
    <row r="102" customFormat="false" ht="15" hidden="false" customHeight="false" outlineLevel="0" collapsed="false">
      <c r="A102" s="14"/>
      <c r="B102" s="14"/>
      <c r="C102" s="15"/>
      <c r="D102" s="15"/>
      <c r="E102" s="15"/>
      <c r="F102" s="9" t="str">
        <f aca="false">IF($A102="","",IF(COUNTIF($A$2:$A$3001,$A102)&gt;1,"DUPLICATE",""))</f>
        <v/>
      </c>
      <c r="G102" s="9" t="str">
        <f aca="false">IF($A102="","",IF(COUNTIF('3. Layout Parts'!$A$2:$A$3001,$A102)=0,"NOT ON BOARD","OK"))</f>
        <v/>
      </c>
    </row>
    <row r="103" customFormat="false" ht="15" hidden="false" customHeight="false" outlineLevel="0" collapsed="false">
      <c r="A103" s="14"/>
      <c r="B103" s="14"/>
      <c r="C103" s="15"/>
      <c r="D103" s="15"/>
      <c r="E103" s="15"/>
      <c r="F103" s="9" t="str">
        <f aca="false">IF($A103="","",IF(COUNTIF($A$2:$A$3001,$A103)&gt;1,"DUPLICATE",""))</f>
        <v/>
      </c>
      <c r="G103" s="9" t="str">
        <f aca="false">IF($A103="","",IF(COUNTIF('3. Layout Parts'!$A$2:$A$3001,$A103)=0,"NOT ON BOARD","OK"))</f>
        <v/>
      </c>
    </row>
    <row r="104" customFormat="false" ht="15" hidden="false" customHeight="false" outlineLevel="0" collapsed="false">
      <c r="A104" s="14"/>
      <c r="B104" s="14"/>
      <c r="C104" s="15"/>
      <c r="D104" s="15"/>
      <c r="E104" s="15"/>
      <c r="F104" s="9" t="str">
        <f aca="false">IF($A104="","",IF(COUNTIF($A$2:$A$3001,$A104)&gt;1,"DUPLICATE",""))</f>
        <v/>
      </c>
      <c r="G104" s="9" t="str">
        <f aca="false">IF($A104="","",IF(COUNTIF('3. Layout Parts'!$A$2:$A$3001,$A104)=0,"NOT ON BOARD","OK"))</f>
        <v/>
      </c>
    </row>
    <row r="105" customFormat="false" ht="15" hidden="false" customHeight="false" outlineLevel="0" collapsed="false">
      <c r="A105" s="14"/>
      <c r="B105" s="14"/>
      <c r="C105" s="15"/>
      <c r="D105" s="15"/>
      <c r="E105" s="15"/>
      <c r="F105" s="9" t="str">
        <f aca="false">IF($A105="","",IF(COUNTIF($A$2:$A$3001,$A105)&gt;1,"DUPLICATE",""))</f>
        <v/>
      </c>
      <c r="G105" s="9" t="str">
        <f aca="false">IF($A105="","",IF(COUNTIF('3. Layout Parts'!$A$2:$A$3001,$A105)=0,"NOT ON BOARD","OK"))</f>
        <v/>
      </c>
    </row>
    <row r="106" customFormat="false" ht="15" hidden="false" customHeight="false" outlineLevel="0" collapsed="false">
      <c r="A106" s="14"/>
      <c r="B106" s="14"/>
      <c r="C106" s="15"/>
      <c r="D106" s="15"/>
      <c r="E106" s="15"/>
      <c r="F106" s="9" t="str">
        <f aca="false">IF($A106="","",IF(COUNTIF($A$2:$A$3001,$A106)&gt;1,"DUPLICATE",""))</f>
        <v/>
      </c>
      <c r="G106" s="9" t="str">
        <f aca="false">IF($A106="","",IF(COUNTIF('3. Layout Parts'!$A$2:$A$3001,$A106)=0,"NOT ON BOARD","OK"))</f>
        <v/>
      </c>
    </row>
    <row r="107" customFormat="false" ht="15" hidden="false" customHeight="false" outlineLevel="0" collapsed="false">
      <c r="A107" s="14"/>
      <c r="B107" s="14"/>
      <c r="C107" s="15"/>
      <c r="D107" s="15"/>
      <c r="E107" s="15"/>
      <c r="F107" s="9" t="str">
        <f aca="false">IF($A107="","",IF(COUNTIF($A$2:$A$3001,$A107)&gt;1,"DUPLICATE",""))</f>
        <v/>
      </c>
      <c r="G107" s="9" t="str">
        <f aca="false">IF($A107="","",IF(COUNTIF('3. Layout Parts'!$A$2:$A$3001,$A107)=0,"NOT ON BOARD","OK"))</f>
        <v/>
      </c>
    </row>
    <row r="108" customFormat="false" ht="15" hidden="false" customHeight="false" outlineLevel="0" collapsed="false">
      <c r="A108" s="14"/>
      <c r="B108" s="14"/>
      <c r="C108" s="15"/>
      <c r="D108" s="15"/>
      <c r="E108" s="15"/>
      <c r="F108" s="9" t="str">
        <f aca="false">IF($A108="","",IF(COUNTIF($A$2:$A$3001,$A108)&gt;1,"DUPLICATE",""))</f>
        <v/>
      </c>
      <c r="G108" s="9" t="str">
        <f aca="false">IF($A108="","",IF(COUNTIF('3. Layout Parts'!$A$2:$A$3001,$A108)=0,"NOT ON BOARD","OK"))</f>
        <v/>
      </c>
    </row>
    <row r="109" customFormat="false" ht="15" hidden="false" customHeight="false" outlineLevel="0" collapsed="false">
      <c r="A109" s="14"/>
      <c r="B109" s="14"/>
      <c r="C109" s="15"/>
      <c r="D109" s="15"/>
      <c r="E109" s="15"/>
      <c r="F109" s="9" t="str">
        <f aca="false">IF($A109="","",IF(COUNTIF($A$2:$A$3001,$A109)&gt;1,"DUPLICATE",""))</f>
        <v/>
      </c>
      <c r="G109" s="9" t="str">
        <f aca="false">IF($A109="","",IF(COUNTIF('3. Layout Parts'!$A$2:$A$3001,$A109)=0,"NOT ON BOARD","OK"))</f>
        <v/>
      </c>
    </row>
    <row r="110" customFormat="false" ht="15" hidden="false" customHeight="false" outlineLevel="0" collapsed="false">
      <c r="A110" s="14"/>
      <c r="B110" s="14"/>
      <c r="C110" s="15"/>
      <c r="D110" s="15"/>
      <c r="E110" s="15"/>
      <c r="F110" s="9" t="str">
        <f aca="false">IF($A110="","",IF(COUNTIF($A$2:$A$3001,$A110)&gt;1,"DUPLICATE",""))</f>
        <v/>
      </c>
      <c r="G110" s="9" t="str">
        <f aca="false">IF($A110="","",IF(COUNTIF('3. Layout Parts'!$A$2:$A$3001,$A110)=0,"NOT ON BOARD","OK"))</f>
        <v/>
      </c>
    </row>
    <row r="111" customFormat="false" ht="15" hidden="false" customHeight="false" outlineLevel="0" collapsed="false">
      <c r="A111" s="14"/>
      <c r="B111" s="14"/>
      <c r="C111" s="15"/>
      <c r="D111" s="15"/>
      <c r="E111" s="15"/>
      <c r="F111" s="9" t="str">
        <f aca="false">IF($A111="","",IF(COUNTIF($A$2:$A$3001,$A111)&gt;1,"DUPLICATE",""))</f>
        <v/>
      </c>
      <c r="G111" s="9" t="str">
        <f aca="false">IF($A111="","",IF(COUNTIF('3. Layout Parts'!$A$2:$A$3001,$A111)=0,"NOT ON BOARD","OK"))</f>
        <v/>
      </c>
    </row>
    <row r="112" customFormat="false" ht="15" hidden="false" customHeight="false" outlineLevel="0" collapsed="false">
      <c r="A112" s="14"/>
      <c r="B112" s="14"/>
      <c r="C112" s="15"/>
      <c r="D112" s="15"/>
      <c r="E112" s="15"/>
      <c r="F112" s="9" t="str">
        <f aca="false">IF($A112="","",IF(COUNTIF($A$2:$A$3001,$A112)&gt;1,"DUPLICATE",""))</f>
        <v/>
      </c>
      <c r="G112" s="9" t="str">
        <f aca="false">IF($A112="","",IF(COUNTIF('3. Layout Parts'!$A$2:$A$3001,$A112)=0,"NOT ON BOARD","OK"))</f>
        <v/>
      </c>
    </row>
    <row r="113" customFormat="false" ht="15" hidden="false" customHeight="false" outlineLevel="0" collapsed="false">
      <c r="A113" s="14"/>
      <c r="B113" s="14"/>
      <c r="C113" s="15"/>
      <c r="D113" s="15"/>
      <c r="E113" s="15"/>
      <c r="F113" s="9" t="str">
        <f aca="false">IF($A113="","",IF(COUNTIF($A$2:$A$3001,$A113)&gt;1,"DUPLICATE",""))</f>
        <v/>
      </c>
      <c r="G113" s="9" t="str">
        <f aca="false">IF($A113="","",IF(COUNTIF('3. Layout Parts'!$A$2:$A$3001,$A113)=0,"NOT ON BOARD","OK"))</f>
        <v/>
      </c>
    </row>
    <row r="114" customFormat="false" ht="15" hidden="false" customHeight="false" outlineLevel="0" collapsed="false">
      <c r="A114" s="14"/>
      <c r="B114" s="14"/>
      <c r="C114" s="15"/>
      <c r="D114" s="15"/>
      <c r="E114" s="15"/>
      <c r="F114" s="9" t="str">
        <f aca="false">IF($A114="","",IF(COUNTIF($A$2:$A$3001,$A114)&gt;1,"DUPLICATE",""))</f>
        <v/>
      </c>
      <c r="G114" s="9" t="str">
        <f aca="false">IF($A114="","",IF(COUNTIF('3. Layout Parts'!$A$2:$A$3001,$A114)=0,"NOT ON BOARD","OK"))</f>
        <v/>
      </c>
    </row>
    <row r="115" customFormat="false" ht="15" hidden="false" customHeight="false" outlineLevel="0" collapsed="false">
      <c r="A115" s="14"/>
      <c r="B115" s="14"/>
      <c r="C115" s="15"/>
      <c r="D115" s="15"/>
      <c r="E115" s="15"/>
      <c r="F115" s="9" t="str">
        <f aca="false">IF($A115="","",IF(COUNTIF($A$2:$A$3001,$A115)&gt;1,"DUPLICATE",""))</f>
        <v/>
      </c>
      <c r="G115" s="9" t="str">
        <f aca="false">IF($A115="","",IF(COUNTIF('3. Layout Parts'!$A$2:$A$3001,$A115)=0,"NOT ON BOARD","OK"))</f>
        <v/>
      </c>
    </row>
    <row r="116" customFormat="false" ht="15" hidden="false" customHeight="false" outlineLevel="0" collapsed="false">
      <c r="A116" s="14"/>
      <c r="B116" s="14"/>
      <c r="C116" s="15"/>
      <c r="D116" s="15"/>
      <c r="E116" s="15"/>
      <c r="F116" s="9" t="str">
        <f aca="false">IF($A116="","",IF(COUNTIF($A$2:$A$3001,$A116)&gt;1,"DUPLICATE",""))</f>
        <v/>
      </c>
      <c r="G116" s="9" t="str">
        <f aca="false">IF($A116="","",IF(COUNTIF('3. Layout Parts'!$A$2:$A$3001,$A116)=0,"NOT ON BOARD","OK"))</f>
        <v/>
      </c>
    </row>
    <row r="117" customFormat="false" ht="15" hidden="false" customHeight="false" outlineLevel="0" collapsed="false">
      <c r="A117" s="14"/>
      <c r="B117" s="14"/>
      <c r="C117" s="15"/>
      <c r="D117" s="15"/>
      <c r="E117" s="15"/>
      <c r="F117" s="9" t="str">
        <f aca="false">IF($A117="","",IF(COUNTIF($A$2:$A$3001,$A117)&gt;1,"DUPLICATE",""))</f>
        <v/>
      </c>
      <c r="G117" s="9" t="str">
        <f aca="false">IF($A117="","",IF(COUNTIF('3. Layout Parts'!$A$2:$A$3001,$A117)=0,"NOT ON BOARD","OK"))</f>
        <v/>
      </c>
    </row>
    <row r="118" customFormat="false" ht="15" hidden="false" customHeight="false" outlineLevel="0" collapsed="false">
      <c r="A118" s="14"/>
      <c r="B118" s="14"/>
      <c r="C118" s="15"/>
      <c r="D118" s="15"/>
      <c r="E118" s="15"/>
      <c r="F118" s="9" t="str">
        <f aca="false">IF($A118="","",IF(COUNTIF($A$2:$A$3001,$A118)&gt;1,"DUPLICATE",""))</f>
        <v/>
      </c>
      <c r="G118" s="9" t="str">
        <f aca="false">IF($A118="","",IF(COUNTIF('3. Layout Parts'!$A$2:$A$3001,$A118)=0,"NOT ON BOARD","OK"))</f>
        <v/>
      </c>
    </row>
    <row r="119" customFormat="false" ht="15" hidden="false" customHeight="false" outlineLevel="0" collapsed="false">
      <c r="A119" s="14"/>
      <c r="B119" s="14"/>
      <c r="C119" s="15"/>
      <c r="D119" s="15"/>
      <c r="E119" s="15"/>
      <c r="F119" s="9" t="str">
        <f aca="false">IF($A119="","",IF(COUNTIF($A$2:$A$3001,$A119)&gt;1,"DUPLICATE",""))</f>
        <v/>
      </c>
      <c r="G119" s="9" t="str">
        <f aca="false">IF($A119="","",IF(COUNTIF('3. Layout Parts'!$A$2:$A$3001,$A119)=0,"NOT ON BOARD","OK"))</f>
        <v/>
      </c>
    </row>
    <row r="120" customFormat="false" ht="15" hidden="false" customHeight="false" outlineLevel="0" collapsed="false">
      <c r="A120" s="14"/>
      <c r="B120" s="14"/>
      <c r="C120" s="15"/>
      <c r="D120" s="15"/>
      <c r="E120" s="15"/>
      <c r="F120" s="9" t="str">
        <f aca="false">IF($A120="","",IF(COUNTIF($A$2:$A$3001,$A120)&gt;1,"DUPLICATE",""))</f>
        <v/>
      </c>
      <c r="G120" s="9" t="str">
        <f aca="false">IF($A120="","",IF(COUNTIF('3. Layout Parts'!$A$2:$A$3001,$A120)=0,"NOT ON BOARD","OK"))</f>
        <v/>
      </c>
    </row>
    <row r="121" customFormat="false" ht="15" hidden="false" customHeight="false" outlineLevel="0" collapsed="false">
      <c r="A121" s="14"/>
      <c r="B121" s="14"/>
      <c r="C121" s="15"/>
      <c r="D121" s="15"/>
      <c r="E121" s="15"/>
      <c r="F121" s="9" t="str">
        <f aca="false">IF($A121="","",IF(COUNTIF($A$2:$A$3001,$A121)&gt;1,"DUPLICATE",""))</f>
        <v/>
      </c>
      <c r="G121" s="9" t="str">
        <f aca="false">IF($A121="","",IF(COUNTIF('3. Layout Parts'!$A$2:$A$3001,$A121)=0,"NOT ON BOARD","OK"))</f>
        <v/>
      </c>
    </row>
    <row r="122" customFormat="false" ht="15" hidden="false" customHeight="false" outlineLevel="0" collapsed="false">
      <c r="A122" s="14"/>
      <c r="B122" s="14"/>
      <c r="C122" s="15"/>
      <c r="D122" s="15"/>
      <c r="E122" s="15"/>
      <c r="F122" s="9" t="str">
        <f aca="false">IF($A122="","",IF(COUNTIF($A$2:$A$3001,$A122)&gt;1,"DUPLICATE",""))</f>
        <v/>
      </c>
      <c r="G122" s="9" t="str">
        <f aca="false">IF($A122="","",IF(COUNTIF('3. Layout Parts'!$A$2:$A$3001,$A122)=0,"NOT ON BOARD","OK"))</f>
        <v/>
      </c>
    </row>
    <row r="123" customFormat="false" ht="15" hidden="false" customHeight="false" outlineLevel="0" collapsed="false">
      <c r="A123" s="14"/>
      <c r="B123" s="14"/>
      <c r="C123" s="15"/>
      <c r="D123" s="15"/>
      <c r="E123" s="15"/>
      <c r="F123" s="9" t="str">
        <f aca="false">IF($A123="","",IF(COUNTIF($A$2:$A$3001,$A123)&gt;1,"DUPLICATE",""))</f>
        <v/>
      </c>
      <c r="G123" s="9" t="str">
        <f aca="false">IF($A123="","",IF(COUNTIF('3. Layout Parts'!$A$2:$A$3001,$A123)=0,"NOT ON BOARD","OK"))</f>
        <v/>
      </c>
    </row>
    <row r="124" customFormat="false" ht="15" hidden="false" customHeight="false" outlineLevel="0" collapsed="false">
      <c r="A124" s="14"/>
      <c r="B124" s="14"/>
      <c r="C124" s="15"/>
      <c r="D124" s="15"/>
      <c r="E124" s="15"/>
      <c r="F124" s="9" t="str">
        <f aca="false">IF($A124="","",IF(COUNTIF($A$2:$A$3001,$A124)&gt;1,"DUPLICATE",""))</f>
        <v/>
      </c>
      <c r="G124" s="9" t="str">
        <f aca="false">IF($A124="","",IF(COUNTIF('3. Layout Parts'!$A$2:$A$3001,$A124)=0,"NOT ON BOARD","OK"))</f>
        <v/>
      </c>
    </row>
    <row r="125" customFormat="false" ht="15" hidden="false" customHeight="false" outlineLevel="0" collapsed="false">
      <c r="A125" s="14"/>
      <c r="B125" s="14"/>
      <c r="C125" s="15"/>
      <c r="D125" s="15"/>
      <c r="E125" s="15"/>
      <c r="F125" s="9" t="str">
        <f aca="false">IF($A125="","",IF(COUNTIF($A$2:$A$3001,$A125)&gt;1,"DUPLICATE",""))</f>
        <v/>
      </c>
      <c r="G125" s="9" t="str">
        <f aca="false">IF($A125="","",IF(COUNTIF('3. Layout Parts'!$A$2:$A$3001,$A125)=0,"NOT ON BOARD","OK"))</f>
        <v/>
      </c>
    </row>
    <row r="126" customFormat="false" ht="15" hidden="false" customHeight="false" outlineLevel="0" collapsed="false">
      <c r="A126" s="14"/>
      <c r="B126" s="14"/>
      <c r="C126" s="15"/>
      <c r="D126" s="15"/>
      <c r="E126" s="15"/>
      <c r="F126" s="9" t="str">
        <f aca="false">IF($A126="","",IF(COUNTIF($A$2:$A$3001,$A126)&gt;1,"DUPLICATE",""))</f>
        <v/>
      </c>
      <c r="G126" s="9" t="str">
        <f aca="false">IF($A126="","",IF(COUNTIF('3. Layout Parts'!$A$2:$A$3001,$A126)=0,"NOT ON BOARD","OK"))</f>
        <v/>
      </c>
    </row>
    <row r="127" customFormat="false" ht="15" hidden="false" customHeight="false" outlineLevel="0" collapsed="false">
      <c r="A127" s="14"/>
      <c r="B127" s="14"/>
      <c r="C127" s="15"/>
      <c r="D127" s="15"/>
      <c r="E127" s="15"/>
      <c r="F127" s="9" t="str">
        <f aca="false">IF($A127="","",IF(COUNTIF($A$2:$A$3001,$A127)&gt;1,"DUPLICATE",""))</f>
        <v/>
      </c>
      <c r="G127" s="9" t="str">
        <f aca="false">IF($A127="","",IF(COUNTIF('3. Layout Parts'!$A$2:$A$3001,$A127)=0,"NOT ON BOARD","OK"))</f>
        <v/>
      </c>
    </row>
    <row r="128" customFormat="false" ht="15" hidden="false" customHeight="false" outlineLevel="0" collapsed="false">
      <c r="A128" s="14"/>
      <c r="B128" s="14"/>
      <c r="C128" s="15"/>
      <c r="D128" s="15"/>
      <c r="E128" s="15"/>
      <c r="F128" s="9" t="str">
        <f aca="false">IF($A128="","",IF(COUNTIF($A$2:$A$3001,$A128)&gt;1,"DUPLICATE",""))</f>
        <v/>
      </c>
      <c r="G128" s="9" t="str">
        <f aca="false">IF($A128="","",IF(COUNTIF('3. Layout Parts'!$A$2:$A$3001,$A128)=0,"NOT ON BOARD","OK"))</f>
        <v/>
      </c>
    </row>
    <row r="129" customFormat="false" ht="15" hidden="false" customHeight="false" outlineLevel="0" collapsed="false">
      <c r="A129" s="14"/>
      <c r="B129" s="14"/>
      <c r="C129" s="15"/>
      <c r="D129" s="15"/>
      <c r="E129" s="15"/>
      <c r="F129" s="9" t="str">
        <f aca="false">IF($A129="","",IF(COUNTIF($A$2:$A$3001,$A129)&gt;1,"DUPLICATE",""))</f>
        <v/>
      </c>
      <c r="G129" s="9" t="str">
        <f aca="false">IF($A129="","",IF(COUNTIF('3. Layout Parts'!$A$2:$A$3001,$A129)=0,"NOT ON BOARD","OK"))</f>
        <v/>
      </c>
    </row>
    <row r="130" customFormat="false" ht="15" hidden="false" customHeight="false" outlineLevel="0" collapsed="false">
      <c r="A130" s="14"/>
      <c r="B130" s="14"/>
      <c r="C130" s="15"/>
      <c r="D130" s="15"/>
      <c r="E130" s="15"/>
      <c r="F130" s="9" t="str">
        <f aca="false">IF($A130="","",IF(COUNTIF($A$2:$A$3001,$A130)&gt;1,"DUPLICATE",""))</f>
        <v/>
      </c>
      <c r="G130" s="9" t="str">
        <f aca="false">IF($A130="","",IF(COUNTIF('3. Layout Parts'!$A$2:$A$3001,$A130)=0,"NOT ON BOARD","OK"))</f>
        <v/>
      </c>
    </row>
    <row r="131" customFormat="false" ht="15" hidden="false" customHeight="false" outlineLevel="0" collapsed="false">
      <c r="A131" s="14"/>
      <c r="B131" s="14"/>
      <c r="C131" s="15"/>
      <c r="D131" s="15"/>
      <c r="E131" s="15"/>
      <c r="F131" s="9" t="str">
        <f aca="false">IF($A131="","",IF(COUNTIF($A$2:$A$3001,$A131)&gt;1,"DUPLICATE",""))</f>
        <v/>
      </c>
      <c r="G131" s="9" t="str">
        <f aca="false">IF($A131="","",IF(COUNTIF('3. Layout Parts'!$A$2:$A$3001,$A131)=0,"NOT ON BOARD","OK"))</f>
        <v/>
      </c>
    </row>
    <row r="132" customFormat="false" ht="15" hidden="false" customHeight="false" outlineLevel="0" collapsed="false">
      <c r="A132" s="14"/>
      <c r="B132" s="14"/>
      <c r="C132" s="15"/>
      <c r="D132" s="15"/>
      <c r="E132" s="15"/>
      <c r="F132" s="9" t="str">
        <f aca="false">IF($A132="","",IF(COUNTIF($A$2:$A$3001,$A132)&gt;1,"DUPLICATE",""))</f>
        <v/>
      </c>
      <c r="G132" s="9" t="str">
        <f aca="false">IF($A132="","",IF(COUNTIF('3. Layout Parts'!$A$2:$A$3001,$A132)=0,"NOT ON BOARD","OK"))</f>
        <v/>
      </c>
    </row>
    <row r="133" customFormat="false" ht="15" hidden="false" customHeight="false" outlineLevel="0" collapsed="false">
      <c r="A133" s="14"/>
      <c r="B133" s="14"/>
      <c r="C133" s="15"/>
      <c r="D133" s="15"/>
      <c r="E133" s="15"/>
      <c r="F133" s="9" t="str">
        <f aca="false">IF($A133="","",IF(COUNTIF($A$2:$A$3001,$A133)&gt;1,"DUPLICATE",""))</f>
        <v/>
      </c>
      <c r="G133" s="9" t="str">
        <f aca="false">IF($A133="","",IF(COUNTIF('3. Layout Parts'!$A$2:$A$3001,$A133)=0,"NOT ON BOARD","OK"))</f>
        <v/>
      </c>
    </row>
    <row r="134" customFormat="false" ht="15" hidden="false" customHeight="false" outlineLevel="0" collapsed="false">
      <c r="A134" s="14"/>
      <c r="B134" s="14"/>
      <c r="C134" s="15"/>
      <c r="D134" s="15"/>
      <c r="E134" s="15"/>
      <c r="F134" s="9" t="str">
        <f aca="false">IF($A134="","",IF(COUNTIF($A$2:$A$3001,$A134)&gt;1,"DUPLICATE",""))</f>
        <v/>
      </c>
      <c r="G134" s="9" t="str">
        <f aca="false">IF($A134="","",IF(COUNTIF('3. Layout Parts'!$A$2:$A$3001,$A134)=0,"NOT ON BOARD","OK"))</f>
        <v/>
      </c>
    </row>
    <row r="135" customFormat="false" ht="15" hidden="false" customHeight="false" outlineLevel="0" collapsed="false">
      <c r="A135" s="14"/>
      <c r="B135" s="14"/>
      <c r="C135" s="15"/>
      <c r="D135" s="15"/>
      <c r="E135" s="15"/>
      <c r="F135" s="9" t="str">
        <f aca="false">IF($A135="","",IF(COUNTIF($A$2:$A$3001,$A135)&gt;1,"DUPLICATE",""))</f>
        <v/>
      </c>
      <c r="G135" s="9" t="str">
        <f aca="false">IF($A135="","",IF(COUNTIF('3. Layout Parts'!$A$2:$A$3001,$A135)=0,"NOT ON BOARD","OK"))</f>
        <v/>
      </c>
    </row>
    <row r="136" customFormat="false" ht="15" hidden="false" customHeight="false" outlineLevel="0" collapsed="false">
      <c r="A136" s="14"/>
      <c r="B136" s="14"/>
      <c r="C136" s="15"/>
      <c r="D136" s="15"/>
      <c r="E136" s="15"/>
      <c r="F136" s="9" t="str">
        <f aca="false">IF($A136="","",IF(COUNTIF($A$2:$A$3001,$A136)&gt;1,"DUPLICATE",""))</f>
        <v/>
      </c>
      <c r="G136" s="9" t="str">
        <f aca="false">IF($A136="","",IF(COUNTIF('3. Layout Parts'!$A$2:$A$3001,$A136)=0,"NOT ON BOARD","OK"))</f>
        <v/>
      </c>
    </row>
    <row r="137" customFormat="false" ht="15" hidden="false" customHeight="false" outlineLevel="0" collapsed="false">
      <c r="A137" s="14"/>
      <c r="B137" s="14"/>
      <c r="C137" s="15"/>
      <c r="D137" s="15"/>
      <c r="E137" s="15"/>
      <c r="F137" s="9" t="str">
        <f aca="false">IF($A137="","",IF(COUNTIF($A$2:$A$3001,$A137)&gt;1,"DUPLICATE",""))</f>
        <v/>
      </c>
      <c r="G137" s="9" t="str">
        <f aca="false">IF($A137="","",IF(COUNTIF('3. Layout Parts'!$A$2:$A$3001,$A137)=0,"NOT ON BOARD","OK"))</f>
        <v/>
      </c>
    </row>
    <row r="138" customFormat="false" ht="15" hidden="false" customHeight="false" outlineLevel="0" collapsed="false">
      <c r="A138" s="14"/>
      <c r="B138" s="14"/>
      <c r="C138" s="15"/>
      <c r="D138" s="15"/>
      <c r="E138" s="15"/>
      <c r="F138" s="9" t="str">
        <f aca="false">IF($A138="","",IF(COUNTIF($A$2:$A$3001,$A138)&gt;1,"DUPLICATE",""))</f>
        <v/>
      </c>
      <c r="G138" s="9" t="str">
        <f aca="false">IF($A138="","",IF(COUNTIF('3. Layout Parts'!$A$2:$A$3001,$A138)=0,"NOT ON BOARD","OK"))</f>
        <v/>
      </c>
    </row>
    <row r="139" customFormat="false" ht="15" hidden="false" customHeight="false" outlineLevel="0" collapsed="false">
      <c r="A139" s="14"/>
      <c r="B139" s="14"/>
      <c r="C139" s="15"/>
      <c r="D139" s="15"/>
      <c r="E139" s="15"/>
      <c r="F139" s="9" t="str">
        <f aca="false">IF($A139="","",IF(COUNTIF($A$2:$A$3001,$A139)&gt;1,"DUPLICATE",""))</f>
        <v/>
      </c>
      <c r="G139" s="9" t="str">
        <f aca="false">IF($A139="","",IF(COUNTIF('3. Layout Parts'!$A$2:$A$3001,$A139)=0,"NOT ON BOARD","OK"))</f>
        <v/>
      </c>
    </row>
    <row r="140" customFormat="false" ht="15" hidden="false" customHeight="false" outlineLevel="0" collapsed="false">
      <c r="A140" s="14"/>
      <c r="B140" s="14"/>
      <c r="C140" s="15"/>
      <c r="D140" s="15"/>
      <c r="E140" s="15"/>
      <c r="F140" s="9" t="str">
        <f aca="false">IF($A140="","",IF(COUNTIF($A$2:$A$3001,$A140)&gt;1,"DUPLICATE",""))</f>
        <v/>
      </c>
      <c r="G140" s="9" t="str">
        <f aca="false">IF($A140="","",IF(COUNTIF('3. Layout Parts'!$A$2:$A$3001,$A140)=0,"NOT ON BOARD","OK"))</f>
        <v/>
      </c>
    </row>
    <row r="141" customFormat="false" ht="15" hidden="false" customHeight="false" outlineLevel="0" collapsed="false">
      <c r="A141" s="14"/>
      <c r="B141" s="14"/>
      <c r="C141" s="15"/>
      <c r="D141" s="15"/>
      <c r="E141" s="15"/>
      <c r="F141" s="9" t="str">
        <f aca="false">IF($A141="","",IF(COUNTIF($A$2:$A$3001,$A141)&gt;1,"DUPLICATE",""))</f>
        <v/>
      </c>
      <c r="G141" s="9" t="str">
        <f aca="false">IF($A141="","",IF(COUNTIF('3. Layout Parts'!$A$2:$A$3001,$A141)=0,"NOT ON BOARD","OK"))</f>
        <v/>
      </c>
    </row>
    <row r="142" customFormat="false" ht="15" hidden="false" customHeight="false" outlineLevel="0" collapsed="false">
      <c r="A142" s="14"/>
      <c r="B142" s="14"/>
      <c r="C142" s="15"/>
      <c r="D142" s="15"/>
      <c r="E142" s="15"/>
      <c r="F142" s="9" t="str">
        <f aca="false">IF($A142="","",IF(COUNTIF($A$2:$A$3001,$A142)&gt;1,"DUPLICATE",""))</f>
        <v/>
      </c>
      <c r="G142" s="9" t="str">
        <f aca="false">IF($A142="","",IF(COUNTIF('3. Layout Parts'!$A$2:$A$3001,$A142)=0,"NOT ON BOARD","OK"))</f>
        <v/>
      </c>
    </row>
    <row r="143" customFormat="false" ht="15" hidden="false" customHeight="false" outlineLevel="0" collapsed="false">
      <c r="A143" s="14"/>
      <c r="B143" s="14"/>
      <c r="C143" s="15"/>
      <c r="D143" s="15"/>
      <c r="E143" s="15"/>
      <c r="F143" s="9" t="str">
        <f aca="false">IF($A143="","",IF(COUNTIF($A$2:$A$3001,$A143)&gt;1,"DUPLICATE",""))</f>
        <v/>
      </c>
      <c r="G143" s="9" t="str">
        <f aca="false">IF($A143="","",IF(COUNTIF('3. Layout Parts'!$A$2:$A$3001,$A143)=0,"NOT ON BOARD","OK"))</f>
        <v/>
      </c>
    </row>
    <row r="144" customFormat="false" ht="15" hidden="false" customHeight="false" outlineLevel="0" collapsed="false">
      <c r="A144" s="14"/>
      <c r="B144" s="14"/>
      <c r="C144" s="15"/>
      <c r="D144" s="15"/>
      <c r="E144" s="15"/>
      <c r="F144" s="9" t="str">
        <f aca="false">IF($A144="","",IF(COUNTIF($A$2:$A$3001,$A144)&gt;1,"DUPLICATE",""))</f>
        <v/>
      </c>
      <c r="G144" s="9" t="str">
        <f aca="false">IF($A144="","",IF(COUNTIF('3. Layout Parts'!$A$2:$A$3001,$A144)=0,"NOT ON BOARD","OK"))</f>
        <v/>
      </c>
    </row>
    <row r="145" customFormat="false" ht="15" hidden="false" customHeight="false" outlineLevel="0" collapsed="false">
      <c r="A145" s="14"/>
      <c r="B145" s="14"/>
      <c r="C145" s="15"/>
      <c r="D145" s="15"/>
      <c r="E145" s="15"/>
      <c r="F145" s="9" t="str">
        <f aca="false">IF($A145="","",IF(COUNTIF($A$2:$A$3001,$A145)&gt;1,"DUPLICATE",""))</f>
        <v/>
      </c>
      <c r="G145" s="9" t="str">
        <f aca="false">IF($A145="","",IF(COUNTIF('3. Layout Parts'!$A$2:$A$3001,$A145)=0,"NOT ON BOARD","OK"))</f>
        <v/>
      </c>
    </row>
    <row r="146" customFormat="false" ht="15" hidden="false" customHeight="false" outlineLevel="0" collapsed="false">
      <c r="A146" s="14"/>
      <c r="B146" s="14"/>
      <c r="C146" s="15"/>
      <c r="D146" s="15"/>
      <c r="E146" s="15"/>
      <c r="F146" s="9" t="str">
        <f aca="false">IF($A146="","",IF(COUNTIF($A$2:$A$3001,$A146)&gt;1,"DUPLICATE",""))</f>
        <v/>
      </c>
      <c r="G146" s="9" t="str">
        <f aca="false">IF($A146="","",IF(COUNTIF('3. Layout Parts'!$A$2:$A$3001,$A146)=0,"NOT ON BOARD","OK"))</f>
        <v/>
      </c>
    </row>
    <row r="147" customFormat="false" ht="15" hidden="false" customHeight="false" outlineLevel="0" collapsed="false">
      <c r="A147" s="14"/>
      <c r="B147" s="14"/>
      <c r="C147" s="15"/>
      <c r="D147" s="15"/>
      <c r="E147" s="15"/>
      <c r="F147" s="9" t="str">
        <f aca="false">IF($A147="","",IF(COUNTIF($A$2:$A$3001,$A147)&gt;1,"DUPLICATE",""))</f>
        <v/>
      </c>
      <c r="G147" s="9" t="str">
        <f aca="false">IF($A147="","",IF(COUNTIF('3. Layout Parts'!$A$2:$A$3001,$A147)=0,"NOT ON BOARD","OK"))</f>
        <v/>
      </c>
    </row>
    <row r="148" customFormat="false" ht="15" hidden="false" customHeight="false" outlineLevel="0" collapsed="false">
      <c r="A148" s="14"/>
      <c r="B148" s="14"/>
      <c r="C148" s="15"/>
      <c r="D148" s="15"/>
      <c r="E148" s="15"/>
      <c r="F148" s="9" t="str">
        <f aca="false">IF($A148="","",IF(COUNTIF($A$2:$A$3001,$A148)&gt;1,"DUPLICATE",""))</f>
        <v/>
      </c>
      <c r="G148" s="9" t="str">
        <f aca="false">IF($A148="","",IF(COUNTIF('3. Layout Parts'!$A$2:$A$3001,$A148)=0,"NOT ON BOARD","OK"))</f>
        <v/>
      </c>
    </row>
    <row r="149" customFormat="false" ht="15" hidden="false" customHeight="false" outlineLevel="0" collapsed="false">
      <c r="A149" s="14"/>
      <c r="B149" s="14"/>
      <c r="C149" s="15"/>
      <c r="D149" s="15"/>
      <c r="E149" s="15"/>
      <c r="F149" s="9" t="str">
        <f aca="false">IF($A149="","",IF(COUNTIF($A$2:$A$3001,$A149)&gt;1,"DUPLICATE",""))</f>
        <v/>
      </c>
      <c r="G149" s="9" t="str">
        <f aca="false">IF($A149="","",IF(COUNTIF('3. Layout Parts'!$A$2:$A$3001,$A149)=0,"NOT ON BOARD","OK"))</f>
        <v/>
      </c>
    </row>
    <row r="150" customFormat="false" ht="15" hidden="false" customHeight="false" outlineLevel="0" collapsed="false">
      <c r="A150" s="14"/>
      <c r="B150" s="14"/>
      <c r="C150" s="15"/>
      <c r="D150" s="15"/>
      <c r="E150" s="15"/>
      <c r="F150" s="9" t="str">
        <f aca="false">IF($A150="","",IF(COUNTIF($A$2:$A$3001,$A150)&gt;1,"DUPLICATE",""))</f>
        <v/>
      </c>
      <c r="G150" s="9" t="str">
        <f aca="false">IF($A150="","",IF(COUNTIF('3. Layout Parts'!$A$2:$A$3001,$A150)=0,"NOT ON BOARD","OK"))</f>
        <v/>
      </c>
    </row>
    <row r="151" customFormat="false" ht="15" hidden="false" customHeight="false" outlineLevel="0" collapsed="false">
      <c r="A151" s="14"/>
      <c r="B151" s="14"/>
      <c r="C151" s="15"/>
      <c r="D151" s="15"/>
      <c r="E151" s="15"/>
      <c r="F151" s="9" t="str">
        <f aca="false">IF($A151="","",IF(COUNTIF($A$2:$A$3001,$A151)&gt;1,"DUPLICATE",""))</f>
        <v/>
      </c>
      <c r="G151" s="9" t="str">
        <f aca="false">IF($A151="","",IF(COUNTIF('3. Layout Parts'!$A$2:$A$3001,$A151)=0,"NOT ON BOARD","OK"))</f>
        <v/>
      </c>
    </row>
    <row r="152" customFormat="false" ht="15" hidden="false" customHeight="false" outlineLevel="0" collapsed="false">
      <c r="A152" s="14"/>
      <c r="B152" s="14"/>
      <c r="C152" s="15"/>
      <c r="D152" s="15"/>
      <c r="E152" s="15"/>
      <c r="F152" s="9" t="str">
        <f aca="false">IF($A152="","",IF(COUNTIF($A$2:$A$3001,$A152)&gt;1,"DUPLICATE",""))</f>
        <v/>
      </c>
      <c r="G152" s="9" t="str">
        <f aca="false">IF($A152="","",IF(COUNTIF('3. Layout Parts'!$A$2:$A$3001,$A152)=0,"NOT ON BOARD","OK"))</f>
        <v/>
      </c>
    </row>
    <row r="153" customFormat="false" ht="15" hidden="false" customHeight="false" outlineLevel="0" collapsed="false">
      <c r="A153" s="14"/>
      <c r="B153" s="14"/>
      <c r="C153" s="15"/>
      <c r="D153" s="15"/>
      <c r="E153" s="15"/>
      <c r="F153" s="9" t="str">
        <f aca="false">IF($A153="","",IF(COUNTIF($A$2:$A$3001,$A153)&gt;1,"DUPLICATE",""))</f>
        <v/>
      </c>
      <c r="G153" s="9" t="str">
        <f aca="false">IF($A153="","",IF(COUNTIF('3. Layout Parts'!$A$2:$A$3001,$A153)=0,"NOT ON BOARD","OK"))</f>
        <v/>
      </c>
    </row>
    <row r="154" customFormat="false" ht="15" hidden="false" customHeight="false" outlineLevel="0" collapsed="false">
      <c r="A154" s="14"/>
      <c r="B154" s="14"/>
      <c r="C154" s="15"/>
      <c r="D154" s="15"/>
      <c r="E154" s="15"/>
      <c r="F154" s="9" t="str">
        <f aca="false">IF($A154="","",IF(COUNTIF($A$2:$A$3001,$A154)&gt;1,"DUPLICATE",""))</f>
        <v/>
      </c>
      <c r="G154" s="9" t="str">
        <f aca="false">IF($A154="","",IF(COUNTIF('3. Layout Parts'!$A$2:$A$3001,$A154)=0,"NOT ON BOARD","OK"))</f>
        <v/>
      </c>
    </row>
    <row r="155" customFormat="false" ht="15" hidden="false" customHeight="false" outlineLevel="0" collapsed="false">
      <c r="A155" s="14"/>
      <c r="B155" s="14"/>
      <c r="C155" s="15"/>
      <c r="D155" s="15"/>
      <c r="E155" s="15"/>
      <c r="F155" s="9" t="str">
        <f aca="false">IF($A155="","",IF(COUNTIF($A$2:$A$3001,$A155)&gt;1,"DUPLICATE",""))</f>
        <v/>
      </c>
      <c r="G155" s="9" t="str">
        <f aca="false">IF($A155="","",IF(COUNTIF('3. Layout Parts'!$A$2:$A$3001,$A155)=0,"NOT ON BOARD","OK"))</f>
        <v/>
      </c>
    </row>
    <row r="156" customFormat="false" ht="15" hidden="false" customHeight="false" outlineLevel="0" collapsed="false">
      <c r="A156" s="14"/>
      <c r="B156" s="14"/>
      <c r="C156" s="15"/>
      <c r="D156" s="15"/>
      <c r="E156" s="15"/>
      <c r="F156" s="9" t="str">
        <f aca="false">IF($A156="","",IF(COUNTIF($A$2:$A$3001,$A156)&gt;1,"DUPLICATE",""))</f>
        <v/>
      </c>
      <c r="G156" s="9" t="str">
        <f aca="false">IF($A156="","",IF(COUNTIF('3. Layout Parts'!$A$2:$A$3001,$A156)=0,"NOT ON BOARD","OK"))</f>
        <v/>
      </c>
    </row>
    <row r="157" customFormat="false" ht="15" hidden="false" customHeight="false" outlineLevel="0" collapsed="false">
      <c r="A157" s="14"/>
      <c r="B157" s="14"/>
      <c r="C157" s="15"/>
      <c r="D157" s="15"/>
      <c r="E157" s="15"/>
      <c r="F157" s="9" t="str">
        <f aca="false">IF($A157="","",IF(COUNTIF($A$2:$A$3001,$A157)&gt;1,"DUPLICATE",""))</f>
        <v/>
      </c>
      <c r="G157" s="9" t="str">
        <f aca="false">IF($A157="","",IF(COUNTIF('3. Layout Parts'!$A$2:$A$3001,$A157)=0,"NOT ON BOARD","OK"))</f>
        <v/>
      </c>
    </row>
    <row r="158" customFormat="false" ht="15" hidden="false" customHeight="false" outlineLevel="0" collapsed="false">
      <c r="A158" s="14"/>
      <c r="B158" s="14"/>
      <c r="C158" s="15"/>
      <c r="D158" s="15"/>
      <c r="E158" s="15"/>
      <c r="F158" s="9" t="str">
        <f aca="false">IF($A158="","",IF(COUNTIF($A$2:$A$3001,$A158)&gt;1,"DUPLICATE",""))</f>
        <v/>
      </c>
      <c r="G158" s="9" t="str">
        <f aca="false">IF($A158="","",IF(COUNTIF('3. Layout Parts'!$A$2:$A$3001,$A158)=0,"NOT ON BOARD","OK"))</f>
        <v/>
      </c>
    </row>
    <row r="159" customFormat="false" ht="15" hidden="false" customHeight="false" outlineLevel="0" collapsed="false">
      <c r="A159" s="14"/>
      <c r="B159" s="14"/>
      <c r="C159" s="15"/>
      <c r="D159" s="15"/>
      <c r="E159" s="15"/>
      <c r="F159" s="9" t="str">
        <f aca="false">IF($A159="","",IF(COUNTIF($A$2:$A$3001,$A159)&gt;1,"DUPLICATE",""))</f>
        <v/>
      </c>
      <c r="G159" s="9" t="str">
        <f aca="false">IF($A159="","",IF(COUNTIF('3. Layout Parts'!$A$2:$A$3001,$A159)=0,"NOT ON BOARD","OK"))</f>
        <v/>
      </c>
    </row>
    <row r="160" customFormat="false" ht="15" hidden="false" customHeight="false" outlineLevel="0" collapsed="false">
      <c r="A160" s="14"/>
      <c r="B160" s="14"/>
      <c r="C160" s="15"/>
      <c r="D160" s="15"/>
      <c r="E160" s="15"/>
      <c r="F160" s="9" t="str">
        <f aca="false">IF($A160="","",IF(COUNTIF($A$2:$A$3001,$A160)&gt;1,"DUPLICATE",""))</f>
        <v/>
      </c>
      <c r="G160" s="9" t="str">
        <f aca="false">IF($A160="","",IF(COUNTIF('3. Layout Parts'!$A$2:$A$3001,$A160)=0,"NOT ON BOARD","OK"))</f>
        <v/>
      </c>
    </row>
    <row r="161" customFormat="false" ht="15" hidden="false" customHeight="false" outlineLevel="0" collapsed="false">
      <c r="A161" s="14"/>
      <c r="B161" s="14"/>
      <c r="C161" s="15"/>
      <c r="D161" s="15"/>
      <c r="E161" s="15"/>
      <c r="F161" s="9" t="str">
        <f aca="false">IF($A161="","",IF(COUNTIF($A$2:$A$3001,$A161)&gt;1,"DUPLICATE",""))</f>
        <v/>
      </c>
      <c r="G161" s="9" t="str">
        <f aca="false">IF($A161="","",IF(COUNTIF('3. Layout Parts'!$A$2:$A$3001,$A161)=0,"NOT ON BOARD","OK"))</f>
        <v/>
      </c>
    </row>
    <row r="162" customFormat="false" ht="15" hidden="false" customHeight="false" outlineLevel="0" collapsed="false">
      <c r="A162" s="14"/>
      <c r="B162" s="14"/>
      <c r="C162" s="15"/>
      <c r="D162" s="15"/>
      <c r="E162" s="15"/>
      <c r="F162" s="9" t="str">
        <f aca="false">IF($A162="","",IF(COUNTIF($A$2:$A$3001,$A162)&gt;1,"DUPLICATE",""))</f>
        <v/>
      </c>
      <c r="G162" s="9" t="str">
        <f aca="false">IF($A162="","",IF(COUNTIF('3. Layout Parts'!$A$2:$A$3001,$A162)=0,"NOT ON BOARD","OK"))</f>
        <v/>
      </c>
    </row>
    <row r="163" customFormat="false" ht="15" hidden="false" customHeight="false" outlineLevel="0" collapsed="false">
      <c r="A163" s="14"/>
      <c r="B163" s="14"/>
      <c r="C163" s="15"/>
      <c r="D163" s="15"/>
      <c r="E163" s="15"/>
      <c r="F163" s="9" t="str">
        <f aca="false">IF($A163="","",IF(COUNTIF($A$2:$A$3001,$A163)&gt;1,"DUPLICATE",""))</f>
        <v/>
      </c>
      <c r="G163" s="9" t="str">
        <f aca="false">IF($A163="","",IF(COUNTIF('3. Layout Parts'!$A$2:$A$3001,$A163)=0,"NOT ON BOARD","OK"))</f>
        <v/>
      </c>
    </row>
    <row r="164" customFormat="false" ht="15" hidden="false" customHeight="false" outlineLevel="0" collapsed="false">
      <c r="A164" s="14"/>
      <c r="B164" s="14"/>
      <c r="C164" s="15"/>
      <c r="D164" s="15"/>
      <c r="E164" s="15"/>
      <c r="F164" s="9" t="str">
        <f aca="false">IF($A164="","",IF(COUNTIF($A$2:$A$3001,$A164)&gt;1,"DUPLICATE",""))</f>
        <v/>
      </c>
      <c r="G164" s="9" t="str">
        <f aca="false">IF($A164="","",IF(COUNTIF('3. Layout Parts'!$A$2:$A$3001,$A164)=0,"NOT ON BOARD","OK"))</f>
        <v/>
      </c>
    </row>
    <row r="165" customFormat="false" ht="15" hidden="false" customHeight="false" outlineLevel="0" collapsed="false">
      <c r="A165" s="14"/>
      <c r="B165" s="14"/>
      <c r="C165" s="15"/>
      <c r="D165" s="15"/>
      <c r="E165" s="15"/>
      <c r="F165" s="9" t="str">
        <f aca="false">IF($A165="","",IF(COUNTIF($A$2:$A$3001,$A165)&gt;1,"DUPLICATE",""))</f>
        <v/>
      </c>
      <c r="G165" s="9" t="str">
        <f aca="false">IF($A165="","",IF(COUNTIF('3. Layout Parts'!$A$2:$A$3001,$A165)=0,"NOT ON BOARD","OK"))</f>
        <v/>
      </c>
    </row>
    <row r="166" customFormat="false" ht="15" hidden="false" customHeight="false" outlineLevel="0" collapsed="false">
      <c r="A166" s="14"/>
      <c r="B166" s="14"/>
      <c r="C166" s="15"/>
      <c r="D166" s="15"/>
      <c r="E166" s="15"/>
      <c r="F166" s="9" t="str">
        <f aca="false">IF($A166="","",IF(COUNTIF($A$2:$A$3001,$A166)&gt;1,"DUPLICATE",""))</f>
        <v/>
      </c>
      <c r="G166" s="9" t="str">
        <f aca="false">IF($A166="","",IF(COUNTIF('3. Layout Parts'!$A$2:$A$3001,$A166)=0,"NOT ON BOARD","OK"))</f>
        <v/>
      </c>
    </row>
    <row r="167" customFormat="false" ht="15" hidden="false" customHeight="false" outlineLevel="0" collapsed="false">
      <c r="A167" s="14"/>
      <c r="B167" s="14"/>
      <c r="C167" s="15"/>
      <c r="D167" s="15"/>
      <c r="E167" s="15"/>
      <c r="F167" s="9" t="str">
        <f aca="false">IF($A167="","",IF(COUNTIF($A$2:$A$3001,$A167)&gt;1,"DUPLICATE",""))</f>
        <v/>
      </c>
      <c r="G167" s="9" t="str">
        <f aca="false">IF($A167="","",IF(COUNTIF('3. Layout Parts'!$A$2:$A$3001,$A167)=0,"NOT ON BOARD","OK"))</f>
        <v/>
      </c>
    </row>
    <row r="168" customFormat="false" ht="15" hidden="false" customHeight="false" outlineLevel="0" collapsed="false">
      <c r="A168" s="14"/>
      <c r="B168" s="14"/>
      <c r="C168" s="15"/>
      <c r="D168" s="15"/>
      <c r="E168" s="15"/>
      <c r="F168" s="9" t="str">
        <f aca="false">IF($A168="","",IF(COUNTIF($A$2:$A$3001,$A168)&gt;1,"DUPLICATE",""))</f>
        <v/>
      </c>
      <c r="G168" s="9" t="str">
        <f aca="false">IF($A168="","",IF(COUNTIF('3. Layout Parts'!$A$2:$A$3001,$A168)=0,"NOT ON BOARD","OK"))</f>
        <v/>
      </c>
    </row>
    <row r="169" customFormat="false" ht="15" hidden="false" customHeight="false" outlineLevel="0" collapsed="false">
      <c r="A169" s="14"/>
      <c r="B169" s="14"/>
      <c r="C169" s="15"/>
      <c r="D169" s="15"/>
      <c r="E169" s="15"/>
      <c r="F169" s="9" t="str">
        <f aca="false">IF($A169="","",IF(COUNTIF($A$2:$A$3001,$A169)&gt;1,"DUPLICATE",""))</f>
        <v/>
      </c>
      <c r="G169" s="9" t="str">
        <f aca="false">IF($A169="","",IF(COUNTIF('3. Layout Parts'!$A$2:$A$3001,$A169)=0,"NOT ON BOARD","OK"))</f>
        <v/>
      </c>
    </row>
    <row r="170" customFormat="false" ht="15" hidden="false" customHeight="false" outlineLevel="0" collapsed="false">
      <c r="A170" s="14"/>
      <c r="B170" s="14"/>
      <c r="C170" s="15"/>
      <c r="D170" s="15"/>
      <c r="E170" s="15"/>
      <c r="F170" s="9" t="str">
        <f aca="false">IF($A170="","",IF(COUNTIF($A$2:$A$3001,$A170)&gt;1,"DUPLICATE",""))</f>
        <v/>
      </c>
      <c r="G170" s="9" t="str">
        <f aca="false">IF($A170="","",IF(COUNTIF('3. Layout Parts'!$A$2:$A$3001,$A170)=0,"NOT ON BOARD","OK"))</f>
        <v/>
      </c>
    </row>
    <row r="171" customFormat="false" ht="15" hidden="false" customHeight="false" outlineLevel="0" collapsed="false">
      <c r="A171" s="14"/>
      <c r="B171" s="14"/>
      <c r="C171" s="15"/>
      <c r="D171" s="15"/>
      <c r="E171" s="15"/>
      <c r="F171" s="9" t="str">
        <f aca="false">IF($A171="","",IF(COUNTIF($A$2:$A$3001,$A171)&gt;1,"DUPLICATE",""))</f>
        <v/>
      </c>
      <c r="G171" s="9" t="str">
        <f aca="false">IF($A171="","",IF(COUNTIF('3. Layout Parts'!$A$2:$A$3001,$A171)=0,"NOT ON BOARD","OK"))</f>
        <v/>
      </c>
    </row>
    <row r="172" customFormat="false" ht="15" hidden="false" customHeight="false" outlineLevel="0" collapsed="false">
      <c r="A172" s="14"/>
      <c r="B172" s="14"/>
      <c r="C172" s="15"/>
      <c r="D172" s="15"/>
      <c r="E172" s="15"/>
      <c r="F172" s="9" t="str">
        <f aca="false">IF($A172="","",IF(COUNTIF($A$2:$A$3001,$A172)&gt;1,"DUPLICATE",""))</f>
        <v/>
      </c>
      <c r="G172" s="9" t="str">
        <f aca="false">IF($A172="","",IF(COUNTIF('3. Layout Parts'!$A$2:$A$3001,$A172)=0,"NOT ON BOARD","OK"))</f>
        <v/>
      </c>
    </row>
    <row r="173" customFormat="false" ht="15" hidden="false" customHeight="false" outlineLevel="0" collapsed="false">
      <c r="A173" s="14"/>
      <c r="B173" s="14"/>
      <c r="C173" s="15"/>
      <c r="D173" s="15"/>
      <c r="E173" s="15"/>
      <c r="F173" s="9" t="str">
        <f aca="false">IF($A173="","",IF(COUNTIF($A$2:$A$3001,$A173)&gt;1,"DUPLICATE",""))</f>
        <v/>
      </c>
      <c r="G173" s="9" t="str">
        <f aca="false">IF($A173="","",IF(COUNTIF('3. Layout Parts'!$A$2:$A$3001,$A173)=0,"NOT ON BOARD","OK"))</f>
        <v/>
      </c>
    </row>
    <row r="174" customFormat="false" ht="15" hidden="false" customHeight="false" outlineLevel="0" collapsed="false">
      <c r="A174" s="14"/>
      <c r="B174" s="14"/>
      <c r="C174" s="15"/>
      <c r="D174" s="15"/>
      <c r="E174" s="15"/>
      <c r="F174" s="9" t="str">
        <f aca="false">IF($A174="","",IF(COUNTIF($A$2:$A$3001,$A174)&gt;1,"DUPLICATE",""))</f>
        <v/>
      </c>
      <c r="G174" s="9" t="str">
        <f aca="false">IF($A174="","",IF(COUNTIF('3. Layout Parts'!$A$2:$A$3001,$A174)=0,"NOT ON BOARD","OK"))</f>
        <v/>
      </c>
    </row>
    <row r="175" customFormat="false" ht="15" hidden="false" customHeight="false" outlineLevel="0" collapsed="false">
      <c r="A175" s="14"/>
      <c r="B175" s="14"/>
      <c r="C175" s="15"/>
      <c r="D175" s="15"/>
      <c r="E175" s="15"/>
      <c r="F175" s="9" t="str">
        <f aca="false">IF($A175="","",IF(COUNTIF($A$2:$A$3001,$A175)&gt;1,"DUPLICATE",""))</f>
        <v/>
      </c>
      <c r="G175" s="9" t="str">
        <f aca="false">IF($A175="","",IF(COUNTIF('3. Layout Parts'!$A$2:$A$3001,$A175)=0,"NOT ON BOARD","OK"))</f>
        <v/>
      </c>
    </row>
    <row r="176" customFormat="false" ht="15" hidden="false" customHeight="false" outlineLevel="0" collapsed="false">
      <c r="A176" s="14"/>
      <c r="B176" s="14"/>
      <c r="C176" s="15"/>
      <c r="D176" s="15"/>
      <c r="E176" s="15"/>
      <c r="F176" s="9" t="str">
        <f aca="false">IF($A176="","",IF(COUNTIF($A$2:$A$3001,$A176)&gt;1,"DUPLICATE",""))</f>
        <v/>
      </c>
      <c r="G176" s="9" t="str">
        <f aca="false">IF($A176="","",IF(COUNTIF('3. Layout Parts'!$A$2:$A$3001,$A176)=0,"NOT ON BOARD","OK"))</f>
        <v/>
      </c>
    </row>
    <row r="177" customFormat="false" ht="15" hidden="false" customHeight="false" outlineLevel="0" collapsed="false">
      <c r="A177" s="14"/>
      <c r="B177" s="14"/>
      <c r="C177" s="15"/>
      <c r="D177" s="15"/>
      <c r="E177" s="15"/>
      <c r="F177" s="9" t="str">
        <f aca="false">IF($A177="","",IF(COUNTIF($A$2:$A$3001,$A177)&gt;1,"DUPLICATE",""))</f>
        <v/>
      </c>
      <c r="G177" s="9" t="str">
        <f aca="false">IF($A177="","",IF(COUNTIF('3. Layout Parts'!$A$2:$A$3001,$A177)=0,"NOT ON BOARD","OK"))</f>
        <v/>
      </c>
    </row>
    <row r="178" customFormat="false" ht="15" hidden="false" customHeight="false" outlineLevel="0" collapsed="false">
      <c r="A178" s="14"/>
      <c r="B178" s="14"/>
      <c r="C178" s="15"/>
      <c r="D178" s="15"/>
      <c r="E178" s="15"/>
      <c r="F178" s="9" t="str">
        <f aca="false">IF($A178="","",IF(COUNTIF($A$2:$A$3001,$A178)&gt;1,"DUPLICATE",""))</f>
        <v/>
      </c>
      <c r="G178" s="9" t="str">
        <f aca="false">IF($A178="","",IF(COUNTIF('3. Layout Parts'!$A$2:$A$3001,$A178)=0,"NOT ON BOARD","OK"))</f>
        <v/>
      </c>
    </row>
    <row r="179" customFormat="false" ht="15" hidden="false" customHeight="false" outlineLevel="0" collapsed="false">
      <c r="A179" s="14"/>
      <c r="B179" s="14"/>
      <c r="C179" s="15"/>
      <c r="D179" s="15"/>
      <c r="E179" s="15"/>
      <c r="F179" s="9" t="str">
        <f aca="false">IF($A179="","",IF(COUNTIF($A$2:$A$3001,$A179)&gt;1,"DUPLICATE",""))</f>
        <v/>
      </c>
      <c r="G179" s="9" t="str">
        <f aca="false">IF($A179="","",IF(COUNTIF('3. Layout Parts'!$A$2:$A$3001,$A179)=0,"NOT ON BOARD","OK"))</f>
        <v/>
      </c>
    </row>
    <row r="180" customFormat="false" ht="15" hidden="false" customHeight="false" outlineLevel="0" collapsed="false">
      <c r="A180" s="14"/>
      <c r="B180" s="14"/>
      <c r="C180" s="15"/>
      <c r="D180" s="15"/>
      <c r="E180" s="15"/>
      <c r="F180" s="9" t="str">
        <f aca="false">IF($A180="","",IF(COUNTIF($A$2:$A$3001,$A180)&gt;1,"DUPLICATE",""))</f>
        <v/>
      </c>
      <c r="G180" s="9" t="str">
        <f aca="false">IF($A180="","",IF(COUNTIF('3. Layout Parts'!$A$2:$A$3001,$A180)=0,"NOT ON BOARD","OK"))</f>
        <v/>
      </c>
    </row>
    <row r="181" customFormat="false" ht="15" hidden="false" customHeight="false" outlineLevel="0" collapsed="false">
      <c r="A181" s="14"/>
      <c r="B181" s="14"/>
      <c r="C181" s="15"/>
      <c r="D181" s="15"/>
      <c r="E181" s="15"/>
      <c r="F181" s="9" t="str">
        <f aca="false">IF($A181="","",IF(COUNTIF($A$2:$A$3001,$A181)&gt;1,"DUPLICATE",""))</f>
        <v/>
      </c>
      <c r="G181" s="9" t="str">
        <f aca="false">IF($A181="","",IF(COUNTIF('3. Layout Parts'!$A$2:$A$3001,$A181)=0,"NOT ON BOARD","OK"))</f>
        <v/>
      </c>
    </row>
    <row r="182" customFormat="false" ht="15" hidden="false" customHeight="false" outlineLevel="0" collapsed="false">
      <c r="A182" s="14"/>
      <c r="B182" s="14"/>
      <c r="C182" s="15"/>
      <c r="D182" s="15"/>
      <c r="E182" s="15"/>
      <c r="F182" s="9" t="str">
        <f aca="false">IF($A182="","",IF(COUNTIF($A$2:$A$3001,$A182)&gt;1,"DUPLICATE",""))</f>
        <v/>
      </c>
      <c r="G182" s="9" t="str">
        <f aca="false">IF($A182="","",IF(COUNTIF('3. Layout Parts'!$A$2:$A$3001,$A182)=0,"NOT ON BOARD","OK"))</f>
        <v/>
      </c>
    </row>
    <row r="183" customFormat="false" ht="15" hidden="false" customHeight="false" outlineLevel="0" collapsed="false">
      <c r="A183" s="14"/>
      <c r="B183" s="14"/>
      <c r="C183" s="15"/>
      <c r="D183" s="15"/>
      <c r="E183" s="15"/>
      <c r="F183" s="9" t="str">
        <f aca="false">IF($A183="","",IF(COUNTIF($A$2:$A$3001,$A183)&gt;1,"DUPLICATE",""))</f>
        <v/>
      </c>
      <c r="G183" s="9" t="str">
        <f aca="false">IF($A183="","",IF(COUNTIF('3. Layout Parts'!$A$2:$A$3001,$A183)=0,"NOT ON BOARD","OK"))</f>
        <v/>
      </c>
    </row>
    <row r="184" customFormat="false" ht="15" hidden="false" customHeight="false" outlineLevel="0" collapsed="false">
      <c r="A184" s="14"/>
      <c r="B184" s="14"/>
      <c r="C184" s="15"/>
      <c r="D184" s="15"/>
      <c r="E184" s="15"/>
      <c r="F184" s="9" t="str">
        <f aca="false">IF($A184="","",IF(COUNTIF($A$2:$A$3001,$A184)&gt;1,"DUPLICATE",""))</f>
        <v/>
      </c>
      <c r="G184" s="9" t="str">
        <f aca="false">IF($A184="","",IF(COUNTIF('3. Layout Parts'!$A$2:$A$3001,$A184)=0,"NOT ON BOARD","OK"))</f>
        <v/>
      </c>
    </row>
    <row r="185" customFormat="false" ht="15" hidden="false" customHeight="false" outlineLevel="0" collapsed="false">
      <c r="A185" s="14"/>
      <c r="B185" s="14"/>
      <c r="C185" s="15"/>
      <c r="D185" s="15"/>
      <c r="E185" s="15"/>
      <c r="F185" s="9" t="str">
        <f aca="false">IF($A185="","",IF(COUNTIF($A$2:$A$3001,$A185)&gt;1,"DUPLICATE",""))</f>
        <v/>
      </c>
      <c r="G185" s="9" t="str">
        <f aca="false">IF($A185="","",IF(COUNTIF('3. Layout Parts'!$A$2:$A$3001,$A185)=0,"NOT ON BOARD","OK"))</f>
        <v/>
      </c>
    </row>
    <row r="186" customFormat="false" ht="15" hidden="false" customHeight="false" outlineLevel="0" collapsed="false">
      <c r="A186" s="14"/>
      <c r="B186" s="14"/>
      <c r="C186" s="15"/>
      <c r="D186" s="15"/>
      <c r="E186" s="15"/>
      <c r="F186" s="9" t="str">
        <f aca="false">IF($A186="","",IF(COUNTIF($A$2:$A$3001,$A186)&gt;1,"DUPLICATE",""))</f>
        <v/>
      </c>
      <c r="G186" s="9" t="str">
        <f aca="false">IF($A186="","",IF(COUNTIF('3. Layout Parts'!$A$2:$A$3001,$A186)=0,"NOT ON BOARD","OK"))</f>
        <v/>
      </c>
    </row>
    <row r="187" customFormat="false" ht="15" hidden="false" customHeight="false" outlineLevel="0" collapsed="false">
      <c r="A187" s="14"/>
      <c r="B187" s="14"/>
      <c r="C187" s="15"/>
      <c r="D187" s="15"/>
      <c r="E187" s="15"/>
      <c r="F187" s="9" t="str">
        <f aca="false">IF($A187="","",IF(COUNTIF($A$2:$A$3001,$A187)&gt;1,"DUPLICATE",""))</f>
        <v/>
      </c>
      <c r="G187" s="9" t="str">
        <f aca="false">IF($A187="","",IF(COUNTIF('3. Layout Parts'!$A$2:$A$3001,$A187)=0,"NOT ON BOARD","OK"))</f>
        <v/>
      </c>
    </row>
    <row r="188" customFormat="false" ht="15" hidden="false" customHeight="false" outlineLevel="0" collapsed="false">
      <c r="A188" s="14"/>
      <c r="B188" s="14"/>
      <c r="C188" s="15"/>
      <c r="D188" s="15"/>
      <c r="E188" s="15"/>
      <c r="F188" s="9" t="str">
        <f aca="false">IF($A188="","",IF(COUNTIF($A$2:$A$3001,$A188)&gt;1,"DUPLICATE",""))</f>
        <v/>
      </c>
      <c r="G188" s="9" t="str">
        <f aca="false">IF($A188="","",IF(COUNTIF('3. Layout Parts'!$A$2:$A$3001,$A188)=0,"NOT ON BOARD","OK"))</f>
        <v/>
      </c>
    </row>
    <row r="189" customFormat="false" ht="15" hidden="false" customHeight="false" outlineLevel="0" collapsed="false">
      <c r="A189" s="14"/>
      <c r="B189" s="14"/>
      <c r="C189" s="15"/>
      <c r="D189" s="15"/>
      <c r="E189" s="15"/>
      <c r="F189" s="9" t="str">
        <f aca="false">IF($A189="","",IF(COUNTIF($A$2:$A$3001,$A189)&gt;1,"DUPLICATE",""))</f>
        <v/>
      </c>
      <c r="G189" s="9" t="str">
        <f aca="false">IF($A189="","",IF(COUNTIF('3. Layout Parts'!$A$2:$A$3001,$A189)=0,"NOT ON BOARD","OK"))</f>
        <v/>
      </c>
    </row>
    <row r="190" customFormat="false" ht="15" hidden="false" customHeight="false" outlineLevel="0" collapsed="false">
      <c r="A190" s="14"/>
      <c r="B190" s="14"/>
      <c r="C190" s="15"/>
      <c r="D190" s="15"/>
      <c r="E190" s="15"/>
      <c r="F190" s="9" t="str">
        <f aca="false">IF($A190="","",IF(COUNTIF($A$2:$A$3001,$A190)&gt;1,"DUPLICATE",""))</f>
        <v/>
      </c>
      <c r="G190" s="9" t="str">
        <f aca="false">IF($A190="","",IF(COUNTIF('3. Layout Parts'!$A$2:$A$3001,$A190)=0,"NOT ON BOARD","OK"))</f>
        <v/>
      </c>
    </row>
    <row r="191" customFormat="false" ht="15" hidden="false" customHeight="false" outlineLevel="0" collapsed="false">
      <c r="A191" s="14"/>
      <c r="B191" s="14"/>
      <c r="C191" s="15"/>
      <c r="D191" s="15"/>
      <c r="E191" s="15"/>
      <c r="F191" s="9" t="str">
        <f aca="false">IF($A191="","",IF(COUNTIF($A$2:$A$3001,$A191)&gt;1,"DUPLICATE",""))</f>
        <v/>
      </c>
      <c r="G191" s="9" t="str">
        <f aca="false">IF($A191="","",IF(COUNTIF('3. Layout Parts'!$A$2:$A$3001,$A191)=0,"NOT ON BOARD","OK"))</f>
        <v/>
      </c>
    </row>
    <row r="192" customFormat="false" ht="15" hidden="false" customHeight="false" outlineLevel="0" collapsed="false">
      <c r="A192" s="14"/>
      <c r="B192" s="14"/>
      <c r="C192" s="15"/>
      <c r="D192" s="15"/>
      <c r="E192" s="15"/>
      <c r="F192" s="9" t="str">
        <f aca="false">IF($A192="","",IF(COUNTIF($A$2:$A$3001,$A192)&gt;1,"DUPLICATE",""))</f>
        <v/>
      </c>
      <c r="G192" s="9" t="str">
        <f aca="false">IF($A192="","",IF(COUNTIF('3. Layout Parts'!$A$2:$A$3001,$A192)=0,"NOT ON BOARD","OK"))</f>
        <v/>
      </c>
    </row>
    <row r="193" customFormat="false" ht="15" hidden="false" customHeight="false" outlineLevel="0" collapsed="false">
      <c r="A193" s="14"/>
      <c r="B193" s="14"/>
      <c r="C193" s="15"/>
      <c r="D193" s="15"/>
      <c r="E193" s="15"/>
      <c r="F193" s="9" t="str">
        <f aca="false">IF($A193="","",IF(COUNTIF($A$2:$A$3001,$A193)&gt;1,"DUPLICATE",""))</f>
        <v/>
      </c>
      <c r="G193" s="9" t="str">
        <f aca="false">IF($A193="","",IF(COUNTIF('3. Layout Parts'!$A$2:$A$3001,$A193)=0,"NOT ON BOARD","OK"))</f>
        <v/>
      </c>
    </row>
    <row r="194" customFormat="false" ht="15" hidden="false" customHeight="false" outlineLevel="0" collapsed="false">
      <c r="A194" s="14"/>
      <c r="B194" s="14"/>
      <c r="C194" s="15"/>
      <c r="D194" s="15"/>
      <c r="E194" s="15"/>
      <c r="F194" s="9" t="str">
        <f aca="false">IF($A194="","",IF(COUNTIF($A$2:$A$3001,$A194)&gt;1,"DUPLICATE",""))</f>
        <v/>
      </c>
      <c r="G194" s="9" t="str">
        <f aca="false">IF($A194="","",IF(COUNTIF('3. Layout Parts'!$A$2:$A$3001,$A194)=0,"NOT ON BOARD","OK"))</f>
        <v/>
      </c>
    </row>
    <row r="195" customFormat="false" ht="15" hidden="false" customHeight="false" outlineLevel="0" collapsed="false">
      <c r="A195" s="14"/>
      <c r="B195" s="14"/>
      <c r="C195" s="15"/>
      <c r="D195" s="15"/>
      <c r="E195" s="15"/>
      <c r="F195" s="9" t="str">
        <f aca="false">IF($A195="","",IF(COUNTIF($A$2:$A$3001,$A195)&gt;1,"DUPLICATE",""))</f>
        <v/>
      </c>
      <c r="G195" s="9" t="str">
        <f aca="false">IF($A195="","",IF(COUNTIF('3. Layout Parts'!$A$2:$A$3001,$A195)=0,"NOT ON BOARD","OK"))</f>
        <v/>
      </c>
    </row>
    <row r="196" customFormat="false" ht="15" hidden="false" customHeight="false" outlineLevel="0" collapsed="false">
      <c r="A196" s="14"/>
      <c r="B196" s="14"/>
      <c r="C196" s="15"/>
      <c r="D196" s="15"/>
      <c r="E196" s="15"/>
      <c r="F196" s="9" t="str">
        <f aca="false">IF($A196="","",IF(COUNTIF($A$2:$A$3001,$A196)&gt;1,"DUPLICATE",""))</f>
        <v/>
      </c>
      <c r="G196" s="9" t="str">
        <f aca="false">IF($A196="","",IF(COUNTIF('3. Layout Parts'!$A$2:$A$3001,$A196)=0,"NOT ON BOARD","OK"))</f>
        <v/>
      </c>
    </row>
    <row r="197" customFormat="false" ht="15" hidden="false" customHeight="false" outlineLevel="0" collapsed="false">
      <c r="A197" s="14"/>
      <c r="B197" s="14"/>
      <c r="C197" s="15"/>
      <c r="D197" s="15"/>
      <c r="E197" s="15"/>
      <c r="F197" s="9" t="str">
        <f aca="false">IF($A197="","",IF(COUNTIF($A$2:$A$3001,$A197)&gt;1,"DUPLICATE",""))</f>
        <v/>
      </c>
      <c r="G197" s="9" t="str">
        <f aca="false">IF($A197="","",IF(COUNTIF('3. Layout Parts'!$A$2:$A$3001,$A197)=0,"NOT ON BOARD","OK"))</f>
        <v/>
      </c>
    </row>
    <row r="198" customFormat="false" ht="15" hidden="false" customHeight="false" outlineLevel="0" collapsed="false">
      <c r="A198" s="14"/>
      <c r="B198" s="14"/>
      <c r="C198" s="15"/>
      <c r="D198" s="15"/>
      <c r="E198" s="15"/>
      <c r="F198" s="9" t="str">
        <f aca="false">IF($A198="","",IF(COUNTIF($A$2:$A$3001,$A198)&gt;1,"DUPLICATE",""))</f>
        <v/>
      </c>
      <c r="G198" s="9" t="str">
        <f aca="false">IF($A198="","",IF(COUNTIF('3. Layout Parts'!$A$2:$A$3001,$A198)=0,"NOT ON BOARD","OK"))</f>
        <v/>
      </c>
    </row>
    <row r="199" customFormat="false" ht="15" hidden="false" customHeight="false" outlineLevel="0" collapsed="false">
      <c r="A199" s="14"/>
      <c r="B199" s="14"/>
      <c r="C199" s="15"/>
      <c r="D199" s="15"/>
      <c r="E199" s="15"/>
      <c r="F199" s="9" t="str">
        <f aca="false">IF($A199="","",IF(COUNTIF($A$2:$A$3001,$A199)&gt;1,"DUPLICATE",""))</f>
        <v/>
      </c>
      <c r="G199" s="9" t="str">
        <f aca="false">IF($A199="","",IF(COUNTIF('3. Layout Parts'!$A$2:$A$3001,$A199)=0,"NOT ON BOARD","OK"))</f>
        <v/>
      </c>
    </row>
    <row r="200" customFormat="false" ht="15" hidden="false" customHeight="false" outlineLevel="0" collapsed="false">
      <c r="A200" s="14"/>
      <c r="B200" s="14"/>
      <c r="C200" s="15"/>
      <c r="D200" s="15"/>
      <c r="E200" s="15"/>
      <c r="F200" s="9" t="str">
        <f aca="false">IF($A200="","",IF(COUNTIF($A$2:$A$3001,$A200)&gt;1,"DUPLICATE",""))</f>
        <v/>
      </c>
      <c r="G200" s="9" t="str">
        <f aca="false">IF($A200="","",IF(COUNTIF('3. Layout Parts'!$A$2:$A$3001,$A200)=0,"NOT ON BOARD","OK"))</f>
        <v/>
      </c>
    </row>
    <row r="201" customFormat="false" ht="15" hidden="false" customHeight="false" outlineLevel="0" collapsed="false">
      <c r="A201" s="14"/>
      <c r="B201" s="14"/>
      <c r="C201" s="15"/>
      <c r="D201" s="15"/>
      <c r="E201" s="15"/>
      <c r="F201" s="9" t="str">
        <f aca="false">IF($A201="","",IF(COUNTIF($A$2:$A$3001,$A201)&gt;1,"DUPLICATE",""))</f>
        <v/>
      </c>
      <c r="G201" s="9" t="str">
        <f aca="false">IF($A201="","",IF(COUNTIF('3. Layout Parts'!$A$2:$A$3001,$A201)=0,"NOT ON BOARD","OK"))</f>
        <v/>
      </c>
    </row>
    <row r="202" customFormat="false" ht="15" hidden="false" customHeight="false" outlineLevel="0" collapsed="false">
      <c r="A202" s="14"/>
      <c r="B202" s="14"/>
      <c r="C202" s="15"/>
      <c r="D202" s="15"/>
      <c r="E202" s="15"/>
      <c r="F202" s="9" t="str">
        <f aca="false">IF($A202="","",IF(COUNTIF($A$2:$A$3001,$A202)&gt;1,"DUPLICATE",""))</f>
        <v/>
      </c>
      <c r="G202" s="9" t="str">
        <f aca="false">IF($A202="","",IF(COUNTIF('3. Layout Parts'!$A$2:$A$3001,$A202)=0,"NOT ON BOARD","OK"))</f>
        <v/>
      </c>
    </row>
    <row r="203" customFormat="false" ht="15" hidden="false" customHeight="false" outlineLevel="0" collapsed="false">
      <c r="A203" s="14"/>
      <c r="B203" s="14"/>
      <c r="C203" s="15"/>
      <c r="D203" s="15"/>
      <c r="E203" s="15"/>
      <c r="F203" s="9" t="str">
        <f aca="false">IF($A203="","",IF(COUNTIF($A$2:$A$3001,$A203)&gt;1,"DUPLICATE",""))</f>
        <v/>
      </c>
      <c r="G203" s="9" t="str">
        <f aca="false">IF($A203="","",IF(COUNTIF('3. Layout Parts'!$A$2:$A$3001,$A203)=0,"NOT ON BOARD","OK"))</f>
        <v/>
      </c>
    </row>
    <row r="204" customFormat="false" ht="15" hidden="false" customHeight="false" outlineLevel="0" collapsed="false">
      <c r="A204" s="14"/>
      <c r="B204" s="14"/>
      <c r="C204" s="15"/>
      <c r="D204" s="15"/>
      <c r="E204" s="15"/>
      <c r="F204" s="9" t="str">
        <f aca="false">IF($A204="","",IF(COUNTIF($A$2:$A$3001,$A204)&gt;1,"DUPLICATE",""))</f>
        <v/>
      </c>
      <c r="G204" s="9" t="str">
        <f aca="false">IF($A204="","",IF(COUNTIF('3. Layout Parts'!$A$2:$A$3001,$A204)=0,"NOT ON BOARD","OK"))</f>
        <v/>
      </c>
    </row>
    <row r="205" customFormat="false" ht="15" hidden="false" customHeight="false" outlineLevel="0" collapsed="false">
      <c r="A205" s="14"/>
      <c r="B205" s="14"/>
      <c r="C205" s="15"/>
      <c r="D205" s="15"/>
      <c r="E205" s="15"/>
      <c r="F205" s="9" t="str">
        <f aca="false">IF($A205="","",IF(COUNTIF($A$2:$A$3001,$A205)&gt;1,"DUPLICATE",""))</f>
        <v/>
      </c>
      <c r="G205" s="9" t="str">
        <f aca="false">IF($A205="","",IF(COUNTIF('3. Layout Parts'!$A$2:$A$3001,$A205)=0,"NOT ON BOARD","OK"))</f>
        <v/>
      </c>
    </row>
    <row r="206" customFormat="false" ht="15" hidden="false" customHeight="false" outlineLevel="0" collapsed="false">
      <c r="A206" s="14"/>
      <c r="B206" s="14"/>
      <c r="C206" s="15"/>
      <c r="D206" s="15"/>
      <c r="E206" s="15"/>
      <c r="F206" s="9" t="str">
        <f aca="false">IF($A206="","",IF(COUNTIF($A$2:$A$3001,$A206)&gt;1,"DUPLICATE",""))</f>
        <v/>
      </c>
      <c r="G206" s="9" t="str">
        <f aca="false">IF($A206="","",IF(COUNTIF('3. Layout Parts'!$A$2:$A$3001,$A206)=0,"NOT ON BOARD","OK"))</f>
        <v/>
      </c>
    </row>
    <row r="207" customFormat="false" ht="15" hidden="false" customHeight="false" outlineLevel="0" collapsed="false">
      <c r="A207" s="14"/>
      <c r="B207" s="14"/>
      <c r="C207" s="15"/>
      <c r="D207" s="15"/>
      <c r="E207" s="15"/>
      <c r="F207" s="9" t="str">
        <f aca="false">IF($A207="","",IF(COUNTIF($A$2:$A$3001,$A207)&gt;1,"DUPLICATE",""))</f>
        <v/>
      </c>
      <c r="G207" s="9" t="str">
        <f aca="false">IF($A207="","",IF(COUNTIF('3. Layout Parts'!$A$2:$A$3001,$A207)=0,"NOT ON BOARD","OK"))</f>
        <v/>
      </c>
    </row>
    <row r="208" customFormat="false" ht="15" hidden="false" customHeight="false" outlineLevel="0" collapsed="false">
      <c r="A208" s="14"/>
      <c r="B208" s="14"/>
      <c r="C208" s="15"/>
      <c r="D208" s="15"/>
      <c r="E208" s="15"/>
      <c r="F208" s="9" t="str">
        <f aca="false">IF($A208="","",IF(COUNTIF($A$2:$A$3001,$A208)&gt;1,"DUPLICATE",""))</f>
        <v/>
      </c>
      <c r="G208" s="9" t="str">
        <f aca="false">IF($A208="","",IF(COUNTIF('3. Layout Parts'!$A$2:$A$3001,$A208)=0,"NOT ON BOARD","OK"))</f>
        <v/>
      </c>
    </row>
    <row r="209" customFormat="false" ht="15" hidden="false" customHeight="false" outlineLevel="0" collapsed="false">
      <c r="A209" s="14"/>
      <c r="B209" s="14"/>
      <c r="C209" s="15"/>
      <c r="D209" s="15"/>
      <c r="E209" s="15"/>
      <c r="F209" s="9" t="str">
        <f aca="false">IF($A209="","",IF(COUNTIF($A$2:$A$3001,$A209)&gt;1,"DUPLICATE",""))</f>
        <v/>
      </c>
      <c r="G209" s="9" t="str">
        <f aca="false">IF($A209="","",IF(COUNTIF('3. Layout Parts'!$A$2:$A$3001,$A209)=0,"NOT ON BOARD","OK"))</f>
        <v/>
      </c>
    </row>
    <row r="210" customFormat="false" ht="15" hidden="false" customHeight="false" outlineLevel="0" collapsed="false">
      <c r="A210" s="14"/>
      <c r="B210" s="14"/>
      <c r="C210" s="15"/>
      <c r="D210" s="15"/>
      <c r="E210" s="15"/>
      <c r="F210" s="9" t="str">
        <f aca="false">IF($A210="","",IF(COUNTIF($A$2:$A$3001,$A210)&gt;1,"DUPLICATE",""))</f>
        <v/>
      </c>
      <c r="G210" s="9" t="str">
        <f aca="false">IF($A210="","",IF(COUNTIF('3. Layout Parts'!$A$2:$A$3001,$A210)=0,"NOT ON BOARD","OK"))</f>
        <v/>
      </c>
    </row>
    <row r="211" customFormat="false" ht="15" hidden="false" customHeight="false" outlineLevel="0" collapsed="false">
      <c r="A211" s="14"/>
      <c r="B211" s="14"/>
      <c r="C211" s="15"/>
      <c r="D211" s="15"/>
      <c r="E211" s="15"/>
      <c r="F211" s="9" t="str">
        <f aca="false">IF($A211="","",IF(COUNTIF($A$2:$A$3001,$A211)&gt;1,"DUPLICATE",""))</f>
        <v/>
      </c>
      <c r="G211" s="9" t="str">
        <f aca="false">IF($A211="","",IF(COUNTIF('3. Layout Parts'!$A$2:$A$3001,$A211)=0,"NOT ON BOARD","OK"))</f>
        <v/>
      </c>
    </row>
    <row r="212" customFormat="false" ht="15" hidden="false" customHeight="false" outlineLevel="0" collapsed="false">
      <c r="A212" s="14"/>
      <c r="B212" s="14"/>
      <c r="C212" s="15"/>
      <c r="D212" s="15"/>
      <c r="E212" s="15"/>
      <c r="F212" s="9" t="str">
        <f aca="false">IF($A212="","",IF(COUNTIF($A$2:$A$3001,$A212)&gt;1,"DUPLICATE",""))</f>
        <v/>
      </c>
      <c r="G212" s="9" t="str">
        <f aca="false">IF($A212="","",IF(COUNTIF('3. Layout Parts'!$A$2:$A$3001,$A212)=0,"NOT ON BOARD","OK"))</f>
        <v/>
      </c>
    </row>
    <row r="213" customFormat="false" ht="15" hidden="false" customHeight="false" outlineLevel="0" collapsed="false">
      <c r="A213" s="14"/>
      <c r="B213" s="14"/>
      <c r="C213" s="15"/>
      <c r="D213" s="15"/>
      <c r="E213" s="15"/>
      <c r="F213" s="9" t="str">
        <f aca="false">IF($A213="","",IF(COUNTIF($A$2:$A$3001,$A213)&gt;1,"DUPLICATE",""))</f>
        <v/>
      </c>
      <c r="G213" s="9" t="str">
        <f aca="false">IF($A213="","",IF(COUNTIF('3. Layout Parts'!$A$2:$A$3001,$A213)=0,"NOT ON BOARD","OK"))</f>
        <v/>
      </c>
    </row>
    <row r="214" customFormat="false" ht="15" hidden="false" customHeight="false" outlineLevel="0" collapsed="false">
      <c r="A214" s="14"/>
      <c r="B214" s="14"/>
      <c r="C214" s="15"/>
      <c r="D214" s="15"/>
      <c r="E214" s="15"/>
      <c r="F214" s="9" t="str">
        <f aca="false">IF($A214="","",IF(COUNTIF($A$2:$A$3001,$A214)&gt;1,"DUPLICATE",""))</f>
        <v/>
      </c>
      <c r="G214" s="9" t="str">
        <f aca="false">IF($A214="","",IF(COUNTIF('3. Layout Parts'!$A$2:$A$3001,$A214)=0,"NOT ON BOARD","OK"))</f>
        <v/>
      </c>
    </row>
    <row r="215" customFormat="false" ht="15" hidden="false" customHeight="false" outlineLevel="0" collapsed="false">
      <c r="A215" s="14"/>
      <c r="B215" s="14"/>
      <c r="C215" s="15"/>
      <c r="D215" s="15"/>
      <c r="E215" s="15"/>
      <c r="F215" s="9" t="str">
        <f aca="false">IF($A215="","",IF(COUNTIF($A$2:$A$3001,$A215)&gt;1,"DUPLICATE",""))</f>
        <v/>
      </c>
      <c r="G215" s="9" t="str">
        <f aca="false">IF($A215="","",IF(COUNTIF('3. Layout Parts'!$A$2:$A$3001,$A215)=0,"NOT ON BOARD","OK"))</f>
        <v/>
      </c>
    </row>
    <row r="216" customFormat="false" ht="15" hidden="false" customHeight="false" outlineLevel="0" collapsed="false">
      <c r="A216" s="14"/>
      <c r="B216" s="14"/>
      <c r="C216" s="15"/>
      <c r="D216" s="15"/>
      <c r="E216" s="15"/>
      <c r="F216" s="9" t="str">
        <f aca="false">IF($A216="","",IF(COUNTIF($A$2:$A$3001,$A216)&gt;1,"DUPLICATE",""))</f>
        <v/>
      </c>
      <c r="G216" s="9" t="str">
        <f aca="false">IF($A216="","",IF(COUNTIF('3. Layout Parts'!$A$2:$A$3001,$A216)=0,"NOT ON BOARD","OK"))</f>
        <v/>
      </c>
    </row>
    <row r="217" customFormat="false" ht="15" hidden="false" customHeight="false" outlineLevel="0" collapsed="false">
      <c r="A217" s="14"/>
      <c r="B217" s="14"/>
      <c r="C217" s="15"/>
      <c r="D217" s="15"/>
      <c r="E217" s="15"/>
      <c r="F217" s="9" t="str">
        <f aca="false">IF($A217="","",IF(COUNTIF($A$2:$A$3001,$A217)&gt;1,"DUPLICATE",""))</f>
        <v/>
      </c>
      <c r="G217" s="9" t="str">
        <f aca="false">IF($A217="","",IF(COUNTIF('3. Layout Parts'!$A$2:$A$3001,$A217)=0,"NOT ON BOARD","OK"))</f>
        <v/>
      </c>
    </row>
    <row r="218" customFormat="false" ht="15" hidden="false" customHeight="false" outlineLevel="0" collapsed="false">
      <c r="A218" s="14"/>
      <c r="B218" s="14"/>
      <c r="C218" s="15"/>
      <c r="D218" s="15"/>
      <c r="E218" s="15"/>
      <c r="F218" s="9" t="str">
        <f aca="false">IF($A218="","",IF(COUNTIF($A$2:$A$3001,$A218)&gt;1,"DUPLICATE",""))</f>
        <v/>
      </c>
      <c r="G218" s="9" t="str">
        <f aca="false">IF($A218="","",IF(COUNTIF('3. Layout Parts'!$A$2:$A$3001,$A218)=0,"NOT ON BOARD","OK"))</f>
        <v/>
      </c>
    </row>
    <row r="219" customFormat="false" ht="15" hidden="false" customHeight="false" outlineLevel="0" collapsed="false">
      <c r="A219" s="14"/>
      <c r="B219" s="14"/>
      <c r="C219" s="15"/>
      <c r="D219" s="15"/>
      <c r="E219" s="15"/>
      <c r="F219" s="9" t="str">
        <f aca="false">IF($A219="","",IF(COUNTIF($A$2:$A$3001,$A219)&gt;1,"DUPLICATE",""))</f>
        <v/>
      </c>
      <c r="G219" s="9" t="str">
        <f aca="false">IF($A219="","",IF(COUNTIF('3. Layout Parts'!$A$2:$A$3001,$A219)=0,"NOT ON BOARD","OK"))</f>
        <v/>
      </c>
    </row>
    <row r="220" customFormat="false" ht="15" hidden="false" customHeight="false" outlineLevel="0" collapsed="false">
      <c r="A220" s="14"/>
      <c r="B220" s="14"/>
      <c r="C220" s="15"/>
      <c r="D220" s="15"/>
      <c r="E220" s="15"/>
      <c r="F220" s="9" t="str">
        <f aca="false">IF($A220="","",IF(COUNTIF($A$2:$A$3001,$A220)&gt;1,"DUPLICATE",""))</f>
        <v/>
      </c>
      <c r="G220" s="9" t="str">
        <f aca="false">IF($A220="","",IF(COUNTIF('3. Layout Parts'!$A$2:$A$3001,$A220)=0,"NOT ON BOARD","OK"))</f>
        <v/>
      </c>
    </row>
    <row r="221" customFormat="false" ht="15" hidden="false" customHeight="false" outlineLevel="0" collapsed="false">
      <c r="A221" s="14"/>
      <c r="B221" s="14"/>
      <c r="C221" s="15"/>
      <c r="D221" s="15"/>
      <c r="E221" s="15"/>
      <c r="F221" s="9" t="str">
        <f aca="false">IF($A221="","",IF(COUNTIF($A$2:$A$3001,$A221)&gt;1,"DUPLICATE",""))</f>
        <v/>
      </c>
      <c r="G221" s="9" t="str">
        <f aca="false">IF($A221="","",IF(COUNTIF('3. Layout Parts'!$A$2:$A$3001,$A221)=0,"NOT ON BOARD","OK"))</f>
        <v/>
      </c>
    </row>
    <row r="222" customFormat="false" ht="15" hidden="false" customHeight="false" outlineLevel="0" collapsed="false">
      <c r="A222" s="14"/>
      <c r="B222" s="14"/>
      <c r="C222" s="15"/>
      <c r="D222" s="15"/>
      <c r="E222" s="15"/>
      <c r="F222" s="9" t="str">
        <f aca="false">IF($A222="","",IF(COUNTIF($A$2:$A$3001,$A222)&gt;1,"DUPLICATE",""))</f>
        <v/>
      </c>
      <c r="G222" s="9" t="str">
        <f aca="false">IF($A222="","",IF(COUNTIF('3. Layout Parts'!$A$2:$A$3001,$A222)=0,"NOT ON BOARD","OK"))</f>
        <v/>
      </c>
    </row>
    <row r="223" customFormat="false" ht="15" hidden="false" customHeight="false" outlineLevel="0" collapsed="false">
      <c r="A223" s="14"/>
      <c r="B223" s="14"/>
      <c r="C223" s="15"/>
      <c r="D223" s="15"/>
      <c r="E223" s="15"/>
      <c r="F223" s="9" t="str">
        <f aca="false">IF($A223="","",IF(COUNTIF($A$2:$A$3001,$A223)&gt;1,"DUPLICATE",""))</f>
        <v/>
      </c>
      <c r="G223" s="9" t="str">
        <f aca="false">IF($A223="","",IF(COUNTIF('3. Layout Parts'!$A$2:$A$3001,$A223)=0,"NOT ON BOARD","OK"))</f>
        <v/>
      </c>
    </row>
    <row r="224" customFormat="false" ht="15" hidden="false" customHeight="false" outlineLevel="0" collapsed="false">
      <c r="A224" s="14"/>
      <c r="B224" s="14"/>
      <c r="C224" s="15"/>
      <c r="D224" s="15"/>
      <c r="E224" s="15"/>
      <c r="F224" s="9" t="str">
        <f aca="false">IF($A224="","",IF(COUNTIF($A$2:$A$3001,$A224)&gt;1,"DUPLICATE",""))</f>
        <v/>
      </c>
      <c r="G224" s="9" t="str">
        <f aca="false">IF($A224="","",IF(COUNTIF('3. Layout Parts'!$A$2:$A$3001,$A224)=0,"NOT ON BOARD","OK"))</f>
        <v/>
      </c>
    </row>
    <row r="225" customFormat="false" ht="15" hidden="false" customHeight="false" outlineLevel="0" collapsed="false">
      <c r="A225" s="14"/>
      <c r="B225" s="14"/>
      <c r="C225" s="15"/>
      <c r="D225" s="15"/>
      <c r="E225" s="15"/>
      <c r="F225" s="9" t="str">
        <f aca="false">IF($A225="","",IF(COUNTIF($A$2:$A$3001,$A225)&gt;1,"DUPLICATE",""))</f>
        <v/>
      </c>
      <c r="G225" s="9" t="str">
        <f aca="false">IF($A225="","",IF(COUNTIF('3. Layout Parts'!$A$2:$A$3001,$A225)=0,"NOT ON BOARD","OK"))</f>
        <v/>
      </c>
    </row>
    <row r="226" customFormat="false" ht="15" hidden="false" customHeight="false" outlineLevel="0" collapsed="false">
      <c r="A226" s="14"/>
      <c r="B226" s="14"/>
      <c r="C226" s="15"/>
      <c r="D226" s="15"/>
      <c r="E226" s="15"/>
      <c r="F226" s="9" t="str">
        <f aca="false">IF($A226="","",IF(COUNTIF($A$2:$A$3001,$A226)&gt;1,"DUPLICATE",""))</f>
        <v/>
      </c>
      <c r="G226" s="9" t="str">
        <f aca="false">IF($A226="","",IF(COUNTIF('3. Layout Parts'!$A$2:$A$3001,$A226)=0,"NOT ON BOARD","OK"))</f>
        <v/>
      </c>
    </row>
    <row r="227" customFormat="false" ht="15" hidden="false" customHeight="false" outlineLevel="0" collapsed="false">
      <c r="A227" s="14"/>
      <c r="B227" s="14"/>
      <c r="C227" s="15"/>
      <c r="D227" s="15"/>
      <c r="E227" s="15"/>
      <c r="F227" s="9" t="str">
        <f aca="false">IF($A227="","",IF(COUNTIF($A$2:$A$3001,$A227)&gt;1,"DUPLICATE",""))</f>
        <v/>
      </c>
      <c r="G227" s="9" t="str">
        <f aca="false">IF($A227="","",IF(COUNTIF('3. Layout Parts'!$A$2:$A$3001,$A227)=0,"NOT ON BOARD","OK"))</f>
        <v/>
      </c>
    </row>
    <row r="228" customFormat="false" ht="15" hidden="false" customHeight="false" outlineLevel="0" collapsed="false">
      <c r="A228" s="14"/>
      <c r="B228" s="14"/>
      <c r="C228" s="15"/>
      <c r="D228" s="15"/>
      <c r="E228" s="15"/>
      <c r="F228" s="9" t="str">
        <f aca="false">IF($A228="","",IF(COUNTIF($A$2:$A$3001,$A228)&gt;1,"DUPLICATE",""))</f>
        <v/>
      </c>
      <c r="G228" s="9" t="str">
        <f aca="false">IF($A228="","",IF(COUNTIF('3. Layout Parts'!$A$2:$A$3001,$A228)=0,"NOT ON BOARD","OK"))</f>
        <v/>
      </c>
    </row>
    <row r="229" customFormat="false" ht="15" hidden="false" customHeight="false" outlineLevel="0" collapsed="false">
      <c r="A229" s="14"/>
      <c r="B229" s="14"/>
      <c r="C229" s="15"/>
      <c r="D229" s="15"/>
      <c r="E229" s="15"/>
      <c r="F229" s="9" t="str">
        <f aca="false">IF($A229="","",IF(COUNTIF($A$2:$A$3001,$A229)&gt;1,"DUPLICATE",""))</f>
        <v/>
      </c>
      <c r="G229" s="9" t="str">
        <f aca="false">IF($A229="","",IF(COUNTIF('3. Layout Parts'!$A$2:$A$3001,$A229)=0,"NOT ON BOARD","OK"))</f>
        <v/>
      </c>
    </row>
    <row r="230" customFormat="false" ht="15" hidden="false" customHeight="false" outlineLevel="0" collapsed="false">
      <c r="A230" s="14"/>
      <c r="B230" s="14"/>
      <c r="C230" s="15"/>
      <c r="D230" s="15"/>
      <c r="E230" s="15"/>
      <c r="F230" s="9" t="str">
        <f aca="false">IF($A230="","",IF(COUNTIF($A$2:$A$3001,$A230)&gt;1,"DUPLICATE",""))</f>
        <v/>
      </c>
      <c r="G230" s="9" t="str">
        <f aca="false">IF($A230="","",IF(COUNTIF('3. Layout Parts'!$A$2:$A$3001,$A230)=0,"NOT ON BOARD","OK"))</f>
        <v/>
      </c>
    </row>
    <row r="231" customFormat="false" ht="15" hidden="false" customHeight="false" outlineLevel="0" collapsed="false">
      <c r="A231" s="14"/>
      <c r="B231" s="14"/>
      <c r="C231" s="15"/>
      <c r="D231" s="15"/>
      <c r="E231" s="15"/>
      <c r="F231" s="9" t="str">
        <f aca="false">IF($A231="","",IF(COUNTIF($A$2:$A$3001,$A231)&gt;1,"DUPLICATE",""))</f>
        <v/>
      </c>
      <c r="G231" s="9" t="str">
        <f aca="false">IF($A231="","",IF(COUNTIF('3. Layout Parts'!$A$2:$A$3001,$A231)=0,"NOT ON BOARD","OK"))</f>
        <v/>
      </c>
    </row>
    <row r="232" customFormat="false" ht="15" hidden="false" customHeight="false" outlineLevel="0" collapsed="false">
      <c r="A232" s="14"/>
      <c r="B232" s="14"/>
      <c r="C232" s="15"/>
      <c r="D232" s="15"/>
      <c r="E232" s="15"/>
      <c r="F232" s="9" t="str">
        <f aca="false">IF($A232="","",IF(COUNTIF($A$2:$A$3001,$A232)&gt;1,"DUPLICATE",""))</f>
        <v/>
      </c>
      <c r="G232" s="9" t="str">
        <f aca="false">IF($A232="","",IF(COUNTIF('3. Layout Parts'!$A$2:$A$3001,$A232)=0,"NOT ON BOARD","OK"))</f>
        <v/>
      </c>
    </row>
    <row r="233" customFormat="false" ht="15" hidden="false" customHeight="false" outlineLevel="0" collapsed="false">
      <c r="A233" s="14"/>
      <c r="B233" s="14"/>
      <c r="C233" s="15"/>
      <c r="D233" s="15"/>
      <c r="E233" s="15"/>
      <c r="F233" s="9" t="str">
        <f aca="false">IF($A233="","",IF(COUNTIF($A$2:$A$3001,$A233)&gt;1,"DUPLICATE",""))</f>
        <v/>
      </c>
      <c r="G233" s="9" t="str">
        <f aca="false">IF($A233="","",IF(COUNTIF('3. Layout Parts'!$A$2:$A$3001,$A233)=0,"NOT ON BOARD","OK"))</f>
        <v/>
      </c>
    </row>
    <row r="234" customFormat="false" ht="15" hidden="false" customHeight="false" outlineLevel="0" collapsed="false">
      <c r="A234" s="14"/>
      <c r="B234" s="14"/>
      <c r="C234" s="15"/>
      <c r="D234" s="15"/>
      <c r="E234" s="15"/>
      <c r="F234" s="9" t="str">
        <f aca="false">IF($A234="","",IF(COUNTIF($A$2:$A$3001,$A234)&gt;1,"DUPLICATE",""))</f>
        <v/>
      </c>
      <c r="G234" s="9" t="str">
        <f aca="false">IF($A234="","",IF(COUNTIF('3. Layout Parts'!$A$2:$A$3001,$A234)=0,"NOT ON BOARD","OK"))</f>
        <v/>
      </c>
    </row>
    <row r="235" customFormat="false" ht="15" hidden="false" customHeight="false" outlineLevel="0" collapsed="false">
      <c r="A235" s="14"/>
      <c r="B235" s="14"/>
      <c r="C235" s="15"/>
      <c r="D235" s="15"/>
      <c r="E235" s="15"/>
      <c r="F235" s="9" t="str">
        <f aca="false">IF($A235="","",IF(COUNTIF($A$2:$A$3001,$A235)&gt;1,"DUPLICATE",""))</f>
        <v/>
      </c>
      <c r="G235" s="9" t="str">
        <f aca="false">IF($A235="","",IF(COUNTIF('3. Layout Parts'!$A$2:$A$3001,$A235)=0,"NOT ON BOARD","OK"))</f>
        <v/>
      </c>
    </row>
    <row r="236" customFormat="false" ht="15" hidden="false" customHeight="false" outlineLevel="0" collapsed="false">
      <c r="A236" s="14"/>
      <c r="B236" s="14"/>
      <c r="C236" s="15"/>
      <c r="D236" s="15"/>
      <c r="E236" s="15"/>
      <c r="F236" s="9" t="str">
        <f aca="false">IF($A236="","",IF(COUNTIF($A$2:$A$3001,$A236)&gt;1,"DUPLICATE",""))</f>
        <v/>
      </c>
      <c r="G236" s="9" t="str">
        <f aca="false">IF($A236="","",IF(COUNTIF('3. Layout Parts'!$A$2:$A$3001,$A236)=0,"NOT ON BOARD","OK"))</f>
        <v/>
      </c>
    </row>
    <row r="237" customFormat="false" ht="15" hidden="false" customHeight="false" outlineLevel="0" collapsed="false">
      <c r="A237" s="14"/>
      <c r="B237" s="14"/>
      <c r="C237" s="15"/>
      <c r="D237" s="15"/>
      <c r="E237" s="15"/>
      <c r="F237" s="9" t="str">
        <f aca="false">IF($A237="","",IF(COUNTIF($A$2:$A$3001,$A237)&gt;1,"DUPLICATE",""))</f>
        <v/>
      </c>
      <c r="G237" s="9" t="str">
        <f aca="false">IF($A237="","",IF(COUNTIF('3. Layout Parts'!$A$2:$A$3001,$A237)=0,"NOT ON BOARD","OK"))</f>
        <v/>
      </c>
    </row>
    <row r="238" customFormat="false" ht="15" hidden="false" customHeight="false" outlineLevel="0" collapsed="false">
      <c r="A238" s="14"/>
      <c r="B238" s="14"/>
      <c r="C238" s="15"/>
      <c r="D238" s="15"/>
      <c r="E238" s="15"/>
      <c r="F238" s="9" t="str">
        <f aca="false">IF($A238="","",IF(COUNTIF($A$2:$A$3001,$A238)&gt;1,"DUPLICATE",""))</f>
        <v/>
      </c>
      <c r="G238" s="9" t="str">
        <f aca="false">IF($A238="","",IF(COUNTIF('3. Layout Parts'!$A$2:$A$3001,$A238)=0,"NOT ON BOARD","OK"))</f>
        <v/>
      </c>
    </row>
    <row r="239" customFormat="false" ht="15" hidden="false" customHeight="false" outlineLevel="0" collapsed="false">
      <c r="A239" s="14"/>
      <c r="B239" s="14"/>
      <c r="C239" s="15"/>
      <c r="D239" s="15"/>
      <c r="E239" s="15"/>
      <c r="F239" s="9" t="str">
        <f aca="false">IF($A239="","",IF(COUNTIF($A$2:$A$3001,$A239)&gt;1,"DUPLICATE",""))</f>
        <v/>
      </c>
      <c r="G239" s="9" t="str">
        <f aca="false">IF($A239="","",IF(COUNTIF('3. Layout Parts'!$A$2:$A$3001,$A239)=0,"NOT ON BOARD","OK"))</f>
        <v/>
      </c>
    </row>
    <row r="240" customFormat="false" ht="15" hidden="false" customHeight="false" outlineLevel="0" collapsed="false">
      <c r="A240" s="14"/>
      <c r="B240" s="14"/>
      <c r="C240" s="15"/>
      <c r="D240" s="15"/>
      <c r="E240" s="15"/>
      <c r="F240" s="9" t="str">
        <f aca="false">IF($A240="","",IF(COUNTIF($A$2:$A$3001,$A240)&gt;1,"DUPLICATE",""))</f>
        <v/>
      </c>
      <c r="G240" s="9" t="str">
        <f aca="false">IF($A240="","",IF(COUNTIF('3. Layout Parts'!$A$2:$A$3001,$A240)=0,"NOT ON BOARD","OK"))</f>
        <v/>
      </c>
    </row>
    <row r="241" customFormat="false" ht="15" hidden="false" customHeight="false" outlineLevel="0" collapsed="false">
      <c r="A241" s="14"/>
      <c r="B241" s="14"/>
      <c r="C241" s="15"/>
      <c r="D241" s="15"/>
      <c r="E241" s="15"/>
      <c r="F241" s="9" t="str">
        <f aca="false">IF($A241="","",IF(COUNTIF($A$2:$A$3001,$A241)&gt;1,"DUPLICATE",""))</f>
        <v/>
      </c>
      <c r="G241" s="9" t="str">
        <f aca="false">IF($A241="","",IF(COUNTIF('3. Layout Parts'!$A$2:$A$3001,$A241)=0,"NOT ON BOARD","OK"))</f>
        <v/>
      </c>
    </row>
    <row r="242" customFormat="false" ht="15" hidden="false" customHeight="false" outlineLevel="0" collapsed="false">
      <c r="A242" s="14"/>
      <c r="B242" s="14"/>
      <c r="C242" s="15"/>
      <c r="D242" s="15"/>
      <c r="E242" s="15"/>
      <c r="F242" s="9" t="str">
        <f aca="false">IF($A242="","",IF(COUNTIF($A$2:$A$3001,$A242)&gt;1,"DUPLICATE",""))</f>
        <v/>
      </c>
      <c r="G242" s="9" t="str">
        <f aca="false">IF($A242="","",IF(COUNTIF('3. Layout Parts'!$A$2:$A$3001,$A242)=0,"NOT ON BOARD","OK"))</f>
        <v/>
      </c>
    </row>
    <row r="243" customFormat="false" ht="15" hidden="false" customHeight="false" outlineLevel="0" collapsed="false">
      <c r="A243" s="14"/>
      <c r="B243" s="14"/>
      <c r="C243" s="15"/>
      <c r="D243" s="15"/>
      <c r="E243" s="15"/>
      <c r="F243" s="9" t="str">
        <f aca="false">IF($A243="","",IF(COUNTIF($A$2:$A$3001,$A243)&gt;1,"DUPLICATE",""))</f>
        <v/>
      </c>
      <c r="G243" s="9" t="str">
        <f aca="false">IF($A243="","",IF(COUNTIF('3. Layout Parts'!$A$2:$A$3001,$A243)=0,"NOT ON BOARD","OK"))</f>
        <v/>
      </c>
    </row>
    <row r="244" customFormat="false" ht="15" hidden="false" customHeight="false" outlineLevel="0" collapsed="false">
      <c r="A244" s="14"/>
      <c r="B244" s="14"/>
      <c r="C244" s="15"/>
      <c r="D244" s="15"/>
      <c r="E244" s="15"/>
      <c r="F244" s="9" t="str">
        <f aca="false">IF($A244="","",IF(COUNTIF($A$2:$A$3001,$A244)&gt;1,"DUPLICATE",""))</f>
        <v/>
      </c>
      <c r="G244" s="9" t="str">
        <f aca="false">IF($A244="","",IF(COUNTIF('3. Layout Parts'!$A$2:$A$3001,$A244)=0,"NOT ON BOARD","OK"))</f>
        <v/>
      </c>
    </row>
    <row r="245" customFormat="false" ht="15" hidden="false" customHeight="false" outlineLevel="0" collapsed="false">
      <c r="A245" s="14"/>
      <c r="B245" s="14"/>
      <c r="C245" s="15"/>
      <c r="D245" s="15"/>
      <c r="E245" s="15"/>
      <c r="F245" s="9" t="str">
        <f aca="false">IF($A245="","",IF(COUNTIF($A$2:$A$3001,$A245)&gt;1,"DUPLICATE",""))</f>
        <v/>
      </c>
      <c r="G245" s="9" t="str">
        <f aca="false">IF($A245="","",IF(COUNTIF('3. Layout Parts'!$A$2:$A$3001,$A245)=0,"NOT ON BOARD","OK"))</f>
        <v/>
      </c>
    </row>
    <row r="246" customFormat="false" ht="15" hidden="false" customHeight="false" outlineLevel="0" collapsed="false">
      <c r="A246" s="14"/>
      <c r="B246" s="14"/>
      <c r="C246" s="15"/>
      <c r="D246" s="15"/>
      <c r="E246" s="15"/>
      <c r="F246" s="9" t="str">
        <f aca="false">IF($A246="","",IF(COUNTIF($A$2:$A$3001,$A246)&gt;1,"DUPLICATE",""))</f>
        <v/>
      </c>
      <c r="G246" s="9" t="str">
        <f aca="false">IF($A246="","",IF(COUNTIF('3. Layout Parts'!$A$2:$A$3001,$A246)=0,"NOT ON BOARD","OK"))</f>
        <v/>
      </c>
    </row>
    <row r="247" customFormat="false" ht="15" hidden="false" customHeight="false" outlineLevel="0" collapsed="false">
      <c r="A247" s="14"/>
      <c r="B247" s="14"/>
      <c r="C247" s="15"/>
      <c r="D247" s="15"/>
      <c r="E247" s="15"/>
      <c r="F247" s="9" t="str">
        <f aca="false">IF($A247="","",IF(COUNTIF($A$2:$A$3001,$A247)&gt;1,"DUPLICATE",""))</f>
        <v/>
      </c>
      <c r="G247" s="9" t="str">
        <f aca="false">IF($A247="","",IF(COUNTIF('3. Layout Parts'!$A$2:$A$3001,$A247)=0,"NOT ON BOARD","OK"))</f>
        <v/>
      </c>
    </row>
    <row r="248" customFormat="false" ht="15" hidden="false" customHeight="false" outlineLevel="0" collapsed="false">
      <c r="A248" s="14"/>
      <c r="B248" s="14"/>
      <c r="C248" s="15"/>
      <c r="D248" s="15"/>
      <c r="E248" s="15"/>
      <c r="F248" s="9" t="str">
        <f aca="false">IF($A248="","",IF(COUNTIF($A$2:$A$3001,$A248)&gt;1,"DUPLICATE",""))</f>
        <v/>
      </c>
      <c r="G248" s="9" t="str">
        <f aca="false">IF($A248="","",IF(COUNTIF('3. Layout Parts'!$A$2:$A$3001,$A248)=0,"NOT ON BOARD","OK"))</f>
        <v/>
      </c>
    </row>
    <row r="249" customFormat="false" ht="15" hidden="false" customHeight="false" outlineLevel="0" collapsed="false">
      <c r="A249" s="14"/>
      <c r="B249" s="14"/>
      <c r="C249" s="15"/>
      <c r="D249" s="15"/>
      <c r="E249" s="15"/>
      <c r="F249" s="9" t="str">
        <f aca="false">IF($A249="","",IF(COUNTIF($A$2:$A$3001,$A249)&gt;1,"DUPLICATE",""))</f>
        <v/>
      </c>
      <c r="G249" s="9" t="str">
        <f aca="false">IF($A249="","",IF(COUNTIF('3. Layout Parts'!$A$2:$A$3001,$A249)=0,"NOT ON BOARD","OK"))</f>
        <v/>
      </c>
    </row>
    <row r="250" customFormat="false" ht="15" hidden="false" customHeight="false" outlineLevel="0" collapsed="false">
      <c r="A250" s="14"/>
      <c r="B250" s="14"/>
      <c r="C250" s="15"/>
      <c r="D250" s="15"/>
      <c r="E250" s="15"/>
      <c r="F250" s="9" t="str">
        <f aca="false">IF($A250="","",IF(COUNTIF($A$2:$A$3001,$A250)&gt;1,"DUPLICATE",""))</f>
        <v/>
      </c>
      <c r="G250" s="9" t="str">
        <f aca="false">IF($A250="","",IF(COUNTIF('3. Layout Parts'!$A$2:$A$3001,$A250)=0,"NOT ON BOARD","OK"))</f>
        <v/>
      </c>
    </row>
    <row r="251" customFormat="false" ht="15" hidden="false" customHeight="false" outlineLevel="0" collapsed="false">
      <c r="A251" s="14"/>
      <c r="B251" s="14"/>
      <c r="C251" s="15"/>
      <c r="D251" s="15"/>
      <c r="E251" s="15"/>
      <c r="F251" s="9" t="str">
        <f aca="false">IF($A251="","",IF(COUNTIF($A$2:$A$3001,$A251)&gt;1,"DUPLICATE",""))</f>
        <v/>
      </c>
      <c r="G251" s="9" t="str">
        <f aca="false">IF($A251="","",IF(COUNTIF('3. Layout Parts'!$A$2:$A$3001,$A251)=0,"NOT ON BOARD","OK"))</f>
        <v/>
      </c>
    </row>
    <row r="252" customFormat="false" ht="15" hidden="false" customHeight="false" outlineLevel="0" collapsed="false">
      <c r="A252" s="14"/>
      <c r="B252" s="14"/>
      <c r="C252" s="15"/>
      <c r="D252" s="15"/>
      <c r="E252" s="15"/>
      <c r="F252" s="9" t="str">
        <f aca="false">IF($A252="","",IF(COUNTIF($A$2:$A$3001,$A252)&gt;1,"DUPLICATE",""))</f>
        <v/>
      </c>
      <c r="G252" s="9" t="str">
        <f aca="false">IF($A252="","",IF(COUNTIF('3. Layout Parts'!$A$2:$A$3001,$A252)=0,"NOT ON BOARD","OK"))</f>
        <v/>
      </c>
    </row>
    <row r="253" customFormat="false" ht="15" hidden="false" customHeight="false" outlineLevel="0" collapsed="false">
      <c r="A253" s="14"/>
      <c r="B253" s="14"/>
      <c r="C253" s="15"/>
      <c r="D253" s="15"/>
      <c r="E253" s="15"/>
      <c r="F253" s="9" t="str">
        <f aca="false">IF($A253="","",IF(COUNTIF($A$2:$A$3001,$A253)&gt;1,"DUPLICATE",""))</f>
        <v/>
      </c>
      <c r="G253" s="9" t="str">
        <f aca="false">IF($A253="","",IF(COUNTIF('3. Layout Parts'!$A$2:$A$3001,$A253)=0,"NOT ON BOARD","OK"))</f>
        <v/>
      </c>
    </row>
    <row r="254" customFormat="false" ht="15" hidden="false" customHeight="false" outlineLevel="0" collapsed="false">
      <c r="A254" s="14"/>
      <c r="B254" s="14"/>
      <c r="C254" s="15"/>
      <c r="D254" s="15"/>
      <c r="E254" s="15"/>
      <c r="F254" s="9" t="str">
        <f aca="false">IF($A254="","",IF(COUNTIF($A$2:$A$3001,$A254)&gt;1,"DUPLICATE",""))</f>
        <v/>
      </c>
      <c r="G254" s="9" t="str">
        <f aca="false">IF($A254="","",IF(COUNTIF('3. Layout Parts'!$A$2:$A$3001,$A254)=0,"NOT ON BOARD","OK"))</f>
        <v/>
      </c>
    </row>
    <row r="255" customFormat="false" ht="15" hidden="false" customHeight="false" outlineLevel="0" collapsed="false">
      <c r="A255" s="14"/>
      <c r="B255" s="14"/>
      <c r="C255" s="15"/>
      <c r="D255" s="15"/>
      <c r="E255" s="15"/>
      <c r="F255" s="9" t="str">
        <f aca="false">IF($A255="","",IF(COUNTIF($A$2:$A$3001,$A255)&gt;1,"DUPLICATE",""))</f>
        <v/>
      </c>
      <c r="G255" s="9" t="str">
        <f aca="false">IF($A255="","",IF(COUNTIF('3. Layout Parts'!$A$2:$A$3001,$A255)=0,"NOT ON BOARD","OK"))</f>
        <v/>
      </c>
    </row>
    <row r="256" customFormat="false" ht="15" hidden="false" customHeight="false" outlineLevel="0" collapsed="false">
      <c r="A256" s="14"/>
      <c r="B256" s="14"/>
      <c r="C256" s="15"/>
      <c r="D256" s="15"/>
      <c r="E256" s="15"/>
      <c r="F256" s="9" t="str">
        <f aca="false">IF($A256="","",IF(COUNTIF($A$2:$A$3001,$A256)&gt;1,"DUPLICATE",""))</f>
        <v/>
      </c>
      <c r="G256" s="9" t="str">
        <f aca="false">IF($A256="","",IF(COUNTIF('3. Layout Parts'!$A$2:$A$3001,$A256)=0,"NOT ON BOARD","OK"))</f>
        <v/>
      </c>
    </row>
    <row r="257" customFormat="false" ht="15" hidden="false" customHeight="false" outlineLevel="0" collapsed="false">
      <c r="A257" s="14"/>
      <c r="B257" s="14"/>
      <c r="C257" s="15"/>
      <c r="D257" s="15"/>
      <c r="E257" s="15"/>
      <c r="F257" s="9" t="str">
        <f aca="false">IF($A257="","",IF(COUNTIF($A$2:$A$3001,$A257)&gt;1,"DUPLICATE",""))</f>
        <v/>
      </c>
      <c r="G257" s="9" t="str">
        <f aca="false">IF($A257="","",IF(COUNTIF('3. Layout Parts'!$A$2:$A$3001,$A257)=0,"NOT ON BOARD","OK"))</f>
        <v/>
      </c>
    </row>
    <row r="258" customFormat="false" ht="15" hidden="false" customHeight="false" outlineLevel="0" collapsed="false">
      <c r="A258" s="14"/>
      <c r="B258" s="14"/>
      <c r="C258" s="15"/>
      <c r="D258" s="15"/>
      <c r="E258" s="15"/>
      <c r="F258" s="9" t="str">
        <f aca="false">IF($A258="","",IF(COUNTIF($A$2:$A$3001,$A258)&gt;1,"DUPLICATE",""))</f>
        <v/>
      </c>
      <c r="G258" s="9" t="str">
        <f aca="false">IF($A258="","",IF(COUNTIF('3. Layout Parts'!$A$2:$A$3001,$A258)=0,"NOT ON BOARD","OK"))</f>
        <v/>
      </c>
    </row>
    <row r="259" customFormat="false" ht="15" hidden="false" customHeight="false" outlineLevel="0" collapsed="false">
      <c r="A259" s="14"/>
      <c r="B259" s="14"/>
      <c r="C259" s="15"/>
      <c r="D259" s="15"/>
      <c r="E259" s="15"/>
      <c r="F259" s="9" t="str">
        <f aca="false">IF($A259="","",IF(COUNTIF($A$2:$A$3001,$A259)&gt;1,"DUPLICATE",""))</f>
        <v/>
      </c>
      <c r="G259" s="9" t="str">
        <f aca="false">IF($A259="","",IF(COUNTIF('3. Layout Parts'!$A$2:$A$3001,$A259)=0,"NOT ON BOARD","OK"))</f>
        <v/>
      </c>
    </row>
    <row r="260" customFormat="false" ht="15" hidden="false" customHeight="false" outlineLevel="0" collapsed="false">
      <c r="A260" s="14"/>
      <c r="B260" s="14"/>
      <c r="C260" s="15"/>
      <c r="D260" s="15"/>
      <c r="E260" s="15"/>
      <c r="F260" s="9" t="str">
        <f aca="false">IF($A260="","",IF(COUNTIF($A$2:$A$3001,$A260)&gt;1,"DUPLICATE",""))</f>
        <v/>
      </c>
      <c r="G260" s="9" t="str">
        <f aca="false">IF($A260="","",IF(COUNTIF('3. Layout Parts'!$A$2:$A$3001,$A260)=0,"NOT ON BOARD","OK"))</f>
        <v/>
      </c>
    </row>
    <row r="261" customFormat="false" ht="15" hidden="false" customHeight="false" outlineLevel="0" collapsed="false">
      <c r="A261" s="14"/>
      <c r="B261" s="14"/>
      <c r="C261" s="15"/>
      <c r="D261" s="15"/>
      <c r="E261" s="15"/>
      <c r="F261" s="9" t="str">
        <f aca="false">IF($A261="","",IF(COUNTIF($A$2:$A$3001,$A261)&gt;1,"DUPLICATE",""))</f>
        <v/>
      </c>
      <c r="G261" s="9" t="str">
        <f aca="false">IF($A261="","",IF(COUNTIF('3. Layout Parts'!$A$2:$A$3001,$A261)=0,"NOT ON BOARD","OK"))</f>
        <v/>
      </c>
    </row>
    <row r="262" customFormat="false" ht="15" hidden="false" customHeight="false" outlineLevel="0" collapsed="false">
      <c r="A262" s="14"/>
      <c r="B262" s="14"/>
      <c r="C262" s="15"/>
      <c r="D262" s="15"/>
      <c r="E262" s="15"/>
      <c r="F262" s="9" t="str">
        <f aca="false">IF($A262="","",IF(COUNTIF($A$2:$A$3001,$A262)&gt;1,"DUPLICATE",""))</f>
        <v/>
      </c>
      <c r="G262" s="9" t="str">
        <f aca="false">IF($A262="","",IF(COUNTIF('3. Layout Parts'!$A$2:$A$3001,$A262)=0,"NOT ON BOARD","OK"))</f>
        <v/>
      </c>
    </row>
    <row r="263" customFormat="false" ht="15" hidden="false" customHeight="false" outlineLevel="0" collapsed="false">
      <c r="A263" s="14"/>
      <c r="B263" s="14"/>
      <c r="C263" s="15"/>
      <c r="D263" s="15"/>
      <c r="E263" s="15"/>
      <c r="F263" s="9" t="str">
        <f aca="false">IF($A263="","",IF(COUNTIF($A$2:$A$3001,$A263)&gt;1,"DUPLICATE",""))</f>
        <v/>
      </c>
      <c r="G263" s="9" t="str">
        <f aca="false">IF($A263="","",IF(COUNTIF('3. Layout Parts'!$A$2:$A$3001,$A263)=0,"NOT ON BOARD","OK"))</f>
        <v/>
      </c>
    </row>
    <row r="264" customFormat="false" ht="15" hidden="false" customHeight="false" outlineLevel="0" collapsed="false">
      <c r="A264" s="14"/>
      <c r="B264" s="14"/>
      <c r="C264" s="15"/>
      <c r="D264" s="15"/>
      <c r="E264" s="15"/>
      <c r="F264" s="9" t="str">
        <f aca="false">IF($A264="","",IF(COUNTIF($A$2:$A$3001,$A264)&gt;1,"DUPLICATE",""))</f>
        <v/>
      </c>
      <c r="G264" s="9" t="str">
        <f aca="false">IF($A264="","",IF(COUNTIF('3. Layout Parts'!$A$2:$A$3001,$A264)=0,"NOT ON BOARD","OK"))</f>
        <v/>
      </c>
    </row>
    <row r="265" customFormat="false" ht="15" hidden="false" customHeight="false" outlineLevel="0" collapsed="false">
      <c r="A265" s="14"/>
      <c r="B265" s="14"/>
      <c r="C265" s="15"/>
      <c r="D265" s="15"/>
      <c r="E265" s="15"/>
      <c r="F265" s="9" t="str">
        <f aca="false">IF($A265="","",IF(COUNTIF($A$2:$A$3001,$A265)&gt;1,"DUPLICATE",""))</f>
        <v/>
      </c>
      <c r="G265" s="9" t="str">
        <f aca="false">IF($A265="","",IF(COUNTIF('3. Layout Parts'!$A$2:$A$3001,$A265)=0,"NOT ON BOARD","OK"))</f>
        <v/>
      </c>
    </row>
    <row r="266" customFormat="false" ht="15" hidden="false" customHeight="false" outlineLevel="0" collapsed="false">
      <c r="A266" s="14"/>
      <c r="B266" s="14"/>
      <c r="C266" s="15"/>
      <c r="D266" s="15"/>
      <c r="E266" s="15"/>
      <c r="F266" s="9" t="str">
        <f aca="false">IF($A266="","",IF(COUNTIF($A$2:$A$3001,$A266)&gt;1,"DUPLICATE",""))</f>
        <v/>
      </c>
      <c r="G266" s="9" t="str">
        <f aca="false">IF($A266="","",IF(COUNTIF('3. Layout Parts'!$A$2:$A$3001,$A266)=0,"NOT ON BOARD","OK"))</f>
        <v/>
      </c>
    </row>
    <row r="267" customFormat="false" ht="15" hidden="false" customHeight="false" outlineLevel="0" collapsed="false">
      <c r="A267" s="14"/>
      <c r="B267" s="14"/>
      <c r="C267" s="15"/>
      <c r="D267" s="15"/>
      <c r="E267" s="15"/>
      <c r="F267" s="9" t="str">
        <f aca="false">IF($A267="","",IF(COUNTIF($A$2:$A$3001,$A267)&gt;1,"DUPLICATE",""))</f>
        <v/>
      </c>
      <c r="G267" s="9" t="str">
        <f aca="false">IF($A267="","",IF(COUNTIF('3. Layout Parts'!$A$2:$A$3001,$A267)=0,"NOT ON BOARD","OK"))</f>
        <v/>
      </c>
    </row>
    <row r="268" customFormat="false" ht="15" hidden="false" customHeight="false" outlineLevel="0" collapsed="false">
      <c r="A268" s="14"/>
      <c r="B268" s="14"/>
      <c r="C268" s="15"/>
      <c r="D268" s="15"/>
      <c r="E268" s="15"/>
      <c r="F268" s="9" t="str">
        <f aca="false">IF($A268="","",IF(COUNTIF($A$2:$A$3001,$A268)&gt;1,"DUPLICATE",""))</f>
        <v/>
      </c>
      <c r="G268" s="9" t="str">
        <f aca="false">IF($A268="","",IF(COUNTIF('3. Layout Parts'!$A$2:$A$3001,$A268)=0,"NOT ON BOARD","OK"))</f>
        <v/>
      </c>
    </row>
    <row r="269" customFormat="false" ht="15" hidden="false" customHeight="false" outlineLevel="0" collapsed="false">
      <c r="A269" s="14"/>
      <c r="B269" s="14"/>
      <c r="C269" s="15"/>
      <c r="D269" s="15"/>
      <c r="E269" s="15"/>
      <c r="F269" s="9" t="str">
        <f aca="false">IF($A269="","",IF(COUNTIF($A$2:$A$3001,$A269)&gt;1,"DUPLICATE",""))</f>
        <v/>
      </c>
      <c r="G269" s="9" t="str">
        <f aca="false">IF($A269="","",IF(COUNTIF('3. Layout Parts'!$A$2:$A$3001,$A269)=0,"NOT ON BOARD","OK"))</f>
        <v/>
      </c>
    </row>
    <row r="270" customFormat="false" ht="15" hidden="false" customHeight="false" outlineLevel="0" collapsed="false">
      <c r="A270" s="14"/>
      <c r="B270" s="14"/>
      <c r="C270" s="15"/>
      <c r="D270" s="15"/>
      <c r="E270" s="15"/>
      <c r="F270" s="9" t="str">
        <f aca="false">IF($A270="","",IF(COUNTIF($A$2:$A$3001,$A270)&gt;1,"DUPLICATE",""))</f>
        <v/>
      </c>
      <c r="G270" s="9" t="str">
        <f aca="false">IF($A270="","",IF(COUNTIF('3. Layout Parts'!$A$2:$A$3001,$A270)=0,"NOT ON BOARD","OK"))</f>
        <v/>
      </c>
    </row>
    <row r="271" customFormat="false" ht="15" hidden="false" customHeight="false" outlineLevel="0" collapsed="false">
      <c r="A271" s="14"/>
      <c r="B271" s="14"/>
      <c r="C271" s="15"/>
      <c r="D271" s="15"/>
      <c r="E271" s="15"/>
      <c r="F271" s="9" t="str">
        <f aca="false">IF($A271="","",IF(COUNTIF($A$2:$A$3001,$A271)&gt;1,"DUPLICATE",""))</f>
        <v/>
      </c>
      <c r="G271" s="9" t="str">
        <f aca="false">IF($A271="","",IF(COUNTIF('3. Layout Parts'!$A$2:$A$3001,$A271)=0,"NOT ON BOARD","OK"))</f>
        <v/>
      </c>
    </row>
    <row r="272" customFormat="false" ht="15" hidden="false" customHeight="false" outlineLevel="0" collapsed="false">
      <c r="A272" s="14"/>
      <c r="B272" s="14"/>
      <c r="C272" s="15"/>
      <c r="D272" s="15"/>
      <c r="E272" s="15"/>
      <c r="F272" s="9" t="str">
        <f aca="false">IF($A272="","",IF(COUNTIF($A$2:$A$3001,$A272)&gt;1,"DUPLICATE",""))</f>
        <v/>
      </c>
      <c r="G272" s="9" t="str">
        <f aca="false">IF($A272="","",IF(COUNTIF('3. Layout Parts'!$A$2:$A$3001,$A272)=0,"NOT ON BOARD","OK"))</f>
        <v/>
      </c>
    </row>
    <row r="273" customFormat="false" ht="15" hidden="false" customHeight="false" outlineLevel="0" collapsed="false">
      <c r="A273" s="14"/>
      <c r="B273" s="14"/>
      <c r="C273" s="15"/>
      <c r="D273" s="15"/>
      <c r="E273" s="15"/>
      <c r="F273" s="9" t="str">
        <f aca="false">IF($A273="","",IF(COUNTIF($A$2:$A$3001,$A273)&gt;1,"DUPLICATE",""))</f>
        <v/>
      </c>
      <c r="G273" s="9" t="str">
        <f aca="false">IF($A273="","",IF(COUNTIF('3. Layout Parts'!$A$2:$A$3001,$A273)=0,"NOT ON BOARD","OK"))</f>
        <v/>
      </c>
    </row>
    <row r="274" customFormat="false" ht="15" hidden="false" customHeight="false" outlineLevel="0" collapsed="false">
      <c r="A274" s="14"/>
      <c r="B274" s="14"/>
      <c r="C274" s="15"/>
      <c r="D274" s="15"/>
      <c r="E274" s="15"/>
      <c r="F274" s="9" t="str">
        <f aca="false">IF($A274="","",IF(COUNTIF($A$2:$A$3001,$A274)&gt;1,"DUPLICATE",""))</f>
        <v/>
      </c>
      <c r="G274" s="9" t="str">
        <f aca="false">IF($A274="","",IF(COUNTIF('3. Layout Parts'!$A$2:$A$3001,$A274)=0,"NOT ON BOARD","OK"))</f>
        <v/>
      </c>
    </row>
    <row r="275" customFormat="false" ht="15" hidden="false" customHeight="false" outlineLevel="0" collapsed="false">
      <c r="A275" s="14"/>
      <c r="B275" s="14"/>
      <c r="C275" s="15"/>
      <c r="D275" s="15"/>
      <c r="E275" s="15"/>
      <c r="F275" s="9" t="str">
        <f aca="false">IF($A275="","",IF(COUNTIF($A$2:$A$3001,$A275)&gt;1,"DUPLICATE",""))</f>
        <v/>
      </c>
      <c r="G275" s="9" t="str">
        <f aca="false">IF($A275="","",IF(COUNTIF('3. Layout Parts'!$A$2:$A$3001,$A275)=0,"NOT ON BOARD","OK"))</f>
        <v/>
      </c>
    </row>
    <row r="276" customFormat="false" ht="15" hidden="false" customHeight="false" outlineLevel="0" collapsed="false">
      <c r="A276" s="14"/>
      <c r="B276" s="14"/>
      <c r="C276" s="15"/>
      <c r="D276" s="15"/>
      <c r="E276" s="15"/>
      <c r="F276" s="9" t="str">
        <f aca="false">IF($A276="","",IF(COUNTIF($A$2:$A$3001,$A276)&gt;1,"DUPLICATE",""))</f>
        <v/>
      </c>
      <c r="G276" s="9" t="str">
        <f aca="false">IF($A276="","",IF(COUNTIF('3. Layout Parts'!$A$2:$A$3001,$A276)=0,"NOT ON BOARD","OK"))</f>
        <v/>
      </c>
    </row>
    <row r="277" customFormat="false" ht="15" hidden="false" customHeight="false" outlineLevel="0" collapsed="false">
      <c r="A277" s="14"/>
      <c r="B277" s="14"/>
      <c r="C277" s="15"/>
      <c r="D277" s="15"/>
      <c r="E277" s="15"/>
      <c r="F277" s="9" t="str">
        <f aca="false">IF($A277="","",IF(COUNTIF($A$2:$A$3001,$A277)&gt;1,"DUPLICATE",""))</f>
        <v/>
      </c>
      <c r="G277" s="9" t="str">
        <f aca="false">IF($A277="","",IF(COUNTIF('3. Layout Parts'!$A$2:$A$3001,$A277)=0,"NOT ON BOARD","OK"))</f>
        <v/>
      </c>
    </row>
    <row r="278" customFormat="false" ht="15" hidden="false" customHeight="false" outlineLevel="0" collapsed="false">
      <c r="A278" s="14"/>
      <c r="B278" s="14"/>
      <c r="C278" s="15"/>
      <c r="D278" s="15"/>
      <c r="E278" s="15"/>
      <c r="F278" s="9" t="str">
        <f aca="false">IF($A278="","",IF(COUNTIF($A$2:$A$3001,$A278)&gt;1,"DUPLICATE",""))</f>
        <v/>
      </c>
      <c r="G278" s="9" t="str">
        <f aca="false">IF($A278="","",IF(COUNTIF('3. Layout Parts'!$A$2:$A$3001,$A278)=0,"NOT ON BOARD","OK"))</f>
        <v/>
      </c>
    </row>
    <row r="279" customFormat="false" ht="15" hidden="false" customHeight="false" outlineLevel="0" collapsed="false">
      <c r="A279" s="14"/>
      <c r="B279" s="14"/>
      <c r="C279" s="15"/>
      <c r="D279" s="15"/>
      <c r="E279" s="15"/>
      <c r="F279" s="9" t="str">
        <f aca="false">IF($A279="","",IF(COUNTIF($A$2:$A$3001,$A279)&gt;1,"DUPLICATE",""))</f>
        <v/>
      </c>
      <c r="G279" s="9" t="str">
        <f aca="false">IF($A279="","",IF(COUNTIF('3. Layout Parts'!$A$2:$A$3001,$A279)=0,"NOT ON BOARD","OK"))</f>
        <v/>
      </c>
    </row>
    <row r="280" customFormat="false" ht="15" hidden="false" customHeight="false" outlineLevel="0" collapsed="false">
      <c r="A280" s="14"/>
      <c r="B280" s="14"/>
      <c r="C280" s="15"/>
      <c r="D280" s="15"/>
      <c r="E280" s="15"/>
      <c r="F280" s="9" t="str">
        <f aca="false">IF($A280="","",IF(COUNTIF($A$2:$A$3001,$A280)&gt;1,"DUPLICATE",""))</f>
        <v/>
      </c>
      <c r="G280" s="9" t="str">
        <f aca="false">IF($A280="","",IF(COUNTIF('3. Layout Parts'!$A$2:$A$3001,$A280)=0,"NOT ON BOARD","OK"))</f>
        <v/>
      </c>
    </row>
    <row r="281" customFormat="false" ht="15" hidden="false" customHeight="false" outlineLevel="0" collapsed="false">
      <c r="A281" s="14"/>
      <c r="B281" s="14"/>
      <c r="C281" s="15"/>
      <c r="D281" s="15"/>
      <c r="E281" s="15"/>
      <c r="F281" s="9" t="str">
        <f aca="false">IF($A281="","",IF(COUNTIF($A$2:$A$3001,$A281)&gt;1,"DUPLICATE",""))</f>
        <v/>
      </c>
      <c r="G281" s="9" t="str">
        <f aca="false">IF($A281="","",IF(COUNTIF('3. Layout Parts'!$A$2:$A$3001,$A281)=0,"NOT ON BOARD","OK"))</f>
        <v/>
      </c>
    </row>
    <row r="282" customFormat="false" ht="15" hidden="false" customHeight="false" outlineLevel="0" collapsed="false">
      <c r="A282" s="14"/>
      <c r="B282" s="14"/>
      <c r="C282" s="15"/>
      <c r="D282" s="15"/>
      <c r="E282" s="15"/>
      <c r="F282" s="9" t="str">
        <f aca="false">IF($A282="","",IF(COUNTIF($A$2:$A$3001,$A282)&gt;1,"DUPLICATE",""))</f>
        <v/>
      </c>
      <c r="G282" s="9" t="str">
        <f aca="false">IF($A282="","",IF(COUNTIF('3. Layout Parts'!$A$2:$A$3001,$A282)=0,"NOT ON BOARD","OK"))</f>
        <v/>
      </c>
    </row>
    <row r="283" customFormat="false" ht="15" hidden="false" customHeight="false" outlineLevel="0" collapsed="false">
      <c r="A283" s="14"/>
      <c r="B283" s="14"/>
      <c r="C283" s="15"/>
      <c r="D283" s="15"/>
      <c r="E283" s="15"/>
      <c r="F283" s="9" t="str">
        <f aca="false">IF($A283="","",IF(COUNTIF($A$2:$A$3001,$A283)&gt;1,"DUPLICATE",""))</f>
        <v/>
      </c>
      <c r="G283" s="9" t="str">
        <f aca="false">IF($A283="","",IF(COUNTIF('3. Layout Parts'!$A$2:$A$3001,$A283)=0,"NOT ON BOARD","OK"))</f>
        <v/>
      </c>
    </row>
    <row r="284" customFormat="false" ht="15" hidden="false" customHeight="false" outlineLevel="0" collapsed="false">
      <c r="A284" s="14"/>
      <c r="B284" s="14"/>
      <c r="C284" s="15"/>
      <c r="D284" s="15"/>
      <c r="E284" s="15"/>
      <c r="F284" s="9" t="str">
        <f aca="false">IF($A284="","",IF(COUNTIF($A$2:$A$3001,$A284)&gt;1,"DUPLICATE",""))</f>
        <v/>
      </c>
      <c r="G284" s="9" t="str">
        <f aca="false">IF($A284="","",IF(COUNTIF('3. Layout Parts'!$A$2:$A$3001,$A284)=0,"NOT ON BOARD","OK"))</f>
        <v/>
      </c>
    </row>
    <row r="285" customFormat="false" ht="15" hidden="false" customHeight="false" outlineLevel="0" collapsed="false">
      <c r="A285" s="14"/>
      <c r="B285" s="14"/>
      <c r="C285" s="15"/>
      <c r="D285" s="15"/>
      <c r="E285" s="15"/>
      <c r="F285" s="9" t="str">
        <f aca="false">IF($A285="","",IF(COUNTIF($A$2:$A$3001,$A285)&gt;1,"DUPLICATE",""))</f>
        <v/>
      </c>
      <c r="G285" s="9" t="str">
        <f aca="false">IF($A285="","",IF(COUNTIF('3. Layout Parts'!$A$2:$A$3001,$A285)=0,"NOT ON BOARD","OK"))</f>
        <v/>
      </c>
    </row>
    <row r="286" customFormat="false" ht="15" hidden="false" customHeight="false" outlineLevel="0" collapsed="false">
      <c r="A286" s="14"/>
      <c r="B286" s="14"/>
      <c r="C286" s="15"/>
      <c r="D286" s="15"/>
      <c r="E286" s="15"/>
      <c r="F286" s="9" t="str">
        <f aca="false">IF($A286="","",IF(COUNTIF($A$2:$A$3001,$A286)&gt;1,"DUPLICATE",""))</f>
        <v/>
      </c>
      <c r="G286" s="9" t="str">
        <f aca="false">IF($A286="","",IF(COUNTIF('3. Layout Parts'!$A$2:$A$3001,$A286)=0,"NOT ON BOARD","OK"))</f>
        <v/>
      </c>
    </row>
    <row r="287" customFormat="false" ht="15" hidden="false" customHeight="false" outlineLevel="0" collapsed="false">
      <c r="A287" s="14"/>
      <c r="B287" s="14"/>
      <c r="C287" s="15"/>
      <c r="D287" s="15"/>
      <c r="E287" s="15"/>
      <c r="F287" s="9" t="str">
        <f aca="false">IF($A287="","",IF(COUNTIF($A$2:$A$3001,$A287)&gt;1,"DUPLICATE",""))</f>
        <v/>
      </c>
      <c r="G287" s="9" t="str">
        <f aca="false">IF($A287="","",IF(COUNTIF('3. Layout Parts'!$A$2:$A$3001,$A287)=0,"NOT ON BOARD","OK"))</f>
        <v/>
      </c>
    </row>
    <row r="288" customFormat="false" ht="15" hidden="false" customHeight="false" outlineLevel="0" collapsed="false">
      <c r="A288" s="14"/>
      <c r="B288" s="14"/>
      <c r="C288" s="15"/>
      <c r="D288" s="15"/>
      <c r="E288" s="15"/>
      <c r="F288" s="9" t="str">
        <f aca="false">IF($A288="","",IF(COUNTIF($A$2:$A$3001,$A288)&gt;1,"DUPLICATE",""))</f>
        <v/>
      </c>
      <c r="G288" s="9" t="str">
        <f aca="false">IF($A288="","",IF(COUNTIF('3. Layout Parts'!$A$2:$A$3001,$A288)=0,"NOT ON BOARD","OK"))</f>
        <v/>
      </c>
    </row>
    <row r="289" customFormat="false" ht="15" hidden="false" customHeight="false" outlineLevel="0" collapsed="false">
      <c r="A289" s="14"/>
      <c r="B289" s="14"/>
      <c r="C289" s="15"/>
      <c r="D289" s="15"/>
      <c r="E289" s="15"/>
      <c r="F289" s="9" t="str">
        <f aca="false">IF($A289="","",IF(COUNTIF($A$2:$A$3001,$A289)&gt;1,"DUPLICATE",""))</f>
        <v/>
      </c>
      <c r="G289" s="9" t="str">
        <f aca="false">IF($A289="","",IF(COUNTIF('3. Layout Parts'!$A$2:$A$3001,$A289)=0,"NOT ON BOARD","OK"))</f>
        <v/>
      </c>
    </row>
    <row r="290" customFormat="false" ht="15" hidden="false" customHeight="false" outlineLevel="0" collapsed="false">
      <c r="A290" s="14"/>
      <c r="B290" s="14"/>
      <c r="C290" s="15"/>
      <c r="D290" s="15"/>
      <c r="E290" s="15"/>
      <c r="F290" s="9" t="str">
        <f aca="false">IF($A290="","",IF(COUNTIF($A$2:$A$3001,$A290)&gt;1,"DUPLICATE",""))</f>
        <v/>
      </c>
      <c r="G290" s="9" t="str">
        <f aca="false">IF($A290="","",IF(COUNTIF('3. Layout Parts'!$A$2:$A$3001,$A290)=0,"NOT ON BOARD","OK"))</f>
        <v/>
      </c>
    </row>
    <row r="291" customFormat="false" ht="15" hidden="false" customHeight="false" outlineLevel="0" collapsed="false">
      <c r="A291" s="14"/>
      <c r="B291" s="14"/>
      <c r="C291" s="15"/>
      <c r="D291" s="15"/>
      <c r="E291" s="15"/>
      <c r="F291" s="9" t="str">
        <f aca="false">IF($A291="","",IF(COUNTIF($A$2:$A$3001,$A291)&gt;1,"DUPLICATE",""))</f>
        <v/>
      </c>
      <c r="G291" s="9" t="str">
        <f aca="false">IF($A291="","",IF(COUNTIF('3. Layout Parts'!$A$2:$A$3001,$A291)=0,"NOT ON BOARD","OK"))</f>
        <v/>
      </c>
    </row>
    <row r="292" customFormat="false" ht="15" hidden="false" customHeight="false" outlineLevel="0" collapsed="false">
      <c r="A292" s="14"/>
      <c r="B292" s="14"/>
      <c r="C292" s="15"/>
      <c r="D292" s="15"/>
      <c r="E292" s="15"/>
      <c r="F292" s="9" t="str">
        <f aca="false">IF($A292="","",IF(COUNTIF($A$2:$A$3001,$A292)&gt;1,"DUPLICATE",""))</f>
        <v/>
      </c>
      <c r="G292" s="9" t="str">
        <f aca="false">IF($A292="","",IF(COUNTIF('3. Layout Parts'!$A$2:$A$3001,$A292)=0,"NOT ON BOARD","OK"))</f>
        <v/>
      </c>
    </row>
    <row r="293" customFormat="false" ht="15" hidden="false" customHeight="false" outlineLevel="0" collapsed="false">
      <c r="A293" s="14"/>
      <c r="B293" s="14"/>
      <c r="C293" s="15"/>
      <c r="D293" s="15"/>
      <c r="E293" s="15"/>
      <c r="F293" s="9" t="str">
        <f aca="false">IF($A293="","",IF(COUNTIF($A$2:$A$3001,$A293)&gt;1,"DUPLICATE",""))</f>
        <v/>
      </c>
      <c r="G293" s="9" t="str">
        <f aca="false">IF($A293="","",IF(COUNTIF('3. Layout Parts'!$A$2:$A$3001,$A293)=0,"NOT ON BOARD","OK"))</f>
        <v/>
      </c>
    </row>
    <row r="294" customFormat="false" ht="15" hidden="false" customHeight="false" outlineLevel="0" collapsed="false">
      <c r="A294" s="14"/>
      <c r="B294" s="14"/>
      <c r="C294" s="15"/>
      <c r="D294" s="15"/>
      <c r="E294" s="15"/>
      <c r="F294" s="9" t="str">
        <f aca="false">IF($A294="","",IF(COUNTIF($A$2:$A$3001,$A294)&gt;1,"DUPLICATE",""))</f>
        <v/>
      </c>
      <c r="G294" s="9" t="str">
        <f aca="false">IF($A294="","",IF(COUNTIF('3. Layout Parts'!$A$2:$A$3001,$A294)=0,"NOT ON BOARD","OK"))</f>
        <v/>
      </c>
    </row>
    <row r="295" customFormat="false" ht="15" hidden="false" customHeight="false" outlineLevel="0" collapsed="false">
      <c r="A295" s="14"/>
      <c r="B295" s="14"/>
      <c r="C295" s="15"/>
      <c r="D295" s="15"/>
      <c r="E295" s="15"/>
      <c r="F295" s="9" t="str">
        <f aca="false">IF($A295="","",IF(COUNTIF($A$2:$A$3001,$A295)&gt;1,"DUPLICATE",""))</f>
        <v/>
      </c>
      <c r="G295" s="9" t="str">
        <f aca="false">IF($A295="","",IF(COUNTIF('3. Layout Parts'!$A$2:$A$3001,$A295)=0,"NOT ON BOARD","OK"))</f>
        <v/>
      </c>
    </row>
    <row r="296" customFormat="false" ht="15" hidden="false" customHeight="false" outlineLevel="0" collapsed="false">
      <c r="A296" s="14"/>
      <c r="B296" s="14"/>
      <c r="C296" s="15"/>
      <c r="D296" s="15"/>
      <c r="E296" s="15"/>
      <c r="F296" s="9" t="str">
        <f aca="false">IF($A296="","",IF(COUNTIF($A$2:$A$3001,$A296)&gt;1,"DUPLICATE",""))</f>
        <v/>
      </c>
      <c r="G296" s="9" t="str">
        <f aca="false">IF($A296="","",IF(COUNTIF('3. Layout Parts'!$A$2:$A$3001,$A296)=0,"NOT ON BOARD","OK"))</f>
        <v/>
      </c>
    </row>
    <row r="297" customFormat="false" ht="15" hidden="false" customHeight="false" outlineLevel="0" collapsed="false">
      <c r="A297" s="14"/>
      <c r="B297" s="14"/>
      <c r="C297" s="15"/>
      <c r="D297" s="15"/>
      <c r="E297" s="15"/>
      <c r="F297" s="9" t="str">
        <f aca="false">IF($A297="","",IF(COUNTIF($A$2:$A$3001,$A297)&gt;1,"DUPLICATE",""))</f>
        <v/>
      </c>
      <c r="G297" s="9" t="str">
        <f aca="false">IF($A297="","",IF(COUNTIF('3. Layout Parts'!$A$2:$A$3001,$A297)=0,"NOT ON BOARD","OK"))</f>
        <v/>
      </c>
    </row>
    <row r="298" customFormat="false" ht="15" hidden="false" customHeight="false" outlineLevel="0" collapsed="false">
      <c r="A298" s="14"/>
      <c r="B298" s="14"/>
      <c r="C298" s="15"/>
      <c r="D298" s="15"/>
      <c r="E298" s="15"/>
      <c r="F298" s="9" t="str">
        <f aca="false">IF($A298="","",IF(COUNTIF($A$2:$A$3001,$A298)&gt;1,"DUPLICATE",""))</f>
        <v/>
      </c>
      <c r="G298" s="9" t="str">
        <f aca="false">IF($A298="","",IF(COUNTIF('3. Layout Parts'!$A$2:$A$3001,$A298)=0,"NOT ON BOARD","OK"))</f>
        <v/>
      </c>
    </row>
    <row r="299" customFormat="false" ht="15" hidden="false" customHeight="false" outlineLevel="0" collapsed="false">
      <c r="A299" s="14"/>
      <c r="B299" s="14"/>
      <c r="C299" s="15"/>
      <c r="D299" s="15"/>
      <c r="E299" s="15"/>
      <c r="F299" s="9" t="str">
        <f aca="false">IF($A299="","",IF(COUNTIF($A$2:$A$3001,$A299)&gt;1,"DUPLICATE",""))</f>
        <v/>
      </c>
      <c r="G299" s="9" t="str">
        <f aca="false">IF($A299="","",IF(COUNTIF('3. Layout Parts'!$A$2:$A$3001,$A299)=0,"NOT ON BOARD","OK"))</f>
        <v/>
      </c>
    </row>
    <row r="300" customFormat="false" ht="15" hidden="false" customHeight="false" outlineLevel="0" collapsed="false">
      <c r="A300" s="14"/>
      <c r="B300" s="14"/>
      <c r="C300" s="15"/>
      <c r="D300" s="15"/>
      <c r="E300" s="15"/>
      <c r="F300" s="9" t="str">
        <f aca="false">IF($A300="","",IF(COUNTIF($A$2:$A$3001,$A300)&gt;1,"DUPLICATE",""))</f>
        <v/>
      </c>
      <c r="G300" s="9" t="str">
        <f aca="false">IF($A300="","",IF(COUNTIF('3. Layout Parts'!$A$2:$A$3001,$A300)=0,"NOT ON BOARD","OK"))</f>
        <v/>
      </c>
    </row>
    <row r="301" customFormat="false" ht="15" hidden="false" customHeight="false" outlineLevel="0" collapsed="false">
      <c r="A301" s="14"/>
      <c r="B301" s="14"/>
      <c r="C301" s="15"/>
      <c r="D301" s="15"/>
      <c r="E301" s="15"/>
      <c r="F301" s="9" t="str">
        <f aca="false">IF($A301="","",IF(COUNTIF($A$2:$A$3001,$A301)&gt;1,"DUPLICATE",""))</f>
        <v/>
      </c>
      <c r="G301" s="9" t="str">
        <f aca="false">IF($A301="","",IF(COUNTIF('3. Layout Parts'!$A$2:$A$3001,$A301)=0,"NOT ON BOARD","OK"))</f>
        <v/>
      </c>
    </row>
    <row r="302" customFormat="false" ht="15" hidden="false" customHeight="false" outlineLevel="0" collapsed="false">
      <c r="A302" s="14"/>
      <c r="B302" s="14"/>
      <c r="C302" s="15"/>
      <c r="D302" s="15"/>
      <c r="E302" s="15"/>
      <c r="F302" s="9" t="str">
        <f aca="false">IF($A302="","",IF(COUNTIF($A$2:$A$3001,$A302)&gt;1,"DUPLICATE",""))</f>
        <v/>
      </c>
      <c r="G302" s="9" t="str">
        <f aca="false">IF($A302="","",IF(COUNTIF('3. Layout Parts'!$A$2:$A$3001,$A302)=0,"NOT ON BOARD","OK"))</f>
        <v/>
      </c>
    </row>
    <row r="303" customFormat="false" ht="15" hidden="false" customHeight="false" outlineLevel="0" collapsed="false">
      <c r="A303" s="14"/>
      <c r="B303" s="14"/>
      <c r="C303" s="15"/>
      <c r="D303" s="15"/>
      <c r="E303" s="15"/>
      <c r="F303" s="9" t="str">
        <f aca="false">IF($A303="","",IF(COUNTIF($A$2:$A$3001,$A303)&gt;1,"DUPLICATE",""))</f>
        <v/>
      </c>
      <c r="G303" s="9" t="str">
        <f aca="false">IF($A303="","",IF(COUNTIF('3. Layout Parts'!$A$2:$A$3001,$A303)=0,"NOT ON BOARD","OK"))</f>
        <v/>
      </c>
    </row>
    <row r="304" customFormat="false" ht="15" hidden="false" customHeight="false" outlineLevel="0" collapsed="false">
      <c r="A304" s="14"/>
      <c r="B304" s="14"/>
      <c r="C304" s="15"/>
      <c r="D304" s="15"/>
      <c r="E304" s="15"/>
      <c r="F304" s="9" t="str">
        <f aca="false">IF($A304="","",IF(COUNTIF($A$2:$A$3001,$A304)&gt;1,"DUPLICATE",""))</f>
        <v/>
      </c>
      <c r="G304" s="9" t="str">
        <f aca="false">IF($A304="","",IF(COUNTIF('3. Layout Parts'!$A$2:$A$3001,$A304)=0,"NOT ON BOARD","OK"))</f>
        <v/>
      </c>
    </row>
    <row r="305" customFormat="false" ht="15" hidden="false" customHeight="false" outlineLevel="0" collapsed="false">
      <c r="A305" s="14"/>
      <c r="B305" s="14"/>
      <c r="C305" s="15"/>
      <c r="D305" s="15"/>
      <c r="E305" s="15"/>
      <c r="F305" s="9" t="str">
        <f aca="false">IF($A305="","",IF(COUNTIF($A$2:$A$3001,$A305)&gt;1,"DUPLICATE",""))</f>
        <v/>
      </c>
      <c r="G305" s="9" t="str">
        <f aca="false">IF($A305="","",IF(COUNTIF('3. Layout Parts'!$A$2:$A$3001,$A305)=0,"NOT ON BOARD","OK"))</f>
        <v/>
      </c>
    </row>
    <row r="306" customFormat="false" ht="15" hidden="false" customHeight="false" outlineLevel="0" collapsed="false">
      <c r="A306" s="14"/>
      <c r="B306" s="14"/>
      <c r="C306" s="15"/>
      <c r="D306" s="15"/>
      <c r="E306" s="15"/>
      <c r="F306" s="9" t="str">
        <f aca="false">IF($A306="","",IF(COUNTIF($A$2:$A$3001,$A306)&gt;1,"DUPLICATE",""))</f>
        <v/>
      </c>
      <c r="G306" s="9" t="str">
        <f aca="false">IF($A306="","",IF(COUNTIF('3. Layout Parts'!$A$2:$A$3001,$A306)=0,"NOT ON BOARD","OK"))</f>
        <v/>
      </c>
    </row>
    <row r="307" customFormat="false" ht="15" hidden="false" customHeight="false" outlineLevel="0" collapsed="false">
      <c r="A307" s="14"/>
      <c r="B307" s="14"/>
      <c r="C307" s="15"/>
      <c r="D307" s="15"/>
      <c r="E307" s="15"/>
      <c r="F307" s="9" t="str">
        <f aca="false">IF($A307="","",IF(COUNTIF($A$2:$A$3001,$A307)&gt;1,"DUPLICATE",""))</f>
        <v/>
      </c>
      <c r="G307" s="9" t="str">
        <f aca="false">IF($A307="","",IF(COUNTIF('3. Layout Parts'!$A$2:$A$3001,$A307)=0,"NOT ON BOARD","OK"))</f>
        <v/>
      </c>
    </row>
    <row r="308" customFormat="false" ht="15" hidden="false" customHeight="false" outlineLevel="0" collapsed="false">
      <c r="A308" s="14"/>
      <c r="B308" s="14"/>
      <c r="C308" s="15"/>
      <c r="D308" s="15"/>
      <c r="E308" s="15"/>
      <c r="F308" s="9" t="str">
        <f aca="false">IF($A308="","",IF(COUNTIF($A$2:$A$3001,$A308)&gt;1,"DUPLICATE",""))</f>
        <v/>
      </c>
      <c r="G308" s="9" t="str">
        <f aca="false">IF($A308="","",IF(COUNTIF('3. Layout Parts'!$A$2:$A$3001,$A308)=0,"NOT ON BOARD","OK"))</f>
        <v/>
      </c>
    </row>
    <row r="309" customFormat="false" ht="15" hidden="false" customHeight="false" outlineLevel="0" collapsed="false">
      <c r="A309" s="14"/>
      <c r="B309" s="14"/>
      <c r="C309" s="15"/>
      <c r="D309" s="15"/>
      <c r="E309" s="15"/>
      <c r="F309" s="9" t="str">
        <f aca="false">IF($A309="","",IF(COUNTIF($A$2:$A$3001,$A309)&gt;1,"DUPLICATE",""))</f>
        <v/>
      </c>
      <c r="G309" s="9" t="str">
        <f aca="false">IF($A309="","",IF(COUNTIF('3. Layout Parts'!$A$2:$A$3001,$A309)=0,"NOT ON BOARD","OK"))</f>
        <v/>
      </c>
    </row>
    <row r="310" customFormat="false" ht="15" hidden="false" customHeight="false" outlineLevel="0" collapsed="false">
      <c r="A310" s="14"/>
      <c r="B310" s="14"/>
      <c r="C310" s="15"/>
      <c r="D310" s="15"/>
      <c r="E310" s="15"/>
      <c r="F310" s="9" t="str">
        <f aca="false">IF($A310="","",IF(COUNTIF($A$2:$A$3001,$A310)&gt;1,"DUPLICATE",""))</f>
        <v/>
      </c>
      <c r="G310" s="9" t="str">
        <f aca="false">IF($A310="","",IF(COUNTIF('3. Layout Parts'!$A$2:$A$3001,$A310)=0,"NOT ON BOARD","OK"))</f>
        <v/>
      </c>
    </row>
    <row r="311" customFormat="false" ht="15" hidden="false" customHeight="false" outlineLevel="0" collapsed="false">
      <c r="A311" s="14"/>
      <c r="B311" s="14"/>
      <c r="C311" s="15"/>
      <c r="D311" s="15"/>
      <c r="E311" s="15"/>
      <c r="F311" s="9" t="str">
        <f aca="false">IF($A311="","",IF(COUNTIF($A$2:$A$3001,$A311)&gt;1,"DUPLICATE",""))</f>
        <v/>
      </c>
      <c r="G311" s="9" t="str">
        <f aca="false">IF($A311="","",IF(COUNTIF('3. Layout Parts'!$A$2:$A$3001,$A311)=0,"NOT ON BOARD","OK"))</f>
        <v/>
      </c>
    </row>
    <row r="312" customFormat="false" ht="15" hidden="false" customHeight="false" outlineLevel="0" collapsed="false">
      <c r="A312" s="14"/>
      <c r="B312" s="14"/>
      <c r="C312" s="15"/>
      <c r="D312" s="15"/>
      <c r="E312" s="15"/>
      <c r="F312" s="9" t="str">
        <f aca="false">IF($A312="","",IF(COUNTIF($A$2:$A$3001,$A312)&gt;1,"DUPLICATE",""))</f>
        <v/>
      </c>
      <c r="G312" s="9" t="str">
        <f aca="false">IF($A312="","",IF(COUNTIF('3. Layout Parts'!$A$2:$A$3001,$A312)=0,"NOT ON BOARD","OK"))</f>
        <v/>
      </c>
    </row>
    <row r="313" customFormat="false" ht="15" hidden="false" customHeight="false" outlineLevel="0" collapsed="false">
      <c r="A313" s="14"/>
      <c r="B313" s="14"/>
      <c r="C313" s="15"/>
      <c r="D313" s="15"/>
      <c r="E313" s="15"/>
      <c r="F313" s="9" t="str">
        <f aca="false">IF($A313="","",IF(COUNTIF($A$2:$A$3001,$A313)&gt;1,"DUPLICATE",""))</f>
        <v/>
      </c>
      <c r="G313" s="9" t="str">
        <f aca="false">IF($A313="","",IF(COUNTIF('3. Layout Parts'!$A$2:$A$3001,$A313)=0,"NOT ON BOARD","OK"))</f>
        <v/>
      </c>
    </row>
    <row r="314" customFormat="false" ht="15" hidden="false" customHeight="false" outlineLevel="0" collapsed="false">
      <c r="A314" s="14"/>
      <c r="B314" s="14"/>
      <c r="C314" s="15"/>
      <c r="D314" s="15"/>
      <c r="E314" s="15"/>
      <c r="F314" s="9" t="str">
        <f aca="false">IF($A314="","",IF(COUNTIF($A$2:$A$3001,$A314)&gt;1,"DUPLICATE",""))</f>
        <v/>
      </c>
      <c r="G314" s="9" t="str">
        <f aca="false">IF($A314="","",IF(COUNTIF('3. Layout Parts'!$A$2:$A$3001,$A314)=0,"NOT ON BOARD","OK"))</f>
        <v/>
      </c>
    </row>
    <row r="315" customFormat="false" ht="15" hidden="false" customHeight="false" outlineLevel="0" collapsed="false">
      <c r="A315" s="14"/>
      <c r="B315" s="14"/>
      <c r="C315" s="15"/>
      <c r="D315" s="15"/>
      <c r="E315" s="15"/>
      <c r="F315" s="9" t="str">
        <f aca="false">IF($A315="","",IF(COUNTIF($A$2:$A$3001,$A315)&gt;1,"DUPLICATE",""))</f>
        <v/>
      </c>
      <c r="G315" s="9" t="str">
        <f aca="false">IF($A315="","",IF(COUNTIF('3. Layout Parts'!$A$2:$A$3001,$A315)=0,"NOT ON BOARD","OK"))</f>
        <v/>
      </c>
    </row>
    <row r="316" customFormat="false" ht="15" hidden="false" customHeight="false" outlineLevel="0" collapsed="false">
      <c r="A316" s="14"/>
      <c r="B316" s="14"/>
      <c r="C316" s="15"/>
      <c r="D316" s="15"/>
      <c r="E316" s="15"/>
      <c r="F316" s="9" t="str">
        <f aca="false">IF($A316="","",IF(COUNTIF($A$2:$A$3001,$A316)&gt;1,"DUPLICATE",""))</f>
        <v/>
      </c>
      <c r="G316" s="9" t="str">
        <f aca="false">IF($A316="","",IF(COUNTIF('3. Layout Parts'!$A$2:$A$3001,$A316)=0,"NOT ON BOARD","OK"))</f>
        <v/>
      </c>
    </row>
    <row r="317" customFormat="false" ht="15" hidden="false" customHeight="false" outlineLevel="0" collapsed="false">
      <c r="A317" s="14"/>
      <c r="B317" s="14"/>
      <c r="C317" s="15"/>
      <c r="D317" s="15"/>
      <c r="E317" s="15"/>
      <c r="F317" s="9" t="str">
        <f aca="false">IF($A317="","",IF(COUNTIF($A$2:$A$3001,$A317)&gt;1,"DUPLICATE",""))</f>
        <v/>
      </c>
      <c r="G317" s="9" t="str">
        <f aca="false">IF($A317="","",IF(COUNTIF('3. Layout Parts'!$A$2:$A$3001,$A317)=0,"NOT ON BOARD","OK"))</f>
        <v/>
      </c>
    </row>
    <row r="318" customFormat="false" ht="15" hidden="false" customHeight="false" outlineLevel="0" collapsed="false">
      <c r="A318" s="14"/>
      <c r="B318" s="14"/>
      <c r="C318" s="15"/>
      <c r="D318" s="15"/>
      <c r="E318" s="15"/>
      <c r="F318" s="9" t="str">
        <f aca="false">IF($A318="","",IF(COUNTIF($A$2:$A$3001,$A318)&gt;1,"DUPLICATE",""))</f>
        <v/>
      </c>
      <c r="G318" s="9" t="str">
        <f aca="false">IF($A318="","",IF(COUNTIF('3. Layout Parts'!$A$2:$A$3001,$A318)=0,"NOT ON BOARD","OK"))</f>
        <v/>
      </c>
    </row>
    <row r="319" customFormat="false" ht="15" hidden="false" customHeight="false" outlineLevel="0" collapsed="false">
      <c r="A319" s="14"/>
      <c r="B319" s="14"/>
      <c r="C319" s="15"/>
      <c r="D319" s="15"/>
      <c r="E319" s="15"/>
      <c r="F319" s="9" t="str">
        <f aca="false">IF($A319="","",IF(COUNTIF($A$2:$A$3001,$A319)&gt;1,"DUPLICATE",""))</f>
        <v/>
      </c>
      <c r="G319" s="9" t="str">
        <f aca="false">IF($A319="","",IF(COUNTIF('3. Layout Parts'!$A$2:$A$3001,$A319)=0,"NOT ON BOARD","OK"))</f>
        <v/>
      </c>
    </row>
    <row r="320" customFormat="false" ht="15" hidden="false" customHeight="false" outlineLevel="0" collapsed="false">
      <c r="A320" s="14"/>
      <c r="B320" s="14"/>
      <c r="C320" s="15"/>
      <c r="D320" s="15"/>
      <c r="E320" s="15"/>
      <c r="F320" s="9" t="str">
        <f aca="false">IF($A320="","",IF(COUNTIF($A$2:$A$3001,$A320)&gt;1,"DUPLICATE",""))</f>
        <v/>
      </c>
      <c r="G320" s="9" t="str">
        <f aca="false">IF($A320="","",IF(COUNTIF('3. Layout Parts'!$A$2:$A$3001,$A320)=0,"NOT ON BOARD","OK"))</f>
        <v/>
      </c>
    </row>
    <row r="321" customFormat="false" ht="15" hidden="false" customHeight="false" outlineLevel="0" collapsed="false">
      <c r="A321" s="14"/>
      <c r="B321" s="14"/>
      <c r="C321" s="15"/>
      <c r="D321" s="15"/>
      <c r="E321" s="15"/>
      <c r="F321" s="9" t="str">
        <f aca="false">IF($A321="","",IF(COUNTIF($A$2:$A$3001,$A321)&gt;1,"DUPLICATE",""))</f>
        <v/>
      </c>
      <c r="G321" s="9" t="str">
        <f aca="false">IF($A321="","",IF(COUNTIF('3. Layout Parts'!$A$2:$A$3001,$A321)=0,"NOT ON BOARD","OK"))</f>
        <v/>
      </c>
    </row>
    <row r="322" customFormat="false" ht="15" hidden="false" customHeight="false" outlineLevel="0" collapsed="false">
      <c r="A322" s="14"/>
      <c r="B322" s="14"/>
      <c r="C322" s="15"/>
      <c r="D322" s="15"/>
      <c r="E322" s="15"/>
      <c r="F322" s="9" t="str">
        <f aca="false">IF($A322="","",IF(COUNTIF($A$2:$A$3001,$A322)&gt;1,"DUPLICATE",""))</f>
        <v/>
      </c>
      <c r="G322" s="9" t="str">
        <f aca="false">IF($A322="","",IF(COUNTIF('3. Layout Parts'!$A$2:$A$3001,$A322)=0,"NOT ON BOARD","OK"))</f>
        <v/>
      </c>
    </row>
    <row r="323" customFormat="false" ht="15" hidden="false" customHeight="false" outlineLevel="0" collapsed="false">
      <c r="A323" s="14"/>
      <c r="B323" s="14"/>
      <c r="C323" s="15"/>
      <c r="D323" s="15"/>
      <c r="E323" s="15"/>
      <c r="F323" s="9" t="str">
        <f aca="false">IF($A323="","",IF(COUNTIF($A$2:$A$3001,$A323)&gt;1,"DUPLICATE",""))</f>
        <v/>
      </c>
      <c r="G323" s="9" t="str">
        <f aca="false">IF($A323="","",IF(COUNTIF('3. Layout Parts'!$A$2:$A$3001,$A323)=0,"NOT ON BOARD","OK"))</f>
        <v/>
      </c>
    </row>
    <row r="324" customFormat="false" ht="15" hidden="false" customHeight="false" outlineLevel="0" collapsed="false">
      <c r="A324" s="14"/>
      <c r="B324" s="14"/>
      <c r="C324" s="15"/>
      <c r="D324" s="15"/>
      <c r="E324" s="15"/>
      <c r="F324" s="9" t="str">
        <f aca="false">IF($A324="","",IF(COUNTIF($A$2:$A$3001,$A324)&gt;1,"DUPLICATE",""))</f>
        <v/>
      </c>
      <c r="G324" s="9" t="str">
        <f aca="false">IF($A324="","",IF(COUNTIF('3. Layout Parts'!$A$2:$A$3001,$A324)=0,"NOT ON BOARD","OK"))</f>
        <v/>
      </c>
    </row>
    <row r="325" customFormat="false" ht="15" hidden="false" customHeight="false" outlineLevel="0" collapsed="false">
      <c r="A325" s="14"/>
      <c r="B325" s="14"/>
      <c r="C325" s="15"/>
      <c r="D325" s="15"/>
      <c r="E325" s="15"/>
      <c r="F325" s="9" t="str">
        <f aca="false">IF($A325="","",IF(COUNTIF($A$2:$A$3001,$A325)&gt;1,"DUPLICATE",""))</f>
        <v/>
      </c>
      <c r="G325" s="9" t="str">
        <f aca="false">IF($A325="","",IF(COUNTIF('3. Layout Parts'!$A$2:$A$3001,$A325)=0,"NOT ON BOARD","OK"))</f>
        <v/>
      </c>
    </row>
    <row r="326" customFormat="false" ht="15" hidden="false" customHeight="false" outlineLevel="0" collapsed="false">
      <c r="A326" s="14"/>
      <c r="B326" s="14"/>
      <c r="C326" s="15"/>
      <c r="D326" s="15"/>
      <c r="E326" s="15"/>
      <c r="F326" s="9" t="str">
        <f aca="false">IF($A326="","",IF(COUNTIF($A$2:$A$3001,$A326)&gt;1,"DUPLICATE",""))</f>
        <v/>
      </c>
      <c r="G326" s="9" t="str">
        <f aca="false">IF($A326="","",IF(COUNTIF('3. Layout Parts'!$A$2:$A$3001,$A326)=0,"NOT ON BOARD","OK"))</f>
        <v/>
      </c>
    </row>
    <row r="327" customFormat="false" ht="15" hidden="false" customHeight="false" outlineLevel="0" collapsed="false">
      <c r="A327" s="14"/>
      <c r="B327" s="14"/>
      <c r="C327" s="15"/>
      <c r="D327" s="15"/>
      <c r="E327" s="15"/>
      <c r="F327" s="9" t="str">
        <f aca="false">IF($A327="","",IF(COUNTIF($A$2:$A$3001,$A327)&gt;1,"DUPLICATE",""))</f>
        <v/>
      </c>
      <c r="G327" s="9" t="str">
        <f aca="false">IF($A327="","",IF(COUNTIF('3. Layout Parts'!$A$2:$A$3001,$A327)=0,"NOT ON BOARD","OK"))</f>
        <v/>
      </c>
    </row>
    <row r="328" customFormat="false" ht="15" hidden="false" customHeight="false" outlineLevel="0" collapsed="false">
      <c r="A328" s="14"/>
      <c r="B328" s="14"/>
      <c r="C328" s="15"/>
      <c r="D328" s="15"/>
      <c r="E328" s="15"/>
      <c r="F328" s="9" t="str">
        <f aca="false">IF($A328="","",IF(COUNTIF($A$2:$A$3001,$A328)&gt;1,"DUPLICATE",""))</f>
        <v/>
      </c>
      <c r="G328" s="9" t="str">
        <f aca="false">IF($A328="","",IF(COUNTIF('3. Layout Parts'!$A$2:$A$3001,$A328)=0,"NOT ON BOARD","OK"))</f>
        <v/>
      </c>
    </row>
    <row r="329" customFormat="false" ht="15" hidden="false" customHeight="false" outlineLevel="0" collapsed="false">
      <c r="A329" s="14"/>
      <c r="B329" s="14"/>
      <c r="C329" s="15"/>
      <c r="D329" s="15"/>
      <c r="E329" s="15"/>
      <c r="F329" s="9" t="str">
        <f aca="false">IF($A329="","",IF(COUNTIF($A$2:$A$3001,$A329)&gt;1,"DUPLICATE",""))</f>
        <v/>
      </c>
      <c r="G329" s="9" t="str">
        <f aca="false">IF($A329="","",IF(COUNTIF('3. Layout Parts'!$A$2:$A$3001,$A329)=0,"NOT ON BOARD","OK"))</f>
        <v/>
      </c>
    </row>
    <row r="330" customFormat="false" ht="15" hidden="false" customHeight="false" outlineLevel="0" collapsed="false">
      <c r="A330" s="14"/>
      <c r="B330" s="14"/>
      <c r="C330" s="15"/>
      <c r="D330" s="15"/>
      <c r="E330" s="15"/>
      <c r="F330" s="9" t="str">
        <f aca="false">IF($A330="","",IF(COUNTIF($A$2:$A$3001,$A330)&gt;1,"DUPLICATE",""))</f>
        <v/>
      </c>
      <c r="G330" s="9" t="str">
        <f aca="false">IF($A330="","",IF(COUNTIF('3. Layout Parts'!$A$2:$A$3001,$A330)=0,"NOT ON BOARD","OK"))</f>
        <v/>
      </c>
    </row>
    <row r="331" customFormat="false" ht="15" hidden="false" customHeight="false" outlineLevel="0" collapsed="false">
      <c r="A331" s="14"/>
      <c r="B331" s="14"/>
      <c r="C331" s="15"/>
      <c r="D331" s="15"/>
      <c r="E331" s="15"/>
      <c r="F331" s="9" t="str">
        <f aca="false">IF($A331="","",IF(COUNTIF($A$2:$A$3001,$A331)&gt;1,"DUPLICATE",""))</f>
        <v/>
      </c>
      <c r="G331" s="9" t="str">
        <f aca="false">IF($A331="","",IF(COUNTIF('3. Layout Parts'!$A$2:$A$3001,$A331)=0,"NOT ON BOARD","OK"))</f>
        <v/>
      </c>
    </row>
    <row r="332" customFormat="false" ht="15" hidden="false" customHeight="false" outlineLevel="0" collapsed="false">
      <c r="A332" s="14"/>
      <c r="B332" s="14"/>
      <c r="C332" s="15"/>
      <c r="D332" s="15"/>
      <c r="E332" s="15"/>
      <c r="F332" s="9" t="str">
        <f aca="false">IF($A332="","",IF(COUNTIF($A$2:$A$3001,$A332)&gt;1,"DUPLICATE",""))</f>
        <v/>
      </c>
      <c r="G332" s="9" t="str">
        <f aca="false">IF($A332="","",IF(COUNTIF('3. Layout Parts'!$A$2:$A$3001,$A332)=0,"NOT ON BOARD","OK"))</f>
        <v/>
      </c>
    </row>
    <row r="333" customFormat="false" ht="15" hidden="false" customHeight="false" outlineLevel="0" collapsed="false">
      <c r="A333" s="14"/>
      <c r="B333" s="14"/>
      <c r="C333" s="15"/>
      <c r="D333" s="15"/>
      <c r="E333" s="15"/>
      <c r="F333" s="9" t="str">
        <f aca="false">IF($A333="","",IF(COUNTIF($A$2:$A$3001,$A333)&gt;1,"DUPLICATE",""))</f>
        <v/>
      </c>
      <c r="G333" s="9" t="str">
        <f aca="false">IF($A333="","",IF(COUNTIF('3. Layout Parts'!$A$2:$A$3001,$A333)=0,"NOT ON BOARD","OK"))</f>
        <v/>
      </c>
    </row>
    <row r="334" customFormat="false" ht="15" hidden="false" customHeight="false" outlineLevel="0" collapsed="false">
      <c r="A334" s="14"/>
      <c r="B334" s="14"/>
      <c r="C334" s="15"/>
      <c r="D334" s="15"/>
      <c r="E334" s="15"/>
      <c r="F334" s="9" t="str">
        <f aca="false">IF($A334="","",IF(COUNTIF($A$2:$A$3001,$A334)&gt;1,"DUPLICATE",""))</f>
        <v/>
      </c>
      <c r="G334" s="9" t="str">
        <f aca="false">IF($A334="","",IF(COUNTIF('3. Layout Parts'!$A$2:$A$3001,$A334)=0,"NOT ON BOARD","OK"))</f>
        <v/>
      </c>
    </row>
    <row r="335" customFormat="false" ht="15" hidden="false" customHeight="false" outlineLevel="0" collapsed="false">
      <c r="A335" s="14"/>
      <c r="B335" s="14"/>
      <c r="C335" s="15"/>
      <c r="D335" s="15"/>
      <c r="E335" s="15"/>
      <c r="F335" s="9" t="str">
        <f aca="false">IF($A335="","",IF(COUNTIF($A$2:$A$3001,$A335)&gt;1,"DUPLICATE",""))</f>
        <v/>
      </c>
      <c r="G335" s="9" t="str">
        <f aca="false">IF($A335="","",IF(COUNTIF('3. Layout Parts'!$A$2:$A$3001,$A335)=0,"NOT ON BOARD","OK"))</f>
        <v/>
      </c>
    </row>
    <row r="336" customFormat="false" ht="15" hidden="false" customHeight="false" outlineLevel="0" collapsed="false">
      <c r="A336" s="14"/>
      <c r="B336" s="14"/>
      <c r="C336" s="15"/>
      <c r="D336" s="15"/>
      <c r="E336" s="15"/>
      <c r="F336" s="9" t="str">
        <f aca="false">IF($A336="","",IF(COUNTIF($A$2:$A$3001,$A336)&gt;1,"DUPLICATE",""))</f>
        <v/>
      </c>
      <c r="G336" s="9" t="str">
        <f aca="false">IF($A336="","",IF(COUNTIF('3. Layout Parts'!$A$2:$A$3001,$A336)=0,"NOT ON BOARD","OK"))</f>
        <v/>
      </c>
    </row>
    <row r="337" customFormat="false" ht="15" hidden="false" customHeight="false" outlineLevel="0" collapsed="false">
      <c r="A337" s="14"/>
      <c r="B337" s="14"/>
      <c r="C337" s="15"/>
      <c r="D337" s="15"/>
      <c r="E337" s="15"/>
      <c r="F337" s="9" t="str">
        <f aca="false">IF($A337="","",IF(COUNTIF($A$2:$A$3001,$A337)&gt;1,"DUPLICATE",""))</f>
        <v/>
      </c>
      <c r="G337" s="9" t="str">
        <f aca="false">IF($A337="","",IF(COUNTIF('3. Layout Parts'!$A$2:$A$3001,$A337)=0,"NOT ON BOARD","OK"))</f>
        <v/>
      </c>
    </row>
    <row r="338" customFormat="false" ht="15" hidden="false" customHeight="false" outlineLevel="0" collapsed="false">
      <c r="A338" s="14"/>
      <c r="B338" s="14"/>
      <c r="C338" s="15"/>
      <c r="D338" s="15"/>
      <c r="E338" s="15"/>
      <c r="F338" s="9" t="str">
        <f aca="false">IF($A338="","",IF(COUNTIF($A$2:$A$3001,$A338)&gt;1,"DUPLICATE",""))</f>
        <v/>
      </c>
      <c r="G338" s="9" t="str">
        <f aca="false">IF($A338="","",IF(COUNTIF('3. Layout Parts'!$A$2:$A$3001,$A338)=0,"NOT ON BOARD","OK"))</f>
        <v/>
      </c>
    </row>
    <row r="339" customFormat="false" ht="15" hidden="false" customHeight="false" outlineLevel="0" collapsed="false">
      <c r="A339" s="14"/>
      <c r="B339" s="14"/>
      <c r="C339" s="15"/>
      <c r="D339" s="15"/>
      <c r="E339" s="15"/>
      <c r="F339" s="9" t="str">
        <f aca="false">IF($A339="","",IF(COUNTIF($A$2:$A$3001,$A339)&gt;1,"DUPLICATE",""))</f>
        <v/>
      </c>
      <c r="G339" s="9" t="str">
        <f aca="false">IF($A339="","",IF(COUNTIF('3. Layout Parts'!$A$2:$A$3001,$A339)=0,"NOT ON BOARD","OK"))</f>
        <v/>
      </c>
    </row>
    <row r="340" customFormat="false" ht="15" hidden="false" customHeight="false" outlineLevel="0" collapsed="false">
      <c r="A340" s="14"/>
      <c r="B340" s="14"/>
      <c r="C340" s="15"/>
      <c r="D340" s="15"/>
      <c r="E340" s="15"/>
      <c r="F340" s="9" t="str">
        <f aca="false">IF($A340="","",IF(COUNTIF($A$2:$A$3001,$A340)&gt;1,"DUPLICATE",""))</f>
        <v/>
      </c>
      <c r="G340" s="9" t="str">
        <f aca="false">IF($A340="","",IF(COUNTIF('3. Layout Parts'!$A$2:$A$3001,$A340)=0,"NOT ON BOARD","OK"))</f>
        <v/>
      </c>
    </row>
    <row r="341" customFormat="false" ht="15" hidden="false" customHeight="false" outlineLevel="0" collapsed="false">
      <c r="A341" s="14"/>
      <c r="B341" s="14"/>
      <c r="C341" s="15"/>
      <c r="D341" s="15"/>
      <c r="E341" s="15"/>
      <c r="F341" s="9" t="str">
        <f aca="false">IF($A341="","",IF(COUNTIF($A$2:$A$3001,$A341)&gt;1,"DUPLICATE",""))</f>
        <v/>
      </c>
      <c r="G341" s="9" t="str">
        <f aca="false">IF($A341="","",IF(COUNTIF('3. Layout Parts'!$A$2:$A$3001,$A341)=0,"NOT ON BOARD","OK"))</f>
        <v/>
      </c>
    </row>
    <row r="342" customFormat="false" ht="15" hidden="false" customHeight="false" outlineLevel="0" collapsed="false">
      <c r="A342" s="14"/>
      <c r="B342" s="14"/>
      <c r="C342" s="15"/>
      <c r="D342" s="15"/>
      <c r="E342" s="15"/>
      <c r="F342" s="9" t="str">
        <f aca="false">IF($A342="","",IF(COUNTIF($A$2:$A$3001,$A342)&gt;1,"DUPLICATE",""))</f>
        <v/>
      </c>
      <c r="G342" s="9" t="str">
        <f aca="false">IF($A342="","",IF(COUNTIF('3. Layout Parts'!$A$2:$A$3001,$A342)=0,"NOT ON BOARD","OK"))</f>
        <v/>
      </c>
    </row>
    <row r="343" customFormat="false" ht="15" hidden="false" customHeight="false" outlineLevel="0" collapsed="false">
      <c r="A343" s="14"/>
      <c r="B343" s="14"/>
      <c r="C343" s="15"/>
      <c r="D343" s="15"/>
      <c r="E343" s="15"/>
      <c r="F343" s="9" t="str">
        <f aca="false">IF($A343="","",IF(COUNTIF($A$2:$A$3001,$A343)&gt;1,"DUPLICATE",""))</f>
        <v/>
      </c>
      <c r="G343" s="9" t="str">
        <f aca="false">IF($A343="","",IF(COUNTIF('3. Layout Parts'!$A$2:$A$3001,$A343)=0,"NOT ON BOARD","OK"))</f>
        <v/>
      </c>
    </row>
    <row r="344" customFormat="false" ht="15" hidden="false" customHeight="false" outlineLevel="0" collapsed="false">
      <c r="A344" s="14"/>
      <c r="B344" s="14"/>
      <c r="C344" s="15"/>
      <c r="D344" s="15"/>
      <c r="E344" s="15"/>
      <c r="F344" s="9" t="str">
        <f aca="false">IF($A344="","",IF(COUNTIF($A$2:$A$3001,$A344)&gt;1,"DUPLICATE",""))</f>
        <v/>
      </c>
      <c r="G344" s="9" t="str">
        <f aca="false">IF($A344="","",IF(COUNTIF('3. Layout Parts'!$A$2:$A$3001,$A344)=0,"NOT ON BOARD","OK"))</f>
        <v/>
      </c>
    </row>
    <row r="345" customFormat="false" ht="15" hidden="false" customHeight="false" outlineLevel="0" collapsed="false">
      <c r="A345" s="14"/>
      <c r="B345" s="14"/>
      <c r="C345" s="15"/>
      <c r="D345" s="15"/>
      <c r="E345" s="15"/>
      <c r="F345" s="9" t="str">
        <f aca="false">IF($A345="","",IF(COUNTIF($A$2:$A$3001,$A345)&gt;1,"DUPLICATE",""))</f>
        <v/>
      </c>
      <c r="G345" s="9" t="str">
        <f aca="false">IF($A345="","",IF(COUNTIF('3. Layout Parts'!$A$2:$A$3001,$A345)=0,"NOT ON BOARD","OK"))</f>
        <v/>
      </c>
    </row>
    <row r="346" customFormat="false" ht="15" hidden="false" customHeight="false" outlineLevel="0" collapsed="false">
      <c r="A346" s="14"/>
      <c r="B346" s="14"/>
      <c r="C346" s="15"/>
      <c r="D346" s="15"/>
      <c r="E346" s="15"/>
      <c r="F346" s="9" t="str">
        <f aca="false">IF($A346="","",IF(COUNTIF($A$2:$A$3001,$A346)&gt;1,"DUPLICATE",""))</f>
        <v/>
      </c>
      <c r="G346" s="9" t="str">
        <f aca="false">IF($A346="","",IF(COUNTIF('3. Layout Parts'!$A$2:$A$3001,$A346)=0,"NOT ON BOARD","OK"))</f>
        <v/>
      </c>
    </row>
    <row r="347" customFormat="false" ht="15" hidden="false" customHeight="false" outlineLevel="0" collapsed="false">
      <c r="A347" s="14"/>
      <c r="B347" s="14"/>
      <c r="C347" s="15"/>
      <c r="D347" s="15"/>
      <c r="E347" s="15"/>
      <c r="F347" s="9" t="str">
        <f aca="false">IF($A347="","",IF(COUNTIF($A$2:$A$3001,$A347)&gt;1,"DUPLICATE",""))</f>
        <v/>
      </c>
      <c r="G347" s="9" t="str">
        <f aca="false">IF($A347="","",IF(COUNTIF('3. Layout Parts'!$A$2:$A$3001,$A347)=0,"NOT ON BOARD","OK"))</f>
        <v/>
      </c>
    </row>
    <row r="348" customFormat="false" ht="15" hidden="false" customHeight="false" outlineLevel="0" collapsed="false">
      <c r="A348" s="14"/>
      <c r="B348" s="14"/>
      <c r="C348" s="15"/>
      <c r="D348" s="15"/>
      <c r="E348" s="15"/>
      <c r="F348" s="9" t="str">
        <f aca="false">IF($A348="","",IF(COUNTIF($A$2:$A$3001,$A348)&gt;1,"DUPLICATE",""))</f>
        <v/>
      </c>
      <c r="G348" s="9" t="str">
        <f aca="false">IF($A348="","",IF(COUNTIF('3. Layout Parts'!$A$2:$A$3001,$A348)=0,"NOT ON BOARD","OK"))</f>
        <v/>
      </c>
    </row>
    <row r="349" customFormat="false" ht="15" hidden="false" customHeight="false" outlineLevel="0" collapsed="false">
      <c r="A349" s="14"/>
      <c r="B349" s="14"/>
      <c r="C349" s="15"/>
      <c r="D349" s="15"/>
      <c r="E349" s="15"/>
      <c r="F349" s="9" t="str">
        <f aca="false">IF($A349="","",IF(COUNTIF($A$2:$A$3001,$A349)&gt;1,"DUPLICATE",""))</f>
        <v/>
      </c>
      <c r="G349" s="9" t="str">
        <f aca="false">IF($A349="","",IF(COUNTIF('3. Layout Parts'!$A$2:$A$3001,$A349)=0,"NOT ON BOARD","OK"))</f>
        <v/>
      </c>
    </row>
    <row r="350" customFormat="false" ht="15" hidden="false" customHeight="false" outlineLevel="0" collapsed="false">
      <c r="A350" s="14"/>
      <c r="B350" s="14"/>
      <c r="C350" s="15"/>
      <c r="D350" s="15"/>
      <c r="E350" s="15"/>
      <c r="F350" s="9" t="str">
        <f aca="false">IF($A350="","",IF(COUNTIF($A$2:$A$3001,$A350)&gt;1,"DUPLICATE",""))</f>
        <v/>
      </c>
      <c r="G350" s="9" t="str">
        <f aca="false">IF($A350="","",IF(COUNTIF('3. Layout Parts'!$A$2:$A$3001,$A350)=0,"NOT ON BOARD","OK"))</f>
        <v/>
      </c>
    </row>
    <row r="351" customFormat="false" ht="15" hidden="false" customHeight="false" outlineLevel="0" collapsed="false">
      <c r="A351" s="14"/>
      <c r="B351" s="14"/>
      <c r="C351" s="15"/>
      <c r="D351" s="15"/>
      <c r="E351" s="15"/>
      <c r="F351" s="9" t="str">
        <f aca="false">IF($A351="","",IF(COUNTIF($A$2:$A$3001,$A351)&gt;1,"DUPLICATE",""))</f>
        <v/>
      </c>
      <c r="G351" s="9" t="str">
        <f aca="false">IF($A351="","",IF(COUNTIF('3. Layout Parts'!$A$2:$A$3001,$A351)=0,"NOT ON BOARD","OK"))</f>
        <v/>
      </c>
    </row>
    <row r="352" customFormat="false" ht="15" hidden="false" customHeight="false" outlineLevel="0" collapsed="false">
      <c r="A352" s="14"/>
      <c r="B352" s="14"/>
      <c r="C352" s="15"/>
      <c r="D352" s="15"/>
      <c r="E352" s="15"/>
      <c r="F352" s="9" t="str">
        <f aca="false">IF($A352="","",IF(COUNTIF($A$2:$A$3001,$A352)&gt;1,"DUPLICATE",""))</f>
        <v/>
      </c>
      <c r="G352" s="9" t="str">
        <f aca="false">IF($A352="","",IF(COUNTIF('3. Layout Parts'!$A$2:$A$3001,$A352)=0,"NOT ON BOARD","OK"))</f>
        <v/>
      </c>
    </row>
    <row r="353" customFormat="false" ht="15" hidden="false" customHeight="false" outlineLevel="0" collapsed="false">
      <c r="A353" s="14"/>
      <c r="B353" s="14"/>
      <c r="C353" s="15"/>
      <c r="D353" s="15"/>
      <c r="E353" s="15"/>
      <c r="F353" s="9" t="str">
        <f aca="false">IF($A353="","",IF(COUNTIF($A$2:$A$3001,$A353)&gt;1,"DUPLICATE",""))</f>
        <v/>
      </c>
      <c r="G353" s="9" t="str">
        <f aca="false">IF($A353="","",IF(COUNTIF('3. Layout Parts'!$A$2:$A$3001,$A353)=0,"NOT ON BOARD","OK"))</f>
        <v/>
      </c>
    </row>
    <row r="354" customFormat="false" ht="15" hidden="false" customHeight="false" outlineLevel="0" collapsed="false">
      <c r="A354" s="14"/>
      <c r="B354" s="14"/>
      <c r="C354" s="15"/>
      <c r="D354" s="15"/>
      <c r="E354" s="15"/>
      <c r="F354" s="9" t="str">
        <f aca="false">IF($A354="","",IF(COUNTIF($A$2:$A$3001,$A354)&gt;1,"DUPLICATE",""))</f>
        <v/>
      </c>
      <c r="G354" s="9" t="str">
        <f aca="false">IF($A354="","",IF(COUNTIF('3. Layout Parts'!$A$2:$A$3001,$A354)=0,"NOT ON BOARD","OK"))</f>
        <v/>
      </c>
    </row>
    <row r="355" customFormat="false" ht="15" hidden="false" customHeight="false" outlineLevel="0" collapsed="false">
      <c r="A355" s="14"/>
      <c r="B355" s="14"/>
      <c r="C355" s="15"/>
      <c r="D355" s="15"/>
      <c r="E355" s="15"/>
      <c r="F355" s="9" t="str">
        <f aca="false">IF($A355="","",IF(COUNTIF($A$2:$A$3001,$A355)&gt;1,"DUPLICATE",""))</f>
        <v/>
      </c>
      <c r="G355" s="9" t="str">
        <f aca="false">IF($A355="","",IF(COUNTIF('3. Layout Parts'!$A$2:$A$3001,$A355)=0,"NOT ON BOARD","OK"))</f>
        <v/>
      </c>
    </row>
    <row r="356" customFormat="false" ht="15" hidden="false" customHeight="false" outlineLevel="0" collapsed="false">
      <c r="A356" s="14"/>
      <c r="B356" s="14"/>
      <c r="C356" s="15"/>
      <c r="D356" s="15"/>
      <c r="E356" s="15"/>
      <c r="F356" s="9" t="str">
        <f aca="false">IF($A356="","",IF(COUNTIF($A$2:$A$3001,$A356)&gt;1,"DUPLICATE",""))</f>
        <v/>
      </c>
      <c r="G356" s="9" t="str">
        <f aca="false">IF($A356="","",IF(COUNTIF('3. Layout Parts'!$A$2:$A$3001,$A356)=0,"NOT ON BOARD","OK"))</f>
        <v/>
      </c>
    </row>
    <row r="357" customFormat="false" ht="15" hidden="false" customHeight="false" outlineLevel="0" collapsed="false">
      <c r="A357" s="14"/>
      <c r="B357" s="14"/>
      <c r="C357" s="15"/>
      <c r="D357" s="15"/>
      <c r="E357" s="15"/>
      <c r="F357" s="9" t="str">
        <f aca="false">IF($A357="","",IF(COUNTIF($A$2:$A$3001,$A357)&gt;1,"DUPLICATE",""))</f>
        <v/>
      </c>
      <c r="G357" s="9" t="str">
        <f aca="false">IF($A357="","",IF(COUNTIF('3. Layout Parts'!$A$2:$A$3001,$A357)=0,"NOT ON BOARD","OK"))</f>
        <v/>
      </c>
    </row>
    <row r="358" customFormat="false" ht="15" hidden="false" customHeight="false" outlineLevel="0" collapsed="false">
      <c r="A358" s="14"/>
      <c r="B358" s="14"/>
      <c r="C358" s="15"/>
      <c r="D358" s="15"/>
      <c r="E358" s="15"/>
      <c r="F358" s="9" t="str">
        <f aca="false">IF($A358="","",IF(COUNTIF($A$2:$A$3001,$A358)&gt;1,"DUPLICATE",""))</f>
        <v/>
      </c>
      <c r="G358" s="9" t="str">
        <f aca="false">IF($A358="","",IF(COUNTIF('3. Layout Parts'!$A$2:$A$3001,$A358)=0,"NOT ON BOARD","OK"))</f>
        <v/>
      </c>
    </row>
    <row r="359" customFormat="false" ht="15" hidden="false" customHeight="false" outlineLevel="0" collapsed="false">
      <c r="A359" s="14"/>
      <c r="B359" s="14"/>
      <c r="C359" s="15"/>
      <c r="D359" s="15"/>
      <c r="E359" s="15"/>
      <c r="F359" s="9" t="str">
        <f aca="false">IF($A359="","",IF(COUNTIF($A$2:$A$3001,$A359)&gt;1,"DUPLICATE",""))</f>
        <v/>
      </c>
      <c r="G359" s="9" t="str">
        <f aca="false">IF($A359="","",IF(COUNTIF('3. Layout Parts'!$A$2:$A$3001,$A359)=0,"NOT ON BOARD","OK"))</f>
        <v/>
      </c>
    </row>
    <row r="360" customFormat="false" ht="15" hidden="false" customHeight="false" outlineLevel="0" collapsed="false">
      <c r="A360" s="14"/>
      <c r="B360" s="14"/>
      <c r="C360" s="15"/>
      <c r="D360" s="15"/>
      <c r="E360" s="15"/>
      <c r="F360" s="9" t="str">
        <f aca="false">IF($A360="","",IF(COUNTIF($A$2:$A$3001,$A360)&gt;1,"DUPLICATE",""))</f>
        <v/>
      </c>
      <c r="G360" s="9" t="str">
        <f aca="false">IF($A360="","",IF(COUNTIF('3. Layout Parts'!$A$2:$A$3001,$A360)=0,"NOT ON BOARD","OK"))</f>
        <v/>
      </c>
    </row>
    <row r="361" customFormat="false" ht="15" hidden="false" customHeight="false" outlineLevel="0" collapsed="false">
      <c r="A361" s="14"/>
      <c r="B361" s="14"/>
      <c r="C361" s="15"/>
      <c r="D361" s="15"/>
      <c r="E361" s="15"/>
      <c r="F361" s="9" t="str">
        <f aca="false">IF($A361="","",IF(COUNTIF($A$2:$A$3001,$A361)&gt;1,"DUPLICATE",""))</f>
        <v/>
      </c>
      <c r="G361" s="9" t="str">
        <f aca="false">IF($A361="","",IF(COUNTIF('3. Layout Parts'!$A$2:$A$3001,$A361)=0,"NOT ON BOARD","OK"))</f>
        <v/>
      </c>
    </row>
    <row r="362" customFormat="false" ht="15" hidden="false" customHeight="false" outlineLevel="0" collapsed="false">
      <c r="A362" s="14"/>
      <c r="B362" s="14"/>
      <c r="C362" s="15"/>
      <c r="D362" s="15"/>
      <c r="E362" s="15"/>
      <c r="F362" s="9" t="str">
        <f aca="false">IF($A362="","",IF(COUNTIF($A$2:$A$3001,$A362)&gt;1,"DUPLICATE",""))</f>
        <v/>
      </c>
      <c r="G362" s="9" t="str">
        <f aca="false">IF($A362="","",IF(COUNTIF('3. Layout Parts'!$A$2:$A$3001,$A362)=0,"NOT ON BOARD","OK"))</f>
        <v/>
      </c>
    </row>
    <row r="363" customFormat="false" ht="15" hidden="false" customHeight="false" outlineLevel="0" collapsed="false">
      <c r="A363" s="14"/>
      <c r="B363" s="14"/>
      <c r="C363" s="15"/>
      <c r="D363" s="15"/>
      <c r="E363" s="15"/>
      <c r="F363" s="9" t="str">
        <f aca="false">IF($A363="","",IF(COUNTIF($A$2:$A$3001,$A363)&gt;1,"DUPLICATE",""))</f>
        <v/>
      </c>
      <c r="G363" s="9" t="str">
        <f aca="false">IF($A363="","",IF(COUNTIF('3. Layout Parts'!$A$2:$A$3001,$A363)=0,"NOT ON BOARD","OK"))</f>
        <v/>
      </c>
    </row>
    <row r="364" customFormat="false" ht="15" hidden="false" customHeight="false" outlineLevel="0" collapsed="false">
      <c r="A364" s="14"/>
      <c r="B364" s="14"/>
      <c r="C364" s="15"/>
      <c r="D364" s="15"/>
      <c r="E364" s="15"/>
      <c r="F364" s="9" t="str">
        <f aca="false">IF($A364="","",IF(COUNTIF($A$2:$A$3001,$A364)&gt;1,"DUPLICATE",""))</f>
        <v/>
      </c>
      <c r="G364" s="9" t="str">
        <f aca="false">IF($A364="","",IF(COUNTIF('3. Layout Parts'!$A$2:$A$3001,$A364)=0,"NOT ON BOARD","OK"))</f>
        <v/>
      </c>
    </row>
    <row r="365" customFormat="false" ht="15" hidden="false" customHeight="false" outlineLevel="0" collapsed="false">
      <c r="A365" s="14"/>
      <c r="B365" s="14"/>
      <c r="C365" s="15"/>
      <c r="D365" s="15"/>
      <c r="E365" s="15"/>
      <c r="F365" s="9" t="str">
        <f aca="false">IF($A365="","",IF(COUNTIF($A$2:$A$3001,$A365)&gt;1,"DUPLICATE",""))</f>
        <v/>
      </c>
      <c r="G365" s="9" t="str">
        <f aca="false">IF($A365="","",IF(COUNTIF('3. Layout Parts'!$A$2:$A$3001,$A365)=0,"NOT ON BOARD","OK"))</f>
        <v/>
      </c>
    </row>
    <row r="366" customFormat="false" ht="15" hidden="false" customHeight="false" outlineLevel="0" collapsed="false">
      <c r="A366" s="14"/>
      <c r="B366" s="14"/>
      <c r="C366" s="15"/>
      <c r="D366" s="15"/>
      <c r="E366" s="15"/>
      <c r="F366" s="9" t="str">
        <f aca="false">IF($A366="","",IF(COUNTIF($A$2:$A$3001,$A366)&gt;1,"DUPLICATE",""))</f>
        <v/>
      </c>
      <c r="G366" s="9" t="str">
        <f aca="false">IF($A366="","",IF(COUNTIF('3. Layout Parts'!$A$2:$A$3001,$A366)=0,"NOT ON BOARD","OK"))</f>
        <v/>
      </c>
    </row>
    <row r="367" customFormat="false" ht="15" hidden="false" customHeight="false" outlineLevel="0" collapsed="false">
      <c r="A367" s="14"/>
      <c r="B367" s="14"/>
      <c r="C367" s="15"/>
      <c r="D367" s="15"/>
      <c r="E367" s="15"/>
      <c r="F367" s="9" t="str">
        <f aca="false">IF($A367="","",IF(COUNTIF($A$2:$A$3001,$A367)&gt;1,"DUPLICATE",""))</f>
        <v/>
      </c>
      <c r="G367" s="9" t="str">
        <f aca="false">IF($A367="","",IF(COUNTIF('3. Layout Parts'!$A$2:$A$3001,$A367)=0,"NOT ON BOARD","OK"))</f>
        <v/>
      </c>
    </row>
    <row r="368" customFormat="false" ht="15" hidden="false" customHeight="false" outlineLevel="0" collapsed="false">
      <c r="A368" s="14"/>
      <c r="B368" s="14"/>
      <c r="C368" s="15"/>
      <c r="D368" s="15"/>
      <c r="E368" s="15"/>
      <c r="F368" s="9" t="str">
        <f aca="false">IF($A368="","",IF(COUNTIF($A$2:$A$3001,$A368)&gt;1,"DUPLICATE",""))</f>
        <v/>
      </c>
      <c r="G368" s="9" t="str">
        <f aca="false">IF($A368="","",IF(COUNTIF('3. Layout Parts'!$A$2:$A$3001,$A368)=0,"NOT ON BOARD","OK"))</f>
        <v/>
      </c>
    </row>
    <row r="369" customFormat="false" ht="15" hidden="false" customHeight="false" outlineLevel="0" collapsed="false">
      <c r="A369" s="14"/>
      <c r="B369" s="14"/>
      <c r="C369" s="15"/>
      <c r="D369" s="15"/>
      <c r="E369" s="15"/>
      <c r="F369" s="9" t="str">
        <f aca="false">IF($A369="","",IF(COUNTIF($A$2:$A$3001,$A369)&gt;1,"DUPLICATE",""))</f>
        <v/>
      </c>
      <c r="G369" s="9" t="str">
        <f aca="false">IF($A369="","",IF(COUNTIF('3. Layout Parts'!$A$2:$A$3001,$A369)=0,"NOT ON BOARD","OK"))</f>
        <v/>
      </c>
    </row>
    <row r="370" customFormat="false" ht="15" hidden="false" customHeight="false" outlineLevel="0" collapsed="false">
      <c r="A370" s="14"/>
      <c r="B370" s="14"/>
      <c r="C370" s="15"/>
      <c r="D370" s="15"/>
      <c r="E370" s="15"/>
      <c r="F370" s="9" t="str">
        <f aca="false">IF($A370="","",IF(COUNTIF($A$2:$A$3001,$A370)&gt;1,"DUPLICATE",""))</f>
        <v/>
      </c>
      <c r="G370" s="9" t="str">
        <f aca="false">IF($A370="","",IF(COUNTIF('3. Layout Parts'!$A$2:$A$3001,$A370)=0,"NOT ON BOARD","OK"))</f>
        <v/>
      </c>
    </row>
    <row r="371" customFormat="false" ht="15" hidden="false" customHeight="false" outlineLevel="0" collapsed="false">
      <c r="A371" s="14"/>
      <c r="B371" s="14"/>
      <c r="C371" s="15"/>
      <c r="D371" s="15"/>
      <c r="E371" s="15"/>
      <c r="F371" s="9" t="str">
        <f aca="false">IF($A371="","",IF(COUNTIF($A$2:$A$3001,$A371)&gt;1,"DUPLICATE",""))</f>
        <v/>
      </c>
      <c r="G371" s="9" t="str">
        <f aca="false">IF($A371="","",IF(COUNTIF('3. Layout Parts'!$A$2:$A$3001,$A371)=0,"NOT ON BOARD","OK"))</f>
        <v/>
      </c>
    </row>
    <row r="372" customFormat="false" ht="15" hidden="false" customHeight="false" outlineLevel="0" collapsed="false">
      <c r="A372" s="14"/>
      <c r="B372" s="14"/>
      <c r="C372" s="15"/>
      <c r="D372" s="15"/>
      <c r="E372" s="15"/>
      <c r="F372" s="9" t="str">
        <f aca="false">IF($A372="","",IF(COUNTIF($A$2:$A$3001,$A372)&gt;1,"DUPLICATE",""))</f>
        <v/>
      </c>
      <c r="G372" s="9" t="str">
        <f aca="false">IF($A372="","",IF(COUNTIF('3. Layout Parts'!$A$2:$A$3001,$A372)=0,"NOT ON BOARD","OK"))</f>
        <v/>
      </c>
    </row>
    <row r="373" customFormat="false" ht="15" hidden="false" customHeight="false" outlineLevel="0" collapsed="false">
      <c r="A373" s="14"/>
      <c r="B373" s="14"/>
      <c r="C373" s="15"/>
      <c r="D373" s="15"/>
      <c r="E373" s="15"/>
      <c r="F373" s="9" t="str">
        <f aca="false">IF($A373="","",IF(COUNTIF($A$2:$A$3001,$A373)&gt;1,"DUPLICATE",""))</f>
        <v/>
      </c>
      <c r="G373" s="9" t="str">
        <f aca="false">IF($A373="","",IF(COUNTIF('3. Layout Parts'!$A$2:$A$3001,$A373)=0,"NOT ON BOARD","OK"))</f>
        <v/>
      </c>
    </row>
    <row r="374" customFormat="false" ht="15" hidden="false" customHeight="false" outlineLevel="0" collapsed="false">
      <c r="A374" s="14"/>
      <c r="B374" s="14"/>
      <c r="C374" s="15"/>
      <c r="D374" s="15"/>
      <c r="E374" s="15"/>
      <c r="F374" s="9" t="str">
        <f aca="false">IF($A374="","",IF(COUNTIF($A$2:$A$3001,$A374)&gt;1,"DUPLICATE",""))</f>
        <v/>
      </c>
      <c r="G374" s="9" t="str">
        <f aca="false">IF($A374="","",IF(COUNTIF('3. Layout Parts'!$A$2:$A$3001,$A374)=0,"NOT ON BOARD","OK"))</f>
        <v/>
      </c>
    </row>
    <row r="375" customFormat="false" ht="15" hidden="false" customHeight="false" outlineLevel="0" collapsed="false">
      <c r="A375" s="14"/>
      <c r="B375" s="14"/>
      <c r="C375" s="15"/>
      <c r="D375" s="15"/>
      <c r="E375" s="15"/>
      <c r="F375" s="9" t="str">
        <f aca="false">IF($A375="","",IF(COUNTIF($A$2:$A$3001,$A375)&gt;1,"DUPLICATE",""))</f>
        <v/>
      </c>
      <c r="G375" s="9" t="str">
        <f aca="false">IF($A375="","",IF(COUNTIF('3. Layout Parts'!$A$2:$A$3001,$A375)=0,"NOT ON BOARD","OK"))</f>
        <v/>
      </c>
    </row>
    <row r="376" customFormat="false" ht="15" hidden="false" customHeight="false" outlineLevel="0" collapsed="false">
      <c r="A376" s="14"/>
      <c r="B376" s="14"/>
      <c r="C376" s="15"/>
      <c r="D376" s="15"/>
      <c r="E376" s="15"/>
      <c r="F376" s="9" t="str">
        <f aca="false">IF($A376="","",IF(COUNTIF($A$2:$A$3001,$A376)&gt;1,"DUPLICATE",""))</f>
        <v/>
      </c>
      <c r="G376" s="9" t="str">
        <f aca="false">IF($A376="","",IF(COUNTIF('3. Layout Parts'!$A$2:$A$3001,$A376)=0,"NOT ON BOARD","OK"))</f>
        <v/>
      </c>
    </row>
    <row r="377" customFormat="false" ht="15" hidden="false" customHeight="false" outlineLevel="0" collapsed="false">
      <c r="A377" s="14"/>
      <c r="B377" s="14"/>
      <c r="C377" s="15"/>
      <c r="D377" s="15"/>
      <c r="E377" s="15"/>
      <c r="F377" s="9" t="str">
        <f aca="false">IF($A377="","",IF(COUNTIF($A$2:$A$3001,$A377)&gt;1,"DUPLICATE",""))</f>
        <v/>
      </c>
      <c r="G377" s="9" t="str">
        <f aca="false">IF($A377="","",IF(COUNTIF('3. Layout Parts'!$A$2:$A$3001,$A377)=0,"NOT ON BOARD","OK"))</f>
        <v/>
      </c>
    </row>
    <row r="378" customFormat="false" ht="15" hidden="false" customHeight="false" outlineLevel="0" collapsed="false">
      <c r="A378" s="14"/>
      <c r="B378" s="14"/>
      <c r="C378" s="15"/>
      <c r="D378" s="15"/>
      <c r="E378" s="15"/>
      <c r="F378" s="9" t="str">
        <f aca="false">IF($A378="","",IF(COUNTIF($A$2:$A$3001,$A378)&gt;1,"DUPLICATE",""))</f>
        <v/>
      </c>
      <c r="G378" s="9" t="str">
        <f aca="false">IF($A378="","",IF(COUNTIF('3. Layout Parts'!$A$2:$A$3001,$A378)=0,"NOT ON BOARD","OK"))</f>
        <v/>
      </c>
    </row>
    <row r="379" customFormat="false" ht="15" hidden="false" customHeight="false" outlineLevel="0" collapsed="false">
      <c r="A379" s="14"/>
      <c r="B379" s="14"/>
      <c r="C379" s="15"/>
      <c r="D379" s="15"/>
      <c r="E379" s="15"/>
      <c r="F379" s="9" t="str">
        <f aca="false">IF($A379="","",IF(COUNTIF($A$2:$A$3001,$A379)&gt;1,"DUPLICATE",""))</f>
        <v/>
      </c>
      <c r="G379" s="9" t="str">
        <f aca="false">IF($A379="","",IF(COUNTIF('3. Layout Parts'!$A$2:$A$3001,$A379)=0,"NOT ON BOARD","OK"))</f>
        <v/>
      </c>
    </row>
    <row r="380" customFormat="false" ht="15" hidden="false" customHeight="false" outlineLevel="0" collapsed="false">
      <c r="A380" s="14"/>
      <c r="B380" s="14"/>
      <c r="C380" s="15"/>
      <c r="D380" s="15"/>
      <c r="E380" s="15"/>
      <c r="F380" s="9" t="str">
        <f aca="false">IF($A380="","",IF(COUNTIF($A$2:$A$3001,$A380)&gt;1,"DUPLICATE",""))</f>
        <v/>
      </c>
      <c r="G380" s="9" t="str">
        <f aca="false">IF($A380="","",IF(COUNTIF('3. Layout Parts'!$A$2:$A$3001,$A380)=0,"NOT ON BOARD","OK"))</f>
        <v/>
      </c>
    </row>
    <row r="381" customFormat="false" ht="15" hidden="false" customHeight="false" outlineLevel="0" collapsed="false">
      <c r="A381" s="14"/>
      <c r="B381" s="14"/>
      <c r="C381" s="15"/>
      <c r="D381" s="15"/>
      <c r="E381" s="15"/>
      <c r="F381" s="9" t="str">
        <f aca="false">IF($A381="","",IF(COUNTIF($A$2:$A$3001,$A381)&gt;1,"DUPLICATE",""))</f>
        <v/>
      </c>
      <c r="G381" s="9" t="str">
        <f aca="false">IF($A381="","",IF(COUNTIF('3. Layout Parts'!$A$2:$A$3001,$A381)=0,"NOT ON BOARD","OK"))</f>
        <v/>
      </c>
    </row>
    <row r="382" customFormat="false" ht="15" hidden="false" customHeight="false" outlineLevel="0" collapsed="false">
      <c r="A382" s="14"/>
      <c r="B382" s="14"/>
      <c r="C382" s="15"/>
      <c r="D382" s="15"/>
      <c r="E382" s="15"/>
      <c r="F382" s="9" t="str">
        <f aca="false">IF($A382="","",IF(COUNTIF($A$2:$A$3001,$A382)&gt;1,"DUPLICATE",""))</f>
        <v/>
      </c>
      <c r="G382" s="9" t="str">
        <f aca="false">IF($A382="","",IF(COUNTIF('3. Layout Parts'!$A$2:$A$3001,$A382)=0,"NOT ON BOARD","OK"))</f>
        <v/>
      </c>
    </row>
    <row r="383" customFormat="false" ht="15" hidden="false" customHeight="false" outlineLevel="0" collapsed="false">
      <c r="A383" s="14"/>
      <c r="B383" s="14"/>
      <c r="C383" s="15"/>
      <c r="D383" s="15"/>
      <c r="E383" s="15"/>
      <c r="F383" s="9" t="str">
        <f aca="false">IF($A383="","",IF(COUNTIF($A$2:$A$3001,$A383)&gt;1,"DUPLICATE",""))</f>
        <v/>
      </c>
      <c r="G383" s="9" t="str">
        <f aca="false">IF($A383="","",IF(COUNTIF('3. Layout Parts'!$A$2:$A$3001,$A383)=0,"NOT ON BOARD","OK"))</f>
        <v/>
      </c>
    </row>
    <row r="384" customFormat="false" ht="15" hidden="false" customHeight="false" outlineLevel="0" collapsed="false">
      <c r="A384" s="14"/>
      <c r="B384" s="14"/>
      <c r="C384" s="15"/>
      <c r="D384" s="15"/>
      <c r="E384" s="15"/>
      <c r="F384" s="9" t="str">
        <f aca="false">IF($A384="","",IF(COUNTIF($A$2:$A$3001,$A384)&gt;1,"DUPLICATE",""))</f>
        <v/>
      </c>
      <c r="G384" s="9" t="str">
        <f aca="false">IF($A384="","",IF(COUNTIF('3. Layout Parts'!$A$2:$A$3001,$A384)=0,"NOT ON BOARD","OK"))</f>
        <v/>
      </c>
    </row>
    <row r="385" customFormat="false" ht="15" hidden="false" customHeight="false" outlineLevel="0" collapsed="false">
      <c r="A385" s="14"/>
      <c r="B385" s="14"/>
      <c r="C385" s="15"/>
      <c r="D385" s="15"/>
      <c r="E385" s="15"/>
      <c r="F385" s="9" t="str">
        <f aca="false">IF($A385="","",IF(COUNTIF($A$2:$A$3001,$A385)&gt;1,"DUPLICATE",""))</f>
        <v/>
      </c>
      <c r="G385" s="9" t="str">
        <f aca="false">IF($A385="","",IF(COUNTIF('3. Layout Parts'!$A$2:$A$3001,$A385)=0,"NOT ON BOARD","OK"))</f>
        <v/>
      </c>
    </row>
    <row r="386" customFormat="false" ht="15" hidden="false" customHeight="false" outlineLevel="0" collapsed="false">
      <c r="A386" s="14"/>
      <c r="B386" s="14"/>
      <c r="C386" s="15"/>
      <c r="D386" s="15"/>
      <c r="E386" s="15"/>
      <c r="F386" s="9" t="str">
        <f aca="false">IF($A386="","",IF(COUNTIF($A$2:$A$3001,$A386)&gt;1,"DUPLICATE",""))</f>
        <v/>
      </c>
      <c r="G386" s="9" t="str">
        <f aca="false">IF($A386="","",IF(COUNTIF('3. Layout Parts'!$A$2:$A$3001,$A386)=0,"NOT ON BOARD","OK"))</f>
        <v/>
      </c>
    </row>
    <row r="387" customFormat="false" ht="15" hidden="false" customHeight="false" outlineLevel="0" collapsed="false">
      <c r="A387" s="14"/>
      <c r="B387" s="14"/>
      <c r="C387" s="15"/>
      <c r="D387" s="15"/>
      <c r="E387" s="15"/>
      <c r="F387" s="9" t="str">
        <f aca="false">IF($A387="","",IF(COUNTIF($A$2:$A$3001,$A387)&gt;1,"DUPLICATE",""))</f>
        <v/>
      </c>
      <c r="G387" s="9" t="str">
        <f aca="false">IF($A387="","",IF(COUNTIF('3. Layout Parts'!$A$2:$A$3001,$A387)=0,"NOT ON BOARD","OK"))</f>
        <v/>
      </c>
    </row>
    <row r="388" customFormat="false" ht="15" hidden="false" customHeight="false" outlineLevel="0" collapsed="false">
      <c r="A388" s="14"/>
      <c r="B388" s="14"/>
      <c r="C388" s="15"/>
      <c r="D388" s="15"/>
      <c r="E388" s="15"/>
      <c r="F388" s="9" t="str">
        <f aca="false">IF($A388="","",IF(COUNTIF($A$2:$A$3001,$A388)&gt;1,"DUPLICATE",""))</f>
        <v/>
      </c>
      <c r="G388" s="9" t="str">
        <f aca="false">IF($A388="","",IF(COUNTIF('3. Layout Parts'!$A$2:$A$3001,$A388)=0,"NOT ON BOARD","OK"))</f>
        <v/>
      </c>
    </row>
    <row r="389" customFormat="false" ht="15" hidden="false" customHeight="false" outlineLevel="0" collapsed="false">
      <c r="A389" s="14"/>
      <c r="B389" s="14"/>
      <c r="C389" s="15"/>
      <c r="D389" s="15"/>
      <c r="E389" s="15"/>
      <c r="F389" s="9" t="str">
        <f aca="false">IF($A389="","",IF(COUNTIF($A$2:$A$3001,$A389)&gt;1,"DUPLICATE",""))</f>
        <v/>
      </c>
      <c r="G389" s="9" t="str">
        <f aca="false">IF($A389="","",IF(COUNTIF('3. Layout Parts'!$A$2:$A$3001,$A389)=0,"NOT ON BOARD","OK"))</f>
        <v/>
      </c>
    </row>
    <row r="390" customFormat="false" ht="15" hidden="false" customHeight="false" outlineLevel="0" collapsed="false">
      <c r="A390" s="14"/>
      <c r="B390" s="14"/>
      <c r="C390" s="15"/>
      <c r="D390" s="15"/>
      <c r="E390" s="15"/>
      <c r="F390" s="9" t="str">
        <f aca="false">IF($A390="","",IF(COUNTIF($A$2:$A$3001,$A390)&gt;1,"DUPLICATE",""))</f>
        <v/>
      </c>
      <c r="G390" s="9" t="str">
        <f aca="false">IF($A390="","",IF(COUNTIF('3. Layout Parts'!$A$2:$A$3001,$A390)=0,"NOT ON BOARD","OK"))</f>
        <v/>
      </c>
    </row>
    <row r="391" customFormat="false" ht="15" hidden="false" customHeight="false" outlineLevel="0" collapsed="false">
      <c r="A391" s="14"/>
      <c r="B391" s="14"/>
      <c r="C391" s="15"/>
      <c r="D391" s="15"/>
      <c r="E391" s="15"/>
      <c r="F391" s="9" t="str">
        <f aca="false">IF($A391="","",IF(COUNTIF($A$2:$A$3001,$A391)&gt;1,"DUPLICATE",""))</f>
        <v/>
      </c>
      <c r="G391" s="9" t="str">
        <f aca="false">IF($A391="","",IF(COUNTIF('3. Layout Parts'!$A$2:$A$3001,$A391)=0,"NOT ON BOARD","OK"))</f>
        <v/>
      </c>
    </row>
    <row r="392" customFormat="false" ht="15" hidden="false" customHeight="false" outlineLevel="0" collapsed="false">
      <c r="A392" s="14"/>
      <c r="B392" s="14"/>
      <c r="C392" s="15"/>
      <c r="D392" s="15"/>
      <c r="E392" s="15"/>
      <c r="F392" s="9" t="str">
        <f aca="false">IF($A392="","",IF(COUNTIF($A$2:$A$3001,$A392)&gt;1,"DUPLICATE",""))</f>
        <v/>
      </c>
      <c r="G392" s="9" t="str">
        <f aca="false">IF($A392="","",IF(COUNTIF('3. Layout Parts'!$A$2:$A$3001,$A392)=0,"NOT ON BOARD","OK"))</f>
        <v/>
      </c>
    </row>
    <row r="393" customFormat="false" ht="15" hidden="false" customHeight="false" outlineLevel="0" collapsed="false">
      <c r="A393" s="14"/>
      <c r="B393" s="14"/>
      <c r="C393" s="15"/>
      <c r="D393" s="15"/>
      <c r="E393" s="15"/>
      <c r="F393" s="9" t="str">
        <f aca="false">IF($A393="","",IF(COUNTIF($A$2:$A$3001,$A393)&gt;1,"DUPLICATE",""))</f>
        <v/>
      </c>
      <c r="G393" s="9" t="str">
        <f aca="false">IF($A393="","",IF(COUNTIF('3. Layout Parts'!$A$2:$A$3001,$A393)=0,"NOT ON BOARD","OK"))</f>
        <v/>
      </c>
    </row>
    <row r="394" customFormat="false" ht="15" hidden="false" customHeight="false" outlineLevel="0" collapsed="false">
      <c r="A394" s="14"/>
      <c r="B394" s="14"/>
      <c r="C394" s="15"/>
      <c r="D394" s="15"/>
      <c r="E394" s="15"/>
      <c r="F394" s="9" t="str">
        <f aca="false">IF($A394="","",IF(COUNTIF($A$2:$A$3001,$A394)&gt;1,"DUPLICATE",""))</f>
        <v/>
      </c>
      <c r="G394" s="9" t="str">
        <f aca="false">IF($A394="","",IF(COUNTIF('3. Layout Parts'!$A$2:$A$3001,$A394)=0,"NOT ON BOARD","OK"))</f>
        <v/>
      </c>
    </row>
    <row r="395" customFormat="false" ht="15" hidden="false" customHeight="false" outlineLevel="0" collapsed="false">
      <c r="A395" s="14"/>
      <c r="B395" s="14"/>
      <c r="C395" s="15"/>
      <c r="D395" s="15"/>
      <c r="E395" s="15"/>
      <c r="F395" s="9" t="str">
        <f aca="false">IF($A395="","",IF(COUNTIF($A$2:$A$3001,$A395)&gt;1,"DUPLICATE",""))</f>
        <v/>
      </c>
      <c r="G395" s="9" t="str">
        <f aca="false">IF($A395="","",IF(COUNTIF('3. Layout Parts'!$A$2:$A$3001,$A395)=0,"NOT ON BOARD","OK"))</f>
        <v/>
      </c>
    </row>
    <row r="396" customFormat="false" ht="15" hidden="false" customHeight="false" outlineLevel="0" collapsed="false">
      <c r="A396" s="14"/>
      <c r="B396" s="14"/>
      <c r="C396" s="15"/>
      <c r="D396" s="15"/>
      <c r="E396" s="15"/>
      <c r="F396" s="9" t="str">
        <f aca="false">IF($A396="","",IF(COUNTIF($A$2:$A$3001,$A396)&gt;1,"DUPLICATE",""))</f>
        <v/>
      </c>
      <c r="G396" s="9" t="str">
        <f aca="false">IF($A396="","",IF(COUNTIF('3. Layout Parts'!$A$2:$A$3001,$A396)=0,"NOT ON BOARD","OK"))</f>
        <v/>
      </c>
    </row>
    <row r="397" customFormat="false" ht="15" hidden="false" customHeight="false" outlineLevel="0" collapsed="false">
      <c r="A397" s="14"/>
      <c r="B397" s="14"/>
      <c r="C397" s="15"/>
      <c r="D397" s="15"/>
      <c r="E397" s="15"/>
      <c r="F397" s="9" t="str">
        <f aca="false">IF($A397="","",IF(COUNTIF($A$2:$A$3001,$A397)&gt;1,"DUPLICATE",""))</f>
        <v/>
      </c>
      <c r="G397" s="9" t="str">
        <f aca="false">IF($A397="","",IF(COUNTIF('3. Layout Parts'!$A$2:$A$3001,$A397)=0,"NOT ON BOARD","OK"))</f>
        <v/>
      </c>
    </row>
    <row r="398" customFormat="false" ht="15" hidden="false" customHeight="false" outlineLevel="0" collapsed="false">
      <c r="A398" s="14"/>
      <c r="B398" s="14"/>
      <c r="C398" s="15"/>
      <c r="D398" s="15"/>
      <c r="E398" s="15"/>
      <c r="F398" s="9" t="str">
        <f aca="false">IF($A398="","",IF(COUNTIF($A$2:$A$3001,$A398)&gt;1,"DUPLICATE",""))</f>
        <v/>
      </c>
      <c r="G398" s="9" t="str">
        <f aca="false">IF($A398="","",IF(COUNTIF('3. Layout Parts'!$A$2:$A$3001,$A398)=0,"NOT ON BOARD","OK"))</f>
        <v/>
      </c>
    </row>
    <row r="399" customFormat="false" ht="15" hidden="false" customHeight="false" outlineLevel="0" collapsed="false">
      <c r="A399" s="14"/>
      <c r="B399" s="14"/>
      <c r="C399" s="15"/>
      <c r="D399" s="15"/>
      <c r="E399" s="15"/>
      <c r="F399" s="9" t="str">
        <f aca="false">IF($A399="","",IF(COUNTIF($A$2:$A$3001,$A399)&gt;1,"DUPLICATE",""))</f>
        <v/>
      </c>
      <c r="G399" s="9" t="str">
        <f aca="false">IF($A399="","",IF(COUNTIF('3. Layout Parts'!$A$2:$A$3001,$A399)=0,"NOT ON BOARD","OK"))</f>
        <v/>
      </c>
    </row>
    <row r="400" customFormat="false" ht="15" hidden="false" customHeight="false" outlineLevel="0" collapsed="false">
      <c r="A400" s="14"/>
      <c r="B400" s="14"/>
      <c r="C400" s="15"/>
      <c r="D400" s="15"/>
      <c r="E400" s="15"/>
      <c r="F400" s="9" t="str">
        <f aca="false">IF($A400="","",IF(COUNTIF($A$2:$A$3001,$A400)&gt;1,"DUPLICATE",""))</f>
        <v/>
      </c>
      <c r="G400" s="9" t="str">
        <f aca="false">IF($A400="","",IF(COUNTIF('3. Layout Parts'!$A$2:$A$3001,$A400)=0,"NOT ON BOARD","OK"))</f>
        <v/>
      </c>
    </row>
    <row r="401" customFormat="false" ht="15" hidden="false" customHeight="false" outlineLevel="0" collapsed="false">
      <c r="A401" s="14"/>
      <c r="B401" s="14"/>
      <c r="C401" s="15"/>
      <c r="D401" s="15"/>
      <c r="E401" s="15"/>
      <c r="F401" s="9" t="str">
        <f aca="false">IF($A401="","",IF(COUNTIF($A$2:$A$3001,$A401)&gt;1,"DUPLICATE",""))</f>
        <v/>
      </c>
      <c r="G401" s="9" t="str">
        <f aca="false">IF($A401="","",IF(COUNTIF('3. Layout Parts'!$A$2:$A$3001,$A401)=0,"NOT ON BOARD","OK"))</f>
        <v/>
      </c>
    </row>
    <row r="402" customFormat="false" ht="15" hidden="false" customHeight="false" outlineLevel="0" collapsed="false">
      <c r="A402" s="14"/>
      <c r="B402" s="14"/>
      <c r="C402" s="15"/>
      <c r="D402" s="15"/>
      <c r="E402" s="15"/>
      <c r="F402" s="9" t="str">
        <f aca="false">IF($A402="","",IF(COUNTIF($A$2:$A$3001,$A402)&gt;1,"DUPLICATE",""))</f>
        <v/>
      </c>
      <c r="G402" s="9" t="str">
        <f aca="false">IF($A402="","",IF(COUNTIF('3. Layout Parts'!$A$2:$A$3001,$A402)=0,"NOT ON BOARD","OK"))</f>
        <v/>
      </c>
    </row>
    <row r="403" customFormat="false" ht="15" hidden="false" customHeight="false" outlineLevel="0" collapsed="false">
      <c r="A403" s="14"/>
      <c r="B403" s="14"/>
      <c r="C403" s="15"/>
      <c r="D403" s="15"/>
      <c r="E403" s="15"/>
      <c r="F403" s="9" t="str">
        <f aca="false">IF($A403="","",IF(COUNTIF($A$2:$A$3001,$A403)&gt;1,"DUPLICATE",""))</f>
        <v/>
      </c>
      <c r="G403" s="9" t="str">
        <f aca="false">IF($A403="","",IF(COUNTIF('3. Layout Parts'!$A$2:$A$3001,$A403)=0,"NOT ON BOARD","OK"))</f>
        <v/>
      </c>
    </row>
    <row r="404" customFormat="false" ht="15" hidden="false" customHeight="false" outlineLevel="0" collapsed="false">
      <c r="A404" s="14"/>
      <c r="B404" s="14"/>
      <c r="C404" s="15"/>
      <c r="D404" s="15"/>
      <c r="E404" s="15"/>
      <c r="F404" s="9" t="str">
        <f aca="false">IF($A404="","",IF(COUNTIF($A$2:$A$3001,$A404)&gt;1,"DUPLICATE",""))</f>
        <v/>
      </c>
      <c r="G404" s="9" t="str">
        <f aca="false">IF($A404="","",IF(COUNTIF('3. Layout Parts'!$A$2:$A$3001,$A404)=0,"NOT ON BOARD","OK"))</f>
        <v/>
      </c>
    </row>
    <row r="405" customFormat="false" ht="15" hidden="false" customHeight="false" outlineLevel="0" collapsed="false">
      <c r="A405" s="14"/>
      <c r="B405" s="14"/>
      <c r="C405" s="15"/>
      <c r="D405" s="15"/>
      <c r="E405" s="15"/>
      <c r="F405" s="9" t="str">
        <f aca="false">IF($A405="","",IF(COUNTIF($A$2:$A$3001,$A405)&gt;1,"DUPLICATE",""))</f>
        <v/>
      </c>
      <c r="G405" s="9" t="str">
        <f aca="false">IF($A405="","",IF(COUNTIF('3. Layout Parts'!$A$2:$A$3001,$A405)=0,"NOT ON BOARD","OK"))</f>
        <v/>
      </c>
    </row>
    <row r="406" customFormat="false" ht="15" hidden="false" customHeight="false" outlineLevel="0" collapsed="false">
      <c r="A406" s="14"/>
      <c r="B406" s="14"/>
      <c r="C406" s="15"/>
      <c r="D406" s="15"/>
      <c r="E406" s="15"/>
      <c r="F406" s="9" t="str">
        <f aca="false">IF($A406="","",IF(COUNTIF($A$2:$A$3001,$A406)&gt;1,"DUPLICATE",""))</f>
        <v/>
      </c>
      <c r="G406" s="9" t="str">
        <f aca="false">IF($A406="","",IF(COUNTIF('3. Layout Parts'!$A$2:$A$3001,$A406)=0,"NOT ON BOARD","OK"))</f>
        <v/>
      </c>
    </row>
    <row r="407" customFormat="false" ht="15" hidden="false" customHeight="false" outlineLevel="0" collapsed="false">
      <c r="A407" s="14"/>
      <c r="B407" s="14"/>
      <c r="C407" s="15"/>
      <c r="D407" s="15"/>
      <c r="E407" s="15"/>
      <c r="F407" s="9" t="str">
        <f aca="false">IF($A407="","",IF(COUNTIF($A$2:$A$3001,$A407)&gt;1,"DUPLICATE",""))</f>
        <v/>
      </c>
      <c r="G407" s="9" t="str">
        <f aca="false">IF($A407="","",IF(COUNTIF('3. Layout Parts'!$A$2:$A$3001,$A407)=0,"NOT ON BOARD","OK"))</f>
        <v/>
      </c>
    </row>
    <row r="408" customFormat="false" ht="15" hidden="false" customHeight="false" outlineLevel="0" collapsed="false">
      <c r="A408" s="14"/>
      <c r="B408" s="14"/>
      <c r="C408" s="15"/>
      <c r="D408" s="15"/>
      <c r="E408" s="15"/>
      <c r="F408" s="9" t="str">
        <f aca="false">IF($A408="","",IF(COUNTIF($A$2:$A$3001,$A408)&gt;1,"DUPLICATE",""))</f>
        <v/>
      </c>
      <c r="G408" s="9" t="str">
        <f aca="false">IF($A408="","",IF(COUNTIF('3. Layout Parts'!$A$2:$A$3001,$A408)=0,"NOT ON BOARD","OK"))</f>
        <v/>
      </c>
    </row>
    <row r="409" customFormat="false" ht="15" hidden="false" customHeight="false" outlineLevel="0" collapsed="false">
      <c r="A409" s="14"/>
      <c r="B409" s="14"/>
      <c r="C409" s="15"/>
      <c r="D409" s="15"/>
      <c r="E409" s="15"/>
      <c r="F409" s="9" t="str">
        <f aca="false">IF($A409="","",IF(COUNTIF($A$2:$A$3001,$A409)&gt;1,"DUPLICATE",""))</f>
        <v/>
      </c>
      <c r="G409" s="9" t="str">
        <f aca="false">IF($A409="","",IF(COUNTIF('3. Layout Parts'!$A$2:$A$3001,$A409)=0,"NOT ON BOARD","OK"))</f>
        <v/>
      </c>
    </row>
    <row r="410" customFormat="false" ht="15" hidden="false" customHeight="false" outlineLevel="0" collapsed="false">
      <c r="A410" s="14"/>
      <c r="B410" s="14"/>
      <c r="C410" s="15"/>
      <c r="D410" s="15"/>
      <c r="E410" s="15"/>
      <c r="F410" s="9" t="str">
        <f aca="false">IF($A410="","",IF(COUNTIF($A$2:$A$3001,$A410)&gt;1,"DUPLICATE",""))</f>
        <v/>
      </c>
      <c r="G410" s="9" t="str">
        <f aca="false">IF($A410="","",IF(COUNTIF('3. Layout Parts'!$A$2:$A$3001,$A410)=0,"NOT ON BOARD","OK"))</f>
        <v/>
      </c>
    </row>
    <row r="411" customFormat="false" ht="15" hidden="false" customHeight="false" outlineLevel="0" collapsed="false">
      <c r="A411" s="14"/>
      <c r="B411" s="14"/>
      <c r="C411" s="15"/>
      <c r="D411" s="15"/>
      <c r="E411" s="15"/>
      <c r="F411" s="9" t="str">
        <f aca="false">IF($A411="","",IF(COUNTIF($A$2:$A$3001,$A411)&gt;1,"DUPLICATE",""))</f>
        <v/>
      </c>
      <c r="G411" s="9" t="str">
        <f aca="false">IF($A411="","",IF(COUNTIF('3. Layout Parts'!$A$2:$A$3001,$A411)=0,"NOT ON BOARD","OK"))</f>
        <v/>
      </c>
    </row>
    <row r="412" customFormat="false" ht="15" hidden="false" customHeight="false" outlineLevel="0" collapsed="false">
      <c r="A412" s="14"/>
      <c r="B412" s="14"/>
      <c r="C412" s="15"/>
      <c r="D412" s="15"/>
      <c r="E412" s="15"/>
      <c r="F412" s="9" t="str">
        <f aca="false">IF($A412="","",IF(COUNTIF($A$2:$A$3001,$A412)&gt;1,"DUPLICATE",""))</f>
        <v/>
      </c>
      <c r="G412" s="9" t="str">
        <f aca="false">IF($A412="","",IF(COUNTIF('3. Layout Parts'!$A$2:$A$3001,$A412)=0,"NOT ON BOARD","OK"))</f>
        <v/>
      </c>
    </row>
    <row r="413" customFormat="false" ht="15" hidden="false" customHeight="false" outlineLevel="0" collapsed="false">
      <c r="A413" s="14"/>
      <c r="B413" s="14"/>
      <c r="C413" s="15"/>
      <c r="D413" s="15"/>
      <c r="E413" s="15"/>
      <c r="F413" s="9" t="str">
        <f aca="false">IF($A413="","",IF(COUNTIF($A$2:$A$3001,$A413)&gt;1,"DUPLICATE",""))</f>
        <v/>
      </c>
      <c r="G413" s="9" t="str">
        <f aca="false">IF($A413="","",IF(COUNTIF('3. Layout Parts'!$A$2:$A$3001,$A413)=0,"NOT ON BOARD","OK"))</f>
        <v/>
      </c>
    </row>
    <row r="414" customFormat="false" ht="15" hidden="false" customHeight="false" outlineLevel="0" collapsed="false">
      <c r="A414" s="14"/>
      <c r="B414" s="14"/>
      <c r="C414" s="15"/>
      <c r="D414" s="15"/>
      <c r="E414" s="15"/>
      <c r="F414" s="9" t="str">
        <f aca="false">IF($A414="","",IF(COUNTIF($A$2:$A$3001,$A414)&gt;1,"DUPLICATE",""))</f>
        <v/>
      </c>
      <c r="G414" s="9" t="str">
        <f aca="false">IF($A414="","",IF(COUNTIF('3. Layout Parts'!$A$2:$A$3001,$A414)=0,"NOT ON BOARD","OK"))</f>
        <v/>
      </c>
    </row>
    <row r="415" customFormat="false" ht="15" hidden="false" customHeight="false" outlineLevel="0" collapsed="false">
      <c r="A415" s="14"/>
      <c r="B415" s="14"/>
      <c r="C415" s="15"/>
      <c r="D415" s="15"/>
      <c r="E415" s="15"/>
      <c r="F415" s="9" t="str">
        <f aca="false">IF($A415="","",IF(COUNTIF($A$2:$A$3001,$A415)&gt;1,"DUPLICATE",""))</f>
        <v/>
      </c>
      <c r="G415" s="9" t="str">
        <f aca="false">IF($A415="","",IF(COUNTIF('3. Layout Parts'!$A$2:$A$3001,$A415)=0,"NOT ON BOARD","OK"))</f>
        <v/>
      </c>
    </row>
    <row r="416" customFormat="false" ht="15" hidden="false" customHeight="false" outlineLevel="0" collapsed="false">
      <c r="A416" s="14"/>
      <c r="B416" s="14"/>
      <c r="C416" s="15"/>
      <c r="D416" s="15"/>
      <c r="E416" s="15"/>
      <c r="F416" s="9" t="str">
        <f aca="false">IF($A416="","",IF(COUNTIF($A$2:$A$3001,$A416)&gt;1,"DUPLICATE",""))</f>
        <v/>
      </c>
      <c r="G416" s="9" t="str">
        <f aca="false">IF($A416="","",IF(COUNTIF('3. Layout Parts'!$A$2:$A$3001,$A416)=0,"NOT ON BOARD","OK"))</f>
        <v/>
      </c>
    </row>
    <row r="417" customFormat="false" ht="15" hidden="false" customHeight="false" outlineLevel="0" collapsed="false">
      <c r="A417" s="14"/>
      <c r="B417" s="14"/>
      <c r="C417" s="15"/>
      <c r="D417" s="15"/>
      <c r="E417" s="15"/>
      <c r="F417" s="9" t="str">
        <f aca="false">IF($A417="","",IF(COUNTIF($A$2:$A$3001,$A417)&gt;1,"DUPLICATE",""))</f>
        <v/>
      </c>
      <c r="G417" s="9" t="str">
        <f aca="false">IF($A417="","",IF(COUNTIF('3. Layout Parts'!$A$2:$A$3001,$A417)=0,"NOT ON BOARD","OK"))</f>
        <v/>
      </c>
    </row>
    <row r="418" customFormat="false" ht="15" hidden="false" customHeight="false" outlineLevel="0" collapsed="false">
      <c r="A418" s="14"/>
      <c r="B418" s="14"/>
      <c r="C418" s="15"/>
      <c r="D418" s="15"/>
      <c r="E418" s="15"/>
      <c r="F418" s="9" t="str">
        <f aca="false">IF($A418="","",IF(COUNTIF($A$2:$A$3001,$A418)&gt;1,"DUPLICATE",""))</f>
        <v/>
      </c>
      <c r="G418" s="9" t="str">
        <f aca="false">IF($A418="","",IF(COUNTIF('3. Layout Parts'!$A$2:$A$3001,$A418)=0,"NOT ON BOARD","OK"))</f>
        <v/>
      </c>
    </row>
    <row r="419" customFormat="false" ht="15" hidden="false" customHeight="false" outlineLevel="0" collapsed="false">
      <c r="A419" s="14"/>
      <c r="B419" s="14"/>
      <c r="C419" s="15"/>
      <c r="D419" s="15"/>
      <c r="E419" s="15"/>
      <c r="F419" s="9" t="str">
        <f aca="false">IF($A419="","",IF(COUNTIF($A$2:$A$3001,$A419)&gt;1,"DUPLICATE",""))</f>
        <v/>
      </c>
      <c r="G419" s="9" t="str">
        <f aca="false">IF($A419="","",IF(COUNTIF('3. Layout Parts'!$A$2:$A$3001,$A419)=0,"NOT ON BOARD","OK"))</f>
        <v/>
      </c>
    </row>
    <row r="420" customFormat="false" ht="15" hidden="false" customHeight="false" outlineLevel="0" collapsed="false">
      <c r="A420" s="14"/>
      <c r="B420" s="14"/>
      <c r="C420" s="15"/>
      <c r="D420" s="15"/>
      <c r="E420" s="15"/>
      <c r="F420" s="9" t="str">
        <f aca="false">IF($A420="","",IF(COUNTIF($A$2:$A$3001,$A420)&gt;1,"DUPLICATE",""))</f>
        <v/>
      </c>
      <c r="G420" s="9" t="str">
        <f aca="false">IF($A420="","",IF(COUNTIF('3. Layout Parts'!$A$2:$A$3001,$A420)=0,"NOT ON BOARD","OK"))</f>
        <v/>
      </c>
    </row>
    <row r="421" customFormat="false" ht="15" hidden="false" customHeight="false" outlineLevel="0" collapsed="false">
      <c r="A421" s="14"/>
      <c r="B421" s="14"/>
      <c r="C421" s="15"/>
      <c r="D421" s="15"/>
      <c r="E421" s="15"/>
      <c r="F421" s="9" t="str">
        <f aca="false">IF($A421="","",IF(COUNTIF($A$2:$A$3001,$A421)&gt;1,"DUPLICATE",""))</f>
        <v/>
      </c>
      <c r="G421" s="9" t="str">
        <f aca="false">IF($A421="","",IF(COUNTIF('3. Layout Parts'!$A$2:$A$3001,$A421)=0,"NOT ON BOARD","OK"))</f>
        <v/>
      </c>
    </row>
    <row r="422" customFormat="false" ht="15" hidden="false" customHeight="false" outlineLevel="0" collapsed="false">
      <c r="A422" s="14"/>
      <c r="B422" s="14"/>
      <c r="C422" s="15"/>
      <c r="D422" s="15"/>
      <c r="E422" s="15"/>
      <c r="F422" s="9" t="str">
        <f aca="false">IF($A422="","",IF(COUNTIF($A$2:$A$3001,$A422)&gt;1,"DUPLICATE",""))</f>
        <v/>
      </c>
      <c r="G422" s="9" t="str">
        <f aca="false">IF($A422="","",IF(COUNTIF('3. Layout Parts'!$A$2:$A$3001,$A422)=0,"NOT ON BOARD","OK"))</f>
        <v/>
      </c>
    </row>
    <row r="423" customFormat="false" ht="15" hidden="false" customHeight="false" outlineLevel="0" collapsed="false">
      <c r="A423" s="14"/>
      <c r="B423" s="14"/>
      <c r="C423" s="15"/>
      <c r="D423" s="15"/>
      <c r="E423" s="15"/>
      <c r="F423" s="9" t="str">
        <f aca="false">IF($A423="","",IF(COUNTIF($A$2:$A$3001,$A423)&gt;1,"DUPLICATE",""))</f>
        <v/>
      </c>
      <c r="G423" s="9" t="str">
        <f aca="false">IF($A423="","",IF(COUNTIF('3. Layout Parts'!$A$2:$A$3001,$A423)=0,"NOT ON BOARD","OK"))</f>
        <v/>
      </c>
    </row>
    <row r="424" customFormat="false" ht="15" hidden="false" customHeight="false" outlineLevel="0" collapsed="false">
      <c r="A424" s="14"/>
      <c r="B424" s="14"/>
      <c r="C424" s="15"/>
      <c r="D424" s="15"/>
      <c r="E424" s="15"/>
      <c r="F424" s="9" t="str">
        <f aca="false">IF($A424="","",IF(COUNTIF($A$2:$A$3001,$A424)&gt;1,"DUPLICATE",""))</f>
        <v/>
      </c>
      <c r="G424" s="9" t="str">
        <f aca="false">IF($A424="","",IF(COUNTIF('3. Layout Parts'!$A$2:$A$3001,$A424)=0,"NOT ON BOARD","OK"))</f>
        <v/>
      </c>
    </row>
    <row r="425" customFormat="false" ht="15" hidden="false" customHeight="false" outlineLevel="0" collapsed="false">
      <c r="A425" s="14"/>
      <c r="B425" s="14"/>
      <c r="C425" s="15"/>
      <c r="D425" s="15"/>
      <c r="E425" s="15"/>
      <c r="F425" s="9" t="str">
        <f aca="false">IF($A425="","",IF(COUNTIF($A$2:$A$3001,$A425)&gt;1,"DUPLICATE",""))</f>
        <v/>
      </c>
      <c r="G425" s="9" t="str">
        <f aca="false">IF($A425="","",IF(COUNTIF('3. Layout Parts'!$A$2:$A$3001,$A425)=0,"NOT ON BOARD","OK"))</f>
        <v/>
      </c>
    </row>
    <row r="426" customFormat="false" ht="15" hidden="false" customHeight="false" outlineLevel="0" collapsed="false">
      <c r="A426" s="14"/>
      <c r="B426" s="14"/>
      <c r="C426" s="15"/>
      <c r="D426" s="15"/>
      <c r="E426" s="15"/>
      <c r="F426" s="9" t="str">
        <f aca="false">IF($A426="","",IF(COUNTIF($A$2:$A$3001,$A426)&gt;1,"DUPLICATE",""))</f>
        <v/>
      </c>
      <c r="G426" s="9" t="str">
        <f aca="false">IF($A426="","",IF(COUNTIF('3. Layout Parts'!$A$2:$A$3001,$A426)=0,"NOT ON BOARD","OK"))</f>
        <v/>
      </c>
    </row>
    <row r="427" customFormat="false" ht="15" hidden="false" customHeight="false" outlineLevel="0" collapsed="false">
      <c r="A427" s="14"/>
      <c r="B427" s="14"/>
      <c r="C427" s="15"/>
      <c r="D427" s="15"/>
      <c r="E427" s="15"/>
      <c r="F427" s="9" t="str">
        <f aca="false">IF($A427="","",IF(COUNTIF($A$2:$A$3001,$A427)&gt;1,"DUPLICATE",""))</f>
        <v/>
      </c>
      <c r="G427" s="9" t="str">
        <f aca="false">IF($A427="","",IF(COUNTIF('3. Layout Parts'!$A$2:$A$3001,$A427)=0,"NOT ON BOARD","OK"))</f>
        <v/>
      </c>
    </row>
    <row r="428" customFormat="false" ht="15" hidden="false" customHeight="false" outlineLevel="0" collapsed="false">
      <c r="A428" s="14"/>
      <c r="B428" s="14"/>
      <c r="C428" s="15"/>
      <c r="D428" s="15"/>
      <c r="E428" s="15"/>
      <c r="F428" s="9" t="str">
        <f aca="false">IF($A428="","",IF(COUNTIF($A$2:$A$3001,$A428)&gt;1,"DUPLICATE",""))</f>
        <v/>
      </c>
      <c r="G428" s="9" t="str">
        <f aca="false">IF($A428="","",IF(COUNTIF('3. Layout Parts'!$A$2:$A$3001,$A428)=0,"NOT ON BOARD","OK"))</f>
        <v/>
      </c>
    </row>
    <row r="429" customFormat="false" ht="15" hidden="false" customHeight="false" outlineLevel="0" collapsed="false">
      <c r="A429" s="14"/>
      <c r="B429" s="14"/>
      <c r="C429" s="15"/>
      <c r="D429" s="15"/>
      <c r="E429" s="15"/>
      <c r="F429" s="9" t="str">
        <f aca="false">IF($A429="","",IF(COUNTIF($A$2:$A$3001,$A429)&gt;1,"DUPLICATE",""))</f>
        <v/>
      </c>
      <c r="G429" s="9" t="str">
        <f aca="false">IF($A429="","",IF(COUNTIF('3. Layout Parts'!$A$2:$A$3001,$A429)=0,"NOT ON BOARD","OK"))</f>
        <v/>
      </c>
    </row>
    <row r="430" customFormat="false" ht="15" hidden="false" customHeight="false" outlineLevel="0" collapsed="false">
      <c r="A430" s="14"/>
      <c r="B430" s="14"/>
      <c r="C430" s="15"/>
      <c r="D430" s="15"/>
      <c r="E430" s="15"/>
      <c r="F430" s="9" t="str">
        <f aca="false">IF($A430="","",IF(COUNTIF($A$2:$A$3001,$A430)&gt;1,"DUPLICATE",""))</f>
        <v/>
      </c>
      <c r="G430" s="9" t="str">
        <f aca="false">IF($A430="","",IF(COUNTIF('3. Layout Parts'!$A$2:$A$3001,$A430)=0,"NOT ON BOARD","OK"))</f>
        <v/>
      </c>
    </row>
    <row r="431" customFormat="false" ht="15" hidden="false" customHeight="false" outlineLevel="0" collapsed="false">
      <c r="A431" s="14"/>
      <c r="B431" s="14"/>
      <c r="C431" s="15"/>
      <c r="D431" s="15"/>
      <c r="E431" s="15"/>
      <c r="F431" s="9" t="str">
        <f aca="false">IF($A431="","",IF(COUNTIF($A$2:$A$3001,$A431)&gt;1,"DUPLICATE",""))</f>
        <v/>
      </c>
      <c r="G431" s="9" t="str">
        <f aca="false">IF($A431="","",IF(COUNTIF('3. Layout Parts'!$A$2:$A$3001,$A431)=0,"NOT ON BOARD","OK"))</f>
        <v/>
      </c>
    </row>
    <row r="432" customFormat="false" ht="15" hidden="false" customHeight="false" outlineLevel="0" collapsed="false">
      <c r="A432" s="14"/>
      <c r="B432" s="14"/>
      <c r="C432" s="15"/>
      <c r="D432" s="15"/>
      <c r="E432" s="15"/>
      <c r="F432" s="9" t="str">
        <f aca="false">IF($A432="","",IF(COUNTIF($A$2:$A$3001,$A432)&gt;1,"DUPLICATE",""))</f>
        <v/>
      </c>
      <c r="G432" s="9" t="str">
        <f aca="false">IF($A432="","",IF(COUNTIF('3. Layout Parts'!$A$2:$A$3001,$A432)=0,"NOT ON BOARD","OK"))</f>
        <v/>
      </c>
    </row>
    <row r="433" customFormat="false" ht="15" hidden="false" customHeight="false" outlineLevel="0" collapsed="false">
      <c r="A433" s="14"/>
      <c r="B433" s="14"/>
      <c r="C433" s="15"/>
      <c r="D433" s="15"/>
      <c r="E433" s="15"/>
      <c r="F433" s="9" t="str">
        <f aca="false">IF($A433="","",IF(COUNTIF($A$2:$A$3001,$A433)&gt;1,"DUPLICATE",""))</f>
        <v/>
      </c>
      <c r="G433" s="9" t="str">
        <f aca="false">IF($A433="","",IF(COUNTIF('3. Layout Parts'!$A$2:$A$3001,$A433)=0,"NOT ON BOARD","OK"))</f>
        <v/>
      </c>
    </row>
    <row r="434" customFormat="false" ht="15" hidden="false" customHeight="false" outlineLevel="0" collapsed="false">
      <c r="A434" s="14"/>
      <c r="B434" s="14"/>
      <c r="C434" s="15"/>
      <c r="D434" s="15"/>
      <c r="E434" s="15"/>
      <c r="F434" s="9" t="str">
        <f aca="false">IF($A434="","",IF(COUNTIF($A$2:$A$3001,$A434)&gt;1,"DUPLICATE",""))</f>
        <v/>
      </c>
      <c r="G434" s="9" t="str">
        <f aca="false">IF($A434="","",IF(COUNTIF('3. Layout Parts'!$A$2:$A$3001,$A434)=0,"NOT ON BOARD","OK"))</f>
        <v/>
      </c>
    </row>
    <row r="435" customFormat="false" ht="15" hidden="false" customHeight="false" outlineLevel="0" collapsed="false">
      <c r="A435" s="14"/>
      <c r="B435" s="14"/>
      <c r="C435" s="15"/>
      <c r="D435" s="15"/>
      <c r="E435" s="15"/>
      <c r="F435" s="9" t="str">
        <f aca="false">IF($A435="","",IF(COUNTIF($A$2:$A$3001,$A435)&gt;1,"DUPLICATE",""))</f>
        <v/>
      </c>
      <c r="G435" s="9" t="str">
        <f aca="false">IF($A435="","",IF(COUNTIF('3. Layout Parts'!$A$2:$A$3001,$A435)=0,"NOT ON BOARD","OK"))</f>
        <v/>
      </c>
    </row>
    <row r="436" customFormat="false" ht="15" hidden="false" customHeight="false" outlineLevel="0" collapsed="false">
      <c r="A436" s="14"/>
      <c r="B436" s="14"/>
      <c r="C436" s="15"/>
      <c r="D436" s="15"/>
      <c r="E436" s="15"/>
      <c r="F436" s="9" t="str">
        <f aca="false">IF($A436="","",IF(COUNTIF($A$2:$A$3001,$A436)&gt;1,"DUPLICATE",""))</f>
        <v/>
      </c>
      <c r="G436" s="9" t="str">
        <f aca="false">IF($A436="","",IF(COUNTIF('3. Layout Parts'!$A$2:$A$3001,$A436)=0,"NOT ON BOARD","OK"))</f>
        <v/>
      </c>
    </row>
    <row r="437" customFormat="false" ht="15" hidden="false" customHeight="false" outlineLevel="0" collapsed="false">
      <c r="A437" s="14"/>
      <c r="B437" s="14"/>
      <c r="C437" s="15"/>
      <c r="D437" s="15"/>
      <c r="E437" s="15"/>
      <c r="F437" s="9" t="str">
        <f aca="false">IF($A437="","",IF(COUNTIF($A$2:$A$3001,$A437)&gt;1,"DUPLICATE",""))</f>
        <v/>
      </c>
      <c r="G437" s="9" t="str">
        <f aca="false">IF($A437="","",IF(COUNTIF('3. Layout Parts'!$A$2:$A$3001,$A437)=0,"NOT ON BOARD","OK"))</f>
        <v/>
      </c>
    </row>
    <row r="438" customFormat="false" ht="15" hidden="false" customHeight="false" outlineLevel="0" collapsed="false">
      <c r="A438" s="14"/>
      <c r="B438" s="14"/>
      <c r="C438" s="15"/>
      <c r="D438" s="15"/>
      <c r="E438" s="15"/>
      <c r="F438" s="9" t="str">
        <f aca="false">IF($A438="","",IF(COUNTIF($A$2:$A$3001,$A438)&gt;1,"DUPLICATE",""))</f>
        <v/>
      </c>
      <c r="G438" s="9" t="str">
        <f aca="false">IF($A438="","",IF(COUNTIF('3. Layout Parts'!$A$2:$A$3001,$A438)=0,"NOT ON BOARD","OK"))</f>
        <v/>
      </c>
    </row>
    <row r="439" customFormat="false" ht="15" hidden="false" customHeight="false" outlineLevel="0" collapsed="false">
      <c r="A439" s="14"/>
      <c r="B439" s="14"/>
      <c r="C439" s="15"/>
      <c r="D439" s="15"/>
      <c r="E439" s="15"/>
      <c r="F439" s="9" t="str">
        <f aca="false">IF($A439="","",IF(COUNTIF($A$2:$A$3001,$A439)&gt;1,"DUPLICATE",""))</f>
        <v/>
      </c>
      <c r="G439" s="9" t="str">
        <f aca="false">IF($A439="","",IF(COUNTIF('3. Layout Parts'!$A$2:$A$3001,$A439)=0,"NOT ON BOARD","OK"))</f>
        <v/>
      </c>
    </row>
    <row r="440" customFormat="false" ht="15" hidden="false" customHeight="false" outlineLevel="0" collapsed="false">
      <c r="A440" s="14"/>
      <c r="B440" s="14"/>
      <c r="C440" s="15"/>
      <c r="D440" s="15"/>
      <c r="E440" s="15"/>
      <c r="F440" s="9" t="str">
        <f aca="false">IF($A440="","",IF(COUNTIF($A$2:$A$3001,$A440)&gt;1,"DUPLICATE",""))</f>
        <v/>
      </c>
      <c r="G440" s="9" t="str">
        <f aca="false">IF($A440="","",IF(COUNTIF('3. Layout Parts'!$A$2:$A$3001,$A440)=0,"NOT ON BOARD","OK"))</f>
        <v/>
      </c>
    </row>
    <row r="441" customFormat="false" ht="15" hidden="false" customHeight="false" outlineLevel="0" collapsed="false">
      <c r="A441" s="14"/>
      <c r="B441" s="14"/>
      <c r="C441" s="15"/>
      <c r="D441" s="15"/>
      <c r="E441" s="15"/>
      <c r="F441" s="9" t="str">
        <f aca="false">IF($A441="","",IF(COUNTIF($A$2:$A$3001,$A441)&gt;1,"DUPLICATE",""))</f>
        <v/>
      </c>
      <c r="G441" s="9" t="str">
        <f aca="false">IF($A441="","",IF(COUNTIF('3. Layout Parts'!$A$2:$A$3001,$A441)=0,"NOT ON BOARD","OK"))</f>
        <v/>
      </c>
    </row>
    <row r="442" customFormat="false" ht="15" hidden="false" customHeight="false" outlineLevel="0" collapsed="false">
      <c r="A442" s="14"/>
      <c r="B442" s="14"/>
      <c r="C442" s="15"/>
      <c r="D442" s="15"/>
      <c r="E442" s="15"/>
      <c r="F442" s="9" t="str">
        <f aca="false">IF($A442="","",IF(COUNTIF($A$2:$A$3001,$A442)&gt;1,"DUPLICATE",""))</f>
        <v/>
      </c>
      <c r="G442" s="9" t="str">
        <f aca="false">IF($A442="","",IF(COUNTIF('3. Layout Parts'!$A$2:$A$3001,$A442)=0,"NOT ON BOARD","OK"))</f>
        <v/>
      </c>
    </row>
    <row r="443" customFormat="false" ht="15" hidden="false" customHeight="false" outlineLevel="0" collapsed="false">
      <c r="A443" s="14"/>
      <c r="B443" s="14"/>
      <c r="C443" s="15"/>
      <c r="D443" s="15"/>
      <c r="E443" s="15"/>
      <c r="F443" s="9" t="str">
        <f aca="false">IF($A443="","",IF(COUNTIF($A$2:$A$3001,$A443)&gt;1,"DUPLICATE",""))</f>
        <v/>
      </c>
      <c r="G443" s="9" t="str">
        <f aca="false">IF($A443="","",IF(COUNTIF('3. Layout Parts'!$A$2:$A$3001,$A443)=0,"NOT ON BOARD","OK"))</f>
        <v/>
      </c>
    </row>
    <row r="444" customFormat="false" ht="15" hidden="false" customHeight="false" outlineLevel="0" collapsed="false">
      <c r="A444" s="14"/>
      <c r="B444" s="14"/>
      <c r="C444" s="15"/>
      <c r="D444" s="15"/>
      <c r="E444" s="15"/>
      <c r="F444" s="9" t="str">
        <f aca="false">IF($A444="","",IF(COUNTIF($A$2:$A$3001,$A444)&gt;1,"DUPLICATE",""))</f>
        <v/>
      </c>
      <c r="G444" s="9" t="str">
        <f aca="false">IF($A444="","",IF(COUNTIF('3. Layout Parts'!$A$2:$A$3001,$A444)=0,"NOT ON BOARD","OK"))</f>
        <v/>
      </c>
    </row>
    <row r="445" customFormat="false" ht="15" hidden="false" customHeight="false" outlineLevel="0" collapsed="false">
      <c r="A445" s="14"/>
      <c r="B445" s="14"/>
      <c r="C445" s="15"/>
      <c r="D445" s="15"/>
      <c r="E445" s="15"/>
      <c r="F445" s="9" t="str">
        <f aca="false">IF($A445="","",IF(COUNTIF($A$2:$A$3001,$A445)&gt;1,"DUPLICATE",""))</f>
        <v/>
      </c>
      <c r="G445" s="9" t="str">
        <f aca="false">IF($A445="","",IF(COUNTIF('3. Layout Parts'!$A$2:$A$3001,$A445)=0,"NOT ON BOARD","OK"))</f>
        <v/>
      </c>
    </row>
    <row r="446" customFormat="false" ht="15" hidden="false" customHeight="false" outlineLevel="0" collapsed="false">
      <c r="A446" s="14"/>
      <c r="B446" s="14"/>
      <c r="C446" s="15"/>
      <c r="D446" s="15"/>
      <c r="E446" s="15"/>
      <c r="F446" s="9" t="str">
        <f aca="false">IF($A446="","",IF(COUNTIF($A$2:$A$3001,$A446)&gt;1,"DUPLICATE",""))</f>
        <v/>
      </c>
      <c r="G446" s="9" t="str">
        <f aca="false">IF($A446="","",IF(COUNTIF('3. Layout Parts'!$A$2:$A$3001,$A446)=0,"NOT ON BOARD","OK"))</f>
        <v/>
      </c>
    </row>
    <row r="447" customFormat="false" ht="15" hidden="false" customHeight="false" outlineLevel="0" collapsed="false">
      <c r="A447" s="14"/>
      <c r="B447" s="14"/>
      <c r="C447" s="15"/>
      <c r="D447" s="15"/>
      <c r="E447" s="15"/>
      <c r="F447" s="9" t="str">
        <f aca="false">IF($A447="","",IF(COUNTIF($A$2:$A$3001,$A447)&gt;1,"DUPLICATE",""))</f>
        <v/>
      </c>
      <c r="G447" s="9" t="str">
        <f aca="false">IF($A447="","",IF(COUNTIF('3. Layout Parts'!$A$2:$A$3001,$A447)=0,"NOT ON BOARD","OK"))</f>
        <v/>
      </c>
    </row>
    <row r="448" customFormat="false" ht="15" hidden="false" customHeight="false" outlineLevel="0" collapsed="false">
      <c r="A448" s="14"/>
      <c r="B448" s="14"/>
      <c r="C448" s="15"/>
      <c r="D448" s="15"/>
      <c r="E448" s="15"/>
      <c r="F448" s="9" t="str">
        <f aca="false">IF($A448="","",IF(COUNTIF($A$2:$A$3001,$A448)&gt;1,"DUPLICATE",""))</f>
        <v/>
      </c>
      <c r="G448" s="9" t="str">
        <f aca="false">IF($A448="","",IF(COUNTIF('3. Layout Parts'!$A$2:$A$3001,$A448)=0,"NOT ON BOARD","OK"))</f>
        <v/>
      </c>
    </row>
    <row r="449" customFormat="false" ht="15" hidden="false" customHeight="false" outlineLevel="0" collapsed="false">
      <c r="A449" s="14"/>
      <c r="B449" s="14"/>
      <c r="C449" s="15"/>
      <c r="D449" s="15"/>
      <c r="E449" s="15"/>
      <c r="F449" s="9" t="str">
        <f aca="false">IF($A449="","",IF(COUNTIF($A$2:$A$3001,$A449)&gt;1,"DUPLICATE",""))</f>
        <v/>
      </c>
      <c r="G449" s="9" t="str">
        <f aca="false">IF($A449="","",IF(COUNTIF('3. Layout Parts'!$A$2:$A$3001,$A449)=0,"NOT ON BOARD","OK"))</f>
        <v/>
      </c>
    </row>
    <row r="450" customFormat="false" ht="15" hidden="false" customHeight="false" outlineLevel="0" collapsed="false">
      <c r="A450" s="14"/>
      <c r="B450" s="14"/>
      <c r="C450" s="15"/>
      <c r="D450" s="15"/>
      <c r="E450" s="15"/>
      <c r="F450" s="9" t="str">
        <f aca="false">IF($A450="","",IF(COUNTIF($A$2:$A$3001,$A450)&gt;1,"DUPLICATE",""))</f>
        <v/>
      </c>
      <c r="G450" s="9" t="str">
        <f aca="false">IF($A450="","",IF(COUNTIF('3. Layout Parts'!$A$2:$A$3001,$A450)=0,"NOT ON BOARD","OK"))</f>
        <v/>
      </c>
    </row>
    <row r="451" customFormat="false" ht="15" hidden="false" customHeight="false" outlineLevel="0" collapsed="false">
      <c r="A451" s="14"/>
      <c r="B451" s="14"/>
      <c r="C451" s="15"/>
      <c r="D451" s="15"/>
      <c r="E451" s="15"/>
      <c r="F451" s="9" t="str">
        <f aca="false">IF($A451="","",IF(COUNTIF($A$2:$A$3001,$A451)&gt;1,"DUPLICATE",""))</f>
        <v/>
      </c>
      <c r="G451" s="9" t="str">
        <f aca="false">IF($A451="","",IF(COUNTIF('3. Layout Parts'!$A$2:$A$3001,$A451)=0,"NOT ON BOARD","OK"))</f>
        <v/>
      </c>
    </row>
    <row r="452" customFormat="false" ht="15" hidden="false" customHeight="false" outlineLevel="0" collapsed="false">
      <c r="A452" s="14"/>
      <c r="B452" s="14"/>
      <c r="C452" s="15"/>
      <c r="D452" s="15"/>
      <c r="E452" s="15"/>
      <c r="F452" s="9" t="str">
        <f aca="false">IF($A452="","",IF(COUNTIF($A$2:$A$3001,$A452)&gt;1,"DUPLICATE",""))</f>
        <v/>
      </c>
      <c r="G452" s="9" t="str">
        <f aca="false">IF($A452="","",IF(COUNTIF('3. Layout Parts'!$A$2:$A$3001,$A452)=0,"NOT ON BOARD","OK"))</f>
        <v/>
      </c>
    </row>
    <row r="453" customFormat="false" ht="15" hidden="false" customHeight="false" outlineLevel="0" collapsed="false">
      <c r="A453" s="14"/>
      <c r="B453" s="14"/>
      <c r="C453" s="15"/>
      <c r="D453" s="15"/>
      <c r="E453" s="15"/>
      <c r="F453" s="9" t="str">
        <f aca="false">IF($A453="","",IF(COUNTIF($A$2:$A$3001,$A453)&gt;1,"DUPLICATE",""))</f>
        <v/>
      </c>
      <c r="G453" s="9" t="str">
        <f aca="false">IF($A453="","",IF(COUNTIF('3. Layout Parts'!$A$2:$A$3001,$A453)=0,"NOT ON BOARD","OK"))</f>
        <v/>
      </c>
    </row>
    <row r="454" customFormat="false" ht="15" hidden="false" customHeight="false" outlineLevel="0" collapsed="false">
      <c r="A454" s="14"/>
      <c r="B454" s="14"/>
      <c r="C454" s="15"/>
      <c r="D454" s="15"/>
      <c r="E454" s="15"/>
      <c r="F454" s="9" t="str">
        <f aca="false">IF($A454="","",IF(COUNTIF($A$2:$A$3001,$A454)&gt;1,"DUPLICATE",""))</f>
        <v/>
      </c>
      <c r="G454" s="9" t="str">
        <f aca="false">IF($A454="","",IF(COUNTIF('3. Layout Parts'!$A$2:$A$3001,$A454)=0,"NOT ON BOARD","OK"))</f>
        <v/>
      </c>
    </row>
    <row r="455" customFormat="false" ht="15" hidden="false" customHeight="false" outlineLevel="0" collapsed="false">
      <c r="A455" s="14"/>
      <c r="B455" s="14"/>
      <c r="C455" s="15"/>
      <c r="D455" s="15"/>
      <c r="E455" s="15"/>
      <c r="F455" s="9" t="str">
        <f aca="false">IF($A455="","",IF(COUNTIF($A$2:$A$3001,$A455)&gt;1,"DUPLICATE",""))</f>
        <v/>
      </c>
      <c r="G455" s="9" t="str">
        <f aca="false">IF($A455="","",IF(COUNTIF('3. Layout Parts'!$A$2:$A$3001,$A455)=0,"NOT ON BOARD","OK"))</f>
        <v/>
      </c>
    </row>
    <row r="456" customFormat="false" ht="15" hidden="false" customHeight="false" outlineLevel="0" collapsed="false">
      <c r="A456" s="14"/>
      <c r="B456" s="14"/>
      <c r="C456" s="15"/>
      <c r="D456" s="15"/>
      <c r="E456" s="15"/>
      <c r="F456" s="9" t="str">
        <f aca="false">IF($A456="","",IF(COUNTIF($A$2:$A$3001,$A456)&gt;1,"DUPLICATE",""))</f>
        <v/>
      </c>
      <c r="G456" s="9" t="str">
        <f aca="false">IF($A456="","",IF(COUNTIF('3. Layout Parts'!$A$2:$A$3001,$A456)=0,"NOT ON BOARD","OK"))</f>
        <v/>
      </c>
    </row>
    <row r="457" customFormat="false" ht="15" hidden="false" customHeight="false" outlineLevel="0" collapsed="false">
      <c r="A457" s="14"/>
      <c r="B457" s="14"/>
      <c r="C457" s="15"/>
      <c r="D457" s="15"/>
      <c r="E457" s="15"/>
      <c r="F457" s="9" t="str">
        <f aca="false">IF($A457="","",IF(COUNTIF($A$2:$A$3001,$A457)&gt;1,"DUPLICATE",""))</f>
        <v/>
      </c>
      <c r="G457" s="9" t="str">
        <f aca="false">IF($A457="","",IF(COUNTIF('3. Layout Parts'!$A$2:$A$3001,$A457)=0,"NOT ON BOARD","OK"))</f>
        <v/>
      </c>
    </row>
    <row r="458" customFormat="false" ht="15" hidden="false" customHeight="false" outlineLevel="0" collapsed="false">
      <c r="A458" s="14"/>
      <c r="B458" s="14"/>
      <c r="C458" s="15"/>
      <c r="D458" s="15"/>
      <c r="E458" s="15"/>
      <c r="F458" s="9" t="str">
        <f aca="false">IF($A458="","",IF(COUNTIF($A$2:$A$3001,$A458)&gt;1,"DUPLICATE",""))</f>
        <v/>
      </c>
      <c r="G458" s="9" t="str">
        <f aca="false">IF($A458="","",IF(COUNTIF('3. Layout Parts'!$A$2:$A$3001,$A458)=0,"NOT ON BOARD","OK"))</f>
        <v/>
      </c>
    </row>
    <row r="459" customFormat="false" ht="15" hidden="false" customHeight="false" outlineLevel="0" collapsed="false">
      <c r="A459" s="14"/>
      <c r="B459" s="14"/>
      <c r="C459" s="15"/>
      <c r="D459" s="15"/>
      <c r="E459" s="15"/>
      <c r="F459" s="9" t="str">
        <f aca="false">IF($A459="","",IF(COUNTIF($A$2:$A$3001,$A459)&gt;1,"DUPLICATE",""))</f>
        <v/>
      </c>
      <c r="G459" s="9" t="str">
        <f aca="false">IF($A459="","",IF(COUNTIF('3. Layout Parts'!$A$2:$A$3001,$A459)=0,"NOT ON BOARD","OK"))</f>
        <v/>
      </c>
    </row>
    <row r="460" customFormat="false" ht="15" hidden="false" customHeight="false" outlineLevel="0" collapsed="false">
      <c r="A460" s="14"/>
      <c r="B460" s="14"/>
      <c r="C460" s="15"/>
      <c r="D460" s="15"/>
      <c r="E460" s="15"/>
      <c r="F460" s="9" t="str">
        <f aca="false">IF($A460="","",IF(COUNTIF($A$2:$A$3001,$A460)&gt;1,"DUPLICATE",""))</f>
        <v/>
      </c>
      <c r="G460" s="9" t="str">
        <f aca="false">IF($A460="","",IF(COUNTIF('3. Layout Parts'!$A$2:$A$3001,$A460)=0,"NOT ON BOARD","OK"))</f>
        <v/>
      </c>
    </row>
    <row r="461" customFormat="false" ht="15" hidden="false" customHeight="false" outlineLevel="0" collapsed="false">
      <c r="A461" s="14"/>
      <c r="B461" s="14"/>
      <c r="C461" s="15"/>
      <c r="D461" s="15"/>
      <c r="E461" s="15"/>
      <c r="F461" s="9" t="str">
        <f aca="false">IF($A461="","",IF(COUNTIF($A$2:$A$3001,$A461)&gt;1,"DUPLICATE",""))</f>
        <v/>
      </c>
      <c r="G461" s="9" t="str">
        <f aca="false">IF($A461="","",IF(COUNTIF('3. Layout Parts'!$A$2:$A$3001,$A461)=0,"NOT ON BOARD","OK"))</f>
        <v/>
      </c>
    </row>
    <row r="462" customFormat="false" ht="15" hidden="false" customHeight="false" outlineLevel="0" collapsed="false">
      <c r="A462" s="14"/>
      <c r="B462" s="14"/>
      <c r="C462" s="15"/>
      <c r="D462" s="15"/>
      <c r="E462" s="15"/>
      <c r="F462" s="9" t="str">
        <f aca="false">IF($A462="","",IF(COUNTIF($A$2:$A$3001,$A462)&gt;1,"DUPLICATE",""))</f>
        <v/>
      </c>
      <c r="G462" s="9" t="str">
        <f aca="false">IF($A462="","",IF(COUNTIF('3. Layout Parts'!$A$2:$A$3001,$A462)=0,"NOT ON BOARD","OK"))</f>
        <v/>
      </c>
    </row>
    <row r="463" customFormat="false" ht="15" hidden="false" customHeight="false" outlineLevel="0" collapsed="false">
      <c r="A463" s="14"/>
      <c r="B463" s="14"/>
      <c r="C463" s="15"/>
      <c r="D463" s="15"/>
      <c r="E463" s="15"/>
      <c r="F463" s="9" t="str">
        <f aca="false">IF($A463="","",IF(COUNTIF($A$2:$A$3001,$A463)&gt;1,"DUPLICATE",""))</f>
        <v/>
      </c>
      <c r="G463" s="9" t="str">
        <f aca="false">IF($A463="","",IF(COUNTIF('3. Layout Parts'!$A$2:$A$3001,$A463)=0,"NOT ON BOARD","OK"))</f>
        <v/>
      </c>
    </row>
    <row r="464" customFormat="false" ht="15" hidden="false" customHeight="false" outlineLevel="0" collapsed="false">
      <c r="A464" s="14"/>
      <c r="B464" s="14"/>
      <c r="C464" s="15"/>
      <c r="D464" s="15"/>
      <c r="E464" s="15"/>
      <c r="F464" s="9" t="str">
        <f aca="false">IF($A464="","",IF(COUNTIF($A$2:$A$3001,$A464)&gt;1,"DUPLICATE",""))</f>
        <v/>
      </c>
      <c r="G464" s="9" t="str">
        <f aca="false">IF($A464="","",IF(COUNTIF('3. Layout Parts'!$A$2:$A$3001,$A464)=0,"NOT ON BOARD","OK"))</f>
        <v/>
      </c>
    </row>
    <row r="465" customFormat="false" ht="15" hidden="false" customHeight="false" outlineLevel="0" collapsed="false">
      <c r="A465" s="14"/>
      <c r="B465" s="14"/>
      <c r="C465" s="15"/>
      <c r="D465" s="15"/>
      <c r="E465" s="15"/>
      <c r="F465" s="9" t="str">
        <f aca="false">IF($A465="","",IF(COUNTIF($A$2:$A$3001,$A465)&gt;1,"DUPLICATE",""))</f>
        <v/>
      </c>
      <c r="G465" s="9" t="str">
        <f aca="false">IF($A465="","",IF(COUNTIF('3. Layout Parts'!$A$2:$A$3001,$A465)=0,"NOT ON BOARD","OK"))</f>
        <v/>
      </c>
    </row>
    <row r="466" customFormat="false" ht="15" hidden="false" customHeight="false" outlineLevel="0" collapsed="false">
      <c r="A466" s="14"/>
      <c r="B466" s="14"/>
      <c r="C466" s="15"/>
      <c r="D466" s="15"/>
      <c r="E466" s="15"/>
      <c r="F466" s="9" t="str">
        <f aca="false">IF($A466="","",IF(COUNTIF($A$2:$A$3001,$A466)&gt;1,"DUPLICATE",""))</f>
        <v/>
      </c>
      <c r="G466" s="9" t="str">
        <f aca="false">IF($A466="","",IF(COUNTIF('3. Layout Parts'!$A$2:$A$3001,$A466)=0,"NOT ON BOARD","OK"))</f>
        <v/>
      </c>
    </row>
    <row r="467" customFormat="false" ht="15" hidden="false" customHeight="false" outlineLevel="0" collapsed="false">
      <c r="A467" s="14"/>
      <c r="B467" s="14"/>
      <c r="C467" s="15"/>
      <c r="D467" s="15"/>
      <c r="E467" s="15"/>
      <c r="F467" s="9" t="str">
        <f aca="false">IF($A467="","",IF(COUNTIF($A$2:$A$3001,$A467)&gt;1,"DUPLICATE",""))</f>
        <v/>
      </c>
      <c r="G467" s="9" t="str">
        <f aca="false">IF($A467="","",IF(COUNTIF('3. Layout Parts'!$A$2:$A$3001,$A467)=0,"NOT ON BOARD","OK"))</f>
        <v/>
      </c>
    </row>
    <row r="468" customFormat="false" ht="15" hidden="false" customHeight="false" outlineLevel="0" collapsed="false">
      <c r="A468" s="14"/>
      <c r="B468" s="14"/>
      <c r="C468" s="15"/>
      <c r="D468" s="15"/>
      <c r="E468" s="15"/>
      <c r="F468" s="9" t="str">
        <f aca="false">IF($A468="","",IF(COUNTIF($A$2:$A$3001,$A468)&gt;1,"DUPLICATE",""))</f>
        <v/>
      </c>
      <c r="G468" s="9" t="str">
        <f aca="false">IF($A468="","",IF(COUNTIF('3. Layout Parts'!$A$2:$A$3001,$A468)=0,"NOT ON BOARD","OK"))</f>
        <v/>
      </c>
    </row>
    <row r="469" customFormat="false" ht="15" hidden="false" customHeight="false" outlineLevel="0" collapsed="false">
      <c r="A469" s="14"/>
      <c r="B469" s="14"/>
      <c r="C469" s="15"/>
      <c r="D469" s="15"/>
      <c r="E469" s="15"/>
      <c r="F469" s="9" t="str">
        <f aca="false">IF($A469="","",IF(COUNTIF($A$2:$A$3001,$A469)&gt;1,"DUPLICATE",""))</f>
        <v/>
      </c>
      <c r="G469" s="9" t="str">
        <f aca="false">IF($A469="","",IF(COUNTIF('3. Layout Parts'!$A$2:$A$3001,$A469)=0,"NOT ON BOARD","OK"))</f>
        <v/>
      </c>
    </row>
    <row r="470" customFormat="false" ht="15" hidden="false" customHeight="false" outlineLevel="0" collapsed="false">
      <c r="A470" s="14"/>
      <c r="B470" s="14"/>
      <c r="C470" s="15"/>
      <c r="D470" s="15"/>
      <c r="E470" s="15"/>
      <c r="F470" s="9" t="str">
        <f aca="false">IF($A470="","",IF(COUNTIF($A$2:$A$3001,$A470)&gt;1,"DUPLICATE",""))</f>
        <v/>
      </c>
      <c r="G470" s="9" t="str">
        <f aca="false">IF($A470="","",IF(COUNTIF('3. Layout Parts'!$A$2:$A$3001,$A470)=0,"NOT ON BOARD","OK"))</f>
        <v/>
      </c>
    </row>
    <row r="471" customFormat="false" ht="15" hidden="false" customHeight="false" outlineLevel="0" collapsed="false">
      <c r="A471" s="14"/>
      <c r="B471" s="14"/>
      <c r="C471" s="15"/>
      <c r="D471" s="15"/>
      <c r="E471" s="15"/>
      <c r="F471" s="9" t="str">
        <f aca="false">IF($A471="","",IF(COUNTIF($A$2:$A$3001,$A471)&gt;1,"DUPLICATE",""))</f>
        <v/>
      </c>
      <c r="G471" s="9" t="str">
        <f aca="false">IF($A471="","",IF(COUNTIF('3. Layout Parts'!$A$2:$A$3001,$A471)=0,"NOT ON BOARD","OK"))</f>
        <v/>
      </c>
    </row>
    <row r="472" customFormat="false" ht="15" hidden="false" customHeight="false" outlineLevel="0" collapsed="false">
      <c r="A472" s="14"/>
      <c r="B472" s="14"/>
      <c r="C472" s="15"/>
      <c r="D472" s="15"/>
      <c r="E472" s="15"/>
      <c r="F472" s="9" t="str">
        <f aca="false">IF($A472="","",IF(COUNTIF($A$2:$A$3001,$A472)&gt;1,"DUPLICATE",""))</f>
        <v/>
      </c>
      <c r="G472" s="9" t="str">
        <f aca="false">IF($A472="","",IF(COUNTIF('3. Layout Parts'!$A$2:$A$3001,$A472)=0,"NOT ON BOARD","OK"))</f>
        <v/>
      </c>
    </row>
    <row r="473" customFormat="false" ht="15" hidden="false" customHeight="false" outlineLevel="0" collapsed="false">
      <c r="A473" s="14"/>
      <c r="B473" s="14"/>
      <c r="C473" s="15"/>
      <c r="D473" s="15"/>
      <c r="E473" s="15"/>
      <c r="F473" s="9" t="str">
        <f aca="false">IF($A473="","",IF(COUNTIF($A$2:$A$3001,$A473)&gt;1,"DUPLICATE",""))</f>
        <v/>
      </c>
      <c r="G473" s="9" t="str">
        <f aca="false">IF($A473="","",IF(COUNTIF('3. Layout Parts'!$A$2:$A$3001,$A473)=0,"NOT ON BOARD","OK"))</f>
        <v/>
      </c>
    </row>
    <row r="474" customFormat="false" ht="15" hidden="false" customHeight="false" outlineLevel="0" collapsed="false">
      <c r="A474" s="14"/>
      <c r="B474" s="14"/>
      <c r="C474" s="15"/>
      <c r="D474" s="15"/>
      <c r="E474" s="15"/>
      <c r="F474" s="9" t="str">
        <f aca="false">IF($A474="","",IF(COUNTIF($A$2:$A$3001,$A474)&gt;1,"DUPLICATE",""))</f>
        <v/>
      </c>
      <c r="G474" s="9" t="str">
        <f aca="false">IF($A474="","",IF(COUNTIF('3. Layout Parts'!$A$2:$A$3001,$A474)=0,"NOT ON BOARD","OK"))</f>
        <v/>
      </c>
    </row>
    <row r="475" customFormat="false" ht="15" hidden="false" customHeight="false" outlineLevel="0" collapsed="false">
      <c r="A475" s="14"/>
      <c r="B475" s="14"/>
      <c r="C475" s="15"/>
      <c r="D475" s="15"/>
      <c r="E475" s="15"/>
      <c r="F475" s="9" t="str">
        <f aca="false">IF($A475="","",IF(COUNTIF($A$2:$A$3001,$A475)&gt;1,"DUPLICATE",""))</f>
        <v/>
      </c>
      <c r="G475" s="9" t="str">
        <f aca="false">IF($A475="","",IF(COUNTIF('3. Layout Parts'!$A$2:$A$3001,$A475)=0,"NOT ON BOARD","OK"))</f>
        <v/>
      </c>
    </row>
    <row r="476" customFormat="false" ht="15" hidden="false" customHeight="false" outlineLevel="0" collapsed="false">
      <c r="A476" s="14"/>
      <c r="B476" s="14"/>
      <c r="C476" s="15"/>
      <c r="D476" s="15"/>
      <c r="E476" s="15"/>
      <c r="F476" s="9" t="str">
        <f aca="false">IF($A476="","",IF(COUNTIF($A$2:$A$3001,$A476)&gt;1,"DUPLICATE",""))</f>
        <v/>
      </c>
      <c r="G476" s="9" t="str">
        <f aca="false">IF($A476="","",IF(COUNTIF('3. Layout Parts'!$A$2:$A$3001,$A476)=0,"NOT ON BOARD","OK"))</f>
        <v/>
      </c>
    </row>
    <row r="477" customFormat="false" ht="15" hidden="false" customHeight="false" outlineLevel="0" collapsed="false">
      <c r="A477" s="14"/>
      <c r="B477" s="14"/>
      <c r="C477" s="15"/>
      <c r="D477" s="15"/>
      <c r="E477" s="15"/>
      <c r="F477" s="9" t="str">
        <f aca="false">IF($A477="","",IF(COUNTIF($A$2:$A$3001,$A477)&gt;1,"DUPLICATE",""))</f>
        <v/>
      </c>
      <c r="G477" s="9" t="str">
        <f aca="false">IF($A477="","",IF(COUNTIF('3. Layout Parts'!$A$2:$A$3001,$A477)=0,"NOT ON BOARD","OK"))</f>
        <v/>
      </c>
    </row>
    <row r="478" customFormat="false" ht="15" hidden="false" customHeight="false" outlineLevel="0" collapsed="false">
      <c r="A478" s="14"/>
      <c r="B478" s="14"/>
      <c r="C478" s="15"/>
      <c r="D478" s="15"/>
      <c r="E478" s="15"/>
      <c r="F478" s="9" t="str">
        <f aca="false">IF($A478="","",IF(COUNTIF($A$2:$A$3001,$A478)&gt;1,"DUPLICATE",""))</f>
        <v/>
      </c>
      <c r="G478" s="9" t="str">
        <f aca="false">IF($A478="","",IF(COUNTIF('3. Layout Parts'!$A$2:$A$3001,$A478)=0,"NOT ON BOARD","OK"))</f>
        <v/>
      </c>
    </row>
    <row r="479" customFormat="false" ht="15" hidden="false" customHeight="false" outlineLevel="0" collapsed="false">
      <c r="A479" s="14"/>
      <c r="B479" s="14"/>
      <c r="C479" s="15"/>
      <c r="D479" s="15"/>
      <c r="E479" s="15"/>
      <c r="F479" s="9" t="str">
        <f aca="false">IF($A479="","",IF(COUNTIF($A$2:$A$3001,$A479)&gt;1,"DUPLICATE",""))</f>
        <v/>
      </c>
      <c r="G479" s="9" t="str">
        <f aca="false">IF($A479="","",IF(COUNTIF('3. Layout Parts'!$A$2:$A$3001,$A479)=0,"NOT ON BOARD","OK"))</f>
        <v/>
      </c>
    </row>
    <row r="480" customFormat="false" ht="15" hidden="false" customHeight="false" outlineLevel="0" collapsed="false">
      <c r="A480" s="14"/>
      <c r="B480" s="14"/>
      <c r="C480" s="15"/>
      <c r="D480" s="15"/>
      <c r="E480" s="15"/>
      <c r="F480" s="9" t="str">
        <f aca="false">IF($A480="","",IF(COUNTIF($A$2:$A$3001,$A480)&gt;1,"DUPLICATE",""))</f>
        <v/>
      </c>
      <c r="G480" s="9" t="str">
        <f aca="false">IF($A480="","",IF(COUNTIF('3. Layout Parts'!$A$2:$A$3001,$A480)=0,"NOT ON BOARD","OK"))</f>
        <v/>
      </c>
    </row>
    <row r="481" customFormat="false" ht="15" hidden="false" customHeight="false" outlineLevel="0" collapsed="false">
      <c r="A481" s="14"/>
      <c r="B481" s="14"/>
      <c r="C481" s="15"/>
      <c r="D481" s="15"/>
      <c r="E481" s="15"/>
      <c r="F481" s="9" t="str">
        <f aca="false">IF($A481="","",IF(COUNTIF($A$2:$A$3001,$A481)&gt;1,"DUPLICATE",""))</f>
        <v/>
      </c>
      <c r="G481" s="9" t="str">
        <f aca="false">IF($A481="","",IF(COUNTIF('3. Layout Parts'!$A$2:$A$3001,$A481)=0,"NOT ON BOARD","OK"))</f>
        <v/>
      </c>
    </row>
    <row r="482" customFormat="false" ht="15" hidden="false" customHeight="false" outlineLevel="0" collapsed="false">
      <c r="A482" s="14"/>
      <c r="B482" s="14"/>
      <c r="C482" s="15"/>
      <c r="D482" s="15"/>
      <c r="E482" s="15"/>
      <c r="F482" s="9" t="str">
        <f aca="false">IF($A482="","",IF(COUNTIF($A$2:$A$3001,$A482)&gt;1,"DUPLICATE",""))</f>
        <v/>
      </c>
      <c r="G482" s="9" t="str">
        <f aca="false">IF($A482="","",IF(COUNTIF('3. Layout Parts'!$A$2:$A$3001,$A482)=0,"NOT ON BOARD","OK"))</f>
        <v/>
      </c>
    </row>
    <row r="483" customFormat="false" ht="15" hidden="false" customHeight="false" outlineLevel="0" collapsed="false">
      <c r="A483" s="14"/>
      <c r="B483" s="14"/>
      <c r="C483" s="15"/>
      <c r="D483" s="15"/>
      <c r="E483" s="15"/>
      <c r="F483" s="9" t="str">
        <f aca="false">IF($A483="","",IF(COUNTIF($A$2:$A$3001,$A483)&gt;1,"DUPLICATE",""))</f>
        <v/>
      </c>
      <c r="G483" s="9" t="str">
        <f aca="false">IF($A483="","",IF(COUNTIF('3. Layout Parts'!$A$2:$A$3001,$A483)=0,"NOT ON BOARD","OK"))</f>
        <v/>
      </c>
    </row>
    <row r="484" customFormat="false" ht="15" hidden="false" customHeight="false" outlineLevel="0" collapsed="false">
      <c r="A484" s="14"/>
      <c r="B484" s="14"/>
      <c r="C484" s="15"/>
      <c r="D484" s="15"/>
      <c r="E484" s="15"/>
      <c r="F484" s="9" t="str">
        <f aca="false">IF($A484="","",IF(COUNTIF($A$2:$A$3001,$A484)&gt;1,"DUPLICATE",""))</f>
        <v/>
      </c>
      <c r="G484" s="9" t="str">
        <f aca="false">IF($A484="","",IF(COUNTIF('3. Layout Parts'!$A$2:$A$3001,$A484)=0,"NOT ON BOARD","OK"))</f>
        <v/>
      </c>
    </row>
    <row r="485" customFormat="false" ht="15" hidden="false" customHeight="false" outlineLevel="0" collapsed="false">
      <c r="A485" s="14"/>
      <c r="B485" s="14"/>
      <c r="C485" s="15"/>
      <c r="D485" s="15"/>
      <c r="E485" s="15"/>
      <c r="F485" s="9" t="str">
        <f aca="false">IF($A485="","",IF(COUNTIF($A$2:$A$3001,$A485)&gt;1,"DUPLICATE",""))</f>
        <v/>
      </c>
      <c r="G485" s="9" t="str">
        <f aca="false">IF($A485="","",IF(COUNTIF('3. Layout Parts'!$A$2:$A$3001,$A485)=0,"NOT ON BOARD","OK"))</f>
        <v/>
      </c>
    </row>
    <row r="486" customFormat="false" ht="15" hidden="false" customHeight="false" outlineLevel="0" collapsed="false">
      <c r="A486" s="14"/>
      <c r="B486" s="14"/>
      <c r="C486" s="15"/>
      <c r="D486" s="15"/>
      <c r="E486" s="15"/>
      <c r="F486" s="9" t="str">
        <f aca="false">IF($A486="","",IF(COUNTIF($A$2:$A$3001,$A486)&gt;1,"DUPLICATE",""))</f>
        <v/>
      </c>
      <c r="G486" s="9" t="str">
        <f aca="false">IF($A486="","",IF(COUNTIF('3. Layout Parts'!$A$2:$A$3001,$A486)=0,"NOT ON BOARD","OK"))</f>
        <v/>
      </c>
    </row>
    <row r="487" customFormat="false" ht="15" hidden="false" customHeight="false" outlineLevel="0" collapsed="false">
      <c r="A487" s="14"/>
      <c r="B487" s="14"/>
      <c r="C487" s="15"/>
      <c r="D487" s="15"/>
      <c r="E487" s="15"/>
      <c r="F487" s="9" t="str">
        <f aca="false">IF($A487="","",IF(COUNTIF($A$2:$A$3001,$A487)&gt;1,"DUPLICATE",""))</f>
        <v/>
      </c>
      <c r="G487" s="9" t="str">
        <f aca="false">IF($A487="","",IF(COUNTIF('3. Layout Parts'!$A$2:$A$3001,$A487)=0,"NOT ON BOARD","OK"))</f>
        <v/>
      </c>
    </row>
    <row r="488" customFormat="false" ht="15" hidden="false" customHeight="false" outlineLevel="0" collapsed="false">
      <c r="A488" s="14"/>
      <c r="B488" s="14"/>
      <c r="C488" s="15"/>
      <c r="D488" s="15"/>
      <c r="E488" s="15"/>
      <c r="F488" s="9" t="str">
        <f aca="false">IF($A488="","",IF(COUNTIF($A$2:$A$3001,$A488)&gt;1,"DUPLICATE",""))</f>
        <v/>
      </c>
      <c r="G488" s="9" t="str">
        <f aca="false">IF($A488="","",IF(COUNTIF('3. Layout Parts'!$A$2:$A$3001,$A488)=0,"NOT ON BOARD","OK"))</f>
        <v/>
      </c>
    </row>
    <row r="489" customFormat="false" ht="15" hidden="false" customHeight="false" outlineLevel="0" collapsed="false">
      <c r="A489" s="14"/>
      <c r="B489" s="14"/>
      <c r="C489" s="15"/>
      <c r="D489" s="15"/>
      <c r="E489" s="15"/>
      <c r="F489" s="9" t="str">
        <f aca="false">IF($A489="","",IF(COUNTIF($A$2:$A$3001,$A489)&gt;1,"DUPLICATE",""))</f>
        <v/>
      </c>
      <c r="G489" s="9" t="str">
        <f aca="false">IF($A489="","",IF(COUNTIF('3. Layout Parts'!$A$2:$A$3001,$A489)=0,"NOT ON BOARD","OK"))</f>
        <v/>
      </c>
    </row>
    <row r="490" customFormat="false" ht="15" hidden="false" customHeight="false" outlineLevel="0" collapsed="false">
      <c r="A490" s="14"/>
      <c r="B490" s="14"/>
      <c r="C490" s="15"/>
      <c r="D490" s="15"/>
      <c r="E490" s="15"/>
      <c r="F490" s="9" t="str">
        <f aca="false">IF($A490="","",IF(COUNTIF($A$2:$A$3001,$A490)&gt;1,"DUPLICATE",""))</f>
        <v/>
      </c>
      <c r="G490" s="9" t="str">
        <f aca="false">IF($A490="","",IF(COUNTIF('3. Layout Parts'!$A$2:$A$3001,$A490)=0,"NOT ON BOARD","OK"))</f>
        <v/>
      </c>
    </row>
    <row r="491" customFormat="false" ht="15" hidden="false" customHeight="false" outlineLevel="0" collapsed="false">
      <c r="A491" s="14"/>
      <c r="B491" s="14"/>
      <c r="C491" s="15"/>
      <c r="D491" s="15"/>
      <c r="E491" s="15"/>
      <c r="F491" s="9" t="str">
        <f aca="false">IF($A491="","",IF(COUNTIF($A$2:$A$3001,$A491)&gt;1,"DUPLICATE",""))</f>
        <v/>
      </c>
      <c r="G491" s="9" t="str">
        <f aca="false">IF($A491="","",IF(COUNTIF('3. Layout Parts'!$A$2:$A$3001,$A491)=0,"NOT ON BOARD","OK"))</f>
        <v/>
      </c>
    </row>
    <row r="492" customFormat="false" ht="15" hidden="false" customHeight="false" outlineLevel="0" collapsed="false">
      <c r="A492" s="14"/>
      <c r="B492" s="14"/>
      <c r="C492" s="15"/>
      <c r="D492" s="15"/>
      <c r="E492" s="15"/>
      <c r="F492" s="9" t="str">
        <f aca="false">IF($A492="","",IF(COUNTIF($A$2:$A$3001,$A492)&gt;1,"DUPLICATE",""))</f>
        <v/>
      </c>
      <c r="G492" s="9" t="str">
        <f aca="false">IF($A492="","",IF(COUNTIF('3. Layout Parts'!$A$2:$A$3001,$A492)=0,"NOT ON BOARD","OK"))</f>
        <v/>
      </c>
    </row>
    <row r="493" customFormat="false" ht="15" hidden="false" customHeight="false" outlineLevel="0" collapsed="false">
      <c r="A493" s="14"/>
      <c r="B493" s="14"/>
      <c r="C493" s="15"/>
      <c r="D493" s="15"/>
      <c r="E493" s="15"/>
      <c r="F493" s="9" t="str">
        <f aca="false">IF($A493="","",IF(COUNTIF($A$2:$A$3001,$A493)&gt;1,"DUPLICATE",""))</f>
        <v/>
      </c>
      <c r="G493" s="9" t="str">
        <f aca="false">IF($A493="","",IF(COUNTIF('3. Layout Parts'!$A$2:$A$3001,$A493)=0,"NOT ON BOARD","OK"))</f>
        <v/>
      </c>
    </row>
    <row r="494" customFormat="false" ht="15" hidden="false" customHeight="false" outlineLevel="0" collapsed="false">
      <c r="A494" s="14"/>
      <c r="B494" s="14"/>
      <c r="C494" s="15"/>
      <c r="D494" s="15"/>
      <c r="E494" s="15"/>
      <c r="F494" s="9" t="str">
        <f aca="false">IF($A494="","",IF(COUNTIF($A$2:$A$3001,$A494)&gt;1,"DUPLICATE",""))</f>
        <v/>
      </c>
      <c r="G494" s="9" t="str">
        <f aca="false">IF($A494="","",IF(COUNTIF('3. Layout Parts'!$A$2:$A$3001,$A494)=0,"NOT ON BOARD","OK"))</f>
        <v/>
      </c>
    </row>
    <row r="495" customFormat="false" ht="15" hidden="false" customHeight="false" outlineLevel="0" collapsed="false">
      <c r="A495" s="14"/>
      <c r="B495" s="14"/>
      <c r="C495" s="15"/>
      <c r="D495" s="15"/>
      <c r="E495" s="15"/>
      <c r="F495" s="9" t="str">
        <f aca="false">IF($A495="","",IF(COUNTIF($A$2:$A$3001,$A495)&gt;1,"DUPLICATE",""))</f>
        <v/>
      </c>
      <c r="G495" s="9" t="str">
        <f aca="false">IF($A495="","",IF(COUNTIF('3. Layout Parts'!$A$2:$A$3001,$A495)=0,"NOT ON BOARD","OK"))</f>
        <v/>
      </c>
    </row>
    <row r="496" customFormat="false" ht="15" hidden="false" customHeight="false" outlineLevel="0" collapsed="false">
      <c r="A496" s="14"/>
      <c r="B496" s="14"/>
      <c r="C496" s="15"/>
      <c r="D496" s="15"/>
      <c r="E496" s="15"/>
      <c r="F496" s="9" t="str">
        <f aca="false">IF($A496="","",IF(COUNTIF($A$2:$A$3001,$A496)&gt;1,"DUPLICATE",""))</f>
        <v/>
      </c>
      <c r="G496" s="9" t="str">
        <f aca="false">IF($A496="","",IF(COUNTIF('3. Layout Parts'!$A$2:$A$3001,$A496)=0,"NOT ON BOARD","OK"))</f>
        <v/>
      </c>
    </row>
    <row r="497" customFormat="false" ht="15" hidden="false" customHeight="false" outlineLevel="0" collapsed="false">
      <c r="A497" s="14"/>
      <c r="B497" s="14"/>
      <c r="C497" s="15"/>
      <c r="D497" s="15"/>
      <c r="E497" s="15"/>
      <c r="F497" s="9" t="str">
        <f aca="false">IF($A497="","",IF(COUNTIF($A$2:$A$3001,$A497)&gt;1,"DUPLICATE",""))</f>
        <v/>
      </c>
      <c r="G497" s="9" t="str">
        <f aca="false">IF($A497="","",IF(COUNTIF('3. Layout Parts'!$A$2:$A$3001,$A497)=0,"NOT ON BOARD","OK"))</f>
        <v/>
      </c>
    </row>
    <row r="498" customFormat="false" ht="15" hidden="false" customHeight="false" outlineLevel="0" collapsed="false">
      <c r="A498" s="14"/>
      <c r="B498" s="14"/>
      <c r="C498" s="15"/>
      <c r="D498" s="15"/>
      <c r="E498" s="15"/>
      <c r="F498" s="9" t="str">
        <f aca="false">IF($A498="","",IF(COUNTIF($A$2:$A$3001,$A498)&gt;1,"DUPLICATE",""))</f>
        <v/>
      </c>
      <c r="G498" s="9" t="str">
        <f aca="false">IF($A498="","",IF(COUNTIF('3. Layout Parts'!$A$2:$A$3001,$A498)=0,"NOT ON BOARD","OK"))</f>
        <v/>
      </c>
    </row>
    <row r="499" customFormat="false" ht="15" hidden="false" customHeight="false" outlineLevel="0" collapsed="false">
      <c r="A499" s="14"/>
      <c r="B499" s="14"/>
      <c r="C499" s="15"/>
      <c r="D499" s="15"/>
      <c r="E499" s="15"/>
      <c r="F499" s="9" t="str">
        <f aca="false">IF($A499="","",IF(COUNTIF($A$2:$A$3001,$A499)&gt;1,"DUPLICATE",""))</f>
        <v/>
      </c>
      <c r="G499" s="9" t="str">
        <f aca="false">IF($A499="","",IF(COUNTIF('3. Layout Parts'!$A$2:$A$3001,$A499)=0,"NOT ON BOARD","OK"))</f>
        <v/>
      </c>
    </row>
    <row r="500" customFormat="false" ht="15" hidden="false" customHeight="false" outlineLevel="0" collapsed="false">
      <c r="A500" s="14"/>
      <c r="B500" s="14"/>
      <c r="C500" s="15"/>
      <c r="D500" s="15"/>
      <c r="E500" s="15"/>
      <c r="F500" s="9" t="str">
        <f aca="false">IF($A500="","",IF(COUNTIF($A$2:$A$3001,$A500)&gt;1,"DUPLICATE",""))</f>
        <v/>
      </c>
      <c r="G500" s="9" t="str">
        <f aca="false">IF($A500="","",IF(COUNTIF('3. Layout Parts'!$A$2:$A$3001,$A500)=0,"NOT ON BOARD","OK"))</f>
        <v/>
      </c>
    </row>
    <row r="501" customFormat="false" ht="15" hidden="false" customHeight="false" outlineLevel="0" collapsed="false">
      <c r="A501" s="14"/>
      <c r="B501" s="14"/>
      <c r="C501" s="15"/>
      <c r="D501" s="15"/>
      <c r="E501" s="15"/>
      <c r="F501" s="9" t="str">
        <f aca="false">IF($A501="","",IF(COUNTIF($A$2:$A$3001,$A501)&gt;1,"DUPLICATE",""))</f>
        <v/>
      </c>
      <c r="G501" s="9" t="str">
        <f aca="false">IF($A501="","",IF(COUNTIF('3. Layout Parts'!$A$2:$A$3001,$A501)=0,"NOT ON BOARD","OK"))</f>
        <v/>
      </c>
    </row>
    <row r="502" customFormat="false" ht="15" hidden="false" customHeight="false" outlineLevel="0" collapsed="false">
      <c r="A502" s="14"/>
      <c r="B502" s="14"/>
      <c r="C502" s="15"/>
      <c r="D502" s="15"/>
      <c r="E502" s="15"/>
      <c r="F502" s="9" t="str">
        <f aca="false">IF($A502="","",IF(COUNTIF($A$2:$A$3001,$A502)&gt;1,"DUPLICATE",""))</f>
        <v/>
      </c>
      <c r="G502" s="9" t="str">
        <f aca="false">IF($A502="","",IF(COUNTIF('3. Layout Parts'!$A$2:$A$3001,$A502)=0,"NOT ON BOARD","OK"))</f>
        <v/>
      </c>
    </row>
    <row r="503" customFormat="false" ht="15" hidden="false" customHeight="false" outlineLevel="0" collapsed="false">
      <c r="A503" s="14"/>
      <c r="B503" s="14"/>
      <c r="C503" s="15"/>
      <c r="D503" s="15"/>
      <c r="E503" s="15"/>
      <c r="F503" s="9" t="str">
        <f aca="false">IF($A503="","",IF(COUNTIF($A$2:$A$3001,$A503)&gt;1,"DUPLICATE",""))</f>
        <v/>
      </c>
      <c r="G503" s="9" t="str">
        <f aca="false">IF($A503="","",IF(COUNTIF('3. Layout Parts'!$A$2:$A$3001,$A503)=0,"NOT ON BOARD","OK"))</f>
        <v/>
      </c>
    </row>
    <row r="504" customFormat="false" ht="15" hidden="false" customHeight="false" outlineLevel="0" collapsed="false">
      <c r="A504" s="14"/>
      <c r="B504" s="14"/>
      <c r="C504" s="15"/>
      <c r="D504" s="15"/>
      <c r="E504" s="15"/>
      <c r="F504" s="9" t="str">
        <f aca="false">IF($A504="","",IF(COUNTIF($A$2:$A$3001,$A504)&gt;1,"DUPLICATE",""))</f>
        <v/>
      </c>
      <c r="G504" s="9" t="str">
        <f aca="false">IF($A504="","",IF(COUNTIF('3. Layout Parts'!$A$2:$A$3001,$A504)=0,"NOT ON BOARD","OK"))</f>
        <v/>
      </c>
    </row>
    <row r="505" customFormat="false" ht="15" hidden="false" customHeight="false" outlineLevel="0" collapsed="false">
      <c r="A505" s="14"/>
      <c r="B505" s="14"/>
      <c r="C505" s="15"/>
      <c r="D505" s="15"/>
      <c r="E505" s="15"/>
      <c r="F505" s="9" t="str">
        <f aca="false">IF($A505="","",IF(COUNTIF($A$2:$A$3001,$A505)&gt;1,"DUPLICATE",""))</f>
        <v/>
      </c>
      <c r="G505" s="9" t="str">
        <f aca="false">IF($A505="","",IF(COUNTIF('3. Layout Parts'!$A$2:$A$3001,$A505)=0,"NOT ON BOARD","OK"))</f>
        <v/>
      </c>
    </row>
    <row r="506" customFormat="false" ht="15" hidden="false" customHeight="false" outlineLevel="0" collapsed="false">
      <c r="A506" s="14"/>
      <c r="B506" s="14"/>
      <c r="C506" s="15"/>
      <c r="D506" s="15"/>
      <c r="E506" s="15"/>
      <c r="F506" s="9" t="str">
        <f aca="false">IF($A506="","",IF(COUNTIF($A$2:$A$3001,$A506)&gt;1,"DUPLICATE",""))</f>
        <v/>
      </c>
      <c r="G506" s="9" t="str">
        <f aca="false">IF($A506="","",IF(COUNTIF('3. Layout Parts'!$A$2:$A$3001,$A506)=0,"NOT ON BOARD","OK"))</f>
        <v/>
      </c>
    </row>
    <row r="507" customFormat="false" ht="15" hidden="false" customHeight="false" outlineLevel="0" collapsed="false">
      <c r="A507" s="14"/>
      <c r="B507" s="14"/>
      <c r="C507" s="15"/>
      <c r="D507" s="15"/>
      <c r="E507" s="15"/>
      <c r="F507" s="9" t="str">
        <f aca="false">IF($A507="","",IF(COUNTIF($A$2:$A$3001,$A507)&gt;1,"DUPLICATE",""))</f>
        <v/>
      </c>
      <c r="G507" s="9" t="str">
        <f aca="false">IF($A507="","",IF(COUNTIF('3. Layout Parts'!$A$2:$A$3001,$A507)=0,"NOT ON BOARD","OK"))</f>
        <v/>
      </c>
    </row>
    <row r="508" customFormat="false" ht="15" hidden="false" customHeight="false" outlineLevel="0" collapsed="false">
      <c r="A508" s="14"/>
      <c r="B508" s="14"/>
      <c r="C508" s="15"/>
      <c r="D508" s="15"/>
      <c r="E508" s="15"/>
      <c r="F508" s="9" t="str">
        <f aca="false">IF($A508="","",IF(COUNTIF($A$2:$A$3001,$A508)&gt;1,"DUPLICATE",""))</f>
        <v/>
      </c>
      <c r="G508" s="9" t="str">
        <f aca="false">IF($A508="","",IF(COUNTIF('3. Layout Parts'!$A$2:$A$3001,$A508)=0,"NOT ON BOARD","OK"))</f>
        <v/>
      </c>
    </row>
    <row r="509" customFormat="false" ht="15" hidden="false" customHeight="false" outlineLevel="0" collapsed="false">
      <c r="A509" s="14"/>
      <c r="B509" s="14"/>
      <c r="C509" s="15"/>
      <c r="D509" s="15"/>
      <c r="E509" s="15"/>
      <c r="F509" s="9" t="str">
        <f aca="false">IF($A509="","",IF(COUNTIF($A$2:$A$3001,$A509)&gt;1,"DUPLICATE",""))</f>
        <v/>
      </c>
      <c r="G509" s="9" t="str">
        <f aca="false">IF($A509="","",IF(COUNTIF('3. Layout Parts'!$A$2:$A$3001,$A509)=0,"NOT ON BOARD","OK"))</f>
        <v/>
      </c>
    </row>
    <row r="510" customFormat="false" ht="15" hidden="false" customHeight="false" outlineLevel="0" collapsed="false">
      <c r="A510" s="14"/>
      <c r="B510" s="14"/>
      <c r="C510" s="15"/>
      <c r="D510" s="15"/>
      <c r="E510" s="15"/>
      <c r="F510" s="9" t="str">
        <f aca="false">IF($A510="","",IF(COUNTIF($A$2:$A$3001,$A510)&gt;1,"DUPLICATE",""))</f>
        <v/>
      </c>
      <c r="G510" s="9" t="str">
        <f aca="false">IF($A510="","",IF(COUNTIF('3. Layout Parts'!$A$2:$A$3001,$A510)=0,"NOT ON BOARD","OK"))</f>
        <v/>
      </c>
    </row>
    <row r="511" customFormat="false" ht="15" hidden="false" customHeight="false" outlineLevel="0" collapsed="false">
      <c r="A511" s="14"/>
      <c r="B511" s="14"/>
      <c r="C511" s="15"/>
      <c r="D511" s="15"/>
      <c r="E511" s="15"/>
      <c r="F511" s="9" t="str">
        <f aca="false">IF($A511="","",IF(COUNTIF($A$2:$A$3001,$A511)&gt;1,"DUPLICATE",""))</f>
        <v/>
      </c>
      <c r="G511" s="9" t="str">
        <f aca="false">IF($A511="","",IF(COUNTIF('3. Layout Parts'!$A$2:$A$3001,$A511)=0,"NOT ON BOARD","OK"))</f>
        <v/>
      </c>
    </row>
    <row r="512" customFormat="false" ht="15" hidden="false" customHeight="false" outlineLevel="0" collapsed="false">
      <c r="A512" s="14"/>
      <c r="B512" s="14"/>
      <c r="C512" s="15"/>
      <c r="D512" s="15"/>
      <c r="E512" s="15"/>
      <c r="F512" s="9" t="str">
        <f aca="false">IF($A512="","",IF(COUNTIF($A$2:$A$3001,$A512)&gt;1,"DUPLICATE",""))</f>
        <v/>
      </c>
      <c r="G512" s="9" t="str">
        <f aca="false">IF($A512="","",IF(COUNTIF('3. Layout Parts'!$A$2:$A$3001,$A512)=0,"NOT ON BOARD","OK"))</f>
        <v/>
      </c>
    </row>
    <row r="513" customFormat="false" ht="15" hidden="false" customHeight="false" outlineLevel="0" collapsed="false">
      <c r="A513" s="14"/>
      <c r="B513" s="14"/>
      <c r="C513" s="15"/>
      <c r="D513" s="15"/>
      <c r="E513" s="15"/>
      <c r="F513" s="9" t="str">
        <f aca="false">IF($A513="","",IF(COUNTIF($A$2:$A$3001,$A513)&gt;1,"DUPLICATE",""))</f>
        <v/>
      </c>
      <c r="G513" s="9" t="str">
        <f aca="false">IF($A513="","",IF(COUNTIF('3. Layout Parts'!$A$2:$A$3001,$A513)=0,"NOT ON BOARD","OK"))</f>
        <v/>
      </c>
    </row>
    <row r="514" customFormat="false" ht="15" hidden="false" customHeight="false" outlineLevel="0" collapsed="false">
      <c r="A514" s="14"/>
      <c r="B514" s="14"/>
      <c r="C514" s="15"/>
      <c r="D514" s="15"/>
      <c r="E514" s="15"/>
      <c r="F514" s="9" t="str">
        <f aca="false">IF($A514="","",IF(COUNTIF($A$2:$A$3001,$A514)&gt;1,"DUPLICATE",""))</f>
        <v/>
      </c>
      <c r="G514" s="9" t="str">
        <f aca="false">IF($A514="","",IF(COUNTIF('3. Layout Parts'!$A$2:$A$3001,$A514)=0,"NOT ON BOARD","OK"))</f>
        <v/>
      </c>
    </row>
    <row r="515" customFormat="false" ht="15" hidden="false" customHeight="false" outlineLevel="0" collapsed="false">
      <c r="A515" s="14"/>
      <c r="B515" s="14"/>
      <c r="C515" s="15"/>
      <c r="D515" s="15"/>
      <c r="E515" s="15"/>
      <c r="F515" s="9" t="str">
        <f aca="false">IF($A515="","",IF(COUNTIF($A$2:$A$3001,$A515)&gt;1,"DUPLICATE",""))</f>
        <v/>
      </c>
      <c r="G515" s="9" t="str">
        <f aca="false">IF($A515="","",IF(COUNTIF('3. Layout Parts'!$A$2:$A$3001,$A515)=0,"NOT ON BOARD","OK"))</f>
        <v/>
      </c>
    </row>
    <row r="516" customFormat="false" ht="15" hidden="false" customHeight="false" outlineLevel="0" collapsed="false">
      <c r="A516" s="14"/>
      <c r="B516" s="14"/>
      <c r="C516" s="15"/>
      <c r="D516" s="15"/>
      <c r="E516" s="15"/>
      <c r="F516" s="9" t="str">
        <f aca="false">IF($A516="","",IF(COUNTIF($A$2:$A$3001,$A516)&gt;1,"DUPLICATE",""))</f>
        <v/>
      </c>
      <c r="G516" s="9" t="str">
        <f aca="false">IF($A516="","",IF(COUNTIF('3. Layout Parts'!$A$2:$A$3001,$A516)=0,"NOT ON BOARD","OK"))</f>
        <v/>
      </c>
    </row>
    <row r="517" customFormat="false" ht="15" hidden="false" customHeight="false" outlineLevel="0" collapsed="false">
      <c r="A517" s="14"/>
      <c r="B517" s="14"/>
      <c r="C517" s="15"/>
      <c r="D517" s="15"/>
      <c r="E517" s="15"/>
      <c r="F517" s="9" t="str">
        <f aca="false">IF($A517="","",IF(COUNTIF($A$2:$A$3001,$A517)&gt;1,"DUPLICATE",""))</f>
        <v/>
      </c>
      <c r="G517" s="9" t="str">
        <f aca="false">IF($A517="","",IF(COUNTIF('3. Layout Parts'!$A$2:$A$3001,$A517)=0,"NOT ON BOARD","OK"))</f>
        <v/>
      </c>
    </row>
    <row r="518" customFormat="false" ht="15" hidden="false" customHeight="false" outlineLevel="0" collapsed="false">
      <c r="A518" s="14"/>
      <c r="B518" s="14"/>
      <c r="C518" s="15"/>
      <c r="D518" s="15"/>
      <c r="E518" s="15"/>
      <c r="F518" s="9" t="str">
        <f aca="false">IF($A518="","",IF(COUNTIF($A$2:$A$3001,$A518)&gt;1,"DUPLICATE",""))</f>
        <v/>
      </c>
      <c r="G518" s="9" t="str">
        <f aca="false">IF($A518="","",IF(COUNTIF('3. Layout Parts'!$A$2:$A$3001,$A518)=0,"NOT ON BOARD","OK"))</f>
        <v/>
      </c>
    </row>
    <row r="519" customFormat="false" ht="15" hidden="false" customHeight="false" outlineLevel="0" collapsed="false">
      <c r="A519" s="14"/>
      <c r="B519" s="14"/>
      <c r="C519" s="15"/>
      <c r="D519" s="15"/>
      <c r="E519" s="15"/>
      <c r="F519" s="9" t="str">
        <f aca="false">IF($A519="","",IF(COUNTIF($A$2:$A$3001,$A519)&gt;1,"DUPLICATE",""))</f>
        <v/>
      </c>
      <c r="G519" s="9" t="str">
        <f aca="false">IF($A519="","",IF(COUNTIF('3. Layout Parts'!$A$2:$A$3001,$A519)=0,"NOT ON BOARD","OK"))</f>
        <v/>
      </c>
    </row>
    <row r="520" customFormat="false" ht="15" hidden="false" customHeight="false" outlineLevel="0" collapsed="false">
      <c r="A520" s="14"/>
      <c r="B520" s="14"/>
      <c r="C520" s="15"/>
      <c r="D520" s="15"/>
      <c r="E520" s="15"/>
      <c r="F520" s="9" t="str">
        <f aca="false">IF($A520="","",IF(COUNTIF($A$2:$A$3001,$A520)&gt;1,"DUPLICATE",""))</f>
        <v/>
      </c>
      <c r="G520" s="9" t="str">
        <f aca="false">IF($A520="","",IF(COUNTIF('3. Layout Parts'!$A$2:$A$3001,$A520)=0,"NOT ON BOARD","OK"))</f>
        <v/>
      </c>
    </row>
    <row r="521" customFormat="false" ht="15" hidden="false" customHeight="false" outlineLevel="0" collapsed="false">
      <c r="A521" s="14"/>
      <c r="B521" s="14"/>
      <c r="C521" s="15"/>
      <c r="D521" s="15"/>
      <c r="E521" s="15"/>
      <c r="F521" s="9" t="str">
        <f aca="false">IF($A521="","",IF(COUNTIF($A$2:$A$3001,$A521)&gt;1,"DUPLICATE",""))</f>
        <v/>
      </c>
      <c r="G521" s="9" t="str">
        <f aca="false">IF($A521="","",IF(COUNTIF('3. Layout Parts'!$A$2:$A$3001,$A521)=0,"NOT ON BOARD","OK"))</f>
        <v/>
      </c>
    </row>
    <row r="522" customFormat="false" ht="15" hidden="false" customHeight="false" outlineLevel="0" collapsed="false">
      <c r="A522" s="14"/>
      <c r="B522" s="14"/>
      <c r="C522" s="15"/>
      <c r="D522" s="15"/>
      <c r="E522" s="15"/>
      <c r="F522" s="9" t="str">
        <f aca="false">IF($A522="","",IF(COUNTIF($A$2:$A$3001,$A522)&gt;1,"DUPLICATE",""))</f>
        <v/>
      </c>
      <c r="G522" s="9" t="str">
        <f aca="false">IF($A522="","",IF(COUNTIF('3. Layout Parts'!$A$2:$A$3001,$A522)=0,"NOT ON BOARD","OK"))</f>
        <v/>
      </c>
    </row>
    <row r="523" customFormat="false" ht="15" hidden="false" customHeight="false" outlineLevel="0" collapsed="false">
      <c r="A523" s="14"/>
      <c r="B523" s="14"/>
      <c r="C523" s="15"/>
      <c r="D523" s="15"/>
      <c r="E523" s="15"/>
      <c r="F523" s="9" t="str">
        <f aca="false">IF($A523="","",IF(COUNTIF($A$2:$A$3001,$A523)&gt;1,"DUPLICATE",""))</f>
        <v/>
      </c>
      <c r="G523" s="9" t="str">
        <f aca="false">IF($A523="","",IF(COUNTIF('3. Layout Parts'!$A$2:$A$3001,$A523)=0,"NOT ON BOARD","OK"))</f>
        <v/>
      </c>
    </row>
    <row r="524" customFormat="false" ht="15" hidden="false" customHeight="false" outlineLevel="0" collapsed="false">
      <c r="A524" s="14"/>
      <c r="B524" s="14"/>
      <c r="C524" s="15"/>
      <c r="D524" s="15"/>
      <c r="E524" s="15"/>
      <c r="F524" s="9" t="str">
        <f aca="false">IF($A524="","",IF(COUNTIF($A$2:$A$3001,$A524)&gt;1,"DUPLICATE",""))</f>
        <v/>
      </c>
      <c r="G524" s="9" t="str">
        <f aca="false">IF($A524="","",IF(COUNTIF('3. Layout Parts'!$A$2:$A$3001,$A524)=0,"NOT ON BOARD","OK"))</f>
        <v/>
      </c>
    </row>
    <row r="525" customFormat="false" ht="15" hidden="false" customHeight="false" outlineLevel="0" collapsed="false">
      <c r="A525" s="14"/>
      <c r="B525" s="14"/>
      <c r="C525" s="15"/>
      <c r="D525" s="15"/>
      <c r="E525" s="15"/>
      <c r="F525" s="9" t="str">
        <f aca="false">IF($A525="","",IF(COUNTIF($A$2:$A$3001,$A525)&gt;1,"DUPLICATE",""))</f>
        <v/>
      </c>
      <c r="G525" s="9" t="str">
        <f aca="false">IF($A525="","",IF(COUNTIF('3. Layout Parts'!$A$2:$A$3001,$A525)=0,"NOT ON BOARD","OK"))</f>
        <v/>
      </c>
    </row>
    <row r="526" customFormat="false" ht="15" hidden="false" customHeight="false" outlineLevel="0" collapsed="false">
      <c r="A526" s="14"/>
      <c r="B526" s="14"/>
      <c r="C526" s="15"/>
      <c r="D526" s="15"/>
      <c r="E526" s="15"/>
      <c r="F526" s="9" t="str">
        <f aca="false">IF($A526="","",IF(COUNTIF($A$2:$A$3001,$A526)&gt;1,"DUPLICATE",""))</f>
        <v/>
      </c>
      <c r="G526" s="9" t="str">
        <f aca="false">IF($A526="","",IF(COUNTIF('3. Layout Parts'!$A$2:$A$3001,$A526)=0,"NOT ON BOARD","OK"))</f>
        <v/>
      </c>
    </row>
    <row r="527" customFormat="false" ht="15" hidden="false" customHeight="false" outlineLevel="0" collapsed="false">
      <c r="A527" s="14"/>
      <c r="B527" s="14"/>
      <c r="C527" s="15"/>
      <c r="D527" s="15"/>
      <c r="E527" s="15"/>
      <c r="F527" s="9" t="str">
        <f aca="false">IF($A527="","",IF(COUNTIF($A$2:$A$3001,$A527)&gt;1,"DUPLICATE",""))</f>
        <v/>
      </c>
      <c r="G527" s="9" t="str">
        <f aca="false">IF($A527="","",IF(COUNTIF('3. Layout Parts'!$A$2:$A$3001,$A527)=0,"NOT ON BOARD","OK"))</f>
        <v/>
      </c>
    </row>
    <row r="528" customFormat="false" ht="15" hidden="false" customHeight="false" outlineLevel="0" collapsed="false">
      <c r="A528" s="14"/>
      <c r="B528" s="14"/>
      <c r="C528" s="15"/>
      <c r="D528" s="15"/>
      <c r="E528" s="15"/>
      <c r="F528" s="9" t="str">
        <f aca="false">IF($A528="","",IF(COUNTIF($A$2:$A$3001,$A528)&gt;1,"DUPLICATE",""))</f>
        <v/>
      </c>
      <c r="G528" s="9" t="str">
        <f aca="false">IF($A528="","",IF(COUNTIF('3. Layout Parts'!$A$2:$A$3001,$A528)=0,"NOT ON BOARD","OK"))</f>
        <v/>
      </c>
    </row>
    <row r="529" customFormat="false" ht="15" hidden="false" customHeight="false" outlineLevel="0" collapsed="false">
      <c r="A529" s="14"/>
      <c r="B529" s="14"/>
      <c r="C529" s="15"/>
      <c r="D529" s="15"/>
      <c r="E529" s="15"/>
      <c r="F529" s="9" t="str">
        <f aca="false">IF($A529="","",IF(COUNTIF($A$2:$A$3001,$A529)&gt;1,"DUPLICATE",""))</f>
        <v/>
      </c>
      <c r="G529" s="9" t="str">
        <f aca="false">IF($A529="","",IF(COUNTIF('3. Layout Parts'!$A$2:$A$3001,$A529)=0,"NOT ON BOARD","OK"))</f>
        <v/>
      </c>
    </row>
    <row r="530" customFormat="false" ht="15" hidden="false" customHeight="false" outlineLevel="0" collapsed="false">
      <c r="A530" s="14"/>
      <c r="B530" s="14"/>
      <c r="C530" s="15"/>
      <c r="D530" s="15"/>
      <c r="E530" s="15"/>
      <c r="F530" s="9" t="str">
        <f aca="false">IF($A530="","",IF(COUNTIF($A$2:$A$3001,$A530)&gt;1,"DUPLICATE",""))</f>
        <v/>
      </c>
      <c r="G530" s="9" t="str">
        <f aca="false">IF($A530="","",IF(COUNTIF('3. Layout Parts'!$A$2:$A$3001,$A530)=0,"NOT ON BOARD","OK"))</f>
        <v/>
      </c>
    </row>
    <row r="531" customFormat="false" ht="15" hidden="false" customHeight="false" outlineLevel="0" collapsed="false">
      <c r="A531" s="14"/>
      <c r="B531" s="14"/>
      <c r="C531" s="15"/>
      <c r="D531" s="15"/>
      <c r="E531" s="15"/>
      <c r="F531" s="9" t="str">
        <f aca="false">IF($A531="","",IF(COUNTIF($A$2:$A$3001,$A531)&gt;1,"DUPLICATE",""))</f>
        <v/>
      </c>
      <c r="G531" s="9" t="str">
        <f aca="false">IF($A531="","",IF(COUNTIF('3. Layout Parts'!$A$2:$A$3001,$A531)=0,"NOT ON BOARD","OK"))</f>
        <v/>
      </c>
    </row>
    <row r="532" customFormat="false" ht="15" hidden="false" customHeight="false" outlineLevel="0" collapsed="false">
      <c r="A532" s="14"/>
      <c r="B532" s="14"/>
      <c r="C532" s="15"/>
      <c r="D532" s="15"/>
      <c r="E532" s="15"/>
      <c r="F532" s="9" t="str">
        <f aca="false">IF($A532="","",IF(COUNTIF($A$2:$A$3001,$A532)&gt;1,"DUPLICATE",""))</f>
        <v/>
      </c>
      <c r="G532" s="9" t="str">
        <f aca="false">IF($A532="","",IF(COUNTIF('3. Layout Parts'!$A$2:$A$3001,$A532)=0,"NOT ON BOARD","OK"))</f>
        <v/>
      </c>
    </row>
    <row r="533" customFormat="false" ht="15" hidden="false" customHeight="false" outlineLevel="0" collapsed="false">
      <c r="A533" s="14"/>
      <c r="B533" s="14"/>
      <c r="C533" s="15"/>
      <c r="D533" s="15"/>
      <c r="E533" s="15"/>
      <c r="F533" s="9" t="str">
        <f aca="false">IF($A533="","",IF(COUNTIF($A$2:$A$3001,$A533)&gt;1,"DUPLICATE",""))</f>
        <v/>
      </c>
      <c r="G533" s="9" t="str">
        <f aca="false">IF($A533="","",IF(COUNTIF('3. Layout Parts'!$A$2:$A$3001,$A533)=0,"NOT ON BOARD","OK"))</f>
        <v/>
      </c>
    </row>
    <row r="534" customFormat="false" ht="15" hidden="false" customHeight="false" outlineLevel="0" collapsed="false">
      <c r="A534" s="14"/>
      <c r="B534" s="14"/>
      <c r="C534" s="15"/>
      <c r="D534" s="15"/>
      <c r="E534" s="15"/>
      <c r="F534" s="9" t="str">
        <f aca="false">IF($A534="","",IF(COUNTIF($A$2:$A$3001,$A534)&gt;1,"DUPLICATE",""))</f>
        <v/>
      </c>
      <c r="G534" s="9" t="str">
        <f aca="false">IF($A534="","",IF(COUNTIF('3. Layout Parts'!$A$2:$A$3001,$A534)=0,"NOT ON BOARD","OK"))</f>
        <v/>
      </c>
    </row>
    <row r="535" customFormat="false" ht="15" hidden="false" customHeight="false" outlineLevel="0" collapsed="false">
      <c r="A535" s="14"/>
      <c r="B535" s="14"/>
      <c r="C535" s="15"/>
      <c r="D535" s="15"/>
      <c r="E535" s="15"/>
      <c r="F535" s="9" t="str">
        <f aca="false">IF($A535="","",IF(COUNTIF($A$2:$A$3001,$A535)&gt;1,"DUPLICATE",""))</f>
        <v/>
      </c>
      <c r="G535" s="9" t="str">
        <f aca="false">IF($A535="","",IF(COUNTIF('3. Layout Parts'!$A$2:$A$3001,$A535)=0,"NOT ON BOARD","OK"))</f>
        <v/>
      </c>
    </row>
    <row r="536" customFormat="false" ht="15" hidden="false" customHeight="false" outlineLevel="0" collapsed="false">
      <c r="A536" s="14"/>
      <c r="B536" s="14"/>
      <c r="C536" s="15"/>
      <c r="D536" s="15"/>
      <c r="E536" s="15"/>
      <c r="F536" s="9" t="str">
        <f aca="false">IF($A536="","",IF(COUNTIF($A$2:$A$3001,$A536)&gt;1,"DUPLICATE",""))</f>
        <v/>
      </c>
      <c r="G536" s="9" t="str">
        <f aca="false">IF($A536="","",IF(COUNTIF('3. Layout Parts'!$A$2:$A$3001,$A536)=0,"NOT ON BOARD","OK"))</f>
        <v/>
      </c>
    </row>
    <row r="537" customFormat="false" ht="15" hidden="false" customHeight="false" outlineLevel="0" collapsed="false">
      <c r="A537" s="14"/>
      <c r="B537" s="14"/>
      <c r="C537" s="15"/>
      <c r="D537" s="15"/>
      <c r="E537" s="15"/>
      <c r="F537" s="9" t="str">
        <f aca="false">IF($A537="","",IF(COUNTIF($A$2:$A$3001,$A537)&gt;1,"DUPLICATE",""))</f>
        <v/>
      </c>
      <c r="G537" s="9" t="str">
        <f aca="false">IF($A537="","",IF(COUNTIF('3. Layout Parts'!$A$2:$A$3001,$A537)=0,"NOT ON BOARD","OK"))</f>
        <v/>
      </c>
    </row>
    <row r="538" customFormat="false" ht="15" hidden="false" customHeight="false" outlineLevel="0" collapsed="false">
      <c r="A538" s="14"/>
      <c r="B538" s="14"/>
      <c r="C538" s="15"/>
      <c r="D538" s="15"/>
      <c r="E538" s="15"/>
      <c r="F538" s="9" t="str">
        <f aca="false">IF($A538="","",IF(COUNTIF($A$2:$A$3001,$A538)&gt;1,"DUPLICATE",""))</f>
        <v/>
      </c>
      <c r="G538" s="9" t="str">
        <f aca="false">IF($A538="","",IF(COUNTIF('3. Layout Parts'!$A$2:$A$3001,$A538)=0,"NOT ON BOARD","OK"))</f>
        <v/>
      </c>
    </row>
    <row r="539" customFormat="false" ht="15" hidden="false" customHeight="false" outlineLevel="0" collapsed="false">
      <c r="A539" s="14"/>
      <c r="B539" s="14"/>
      <c r="C539" s="15"/>
      <c r="D539" s="15"/>
      <c r="E539" s="15"/>
      <c r="F539" s="9" t="str">
        <f aca="false">IF($A539="","",IF(COUNTIF($A$2:$A$3001,$A539)&gt;1,"DUPLICATE",""))</f>
        <v/>
      </c>
      <c r="G539" s="9" t="str">
        <f aca="false">IF($A539="","",IF(COUNTIF('3. Layout Parts'!$A$2:$A$3001,$A539)=0,"NOT ON BOARD","OK"))</f>
        <v/>
      </c>
    </row>
    <row r="540" customFormat="false" ht="15" hidden="false" customHeight="false" outlineLevel="0" collapsed="false">
      <c r="A540" s="14"/>
      <c r="B540" s="14"/>
      <c r="C540" s="15"/>
      <c r="D540" s="15"/>
      <c r="E540" s="15"/>
      <c r="F540" s="9" t="str">
        <f aca="false">IF($A540="","",IF(COUNTIF($A$2:$A$3001,$A540)&gt;1,"DUPLICATE",""))</f>
        <v/>
      </c>
      <c r="G540" s="9" t="str">
        <f aca="false">IF($A540="","",IF(COUNTIF('3. Layout Parts'!$A$2:$A$3001,$A540)=0,"NOT ON BOARD","OK"))</f>
        <v/>
      </c>
    </row>
    <row r="541" customFormat="false" ht="15" hidden="false" customHeight="false" outlineLevel="0" collapsed="false">
      <c r="A541" s="14"/>
      <c r="B541" s="14"/>
      <c r="C541" s="15"/>
      <c r="D541" s="15"/>
      <c r="E541" s="15"/>
      <c r="F541" s="9" t="str">
        <f aca="false">IF($A541="","",IF(COUNTIF($A$2:$A$3001,$A541)&gt;1,"DUPLICATE",""))</f>
        <v/>
      </c>
      <c r="G541" s="9" t="str">
        <f aca="false">IF($A541="","",IF(COUNTIF('3. Layout Parts'!$A$2:$A$3001,$A541)=0,"NOT ON BOARD","OK"))</f>
        <v/>
      </c>
    </row>
    <row r="542" customFormat="false" ht="15" hidden="false" customHeight="false" outlineLevel="0" collapsed="false">
      <c r="A542" s="14"/>
      <c r="B542" s="14"/>
      <c r="C542" s="15"/>
      <c r="D542" s="15"/>
      <c r="E542" s="15"/>
      <c r="F542" s="9" t="str">
        <f aca="false">IF($A542="","",IF(COUNTIF($A$2:$A$3001,$A542)&gt;1,"DUPLICATE",""))</f>
        <v/>
      </c>
      <c r="G542" s="9" t="str">
        <f aca="false">IF($A542="","",IF(COUNTIF('3. Layout Parts'!$A$2:$A$3001,$A542)=0,"NOT ON BOARD","OK"))</f>
        <v/>
      </c>
    </row>
    <row r="543" customFormat="false" ht="15" hidden="false" customHeight="false" outlineLevel="0" collapsed="false">
      <c r="A543" s="14"/>
      <c r="B543" s="14"/>
      <c r="C543" s="15"/>
      <c r="D543" s="15"/>
      <c r="E543" s="15"/>
      <c r="F543" s="9" t="str">
        <f aca="false">IF($A543="","",IF(COUNTIF($A$2:$A$3001,$A543)&gt;1,"DUPLICATE",""))</f>
        <v/>
      </c>
      <c r="G543" s="9" t="str">
        <f aca="false">IF($A543="","",IF(COUNTIF('3. Layout Parts'!$A$2:$A$3001,$A543)=0,"NOT ON BOARD","OK"))</f>
        <v/>
      </c>
    </row>
    <row r="544" customFormat="false" ht="15" hidden="false" customHeight="false" outlineLevel="0" collapsed="false">
      <c r="A544" s="14"/>
      <c r="B544" s="14"/>
      <c r="C544" s="15"/>
      <c r="D544" s="15"/>
      <c r="E544" s="15"/>
      <c r="F544" s="9" t="str">
        <f aca="false">IF($A544="","",IF(COUNTIF($A$2:$A$3001,$A544)&gt;1,"DUPLICATE",""))</f>
        <v/>
      </c>
      <c r="G544" s="9" t="str">
        <f aca="false">IF($A544="","",IF(COUNTIF('3. Layout Parts'!$A$2:$A$3001,$A544)=0,"NOT ON BOARD","OK"))</f>
        <v/>
      </c>
    </row>
    <row r="545" customFormat="false" ht="15" hidden="false" customHeight="false" outlineLevel="0" collapsed="false">
      <c r="A545" s="14"/>
      <c r="B545" s="14"/>
      <c r="C545" s="15"/>
      <c r="D545" s="15"/>
      <c r="E545" s="15"/>
      <c r="F545" s="9" t="str">
        <f aca="false">IF($A545="","",IF(COUNTIF($A$2:$A$3001,$A545)&gt;1,"DUPLICATE",""))</f>
        <v/>
      </c>
      <c r="G545" s="9" t="str">
        <f aca="false">IF($A545="","",IF(COUNTIF('3. Layout Parts'!$A$2:$A$3001,$A545)=0,"NOT ON BOARD","OK"))</f>
        <v/>
      </c>
    </row>
    <row r="546" customFormat="false" ht="15" hidden="false" customHeight="false" outlineLevel="0" collapsed="false">
      <c r="A546" s="14"/>
      <c r="B546" s="14"/>
      <c r="C546" s="15"/>
      <c r="D546" s="15"/>
      <c r="E546" s="15"/>
      <c r="F546" s="9" t="str">
        <f aca="false">IF($A546="","",IF(COUNTIF($A$2:$A$3001,$A546)&gt;1,"DUPLICATE",""))</f>
        <v/>
      </c>
      <c r="G546" s="9" t="str">
        <f aca="false">IF($A546="","",IF(COUNTIF('3. Layout Parts'!$A$2:$A$3001,$A546)=0,"NOT ON BOARD","OK"))</f>
        <v/>
      </c>
    </row>
    <row r="547" customFormat="false" ht="15" hidden="false" customHeight="false" outlineLevel="0" collapsed="false">
      <c r="A547" s="14"/>
      <c r="B547" s="14"/>
      <c r="C547" s="15"/>
      <c r="D547" s="15"/>
      <c r="E547" s="15"/>
      <c r="F547" s="9" t="str">
        <f aca="false">IF($A547="","",IF(COUNTIF($A$2:$A$3001,$A547)&gt;1,"DUPLICATE",""))</f>
        <v/>
      </c>
      <c r="G547" s="9" t="str">
        <f aca="false">IF($A547="","",IF(COUNTIF('3. Layout Parts'!$A$2:$A$3001,$A547)=0,"NOT ON BOARD","OK"))</f>
        <v/>
      </c>
    </row>
    <row r="548" customFormat="false" ht="15" hidden="false" customHeight="false" outlineLevel="0" collapsed="false">
      <c r="A548" s="14"/>
      <c r="B548" s="14"/>
      <c r="C548" s="15"/>
      <c r="D548" s="15"/>
      <c r="E548" s="15"/>
      <c r="F548" s="9" t="str">
        <f aca="false">IF($A548="","",IF(COUNTIF($A$2:$A$3001,$A548)&gt;1,"DUPLICATE",""))</f>
        <v/>
      </c>
      <c r="G548" s="9" t="str">
        <f aca="false">IF($A548="","",IF(COUNTIF('3. Layout Parts'!$A$2:$A$3001,$A548)=0,"NOT ON BOARD","OK"))</f>
        <v/>
      </c>
    </row>
    <row r="549" customFormat="false" ht="15" hidden="false" customHeight="false" outlineLevel="0" collapsed="false">
      <c r="A549" s="14"/>
      <c r="B549" s="14"/>
      <c r="C549" s="15"/>
      <c r="D549" s="15"/>
      <c r="E549" s="15"/>
      <c r="F549" s="9" t="str">
        <f aca="false">IF($A549="","",IF(COUNTIF($A$2:$A$3001,$A549)&gt;1,"DUPLICATE",""))</f>
        <v/>
      </c>
      <c r="G549" s="9" t="str">
        <f aca="false">IF($A549="","",IF(COUNTIF('3. Layout Parts'!$A$2:$A$3001,$A549)=0,"NOT ON BOARD","OK"))</f>
        <v/>
      </c>
    </row>
    <row r="550" customFormat="false" ht="15" hidden="false" customHeight="false" outlineLevel="0" collapsed="false">
      <c r="A550" s="14"/>
      <c r="B550" s="14"/>
      <c r="C550" s="15"/>
      <c r="D550" s="15"/>
      <c r="E550" s="15"/>
      <c r="F550" s="9" t="str">
        <f aca="false">IF($A550="","",IF(COUNTIF($A$2:$A$3001,$A550)&gt;1,"DUPLICATE",""))</f>
        <v/>
      </c>
      <c r="G550" s="9" t="str">
        <f aca="false">IF($A550="","",IF(COUNTIF('3. Layout Parts'!$A$2:$A$3001,$A550)=0,"NOT ON BOARD","OK"))</f>
        <v/>
      </c>
    </row>
    <row r="551" customFormat="false" ht="15" hidden="false" customHeight="false" outlineLevel="0" collapsed="false">
      <c r="A551" s="14"/>
      <c r="B551" s="14"/>
      <c r="C551" s="15"/>
      <c r="D551" s="15"/>
      <c r="E551" s="15"/>
      <c r="F551" s="9" t="str">
        <f aca="false">IF($A551="","",IF(COUNTIF($A$2:$A$3001,$A551)&gt;1,"DUPLICATE",""))</f>
        <v/>
      </c>
      <c r="G551" s="9" t="str">
        <f aca="false">IF($A551="","",IF(COUNTIF('3. Layout Parts'!$A$2:$A$3001,$A551)=0,"NOT ON BOARD","OK"))</f>
        <v/>
      </c>
    </row>
    <row r="552" customFormat="false" ht="15" hidden="false" customHeight="false" outlineLevel="0" collapsed="false">
      <c r="A552" s="14"/>
      <c r="B552" s="14"/>
      <c r="C552" s="15"/>
      <c r="D552" s="15"/>
      <c r="E552" s="15"/>
      <c r="F552" s="9" t="str">
        <f aca="false">IF($A552="","",IF(COUNTIF($A$2:$A$3001,$A552)&gt;1,"DUPLICATE",""))</f>
        <v/>
      </c>
      <c r="G552" s="9" t="str">
        <f aca="false">IF($A552="","",IF(COUNTIF('3. Layout Parts'!$A$2:$A$3001,$A552)=0,"NOT ON BOARD","OK"))</f>
        <v/>
      </c>
    </row>
    <row r="553" customFormat="false" ht="15" hidden="false" customHeight="false" outlineLevel="0" collapsed="false">
      <c r="A553" s="14"/>
      <c r="B553" s="14"/>
      <c r="C553" s="15"/>
      <c r="D553" s="15"/>
      <c r="E553" s="15"/>
      <c r="F553" s="9" t="str">
        <f aca="false">IF($A553="","",IF(COUNTIF($A$2:$A$3001,$A553)&gt;1,"DUPLICATE",""))</f>
        <v/>
      </c>
      <c r="G553" s="9" t="str">
        <f aca="false">IF($A553="","",IF(COUNTIF('3. Layout Parts'!$A$2:$A$3001,$A553)=0,"NOT ON BOARD","OK"))</f>
        <v/>
      </c>
    </row>
    <row r="554" customFormat="false" ht="15" hidden="false" customHeight="false" outlineLevel="0" collapsed="false">
      <c r="A554" s="14"/>
      <c r="B554" s="14"/>
      <c r="C554" s="15"/>
      <c r="D554" s="15"/>
      <c r="E554" s="15"/>
      <c r="F554" s="9" t="str">
        <f aca="false">IF($A554="","",IF(COUNTIF($A$2:$A$3001,$A554)&gt;1,"DUPLICATE",""))</f>
        <v/>
      </c>
      <c r="G554" s="9" t="str">
        <f aca="false">IF($A554="","",IF(COUNTIF('3. Layout Parts'!$A$2:$A$3001,$A554)=0,"NOT ON BOARD","OK"))</f>
        <v/>
      </c>
    </row>
    <row r="555" customFormat="false" ht="15" hidden="false" customHeight="false" outlineLevel="0" collapsed="false">
      <c r="A555" s="14"/>
      <c r="B555" s="14"/>
      <c r="C555" s="15"/>
      <c r="D555" s="15"/>
      <c r="E555" s="15"/>
      <c r="F555" s="9" t="str">
        <f aca="false">IF($A555="","",IF(COUNTIF($A$2:$A$3001,$A555)&gt;1,"DUPLICATE",""))</f>
        <v/>
      </c>
      <c r="G555" s="9" t="str">
        <f aca="false">IF($A555="","",IF(COUNTIF('3. Layout Parts'!$A$2:$A$3001,$A555)=0,"NOT ON BOARD","OK"))</f>
        <v/>
      </c>
    </row>
    <row r="556" customFormat="false" ht="15" hidden="false" customHeight="false" outlineLevel="0" collapsed="false">
      <c r="A556" s="14"/>
      <c r="B556" s="14"/>
      <c r="C556" s="15"/>
      <c r="D556" s="15"/>
      <c r="E556" s="15"/>
      <c r="F556" s="9" t="str">
        <f aca="false">IF($A556="","",IF(COUNTIF($A$2:$A$3001,$A556)&gt;1,"DUPLICATE",""))</f>
        <v/>
      </c>
      <c r="G556" s="9" t="str">
        <f aca="false">IF($A556="","",IF(COUNTIF('3. Layout Parts'!$A$2:$A$3001,$A556)=0,"NOT ON BOARD","OK"))</f>
        <v/>
      </c>
    </row>
    <row r="557" customFormat="false" ht="15" hidden="false" customHeight="false" outlineLevel="0" collapsed="false">
      <c r="A557" s="14"/>
      <c r="B557" s="14"/>
      <c r="C557" s="15"/>
      <c r="D557" s="15"/>
      <c r="E557" s="15"/>
      <c r="F557" s="9" t="str">
        <f aca="false">IF($A557="","",IF(COUNTIF($A$2:$A$3001,$A557)&gt;1,"DUPLICATE",""))</f>
        <v/>
      </c>
      <c r="G557" s="9" t="str">
        <f aca="false">IF($A557="","",IF(COUNTIF('3. Layout Parts'!$A$2:$A$3001,$A557)=0,"NOT ON BOARD","OK"))</f>
        <v/>
      </c>
    </row>
    <row r="558" customFormat="false" ht="15" hidden="false" customHeight="false" outlineLevel="0" collapsed="false">
      <c r="A558" s="14"/>
      <c r="B558" s="14"/>
      <c r="C558" s="15"/>
      <c r="D558" s="15"/>
      <c r="E558" s="15"/>
      <c r="F558" s="9" t="str">
        <f aca="false">IF($A558="","",IF(COUNTIF($A$2:$A$3001,$A558)&gt;1,"DUPLICATE",""))</f>
        <v/>
      </c>
      <c r="G558" s="9" t="str">
        <f aca="false">IF($A558="","",IF(COUNTIF('3. Layout Parts'!$A$2:$A$3001,$A558)=0,"NOT ON BOARD","OK"))</f>
        <v/>
      </c>
    </row>
    <row r="559" customFormat="false" ht="15" hidden="false" customHeight="false" outlineLevel="0" collapsed="false">
      <c r="A559" s="14"/>
      <c r="B559" s="14"/>
      <c r="C559" s="15"/>
      <c r="D559" s="15"/>
      <c r="E559" s="15"/>
      <c r="F559" s="9" t="str">
        <f aca="false">IF($A559="","",IF(COUNTIF($A$2:$A$3001,$A559)&gt;1,"DUPLICATE",""))</f>
        <v/>
      </c>
      <c r="G559" s="9" t="str">
        <f aca="false">IF($A559="","",IF(COUNTIF('3. Layout Parts'!$A$2:$A$3001,$A559)=0,"NOT ON BOARD","OK"))</f>
        <v/>
      </c>
    </row>
    <row r="560" customFormat="false" ht="15" hidden="false" customHeight="false" outlineLevel="0" collapsed="false">
      <c r="A560" s="14"/>
      <c r="B560" s="14"/>
      <c r="C560" s="15"/>
      <c r="D560" s="15"/>
      <c r="E560" s="15"/>
      <c r="F560" s="9" t="str">
        <f aca="false">IF($A560="","",IF(COUNTIF($A$2:$A$3001,$A560)&gt;1,"DUPLICATE",""))</f>
        <v/>
      </c>
      <c r="G560" s="9" t="str">
        <f aca="false">IF($A560="","",IF(COUNTIF('3. Layout Parts'!$A$2:$A$3001,$A560)=0,"NOT ON BOARD","OK"))</f>
        <v/>
      </c>
    </row>
    <row r="561" customFormat="false" ht="15" hidden="false" customHeight="false" outlineLevel="0" collapsed="false">
      <c r="A561" s="14"/>
      <c r="B561" s="14"/>
      <c r="C561" s="15"/>
      <c r="D561" s="15"/>
      <c r="E561" s="15"/>
      <c r="F561" s="9" t="str">
        <f aca="false">IF($A561="","",IF(COUNTIF($A$2:$A$3001,$A561)&gt;1,"DUPLICATE",""))</f>
        <v/>
      </c>
      <c r="G561" s="9" t="str">
        <f aca="false">IF($A561="","",IF(COUNTIF('3. Layout Parts'!$A$2:$A$3001,$A561)=0,"NOT ON BOARD","OK"))</f>
        <v/>
      </c>
    </row>
    <row r="562" customFormat="false" ht="15" hidden="false" customHeight="false" outlineLevel="0" collapsed="false">
      <c r="A562" s="14"/>
      <c r="B562" s="14"/>
      <c r="C562" s="15"/>
      <c r="D562" s="15"/>
      <c r="E562" s="15"/>
      <c r="F562" s="9" t="str">
        <f aca="false">IF($A562="","",IF(COUNTIF($A$2:$A$3001,$A562)&gt;1,"DUPLICATE",""))</f>
        <v/>
      </c>
      <c r="G562" s="9" t="str">
        <f aca="false">IF($A562="","",IF(COUNTIF('3. Layout Parts'!$A$2:$A$3001,$A562)=0,"NOT ON BOARD","OK"))</f>
        <v/>
      </c>
    </row>
    <row r="563" customFormat="false" ht="15" hidden="false" customHeight="false" outlineLevel="0" collapsed="false">
      <c r="A563" s="14"/>
      <c r="B563" s="14"/>
      <c r="C563" s="15"/>
      <c r="D563" s="15"/>
      <c r="E563" s="15"/>
      <c r="F563" s="9" t="str">
        <f aca="false">IF($A563="","",IF(COUNTIF($A$2:$A$3001,$A563)&gt;1,"DUPLICATE",""))</f>
        <v/>
      </c>
      <c r="G563" s="9" t="str">
        <f aca="false">IF($A563="","",IF(COUNTIF('3. Layout Parts'!$A$2:$A$3001,$A563)=0,"NOT ON BOARD","OK"))</f>
        <v/>
      </c>
    </row>
    <row r="564" customFormat="false" ht="15" hidden="false" customHeight="false" outlineLevel="0" collapsed="false">
      <c r="A564" s="14"/>
      <c r="B564" s="14"/>
      <c r="C564" s="15"/>
      <c r="D564" s="15"/>
      <c r="E564" s="15"/>
      <c r="F564" s="9" t="str">
        <f aca="false">IF($A564="","",IF(COUNTIF($A$2:$A$3001,$A564)&gt;1,"DUPLICATE",""))</f>
        <v/>
      </c>
      <c r="G564" s="9" t="str">
        <f aca="false">IF($A564="","",IF(COUNTIF('3. Layout Parts'!$A$2:$A$3001,$A564)=0,"NOT ON BOARD","OK"))</f>
        <v/>
      </c>
    </row>
    <row r="565" customFormat="false" ht="15" hidden="false" customHeight="false" outlineLevel="0" collapsed="false">
      <c r="A565" s="14"/>
      <c r="B565" s="14"/>
      <c r="C565" s="15"/>
      <c r="D565" s="15"/>
      <c r="E565" s="15"/>
      <c r="F565" s="9" t="str">
        <f aca="false">IF($A565="","",IF(COUNTIF($A$2:$A$3001,$A565)&gt;1,"DUPLICATE",""))</f>
        <v/>
      </c>
      <c r="G565" s="9" t="str">
        <f aca="false">IF($A565="","",IF(COUNTIF('3. Layout Parts'!$A$2:$A$3001,$A565)=0,"NOT ON BOARD","OK"))</f>
        <v/>
      </c>
    </row>
    <row r="566" customFormat="false" ht="15" hidden="false" customHeight="false" outlineLevel="0" collapsed="false">
      <c r="A566" s="14"/>
      <c r="B566" s="14"/>
      <c r="C566" s="15"/>
      <c r="D566" s="15"/>
      <c r="E566" s="15"/>
      <c r="F566" s="9" t="str">
        <f aca="false">IF($A566="","",IF(COUNTIF($A$2:$A$3001,$A566)&gt;1,"DUPLICATE",""))</f>
        <v/>
      </c>
      <c r="G566" s="9" t="str">
        <f aca="false">IF($A566="","",IF(COUNTIF('3. Layout Parts'!$A$2:$A$3001,$A566)=0,"NOT ON BOARD","OK"))</f>
        <v/>
      </c>
    </row>
    <row r="567" customFormat="false" ht="15" hidden="false" customHeight="false" outlineLevel="0" collapsed="false">
      <c r="A567" s="14"/>
      <c r="B567" s="14"/>
      <c r="C567" s="15"/>
      <c r="D567" s="15"/>
      <c r="E567" s="15"/>
      <c r="F567" s="9" t="str">
        <f aca="false">IF($A567="","",IF(COUNTIF($A$2:$A$3001,$A567)&gt;1,"DUPLICATE",""))</f>
        <v/>
      </c>
      <c r="G567" s="9" t="str">
        <f aca="false">IF($A567="","",IF(COUNTIF('3. Layout Parts'!$A$2:$A$3001,$A567)=0,"NOT ON BOARD","OK"))</f>
        <v/>
      </c>
    </row>
    <row r="568" customFormat="false" ht="15" hidden="false" customHeight="false" outlineLevel="0" collapsed="false">
      <c r="A568" s="14"/>
      <c r="B568" s="14"/>
      <c r="C568" s="15"/>
      <c r="D568" s="15"/>
      <c r="E568" s="15"/>
      <c r="F568" s="9" t="str">
        <f aca="false">IF($A568="","",IF(COUNTIF($A$2:$A$3001,$A568)&gt;1,"DUPLICATE",""))</f>
        <v/>
      </c>
      <c r="G568" s="9" t="str">
        <f aca="false">IF($A568="","",IF(COUNTIF('3. Layout Parts'!$A$2:$A$3001,$A568)=0,"NOT ON BOARD","OK"))</f>
        <v/>
      </c>
    </row>
    <row r="569" customFormat="false" ht="15" hidden="false" customHeight="false" outlineLevel="0" collapsed="false">
      <c r="A569" s="14"/>
      <c r="B569" s="14"/>
      <c r="C569" s="15"/>
      <c r="D569" s="15"/>
      <c r="E569" s="15"/>
      <c r="F569" s="9" t="str">
        <f aca="false">IF($A569="","",IF(COUNTIF($A$2:$A$3001,$A569)&gt;1,"DUPLICATE",""))</f>
        <v/>
      </c>
      <c r="G569" s="9" t="str">
        <f aca="false">IF($A569="","",IF(COUNTIF('3. Layout Parts'!$A$2:$A$3001,$A569)=0,"NOT ON BOARD","OK"))</f>
        <v/>
      </c>
    </row>
    <row r="570" customFormat="false" ht="15" hidden="false" customHeight="false" outlineLevel="0" collapsed="false">
      <c r="A570" s="14"/>
      <c r="B570" s="14"/>
      <c r="C570" s="15"/>
      <c r="D570" s="15"/>
      <c r="E570" s="15"/>
      <c r="F570" s="9" t="str">
        <f aca="false">IF($A570="","",IF(COUNTIF($A$2:$A$3001,$A570)&gt;1,"DUPLICATE",""))</f>
        <v/>
      </c>
      <c r="G570" s="9" t="str">
        <f aca="false">IF($A570="","",IF(COUNTIF('3. Layout Parts'!$A$2:$A$3001,$A570)=0,"NOT ON BOARD","OK"))</f>
        <v/>
      </c>
    </row>
    <row r="571" customFormat="false" ht="15" hidden="false" customHeight="false" outlineLevel="0" collapsed="false">
      <c r="A571" s="14"/>
      <c r="B571" s="14"/>
      <c r="C571" s="15"/>
      <c r="D571" s="15"/>
      <c r="E571" s="15"/>
      <c r="F571" s="9" t="str">
        <f aca="false">IF($A571="","",IF(COUNTIF($A$2:$A$3001,$A571)&gt;1,"DUPLICATE",""))</f>
        <v/>
      </c>
      <c r="G571" s="9" t="str">
        <f aca="false">IF($A571="","",IF(COUNTIF('3. Layout Parts'!$A$2:$A$3001,$A571)=0,"NOT ON BOARD","OK"))</f>
        <v/>
      </c>
    </row>
    <row r="572" customFormat="false" ht="15" hidden="false" customHeight="false" outlineLevel="0" collapsed="false">
      <c r="A572" s="14"/>
      <c r="B572" s="14"/>
      <c r="C572" s="15"/>
      <c r="D572" s="15"/>
      <c r="E572" s="15"/>
      <c r="F572" s="9" t="str">
        <f aca="false">IF($A572="","",IF(COUNTIF($A$2:$A$3001,$A572)&gt;1,"DUPLICATE",""))</f>
        <v/>
      </c>
      <c r="G572" s="9" t="str">
        <f aca="false">IF($A572="","",IF(COUNTIF('3. Layout Parts'!$A$2:$A$3001,$A572)=0,"NOT ON BOARD","OK"))</f>
        <v/>
      </c>
    </row>
    <row r="573" customFormat="false" ht="15" hidden="false" customHeight="false" outlineLevel="0" collapsed="false">
      <c r="A573" s="14"/>
      <c r="B573" s="14"/>
      <c r="C573" s="15"/>
      <c r="D573" s="15"/>
      <c r="E573" s="15"/>
      <c r="F573" s="9" t="str">
        <f aca="false">IF($A573="","",IF(COUNTIF($A$2:$A$3001,$A573)&gt;1,"DUPLICATE",""))</f>
        <v/>
      </c>
      <c r="G573" s="9" t="str">
        <f aca="false">IF($A573="","",IF(COUNTIF('3. Layout Parts'!$A$2:$A$3001,$A573)=0,"NOT ON BOARD","OK"))</f>
        <v/>
      </c>
    </row>
    <row r="574" customFormat="false" ht="15" hidden="false" customHeight="false" outlineLevel="0" collapsed="false">
      <c r="A574" s="14"/>
      <c r="B574" s="14"/>
      <c r="C574" s="15"/>
      <c r="D574" s="15"/>
      <c r="E574" s="15"/>
      <c r="F574" s="9" t="str">
        <f aca="false">IF($A574="","",IF(COUNTIF($A$2:$A$3001,$A574)&gt;1,"DUPLICATE",""))</f>
        <v/>
      </c>
      <c r="G574" s="9" t="str">
        <f aca="false">IF($A574="","",IF(COUNTIF('3. Layout Parts'!$A$2:$A$3001,$A574)=0,"NOT ON BOARD","OK"))</f>
        <v/>
      </c>
    </row>
    <row r="575" customFormat="false" ht="15" hidden="false" customHeight="false" outlineLevel="0" collapsed="false">
      <c r="A575" s="14"/>
      <c r="B575" s="14"/>
      <c r="C575" s="15"/>
      <c r="D575" s="15"/>
      <c r="E575" s="15"/>
      <c r="F575" s="9" t="str">
        <f aca="false">IF($A575="","",IF(COUNTIF($A$2:$A$3001,$A575)&gt;1,"DUPLICATE",""))</f>
        <v/>
      </c>
      <c r="G575" s="9" t="str">
        <f aca="false">IF($A575="","",IF(COUNTIF('3. Layout Parts'!$A$2:$A$3001,$A575)=0,"NOT ON BOARD","OK"))</f>
        <v/>
      </c>
    </row>
    <row r="576" customFormat="false" ht="15" hidden="false" customHeight="false" outlineLevel="0" collapsed="false">
      <c r="A576" s="14"/>
      <c r="B576" s="14"/>
      <c r="C576" s="15"/>
      <c r="D576" s="15"/>
      <c r="E576" s="15"/>
      <c r="F576" s="9" t="str">
        <f aca="false">IF($A576="","",IF(COUNTIF($A$2:$A$3001,$A576)&gt;1,"DUPLICATE",""))</f>
        <v/>
      </c>
      <c r="G576" s="9" t="str">
        <f aca="false">IF($A576="","",IF(COUNTIF('3. Layout Parts'!$A$2:$A$3001,$A576)=0,"NOT ON BOARD","OK"))</f>
        <v/>
      </c>
    </row>
    <row r="577" customFormat="false" ht="15" hidden="false" customHeight="false" outlineLevel="0" collapsed="false">
      <c r="A577" s="14"/>
      <c r="B577" s="14"/>
      <c r="C577" s="15"/>
      <c r="D577" s="15"/>
      <c r="E577" s="15"/>
      <c r="F577" s="9" t="str">
        <f aca="false">IF($A577="","",IF(COUNTIF($A$2:$A$3001,$A577)&gt;1,"DUPLICATE",""))</f>
        <v/>
      </c>
      <c r="G577" s="9" t="str">
        <f aca="false">IF($A577="","",IF(COUNTIF('3. Layout Parts'!$A$2:$A$3001,$A577)=0,"NOT ON BOARD","OK"))</f>
        <v/>
      </c>
    </row>
    <row r="578" customFormat="false" ht="15" hidden="false" customHeight="false" outlineLevel="0" collapsed="false">
      <c r="A578" s="14"/>
      <c r="B578" s="14"/>
      <c r="C578" s="15"/>
      <c r="D578" s="15"/>
      <c r="E578" s="15"/>
      <c r="F578" s="9" t="str">
        <f aca="false">IF($A578="","",IF(COUNTIF($A$2:$A$3001,$A578)&gt;1,"DUPLICATE",""))</f>
        <v/>
      </c>
      <c r="G578" s="9" t="str">
        <f aca="false">IF($A578="","",IF(COUNTIF('3. Layout Parts'!$A$2:$A$3001,$A578)=0,"NOT ON BOARD","OK"))</f>
        <v/>
      </c>
    </row>
    <row r="579" customFormat="false" ht="15" hidden="false" customHeight="false" outlineLevel="0" collapsed="false">
      <c r="A579" s="14"/>
      <c r="B579" s="14"/>
      <c r="C579" s="15"/>
      <c r="D579" s="15"/>
      <c r="E579" s="15"/>
      <c r="F579" s="9" t="str">
        <f aca="false">IF($A579="","",IF(COUNTIF($A$2:$A$3001,$A579)&gt;1,"DUPLICATE",""))</f>
        <v/>
      </c>
      <c r="G579" s="9" t="str">
        <f aca="false">IF($A579="","",IF(COUNTIF('3. Layout Parts'!$A$2:$A$3001,$A579)=0,"NOT ON BOARD","OK"))</f>
        <v/>
      </c>
    </row>
    <row r="580" customFormat="false" ht="15" hidden="false" customHeight="false" outlineLevel="0" collapsed="false">
      <c r="A580" s="14"/>
      <c r="B580" s="14"/>
      <c r="C580" s="15"/>
      <c r="D580" s="15"/>
      <c r="E580" s="15"/>
      <c r="F580" s="9" t="str">
        <f aca="false">IF($A580="","",IF(COUNTIF($A$2:$A$3001,$A580)&gt;1,"DUPLICATE",""))</f>
        <v/>
      </c>
      <c r="G580" s="9" t="str">
        <f aca="false">IF($A580="","",IF(COUNTIF('3. Layout Parts'!$A$2:$A$3001,$A580)=0,"NOT ON BOARD","OK"))</f>
        <v/>
      </c>
    </row>
    <row r="581" customFormat="false" ht="15" hidden="false" customHeight="false" outlineLevel="0" collapsed="false">
      <c r="A581" s="14"/>
      <c r="B581" s="14"/>
      <c r="C581" s="15"/>
      <c r="D581" s="15"/>
      <c r="E581" s="15"/>
      <c r="F581" s="9" t="str">
        <f aca="false">IF($A581="","",IF(COUNTIF($A$2:$A$3001,$A581)&gt;1,"DUPLICATE",""))</f>
        <v/>
      </c>
      <c r="G581" s="9" t="str">
        <f aca="false">IF($A581="","",IF(COUNTIF('3. Layout Parts'!$A$2:$A$3001,$A581)=0,"NOT ON BOARD","OK"))</f>
        <v/>
      </c>
    </row>
    <row r="582" customFormat="false" ht="15" hidden="false" customHeight="false" outlineLevel="0" collapsed="false">
      <c r="A582" s="14"/>
      <c r="B582" s="14"/>
      <c r="C582" s="15"/>
      <c r="D582" s="15"/>
      <c r="E582" s="15"/>
      <c r="F582" s="9" t="str">
        <f aca="false">IF($A582="","",IF(COUNTIF($A$2:$A$3001,$A582)&gt;1,"DUPLICATE",""))</f>
        <v/>
      </c>
      <c r="G582" s="9" t="str">
        <f aca="false">IF($A582="","",IF(COUNTIF('3. Layout Parts'!$A$2:$A$3001,$A582)=0,"NOT ON BOARD","OK"))</f>
        <v/>
      </c>
    </row>
    <row r="583" customFormat="false" ht="15" hidden="false" customHeight="false" outlineLevel="0" collapsed="false">
      <c r="A583" s="14"/>
      <c r="B583" s="14"/>
      <c r="C583" s="15"/>
      <c r="D583" s="15"/>
      <c r="E583" s="15"/>
      <c r="F583" s="9" t="str">
        <f aca="false">IF($A583="","",IF(COUNTIF($A$2:$A$3001,$A583)&gt;1,"DUPLICATE",""))</f>
        <v/>
      </c>
      <c r="G583" s="9" t="str">
        <f aca="false">IF($A583="","",IF(COUNTIF('3. Layout Parts'!$A$2:$A$3001,$A583)=0,"NOT ON BOARD","OK"))</f>
        <v/>
      </c>
    </row>
    <row r="584" customFormat="false" ht="15" hidden="false" customHeight="false" outlineLevel="0" collapsed="false">
      <c r="A584" s="14"/>
      <c r="B584" s="14"/>
      <c r="C584" s="15"/>
      <c r="D584" s="15"/>
      <c r="E584" s="15"/>
      <c r="F584" s="9" t="str">
        <f aca="false">IF($A584="","",IF(COUNTIF($A$2:$A$3001,$A584)&gt;1,"DUPLICATE",""))</f>
        <v/>
      </c>
      <c r="G584" s="9" t="str">
        <f aca="false">IF($A584="","",IF(COUNTIF('3. Layout Parts'!$A$2:$A$3001,$A584)=0,"NOT ON BOARD","OK"))</f>
        <v/>
      </c>
    </row>
    <row r="585" customFormat="false" ht="15" hidden="false" customHeight="false" outlineLevel="0" collapsed="false">
      <c r="A585" s="14"/>
      <c r="B585" s="14"/>
      <c r="C585" s="15"/>
      <c r="D585" s="15"/>
      <c r="E585" s="15"/>
      <c r="F585" s="9" t="str">
        <f aca="false">IF($A585="","",IF(COUNTIF($A$2:$A$3001,$A585)&gt;1,"DUPLICATE",""))</f>
        <v/>
      </c>
      <c r="G585" s="9" t="str">
        <f aca="false">IF($A585="","",IF(COUNTIF('3. Layout Parts'!$A$2:$A$3001,$A585)=0,"NOT ON BOARD","OK"))</f>
        <v/>
      </c>
    </row>
    <row r="586" customFormat="false" ht="15" hidden="false" customHeight="false" outlineLevel="0" collapsed="false">
      <c r="A586" s="14"/>
      <c r="B586" s="14"/>
      <c r="C586" s="15"/>
      <c r="D586" s="15"/>
      <c r="E586" s="15"/>
      <c r="F586" s="9" t="str">
        <f aca="false">IF($A586="","",IF(COUNTIF($A$2:$A$3001,$A586)&gt;1,"DUPLICATE",""))</f>
        <v/>
      </c>
      <c r="G586" s="9" t="str">
        <f aca="false">IF($A586="","",IF(COUNTIF('3. Layout Parts'!$A$2:$A$3001,$A586)=0,"NOT ON BOARD","OK"))</f>
        <v/>
      </c>
    </row>
    <row r="587" customFormat="false" ht="15" hidden="false" customHeight="false" outlineLevel="0" collapsed="false">
      <c r="A587" s="14"/>
      <c r="B587" s="14"/>
      <c r="C587" s="15"/>
      <c r="D587" s="15"/>
      <c r="E587" s="15"/>
      <c r="F587" s="9" t="str">
        <f aca="false">IF($A587="","",IF(COUNTIF($A$2:$A$3001,$A587)&gt;1,"DUPLICATE",""))</f>
        <v/>
      </c>
      <c r="G587" s="9" t="str">
        <f aca="false">IF($A587="","",IF(COUNTIF('3. Layout Parts'!$A$2:$A$3001,$A587)=0,"NOT ON BOARD","OK"))</f>
        <v/>
      </c>
    </row>
    <row r="588" customFormat="false" ht="15" hidden="false" customHeight="false" outlineLevel="0" collapsed="false">
      <c r="A588" s="14"/>
      <c r="B588" s="14"/>
      <c r="C588" s="15"/>
      <c r="D588" s="15"/>
      <c r="E588" s="15"/>
      <c r="F588" s="9" t="str">
        <f aca="false">IF($A588="","",IF(COUNTIF($A$2:$A$3001,$A588)&gt;1,"DUPLICATE",""))</f>
        <v/>
      </c>
      <c r="G588" s="9" t="str">
        <f aca="false">IF($A588="","",IF(COUNTIF('3. Layout Parts'!$A$2:$A$3001,$A588)=0,"NOT ON BOARD","OK"))</f>
        <v/>
      </c>
    </row>
    <row r="589" customFormat="false" ht="15" hidden="false" customHeight="false" outlineLevel="0" collapsed="false">
      <c r="A589" s="14"/>
      <c r="B589" s="14"/>
      <c r="C589" s="15"/>
      <c r="D589" s="15"/>
      <c r="E589" s="15"/>
      <c r="F589" s="9" t="str">
        <f aca="false">IF($A589="","",IF(COUNTIF($A$2:$A$3001,$A589)&gt;1,"DUPLICATE",""))</f>
        <v/>
      </c>
      <c r="G589" s="9" t="str">
        <f aca="false">IF($A589="","",IF(COUNTIF('3. Layout Parts'!$A$2:$A$3001,$A589)=0,"NOT ON BOARD","OK"))</f>
        <v/>
      </c>
    </row>
    <row r="590" customFormat="false" ht="15" hidden="false" customHeight="false" outlineLevel="0" collapsed="false">
      <c r="A590" s="14"/>
      <c r="B590" s="14"/>
      <c r="C590" s="15"/>
      <c r="D590" s="15"/>
      <c r="E590" s="15"/>
      <c r="F590" s="9" t="str">
        <f aca="false">IF($A590="","",IF(COUNTIF($A$2:$A$3001,$A590)&gt;1,"DUPLICATE",""))</f>
        <v/>
      </c>
      <c r="G590" s="9" t="str">
        <f aca="false">IF($A590="","",IF(COUNTIF('3. Layout Parts'!$A$2:$A$3001,$A590)=0,"NOT ON BOARD","OK"))</f>
        <v/>
      </c>
    </row>
    <row r="591" customFormat="false" ht="15" hidden="false" customHeight="false" outlineLevel="0" collapsed="false">
      <c r="A591" s="14"/>
      <c r="B591" s="14"/>
      <c r="C591" s="15"/>
      <c r="D591" s="15"/>
      <c r="E591" s="15"/>
      <c r="F591" s="9" t="str">
        <f aca="false">IF($A591="","",IF(COUNTIF($A$2:$A$3001,$A591)&gt;1,"DUPLICATE",""))</f>
        <v/>
      </c>
      <c r="G591" s="9" t="str">
        <f aca="false">IF($A591="","",IF(COUNTIF('3. Layout Parts'!$A$2:$A$3001,$A591)=0,"NOT ON BOARD","OK"))</f>
        <v/>
      </c>
    </row>
    <row r="592" customFormat="false" ht="15" hidden="false" customHeight="false" outlineLevel="0" collapsed="false">
      <c r="A592" s="14"/>
      <c r="B592" s="14"/>
      <c r="C592" s="15"/>
      <c r="D592" s="15"/>
      <c r="E592" s="15"/>
      <c r="F592" s="9" t="str">
        <f aca="false">IF($A592="","",IF(COUNTIF($A$2:$A$3001,$A592)&gt;1,"DUPLICATE",""))</f>
        <v/>
      </c>
      <c r="G592" s="9" t="str">
        <f aca="false">IF($A592="","",IF(COUNTIF('3. Layout Parts'!$A$2:$A$3001,$A592)=0,"NOT ON BOARD","OK"))</f>
        <v/>
      </c>
    </row>
    <row r="593" customFormat="false" ht="15" hidden="false" customHeight="false" outlineLevel="0" collapsed="false">
      <c r="A593" s="14"/>
      <c r="B593" s="14"/>
      <c r="C593" s="15"/>
      <c r="D593" s="15"/>
      <c r="E593" s="15"/>
      <c r="F593" s="9" t="str">
        <f aca="false">IF($A593="","",IF(COUNTIF($A$2:$A$3001,$A593)&gt;1,"DUPLICATE",""))</f>
        <v/>
      </c>
      <c r="G593" s="9" t="str">
        <f aca="false">IF($A593="","",IF(COUNTIF('3. Layout Parts'!$A$2:$A$3001,$A593)=0,"NOT ON BOARD","OK"))</f>
        <v/>
      </c>
    </row>
    <row r="594" customFormat="false" ht="15" hidden="false" customHeight="false" outlineLevel="0" collapsed="false">
      <c r="A594" s="14"/>
      <c r="B594" s="14"/>
      <c r="C594" s="15"/>
      <c r="D594" s="15"/>
      <c r="E594" s="15"/>
      <c r="F594" s="9" t="str">
        <f aca="false">IF($A594="","",IF(COUNTIF($A$2:$A$3001,$A594)&gt;1,"DUPLICATE",""))</f>
        <v/>
      </c>
      <c r="G594" s="9" t="str">
        <f aca="false">IF($A594="","",IF(COUNTIF('3. Layout Parts'!$A$2:$A$3001,$A594)=0,"NOT ON BOARD","OK"))</f>
        <v/>
      </c>
    </row>
    <row r="595" customFormat="false" ht="15" hidden="false" customHeight="false" outlineLevel="0" collapsed="false">
      <c r="A595" s="14"/>
      <c r="B595" s="14"/>
      <c r="C595" s="15"/>
      <c r="D595" s="15"/>
      <c r="E595" s="15"/>
      <c r="F595" s="9" t="str">
        <f aca="false">IF($A595="","",IF(COUNTIF($A$2:$A$3001,$A595)&gt;1,"DUPLICATE",""))</f>
        <v/>
      </c>
      <c r="G595" s="9" t="str">
        <f aca="false">IF($A595="","",IF(COUNTIF('3. Layout Parts'!$A$2:$A$3001,$A595)=0,"NOT ON BOARD","OK"))</f>
        <v/>
      </c>
    </row>
    <row r="596" customFormat="false" ht="15" hidden="false" customHeight="false" outlineLevel="0" collapsed="false">
      <c r="A596" s="14"/>
      <c r="B596" s="14"/>
      <c r="C596" s="15"/>
      <c r="D596" s="15"/>
      <c r="E596" s="15"/>
      <c r="F596" s="9" t="str">
        <f aca="false">IF($A596="","",IF(COUNTIF($A$2:$A$3001,$A596)&gt;1,"DUPLICATE",""))</f>
        <v/>
      </c>
      <c r="G596" s="9" t="str">
        <f aca="false">IF($A596="","",IF(COUNTIF('3. Layout Parts'!$A$2:$A$3001,$A596)=0,"NOT ON BOARD","OK"))</f>
        <v/>
      </c>
    </row>
    <row r="597" customFormat="false" ht="15" hidden="false" customHeight="false" outlineLevel="0" collapsed="false">
      <c r="A597" s="14"/>
      <c r="B597" s="14"/>
      <c r="C597" s="15"/>
      <c r="D597" s="15"/>
      <c r="E597" s="15"/>
      <c r="F597" s="9" t="str">
        <f aca="false">IF($A597="","",IF(COUNTIF($A$2:$A$3001,$A597)&gt;1,"DUPLICATE",""))</f>
        <v/>
      </c>
      <c r="G597" s="9" t="str">
        <f aca="false">IF($A597="","",IF(COUNTIF('3. Layout Parts'!$A$2:$A$3001,$A597)=0,"NOT ON BOARD","OK"))</f>
        <v/>
      </c>
    </row>
    <row r="598" customFormat="false" ht="15" hidden="false" customHeight="false" outlineLevel="0" collapsed="false">
      <c r="A598" s="14"/>
      <c r="B598" s="14"/>
      <c r="C598" s="15"/>
      <c r="D598" s="15"/>
      <c r="E598" s="15"/>
      <c r="F598" s="9" t="str">
        <f aca="false">IF($A598="","",IF(COUNTIF($A$2:$A$3001,$A598)&gt;1,"DUPLICATE",""))</f>
        <v/>
      </c>
      <c r="G598" s="9" t="str">
        <f aca="false">IF($A598="","",IF(COUNTIF('3. Layout Parts'!$A$2:$A$3001,$A598)=0,"NOT ON BOARD","OK"))</f>
        <v/>
      </c>
    </row>
    <row r="599" customFormat="false" ht="15" hidden="false" customHeight="false" outlineLevel="0" collapsed="false">
      <c r="A599" s="14"/>
      <c r="B599" s="14"/>
      <c r="C599" s="15"/>
      <c r="D599" s="15"/>
      <c r="E599" s="15"/>
      <c r="F599" s="9" t="str">
        <f aca="false">IF($A599="","",IF(COUNTIF($A$2:$A$3001,$A599)&gt;1,"DUPLICATE",""))</f>
        <v/>
      </c>
      <c r="G599" s="9" t="str">
        <f aca="false">IF($A599="","",IF(COUNTIF('3. Layout Parts'!$A$2:$A$3001,$A599)=0,"NOT ON BOARD","OK"))</f>
        <v/>
      </c>
    </row>
    <row r="600" customFormat="false" ht="15" hidden="false" customHeight="false" outlineLevel="0" collapsed="false">
      <c r="A600" s="14"/>
      <c r="B600" s="14"/>
      <c r="C600" s="15"/>
      <c r="D600" s="15"/>
      <c r="E600" s="15"/>
      <c r="F600" s="9" t="str">
        <f aca="false">IF($A600="","",IF(COUNTIF($A$2:$A$3001,$A600)&gt;1,"DUPLICATE",""))</f>
        <v/>
      </c>
      <c r="G600" s="9" t="str">
        <f aca="false">IF($A600="","",IF(COUNTIF('3. Layout Parts'!$A$2:$A$3001,$A600)=0,"NOT ON BOARD","OK"))</f>
        <v/>
      </c>
    </row>
    <row r="601" customFormat="false" ht="15" hidden="false" customHeight="false" outlineLevel="0" collapsed="false">
      <c r="A601" s="14"/>
      <c r="B601" s="14"/>
      <c r="C601" s="15"/>
      <c r="D601" s="15"/>
      <c r="E601" s="15"/>
      <c r="F601" s="9" t="str">
        <f aca="false">IF($A601="","",IF(COUNTIF($A$2:$A$3001,$A601)&gt;1,"DUPLICATE",""))</f>
        <v/>
      </c>
      <c r="G601" s="9" t="str">
        <f aca="false">IF($A601="","",IF(COUNTIF('3. Layout Parts'!$A$2:$A$3001,$A601)=0,"NOT ON BOARD","OK"))</f>
        <v/>
      </c>
    </row>
    <row r="602" customFormat="false" ht="15" hidden="false" customHeight="false" outlineLevel="0" collapsed="false">
      <c r="A602" s="14"/>
      <c r="B602" s="14"/>
      <c r="C602" s="15"/>
      <c r="D602" s="15"/>
      <c r="E602" s="15"/>
      <c r="F602" s="9" t="str">
        <f aca="false">IF($A602="","",IF(COUNTIF($A$2:$A$3001,$A602)&gt;1,"DUPLICATE",""))</f>
        <v/>
      </c>
      <c r="G602" s="9" t="str">
        <f aca="false">IF($A602="","",IF(COUNTIF('3. Layout Parts'!$A$2:$A$3001,$A602)=0,"NOT ON BOARD","OK"))</f>
        <v/>
      </c>
    </row>
    <row r="603" customFormat="false" ht="15" hidden="false" customHeight="false" outlineLevel="0" collapsed="false">
      <c r="A603" s="14"/>
      <c r="B603" s="14"/>
      <c r="C603" s="15"/>
      <c r="D603" s="15"/>
      <c r="E603" s="15"/>
      <c r="F603" s="9" t="str">
        <f aca="false">IF($A603="","",IF(COUNTIF($A$2:$A$3001,$A603)&gt;1,"DUPLICATE",""))</f>
        <v/>
      </c>
      <c r="G603" s="9" t="str">
        <f aca="false">IF($A603="","",IF(COUNTIF('3. Layout Parts'!$A$2:$A$3001,$A603)=0,"NOT ON BOARD","OK"))</f>
        <v/>
      </c>
    </row>
    <row r="604" customFormat="false" ht="15" hidden="false" customHeight="false" outlineLevel="0" collapsed="false">
      <c r="A604" s="14"/>
      <c r="B604" s="14"/>
      <c r="C604" s="15"/>
      <c r="D604" s="15"/>
      <c r="E604" s="15"/>
      <c r="F604" s="9" t="str">
        <f aca="false">IF($A604="","",IF(COUNTIF($A$2:$A$3001,$A604)&gt;1,"DUPLICATE",""))</f>
        <v/>
      </c>
      <c r="G604" s="9" t="str">
        <f aca="false">IF($A604="","",IF(COUNTIF('3. Layout Parts'!$A$2:$A$3001,$A604)=0,"NOT ON BOARD","OK"))</f>
        <v/>
      </c>
    </row>
    <row r="605" customFormat="false" ht="15" hidden="false" customHeight="false" outlineLevel="0" collapsed="false">
      <c r="A605" s="14"/>
      <c r="B605" s="14"/>
      <c r="C605" s="15"/>
      <c r="D605" s="15"/>
      <c r="E605" s="15"/>
      <c r="F605" s="9" t="str">
        <f aca="false">IF($A605="","",IF(COUNTIF($A$2:$A$3001,$A605)&gt;1,"DUPLICATE",""))</f>
        <v/>
      </c>
      <c r="G605" s="9" t="str">
        <f aca="false">IF($A605="","",IF(COUNTIF('3. Layout Parts'!$A$2:$A$3001,$A605)=0,"NOT ON BOARD","OK"))</f>
        <v/>
      </c>
    </row>
    <row r="606" customFormat="false" ht="15" hidden="false" customHeight="false" outlineLevel="0" collapsed="false">
      <c r="A606" s="14"/>
      <c r="B606" s="14"/>
      <c r="C606" s="15"/>
      <c r="D606" s="15"/>
      <c r="E606" s="15"/>
      <c r="F606" s="9" t="str">
        <f aca="false">IF($A606="","",IF(COUNTIF($A$2:$A$3001,$A606)&gt;1,"DUPLICATE",""))</f>
        <v/>
      </c>
      <c r="G606" s="9" t="str">
        <f aca="false">IF($A606="","",IF(COUNTIF('3. Layout Parts'!$A$2:$A$3001,$A606)=0,"NOT ON BOARD","OK"))</f>
        <v/>
      </c>
    </row>
    <row r="607" customFormat="false" ht="15" hidden="false" customHeight="false" outlineLevel="0" collapsed="false">
      <c r="A607" s="14"/>
      <c r="B607" s="14"/>
      <c r="C607" s="15"/>
      <c r="D607" s="15"/>
      <c r="E607" s="15"/>
      <c r="F607" s="9" t="str">
        <f aca="false">IF($A607="","",IF(COUNTIF($A$2:$A$3001,$A607)&gt;1,"DUPLICATE",""))</f>
        <v/>
      </c>
      <c r="G607" s="9" t="str">
        <f aca="false">IF($A607="","",IF(COUNTIF('3. Layout Parts'!$A$2:$A$3001,$A607)=0,"NOT ON BOARD","OK"))</f>
        <v/>
      </c>
    </row>
    <row r="608" customFormat="false" ht="15" hidden="false" customHeight="false" outlineLevel="0" collapsed="false">
      <c r="A608" s="14"/>
      <c r="B608" s="14"/>
      <c r="C608" s="15"/>
      <c r="D608" s="15"/>
      <c r="E608" s="15"/>
      <c r="F608" s="9" t="str">
        <f aca="false">IF($A608="","",IF(COUNTIF($A$2:$A$3001,$A608)&gt;1,"DUPLICATE",""))</f>
        <v/>
      </c>
      <c r="G608" s="9" t="str">
        <f aca="false">IF($A608="","",IF(COUNTIF('3. Layout Parts'!$A$2:$A$3001,$A608)=0,"NOT ON BOARD","OK"))</f>
        <v/>
      </c>
    </row>
    <row r="609" customFormat="false" ht="15" hidden="false" customHeight="false" outlineLevel="0" collapsed="false">
      <c r="A609" s="14"/>
      <c r="B609" s="14"/>
      <c r="C609" s="15"/>
      <c r="D609" s="15"/>
      <c r="E609" s="15"/>
      <c r="F609" s="9" t="str">
        <f aca="false">IF($A609="","",IF(COUNTIF($A$2:$A$3001,$A609)&gt;1,"DUPLICATE",""))</f>
        <v/>
      </c>
      <c r="G609" s="9" t="str">
        <f aca="false">IF($A609="","",IF(COUNTIF('3. Layout Parts'!$A$2:$A$3001,$A609)=0,"NOT ON BOARD","OK"))</f>
        <v/>
      </c>
    </row>
    <row r="610" customFormat="false" ht="15" hidden="false" customHeight="false" outlineLevel="0" collapsed="false">
      <c r="A610" s="14"/>
      <c r="B610" s="14"/>
      <c r="C610" s="15"/>
      <c r="D610" s="15"/>
      <c r="E610" s="15"/>
      <c r="F610" s="9" t="str">
        <f aca="false">IF($A610="","",IF(COUNTIF($A$2:$A$3001,$A610)&gt;1,"DUPLICATE",""))</f>
        <v/>
      </c>
      <c r="G610" s="9" t="str">
        <f aca="false">IF($A610="","",IF(COUNTIF('3. Layout Parts'!$A$2:$A$3001,$A610)=0,"NOT ON BOARD","OK"))</f>
        <v/>
      </c>
    </row>
    <row r="611" customFormat="false" ht="15" hidden="false" customHeight="false" outlineLevel="0" collapsed="false">
      <c r="A611" s="14"/>
      <c r="B611" s="14"/>
      <c r="C611" s="15"/>
      <c r="D611" s="15"/>
      <c r="E611" s="15"/>
      <c r="F611" s="9" t="str">
        <f aca="false">IF($A611="","",IF(COUNTIF($A$2:$A$3001,$A611)&gt;1,"DUPLICATE",""))</f>
        <v/>
      </c>
      <c r="G611" s="9" t="str">
        <f aca="false">IF($A611="","",IF(COUNTIF('3. Layout Parts'!$A$2:$A$3001,$A611)=0,"NOT ON BOARD","OK"))</f>
        <v/>
      </c>
    </row>
    <row r="612" customFormat="false" ht="15" hidden="false" customHeight="false" outlineLevel="0" collapsed="false">
      <c r="A612" s="14"/>
      <c r="B612" s="14"/>
      <c r="C612" s="15"/>
      <c r="D612" s="15"/>
      <c r="E612" s="15"/>
      <c r="F612" s="9" t="str">
        <f aca="false">IF($A612="","",IF(COUNTIF($A$2:$A$3001,$A612)&gt;1,"DUPLICATE",""))</f>
        <v/>
      </c>
      <c r="G612" s="9" t="str">
        <f aca="false">IF($A612="","",IF(COUNTIF('3. Layout Parts'!$A$2:$A$3001,$A612)=0,"NOT ON BOARD","OK"))</f>
        <v/>
      </c>
    </row>
    <row r="613" customFormat="false" ht="15" hidden="false" customHeight="false" outlineLevel="0" collapsed="false">
      <c r="A613" s="14"/>
      <c r="B613" s="14"/>
      <c r="C613" s="15"/>
      <c r="D613" s="15"/>
      <c r="E613" s="15"/>
      <c r="F613" s="9" t="str">
        <f aca="false">IF($A613="","",IF(COUNTIF($A$2:$A$3001,$A613)&gt;1,"DUPLICATE",""))</f>
        <v/>
      </c>
      <c r="G613" s="9" t="str">
        <f aca="false">IF($A613="","",IF(COUNTIF('3. Layout Parts'!$A$2:$A$3001,$A613)=0,"NOT ON BOARD","OK"))</f>
        <v/>
      </c>
    </row>
    <row r="614" customFormat="false" ht="15" hidden="false" customHeight="false" outlineLevel="0" collapsed="false">
      <c r="A614" s="14"/>
      <c r="B614" s="14"/>
      <c r="C614" s="15"/>
      <c r="D614" s="15"/>
      <c r="E614" s="15"/>
      <c r="F614" s="9" t="str">
        <f aca="false">IF($A614="","",IF(COUNTIF($A$2:$A$3001,$A614)&gt;1,"DUPLICATE",""))</f>
        <v/>
      </c>
      <c r="G614" s="9" t="str">
        <f aca="false">IF($A614="","",IF(COUNTIF('3. Layout Parts'!$A$2:$A$3001,$A614)=0,"NOT ON BOARD","OK"))</f>
        <v/>
      </c>
    </row>
    <row r="615" customFormat="false" ht="15" hidden="false" customHeight="false" outlineLevel="0" collapsed="false">
      <c r="A615" s="14"/>
      <c r="B615" s="14"/>
      <c r="C615" s="15"/>
      <c r="D615" s="15"/>
      <c r="E615" s="15"/>
      <c r="F615" s="9" t="str">
        <f aca="false">IF($A615="","",IF(COUNTIF($A$2:$A$3001,$A615)&gt;1,"DUPLICATE",""))</f>
        <v/>
      </c>
      <c r="G615" s="9" t="str">
        <f aca="false">IF($A615="","",IF(COUNTIF('3. Layout Parts'!$A$2:$A$3001,$A615)=0,"NOT ON BOARD","OK"))</f>
        <v/>
      </c>
    </row>
    <row r="616" customFormat="false" ht="15" hidden="false" customHeight="false" outlineLevel="0" collapsed="false">
      <c r="A616" s="14"/>
      <c r="B616" s="14"/>
      <c r="C616" s="15"/>
      <c r="D616" s="15"/>
      <c r="E616" s="15"/>
      <c r="F616" s="9" t="str">
        <f aca="false">IF($A616="","",IF(COUNTIF($A$2:$A$3001,$A616)&gt;1,"DUPLICATE",""))</f>
        <v/>
      </c>
      <c r="G616" s="9" t="str">
        <f aca="false">IF($A616="","",IF(COUNTIF('3. Layout Parts'!$A$2:$A$3001,$A616)=0,"NOT ON BOARD","OK"))</f>
        <v/>
      </c>
    </row>
    <row r="617" customFormat="false" ht="15" hidden="false" customHeight="false" outlineLevel="0" collapsed="false">
      <c r="A617" s="14"/>
      <c r="B617" s="14"/>
      <c r="C617" s="15"/>
      <c r="D617" s="15"/>
      <c r="E617" s="15"/>
      <c r="F617" s="9" t="str">
        <f aca="false">IF($A617="","",IF(COUNTIF($A$2:$A$3001,$A617)&gt;1,"DUPLICATE",""))</f>
        <v/>
      </c>
      <c r="G617" s="9" t="str">
        <f aca="false">IF($A617="","",IF(COUNTIF('3. Layout Parts'!$A$2:$A$3001,$A617)=0,"NOT ON BOARD","OK"))</f>
        <v/>
      </c>
    </row>
    <row r="618" customFormat="false" ht="15" hidden="false" customHeight="false" outlineLevel="0" collapsed="false">
      <c r="A618" s="14"/>
      <c r="B618" s="14"/>
      <c r="C618" s="15"/>
      <c r="D618" s="15"/>
      <c r="E618" s="15"/>
      <c r="F618" s="9" t="str">
        <f aca="false">IF($A618="","",IF(COUNTIF($A$2:$A$3001,$A618)&gt;1,"DUPLICATE",""))</f>
        <v/>
      </c>
      <c r="G618" s="9" t="str">
        <f aca="false">IF($A618="","",IF(COUNTIF('3. Layout Parts'!$A$2:$A$3001,$A618)=0,"NOT ON BOARD","OK"))</f>
        <v/>
      </c>
    </row>
    <row r="619" customFormat="false" ht="15" hidden="false" customHeight="false" outlineLevel="0" collapsed="false">
      <c r="A619" s="14"/>
      <c r="B619" s="14"/>
      <c r="C619" s="15"/>
      <c r="D619" s="15"/>
      <c r="E619" s="15"/>
      <c r="F619" s="9" t="str">
        <f aca="false">IF($A619="","",IF(COUNTIF($A$2:$A$3001,$A619)&gt;1,"DUPLICATE",""))</f>
        <v/>
      </c>
      <c r="G619" s="9" t="str">
        <f aca="false">IF($A619="","",IF(COUNTIF('3. Layout Parts'!$A$2:$A$3001,$A619)=0,"NOT ON BOARD","OK"))</f>
        <v/>
      </c>
    </row>
    <row r="620" customFormat="false" ht="15" hidden="false" customHeight="false" outlineLevel="0" collapsed="false">
      <c r="A620" s="14"/>
      <c r="B620" s="14"/>
      <c r="C620" s="15"/>
      <c r="D620" s="15"/>
      <c r="E620" s="15"/>
      <c r="F620" s="9" t="str">
        <f aca="false">IF($A620="","",IF(COUNTIF($A$2:$A$3001,$A620)&gt;1,"DUPLICATE",""))</f>
        <v/>
      </c>
      <c r="G620" s="9" t="str">
        <f aca="false">IF($A620="","",IF(COUNTIF('3. Layout Parts'!$A$2:$A$3001,$A620)=0,"NOT ON BOARD","OK"))</f>
        <v/>
      </c>
    </row>
    <row r="621" customFormat="false" ht="15" hidden="false" customHeight="false" outlineLevel="0" collapsed="false">
      <c r="A621" s="14"/>
      <c r="B621" s="14"/>
      <c r="C621" s="15"/>
      <c r="D621" s="15"/>
      <c r="E621" s="15"/>
      <c r="F621" s="9" t="str">
        <f aca="false">IF($A621="","",IF(COUNTIF($A$2:$A$3001,$A621)&gt;1,"DUPLICATE",""))</f>
        <v/>
      </c>
      <c r="G621" s="9" t="str">
        <f aca="false">IF($A621="","",IF(COUNTIF('3. Layout Parts'!$A$2:$A$3001,$A621)=0,"NOT ON BOARD","OK"))</f>
        <v/>
      </c>
    </row>
    <row r="622" customFormat="false" ht="15" hidden="false" customHeight="false" outlineLevel="0" collapsed="false">
      <c r="A622" s="14"/>
      <c r="B622" s="14"/>
      <c r="C622" s="15"/>
      <c r="D622" s="15"/>
      <c r="E622" s="15"/>
      <c r="F622" s="9" t="str">
        <f aca="false">IF($A622="","",IF(COUNTIF($A$2:$A$3001,$A622)&gt;1,"DUPLICATE",""))</f>
        <v/>
      </c>
      <c r="G622" s="9" t="str">
        <f aca="false">IF($A622="","",IF(COUNTIF('3. Layout Parts'!$A$2:$A$3001,$A622)=0,"NOT ON BOARD","OK"))</f>
        <v/>
      </c>
    </row>
    <row r="623" customFormat="false" ht="15" hidden="false" customHeight="false" outlineLevel="0" collapsed="false">
      <c r="A623" s="14"/>
      <c r="B623" s="14"/>
      <c r="C623" s="15"/>
      <c r="D623" s="15"/>
      <c r="E623" s="15"/>
      <c r="F623" s="9" t="str">
        <f aca="false">IF($A623="","",IF(COUNTIF($A$2:$A$3001,$A623)&gt;1,"DUPLICATE",""))</f>
        <v/>
      </c>
      <c r="G623" s="9" t="str">
        <f aca="false">IF($A623="","",IF(COUNTIF('3. Layout Parts'!$A$2:$A$3001,$A623)=0,"NOT ON BOARD","OK"))</f>
        <v/>
      </c>
    </row>
    <row r="624" customFormat="false" ht="15" hidden="false" customHeight="false" outlineLevel="0" collapsed="false">
      <c r="A624" s="14"/>
      <c r="B624" s="14"/>
      <c r="C624" s="15"/>
      <c r="D624" s="15"/>
      <c r="E624" s="15"/>
      <c r="F624" s="9" t="str">
        <f aca="false">IF($A624="","",IF(COUNTIF($A$2:$A$3001,$A624)&gt;1,"DUPLICATE",""))</f>
        <v/>
      </c>
      <c r="G624" s="9" t="str">
        <f aca="false">IF($A624="","",IF(COUNTIF('3. Layout Parts'!$A$2:$A$3001,$A624)=0,"NOT ON BOARD","OK"))</f>
        <v/>
      </c>
    </row>
    <row r="625" customFormat="false" ht="15" hidden="false" customHeight="false" outlineLevel="0" collapsed="false">
      <c r="A625" s="14"/>
      <c r="B625" s="14"/>
      <c r="C625" s="15"/>
      <c r="D625" s="15"/>
      <c r="E625" s="15"/>
      <c r="F625" s="9" t="str">
        <f aca="false">IF($A625="","",IF(COUNTIF($A$2:$A$3001,$A625)&gt;1,"DUPLICATE",""))</f>
        <v/>
      </c>
      <c r="G625" s="9" t="str">
        <f aca="false">IF($A625="","",IF(COUNTIF('3. Layout Parts'!$A$2:$A$3001,$A625)=0,"NOT ON BOARD","OK"))</f>
        <v/>
      </c>
    </row>
    <row r="626" customFormat="false" ht="15" hidden="false" customHeight="false" outlineLevel="0" collapsed="false">
      <c r="A626" s="14"/>
      <c r="B626" s="14"/>
      <c r="C626" s="15"/>
      <c r="D626" s="15"/>
      <c r="E626" s="15"/>
      <c r="F626" s="9" t="str">
        <f aca="false">IF($A626="","",IF(COUNTIF($A$2:$A$3001,$A626)&gt;1,"DUPLICATE",""))</f>
        <v/>
      </c>
      <c r="G626" s="9" t="str">
        <f aca="false">IF($A626="","",IF(COUNTIF('3. Layout Parts'!$A$2:$A$3001,$A626)=0,"NOT ON BOARD","OK"))</f>
        <v/>
      </c>
    </row>
    <row r="627" customFormat="false" ht="15" hidden="false" customHeight="false" outlineLevel="0" collapsed="false">
      <c r="A627" s="14"/>
      <c r="B627" s="14"/>
      <c r="C627" s="15"/>
      <c r="D627" s="15"/>
      <c r="E627" s="15"/>
      <c r="F627" s="9" t="str">
        <f aca="false">IF($A627="","",IF(COUNTIF($A$2:$A$3001,$A627)&gt;1,"DUPLICATE",""))</f>
        <v/>
      </c>
      <c r="G627" s="9" t="str">
        <f aca="false">IF($A627="","",IF(COUNTIF('3. Layout Parts'!$A$2:$A$3001,$A627)=0,"NOT ON BOARD","OK"))</f>
        <v/>
      </c>
    </row>
    <row r="628" customFormat="false" ht="15" hidden="false" customHeight="false" outlineLevel="0" collapsed="false">
      <c r="A628" s="14"/>
      <c r="B628" s="14"/>
      <c r="C628" s="15"/>
      <c r="D628" s="15"/>
      <c r="E628" s="15"/>
      <c r="F628" s="9" t="str">
        <f aca="false">IF($A628="","",IF(COUNTIF($A$2:$A$3001,$A628)&gt;1,"DUPLICATE",""))</f>
        <v/>
      </c>
      <c r="G628" s="9" t="str">
        <f aca="false">IF($A628="","",IF(COUNTIF('3. Layout Parts'!$A$2:$A$3001,$A628)=0,"NOT ON BOARD","OK"))</f>
        <v/>
      </c>
    </row>
    <row r="629" customFormat="false" ht="15" hidden="false" customHeight="false" outlineLevel="0" collapsed="false">
      <c r="A629" s="14"/>
      <c r="B629" s="14"/>
      <c r="C629" s="15"/>
      <c r="D629" s="15"/>
      <c r="E629" s="15"/>
      <c r="F629" s="9" t="str">
        <f aca="false">IF($A629="","",IF(COUNTIF($A$2:$A$3001,$A629)&gt;1,"DUPLICATE",""))</f>
        <v/>
      </c>
      <c r="G629" s="9" t="str">
        <f aca="false">IF($A629="","",IF(COUNTIF('3. Layout Parts'!$A$2:$A$3001,$A629)=0,"NOT ON BOARD","OK"))</f>
        <v/>
      </c>
    </row>
    <row r="630" customFormat="false" ht="15" hidden="false" customHeight="false" outlineLevel="0" collapsed="false">
      <c r="A630" s="14"/>
      <c r="B630" s="14"/>
      <c r="C630" s="15"/>
      <c r="D630" s="15"/>
      <c r="E630" s="15"/>
      <c r="F630" s="9" t="str">
        <f aca="false">IF($A630="","",IF(COUNTIF($A$2:$A$3001,$A630)&gt;1,"DUPLICATE",""))</f>
        <v/>
      </c>
      <c r="G630" s="9" t="str">
        <f aca="false">IF($A630="","",IF(COUNTIF('3. Layout Parts'!$A$2:$A$3001,$A630)=0,"NOT ON BOARD","OK"))</f>
        <v/>
      </c>
    </row>
    <row r="631" customFormat="false" ht="15" hidden="false" customHeight="false" outlineLevel="0" collapsed="false">
      <c r="A631" s="14"/>
      <c r="B631" s="14"/>
      <c r="C631" s="15"/>
      <c r="D631" s="15"/>
      <c r="E631" s="15"/>
      <c r="F631" s="9" t="str">
        <f aca="false">IF($A631="","",IF(COUNTIF($A$2:$A$3001,$A631)&gt;1,"DUPLICATE",""))</f>
        <v/>
      </c>
      <c r="G631" s="9" t="str">
        <f aca="false">IF($A631="","",IF(COUNTIF('3. Layout Parts'!$A$2:$A$3001,$A631)=0,"NOT ON BOARD","OK"))</f>
        <v/>
      </c>
    </row>
    <row r="632" customFormat="false" ht="15" hidden="false" customHeight="false" outlineLevel="0" collapsed="false">
      <c r="A632" s="14"/>
      <c r="B632" s="14"/>
      <c r="C632" s="15"/>
      <c r="D632" s="15"/>
      <c r="E632" s="15"/>
      <c r="F632" s="9" t="str">
        <f aca="false">IF($A632="","",IF(COUNTIF($A$2:$A$3001,$A632)&gt;1,"DUPLICATE",""))</f>
        <v/>
      </c>
      <c r="G632" s="9" t="str">
        <f aca="false">IF($A632="","",IF(COUNTIF('3. Layout Parts'!$A$2:$A$3001,$A632)=0,"NOT ON BOARD","OK"))</f>
        <v/>
      </c>
    </row>
    <row r="633" customFormat="false" ht="15" hidden="false" customHeight="false" outlineLevel="0" collapsed="false">
      <c r="A633" s="14"/>
      <c r="B633" s="14"/>
      <c r="C633" s="15"/>
      <c r="D633" s="15"/>
      <c r="E633" s="15"/>
      <c r="F633" s="9" t="str">
        <f aca="false">IF($A633="","",IF(COUNTIF($A$2:$A$3001,$A633)&gt;1,"DUPLICATE",""))</f>
        <v/>
      </c>
      <c r="G633" s="9" t="str">
        <f aca="false">IF($A633="","",IF(COUNTIF('3. Layout Parts'!$A$2:$A$3001,$A633)=0,"NOT ON BOARD","OK"))</f>
        <v/>
      </c>
    </row>
    <row r="634" customFormat="false" ht="15" hidden="false" customHeight="false" outlineLevel="0" collapsed="false">
      <c r="A634" s="14"/>
      <c r="B634" s="14"/>
      <c r="C634" s="15"/>
      <c r="D634" s="15"/>
      <c r="E634" s="15"/>
      <c r="F634" s="9" t="str">
        <f aca="false">IF($A634="","",IF(COUNTIF($A$2:$A$3001,$A634)&gt;1,"DUPLICATE",""))</f>
        <v/>
      </c>
      <c r="G634" s="9" t="str">
        <f aca="false">IF($A634="","",IF(COUNTIF('3. Layout Parts'!$A$2:$A$3001,$A634)=0,"NOT ON BOARD","OK"))</f>
        <v/>
      </c>
    </row>
    <row r="635" customFormat="false" ht="15" hidden="false" customHeight="false" outlineLevel="0" collapsed="false">
      <c r="A635" s="14"/>
      <c r="B635" s="14"/>
      <c r="C635" s="15"/>
      <c r="D635" s="15"/>
      <c r="E635" s="15"/>
      <c r="F635" s="9" t="str">
        <f aca="false">IF($A635="","",IF(COUNTIF($A$2:$A$3001,$A635)&gt;1,"DUPLICATE",""))</f>
        <v/>
      </c>
      <c r="G635" s="9" t="str">
        <f aca="false">IF($A635="","",IF(COUNTIF('3. Layout Parts'!$A$2:$A$3001,$A635)=0,"NOT ON BOARD","OK"))</f>
        <v/>
      </c>
    </row>
    <row r="636" customFormat="false" ht="15" hidden="false" customHeight="false" outlineLevel="0" collapsed="false">
      <c r="A636" s="14"/>
      <c r="B636" s="14"/>
      <c r="C636" s="15"/>
      <c r="D636" s="15"/>
      <c r="E636" s="15"/>
      <c r="F636" s="9" t="str">
        <f aca="false">IF($A636="","",IF(COUNTIF($A$2:$A$3001,$A636)&gt;1,"DUPLICATE",""))</f>
        <v/>
      </c>
      <c r="G636" s="9" t="str">
        <f aca="false">IF($A636="","",IF(COUNTIF('3. Layout Parts'!$A$2:$A$3001,$A636)=0,"NOT ON BOARD","OK"))</f>
        <v/>
      </c>
    </row>
    <row r="637" customFormat="false" ht="15" hidden="false" customHeight="false" outlineLevel="0" collapsed="false">
      <c r="A637" s="14"/>
      <c r="B637" s="14"/>
      <c r="C637" s="15"/>
      <c r="D637" s="15"/>
      <c r="E637" s="15"/>
      <c r="F637" s="9" t="str">
        <f aca="false">IF($A637="","",IF(COUNTIF($A$2:$A$3001,$A637)&gt;1,"DUPLICATE",""))</f>
        <v/>
      </c>
      <c r="G637" s="9" t="str">
        <f aca="false">IF($A637="","",IF(COUNTIF('3. Layout Parts'!$A$2:$A$3001,$A637)=0,"NOT ON BOARD","OK"))</f>
        <v/>
      </c>
    </row>
    <row r="638" customFormat="false" ht="15" hidden="false" customHeight="false" outlineLevel="0" collapsed="false">
      <c r="A638" s="14"/>
      <c r="B638" s="14"/>
      <c r="C638" s="15"/>
      <c r="D638" s="15"/>
      <c r="E638" s="15"/>
      <c r="F638" s="9" t="str">
        <f aca="false">IF($A638="","",IF(COUNTIF($A$2:$A$3001,$A638)&gt;1,"DUPLICATE",""))</f>
        <v/>
      </c>
      <c r="G638" s="9" t="str">
        <f aca="false">IF($A638="","",IF(COUNTIF('3. Layout Parts'!$A$2:$A$3001,$A638)=0,"NOT ON BOARD","OK"))</f>
        <v/>
      </c>
    </row>
    <row r="639" customFormat="false" ht="15" hidden="false" customHeight="false" outlineLevel="0" collapsed="false">
      <c r="A639" s="14"/>
      <c r="B639" s="14"/>
      <c r="C639" s="15"/>
      <c r="D639" s="15"/>
      <c r="E639" s="15"/>
      <c r="F639" s="9" t="str">
        <f aca="false">IF($A639="","",IF(COUNTIF($A$2:$A$3001,$A639)&gt;1,"DUPLICATE",""))</f>
        <v/>
      </c>
      <c r="G639" s="9" t="str">
        <f aca="false">IF($A639="","",IF(COUNTIF('3. Layout Parts'!$A$2:$A$3001,$A639)=0,"NOT ON BOARD","OK"))</f>
        <v/>
      </c>
    </row>
    <row r="640" customFormat="false" ht="15" hidden="false" customHeight="false" outlineLevel="0" collapsed="false">
      <c r="A640" s="14"/>
      <c r="B640" s="14"/>
      <c r="C640" s="15"/>
      <c r="D640" s="15"/>
      <c r="E640" s="15"/>
      <c r="F640" s="9" t="str">
        <f aca="false">IF($A640="","",IF(COUNTIF($A$2:$A$3001,$A640)&gt;1,"DUPLICATE",""))</f>
        <v/>
      </c>
      <c r="G640" s="9" t="str">
        <f aca="false">IF($A640="","",IF(COUNTIF('3. Layout Parts'!$A$2:$A$3001,$A640)=0,"NOT ON BOARD","OK"))</f>
        <v/>
      </c>
    </row>
    <row r="641" customFormat="false" ht="15" hidden="false" customHeight="false" outlineLevel="0" collapsed="false">
      <c r="A641" s="14"/>
      <c r="B641" s="14"/>
      <c r="C641" s="15"/>
      <c r="D641" s="15"/>
      <c r="E641" s="15"/>
      <c r="F641" s="9" t="str">
        <f aca="false">IF($A641="","",IF(COUNTIF($A$2:$A$3001,$A641)&gt;1,"DUPLICATE",""))</f>
        <v/>
      </c>
      <c r="G641" s="9" t="str">
        <f aca="false">IF($A641="","",IF(COUNTIF('3. Layout Parts'!$A$2:$A$3001,$A641)=0,"NOT ON BOARD","OK"))</f>
        <v/>
      </c>
    </row>
    <row r="642" customFormat="false" ht="15" hidden="false" customHeight="false" outlineLevel="0" collapsed="false">
      <c r="A642" s="14"/>
      <c r="B642" s="14"/>
      <c r="C642" s="15"/>
      <c r="D642" s="15"/>
      <c r="E642" s="15"/>
      <c r="F642" s="9" t="str">
        <f aca="false">IF($A642="","",IF(COUNTIF($A$2:$A$3001,$A642)&gt;1,"DUPLICATE",""))</f>
        <v/>
      </c>
      <c r="G642" s="9" t="str">
        <f aca="false">IF($A642="","",IF(COUNTIF('3. Layout Parts'!$A$2:$A$3001,$A642)=0,"NOT ON BOARD","OK"))</f>
        <v/>
      </c>
    </row>
    <row r="643" customFormat="false" ht="15" hidden="false" customHeight="false" outlineLevel="0" collapsed="false">
      <c r="A643" s="14"/>
      <c r="B643" s="14"/>
      <c r="C643" s="15"/>
      <c r="D643" s="15"/>
      <c r="E643" s="15"/>
      <c r="F643" s="9" t="str">
        <f aca="false">IF($A643="","",IF(COUNTIF($A$2:$A$3001,$A643)&gt;1,"DUPLICATE",""))</f>
        <v/>
      </c>
      <c r="G643" s="9" t="str">
        <f aca="false">IF($A643="","",IF(COUNTIF('3. Layout Parts'!$A$2:$A$3001,$A643)=0,"NOT ON BOARD","OK"))</f>
        <v/>
      </c>
    </row>
    <row r="644" customFormat="false" ht="15" hidden="false" customHeight="false" outlineLevel="0" collapsed="false">
      <c r="A644" s="14"/>
      <c r="B644" s="14"/>
      <c r="C644" s="15"/>
      <c r="D644" s="15"/>
      <c r="E644" s="15"/>
      <c r="F644" s="9" t="str">
        <f aca="false">IF($A644="","",IF(COUNTIF($A$2:$A$3001,$A644)&gt;1,"DUPLICATE",""))</f>
        <v/>
      </c>
      <c r="G644" s="9" t="str">
        <f aca="false">IF($A644="","",IF(COUNTIF('3. Layout Parts'!$A$2:$A$3001,$A644)=0,"NOT ON BOARD","OK"))</f>
        <v/>
      </c>
    </row>
    <row r="645" customFormat="false" ht="15" hidden="false" customHeight="false" outlineLevel="0" collapsed="false">
      <c r="A645" s="14"/>
      <c r="B645" s="14"/>
      <c r="C645" s="15"/>
      <c r="D645" s="15"/>
      <c r="E645" s="15"/>
      <c r="F645" s="9" t="str">
        <f aca="false">IF($A645="","",IF(COUNTIF($A$2:$A$3001,$A645)&gt;1,"DUPLICATE",""))</f>
        <v/>
      </c>
      <c r="G645" s="9" t="str">
        <f aca="false">IF($A645="","",IF(COUNTIF('3. Layout Parts'!$A$2:$A$3001,$A645)=0,"NOT ON BOARD","OK"))</f>
        <v/>
      </c>
    </row>
    <row r="646" customFormat="false" ht="15" hidden="false" customHeight="false" outlineLevel="0" collapsed="false">
      <c r="A646" s="14"/>
      <c r="B646" s="14"/>
      <c r="C646" s="15"/>
      <c r="D646" s="15"/>
      <c r="E646" s="15"/>
      <c r="F646" s="9" t="str">
        <f aca="false">IF($A646="","",IF(COUNTIF($A$2:$A$3001,$A646)&gt;1,"DUPLICATE",""))</f>
        <v/>
      </c>
      <c r="G646" s="9" t="str">
        <f aca="false">IF($A646="","",IF(COUNTIF('3. Layout Parts'!$A$2:$A$3001,$A646)=0,"NOT ON BOARD","OK"))</f>
        <v/>
      </c>
    </row>
    <row r="647" customFormat="false" ht="15" hidden="false" customHeight="false" outlineLevel="0" collapsed="false">
      <c r="A647" s="14"/>
      <c r="B647" s="14"/>
      <c r="C647" s="15"/>
      <c r="D647" s="15"/>
      <c r="E647" s="15"/>
      <c r="F647" s="9" t="str">
        <f aca="false">IF($A647="","",IF(COUNTIF($A$2:$A$3001,$A647)&gt;1,"DUPLICATE",""))</f>
        <v/>
      </c>
      <c r="G647" s="9" t="str">
        <f aca="false">IF($A647="","",IF(COUNTIF('3. Layout Parts'!$A$2:$A$3001,$A647)=0,"NOT ON BOARD","OK"))</f>
        <v/>
      </c>
    </row>
    <row r="648" customFormat="false" ht="15" hidden="false" customHeight="false" outlineLevel="0" collapsed="false">
      <c r="A648" s="14"/>
      <c r="B648" s="14"/>
      <c r="C648" s="15"/>
      <c r="D648" s="15"/>
      <c r="E648" s="15"/>
      <c r="F648" s="9" t="str">
        <f aca="false">IF($A648="","",IF(COUNTIF($A$2:$A$3001,$A648)&gt;1,"DUPLICATE",""))</f>
        <v/>
      </c>
      <c r="G648" s="9" t="str">
        <f aca="false">IF($A648="","",IF(COUNTIF('3. Layout Parts'!$A$2:$A$3001,$A648)=0,"NOT ON BOARD","OK"))</f>
        <v/>
      </c>
    </row>
    <row r="649" customFormat="false" ht="15" hidden="false" customHeight="false" outlineLevel="0" collapsed="false">
      <c r="A649" s="14"/>
      <c r="B649" s="14"/>
      <c r="C649" s="15"/>
      <c r="D649" s="15"/>
      <c r="E649" s="15"/>
      <c r="F649" s="9" t="str">
        <f aca="false">IF($A649="","",IF(COUNTIF($A$2:$A$3001,$A649)&gt;1,"DUPLICATE",""))</f>
        <v/>
      </c>
      <c r="G649" s="9" t="str">
        <f aca="false">IF($A649="","",IF(COUNTIF('3. Layout Parts'!$A$2:$A$3001,$A649)=0,"NOT ON BOARD","OK"))</f>
        <v/>
      </c>
    </row>
    <row r="650" customFormat="false" ht="15" hidden="false" customHeight="false" outlineLevel="0" collapsed="false">
      <c r="A650" s="14"/>
      <c r="B650" s="14"/>
      <c r="C650" s="15"/>
      <c r="D650" s="15"/>
      <c r="E650" s="15"/>
      <c r="F650" s="9" t="str">
        <f aca="false">IF($A650="","",IF(COUNTIF($A$2:$A$3001,$A650)&gt;1,"DUPLICATE",""))</f>
        <v/>
      </c>
      <c r="G650" s="9" t="str">
        <f aca="false">IF($A650="","",IF(COUNTIF('3. Layout Parts'!$A$2:$A$3001,$A650)=0,"NOT ON BOARD","OK"))</f>
        <v/>
      </c>
    </row>
    <row r="651" customFormat="false" ht="15" hidden="false" customHeight="false" outlineLevel="0" collapsed="false">
      <c r="A651" s="14"/>
      <c r="B651" s="14"/>
      <c r="C651" s="15"/>
      <c r="D651" s="15"/>
      <c r="E651" s="15"/>
      <c r="F651" s="9" t="str">
        <f aca="false">IF($A651="","",IF(COUNTIF($A$2:$A$3001,$A651)&gt;1,"DUPLICATE",""))</f>
        <v/>
      </c>
      <c r="G651" s="9" t="str">
        <f aca="false">IF($A651="","",IF(COUNTIF('3. Layout Parts'!$A$2:$A$3001,$A651)=0,"NOT ON BOARD","OK"))</f>
        <v/>
      </c>
    </row>
    <row r="652" customFormat="false" ht="15" hidden="false" customHeight="false" outlineLevel="0" collapsed="false">
      <c r="A652" s="14"/>
      <c r="B652" s="14"/>
      <c r="C652" s="15"/>
      <c r="D652" s="15"/>
      <c r="E652" s="15"/>
      <c r="F652" s="9" t="str">
        <f aca="false">IF($A652="","",IF(COUNTIF($A$2:$A$3001,$A652)&gt;1,"DUPLICATE",""))</f>
        <v/>
      </c>
      <c r="G652" s="9" t="str">
        <f aca="false">IF($A652="","",IF(COUNTIF('3. Layout Parts'!$A$2:$A$3001,$A652)=0,"NOT ON BOARD","OK"))</f>
        <v/>
      </c>
    </row>
    <row r="653" customFormat="false" ht="15" hidden="false" customHeight="false" outlineLevel="0" collapsed="false">
      <c r="A653" s="14"/>
      <c r="B653" s="14"/>
      <c r="C653" s="15"/>
      <c r="D653" s="15"/>
      <c r="E653" s="15"/>
      <c r="F653" s="9" t="str">
        <f aca="false">IF($A653="","",IF(COUNTIF($A$2:$A$3001,$A653)&gt;1,"DUPLICATE",""))</f>
        <v/>
      </c>
      <c r="G653" s="9" t="str">
        <f aca="false">IF($A653="","",IF(COUNTIF('3. Layout Parts'!$A$2:$A$3001,$A653)=0,"NOT ON BOARD","OK"))</f>
        <v/>
      </c>
    </row>
    <row r="654" customFormat="false" ht="15" hidden="false" customHeight="false" outlineLevel="0" collapsed="false">
      <c r="A654" s="14"/>
      <c r="B654" s="14"/>
      <c r="C654" s="15"/>
      <c r="D654" s="15"/>
      <c r="E654" s="15"/>
      <c r="F654" s="9" t="str">
        <f aca="false">IF($A654="","",IF(COUNTIF($A$2:$A$3001,$A654)&gt;1,"DUPLICATE",""))</f>
        <v/>
      </c>
      <c r="G654" s="9" t="str">
        <f aca="false">IF($A654="","",IF(COUNTIF('3. Layout Parts'!$A$2:$A$3001,$A654)=0,"NOT ON BOARD","OK"))</f>
        <v/>
      </c>
    </row>
    <row r="655" customFormat="false" ht="15" hidden="false" customHeight="false" outlineLevel="0" collapsed="false">
      <c r="A655" s="14"/>
      <c r="B655" s="14"/>
      <c r="C655" s="15"/>
      <c r="D655" s="15"/>
      <c r="E655" s="15"/>
      <c r="F655" s="9" t="str">
        <f aca="false">IF($A655="","",IF(COUNTIF($A$2:$A$3001,$A655)&gt;1,"DUPLICATE",""))</f>
        <v/>
      </c>
      <c r="G655" s="9" t="str">
        <f aca="false">IF($A655="","",IF(COUNTIF('3. Layout Parts'!$A$2:$A$3001,$A655)=0,"NOT ON BOARD","OK"))</f>
        <v/>
      </c>
    </row>
    <row r="656" customFormat="false" ht="15" hidden="false" customHeight="false" outlineLevel="0" collapsed="false">
      <c r="A656" s="14"/>
      <c r="B656" s="14"/>
      <c r="C656" s="15"/>
      <c r="D656" s="15"/>
      <c r="E656" s="15"/>
      <c r="F656" s="9" t="str">
        <f aca="false">IF($A656="","",IF(COUNTIF($A$2:$A$3001,$A656)&gt;1,"DUPLICATE",""))</f>
        <v/>
      </c>
      <c r="G656" s="9" t="str">
        <f aca="false">IF($A656="","",IF(COUNTIF('3. Layout Parts'!$A$2:$A$3001,$A656)=0,"NOT ON BOARD","OK"))</f>
        <v/>
      </c>
    </row>
    <row r="657" customFormat="false" ht="15" hidden="false" customHeight="false" outlineLevel="0" collapsed="false">
      <c r="A657" s="14"/>
      <c r="B657" s="14"/>
      <c r="C657" s="15"/>
      <c r="D657" s="15"/>
      <c r="E657" s="15"/>
      <c r="F657" s="9" t="str">
        <f aca="false">IF($A657="","",IF(COUNTIF($A$2:$A$3001,$A657)&gt;1,"DUPLICATE",""))</f>
        <v/>
      </c>
      <c r="G657" s="9" t="str">
        <f aca="false">IF($A657="","",IF(COUNTIF('3. Layout Parts'!$A$2:$A$3001,$A657)=0,"NOT ON BOARD","OK"))</f>
        <v/>
      </c>
    </row>
    <row r="658" customFormat="false" ht="15" hidden="false" customHeight="false" outlineLevel="0" collapsed="false">
      <c r="A658" s="14"/>
      <c r="B658" s="14"/>
      <c r="C658" s="15"/>
      <c r="D658" s="15"/>
      <c r="E658" s="15"/>
      <c r="F658" s="9" t="str">
        <f aca="false">IF($A658="","",IF(COUNTIF($A$2:$A$3001,$A658)&gt;1,"DUPLICATE",""))</f>
        <v/>
      </c>
      <c r="G658" s="9" t="str">
        <f aca="false">IF($A658="","",IF(COUNTIF('3. Layout Parts'!$A$2:$A$3001,$A658)=0,"NOT ON BOARD","OK"))</f>
        <v/>
      </c>
    </row>
    <row r="659" customFormat="false" ht="15" hidden="false" customHeight="false" outlineLevel="0" collapsed="false">
      <c r="A659" s="14"/>
      <c r="B659" s="14"/>
      <c r="C659" s="15"/>
      <c r="D659" s="15"/>
      <c r="E659" s="15"/>
      <c r="F659" s="9" t="str">
        <f aca="false">IF($A659="","",IF(COUNTIF($A$2:$A$3001,$A659)&gt;1,"DUPLICATE",""))</f>
        <v/>
      </c>
      <c r="G659" s="9" t="str">
        <f aca="false">IF($A659="","",IF(COUNTIF('3. Layout Parts'!$A$2:$A$3001,$A659)=0,"NOT ON BOARD","OK"))</f>
        <v/>
      </c>
    </row>
    <row r="660" customFormat="false" ht="15" hidden="false" customHeight="false" outlineLevel="0" collapsed="false">
      <c r="A660" s="14"/>
      <c r="B660" s="14"/>
      <c r="C660" s="15"/>
      <c r="D660" s="15"/>
      <c r="E660" s="15"/>
      <c r="F660" s="9" t="str">
        <f aca="false">IF($A660="","",IF(COUNTIF($A$2:$A$3001,$A660)&gt;1,"DUPLICATE",""))</f>
        <v/>
      </c>
      <c r="G660" s="9" t="str">
        <f aca="false">IF($A660="","",IF(COUNTIF('3. Layout Parts'!$A$2:$A$3001,$A660)=0,"NOT ON BOARD","OK"))</f>
        <v/>
      </c>
    </row>
    <row r="661" customFormat="false" ht="15" hidden="false" customHeight="false" outlineLevel="0" collapsed="false">
      <c r="A661" s="14"/>
      <c r="B661" s="14"/>
      <c r="C661" s="15"/>
      <c r="D661" s="15"/>
      <c r="E661" s="15"/>
      <c r="F661" s="9" t="str">
        <f aca="false">IF($A661="","",IF(COUNTIF($A$2:$A$3001,$A661)&gt;1,"DUPLICATE",""))</f>
        <v/>
      </c>
      <c r="G661" s="9" t="str">
        <f aca="false">IF($A661="","",IF(COUNTIF('3. Layout Parts'!$A$2:$A$3001,$A661)=0,"NOT ON BOARD","OK"))</f>
        <v/>
      </c>
    </row>
    <row r="662" customFormat="false" ht="15" hidden="false" customHeight="false" outlineLevel="0" collapsed="false">
      <c r="A662" s="14"/>
      <c r="B662" s="14"/>
      <c r="C662" s="15"/>
      <c r="D662" s="15"/>
      <c r="E662" s="15"/>
      <c r="F662" s="9" t="str">
        <f aca="false">IF($A662="","",IF(COUNTIF($A$2:$A$3001,$A662)&gt;1,"DUPLICATE",""))</f>
        <v/>
      </c>
      <c r="G662" s="9" t="str">
        <f aca="false">IF($A662="","",IF(COUNTIF('3. Layout Parts'!$A$2:$A$3001,$A662)=0,"NOT ON BOARD","OK"))</f>
        <v/>
      </c>
    </row>
    <row r="663" customFormat="false" ht="15" hidden="false" customHeight="false" outlineLevel="0" collapsed="false">
      <c r="A663" s="14"/>
      <c r="B663" s="14"/>
      <c r="C663" s="15"/>
      <c r="D663" s="15"/>
      <c r="E663" s="15"/>
      <c r="F663" s="9" t="str">
        <f aca="false">IF($A663="","",IF(COUNTIF($A$2:$A$3001,$A663)&gt;1,"DUPLICATE",""))</f>
        <v/>
      </c>
      <c r="G663" s="9" t="str">
        <f aca="false">IF($A663="","",IF(COUNTIF('3. Layout Parts'!$A$2:$A$3001,$A663)=0,"NOT ON BOARD","OK"))</f>
        <v/>
      </c>
    </row>
    <row r="664" customFormat="false" ht="15" hidden="false" customHeight="false" outlineLevel="0" collapsed="false">
      <c r="A664" s="14"/>
      <c r="B664" s="14"/>
      <c r="C664" s="15"/>
      <c r="D664" s="15"/>
      <c r="E664" s="15"/>
      <c r="F664" s="9" t="str">
        <f aca="false">IF($A664="","",IF(COUNTIF($A$2:$A$3001,$A664)&gt;1,"DUPLICATE",""))</f>
        <v/>
      </c>
      <c r="G664" s="9" t="str">
        <f aca="false">IF($A664="","",IF(COUNTIF('3. Layout Parts'!$A$2:$A$3001,$A664)=0,"NOT ON BOARD","OK"))</f>
        <v/>
      </c>
    </row>
    <row r="665" customFormat="false" ht="15" hidden="false" customHeight="false" outlineLevel="0" collapsed="false">
      <c r="A665" s="14"/>
      <c r="B665" s="14"/>
      <c r="C665" s="15"/>
      <c r="D665" s="15"/>
      <c r="E665" s="15"/>
      <c r="F665" s="9" t="str">
        <f aca="false">IF($A665="","",IF(COUNTIF($A$2:$A$3001,$A665)&gt;1,"DUPLICATE",""))</f>
        <v/>
      </c>
      <c r="G665" s="9" t="str">
        <f aca="false">IF($A665="","",IF(COUNTIF('3. Layout Parts'!$A$2:$A$3001,$A665)=0,"NOT ON BOARD","OK"))</f>
        <v/>
      </c>
    </row>
    <row r="666" customFormat="false" ht="15" hidden="false" customHeight="false" outlineLevel="0" collapsed="false">
      <c r="A666" s="14"/>
      <c r="B666" s="14"/>
      <c r="C666" s="15"/>
      <c r="D666" s="15"/>
      <c r="E666" s="15"/>
      <c r="F666" s="9" t="str">
        <f aca="false">IF($A666="","",IF(COUNTIF($A$2:$A$3001,$A666)&gt;1,"DUPLICATE",""))</f>
        <v/>
      </c>
      <c r="G666" s="9" t="str">
        <f aca="false">IF($A666="","",IF(COUNTIF('3. Layout Parts'!$A$2:$A$3001,$A666)=0,"NOT ON BOARD","OK"))</f>
        <v/>
      </c>
    </row>
    <row r="667" customFormat="false" ht="15" hidden="false" customHeight="false" outlineLevel="0" collapsed="false">
      <c r="A667" s="14"/>
      <c r="B667" s="14"/>
      <c r="C667" s="15"/>
      <c r="D667" s="15"/>
      <c r="E667" s="15"/>
      <c r="F667" s="9" t="str">
        <f aca="false">IF($A667="","",IF(COUNTIF($A$2:$A$3001,$A667)&gt;1,"DUPLICATE",""))</f>
        <v/>
      </c>
      <c r="G667" s="9" t="str">
        <f aca="false">IF($A667="","",IF(COUNTIF('3. Layout Parts'!$A$2:$A$3001,$A667)=0,"NOT ON BOARD","OK"))</f>
        <v/>
      </c>
    </row>
    <row r="668" customFormat="false" ht="15" hidden="false" customHeight="false" outlineLevel="0" collapsed="false">
      <c r="A668" s="14"/>
      <c r="B668" s="14"/>
      <c r="C668" s="15"/>
      <c r="D668" s="15"/>
      <c r="E668" s="15"/>
      <c r="F668" s="9" t="str">
        <f aca="false">IF($A668="","",IF(COUNTIF($A$2:$A$3001,$A668)&gt;1,"DUPLICATE",""))</f>
        <v/>
      </c>
      <c r="G668" s="9" t="str">
        <f aca="false">IF($A668="","",IF(COUNTIF('3. Layout Parts'!$A$2:$A$3001,$A668)=0,"NOT ON BOARD","OK"))</f>
        <v/>
      </c>
    </row>
    <row r="669" customFormat="false" ht="15" hidden="false" customHeight="false" outlineLevel="0" collapsed="false">
      <c r="A669" s="14"/>
      <c r="B669" s="14"/>
      <c r="C669" s="15"/>
      <c r="D669" s="15"/>
      <c r="E669" s="15"/>
      <c r="F669" s="9" t="str">
        <f aca="false">IF($A669="","",IF(COUNTIF($A$2:$A$3001,$A669)&gt;1,"DUPLICATE",""))</f>
        <v/>
      </c>
      <c r="G669" s="9" t="str">
        <f aca="false">IF($A669="","",IF(COUNTIF('3. Layout Parts'!$A$2:$A$3001,$A669)=0,"NOT ON BOARD","OK"))</f>
        <v/>
      </c>
    </row>
    <row r="670" customFormat="false" ht="15" hidden="false" customHeight="false" outlineLevel="0" collapsed="false">
      <c r="A670" s="14"/>
      <c r="B670" s="14"/>
      <c r="C670" s="15"/>
      <c r="D670" s="15"/>
      <c r="E670" s="15"/>
      <c r="F670" s="9" t="str">
        <f aca="false">IF($A670="","",IF(COUNTIF($A$2:$A$3001,$A670)&gt;1,"DUPLICATE",""))</f>
        <v/>
      </c>
      <c r="G670" s="9" t="str">
        <f aca="false">IF($A670="","",IF(COUNTIF('3. Layout Parts'!$A$2:$A$3001,$A670)=0,"NOT ON BOARD","OK"))</f>
        <v/>
      </c>
    </row>
    <row r="671" customFormat="false" ht="15" hidden="false" customHeight="false" outlineLevel="0" collapsed="false">
      <c r="A671" s="14"/>
      <c r="B671" s="14"/>
      <c r="C671" s="15"/>
      <c r="D671" s="15"/>
      <c r="E671" s="15"/>
      <c r="F671" s="9" t="str">
        <f aca="false">IF($A671="","",IF(COUNTIF($A$2:$A$3001,$A671)&gt;1,"DUPLICATE",""))</f>
        <v/>
      </c>
      <c r="G671" s="9" t="str">
        <f aca="false">IF($A671="","",IF(COUNTIF('3. Layout Parts'!$A$2:$A$3001,$A671)=0,"NOT ON BOARD","OK"))</f>
        <v/>
      </c>
    </row>
    <row r="672" customFormat="false" ht="15" hidden="false" customHeight="false" outlineLevel="0" collapsed="false">
      <c r="A672" s="14"/>
      <c r="B672" s="14"/>
      <c r="C672" s="15"/>
      <c r="D672" s="15"/>
      <c r="E672" s="15"/>
      <c r="F672" s="9" t="str">
        <f aca="false">IF($A672="","",IF(COUNTIF($A$2:$A$3001,$A672)&gt;1,"DUPLICATE",""))</f>
        <v/>
      </c>
      <c r="G672" s="9" t="str">
        <f aca="false">IF($A672="","",IF(COUNTIF('3. Layout Parts'!$A$2:$A$3001,$A672)=0,"NOT ON BOARD","OK"))</f>
        <v/>
      </c>
    </row>
    <row r="673" customFormat="false" ht="15" hidden="false" customHeight="false" outlineLevel="0" collapsed="false">
      <c r="A673" s="14"/>
      <c r="B673" s="14"/>
      <c r="C673" s="15"/>
      <c r="D673" s="15"/>
      <c r="E673" s="15"/>
      <c r="F673" s="9" t="str">
        <f aca="false">IF($A673="","",IF(COUNTIF($A$2:$A$3001,$A673)&gt;1,"DUPLICATE",""))</f>
        <v/>
      </c>
      <c r="G673" s="9" t="str">
        <f aca="false">IF($A673="","",IF(COUNTIF('3. Layout Parts'!$A$2:$A$3001,$A673)=0,"NOT ON BOARD","OK"))</f>
        <v/>
      </c>
    </row>
    <row r="674" customFormat="false" ht="15" hidden="false" customHeight="false" outlineLevel="0" collapsed="false">
      <c r="A674" s="14"/>
      <c r="B674" s="14"/>
      <c r="C674" s="15"/>
      <c r="D674" s="15"/>
      <c r="E674" s="15"/>
      <c r="F674" s="9" t="str">
        <f aca="false">IF($A674="","",IF(COUNTIF($A$2:$A$3001,$A674)&gt;1,"DUPLICATE",""))</f>
        <v/>
      </c>
      <c r="G674" s="9" t="str">
        <f aca="false">IF($A674="","",IF(COUNTIF('3. Layout Parts'!$A$2:$A$3001,$A674)=0,"NOT ON BOARD","OK"))</f>
        <v/>
      </c>
    </row>
    <row r="675" customFormat="false" ht="15" hidden="false" customHeight="false" outlineLevel="0" collapsed="false">
      <c r="A675" s="14"/>
      <c r="B675" s="14"/>
      <c r="C675" s="15"/>
      <c r="D675" s="15"/>
      <c r="E675" s="15"/>
      <c r="F675" s="9" t="str">
        <f aca="false">IF($A675="","",IF(COUNTIF($A$2:$A$3001,$A675)&gt;1,"DUPLICATE",""))</f>
        <v/>
      </c>
      <c r="G675" s="9" t="str">
        <f aca="false">IF($A675="","",IF(COUNTIF('3. Layout Parts'!$A$2:$A$3001,$A675)=0,"NOT ON BOARD","OK"))</f>
        <v/>
      </c>
    </row>
    <row r="676" customFormat="false" ht="15" hidden="false" customHeight="false" outlineLevel="0" collapsed="false">
      <c r="A676" s="14"/>
      <c r="B676" s="14"/>
      <c r="C676" s="15"/>
      <c r="D676" s="15"/>
      <c r="E676" s="15"/>
      <c r="F676" s="9" t="str">
        <f aca="false">IF($A676="","",IF(COUNTIF($A$2:$A$3001,$A676)&gt;1,"DUPLICATE",""))</f>
        <v/>
      </c>
      <c r="G676" s="9" t="str">
        <f aca="false">IF($A676="","",IF(COUNTIF('3. Layout Parts'!$A$2:$A$3001,$A676)=0,"NOT ON BOARD","OK"))</f>
        <v/>
      </c>
    </row>
    <row r="677" customFormat="false" ht="15" hidden="false" customHeight="false" outlineLevel="0" collapsed="false">
      <c r="A677" s="14"/>
      <c r="B677" s="14"/>
      <c r="C677" s="15"/>
      <c r="D677" s="15"/>
      <c r="E677" s="15"/>
      <c r="F677" s="9" t="str">
        <f aca="false">IF($A677="","",IF(COUNTIF($A$2:$A$3001,$A677)&gt;1,"DUPLICATE",""))</f>
        <v/>
      </c>
      <c r="G677" s="9" t="str">
        <f aca="false">IF($A677="","",IF(COUNTIF('3. Layout Parts'!$A$2:$A$3001,$A677)=0,"NOT ON BOARD","OK"))</f>
        <v/>
      </c>
    </row>
    <row r="678" customFormat="false" ht="15" hidden="false" customHeight="false" outlineLevel="0" collapsed="false">
      <c r="A678" s="14"/>
      <c r="B678" s="14"/>
      <c r="C678" s="15"/>
      <c r="D678" s="15"/>
      <c r="E678" s="15"/>
      <c r="F678" s="9" t="str">
        <f aca="false">IF($A678="","",IF(COUNTIF($A$2:$A$3001,$A678)&gt;1,"DUPLICATE",""))</f>
        <v/>
      </c>
      <c r="G678" s="9" t="str">
        <f aca="false">IF($A678="","",IF(COUNTIF('3. Layout Parts'!$A$2:$A$3001,$A678)=0,"NOT ON BOARD","OK"))</f>
        <v/>
      </c>
    </row>
    <row r="679" customFormat="false" ht="15" hidden="false" customHeight="false" outlineLevel="0" collapsed="false">
      <c r="A679" s="14"/>
      <c r="B679" s="14"/>
      <c r="C679" s="15"/>
      <c r="D679" s="15"/>
      <c r="E679" s="15"/>
      <c r="F679" s="9" t="str">
        <f aca="false">IF($A679="","",IF(COUNTIF($A$2:$A$3001,$A679)&gt;1,"DUPLICATE",""))</f>
        <v/>
      </c>
      <c r="G679" s="9" t="str">
        <f aca="false">IF($A679="","",IF(COUNTIF('3. Layout Parts'!$A$2:$A$3001,$A679)=0,"NOT ON BOARD","OK"))</f>
        <v/>
      </c>
    </row>
    <row r="680" customFormat="false" ht="15" hidden="false" customHeight="false" outlineLevel="0" collapsed="false">
      <c r="A680" s="14"/>
      <c r="B680" s="14"/>
      <c r="C680" s="15"/>
      <c r="D680" s="15"/>
      <c r="E680" s="15"/>
      <c r="F680" s="9" t="str">
        <f aca="false">IF($A680="","",IF(COUNTIF($A$2:$A$3001,$A680)&gt;1,"DUPLICATE",""))</f>
        <v/>
      </c>
      <c r="G680" s="9" t="str">
        <f aca="false">IF($A680="","",IF(COUNTIF('3. Layout Parts'!$A$2:$A$3001,$A680)=0,"NOT ON BOARD","OK"))</f>
        <v/>
      </c>
    </row>
    <row r="681" customFormat="false" ht="15" hidden="false" customHeight="false" outlineLevel="0" collapsed="false">
      <c r="A681" s="14"/>
      <c r="B681" s="14"/>
      <c r="C681" s="15"/>
      <c r="D681" s="15"/>
      <c r="E681" s="15"/>
      <c r="F681" s="9" t="str">
        <f aca="false">IF($A681="","",IF(COUNTIF($A$2:$A$3001,$A681)&gt;1,"DUPLICATE",""))</f>
        <v/>
      </c>
      <c r="G681" s="9" t="str">
        <f aca="false">IF($A681="","",IF(COUNTIF('3. Layout Parts'!$A$2:$A$3001,$A681)=0,"NOT ON BOARD","OK"))</f>
        <v/>
      </c>
    </row>
    <row r="682" customFormat="false" ht="15" hidden="false" customHeight="false" outlineLevel="0" collapsed="false">
      <c r="A682" s="14"/>
      <c r="B682" s="14"/>
      <c r="C682" s="15"/>
      <c r="D682" s="15"/>
      <c r="E682" s="15"/>
      <c r="F682" s="9" t="str">
        <f aca="false">IF($A682="","",IF(COUNTIF($A$2:$A$3001,$A682)&gt;1,"DUPLICATE",""))</f>
        <v/>
      </c>
      <c r="G682" s="9" t="str">
        <f aca="false">IF($A682="","",IF(COUNTIF('3. Layout Parts'!$A$2:$A$3001,$A682)=0,"NOT ON BOARD","OK"))</f>
        <v/>
      </c>
    </row>
    <row r="683" customFormat="false" ht="15" hidden="false" customHeight="false" outlineLevel="0" collapsed="false">
      <c r="A683" s="14"/>
      <c r="B683" s="14"/>
      <c r="C683" s="15"/>
      <c r="D683" s="15"/>
      <c r="E683" s="15"/>
      <c r="F683" s="9" t="str">
        <f aca="false">IF($A683="","",IF(COUNTIF($A$2:$A$3001,$A683)&gt;1,"DUPLICATE",""))</f>
        <v/>
      </c>
      <c r="G683" s="9" t="str">
        <f aca="false">IF($A683="","",IF(COUNTIF('3. Layout Parts'!$A$2:$A$3001,$A683)=0,"NOT ON BOARD","OK"))</f>
        <v/>
      </c>
    </row>
    <row r="684" customFormat="false" ht="15" hidden="false" customHeight="false" outlineLevel="0" collapsed="false">
      <c r="A684" s="14"/>
      <c r="B684" s="14"/>
      <c r="C684" s="15"/>
      <c r="D684" s="15"/>
      <c r="E684" s="15"/>
      <c r="F684" s="9" t="str">
        <f aca="false">IF($A684="","",IF(COUNTIF($A$2:$A$3001,$A684)&gt;1,"DUPLICATE",""))</f>
        <v/>
      </c>
      <c r="G684" s="9" t="str">
        <f aca="false">IF($A684="","",IF(COUNTIF('3. Layout Parts'!$A$2:$A$3001,$A684)=0,"NOT ON BOARD","OK"))</f>
        <v/>
      </c>
    </row>
    <row r="685" customFormat="false" ht="15" hidden="false" customHeight="false" outlineLevel="0" collapsed="false">
      <c r="A685" s="14"/>
      <c r="B685" s="14"/>
      <c r="C685" s="15"/>
      <c r="D685" s="15"/>
      <c r="E685" s="15"/>
      <c r="F685" s="9" t="str">
        <f aca="false">IF($A685="","",IF(COUNTIF($A$2:$A$3001,$A685)&gt;1,"DUPLICATE",""))</f>
        <v/>
      </c>
      <c r="G685" s="9" t="str">
        <f aca="false">IF($A685="","",IF(COUNTIF('3. Layout Parts'!$A$2:$A$3001,$A685)=0,"NOT ON BOARD","OK"))</f>
        <v/>
      </c>
    </row>
    <row r="686" customFormat="false" ht="15" hidden="false" customHeight="false" outlineLevel="0" collapsed="false">
      <c r="A686" s="14"/>
      <c r="B686" s="14"/>
      <c r="C686" s="15"/>
      <c r="D686" s="15"/>
      <c r="E686" s="15"/>
      <c r="F686" s="9" t="str">
        <f aca="false">IF($A686="","",IF(COUNTIF($A$2:$A$3001,$A686)&gt;1,"DUPLICATE",""))</f>
        <v/>
      </c>
      <c r="G686" s="9" t="str">
        <f aca="false">IF($A686="","",IF(COUNTIF('3. Layout Parts'!$A$2:$A$3001,$A686)=0,"NOT ON BOARD","OK"))</f>
        <v/>
      </c>
    </row>
    <row r="687" customFormat="false" ht="15" hidden="false" customHeight="false" outlineLevel="0" collapsed="false">
      <c r="A687" s="14"/>
      <c r="B687" s="14"/>
      <c r="C687" s="15"/>
      <c r="D687" s="15"/>
      <c r="E687" s="15"/>
      <c r="F687" s="9" t="str">
        <f aca="false">IF($A687="","",IF(COUNTIF($A$2:$A$3001,$A687)&gt;1,"DUPLICATE",""))</f>
        <v/>
      </c>
      <c r="G687" s="9" t="str">
        <f aca="false">IF($A687="","",IF(COUNTIF('3. Layout Parts'!$A$2:$A$3001,$A687)=0,"NOT ON BOARD","OK"))</f>
        <v/>
      </c>
    </row>
    <row r="688" customFormat="false" ht="15" hidden="false" customHeight="false" outlineLevel="0" collapsed="false">
      <c r="A688" s="14"/>
      <c r="B688" s="14"/>
      <c r="C688" s="15"/>
      <c r="D688" s="15"/>
      <c r="E688" s="15"/>
      <c r="F688" s="9" t="str">
        <f aca="false">IF($A688="","",IF(COUNTIF($A$2:$A$3001,$A688)&gt;1,"DUPLICATE",""))</f>
        <v/>
      </c>
      <c r="G688" s="9" t="str">
        <f aca="false">IF($A688="","",IF(COUNTIF('3. Layout Parts'!$A$2:$A$3001,$A688)=0,"NOT ON BOARD","OK"))</f>
        <v/>
      </c>
    </row>
    <row r="689" customFormat="false" ht="15" hidden="false" customHeight="false" outlineLevel="0" collapsed="false">
      <c r="A689" s="14"/>
      <c r="B689" s="14"/>
      <c r="C689" s="15"/>
      <c r="D689" s="15"/>
      <c r="E689" s="15"/>
      <c r="F689" s="9" t="str">
        <f aca="false">IF($A689="","",IF(COUNTIF($A$2:$A$3001,$A689)&gt;1,"DUPLICATE",""))</f>
        <v/>
      </c>
      <c r="G689" s="9" t="str">
        <f aca="false">IF($A689="","",IF(COUNTIF('3. Layout Parts'!$A$2:$A$3001,$A689)=0,"NOT ON BOARD","OK"))</f>
        <v/>
      </c>
    </row>
    <row r="690" customFormat="false" ht="15" hidden="false" customHeight="false" outlineLevel="0" collapsed="false">
      <c r="A690" s="14"/>
      <c r="B690" s="14"/>
      <c r="C690" s="15"/>
      <c r="D690" s="15"/>
      <c r="E690" s="15"/>
      <c r="F690" s="9" t="str">
        <f aca="false">IF($A690="","",IF(COUNTIF($A$2:$A$3001,$A690)&gt;1,"DUPLICATE",""))</f>
        <v/>
      </c>
      <c r="G690" s="9" t="str">
        <f aca="false">IF($A690="","",IF(COUNTIF('3. Layout Parts'!$A$2:$A$3001,$A690)=0,"NOT ON BOARD","OK"))</f>
        <v/>
      </c>
    </row>
    <row r="691" customFormat="false" ht="15" hidden="false" customHeight="false" outlineLevel="0" collapsed="false">
      <c r="A691" s="14"/>
      <c r="B691" s="14"/>
      <c r="C691" s="15"/>
      <c r="D691" s="15"/>
      <c r="E691" s="15"/>
      <c r="F691" s="9" t="str">
        <f aca="false">IF($A691="","",IF(COUNTIF($A$2:$A$3001,$A691)&gt;1,"DUPLICATE",""))</f>
        <v/>
      </c>
      <c r="G691" s="9" t="str">
        <f aca="false">IF($A691="","",IF(COUNTIF('3. Layout Parts'!$A$2:$A$3001,$A691)=0,"NOT ON BOARD","OK"))</f>
        <v/>
      </c>
    </row>
    <row r="692" customFormat="false" ht="15" hidden="false" customHeight="false" outlineLevel="0" collapsed="false">
      <c r="A692" s="14"/>
      <c r="B692" s="14"/>
      <c r="C692" s="15"/>
      <c r="D692" s="15"/>
      <c r="E692" s="15"/>
      <c r="F692" s="9" t="str">
        <f aca="false">IF($A692="","",IF(COUNTIF($A$2:$A$3001,$A692)&gt;1,"DUPLICATE",""))</f>
        <v/>
      </c>
      <c r="G692" s="9" t="str">
        <f aca="false">IF($A692="","",IF(COUNTIF('3. Layout Parts'!$A$2:$A$3001,$A692)=0,"NOT ON BOARD","OK"))</f>
        <v/>
      </c>
    </row>
    <row r="693" customFormat="false" ht="15" hidden="false" customHeight="false" outlineLevel="0" collapsed="false">
      <c r="A693" s="14"/>
      <c r="B693" s="14"/>
      <c r="C693" s="15"/>
      <c r="D693" s="15"/>
      <c r="E693" s="15"/>
      <c r="F693" s="9" t="str">
        <f aca="false">IF($A693="","",IF(COUNTIF($A$2:$A$3001,$A693)&gt;1,"DUPLICATE",""))</f>
        <v/>
      </c>
      <c r="G693" s="9" t="str">
        <f aca="false">IF($A693="","",IF(COUNTIF('3. Layout Parts'!$A$2:$A$3001,$A693)=0,"NOT ON BOARD","OK"))</f>
        <v/>
      </c>
    </row>
    <row r="694" customFormat="false" ht="15" hidden="false" customHeight="false" outlineLevel="0" collapsed="false">
      <c r="A694" s="14"/>
      <c r="B694" s="14"/>
      <c r="C694" s="15"/>
      <c r="D694" s="15"/>
      <c r="E694" s="15"/>
      <c r="F694" s="9" t="str">
        <f aca="false">IF($A694="","",IF(COUNTIF($A$2:$A$3001,$A694)&gt;1,"DUPLICATE",""))</f>
        <v/>
      </c>
      <c r="G694" s="9" t="str">
        <f aca="false">IF($A694="","",IF(COUNTIF('3. Layout Parts'!$A$2:$A$3001,$A694)=0,"NOT ON BOARD","OK"))</f>
        <v/>
      </c>
    </row>
    <row r="695" customFormat="false" ht="15" hidden="false" customHeight="false" outlineLevel="0" collapsed="false">
      <c r="A695" s="14"/>
      <c r="B695" s="14"/>
      <c r="C695" s="15"/>
      <c r="D695" s="15"/>
      <c r="E695" s="15"/>
      <c r="F695" s="9" t="str">
        <f aca="false">IF($A695="","",IF(COUNTIF($A$2:$A$3001,$A695)&gt;1,"DUPLICATE",""))</f>
        <v/>
      </c>
      <c r="G695" s="9" t="str">
        <f aca="false">IF($A695="","",IF(COUNTIF('3. Layout Parts'!$A$2:$A$3001,$A695)=0,"NOT ON BOARD","OK"))</f>
        <v/>
      </c>
    </row>
    <row r="696" customFormat="false" ht="15" hidden="false" customHeight="false" outlineLevel="0" collapsed="false">
      <c r="A696" s="14"/>
      <c r="B696" s="14"/>
      <c r="C696" s="15"/>
      <c r="D696" s="15"/>
      <c r="E696" s="15"/>
      <c r="F696" s="9" t="str">
        <f aca="false">IF($A696="","",IF(COUNTIF($A$2:$A$3001,$A696)&gt;1,"DUPLICATE",""))</f>
        <v/>
      </c>
      <c r="G696" s="9" t="str">
        <f aca="false">IF($A696="","",IF(COUNTIF('3. Layout Parts'!$A$2:$A$3001,$A696)=0,"NOT ON BOARD","OK"))</f>
        <v/>
      </c>
    </row>
    <row r="697" customFormat="false" ht="15" hidden="false" customHeight="false" outlineLevel="0" collapsed="false">
      <c r="A697" s="14"/>
      <c r="B697" s="14"/>
      <c r="C697" s="15"/>
      <c r="D697" s="15"/>
      <c r="E697" s="15"/>
      <c r="F697" s="9" t="str">
        <f aca="false">IF($A697="","",IF(COUNTIF($A$2:$A$3001,$A697)&gt;1,"DUPLICATE",""))</f>
        <v/>
      </c>
      <c r="G697" s="9" t="str">
        <f aca="false">IF($A697="","",IF(COUNTIF('3. Layout Parts'!$A$2:$A$3001,$A697)=0,"NOT ON BOARD","OK"))</f>
        <v/>
      </c>
    </row>
    <row r="698" customFormat="false" ht="15" hidden="false" customHeight="false" outlineLevel="0" collapsed="false">
      <c r="A698" s="14"/>
      <c r="B698" s="14"/>
      <c r="C698" s="15"/>
      <c r="D698" s="15"/>
      <c r="E698" s="15"/>
      <c r="F698" s="9" t="str">
        <f aca="false">IF($A698="","",IF(COUNTIF($A$2:$A$3001,$A698)&gt;1,"DUPLICATE",""))</f>
        <v/>
      </c>
      <c r="G698" s="9" t="str">
        <f aca="false">IF($A698="","",IF(COUNTIF('3. Layout Parts'!$A$2:$A$3001,$A698)=0,"NOT ON BOARD","OK"))</f>
        <v/>
      </c>
    </row>
    <row r="699" customFormat="false" ht="15" hidden="false" customHeight="false" outlineLevel="0" collapsed="false">
      <c r="A699" s="14"/>
      <c r="B699" s="14"/>
      <c r="C699" s="15"/>
      <c r="D699" s="15"/>
      <c r="E699" s="15"/>
      <c r="F699" s="9" t="str">
        <f aca="false">IF($A699="","",IF(COUNTIF($A$2:$A$3001,$A699)&gt;1,"DUPLICATE",""))</f>
        <v/>
      </c>
      <c r="G699" s="9" t="str">
        <f aca="false">IF($A699="","",IF(COUNTIF('3. Layout Parts'!$A$2:$A$3001,$A699)=0,"NOT ON BOARD","OK"))</f>
        <v/>
      </c>
    </row>
    <row r="700" customFormat="false" ht="15" hidden="false" customHeight="false" outlineLevel="0" collapsed="false">
      <c r="A700" s="14"/>
      <c r="B700" s="14"/>
      <c r="C700" s="15"/>
      <c r="D700" s="15"/>
      <c r="E700" s="15"/>
      <c r="F700" s="9" t="str">
        <f aca="false">IF($A700="","",IF(COUNTIF($A$2:$A$3001,$A700)&gt;1,"DUPLICATE",""))</f>
        <v/>
      </c>
      <c r="G700" s="9" t="str">
        <f aca="false">IF($A700="","",IF(COUNTIF('3. Layout Parts'!$A$2:$A$3001,$A700)=0,"NOT ON BOARD","OK"))</f>
        <v/>
      </c>
    </row>
    <row r="701" customFormat="false" ht="15" hidden="false" customHeight="false" outlineLevel="0" collapsed="false">
      <c r="A701" s="14"/>
      <c r="B701" s="14"/>
      <c r="C701" s="15"/>
      <c r="D701" s="15"/>
      <c r="E701" s="15"/>
      <c r="F701" s="9" t="str">
        <f aca="false">IF($A701="","",IF(COUNTIF($A$2:$A$3001,$A701)&gt;1,"DUPLICATE",""))</f>
        <v/>
      </c>
      <c r="G701" s="9" t="str">
        <f aca="false">IF($A701="","",IF(COUNTIF('3. Layout Parts'!$A$2:$A$3001,$A701)=0,"NOT ON BOARD","OK"))</f>
        <v/>
      </c>
    </row>
    <row r="702" customFormat="false" ht="15" hidden="false" customHeight="false" outlineLevel="0" collapsed="false">
      <c r="A702" s="14"/>
      <c r="B702" s="14"/>
      <c r="C702" s="15"/>
      <c r="D702" s="15"/>
      <c r="E702" s="15"/>
      <c r="F702" s="9" t="str">
        <f aca="false">IF($A702="","",IF(COUNTIF($A$2:$A$3001,$A702)&gt;1,"DUPLICATE",""))</f>
        <v/>
      </c>
      <c r="G702" s="9" t="str">
        <f aca="false">IF($A702="","",IF(COUNTIF('3. Layout Parts'!$A$2:$A$3001,$A702)=0,"NOT ON BOARD","OK"))</f>
        <v/>
      </c>
    </row>
    <row r="703" customFormat="false" ht="15" hidden="false" customHeight="false" outlineLevel="0" collapsed="false">
      <c r="A703" s="14"/>
      <c r="B703" s="14"/>
      <c r="C703" s="15"/>
      <c r="D703" s="15"/>
      <c r="E703" s="15"/>
      <c r="F703" s="9" t="str">
        <f aca="false">IF($A703="","",IF(COUNTIF($A$2:$A$3001,$A703)&gt;1,"DUPLICATE",""))</f>
        <v/>
      </c>
      <c r="G703" s="9" t="str">
        <f aca="false">IF($A703="","",IF(COUNTIF('3. Layout Parts'!$A$2:$A$3001,$A703)=0,"NOT ON BOARD","OK"))</f>
        <v/>
      </c>
    </row>
    <row r="704" customFormat="false" ht="15" hidden="false" customHeight="false" outlineLevel="0" collapsed="false">
      <c r="A704" s="14"/>
      <c r="B704" s="14"/>
      <c r="C704" s="15"/>
      <c r="D704" s="15"/>
      <c r="E704" s="15"/>
      <c r="F704" s="9" t="str">
        <f aca="false">IF($A704="","",IF(COUNTIF($A$2:$A$3001,$A704)&gt;1,"DUPLICATE",""))</f>
        <v/>
      </c>
      <c r="G704" s="9" t="str">
        <f aca="false">IF($A704="","",IF(COUNTIF('3. Layout Parts'!$A$2:$A$3001,$A704)=0,"NOT ON BOARD","OK"))</f>
        <v/>
      </c>
    </row>
    <row r="705" customFormat="false" ht="15" hidden="false" customHeight="false" outlineLevel="0" collapsed="false">
      <c r="A705" s="14"/>
      <c r="B705" s="14"/>
      <c r="C705" s="15"/>
      <c r="D705" s="15"/>
      <c r="E705" s="15"/>
      <c r="F705" s="9" t="str">
        <f aca="false">IF($A705="","",IF(COUNTIF($A$2:$A$3001,$A705)&gt;1,"DUPLICATE",""))</f>
        <v/>
      </c>
      <c r="G705" s="9" t="str">
        <f aca="false">IF($A705="","",IF(COUNTIF('3. Layout Parts'!$A$2:$A$3001,$A705)=0,"NOT ON BOARD","OK"))</f>
        <v/>
      </c>
    </row>
    <row r="706" customFormat="false" ht="15" hidden="false" customHeight="false" outlineLevel="0" collapsed="false">
      <c r="A706" s="14"/>
      <c r="B706" s="14"/>
      <c r="C706" s="15"/>
      <c r="D706" s="15"/>
      <c r="E706" s="15"/>
      <c r="F706" s="9" t="str">
        <f aca="false">IF($A706="","",IF(COUNTIF($A$2:$A$3001,$A706)&gt;1,"DUPLICATE",""))</f>
        <v/>
      </c>
      <c r="G706" s="9" t="str">
        <f aca="false">IF($A706="","",IF(COUNTIF('3. Layout Parts'!$A$2:$A$3001,$A706)=0,"NOT ON BOARD","OK"))</f>
        <v/>
      </c>
    </row>
    <row r="707" customFormat="false" ht="15" hidden="false" customHeight="false" outlineLevel="0" collapsed="false">
      <c r="A707" s="14"/>
      <c r="B707" s="14"/>
      <c r="C707" s="15"/>
      <c r="D707" s="15"/>
      <c r="E707" s="15"/>
      <c r="F707" s="9" t="str">
        <f aca="false">IF($A707="","",IF(COUNTIF($A$2:$A$3001,$A707)&gt;1,"DUPLICATE",""))</f>
        <v/>
      </c>
      <c r="G707" s="9" t="str">
        <f aca="false">IF($A707="","",IF(COUNTIF('3. Layout Parts'!$A$2:$A$3001,$A707)=0,"NOT ON BOARD","OK"))</f>
        <v/>
      </c>
    </row>
    <row r="708" customFormat="false" ht="15" hidden="false" customHeight="false" outlineLevel="0" collapsed="false">
      <c r="A708" s="14"/>
      <c r="B708" s="14"/>
      <c r="C708" s="15"/>
      <c r="D708" s="15"/>
      <c r="E708" s="15"/>
      <c r="F708" s="9" t="str">
        <f aca="false">IF($A708="","",IF(COUNTIF($A$2:$A$3001,$A708)&gt;1,"DUPLICATE",""))</f>
        <v/>
      </c>
      <c r="G708" s="9" t="str">
        <f aca="false">IF($A708="","",IF(COUNTIF('3. Layout Parts'!$A$2:$A$3001,$A708)=0,"NOT ON BOARD","OK"))</f>
        <v/>
      </c>
    </row>
    <row r="709" customFormat="false" ht="15" hidden="false" customHeight="false" outlineLevel="0" collapsed="false">
      <c r="A709" s="14"/>
      <c r="B709" s="14"/>
      <c r="C709" s="15"/>
      <c r="D709" s="15"/>
      <c r="E709" s="15"/>
      <c r="F709" s="9" t="str">
        <f aca="false">IF($A709="","",IF(COUNTIF($A$2:$A$3001,$A709)&gt;1,"DUPLICATE",""))</f>
        <v/>
      </c>
      <c r="G709" s="9" t="str">
        <f aca="false">IF($A709="","",IF(COUNTIF('3. Layout Parts'!$A$2:$A$3001,$A709)=0,"NOT ON BOARD","OK"))</f>
        <v/>
      </c>
    </row>
    <row r="710" customFormat="false" ht="15" hidden="false" customHeight="false" outlineLevel="0" collapsed="false">
      <c r="A710" s="14"/>
      <c r="B710" s="14"/>
      <c r="C710" s="15"/>
      <c r="D710" s="15"/>
      <c r="E710" s="15"/>
      <c r="F710" s="9" t="str">
        <f aca="false">IF($A710="","",IF(COUNTIF($A$2:$A$3001,$A710)&gt;1,"DUPLICATE",""))</f>
        <v/>
      </c>
      <c r="G710" s="9" t="str">
        <f aca="false">IF($A710="","",IF(COUNTIF('3. Layout Parts'!$A$2:$A$3001,$A710)=0,"NOT ON BOARD","OK"))</f>
        <v/>
      </c>
    </row>
    <row r="711" customFormat="false" ht="15" hidden="false" customHeight="false" outlineLevel="0" collapsed="false">
      <c r="A711" s="14"/>
      <c r="B711" s="14"/>
      <c r="C711" s="15"/>
      <c r="D711" s="15"/>
      <c r="E711" s="15"/>
      <c r="F711" s="9" t="str">
        <f aca="false">IF($A711="","",IF(COUNTIF($A$2:$A$3001,$A711)&gt;1,"DUPLICATE",""))</f>
        <v/>
      </c>
      <c r="G711" s="9" t="str">
        <f aca="false">IF($A711="","",IF(COUNTIF('3. Layout Parts'!$A$2:$A$3001,$A711)=0,"NOT ON BOARD","OK"))</f>
        <v/>
      </c>
    </row>
    <row r="712" customFormat="false" ht="15" hidden="false" customHeight="false" outlineLevel="0" collapsed="false">
      <c r="A712" s="14"/>
      <c r="B712" s="14"/>
      <c r="C712" s="15"/>
      <c r="D712" s="15"/>
      <c r="E712" s="15"/>
      <c r="F712" s="9" t="str">
        <f aca="false">IF($A712="","",IF(COUNTIF($A$2:$A$3001,$A712)&gt;1,"DUPLICATE",""))</f>
        <v/>
      </c>
      <c r="G712" s="9" t="str">
        <f aca="false">IF($A712="","",IF(COUNTIF('3. Layout Parts'!$A$2:$A$3001,$A712)=0,"NOT ON BOARD","OK"))</f>
        <v/>
      </c>
    </row>
    <row r="713" customFormat="false" ht="15" hidden="false" customHeight="false" outlineLevel="0" collapsed="false">
      <c r="A713" s="14"/>
      <c r="B713" s="14"/>
      <c r="C713" s="15"/>
      <c r="D713" s="15"/>
      <c r="E713" s="15"/>
      <c r="F713" s="9" t="str">
        <f aca="false">IF($A713="","",IF(COUNTIF($A$2:$A$3001,$A713)&gt;1,"DUPLICATE",""))</f>
        <v/>
      </c>
      <c r="G713" s="9" t="str">
        <f aca="false">IF($A713="","",IF(COUNTIF('3. Layout Parts'!$A$2:$A$3001,$A713)=0,"NOT ON BOARD","OK"))</f>
        <v/>
      </c>
    </row>
    <row r="714" customFormat="false" ht="15" hidden="false" customHeight="false" outlineLevel="0" collapsed="false">
      <c r="A714" s="14"/>
      <c r="B714" s="14"/>
      <c r="C714" s="15"/>
      <c r="D714" s="15"/>
      <c r="E714" s="15"/>
      <c r="F714" s="9" t="str">
        <f aca="false">IF($A714="","",IF(COUNTIF($A$2:$A$3001,$A714)&gt;1,"DUPLICATE",""))</f>
        <v/>
      </c>
      <c r="G714" s="9" t="str">
        <f aca="false">IF($A714="","",IF(COUNTIF('3. Layout Parts'!$A$2:$A$3001,$A714)=0,"NOT ON BOARD","OK"))</f>
        <v/>
      </c>
    </row>
    <row r="715" customFormat="false" ht="15" hidden="false" customHeight="false" outlineLevel="0" collapsed="false">
      <c r="A715" s="14"/>
      <c r="B715" s="14"/>
      <c r="C715" s="15"/>
      <c r="D715" s="15"/>
      <c r="E715" s="15"/>
      <c r="F715" s="9" t="str">
        <f aca="false">IF($A715="","",IF(COUNTIF($A$2:$A$3001,$A715)&gt;1,"DUPLICATE",""))</f>
        <v/>
      </c>
      <c r="G715" s="9" t="str">
        <f aca="false">IF($A715="","",IF(COUNTIF('3. Layout Parts'!$A$2:$A$3001,$A715)=0,"NOT ON BOARD","OK"))</f>
        <v/>
      </c>
    </row>
    <row r="716" customFormat="false" ht="15" hidden="false" customHeight="false" outlineLevel="0" collapsed="false">
      <c r="A716" s="14"/>
      <c r="B716" s="14"/>
      <c r="C716" s="15"/>
      <c r="D716" s="15"/>
      <c r="E716" s="15"/>
      <c r="F716" s="9" t="str">
        <f aca="false">IF($A716="","",IF(COUNTIF($A$2:$A$3001,$A716)&gt;1,"DUPLICATE",""))</f>
        <v/>
      </c>
      <c r="G716" s="9" t="str">
        <f aca="false">IF($A716="","",IF(COUNTIF('3. Layout Parts'!$A$2:$A$3001,$A716)=0,"NOT ON BOARD","OK"))</f>
        <v/>
      </c>
    </row>
    <row r="717" customFormat="false" ht="15" hidden="false" customHeight="false" outlineLevel="0" collapsed="false">
      <c r="A717" s="14"/>
      <c r="B717" s="14"/>
      <c r="C717" s="15"/>
      <c r="D717" s="15"/>
      <c r="E717" s="15"/>
      <c r="F717" s="9" t="str">
        <f aca="false">IF($A717="","",IF(COUNTIF($A$2:$A$3001,$A717)&gt;1,"DUPLICATE",""))</f>
        <v/>
      </c>
      <c r="G717" s="9" t="str">
        <f aca="false">IF($A717="","",IF(COUNTIF('3. Layout Parts'!$A$2:$A$3001,$A717)=0,"NOT ON BOARD","OK"))</f>
        <v/>
      </c>
    </row>
    <row r="718" customFormat="false" ht="15" hidden="false" customHeight="false" outlineLevel="0" collapsed="false">
      <c r="A718" s="14"/>
      <c r="B718" s="14"/>
      <c r="C718" s="15"/>
      <c r="D718" s="15"/>
      <c r="E718" s="15"/>
      <c r="F718" s="9" t="str">
        <f aca="false">IF($A718="","",IF(COUNTIF($A$2:$A$3001,$A718)&gt;1,"DUPLICATE",""))</f>
        <v/>
      </c>
      <c r="G718" s="9" t="str">
        <f aca="false">IF($A718="","",IF(COUNTIF('3. Layout Parts'!$A$2:$A$3001,$A718)=0,"NOT ON BOARD","OK"))</f>
        <v/>
      </c>
    </row>
    <row r="719" customFormat="false" ht="15" hidden="false" customHeight="false" outlineLevel="0" collapsed="false">
      <c r="A719" s="14"/>
      <c r="B719" s="14"/>
      <c r="C719" s="15"/>
      <c r="D719" s="15"/>
      <c r="E719" s="15"/>
      <c r="F719" s="9" t="str">
        <f aca="false">IF($A719="","",IF(COUNTIF($A$2:$A$3001,$A719)&gt;1,"DUPLICATE",""))</f>
        <v/>
      </c>
      <c r="G719" s="9" t="str">
        <f aca="false">IF($A719="","",IF(COUNTIF('3. Layout Parts'!$A$2:$A$3001,$A719)=0,"NOT ON BOARD","OK"))</f>
        <v/>
      </c>
    </row>
    <row r="720" customFormat="false" ht="15" hidden="false" customHeight="false" outlineLevel="0" collapsed="false">
      <c r="A720" s="14"/>
      <c r="B720" s="14"/>
      <c r="C720" s="15"/>
      <c r="D720" s="15"/>
      <c r="E720" s="15"/>
      <c r="F720" s="9" t="str">
        <f aca="false">IF($A720="","",IF(COUNTIF($A$2:$A$3001,$A720)&gt;1,"DUPLICATE",""))</f>
        <v/>
      </c>
      <c r="G720" s="9" t="str">
        <f aca="false">IF($A720="","",IF(COUNTIF('3. Layout Parts'!$A$2:$A$3001,$A720)=0,"NOT ON BOARD","OK"))</f>
        <v/>
      </c>
    </row>
    <row r="721" customFormat="false" ht="15" hidden="false" customHeight="false" outlineLevel="0" collapsed="false">
      <c r="A721" s="14"/>
      <c r="B721" s="14"/>
      <c r="C721" s="15"/>
      <c r="D721" s="15"/>
      <c r="E721" s="15"/>
      <c r="F721" s="9" t="str">
        <f aca="false">IF($A721="","",IF(COUNTIF($A$2:$A$3001,$A721)&gt;1,"DUPLICATE",""))</f>
        <v/>
      </c>
      <c r="G721" s="9" t="str">
        <f aca="false">IF($A721="","",IF(COUNTIF('3. Layout Parts'!$A$2:$A$3001,$A721)=0,"NOT ON BOARD","OK"))</f>
        <v/>
      </c>
    </row>
    <row r="722" customFormat="false" ht="15" hidden="false" customHeight="false" outlineLevel="0" collapsed="false">
      <c r="A722" s="14"/>
      <c r="B722" s="14"/>
      <c r="C722" s="15"/>
      <c r="D722" s="15"/>
      <c r="E722" s="15"/>
      <c r="F722" s="9" t="str">
        <f aca="false">IF($A722="","",IF(COUNTIF($A$2:$A$3001,$A722)&gt;1,"DUPLICATE",""))</f>
        <v/>
      </c>
      <c r="G722" s="9" t="str">
        <f aca="false">IF($A722="","",IF(COUNTIF('3. Layout Parts'!$A$2:$A$3001,$A722)=0,"NOT ON BOARD","OK"))</f>
        <v/>
      </c>
    </row>
    <row r="723" customFormat="false" ht="15" hidden="false" customHeight="false" outlineLevel="0" collapsed="false">
      <c r="A723" s="14"/>
      <c r="B723" s="14"/>
      <c r="C723" s="15"/>
      <c r="D723" s="15"/>
      <c r="E723" s="15"/>
      <c r="F723" s="9" t="str">
        <f aca="false">IF($A723="","",IF(COUNTIF($A$2:$A$3001,$A723)&gt;1,"DUPLICATE",""))</f>
        <v/>
      </c>
      <c r="G723" s="9" t="str">
        <f aca="false">IF($A723="","",IF(COUNTIF('3. Layout Parts'!$A$2:$A$3001,$A723)=0,"NOT ON BOARD","OK"))</f>
        <v/>
      </c>
    </row>
    <row r="724" customFormat="false" ht="15" hidden="false" customHeight="false" outlineLevel="0" collapsed="false">
      <c r="A724" s="14"/>
      <c r="B724" s="14"/>
      <c r="C724" s="15"/>
      <c r="D724" s="15"/>
      <c r="E724" s="15"/>
      <c r="F724" s="9" t="str">
        <f aca="false">IF($A724="","",IF(COUNTIF($A$2:$A$3001,$A724)&gt;1,"DUPLICATE",""))</f>
        <v/>
      </c>
      <c r="G724" s="9" t="str">
        <f aca="false">IF($A724="","",IF(COUNTIF('3. Layout Parts'!$A$2:$A$3001,$A724)=0,"NOT ON BOARD","OK"))</f>
        <v/>
      </c>
    </row>
    <row r="725" customFormat="false" ht="15" hidden="false" customHeight="false" outlineLevel="0" collapsed="false">
      <c r="A725" s="14"/>
      <c r="B725" s="14"/>
      <c r="C725" s="15"/>
      <c r="D725" s="15"/>
      <c r="E725" s="15"/>
      <c r="F725" s="9" t="str">
        <f aca="false">IF($A725="","",IF(COUNTIF($A$2:$A$3001,$A725)&gt;1,"DUPLICATE",""))</f>
        <v/>
      </c>
      <c r="G725" s="9" t="str">
        <f aca="false">IF($A725="","",IF(COUNTIF('3. Layout Parts'!$A$2:$A$3001,$A725)=0,"NOT ON BOARD","OK"))</f>
        <v/>
      </c>
    </row>
    <row r="726" customFormat="false" ht="15" hidden="false" customHeight="false" outlineLevel="0" collapsed="false">
      <c r="A726" s="14"/>
      <c r="B726" s="14"/>
      <c r="C726" s="15"/>
      <c r="D726" s="15"/>
      <c r="E726" s="15"/>
      <c r="F726" s="9" t="str">
        <f aca="false">IF($A726="","",IF(COUNTIF($A$2:$A$3001,$A726)&gt;1,"DUPLICATE",""))</f>
        <v/>
      </c>
      <c r="G726" s="9" t="str">
        <f aca="false">IF($A726="","",IF(COUNTIF('3. Layout Parts'!$A$2:$A$3001,$A726)=0,"NOT ON BOARD","OK"))</f>
        <v/>
      </c>
    </row>
    <row r="727" customFormat="false" ht="15" hidden="false" customHeight="false" outlineLevel="0" collapsed="false">
      <c r="A727" s="14"/>
      <c r="B727" s="14"/>
      <c r="C727" s="15"/>
      <c r="D727" s="15"/>
      <c r="E727" s="15"/>
      <c r="F727" s="9" t="str">
        <f aca="false">IF($A727="","",IF(COUNTIF($A$2:$A$3001,$A727)&gt;1,"DUPLICATE",""))</f>
        <v/>
      </c>
      <c r="G727" s="9" t="str">
        <f aca="false">IF($A727="","",IF(COUNTIF('3. Layout Parts'!$A$2:$A$3001,$A727)=0,"NOT ON BOARD","OK"))</f>
        <v/>
      </c>
    </row>
    <row r="728" customFormat="false" ht="15" hidden="false" customHeight="false" outlineLevel="0" collapsed="false">
      <c r="A728" s="14"/>
      <c r="B728" s="14"/>
      <c r="C728" s="15"/>
      <c r="D728" s="15"/>
      <c r="E728" s="15"/>
      <c r="F728" s="9" t="str">
        <f aca="false">IF($A728="","",IF(COUNTIF($A$2:$A$3001,$A728)&gt;1,"DUPLICATE",""))</f>
        <v/>
      </c>
      <c r="G728" s="9" t="str">
        <f aca="false">IF($A728="","",IF(COUNTIF('3. Layout Parts'!$A$2:$A$3001,$A728)=0,"NOT ON BOARD","OK"))</f>
        <v/>
      </c>
    </row>
    <row r="729" customFormat="false" ht="15" hidden="false" customHeight="false" outlineLevel="0" collapsed="false">
      <c r="A729" s="14"/>
      <c r="B729" s="14"/>
      <c r="C729" s="15"/>
      <c r="D729" s="15"/>
      <c r="E729" s="15"/>
      <c r="F729" s="9" t="str">
        <f aca="false">IF($A729="","",IF(COUNTIF($A$2:$A$3001,$A729)&gt;1,"DUPLICATE",""))</f>
        <v/>
      </c>
      <c r="G729" s="9" t="str">
        <f aca="false">IF($A729="","",IF(COUNTIF('3. Layout Parts'!$A$2:$A$3001,$A729)=0,"NOT ON BOARD","OK"))</f>
        <v/>
      </c>
    </row>
    <row r="730" customFormat="false" ht="15" hidden="false" customHeight="false" outlineLevel="0" collapsed="false">
      <c r="A730" s="14"/>
      <c r="B730" s="14"/>
      <c r="C730" s="15"/>
      <c r="D730" s="15"/>
      <c r="E730" s="15"/>
      <c r="F730" s="9" t="str">
        <f aca="false">IF($A730="","",IF(COUNTIF($A$2:$A$3001,$A730)&gt;1,"DUPLICATE",""))</f>
        <v/>
      </c>
      <c r="G730" s="9" t="str">
        <f aca="false">IF($A730="","",IF(COUNTIF('3. Layout Parts'!$A$2:$A$3001,$A730)=0,"NOT ON BOARD","OK"))</f>
        <v/>
      </c>
    </row>
    <row r="731" customFormat="false" ht="15" hidden="false" customHeight="false" outlineLevel="0" collapsed="false">
      <c r="A731" s="14"/>
      <c r="B731" s="14"/>
      <c r="C731" s="15"/>
      <c r="D731" s="15"/>
      <c r="E731" s="15"/>
      <c r="F731" s="9" t="str">
        <f aca="false">IF($A731="","",IF(COUNTIF($A$2:$A$3001,$A731)&gt;1,"DUPLICATE",""))</f>
        <v/>
      </c>
      <c r="G731" s="9" t="str">
        <f aca="false">IF($A731="","",IF(COUNTIF('3. Layout Parts'!$A$2:$A$3001,$A731)=0,"NOT ON BOARD","OK"))</f>
        <v/>
      </c>
    </row>
    <row r="732" customFormat="false" ht="15" hidden="false" customHeight="false" outlineLevel="0" collapsed="false">
      <c r="A732" s="14"/>
      <c r="B732" s="14"/>
      <c r="C732" s="15"/>
      <c r="D732" s="15"/>
      <c r="E732" s="15"/>
      <c r="F732" s="9" t="str">
        <f aca="false">IF($A732="","",IF(COUNTIF($A$2:$A$3001,$A732)&gt;1,"DUPLICATE",""))</f>
        <v/>
      </c>
      <c r="G732" s="9" t="str">
        <f aca="false">IF($A732="","",IF(COUNTIF('3. Layout Parts'!$A$2:$A$3001,$A732)=0,"NOT ON BOARD","OK"))</f>
        <v/>
      </c>
    </row>
    <row r="733" customFormat="false" ht="15" hidden="false" customHeight="false" outlineLevel="0" collapsed="false">
      <c r="A733" s="14"/>
      <c r="B733" s="14"/>
      <c r="C733" s="15"/>
      <c r="D733" s="15"/>
      <c r="E733" s="15"/>
      <c r="F733" s="9" t="str">
        <f aca="false">IF($A733="","",IF(COUNTIF($A$2:$A$3001,$A733)&gt;1,"DUPLICATE",""))</f>
        <v/>
      </c>
      <c r="G733" s="9" t="str">
        <f aca="false">IF($A733="","",IF(COUNTIF('3. Layout Parts'!$A$2:$A$3001,$A733)=0,"NOT ON BOARD","OK"))</f>
        <v/>
      </c>
    </row>
    <row r="734" customFormat="false" ht="15" hidden="false" customHeight="false" outlineLevel="0" collapsed="false">
      <c r="A734" s="14"/>
      <c r="B734" s="14"/>
      <c r="C734" s="15"/>
      <c r="D734" s="15"/>
      <c r="E734" s="15"/>
      <c r="F734" s="9" t="str">
        <f aca="false">IF($A734="","",IF(COUNTIF($A$2:$A$3001,$A734)&gt;1,"DUPLICATE",""))</f>
        <v/>
      </c>
      <c r="G734" s="9" t="str">
        <f aca="false">IF($A734="","",IF(COUNTIF('3. Layout Parts'!$A$2:$A$3001,$A734)=0,"NOT ON BOARD","OK"))</f>
        <v/>
      </c>
    </row>
    <row r="735" customFormat="false" ht="15" hidden="false" customHeight="false" outlineLevel="0" collapsed="false">
      <c r="A735" s="14"/>
      <c r="B735" s="14"/>
      <c r="C735" s="15"/>
      <c r="D735" s="15"/>
      <c r="E735" s="15"/>
      <c r="F735" s="9" t="str">
        <f aca="false">IF($A735="","",IF(COUNTIF($A$2:$A$3001,$A735)&gt;1,"DUPLICATE",""))</f>
        <v/>
      </c>
      <c r="G735" s="9" t="str">
        <f aca="false">IF($A735="","",IF(COUNTIF('3. Layout Parts'!$A$2:$A$3001,$A735)=0,"NOT ON BOARD","OK"))</f>
        <v/>
      </c>
    </row>
    <row r="736" customFormat="false" ht="15" hidden="false" customHeight="false" outlineLevel="0" collapsed="false">
      <c r="A736" s="14"/>
      <c r="B736" s="14"/>
      <c r="C736" s="15"/>
      <c r="D736" s="15"/>
      <c r="E736" s="15"/>
      <c r="F736" s="9" t="str">
        <f aca="false">IF($A736="","",IF(COUNTIF($A$2:$A$3001,$A736)&gt;1,"DUPLICATE",""))</f>
        <v/>
      </c>
      <c r="G736" s="9" t="str">
        <f aca="false">IF($A736="","",IF(COUNTIF('3. Layout Parts'!$A$2:$A$3001,$A736)=0,"NOT ON BOARD","OK"))</f>
        <v/>
      </c>
    </row>
    <row r="737" customFormat="false" ht="15" hidden="false" customHeight="false" outlineLevel="0" collapsed="false">
      <c r="A737" s="14"/>
      <c r="B737" s="14"/>
      <c r="C737" s="15"/>
      <c r="D737" s="15"/>
      <c r="E737" s="15"/>
      <c r="F737" s="9" t="str">
        <f aca="false">IF($A737="","",IF(COUNTIF($A$2:$A$3001,$A737)&gt;1,"DUPLICATE",""))</f>
        <v/>
      </c>
      <c r="G737" s="9" t="str">
        <f aca="false">IF($A737="","",IF(COUNTIF('3. Layout Parts'!$A$2:$A$3001,$A737)=0,"NOT ON BOARD","OK"))</f>
        <v/>
      </c>
    </row>
    <row r="738" customFormat="false" ht="15" hidden="false" customHeight="false" outlineLevel="0" collapsed="false">
      <c r="A738" s="14"/>
      <c r="B738" s="14"/>
      <c r="C738" s="15"/>
      <c r="D738" s="15"/>
      <c r="E738" s="15"/>
      <c r="F738" s="9" t="str">
        <f aca="false">IF($A738="","",IF(COUNTIF($A$2:$A$3001,$A738)&gt;1,"DUPLICATE",""))</f>
        <v/>
      </c>
      <c r="G738" s="9" t="str">
        <f aca="false">IF($A738="","",IF(COUNTIF('3. Layout Parts'!$A$2:$A$3001,$A738)=0,"NOT ON BOARD","OK"))</f>
        <v/>
      </c>
    </row>
    <row r="739" customFormat="false" ht="15" hidden="false" customHeight="false" outlineLevel="0" collapsed="false">
      <c r="A739" s="14"/>
      <c r="B739" s="14"/>
      <c r="C739" s="15"/>
      <c r="D739" s="15"/>
      <c r="E739" s="15"/>
      <c r="F739" s="9" t="str">
        <f aca="false">IF($A739="","",IF(COUNTIF($A$2:$A$3001,$A739)&gt;1,"DUPLICATE",""))</f>
        <v/>
      </c>
      <c r="G739" s="9" t="str">
        <f aca="false">IF($A739="","",IF(COUNTIF('3. Layout Parts'!$A$2:$A$3001,$A739)=0,"NOT ON BOARD","OK"))</f>
        <v/>
      </c>
    </row>
    <row r="740" customFormat="false" ht="15" hidden="false" customHeight="false" outlineLevel="0" collapsed="false">
      <c r="A740" s="14"/>
      <c r="B740" s="14"/>
      <c r="C740" s="15"/>
      <c r="D740" s="15"/>
      <c r="E740" s="15"/>
      <c r="F740" s="9" t="str">
        <f aca="false">IF($A740="","",IF(COUNTIF($A$2:$A$3001,$A740)&gt;1,"DUPLICATE",""))</f>
        <v/>
      </c>
      <c r="G740" s="9" t="str">
        <f aca="false">IF($A740="","",IF(COUNTIF('3. Layout Parts'!$A$2:$A$3001,$A740)=0,"NOT ON BOARD","OK"))</f>
        <v/>
      </c>
    </row>
    <row r="741" customFormat="false" ht="15" hidden="false" customHeight="false" outlineLevel="0" collapsed="false">
      <c r="A741" s="14"/>
      <c r="B741" s="14"/>
      <c r="C741" s="15"/>
      <c r="D741" s="15"/>
      <c r="E741" s="15"/>
      <c r="F741" s="9" t="str">
        <f aca="false">IF($A741="","",IF(COUNTIF($A$2:$A$3001,$A741)&gt;1,"DUPLICATE",""))</f>
        <v/>
      </c>
      <c r="G741" s="9" t="str">
        <f aca="false">IF($A741="","",IF(COUNTIF('3. Layout Parts'!$A$2:$A$3001,$A741)=0,"NOT ON BOARD","OK"))</f>
        <v/>
      </c>
    </row>
    <row r="742" customFormat="false" ht="15" hidden="false" customHeight="false" outlineLevel="0" collapsed="false">
      <c r="A742" s="14"/>
      <c r="B742" s="14"/>
      <c r="C742" s="15"/>
      <c r="D742" s="15"/>
      <c r="E742" s="15"/>
      <c r="F742" s="9" t="str">
        <f aca="false">IF($A742="","",IF(COUNTIF($A$2:$A$3001,$A742)&gt;1,"DUPLICATE",""))</f>
        <v/>
      </c>
      <c r="G742" s="9" t="str">
        <f aca="false">IF($A742="","",IF(COUNTIF('3. Layout Parts'!$A$2:$A$3001,$A742)=0,"NOT ON BOARD","OK"))</f>
        <v/>
      </c>
    </row>
    <row r="743" customFormat="false" ht="15" hidden="false" customHeight="false" outlineLevel="0" collapsed="false">
      <c r="A743" s="14"/>
      <c r="B743" s="14"/>
      <c r="C743" s="15"/>
      <c r="D743" s="15"/>
      <c r="E743" s="15"/>
      <c r="F743" s="9" t="str">
        <f aca="false">IF($A743="","",IF(COUNTIF($A$2:$A$3001,$A743)&gt;1,"DUPLICATE",""))</f>
        <v/>
      </c>
      <c r="G743" s="9" t="str">
        <f aca="false">IF($A743="","",IF(COUNTIF('3. Layout Parts'!$A$2:$A$3001,$A743)=0,"NOT ON BOARD","OK"))</f>
        <v/>
      </c>
    </row>
    <row r="744" customFormat="false" ht="15" hidden="false" customHeight="false" outlineLevel="0" collapsed="false">
      <c r="A744" s="14"/>
      <c r="B744" s="14"/>
      <c r="C744" s="15"/>
      <c r="D744" s="15"/>
      <c r="E744" s="15"/>
      <c r="F744" s="9" t="str">
        <f aca="false">IF($A744="","",IF(COUNTIF($A$2:$A$3001,$A744)&gt;1,"DUPLICATE",""))</f>
        <v/>
      </c>
      <c r="G744" s="9" t="str">
        <f aca="false">IF($A744="","",IF(COUNTIF('3. Layout Parts'!$A$2:$A$3001,$A744)=0,"NOT ON BOARD","OK"))</f>
        <v/>
      </c>
    </row>
    <row r="745" customFormat="false" ht="15" hidden="false" customHeight="false" outlineLevel="0" collapsed="false">
      <c r="A745" s="14"/>
      <c r="B745" s="14"/>
      <c r="C745" s="15"/>
      <c r="D745" s="15"/>
      <c r="E745" s="15"/>
      <c r="F745" s="9" t="str">
        <f aca="false">IF($A745="","",IF(COUNTIF($A$2:$A$3001,$A745)&gt;1,"DUPLICATE",""))</f>
        <v/>
      </c>
      <c r="G745" s="9" t="str">
        <f aca="false">IF($A745="","",IF(COUNTIF('3. Layout Parts'!$A$2:$A$3001,$A745)=0,"NOT ON BOARD","OK"))</f>
        <v/>
      </c>
    </row>
    <row r="746" customFormat="false" ht="15" hidden="false" customHeight="false" outlineLevel="0" collapsed="false">
      <c r="A746" s="14"/>
      <c r="B746" s="14"/>
      <c r="C746" s="15"/>
      <c r="D746" s="15"/>
      <c r="E746" s="15"/>
      <c r="F746" s="9" t="str">
        <f aca="false">IF($A746="","",IF(COUNTIF($A$2:$A$3001,$A746)&gt;1,"DUPLICATE",""))</f>
        <v/>
      </c>
      <c r="G746" s="9" t="str">
        <f aca="false">IF($A746="","",IF(COUNTIF('3. Layout Parts'!$A$2:$A$3001,$A746)=0,"NOT ON BOARD","OK"))</f>
        <v/>
      </c>
    </row>
    <row r="747" customFormat="false" ht="15" hidden="false" customHeight="false" outlineLevel="0" collapsed="false">
      <c r="A747" s="14"/>
      <c r="B747" s="14"/>
      <c r="C747" s="15"/>
      <c r="D747" s="15"/>
      <c r="E747" s="15"/>
      <c r="F747" s="9" t="str">
        <f aca="false">IF($A747="","",IF(COUNTIF($A$2:$A$3001,$A747)&gt;1,"DUPLICATE",""))</f>
        <v/>
      </c>
      <c r="G747" s="9" t="str">
        <f aca="false">IF($A747="","",IF(COUNTIF('3. Layout Parts'!$A$2:$A$3001,$A747)=0,"NOT ON BOARD","OK"))</f>
        <v/>
      </c>
    </row>
    <row r="748" customFormat="false" ht="15" hidden="false" customHeight="false" outlineLevel="0" collapsed="false">
      <c r="A748" s="14"/>
      <c r="B748" s="14"/>
      <c r="C748" s="15"/>
      <c r="D748" s="15"/>
      <c r="E748" s="15"/>
      <c r="F748" s="9" t="str">
        <f aca="false">IF($A748="","",IF(COUNTIF($A$2:$A$3001,$A748)&gt;1,"DUPLICATE",""))</f>
        <v/>
      </c>
      <c r="G748" s="9" t="str">
        <f aca="false">IF($A748="","",IF(COUNTIF('3. Layout Parts'!$A$2:$A$3001,$A748)=0,"NOT ON BOARD","OK"))</f>
        <v/>
      </c>
    </row>
    <row r="749" customFormat="false" ht="15" hidden="false" customHeight="false" outlineLevel="0" collapsed="false">
      <c r="A749" s="14"/>
      <c r="B749" s="14"/>
      <c r="C749" s="15"/>
      <c r="D749" s="15"/>
      <c r="E749" s="15"/>
      <c r="F749" s="9" t="str">
        <f aca="false">IF($A749="","",IF(COUNTIF($A$2:$A$3001,$A749)&gt;1,"DUPLICATE",""))</f>
        <v/>
      </c>
      <c r="G749" s="9" t="str">
        <f aca="false">IF($A749="","",IF(COUNTIF('3. Layout Parts'!$A$2:$A$3001,$A749)=0,"NOT ON BOARD","OK"))</f>
        <v/>
      </c>
    </row>
    <row r="750" customFormat="false" ht="15" hidden="false" customHeight="false" outlineLevel="0" collapsed="false">
      <c r="A750" s="14"/>
      <c r="B750" s="14"/>
      <c r="C750" s="15"/>
      <c r="D750" s="15"/>
      <c r="E750" s="15"/>
      <c r="F750" s="9" t="str">
        <f aca="false">IF($A750="","",IF(COUNTIF($A$2:$A$3001,$A750)&gt;1,"DUPLICATE",""))</f>
        <v/>
      </c>
      <c r="G750" s="9" t="str">
        <f aca="false">IF($A750="","",IF(COUNTIF('3. Layout Parts'!$A$2:$A$3001,$A750)=0,"NOT ON BOARD","OK"))</f>
        <v/>
      </c>
    </row>
    <row r="751" customFormat="false" ht="15" hidden="false" customHeight="false" outlineLevel="0" collapsed="false">
      <c r="A751" s="14"/>
      <c r="B751" s="14"/>
      <c r="C751" s="15"/>
      <c r="D751" s="15"/>
      <c r="E751" s="15"/>
      <c r="F751" s="9" t="str">
        <f aca="false">IF($A751="","",IF(COUNTIF($A$2:$A$3001,$A751)&gt;1,"DUPLICATE",""))</f>
        <v/>
      </c>
      <c r="G751" s="9" t="str">
        <f aca="false">IF($A751="","",IF(COUNTIF('3. Layout Parts'!$A$2:$A$3001,$A751)=0,"NOT ON BOARD","OK"))</f>
        <v/>
      </c>
    </row>
    <row r="752" customFormat="false" ht="15" hidden="false" customHeight="false" outlineLevel="0" collapsed="false">
      <c r="A752" s="14"/>
      <c r="B752" s="14"/>
      <c r="C752" s="15"/>
      <c r="D752" s="15"/>
      <c r="E752" s="15"/>
      <c r="F752" s="9" t="str">
        <f aca="false">IF($A752="","",IF(COUNTIF($A$2:$A$3001,$A752)&gt;1,"DUPLICATE",""))</f>
        <v/>
      </c>
      <c r="G752" s="9" t="str">
        <f aca="false">IF($A752="","",IF(COUNTIF('3. Layout Parts'!$A$2:$A$3001,$A752)=0,"NOT ON BOARD","OK"))</f>
        <v/>
      </c>
    </row>
    <row r="753" customFormat="false" ht="15" hidden="false" customHeight="false" outlineLevel="0" collapsed="false">
      <c r="A753" s="14"/>
      <c r="B753" s="14"/>
      <c r="C753" s="15"/>
      <c r="D753" s="15"/>
      <c r="E753" s="15"/>
      <c r="F753" s="9" t="str">
        <f aca="false">IF($A753="","",IF(COUNTIF($A$2:$A$3001,$A753)&gt;1,"DUPLICATE",""))</f>
        <v/>
      </c>
      <c r="G753" s="9" t="str">
        <f aca="false">IF($A753="","",IF(COUNTIF('3. Layout Parts'!$A$2:$A$3001,$A753)=0,"NOT ON BOARD","OK"))</f>
        <v/>
      </c>
    </row>
    <row r="754" customFormat="false" ht="15" hidden="false" customHeight="false" outlineLevel="0" collapsed="false">
      <c r="A754" s="14"/>
      <c r="B754" s="14"/>
      <c r="C754" s="15"/>
      <c r="D754" s="15"/>
      <c r="E754" s="15"/>
      <c r="F754" s="9" t="str">
        <f aca="false">IF($A754="","",IF(COUNTIF($A$2:$A$3001,$A754)&gt;1,"DUPLICATE",""))</f>
        <v/>
      </c>
      <c r="G754" s="9" t="str">
        <f aca="false">IF($A754="","",IF(COUNTIF('3. Layout Parts'!$A$2:$A$3001,$A754)=0,"NOT ON BOARD","OK"))</f>
        <v/>
      </c>
    </row>
    <row r="755" customFormat="false" ht="15" hidden="false" customHeight="false" outlineLevel="0" collapsed="false">
      <c r="A755" s="14"/>
      <c r="B755" s="14"/>
      <c r="C755" s="15"/>
      <c r="D755" s="15"/>
      <c r="E755" s="15"/>
      <c r="F755" s="9" t="str">
        <f aca="false">IF($A755="","",IF(COUNTIF($A$2:$A$3001,$A755)&gt;1,"DUPLICATE",""))</f>
        <v/>
      </c>
      <c r="G755" s="9" t="str">
        <f aca="false">IF($A755="","",IF(COUNTIF('3. Layout Parts'!$A$2:$A$3001,$A755)=0,"NOT ON BOARD","OK"))</f>
        <v/>
      </c>
    </row>
    <row r="756" customFormat="false" ht="15" hidden="false" customHeight="false" outlineLevel="0" collapsed="false">
      <c r="A756" s="14"/>
      <c r="B756" s="14"/>
      <c r="C756" s="15"/>
      <c r="D756" s="15"/>
      <c r="E756" s="15"/>
      <c r="F756" s="9" t="str">
        <f aca="false">IF($A756="","",IF(COUNTIF($A$2:$A$3001,$A756)&gt;1,"DUPLICATE",""))</f>
        <v/>
      </c>
      <c r="G756" s="9" t="str">
        <f aca="false">IF($A756="","",IF(COUNTIF('3. Layout Parts'!$A$2:$A$3001,$A756)=0,"NOT ON BOARD","OK"))</f>
        <v/>
      </c>
    </row>
    <row r="757" customFormat="false" ht="15" hidden="false" customHeight="false" outlineLevel="0" collapsed="false">
      <c r="A757" s="14"/>
      <c r="B757" s="14"/>
      <c r="C757" s="15"/>
      <c r="D757" s="15"/>
      <c r="E757" s="15"/>
      <c r="F757" s="9" t="str">
        <f aca="false">IF($A757="","",IF(COUNTIF($A$2:$A$3001,$A757)&gt;1,"DUPLICATE",""))</f>
        <v/>
      </c>
      <c r="G757" s="9" t="str">
        <f aca="false">IF($A757="","",IF(COUNTIF('3. Layout Parts'!$A$2:$A$3001,$A757)=0,"NOT ON BOARD","OK"))</f>
        <v/>
      </c>
    </row>
    <row r="758" customFormat="false" ht="15" hidden="false" customHeight="false" outlineLevel="0" collapsed="false">
      <c r="A758" s="14"/>
      <c r="B758" s="14"/>
      <c r="C758" s="15"/>
      <c r="D758" s="15"/>
      <c r="E758" s="15"/>
      <c r="F758" s="9" t="str">
        <f aca="false">IF($A758="","",IF(COUNTIF($A$2:$A$3001,$A758)&gt;1,"DUPLICATE",""))</f>
        <v/>
      </c>
      <c r="G758" s="9" t="str">
        <f aca="false">IF($A758="","",IF(COUNTIF('3. Layout Parts'!$A$2:$A$3001,$A758)=0,"NOT ON BOARD","OK"))</f>
        <v/>
      </c>
    </row>
    <row r="759" customFormat="false" ht="15" hidden="false" customHeight="false" outlineLevel="0" collapsed="false">
      <c r="A759" s="14"/>
      <c r="B759" s="14"/>
      <c r="C759" s="15"/>
      <c r="D759" s="15"/>
      <c r="E759" s="15"/>
      <c r="F759" s="9" t="str">
        <f aca="false">IF($A759="","",IF(COUNTIF($A$2:$A$3001,$A759)&gt;1,"DUPLICATE",""))</f>
        <v/>
      </c>
      <c r="G759" s="9" t="str">
        <f aca="false">IF($A759="","",IF(COUNTIF('3. Layout Parts'!$A$2:$A$3001,$A759)=0,"NOT ON BOARD","OK"))</f>
        <v/>
      </c>
    </row>
    <row r="760" customFormat="false" ht="15" hidden="false" customHeight="false" outlineLevel="0" collapsed="false">
      <c r="A760" s="14"/>
      <c r="B760" s="14"/>
      <c r="C760" s="15"/>
      <c r="D760" s="15"/>
      <c r="E760" s="15"/>
      <c r="F760" s="9" t="str">
        <f aca="false">IF($A760="","",IF(COUNTIF($A$2:$A$3001,$A760)&gt;1,"DUPLICATE",""))</f>
        <v/>
      </c>
      <c r="G760" s="9" t="str">
        <f aca="false">IF($A760="","",IF(COUNTIF('3. Layout Parts'!$A$2:$A$3001,$A760)=0,"NOT ON BOARD","OK"))</f>
        <v/>
      </c>
    </row>
    <row r="761" customFormat="false" ht="15" hidden="false" customHeight="false" outlineLevel="0" collapsed="false">
      <c r="A761" s="14"/>
      <c r="B761" s="14"/>
      <c r="C761" s="15"/>
      <c r="D761" s="15"/>
      <c r="E761" s="15"/>
      <c r="F761" s="9" t="str">
        <f aca="false">IF($A761="","",IF(COUNTIF($A$2:$A$3001,$A761)&gt;1,"DUPLICATE",""))</f>
        <v/>
      </c>
      <c r="G761" s="9" t="str">
        <f aca="false">IF($A761="","",IF(COUNTIF('3. Layout Parts'!$A$2:$A$3001,$A761)=0,"NOT ON BOARD","OK"))</f>
        <v/>
      </c>
    </row>
    <row r="762" customFormat="false" ht="15" hidden="false" customHeight="false" outlineLevel="0" collapsed="false">
      <c r="A762" s="14"/>
      <c r="B762" s="14"/>
      <c r="C762" s="15"/>
      <c r="D762" s="15"/>
      <c r="E762" s="15"/>
      <c r="F762" s="9" t="str">
        <f aca="false">IF($A762="","",IF(COUNTIF($A$2:$A$3001,$A762)&gt;1,"DUPLICATE",""))</f>
        <v/>
      </c>
      <c r="G762" s="9" t="str">
        <f aca="false">IF($A762="","",IF(COUNTIF('3. Layout Parts'!$A$2:$A$3001,$A762)=0,"NOT ON BOARD","OK"))</f>
        <v/>
      </c>
    </row>
    <row r="763" customFormat="false" ht="15" hidden="false" customHeight="false" outlineLevel="0" collapsed="false">
      <c r="A763" s="14"/>
      <c r="B763" s="14"/>
      <c r="C763" s="15"/>
      <c r="D763" s="15"/>
      <c r="E763" s="15"/>
      <c r="F763" s="9" t="str">
        <f aca="false">IF($A763="","",IF(COUNTIF($A$2:$A$3001,$A763)&gt;1,"DUPLICATE",""))</f>
        <v/>
      </c>
      <c r="G763" s="9" t="str">
        <f aca="false">IF($A763="","",IF(COUNTIF('3. Layout Parts'!$A$2:$A$3001,$A763)=0,"NOT ON BOARD","OK"))</f>
        <v/>
      </c>
    </row>
    <row r="764" customFormat="false" ht="15" hidden="false" customHeight="false" outlineLevel="0" collapsed="false">
      <c r="A764" s="14"/>
      <c r="B764" s="14"/>
      <c r="C764" s="15"/>
      <c r="D764" s="15"/>
      <c r="E764" s="15"/>
      <c r="F764" s="9" t="str">
        <f aca="false">IF($A764="","",IF(COUNTIF($A$2:$A$3001,$A764)&gt;1,"DUPLICATE",""))</f>
        <v/>
      </c>
      <c r="G764" s="9" t="str">
        <f aca="false">IF($A764="","",IF(COUNTIF('3. Layout Parts'!$A$2:$A$3001,$A764)=0,"NOT ON BOARD","OK"))</f>
        <v/>
      </c>
    </row>
    <row r="765" customFormat="false" ht="15" hidden="false" customHeight="false" outlineLevel="0" collapsed="false">
      <c r="A765" s="14"/>
      <c r="B765" s="14"/>
      <c r="C765" s="15"/>
      <c r="D765" s="15"/>
      <c r="E765" s="15"/>
      <c r="F765" s="9" t="str">
        <f aca="false">IF($A765="","",IF(COUNTIF($A$2:$A$3001,$A765)&gt;1,"DUPLICATE",""))</f>
        <v/>
      </c>
      <c r="G765" s="9" t="str">
        <f aca="false">IF($A765="","",IF(COUNTIF('3. Layout Parts'!$A$2:$A$3001,$A765)=0,"NOT ON BOARD","OK"))</f>
        <v/>
      </c>
    </row>
    <row r="766" customFormat="false" ht="15" hidden="false" customHeight="false" outlineLevel="0" collapsed="false">
      <c r="A766" s="14"/>
      <c r="B766" s="14"/>
      <c r="C766" s="15"/>
      <c r="D766" s="15"/>
      <c r="E766" s="15"/>
      <c r="F766" s="9" t="str">
        <f aca="false">IF($A766="","",IF(COUNTIF($A$2:$A$3001,$A766)&gt;1,"DUPLICATE",""))</f>
        <v/>
      </c>
      <c r="G766" s="9" t="str">
        <f aca="false">IF($A766="","",IF(COUNTIF('3. Layout Parts'!$A$2:$A$3001,$A766)=0,"NOT ON BOARD","OK"))</f>
        <v/>
      </c>
    </row>
    <row r="767" customFormat="false" ht="15" hidden="false" customHeight="false" outlineLevel="0" collapsed="false">
      <c r="A767" s="14"/>
      <c r="B767" s="14"/>
      <c r="C767" s="15"/>
      <c r="D767" s="15"/>
      <c r="E767" s="15"/>
      <c r="F767" s="9" t="str">
        <f aca="false">IF($A767="","",IF(COUNTIF($A$2:$A$3001,$A767)&gt;1,"DUPLICATE",""))</f>
        <v/>
      </c>
      <c r="G767" s="9" t="str">
        <f aca="false">IF($A767="","",IF(COUNTIF('3. Layout Parts'!$A$2:$A$3001,$A767)=0,"NOT ON BOARD","OK"))</f>
        <v/>
      </c>
    </row>
    <row r="768" customFormat="false" ht="15" hidden="false" customHeight="false" outlineLevel="0" collapsed="false">
      <c r="A768" s="14"/>
      <c r="B768" s="14"/>
      <c r="C768" s="15"/>
      <c r="D768" s="15"/>
      <c r="E768" s="15"/>
      <c r="F768" s="9" t="str">
        <f aca="false">IF($A768="","",IF(COUNTIF($A$2:$A$3001,$A768)&gt;1,"DUPLICATE",""))</f>
        <v/>
      </c>
      <c r="G768" s="9" t="str">
        <f aca="false">IF($A768="","",IF(COUNTIF('3. Layout Parts'!$A$2:$A$3001,$A768)=0,"NOT ON BOARD","OK"))</f>
        <v/>
      </c>
    </row>
    <row r="769" customFormat="false" ht="15" hidden="false" customHeight="false" outlineLevel="0" collapsed="false">
      <c r="A769" s="14"/>
      <c r="B769" s="14"/>
      <c r="C769" s="15"/>
      <c r="D769" s="15"/>
      <c r="E769" s="15"/>
      <c r="F769" s="9" t="str">
        <f aca="false">IF($A769="","",IF(COUNTIF($A$2:$A$3001,$A769)&gt;1,"DUPLICATE",""))</f>
        <v/>
      </c>
      <c r="G769" s="9" t="str">
        <f aca="false">IF($A769="","",IF(COUNTIF('3. Layout Parts'!$A$2:$A$3001,$A769)=0,"NOT ON BOARD","OK"))</f>
        <v/>
      </c>
    </row>
    <row r="770" customFormat="false" ht="15" hidden="false" customHeight="false" outlineLevel="0" collapsed="false">
      <c r="A770" s="14"/>
      <c r="B770" s="14"/>
      <c r="C770" s="15"/>
      <c r="D770" s="15"/>
      <c r="E770" s="15"/>
      <c r="F770" s="9" t="str">
        <f aca="false">IF($A770="","",IF(COUNTIF($A$2:$A$3001,$A770)&gt;1,"DUPLICATE",""))</f>
        <v/>
      </c>
      <c r="G770" s="9" t="str">
        <f aca="false">IF($A770="","",IF(COUNTIF('3. Layout Parts'!$A$2:$A$3001,$A770)=0,"NOT ON BOARD","OK"))</f>
        <v/>
      </c>
    </row>
    <row r="771" customFormat="false" ht="15" hidden="false" customHeight="false" outlineLevel="0" collapsed="false">
      <c r="A771" s="14"/>
      <c r="B771" s="14"/>
      <c r="C771" s="15"/>
      <c r="D771" s="15"/>
      <c r="E771" s="15"/>
      <c r="F771" s="9" t="str">
        <f aca="false">IF($A771="","",IF(COUNTIF($A$2:$A$3001,$A771)&gt;1,"DUPLICATE",""))</f>
        <v/>
      </c>
      <c r="G771" s="9" t="str">
        <f aca="false">IF($A771="","",IF(COUNTIF('3. Layout Parts'!$A$2:$A$3001,$A771)=0,"NOT ON BOARD","OK"))</f>
        <v/>
      </c>
    </row>
    <row r="772" customFormat="false" ht="15" hidden="false" customHeight="false" outlineLevel="0" collapsed="false">
      <c r="A772" s="14"/>
      <c r="B772" s="14"/>
      <c r="C772" s="15"/>
      <c r="D772" s="15"/>
      <c r="E772" s="15"/>
      <c r="F772" s="9" t="str">
        <f aca="false">IF($A772="","",IF(COUNTIF($A$2:$A$3001,$A772)&gt;1,"DUPLICATE",""))</f>
        <v/>
      </c>
      <c r="G772" s="9" t="str">
        <f aca="false">IF($A772="","",IF(COUNTIF('3. Layout Parts'!$A$2:$A$3001,$A772)=0,"NOT ON BOARD","OK"))</f>
        <v/>
      </c>
    </row>
    <row r="773" customFormat="false" ht="15" hidden="false" customHeight="false" outlineLevel="0" collapsed="false">
      <c r="A773" s="14"/>
      <c r="B773" s="14"/>
      <c r="C773" s="15"/>
      <c r="D773" s="15"/>
      <c r="E773" s="15"/>
      <c r="F773" s="9" t="str">
        <f aca="false">IF($A773="","",IF(COUNTIF($A$2:$A$3001,$A773)&gt;1,"DUPLICATE",""))</f>
        <v/>
      </c>
      <c r="G773" s="9" t="str">
        <f aca="false">IF($A773="","",IF(COUNTIF('3. Layout Parts'!$A$2:$A$3001,$A773)=0,"NOT ON BOARD","OK"))</f>
        <v/>
      </c>
    </row>
    <row r="774" customFormat="false" ht="15" hidden="false" customHeight="false" outlineLevel="0" collapsed="false">
      <c r="A774" s="14"/>
      <c r="B774" s="14"/>
      <c r="C774" s="15"/>
      <c r="D774" s="15"/>
      <c r="E774" s="15"/>
      <c r="F774" s="9" t="str">
        <f aca="false">IF($A774="","",IF(COUNTIF($A$2:$A$3001,$A774)&gt;1,"DUPLICATE",""))</f>
        <v/>
      </c>
      <c r="G774" s="9" t="str">
        <f aca="false">IF($A774="","",IF(COUNTIF('3. Layout Parts'!$A$2:$A$3001,$A774)=0,"NOT ON BOARD","OK"))</f>
        <v/>
      </c>
    </row>
    <row r="775" customFormat="false" ht="15" hidden="false" customHeight="false" outlineLevel="0" collapsed="false">
      <c r="A775" s="14"/>
      <c r="B775" s="14"/>
      <c r="C775" s="15"/>
      <c r="D775" s="15"/>
      <c r="E775" s="15"/>
      <c r="F775" s="9" t="str">
        <f aca="false">IF($A775="","",IF(COUNTIF($A$2:$A$3001,$A775)&gt;1,"DUPLICATE",""))</f>
        <v/>
      </c>
      <c r="G775" s="9" t="str">
        <f aca="false">IF($A775="","",IF(COUNTIF('3. Layout Parts'!$A$2:$A$3001,$A775)=0,"NOT ON BOARD","OK"))</f>
        <v/>
      </c>
    </row>
    <row r="776" customFormat="false" ht="15" hidden="false" customHeight="false" outlineLevel="0" collapsed="false">
      <c r="A776" s="14"/>
      <c r="B776" s="14"/>
      <c r="C776" s="15"/>
      <c r="D776" s="15"/>
      <c r="E776" s="15"/>
      <c r="F776" s="9" t="str">
        <f aca="false">IF($A776="","",IF(COUNTIF($A$2:$A$3001,$A776)&gt;1,"DUPLICATE",""))</f>
        <v/>
      </c>
      <c r="G776" s="9" t="str">
        <f aca="false">IF($A776="","",IF(COUNTIF('3. Layout Parts'!$A$2:$A$3001,$A776)=0,"NOT ON BOARD","OK"))</f>
        <v/>
      </c>
    </row>
    <row r="777" customFormat="false" ht="15" hidden="false" customHeight="false" outlineLevel="0" collapsed="false">
      <c r="A777" s="14"/>
      <c r="B777" s="14"/>
      <c r="C777" s="15"/>
      <c r="D777" s="15"/>
      <c r="E777" s="15"/>
      <c r="F777" s="9" t="str">
        <f aca="false">IF($A777="","",IF(COUNTIF($A$2:$A$3001,$A777)&gt;1,"DUPLICATE",""))</f>
        <v/>
      </c>
      <c r="G777" s="9" t="str">
        <f aca="false">IF($A777="","",IF(COUNTIF('3. Layout Parts'!$A$2:$A$3001,$A777)=0,"NOT ON BOARD","OK"))</f>
        <v/>
      </c>
    </row>
    <row r="778" customFormat="false" ht="15" hidden="false" customHeight="false" outlineLevel="0" collapsed="false">
      <c r="A778" s="14"/>
      <c r="B778" s="14"/>
      <c r="C778" s="15"/>
      <c r="D778" s="15"/>
      <c r="E778" s="15"/>
      <c r="F778" s="9" t="str">
        <f aca="false">IF($A778="","",IF(COUNTIF($A$2:$A$3001,$A778)&gt;1,"DUPLICATE",""))</f>
        <v/>
      </c>
      <c r="G778" s="9" t="str">
        <f aca="false">IF($A778="","",IF(COUNTIF('3. Layout Parts'!$A$2:$A$3001,$A778)=0,"NOT ON BOARD","OK"))</f>
        <v/>
      </c>
    </row>
    <row r="779" customFormat="false" ht="15" hidden="false" customHeight="false" outlineLevel="0" collapsed="false">
      <c r="A779" s="14"/>
      <c r="B779" s="14"/>
      <c r="C779" s="15"/>
      <c r="D779" s="15"/>
      <c r="E779" s="15"/>
      <c r="F779" s="9" t="str">
        <f aca="false">IF($A779="","",IF(COUNTIF($A$2:$A$3001,$A779)&gt;1,"DUPLICATE",""))</f>
        <v/>
      </c>
      <c r="G779" s="9" t="str">
        <f aca="false">IF($A779="","",IF(COUNTIF('3. Layout Parts'!$A$2:$A$3001,$A779)=0,"NOT ON BOARD","OK"))</f>
        <v/>
      </c>
    </row>
    <row r="780" customFormat="false" ht="15" hidden="false" customHeight="false" outlineLevel="0" collapsed="false">
      <c r="A780" s="14"/>
      <c r="B780" s="14"/>
      <c r="C780" s="15"/>
      <c r="D780" s="15"/>
      <c r="E780" s="15"/>
      <c r="F780" s="9" t="str">
        <f aca="false">IF($A780="","",IF(COUNTIF($A$2:$A$3001,$A780)&gt;1,"DUPLICATE",""))</f>
        <v/>
      </c>
      <c r="G780" s="9" t="str">
        <f aca="false">IF($A780="","",IF(COUNTIF('3. Layout Parts'!$A$2:$A$3001,$A780)=0,"NOT ON BOARD","OK"))</f>
        <v/>
      </c>
    </row>
    <row r="781" customFormat="false" ht="15" hidden="false" customHeight="false" outlineLevel="0" collapsed="false">
      <c r="A781" s="14"/>
      <c r="B781" s="14"/>
      <c r="C781" s="15"/>
      <c r="D781" s="15"/>
      <c r="E781" s="15"/>
      <c r="F781" s="9" t="str">
        <f aca="false">IF($A781="","",IF(COUNTIF($A$2:$A$3001,$A781)&gt;1,"DUPLICATE",""))</f>
        <v/>
      </c>
      <c r="G781" s="9" t="str">
        <f aca="false">IF($A781="","",IF(COUNTIF('3. Layout Parts'!$A$2:$A$3001,$A781)=0,"NOT ON BOARD","OK"))</f>
        <v/>
      </c>
    </row>
    <row r="782" customFormat="false" ht="15" hidden="false" customHeight="false" outlineLevel="0" collapsed="false">
      <c r="A782" s="14"/>
      <c r="B782" s="14"/>
      <c r="C782" s="15"/>
      <c r="D782" s="15"/>
      <c r="E782" s="15"/>
      <c r="F782" s="9" t="str">
        <f aca="false">IF($A782="","",IF(COUNTIF($A$2:$A$3001,$A782)&gt;1,"DUPLICATE",""))</f>
        <v/>
      </c>
      <c r="G782" s="9" t="str">
        <f aca="false">IF($A782="","",IF(COUNTIF('3. Layout Parts'!$A$2:$A$3001,$A782)=0,"NOT ON BOARD","OK"))</f>
        <v/>
      </c>
    </row>
    <row r="783" customFormat="false" ht="15" hidden="false" customHeight="false" outlineLevel="0" collapsed="false">
      <c r="A783" s="14"/>
      <c r="B783" s="14"/>
      <c r="C783" s="15"/>
      <c r="D783" s="15"/>
      <c r="E783" s="15"/>
      <c r="F783" s="9" t="str">
        <f aca="false">IF($A783="","",IF(COUNTIF($A$2:$A$3001,$A783)&gt;1,"DUPLICATE",""))</f>
        <v/>
      </c>
      <c r="G783" s="9" t="str">
        <f aca="false">IF($A783="","",IF(COUNTIF('3. Layout Parts'!$A$2:$A$3001,$A783)=0,"NOT ON BOARD","OK"))</f>
        <v/>
      </c>
    </row>
    <row r="784" customFormat="false" ht="15" hidden="false" customHeight="false" outlineLevel="0" collapsed="false">
      <c r="A784" s="14"/>
      <c r="B784" s="14"/>
      <c r="C784" s="15"/>
      <c r="D784" s="15"/>
      <c r="E784" s="15"/>
      <c r="F784" s="9" t="str">
        <f aca="false">IF($A784="","",IF(COUNTIF($A$2:$A$3001,$A784)&gt;1,"DUPLICATE",""))</f>
        <v/>
      </c>
      <c r="G784" s="9" t="str">
        <f aca="false">IF($A784="","",IF(COUNTIF('3. Layout Parts'!$A$2:$A$3001,$A784)=0,"NOT ON BOARD","OK"))</f>
        <v/>
      </c>
    </row>
    <row r="785" customFormat="false" ht="15" hidden="false" customHeight="false" outlineLevel="0" collapsed="false">
      <c r="A785" s="14"/>
      <c r="B785" s="14"/>
      <c r="C785" s="15"/>
      <c r="D785" s="15"/>
      <c r="E785" s="15"/>
      <c r="F785" s="9" t="str">
        <f aca="false">IF($A785="","",IF(COUNTIF($A$2:$A$3001,$A785)&gt;1,"DUPLICATE",""))</f>
        <v/>
      </c>
      <c r="G785" s="9" t="str">
        <f aca="false">IF($A785="","",IF(COUNTIF('3. Layout Parts'!$A$2:$A$3001,$A785)=0,"NOT ON BOARD","OK"))</f>
        <v/>
      </c>
    </row>
    <row r="786" customFormat="false" ht="15" hidden="false" customHeight="false" outlineLevel="0" collapsed="false">
      <c r="A786" s="14"/>
      <c r="B786" s="14"/>
      <c r="C786" s="15"/>
      <c r="D786" s="15"/>
      <c r="E786" s="15"/>
      <c r="F786" s="9" t="str">
        <f aca="false">IF($A786="","",IF(COUNTIF($A$2:$A$3001,$A786)&gt;1,"DUPLICATE",""))</f>
        <v/>
      </c>
      <c r="G786" s="9" t="str">
        <f aca="false">IF($A786="","",IF(COUNTIF('3. Layout Parts'!$A$2:$A$3001,$A786)=0,"NOT ON BOARD","OK"))</f>
        <v/>
      </c>
    </row>
    <row r="787" customFormat="false" ht="15" hidden="false" customHeight="false" outlineLevel="0" collapsed="false">
      <c r="A787" s="14"/>
      <c r="B787" s="14"/>
      <c r="C787" s="15"/>
      <c r="D787" s="15"/>
      <c r="E787" s="15"/>
      <c r="F787" s="9" t="str">
        <f aca="false">IF($A787="","",IF(COUNTIF($A$2:$A$3001,$A787)&gt;1,"DUPLICATE",""))</f>
        <v/>
      </c>
      <c r="G787" s="9" t="str">
        <f aca="false">IF($A787="","",IF(COUNTIF('3. Layout Parts'!$A$2:$A$3001,$A787)=0,"NOT ON BOARD","OK"))</f>
        <v/>
      </c>
    </row>
    <row r="788" customFormat="false" ht="15" hidden="false" customHeight="false" outlineLevel="0" collapsed="false">
      <c r="A788" s="14"/>
      <c r="B788" s="14"/>
      <c r="C788" s="15"/>
      <c r="D788" s="15"/>
      <c r="E788" s="15"/>
      <c r="F788" s="9" t="str">
        <f aca="false">IF($A788="","",IF(COUNTIF($A$2:$A$3001,$A788)&gt;1,"DUPLICATE",""))</f>
        <v/>
      </c>
      <c r="G788" s="9" t="str">
        <f aca="false">IF($A788="","",IF(COUNTIF('3. Layout Parts'!$A$2:$A$3001,$A788)=0,"NOT ON BOARD","OK"))</f>
        <v/>
      </c>
    </row>
    <row r="789" customFormat="false" ht="15" hidden="false" customHeight="false" outlineLevel="0" collapsed="false">
      <c r="A789" s="14"/>
      <c r="B789" s="14"/>
      <c r="C789" s="15"/>
      <c r="D789" s="15"/>
      <c r="E789" s="15"/>
      <c r="F789" s="9" t="str">
        <f aca="false">IF($A789="","",IF(COUNTIF($A$2:$A$3001,$A789)&gt;1,"DUPLICATE",""))</f>
        <v/>
      </c>
      <c r="G789" s="9" t="str">
        <f aca="false">IF($A789="","",IF(COUNTIF('3. Layout Parts'!$A$2:$A$3001,$A789)=0,"NOT ON BOARD","OK"))</f>
        <v/>
      </c>
    </row>
    <row r="790" customFormat="false" ht="15" hidden="false" customHeight="false" outlineLevel="0" collapsed="false">
      <c r="A790" s="14"/>
      <c r="B790" s="14"/>
      <c r="C790" s="15"/>
      <c r="D790" s="15"/>
      <c r="E790" s="15"/>
      <c r="F790" s="9" t="str">
        <f aca="false">IF($A790="","",IF(COUNTIF($A$2:$A$3001,$A790)&gt;1,"DUPLICATE",""))</f>
        <v/>
      </c>
      <c r="G790" s="9" t="str">
        <f aca="false">IF($A790="","",IF(COUNTIF('3. Layout Parts'!$A$2:$A$3001,$A790)=0,"NOT ON BOARD","OK"))</f>
        <v/>
      </c>
    </row>
    <row r="791" customFormat="false" ht="15" hidden="false" customHeight="false" outlineLevel="0" collapsed="false">
      <c r="A791" s="14"/>
      <c r="B791" s="14"/>
      <c r="C791" s="15"/>
      <c r="D791" s="15"/>
      <c r="E791" s="15"/>
      <c r="F791" s="9" t="str">
        <f aca="false">IF($A791="","",IF(COUNTIF($A$2:$A$3001,$A791)&gt;1,"DUPLICATE",""))</f>
        <v/>
      </c>
      <c r="G791" s="9" t="str">
        <f aca="false">IF($A791="","",IF(COUNTIF('3. Layout Parts'!$A$2:$A$3001,$A791)=0,"NOT ON BOARD","OK"))</f>
        <v/>
      </c>
    </row>
    <row r="792" customFormat="false" ht="15" hidden="false" customHeight="false" outlineLevel="0" collapsed="false">
      <c r="A792" s="14"/>
      <c r="B792" s="14"/>
      <c r="C792" s="15"/>
      <c r="D792" s="15"/>
      <c r="E792" s="15"/>
      <c r="F792" s="9" t="str">
        <f aca="false">IF($A792="","",IF(COUNTIF($A$2:$A$3001,$A792)&gt;1,"DUPLICATE",""))</f>
        <v/>
      </c>
      <c r="G792" s="9" t="str">
        <f aca="false">IF($A792="","",IF(COUNTIF('3. Layout Parts'!$A$2:$A$3001,$A792)=0,"NOT ON BOARD","OK"))</f>
        <v/>
      </c>
    </row>
    <row r="793" customFormat="false" ht="15" hidden="false" customHeight="false" outlineLevel="0" collapsed="false">
      <c r="A793" s="14"/>
      <c r="B793" s="14"/>
      <c r="C793" s="15"/>
      <c r="D793" s="15"/>
      <c r="E793" s="15"/>
      <c r="F793" s="9" t="str">
        <f aca="false">IF($A793="","",IF(COUNTIF($A$2:$A$3001,$A793)&gt;1,"DUPLICATE",""))</f>
        <v/>
      </c>
      <c r="G793" s="9" t="str">
        <f aca="false">IF($A793="","",IF(COUNTIF('3. Layout Parts'!$A$2:$A$3001,$A793)=0,"NOT ON BOARD","OK"))</f>
        <v/>
      </c>
    </row>
    <row r="794" customFormat="false" ht="15" hidden="false" customHeight="false" outlineLevel="0" collapsed="false">
      <c r="A794" s="14"/>
      <c r="B794" s="14"/>
      <c r="C794" s="15"/>
      <c r="D794" s="15"/>
      <c r="E794" s="15"/>
      <c r="F794" s="9" t="str">
        <f aca="false">IF($A794="","",IF(COUNTIF($A$2:$A$3001,$A794)&gt;1,"DUPLICATE",""))</f>
        <v/>
      </c>
      <c r="G794" s="9" t="str">
        <f aca="false">IF($A794="","",IF(COUNTIF('3. Layout Parts'!$A$2:$A$3001,$A794)=0,"NOT ON BOARD","OK"))</f>
        <v/>
      </c>
    </row>
    <row r="795" customFormat="false" ht="15" hidden="false" customHeight="false" outlineLevel="0" collapsed="false">
      <c r="A795" s="14"/>
      <c r="B795" s="14"/>
      <c r="C795" s="15"/>
      <c r="D795" s="15"/>
      <c r="E795" s="15"/>
      <c r="F795" s="9" t="str">
        <f aca="false">IF($A795="","",IF(COUNTIF($A$2:$A$3001,$A795)&gt;1,"DUPLICATE",""))</f>
        <v/>
      </c>
      <c r="G795" s="9" t="str">
        <f aca="false">IF($A795="","",IF(COUNTIF('3. Layout Parts'!$A$2:$A$3001,$A795)=0,"NOT ON BOARD","OK"))</f>
        <v/>
      </c>
    </row>
    <row r="796" customFormat="false" ht="15" hidden="false" customHeight="false" outlineLevel="0" collapsed="false">
      <c r="A796" s="14"/>
      <c r="B796" s="14"/>
      <c r="C796" s="15"/>
      <c r="D796" s="15"/>
      <c r="E796" s="15"/>
      <c r="F796" s="9" t="str">
        <f aca="false">IF($A796="","",IF(COUNTIF($A$2:$A$3001,$A796)&gt;1,"DUPLICATE",""))</f>
        <v/>
      </c>
      <c r="G796" s="9" t="str">
        <f aca="false">IF($A796="","",IF(COUNTIF('3. Layout Parts'!$A$2:$A$3001,$A796)=0,"NOT ON BOARD","OK"))</f>
        <v/>
      </c>
    </row>
    <row r="797" customFormat="false" ht="15" hidden="false" customHeight="false" outlineLevel="0" collapsed="false">
      <c r="A797" s="14"/>
      <c r="B797" s="14"/>
      <c r="C797" s="15"/>
      <c r="D797" s="15"/>
      <c r="E797" s="15"/>
      <c r="F797" s="9" t="str">
        <f aca="false">IF($A797="","",IF(COUNTIF($A$2:$A$3001,$A797)&gt;1,"DUPLICATE",""))</f>
        <v/>
      </c>
      <c r="G797" s="9" t="str">
        <f aca="false">IF($A797="","",IF(COUNTIF('3. Layout Parts'!$A$2:$A$3001,$A797)=0,"NOT ON BOARD","OK"))</f>
        <v/>
      </c>
    </row>
    <row r="798" customFormat="false" ht="15" hidden="false" customHeight="false" outlineLevel="0" collapsed="false">
      <c r="A798" s="14"/>
      <c r="B798" s="14"/>
      <c r="C798" s="15"/>
      <c r="D798" s="15"/>
      <c r="E798" s="15"/>
      <c r="F798" s="9" t="str">
        <f aca="false">IF($A798="","",IF(COUNTIF($A$2:$A$3001,$A798)&gt;1,"DUPLICATE",""))</f>
        <v/>
      </c>
      <c r="G798" s="9" t="str">
        <f aca="false">IF($A798="","",IF(COUNTIF('3. Layout Parts'!$A$2:$A$3001,$A798)=0,"NOT ON BOARD","OK"))</f>
        <v/>
      </c>
    </row>
    <row r="799" customFormat="false" ht="15" hidden="false" customHeight="false" outlineLevel="0" collapsed="false">
      <c r="A799" s="14"/>
      <c r="B799" s="14"/>
      <c r="C799" s="15"/>
      <c r="D799" s="15"/>
      <c r="E799" s="15"/>
      <c r="F799" s="9" t="str">
        <f aca="false">IF($A799="","",IF(COUNTIF($A$2:$A$3001,$A799)&gt;1,"DUPLICATE",""))</f>
        <v/>
      </c>
      <c r="G799" s="9" t="str">
        <f aca="false">IF($A799="","",IF(COUNTIF('3. Layout Parts'!$A$2:$A$3001,$A799)=0,"NOT ON BOARD","OK"))</f>
        <v/>
      </c>
    </row>
    <row r="800" customFormat="false" ht="15" hidden="false" customHeight="false" outlineLevel="0" collapsed="false">
      <c r="A800" s="14"/>
      <c r="B800" s="14"/>
      <c r="C800" s="15"/>
      <c r="D800" s="15"/>
      <c r="E800" s="15"/>
      <c r="F800" s="9" t="str">
        <f aca="false">IF($A800="","",IF(COUNTIF($A$2:$A$3001,$A800)&gt;1,"DUPLICATE",""))</f>
        <v/>
      </c>
      <c r="G800" s="9" t="str">
        <f aca="false">IF($A800="","",IF(COUNTIF('3. Layout Parts'!$A$2:$A$3001,$A800)=0,"NOT ON BOARD","OK"))</f>
        <v/>
      </c>
    </row>
    <row r="801" customFormat="false" ht="15" hidden="false" customHeight="false" outlineLevel="0" collapsed="false">
      <c r="A801" s="14"/>
      <c r="B801" s="14"/>
      <c r="C801" s="15"/>
      <c r="D801" s="15"/>
      <c r="E801" s="15"/>
      <c r="F801" s="9" t="str">
        <f aca="false">IF($A801="","",IF(COUNTIF($A$2:$A$3001,$A801)&gt;1,"DUPLICATE",""))</f>
        <v/>
      </c>
      <c r="G801" s="9" t="str">
        <f aca="false">IF($A801="","",IF(COUNTIF('3. Layout Parts'!$A$2:$A$3001,$A801)=0,"NOT ON BOARD","OK"))</f>
        <v/>
      </c>
    </row>
    <row r="802" customFormat="false" ht="15" hidden="false" customHeight="false" outlineLevel="0" collapsed="false">
      <c r="A802" s="14"/>
      <c r="B802" s="14"/>
      <c r="C802" s="15"/>
      <c r="D802" s="15"/>
      <c r="E802" s="15"/>
      <c r="F802" s="9" t="str">
        <f aca="false">IF($A802="","",IF(COUNTIF($A$2:$A$3001,$A802)&gt;1,"DUPLICATE",""))</f>
        <v/>
      </c>
      <c r="G802" s="9" t="str">
        <f aca="false">IF($A802="","",IF(COUNTIF('3. Layout Parts'!$A$2:$A$3001,$A802)=0,"NOT ON BOARD","OK"))</f>
        <v/>
      </c>
    </row>
    <row r="803" customFormat="false" ht="15" hidden="false" customHeight="false" outlineLevel="0" collapsed="false">
      <c r="A803" s="14"/>
      <c r="B803" s="14"/>
      <c r="C803" s="15"/>
      <c r="D803" s="15"/>
      <c r="E803" s="15"/>
      <c r="F803" s="9" t="str">
        <f aca="false">IF($A803="","",IF(COUNTIF($A$2:$A$3001,$A803)&gt;1,"DUPLICATE",""))</f>
        <v/>
      </c>
      <c r="G803" s="9" t="str">
        <f aca="false">IF($A803="","",IF(COUNTIF('3. Layout Parts'!$A$2:$A$3001,$A803)=0,"NOT ON BOARD","OK"))</f>
        <v/>
      </c>
    </row>
    <row r="804" customFormat="false" ht="15" hidden="false" customHeight="false" outlineLevel="0" collapsed="false">
      <c r="A804" s="14"/>
      <c r="B804" s="14"/>
      <c r="C804" s="15"/>
      <c r="D804" s="15"/>
      <c r="E804" s="15"/>
      <c r="F804" s="9" t="str">
        <f aca="false">IF($A804="","",IF(COUNTIF($A$2:$A$3001,$A804)&gt;1,"DUPLICATE",""))</f>
        <v/>
      </c>
      <c r="G804" s="9" t="str">
        <f aca="false">IF($A804="","",IF(COUNTIF('3. Layout Parts'!$A$2:$A$3001,$A804)=0,"NOT ON BOARD","OK"))</f>
        <v/>
      </c>
    </row>
    <row r="805" customFormat="false" ht="15" hidden="false" customHeight="false" outlineLevel="0" collapsed="false">
      <c r="A805" s="14"/>
      <c r="B805" s="14"/>
      <c r="C805" s="15"/>
      <c r="D805" s="15"/>
      <c r="E805" s="15"/>
      <c r="F805" s="9" t="str">
        <f aca="false">IF($A805="","",IF(COUNTIF($A$2:$A$3001,$A805)&gt;1,"DUPLICATE",""))</f>
        <v/>
      </c>
      <c r="G805" s="9" t="str">
        <f aca="false">IF($A805="","",IF(COUNTIF('3. Layout Parts'!$A$2:$A$3001,$A805)=0,"NOT ON BOARD","OK"))</f>
        <v/>
      </c>
    </row>
    <row r="806" customFormat="false" ht="15" hidden="false" customHeight="false" outlineLevel="0" collapsed="false">
      <c r="A806" s="14"/>
      <c r="B806" s="14"/>
      <c r="C806" s="15"/>
      <c r="D806" s="15"/>
      <c r="E806" s="15"/>
      <c r="F806" s="9" t="str">
        <f aca="false">IF($A806="","",IF(COUNTIF($A$2:$A$3001,$A806)&gt;1,"DUPLICATE",""))</f>
        <v/>
      </c>
      <c r="G806" s="9" t="str">
        <f aca="false">IF($A806="","",IF(COUNTIF('3. Layout Parts'!$A$2:$A$3001,$A806)=0,"NOT ON BOARD","OK"))</f>
        <v/>
      </c>
    </row>
    <row r="807" customFormat="false" ht="15" hidden="false" customHeight="false" outlineLevel="0" collapsed="false">
      <c r="A807" s="14"/>
      <c r="B807" s="14"/>
      <c r="C807" s="15"/>
      <c r="D807" s="15"/>
      <c r="E807" s="15"/>
      <c r="F807" s="9" t="str">
        <f aca="false">IF($A807="","",IF(COUNTIF($A$2:$A$3001,$A807)&gt;1,"DUPLICATE",""))</f>
        <v/>
      </c>
      <c r="G807" s="9" t="str">
        <f aca="false">IF($A807="","",IF(COUNTIF('3. Layout Parts'!$A$2:$A$3001,$A807)=0,"NOT ON BOARD","OK"))</f>
        <v/>
      </c>
    </row>
    <row r="808" customFormat="false" ht="15" hidden="false" customHeight="false" outlineLevel="0" collapsed="false">
      <c r="A808" s="14"/>
      <c r="B808" s="14"/>
      <c r="C808" s="15"/>
      <c r="D808" s="15"/>
      <c r="E808" s="15"/>
      <c r="F808" s="9" t="str">
        <f aca="false">IF($A808="","",IF(COUNTIF($A$2:$A$3001,$A808)&gt;1,"DUPLICATE",""))</f>
        <v/>
      </c>
      <c r="G808" s="9" t="str">
        <f aca="false">IF($A808="","",IF(COUNTIF('3. Layout Parts'!$A$2:$A$3001,$A808)=0,"NOT ON BOARD","OK"))</f>
        <v/>
      </c>
    </row>
    <row r="809" customFormat="false" ht="15" hidden="false" customHeight="false" outlineLevel="0" collapsed="false">
      <c r="A809" s="14"/>
      <c r="B809" s="14"/>
      <c r="C809" s="15"/>
      <c r="D809" s="15"/>
      <c r="E809" s="15"/>
      <c r="F809" s="9" t="str">
        <f aca="false">IF($A809="","",IF(COUNTIF($A$2:$A$3001,$A809)&gt;1,"DUPLICATE",""))</f>
        <v/>
      </c>
      <c r="G809" s="9" t="str">
        <f aca="false">IF($A809="","",IF(COUNTIF('3. Layout Parts'!$A$2:$A$3001,$A809)=0,"NOT ON BOARD","OK"))</f>
        <v/>
      </c>
    </row>
    <row r="810" customFormat="false" ht="15" hidden="false" customHeight="false" outlineLevel="0" collapsed="false">
      <c r="A810" s="14"/>
      <c r="B810" s="14"/>
      <c r="C810" s="15"/>
      <c r="D810" s="15"/>
      <c r="E810" s="15"/>
      <c r="F810" s="9" t="str">
        <f aca="false">IF($A810="","",IF(COUNTIF($A$2:$A$3001,$A810)&gt;1,"DUPLICATE",""))</f>
        <v/>
      </c>
      <c r="G810" s="9" t="str">
        <f aca="false">IF($A810="","",IF(COUNTIF('3. Layout Parts'!$A$2:$A$3001,$A810)=0,"NOT ON BOARD","OK"))</f>
        <v/>
      </c>
    </row>
    <row r="811" customFormat="false" ht="15" hidden="false" customHeight="false" outlineLevel="0" collapsed="false">
      <c r="A811" s="14"/>
      <c r="B811" s="14"/>
      <c r="C811" s="15"/>
      <c r="D811" s="15"/>
      <c r="E811" s="15"/>
      <c r="F811" s="9" t="str">
        <f aca="false">IF($A811="","",IF(COUNTIF($A$2:$A$3001,$A811)&gt;1,"DUPLICATE",""))</f>
        <v/>
      </c>
      <c r="G811" s="9" t="str">
        <f aca="false">IF($A811="","",IF(COUNTIF('3. Layout Parts'!$A$2:$A$3001,$A811)=0,"NOT ON BOARD","OK"))</f>
        <v/>
      </c>
    </row>
    <row r="812" customFormat="false" ht="15" hidden="false" customHeight="false" outlineLevel="0" collapsed="false">
      <c r="A812" s="14"/>
      <c r="B812" s="14"/>
      <c r="C812" s="15"/>
      <c r="D812" s="15"/>
      <c r="E812" s="15"/>
      <c r="F812" s="9" t="str">
        <f aca="false">IF($A812="","",IF(COUNTIF($A$2:$A$3001,$A812)&gt;1,"DUPLICATE",""))</f>
        <v/>
      </c>
      <c r="G812" s="9" t="str">
        <f aca="false">IF($A812="","",IF(COUNTIF('3. Layout Parts'!$A$2:$A$3001,$A812)=0,"NOT ON BOARD","OK"))</f>
        <v/>
      </c>
    </row>
    <row r="813" customFormat="false" ht="15" hidden="false" customHeight="false" outlineLevel="0" collapsed="false">
      <c r="A813" s="14"/>
      <c r="B813" s="14"/>
      <c r="C813" s="15"/>
      <c r="D813" s="15"/>
      <c r="E813" s="15"/>
      <c r="F813" s="9" t="str">
        <f aca="false">IF($A813="","",IF(COUNTIF($A$2:$A$3001,$A813)&gt;1,"DUPLICATE",""))</f>
        <v/>
      </c>
      <c r="G813" s="9" t="str">
        <f aca="false">IF($A813="","",IF(COUNTIF('3. Layout Parts'!$A$2:$A$3001,$A813)=0,"NOT ON BOARD","OK"))</f>
        <v/>
      </c>
    </row>
    <row r="814" customFormat="false" ht="15" hidden="false" customHeight="false" outlineLevel="0" collapsed="false">
      <c r="A814" s="14"/>
      <c r="B814" s="14"/>
      <c r="C814" s="15"/>
      <c r="D814" s="15"/>
      <c r="E814" s="15"/>
      <c r="F814" s="9" t="str">
        <f aca="false">IF($A814="","",IF(COUNTIF($A$2:$A$3001,$A814)&gt;1,"DUPLICATE",""))</f>
        <v/>
      </c>
      <c r="G814" s="9" t="str">
        <f aca="false">IF($A814="","",IF(COUNTIF('3. Layout Parts'!$A$2:$A$3001,$A814)=0,"NOT ON BOARD","OK"))</f>
        <v/>
      </c>
    </row>
    <row r="815" customFormat="false" ht="15" hidden="false" customHeight="false" outlineLevel="0" collapsed="false">
      <c r="A815" s="14"/>
      <c r="B815" s="14"/>
      <c r="C815" s="15"/>
      <c r="D815" s="15"/>
      <c r="E815" s="15"/>
      <c r="F815" s="9" t="str">
        <f aca="false">IF($A815="","",IF(COUNTIF($A$2:$A$3001,$A815)&gt;1,"DUPLICATE",""))</f>
        <v/>
      </c>
      <c r="G815" s="9" t="str">
        <f aca="false">IF($A815="","",IF(COUNTIF('3. Layout Parts'!$A$2:$A$3001,$A815)=0,"NOT ON BOARD","OK"))</f>
        <v/>
      </c>
    </row>
    <row r="816" customFormat="false" ht="15" hidden="false" customHeight="false" outlineLevel="0" collapsed="false">
      <c r="A816" s="14"/>
      <c r="B816" s="14"/>
      <c r="C816" s="15"/>
      <c r="D816" s="15"/>
      <c r="E816" s="15"/>
      <c r="F816" s="9" t="str">
        <f aca="false">IF($A816="","",IF(COUNTIF($A$2:$A$3001,$A816)&gt;1,"DUPLICATE",""))</f>
        <v/>
      </c>
      <c r="G816" s="9" t="str">
        <f aca="false">IF($A816="","",IF(COUNTIF('3. Layout Parts'!$A$2:$A$3001,$A816)=0,"NOT ON BOARD","OK"))</f>
        <v/>
      </c>
    </row>
    <row r="817" customFormat="false" ht="15" hidden="false" customHeight="false" outlineLevel="0" collapsed="false">
      <c r="A817" s="14"/>
      <c r="B817" s="14"/>
      <c r="C817" s="15"/>
      <c r="D817" s="15"/>
      <c r="E817" s="15"/>
      <c r="F817" s="9" t="str">
        <f aca="false">IF($A817="","",IF(COUNTIF($A$2:$A$3001,$A817)&gt;1,"DUPLICATE",""))</f>
        <v/>
      </c>
      <c r="G817" s="9" t="str">
        <f aca="false">IF($A817="","",IF(COUNTIF('3. Layout Parts'!$A$2:$A$3001,$A817)=0,"NOT ON BOARD","OK"))</f>
        <v/>
      </c>
    </row>
    <row r="818" customFormat="false" ht="15" hidden="false" customHeight="false" outlineLevel="0" collapsed="false">
      <c r="A818" s="14"/>
      <c r="B818" s="14"/>
      <c r="C818" s="15"/>
      <c r="D818" s="15"/>
      <c r="E818" s="15"/>
      <c r="F818" s="9" t="str">
        <f aca="false">IF($A818="","",IF(COUNTIF($A$2:$A$3001,$A818)&gt;1,"DUPLICATE",""))</f>
        <v/>
      </c>
      <c r="G818" s="9" t="str">
        <f aca="false">IF($A818="","",IF(COUNTIF('3. Layout Parts'!$A$2:$A$3001,$A818)=0,"NOT ON BOARD","OK"))</f>
        <v/>
      </c>
    </row>
    <row r="819" customFormat="false" ht="15" hidden="false" customHeight="false" outlineLevel="0" collapsed="false">
      <c r="A819" s="14"/>
      <c r="B819" s="14"/>
      <c r="C819" s="15"/>
      <c r="D819" s="15"/>
      <c r="E819" s="15"/>
      <c r="F819" s="9" t="str">
        <f aca="false">IF($A819="","",IF(COUNTIF($A$2:$A$3001,$A819)&gt;1,"DUPLICATE",""))</f>
        <v/>
      </c>
      <c r="G819" s="9" t="str">
        <f aca="false">IF($A819="","",IF(COUNTIF('3. Layout Parts'!$A$2:$A$3001,$A819)=0,"NOT ON BOARD","OK"))</f>
        <v/>
      </c>
    </row>
    <row r="820" customFormat="false" ht="15" hidden="false" customHeight="false" outlineLevel="0" collapsed="false">
      <c r="A820" s="14"/>
      <c r="B820" s="14"/>
      <c r="C820" s="15"/>
      <c r="D820" s="15"/>
      <c r="E820" s="15"/>
      <c r="F820" s="9" t="str">
        <f aca="false">IF($A820="","",IF(COUNTIF($A$2:$A$3001,$A820)&gt;1,"DUPLICATE",""))</f>
        <v/>
      </c>
      <c r="G820" s="9" t="str">
        <f aca="false">IF($A820="","",IF(COUNTIF('3. Layout Parts'!$A$2:$A$3001,$A820)=0,"NOT ON BOARD","OK"))</f>
        <v/>
      </c>
    </row>
    <row r="821" customFormat="false" ht="15" hidden="false" customHeight="false" outlineLevel="0" collapsed="false">
      <c r="A821" s="14"/>
      <c r="B821" s="14"/>
      <c r="C821" s="15"/>
      <c r="D821" s="15"/>
      <c r="E821" s="15"/>
      <c r="F821" s="9" t="str">
        <f aca="false">IF($A821="","",IF(COUNTIF($A$2:$A$3001,$A821)&gt;1,"DUPLICATE",""))</f>
        <v/>
      </c>
      <c r="G821" s="9" t="str">
        <f aca="false">IF($A821="","",IF(COUNTIF('3. Layout Parts'!$A$2:$A$3001,$A821)=0,"NOT ON BOARD","OK"))</f>
        <v/>
      </c>
    </row>
    <row r="822" customFormat="false" ht="15" hidden="false" customHeight="false" outlineLevel="0" collapsed="false">
      <c r="A822" s="14"/>
      <c r="B822" s="14"/>
      <c r="C822" s="15"/>
      <c r="D822" s="15"/>
      <c r="E822" s="15"/>
      <c r="F822" s="9" t="str">
        <f aca="false">IF($A822="","",IF(COUNTIF($A$2:$A$3001,$A822)&gt;1,"DUPLICATE",""))</f>
        <v/>
      </c>
      <c r="G822" s="9" t="str">
        <f aca="false">IF($A822="","",IF(COUNTIF('3. Layout Parts'!$A$2:$A$3001,$A822)=0,"NOT ON BOARD","OK"))</f>
        <v/>
      </c>
    </row>
    <row r="823" customFormat="false" ht="15" hidden="false" customHeight="false" outlineLevel="0" collapsed="false">
      <c r="A823" s="14"/>
      <c r="B823" s="14"/>
      <c r="C823" s="15"/>
      <c r="D823" s="15"/>
      <c r="E823" s="15"/>
      <c r="F823" s="9" t="str">
        <f aca="false">IF($A823="","",IF(COUNTIF($A$2:$A$3001,$A823)&gt;1,"DUPLICATE",""))</f>
        <v/>
      </c>
      <c r="G823" s="9" t="str">
        <f aca="false">IF($A823="","",IF(COUNTIF('3. Layout Parts'!$A$2:$A$3001,$A823)=0,"NOT ON BOARD","OK"))</f>
        <v/>
      </c>
    </row>
    <row r="824" customFormat="false" ht="15" hidden="false" customHeight="false" outlineLevel="0" collapsed="false">
      <c r="A824" s="14"/>
      <c r="B824" s="14"/>
      <c r="C824" s="15"/>
      <c r="D824" s="15"/>
      <c r="E824" s="15"/>
      <c r="F824" s="9" t="str">
        <f aca="false">IF($A824="","",IF(COUNTIF($A$2:$A$3001,$A824)&gt;1,"DUPLICATE",""))</f>
        <v/>
      </c>
      <c r="G824" s="9" t="str">
        <f aca="false">IF($A824="","",IF(COUNTIF('3. Layout Parts'!$A$2:$A$3001,$A824)=0,"NOT ON BOARD","OK"))</f>
        <v/>
      </c>
    </row>
    <row r="825" customFormat="false" ht="15" hidden="false" customHeight="false" outlineLevel="0" collapsed="false">
      <c r="A825" s="14"/>
      <c r="B825" s="14"/>
      <c r="C825" s="15"/>
      <c r="D825" s="15"/>
      <c r="E825" s="15"/>
      <c r="F825" s="9" t="str">
        <f aca="false">IF($A825="","",IF(COUNTIF($A$2:$A$3001,$A825)&gt;1,"DUPLICATE",""))</f>
        <v/>
      </c>
      <c r="G825" s="9" t="str">
        <f aca="false">IF($A825="","",IF(COUNTIF('3. Layout Parts'!$A$2:$A$3001,$A825)=0,"NOT ON BOARD","OK"))</f>
        <v/>
      </c>
    </row>
    <row r="826" customFormat="false" ht="15" hidden="false" customHeight="false" outlineLevel="0" collapsed="false">
      <c r="A826" s="14"/>
      <c r="B826" s="14"/>
      <c r="C826" s="15"/>
      <c r="D826" s="15"/>
      <c r="E826" s="15"/>
      <c r="F826" s="9" t="str">
        <f aca="false">IF($A826="","",IF(COUNTIF($A$2:$A$3001,$A826)&gt;1,"DUPLICATE",""))</f>
        <v/>
      </c>
      <c r="G826" s="9" t="str">
        <f aca="false">IF($A826="","",IF(COUNTIF('3. Layout Parts'!$A$2:$A$3001,$A826)=0,"NOT ON BOARD","OK"))</f>
        <v/>
      </c>
    </row>
    <row r="827" customFormat="false" ht="15" hidden="false" customHeight="false" outlineLevel="0" collapsed="false">
      <c r="A827" s="14"/>
      <c r="B827" s="14"/>
      <c r="C827" s="15"/>
      <c r="D827" s="15"/>
      <c r="E827" s="15"/>
      <c r="F827" s="9" t="str">
        <f aca="false">IF($A827="","",IF(COUNTIF($A$2:$A$3001,$A827)&gt;1,"DUPLICATE",""))</f>
        <v/>
      </c>
      <c r="G827" s="9" t="str">
        <f aca="false">IF($A827="","",IF(COUNTIF('3. Layout Parts'!$A$2:$A$3001,$A827)=0,"NOT ON BOARD","OK"))</f>
        <v/>
      </c>
    </row>
    <row r="828" customFormat="false" ht="15" hidden="false" customHeight="false" outlineLevel="0" collapsed="false">
      <c r="A828" s="14"/>
      <c r="B828" s="14"/>
      <c r="C828" s="15"/>
      <c r="D828" s="15"/>
      <c r="E828" s="15"/>
      <c r="F828" s="9" t="str">
        <f aca="false">IF($A828="","",IF(COUNTIF($A$2:$A$3001,$A828)&gt;1,"DUPLICATE",""))</f>
        <v/>
      </c>
      <c r="G828" s="9" t="str">
        <f aca="false">IF($A828="","",IF(COUNTIF('3. Layout Parts'!$A$2:$A$3001,$A828)=0,"NOT ON BOARD","OK"))</f>
        <v/>
      </c>
    </row>
    <row r="829" customFormat="false" ht="15" hidden="false" customHeight="false" outlineLevel="0" collapsed="false">
      <c r="A829" s="14"/>
      <c r="B829" s="14"/>
      <c r="C829" s="15"/>
      <c r="D829" s="15"/>
      <c r="E829" s="15"/>
      <c r="F829" s="9" t="str">
        <f aca="false">IF($A829="","",IF(COUNTIF($A$2:$A$3001,$A829)&gt;1,"DUPLICATE",""))</f>
        <v/>
      </c>
      <c r="G829" s="9" t="str">
        <f aca="false">IF($A829="","",IF(COUNTIF('3. Layout Parts'!$A$2:$A$3001,$A829)=0,"NOT ON BOARD","OK"))</f>
        <v/>
      </c>
    </row>
    <row r="830" customFormat="false" ht="15" hidden="false" customHeight="false" outlineLevel="0" collapsed="false">
      <c r="A830" s="14"/>
      <c r="B830" s="14"/>
      <c r="C830" s="15"/>
      <c r="D830" s="15"/>
      <c r="E830" s="15"/>
      <c r="F830" s="9" t="str">
        <f aca="false">IF($A830="","",IF(COUNTIF($A$2:$A$3001,$A830)&gt;1,"DUPLICATE",""))</f>
        <v/>
      </c>
      <c r="G830" s="9" t="str">
        <f aca="false">IF($A830="","",IF(COUNTIF('3. Layout Parts'!$A$2:$A$3001,$A830)=0,"NOT ON BOARD","OK"))</f>
        <v/>
      </c>
    </row>
    <row r="831" customFormat="false" ht="15" hidden="false" customHeight="false" outlineLevel="0" collapsed="false">
      <c r="A831" s="14"/>
      <c r="B831" s="14"/>
      <c r="C831" s="15"/>
      <c r="D831" s="15"/>
      <c r="E831" s="15"/>
      <c r="F831" s="9" t="str">
        <f aca="false">IF($A831="","",IF(COUNTIF($A$2:$A$3001,$A831)&gt;1,"DUPLICATE",""))</f>
        <v/>
      </c>
      <c r="G831" s="9" t="str">
        <f aca="false">IF($A831="","",IF(COUNTIF('3. Layout Parts'!$A$2:$A$3001,$A831)=0,"NOT ON BOARD","OK"))</f>
        <v/>
      </c>
    </row>
    <row r="832" customFormat="false" ht="15" hidden="false" customHeight="false" outlineLevel="0" collapsed="false">
      <c r="A832" s="14"/>
      <c r="B832" s="14"/>
      <c r="C832" s="15"/>
      <c r="D832" s="15"/>
      <c r="E832" s="15"/>
      <c r="F832" s="9" t="str">
        <f aca="false">IF($A832="","",IF(COUNTIF($A$2:$A$3001,$A832)&gt;1,"DUPLICATE",""))</f>
        <v/>
      </c>
      <c r="G832" s="9" t="str">
        <f aca="false">IF($A832="","",IF(COUNTIF('3. Layout Parts'!$A$2:$A$3001,$A832)=0,"NOT ON BOARD","OK"))</f>
        <v/>
      </c>
    </row>
    <row r="833" customFormat="false" ht="15" hidden="false" customHeight="false" outlineLevel="0" collapsed="false">
      <c r="A833" s="14"/>
      <c r="B833" s="14"/>
      <c r="C833" s="15"/>
      <c r="D833" s="15"/>
      <c r="E833" s="15"/>
      <c r="F833" s="9" t="str">
        <f aca="false">IF($A833="","",IF(COUNTIF($A$2:$A$3001,$A833)&gt;1,"DUPLICATE",""))</f>
        <v/>
      </c>
      <c r="G833" s="9" t="str">
        <f aca="false">IF($A833="","",IF(COUNTIF('3. Layout Parts'!$A$2:$A$3001,$A833)=0,"NOT ON BOARD","OK"))</f>
        <v/>
      </c>
    </row>
    <row r="834" customFormat="false" ht="15" hidden="false" customHeight="false" outlineLevel="0" collapsed="false">
      <c r="A834" s="14"/>
      <c r="B834" s="14"/>
      <c r="C834" s="15"/>
      <c r="D834" s="15"/>
      <c r="E834" s="15"/>
      <c r="F834" s="9" t="str">
        <f aca="false">IF($A834="","",IF(COUNTIF($A$2:$A$3001,$A834)&gt;1,"DUPLICATE",""))</f>
        <v/>
      </c>
      <c r="G834" s="9" t="str">
        <f aca="false">IF($A834="","",IF(COUNTIF('3. Layout Parts'!$A$2:$A$3001,$A834)=0,"NOT ON BOARD","OK"))</f>
        <v/>
      </c>
    </row>
    <row r="835" customFormat="false" ht="15" hidden="false" customHeight="false" outlineLevel="0" collapsed="false">
      <c r="A835" s="14"/>
      <c r="B835" s="14"/>
      <c r="C835" s="15"/>
      <c r="D835" s="15"/>
      <c r="E835" s="15"/>
      <c r="F835" s="9" t="str">
        <f aca="false">IF($A835="","",IF(COUNTIF($A$2:$A$3001,$A835)&gt;1,"DUPLICATE",""))</f>
        <v/>
      </c>
      <c r="G835" s="9" t="str">
        <f aca="false">IF($A835="","",IF(COUNTIF('3. Layout Parts'!$A$2:$A$3001,$A835)=0,"NOT ON BOARD","OK"))</f>
        <v/>
      </c>
    </row>
    <row r="836" customFormat="false" ht="15" hidden="false" customHeight="false" outlineLevel="0" collapsed="false">
      <c r="A836" s="14"/>
      <c r="B836" s="14"/>
      <c r="C836" s="15"/>
      <c r="D836" s="15"/>
      <c r="E836" s="15"/>
      <c r="F836" s="9" t="str">
        <f aca="false">IF($A836="","",IF(COUNTIF($A$2:$A$3001,$A836)&gt;1,"DUPLICATE",""))</f>
        <v/>
      </c>
      <c r="G836" s="9" t="str">
        <f aca="false">IF($A836="","",IF(COUNTIF('3. Layout Parts'!$A$2:$A$3001,$A836)=0,"NOT ON BOARD","OK"))</f>
        <v/>
      </c>
    </row>
    <row r="837" customFormat="false" ht="15" hidden="false" customHeight="false" outlineLevel="0" collapsed="false">
      <c r="A837" s="14"/>
      <c r="B837" s="14"/>
      <c r="C837" s="15"/>
      <c r="D837" s="15"/>
      <c r="E837" s="15"/>
      <c r="F837" s="9" t="str">
        <f aca="false">IF($A837="","",IF(COUNTIF($A$2:$A$3001,$A837)&gt;1,"DUPLICATE",""))</f>
        <v/>
      </c>
      <c r="G837" s="9" t="str">
        <f aca="false">IF($A837="","",IF(COUNTIF('3. Layout Parts'!$A$2:$A$3001,$A837)=0,"NOT ON BOARD","OK"))</f>
        <v/>
      </c>
    </row>
    <row r="838" customFormat="false" ht="15" hidden="false" customHeight="false" outlineLevel="0" collapsed="false">
      <c r="A838" s="14"/>
      <c r="B838" s="14"/>
      <c r="C838" s="15"/>
      <c r="D838" s="15"/>
      <c r="E838" s="15"/>
      <c r="F838" s="9" t="str">
        <f aca="false">IF($A838="","",IF(COUNTIF($A$2:$A$3001,$A838)&gt;1,"DUPLICATE",""))</f>
        <v/>
      </c>
      <c r="G838" s="9" t="str">
        <f aca="false">IF($A838="","",IF(COUNTIF('3. Layout Parts'!$A$2:$A$3001,$A838)=0,"NOT ON BOARD","OK"))</f>
        <v/>
      </c>
    </row>
    <row r="839" customFormat="false" ht="15" hidden="false" customHeight="false" outlineLevel="0" collapsed="false">
      <c r="A839" s="14"/>
      <c r="B839" s="14"/>
      <c r="C839" s="15"/>
      <c r="D839" s="15"/>
      <c r="E839" s="15"/>
      <c r="F839" s="9" t="str">
        <f aca="false">IF($A839="","",IF(COUNTIF($A$2:$A$3001,$A839)&gt;1,"DUPLICATE",""))</f>
        <v/>
      </c>
      <c r="G839" s="9" t="str">
        <f aca="false">IF($A839="","",IF(COUNTIF('3. Layout Parts'!$A$2:$A$3001,$A839)=0,"NOT ON BOARD","OK"))</f>
        <v/>
      </c>
    </row>
    <row r="840" customFormat="false" ht="15" hidden="false" customHeight="false" outlineLevel="0" collapsed="false">
      <c r="A840" s="14"/>
      <c r="B840" s="14"/>
      <c r="C840" s="15"/>
      <c r="D840" s="15"/>
      <c r="E840" s="15"/>
      <c r="F840" s="9" t="str">
        <f aca="false">IF($A840="","",IF(COUNTIF($A$2:$A$3001,$A840)&gt;1,"DUPLICATE",""))</f>
        <v/>
      </c>
      <c r="G840" s="9" t="str">
        <f aca="false">IF($A840="","",IF(COUNTIF('3. Layout Parts'!$A$2:$A$3001,$A840)=0,"NOT ON BOARD","OK"))</f>
        <v/>
      </c>
    </row>
    <row r="841" customFormat="false" ht="15" hidden="false" customHeight="false" outlineLevel="0" collapsed="false">
      <c r="A841" s="14"/>
      <c r="B841" s="14"/>
      <c r="C841" s="15"/>
      <c r="D841" s="15"/>
      <c r="E841" s="15"/>
      <c r="F841" s="9" t="str">
        <f aca="false">IF($A841="","",IF(COUNTIF($A$2:$A$3001,$A841)&gt;1,"DUPLICATE",""))</f>
        <v/>
      </c>
      <c r="G841" s="9" t="str">
        <f aca="false">IF($A841="","",IF(COUNTIF('3. Layout Parts'!$A$2:$A$3001,$A841)=0,"NOT ON BOARD","OK"))</f>
        <v/>
      </c>
    </row>
    <row r="842" customFormat="false" ht="15" hidden="false" customHeight="false" outlineLevel="0" collapsed="false">
      <c r="A842" s="14"/>
      <c r="B842" s="14"/>
      <c r="C842" s="15"/>
      <c r="D842" s="15"/>
      <c r="E842" s="15"/>
      <c r="F842" s="9" t="str">
        <f aca="false">IF($A842="","",IF(COUNTIF($A$2:$A$3001,$A842)&gt;1,"DUPLICATE",""))</f>
        <v/>
      </c>
      <c r="G842" s="9" t="str">
        <f aca="false">IF($A842="","",IF(COUNTIF('3. Layout Parts'!$A$2:$A$3001,$A842)=0,"NOT ON BOARD","OK"))</f>
        <v/>
      </c>
    </row>
    <row r="843" customFormat="false" ht="15" hidden="false" customHeight="false" outlineLevel="0" collapsed="false">
      <c r="A843" s="14"/>
      <c r="B843" s="14"/>
      <c r="C843" s="15"/>
      <c r="D843" s="15"/>
      <c r="E843" s="15"/>
      <c r="F843" s="9" t="str">
        <f aca="false">IF($A843="","",IF(COUNTIF($A$2:$A$3001,$A843)&gt;1,"DUPLICATE",""))</f>
        <v/>
      </c>
      <c r="G843" s="9" t="str">
        <f aca="false">IF($A843="","",IF(COUNTIF('3. Layout Parts'!$A$2:$A$3001,$A843)=0,"NOT ON BOARD","OK"))</f>
        <v/>
      </c>
    </row>
    <row r="844" customFormat="false" ht="15" hidden="false" customHeight="false" outlineLevel="0" collapsed="false">
      <c r="A844" s="14"/>
      <c r="B844" s="14"/>
      <c r="C844" s="15"/>
      <c r="D844" s="15"/>
      <c r="E844" s="15"/>
      <c r="F844" s="9" t="str">
        <f aca="false">IF($A844="","",IF(COUNTIF($A$2:$A$3001,$A844)&gt;1,"DUPLICATE",""))</f>
        <v/>
      </c>
      <c r="G844" s="9" t="str">
        <f aca="false">IF($A844="","",IF(COUNTIF('3. Layout Parts'!$A$2:$A$3001,$A844)=0,"NOT ON BOARD","OK"))</f>
        <v/>
      </c>
    </row>
    <row r="845" customFormat="false" ht="15" hidden="false" customHeight="false" outlineLevel="0" collapsed="false">
      <c r="A845" s="14"/>
      <c r="B845" s="14"/>
      <c r="C845" s="15"/>
      <c r="D845" s="15"/>
      <c r="E845" s="15"/>
      <c r="F845" s="9" t="str">
        <f aca="false">IF($A845="","",IF(COUNTIF($A$2:$A$3001,$A845)&gt;1,"DUPLICATE",""))</f>
        <v/>
      </c>
      <c r="G845" s="9" t="str">
        <f aca="false">IF($A845="","",IF(COUNTIF('3. Layout Parts'!$A$2:$A$3001,$A845)=0,"NOT ON BOARD","OK"))</f>
        <v/>
      </c>
    </row>
    <row r="846" customFormat="false" ht="15" hidden="false" customHeight="false" outlineLevel="0" collapsed="false">
      <c r="A846" s="14"/>
      <c r="B846" s="14"/>
      <c r="C846" s="15"/>
      <c r="D846" s="15"/>
      <c r="E846" s="15"/>
      <c r="F846" s="9" t="str">
        <f aca="false">IF($A846="","",IF(COUNTIF($A$2:$A$3001,$A846)&gt;1,"DUPLICATE",""))</f>
        <v/>
      </c>
      <c r="G846" s="9" t="str">
        <f aca="false">IF($A846="","",IF(COUNTIF('3. Layout Parts'!$A$2:$A$3001,$A846)=0,"NOT ON BOARD","OK"))</f>
        <v/>
      </c>
    </row>
    <row r="847" customFormat="false" ht="15" hidden="false" customHeight="false" outlineLevel="0" collapsed="false">
      <c r="A847" s="14"/>
      <c r="B847" s="14"/>
      <c r="C847" s="15"/>
      <c r="D847" s="15"/>
      <c r="E847" s="15"/>
      <c r="F847" s="9" t="str">
        <f aca="false">IF($A847="","",IF(COUNTIF($A$2:$A$3001,$A847)&gt;1,"DUPLICATE",""))</f>
        <v/>
      </c>
      <c r="G847" s="9" t="str">
        <f aca="false">IF($A847="","",IF(COUNTIF('3. Layout Parts'!$A$2:$A$3001,$A847)=0,"NOT ON BOARD","OK"))</f>
        <v/>
      </c>
    </row>
    <row r="848" customFormat="false" ht="15" hidden="false" customHeight="false" outlineLevel="0" collapsed="false">
      <c r="A848" s="14"/>
      <c r="B848" s="14"/>
      <c r="C848" s="15"/>
      <c r="D848" s="15"/>
      <c r="E848" s="15"/>
      <c r="F848" s="9" t="str">
        <f aca="false">IF($A848="","",IF(COUNTIF($A$2:$A$3001,$A848)&gt;1,"DUPLICATE",""))</f>
        <v/>
      </c>
      <c r="G848" s="9" t="str">
        <f aca="false">IF($A848="","",IF(COUNTIF('3. Layout Parts'!$A$2:$A$3001,$A848)=0,"NOT ON BOARD","OK"))</f>
        <v/>
      </c>
    </row>
    <row r="849" customFormat="false" ht="15" hidden="false" customHeight="false" outlineLevel="0" collapsed="false">
      <c r="A849" s="14"/>
      <c r="B849" s="14"/>
      <c r="C849" s="15"/>
      <c r="D849" s="15"/>
      <c r="E849" s="15"/>
      <c r="F849" s="9" t="str">
        <f aca="false">IF($A849="","",IF(COUNTIF($A$2:$A$3001,$A849)&gt;1,"DUPLICATE",""))</f>
        <v/>
      </c>
      <c r="G849" s="9" t="str">
        <f aca="false">IF($A849="","",IF(COUNTIF('3. Layout Parts'!$A$2:$A$3001,$A849)=0,"NOT ON BOARD","OK"))</f>
        <v/>
      </c>
    </row>
    <row r="850" customFormat="false" ht="15" hidden="false" customHeight="false" outlineLevel="0" collapsed="false">
      <c r="A850" s="14"/>
      <c r="B850" s="14"/>
      <c r="C850" s="15"/>
      <c r="D850" s="15"/>
      <c r="E850" s="15"/>
      <c r="F850" s="9" t="str">
        <f aca="false">IF($A850="","",IF(COUNTIF($A$2:$A$3001,$A850)&gt;1,"DUPLICATE",""))</f>
        <v/>
      </c>
      <c r="G850" s="9" t="str">
        <f aca="false">IF($A850="","",IF(COUNTIF('3. Layout Parts'!$A$2:$A$3001,$A850)=0,"NOT ON BOARD","OK"))</f>
        <v/>
      </c>
    </row>
    <row r="851" customFormat="false" ht="15" hidden="false" customHeight="false" outlineLevel="0" collapsed="false">
      <c r="A851" s="14"/>
      <c r="B851" s="14"/>
      <c r="C851" s="15"/>
      <c r="D851" s="15"/>
      <c r="E851" s="15"/>
      <c r="F851" s="9" t="str">
        <f aca="false">IF($A851="","",IF(COUNTIF($A$2:$A$3001,$A851)&gt;1,"DUPLICATE",""))</f>
        <v/>
      </c>
      <c r="G851" s="9" t="str">
        <f aca="false">IF($A851="","",IF(COUNTIF('3. Layout Parts'!$A$2:$A$3001,$A851)=0,"NOT ON BOARD","OK"))</f>
        <v/>
      </c>
    </row>
    <row r="852" customFormat="false" ht="15" hidden="false" customHeight="false" outlineLevel="0" collapsed="false">
      <c r="A852" s="14"/>
      <c r="B852" s="14"/>
      <c r="C852" s="15"/>
      <c r="D852" s="15"/>
      <c r="E852" s="15"/>
      <c r="F852" s="9" t="str">
        <f aca="false">IF($A852="","",IF(COUNTIF($A$2:$A$3001,$A852)&gt;1,"DUPLICATE",""))</f>
        <v/>
      </c>
      <c r="G852" s="9" t="str">
        <f aca="false">IF($A852="","",IF(COUNTIF('3. Layout Parts'!$A$2:$A$3001,$A852)=0,"NOT ON BOARD","OK"))</f>
        <v/>
      </c>
    </row>
    <row r="853" customFormat="false" ht="15" hidden="false" customHeight="false" outlineLevel="0" collapsed="false">
      <c r="A853" s="14"/>
      <c r="B853" s="14"/>
      <c r="C853" s="15"/>
      <c r="D853" s="15"/>
      <c r="E853" s="15"/>
      <c r="F853" s="9" t="str">
        <f aca="false">IF($A853="","",IF(COUNTIF($A$2:$A$3001,$A853)&gt;1,"DUPLICATE",""))</f>
        <v/>
      </c>
      <c r="G853" s="9" t="str">
        <f aca="false">IF($A853="","",IF(COUNTIF('3. Layout Parts'!$A$2:$A$3001,$A853)=0,"NOT ON BOARD","OK"))</f>
        <v/>
      </c>
    </row>
    <row r="854" customFormat="false" ht="15" hidden="false" customHeight="false" outlineLevel="0" collapsed="false">
      <c r="A854" s="14"/>
      <c r="B854" s="14"/>
      <c r="C854" s="15"/>
      <c r="D854" s="15"/>
      <c r="E854" s="15"/>
      <c r="F854" s="9" t="str">
        <f aca="false">IF($A854="","",IF(COUNTIF($A$2:$A$3001,$A854)&gt;1,"DUPLICATE",""))</f>
        <v/>
      </c>
      <c r="G854" s="9" t="str">
        <f aca="false">IF($A854="","",IF(COUNTIF('3. Layout Parts'!$A$2:$A$3001,$A854)=0,"NOT ON BOARD","OK"))</f>
        <v/>
      </c>
    </row>
    <row r="855" customFormat="false" ht="15" hidden="false" customHeight="false" outlineLevel="0" collapsed="false">
      <c r="A855" s="14"/>
      <c r="B855" s="14"/>
      <c r="C855" s="15"/>
      <c r="D855" s="15"/>
      <c r="E855" s="15"/>
      <c r="F855" s="9" t="str">
        <f aca="false">IF($A855="","",IF(COUNTIF($A$2:$A$3001,$A855)&gt;1,"DUPLICATE",""))</f>
        <v/>
      </c>
      <c r="G855" s="9" t="str">
        <f aca="false">IF($A855="","",IF(COUNTIF('3. Layout Parts'!$A$2:$A$3001,$A855)=0,"NOT ON BOARD","OK"))</f>
        <v/>
      </c>
    </row>
    <row r="856" customFormat="false" ht="15" hidden="false" customHeight="false" outlineLevel="0" collapsed="false">
      <c r="A856" s="14"/>
      <c r="B856" s="14"/>
      <c r="C856" s="15"/>
      <c r="D856" s="15"/>
      <c r="E856" s="15"/>
      <c r="F856" s="9" t="str">
        <f aca="false">IF($A856="","",IF(COUNTIF($A$2:$A$3001,$A856)&gt;1,"DUPLICATE",""))</f>
        <v/>
      </c>
      <c r="G856" s="9" t="str">
        <f aca="false">IF($A856="","",IF(COUNTIF('3. Layout Parts'!$A$2:$A$3001,$A856)=0,"NOT ON BOARD","OK"))</f>
        <v/>
      </c>
    </row>
    <row r="857" customFormat="false" ht="15" hidden="false" customHeight="false" outlineLevel="0" collapsed="false">
      <c r="A857" s="14"/>
      <c r="B857" s="14"/>
      <c r="C857" s="15"/>
      <c r="D857" s="15"/>
      <c r="E857" s="15"/>
      <c r="F857" s="9" t="str">
        <f aca="false">IF($A857="","",IF(COUNTIF($A$2:$A$3001,$A857)&gt;1,"DUPLICATE",""))</f>
        <v/>
      </c>
      <c r="G857" s="9" t="str">
        <f aca="false">IF($A857="","",IF(COUNTIF('3. Layout Parts'!$A$2:$A$3001,$A857)=0,"NOT ON BOARD","OK"))</f>
        <v/>
      </c>
    </row>
    <row r="858" customFormat="false" ht="15" hidden="false" customHeight="false" outlineLevel="0" collapsed="false">
      <c r="A858" s="14"/>
      <c r="B858" s="14"/>
      <c r="C858" s="15"/>
      <c r="D858" s="15"/>
      <c r="E858" s="15"/>
      <c r="F858" s="9" t="str">
        <f aca="false">IF($A858="","",IF(COUNTIF($A$2:$A$3001,$A858)&gt;1,"DUPLICATE",""))</f>
        <v/>
      </c>
      <c r="G858" s="9" t="str">
        <f aca="false">IF($A858="","",IF(COUNTIF('3. Layout Parts'!$A$2:$A$3001,$A858)=0,"NOT ON BOARD","OK"))</f>
        <v/>
      </c>
    </row>
    <row r="859" customFormat="false" ht="15" hidden="false" customHeight="false" outlineLevel="0" collapsed="false">
      <c r="A859" s="14"/>
      <c r="B859" s="14"/>
      <c r="C859" s="15"/>
      <c r="D859" s="15"/>
      <c r="E859" s="15"/>
      <c r="F859" s="9" t="str">
        <f aca="false">IF($A859="","",IF(COUNTIF($A$2:$A$3001,$A859)&gt;1,"DUPLICATE",""))</f>
        <v/>
      </c>
      <c r="G859" s="9" t="str">
        <f aca="false">IF($A859="","",IF(COUNTIF('3. Layout Parts'!$A$2:$A$3001,$A859)=0,"NOT ON BOARD","OK"))</f>
        <v/>
      </c>
    </row>
    <row r="860" customFormat="false" ht="15" hidden="false" customHeight="false" outlineLevel="0" collapsed="false">
      <c r="A860" s="14"/>
      <c r="B860" s="14"/>
      <c r="C860" s="15"/>
      <c r="D860" s="15"/>
      <c r="E860" s="15"/>
      <c r="F860" s="9" t="str">
        <f aca="false">IF($A860="","",IF(COUNTIF($A$2:$A$3001,$A860)&gt;1,"DUPLICATE",""))</f>
        <v/>
      </c>
      <c r="G860" s="9" t="str">
        <f aca="false">IF($A860="","",IF(COUNTIF('3. Layout Parts'!$A$2:$A$3001,$A860)=0,"NOT ON BOARD","OK"))</f>
        <v/>
      </c>
    </row>
    <row r="861" customFormat="false" ht="15" hidden="false" customHeight="false" outlineLevel="0" collapsed="false">
      <c r="A861" s="14"/>
      <c r="B861" s="14"/>
      <c r="C861" s="15"/>
      <c r="D861" s="15"/>
      <c r="E861" s="15"/>
      <c r="F861" s="9" t="str">
        <f aca="false">IF($A861="","",IF(COUNTIF($A$2:$A$3001,$A861)&gt;1,"DUPLICATE",""))</f>
        <v/>
      </c>
      <c r="G861" s="9" t="str">
        <f aca="false">IF($A861="","",IF(COUNTIF('3. Layout Parts'!$A$2:$A$3001,$A861)=0,"NOT ON BOARD","OK"))</f>
        <v/>
      </c>
    </row>
    <row r="862" customFormat="false" ht="15" hidden="false" customHeight="false" outlineLevel="0" collapsed="false">
      <c r="A862" s="14"/>
      <c r="B862" s="14"/>
      <c r="C862" s="15"/>
      <c r="D862" s="15"/>
      <c r="E862" s="15"/>
      <c r="F862" s="9" t="str">
        <f aca="false">IF($A862="","",IF(COUNTIF($A$2:$A$3001,$A862)&gt;1,"DUPLICATE",""))</f>
        <v/>
      </c>
      <c r="G862" s="9" t="str">
        <f aca="false">IF($A862="","",IF(COUNTIF('3. Layout Parts'!$A$2:$A$3001,$A862)=0,"NOT ON BOARD","OK"))</f>
        <v/>
      </c>
    </row>
    <row r="863" customFormat="false" ht="15" hidden="false" customHeight="false" outlineLevel="0" collapsed="false">
      <c r="A863" s="14"/>
      <c r="B863" s="14"/>
      <c r="C863" s="15"/>
      <c r="D863" s="15"/>
      <c r="E863" s="15"/>
      <c r="F863" s="9" t="str">
        <f aca="false">IF($A863="","",IF(COUNTIF($A$2:$A$3001,$A863)&gt;1,"DUPLICATE",""))</f>
        <v/>
      </c>
      <c r="G863" s="9" t="str">
        <f aca="false">IF($A863="","",IF(COUNTIF('3. Layout Parts'!$A$2:$A$3001,$A863)=0,"NOT ON BOARD","OK"))</f>
        <v/>
      </c>
    </row>
    <row r="864" customFormat="false" ht="15" hidden="false" customHeight="false" outlineLevel="0" collapsed="false">
      <c r="A864" s="14"/>
      <c r="B864" s="14"/>
      <c r="C864" s="15"/>
      <c r="D864" s="15"/>
      <c r="E864" s="15"/>
      <c r="F864" s="9" t="str">
        <f aca="false">IF($A864="","",IF(COUNTIF($A$2:$A$3001,$A864)&gt;1,"DUPLICATE",""))</f>
        <v/>
      </c>
      <c r="G864" s="9" t="str">
        <f aca="false">IF($A864="","",IF(COUNTIF('3. Layout Parts'!$A$2:$A$3001,$A864)=0,"NOT ON BOARD","OK"))</f>
        <v/>
      </c>
    </row>
    <row r="865" customFormat="false" ht="15" hidden="false" customHeight="false" outlineLevel="0" collapsed="false">
      <c r="A865" s="14"/>
      <c r="B865" s="14"/>
      <c r="C865" s="15"/>
      <c r="D865" s="15"/>
      <c r="E865" s="15"/>
      <c r="F865" s="9" t="str">
        <f aca="false">IF($A865="","",IF(COUNTIF($A$2:$A$3001,$A865)&gt;1,"DUPLICATE",""))</f>
        <v/>
      </c>
      <c r="G865" s="9" t="str">
        <f aca="false">IF($A865="","",IF(COUNTIF('3. Layout Parts'!$A$2:$A$3001,$A865)=0,"NOT ON BOARD","OK"))</f>
        <v/>
      </c>
    </row>
    <row r="866" customFormat="false" ht="15" hidden="false" customHeight="false" outlineLevel="0" collapsed="false">
      <c r="A866" s="14"/>
      <c r="B866" s="14"/>
      <c r="C866" s="15"/>
      <c r="D866" s="15"/>
      <c r="E866" s="15"/>
      <c r="F866" s="9" t="str">
        <f aca="false">IF($A866="","",IF(COUNTIF($A$2:$A$3001,$A866)&gt;1,"DUPLICATE",""))</f>
        <v/>
      </c>
      <c r="G866" s="9" t="str">
        <f aca="false">IF($A866="","",IF(COUNTIF('3. Layout Parts'!$A$2:$A$3001,$A866)=0,"NOT ON BOARD","OK"))</f>
        <v/>
      </c>
    </row>
    <row r="867" customFormat="false" ht="15" hidden="false" customHeight="false" outlineLevel="0" collapsed="false">
      <c r="A867" s="14"/>
      <c r="B867" s="14"/>
      <c r="C867" s="15"/>
      <c r="D867" s="15"/>
      <c r="E867" s="15"/>
      <c r="F867" s="9" t="str">
        <f aca="false">IF($A867="","",IF(COUNTIF($A$2:$A$3001,$A867)&gt;1,"DUPLICATE",""))</f>
        <v/>
      </c>
      <c r="G867" s="9" t="str">
        <f aca="false">IF($A867="","",IF(COUNTIF('3. Layout Parts'!$A$2:$A$3001,$A867)=0,"NOT ON BOARD","OK"))</f>
        <v/>
      </c>
    </row>
    <row r="868" customFormat="false" ht="15" hidden="false" customHeight="false" outlineLevel="0" collapsed="false">
      <c r="A868" s="14"/>
      <c r="B868" s="14"/>
      <c r="C868" s="15"/>
      <c r="D868" s="15"/>
      <c r="E868" s="15"/>
      <c r="F868" s="9" t="str">
        <f aca="false">IF($A868="","",IF(COUNTIF($A$2:$A$3001,$A868)&gt;1,"DUPLICATE",""))</f>
        <v/>
      </c>
      <c r="G868" s="9" t="str">
        <f aca="false">IF($A868="","",IF(COUNTIF('3. Layout Parts'!$A$2:$A$3001,$A868)=0,"NOT ON BOARD","OK"))</f>
        <v/>
      </c>
    </row>
    <row r="869" customFormat="false" ht="15" hidden="false" customHeight="false" outlineLevel="0" collapsed="false">
      <c r="A869" s="14"/>
      <c r="B869" s="14"/>
      <c r="C869" s="15"/>
      <c r="D869" s="15"/>
      <c r="E869" s="15"/>
      <c r="F869" s="9" t="str">
        <f aca="false">IF($A869="","",IF(COUNTIF($A$2:$A$3001,$A869)&gt;1,"DUPLICATE",""))</f>
        <v/>
      </c>
      <c r="G869" s="9" t="str">
        <f aca="false">IF($A869="","",IF(COUNTIF('3. Layout Parts'!$A$2:$A$3001,$A869)=0,"NOT ON BOARD","OK"))</f>
        <v/>
      </c>
    </row>
    <row r="870" customFormat="false" ht="15" hidden="false" customHeight="false" outlineLevel="0" collapsed="false">
      <c r="A870" s="14"/>
      <c r="B870" s="14"/>
      <c r="C870" s="15"/>
      <c r="D870" s="15"/>
      <c r="E870" s="15"/>
      <c r="F870" s="9" t="str">
        <f aca="false">IF($A870="","",IF(COUNTIF($A$2:$A$3001,$A870)&gt;1,"DUPLICATE",""))</f>
        <v/>
      </c>
      <c r="G870" s="9" t="str">
        <f aca="false">IF($A870="","",IF(COUNTIF('3. Layout Parts'!$A$2:$A$3001,$A870)=0,"NOT ON BOARD","OK"))</f>
        <v/>
      </c>
    </row>
    <row r="871" customFormat="false" ht="15" hidden="false" customHeight="false" outlineLevel="0" collapsed="false">
      <c r="A871" s="14"/>
      <c r="B871" s="14"/>
      <c r="C871" s="15"/>
      <c r="D871" s="15"/>
      <c r="E871" s="15"/>
      <c r="F871" s="9" t="str">
        <f aca="false">IF($A871="","",IF(COUNTIF($A$2:$A$3001,$A871)&gt;1,"DUPLICATE",""))</f>
        <v/>
      </c>
      <c r="G871" s="9" t="str">
        <f aca="false">IF($A871="","",IF(COUNTIF('3. Layout Parts'!$A$2:$A$3001,$A871)=0,"NOT ON BOARD","OK"))</f>
        <v/>
      </c>
    </row>
    <row r="872" customFormat="false" ht="15" hidden="false" customHeight="false" outlineLevel="0" collapsed="false">
      <c r="A872" s="14"/>
      <c r="B872" s="14"/>
      <c r="C872" s="15"/>
      <c r="D872" s="15"/>
      <c r="E872" s="15"/>
      <c r="F872" s="9" t="str">
        <f aca="false">IF($A872="","",IF(COUNTIF($A$2:$A$3001,$A872)&gt;1,"DUPLICATE",""))</f>
        <v/>
      </c>
      <c r="G872" s="9" t="str">
        <f aca="false">IF($A872="","",IF(COUNTIF('3. Layout Parts'!$A$2:$A$3001,$A872)=0,"NOT ON BOARD","OK"))</f>
        <v/>
      </c>
    </row>
    <row r="873" customFormat="false" ht="15" hidden="false" customHeight="false" outlineLevel="0" collapsed="false">
      <c r="A873" s="14"/>
      <c r="B873" s="14"/>
      <c r="C873" s="15"/>
      <c r="D873" s="15"/>
      <c r="E873" s="15"/>
      <c r="F873" s="9" t="str">
        <f aca="false">IF($A873="","",IF(COUNTIF($A$2:$A$3001,$A873)&gt;1,"DUPLICATE",""))</f>
        <v/>
      </c>
      <c r="G873" s="9" t="str">
        <f aca="false">IF($A873="","",IF(COUNTIF('3. Layout Parts'!$A$2:$A$3001,$A873)=0,"NOT ON BOARD","OK"))</f>
        <v/>
      </c>
    </row>
    <row r="874" customFormat="false" ht="15" hidden="false" customHeight="false" outlineLevel="0" collapsed="false">
      <c r="A874" s="14"/>
      <c r="B874" s="14"/>
      <c r="C874" s="15"/>
      <c r="D874" s="15"/>
      <c r="E874" s="15"/>
      <c r="F874" s="9" t="str">
        <f aca="false">IF($A874="","",IF(COUNTIF($A$2:$A$3001,$A874)&gt;1,"DUPLICATE",""))</f>
        <v/>
      </c>
      <c r="G874" s="9" t="str">
        <f aca="false">IF($A874="","",IF(COUNTIF('3. Layout Parts'!$A$2:$A$3001,$A874)=0,"NOT ON BOARD","OK"))</f>
        <v/>
      </c>
    </row>
    <row r="875" customFormat="false" ht="15" hidden="false" customHeight="false" outlineLevel="0" collapsed="false">
      <c r="A875" s="14"/>
      <c r="B875" s="14"/>
      <c r="C875" s="15"/>
      <c r="D875" s="15"/>
      <c r="E875" s="15"/>
      <c r="F875" s="9" t="str">
        <f aca="false">IF($A875="","",IF(COUNTIF($A$2:$A$3001,$A875)&gt;1,"DUPLICATE",""))</f>
        <v/>
      </c>
      <c r="G875" s="9" t="str">
        <f aca="false">IF($A875="","",IF(COUNTIF('3. Layout Parts'!$A$2:$A$3001,$A875)=0,"NOT ON BOARD","OK"))</f>
        <v/>
      </c>
    </row>
    <row r="876" customFormat="false" ht="15" hidden="false" customHeight="false" outlineLevel="0" collapsed="false">
      <c r="A876" s="14"/>
      <c r="B876" s="14"/>
      <c r="C876" s="15"/>
      <c r="D876" s="15"/>
      <c r="E876" s="15"/>
      <c r="F876" s="9" t="str">
        <f aca="false">IF($A876="","",IF(COUNTIF($A$2:$A$3001,$A876)&gt;1,"DUPLICATE",""))</f>
        <v/>
      </c>
      <c r="G876" s="9" t="str">
        <f aca="false">IF($A876="","",IF(COUNTIF('3. Layout Parts'!$A$2:$A$3001,$A876)=0,"NOT ON BOARD","OK"))</f>
        <v/>
      </c>
    </row>
    <row r="877" customFormat="false" ht="15" hidden="false" customHeight="false" outlineLevel="0" collapsed="false">
      <c r="A877" s="14"/>
      <c r="B877" s="14"/>
      <c r="C877" s="15"/>
      <c r="D877" s="15"/>
      <c r="E877" s="15"/>
      <c r="F877" s="9" t="str">
        <f aca="false">IF($A877="","",IF(COUNTIF($A$2:$A$3001,$A877)&gt;1,"DUPLICATE",""))</f>
        <v/>
      </c>
      <c r="G877" s="9" t="str">
        <f aca="false">IF($A877="","",IF(COUNTIF('3. Layout Parts'!$A$2:$A$3001,$A877)=0,"NOT ON BOARD","OK"))</f>
        <v/>
      </c>
    </row>
    <row r="878" customFormat="false" ht="15" hidden="false" customHeight="false" outlineLevel="0" collapsed="false">
      <c r="A878" s="14"/>
      <c r="B878" s="14"/>
      <c r="C878" s="15"/>
      <c r="D878" s="15"/>
      <c r="E878" s="15"/>
      <c r="F878" s="9" t="str">
        <f aca="false">IF($A878="","",IF(COUNTIF($A$2:$A$3001,$A878)&gt;1,"DUPLICATE",""))</f>
        <v/>
      </c>
      <c r="G878" s="9" t="str">
        <f aca="false">IF($A878="","",IF(COUNTIF('3. Layout Parts'!$A$2:$A$3001,$A878)=0,"NOT ON BOARD","OK"))</f>
        <v/>
      </c>
    </row>
    <row r="879" customFormat="false" ht="15" hidden="false" customHeight="false" outlineLevel="0" collapsed="false">
      <c r="A879" s="14"/>
      <c r="B879" s="14"/>
      <c r="C879" s="15"/>
      <c r="D879" s="15"/>
      <c r="E879" s="15"/>
      <c r="F879" s="9" t="str">
        <f aca="false">IF($A879="","",IF(COUNTIF($A$2:$A$3001,$A879)&gt;1,"DUPLICATE",""))</f>
        <v/>
      </c>
      <c r="G879" s="9" t="str">
        <f aca="false">IF($A879="","",IF(COUNTIF('3. Layout Parts'!$A$2:$A$3001,$A879)=0,"NOT ON BOARD","OK"))</f>
        <v/>
      </c>
    </row>
    <row r="880" customFormat="false" ht="15" hidden="false" customHeight="false" outlineLevel="0" collapsed="false">
      <c r="A880" s="14"/>
      <c r="B880" s="14"/>
      <c r="C880" s="15"/>
      <c r="D880" s="15"/>
      <c r="E880" s="15"/>
      <c r="F880" s="9" t="str">
        <f aca="false">IF($A880="","",IF(COUNTIF($A$2:$A$3001,$A880)&gt;1,"DUPLICATE",""))</f>
        <v/>
      </c>
      <c r="G880" s="9" t="str">
        <f aca="false">IF($A880="","",IF(COUNTIF('3. Layout Parts'!$A$2:$A$3001,$A880)=0,"NOT ON BOARD","OK"))</f>
        <v/>
      </c>
    </row>
    <row r="881" customFormat="false" ht="15" hidden="false" customHeight="false" outlineLevel="0" collapsed="false">
      <c r="A881" s="14"/>
      <c r="B881" s="14"/>
      <c r="C881" s="15"/>
      <c r="D881" s="15"/>
      <c r="E881" s="15"/>
      <c r="F881" s="9" t="str">
        <f aca="false">IF($A881="","",IF(COUNTIF($A$2:$A$3001,$A881)&gt;1,"DUPLICATE",""))</f>
        <v/>
      </c>
      <c r="G881" s="9" t="str">
        <f aca="false">IF($A881="","",IF(COUNTIF('3. Layout Parts'!$A$2:$A$3001,$A881)=0,"NOT ON BOARD","OK"))</f>
        <v/>
      </c>
    </row>
    <row r="882" customFormat="false" ht="15" hidden="false" customHeight="false" outlineLevel="0" collapsed="false">
      <c r="A882" s="14"/>
      <c r="B882" s="14"/>
      <c r="C882" s="15"/>
      <c r="D882" s="15"/>
      <c r="E882" s="15"/>
      <c r="F882" s="9" t="str">
        <f aca="false">IF($A882="","",IF(COUNTIF($A$2:$A$3001,$A882)&gt;1,"DUPLICATE",""))</f>
        <v/>
      </c>
      <c r="G882" s="9" t="str">
        <f aca="false">IF($A882="","",IF(COUNTIF('3. Layout Parts'!$A$2:$A$3001,$A882)=0,"NOT ON BOARD","OK"))</f>
        <v/>
      </c>
    </row>
    <row r="883" customFormat="false" ht="15" hidden="false" customHeight="false" outlineLevel="0" collapsed="false">
      <c r="A883" s="14"/>
      <c r="B883" s="14"/>
      <c r="C883" s="15"/>
      <c r="D883" s="15"/>
      <c r="E883" s="15"/>
      <c r="F883" s="9" t="str">
        <f aca="false">IF($A883="","",IF(COUNTIF($A$2:$A$3001,$A883)&gt;1,"DUPLICATE",""))</f>
        <v/>
      </c>
      <c r="G883" s="9" t="str">
        <f aca="false">IF($A883="","",IF(COUNTIF('3. Layout Parts'!$A$2:$A$3001,$A883)=0,"NOT ON BOARD","OK"))</f>
        <v/>
      </c>
    </row>
    <row r="884" customFormat="false" ht="15" hidden="false" customHeight="false" outlineLevel="0" collapsed="false">
      <c r="A884" s="14"/>
      <c r="B884" s="14"/>
      <c r="C884" s="15"/>
      <c r="D884" s="15"/>
      <c r="E884" s="15"/>
      <c r="F884" s="9" t="str">
        <f aca="false">IF($A884="","",IF(COUNTIF($A$2:$A$3001,$A884)&gt;1,"DUPLICATE",""))</f>
        <v/>
      </c>
      <c r="G884" s="9" t="str">
        <f aca="false">IF($A884="","",IF(COUNTIF('3. Layout Parts'!$A$2:$A$3001,$A884)=0,"NOT ON BOARD","OK"))</f>
        <v/>
      </c>
    </row>
    <row r="885" customFormat="false" ht="15" hidden="false" customHeight="false" outlineLevel="0" collapsed="false">
      <c r="A885" s="14"/>
      <c r="B885" s="14"/>
      <c r="C885" s="15"/>
      <c r="D885" s="15"/>
      <c r="E885" s="15"/>
      <c r="F885" s="9" t="str">
        <f aca="false">IF($A885="","",IF(COUNTIF($A$2:$A$3001,$A885)&gt;1,"DUPLICATE",""))</f>
        <v/>
      </c>
      <c r="G885" s="9" t="str">
        <f aca="false">IF($A885="","",IF(COUNTIF('3. Layout Parts'!$A$2:$A$3001,$A885)=0,"NOT ON BOARD","OK"))</f>
        <v/>
      </c>
    </row>
    <row r="886" customFormat="false" ht="15" hidden="false" customHeight="false" outlineLevel="0" collapsed="false">
      <c r="A886" s="14"/>
      <c r="B886" s="14"/>
      <c r="C886" s="15"/>
      <c r="D886" s="15"/>
      <c r="E886" s="15"/>
      <c r="F886" s="9" t="str">
        <f aca="false">IF($A886="","",IF(COUNTIF($A$2:$A$3001,$A886)&gt;1,"DUPLICATE",""))</f>
        <v/>
      </c>
      <c r="G886" s="9" t="str">
        <f aca="false">IF($A886="","",IF(COUNTIF('3. Layout Parts'!$A$2:$A$3001,$A886)=0,"NOT ON BOARD","OK"))</f>
        <v/>
      </c>
    </row>
    <row r="887" customFormat="false" ht="15" hidden="false" customHeight="false" outlineLevel="0" collapsed="false">
      <c r="A887" s="14"/>
      <c r="B887" s="14"/>
      <c r="C887" s="15"/>
      <c r="D887" s="15"/>
      <c r="E887" s="15"/>
      <c r="F887" s="9" t="str">
        <f aca="false">IF($A887="","",IF(COUNTIF($A$2:$A$3001,$A887)&gt;1,"DUPLICATE",""))</f>
        <v/>
      </c>
      <c r="G887" s="9" t="str">
        <f aca="false">IF($A887="","",IF(COUNTIF('3. Layout Parts'!$A$2:$A$3001,$A887)=0,"NOT ON BOARD","OK"))</f>
        <v/>
      </c>
    </row>
    <row r="888" customFormat="false" ht="15" hidden="false" customHeight="false" outlineLevel="0" collapsed="false">
      <c r="A888" s="14"/>
      <c r="B888" s="14"/>
      <c r="C888" s="15"/>
      <c r="D888" s="15"/>
      <c r="E888" s="15"/>
      <c r="F888" s="9" t="str">
        <f aca="false">IF($A888="","",IF(COUNTIF($A$2:$A$3001,$A888)&gt;1,"DUPLICATE",""))</f>
        <v/>
      </c>
      <c r="G888" s="9" t="str">
        <f aca="false">IF($A888="","",IF(COUNTIF('3. Layout Parts'!$A$2:$A$3001,$A888)=0,"NOT ON BOARD","OK"))</f>
        <v/>
      </c>
    </row>
    <row r="889" customFormat="false" ht="15" hidden="false" customHeight="false" outlineLevel="0" collapsed="false">
      <c r="A889" s="14"/>
      <c r="B889" s="14"/>
      <c r="C889" s="15"/>
      <c r="D889" s="15"/>
      <c r="E889" s="15"/>
      <c r="F889" s="9" t="str">
        <f aca="false">IF($A889="","",IF(COUNTIF($A$2:$A$3001,$A889)&gt;1,"DUPLICATE",""))</f>
        <v/>
      </c>
      <c r="G889" s="9" t="str">
        <f aca="false">IF($A889="","",IF(COUNTIF('3. Layout Parts'!$A$2:$A$3001,$A889)=0,"NOT ON BOARD","OK"))</f>
        <v/>
      </c>
    </row>
    <row r="890" customFormat="false" ht="15" hidden="false" customHeight="false" outlineLevel="0" collapsed="false">
      <c r="A890" s="14"/>
      <c r="B890" s="14"/>
      <c r="C890" s="15"/>
      <c r="D890" s="15"/>
      <c r="E890" s="15"/>
      <c r="F890" s="9" t="str">
        <f aca="false">IF($A890="","",IF(COUNTIF($A$2:$A$3001,$A890)&gt;1,"DUPLICATE",""))</f>
        <v/>
      </c>
      <c r="G890" s="9" t="str">
        <f aca="false">IF($A890="","",IF(COUNTIF('3. Layout Parts'!$A$2:$A$3001,$A890)=0,"NOT ON BOARD","OK"))</f>
        <v/>
      </c>
    </row>
    <row r="891" customFormat="false" ht="15" hidden="false" customHeight="false" outlineLevel="0" collapsed="false">
      <c r="A891" s="14"/>
      <c r="B891" s="14"/>
      <c r="C891" s="15"/>
      <c r="D891" s="15"/>
      <c r="E891" s="15"/>
      <c r="F891" s="9" t="str">
        <f aca="false">IF($A891="","",IF(COUNTIF($A$2:$A$3001,$A891)&gt;1,"DUPLICATE",""))</f>
        <v/>
      </c>
      <c r="G891" s="9" t="str">
        <f aca="false">IF($A891="","",IF(COUNTIF('3. Layout Parts'!$A$2:$A$3001,$A891)=0,"NOT ON BOARD","OK"))</f>
        <v/>
      </c>
    </row>
    <row r="892" customFormat="false" ht="15" hidden="false" customHeight="false" outlineLevel="0" collapsed="false">
      <c r="A892" s="14"/>
      <c r="B892" s="14"/>
      <c r="C892" s="15"/>
      <c r="D892" s="15"/>
      <c r="E892" s="15"/>
      <c r="F892" s="9" t="str">
        <f aca="false">IF($A892="","",IF(COUNTIF($A$2:$A$3001,$A892)&gt;1,"DUPLICATE",""))</f>
        <v/>
      </c>
      <c r="G892" s="9" t="str">
        <f aca="false">IF($A892="","",IF(COUNTIF('3. Layout Parts'!$A$2:$A$3001,$A892)=0,"NOT ON BOARD","OK"))</f>
        <v/>
      </c>
    </row>
    <row r="893" customFormat="false" ht="15" hidden="false" customHeight="false" outlineLevel="0" collapsed="false">
      <c r="A893" s="14"/>
      <c r="B893" s="14"/>
      <c r="C893" s="15"/>
      <c r="D893" s="15"/>
      <c r="E893" s="15"/>
      <c r="F893" s="9" t="str">
        <f aca="false">IF($A893="","",IF(COUNTIF($A$2:$A$3001,$A893)&gt;1,"DUPLICATE",""))</f>
        <v/>
      </c>
      <c r="G893" s="9" t="str">
        <f aca="false">IF($A893="","",IF(COUNTIF('3. Layout Parts'!$A$2:$A$3001,$A893)=0,"NOT ON BOARD","OK"))</f>
        <v/>
      </c>
    </row>
    <row r="894" customFormat="false" ht="15" hidden="false" customHeight="false" outlineLevel="0" collapsed="false">
      <c r="A894" s="14"/>
      <c r="B894" s="14"/>
      <c r="C894" s="15"/>
      <c r="D894" s="15"/>
      <c r="E894" s="15"/>
      <c r="F894" s="9" t="str">
        <f aca="false">IF($A894="","",IF(COUNTIF($A$2:$A$3001,$A894)&gt;1,"DUPLICATE",""))</f>
        <v/>
      </c>
      <c r="G894" s="9" t="str">
        <f aca="false">IF($A894="","",IF(COUNTIF('3. Layout Parts'!$A$2:$A$3001,$A894)=0,"NOT ON BOARD","OK"))</f>
        <v/>
      </c>
    </row>
    <row r="895" customFormat="false" ht="15" hidden="false" customHeight="false" outlineLevel="0" collapsed="false">
      <c r="A895" s="14"/>
      <c r="B895" s="14"/>
      <c r="C895" s="15"/>
      <c r="D895" s="15"/>
      <c r="E895" s="15"/>
      <c r="F895" s="9" t="str">
        <f aca="false">IF($A895="","",IF(COUNTIF($A$2:$A$3001,$A895)&gt;1,"DUPLICATE",""))</f>
        <v/>
      </c>
      <c r="G895" s="9" t="str">
        <f aca="false">IF($A895="","",IF(COUNTIF('3. Layout Parts'!$A$2:$A$3001,$A895)=0,"NOT ON BOARD","OK"))</f>
        <v/>
      </c>
    </row>
    <row r="896" customFormat="false" ht="15" hidden="false" customHeight="false" outlineLevel="0" collapsed="false">
      <c r="A896" s="14"/>
      <c r="B896" s="14"/>
      <c r="C896" s="15"/>
      <c r="D896" s="15"/>
      <c r="E896" s="15"/>
      <c r="F896" s="9" t="str">
        <f aca="false">IF($A896="","",IF(COUNTIF($A$2:$A$3001,$A896)&gt;1,"DUPLICATE",""))</f>
        <v/>
      </c>
      <c r="G896" s="9" t="str">
        <f aca="false">IF($A896="","",IF(COUNTIF('3. Layout Parts'!$A$2:$A$3001,$A896)=0,"NOT ON BOARD","OK"))</f>
        <v/>
      </c>
    </row>
    <row r="897" customFormat="false" ht="15" hidden="false" customHeight="false" outlineLevel="0" collapsed="false">
      <c r="A897" s="14"/>
      <c r="B897" s="14"/>
      <c r="C897" s="15"/>
      <c r="D897" s="15"/>
      <c r="E897" s="15"/>
      <c r="F897" s="9" t="str">
        <f aca="false">IF($A897="","",IF(COUNTIF($A$2:$A$3001,$A897)&gt;1,"DUPLICATE",""))</f>
        <v/>
      </c>
      <c r="G897" s="9" t="str">
        <f aca="false">IF($A897="","",IF(COUNTIF('3. Layout Parts'!$A$2:$A$3001,$A897)=0,"NOT ON BOARD","OK"))</f>
        <v/>
      </c>
    </row>
    <row r="898" customFormat="false" ht="15" hidden="false" customHeight="false" outlineLevel="0" collapsed="false">
      <c r="A898" s="14"/>
      <c r="B898" s="14"/>
      <c r="C898" s="15"/>
      <c r="D898" s="15"/>
      <c r="E898" s="15"/>
      <c r="F898" s="9" t="str">
        <f aca="false">IF($A898="","",IF(COUNTIF($A$2:$A$3001,$A898)&gt;1,"DUPLICATE",""))</f>
        <v/>
      </c>
      <c r="G898" s="9" t="str">
        <f aca="false">IF($A898="","",IF(COUNTIF('3. Layout Parts'!$A$2:$A$3001,$A898)=0,"NOT ON BOARD","OK"))</f>
        <v/>
      </c>
    </row>
    <row r="899" customFormat="false" ht="15" hidden="false" customHeight="false" outlineLevel="0" collapsed="false">
      <c r="A899" s="14"/>
      <c r="B899" s="14"/>
      <c r="C899" s="15"/>
      <c r="D899" s="15"/>
      <c r="E899" s="15"/>
      <c r="F899" s="9" t="str">
        <f aca="false">IF($A899="","",IF(COUNTIF($A$2:$A$3001,$A899)&gt;1,"DUPLICATE",""))</f>
        <v/>
      </c>
      <c r="G899" s="9" t="str">
        <f aca="false">IF($A899="","",IF(COUNTIF('3. Layout Parts'!$A$2:$A$3001,$A899)=0,"NOT ON BOARD","OK"))</f>
        <v/>
      </c>
    </row>
    <row r="900" customFormat="false" ht="15" hidden="false" customHeight="false" outlineLevel="0" collapsed="false">
      <c r="A900" s="14"/>
      <c r="B900" s="14"/>
      <c r="C900" s="15"/>
      <c r="D900" s="15"/>
      <c r="E900" s="15"/>
      <c r="F900" s="9" t="str">
        <f aca="false">IF($A900="","",IF(COUNTIF($A$2:$A$3001,$A900)&gt;1,"DUPLICATE",""))</f>
        <v/>
      </c>
      <c r="G900" s="9" t="str">
        <f aca="false">IF($A900="","",IF(COUNTIF('3. Layout Parts'!$A$2:$A$3001,$A900)=0,"NOT ON BOARD","OK"))</f>
        <v/>
      </c>
    </row>
    <row r="901" customFormat="false" ht="15" hidden="false" customHeight="false" outlineLevel="0" collapsed="false">
      <c r="A901" s="14"/>
      <c r="B901" s="14"/>
      <c r="C901" s="15"/>
      <c r="D901" s="15"/>
      <c r="E901" s="15"/>
      <c r="F901" s="9" t="str">
        <f aca="false">IF($A901="","",IF(COUNTIF($A$2:$A$3001,$A901)&gt;1,"DUPLICATE",""))</f>
        <v/>
      </c>
      <c r="G901" s="9" t="str">
        <f aca="false">IF($A901="","",IF(COUNTIF('3. Layout Parts'!$A$2:$A$3001,$A901)=0,"NOT ON BOARD","OK"))</f>
        <v/>
      </c>
    </row>
    <row r="902" customFormat="false" ht="15" hidden="false" customHeight="false" outlineLevel="0" collapsed="false">
      <c r="A902" s="14"/>
      <c r="B902" s="14"/>
      <c r="C902" s="15"/>
      <c r="D902" s="15"/>
      <c r="E902" s="15"/>
      <c r="F902" s="9" t="str">
        <f aca="false">IF($A902="","",IF(COUNTIF($A$2:$A$3001,$A902)&gt;1,"DUPLICATE",""))</f>
        <v/>
      </c>
      <c r="G902" s="9" t="str">
        <f aca="false">IF($A902="","",IF(COUNTIF('3. Layout Parts'!$A$2:$A$3001,$A902)=0,"NOT ON BOARD","OK"))</f>
        <v/>
      </c>
    </row>
    <row r="903" customFormat="false" ht="15" hidden="false" customHeight="false" outlineLevel="0" collapsed="false">
      <c r="A903" s="14"/>
      <c r="B903" s="14"/>
      <c r="C903" s="15"/>
      <c r="D903" s="15"/>
      <c r="E903" s="15"/>
      <c r="F903" s="9" t="str">
        <f aca="false">IF($A903="","",IF(COUNTIF($A$2:$A$3001,$A903)&gt;1,"DUPLICATE",""))</f>
        <v/>
      </c>
      <c r="G903" s="9" t="str">
        <f aca="false">IF($A903="","",IF(COUNTIF('3. Layout Parts'!$A$2:$A$3001,$A903)=0,"NOT ON BOARD","OK"))</f>
        <v/>
      </c>
    </row>
    <row r="904" customFormat="false" ht="15" hidden="false" customHeight="false" outlineLevel="0" collapsed="false">
      <c r="A904" s="14"/>
      <c r="B904" s="14"/>
      <c r="C904" s="15"/>
      <c r="D904" s="15"/>
      <c r="E904" s="15"/>
      <c r="F904" s="9" t="str">
        <f aca="false">IF($A904="","",IF(COUNTIF($A$2:$A$3001,$A904)&gt;1,"DUPLICATE",""))</f>
        <v/>
      </c>
      <c r="G904" s="9" t="str">
        <f aca="false">IF($A904="","",IF(COUNTIF('3. Layout Parts'!$A$2:$A$3001,$A904)=0,"NOT ON BOARD","OK"))</f>
        <v/>
      </c>
    </row>
    <row r="905" customFormat="false" ht="15" hidden="false" customHeight="false" outlineLevel="0" collapsed="false">
      <c r="A905" s="14"/>
      <c r="B905" s="14"/>
      <c r="C905" s="15"/>
      <c r="D905" s="15"/>
      <c r="E905" s="15"/>
      <c r="F905" s="9" t="str">
        <f aca="false">IF($A905="","",IF(COUNTIF($A$2:$A$3001,$A905)&gt;1,"DUPLICATE",""))</f>
        <v/>
      </c>
      <c r="G905" s="9" t="str">
        <f aca="false">IF($A905="","",IF(COUNTIF('3. Layout Parts'!$A$2:$A$3001,$A905)=0,"NOT ON BOARD","OK"))</f>
        <v/>
      </c>
    </row>
    <row r="906" customFormat="false" ht="15" hidden="false" customHeight="false" outlineLevel="0" collapsed="false">
      <c r="A906" s="14"/>
      <c r="B906" s="14"/>
      <c r="C906" s="15"/>
      <c r="D906" s="15"/>
      <c r="E906" s="15"/>
      <c r="F906" s="9" t="str">
        <f aca="false">IF($A906="","",IF(COUNTIF($A$2:$A$3001,$A906)&gt;1,"DUPLICATE",""))</f>
        <v/>
      </c>
      <c r="G906" s="9" t="str">
        <f aca="false">IF($A906="","",IF(COUNTIF('3. Layout Parts'!$A$2:$A$3001,$A906)=0,"NOT ON BOARD","OK"))</f>
        <v/>
      </c>
    </row>
    <row r="907" customFormat="false" ht="15" hidden="false" customHeight="false" outlineLevel="0" collapsed="false">
      <c r="A907" s="14"/>
      <c r="B907" s="14"/>
      <c r="C907" s="15"/>
      <c r="D907" s="15"/>
      <c r="E907" s="15"/>
      <c r="F907" s="9" t="str">
        <f aca="false">IF($A907="","",IF(COUNTIF($A$2:$A$3001,$A907)&gt;1,"DUPLICATE",""))</f>
        <v/>
      </c>
      <c r="G907" s="9" t="str">
        <f aca="false">IF($A907="","",IF(COUNTIF('3. Layout Parts'!$A$2:$A$3001,$A907)=0,"NOT ON BOARD","OK"))</f>
        <v/>
      </c>
    </row>
    <row r="908" customFormat="false" ht="15" hidden="false" customHeight="false" outlineLevel="0" collapsed="false">
      <c r="A908" s="14"/>
      <c r="B908" s="14"/>
      <c r="C908" s="15"/>
      <c r="D908" s="15"/>
      <c r="E908" s="15"/>
      <c r="F908" s="9" t="str">
        <f aca="false">IF($A908="","",IF(COUNTIF($A$2:$A$3001,$A908)&gt;1,"DUPLICATE",""))</f>
        <v/>
      </c>
      <c r="G908" s="9" t="str">
        <f aca="false">IF($A908="","",IF(COUNTIF('3. Layout Parts'!$A$2:$A$3001,$A908)=0,"NOT ON BOARD","OK"))</f>
        <v/>
      </c>
    </row>
    <row r="909" customFormat="false" ht="15" hidden="false" customHeight="false" outlineLevel="0" collapsed="false">
      <c r="A909" s="14"/>
      <c r="B909" s="14"/>
      <c r="C909" s="15"/>
      <c r="D909" s="15"/>
      <c r="E909" s="15"/>
      <c r="F909" s="9" t="str">
        <f aca="false">IF($A909="","",IF(COUNTIF($A$2:$A$3001,$A909)&gt;1,"DUPLICATE",""))</f>
        <v/>
      </c>
      <c r="G909" s="9" t="str">
        <f aca="false">IF($A909="","",IF(COUNTIF('3. Layout Parts'!$A$2:$A$3001,$A909)=0,"NOT ON BOARD","OK"))</f>
        <v/>
      </c>
    </row>
    <row r="910" customFormat="false" ht="15" hidden="false" customHeight="false" outlineLevel="0" collapsed="false">
      <c r="A910" s="14"/>
      <c r="B910" s="14"/>
      <c r="C910" s="15"/>
      <c r="D910" s="15"/>
      <c r="E910" s="15"/>
      <c r="F910" s="9" t="str">
        <f aca="false">IF($A910="","",IF(COUNTIF($A$2:$A$3001,$A910)&gt;1,"DUPLICATE",""))</f>
        <v/>
      </c>
      <c r="G910" s="9" t="str">
        <f aca="false">IF($A910="","",IF(COUNTIF('3. Layout Parts'!$A$2:$A$3001,$A910)=0,"NOT ON BOARD","OK"))</f>
        <v/>
      </c>
    </row>
    <row r="911" customFormat="false" ht="15" hidden="false" customHeight="false" outlineLevel="0" collapsed="false">
      <c r="A911" s="14"/>
      <c r="B911" s="14"/>
      <c r="C911" s="15"/>
      <c r="D911" s="15"/>
      <c r="E911" s="15"/>
      <c r="F911" s="9" t="str">
        <f aca="false">IF($A911="","",IF(COUNTIF($A$2:$A$3001,$A911)&gt;1,"DUPLICATE",""))</f>
        <v/>
      </c>
      <c r="G911" s="9" t="str">
        <f aca="false">IF($A911="","",IF(COUNTIF('3. Layout Parts'!$A$2:$A$3001,$A911)=0,"NOT ON BOARD","OK"))</f>
        <v/>
      </c>
    </row>
    <row r="912" customFormat="false" ht="15" hidden="false" customHeight="false" outlineLevel="0" collapsed="false">
      <c r="A912" s="14"/>
      <c r="B912" s="14"/>
      <c r="C912" s="15"/>
      <c r="D912" s="15"/>
      <c r="E912" s="15"/>
      <c r="F912" s="9" t="str">
        <f aca="false">IF($A912="","",IF(COUNTIF($A$2:$A$3001,$A912)&gt;1,"DUPLICATE",""))</f>
        <v/>
      </c>
      <c r="G912" s="9" t="str">
        <f aca="false">IF($A912="","",IF(COUNTIF('3. Layout Parts'!$A$2:$A$3001,$A912)=0,"NOT ON BOARD","OK"))</f>
        <v/>
      </c>
    </row>
    <row r="913" customFormat="false" ht="15" hidden="false" customHeight="false" outlineLevel="0" collapsed="false">
      <c r="A913" s="14"/>
      <c r="B913" s="14"/>
      <c r="C913" s="15"/>
      <c r="D913" s="15"/>
      <c r="E913" s="15"/>
      <c r="F913" s="9" t="str">
        <f aca="false">IF($A913="","",IF(COUNTIF($A$2:$A$3001,$A913)&gt;1,"DUPLICATE",""))</f>
        <v/>
      </c>
      <c r="G913" s="9" t="str">
        <f aca="false">IF($A913="","",IF(COUNTIF('3. Layout Parts'!$A$2:$A$3001,$A913)=0,"NOT ON BOARD","OK"))</f>
        <v/>
      </c>
    </row>
    <row r="914" customFormat="false" ht="15" hidden="false" customHeight="false" outlineLevel="0" collapsed="false">
      <c r="A914" s="14"/>
      <c r="B914" s="14"/>
      <c r="C914" s="15"/>
      <c r="D914" s="15"/>
      <c r="E914" s="15"/>
      <c r="F914" s="9" t="str">
        <f aca="false">IF($A914="","",IF(COUNTIF($A$2:$A$3001,$A914)&gt;1,"DUPLICATE",""))</f>
        <v/>
      </c>
      <c r="G914" s="9" t="str">
        <f aca="false">IF($A914="","",IF(COUNTIF('3. Layout Parts'!$A$2:$A$3001,$A914)=0,"NOT ON BOARD","OK"))</f>
        <v/>
      </c>
    </row>
    <row r="915" customFormat="false" ht="15" hidden="false" customHeight="false" outlineLevel="0" collapsed="false">
      <c r="A915" s="14"/>
      <c r="B915" s="14"/>
      <c r="C915" s="15"/>
      <c r="D915" s="15"/>
      <c r="E915" s="15"/>
      <c r="F915" s="9" t="str">
        <f aca="false">IF($A915="","",IF(COUNTIF($A$2:$A$3001,$A915)&gt;1,"DUPLICATE",""))</f>
        <v/>
      </c>
      <c r="G915" s="9" t="str">
        <f aca="false">IF($A915="","",IF(COUNTIF('3. Layout Parts'!$A$2:$A$3001,$A915)=0,"NOT ON BOARD","OK"))</f>
        <v/>
      </c>
    </row>
    <row r="916" customFormat="false" ht="15" hidden="false" customHeight="false" outlineLevel="0" collapsed="false">
      <c r="A916" s="14"/>
      <c r="B916" s="14"/>
      <c r="C916" s="15"/>
      <c r="D916" s="15"/>
      <c r="E916" s="15"/>
      <c r="F916" s="9" t="str">
        <f aca="false">IF($A916="","",IF(COUNTIF($A$2:$A$3001,$A916)&gt;1,"DUPLICATE",""))</f>
        <v/>
      </c>
      <c r="G916" s="9" t="str">
        <f aca="false">IF($A916="","",IF(COUNTIF('3. Layout Parts'!$A$2:$A$3001,$A916)=0,"NOT ON BOARD","OK"))</f>
        <v/>
      </c>
    </row>
    <row r="917" customFormat="false" ht="15" hidden="false" customHeight="false" outlineLevel="0" collapsed="false">
      <c r="A917" s="14"/>
      <c r="B917" s="14"/>
      <c r="C917" s="15"/>
      <c r="D917" s="15"/>
      <c r="E917" s="15"/>
      <c r="F917" s="9" t="str">
        <f aca="false">IF($A917="","",IF(COUNTIF($A$2:$A$3001,$A917)&gt;1,"DUPLICATE",""))</f>
        <v/>
      </c>
      <c r="G917" s="9" t="str">
        <f aca="false">IF($A917="","",IF(COUNTIF('3. Layout Parts'!$A$2:$A$3001,$A917)=0,"NOT ON BOARD","OK"))</f>
        <v/>
      </c>
    </row>
    <row r="918" customFormat="false" ht="15" hidden="false" customHeight="false" outlineLevel="0" collapsed="false">
      <c r="A918" s="14"/>
      <c r="B918" s="14"/>
      <c r="C918" s="15"/>
      <c r="D918" s="15"/>
      <c r="E918" s="15"/>
      <c r="F918" s="9" t="str">
        <f aca="false">IF($A918="","",IF(COUNTIF($A$2:$A$3001,$A918)&gt;1,"DUPLICATE",""))</f>
        <v/>
      </c>
      <c r="G918" s="9" t="str">
        <f aca="false">IF($A918="","",IF(COUNTIF('3. Layout Parts'!$A$2:$A$3001,$A918)=0,"NOT ON BOARD","OK"))</f>
        <v/>
      </c>
    </row>
    <row r="919" customFormat="false" ht="15" hidden="false" customHeight="false" outlineLevel="0" collapsed="false">
      <c r="A919" s="14"/>
      <c r="B919" s="14"/>
      <c r="C919" s="15"/>
      <c r="D919" s="15"/>
      <c r="E919" s="15"/>
      <c r="F919" s="9" t="str">
        <f aca="false">IF($A919="","",IF(COUNTIF($A$2:$A$3001,$A919)&gt;1,"DUPLICATE",""))</f>
        <v/>
      </c>
      <c r="G919" s="9" t="str">
        <f aca="false">IF($A919="","",IF(COUNTIF('3. Layout Parts'!$A$2:$A$3001,$A919)=0,"NOT ON BOARD","OK"))</f>
        <v/>
      </c>
    </row>
    <row r="920" customFormat="false" ht="15" hidden="false" customHeight="false" outlineLevel="0" collapsed="false">
      <c r="A920" s="14"/>
      <c r="B920" s="14"/>
      <c r="C920" s="15"/>
      <c r="D920" s="15"/>
      <c r="E920" s="15"/>
      <c r="F920" s="9" t="str">
        <f aca="false">IF($A920="","",IF(COUNTIF($A$2:$A$3001,$A920)&gt;1,"DUPLICATE",""))</f>
        <v/>
      </c>
      <c r="G920" s="9" t="str">
        <f aca="false">IF($A920="","",IF(COUNTIF('3. Layout Parts'!$A$2:$A$3001,$A920)=0,"NOT ON BOARD","OK"))</f>
        <v/>
      </c>
    </row>
    <row r="921" customFormat="false" ht="15" hidden="false" customHeight="false" outlineLevel="0" collapsed="false">
      <c r="A921" s="14"/>
      <c r="B921" s="14"/>
      <c r="C921" s="15"/>
      <c r="D921" s="15"/>
      <c r="E921" s="15"/>
      <c r="F921" s="9" t="str">
        <f aca="false">IF($A921="","",IF(COUNTIF($A$2:$A$3001,$A921)&gt;1,"DUPLICATE",""))</f>
        <v/>
      </c>
      <c r="G921" s="9" t="str">
        <f aca="false">IF($A921="","",IF(COUNTIF('3. Layout Parts'!$A$2:$A$3001,$A921)=0,"NOT ON BOARD","OK"))</f>
        <v/>
      </c>
    </row>
    <row r="922" customFormat="false" ht="15" hidden="false" customHeight="false" outlineLevel="0" collapsed="false">
      <c r="A922" s="14"/>
      <c r="B922" s="14"/>
      <c r="C922" s="15"/>
      <c r="D922" s="15"/>
      <c r="E922" s="15"/>
      <c r="F922" s="9" t="str">
        <f aca="false">IF($A922="","",IF(COUNTIF($A$2:$A$3001,$A922)&gt;1,"DUPLICATE",""))</f>
        <v/>
      </c>
      <c r="G922" s="9" t="str">
        <f aca="false">IF($A922="","",IF(COUNTIF('3. Layout Parts'!$A$2:$A$3001,$A922)=0,"NOT ON BOARD","OK"))</f>
        <v/>
      </c>
    </row>
    <row r="923" customFormat="false" ht="15" hidden="false" customHeight="false" outlineLevel="0" collapsed="false">
      <c r="A923" s="14"/>
      <c r="B923" s="14"/>
      <c r="C923" s="15"/>
      <c r="D923" s="15"/>
      <c r="E923" s="15"/>
      <c r="F923" s="9" t="str">
        <f aca="false">IF($A923="","",IF(COUNTIF($A$2:$A$3001,$A923)&gt;1,"DUPLICATE",""))</f>
        <v/>
      </c>
      <c r="G923" s="9" t="str">
        <f aca="false">IF($A923="","",IF(COUNTIF('3. Layout Parts'!$A$2:$A$3001,$A923)=0,"NOT ON BOARD","OK"))</f>
        <v/>
      </c>
    </row>
    <row r="924" customFormat="false" ht="15" hidden="false" customHeight="false" outlineLevel="0" collapsed="false">
      <c r="A924" s="14"/>
      <c r="B924" s="14"/>
      <c r="C924" s="15"/>
      <c r="D924" s="15"/>
      <c r="E924" s="15"/>
      <c r="F924" s="9" t="str">
        <f aca="false">IF($A924="","",IF(COUNTIF($A$2:$A$3001,$A924)&gt;1,"DUPLICATE",""))</f>
        <v/>
      </c>
      <c r="G924" s="9" t="str">
        <f aca="false">IF($A924="","",IF(COUNTIF('3. Layout Parts'!$A$2:$A$3001,$A924)=0,"NOT ON BOARD","OK"))</f>
        <v/>
      </c>
    </row>
    <row r="925" customFormat="false" ht="15" hidden="false" customHeight="false" outlineLevel="0" collapsed="false">
      <c r="A925" s="14"/>
      <c r="B925" s="14"/>
      <c r="C925" s="15"/>
      <c r="D925" s="15"/>
      <c r="E925" s="15"/>
      <c r="F925" s="9" t="str">
        <f aca="false">IF($A925="","",IF(COUNTIF($A$2:$A$3001,$A925)&gt;1,"DUPLICATE",""))</f>
        <v/>
      </c>
      <c r="G925" s="9" t="str">
        <f aca="false">IF($A925="","",IF(COUNTIF('3. Layout Parts'!$A$2:$A$3001,$A925)=0,"NOT ON BOARD","OK"))</f>
        <v/>
      </c>
    </row>
    <row r="926" customFormat="false" ht="15" hidden="false" customHeight="false" outlineLevel="0" collapsed="false">
      <c r="A926" s="14"/>
      <c r="B926" s="14"/>
      <c r="C926" s="15"/>
      <c r="D926" s="15"/>
      <c r="E926" s="15"/>
      <c r="F926" s="9" t="str">
        <f aca="false">IF($A926="","",IF(COUNTIF($A$2:$A$3001,$A926)&gt;1,"DUPLICATE",""))</f>
        <v/>
      </c>
      <c r="G926" s="9" t="str">
        <f aca="false">IF($A926="","",IF(COUNTIF('3. Layout Parts'!$A$2:$A$3001,$A926)=0,"NOT ON BOARD","OK"))</f>
        <v/>
      </c>
    </row>
    <row r="927" customFormat="false" ht="15" hidden="false" customHeight="false" outlineLevel="0" collapsed="false">
      <c r="A927" s="14"/>
      <c r="B927" s="14"/>
      <c r="C927" s="15"/>
      <c r="D927" s="15"/>
      <c r="E927" s="15"/>
      <c r="F927" s="9" t="str">
        <f aca="false">IF($A927="","",IF(COUNTIF($A$2:$A$3001,$A927)&gt;1,"DUPLICATE",""))</f>
        <v/>
      </c>
      <c r="G927" s="9" t="str">
        <f aca="false">IF($A927="","",IF(COUNTIF('3. Layout Parts'!$A$2:$A$3001,$A927)=0,"NOT ON BOARD","OK"))</f>
        <v/>
      </c>
    </row>
    <row r="928" customFormat="false" ht="15" hidden="false" customHeight="false" outlineLevel="0" collapsed="false">
      <c r="A928" s="14"/>
      <c r="B928" s="14"/>
      <c r="C928" s="15"/>
      <c r="D928" s="15"/>
      <c r="E928" s="15"/>
      <c r="F928" s="9" t="str">
        <f aca="false">IF($A928="","",IF(COUNTIF($A$2:$A$3001,$A928)&gt;1,"DUPLICATE",""))</f>
        <v/>
      </c>
      <c r="G928" s="9" t="str">
        <f aca="false">IF($A928="","",IF(COUNTIF('3. Layout Parts'!$A$2:$A$3001,$A928)=0,"NOT ON BOARD","OK"))</f>
        <v/>
      </c>
    </row>
    <row r="929" customFormat="false" ht="15" hidden="false" customHeight="false" outlineLevel="0" collapsed="false">
      <c r="A929" s="14"/>
      <c r="B929" s="14"/>
      <c r="C929" s="15"/>
      <c r="D929" s="15"/>
      <c r="E929" s="15"/>
      <c r="F929" s="9" t="str">
        <f aca="false">IF($A929="","",IF(COUNTIF($A$2:$A$3001,$A929)&gt;1,"DUPLICATE",""))</f>
        <v/>
      </c>
      <c r="G929" s="9" t="str">
        <f aca="false">IF($A929="","",IF(COUNTIF('3. Layout Parts'!$A$2:$A$3001,$A929)=0,"NOT ON BOARD","OK"))</f>
        <v/>
      </c>
    </row>
    <row r="930" customFormat="false" ht="15" hidden="false" customHeight="false" outlineLevel="0" collapsed="false">
      <c r="A930" s="14"/>
      <c r="B930" s="14"/>
      <c r="C930" s="15"/>
      <c r="D930" s="15"/>
      <c r="E930" s="15"/>
      <c r="F930" s="9" t="str">
        <f aca="false">IF($A930="","",IF(COUNTIF($A$2:$A$3001,$A930)&gt;1,"DUPLICATE",""))</f>
        <v/>
      </c>
      <c r="G930" s="9" t="str">
        <f aca="false">IF($A930="","",IF(COUNTIF('3. Layout Parts'!$A$2:$A$3001,$A930)=0,"NOT ON BOARD","OK"))</f>
        <v/>
      </c>
    </row>
    <row r="931" customFormat="false" ht="15" hidden="false" customHeight="false" outlineLevel="0" collapsed="false">
      <c r="A931" s="14"/>
      <c r="B931" s="14"/>
      <c r="C931" s="15"/>
      <c r="D931" s="15"/>
      <c r="E931" s="15"/>
      <c r="F931" s="9" t="str">
        <f aca="false">IF($A931="","",IF(COUNTIF($A$2:$A$3001,$A931)&gt;1,"DUPLICATE",""))</f>
        <v/>
      </c>
      <c r="G931" s="9" t="str">
        <f aca="false">IF($A931="","",IF(COUNTIF('3. Layout Parts'!$A$2:$A$3001,$A931)=0,"NOT ON BOARD","OK"))</f>
        <v/>
      </c>
    </row>
    <row r="932" customFormat="false" ht="15" hidden="false" customHeight="false" outlineLevel="0" collapsed="false">
      <c r="A932" s="14"/>
      <c r="B932" s="14"/>
      <c r="C932" s="15"/>
      <c r="D932" s="15"/>
      <c r="E932" s="15"/>
      <c r="F932" s="9" t="str">
        <f aca="false">IF($A932="","",IF(COUNTIF($A$2:$A$3001,$A932)&gt;1,"DUPLICATE",""))</f>
        <v/>
      </c>
      <c r="G932" s="9" t="str">
        <f aca="false">IF($A932="","",IF(COUNTIF('3. Layout Parts'!$A$2:$A$3001,$A932)=0,"NOT ON BOARD","OK"))</f>
        <v/>
      </c>
    </row>
    <row r="933" customFormat="false" ht="15" hidden="false" customHeight="false" outlineLevel="0" collapsed="false">
      <c r="A933" s="14"/>
      <c r="B933" s="14"/>
      <c r="C933" s="15"/>
      <c r="D933" s="15"/>
      <c r="E933" s="15"/>
      <c r="F933" s="9" t="str">
        <f aca="false">IF($A933="","",IF(COUNTIF($A$2:$A$3001,$A933)&gt;1,"DUPLICATE",""))</f>
        <v/>
      </c>
      <c r="G933" s="9" t="str">
        <f aca="false">IF($A933="","",IF(COUNTIF('3. Layout Parts'!$A$2:$A$3001,$A933)=0,"NOT ON BOARD","OK"))</f>
        <v/>
      </c>
    </row>
    <row r="934" customFormat="false" ht="15" hidden="false" customHeight="false" outlineLevel="0" collapsed="false">
      <c r="A934" s="14"/>
      <c r="B934" s="14"/>
      <c r="C934" s="15"/>
      <c r="D934" s="15"/>
      <c r="E934" s="15"/>
      <c r="F934" s="9" t="str">
        <f aca="false">IF($A934="","",IF(COUNTIF($A$2:$A$3001,$A934)&gt;1,"DUPLICATE",""))</f>
        <v/>
      </c>
      <c r="G934" s="9" t="str">
        <f aca="false">IF($A934="","",IF(COUNTIF('3. Layout Parts'!$A$2:$A$3001,$A934)=0,"NOT ON BOARD","OK"))</f>
        <v/>
      </c>
    </row>
    <row r="935" customFormat="false" ht="15" hidden="false" customHeight="false" outlineLevel="0" collapsed="false">
      <c r="A935" s="14"/>
      <c r="B935" s="14"/>
      <c r="C935" s="15"/>
      <c r="D935" s="15"/>
      <c r="E935" s="15"/>
      <c r="F935" s="9" t="str">
        <f aca="false">IF($A935="","",IF(COUNTIF($A$2:$A$3001,$A935)&gt;1,"DUPLICATE",""))</f>
        <v/>
      </c>
      <c r="G935" s="9" t="str">
        <f aca="false">IF($A935="","",IF(COUNTIF('3. Layout Parts'!$A$2:$A$3001,$A935)=0,"NOT ON BOARD","OK"))</f>
        <v/>
      </c>
    </row>
    <row r="936" customFormat="false" ht="15" hidden="false" customHeight="false" outlineLevel="0" collapsed="false">
      <c r="A936" s="14"/>
      <c r="B936" s="14"/>
      <c r="C936" s="15"/>
      <c r="D936" s="15"/>
      <c r="E936" s="15"/>
      <c r="F936" s="9" t="str">
        <f aca="false">IF($A936="","",IF(COUNTIF($A$2:$A$3001,$A936)&gt;1,"DUPLICATE",""))</f>
        <v/>
      </c>
      <c r="G936" s="9" t="str">
        <f aca="false">IF($A936="","",IF(COUNTIF('3. Layout Parts'!$A$2:$A$3001,$A936)=0,"NOT ON BOARD","OK"))</f>
        <v/>
      </c>
    </row>
    <row r="937" customFormat="false" ht="15" hidden="false" customHeight="false" outlineLevel="0" collapsed="false">
      <c r="A937" s="14"/>
      <c r="B937" s="14"/>
      <c r="C937" s="15"/>
      <c r="D937" s="15"/>
      <c r="E937" s="15"/>
      <c r="F937" s="9" t="str">
        <f aca="false">IF($A937="","",IF(COUNTIF($A$2:$A$3001,$A937)&gt;1,"DUPLICATE",""))</f>
        <v/>
      </c>
      <c r="G937" s="9" t="str">
        <f aca="false">IF($A937="","",IF(COUNTIF('3. Layout Parts'!$A$2:$A$3001,$A937)=0,"NOT ON BOARD","OK"))</f>
        <v/>
      </c>
    </row>
    <row r="938" customFormat="false" ht="15" hidden="false" customHeight="false" outlineLevel="0" collapsed="false">
      <c r="A938" s="14"/>
      <c r="B938" s="14"/>
      <c r="C938" s="15"/>
      <c r="D938" s="15"/>
      <c r="E938" s="15"/>
      <c r="F938" s="9" t="str">
        <f aca="false">IF($A938="","",IF(COUNTIF($A$2:$A$3001,$A938)&gt;1,"DUPLICATE",""))</f>
        <v/>
      </c>
      <c r="G938" s="9" t="str">
        <f aca="false">IF($A938="","",IF(COUNTIF('3. Layout Parts'!$A$2:$A$3001,$A938)=0,"NOT ON BOARD","OK"))</f>
        <v/>
      </c>
    </row>
    <row r="939" customFormat="false" ht="15" hidden="false" customHeight="false" outlineLevel="0" collapsed="false">
      <c r="A939" s="14"/>
      <c r="B939" s="14"/>
      <c r="C939" s="15"/>
      <c r="D939" s="15"/>
      <c r="E939" s="15"/>
      <c r="F939" s="9" t="str">
        <f aca="false">IF($A939="","",IF(COUNTIF($A$2:$A$3001,$A939)&gt;1,"DUPLICATE",""))</f>
        <v/>
      </c>
      <c r="G939" s="9" t="str">
        <f aca="false">IF($A939="","",IF(COUNTIF('3. Layout Parts'!$A$2:$A$3001,$A939)=0,"NOT ON BOARD","OK"))</f>
        <v/>
      </c>
    </row>
    <row r="940" customFormat="false" ht="15" hidden="false" customHeight="false" outlineLevel="0" collapsed="false">
      <c r="A940" s="14"/>
      <c r="B940" s="14"/>
      <c r="C940" s="15"/>
      <c r="D940" s="15"/>
      <c r="E940" s="15"/>
      <c r="F940" s="9" t="str">
        <f aca="false">IF($A940="","",IF(COUNTIF($A$2:$A$3001,$A940)&gt;1,"DUPLICATE",""))</f>
        <v/>
      </c>
      <c r="G940" s="9" t="str">
        <f aca="false">IF($A940="","",IF(COUNTIF('3. Layout Parts'!$A$2:$A$3001,$A940)=0,"NOT ON BOARD","OK"))</f>
        <v/>
      </c>
    </row>
    <row r="941" customFormat="false" ht="15" hidden="false" customHeight="false" outlineLevel="0" collapsed="false">
      <c r="A941" s="14"/>
      <c r="B941" s="14"/>
      <c r="C941" s="15"/>
      <c r="D941" s="15"/>
      <c r="E941" s="15"/>
      <c r="F941" s="9" t="str">
        <f aca="false">IF($A941="","",IF(COUNTIF($A$2:$A$3001,$A941)&gt;1,"DUPLICATE",""))</f>
        <v/>
      </c>
      <c r="G941" s="9" t="str">
        <f aca="false">IF($A941="","",IF(COUNTIF('3. Layout Parts'!$A$2:$A$3001,$A941)=0,"NOT ON BOARD","OK"))</f>
        <v/>
      </c>
    </row>
    <row r="942" customFormat="false" ht="15" hidden="false" customHeight="false" outlineLevel="0" collapsed="false">
      <c r="A942" s="14"/>
      <c r="B942" s="14"/>
      <c r="C942" s="15"/>
      <c r="D942" s="15"/>
      <c r="E942" s="15"/>
      <c r="F942" s="9" t="str">
        <f aca="false">IF($A942="","",IF(COUNTIF($A$2:$A$3001,$A942)&gt;1,"DUPLICATE",""))</f>
        <v/>
      </c>
      <c r="G942" s="9" t="str">
        <f aca="false">IF($A942="","",IF(COUNTIF('3. Layout Parts'!$A$2:$A$3001,$A942)=0,"NOT ON BOARD","OK"))</f>
        <v/>
      </c>
    </row>
    <row r="943" customFormat="false" ht="15" hidden="false" customHeight="false" outlineLevel="0" collapsed="false">
      <c r="A943" s="14"/>
      <c r="B943" s="14"/>
      <c r="C943" s="15"/>
      <c r="D943" s="15"/>
      <c r="E943" s="15"/>
      <c r="F943" s="9" t="str">
        <f aca="false">IF($A943="","",IF(COUNTIF($A$2:$A$3001,$A943)&gt;1,"DUPLICATE",""))</f>
        <v/>
      </c>
      <c r="G943" s="9" t="str">
        <f aca="false">IF($A943="","",IF(COUNTIF('3. Layout Parts'!$A$2:$A$3001,$A943)=0,"NOT ON BOARD","OK"))</f>
        <v/>
      </c>
    </row>
    <row r="944" customFormat="false" ht="15" hidden="false" customHeight="false" outlineLevel="0" collapsed="false">
      <c r="A944" s="14"/>
      <c r="B944" s="14"/>
      <c r="C944" s="15"/>
      <c r="D944" s="15"/>
      <c r="E944" s="15"/>
      <c r="F944" s="9" t="str">
        <f aca="false">IF($A944="","",IF(COUNTIF($A$2:$A$3001,$A944)&gt;1,"DUPLICATE",""))</f>
        <v/>
      </c>
      <c r="G944" s="9" t="str">
        <f aca="false">IF($A944="","",IF(COUNTIF('3. Layout Parts'!$A$2:$A$3001,$A944)=0,"NOT ON BOARD","OK"))</f>
        <v/>
      </c>
    </row>
    <row r="945" customFormat="false" ht="15" hidden="false" customHeight="false" outlineLevel="0" collapsed="false">
      <c r="A945" s="14"/>
      <c r="B945" s="14"/>
      <c r="C945" s="15"/>
      <c r="D945" s="15"/>
      <c r="E945" s="15"/>
      <c r="F945" s="9" t="str">
        <f aca="false">IF($A945="","",IF(COUNTIF($A$2:$A$3001,$A945)&gt;1,"DUPLICATE",""))</f>
        <v/>
      </c>
      <c r="G945" s="9" t="str">
        <f aca="false">IF($A945="","",IF(COUNTIF('3. Layout Parts'!$A$2:$A$3001,$A945)=0,"NOT ON BOARD","OK"))</f>
        <v/>
      </c>
    </row>
    <row r="946" customFormat="false" ht="15" hidden="false" customHeight="false" outlineLevel="0" collapsed="false">
      <c r="A946" s="14"/>
      <c r="B946" s="14"/>
      <c r="C946" s="15"/>
      <c r="D946" s="15"/>
      <c r="E946" s="15"/>
      <c r="F946" s="9" t="str">
        <f aca="false">IF($A946="","",IF(COUNTIF($A$2:$A$3001,$A946)&gt;1,"DUPLICATE",""))</f>
        <v/>
      </c>
      <c r="G946" s="9" t="str">
        <f aca="false">IF($A946="","",IF(COUNTIF('3. Layout Parts'!$A$2:$A$3001,$A946)=0,"NOT ON BOARD","OK"))</f>
        <v/>
      </c>
    </row>
    <row r="947" customFormat="false" ht="15" hidden="false" customHeight="false" outlineLevel="0" collapsed="false">
      <c r="A947" s="14"/>
      <c r="B947" s="14"/>
      <c r="C947" s="15"/>
      <c r="D947" s="15"/>
      <c r="E947" s="15"/>
      <c r="F947" s="9" t="str">
        <f aca="false">IF($A947="","",IF(COUNTIF($A$2:$A$3001,$A947)&gt;1,"DUPLICATE",""))</f>
        <v/>
      </c>
      <c r="G947" s="9" t="str">
        <f aca="false">IF($A947="","",IF(COUNTIF('3. Layout Parts'!$A$2:$A$3001,$A947)=0,"NOT ON BOARD","OK"))</f>
        <v/>
      </c>
    </row>
    <row r="948" customFormat="false" ht="15" hidden="false" customHeight="false" outlineLevel="0" collapsed="false">
      <c r="A948" s="14"/>
      <c r="B948" s="14"/>
      <c r="C948" s="15"/>
      <c r="D948" s="15"/>
      <c r="E948" s="15"/>
      <c r="F948" s="9" t="str">
        <f aca="false">IF($A948="","",IF(COUNTIF($A$2:$A$3001,$A948)&gt;1,"DUPLICATE",""))</f>
        <v/>
      </c>
      <c r="G948" s="9" t="str">
        <f aca="false">IF($A948="","",IF(COUNTIF('3. Layout Parts'!$A$2:$A$3001,$A948)=0,"NOT ON BOARD","OK"))</f>
        <v/>
      </c>
    </row>
    <row r="949" customFormat="false" ht="15" hidden="false" customHeight="false" outlineLevel="0" collapsed="false">
      <c r="A949" s="14"/>
      <c r="B949" s="14"/>
      <c r="C949" s="15"/>
      <c r="D949" s="15"/>
      <c r="E949" s="15"/>
      <c r="F949" s="9" t="str">
        <f aca="false">IF($A949="","",IF(COUNTIF($A$2:$A$3001,$A949)&gt;1,"DUPLICATE",""))</f>
        <v/>
      </c>
      <c r="G949" s="9" t="str">
        <f aca="false">IF($A949="","",IF(COUNTIF('3. Layout Parts'!$A$2:$A$3001,$A949)=0,"NOT ON BOARD","OK"))</f>
        <v/>
      </c>
    </row>
    <row r="950" customFormat="false" ht="15" hidden="false" customHeight="false" outlineLevel="0" collapsed="false">
      <c r="A950" s="14"/>
      <c r="B950" s="14"/>
      <c r="C950" s="15"/>
      <c r="D950" s="15"/>
      <c r="E950" s="15"/>
      <c r="F950" s="9" t="str">
        <f aca="false">IF($A950="","",IF(COUNTIF($A$2:$A$3001,$A950)&gt;1,"DUPLICATE",""))</f>
        <v/>
      </c>
      <c r="G950" s="9" t="str">
        <f aca="false">IF($A950="","",IF(COUNTIF('3. Layout Parts'!$A$2:$A$3001,$A950)=0,"NOT ON BOARD","OK"))</f>
        <v/>
      </c>
    </row>
    <row r="951" customFormat="false" ht="15" hidden="false" customHeight="false" outlineLevel="0" collapsed="false">
      <c r="A951" s="14"/>
      <c r="B951" s="14"/>
      <c r="C951" s="15"/>
      <c r="D951" s="15"/>
      <c r="E951" s="15"/>
      <c r="F951" s="9" t="str">
        <f aca="false">IF($A951="","",IF(COUNTIF($A$2:$A$3001,$A951)&gt;1,"DUPLICATE",""))</f>
        <v/>
      </c>
      <c r="G951" s="9" t="str">
        <f aca="false">IF($A951="","",IF(COUNTIF('3. Layout Parts'!$A$2:$A$3001,$A951)=0,"NOT ON BOARD","OK"))</f>
        <v/>
      </c>
    </row>
    <row r="952" customFormat="false" ht="15" hidden="false" customHeight="false" outlineLevel="0" collapsed="false">
      <c r="A952" s="14"/>
      <c r="B952" s="14"/>
      <c r="C952" s="15"/>
      <c r="D952" s="15"/>
      <c r="E952" s="15"/>
      <c r="F952" s="9" t="str">
        <f aca="false">IF($A952="","",IF(COUNTIF($A$2:$A$3001,$A952)&gt;1,"DUPLICATE",""))</f>
        <v/>
      </c>
      <c r="G952" s="9" t="str">
        <f aca="false">IF($A952="","",IF(COUNTIF('3. Layout Parts'!$A$2:$A$3001,$A952)=0,"NOT ON BOARD","OK"))</f>
        <v/>
      </c>
    </row>
    <row r="953" customFormat="false" ht="15" hidden="false" customHeight="false" outlineLevel="0" collapsed="false">
      <c r="A953" s="14"/>
      <c r="B953" s="14"/>
      <c r="C953" s="15"/>
      <c r="D953" s="15"/>
      <c r="E953" s="15"/>
      <c r="F953" s="9" t="str">
        <f aca="false">IF($A953="","",IF(COUNTIF($A$2:$A$3001,$A953)&gt;1,"DUPLICATE",""))</f>
        <v/>
      </c>
      <c r="G953" s="9" t="str">
        <f aca="false">IF($A953="","",IF(COUNTIF('3. Layout Parts'!$A$2:$A$3001,$A953)=0,"NOT ON BOARD","OK"))</f>
        <v/>
      </c>
    </row>
    <row r="954" customFormat="false" ht="15" hidden="false" customHeight="false" outlineLevel="0" collapsed="false">
      <c r="A954" s="14"/>
      <c r="B954" s="14"/>
      <c r="C954" s="15"/>
      <c r="D954" s="15"/>
      <c r="E954" s="15"/>
      <c r="F954" s="9" t="str">
        <f aca="false">IF($A954="","",IF(COUNTIF($A$2:$A$3001,$A954)&gt;1,"DUPLICATE",""))</f>
        <v/>
      </c>
      <c r="G954" s="9" t="str">
        <f aca="false">IF($A954="","",IF(COUNTIF('3. Layout Parts'!$A$2:$A$3001,$A954)=0,"NOT ON BOARD","OK"))</f>
        <v/>
      </c>
    </row>
    <row r="955" customFormat="false" ht="15" hidden="false" customHeight="false" outlineLevel="0" collapsed="false">
      <c r="A955" s="14"/>
      <c r="B955" s="14"/>
      <c r="C955" s="15"/>
      <c r="D955" s="15"/>
      <c r="E955" s="15"/>
      <c r="F955" s="9" t="str">
        <f aca="false">IF($A955="","",IF(COUNTIF($A$2:$A$3001,$A955)&gt;1,"DUPLICATE",""))</f>
        <v/>
      </c>
      <c r="G955" s="9" t="str">
        <f aca="false">IF($A955="","",IF(COUNTIF('3. Layout Parts'!$A$2:$A$3001,$A955)=0,"NOT ON BOARD","OK"))</f>
        <v/>
      </c>
    </row>
    <row r="956" customFormat="false" ht="15" hidden="false" customHeight="false" outlineLevel="0" collapsed="false">
      <c r="A956" s="14"/>
      <c r="B956" s="14"/>
      <c r="C956" s="15"/>
      <c r="D956" s="15"/>
      <c r="E956" s="15"/>
      <c r="F956" s="9" t="str">
        <f aca="false">IF($A956="","",IF(COUNTIF($A$2:$A$3001,$A956)&gt;1,"DUPLICATE",""))</f>
        <v/>
      </c>
      <c r="G956" s="9" t="str">
        <f aca="false">IF($A956="","",IF(COUNTIF('3. Layout Parts'!$A$2:$A$3001,$A956)=0,"NOT ON BOARD","OK"))</f>
        <v/>
      </c>
    </row>
    <row r="957" customFormat="false" ht="15" hidden="false" customHeight="false" outlineLevel="0" collapsed="false">
      <c r="A957" s="14"/>
      <c r="B957" s="14"/>
      <c r="C957" s="15"/>
      <c r="D957" s="15"/>
      <c r="E957" s="15"/>
      <c r="F957" s="9" t="str">
        <f aca="false">IF($A957="","",IF(COUNTIF($A$2:$A$3001,$A957)&gt;1,"DUPLICATE",""))</f>
        <v/>
      </c>
      <c r="G957" s="9" t="str">
        <f aca="false">IF($A957="","",IF(COUNTIF('3. Layout Parts'!$A$2:$A$3001,$A957)=0,"NOT ON BOARD","OK"))</f>
        <v/>
      </c>
    </row>
    <row r="958" customFormat="false" ht="15" hidden="false" customHeight="false" outlineLevel="0" collapsed="false">
      <c r="A958" s="14"/>
      <c r="B958" s="14"/>
      <c r="C958" s="15"/>
      <c r="D958" s="15"/>
      <c r="E958" s="15"/>
      <c r="F958" s="9" t="str">
        <f aca="false">IF($A958="","",IF(COUNTIF($A$2:$A$3001,$A958)&gt;1,"DUPLICATE",""))</f>
        <v/>
      </c>
      <c r="G958" s="9" t="str">
        <f aca="false">IF($A958="","",IF(COUNTIF('3. Layout Parts'!$A$2:$A$3001,$A958)=0,"NOT ON BOARD","OK"))</f>
        <v/>
      </c>
    </row>
    <row r="959" customFormat="false" ht="15" hidden="false" customHeight="false" outlineLevel="0" collapsed="false">
      <c r="A959" s="14"/>
      <c r="B959" s="14"/>
      <c r="C959" s="15"/>
      <c r="D959" s="15"/>
      <c r="E959" s="15"/>
      <c r="F959" s="9" t="str">
        <f aca="false">IF($A959="","",IF(COUNTIF($A$2:$A$3001,$A959)&gt;1,"DUPLICATE",""))</f>
        <v/>
      </c>
      <c r="G959" s="9" t="str">
        <f aca="false">IF($A959="","",IF(COUNTIF('3. Layout Parts'!$A$2:$A$3001,$A959)=0,"NOT ON BOARD","OK"))</f>
        <v/>
      </c>
    </row>
    <row r="960" customFormat="false" ht="15" hidden="false" customHeight="false" outlineLevel="0" collapsed="false">
      <c r="A960" s="14"/>
      <c r="B960" s="14"/>
      <c r="C960" s="15"/>
      <c r="D960" s="15"/>
      <c r="E960" s="15"/>
      <c r="F960" s="9" t="str">
        <f aca="false">IF($A960="","",IF(COUNTIF($A$2:$A$3001,$A960)&gt;1,"DUPLICATE",""))</f>
        <v/>
      </c>
      <c r="G960" s="9" t="str">
        <f aca="false">IF($A960="","",IF(COUNTIF('3. Layout Parts'!$A$2:$A$3001,$A960)=0,"NOT ON BOARD","OK"))</f>
        <v/>
      </c>
    </row>
    <row r="961" customFormat="false" ht="15" hidden="false" customHeight="false" outlineLevel="0" collapsed="false">
      <c r="A961" s="14"/>
      <c r="B961" s="14"/>
      <c r="C961" s="15"/>
      <c r="D961" s="15"/>
      <c r="E961" s="15"/>
      <c r="F961" s="9" t="str">
        <f aca="false">IF($A961="","",IF(COUNTIF($A$2:$A$3001,$A961)&gt;1,"DUPLICATE",""))</f>
        <v/>
      </c>
      <c r="G961" s="9" t="str">
        <f aca="false">IF($A961="","",IF(COUNTIF('3. Layout Parts'!$A$2:$A$3001,$A961)=0,"NOT ON BOARD","OK"))</f>
        <v/>
      </c>
    </row>
    <row r="962" customFormat="false" ht="15" hidden="false" customHeight="false" outlineLevel="0" collapsed="false">
      <c r="A962" s="14"/>
      <c r="B962" s="14"/>
      <c r="C962" s="15"/>
      <c r="D962" s="15"/>
      <c r="E962" s="15"/>
      <c r="F962" s="9" t="str">
        <f aca="false">IF($A962="","",IF(COUNTIF($A$2:$A$3001,$A962)&gt;1,"DUPLICATE",""))</f>
        <v/>
      </c>
      <c r="G962" s="9" t="str">
        <f aca="false">IF($A962="","",IF(COUNTIF('3. Layout Parts'!$A$2:$A$3001,$A962)=0,"NOT ON BOARD","OK"))</f>
        <v/>
      </c>
    </row>
    <row r="963" customFormat="false" ht="15" hidden="false" customHeight="false" outlineLevel="0" collapsed="false">
      <c r="A963" s="14"/>
      <c r="B963" s="14"/>
      <c r="C963" s="15"/>
      <c r="D963" s="15"/>
      <c r="E963" s="15"/>
      <c r="F963" s="9" t="str">
        <f aca="false">IF($A963="","",IF(COUNTIF($A$2:$A$3001,$A963)&gt;1,"DUPLICATE",""))</f>
        <v/>
      </c>
      <c r="G963" s="9" t="str">
        <f aca="false">IF($A963="","",IF(COUNTIF('3. Layout Parts'!$A$2:$A$3001,$A963)=0,"NOT ON BOARD","OK"))</f>
        <v/>
      </c>
    </row>
    <row r="964" customFormat="false" ht="15" hidden="false" customHeight="false" outlineLevel="0" collapsed="false">
      <c r="A964" s="14"/>
      <c r="B964" s="14"/>
      <c r="C964" s="15"/>
      <c r="D964" s="15"/>
      <c r="E964" s="15"/>
      <c r="F964" s="9" t="str">
        <f aca="false">IF($A964="","",IF(COUNTIF($A$2:$A$3001,$A964)&gt;1,"DUPLICATE",""))</f>
        <v/>
      </c>
      <c r="G964" s="9" t="str">
        <f aca="false">IF($A964="","",IF(COUNTIF('3. Layout Parts'!$A$2:$A$3001,$A964)=0,"NOT ON BOARD","OK"))</f>
        <v/>
      </c>
    </row>
    <row r="965" customFormat="false" ht="15" hidden="false" customHeight="false" outlineLevel="0" collapsed="false">
      <c r="A965" s="14"/>
      <c r="B965" s="14"/>
      <c r="C965" s="15"/>
      <c r="D965" s="15"/>
      <c r="E965" s="15"/>
      <c r="F965" s="9" t="str">
        <f aca="false">IF($A965="","",IF(COUNTIF($A$2:$A$3001,$A965)&gt;1,"DUPLICATE",""))</f>
        <v/>
      </c>
      <c r="G965" s="9" t="str">
        <f aca="false">IF($A965="","",IF(COUNTIF('3. Layout Parts'!$A$2:$A$3001,$A965)=0,"NOT ON BOARD","OK"))</f>
        <v/>
      </c>
    </row>
    <row r="966" customFormat="false" ht="15" hidden="false" customHeight="false" outlineLevel="0" collapsed="false">
      <c r="A966" s="14"/>
      <c r="B966" s="14"/>
      <c r="C966" s="15"/>
      <c r="D966" s="15"/>
      <c r="E966" s="15"/>
      <c r="F966" s="9" t="str">
        <f aca="false">IF($A966="","",IF(COUNTIF($A$2:$A$3001,$A966)&gt;1,"DUPLICATE",""))</f>
        <v/>
      </c>
      <c r="G966" s="9" t="str">
        <f aca="false">IF($A966="","",IF(COUNTIF('3. Layout Parts'!$A$2:$A$3001,$A966)=0,"NOT ON BOARD","OK"))</f>
        <v/>
      </c>
    </row>
    <row r="967" customFormat="false" ht="15" hidden="false" customHeight="false" outlineLevel="0" collapsed="false">
      <c r="A967" s="14"/>
      <c r="B967" s="14"/>
      <c r="C967" s="15"/>
      <c r="D967" s="15"/>
      <c r="E967" s="15"/>
      <c r="F967" s="9" t="str">
        <f aca="false">IF($A967="","",IF(COUNTIF($A$2:$A$3001,$A967)&gt;1,"DUPLICATE",""))</f>
        <v/>
      </c>
      <c r="G967" s="9" t="str">
        <f aca="false">IF($A967="","",IF(COUNTIF('3. Layout Parts'!$A$2:$A$3001,$A967)=0,"NOT ON BOARD","OK"))</f>
        <v/>
      </c>
    </row>
    <row r="968" customFormat="false" ht="15" hidden="false" customHeight="false" outlineLevel="0" collapsed="false">
      <c r="A968" s="14"/>
      <c r="B968" s="14"/>
      <c r="C968" s="15"/>
      <c r="D968" s="15"/>
      <c r="E968" s="15"/>
      <c r="F968" s="9" t="str">
        <f aca="false">IF($A968="","",IF(COUNTIF($A$2:$A$3001,$A968)&gt;1,"DUPLICATE",""))</f>
        <v/>
      </c>
      <c r="G968" s="9" t="str">
        <f aca="false">IF($A968="","",IF(COUNTIF('3. Layout Parts'!$A$2:$A$3001,$A968)=0,"NOT ON BOARD","OK"))</f>
        <v/>
      </c>
    </row>
    <row r="969" customFormat="false" ht="15" hidden="false" customHeight="false" outlineLevel="0" collapsed="false">
      <c r="A969" s="14"/>
      <c r="B969" s="14"/>
      <c r="C969" s="15"/>
      <c r="D969" s="15"/>
      <c r="E969" s="15"/>
      <c r="F969" s="9" t="str">
        <f aca="false">IF($A969="","",IF(COUNTIF($A$2:$A$3001,$A969)&gt;1,"DUPLICATE",""))</f>
        <v/>
      </c>
      <c r="G969" s="9" t="str">
        <f aca="false">IF($A969="","",IF(COUNTIF('3. Layout Parts'!$A$2:$A$3001,$A969)=0,"NOT ON BOARD","OK"))</f>
        <v/>
      </c>
    </row>
    <row r="970" customFormat="false" ht="15" hidden="false" customHeight="false" outlineLevel="0" collapsed="false">
      <c r="A970" s="14"/>
      <c r="B970" s="14"/>
      <c r="C970" s="15"/>
      <c r="D970" s="15"/>
      <c r="E970" s="15"/>
      <c r="F970" s="9" t="str">
        <f aca="false">IF($A970="","",IF(COUNTIF($A$2:$A$3001,$A970)&gt;1,"DUPLICATE",""))</f>
        <v/>
      </c>
      <c r="G970" s="9" t="str">
        <f aca="false">IF($A970="","",IF(COUNTIF('3. Layout Parts'!$A$2:$A$3001,$A970)=0,"NOT ON BOARD","OK"))</f>
        <v/>
      </c>
    </row>
    <row r="971" customFormat="false" ht="15" hidden="false" customHeight="false" outlineLevel="0" collapsed="false">
      <c r="A971" s="14"/>
      <c r="B971" s="14"/>
      <c r="C971" s="15"/>
      <c r="D971" s="15"/>
      <c r="E971" s="15"/>
      <c r="F971" s="9" t="str">
        <f aca="false">IF($A971="","",IF(COUNTIF($A$2:$A$3001,$A971)&gt;1,"DUPLICATE",""))</f>
        <v/>
      </c>
      <c r="G971" s="9" t="str">
        <f aca="false">IF($A971="","",IF(COUNTIF('3. Layout Parts'!$A$2:$A$3001,$A971)=0,"NOT ON BOARD","OK"))</f>
        <v/>
      </c>
    </row>
    <row r="972" customFormat="false" ht="15" hidden="false" customHeight="false" outlineLevel="0" collapsed="false">
      <c r="A972" s="14"/>
      <c r="B972" s="14"/>
      <c r="C972" s="15"/>
      <c r="D972" s="15"/>
      <c r="E972" s="15"/>
      <c r="F972" s="9" t="str">
        <f aca="false">IF($A972="","",IF(COUNTIF($A$2:$A$3001,$A972)&gt;1,"DUPLICATE",""))</f>
        <v/>
      </c>
      <c r="G972" s="9" t="str">
        <f aca="false">IF($A972="","",IF(COUNTIF('3. Layout Parts'!$A$2:$A$3001,$A972)=0,"NOT ON BOARD","OK"))</f>
        <v/>
      </c>
    </row>
    <row r="973" customFormat="false" ht="15" hidden="false" customHeight="false" outlineLevel="0" collapsed="false">
      <c r="A973" s="14"/>
      <c r="B973" s="14"/>
      <c r="C973" s="15"/>
      <c r="D973" s="15"/>
      <c r="E973" s="15"/>
      <c r="F973" s="9" t="str">
        <f aca="false">IF($A973="","",IF(COUNTIF($A$2:$A$3001,$A973)&gt;1,"DUPLICATE",""))</f>
        <v/>
      </c>
      <c r="G973" s="9" t="str">
        <f aca="false">IF($A973="","",IF(COUNTIF('3. Layout Parts'!$A$2:$A$3001,$A973)=0,"NOT ON BOARD","OK"))</f>
        <v/>
      </c>
    </row>
    <row r="974" customFormat="false" ht="15" hidden="false" customHeight="false" outlineLevel="0" collapsed="false">
      <c r="A974" s="14"/>
      <c r="B974" s="14"/>
      <c r="C974" s="15"/>
      <c r="D974" s="15"/>
      <c r="E974" s="15"/>
      <c r="F974" s="9" t="str">
        <f aca="false">IF($A974="","",IF(COUNTIF($A$2:$A$3001,$A974)&gt;1,"DUPLICATE",""))</f>
        <v/>
      </c>
      <c r="G974" s="9" t="str">
        <f aca="false">IF($A974="","",IF(COUNTIF('3. Layout Parts'!$A$2:$A$3001,$A974)=0,"NOT ON BOARD","OK"))</f>
        <v/>
      </c>
    </row>
    <row r="975" customFormat="false" ht="15" hidden="false" customHeight="false" outlineLevel="0" collapsed="false">
      <c r="A975" s="14"/>
      <c r="B975" s="14"/>
      <c r="C975" s="15"/>
      <c r="D975" s="15"/>
      <c r="E975" s="15"/>
      <c r="F975" s="9" t="str">
        <f aca="false">IF($A975="","",IF(COUNTIF($A$2:$A$3001,$A975)&gt;1,"DUPLICATE",""))</f>
        <v/>
      </c>
      <c r="G975" s="9" t="str">
        <f aca="false">IF($A975="","",IF(COUNTIF('3. Layout Parts'!$A$2:$A$3001,$A975)=0,"NOT ON BOARD","OK"))</f>
        <v/>
      </c>
    </row>
    <row r="976" customFormat="false" ht="15" hidden="false" customHeight="false" outlineLevel="0" collapsed="false">
      <c r="A976" s="14"/>
      <c r="B976" s="14"/>
      <c r="C976" s="15"/>
      <c r="D976" s="15"/>
      <c r="E976" s="15"/>
      <c r="F976" s="9" t="str">
        <f aca="false">IF($A976="","",IF(COUNTIF($A$2:$A$3001,$A976)&gt;1,"DUPLICATE",""))</f>
        <v/>
      </c>
      <c r="G976" s="9" t="str">
        <f aca="false">IF($A976="","",IF(COUNTIF('3. Layout Parts'!$A$2:$A$3001,$A976)=0,"NOT ON BOARD","OK"))</f>
        <v/>
      </c>
    </row>
    <row r="977" customFormat="false" ht="15" hidden="false" customHeight="false" outlineLevel="0" collapsed="false">
      <c r="A977" s="14"/>
      <c r="B977" s="14"/>
      <c r="C977" s="15"/>
      <c r="D977" s="15"/>
      <c r="E977" s="15"/>
      <c r="F977" s="9" t="str">
        <f aca="false">IF($A977="","",IF(COUNTIF($A$2:$A$3001,$A977)&gt;1,"DUPLICATE",""))</f>
        <v/>
      </c>
      <c r="G977" s="9" t="str">
        <f aca="false">IF($A977="","",IF(COUNTIF('3. Layout Parts'!$A$2:$A$3001,$A977)=0,"NOT ON BOARD","OK"))</f>
        <v/>
      </c>
    </row>
    <row r="978" customFormat="false" ht="15" hidden="false" customHeight="false" outlineLevel="0" collapsed="false">
      <c r="A978" s="14"/>
      <c r="B978" s="14"/>
      <c r="C978" s="15"/>
      <c r="D978" s="15"/>
      <c r="E978" s="15"/>
      <c r="F978" s="9" t="str">
        <f aca="false">IF($A978="","",IF(COUNTIF($A$2:$A$3001,$A978)&gt;1,"DUPLICATE",""))</f>
        <v/>
      </c>
      <c r="G978" s="9" t="str">
        <f aca="false">IF($A978="","",IF(COUNTIF('3. Layout Parts'!$A$2:$A$3001,$A978)=0,"NOT ON BOARD","OK"))</f>
        <v/>
      </c>
    </row>
    <row r="979" customFormat="false" ht="15" hidden="false" customHeight="false" outlineLevel="0" collapsed="false">
      <c r="A979" s="14"/>
      <c r="B979" s="14"/>
      <c r="C979" s="15"/>
      <c r="D979" s="15"/>
      <c r="E979" s="15"/>
      <c r="F979" s="9" t="str">
        <f aca="false">IF($A979="","",IF(COUNTIF($A$2:$A$3001,$A979)&gt;1,"DUPLICATE",""))</f>
        <v/>
      </c>
      <c r="G979" s="9" t="str">
        <f aca="false">IF($A979="","",IF(COUNTIF('3. Layout Parts'!$A$2:$A$3001,$A979)=0,"NOT ON BOARD","OK"))</f>
        <v/>
      </c>
    </row>
    <row r="980" customFormat="false" ht="15" hidden="false" customHeight="false" outlineLevel="0" collapsed="false">
      <c r="A980" s="14"/>
      <c r="B980" s="14"/>
      <c r="C980" s="15"/>
      <c r="D980" s="15"/>
      <c r="E980" s="15"/>
      <c r="F980" s="9" t="str">
        <f aca="false">IF($A980="","",IF(COUNTIF($A$2:$A$3001,$A980)&gt;1,"DUPLICATE",""))</f>
        <v/>
      </c>
      <c r="G980" s="9" t="str">
        <f aca="false">IF($A980="","",IF(COUNTIF('3. Layout Parts'!$A$2:$A$3001,$A980)=0,"NOT ON BOARD","OK"))</f>
        <v/>
      </c>
    </row>
    <row r="981" customFormat="false" ht="15" hidden="false" customHeight="false" outlineLevel="0" collapsed="false">
      <c r="A981" s="14"/>
      <c r="B981" s="14"/>
      <c r="C981" s="15"/>
      <c r="D981" s="15"/>
      <c r="E981" s="15"/>
      <c r="F981" s="9" t="str">
        <f aca="false">IF($A981="","",IF(COUNTIF($A$2:$A$3001,$A981)&gt;1,"DUPLICATE",""))</f>
        <v/>
      </c>
      <c r="G981" s="9" t="str">
        <f aca="false">IF($A981="","",IF(COUNTIF('3. Layout Parts'!$A$2:$A$3001,$A981)=0,"NOT ON BOARD","OK"))</f>
        <v/>
      </c>
    </row>
    <row r="982" customFormat="false" ht="15" hidden="false" customHeight="false" outlineLevel="0" collapsed="false">
      <c r="A982" s="14"/>
      <c r="B982" s="14"/>
      <c r="C982" s="15"/>
      <c r="D982" s="15"/>
      <c r="E982" s="15"/>
      <c r="F982" s="9" t="str">
        <f aca="false">IF($A982="","",IF(COUNTIF($A$2:$A$3001,$A982)&gt;1,"DUPLICATE",""))</f>
        <v/>
      </c>
      <c r="G982" s="9" t="str">
        <f aca="false">IF($A982="","",IF(COUNTIF('3. Layout Parts'!$A$2:$A$3001,$A982)=0,"NOT ON BOARD","OK"))</f>
        <v/>
      </c>
    </row>
    <row r="983" customFormat="false" ht="15" hidden="false" customHeight="false" outlineLevel="0" collapsed="false">
      <c r="A983" s="14"/>
      <c r="B983" s="14"/>
      <c r="C983" s="15"/>
      <c r="D983" s="15"/>
      <c r="E983" s="15"/>
      <c r="F983" s="9" t="str">
        <f aca="false">IF($A983="","",IF(COUNTIF($A$2:$A$3001,$A983)&gt;1,"DUPLICATE",""))</f>
        <v/>
      </c>
      <c r="G983" s="9" t="str">
        <f aca="false">IF($A983="","",IF(COUNTIF('3. Layout Parts'!$A$2:$A$3001,$A983)=0,"NOT ON BOARD","OK"))</f>
        <v/>
      </c>
    </row>
    <row r="984" customFormat="false" ht="15" hidden="false" customHeight="false" outlineLevel="0" collapsed="false">
      <c r="A984" s="14"/>
      <c r="B984" s="14"/>
      <c r="C984" s="15"/>
      <c r="D984" s="15"/>
      <c r="E984" s="15"/>
      <c r="F984" s="9" t="str">
        <f aca="false">IF($A984="","",IF(COUNTIF($A$2:$A$3001,$A984)&gt;1,"DUPLICATE",""))</f>
        <v/>
      </c>
      <c r="G984" s="9" t="str">
        <f aca="false">IF($A984="","",IF(COUNTIF('3. Layout Parts'!$A$2:$A$3001,$A984)=0,"NOT ON BOARD","OK"))</f>
        <v/>
      </c>
    </row>
    <row r="985" customFormat="false" ht="15" hidden="false" customHeight="false" outlineLevel="0" collapsed="false">
      <c r="A985" s="14"/>
      <c r="B985" s="14"/>
      <c r="C985" s="15"/>
      <c r="D985" s="15"/>
      <c r="E985" s="15"/>
      <c r="F985" s="9" t="str">
        <f aca="false">IF($A985="","",IF(COUNTIF($A$2:$A$3001,$A985)&gt;1,"DUPLICATE",""))</f>
        <v/>
      </c>
      <c r="G985" s="9" t="str">
        <f aca="false">IF($A985="","",IF(COUNTIF('3. Layout Parts'!$A$2:$A$3001,$A985)=0,"NOT ON BOARD","OK"))</f>
        <v/>
      </c>
    </row>
    <row r="986" customFormat="false" ht="15" hidden="false" customHeight="false" outlineLevel="0" collapsed="false">
      <c r="A986" s="14"/>
      <c r="B986" s="14"/>
      <c r="C986" s="15"/>
      <c r="D986" s="15"/>
      <c r="E986" s="15"/>
      <c r="F986" s="9" t="str">
        <f aca="false">IF($A986="","",IF(COUNTIF($A$2:$A$3001,$A986)&gt;1,"DUPLICATE",""))</f>
        <v/>
      </c>
      <c r="G986" s="9" t="str">
        <f aca="false">IF($A986="","",IF(COUNTIF('3. Layout Parts'!$A$2:$A$3001,$A986)=0,"NOT ON BOARD","OK"))</f>
        <v/>
      </c>
    </row>
    <row r="987" customFormat="false" ht="15" hidden="false" customHeight="false" outlineLevel="0" collapsed="false">
      <c r="A987" s="14"/>
      <c r="B987" s="14"/>
      <c r="C987" s="15"/>
      <c r="D987" s="15"/>
      <c r="E987" s="15"/>
      <c r="F987" s="9" t="str">
        <f aca="false">IF($A987="","",IF(COUNTIF($A$2:$A$3001,$A987)&gt;1,"DUPLICATE",""))</f>
        <v/>
      </c>
      <c r="G987" s="9" t="str">
        <f aca="false">IF($A987="","",IF(COUNTIF('3. Layout Parts'!$A$2:$A$3001,$A987)=0,"NOT ON BOARD","OK"))</f>
        <v/>
      </c>
    </row>
    <row r="988" customFormat="false" ht="15" hidden="false" customHeight="false" outlineLevel="0" collapsed="false">
      <c r="A988" s="14"/>
      <c r="B988" s="14"/>
      <c r="C988" s="15"/>
      <c r="D988" s="15"/>
      <c r="E988" s="15"/>
      <c r="F988" s="9" t="str">
        <f aca="false">IF($A988="","",IF(COUNTIF($A$2:$A$3001,$A988)&gt;1,"DUPLICATE",""))</f>
        <v/>
      </c>
      <c r="G988" s="9" t="str">
        <f aca="false">IF($A988="","",IF(COUNTIF('3. Layout Parts'!$A$2:$A$3001,$A988)=0,"NOT ON BOARD","OK"))</f>
        <v/>
      </c>
    </row>
    <row r="989" customFormat="false" ht="15" hidden="false" customHeight="false" outlineLevel="0" collapsed="false">
      <c r="A989" s="14"/>
      <c r="B989" s="14"/>
      <c r="C989" s="15"/>
      <c r="D989" s="15"/>
      <c r="E989" s="15"/>
      <c r="F989" s="9" t="str">
        <f aca="false">IF($A989="","",IF(COUNTIF($A$2:$A$3001,$A989)&gt;1,"DUPLICATE",""))</f>
        <v/>
      </c>
      <c r="G989" s="9" t="str">
        <f aca="false">IF($A989="","",IF(COUNTIF('3. Layout Parts'!$A$2:$A$3001,$A989)=0,"NOT ON BOARD","OK"))</f>
        <v/>
      </c>
    </row>
    <row r="990" customFormat="false" ht="15" hidden="false" customHeight="false" outlineLevel="0" collapsed="false">
      <c r="A990" s="14"/>
      <c r="B990" s="14"/>
      <c r="C990" s="15"/>
      <c r="D990" s="15"/>
      <c r="E990" s="15"/>
      <c r="F990" s="9" t="str">
        <f aca="false">IF($A990="","",IF(COUNTIF($A$2:$A$3001,$A990)&gt;1,"DUPLICATE",""))</f>
        <v/>
      </c>
      <c r="G990" s="9" t="str">
        <f aca="false">IF($A990="","",IF(COUNTIF('3. Layout Parts'!$A$2:$A$3001,$A990)=0,"NOT ON BOARD","OK"))</f>
        <v/>
      </c>
    </row>
    <row r="991" customFormat="false" ht="15" hidden="false" customHeight="false" outlineLevel="0" collapsed="false">
      <c r="A991" s="14"/>
      <c r="B991" s="14"/>
      <c r="C991" s="15"/>
      <c r="D991" s="15"/>
      <c r="E991" s="15"/>
      <c r="F991" s="9" t="str">
        <f aca="false">IF($A991="","",IF(COUNTIF($A$2:$A$3001,$A991)&gt;1,"DUPLICATE",""))</f>
        <v/>
      </c>
      <c r="G991" s="9" t="str">
        <f aca="false">IF($A991="","",IF(COUNTIF('3. Layout Parts'!$A$2:$A$3001,$A991)=0,"NOT ON BOARD","OK"))</f>
        <v/>
      </c>
    </row>
    <row r="992" customFormat="false" ht="15" hidden="false" customHeight="false" outlineLevel="0" collapsed="false">
      <c r="A992" s="14"/>
      <c r="B992" s="14"/>
      <c r="C992" s="15"/>
      <c r="D992" s="15"/>
      <c r="E992" s="15"/>
      <c r="F992" s="9" t="str">
        <f aca="false">IF($A992="","",IF(COUNTIF($A$2:$A$3001,$A992)&gt;1,"DUPLICATE",""))</f>
        <v/>
      </c>
      <c r="G992" s="9" t="str">
        <f aca="false">IF($A992="","",IF(COUNTIF('3. Layout Parts'!$A$2:$A$3001,$A992)=0,"NOT ON BOARD","OK"))</f>
        <v/>
      </c>
    </row>
    <row r="993" customFormat="false" ht="15" hidden="false" customHeight="false" outlineLevel="0" collapsed="false">
      <c r="A993" s="14"/>
      <c r="B993" s="14"/>
      <c r="C993" s="15"/>
      <c r="D993" s="15"/>
      <c r="E993" s="15"/>
      <c r="F993" s="9" t="str">
        <f aca="false">IF($A993="","",IF(COUNTIF($A$2:$A$3001,$A993)&gt;1,"DUPLICATE",""))</f>
        <v/>
      </c>
      <c r="G993" s="9" t="str">
        <f aca="false">IF($A993="","",IF(COUNTIF('3. Layout Parts'!$A$2:$A$3001,$A993)=0,"NOT ON BOARD","OK"))</f>
        <v/>
      </c>
    </row>
    <row r="994" customFormat="false" ht="15" hidden="false" customHeight="false" outlineLevel="0" collapsed="false">
      <c r="A994" s="14"/>
      <c r="B994" s="14"/>
      <c r="C994" s="15"/>
      <c r="D994" s="15"/>
      <c r="E994" s="15"/>
      <c r="F994" s="9" t="str">
        <f aca="false">IF($A994="","",IF(COUNTIF($A$2:$A$3001,$A994)&gt;1,"DUPLICATE",""))</f>
        <v/>
      </c>
      <c r="G994" s="9" t="str">
        <f aca="false">IF($A994="","",IF(COUNTIF('3. Layout Parts'!$A$2:$A$3001,$A994)=0,"NOT ON BOARD","OK"))</f>
        <v/>
      </c>
    </row>
    <row r="995" customFormat="false" ht="15" hidden="false" customHeight="false" outlineLevel="0" collapsed="false">
      <c r="A995" s="14"/>
      <c r="B995" s="14"/>
      <c r="C995" s="15"/>
      <c r="D995" s="15"/>
      <c r="E995" s="15"/>
      <c r="F995" s="9" t="str">
        <f aca="false">IF($A995="","",IF(COUNTIF($A$2:$A$3001,$A995)&gt;1,"DUPLICATE",""))</f>
        <v/>
      </c>
      <c r="G995" s="9" t="str">
        <f aca="false">IF($A995="","",IF(COUNTIF('3. Layout Parts'!$A$2:$A$3001,$A995)=0,"NOT ON BOARD","OK"))</f>
        <v/>
      </c>
    </row>
    <row r="996" customFormat="false" ht="15" hidden="false" customHeight="false" outlineLevel="0" collapsed="false">
      <c r="A996" s="14"/>
      <c r="B996" s="14"/>
      <c r="C996" s="15"/>
      <c r="D996" s="15"/>
      <c r="E996" s="15"/>
      <c r="F996" s="9" t="str">
        <f aca="false">IF($A996="","",IF(COUNTIF($A$2:$A$3001,$A996)&gt;1,"DUPLICATE",""))</f>
        <v/>
      </c>
      <c r="G996" s="9" t="str">
        <f aca="false">IF($A996="","",IF(COUNTIF('3. Layout Parts'!$A$2:$A$3001,$A996)=0,"NOT ON BOARD","OK"))</f>
        <v/>
      </c>
    </row>
    <row r="997" customFormat="false" ht="15" hidden="false" customHeight="false" outlineLevel="0" collapsed="false">
      <c r="A997" s="14"/>
      <c r="B997" s="14"/>
      <c r="C997" s="15"/>
      <c r="D997" s="15"/>
      <c r="E997" s="15"/>
      <c r="F997" s="9" t="str">
        <f aca="false">IF($A997="","",IF(COUNTIF($A$2:$A$3001,$A997)&gt;1,"DUPLICATE",""))</f>
        <v/>
      </c>
      <c r="G997" s="9" t="str">
        <f aca="false">IF($A997="","",IF(COUNTIF('3. Layout Parts'!$A$2:$A$3001,$A997)=0,"NOT ON BOARD","OK"))</f>
        <v/>
      </c>
    </row>
    <row r="998" customFormat="false" ht="15" hidden="false" customHeight="false" outlineLevel="0" collapsed="false">
      <c r="A998" s="14"/>
      <c r="B998" s="14"/>
      <c r="C998" s="15"/>
      <c r="D998" s="15"/>
      <c r="E998" s="15"/>
      <c r="F998" s="9" t="str">
        <f aca="false">IF($A998="","",IF(COUNTIF($A$2:$A$3001,$A998)&gt;1,"DUPLICATE",""))</f>
        <v/>
      </c>
      <c r="G998" s="9" t="str">
        <f aca="false">IF($A998="","",IF(COUNTIF('3. Layout Parts'!$A$2:$A$3001,$A998)=0,"NOT ON BOARD","OK"))</f>
        <v/>
      </c>
    </row>
    <row r="999" customFormat="false" ht="15" hidden="false" customHeight="false" outlineLevel="0" collapsed="false">
      <c r="A999" s="14"/>
      <c r="B999" s="14"/>
      <c r="C999" s="15"/>
      <c r="D999" s="15"/>
      <c r="E999" s="15"/>
      <c r="F999" s="9" t="str">
        <f aca="false">IF($A999="","",IF(COUNTIF($A$2:$A$3001,$A999)&gt;1,"DUPLICATE",""))</f>
        <v/>
      </c>
      <c r="G999" s="9" t="str">
        <f aca="false">IF($A999="","",IF(COUNTIF('3. Layout Parts'!$A$2:$A$3001,$A999)=0,"NOT ON BOARD","OK"))</f>
        <v/>
      </c>
    </row>
    <row r="1000" customFormat="false" ht="15" hidden="false" customHeight="false" outlineLevel="0" collapsed="false">
      <c r="A1000" s="14"/>
      <c r="B1000" s="14"/>
      <c r="C1000" s="15"/>
      <c r="D1000" s="15"/>
      <c r="E1000" s="15"/>
      <c r="F1000" s="9" t="str">
        <f aca="false">IF($A1000="","",IF(COUNTIF($A$2:$A$3001,$A1000)&gt;1,"DUPLICATE",""))</f>
        <v/>
      </c>
      <c r="G1000" s="9" t="str">
        <f aca="false">IF($A1000="","",IF(COUNTIF('3. Layout Parts'!$A$2:$A$3001,$A1000)=0,"NOT ON BOARD","OK"))</f>
        <v/>
      </c>
    </row>
    <row r="1001" customFormat="false" ht="15" hidden="false" customHeight="false" outlineLevel="0" collapsed="false">
      <c r="A1001" s="14"/>
      <c r="B1001" s="14"/>
      <c r="C1001" s="15"/>
      <c r="D1001" s="15"/>
      <c r="E1001" s="15"/>
      <c r="F1001" s="9" t="str">
        <f aca="false">IF($A1001="","",IF(COUNTIF($A$2:$A$3001,$A1001)&gt;1,"DUPLICATE",""))</f>
        <v/>
      </c>
      <c r="G1001" s="9" t="str">
        <f aca="false">IF($A1001="","",IF(COUNTIF('3. Layout Parts'!$A$2:$A$3001,$A1001)=0,"NOT ON BOARD","OK"))</f>
        <v/>
      </c>
    </row>
    <row r="1002" customFormat="false" ht="15" hidden="false" customHeight="false" outlineLevel="0" collapsed="false">
      <c r="A1002" s="14"/>
      <c r="B1002" s="14"/>
      <c r="C1002" s="15"/>
      <c r="D1002" s="15"/>
      <c r="E1002" s="15"/>
      <c r="F1002" s="9" t="str">
        <f aca="false">IF($A1002="","",IF(COUNTIF($A$2:$A$3001,$A1002)&gt;1,"DUPLICATE",""))</f>
        <v/>
      </c>
      <c r="G1002" s="9" t="str">
        <f aca="false">IF($A1002="","",IF(COUNTIF('3. Layout Parts'!$A$2:$A$3001,$A1002)=0,"NOT ON BOARD","OK"))</f>
        <v/>
      </c>
    </row>
    <row r="1003" customFormat="false" ht="15" hidden="false" customHeight="false" outlineLevel="0" collapsed="false">
      <c r="A1003" s="14"/>
      <c r="B1003" s="14"/>
      <c r="C1003" s="15"/>
      <c r="D1003" s="15"/>
      <c r="E1003" s="15"/>
      <c r="F1003" s="9" t="str">
        <f aca="false">IF($A1003="","",IF(COUNTIF($A$2:$A$3001,$A1003)&gt;1,"DUPLICATE",""))</f>
        <v/>
      </c>
      <c r="G1003" s="9" t="str">
        <f aca="false">IF($A1003="","",IF(COUNTIF('3. Layout Parts'!$A$2:$A$3001,$A1003)=0,"NOT ON BOARD","OK"))</f>
        <v/>
      </c>
    </row>
    <row r="1004" customFormat="false" ht="15" hidden="false" customHeight="false" outlineLevel="0" collapsed="false">
      <c r="A1004" s="14"/>
      <c r="B1004" s="14"/>
      <c r="C1004" s="15"/>
      <c r="D1004" s="15"/>
      <c r="E1004" s="15"/>
      <c r="F1004" s="9" t="str">
        <f aca="false">IF($A1004="","",IF(COUNTIF($A$2:$A$3001,$A1004)&gt;1,"DUPLICATE",""))</f>
        <v/>
      </c>
      <c r="G1004" s="9" t="str">
        <f aca="false">IF($A1004="","",IF(COUNTIF('3. Layout Parts'!$A$2:$A$3001,$A1004)=0,"NOT ON BOARD","OK"))</f>
        <v/>
      </c>
    </row>
    <row r="1005" customFormat="false" ht="15" hidden="false" customHeight="false" outlineLevel="0" collapsed="false">
      <c r="A1005" s="14"/>
      <c r="B1005" s="14"/>
      <c r="C1005" s="15"/>
      <c r="D1005" s="15"/>
      <c r="E1005" s="15"/>
      <c r="F1005" s="9" t="str">
        <f aca="false">IF($A1005="","",IF(COUNTIF($A$2:$A$3001,$A1005)&gt;1,"DUPLICATE",""))</f>
        <v/>
      </c>
      <c r="G1005" s="9" t="str">
        <f aca="false">IF($A1005="","",IF(COUNTIF('3. Layout Parts'!$A$2:$A$3001,$A1005)=0,"NOT ON BOARD","OK"))</f>
        <v/>
      </c>
    </row>
    <row r="1006" customFormat="false" ht="15" hidden="false" customHeight="false" outlineLevel="0" collapsed="false">
      <c r="A1006" s="14"/>
      <c r="B1006" s="14"/>
      <c r="C1006" s="15"/>
      <c r="D1006" s="15"/>
      <c r="E1006" s="15"/>
      <c r="F1006" s="9" t="str">
        <f aca="false">IF($A1006="","",IF(COUNTIF($A$2:$A$3001,$A1006)&gt;1,"DUPLICATE",""))</f>
        <v/>
      </c>
      <c r="G1006" s="9" t="str">
        <f aca="false">IF($A1006="","",IF(COUNTIF('3. Layout Parts'!$A$2:$A$3001,$A1006)=0,"NOT ON BOARD","OK"))</f>
        <v/>
      </c>
    </row>
    <row r="1007" customFormat="false" ht="15" hidden="false" customHeight="false" outlineLevel="0" collapsed="false">
      <c r="A1007" s="14"/>
      <c r="B1007" s="14"/>
      <c r="C1007" s="15"/>
      <c r="D1007" s="15"/>
      <c r="E1007" s="15"/>
      <c r="F1007" s="9" t="str">
        <f aca="false">IF($A1007="","",IF(COUNTIF($A$2:$A$3001,$A1007)&gt;1,"DUPLICATE",""))</f>
        <v/>
      </c>
      <c r="G1007" s="9" t="str">
        <f aca="false">IF($A1007="","",IF(COUNTIF('3. Layout Parts'!$A$2:$A$3001,$A1007)=0,"NOT ON BOARD","OK"))</f>
        <v/>
      </c>
    </row>
    <row r="1008" customFormat="false" ht="15" hidden="false" customHeight="false" outlineLevel="0" collapsed="false">
      <c r="A1008" s="14"/>
      <c r="B1008" s="14"/>
      <c r="C1008" s="15"/>
      <c r="D1008" s="15"/>
      <c r="E1008" s="15"/>
      <c r="F1008" s="9" t="str">
        <f aca="false">IF($A1008="","",IF(COUNTIF($A$2:$A$3001,$A1008)&gt;1,"DUPLICATE",""))</f>
        <v/>
      </c>
      <c r="G1008" s="9" t="str">
        <f aca="false">IF($A1008="","",IF(COUNTIF('3. Layout Parts'!$A$2:$A$3001,$A1008)=0,"NOT ON BOARD","OK"))</f>
        <v/>
      </c>
    </row>
    <row r="1009" customFormat="false" ht="15" hidden="false" customHeight="false" outlineLevel="0" collapsed="false">
      <c r="A1009" s="14"/>
      <c r="B1009" s="14"/>
      <c r="C1009" s="15"/>
      <c r="D1009" s="15"/>
      <c r="E1009" s="15"/>
      <c r="F1009" s="9" t="str">
        <f aca="false">IF($A1009="","",IF(COUNTIF($A$2:$A$3001,$A1009)&gt;1,"DUPLICATE",""))</f>
        <v/>
      </c>
      <c r="G1009" s="9" t="str">
        <f aca="false">IF($A1009="","",IF(COUNTIF('3. Layout Parts'!$A$2:$A$3001,$A1009)=0,"NOT ON BOARD","OK"))</f>
        <v/>
      </c>
    </row>
    <row r="1010" customFormat="false" ht="15" hidden="false" customHeight="false" outlineLevel="0" collapsed="false">
      <c r="A1010" s="14"/>
      <c r="B1010" s="14"/>
      <c r="C1010" s="15"/>
      <c r="D1010" s="15"/>
      <c r="E1010" s="15"/>
      <c r="F1010" s="9" t="str">
        <f aca="false">IF($A1010="","",IF(COUNTIF($A$2:$A$3001,$A1010)&gt;1,"DUPLICATE",""))</f>
        <v/>
      </c>
      <c r="G1010" s="9" t="str">
        <f aca="false">IF($A1010="","",IF(COUNTIF('3. Layout Parts'!$A$2:$A$3001,$A1010)=0,"NOT ON BOARD","OK"))</f>
        <v/>
      </c>
    </row>
    <row r="1011" customFormat="false" ht="15" hidden="false" customHeight="false" outlineLevel="0" collapsed="false">
      <c r="A1011" s="14"/>
      <c r="B1011" s="14"/>
      <c r="C1011" s="15"/>
      <c r="D1011" s="15"/>
      <c r="E1011" s="15"/>
      <c r="F1011" s="9" t="str">
        <f aca="false">IF($A1011="","",IF(COUNTIF($A$2:$A$3001,$A1011)&gt;1,"DUPLICATE",""))</f>
        <v/>
      </c>
      <c r="G1011" s="9" t="str">
        <f aca="false">IF($A1011="","",IF(COUNTIF('3. Layout Parts'!$A$2:$A$3001,$A1011)=0,"NOT ON BOARD","OK"))</f>
        <v/>
      </c>
    </row>
    <row r="1012" customFormat="false" ht="15" hidden="false" customHeight="false" outlineLevel="0" collapsed="false">
      <c r="A1012" s="14"/>
      <c r="B1012" s="14"/>
      <c r="C1012" s="15"/>
      <c r="D1012" s="15"/>
      <c r="E1012" s="15"/>
      <c r="F1012" s="9" t="str">
        <f aca="false">IF($A1012="","",IF(COUNTIF($A$2:$A$3001,$A1012)&gt;1,"DUPLICATE",""))</f>
        <v/>
      </c>
      <c r="G1012" s="9" t="str">
        <f aca="false">IF($A1012="","",IF(COUNTIF('3. Layout Parts'!$A$2:$A$3001,$A1012)=0,"NOT ON BOARD","OK"))</f>
        <v/>
      </c>
    </row>
    <row r="1013" customFormat="false" ht="15" hidden="false" customHeight="false" outlineLevel="0" collapsed="false">
      <c r="A1013" s="14"/>
      <c r="B1013" s="14"/>
      <c r="C1013" s="15"/>
      <c r="D1013" s="15"/>
      <c r="E1013" s="15"/>
      <c r="F1013" s="9" t="str">
        <f aca="false">IF($A1013="","",IF(COUNTIF($A$2:$A$3001,$A1013)&gt;1,"DUPLICATE",""))</f>
        <v/>
      </c>
      <c r="G1013" s="9" t="str">
        <f aca="false">IF($A1013="","",IF(COUNTIF('3. Layout Parts'!$A$2:$A$3001,$A1013)=0,"NOT ON BOARD","OK"))</f>
        <v/>
      </c>
    </row>
    <row r="1014" customFormat="false" ht="15" hidden="false" customHeight="false" outlineLevel="0" collapsed="false">
      <c r="A1014" s="14"/>
      <c r="B1014" s="14"/>
      <c r="C1014" s="15"/>
      <c r="D1014" s="15"/>
      <c r="E1014" s="15"/>
      <c r="F1014" s="9" t="str">
        <f aca="false">IF($A1014="","",IF(COUNTIF($A$2:$A$3001,$A1014)&gt;1,"DUPLICATE",""))</f>
        <v/>
      </c>
      <c r="G1014" s="9" t="str">
        <f aca="false">IF($A1014="","",IF(COUNTIF('3. Layout Parts'!$A$2:$A$3001,$A1014)=0,"NOT ON BOARD","OK"))</f>
        <v/>
      </c>
    </row>
    <row r="1015" customFormat="false" ht="15" hidden="false" customHeight="false" outlineLevel="0" collapsed="false">
      <c r="A1015" s="14"/>
      <c r="B1015" s="14"/>
      <c r="C1015" s="15"/>
      <c r="D1015" s="15"/>
      <c r="E1015" s="15"/>
      <c r="F1015" s="9" t="str">
        <f aca="false">IF($A1015="","",IF(COUNTIF($A$2:$A$3001,$A1015)&gt;1,"DUPLICATE",""))</f>
        <v/>
      </c>
      <c r="G1015" s="9" t="str">
        <f aca="false">IF($A1015="","",IF(COUNTIF('3. Layout Parts'!$A$2:$A$3001,$A1015)=0,"NOT ON BOARD","OK"))</f>
        <v/>
      </c>
    </row>
    <row r="1016" customFormat="false" ht="15" hidden="false" customHeight="false" outlineLevel="0" collapsed="false">
      <c r="A1016" s="14"/>
      <c r="B1016" s="14"/>
      <c r="C1016" s="15"/>
      <c r="D1016" s="15"/>
      <c r="E1016" s="15"/>
      <c r="F1016" s="9" t="str">
        <f aca="false">IF($A1016="","",IF(COUNTIF($A$2:$A$3001,$A1016)&gt;1,"DUPLICATE",""))</f>
        <v/>
      </c>
      <c r="G1016" s="9" t="str">
        <f aca="false">IF($A1016="","",IF(COUNTIF('3. Layout Parts'!$A$2:$A$3001,$A1016)=0,"NOT ON BOARD","OK"))</f>
        <v/>
      </c>
    </row>
    <row r="1017" customFormat="false" ht="15" hidden="false" customHeight="false" outlineLevel="0" collapsed="false">
      <c r="A1017" s="14"/>
      <c r="B1017" s="14"/>
      <c r="C1017" s="15"/>
      <c r="D1017" s="15"/>
      <c r="E1017" s="15"/>
      <c r="F1017" s="9" t="str">
        <f aca="false">IF($A1017="","",IF(COUNTIF($A$2:$A$3001,$A1017)&gt;1,"DUPLICATE",""))</f>
        <v/>
      </c>
      <c r="G1017" s="9" t="str">
        <f aca="false">IF($A1017="","",IF(COUNTIF('3. Layout Parts'!$A$2:$A$3001,$A1017)=0,"NOT ON BOARD","OK"))</f>
        <v/>
      </c>
    </row>
    <row r="1018" customFormat="false" ht="15" hidden="false" customHeight="false" outlineLevel="0" collapsed="false">
      <c r="A1018" s="14"/>
      <c r="B1018" s="14"/>
      <c r="C1018" s="15"/>
      <c r="D1018" s="15"/>
      <c r="E1018" s="15"/>
      <c r="F1018" s="9" t="str">
        <f aca="false">IF($A1018="","",IF(COUNTIF($A$2:$A$3001,$A1018)&gt;1,"DUPLICATE",""))</f>
        <v/>
      </c>
      <c r="G1018" s="9" t="str">
        <f aca="false">IF($A1018="","",IF(COUNTIF('3. Layout Parts'!$A$2:$A$3001,$A1018)=0,"NOT ON BOARD","OK"))</f>
        <v/>
      </c>
    </row>
    <row r="1019" customFormat="false" ht="15" hidden="false" customHeight="false" outlineLevel="0" collapsed="false">
      <c r="A1019" s="14"/>
      <c r="B1019" s="14"/>
      <c r="C1019" s="15"/>
      <c r="D1019" s="15"/>
      <c r="E1019" s="15"/>
      <c r="F1019" s="9" t="str">
        <f aca="false">IF($A1019="","",IF(COUNTIF($A$2:$A$3001,$A1019)&gt;1,"DUPLICATE",""))</f>
        <v/>
      </c>
      <c r="G1019" s="9" t="str">
        <f aca="false">IF($A1019="","",IF(COUNTIF('3. Layout Parts'!$A$2:$A$3001,$A1019)=0,"NOT ON BOARD","OK"))</f>
        <v/>
      </c>
    </row>
    <row r="1020" customFormat="false" ht="15" hidden="false" customHeight="false" outlineLevel="0" collapsed="false">
      <c r="A1020" s="14"/>
      <c r="B1020" s="14"/>
      <c r="C1020" s="15"/>
      <c r="D1020" s="15"/>
      <c r="E1020" s="15"/>
      <c r="F1020" s="9" t="str">
        <f aca="false">IF($A1020="","",IF(COUNTIF($A$2:$A$3001,$A1020)&gt;1,"DUPLICATE",""))</f>
        <v/>
      </c>
      <c r="G1020" s="9" t="str">
        <f aca="false">IF($A1020="","",IF(COUNTIF('3. Layout Parts'!$A$2:$A$3001,$A1020)=0,"NOT ON BOARD","OK"))</f>
        <v/>
      </c>
    </row>
    <row r="1021" customFormat="false" ht="15" hidden="false" customHeight="false" outlineLevel="0" collapsed="false">
      <c r="A1021" s="14"/>
      <c r="B1021" s="14"/>
      <c r="C1021" s="15"/>
      <c r="D1021" s="15"/>
      <c r="E1021" s="15"/>
      <c r="F1021" s="9" t="str">
        <f aca="false">IF($A1021="","",IF(COUNTIF($A$2:$A$3001,$A1021)&gt;1,"DUPLICATE",""))</f>
        <v/>
      </c>
      <c r="G1021" s="9" t="str">
        <f aca="false">IF($A1021="","",IF(COUNTIF('3. Layout Parts'!$A$2:$A$3001,$A1021)=0,"NOT ON BOARD","OK"))</f>
        <v/>
      </c>
    </row>
    <row r="1022" customFormat="false" ht="15" hidden="false" customHeight="false" outlineLevel="0" collapsed="false">
      <c r="A1022" s="14"/>
      <c r="B1022" s="14"/>
      <c r="C1022" s="15"/>
      <c r="D1022" s="15"/>
      <c r="E1022" s="15"/>
      <c r="F1022" s="9" t="str">
        <f aca="false">IF($A1022="","",IF(COUNTIF($A$2:$A$3001,$A1022)&gt;1,"DUPLICATE",""))</f>
        <v/>
      </c>
      <c r="G1022" s="9" t="str">
        <f aca="false">IF($A1022="","",IF(COUNTIF('3. Layout Parts'!$A$2:$A$3001,$A1022)=0,"NOT ON BOARD","OK"))</f>
        <v/>
      </c>
    </row>
    <row r="1023" customFormat="false" ht="15" hidden="false" customHeight="false" outlineLevel="0" collapsed="false">
      <c r="A1023" s="14"/>
      <c r="B1023" s="14"/>
      <c r="C1023" s="15"/>
      <c r="D1023" s="15"/>
      <c r="E1023" s="15"/>
      <c r="F1023" s="9" t="str">
        <f aca="false">IF($A1023="","",IF(COUNTIF($A$2:$A$3001,$A1023)&gt;1,"DUPLICATE",""))</f>
        <v/>
      </c>
      <c r="G1023" s="9" t="str">
        <f aca="false">IF($A1023="","",IF(COUNTIF('3. Layout Parts'!$A$2:$A$3001,$A1023)=0,"NOT ON BOARD","OK"))</f>
        <v/>
      </c>
    </row>
    <row r="1024" customFormat="false" ht="15" hidden="false" customHeight="false" outlineLevel="0" collapsed="false">
      <c r="A1024" s="14"/>
      <c r="B1024" s="14"/>
      <c r="C1024" s="15"/>
      <c r="D1024" s="15"/>
      <c r="E1024" s="15"/>
      <c r="F1024" s="9" t="str">
        <f aca="false">IF($A1024="","",IF(COUNTIF($A$2:$A$3001,$A1024)&gt;1,"DUPLICATE",""))</f>
        <v/>
      </c>
      <c r="G1024" s="9" t="str">
        <f aca="false">IF($A1024="","",IF(COUNTIF('3. Layout Parts'!$A$2:$A$3001,$A1024)=0,"NOT ON BOARD","OK"))</f>
        <v/>
      </c>
    </row>
    <row r="1025" customFormat="false" ht="15" hidden="false" customHeight="false" outlineLevel="0" collapsed="false">
      <c r="A1025" s="14"/>
      <c r="B1025" s="14"/>
      <c r="C1025" s="15"/>
      <c r="D1025" s="15"/>
      <c r="E1025" s="15"/>
      <c r="F1025" s="9" t="str">
        <f aca="false">IF($A1025="","",IF(COUNTIF($A$2:$A$3001,$A1025)&gt;1,"DUPLICATE",""))</f>
        <v/>
      </c>
      <c r="G1025" s="9" t="str">
        <f aca="false">IF($A1025="","",IF(COUNTIF('3. Layout Parts'!$A$2:$A$3001,$A1025)=0,"NOT ON BOARD","OK"))</f>
        <v/>
      </c>
    </row>
    <row r="1026" customFormat="false" ht="15" hidden="false" customHeight="false" outlineLevel="0" collapsed="false">
      <c r="A1026" s="14"/>
      <c r="B1026" s="14"/>
      <c r="C1026" s="15"/>
      <c r="D1026" s="15"/>
      <c r="E1026" s="15"/>
      <c r="F1026" s="9" t="str">
        <f aca="false">IF($A1026="","",IF(COUNTIF($A$2:$A$3001,$A1026)&gt;1,"DUPLICATE",""))</f>
        <v/>
      </c>
      <c r="G1026" s="9" t="str">
        <f aca="false">IF($A1026="","",IF(COUNTIF('3. Layout Parts'!$A$2:$A$3001,$A1026)=0,"NOT ON BOARD","OK"))</f>
        <v/>
      </c>
    </row>
    <row r="1027" customFormat="false" ht="15" hidden="false" customHeight="false" outlineLevel="0" collapsed="false">
      <c r="A1027" s="14"/>
      <c r="B1027" s="14"/>
      <c r="C1027" s="15"/>
      <c r="D1027" s="15"/>
      <c r="E1027" s="15"/>
      <c r="F1027" s="9" t="str">
        <f aca="false">IF($A1027="","",IF(COUNTIF($A$2:$A$3001,$A1027)&gt;1,"DUPLICATE",""))</f>
        <v/>
      </c>
      <c r="G1027" s="9" t="str">
        <f aca="false">IF($A1027="","",IF(COUNTIF('3. Layout Parts'!$A$2:$A$3001,$A1027)=0,"NOT ON BOARD","OK"))</f>
        <v/>
      </c>
    </row>
    <row r="1028" customFormat="false" ht="15" hidden="false" customHeight="false" outlineLevel="0" collapsed="false">
      <c r="A1028" s="14"/>
      <c r="B1028" s="14"/>
      <c r="C1028" s="15"/>
      <c r="D1028" s="15"/>
      <c r="E1028" s="15"/>
      <c r="F1028" s="9" t="str">
        <f aca="false">IF($A1028="","",IF(COUNTIF($A$2:$A$3001,$A1028)&gt;1,"DUPLICATE",""))</f>
        <v/>
      </c>
      <c r="G1028" s="9" t="str">
        <f aca="false">IF($A1028="","",IF(COUNTIF('3. Layout Parts'!$A$2:$A$3001,$A1028)=0,"NOT ON BOARD","OK"))</f>
        <v/>
      </c>
    </row>
    <row r="1029" customFormat="false" ht="15" hidden="false" customHeight="false" outlineLevel="0" collapsed="false">
      <c r="A1029" s="14"/>
      <c r="B1029" s="14"/>
      <c r="C1029" s="15"/>
      <c r="D1029" s="15"/>
      <c r="E1029" s="15"/>
      <c r="F1029" s="9" t="str">
        <f aca="false">IF($A1029="","",IF(COUNTIF($A$2:$A$3001,$A1029)&gt;1,"DUPLICATE",""))</f>
        <v/>
      </c>
      <c r="G1029" s="9" t="str">
        <f aca="false">IF($A1029="","",IF(COUNTIF('3. Layout Parts'!$A$2:$A$3001,$A1029)=0,"NOT ON BOARD","OK"))</f>
        <v/>
      </c>
    </row>
    <row r="1030" customFormat="false" ht="15" hidden="false" customHeight="false" outlineLevel="0" collapsed="false">
      <c r="A1030" s="14"/>
      <c r="B1030" s="14"/>
      <c r="C1030" s="15"/>
      <c r="D1030" s="15"/>
      <c r="E1030" s="15"/>
      <c r="F1030" s="9" t="str">
        <f aca="false">IF($A1030="","",IF(COUNTIF($A$2:$A$3001,$A1030)&gt;1,"DUPLICATE",""))</f>
        <v/>
      </c>
      <c r="G1030" s="9" t="str">
        <f aca="false">IF($A1030="","",IF(COUNTIF('3. Layout Parts'!$A$2:$A$3001,$A1030)=0,"NOT ON BOARD","OK"))</f>
        <v/>
      </c>
    </row>
    <row r="1031" customFormat="false" ht="15" hidden="false" customHeight="false" outlineLevel="0" collapsed="false">
      <c r="A1031" s="14"/>
      <c r="B1031" s="14"/>
      <c r="C1031" s="15"/>
      <c r="D1031" s="15"/>
      <c r="E1031" s="15"/>
      <c r="F1031" s="9" t="str">
        <f aca="false">IF($A1031="","",IF(COUNTIF($A$2:$A$3001,$A1031)&gt;1,"DUPLICATE",""))</f>
        <v/>
      </c>
      <c r="G1031" s="9" t="str">
        <f aca="false">IF($A1031="","",IF(COUNTIF('3. Layout Parts'!$A$2:$A$3001,$A1031)=0,"NOT ON BOARD","OK"))</f>
        <v/>
      </c>
    </row>
    <row r="1032" customFormat="false" ht="15" hidden="false" customHeight="false" outlineLevel="0" collapsed="false">
      <c r="A1032" s="14"/>
      <c r="B1032" s="14"/>
      <c r="C1032" s="15"/>
      <c r="D1032" s="15"/>
      <c r="E1032" s="15"/>
      <c r="F1032" s="9" t="str">
        <f aca="false">IF($A1032="","",IF(COUNTIF($A$2:$A$3001,$A1032)&gt;1,"DUPLICATE",""))</f>
        <v/>
      </c>
      <c r="G1032" s="9" t="str">
        <f aca="false">IF($A1032="","",IF(COUNTIF('3. Layout Parts'!$A$2:$A$3001,$A1032)=0,"NOT ON BOARD","OK"))</f>
        <v/>
      </c>
    </row>
    <row r="1033" customFormat="false" ht="15" hidden="false" customHeight="false" outlineLevel="0" collapsed="false">
      <c r="A1033" s="14"/>
      <c r="B1033" s="14"/>
      <c r="C1033" s="15"/>
      <c r="D1033" s="15"/>
      <c r="E1033" s="15"/>
      <c r="F1033" s="9" t="str">
        <f aca="false">IF($A1033="","",IF(COUNTIF($A$2:$A$3001,$A1033)&gt;1,"DUPLICATE",""))</f>
        <v/>
      </c>
      <c r="G1033" s="9" t="str">
        <f aca="false">IF($A1033="","",IF(COUNTIF('3. Layout Parts'!$A$2:$A$3001,$A1033)=0,"NOT ON BOARD","OK"))</f>
        <v/>
      </c>
    </row>
    <row r="1034" customFormat="false" ht="15" hidden="false" customHeight="false" outlineLevel="0" collapsed="false">
      <c r="A1034" s="14"/>
      <c r="B1034" s="14"/>
      <c r="C1034" s="15"/>
      <c r="D1034" s="15"/>
      <c r="E1034" s="15"/>
      <c r="F1034" s="9" t="str">
        <f aca="false">IF($A1034="","",IF(COUNTIF($A$2:$A$3001,$A1034)&gt;1,"DUPLICATE",""))</f>
        <v/>
      </c>
      <c r="G1034" s="9" t="str">
        <f aca="false">IF($A1034="","",IF(COUNTIF('3. Layout Parts'!$A$2:$A$3001,$A1034)=0,"NOT ON BOARD","OK"))</f>
        <v/>
      </c>
    </row>
    <row r="1035" customFormat="false" ht="15" hidden="false" customHeight="false" outlineLevel="0" collapsed="false">
      <c r="A1035" s="14"/>
      <c r="B1035" s="14"/>
      <c r="C1035" s="15"/>
      <c r="D1035" s="15"/>
      <c r="E1035" s="15"/>
      <c r="F1035" s="9" t="str">
        <f aca="false">IF($A1035="","",IF(COUNTIF($A$2:$A$3001,$A1035)&gt;1,"DUPLICATE",""))</f>
        <v/>
      </c>
      <c r="G1035" s="9" t="str">
        <f aca="false">IF($A1035="","",IF(COUNTIF('3. Layout Parts'!$A$2:$A$3001,$A1035)=0,"NOT ON BOARD","OK"))</f>
        <v/>
      </c>
    </row>
    <row r="1036" customFormat="false" ht="15" hidden="false" customHeight="false" outlineLevel="0" collapsed="false">
      <c r="A1036" s="14"/>
      <c r="B1036" s="14"/>
      <c r="C1036" s="15"/>
      <c r="D1036" s="15"/>
      <c r="E1036" s="15"/>
      <c r="F1036" s="9" t="str">
        <f aca="false">IF($A1036="","",IF(COUNTIF($A$2:$A$3001,$A1036)&gt;1,"DUPLICATE",""))</f>
        <v/>
      </c>
      <c r="G1036" s="9" t="str">
        <f aca="false">IF($A1036="","",IF(COUNTIF('3. Layout Parts'!$A$2:$A$3001,$A1036)=0,"NOT ON BOARD","OK"))</f>
        <v/>
      </c>
    </row>
    <row r="1037" customFormat="false" ht="15" hidden="false" customHeight="false" outlineLevel="0" collapsed="false">
      <c r="A1037" s="14"/>
      <c r="B1037" s="14"/>
      <c r="C1037" s="15"/>
      <c r="D1037" s="15"/>
      <c r="E1037" s="15"/>
      <c r="F1037" s="9" t="str">
        <f aca="false">IF($A1037="","",IF(COUNTIF($A$2:$A$3001,$A1037)&gt;1,"DUPLICATE",""))</f>
        <v/>
      </c>
      <c r="G1037" s="9" t="str">
        <f aca="false">IF($A1037="","",IF(COUNTIF('3. Layout Parts'!$A$2:$A$3001,$A1037)=0,"NOT ON BOARD","OK"))</f>
        <v/>
      </c>
    </row>
    <row r="1038" customFormat="false" ht="15" hidden="false" customHeight="false" outlineLevel="0" collapsed="false">
      <c r="A1038" s="14"/>
      <c r="B1038" s="14"/>
      <c r="C1038" s="15"/>
      <c r="D1038" s="15"/>
      <c r="E1038" s="15"/>
      <c r="F1038" s="9" t="str">
        <f aca="false">IF($A1038="","",IF(COUNTIF($A$2:$A$3001,$A1038)&gt;1,"DUPLICATE",""))</f>
        <v/>
      </c>
      <c r="G1038" s="9" t="str">
        <f aca="false">IF($A1038="","",IF(COUNTIF('3. Layout Parts'!$A$2:$A$3001,$A1038)=0,"NOT ON BOARD","OK"))</f>
        <v/>
      </c>
    </row>
    <row r="1039" customFormat="false" ht="15" hidden="false" customHeight="false" outlineLevel="0" collapsed="false">
      <c r="A1039" s="14"/>
      <c r="B1039" s="14"/>
      <c r="C1039" s="15"/>
      <c r="D1039" s="15"/>
      <c r="E1039" s="15"/>
      <c r="F1039" s="9" t="str">
        <f aca="false">IF($A1039="","",IF(COUNTIF($A$2:$A$3001,$A1039)&gt;1,"DUPLICATE",""))</f>
        <v/>
      </c>
      <c r="G1039" s="9" t="str">
        <f aca="false">IF($A1039="","",IF(COUNTIF('3. Layout Parts'!$A$2:$A$3001,$A1039)=0,"NOT ON BOARD","OK"))</f>
        <v/>
      </c>
    </row>
    <row r="1040" customFormat="false" ht="15" hidden="false" customHeight="false" outlineLevel="0" collapsed="false">
      <c r="A1040" s="14"/>
      <c r="B1040" s="14"/>
      <c r="C1040" s="15"/>
      <c r="D1040" s="15"/>
      <c r="E1040" s="15"/>
      <c r="F1040" s="9" t="str">
        <f aca="false">IF($A1040="","",IF(COUNTIF($A$2:$A$3001,$A1040)&gt;1,"DUPLICATE",""))</f>
        <v/>
      </c>
      <c r="G1040" s="9" t="str">
        <f aca="false">IF($A1040="","",IF(COUNTIF('3. Layout Parts'!$A$2:$A$3001,$A1040)=0,"NOT ON BOARD","OK"))</f>
        <v/>
      </c>
    </row>
    <row r="1041" customFormat="false" ht="15" hidden="false" customHeight="false" outlineLevel="0" collapsed="false">
      <c r="A1041" s="14"/>
      <c r="B1041" s="14"/>
      <c r="C1041" s="15"/>
      <c r="D1041" s="15"/>
      <c r="E1041" s="15"/>
      <c r="F1041" s="9" t="str">
        <f aca="false">IF($A1041="","",IF(COUNTIF($A$2:$A$3001,$A1041)&gt;1,"DUPLICATE",""))</f>
        <v/>
      </c>
      <c r="G1041" s="9" t="str">
        <f aca="false">IF($A1041="","",IF(COUNTIF('3. Layout Parts'!$A$2:$A$3001,$A1041)=0,"NOT ON BOARD","OK"))</f>
        <v/>
      </c>
    </row>
    <row r="1042" customFormat="false" ht="15" hidden="false" customHeight="false" outlineLevel="0" collapsed="false">
      <c r="A1042" s="14"/>
      <c r="B1042" s="14"/>
      <c r="C1042" s="15"/>
      <c r="D1042" s="15"/>
      <c r="E1042" s="15"/>
      <c r="F1042" s="9" t="str">
        <f aca="false">IF($A1042="","",IF(COUNTIF($A$2:$A$3001,$A1042)&gt;1,"DUPLICATE",""))</f>
        <v/>
      </c>
      <c r="G1042" s="9" t="str">
        <f aca="false">IF($A1042="","",IF(COUNTIF('3. Layout Parts'!$A$2:$A$3001,$A1042)=0,"NOT ON BOARD","OK"))</f>
        <v/>
      </c>
    </row>
    <row r="1043" customFormat="false" ht="15" hidden="false" customHeight="false" outlineLevel="0" collapsed="false">
      <c r="A1043" s="14"/>
      <c r="B1043" s="14"/>
      <c r="C1043" s="15"/>
      <c r="D1043" s="15"/>
      <c r="E1043" s="15"/>
      <c r="F1043" s="9" t="str">
        <f aca="false">IF($A1043="","",IF(COUNTIF($A$2:$A$3001,$A1043)&gt;1,"DUPLICATE",""))</f>
        <v/>
      </c>
      <c r="G1043" s="9" t="str">
        <f aca="false">IF($A1043="","",IF(COUNTIF('3. Layout Parts'!$A$2:$A$3001,$A1043)=0,"NOT ON BOARD","OK"))</f>
        <v/>
      </c>
    </row>
    <row r="1044" customFormat="false" ht="15" hidden="false" customHeight="false" outlineLevel="0" collapsed="false">
      <c r="A1044" s="14"/>
      <c r="B1044" s="14"/>
      <c r="C1044" s="15"/>
      <c r="D1044" s="15"/>
      <c r="E1044" s="15"/>
      <c r="F1044" s="9" t="str">
        <f aca="false">IF($A1044="","",IF(COUNTIF($A$2:$A$3001,$A1044)&gt;1,"DUPLICATE",""))</f>
        <v/>
      </c>
      <c r="G1044" s="9" t="str">
        <f aca="false">IF($A1044="","",IF(COUNTIF('3. Layout Parts'!$A$2:$A$3001,$A1044)=0,"NOT ON BOARD","OK"))</f>
        <v/>
      </c>
    </row>
    <row r="1045" customFormat="false" ht="15" hidden="false" customHeight="false" outlineLevel="0" collapsed="false">
      <c r="A1045" s="14"/>
      <c r="B1045" s="14"/>
      <c r="C1045" s="15"/>
      <c r="D1045" s="15"/>
      <c r="E1045" s="15"/>
      <c r="F1045" s="9" t="str">
        <f aca="false">IF($A1045="","",IF(COUNTIF($A$2:$A$3001,$A1045)&gt;1,"DUPLICATE",""))</f>
        <v/>
      </c>
      <c r="G1045" s="9" t="str">
        <f aca="false">IF($A1045="","",IF(COUNTIF('3. Layout Parts'!$A$2:$A$3001,$A1045)=0,"NOT ON BOARD","OK"))</f>
        <v/>
      </c>
    </row>
    <row r="1046" customFormat="false" ht="15" hidden="false" customHeight="false" outlineLevel="0" collapsed="false">
      <c r="A1046" s="14"/>
      <c r="B1046" s="14"/>
      <c r="C1046" s="15"/>
      <c r="D1046" s="15"/>
      <c r="E1046" s="15"/>
      <c r="F1046" s="9" t="str">
        <f aca="false">IF($A1046="","",IF(COUNTIF($A$2:$A$3001,$A1046)&gt;1,"DUPLICATE",""))</f>
        <v/>
      </c>
      <c r="G1046" s="9" t="str">
        <f aca="false">IF($A1046="","",IF(COUNTIF('3. Layout Parts'!$A$2:$A$3001,$A1046)=0,"NOT ON BOARD","OK"))</f>
        <v/>
      </c>
    </row>
    <row r="1047" customFormat="false" ht="15" hidden="false" customHeight="false" outlineLevel="0" collapsed="false">
      <c r="A1047" s="14"/>
      <c r="B1047" s="14"/>
      <c r="C1047" s="15"/>
      <c r="D1047" s="15"/>
      <c r="E1047" s="15"/>
      <c r="F1047" s="9" t="str">
        <f aca="false">IF($A1047="","",IF(COUNTIF($A$2:$A$3001,$A1047)&gt;1,"DUPLICATE",""))</f>
        <v/>
      </c>
      <c r="G1047" s="9" t="str">
        <f aca="false">IF($A1047="","",IF(COUNTIF('3. Layout Parts'!$A$2:$A$3001,$A1047)=0,"NOT ON BOARD","OK"))</f>
        <v/>
      </c>
    </row>
    <row r="1048" customFormat="false" ht="15" hidden="false" customHeight="false" outlineLevel="0" collapsed="false">
      <c r="A1048" s="14"/>
      <c r="B1048" s="14"/>
      <c r="C1048" s="15"/>
      <c r="D1048" s="15"/>
      <c r="E1048" s="15"/>
      <c r="F1048" s="9" t="str">
        <f aca="false">IF($A1048="","",IF(COUNTIF($A$2:$A$3001,$A1048)&gt;1,"DUPLICATE",""))</f>
        <v/>
      </c>
      <c r="G1048" s="9" t="str">
        <f aca="false">IF($A1048="","",IF(COUNTIF('3. Layout Parts'!$A$2:$A$3001,$A1048)=0,"NOT ON BOARD","OK"))</f>
        <v/>
      </c>
    </row>
    <row r="1049" customFormat="false" ht="15" hidden="false" customHeight="false" outlineLevel="0" collapsed="false">
      <c r="A1049" s="14"/>
      <c r="B1049" s="14"/>
      <c r="C1049" s="15"/>
      <c r="D1049" s="15"/>
      <c r="E1049" s="15"/>
      <c r="F1049" s="9" t="str">
        <f aca="false">IF($A1049="","",IF(COUNTIF($A$2:$A$3001,$A1049)&gt;1,"DUPLICATE",""))</f>
        <v/>
      </c>
      <c r="G1049" s="9" t="str">
        <f aca="false">IF($A1049="","",IF(COUNTIF('3. Layout Parts'!$A$2:$A$3001,$A1049)=0,"NOT ON BOARD","OK"))</f>
        <v/>
      </c>
    </row>
    <row r="1050" customFormat="false" ht="15" hidden="false" customHeight="false" outlineLevel="0" collapsed="false">
      <c r="A1050" s="14"/>
      <c r="B1050" s="14"/>
      <c r="C1050" s="15"/>
      <c r="D1050" s="15"/>
      <c r="E1050" s="15"/>
      <c r="F1050" s="9" t="str">
        <f aca="false">IF($A1050="","",IF(COUNTIF($A$2:$A$3001,$A1050)&gt;1,"DUPLICATE",""))</f>
        <v/>
      </c>
      <c r="G1050" s="9" t="str">
        <f aca="false">IF($A1050="","",IF(COUNTIF('3. Layout Parts'!$A$2:$A$3001,$A1050)=0,"NOT ON BOARD","OK"))</f>
        <v/>
      </c>
    </row>
    <row r="1051" customFormat="false" ht="15" hidden="false" customHeight="false" outlineLevel="0" collapsed="false">
      <c r="A1051" s="14"/>
      <c r="B1051" s="14"/>
      <c r="C1051" s="15"/>
      <c r="D1051" s="15"/>
      <c r="E1051" s="15"/>
      <c r="F1051" s="9" t="str">
        <f aca="false">IF($A1051="","",IF(COUNTIF($A$2:$A$3001,$A1051)&gt;1,"DUPLICATE",""))</f>
        <v/>
      </c>
      <c r="G1051" s="9" t="str">
        <f aca="false">IF($A1051="","",IF(COUNTIF('3. Layout Parts'!$A$2:$A$3001,$A1051)=0,"NOT ON BOARD","OK"))</f>
        <v/>
      </c>
    </row>
    <row r="1052" customFormat="false" ht="15" hidden="false" customHeight="false" outlineLevel="0" collapsed="false">
      <c r="A1052" s="14"/>
      <c r="B1052" s="14"/>
      <c r="C1052" s="15"/>
      <c r="D1052" s="15"/>
      <c r="E1052" s="15"/>
      <c r="F1052" s="9" t="str">
        <f aca="false">IF($A1052="","",IF(COUNTIF($A$2:$A$3001,$A1052)&gt;1,"DUPLICATE",""))</f>
        <v/>
      </c>
      <c r="G1052" s="9" t="str">
        <f aca="false">IF($A1052="","",IF(COUNTIF('3. Layout Parts'!$A$2:$A$3001,$A1052)=0,"NOT ON BOARD","OK"))</f>
        <v/>
      </c>
    </row>
    <row r="1053" customFormat="false" ht="15" hidden="false" customHeight="false" outlineLevel="0" collapsed="false">
      <c r="A1053" s="14"/>
      <c r="B1053" s="14"/>
      <c r="C1053" s="15"/>
      <c r="D1053" s="15"/>
      <c r="E1053" s="15"/>
      <c r="F1053" s="9" t="str">
        <f aca="false">IF($A1053="","",IF(COUNTIF($A$2:$A$3001,$A1053)&gt;1,"DUPLICATE",""))</f>
        <v/>
      </c>
      <c r="G1053" s="9" t="str">
        <f aca="false">IF($A1053="","",IF(COUNTIF('3. Layout Parts'!$A$2:$A$3001,$A1053)=0,"NOT ON BOARD","OK"))</f>
        <v/>
      </c>
    </row>
    <row r="1054" customFormat="false" ht="15" hidden="false" customHeight="false" outlineLevel="0" collapsed="false">
      <c r="A1054" s="14"/>
      <c r="B1054" s="14"/>
      <c r="C1054" s="15"/>
      <c r="D1054" s="15"/>
      <c r="E1054" s="15"/>
      <c r="F1054" s="9" t="str">
        <f aca="false">IF($A1054="","",IF(COUNTIF($A$2:$A$3001,$A1054)&gt;1,"DUPLICATE",""))</f>
        <v/>
      </c>
      <c r="G1054" s="9" t="str">
        <f aca="false">IF($A1054="","",IF(COUNTIF('3. Layout Parts'!$A$2:$A$3001,$A1054)=0,"NOT ON BOARD","OK"))</f>
        <v/>
      </c>
    </row>
    <row r="1055" customFormat="false" ht="15" hidden="false" customHeight="false" outlineLevel="0" collapsed="false">
      <c r="A1055" s="14"/>
      <c r="B1055" s="14"/>
      <c r="C1055" s="15"/>
      <c r="D1055" s="15"/>
      <c r="E1055" s="15"/>
      <c r="F1055" s="9" t="str">
        <f aca="false">IF($A1055="","",IF(COUNTIF($A$2:$A$3001,$A1055)&gt;1,"DUPLICATE",""))</f>
        <v/>
      </c>
      <c r="G1055" s="9" t="str">
        <f aca="false">IF($A1055="","",IF(COUNTIF('3. Layout Parts'!$A$2:$A$3001,$A1055)=0,"NOT ON BOARD","OK"))</f>
        <v/>
      </c>
    </row>
    <row r="1056" customFormat="false" ht="15" hidden="false" customHeight="false" outlineLevel="0" collapsed="false">
      <c r="A1056" s="14"/>
      <c r="B1056" s="14"/>
      <c r="C1056" s="15"/>
      <c r="D1056" s="15"/>
      <c r="E1056" s="15"/>
      <c r="F1056" s="9" t="str">
        <f aca="false">IF($A1056="","",IF(COUNTIF($A$2:$A$3001,$A1056)&gt;1,"DUPLICATE",""))</f>
        <v/>
      </c>
      <c r="G1056" s="9" t="str">
        <f aca="false">IF($A1056="","",IF(COUNTIF('3. Layout Parts'!$A$2:$A$3001,$A1056)=0,"NOT ON BOARD","OK"))</f>
        <v/>
      </c>
    </row>
    <row r="1057" customFormat="false" ht="15" hidden="false" customHeight="false" outlineLevel="0" collapsed="false">
      <c r="A1057" s="14"/>
      <c r="B1057" s="14"/>
      <c r="C1057" s="15"/>
      <c r="D1057" s="15"/>
      <c r="E1057" s="15"/>
      <c r="F1057" s="9" t="str">
        <f aca="false">IF($A1057="","",IF(COUNTIF($A$2:$A$3001,$A1057)&gt;1,"DUPLICATE",""))</f>
        <v/>
      </c>
      <c r="G1057" s="9" t="str">
        <f aca="false">IF($A1057="","",IF(COUNTIF('3. Layout Parts'!$A$2:$A$3001,$A1057)=0,"NOT ON BOARD","OK"))</f>
        <v/>
      </c>
    </row>
    <row r="1058" customFormat="false" ht="15" hidden="false" customHeight="false" outlineLevel="0" collapsed="false">
      <c r="A1058" s="14"/>
      <c r="B1058" s="14"/>
      <c r="C1058" s="15"/>
      <c r="D1058" s="15"/>
      <c r="E1058" s="15"/>
      <c r="F1058" s="9" t="str">
        <f aca="false">IF($A1058="","",IF(COUNTIF($A$2:$A$3001,$A1058)&gt;1,"DUPLICATE",""))</f>
        <v/>
      </c>
      <c r="G1058" s="9" t="str">
        <f aca="false">IF($A1058="","",IF(COUNTIF('3. Layout Parts'!$A$2:$A$3001,$A1058)=0,"NOT ON BOARD","OK"))</f>
        <v/>
      </c>
    </row>
    <row r="1059" customFormat="false" ht="15" hidden="false" customHeight="false" outlineLevel="0" collapsed="false">
      <c r="A1059" s="14"/>
      <c r="B1059" s="14"/>
      <c r="C1059" s="15"/>
      <c r="D1059" s="15"/>
      <c r="E1059" s="15"/>
      <c r="F1059" s="9" t="str">
        <f aca="false">IF($A1059="","",IF(COUNTIF($A$2:$A$3001,$A1059)&gt;1,"DUPLICATE",""))</f>
        <v/>
      </c>
      <c r="G1059" s="9" t="str">
        <f aca="false">IF($A1059="","",IF(COUNTIF('3. Layout Parts'!$A$2:$A$3001,$A1059)=0,"NOT ON BOARD","OK"))</f>
        <v/>
      </c>
    </row>
    <row r="1060" customFormat="false" ht="15" hidden="false" customHeight="false" outlineLevel="0" collapsed="false">
      <c r="A1060" s="14"/>
      <c r="B1060" s="14"/>
      <c r="C1060" s="15"/>
      <c r="D1060" s="15"/>
      <c r="E1060" s="15"/>
      <c r="F1060" s="9" t="str">
        <f aca="false">IF($A1060="","",IF(COUNTIF($A$2:$A$3001,$A1060)&gt;1,"DUPLICATE",""))</f>
        <v/>
      </c>
      <c r="G1060" s="9" t="str">
        <f aca="false">IF($A1060="","",IF(COUNTIF('3. Layout Parts'!$A$2:$A$3001,$A1060)=0,"NOT ON BOARD","OK"))</f>
        <v/>
      </c>
    </row>
    <row r="1061" customFormat="false" ht="15" hidden="false" customHeight="false" outlineLevel="0" collapsed="false">
      <c r="A1061" s="14"/>
      <c r="B1061" s="14"/>
      <c r="C1061" s="15"/>
      <c r="D1061" s="15"/>
      <c r="E1061" s="15"/>
      <c r="F1061" s="9" t="str">
        <f aca="false">IF($A1061="","",IF(COUNTIF($A$2:$A$3001,$A1061)&gt;1,"DUPLICATE",""))</f>
        <v/>
      </c>
      <c r="G1061" s="9" t="str">
        <f aca="false">IF($A1061="","",IF(COUNTIF('3. Layout Parts'!$A$2:$A$3001,$A1061)=0,"NOT ON BOARD","OK"))</f>
        <v/>
      </c>
    </row>
    <row r="1062" customFormat="false" ht="15" hidden="false" customHeight="false" outlineLevel="0" collapsed="false">
      <c r="A1062" s="14"/>
      <c r="B1062" s="14"/>
      <c r="C1062" s="15"/>
      <c r="D1062" s="15"/>
      <c r="E1062" s="15"/>
      <c r="F1062" s="9" t="str">
        <f aca="false">IF($A1062="","",IF(COUNTIF($A$2:$A$3001,$A1062)&gt;1,"DUPLICATE",""))</f>
        <v/>
      </c>
      <c r="G1062" s="9" t="str">
        <f aca="false">IF($A1062="","",IF(COUNTIF('3. Layout Parts'!$A$2:$A$3001,$A1062)=0,"NOT ON BOARD","OK"))</f>
        <v/>
      </c>
    </row>
    <row r="1063" customFormat="false" ht="15" hidden="false" customHeight="false" outlineLevel="0" collapsed="false">
      <c r="A1063" s="14"/>
      <c r="B1063" s="14"/>
      <c r="C1063" s="15"/>
      <c r="D1063" s="15"/>
      <c r="E1063" s="15"/>
      <c r="F1063" s="9" t="str">
        <f aca="false">IF($A1063="","",IF(COUNTIF($A$2:$A$3001,$A1063)&gt;1,"DUPLICATE",""))</f>
        <v/>
      </c>
      <c r="G1063" s="9" t="str">
        <f aca="false">IF($A1063="","",IF(COUNTIF('3. Layout Parts'!$A$2:$A$3001,$A1063)=0,"NOT ON BOARD","OK"))</f>
        <v/>
      </c>
    </row>
    <row r="1064" customFormat="false" ht="15" hidden="false" customHeight="false" outlineLevel="0" collapsed="false">
      <c r="A1064" s="14"/>
      <c r="B1064" s="14"/>
      <c r="C1064" s="15"/>
      <c r="D1064" s="15"/>
      <c r="E1064" s="15"/>
      <c r="F1064" s="9" t="str">
        <f aca="false">IF($A1064="","",IF(COUNTIF($A$2:$A$3001,$A1064)&gt;1,"DUPLICATE",""))</f>
        <v/>
      </c>
      <c r="G1064" s="9" t="str">
        <f aca="false">IF($A1064="","",IF(COUNTIF('3. Layout Parts'!$A$2:$A$3001,$A1064)=0,"NOT ON BOARD","OK"))</f>
        <v/>
      </c>
    </row>
    <row r="1065" customFormat="false" ht="15" hidden="false" customHeight="false" outlineLevel="0" collapsed="false">
      <c r="A1065" s="14"/>
      <c r="B1065" s="14"/>
      <c r="C1065" s="15"/>
      <c r="D1065" s="15"/>
      <c r="E1065" s="15"/>
      <c r="F1065" s="9" t="str">
        <f aca="false">IF($A1065="","",IF(COUNTIF($A$2:$A$3001,$A1065)&gt;1,"DUPLICATE",""))</f>
        <v/>
      </c>
      <c r="G1065" s="9" t="str">
        <f aca="false">IF($A1065="","",IF(COUNTIF('3. Layout Parts'!$A$2:$A$3001,$A1065)=0,"NOT ON BOARD","OK"))</f>
        <v/>
      </c>
    </row>
    <row r="1066" customFormat="false" ht="15" hidden="false" customHeight="false" outlineLevel="0" collapsed="false">
      <c r="A1066" s="14"/>
      <c r="B1066" s="14"/>
      <c r="C1066" s="15"/>
      <c r="D1066" s="15"/>
      <c r="E1066" s="15"/>
      <c r="F1066" s="9" t="str">
        <f aca="false">IF($A1066="","",IF(COUNTIF($A$2:$A$3001,$A1066)&gt;1,"DUPLICATE",""))</f>
        <v/>
      </c>
      <c r="G1066" s="9" t="str">
        <f aca="false">IF($A1066="","",IF(COUNTIF('3. Layout Parts'!$A$2:$A$3001,$A1066)=0,"NOT ON BOARD","OK"))</f>
        <v/>
      </c>
    </row>
    <row r="1067" customFormat="false" ht="15" hidden="false" customHeight="false" outlineLevel="0" collapsed="false">
      <c r="A1067" s="14"/>
      <c r="B1067" s="14"/>
      <c r="C1067" s="15"/>
      <c r="D1067" s="15"/>
      <c r="E1067" s="15"/>
      <c r="F1067" s="9" t="str">
        <f aca="false">IF($A1067="","",IF(COUNTIF($A$2:$A$3001,$A1067)&gt;1,"DUPLICATE",""))</f>
        <v/>
      </c>
      <c r="G1067" s="9" t="str">
        <f aca="false">IF($A1067="","",IF(COUNTIF('3. Layout Parts'!$A$2:$A$3001,$A1067)=0,"NOT ON BOARD","OK"))</f>
        <v/>
      </c>
    </row>
    <row r="1068" customFormat="false" ht="15" hidden="false" customHeight="false" outlineLevel="0" collapsed="false">
      <c r="A1068" s="14"/>
      <c r="B1068" s="14"/>
      <c r="C1068" s="15"/>
      <c r="D1068" s="15"/>
      <c r="E1068" s="15"/>
      <c r="F1068" s="9" t="str">
        <f aca="false">IF($A1068="","",IF(COUNTIF($A$2:$A$3001,$A1068)&gt;1,"DUPLICATE",""))</f>
        <v/>
      </c>
      <c r="G1068" s="9" t="str">
        <f aca="false">IF($A1068="","",IF(COUNTIF('3. Layout Parts'!$A$2:$A$3001,$A1068)=0,"NOT ON BOARD","OK"))</f>
        <v/>
      </c>
    </row>
    <row r="1069" customFormat="false" ht="15" hidden="false" customHeight="false" outlineLevel="0" collapsed="false">
      <c r="A1069" s="14"/>
      <c r="B1069" s="14"/>
      <c r="C1069" s="15"/>
      <c r="D1069" s="15"/>
      <c r="E1069" s="15"/>
      <c r="F1069" s="9" t="str">
        <f aca="false">IF($A1069="","",IF(COUNTIF($A$2:$A$3001,$A1069)&gt;1,"DUPLICATE",""))</f>
        <v/>
      </c>
      <c r="G1069" s="9" t="str">
        <f aca="false">IF($A1069="","",IF(COUNTIF('3. Layout Parts'!$A$2:$A$3001,$A1069)=0,"NOT ON BOARD","OK"))</f>
        <v/>
      </c>
    </row>
    <row r="1070" customFormat="false" ht="15" hidden="false" customHeight="false" outlineLevel="0" collapsed="false">
      <c r="A1070" s="14"/>
      <c r="B1070" s="14"/>
      <c r="C1070" s="15"/>
      <c r="D1070" s="15"/>
      <c r="E1070" s="15"/>
      <c r="F1070" s="9" t="str">
        <f aca="false">IF($A1070="","",IF(COUNTIF($A$2:$A$3001,$A1070)&gt;1,"DUPLICATE",""))</f>
        <v/>
      </c>
      <c r="G1070" s="9" t="str">
        <f aca="false">IF($A1070="","",IF(COUNTIF('3. Layout Parts'!$A$2:$A$3001,$A1070)=0,"NOT ON BOARD","OK"))</f>
        <v/>
      </c>
    </row>
    <row r="1071" customFormat="false" ht="15" hidden="false" customHeight="false" outlineLevel="0" collapsed="false">
      <c r="A1071" s="14"/>
      <c r="B1071" s="14"/>
      <c r="C1071" s="15"/>
      <c r="D1071" s="15"/>
      <c r="E1071" s="15"/>
      <c r="F1071" s="9" t="str">
        <f aca="false">IF($A1071="","",IF(COUNTIF($A$2:$A$3001,$A1071)&gt;1,"DUPLICATE",""))</f>
        <v/>
      </c>
      <c r="G1071" s="9" t="str">
        <f aca="false">IF($A1071="","",IF(COUNTIF('3. Layout Parts'!$A$2:$A$3001,$A1071)=0,"NOT ON BOARD","OK"))</f>
        <v/>
      </c>
    </row>
    <row r="1072" customFormat="false" ht="15" hidden="false" customHeight="false" outlineLevel="0" collapsed="false">
      <c r="A1072" s="14"/>
      <c r="B1072" s="14"/>
      <c r="C1072" s="15"/>
      <c r="D1072" s="15"/>
      <c r="E1072" s="15"/>
      <c r="F1072" s="9" t="str">
        <f aca="false">IF($A1072="","",IF(COUNTIF($A$2:$A$3001,$A1072)&gt;1,"DUPLICATE",""))</f>
        <v/>
      </c>
      <c r="G1072" s="9" t="str">
        <f aca="false">IF($A1072="","",IF(COUNTIF('3. Layout Parts'!$A$2:$A$3001,$A1072)=0,"NOT ON BOARD","OK"))</f>
        <v/>
      </c>
    </row>
    <row r="1073" customFormat="false" ht="15" hidden="false" customHeight="false" outlineLevel="0" collapsed="false">
      <c r="A1073" s="14"/>
      <c r="B1073" s="14"/>
      <c r="C1073" s="15"/>
      <c r="D1073" s="15"/>
      <c r="E1073" s="15"/>
      <c r="F1073" s="9" t="str">
        <f aca="false">IF($A1073="","",IF(COUNTIF($A$2:$A$3001,$A1073)&gt;1,"DUPLICATE",""))</f>
        <v/>
      </c>
      <c r="G1073" s="9" t="str">
        <f aca="false">IF($A1073="","",IF(COUNTIF('3. Layout Parts'!$A$2:$A$3001,$A1073)=0,"NOT ON BOARD","OK"))</f>
        <v/>
      </c>
    </row>
    <row r="1074" customFormat="false" ht="15" hidden="false" customHeight="false" outlineLevel="0" collapsed="false">
      <c r="A1074" s="14"/>
      <c r="B1074" s="14"/>
      <c r="C1074" s="15"/>
      <c r="D1074" s="15"/>
      <c r="E1074" s="15"/>
      <c r="F1074" s="9" t="str">
        <f aca="false">IF($A1074="","",IF(COUNTIF($A$2:$A$3001,$A1074)&gt;1,"DUPLICATE",""))</f>
        <v/>
      </c>
      <c r="G1074" s="9" t="str">
        <f aca="false">IF($A1074="","",IF(COUNTIF('3. Layout Parts'!$A$2:$A$3001,$A1074)=0,"NOT ON BOARD","OK"))</f>
        <v/>
      </c>
    </row>
    <row r="1075" customFormat="false" ht="15" hidden="false" customHeight="false" outlineLevel="0" collapsed="false">
      <c r="A1075" s="14"/>
      <c r="B1075" s="14"/>
      <c r="C1075" s="15"/>
      <c r="D1075" s="15"/>
      <c r="E1075" s="15"/>
      <c r="F1075" s="9" t="str">
        <f aca="false">IF($A1075="","",IF(COUNTIF($A$2:$A$3001,$A1075)&gt;1,"DUPLICATE",""))</f>
        <v/>
      </c>
      <c r="G1075" s="9" t="str">
        <f aca="false">IF($A1075="","",IF(COUNTIF('3. Layout Parts'!$A$2:$A$3001,$A1075)=0,"NOT ON BOARD","OK"))</f>
        <v/>
      </c>
    </row>
    <row r="1076" customFormat="false" ht="15" hidden="false" customHeight="false" outlineLevel="0" collapsed="false">
      <c r="A1076" s="14"/>
      <c r="B1076" s="14"/>
      <c r="C1076" s="15"/>
      <c r="D1076" s="15"/>
      <c r="E1076" s="15"/>
      <c r="F1076" s="9" t="str">
        <f aca="false">IF($A1076="","",IF(COUNTIF($A$2:$A$3001,$A1076)&gt;1,"DUPLICATE",""))</f>
        <v/>
      </c>
      <c r="G1076" s="9" t="str">
        <f aca="false">IF($A1076="","",IF(COUNTIF('3. Layout Parts'!$A$2:$A$3001,$A1076)=0,"NOT ON BOARD","OK"))</f>
        <v/>
      </c>
    </row>
    <row r="1077" customFormat="false" ht="15" hidden="false" customHeight="false" outlineLevel="0" collapsed="false">
      <c r="A1077" s="14"/>
      <c r="B1077" s="14"/>
      <c r="C1077" s="15"/>
      <c r="D1077" s="15"/>
      <c r="E1077" s="15"/>
      <c r="F1077" s="9" t="str">
        <f aca="false">IF($A1077="","",IF(COUNTIF($A$2:$A$3001,$A1077)&gt;1,"DUPLICATE",""))</f>
        <v/>
      </c>
      <c r="G1077" s="9" t="str">
        <f aca="false">IF($A1077="","",IF(COUNTIF('3. Layout Parts'!$A$2:$A$3001,$A1077)=0,"NOT ON BOARD","OK"))</f>
        <v/>
      </c>
    </row>
    <row r="1078" customFormat="false" ht="15" hidden="false" customHeight="false" outlineLevel="0" collapsed="false">
      <c r="A1078" s="14"/>
      <c r="B1078" s="14"/>
      <c r="C1078" s="15"/>
      <c r="D1078" s="15"/>
      <c r="E1078" s="15"/>
      <c r="F1078" s="9" t="str">
        <f aca="false">IF($A1078="","",IF(COUNTIF($A$2:$A$3001,$A1078)&gt;1,"DUPLICATE",""))</f>
        <v/>
      </c>
      <c r="G1078" s="9" t="str">
        <f aca="false">IF($A1078="","",IF(COUNTIF('3. Layout Parts'!$A$2:$A$3001,$A1078)=0,"NOT ON BOARD","OK"))</f>
        <v/>
      </c>
    </row>
    <row r="1079" customFormat="false" ht="15" hidden="false" customHeight="false" outlineLevel="0" collapsed="false">
      <c r="A1079" s="14"/>
      <c r="B1079" s="14"/>
      <c r="C1079" s="15"/>
      <c r="D1079" s="15"/>
      <c r="E1079" s="15"/>
      <c r="F1079" s="9" t="str">
        <f aca="false">IF($A1079="","",IF(COUNTIF($A$2:$A$3001,$A1079)&gt;1,"DUPLICATE",""))</f>
        <v/>
      </c>
      <c r="G1079" s="9" t="str">
        <f aca="false">IF($A1079="","",IF(COUNTIF('3. Layout Parts'!$A$2:$A$3001,$A1079)=0,"NOT ON BOARD","OK"))</f>
        <v/>
      </c>
    </row>
    <row r="1080" customFormat="false" ht="15" hidden="false" customHeight="false" outlineLevel="0" collapsed="false">
      <c r="A1080" s="14"/>
      <c r="B1080" s="14"/>
      <c r="C1080" s="15"/>
      <c r="D1080" s="15"/>
      <c r="E1080" s="15"/>
      <c r="F1080" s="9" t="str">
        <f aca="false">IF($A1080="","",IF(COUNTIF($A$2:$A$3001,$A1080)&gt;1,"DUPLICATE",""))</f>
        <v/>
      </c>
      <c r="G1080" s="9" t="str">
        <f aca="false">IF($A1080="","",IF(COUNTIF('3. Layout Parts'!$A$2:$A$3001,$A1080)=0,"NOT ON BOARD","OK"))</f>
        <v/>
      </c>
    </row>
    <row r="1081" customFormat="false" ht="15" hidden="false" customHeight="false" outlineLevel="0" collapsed="false">
      <c r="A1081" s="14"/>
      <c r="B1081" s="14"/>
      <c r="C1081" s="15"/>
      <c r="D1081" s="15"/>
      <c r="E1081" s="15"/>
      <c r="F1081" s="9" t="str">
        <f aca="false">IF($A1081="","",IF(COUNTIF($A$2:$A$3001,$A1081)&gt;1,"DUPLICATE",""))</f>
        <v/>
      </c>
      <c r="G1081" s="9" t="str">
        <f aca="false">IF($A1081="","",IF(COUNTIF('3. Layout Parts'!$A$2:$A$3001,$A1081)=0,"NOT ON BOARD","OK"))</f>
        <v/>
      </c>
    </row>
    <row r="1082" customFormat="false" ht="15" hidden="false" customHeight="false" outlineLevel="0" collapsed="false">
      <c r="A1082" s="14"/>
      <c r="B1082" s="14"/>
      <c r="C1082" s="15"/>
      <c r="D1082" s="15"/>
      <c r="E1082" s="15"/>
      <c r="F1082" s="9" t="str">
        <f aca="false">IF($A1082="","",IF(COUNTIF($A$2:$A$3001,$A1082)&gt;1,"DUPLICATE",""))</f>
        <v/>
      </c>
      <c r="G1082" s="9" t="str">
        <f aca="false">IF($A1082="","",IF(COUNTIF('3. Layout Parts'!$A$2:$A$3001,$A1082)=0,"NOT ON BOARD","OK"))</f>
        <v/>
      </c>
    </row>
    <row r="1083" customFormat="false" ht="15" hidden="false" customHeight="false" outlineLevel="0" collapsed="false">
      <c r="A1083" s="14"/>
      <c r="B1083" s="14"/>
      <c r="C1083" s="15"/>
      <c r="D1083" s="15"/>
      <c r="E1083" s="15"/>
      <c r="F1083" s="9" t="str">
        <f aca="false">IF($A1083="","",IF(COUNTIF($A$2:$A$3001,$A1083)&gt;1,"DUPLICATE",""))</f>
        <v/>
      </c>
      <c r="G1083" s="9" t="str">
        <f aca="false">IF($A1083="","",IF(COUNTIF('3. Layout Parts'!$A$2:$A$3001,$A1083)=0,"NOT ON BOARD","OK"))</f>
        <v/>
      </c>
    </row>
    <row r="1084" customFormat="false" ht="15" hidden="false" customHeight="false" outlineLevel="0" collapsed="false">
      <c r="A1084" s="14"/>
      <c r="B1084" s="14"/>
      <c r="C1084" s="15"/>
      <c r="D1084" s="15"/>
      <c r="E1084" s="15"/>
      <c r="F1084" s="9" t="str">
        <f aca="false">IF($A1084="","",IF(COUNTIF($A$2:$A$3001,$A1084)&gt;1,"DUPLICATE",""))</f>
        <v/>
      </c>
      <c r="G1084" s="9" t="str">
        <f aca="false">IF($A1084="","",IF(COUNTIF('3. Layout Parts'!$A$2:$A$3001,$A1084)=0,"NOT ON BOARD","OK"))</f>
        <v/>
      </c>
    </row>
    <row r="1085" customFormat="false" ht="15" hidden="false" customHeight="false" outlineLevel="0" collapsed="false">
      <c r="A1085" s="14"/>
      <c r="B1085" s="14"/>
      <c r="C1085" s="15"/>
      <c r="D1085" s="15"/>
      <c r="E1085" s="15"/>
      <c r="F1085" s="9" t="str">
        <f aca="false">IF($A1085="","",IF(COUNTIF($A$2:$A$3001,$A1085)&gt;1,"DUPLICATE",""))</f>
        <v/>
      </c>
      <c r="G1085" s="9" t="str">
        <f aca="false">IF($A1085="","",IF(COUNTIF('3. Layout Parts'!$A$2:$A$3001,$A1085)=0,"NOT ON BOARD","OK"))</f>
        <v/>
      </c>
    </row>
    <row r="1086" customFormat="false" ht="15" hidden="false" customHeight="false" outlineLevel="0" collapsed="false">
      <c r="A1086" s="14"/>
      <c r="B1086" s="14"/>
      <c r="C1086" s="15"/>
      <c r="D1086" s="15"/>
      <c r="E1086" s="15"/>
      <c r="F1086" s="9" t="str">
        <f aca="false">IF($A1086="","",IF(COUNTIF($A$2:$A$3001,$A1086)&gt;1,"DUPLICATE",""))</f>
        <v/>
      </c>
      <c r="G1086" s="9" t="str">
        <f aca="false">IF($A1086="","",IF(COUNTIF('3. Layout Parts'!$A$2:$A$3001,$A1086)=0,"NOT ON BOARD","OK"))</f>
        <v/>
      </c>
    </row>
    <row r="1087" customFormat="false" ht="15" hidden="false" customHeight="false" outlineLevel="0" collapsed="false">
      <c r="A1087" s="14"/>
      <c r="B1087" s="14"/>
      <c r="C1087" s="15"/>
      <c r="D1087" s="15"/>
      <c r="E1087" s="15"/>
      <c r="F1087" s="9" t="str">
        <f aca="false">IF($A1087="","",IF(COUNTIF($A$2:$A$3001,$A1087)&gt;1,"DUPLICATE",""))</f>
        <v/>
      </c>
      <c r="G1087" s="9" t="str">
        <f aca="false">IF($A1087="","",IF(COUNTIF('3. Layout Parts'!$A$2:$A$3001,$A1087)=0,"NOT ON BOARD","OK"))</f>
        <v/>
      </c>
    </row>
    <row r="1088" customFormat="false" ht="15" hidden="false" customHeight="false" outlineLevel="0" collapsed="false">
      <c r="A1088" s="14"/>
      <c r="B1088" s="14"/>
      <c r="C1088" s="15"/>
      <c r="D1088" s="15"/>
      <c r="E1088" s="15"/>
      <c r="F1088" s="9" t="str">
        <f aca="false">IF($A1088="","",IF(COUNTIF($A$2:$A$3001,$A1088)&gt;1,"DUPLICATE",""))</f>
        <v/>
      </c>
      <c r="G1088" s="9" t="str">
        <f aca="false">IF($A1088="","",IF(COUNTIF('3. Layout Parts'!$A$2:$A$3001,$A1088)=0,"NOT ON BOARD","OK"))</f>
        <v/>
      </c>
    </row>
    <row r="1089" customFormat="false" ht="15" hidden="false" customHeight="false" outlineLevel="0" collapsed="false">
      <c r="A1089" s="14"/>
      <c r="B1089" s="14"/>
      <c r="C1089" s="15"/>
      <c r="D1089" s="15"/>
      <c r="E1089" s="15"/>
      <c r="F1089" s="9" t="str">
        <f aca="false">IF($A1089="","",IF(COUNTIF($A$2:$A$3001,$A1089)&gt;1,"DUPLICATE",""))</f>
        <v/>
      </c>
      <c r="G1089" s="9" t="str">
        <f aca="false">IF($A1089="","",IF(COUNTIF('3. Layout Parts'!$A$2:$A$3001,$A1089)=0,"NOT ON BOARD","OK"))</f>
        <v/>
      </c>
    </row>
    <row r="1090" customFormat="false" ht="15" hidden="false" customHeight="false" outlineLevel="0" collapsed="false">
      <c r="A1090" s="14"/>
      <c r="B1090" s="14"/>
      <c r="C1090" s="15"/>
      <c r="D1090" s="15"/>
      <c r="E1090" s="15"/>
      <c r="F1090" s="9" t="str">
        <f aca="false">IF($A1090="","",IF(COUNTIF($A$2:$A$3001,$A1090)&gt;1,"DUPLICATE",""))</f>
        <v/>
      </c>
      <c r="G1090" s="9" t="str">
        <f aca="false">IF($A1090="","",IF(COUNTIF('3. Layout Parts'!$A$2:$A$3001,$A1090)=0,"NOT ON BOARD","OK"))</f>
        <v/>
      </c>
    </row>
    <row r="1091" customFormat="false" ht="15" hidden="false" customHeight="false" outlineLevel="0" collapsed="false">
      <c r="A1091" s="14"/>
      <c r="B1091" s="14"/>
      <c r="C1091" s="15"/>
      <c r="D1091" s="15"/>
      <c r="E1091" s="15"/>
      <c r="F1091" s="9" t="str">
        <f aca="false">IF($A1091="","",IF(COUNTIF($A$2:$A$3001,$A1091)&gt;1,"DUPLICATE",""))</f>
        <v/>
      </c>
      <c r="G1091" s="9" t="str">
        <f aca="false">IF($A1091="","",IF(COUNTIF('3. Layout Parts'!$A$2:$A$3001,$A1091)=0,"NOT ON BOARD","OK"))</f>
        <v/>
      </c>
    </row>
    <row r="1092" customFormat="false" ht="15" hidden="false" customHeight="false" outlineLevel="0" collapsed="false">
      <c r="A1092" s="14"/>
      <c r="B1092" s="14"/>
      <c r="C1092" s="15"/>
      <c r="D1092" s="15"/>
      <c r="E1092" s="15"/>
      <c r="F1092" s="9" t="str">
        <f aca="false">IF($A1092="","",IF(COUNTIF($A$2:$A$3001,$A1092)&gt;1,"DUPLICATE",""))</f>
        <v/>
      </c>
      <c r="G1092" s="9" t="str">
        <f aca="false">IF($A1092="","",IF(COUNTIF('3. Layout Parts'!$A$2:$A$3001,$A1092)=0,"NOT ON BOARD","OK"))</f>
        <v/>
      </c>
    </row>
    <row r="1093" customFormat="false" ht="15" hidden="false" customHeight="false" outlineLevel="0" collapsed="false">
      <c r="A1093" s="14"/>
      <c r="B1093" s="14"/>
      <c r="C1093" s="15"/>
      <c r="D1093" s="15"/>
      <c r="E1093" s="15"/>
      <c r="F1093" s="9" t="str">
        <f aca="false">IF($A1093="","",IF(COUNTIF($A$2:$A$3001,$A1093)&gt;1,"DUPLICATE",""))</f>
        <v/>
      </c>
      <c r="G1093" s="9" t="str">
        <f aca="false">IF($A1093="","",IF(COUNTIF('3. Layout Parts'!$A$2:$A$3001,$A1093)=0,"NOT ON BOARD","OK"))</f>
        <v/>
      </c>
    </row>
    <row r="1094" customFormat="false" ht="15" hidden="false" customHeight="false" outlineLevel="0" collapsed="false">
      <c r="A1094" s="14"/>
      <c r="B1094" s="14"/>
      <c r="C1094" s="15"/>
      <c r="D1094" s="15"/>
      <c r="E1094" s="15"/>
      <c r="F1094" s="9" t="str">
        <f aca="false">IF($A1094="","",IF(COUNTIF($A$2:$A$3001,$A1094)&gt;1,"DUPLICATE",""))</f>
        <v/>
      </c>
      <c r="G1094" s="9" t="str">
        <f aca="false">IF($A1094="","",IF(COUNTIF('3. Layout Parts'!$A$2:$A$3001,$A1094)=0,"NOT ON BOARD","OK"))</f>
        <v/>
      </c>
    </row>
    <row r="1095" customFormat="false" ht="15" hidden="false" customHeight="false" outlineLevel="0" collapsed="false">
      <c r="A1095" s="14"/>
      <c r="B1095" s="14"/>
      <c r="C1095" s="15"/>
      <c r="D1095" s="15"/>
      <c r="E1095" s="15"/>
      <c r="F1095" s="9" t="str">
        <f aca="false">IF($A1095="","",IF(COUNTIF($A$2:$A$3001,$A1095)&gt;1,"DUPLICATE",""))</f>
        <v/>
      </c>
      <c r="G1095" s="9" t="str">
        <f aca="false">IF($A1095="","",IF(COUNTIF('3. Layout Parts'!$A$2:$A$3001,$A1095)=0,"NOT ON BOARD","OK"))</f>
        <v/>
      </c>
    </row>
    <row r="1096" customFormat="false" ht="15" hidden="false" customHeight="false" outlineLevel="0" collapsed="false">
      <c r="A1096" s="14"/>
      <c r="B1096" s="14"/>
      <c r="C1096" s="15"/>
      <c r="D1096" s="15"/>
      <c r="E1096" s="15"/>
      <c r="F1096" s="9" t="str">
        <f aca="false">IF($A1096="","",IF(COUNTIF($A$2:$A$3001,$A1096)&gt;1,"DUPLICATE",""))</f>
        <v/>
      </c>
      <c r="G1096" s="9" t="str">
        <f aca="false">IF($A1096="","",IF(COUNTIF('3. Layout Parts'!$A$2:$A$3001,$A1096)=0,"NOT ON BOARD","OK"))</f>
        <v/>
      </c>
    </row>
    <row r="1097" customFormat="false" ht="15" hidden="false" customHeight="false" outlineLevel="0" collapsed="false">
      <c r="A1097" s="14"/>
      <c r="B1097" s="14"/>
      <c r="C1097" s="15"/>
      <c r="D1097" s="15"/>
      <c r="E1097" s="15"/>
      <c r="F1097" s="9" t="str">
        <f aca="false">IF($A1097="","",IF(COUNTIF($A$2:$A$3001,$A1097)&gt;1,"DUPLICATE",""))</f>
        <v/>
      </c>
      <c r="G1097" s="9" t="str">
        <f aca="false">IF($A1097="","",IF(COUNTIF('3. Layout Parts'!$A$2:$A$3001,$A1097)=0,"NOT ON BOARD","OK"))</f>
        <v/>
      </c>
    </row>
    <row r="1098" customFormat="false" ht="15" hidden="false" customHeight="false" outlineLevel="0" collapsed="false">
      <c r="A1098" s="14"/>
      <c r="B1098" s="14"/>
      <c r="C1098" s="15"/>
      <c r="D1098" s="15"/>
      <c r="E1098" s="15"/>
      <c r="F1098" s="9" t="str">
        <f aca="false">IF($A1098="","",IF(COUNTIF($A$2:$A$3001,$A1098)&gt;1,"DUPLICATE",""))</f>
        <v/>
      </c>
      <c r="G1098" s="9" t="str">
        <f aca="false">IF($A1098="","",IF(COUNTIF('3. Layout Parts'!$A$2:$A$3001,$A1098)=0,"NOT ON BOARD","OK"))</f>
        <v/>
      </c>
    </row>
    <row r="1099" customFormat="false" ht="15" hidden="false" customHeight="false" outlineLevel="0" collapsed="false">
      <c r="A1099" s="14"/>
      <c r="B1099" s="14"/>
      <c r="C1099" s="15"/>
      <c r="D1099" s="15"/>
      <c r="E1099" s="15"/>
      <c r="F1099" s="9" t="str">
        <f aca="false">IF($A1099="","",IF(COUNTIF($A$2:$A$3001,$A1099)&gt;1,"DUPLICATE",""))</f>
        <v/>
      </c>
      <c r="G1099" s="9" t="str">
        <f aca="false">IF($A1099="","",IF(COUNTIF('3. Layout Parts'!$A$2:$A$3001,$A1099)=0,"NOT ON BOARD","OK"))</f>
        <v/>
      </c>
    </row>
    <row r="1100" customFormat="false" ht="15" hidden="false" customHeight="false" outlineLevel="0" collapsed="false">
      <c r="A1100" s="14"/>
      <c r="B1100" s="14"/>
      <c r="C1100" s="15"/>
      <c r="D1100" s="15"/>
      <c r="E1100" s="15"/>
      <c r="F1100" s="9" t="str">
        <f aca="false">IF($A1100="","",IF(COUNTIF($A$2:$A$3001,$A1100)&gt;1,"DUPLICATE",""))</f>
        <v/>
      </c>
      <c r="G1100" s="9" t="str">
        <f aca="false">IF($A1100="","",IF(COUNTIF('3. Layout Parts'!$A$2:$A$3001,$A1100)=0,"NOT ON BOARD","OK"))</f>
        <v/>
      </c>
    </row>
    <row r="1101" customFormat="false" ht="15" hidden="false" customHeight="false" outlineLevel="0" collapsed="false">
      <c r="A1101" s="14"/>
      <c r="B1101" s="14"/>
      <c r="C1101" s="15"/>
      <c r="D1101" s="15"/>
      <c r="E1101" s="15"/>
      <c r="F1101" s="9" t="str">
        <f aca="false">IF($A1101="","",IF(COUNTIF($A$2:$A$3001,$A1101)&gt;1,"DUPLICATE",""))</f>
        <v/>
      </c>
      <c r="G1101" s="9" t="str">
        <f aca="false">IF($A1101="","",IF(COUNTIF('3. Layout Parts'!$A$2:$A$3001,$A1101)=0,"NOT ON BOARD","OK"))</f>
        <v/>
      </c>
    </row>
    <row r="1102" customFormat="false" ht="15" hidden="false" customHeight="false" outlineLevel="0" collapsed="false">
      <c r="A1102" s="14"/>
      <c r="B1102" s="14"/>
      <c r="C1102" s="15"/>
      <c r="D1102" s="15"/>
      <c r="E1102" s="15"/>
      <c r="F1102" s="9" t="str">
        <f aca="false">IF($A1102="","",IF(COUNTIF($A$2:$A$3001,$A1102)&gt;1,"DUPLICATE",""))</f>
        <v/>
      </c>
      <c r="G1102" s="9" t="str">
        <f aca="false">IF($A1102="","",IF(COUNTIF('3. Layout Parts'!$A$2:$A$3001,$A1102)=0,"NOT ON BOARD","OK"))</f>
        <v/>
      </c>
    </row>
    <row r="1103" customFormat="false" ht="15" hidden="false" customHeight="false" outlineLevel="0" collapsed="false">
      <c r="A1103" s="14"/>
      <c r="B1103" s="14"/>
      <c r="C1103" s="15"/>
      <c r="D1103" s="15"/>
      <c r="E1103" s="15"/>
      <c r="F1103" s="9" t="str">
        <f aca="false">IF($A1103="","",IF(COUNTIF($A$2:$A$3001,$A1103)&gt;1,"DUPLICATE",""))</f>
        <v/>
      </c>
      <c r="G1103" s="9" t="str">
        <f aca="false">IF($A1103="","",IF(COUNTIF('3. Layout Parts'!$A$2:$A$3001,$A1103)=0,"NOT ON BOARD","OK"))</f>
        <v/>
      </c>
    </row>
    <row r="1104" customFormat="false" ht="15" hidden="false" customHeight="false" outlineLevel="0" collapsed="false">
      <c r="A1104" s="14"/>
      <c r="B1104" s="14"/>
      <c r="C1104" s="15"/>
      <c r="D1104" s="15"/>
      <c r="E1104" s="15"/>
      <c r="F1104" s="9" t="str">
        <f aca="false">IF($A1104="","",IF(COUNTIF($A$2:$A$3001,$A1104)&gt;1,"DUPLICATE",""))</f>
        <v/>
      </c>
      <c r="G1104" s="9" t="str">
        <f aca="false">IF($A1104="","",IF(COUNTIF('3. Layout Parts'!$A$2:$A$3001,$A1104)=0,"NOT ON BOARD","OK"))</f>
        <v/>
      </c>
    </row>
    <row r="1105" customFormat="false" ht="15" hidden="false" customHeight="false" outlineLevel="0" collapsed="false">
      <c r="A1105" s="14"/>
      <c r="B1105" s="14"/>
      <c r="C1105" s="15"/>
      <c r="D1105" s="15"/>
      <c r="E1105" s="15"/>
      <c r="F1105" s="9" t="str">
        <f aca="false">IF($A1105="","",IF(COUNTIF($A$2:$A$3001,$A1105)&gt;1,"DUPLICATE",""))</f>
        <v/>
      </c>
      <c r="G1105" s="9" t="str">
        <f aca="false">IF($A1105="","",IF(COUNTIF('3. Layout Parts'!$A$2:$A$3001,$A1105)=0,"NOT ON BOARD","OK"))</f>
        <v/>
      </c>
    </row>
    <row r="1106" customFormat="false" ht="15" hidden="false" customHeight="false" outlineLevel="0" collapsed="false">
      <c r="A1106" s="14"/>
      <c r="B1106" s="14"/>
      <c r="C1106" s="15"/>
      <c r="D1106" s="15"/>
      <c r="E1106" s="15"/>
      <c r="F1106" s="9" t="str">
        <f aca="false">IF($A1106="","",IF(COUNTIF($A$2:$A$3001,$A1106)&gt;1,"DUPLICATE",""))</f>
        <v/>
      </c>
      <c r="G1106" s="9" t="str">
        <f aca="false">IF($A1106="","",IF(COUNTIF('3. Layout Parts'!$A$2:$A$3001,$A1106)=0,"NOT ON BOARD","OK"))</f>
        <v/>
      </c>
    </row>
    <row r="1107" customFormat="false" ht="15" hidden="false" customHeight="false" outlineLevel="0" collapsed="false">
      <c r="A1107" s="14"/>
      <c r="B1107" s="14"/>
      <c r="C1107" s="15"/>
      <c r="D1107" s="15"/>
      <c r="E1107" s="15"/>
      <c r="F1107" s="9" t="str">
        <f aca="false">IF($A1107="","",IF(COUNTIF($A$2:$A$3001,$A1107)&gt;1,"DUPLICATE",""))</f>
        <v/>
      </c>
      <c r="G1107" s="9" t="str">
        <f aca="false">IF($A1107="","",IF(COUNTIF('3. Layout Parts'!$A$2:$A$3001,$A1107)=0,"NOT ON BOARD","OK"))</f>
        <v/>
      </c>
    </row>
    <row r="1108" customFormat="false" ht="15" hidden="false" customHeight="false" outlineLevel="0" collapsed="false">
      <c r="A1108" s="14"/>
      <c r="B1108" s="14"/>
      <c r="C1108" s="15"/>
      <c r="D1108" s="15"/>
      <c r="E1108" s="15"/>
      <c r="F1108" s="9" t="str">
        <f aca="false">IF($A1108="","",IF(COUNTIF($A$2:$A$3001,$A1108)&gt;1,"DUPLICATE",""))</f>
        <v/>
      </c>
      <c r="G1108" s="9" t="str">
        <f aca="false">IF($A1108="","",IF(COUNTIF('3. Layout Parts'!$A$2:$A$3001,$A1108)=0,"NOT ON BOARD","OK"))</f>
        <v/>
      </c>
    </row>
    <row r="1109" customFormat="false" ht="15" hidden="false" customHeight="false" outlineLevel="0" collapsed="false">
      <c r="A1109" s="14"/>
      <c r="B1109" s="14"/>
      <c r="C1109" s="15"/>
      <c r="D1109" s="15"/>
      <c r="E1109" s="15"/>
      <c r="F1109" s="9" t="str">
        <f aca="false">IF($A1109="","",IF(COUNTIF($A$2:$A$3001,$A1109)&gt;1,"DUPLICATE",""))</f>
        <v/>
      </c>
      <c r="G1109" s="9" t="str">
        <f aca="false">IF($A1109="","",IF(COUNTIF('3. Layout Parts'!$A$2:$A$3001,$A1109)=0,"NOT ON BOARD","OK"))</f>
        <v/>
      </c>
    </row>
    <row r="1110" customFormat="false" ht="15" hidden="false" customHeight="false" outlineLevel="0" collapsed="false">
      <c r="A1110" s="14"/>
      <c r="B1110" s="14"/>
      <c r="C1110" s="15"/>
      <c r="D1110" s="15"/>
      <c r="E1110" s="15"/>
      <c r="F1110" s="9" t="str">
        <f aca="false">IF($A1110="","",IF(COUNTIF($A$2:$A$3001,$A1110)&gt;1,"DUPLICATE",""))</f>
        <v/>
      </c>
      <c r="G1110" s="9" t="str">
        <f aca="false">IF($A1110="","",IF(COUNTIF('3. Layout Parts'!$A$2:$A$3001,$A1110)=0,"NOT ON BOARD","OK"))</f>
        <v/>
      </c>
    </row>
    <row r="1111" customFormat="false" ht="15" hidden="false" customHeight="false" outlineLevel="0" collapsed="false">
      <c r="A1111" s="14"/>
      <c r="B1111" s="14"/>
      <c r="C1111" s="15"/>
      <c r="D1111" s="15"/>
      <c r="E1111" s="15"/>
      <c r="F1111" s="9" t="str">
        <f aca="false">IF($A1111="","",IF(COUNTIF($A$2:$A$3001,$A1111)&gt;1,"DUPLICATE",""))</f>
        <v/>
      </c>
      <c r="G1111" s="9" t="str">
        <f aca="false">IF($A1111="","",IF(COUNTIF('3. Layout Parts'!$A$2:$A$3001,$A1111)=0,"NOT ON BOARD","OK"))</f>
        <v/>
      </c>
    </row>
    <row r="1112" customFormat="false" ht="15" hidden="false" customHeight="false" outlineLevel="0" collapsed="false">
      <c r="A1112" s="14"/>
      <c r="B1112" s="14"/>
      <c r="C1112" s="15"/>
      <c r="D1112" s="15"/>
      <c r="E1112" s="15"/>
      <c r="F1112" s="9" t="str">
        <f aca="false">IF($A1112="","",IF(COUNTIF($A$2:$A$3001,$A1112)&gt;1,"DUPLICATE",""))</f>
        <v/>
      </c>
      <c r="G1112" s="9" t="str">
        <f aca="false">IF($A1112="","",IF(COUNTIF('3. Layout Parts'!$A$2:$A$3001,$A1112)=0,"NOT ON BOARD","OK"))</f>
        <v/>
      </c>
    </row>
    <row r="1113" customFormat="false" ht="15" hidden="false" customHeight="false" outlineLevel="0" collapsed="false">
      <c r="A1113" s="14"/>
      <c r="B1113" s="14"/>
      <c r="C1113" s="15"/>
      <c r="D1113" s="15"/>
      <c r="E1113" s="15"/>
      <c r="F1113" s="9" t="str">
        <f aca="false">IF($A1113="","",IF(COUNTIF($A$2:$A$3001,$A1113)&gt;1,"DUPLICATE",""))</f>
        <v/>
      </c>
      <c r="G1113" s="9" t="str">
        <f aca="false">IF($A1113="","",IF(COUNTIF('3. Layout Parts'!$A$2:$A$3001,$A1113)=0,"NOT ON BOARD","OK"))</f>
        <v/>
      </c>
    </row>
    <row r="1114" customFormat="false" ht="15" hidden="false" customHeight="false" outlineLevel="0" collapsed="false">
      <c r="A1114" s="14"/>
      <c r="B1114" s="14"/>
      <c r="C1114" s="15"/>
      <c r="D1114" s="15"/>
      <c r="E1114" s="15"/>
      <c r="F1114" s="9" t="str">
        <f aca="false">IF($A1114="","",IF(COUNTIF($A$2:$A$3001,$A1114)&gt;1,"DUPLICATE",""))</f>
        <v/>
      </c>
      <c r="G1114" s="9" t="str">
        <f aca="false">IF($A1114="","",IF(COUNTIF('3. Layout Parts'!$A$2:$A$3001,$A1114)=0,"NOT ON BOARD","OK"))</f>
        <v/>
      </c>
    </row>
    <row r="1115" customFormat="false" ht="15" hidden="false" customHeight="false" outlineLevel="0" collapsed="false">
      <c r="A1115" s="14"/>
      <c r="B1115" s="14"/>
      <c r="C1115" s="15"/>
      <c r="D1115" s="15"/>
      <c r="E1115" s="15"/>
      <c r="F1115" s="9" t="str">
        <f aca="false">IF($A1115="","",IF(COUNTIF($A$2:$A$3001,$A1115)&gt;1,"DUPLICATE",""))</f>
        <v/>
      </c>
      <c r="G1115" s="9" t="str">
        <f aca="false">IF($A1115="","",IF(COUNTIF('3. Layout Parts'!$A$2:$A$3001,$A1115)=0,"NOT ON BOARD","OK"))</f>
        <v/>
      </c>
    </row>
    <row r="1116" customFormat="false" ht="15" hidden="false" customHeight="false" outlineLevel="0" collapsed="false">
      <c r="A1116" s="14"/>
      <c r="B1116" s="14"/>
      <c r="C1116" s="15"/>
      <c r="D1116" s="15"/>
      <c r="E1116" s="15"/>
      <c r="F1116" s="9" t="str">
        <f aca="false">IF($A1116="","",IF(COUNTIF($A$2:$A$3001,$A1116)&gt;1,"DUPLICATE",""))</f>
        <v/>
      </c>
      <c r="G1116" s="9" t="str">
        <f aca="false">IF($A1116="","",IF(COUNTIF('3. Layout Parts'!$A$2:$A$3001,$A1116)=0,"NOT ON BOARD","OK"))</f>
        <v/>
      </c>
    </row>
    <row r="1117" customFormat="false" ht="15" hidden="false" customHeight="false" outlineLevel="0" collapsed="false">
      <c r="A1117" s="14"/>
      <c r="B1117" s="14"/>
      <c r="C1117" s="15"/>
      <c r="D1117" s="15"/>
      <c r="E1117" s="15"/>
      <c r="F1117" s="9" t="str">
        <f aca="false">IF($A1117="","",IF(COUNTIF($A$2:$A$3001,$A1117)&gt;1,"DUPLICATE",""))</f>
        <v/>
      </c>
      <c r="G1117" s="9" t="str">
        <f aca="false">IF($A1117="","",IF(COUNTIF('3. Layout Parts'!$A$2:$A$3001,$A1117)=0,"NOT ON BOARD","OK"))</f>
        <v/>
      </c>
    </row>
    <row r="1118" customFormat="false" ht="15" hidden="false" customHeight="false" outlineLevel="0" collapsed="false">
      <c r="A1118" s="14"/>
      <c r="B1118" s="14"/>
      <c r="C1118" s="15"/>
      <c r="D1118" s="15"/>
      <c r="E1118" s="15"/>
      <c r="F1118" s="9" t="str">
        <f aca="false">IF($A1118="","",IF(COUNTIF($A$2:$A$3001,$A1118)&gt;1,"DUPLICATE",""))</f>
        <v/>
      </c>
      <c r="G1118" s="9" t="str">
        <f aca="false">IF($A1118="","",IF(COUNTIF('3. Layout Parts'!$A$2:$A$3001,$A1118)=0,"NOT ON BOARD","OK"))</f>
        <v/>
      </c>
    </row>
    <row r="1119" customFormat="false" ht="15" hidden="false" customHeight="false" outlineLevel="0" collapsed="false">
      <c r="A1119" s="14"/>
      <c r="B1119" s="14"/>
      <c r="C1119" s="15"/>
      <c r="D1119" s="15"/>
      <c r="E1119" s="15"/>
      <c r="F1119" s="9" t="str">
        <f aca="false">IF($A1119="","",IF(COUNTIF($A$2:$A$3001,$A1119)&gt;1,"DUPLICATE",""))</f>
        <v/>
      </c>
      <c r="G1119" s="9" t="str">
        <f aca="false">IF($A1119="","",IF(COUNTIF('3. Layout Parts'!$A$2:$A$3001,$A1119)=0,"NOT ON BOARD","OK"))</f>
        <v/>
      </c>
    </row>
    <row r="1120" customFormat="false" ht="15" hidden="false" customHeight="false" outlineLevel="0" collapsed="false">
      <c r="A1120" s="14"/>
      <c r="B1120" s="14"/>
      <c r="C1120" s="15"/>
      <c r="D1120" s="15"/>
      <c r="E1120" s="15"/>
      <c r="F1120" s="9" t="str">
        <f aca="false">IF($A1120="","",IF(COUNTIF($A$2:$A$3001,$A1120)&gt;1,"DUPLICATE",""))</f>
        <v/>
      </c>
      <c r="G1120" s="9" t="str">
        <f aca="false">IF($A1120="","",IF(COUNTIF('3. Layout Parts'!$A$2:$A$3001,$A1120)=0,"NOT ON BOARD","OK"))</f>
        <v/>
      </c>
    </row>
    <row r="1121" customFormat="false" ht="15" hidden="false" customHeight="false" outlineLevel="0" collapsed="false">
      <c r="A1121" s="14"/>
      <c r="B1121" s="14"/>
      <c r="C1121" s="15"/>
      <c r="D1121" s="15"/>
      <c r="E1121" s="15"/>
      <c r="F1121" s="9" t="str">
        <f aca="false">IF($A1121="","",IF(COUNTIF($A$2:$A$3001,$A1121)&gt;1,"DUPLICATE",""))</f>
        <v/>
      </c>
      <c r="G1121" s="9" t="str">
        <f aca="false">IF($A1121="","",IF(COUNTIF('3. Layout Parts'!$A$2:$A$3001,$A1121)=0,"NOT ON BOARD","OK"))</f>
        <v/>
      </c>
    </row>
    <row r="1122" customFormat="false" ht="15" hidden="false" customHeight="false" outlineLevel="0" collapsed="false">
      <c r="A1122" s="14"/>
      <c r="B1122" s="14"/>
      <c r="C1122" s="15"/>
      <c r="D1122" s="15"/>
      <c r="E1122" s="15"/>
      <c r="F1122" s="9" t="str">
        <f aca="false">IF($A1122="","",IF(COUNTIF($A$2:$A$3001,$A1122)&gt;1,"DUPLICATE",""))</f>
        <v/>
      </c>
      <c r="G1122" s="9" t="str">
        <f aca="false">IF($A1122="","",IF(COUNTIF('3. Layout Parts'!$A$2:$A$3001,$A1122)=0,"NOT ON BOARD","OK"))</f>
        <v/>
      </c>
    </row>
    <row r="1123" customFormat="false" ht="15" hidden="false" customHeight="false" outlineLevel="0" collapsed="false">
      <c r="A1123" s="14"/>
      <c r="B1123" s="14"/>
      <c r="C1123" s="15"/>
      <c r="D1123" s="15"/>
      <c r="E1123" s="15"/>
      <c r="F1123" s="9" t="str">
        <f aca="false">IF($A1123="","",IF(COUNTIF($A$2:$A$3001,$A1123)&gt;1,"DUPLICATE",""))</f>
        <v/>
      </c>
      <c r="G1123" s="9" t="str">
        <f aca="false">IF($A1123="","",IF(COUNTIF('3. Layout Parts'!$A$2:$A$3001,$A1123)=0,"NOT ON BOARD","OK"))</f>
        <v/>
      </c>
    </row>
    <row r="1124" customFormat="false" ht="15" hidden="false" customHeight="false" outlineLevel="0" collapsed="false">
      <c r="A1124" s="14"/>
      <c r="B1124" s="14"/>
      <c r="C1124" s="15"/>
      <c r="D1124" s="15"/>
      <c r="E1124" s="15"/>
      <c r="F1124" s="9" t="str">
        <f aca="false">IF($A1124="","",IF(COUNTIF($A$2:$A$3001,$A1124)&gt;1,"DUPLICATE",""))</f>
        <v/>
      </c>
      <c r="G1124" s="9" t="str">
        <f aca="false">IF($A1124="","",IF(COUNTIF('3. Layout Parts'!$A$2:$A$3001,$A1124)=0,"NOT ON BOARD","OK"))</f>
        <v/>
      </c>
    </row>
    <row r="1125" customFormat="false" ht="15" hidden="false" customHeight="false" outlineLevel="0" collapsed="false">
      <c r="A1125" s="14"/>
      <c r="B1125" s="14"/>
      <c r="C1125" s="15"/>
      <c r="D1125" s="15"/>
      <c r="E1125" s="15"/>
      <c r="F1125" s="9" t="str">
        <f aca="false">IF($A1125="","",IF(COUNTIF($A$2:$A$3001,$A1125)&gt;1,"DUPLICATE",""))</f>
        <v/>
      </c>
      <c r="G1125" s="9" t="str">
        <f aca="false">IF($A1125="","",IF(COUNTIF('3. Layout Parts'!$A$2:$A$3001,$A1125)=0,"NOT ON BOARD","OK"))</f>
        <v/>
      </c>
    </row>
    <row r="1126" customFormat="false" ht="15" hidden="false" customHeight="false" outlineLevel="0" collapsed="false">
      <c r="A1126" s="14"/>
      <c r="B1126" s="14"/>
      <c r="C1126" s="15"/>
      <c r="D1126" s="15"/>
      <c r="E1126" s="15"/>
      <c r="F1126" s="9" t="str">
        <f aca="false">IF($A1126="","",IF(COUNTIF($A$2:$A$3001,$A1126)&gt;1,"DUPLICATE",""))</f>
        <v/>
      </c>
      <c r="G1126" s="9" t="str">
        <f aca="false">IF($A1126="","",IF(COUNTIF('3. Layout Parts'!$A$2:$A$3001,$A1126)=0,"NOT ON BOARD","OK"))</f>
        <v/>
      </c>
    </row>
    <row r="1127" customFormat="false" ht="15" hidden="false" customHeight="false" outlineLevel="0" collapsed="false">
      <c r="A1127" s="14"/>
      <c r="B1127" s="14"/>
      <c r="C1127" s="15"/>
      <c r="D1127" s="15"/>
      <c r="E1127" s="15"/>
      <c r="F1127" s="9" t="str">
        <f aca="false">IF($A1127="","",IF(COUNTIF($A$2:$A$3001,$A1127)&gt;1,"DUPLICATE",""))</f>
        <v/>
      </c>
      <c r="G1127" s="9" t="str">
        <f aca="false">IF($A1127="","",IF(COUNTIF('3. Layout Parts'!$A$2:$A$3001,$A1127)=0,"NOT ON BOARD","OK"))</f>
        <v/>
      </c>
    </row>
    <row r="1128" customFormat="false" ht="15" hidden="false" customHeight="false" outlineLevel="0" collapsed="false">
      <c r="A1128" s="14"/>
      <c r="B1128" s="14"/>
      <c r="C1128" s="15"/>
      <c r="D1128" s="15"/>
      <c r="E1128" s="15"/>
      <c r="F1128" s="9" t="str">
        <f aca="false">IF($A1128="","",IF(COUNTIF($A$2:$A$3001,$A1128)&gt;1,"DUPLICATE",""))</f>
        <v/>
      </c>
      <c r="G1128" s="9" t="str">
        <f aca="false">IF($A1128="","",IF(COUNTIF('3. Layout Parts'!$A$2:$A$3001,$A1128)=0,"NOT ON BOARD","OK"))</f>
        <v/>
      </c>
    </row>
    <row r="1129" customFormat="false" ht="15" hidden="false" customHeight="false" outlineLevel="0" collapsed="false">
      <c r="A1129" s="14"/>
      <c r="B1129" s="14"/>
      <c r="C1129" s="15"/>
      <c r="D1129" s="15"/>
      <c r="E1129" s="15"/>
      <c r="F1129" s="9" t="str">
        <f aca="false">IF($A1129="","",IF(COUNTIF($A$2:$A$3001,$A1129)&gt;1,"DUPLICATE",""))</f>
        <v/>
      </c>
      <c r="G1129" s="9" t="str">
        <f aca="false">IF($A1129="","",IF(COUNTIF('3. Layout Parts'!$A$2:$A$3001,$A1129)=0,"NOT ON BOARD","OK"))</f>
        <v/>
      </c>
    </row>
    <row r="1130" customFormat="false" ht="15" hidden="false" customHeight="false" outlineLevel="0" collapsed="false">
      <c r="A1130" s="14"/>
      <c r="B1130" s="14"/>
      <c r="C1130" s="15"/>
      <c r="D1130" s="15"/>
      <c r="E1130" s="15"/>
      <c r="F1130" s="9" t="str">
        <f aca="false">IF($A1130="","",IF(COUNTIF($A$2:$A$3001,$A1130)&gt;1,"DUPLICATE",""))</f>
        <v/>
      </c>
      <c r="G1130" s="9" t="str">
        <f aca="false">IF($A1130="","",IF(COUNTIF('3. Layout Parts'!$A$2:$A$3001,$A1130)=0,"NOT ON BOARD","OK"))</f>
        <v/>
      </c>
    </row>
    <row r="1131" customFormat="false" ht="15" hidden="false" customHeight="false" outlineLevel="0" collapsed="false">
      <c r="A1131" s="14"/>
      <c r="B1131" s="14"/>
      <c r="C1131" s="15"/>
      <c r="D1131" s="15"/>
      <c r="E1131" s="15"/>
      <c r="F1131" s="9" t="str">
        <f aca="false">IF($A1131="","",IF(COUNTIF($A$2:$A$3001,$A1131)&gt;1,"DUPLICATE",""))</f>
        <v/>
      </c>
      <c r="G1131" s="9" t="str">
        <f aca="false">IF($A1131="","",IF(COUNTIF('3. Layout Parts'!$A$2:$A$3001,$A1131)=0,"NOT ON BOARD","OK"))</f>
        <v/>
      </c>
    </row>
    <row r="1132" customFormat="false" ht="15" hidden="false" customHeight="false" outlineLevel="0" collapsed="false">
      <c r="A1132" s="14"/>
      <c r="B1132" s="14"/>
      <c r="C1132" s="15"/>
      <c r="D1132" s="15"/>
      <c r="E1132" s="15"/>
      <c r="F1132" s="9" t="str">
        <f aca="false">IF($A1132="","",IF(COUNTIF($A$2:$A$3001,$A1132)&gt;1,"DUPLICATE",""))</f>
        <v/>
      </c>
      <c r="G1132" s="9" t="str">
        <f aca="false">IF($A1132="","",IF(COUNTIF('3. Layout Parts'!$A$2:$A$3001,$A1132)=0,"NOT ON BOARD","OK"))</f>
        <v/>
      </c>
    </row>
    <row r="1133" customFormat="false" ht="15" hidden="false" customHeight="false" outlineLevel="0" collapsed="false">
      <c r="A1133" s="14"/>
      <c r="B1133" s="14"/>
      <c r="C1133" s="15"/>
      <c r="D1133" s="15"/>
      <c r="E1133" s="15"/>
      <c r="F1133" s="9" t="str">
        <f aca="false">IF($A1133="","",IF(COUNTIF($A$2:$A$3001,$A1133)&gt;1,"DUPLICATE",""))</f>
        <v/>
      </c>
      <c r="G1133" s="9" t="str">
        <f aca="false">IF($A1133="","",IF(COUNTIF('3. Layout Parts'!$A$2:$A$3001,$A1133)=0,"NOT ON BOARD","OK"))</f>
        <v/>
      </c>
    </row>
    <row r="1134" customFormat="false" ht="15" hidden="false" customHeight="false" outlineLevel="0" collapsed="false">
      <c r="A1134" s="14"/>
      <c r="B1134" s="14"/>
      <c r="C1134" s="15"/>
      <c r="D1134" s="15"/>
      <c r="E1134" s="15"/>
      <c r="F1134" s="9" t="str">
        <f aca="false">IF($A1134="","",IF(COUNTIF($A$2:$A$3001,$A1134)&gt;1,"DUPLICATE",""))</f>
        <v/>
      </c>
      <c r="G1134" s="9" t="str">
        <f aca="false">IF($A1134="","",IF(COUNTIF('3. Layout Parts'!$A$2:$A$3001,$A1134)=0,"NOT ON BOARD","OK"))</f>
        <v/>
      </c>
    </row>
    <row r="1135" customFormat="false" ht="15" hidden="false" customHeight="false" outlineLevel="0" collapsed="false">
      <c r="A1135" s="14"/>
      <c r="B1135" s="14"/>
      <c r="C1135" s="15"/>
      <c r="D1135" s="15"/>
      <c r="E1135" s="15"/>
      <c r="F1135" s="9" t="str">
        <f aca="false">IF($A1135="","",IF(COUNTIF($A$2:$A$3001,$A1135)&gt;1,"DUPLICATE",""))</f>
        <v/>
      </c>
      <c r="G1135" s="9" t="str">
        <f aca="false">IF($A1135="","",IF(COUNTIF('3. Layout Parts'!$A$2:$A$3001,$A1135)=0,"NOT ON BOARD","OK"))</f>
        <v/>
      </c>
    </row>
    <row r="1136" customFormat="false" ht="15" hidden="false" customHeight="false" outlineLevel="0" collapsed="false">
      <c r="A1136" s="14"/>
      <c r="B1136" s="14"/>
      <c r="C1136" s="15"/>
      <c r="D1136" s="15"/>
      <c r="E1136" s="15"/>
      <c r="F1136" s="9" t="str">
        <f aca="false">IF($A1136="","",IF(COUNTIF($A$2:$A$3001,$A1136)&gt;1,"DUPLICATE",""))</f>
        <v/>
      </c>
      <c r="G1136" s="9" t="str">
        <f aca="false">IF($A1136="","",IF(COUNTIF('3. Layout Parts'!$A$2:$A$3001,$A1136)=0,"NOT ON BOARD","OK"))</f>
        <v/>
      </c>
    </row>
    <row r="1137" customFormat="false" ht="15" hidden="false" customHeight="false" outlineLevel="0" collapsed="false">
      <c r="A1137" s="14"/>
      <c r="B1137" s="14"/>
      <c r="C1137" s="15"/>
      <c r="D1137" s="15"/>
      <c r="E1137" s="15"/>
      <c r="F1137" s="9" t="str">
        <f aca="false">IF($A1137="","",IF(COUNTIF($A$2:$A$3001,$A1137)&gt;1,"DUPLICATE",""))</f>
        <v/>
      </c>
      <c r="G1137" s="9" t="str">
        <f aca="false">IF($A1137="","",IF(COUNTIF('3. Layout Parts'!$A$2:$A$3001,$A1137)=0,"NOT ON BOARD","OK"))</f>
        <v/>
      </c>
    </row>
    <row r="1138" customFormat="false" ht="15" hidden="false" customHeight="false" outlineLevel="0" collapsed="false">
      <c r="A1138" s="14"/>
      <c r="B1138" s="14"/>
      <c r="C1138" s="15"/>
      <c r="D1138" s="15"/>
      <c r="E1138" s="15"/>
      <c r="F1138" s="9" t="str">
        <f aca="false">IF($A1138="","",IF(COUNTIF($A$2:$A$3001,$A1138)&gt;1,"DUPLICATE",""))</f>
        <v/>
      </c>
      <c r="G1138" s="9" t="str">
        <f aca="false">IF($A1138="","",IF(COUNTIF('3. Layout Parts'!$A$2:$A$3001,$A1138)=0,"NOT ON BOARD","OK"))</f>
        <v/>
      </c>
    </row>
    <row r="1139" customFormat="false" ht="15" hidden="false" customHeight="false" outlineLevel="0" collapsed="false">
      <c r="A1139" s="14"/>
      <c r="B1139" s="14"/>
      <c r="C1139" s="15"/>
      <c r="D1139" s="15"/>
      <c r="E1139" s="15"/>
      <c r="F1139" s="9" t="str">
        <f aca="false">IF($A1139="","",IF(COUNTIF($A$2:$A$3001,$A1139)&gt;1,"DUPLICATE",""))</f>
        <v/>
      </c>
      <c r="G1139" s="9" t="str">
        <f aca="false">IF($A1139="","",IF(COUNTIF('3. Layout Parts'!$A$2:$A$3001,$A1139)=0,"NOT ON BOARD","OK"))</f>
        <v/>
      </c>
    </row>
    <row r="1140" customFormat="false" ht="15" hidden="false" customHeight="false" outlineLevel="0" collapsed="false">
      <c r="A1140" s="14"/>
      <c r="B1140" s="14"/>
      <c r="C1140" s="15"/>
      <c r="D1140" s="15"/>
      <c r="E1140" s="15"/>
      <c r="F1140" s="9" t="str">
        <f aca="false">IF($A1140="","",IF(COUNTIF($A$2:$A$3001,$A1140)&gt;1,"DUPLICATE",""))</f>
        <v/>
      </c>
      <c r="G1140" s="9" t="str">
        <f aca="false">IF($A1140="","",IF(COUNTIF('3. Layout Parts'!$A$2:$A$3001,$A1140)=0,"NOT ON BOARD","OK"))</f>
        <v/>
      </c>
    </row>
    <row r="1141" customFormat="false" ht="15" hidden="false" customHeight="false" outlineLevel="0" collapsed="false">
      <c r="A1141" s="14"/>
      <c r="B1141" s="14"/>
      <c r="C1141" s="15"/>
      <c r="D1141" s="15"/>
      <c r="E1141" s="15"/>
      <c r="F1141" s="9" t="str">
        <f aca="false">IF($A1141="","",IF(COUNTIF($A$2:$A$3001,$A1141)&gt;1,"DUPLICATE",""))</f>
        <v/>
      </c>
      <c r="G1141" s="9" t="str">
        <f aca="false">IF($A1141="","",IF(COUNTIF('3. Layout Parts'!$A$2:$A$3001,$A1141)=0,"NOT ON BOARD","OK"))</f>
        <v/>
      </c>
    </row>
    <row r="1142" customFormat="false" ht="15" hidden="false" customHeight="false" outlineLevel="0" collapsed="false">
      <c r="A1142" s="14"/>
      <c r="B1142" s="14"/>
      <c r="C1142" s="15"/>
      <c r="D1142" s="15"/>
      <c r="E1142" s="15"/>
      <c r="F1142" s="9" t="str">
        <f aca="false">IF($A1142="","",IF(COUNTIF($A$2:$A$3001,$A1142)&gt;1,"DUPLICATE",""))</f>
        <v/>
      </c>
      <c r="G1142" s="9" t="str">
        <f aca="false">IF($A1142="","",IF(COUNTIF('3. Layout Parts'!$A$2:$A$3001,$A1142)=0,"NOT ON BOARD","OK"))</f>
        <v/>
      </c>
    </row>
    <row r="1143" customFormat="false" ht="15" hidden="false" customHeight="false" outlineLevel="0" collapsed="false">
      <c r="A1143" s="14"/>
      <c r="B1143" s="14"/>
      <c r="C1143" s="15"/>
      <c r="D1143" s="15"/>
      <c r="E1143" s="15"/>
      <c r="F1143" s="9" t="str">
        <f aca="false">IF($A1143="","",IF(COUNTIF($A$2:$A$3001,$A1143)&gt;1,"DUPLICATE",""))</f>
        <v/>
      </c>
      <c r="G1143" s="9" t="str">
        <f aca="false">IF($A1143="","",IF(COUNTIF('3. Layout Parts'!$A$2:$A$3001,$A1143)=0,"NOT ON BOARD","OK"))</f>
        <v/>
      </c>
    </row>
    <row r="1144" customFormat="false" ht="15" hidden="false" customHeight="false" outlineLevel="0" collapsed="false">
      <c r="A1144" s="14"/>
      <c r="B1144" s="14"/>
      <c r="C1144" s="15"/>
      <c r="D1144" s="15"/>
      <c r="E1144" s="15"/>
      <c r="F1144" s="9" t="str">
        <f aca="false">IF($A1144="","",IF(COUNTIF($A$2:$A$3001,$A1144)&gt;1,"DUPLICATE",""))</f>
        <v/>
      </c>
      <c r="G1144" s="9" t="str">
        <f aca="false">IF($A1144="","",IF(COUNTIF('3. Layout Parts'!$A$2:$A$3001,$A1144)=0,"NOT ON BOARD","OK"))</f>
        <v/>
      </c>
    </row>
    <row r="1145" customFormat="false" ht="15" hidden="false" customHeight="false" outlineLevel="0" collapsed="false">
      <c r="A1145" s="14"/>
      <c r="B1145" s="14"/>
      <c r="C1145" s="15"/>
      <c r="D1145" s="15"/>
      <c r="E1145" s="15"/>
      <c r="F1145" s="9" t="str">
        <f aca="false">IF($A1145="","",IF(COUNTIF($A$2:$A$3001,$A1145)&gt;1,"DUPLICATE",""))</f>
        <v/>
      </c>
      <c r="G1145" s="9" t="str">
        <f aca="false">IF($A1145="","",IF(COUNTIF('3. Layout Parts'!$A$2:$A$3001,$A1145)=0,"NOT ON BOARD","OK"))</f>
        <v/>
      </c>
    </row>
    <row r="1146" customFormat="false" ht="15" hidden="false" customHeight="false" outlineLevel="0" collapsed="false">
      <c r="A1146" s="14"/>
      <c r="B1146" s="14"/>
      <c r="C1146" s="15"/>
      <c r="D1146" s="15"/>
      <c r="E1146" s="15"/>
      <c r="F1146" s="9" t="str">
        <f aca="false">IF($A1146="","",IF(COUNTIF($A$2:$A$3001,$A1146)&gt;1,"DUPLICATE",""))</f>
        <v/>
      </c>
      <c r="G1146" s="9" t="str">
        <f aca="false">IF($A1146="","",IF(COUNTIF('3. Layout Parts'!$A$2:$A$3001,$A1146)=0,"NOT ON BOARD","OK"))</f>
        <v/>
      </c>
    </row>
    <row r="1147" customFormat="false" ht="15" hidden="false" customHeight="false" outlineLevel="0" collapsed="false">
      <c r="A1147" s="14"/>
      <c r="B1147" s="14"/>
      <c r="C1147" s="15"/>
      <c r="D1147" s="15"/>
      <c r="E1147" s="15"/>
      <c r="F1147" s="9" t="str">
        <f aca="false">IF($A1147="","",IF(COUNTIF($A$2:$A$3001,$A1147)&gt;1,"DUPLICATE",""))</f>
        <v/>
      </c>
      <c r="G1147" s="9" t="str">
        <f aca="false">IF($A1147="","",IF(COUNTIF('3. Layout Parts'!$A$2:$A$3001,$A1147)=0,"NOT ON BOARD","OK"))</f>
        <v/>
      </c>
    </row>
    <row r="1148" customFormat="false" ht="15" hidden="false" customHeight="false" outlineLevel="0" collapsed="false">
      <c r="A1148" s="14"/>
      <c r="B1148" s="14"/>
      <c r="C1148" s="15"/>
      <c r="D1148" s="15"/>
      <c r="E1148" s="15"/>
      <c r="F1148" s="9" t="str">
        <f aca="false">IF($A1148="","",IF(COUNTIF($A$2:$A$3001,$A1148)&gt;1,"DUPLICATE",""))</f>
        <v/>
      </c>
      <c r="G1148" s="9" t="str">
        <f aca="false">IF($A1148="","",IF(COUNTIF('3. Layout Parts'!$A$2:$A$3001,$A1148)=0,"NOT ON BOARD","OK"))</f>
        <v/>
      </c>
    </row>
    <row r="1149" customFormat="false" ht="15" hidden="false" customHeight="false" outlineLevel="0" collapsed="false">
      <c r="A1149" s="14"/>
      <c r="B1149" s="14"/>
      <c r="C1149" s="15"/>
      <c r="D1149" s="15"/>
      <c r="E1149" s="15"/>
      <c r="F1149" s="9" t="str">
        <f aca="false">IF($A1149="","",IF(COUNTIF($A$2:$A$3001,$A1149)&gt;1,"DUPLICATE",""))</f>
        <v/>
      </c>
      <c r="G1149" s="9" t="str">
        <f aca="false">IF($A1149="","",IF(COUNTIF('3. Layout Parts'!$A$2:$A$3001,$A1149)=0,"NOT ON BOARD","OK"))</f>
        <v/>
      </c>
    </row>
    <row r="1150" customFormat="false" ht="15" hidden="false" customHeight="false" outlineLevel="0" collapsed="false">
      <c r="A1150" s="14"/>
      <c r="B1150" s="14"/>
      <c r="C1150" s="15"/>
      <c r="D1150" s="15"/>
      <c r="E1150" s="15"/>
      <c r="F1150" s="9" t="str">
        <f aca="false">IF($A1150="","",IF(COUNTIF($A$2:$A$3001,$A1150)&gt;1,"DUPLICATE",""))</f>
        <v/>
      </c>
      <c r="G1150" s="9" t="str">
        <f aca="false">IF($A1150="","",IF(COUNTIF('3. Layout Parts'!$A$2:$A$3001,$A1150)=0,"NOT ON BOARD","OK"))</f>
        <v/>
      </c>
    </row>
    <row r="1151" customFormat="false" ht="15" hidden="false" customHeight="false" outlineLevel="0" collapsed="false">
      <c r="A1151" s="14"/>
      <c r="B1151" s="14"/>
      <c r="C1151" s="15"/>
      <c r="D1151" s="15"/>
      <c r="E1151" s="15"/>
      <c r="F1151" s="9" t="str">
        <f aca="false">IF($A1151="","",IF(COUNTIF($A$2:$A$3001,$A1151)&gt;1,"DUPLICATE",""))</f>
        <v/>
      </c>
      <c r="G1151" s="9" t="str">
        <f aca="false">IF($A1151="","",IF(COUNTIF('3. Layout Parts'!$A$2:$A$3001,$A1151)=0,"NOT ON BOARD","OK"))</f>
        <v/>
      </c>
    </row>
    <row r="1152" customFormat="false" ht="15" hidden="false" customHeight="false" outlineLevel="0" collapsed="false">
      <c r="A1152" s="14"/>
      <c r="B1152" s="14"/>
      <c r="C1152" s="15"/>
      <c r="D1152" s="15"/>
      <c r="E1152" s="15"/>
      <c r="F1152" s="9" t="str">
        <f aca="false">IF($A1152="","",IF(COUNTIF($A$2:$A$3001,$A1152)&gt;1,"DUPLICATE",""))</f>
        <v/>
      </c>
      <c r="G1152" s="9" t="str">
        <f aca="false">IF($A1152="","",IF(COUNTIF('3. Layout Parts'!$A$2:$A$3001,$A1152)=0,"NOT ON BOARD","OK"))</f>
        <v/>
      </c>
    </row>
    <row r="1153" customFormat="false" ht="15" hidden="false" customHeight="false" outlineLevel="0" collapsed="false">
      <c r="A1153" s="14"/>
      <c r="B1153" s="14"/>
      <c r="C1153" s="15"/>
      <c r="D1153" s="15"/>
      <c r="E1153" s="15"/>
      <c r="F1153" s="9" t="str">
        <f aca="false">IF($A1153="","",IF(COUNTIF($A$2:$A$3001,$A1153)&gt;1,"DUPLICATE",""))</f>
        <v/>
      </c>
      <c r="G1153" s="9" t="str">
        <f aca="false">IF($A1153="","",IF(COUNTIF('3. Layout Parts'!$A$2:$A$3001,$A1153)=0,"NOT ON BOARD","OK"))</f>
        <v/>
      </c>
    </row>
    <row r="1154" customFormat="false" ht="15" hidden="false" customHeight="false" outlineLevel="0" collapsed="false">
      <c r="A1154" s="14"/>
      <c r="B1154" s="14"/>
      <c r="C1154" s="15"/>
      <c r="D1154" s="15"/>
      <c r="E1154" s="15"/>
      <c r="F1154" s="9" t="str">
        <f aca="false">IF($A1154="","",IF(COUNTIF($A$2:$A$3001,$A1154)&gt;1,"DUPLICATE",""))</f>
        <v/>
      </c>
      <c r="G1154" s="9" t="str">
        <f aca="false">IF($A1154="","",IF(COUNTIF('3. Layout Parts'!$A$2:$A$3001,$A1154)=0,"NOT ON BOARD","OK"))</f>
        <v/>
      </c>
    </row>
    <row r="1155" customFormat="false" ht="15" hidden="false" customHeight="false" outlineLevel="0" collapsed="false">
      <c r="A1155" s="14"/>
      <c r="B1155" s="14"/>
      <c r="C1155" s="15"/>
      <c r="D1155" s="15"/>
      <c r="E1155" s="15"/>
      <c r="F1155" s="9" t="str">
        <f aca="false">IF($A1155="","",IF(COUNTIF($A$2:$A$3001,$A1155)&gt;1,"DUPLICATE",""))</f>
        <v/>
      </c>
      <c r="G1155" s="9" t="str">
        <f aca="false">IF($A1155="","",IF(COUNTIF('3. Layout Parts'!$A$2:$A$3001,$A1155)=0,"NOT ON BOARD","OK"))</f>
        <v/>
      </c>
    </row>
    <row r="1156" customFormat="false" ht="15" hidden="false" customHeight="false" outlineLevel="0" collapsed="false">
      <c r="A1156" s="14"/>
      <c r="B1156" s="14"/>
      <c r="C1156" s="15"/>
      <c r="D1156" s="15"/>
      <c r="E1156" s="15"/>
      <c r="F1156" s="9" t="str">
        <f aca="false">IF($A1156="","",IF(COUNTIF($A$2:$A$3001,$A1156)&gt;1,"DUPLICATE",""))</f>
        <v/>
      </c>
      <c r="G1156" s="9" t="str">
        <f aca="false">IF($A1156="","",IF(COUNTIF('3. Layout Parts'!$A$2:$A$3001,$A1156)=0,"NOT ON BOARD","OK"))</f>
        <v/>
      </c>
    </row>
    <row r="1157" customFormat="false" ht="15" hidden="false" customHeight="false" outlineLevel="0" collapsed="false">
      <c r="A1157" s="14"/>
      <c r="B1157" s="14"/>
      <c r="C1157" s="15"/>
      <c r="D1157" s="15"/>
      <c r="E1157" s="15"/>
      <c r="F1157" s="9" t="str">
        <f aca="false">IF($A1157="","",IF(COUNTIF($A$2:$A$3001,$A1157)&gt;1,"DUPLICATE",""))</f>
        <v/>
      </c>
      <c r="G1157" s="9" t="str">
        <f aca="false">IF($A1157="","",IF(COUNTIF('3. Layout Parts'!$A$2:$A$3001,$A1157)=0,"NOT ON BOARD","OK"))</f>
        <v/>
      </c>
    </row>
    <row r="1158" customFormat="false" ht="15" hidden="false" customHeight="false" outlineLevel="0" collapsed="false">
      <c r="A1158" s="14"/>
      <c r="B1158" s="14"/>
      <c r="C1158" s="15"/>
      <c r="D1158" s="15"/>
      <c r="E1158" s="15"/>
      <c r="F1158" s="9" t="str">
        <f aca="false">IF($A1158="","",IF(COUNTIF($A$2:$A$3001,$A1158)&gt;1,"DUPLICATE",""))</f>
        <v/>
      </c>
      <c r="G1158" s="9" t="str">
        <f aca="false">IF($A1158="","",IF(COUNTIF('3. Layout Parts'!$A$2:$A$3001,$A1158)=0,"NOT ON BOARD","OK"))</f>
        <v/>
      </c>
    </row>
    <row r="1159" customFormat="false" ht="15" hidden="false" customHeight="false" outlineLevel="0" collapsed="false">
      <c r="A1159" s="14"/>
      <c r="B1159" s="14"/>
      <c r="C1159" s="15"/>
      <c r="D1159" s="15"/>
      <c r="E1159" s="15"/>
      <c r="F1159" s="9" t="str">
        <f aca="false">IF($A1159="","",IF(COUNTIF($A$2:$A$3001,$A1159)&gt;1,"DUPLICATE",""))</f>
        <v/>
      </c>
      <c r="G1159" s="9" t="str">
        <f aca="false">IF($A1159="","",IF(COUNTIF('3. Layout Parts'!$A$2:$A$3001,$A1159)=0,"NOT ON BOARD","OK"))</f>
        <v/>
      </c>
    </row>
    <row r="1160" customFormat="false" ht="15" hidden="false" customHeight="false" outlineLevel="0" collapsed="false">
      <c r="A1160" s="14"/>
      <c r="B1160" s="14"/>
      <c r="C1160" s="15"/>
      <c r="D1160" s="15"/>
      <c r="E1160" s="15"/>
      <c r="F1160" s="9" t="str">
        <f aca="false">IF($A1160="","",IF(COUNTIF($A$2:$A$3001,$A1160)&gt;1,"DUPLICATE",""))</f>
        <v/>
      </c>
      <c r="G1160" s="9" t="str">
        <f aca="false">IF($A1160="","",IF(COUNTIF('3. Layout Parts'!$A$2:$A$3001,$A1160)=0,"NOT ON BOARD","OK"))</f>
        <v/>
      </c>
    </row>
    <row r="1161" customFormat="false" ht="15" hidden="false" customHeight="false" outlineLevel="0" collapsed="false">
      <c r="A1161" s="14"/>
      <c r="B1161" s="14"/>
      <c r="C1161" s="15"/>
      <c r="D1161" s="15"/>
      <c r="E1161" s="15"/>
      <c r="F1161" s="9" t="str">
        <f aca="false">IF($A1161="","",IF(COUNTIF($A$2:$A$3001,$A1161)&gt;1,"DUPLICATE",""))</f>
        <v/>
      </c>
      <c r="G1161" s="9" t="str">
        <f aca="false">IF($A1161="","",IF(COUNTIF('3. Layout Parts'!$A$2:$A$3001,$A1161)=0,"NOT ON BOARD","OK"))</f>
        <v/>
      </c>
    </row>
    <row r="1162" customFormat="false" ht="15" hidden="false" customHeight="false" outlineLevel="0" collapsed="false">
      <c r="A1162" s="14"/>
      <c r="B1162" s="14"/>
      <c r="C1162" s="15"/>
      <c r="D1162" s="15"/>
      <c r="E1162" s="15"/>
      <c r="F1162" s="9" t="str">
        <f aca="false">IF($A1162="","",IF(COUNTIF($A$2:$A$3001,$A1162)&gt;1,"DUPLICATE",""))</f>
        <v/>
      </c>
      <c r="G1162" s="9" t="str">
        <f aca="false">IF($A1162="","",IF(COUNTIF('3. Layout Parts'!$A$2:$A$3001,$A1162)=0,"NOT ON BOARD","OK"))</f>
        <v/>
      </c>
    </row>
    <row r="1163" customFormat="false" ht="15" hidden="false" customHeight="false" outlineLevel="0" collapsed="false">
      <c r="A1163" s="14"/>
      <c r="B1163" s="14"/>
      <c r="C1163" s="15"/>
      <c r="D1163" s="15"/>
      <c r="E1163" s="15"/>
      <c r="F1163" s="9" t="str">
        <f aca="false">IF($A1163="","",IF(COUNTIF($A$2:$A$3001,$A1163)&gt;1,"DUPLICATE",""))</f>
        <v/>
      </c>
      <c r="G1163" s="9" t="str">
        <f aca="false">IF($A1163="","",IF(COUNTIF('3. Layout Parts'!$A$2:$A$3001,$A1163)=0,"NOT ON BOARD","OK"))</f>
        <v/>
      </c>
    </row>
    <row r="1164" customFormat="false" ht="15" hidden="false" customHeight="false" outlineLevel="0" collapsed="false">
      <c r="A1164" s="14"/>
      <c r="B1164" s="14"/>
      <c r="C1164" s="15"/>
      <c r="D1164" s="15"/>
      <c r="E1164" s="15"/>
      <c r="F1164" s="9" t="str">
        <f aca="false">IF($A1164="","",IF(COUNTIF($A$2:$A$3001,$A1164)&gt;1,"DUPLICATE",""))</f>
        <v/>
      </c>
      <c r="G1164" s="9" t="str">
        <f aca="false">IF($A1164="","",IF(COUNTIF('3. Layout Parts'!$A$2:$A$3001,$A1164)=0,"NOT ON BOARD","OK"))</f>
        <v/>
      </c>
    </row>
    <row r="1165" customFormat="false" ht="15" hidden="false" customHeight="false" outlineLevel="0" collapsed="false">
      <c r="A1165" s="14"/>
      <c r="B1165" s="14"/>
      <c r="C1165" s="15"/>
      <c r="D1165" s="15"/>
      <c r="E1165" s="15"/>
      <c r="F1165" s="9" t="str">
        <f aca="false">IF($A1165="","",IF(COUNTIF($A$2:$A$3001,$A1165)&gt;1,"DUPLICATE",""))</f>
        <v/>
      </c>
      <c r="G1165" s="9" t="str">
        <f aca="false">IF($A1165="","",IF(COUNTIF('3. Layout Parts'!$A$2:$A$3001,$A1165)=0,"NOT ON BOARD","OK"))</f>
        <v/>
      </c>
    </row>
    <row r="1166" customFormat="false" ht="15" hidden="false" customHeight="false" outlineLevel="0" collapsed="false">
      <c r="A1166" s="14"/>
      <c r="B1166" s="14"/>
      <c r="C1166" s="15"/>
      <c r="D1166" s="15"/>
      <c r="E1166" s="15"/>
      <c r="F1166" s="9" t="str">
        <f aca="false">IF($A1166="","",IF(COUNTIF($A$2:$A$3001,$A1166)&gt;1,"DUPLICATE",""))</f>
        <v/>
      </c>
      <c r="G1166" s="9" t="str">
        <f aca="false">IF($A1166="","",IF(COUNTIF('3. Layout Parts'!$A$2:$A$3001,$A1166)=0,"NOT ON BOARD","OK"))</f>
        <v/>
      </c>
    </row>
    <row r="1167" customFormat="false" ht="15" hidden="false" customHeight="false" outlineLevel="0" collapsed="false">
      <c r="A1167" s="14"/>
      <c r="B1167" s="14"/>
      <c r="C1167" s="15"/>
      <c r="D1167" s="15"/>
      <c r="E1167" s="15"/>
      <c r="F1167" s="9" t="str">
        <f aca="false">IF($A1167="","",IF(COUNTIF($A$2:$A$3001,$A1167)&gt;1,"DUPLICATE",""))</f>
        <v/>
      </c>
      <c r="G1167" s="9" t="str">
        <f aca="false">IF($A1167="","",IF(COUNTIF('3. Layout Parts'!$A$2:$A$3001,$A1167)=0,"NOT ON BOARD","OK"))</f>
        <v/>
      </c>
    </row>
    <row r="1168" customFormat="false" ht="15" hidden="false" customHeight="false" outlineLevel="0" collapsed="false">
      <c r="A1168" s="14"/>
      <c r="B1168" s="14"/>
      <c r="C1168" s="15"/>
      <c r="D1168" s="15"/>
      <c r="E1168" s="15"/>
      <c r="F1168" s="9" t="str">
        <f aca="false">IF($A1168="","",IF(COUNTIF($A$2:$A$3001,$A1168)&gt;1,"DUPLICATE",""))</f>
        <v/>
      </c>
      <c r="G1168" s="9" t="str">
        <f aca="false">IF($A1168="","",IF(COUNTIF('3. Layout Parts'!$A$2:$A$3001,$A1168)=0,"NOT ON BOARD","OK"))</f>
        <v/>
      </c>
    </row>
    <row r="1169" customFormat="false" ht="15" hidden="false" customHeight="false" outlineLevel="0" collapsed="false">
      <c r="A1169" s="14"/>
      <c r="B1169" s="14"/>
      <c r="C1169" s="15"/>
      <c r="D1169" s="15"/>
      <c r="E1169" s="15"/>
      <c r="F1169" s="9" t="str">
        <f aca="false">IF($A1169="","",IF(COUNTIF($A$2:$A$3001,$A1169)&gt;1,"DUPLICATE",""))</f>
        <v/>
      </c>
      <c r="G1169" s="9" t="str">
        <f aca="false">IF($A1169="","",IF(COUNTIF('3. Layout Parts'!$A$2:$A$3001,$A1169)=0,"NOT ON BOARD","OK"))</f>
        <v/>
      </c>
    </row>
    <row r="1170" customFormat="false" ht="15" hidden="false" customHeight="false" outlineLevel="0" collapsed="false">
      <c r="A1170" s="14"/>
      <c r="B1170" s="14"/>
      <c r="C1170" s="15"/>
      <c r="D1170" s="15"/>
      <c r="E1170" s="15"/>
      <c r="F1170" s="9" t="str">
        <f aca="false">IF($A1170="","",IF(COUNTIF($A$2:$A$3001,$A1170)&gt;1,"DUPLICATE",""))</f>
        <v/>
      </c>
      <c r="G1170" s="9" t="str">
        <f aca="false">IF($A1170="","",IF(COUNTIF('3. Layout Parts'!$A$2:$A$3001,$A1170)=0,"NOT ON BOARD","OK"))</f>
        <v/>
      </c>
    </row>
    <row r="1171" customFormat="false" ht="15" hidden="false" customHeight="false" outlineLevel="0" collapsed="false">
      <c r="A1171" s="14"/>
      <c r="B1171" s="14"/>
      <c r="C1171" s="15"/>
      <c r="D1171" s="15"/>
      <c r="E1171" s="15"/>
      <c r="F1171" s="9" t="str">
        <f aca="false">IF($A1171="","",IF(COUNTIF($A$2:$A$3001,$A1171)&gt;1,"DUPLICATE",""))</f>
        <v/>
      </c>
      <c r="G1171" s="9" t="str">
        <f aca="false">IF($A1171="","",IF(COUNTIF('3. Layout Parts'!$A$2:$A$3001,$A1171)=0,"NOT ON BOARD","OK"))</f>
        <v/>
      </c>
    </row>
    <row r="1172" customFormat="false" ht="15" hidden="false" customHeight="false" outlineLevel="0" collapsed="false">
      <c r="A1172" s="14"/>
      <c r="B1172" s="14"/>
      <c r="C1172" s="15"/>
      <c r="D1172" s="15"/>
      <c r="E1172" s="15"/>
      <c r="F1172" s="9" t="str">
        <f aca="false">IF($A1172="","",IF(COUNTIF($A$2:$A$3001,$A1172)&gt;1,"DUPLICATE",""))</f>
        <v/>
      </c>
      <c r="G1172" s="9" t="str">
        <f aca="false">IF($A1172="","",IF(COUNTIF('3. Layout Parts'!$A$2:$A$3001,$A1172)=0,"NOT ON BOARD","OK"))</f>
        <v/>
      </c>
    </row>
    <row r="1173" customFormat="false" ht="15" hidden="false" customHeight="false" outlineLevel="0" collapsed="false">
      <c r="A1173" s="14"/>
      <c r="B1173" s="14"/>
      <c r="C1173" s="15"/>
      <c r="D1173" s="15"/>
      <c r="E1173" s="15"/>
      <c r="F1173" s="9" t="str">
        <f aca="false">IF($A1173="","",IF(COUNTIF($A$2:$A$3001,$A1173)&gt;1,"DUPLICATE",""))</f>
        <v/>
      </c>
      <c r="G1173" s="9" t="str">
        <f aca="false">IF($A1173="","",IF(COUNTIF('3. Layout Parts'!$A$2:$A$3001,$A1173)=0,"NOT ON BOARD","OK"))</f>
        <v/>
      </c>
    </row>
    <row r="1174" customFormat="false" ht="15" hidden="false" customHeight="false" outlineLevel="0" collapsed="false">
      <c r="A1174" s="14"/>
      <c r="B1174" s="14"/>
      <c r="C1174" s="15"/>
      <c r="D1174" s="15"/>
      <c r="E1174" s="15"/>
      <c r="F1174" s="9" t="str">
        <f aca="false">IF($A1174="","",IF(COUNTIF($A$2:$A$3001,$A1174)&gt;1,"DUPLICATE",""))</f>
        <v/>
      </c>
      <c r="G1174" s="9" t="str">
        <f aca="false">IF($A1174="","",IF(COUNTIF('3. Layout Parts'!$A$2:$A$3001,$A1174)=0,"NOT ON BOARD","OK"))</f>
        <v/>
      </c>
    </row>
    <row r="1175" customFormat="false" ht="15" hidden="false" customHeight="false" outlineLevel="0" collapsed="false">
      <c r="A1175" s="14"/>
      <c r="B1175" s="14"/>
      <c r="C1175" s="15"/>
      <c r="D1175" s="15"/>
      <c r="E1175" s="15"/>
      <c r="F1175" s="9" t="str">
        <f aca="false">IF($A1175="","",IF(COUNTIF($A$2:$A$3001,$A1175)&gt;1,"DUPLICATE",""))</f>
        <v/>
      </c>
      <c r="G1175" s="9" t="str">
        <f aca="false">IF($A1175="","",IF(COUNTIF('3. Layout Parts'!$A$2:$A$3001,$A1175)=0,"NOT ON BOARD","OK"))</f>
        <v/>
      </c>
    </row>
    <row r="1176" customFormat="false" ht="15" hidden="false" customHeight="false" outlineLevel="0" collapsed="false">
      <c r="A1176" s="14"/>
      <c r="B1176" s="14"/>
      <c r="C1176" s="15"/>
      <c r="D1176" s="15"/>
      <c r="E1176" s="15"/>
      <c r="F1176" s="9" t="str">
        <f aca="false">IF($A1176="","",IF(COUNTIF($A$2:$A$3001,$A1176)&gt;1,"DUPLICATE",""))</f>
        <v/>
      </c>
      <c r="G1176" s="9" t="str">
        <f aca="false">IF($A1176="","",IF(COUNTIF('3. Layout Parts'!$A$2:$A$3001,$A1176)=0,"NOT ON BOARD","OK"))</f>
        <v/>
      </c>
    </row>
    <row r="1177" customFormat="false" ht="15" hidden="false" customHeight="false" outlineLevel="0" collapsed="false">
      <c r="A1177" s="14"/>
      <c r="B1177" s="14"/>
      <c r="C1177" s="15"/>
      <c r="D1177" s="15"/>
      <c r="E1177" s="15"/>
      <c r="F1177" s="9" t="str">
        <f aca="false">IF($A1177="","",IF(COUNTIF($A$2:$A$3001,$A1177)&gt;1,"DUPLICATE",""))</f>
        <v/>
      </c>
      <c r="G1177" s="9" t="str">
        <f aca="false">IF($A1177="","",IF(COUNTIF('3. Layout Parts'!$A$2:$A$3001,$A1177)=0,"NOT ON BOARD","OK"))</f>
        <v/>
      </c>
    </row>
    <row r="1178" customFormat="false" ht="15" hidden="false" customHeight="false" outlineLevel="0" collapsed="false">
      <c r="A1178" s="14"/>
      <c r="B1178" s="14"/>
      <c r="C1178" s="15"/>
      <c r="D1178" s="15"/>
      <c r="E1178" s="15"/>
      <c r="F1178" s="9" t="str">
        <f aca="false">IF($A1178="","",IF(COUNTIF($A$2:$A$3001,$A1178)&gt;1,"DUPLICATE",""))</f>
        <v/>
      </c>
      <c r="G1178" s="9" t="str">
        <f aca="false">IF($A1178="","",IF(COUNTIF('3. Layout Parts'!$A$2:$A$3001,$A1178)=0,"NOT ON BOARD","OK"))</f>
        <v/>
      </c>
    </row>
    <row r="1179" customFormat="false" ht="15" hidden="false" customHeight="false" outlineLevel="0" collapsed="false">
      <c r="A1179" s="14"/>
      <c r="B1179" s="14"/>
      <c r="C1179" s="15"/>
      <c r="D1179" s="15"/>
      <c r="E1179" s="15"/>
      <c r="F1179" s="9" t="str">
        <f aca="false">IF($A1179="","",IF(COUNTIF($A$2:$A$3001,$A1179)&gt;1,"DUPLICATE",""))</f>
        <v/>
      </c>
      <c r="G1179" s="9" t="str">
        <f aca="false">IF($A1179="","",IF(COUNTIF('3. Layout Parts'!$A$2:$A$3001,$A1179)=0,"NOT ON BOARD","OK"))</f>
        <v/>
      </c>
    </row>
    <row r="1180" customFormat="false" ht="15" hidden="false" customHeight="false" outlineLevel="0" collapsed="false">
      <c r="A1180" s="14"/>
      <c r="B1180" s="14"/>
      <c r="C1180" s="15"/>
      <c r="D1180" s="15"/>
      <c r="E1180" s="15"/>
      <c r="F1180" s="9" t="str">
        <f aca="false">IF($A1180="","",IF(COUNTIF($A$2:$A$3001,$A1180)&gt;1,"DUPLICATE",""))</f>
        <v/>
      </c>
      <c r="G1180" s="9" t="str">
        <f aca="false">IF($A1180="","",IF(COUNTIF('3. Layout Parts'!$A$2:$A$3001,$A1180)=0,"NOT ON BOARD","OK"))</f>
        <v/>
      </c>
    </row>
    <row r="1181" customFormat="false" ht="15" hidden="false" customHeight="false" outlineLevel="0" collapsed="false">
      <c r="A1181" s="14"/>
      <c r="B1181" s="14"/>
      <c r="C1181" s="15"/>
      <c r="D1181" s="15"/>
      <c r="E1181" s="15"/>
      <c r="F1181" s="9" t="str">
        <f aca="false">IF($A1181="","",IF(COUNTIF($A$2:$A$3001,$A1181)&gt;1,"DUPLICATE",""))</f>
        <v/>
      </c>
      <c r="G1181" s="9" t="str">
        <f aca="false">IF($A1181="","",IF(COUNTIF('3. Layout Parts'!$A$2:$A$3001,$A1181)=0,"NOT ON BOARD","OK"))</f>
        <v/>
      </c>
    </row>
    <row r="1182" customFormat="false" ht="15" hidden="false" customHeight="false" outlineLevel="0" collapsed="false">
      <c r="A1182" s="14"/>
      <c r="B1182" s="14"/>
      <c r="C1182" s="15"/>
      <c r="D1182" s="15"/>
      <c r="E1182" s="15"/>
      <c r="F1182" s="9" t="str">
        <f aca="false">IF($A1182="","",IF(COUNTIF($A$2:$A$3001,$A1182)&gt;1,"DUPLICATE",""))</f>
        <v/>
      </c>
      <c r="G1182" s="9" t="str">
        <f aca="false">IF($A1182="","",IF(COUNTIF('3. Layout Parts'!$A$2:$A$3001,$A1182)=0,"NOT ON BOARD","OK"))</f>
        <v/>
      </c>
    </row>
    <row r="1183" customFormat="false" ht="15" hidden="false" customHeight="false" outlineLevel="0" collapsed="false">
      <c r="A1183" s="14"/>
      <c r="B1183" s="14"/>
      <c r="C1183" s="15"/>
      <c r="D1183" s="15"/>
      <c r="E1183" s="15"/>
      <c r="F1183" s="9" t="str">
        <f aca="false">IF($A1183="","",IF(COUNTIF($A$2:$A$3001,$A1183)&gt;1,"DUPLICATE",""))</f>
        <v/>
      </c>
      <c r="G1183" s="9" t="str">
        <f aca="false">IF($A1183="","",IF(COUNTIF('3. Layout Parts'!$A$2:$A$3001,$A1183)=0,"NOT ON BOARD","OK"))</f>
        <v/>
      </c>
    </row>
    <row r="1184" customFormat="false" ht="15" hidden="false" customHeight="false" outlineLevel="0" collapsed="false">
      <c r="A1184" s="14"/>
      <c r="B1184" s="14"/>
      <c r="C1184" s="15"/>
      <c r="D1184" s="15"/>
      <c r="E1184" s="15"/>
      <c r="F1184" s="9" t="str">
        <f aca="false">IF($A1184="","",IF(COUNTIF($A$2:$A$3001,$A1184)&gt;1,"DUPLICATE",""))</f>
        <v/>
      </c>
      <c r="G1184" s="9" t="str">
        <f aca="false">IF($A1184="","",IF(COUNTIF('3. Layout Parts'!$A$2:$A$3001,$A1184)=0,"NOT ON BOARD","OK"))</f>
        <v/>
      </c>
    </row>
    <row r="1185" customFormat="false" ht="15" hidden="false" customHeight="false" outlineLevel="0" collapsed="false">
      <c r="A1185" s="14"/>
      <c r="B1185" s="14"/>
      <c r="C1185" s="15"/>
      <c r="D1185" s="15"/>
      <c r="E1185" s="15"/>
      <c r="F1185" s="9" t="str">
        <f aca="false">IF($A1185="","",IF(COUNTIF($A$2:$A$3001,$A1185)&gt;1,"DUPLICATE",""))</f>
        <v/>
      </c>
      <c r="G1185" s="9" t="str">
        <f aca="false">IF($A1185="","",IF(COUNTIF('3. Layout Parts'!$A$2:$A$3001,$A1185)=0,"NOT ON BOARD","OK"))</f>
        <v/>
      </c>
    </row>
    <row r="1186" customFormat="false" ht="15" hidden="false" customHeight="false" outlineLevel="0" collapsed="false">
      <c r="A1186" s="14"/>
      <c r="B1186" s="14"/>
      <c r="C1186" s="15"/>
      <c r="D1186" s="15"/>
      <c r="E1186" s="15"/>
      <c r="F1186" s="9" t="str">
        <f aca="false">IF($A1186="","",IF(COUNTIF($A$2:$A$3001,$A1186)&gt;1,"DUPLICATE",""))</f>
        <v/>
      </c>
      <c r="G1186" s="9" t="str">
        <f aca="false">IF($A1186="","",IF(COUNTIF('3. Layout Parts'!$A$2:$A$3001,$A1186)=0,"NOT ON BOARD","OK"))</f>
        <v/>
      </c>
    </row>
    <row r="1187" customFormat="false" ht="15" hidden="false" customHeight="false" outlineLevel="0" collapsed="false">
      <c r="A1187" s="14"/>
      <c r="B1187" s="14"/>
      <c r="C1187" s="15"/>
      <c r="D1187" s="15"/>
      <c r="E1187" s="15"/>
      <c r="F1187" s="9" t="str">
        <f aca="false">IF($A1187="","",IF(COUNTIF($A$2:$A$3001,$A1187)&gt;1,"DUPLICATE",""))</f>
        <v/>
      </c>
      <c r="G1187" s="9" t="str">
        <f aca="false">IF($A1187="","",IF(COUNTIF('3. Layout Parts'!$A$2:$A$3001,$A1187)=0,"NOT ON BOARD","OK"))</f>
        <v/>
      </c>
    </row>
    <row r="1188" customFormat="false" ht="15" hidden="false" customHeight="false" outlineLevel="0" collapsed="false">
      <c r="A1188" s="14"/>
      <c r="B1188" s="14"/>
      <c r="C1188" s="15"/>
      <c r="D1188" s="15"/>
      <c r="E1188" s="15"/>
      <c r="F1188" s="9" t="str">
        <f aca="false">IF($A1188="","",IF(COUNTIF($A$2:$A$3001,$A1188)&gt;1,"DUPLICATE",""))</f>
        <v/>
      </c>
      <c r="G1188" s="9" t="str">
        <f aca="false">IF($A1188="","",IF(COUNTIF('3. Layout Parts'!$A$2:$A$3001,$A1188)=0,"NOT ON BOARD","OK"))</f>
        <v/>
      </c>
    </row>
    <row r="1189" customFormat="false" ht="15" hidden="false" customHeight="false" outlineLevel="0" collapsed="false">
      <c r="A1189" s="14"/>
      <c r="B1189" s="14"/>
      <c r="C1189" s="15"/>
      <c r="D1189" s="15"/>
      <c r="E1189" s="15"/>
      <c r="F1189" s="9" t="str">
        <f aca="false">IF($A1189="","",IF(COUNTIF($A$2:$A$3001,$A1189)&gt;1,"DUPLICATE",""))</f>
        <v/>
      </c>
      <c r="G1189" s="9" t="str">
        <f aca="false">IF($A1189="","",IF(COUNTIF('3. Layout Parts'!$A$2:$A$3001,$A1189)=0,"NOT ON BOARD","OK"))</f>
        <v/>
      </c>
    </row>
    <row r="1190" customFormat="false" ht="15" hidden="false" customHeight="false" outlineLevel="0" collapsed="false">
      <c r="A1190" s="14"/>
      <c r="B1190" s="14"/>
      <c r="C1190" s="15"/>
      <c r="D1190" s="15"/>
      <c r="E1190" s="15"/>
      <c r="F1190" s="9" t="str">
        <f aca="false">IF($A1190="","",IF(COUNTIF($A$2:$A$3001,$A1190)&gt;1,"DUPLICATE",""))</f>
        <v/>
      </c>
      <c r="G1190" s="9" t="str">
        <f aca="false">IF($A1190="","",IF(COUNTIF('3. Layout Parts'!$A$2:$A$3001,$A1190)=0,"NOT ON BOARD","OK"))</f>
        <v/>
      </c>
    </row>
    <row r="1191" customFormat="false" ht="15" hidden="false" customHeight="false" outlineLevel="0" collapsed="false">
      <c r="A1191" s="14"/>
      <c r="B1191" s="14"/>
      <c r="C1191" s="15"/>
      <c r="D1191" s="15"/>
      <c r="E1191" s="15"/>
      <c r="F1191" s="9" t="str">
        <f aca="false">IF($A1191="","",IF(COUNTIF($A$2:$A$3001,$A1191)&gt;1,"DUPLICATE",""))</f>
        <v/>
      </c>
      <c r="G1191" s="9" t="str">
        <f aca="false">IF($A1191="","",IF(COUNTIF('3. Layout Parts'!$A$2:$A$3001,$A1191)=0,"NOT ON BOARD","OK"))</f>
        <v/>
      </c>
    </row>
    <row r="1192" customFormat="false" ht="15" hidden="false" customHeight="false" outlineLevel="0" collapsed="false">
      <c r="A1192" s="14"/>
      <c r="B1192" s="14"/>
      <c r="C1192" s="15"/>
      <c r="D1192" s="15"/>
      <c r="E1192" s="15"/>
      <c r="F1192" s="9" t="str">
        <f aca="false">IF($A1192="","",IF(COUNTIF($A$2:$A$3001,$A1192)&gt;1,"DUPLICATE",""))</f>
        <v/>
      </c>
      <c r="G1192" s="9" t="str">
        <f aca="false">IF($A1192="","",IF(COUNTIF('3. Layout Parts'!$A$2:$A$3001,$A1192)=0,"NOT ON BOARD","OK"))</f>
        <v/>
      </c>
    </row>
    <row r="1193" customFormat="false" ht="15" hidden="false" customHeight="false" outlineLevel="0" collapsed="false">
      <c r="A1193" s="14"/>
      <c r="B1193" s="14"/>
      <c r="C1193" s="15"/>
      <c r="D1193" s="15"/>
      <c r="E1193" s="15"/>
      <c r="F1193" s="9" t="str">
        <f aca="false">IF($A1193="","",IF(COUNTIF($A$2:$A$3001,$A1193)&gt;1,"DUPLICATE",""))</f>
        <v/>
      </c>
      <c r="G1193" s="9" t="str">
        <f aca="false">IF($A1193="","",IF(COUNTIF('3. Layout Parts'!$A$2:$A$3001,$A1193)=0,"NOT ON BOARD","OK"))</f>
        <v/>
      </c>
    </row>
    <row r="1194" customFormat="false" ht="15" hidden="false" customHeight="false" outlineLevel="0" collapsed="false">
      <c r="A1194" s="14"/>
      <c r="B1194" s="14"/>
      <c r="C1194" s="15"/>
      <c r="D1194" s="15"/>
      <c r="E1194" s="15"/>
      <c r="F1194" s="9" t="str">
        <f aca="false">IF($A1194="","",IF(COUNTIF($A$2:$A$3001,$A1194)&gt;1,"DUPLICATE",""))</f>
        <v/>
      </c>
      <c r="G1194" s="9" t="str">
        <f aca="false">IF($A1194="","",IF(COUNTIF('3. Layout Parts'!$A$2:$A$3001,$A1194)=0,"NOT ON BOARD","OK"))</f>
        <v/>
      </c>
    </row>
    <row r="1195" customFormat="false" ht="15" hidden="false" customHeight="false" outlineLevel="0" collapsed="false">
      <c r="A1195" s="14"/>
      <c r="B1195" s="14"/>
      <c r="C1195" s="15"/>
      <c r="D1195" s="15"/>
      <c r="E1195" s="15"/>
      <c r="F1195" s="9" t="str">
        <f aca="false">IF($A1195="","",IF(COUNTIF($A$2:$A$3001,$A1195)&gt;1,"DUPLICATE",""))</f>
        <v/>
      </c>
      <c r="G1195" s="9" t="str">
        <f aca="false">IF($A1195="","",IF(COUNTIF('3. Layout Parts'!$A$2:$A$3001,$A1195)=0,"NOT ON BOARD","OK"))</f>
        <v/>
      </c>
    </row>
    <row r="1196" customFormat="false" ht="15" hidden="false" customHeight="false" outlineLevel="0" collapsed="false">
      <c r="A1196" s="14"/>
      <c r="B1196" s="14"/>
      <c r="C1196" s="15"/>
      <c r="D1196" s="15"/>
      <c r="E1196" s="15"/>
      <c r="F1196" s="9" t="str">
        <f aca="false">IF($A1196="","",IF(COUNTIF($A$2:$A$3001,$A1196)&gt;1,"DUPLICATE",""))</f>
        <v/>
      </c>
      <c r="G1196" s="9" t="str">
        <f aca="false">IF($A1196="","",IF(COUNTIF('3. Layout Parts'!$A$2:$A$3001,$A1196)=0,"NOT ON BOARD","OK"))</f>
        <v/>
      </c>
    </row>
    <row r="1197" customFormat="false" ht="15" hidden="false" customHeight="false" outlineLevel="0" collapsed="false">
      <c r="A1197" s="14"/>
      <c r="B1197" s="14"/>
      <c r="C1197" s="15"/>
      <c r="D1197" s="15"/>
      <c r="E1197" s="15"/>
      <c r="F1197" s="9" t="str">
        <f aca="false">IF($A1197="","",IF(COUNTIF($A$2:$A$3001,$A1197)&gt;1,"DUPLICATE",""))</f>
        <v/>
      </c>
      <c r="G1197" s="9" t="str">
        <f aca="false">IF($A1197="","",IF(COUNTIF('3. Layout Parts'!$A$2:$A$3001,$A1197)=0,"NOT ON BOARD","OK"))</f>
        <v/>
      </c>
    </row>
    <row r="1198" customFormat="false" ht="15" hidden="false" customHeight="false" outlineLevel="0" collapsed="false">
      <c r="A1198" s="14"/>
      <c r="B1198" s="14"/>
      <c r="C1198" s="15"/>
      <c r="D1198" s="15"/>
      <c r="E1198" s="15"/>
      <c r="F1198" s="9" t="str">
        <f aca="false">IF($A1198="","",IF(COUNTIF($A$2:$A$3001,$A1198)&gt;1,"DUPLICATE",""))</f>
        <v/>
      </c>
      <c r="G1198" s="9" t="str">
        <f aca="false">IF($A1198="","",IF(COUNTIF('3. Layout Parts'!$A$2:$A$3001,$A1198)=0,"NOT ON BOARD","OK"))</f>
        <v/>
      </c>
    </row>
    <row r="1199" customFormat="false" ht="15" hidden="false" customHeight="false" outlineLevel="0" collapsed="false">
      <c r="A1199" s="14"/>
      <c r="B1199" s="14"/>
      <c r="C1199" s="15"/>
      <c r="D1199" s="15"/>
      <c r="E1199" s="15"/>
      <c r="F1199" s="9" t="str">
        <f aca="false">IF($A1199="","",IF(COUNTIF($A$2:$A$3001,$A1199)&gt;1,"DUPLICATE",""))</f>
        <v/>
      </c>
      <c r="G1199" s="9" t="str">
        <f aca="false">IF($A1199="","",IF(COUNTIF('3. Layout Parts'!$A$2:$A$3001,$A1199)=0,"NOT ON BOARD","OK"))</f>
        <v/>
      </c>
    </row>
    <row r="1200" customFormat="false" ht="15" hidden="false" customHeight="false" outlineLevel="0" collapsed="false">
      <c r="A1200" s="14"/>
      <c r="B1200" s="14"/>
      <c r="C1200" s="15"/>
      <c r="D1200" s="15"/>
      <c r="E1200" s="15"/>
      <c r="F1200" s="9" t="str">
        <f aca="false">IF($A1200="","",IF(COUNTIF($A$2:$A$3001,$A1200)&gt;1,"DUPLICATE",""))</f>
        <v/>
      </c>
      <c r="G1200" s="9" t="str">
        <f aca="false">IF($A1200="","",IF(COUNTIF('3. Layout Parts'!$A$2:$A$3001,$A1200)=0,"NOT ON BOARD","OK"))</f>
        <v/>
      </c>
    </row>
    <row r="1201" customFormat="false" ht="15" hidden="false" customHeight="false" outlineLevel="0" collapsed="false">
      <c r="A1201" s="14"/>
      <c r="B1201" s="14"/>
      <c r="C1201" s="15"/>
      <c r="D1201" s="15"/>
      <c r="E1201" s="15"/>
      <c r="F1201" s="9" t="str">
        <f aca="false">IF($A1201="","",IF(COUNTIF($A$2:$A$3001,$A1201)&gt;1,"DUPLICATE",""))</f>
        <v/>
      </c>
      <c r="G1201" s="9" t="str">
        <f aca="false">IF($A1201="","",IF(COUNTIF('3. Layout Parts'!$A$2:$A$3001,$A1201)=0,"NOT ON BOARD","OK"))</f>
        <v/>
      </c>
    </row>
    <row r="1202" customFormat="false" ht="15" hidden="false" customHeight="false" outlineLevel="0" collapsed="false">
      <c r="A1202" s="14"/>
      <c r="B1202" s="14"/>
      <c r="C1202" s="15"/>
      <c r="D1202" s="15"/>
      <c r="E1202" s="15"/>
      <c r="F1202" s="9" t="str">
        <f aca="false">IF($A1202="","",IF(COUNTIF($A$2:$A$3001,$A1202)&gt;1,"DUPLICATE",""))</f>
        <v/>
      </c>
      <c r="G1202" s="9" t="str">
        <f aca="false">IF($A1202="","",IF(COUNTIF('3. Layout Parts'!$A$2:$A$3001,$A1202)=0,"NOT ON BOARD","OK"))</f>
        <v/>
      </c>
    </row>
    <row r="1203" customFormat="false" ht="15" hidden="false" customHeight="false" outlineLevel="0" collapsed="false">
      <c r="A1203" s="14"/>
      <c r="B1203" s="14"/>
      <c r="C1203" s="15"/>
      <c r="D1203" s="15"/>
      <c r="E1203" s="15"/>
      <c r="F1203" s="9" t="str">
        <f aca="false">IF($A1203="","",IF(COUNTIF($A$2:$A$3001,$A1203)&gt;1,"DUPLICATE",""))</f>
        <v/>
      </c>
      <c r="G1203" s="9" t="str">
        <f aca="false">IF($A1203="","",IF(COUNTIF('3. Layout Parts'!$A$2:$A$3001,$A1203)=0,"NOT ON BOARD","OK"))</f>
        <v/>
      </c>
    </row>
    <row r="1204" customFormat="false" ht="15" hidden="false" customHeight="false" outlineLevel="0" collapsed="false">
      <c r="A1204" s="14"/>
      <c r="B1204" s="14"/>
      <c r="C1204" s="15"/>
      <c r="D1204" s="15"/>
      <c r="E1204" s="15"/>
      <c r="F1204" s="9" t="str">
        <f aca="false">IF($A1204="","",IF(COUNTIF($A$2:$A$3001,$A1204)&gt;1,"DUPLICATE",""))</f>
        <v/>
      </c>
      <c r="G1204" s="9" t="str">
        <f aca="false">IF($A1204="","",IF(COUNTIF('3. Layout Parts'!$A$2:$A$3001,$A1204)=0,"NOT ON BOARD","OK"))</f>
        <v/>
      </c>
    </row>
    <row r="1205" customFormat="false" ht="15" hidden="false" customHeight="false" outlineLevel="0" collapsed="false">
      <c r="A1205" s="14"/>
      <c r="B1205" s="14"/>
      <c r="C1205" s="15"/>
      <c r="D1205" s="15"/>
      <c r="E1205" s="15"/>
      <c r="F1205" s="9" t="str">
        <f aca="false">IF($A1205="","",IF(COUNTIF($A$2:$A$3001,$A1205)&gt;1,"DUPLICATE",""))</f>
        <v/>
      </c>
      <c r="G1205" s="9" t="str">
        <f aca="false">IF($A1205="","",IF(COUNTIF('3. Layout Parts'!$A$2:$A$3001,$A1205)=0,"NOT ON BOARD","OK"))</f>
        <v/>
      </c>
    </row>
    <row r="1206" customFormat="false" ht="15" hidden="false" customHeight="false" outlineLevel="0" collapsed="false">
      <c r="A1206" s="14"/>
      <c r="B1206" s="14"/>
      <c r="C1206" s="15"/>
      <c r="D1206" s="15"/>
      <c r="E1206" s="15"/>
      <c r="F1206" s="9" t="str">
        <f aca="false">IF($A1206="","",IF(COUNTIF($A$2:$A$3001,$A1206)&gt;1,"DUPLICATE",""))</f>
        <v/>
      </c>
      <c r="G1206" s="9" t="str">
        <f aca="false">IF($A1206="","",IF(COUNTIF('3. Layout Parts'!$A$2:$A$3001,$A1206)=0,"NOT ON BOARD","OK"))</f>
        <v/>
      </c>
    </row>
    <row r="1207" customFormat="false" ht="15" hidden="false" customHeight="false" outlineLevel="0" collapsed="false">
      <c r="A1207" s="14"/>
      <c r="B1207" s="14"/>
      <c r="C1207" s="15"/>
      <c r="D1207" s="15"/>
      <c r="E1207" s="15"/>
      <c r="F1207" s="9" t="str">
        <f aca="false">IF($A1207="","",IF(COUNTIF($A$2:$A$3001,$A1207)&gt;1,"DUPLICATE",""))</f>
        <v/>
      </c>
      <c r="G1207" s="9" t="str">
        <f aca="false">IF($A1207="","",IF(COUNTIF('3. Layout Parts'!$A$2:$A$3001,$A1207)=0,"NOT ON BOARD","OK"))</f>
        <v/>
      </c>
    </row>
    <row r="1208" customFormat="false" ht="15" hidden="false" customHeight="false" outlineLevel="0" collapsed="false">
      <c r="A1208" s="14"/>
      <c r="B1208" s="14"/>
      <c r="C1208" s="15"/>
      <c r="D1208" s="15"/>
      <c r="E1208" s="15"/>
      <c r="F1208" s="9" t="str">
        <f aca="false">IF($A1208="","",IF(COUNTIF($A$2:$A$3001,$A1208)&gt;1,"DUPLICATE",""))</f>
        <v/>
      </c>
      <c r="G1208" s="9" t="str">
        <f aca="false">IF($A1208="","",IF(COUNTIF('3. Layout Parts'!$A$2:$A$3001,$A1208)=0,"NOT ON BOARD","OK"))</f>
        <v/>
      </c>
    </row>
    <row r="1209" customFormat="false" ht="15" hidden="false" customHeight="false" outlineLevel="0" collapsed="false">
      <c r="A1209" s="14"/>
      <c r="B1209" s="14"/>
      <c r="C1209" s="15"/>
      <c r="D1209" s="15"/>
      <c r="E1209" s="15"/>
      <c r="F1209" s="9" t="str">
        <f aca="false">IF($A1209="","",IF(COUNTIF($A$2:$A$3001,$A1209)&gt;1,"DUPLICATE",""))</f>
        <v/>
      </c>
      <c r="G1209" s="9" t="str">
        <f aca="false">IF($A1209="","",IF(COUNTIF('3. Layout Parts'!$A$2:$A$3001,$A1209)=0,"NOT ON BOARD","OK"))</f>
        <v/>
      </c>
    </row>
    <row r="1210" customFormat="false" ht="15" hidden="false" customHeight="false" outlineLevel="0" collapsed="false">
      <c r="A1210" s="14"/>
      <c r="B1210" s="14"/>
      <c r="C1210" s="15"/>
      <c r="D1210" s="15"/>
      <c r="E1210" s="15"/>
      <c r="F1210" s="9" t="str">
        <f aca="false">IF($A1210="","",IF(COUNTIF($A$2:$A$3001,$A1210)&gt;1,"DUPLICATE",""))</f>
        <v/>
      </c>
      <c r="G1210" s="9" t="str">
        <f aca="false">IF($A1210="","",IF(COUNTIF('3. Layout Parts'!$A$2:$A$3001,$A1210)=0,"NOT ON BOARD","OK"))</f>
        <v/>
      </c>
    </row>
    <row r="1211" customFormat="false" ht="15" hidden="false" customHeight="false" outlineLevel="0" collapsed="false">
      <c r="A1211" s="14"/>
      <c r="B1211" s="14"/>
      <c r="C1211" s="15"/>
      <c r="D1211" s="15"/>
      <c r="E1211" s="15"/>
      <c r="F1211" s="9" t="str">
        <f aca="false">IF($A1211="","",IF(COUNTIF($A$2:$A$3001,$A1211)&gt;1,"DUPLICATE",""))</f>
        <v/>
      </c>
      <c r="G1211" s="9" t="str">
        <f aca="false">IF($A1211="","",IF(COUNTIF('3. Layout Parts'!$A$2:$A$3001,$A1211)=0,"NOT ON BOARD","OK"))</f>
        <v/>
      </c>
    </row>
    <row r="1212" customFormat="false" ht="15" hidden="false" customHeight="false" outlineLevel="0" collapsed="false">
      <c r="A1212" s="14"/>
      <c r="B1212" s="14"/>
      <c r="C1212" s="15"/>
      <c r="D1212" s="15"/>
      <c r="E1212" s="15"/>
      <c r="F1212" s="9" t="str">
        <f aca="false">IF($A1212="","",IF(COUNTIF($A$2:$A$3001,$A1212)&gt;1,"DUPLICATE",""))</f>
        <v/>
      </c>
      <c r="G1212" s="9" t="str">
        <f aca="false">IF($A1212="","",IF(COUNTIF('3. Layout Parts'!$A$2:$A$3001,$A1212)=0,"NOT ON BOARD","OK"))</f>
        <v/>
      </c>
    </row>
    <row r="1213" customFormat="false" ht="15" hidden="false" customHeight="false" outlineLevel="0" collapsed="false">
      <c r="A1213" s="14"/>
      <c r="B1213" s="14"/>
      <c r="C1213" s="15"/>
      <c r="D1213" s="15"/>
      <c r="E1213" s="15"/>
      <c r="F1213" s="9" t="str">
        <f aca="false">IF($A1213="","",IF(COUNTIF($A$2:$A$3001,$A1213)&gt;1,"DUPLICATE",""))</f>
        <v/>
      </c>
      <c r="G1213" s="9" t="str">
        <f aca="false">IF($A1213="","",IF(COUNTIF('3. Layout Parts'!$A$2:$A$3001,$A1213)=0,"NOT ON BOARD","OK"))</f>
        <v/>
      </c>
    </row>
    <row r="1214" customFormat="false" ht="15" hidden="false" customHeight="false" outlineLevel="0" collapsed="false">
      <c r="A1214" s="14"/>
      <c r="B1214" s="14"/>
      <c r="C1214" s="15"/>
      <c r="D1214" s="15"/>
      <c r="E1214" s="15"/>
      <c r="F1214" s="9" t="str">
        <f aca="false">IF($A1214="","",IF(COUNTIF($A$2:$A$3001,$A1214)&gt;1,"DUPLICATE",""))</f>
        <v/>
      </c>
      <c r="G1214" s="9" t="str">
        <f aca="false">IF($A1214="","",IF(COUNTIF('3. Layout Parts'!$A$2:$A$3001,$A1214)=0,"NOT ON BOARD","OK"))</f>
        <v/>
      </c>
    </row>
    <row r="1215" customFormat="false" ht="15" hidden="false" customHeight="false" outlineLevel="0" collapsed="false">
      <c r="A1215" s="14"/>
      <c r="B1215" s="14"/>
      <c r="C1215" s="15"/>
      <c r="D1215" s="15"/>
      <c r="E1215" s="15"/>
      <c r="F1215" s="9" t="str">
        <f aca="false">IF($A1215="","",IF(COUNTIF($A$2:$A$3001,$A1215)&gt;1,"DUPLICATE",""))</f>
        <v/>
      </c>
      <c r="G1215" s="9" t="str">
        <f aca="false">IF($A1215="","",IF(COUNTIF('3. Layout Parts'!$A$2:$A$3001,$A1215)=0,"NOT ON BOARD","OK"))</f>
        <v/>
      </c>
    </row>
    <row r="1216" customFormat="false" ht="15" hidden="false" customHeight="false" outlineLevel="0" collapsed="false">
      <c r="A1216" s="14"/>
      <c r="B1216" s="14"/>
      <c r="C1216" s="15"/>
      <c r="D1216" s="15"/>
      <c r="E1216" s="15"/>
      <c r="F1216" s="9" t="str">
        <f aca="false">IF($A1216="","",IF(COUNTIF($A$2:$A$3001,$A1216)&gt;1,"DUPLICATE",""))</f>
        <v/>
      </c>
      <c r="G1216" s="9" t="str">
        <f aca="false">IF($A1216="","",IF(COUNTIF('3. Layout Parts'!$A$2:$A$3001,$A1216)=0,"NOT ON BOARD","OK"))</f>
        <v/>
      </c>
    </row>
    <row r="1217" customFormat="false" ht="15" hidden="false" customHeight="false" outlineLevel="0" collapsed="false">
      <c r="A1217" s="14"/>
      <c r="B1217" s="14"/>
      <c r="C1217" s="15"/>
      <c r="D1217" s="15"/>
      <c r="E1217" s="15"/>
      <c r="F1217" s="9" t="str">
        <f aca="false">IF($A1217="","",IF(COUNTIF($A$2:$A$3001,$A1217)&gt;1,"DUPLICATE",""))</f>
        <v/>
      </c>
      <c r="G1217" s="9" t="str">
        <f aca="false">IF($A1217="","",IF(COUNTIF('3. Layout Parts'!$A$2:$A$3001,$A1217)=0,"NOT ON BOARD","OK"))</f>
        <v/>
      </c>
    </row>
    <row r="1218" customFormat="false" ht="15" hidden="false" customHeight="false" outlineLevel="0" collapsed="false">
      <c r="A1218" s="14"/>
      <c r="B1218" s="14"/>
      <c r="C1218" s="15"/>
      <c r="D1218" s="15"/>
      <c r="E1218" s="15"/>
      <c r="F1218" s="9" t="str">
        <f aca="false">IF($A1218="","",IF(COUNTIF($A$2:$A$3001,$A1218)&gt;1,"DUPLICATE",""))</f>
        <v/>
      </c>
      <c r="G1218" s="9" t="str">
        <f aca="false">IF($A1218="","",IF(COUNTIF('3. Layout Parts'!$A$2:$A$3001,$A1218)=0,"NOT ON BOARD","OK"))</f>
        <v/>
      </c>
    </row>
    <row r="1219" customFormat="false" ht="15" hidden="false" customHeight="false" outlineLevel="0" collapsed="false">
      <c r="A1219" s="14"/>
      <c r="B1219" s="14"/>
      <c r="C1219" s="15"/>
      <c r="D1219" s="15"/>
      <c r="E1219" s="15"/>
      <c r="F1219" s="9" t="str">
        <f aca="false">IF($A1219="","",IF(COUNTIF($A$2:$A$3001,$A1219)&gt;1,"DUPLICATE",""))</f>
        <v/>
      </c>
      <c r="G1219" s="9" t="str">
        <f aca="false">IF($A1219="","",IF(COUNTIF('3. Layout Parts'!$A$2:$A$3001,$A1219)=0,"NOT ON BOARD","OK"))</f>
        <v/>
      </c>
    </row>
    <row r="1220" customFormat="false" ht="15" hidden="false" customHeight="false" outlineLevel="0" collapsed="false">
      <c r="A1220" s="14"/>
      <c r="B1220" s="14"/>
      <c r="C1220" s="15"/>
      <c r="D1220" s="15"/>
      <c r="E1220" s="15"/>
      <c r="F1220" s="9" t="str">
        <f aca="false">IF($A1220="","",IF(COUNTIF($A$2:$A$3001,$A1220)&gt;1,"DUPLICATE",""))</f>
        <v/>
      </c>
      <c r="G1220" s="9" t="str">
        <f aca="false">IF($A1220="","",IF(COUNTIF('3. Layout Parts'!$A$2:$A$3001,$A1220)=0,"NOT ON BOARD","OK"))</f>
        <v/>
      </c>
    </row>
    <row r="1221" customFormat="false" ht="15" hidden="false" customHeight="false" outlineLevel="0" collapsed="false">
      <c r="A1221" s="14"/>
      <c r="B1221" s="14"/>
      <c r="C1221" s="15"/>
      <c r="D1221" s="15"/>
      <c r="E1221" s="15"/>
      <c r="F1221" s="9" t="str">
        <f aca="false">IF($A1221="","",IF(COUNTIF($A$2:$A$3001,$A1221)&gt;1,"DUPLICATE",""))</f>
        <v/>
      </c>
      <c r="G1221" s="9" t="str">
        <f aca="false">IF($A1221="","",IF(COUNTIF('3. Layout Parts'!$A$2:$A$3001,$A1221)=0,"NOT ON BOARD","OK"))</f>
        <v/>
      </c>
    </row>
    <row r="1222" customFormat="false" ht="15" hidden="false" customHeight="false" outlineLevel="0" collapsed="false">
      <c r="A1222" s="14"/>
      <c r="B1222" s="14"/>
      <c r="C1222" s="15"/>
      <c r="D1222" s="15"/>
      <c r="E1222" s="15"/>
      <c r="F1222" s="9" t="str">
        <f aca="false">IF($A1222="","",IF(COUNTIF($A$2:$A$3001,$A1222)&gt;1,"DUPLICATE",""))</f>
        <v/>
      </c>
      <c r="G1222" s="9" t="str">
        <f aca="false">IF($A1222="","",IF(COUNTIF('3. Layout Parts'!$A$2:$A$3001,$A1222)=0,"NOT ON BOARD","OK"))</f>
        <v/>
      </c>
    </row>
    <row r="1223" customFormat="false" ht="15" hidden="false" customHeight="false" outlineLevel="0" collapsed="false">
      <c r="A1223" s="14"/>
      <c r="B1223" s="14"/>
      <c r="C1223" s="15"/>
      <c r="D1223" s="15"/>
      <c r="E1223" s="15"/>
      <c r="F1223" s="9" t="str">
        <f aca="false">IF($A1223="","",IF(COUNTIF($A$2:$A$3001,$A1223)&gt;1,"DUPLICATE",""))</f>
        <v/>
      </c>
      <c r="G1223" s="9" t="str">
        <f aca="false">IF($A1223="","",IF(COUNTIF('3. Layout Parts'!$A$2:$A$3001,$A1223)=0,"NOT ON BOARD","OK"))</f>
        <v/>
      </c>
    </row>
    <row r="1224" customFormat="false" ht="15" hidden="false" customHeight="false" outlineLevel="0" collapsed="false">
      <c r="A1224" s="14"/>
      <c r="B1224" s="14"/>
      <c r="C1224" s="15"/>
      <c r="D1224" s="15"/>
      <c r="E1224" s="15"/>
      <c r="F1224" s="9" t="str">
        <f aca="false">IF($A1224="","",IF(COUNTIF($A$2:$A$3001,$A1224)&gt;1,"DUPLICATE",""))</f>
        <v/>
      </c>
      <c r="G1224" s="9" t="str">
        <f aca="false">IF($A1224="","",IF(COUNTIF('3. Layout Parts'!$A$2:$A$3001,$A1224)=0,"NOT ON BOARD","OK"))</f>
        <v/>
      </c>
    </row>
    <row r="1225" customFormat="false" ht="15" hidden="false" customHeight="false" outlineLevel="0" collapsed="false">
      <c r="A1225" s="14"/>
      <c r="B1225" s="14"/>
      <c r="C1225" s="15"/>
      <c r="D1225" s="15"/>
      <c r="E1225" s="15"/>
      <c r="F1225" s="9" t="str">
        <f aca="false">IF($A1225="","",IF(COUNTIF($A$2:$A$3001,$A1225)&gt;1,"DUPLICATE",""))</f>
        <v/>
      </c>
      <c r="G1225" s="9" t="str">
        <f aca="false">IF($A1225="","",IF(COUNTIF('3. Layout Parts'!$A$2:$A$3001,$A1225)=0,"NOT ON BOARD","OK"))</f>
        <v/>
      </c>
    </row>
    <row r="1226" customFormat="false" ht="15" hidden="false" customHeight="false" outlineLevel="0" collapsed="false">
      <c r="A1226" s="14"/>
      <c r="B1226" s="14"/>
      <c r="C1226" s="15"/>
      <c r="D1226" s="15"/>
      <c r="E1226" s="15"/>
      <c r="F1226" s="9" t="str">
        <f aca="false">IF($A1226="","",IF(COUNTIF($A$2:$A$3001,$A1226)&gt;1,"DUPLICATE",""))</f>
        <v/>
      </c>
      <c r="G1226" s="9" t="str">
        <f aca="false">IF($A1226="","",IF(COUNTIF('3. Layout Parts'!$A$2:$A$3001,$A1226)=0,"NOT ON BOARD","OK"))</f>
        <v/>
      </c>
    </row>
    <row r="1227" customFormat="false" ht="15" hidden="false" customHeight="false" outlineLevel="0" collapsed="false">
      <c r="A1227" s="14"/>
      <c r="B1227" s="14"/>
      <c r="C1227" s="15"/>
      <c r="D1227" s="15"/>
      <c r="E1227" s="15"/>
      <c r="F1227" s="9" t="str">
        <f aca="false">IF($A1227="","",IF(COUNTIF($A$2:$A$3001,$A1227)&gt;1,"DUPLICATE",""))</f>
        <v/>
      </c>
      <c r="G1227" s="9" t="str">
        <f aca="false">IF($A1227="","",IF(COUNTIF('3. Layout Parts'!$A$2:$A$3001,$A1227)=0,"NOT ON BOARD","OK"))</f>
        <v/>
      </c>
    </row>
    <row r="1228" customFormat="false" ht="15" hidden="false" customHeight="false" outlineLevel="0" collapsed="false">
      <c r="A1228" s="14"/>
      <c r="B1228" s="14"/>
      <c r="C1228" s="15"/>
      <c r="D1228" s="15"/>
      <c r="E1228" s="15"/>
      <c r="F1228" s="9" t="str">
        <f aca="false">IF($A1228="","",IF(COUNTIF($A$2:$A$3001,$A1228)&gt;1,"DUPLICATE",""))</f>
        <v/>
      </c>
      <c r="G1228" s="9" t="str">
        <f aca="false">IF($A1228="","",IF(COUNTIF('3. Layout Parts'!$A$2:$A$3001,$A1228)=0,"NOT ON BOARD","OK"))</f>
        <v/>
      </c>
    </row>
    <row r="1229" customFormat="false" ht="15" hidden="false" customHeight="false" outlineLevel="0" collapsed="false">
      <c r="A1229" s="14"/>
      <c r="B1229" s="14"/>
      <c r="C1229" s="15"/>
      <c r="D1229" s="15"/>
      <c r="E1229" s="15"/>
      <c r="F1229" s="9" t="str">
        <f aca="false">IF($A1229="","",IF(COUNTIF($A$2:$A$3001,$A1229)&gt;1,"DUPLICATE",""))</f>
        <v/>
      </c>
      <c r="G1229" s="9" t="str">
        <f aca="false">IF($A1229="","",IF(COUNTIF('3. Layout Parts'!$A$2:$A$3001,$A1229)=0,"NOT ON BOARD","OK"))</f>
        <v/>
      </c>
    </row>
    <row r="1230" customFormat="false" ht="15" hidden="false" customHeight="false" outlineLevel="0" collapsed="false">
      <c r="A1230" s="14"/>
      <c r="B1230" s="14"/>
      <c r="C1230" s="15"/>
      <c r="D1230" s="15"/>
      <c r="E1230" s="15"/>
      <c r="F1230" s="9" t="str">
        <f aca="false">IF($A1230="","",IF(COUNTIF($A$2:$A$3001,$A1230)&gt;1,"DUPLICATE",""))</f>
        <v/>
      </c>
      <c r="G1230" s="9" t="str">
        <f aca="false">IF($A1230="","",IF(COUNTIF('3. Layout Parts'!$A$2:$A$3001,$A1230)=0,"NOT ON BOARD","OK"))</f>
        <v/>
      </c>
    </row>
    <row r="1231" customFormat="false" ht="15" hidden="false" customHeight="false" outlineLevel="0" collapsed="false">
      <c r="A1231" s="14"/>
      <c r="B1231" s="14"/>
      <c r="C1231" s="15"/>
      <c r="D1231" s="15"/>
      <c r="E1231" s="15"/>
      <c r="F1231" s="9" t="str">
        <f aca="false">IF($A1231="","",IF(COUNTIF($A$2:$A$3001,$A1231)&gt;1,"DUPLICATE",""))</f>
        <v/>
      </c>
      <c r="G1231" s="9" t="str">
        <f aca="false">IF($A1231="","",IF(COUNTIF('3. Layout Parts'!$A$2:$A$3001,$A1231)=0,"NOT ON BOARD","OK"))</f>
        <v/>
      </c>
    </row>
    <row r="1232" customFormat="false" ht="15" hidden="false" customHeight="false" outlineLevel="0" collapsed="false">
      <c r="A1232" s="14"/>
      <c r="B1232" s="14"/>
      <c r="C1232" s="15"/>
      <c r="D1232" s="15"/>
      <c r="E1232" s="15"/>
      <c r="F1232" s="9" t="str">
        <f aca="false">IF($A1232="","",IF(COUNTIF($A$2:$A$3001,$A1232)&gt;1,"DUPLICATE",""))</f>
        <v/>
      </c>
      <c r="G1232" s="9" t="str">
        <f aca="false">IF($A1232="","",IF(COUNTIF('3. Layout Parts'!$A$2:$A$3001,$A1232)=0,"NOT ON BOARD","OK"))</f>
        <v/>
      </c>
    </row>
    <row r="1233" customFormat="false" ht="15" hidden="false" customHeight="false" outlineLevel="0" collapsed="false">
      <c r="A1233" s="14"/>
      <c r="B1233" s="14"/>
      <c r="C1233" s="15"/>
      <c r="D1233" s="15"/>
      <c r="E1233" s="15"/>
      <c r="F1233" s="9" t="str">
        <f aca="false">IF($A1233="","",IF(COUNTIF($A$2:$A$3001,$A1233)&gt;1,"DUPLICATE",""))</f>
        <v/>
      </c>
      <c r="G1233" s="9" t="str">
        <f aca="false">IF($A1233="","",IF(COUNTIF('3. Layout Parts'!$A$2:$A$3001,$A1233)=0,"NOT ON BOARD","OK"))</f>
        <v/>
      </c>
    </row>
    <row r="1234" customFormat="false" ht="15" hidden="false" customHeight="false" outlineLevel="0" collapsed="false">
      <c r="A1234" s="14"/>
      <c r="B1234" s="14"/>
      <c r="C1234" s="15"/>
      <c r="D1234" s="15"/>
      <c r="E1234" s="15"/>
      <c r="F1234" s="9" t="str">
        <f aca="false">IF($A1234="","",IF(COUNTIF($A$2:$A$3001,$A1234)&gt;1,"DUPLICATE",""))</f>
        <v/>
      </c>
      <c r="G1234" s="9" t="str">
        <f aca="false">IF($A1234="","",IF(COUNTIF('3. Layout Parts'!$A$2:$A$3001,$A1234)=0,"NOT ON BOARD","OK"))</f>
        <v/>
      </c>
    </row>
    <row r="1235" customFormat="false" ht="15" hidden="false" customHeight="false" outlineLevel="0" collapsed="false">
      <c r="A1235" s="14"/>
      <c r="B1235" s="14"/>
      <c r="C1235" s="15"/>
      <c r="D1235" s="15"/>
      <c r="E1235" s="15"/>
      <c r="F1235" s="9" t="str">
        <f aca="false">IF($A1235="","",IF(COUNTIF($A$2:$A$3001,$A1235)&gt;1,"DUPLICATE",""))</f>
        <v/>
      </c>
      <c r="G1235" s="9" t="str">
        <f aca="false">IF($A1235="","",IF(COUNTIF('3. Layout Parts'!$A$2:$A$3001,$A1235)=0,"NOT ON BOARD","OK"))</f>
        <v/>
      </c>
    </row>
    <row r="1236" customFormat="false" ht="15" hidden="false" customHeight="false" outlineLevel="0" collapsed="false">
      <c r="A1236" s="14"/>
      <c r="B1236" s="14"/>
      <c r="C1236" s="15"/>
      <c r="D1236" s="15"/>
      <c r="E1236" s="15"/>
      <c r="F1236" s="9" t="str">
        <f aca="false">IF($A1236="","",IF(COUNTIF($A$2:$A$3001,$A1236)&gt;1,"DUPLICATE",""))</f>
        <v/>
      </c>
      <c r="G1236" s="9" t="str">
        <f aca="false">IF($A1236="","",IF(COUNTIF('3. Layout Parts'!$A$2:$A$3001,$A1236)=0,"NOT ON BOARD","OK"))</f>
        <v/>
      </c>
    </row>
    <row r="1237" customFormat="false" ht="15" hidden="false" customHeight="false" outlineLevel="0" collapsed="false">
      <c r="A1237" s="14"/>
      <c r="B1237" s="14"/>
      <c r="C1237" s="15"/>
      <c r="D1237" s="15"/>
      <c r="E1237" s="15"/>
      <c r="F1237" s="9" t="str">
        <f aca="false">IF($A1237="","",IF(COUNTIF($A$2:$A$3001,$A1237)&gt;1,"DUPLICATE",""))</f>
        <v/>
      </c>
      <c r="G1237" s="9" t="str">
        <f aca="false">IF($A1237="","",IF(COUNTIF('3. Layout Parts'!$A$2:$A$3001,$A1237)=0,"NOT ON BOARD","OK"))</f>
        <v/>
      </c>
    </row>
    <row r="1238" customFormat="false" ht="15" hidden="false" customHeight="false" outlineLevel="0" collapsed="false">
      <c r="A1238" s="14"/>
      <c r="B1238" s="14"/>
      <c r="C1238" s="15"/>
      <c r="D1238" s="15"/>
      <c r="E1238" s="15"/>
      <c r="F1238" s="9" t="str">
        <f aca="false">IF($A1238="","",IF(COUNTIF($A$2:$A$3001,$A1238)&gt;1,"DUPLICATE",""))</f>
        <v/>
      </c>
      <c r="G1238" s="9" t="str">
        <f aca="false">IF($A1238="","",IF(COUNTIF('3. Layout Parts'!$A$2:$A$3001,$A1238)=0,"NOT ON BOARD","OK"))</f>
        <v/>
      </c>
    </row>
    <row r="1239" customFormat="false" ht="15" hidden="false" customHeight="false" outlineLevel="0" collapsed="false">
      <c r="A1239" s="14"/>
      <c r="B1239" s="14"/>
      <c r="C1239" s="15"/>
      <c r="D1239" s="15"/>
      <c r="E1239" s="15"/>
      <c r="F1239" s="9" t="str">
        <f aca="false">IF($A1239="","",IF(COUNTIF($A$2:$A$3001,$A1239)&gt;1,"DUPLICATE",""))</f>
        <v/>
      </c>
      <c r="G1239" s="9" t="str">
        <f aca="false">IF($A1239="","",IF(COUNTIF('3. Layout Parts'!$A$2:$A$3001,$A1239)=0,"NOT ON BOARD","OK"))</f>
        <v/>
      </c>
    </row>
    <row r="1240" customFormat="false" ht="15" hidden="false" customHeight="false" outlineLevel="0" collapsed="false">
      <c r="A1240" s="14"/>
      <c r="B1240" s="14"/>
      <c r="C1240" s="15"/>
      <c r="D1240" s="15"/>
      <c r="E1240" s="15"/>
      <c r="F1240" s="9" t="str">
        <f aca="false">IF($A1240="","",IF(COUNTIF($A$2:$A$3001,$A1240)&gt;1,"DUPLICATE",""))</f>
        <v/>
      </c>
      <c r="G1240" s="9" t="str">
        <f aca="false">IF($A1240="","",IF(COUNTIF('3. Layout Parts'!$A$2:$A$3001,$A1240)=0,"NOT ON BOARD","OK"))</f>
        <v/>
      </c>
    </row>
    <row r="1241" customFormat="false" ht="15" hidden="false" customHeight="false" outlineLevel="0" collapsed="false">
      <c r="A1241" s="14"/>
      <c r="B1241" s="14"/>
      <c r="C1241" s="15"/>
      <c r="D1241" s="15"/>
      <c r="E1241" s="15"/>
      <c r="F1241" s="9" t="str">
        <f aca="false">IF($A1241="","",IF(COUNTIF($A$2:$A$3001,$A1241)&gt;1,"DUPLICATE",""))</f>
        <v/>
      </c>
      <c r="G1241" s="9" t="str">
        <f aca="false">IF($A1241="","",IF(COUNTIF('3. Layout Parts'!$A$2:$A$3001,$A1241)=0,"NOT ON BOARD","OK"))</f>
        <v/>
      </c>
    </row>
    <row r="1242" customFormat="false" ht="15" hidden="false" customHeight="false" outlineLevel="0" collapsed="false">
      <c r="A1242" s="14"/>
      <c r="B1242" s="14"/>
      <c r="C1242" s="15"/>
      <c r="D1242" s="15"/>
      <c r="E1242" s="15"/>
      <c r="F1242" s="9" t="str">
        <f aca="false">IF($A1242="","",IF(COUNTIF($A$2:$A$3001,$A1242)&gt;1,"DUPLICATE",""))</f>
        <v/>
      </c>
      <c r="G1242" s="9" t="str">
        <f aca="false">IF($A1242="","",IF(COUNTIF('3. Layout Parts'!$A$2:$A$3001,$A1242)=0,"NOT ON BOARD","OK"))</f>
        <v/>
      </c>
    </row>
    <row r="1243" customFormat="false" ht="15" hidden="false" customHeight="false" outlineLevel="0" collapsed="false">
      <c r="A1243" s="14"/>
      <c r="B1243" s="14"/>
      <c r="C1243" s="15"/>
      <c r="D1243" s="15"/>
      <c r="E1243" s="15"/>
      <c r="F1243" s="9" t="str">
        <f aca="false">IF($A1243="","",IF(COUNTIF($A$2:$A$3001,$A1243)&gt;1,"DUPLICATE",""))</f>
        <v/>
      </c>
      <c r="G1243" s="9" t="str">
        <f aca="false">IF($A1243="","",IF(COUNTIF('3. Layout Parts'!$A$2:$A$3001,$A1243)=0,"NOT ON BOARD","OK"))</f>
        <v/>
      </c>
    </row>
    <row r="1244" customFormat="false" ht="15" hidden="false" customHeight="false" outlineLevel="0" collapsed="false">
      <c r="A1244" s="14"/>
      <c r="B1244" s="14"/>
      <c r="C1244" s="15"/>
      <c r="D1244" s="15"/>
      <c r="E1244" s="15"/>
      <c r="F1244" s="9" t="str">
        <f aca="false">IF($A1244="","",IF(COUNTIF($A$2:$A$3001,$A1244)&gt;1,"DUPLICATE",""))</f>
        <v/>
      </c>
      <c r="G1244" s="9" t="str">
        <f aca="false">IF($A1244="","",IF(COUNTIF('3. Layout Parts'!$A$2:$A$3001,$A1244)=0,"NOT ON BOARD","OK"))</f>
        <v/>
      </c>
    </row>
    <row r="1245" customFormat="false" ht="15" hidden="false" customHeight="false" outlineLevel="0" collapsed="false">
      <c r="A1245" s="14"/>
      <c r="B1245" s="14"/>
      <c r="C1245" s="15"/>
      <c r="D1245" s="15"/>
      <c r="E1245" s="15"/>
      <c r="F1245" s="9" t="str">
        <f aca="false">IF($A1245="","",IF(COUNTIF($A$2:$A$3001,$A1245)&gt;1,"DUPLICATE",""))</f>
        <v/>
      </c>
      <c r="G1245" s="9" t="str">
        <f aca="false">IF($A1245="","",IF(COUNTIF('3. Layout Parts'!$A$2:$A$3001,$A1245)=0,"NOT ON BOARD","OK"))</f>
        <v/>
      </c>
    </row>
    <row r="1246" customFormat="false" ht="15" hidden="false" customHeight="false" outlineLevel="0" collapsed="false">
      <c r="A1246" s="14"/>
      <c r="B1246" s="14"/>
      <c r="C1246" s="15"/>
      <c r="D1246" s="15"/>
      <c r="E1246" s="15"/>
      <c r="F1246" s="9" t="str">
        <f aca="false">IF($A1246="","",IF(COUNTIF($A$2:$A$3001,$A1246)&gt;1,"DUPLICATE",""))</f>
        <v/>
      </c>
      <c r="G1246" s="9" t="str">
        <f aca="false">IF($A1246="","",IF(COUNTIF('3. Layout Parts'!$A$2:$A$3001,$A1246)=0,"NOT ON BOARD","OK"))</f>
        <v/>
      </c>
    </row>
    <row r="1247" customFormat="false" ht="15" hidden="false" customHeight="false" outlineLevel="0" collapsed="false">
      <c r="A1247" s="14"/>
      <c r="B1247" s="14"/>
      <c r="C1247" s="15"/>
      <c r="D1247" s="15"/>
      <c r="E1247" s="15"/>
      <c r="F1247" s="9" t="str">
        <f aca="false">IF($A1247="","",IF(COUNTIF($A$2:$A$3001,$A1247)&gt;1,"DUPLICATE",""))</f>
        <v/>
      </c>
      <c r="G1247" s="9" t="str">
        <f aca="false">IF($A1247="","",IF(COUNTIF('3. Layout Parts'!$A$2:$A$3001,$A1247)=0,"NOT ON BOARD","OK"))</f>
        <v/>
      </c>
    </row>
    <row r="1248" customFormat="false" ht="15" hidden="false" customHeight="false" outlineLevel="0" collapsed="false">
      <c r="A1248" s="14"/>
      <c r="B1248" s="14"/>
      <c r="C1248" s="15"/>
      <c r="D1248" s="15"/>
      <c r="E1248" s="15"/>
      <c r="F1248" s="9" t="str">
        <f aca="false">IF($A1248="","",IF(COUNTIF($A$2:$A$3001,$A1248)&gt;1,"DUPLICATE",""))</f>
        <v/>
      </c>
      <c r="G1248" s="9" t="str">
        <f aca="false">IF($A1248="","",IF(COUNTIF('3. Layout Parts'!$A$2:$A$3001,$A1248)=0,"NOT ON BOARD","OK"))</f>
        <v/>
      </c>
    </row>
    <row r="1249" customFormat="false" ht="15" hidden="false" customHeight="false" outlineLevel="0" collapsed="false">
      <c r="A1249" s="14"/>
      <c r="B1249" s="14"/>
      <c r="C1249" s="15"/>
      <c r="D1249" s="15"/>
      <c r="E1249" s="15"/>
      <c r="F1249" s="9" t="str">
        <f aca="false">IF($A1249="","",IF(COUNTIF($A$2:$A$3001,$A1249)&gt;1,"DUPLICATE",""))</f>
        <v/>
      </c>
      <c r="G1249" s="9" t="str">
        <f aca="false">IF($A1249="","",IF(COUNTIF('3. Layout Parts'!$A$2:$A$3001,$A1249)=0,"NOT ON BOARD","OK"))</f>
        <v/>
      </c>
    </row>
    <row r="1250" customFormat="false" ht="15" hidden="false" customHeight="false" outlineLevel="0" collapsed="false">
      <c r="A1250" s="14"/>
      <c r="B1250" s="14"/>
      <c r="C1250" s="15"/>
      <c r="D1250" s="15"/>
      <c r="E1250" s="15"/>
      <c r="F1250" s="9" t="str">
        <f aca="false">IF($A1250="","",IF(COUNTIF($A$2:$A$3001,$A1250)&gt;1,"DUPLICATE",""))</f>
        <v/>
      </c>
      <c r="G1250" s="9" t="str">
        <f aca="false">IF($A1250="","",IF(COUNTIF('3. Layout Parts'!$A$2:$A$3001,$A1250)=0,"NOT ON BOARD","OK"))</f>
        <v/>
      </c>
    </row>
    <row r="1251" customFormat="false" ht="15" hidden="false" customHeight="false" outlineLevel="0" collapsed="false">
      <c r="A1251" s="14"/>
      <c r="B1251" s="14"/>
      <c r="C1251" s="15"/>
      <c r="D1251" s="15"/>
      <c r="E1251" s="15"/>
      <c r="F1251" s="9" t="str">
        <f aca="false">IF($A1251="","",IF(COUNTIF($A$2:$A$3001,$A1251)&gt;1,"DUPLICATE",""))</f>
        <v/>
      </c>
      <c r="G1251" s="9" t="str">
        <f aca="false">IF($A1251="","",IF(COUNTIF('3. Layout Parts'!$A$2:$A$3001,$A1251)=0,"NOT ON BOARD","OK"))</f>
        <v/>
      </c>
    </row>
    <row r="1252" customFormat="false" ht="15" hidden="false" customHeight="false" outlineLevel="0" collapsed="false">
      <c r="A1252" s="14"/>
      <c r="B1252" s="14"/>
      <c r="C1252" s="15"/>
      <c r="D1252" s="15"/>
      <c r="E1252" s="15"/>
      <c r="F1252" s="9" t="str">
        <f aca="false">IF($A1252="","",IF(COUNTIF($A$2:$A$3001,$A1252)&gt;1,"DUPLICATE",""))</f>
        <v/>
      </c>
      <c r="G1252" s="9" t="str">
        <f aca="false">IF($A1252="","",IF(COUNTIF('3. Layout Parts'!$A$2:$A$3001,$A1252)=0,"NOT ON BOARD","OK"))</f>
        <v/>
      </c>
    </row>
    <row r="1253" customFormat="false" ht="15" hidden="false" customHeight="false" outlineLevel="0" collapsed="false">
      <c r="A1253" s="14"/>
      <c r="B1253" s="14"/>
      <c r="C1253" s="15"/>
      <c r="D1253" s="15"/>
      <c r="E1253" s="15"/>
      <c r="F1253" s="9" t="str">
        <f aca="false">IF($A1253="","",IF(COUNTIF($A$2:$A$3001,$A1253)&gt;1,"DUPLICATE",""))</f>
        <v/>
      </c>
      <c r="G1253" s="9" t="str">
        <f aca="false">IF($A1253="","",IF(COUNTIF('3. Layout Parts'!$A$2:$A$3001,$A1253)=0,"NOT ON BOARD","OK"))</f>
        <v/>
      </c>
    </row>
    <row r="1254" customFormat="false" ht="15" hidden="false" customHeight="false" outlineLevel="0" collapsed="false">
      <c r="A1254" s="14"/>
      <c r="B1254" s="14"/>
      <c r="C1254" s="15"/>
      <c r="D1254" s="15"/>
      <c r="E1254" s="15"/>
      <c r="F1254" s="9" t="str">
        <f aca="false">IF($A1254="","",IF(COUNTIF($A$2:$A$3001,$A1254)&gt;1,"DUPLICATE",""))</f>
        <v/>
      </c>
      <c r="G1254" s="9" t="str">
        <f aca="false">IF($A1254="","",IF(COUNTIF('3. Layout Parts'!$A$2:$A$3001,$A1254)=0,"NOT ON BOARD","OK"))</f>
        <v/>
      </c>
    </row>
    <row r="1255" customFormat="false" ht="15" hidden="false" customHeight="false" outlineLevel="0" collapsed="false">
      <c r="A1255" s="14"/>
      <c r="B1255" s="14"/>
      <c r="C1255" s="15"/>
      <c r="D1255" s="15"/>
      <c r="E1255" s="15"/>
      <c r="F1255" s="9" t="str">
        <f aca="false">IF($A1255="","",IF(COUNTIF($A$2:$A$3001,$A1255)&gt;1,"DUPLICATE",""))</f>
        <v/>
      </c>
      <c r="G1255" s="9" t="str">
        <f aca="false">IF($A1255="","",IF(COUNTIF('3. Layout Parts'!$A$2:$A$3001,$A1255)=0,"NOT ON BOARD","OK"))</f>
        <v/>
      </c>
    </row>
    <row r="1256" customFormat="false" ht="15" hidden="false" customHeight="false" outlineLevel="0" collapsed="false">
      <c r="A1256" s="14"/>
      <c r="B1256" s="14"/>
      <c r="C1256" s="15"/>
      <c r="D1256" s="15"/>
      <c r="E1256" s="15"/>
      <c r="F1256" s="9" t="str">
        <f aca="false">IF($A1256="","",IF(COUNTIF($A$2:$A$3001,$A1256)&gt;1,"DUPLICATE",""))</f>
        <v/>
      </c>
      <c r="G1256" s="9" t="str">
        <f aca="false">IF($A1256="","",IF(COUNTIF('3. Layout Parts'!$A$2:$A$3001,$A1256)=0,"NOT ON BOARD","OK"))</f>
        <v/>
      </c>
    </row>
    <row r="1257" customFormat="false" ht="15" hidden="false" customHeight="false" outlineLevel="0" collapsed="false">
      <c r="A1257" s="14"/>
      <c r="B1257" s="14"/>
      <c r="C1257" s="15"/>
      <c r="D1257" s="15"/>
      <c r="E1257" s="15"/>
      <c r="F1257" s="9" t="str">
        <f aca="false">IF($A1257="","",IF(COUNTIF($A$2:$A$3001,$A1257)&gt;1,"DUPLICATE",""))</f>
        <v/>
      </c>
      <c r="G1257" s="9" t="str">
        <f aca="false">IF($A1257="","",IF(COUNTIF('3. Layout Parts'!$A$2:$A$3001,$A1257)=0,"NOT ON BOARD","OK"))</f>
        <v/>
      </c>
    </row>
    <row r="1258" customFormat="false" ht="15" hidden="false" customHeight="false" outlineLevel="0" collapsed="false">
      <c r="A1258" s="14"/>
      <c r="B1258" s="14"/>
      <c r="C1258" s="15"/>
      <c r="D1258" s="15"/>
      <c r="E1258" s="15"/>
      <c r="F1258" s="9" t="str">
        <f aca="false">IF($A1258="","",IF(COUNTIF($A$2:$A$3001,$A1258)&gt;1,"DUPLICATE",""))</f>
        <v/>
      </c>
      <c r="G1258" s="9" t="str">
        <f aca="false">IF($A1258="","",IF(COUNTIF('3. Layout Parts'!$A$2:$A$3001,$A1258)=0,"NOT ON BOARD","OK"))</f>
        <v/>
      </c>
    </row>
    <row r="1259" customFormat="false" ht="15" hidden="false" customHeight="false" outlineLevel="0" collapsed="false">
      <c r="A1259" s="14"/>
      <c r="B1259" s="14"/>
      <c r="C1259" s="15"/>
      <c r="D1259" s="15"/>
      <c r="E1259" s="15"/>
      <c r="F1259" s="9" t="str">
        <f aca="false">IF($A1259="","",IF(COUNTIF($A$2:$A$3001,$A1259)&gt;1,"DUPLICATE",""))</f>
        <v/>
      </c>
      <c r="G1259" s="9" t="str">
        <f aca="false">IF($A1259="","",IF(COUNTIF('3. Layout Parts'!$A$2:$A$3001,$A1259)=0,"NOT ON BOARD","OK"))</f>
        <v/>
      </c>
    </row>
    <row r="1260" customFormat="false" ht="15" hidden="false" customHeight="false" outlineLevel="0" collapsed="false">
      <c r="A1260" s="14"/>
      <c r="B1260" s="14"/>
      <c r="C1260" s="15"/>
      <c r="D1260" s="15"/>
      <c r="E1260" s="15"/>
      <c r="F1260" s="9" t="str">
        <f aca="false">IF($A1260="","",IF(COUNTIF($A$2:$A$3001,$A1260)&gt;1,"DUPLICATE",""))</f>
        <v/>
      </c>
      <c r="G1260" s="9" t="str">
        <f aca="false">IF($A1260="","",IF(COUNTIF('3. Layout Parts'!$A$2:$A$3001,$A1260)=0,"NOT ON BOARD","OK"))</f>
        <v/>
      </c>
    </row>
    <row r="1261" customFormat="false" ht="15" hidden="false" customHeight="false" outlineLevel="0" collapsed="false">
      <c r="A1261" s="14"/>
      <c r="B1261" s="14"/>
      <c r="C1261" s="15"/>
      <c r="D1261" s="15"/>
      <c r="E1261" s="15"/>
      <c r="F1261" s="9" t="str">
        <f aca="false">IF($A1261="","",IF(COUNTIF($A$2:$A$3001,$A1261)&gt;1,"DUPLICATE",""))</f>
        <v/>
      </c>
      <c r="G1261" s="9" t="str">
        <f aca="false">IF($A1261="","",IF(COUNTIF('3. Layout Parts'!$A$2:$A$3001,$A1261)=0,"NOT ON BOARD","OK"))</f>
        <v/>
      </c>
    </row>
    <row r="1262" customFormat="false" ht="15" hidden="false" customHeight="false" outlineLevel="0" collapsed="false">
      <c r="A1262" s="14"/>
      <c r="B1262" s="14"/>
      <c r="C1262" s="15"/>
      <c r="D1262" s="15"/>
      <c r="E1262" s="15"/>
      <c r="F1262" s="9" t="str">
        <f aca="false">IF($A1262="","",IF(COUNTIF($A$2:$A$3001,$A1262)&gt;1,"DUPLICATE",""))</f>
        <v/>
      </c>
      <c r="G1262" s="9" t="str">
        <f aca="false">IF($A1262="","",IF(COUNTIF('3. Layout Parts'!$A$2:$A$3001,$A1262)=0,"NOT ON BOARD","OK"))</f>
        <v/>
      </c>
    </row>
    <row r="1263" customFormat="false" ht="15" hidden="false" customHeight="false" outlineLevel="0" collapsed="false">
      <c r="A1263" s="14"/>
      <c r="B1263" s="14"/>
      <c r="C1263" s="15"/>
      <c r="D1263" s="15"/>
      <c r="E1263" s="15"/>
      <c r="F1263" s="9" t="str">
        <f aca="false">IF($A1263="","",IF(COUNTIF($A$2:$A$3001,$A1263)&gt;1,"DUPLICATE",""))</f>
        <v/>
      </c>
      <c r="G1263" s="9" t="str">
        <f aca="false">IF($A1263="","",IF(COUNTIF('3. Layout Parts'!$A$2:$A$3001,$A1263)=0,"NOT ON BOARD","OK"))</f>
        <v/>
      </c>
    </row>
    <row r="1264" customFormat="false" ht="15" hidden="false" customHeight="false" outlineLevel="0" collapsed="false">
      <c r="A1264" s="14"/>
      <c r="B1264" s="14"/>
      <c r="C1264" s="15"/>
      <c r="D1264" s="15"/>
      <c r="E1264" s="15"/>
      <c r="F1264" s="9" t="str">
        <f aca="false">IF($A1264="","",IF(COUNTIF($A$2:$A$3001,$A1264)&gt;1,"DUPLICATE",""))</f>
        <v/>
      </c>
      <c r="G1264" s="9" t="str">
        <f aca="false">IF($A1264="","",IF(COUNTIF('3. Layout Parts'!$A$2:$A$3001,$A1264)=0,"NOT ON BOARD","OK"))</f>
        <v/>
      </c>
    </row>
    <row r="1265" customFormat="false" ht="15" hidden="false" customHeight="false" outlineLevel="0" collapsed="false">
      <c r="A1265" s="14"/>
      <c r="B1265" s="14"/>
      <c r="C1265" s="15"/>
      <c r="D1265" s="15"/>
      <c r="E1265" s="15"/>
      <c r="F1265" s="9" t="str">
        <f aca="false">IF($A1265="","",IF(COUNTIF($A$2:$A$3001,$A1265)&gt;1,"DUPLICATE",""))</f>
        <v/>
      </c>
      <c r="G1265" s="9" t="str">
        <f aca="false">IF($A1265="","",IF(COUNTIF('3. Layout Parts'!$A$2:$A$3001,$A1265)=0,"NOT ON BOARD","OK"))</f>
        <v/>
      </c>
    </row>
    <row r="1266" customFormat="false" ht="15" hidden="false" customHeight="false" outlineLevel="0" collapsed="false">
      <c r="A1266" s="14"/>
      <c r="B1266" s="14"/>
      <c r="C1266" s="15"/>
      <c r="D1266" s="15"/>
      <c r="E1266" s="15"/>
      <c r="F1266" s="9" t="str">
        <f aca="false">IF($A1266="","",IF(COUNTIF($A$2:$A$3001,$A1266)&gt;1,"DUPLICATE",""))</f>
        <v/>
      </c>
      <c r="G1266" s="9" t="str">
        <f aca="false">IF($A1266="","",IF(COUNTIF('3. Layout Parts'!$A$2:$A$3001,$A1266)=0,"NOT ON BOARD","OK"))</f>
        <v/>
      </c>
    </row>
    <row r="1267" customFormat="false" ht="15" hidden="false" customHeight="false" outlineLevel="0" collapsed="false">
      <c r="A1267" s="14"/>
      <c r="B1267" s="14"/>
      <c r="C1267" s="15"/>
      <c r="D1267" s="15"/>
      <c r="E1267" s="15"/>
      <c r="F1267" s="9" t="str">
        <f aca="false">IF($A1267="","",IF(COUNTIF($A$2:$A$3001,$A1267)&gt;1,"DUPLICATE",""))</f>
        <v/>
      </c>
      <c r="G1267" s="9" t="str">
        <f aca="false">IF($A1267="","",IF(COUNTIF('3. Layout Parts'!$A$2:$A$3001,$A1267)=0,"NOT ON BOARD","OK"))</f>
        <v/>
      </c>
    </row>
    <row r="1268" customFormat="false" ht="15" hidden="false" customHeight="false" outlineLevel="0" collapsed="false">
      <c r="A1268" s="14"/>
      <c r="B1268" s="14"/>
      <c r="C1268" s="15"/>
      <c r="D1268" s="15"/>
      <c r="E1268" s="15"/>
      <c r="F1268" s="9" t="str">
        <f aca="false">IF($A1268="","",IF(COUNTIF($A$2:$A$3001,$A1268)&gt;1,"DUPLICATE",""))</f>
        <v/>
      </c>
      <c r="G1268" s="9" t="str">
        <f aca="false">IF($A1268="","",IF(COUNTIF('3. Layout Parts'!$A$2:$A$3001,$A1268)=0,"NOT ON BOARD","OK"))</f>
        <v/>
      </c>
    </row>
    <row r="1269" customFormat="false" ht="15" hidden="false" customHeight="false" outlineLevel="0" collapsed="false">
      <c r="A1269" s="14"/>
      <c r="B1269" s="14"/>
      <c r="C1269" s="15"/>
      <c r="D1269" s="15"/>
      <c r="E1269" s="15"/>
      <c r="F1269" s="9" t="str">
        <f aca="false">IF($A1269="","",IF(COUNTIF($A$2:$A$3001,$A1269)&gt;1,"DUPLICATE",""))</f>
        <v/>
      </c>
      <c r="G1269" s="9" t="str">
        <f aca="false">IF($A1269="","",IF(COUNTIF('3. Layout Parts'!$A$2:$A$3001,$A1269)=0,"NOT ON BOARD","OK"))</f>
        <v/>
      </c>
    </row>
    <row r="1270" customFormat="false" ht="15" hidden="false" customHeight="false" outlineLevel="0" collapsed="false">
      <c r="A1270" s="14"/>
      <c r="B1270" s="14"/>
      <c r="C1270" s="15"/>
      <c r="D1270" s="15"/>
      <c r="E1270" s="15"/>
      <c r="F1270" s="9" t="str">
        <f aca="false">IF($A1270="","",IF(COUNTIF($A$2:$A$3001,$A1270)&gt;1,"DUPLICATE",""))</f>
        <v/>
      </c>
      <c r="G1270" s="9" t="str">
        <f aca="false">IF($A1270="","",IF(COUNTIF('3. Layout Parts'!$A$2:$A$3001,$A1270)=0,"NOT ON BOARD","OK"))</f>
        <v/>
      </c>
    </row>
    <row r="1271" customFormat="false" ht="15" hidden="false" customHeight="false" outlineLevel="0" collapsed="false">
      <c r="A1271" s="14"/>
      <c r="B1271" s="14"/>
      <c r="C1271" s="15"/>
      <c r="D1271" s="15"/>
      <c r="E1271" s="15"/>
      <c r="F1271" s="9" t="str">
        <f aca="false">IF($A1271="","",IF(COUNTIF($A$2:$A$3001,$A1271)&gt;1,"DUPLICATE",""))</f>
        <v/>
      </c>
      <c r="G1271" s="9" t="str">
        <f aca="false">IF($A1271="","",IF(COUNTIF('3. Layout Parts'!$A$2:$A$3001,$A1271)=0,"NOT ON BOARD","OK"))</f>
        <v/>
      </c>
    </row>
    <row r="1272" customFormat="false" ht="15" hidden="false" customHeight="false" outlineLevel="0" collapsed="false">
      <c r="A1272" s="14"/>
      <c r="B1272" s="14"/>
      <c r="C1272" s="15"/>
      <c r="D1272" s="15"/>
      <c r="E1272" s="15"/>
      <c r="F1272" s="9" t="str">
        <f aca="false">IF($A1272="","",IF(COUNTIF($A$2:$A$3001,$A1272)&gt;1,"DUPLICATE",""))</f>
        <v/>
      </c>
      <c r="G1272" s="9" t="str">
        <f aca="false">IF($A1272="","",IF(COUNTIF('3. Layout Parts'!$A$2:$A$3001,$A1272)=0,"NOT ON BOARD","OK"))</f>
        <v/>
      </c>
    </row>
    <row r="1273" customFormat="false" ht="15" hidden="false" customHeight="false" outlineLevel="0" collapsed="false">
      <c r="A1273" s="14"/>
      <c r="B1273" s="14"/>
      <c r="C1273" s="15"/>
      <c r="D1273" s="15"/>
      <c r="E1273" s="15"/>
      <c r="F1273" s="9" t="str">
        <f aca="false">IF($A1273="","",IF(COUNTIF($A$2:$A$3001,$A1273)&gt;1,"DUPLICATE",""))</f>
        <v/>
      </c>
      <c r="G1273" s="9" t="str">
        <f aca="false">IF($A1273="","",IF(COUNTIF('3. Layout Parts'!$A$2:$A$3001,$A1273)=0,"NOT ON BOARD","OK"))</f>
        <v/>
      </c>
    </row>
    <row r="1274" customFormat="false" ht="15" hidden="false" customHeight="false" outlineLevel="0" collapsed="false">
      <c r="A1274" s="14"/>
      <c r="B1274" s="14"/>
      <c r="C1274" s="15"/>
      <c r="D1274" s="15"/>
      <c r="E1274" s="15"/>
      <c r="F1274" s="9" t="str">
        <f aca="false">IF($A1274="","",IF(COUNTIF($A$2:$A$3001,$A1274)&gt;1,"DUPLICATE",""))</f>
        <v/>
      </c>
      <c r="G1274" s="9" t="str">
        <f aca="false">IF($A1274="","",IF(COUNTIF('3. Layout Parts'!$A$2:$A$3001,$A1274)=0,"NOT ON BOARD","OK"))</f>
        <v/>
      </c>
    </row>
    <row r="1275" customFormat="false" ht="15" hidden="false" customHeight="false" outlineLevel="0" collapsed="false">
      <c r="A1275" s="14"/>
      <c r="B1275" s="14"/>
      <c r="C1275" s="15"/>
      <c r="D1275" s="15"/>
      <c r="E1275" s="15"/>
      <c r="F1275" s="9" t="str">
        <f aca="false">IF($A1275="","",IF(COUNTIF($A$2:$A$3001,$A1275)&gt;1,"DUPLICATE",""))</f>
        <v/>
      </c>
      <c r="G1275" s="9" t="str">
        <f aca="false">IF($A1275="","",IF(COUNTIF('3. Layout Parts'!$A$2:$A$3001,$A1275)=0,"NOT ON BOARD","OK"))</f>
        <v/>
      </c>
    </row>
    <row r="1276" customFormat="false" ht="15" hidden="false" customHeight="false" outlineLevel="0" collapsed="false">
      <c r="A1276" s="14"/>
      <c r="B1276" s="14"/>
      <c r="C1276" s="15"/>
      <c r="D1276" s="15"/>
      <c r="E1276" s="15"/>
      <c r="F1276" s="9" t="str">
        <f aca="false">IF($A1276="","",IF(COUNTIF($A$2:$A$3001,$A1276)&gt;1,"DUPLICATE",""))</f>
        <v/>
      </c>
      <c r="G1276" s="9" t="str">
        <f aca="false">IF($A1276="","",IF(COUNTIF('3. Layout Parts'!$A$2:$A$3001,$A1276)=0,"NOT ON BOARD","OK"))</f>
        <v/>
      </c>
    </row>
    <row r="1277" customFormat="false" ht="15" hidden="false" customHeight="false" outlineLevel="0" collapsed="false">
      <c r="A1277" s="14"/>
      <c r="B1277" s="14"/>
      <c r="C1277" s="15"/>
      <c r="D1277" s="15"/>
      <c r="E1277" s="15"/>
      <c r="F1277" s="9" t="str">
        <f aca="false">IF($A1277="","",IF(COUNTIF($A$2:$A$3001,$A1277)&gt;1,"DUPLICATE",""))</f>
        <v/>
      </c>
      <c r="G1277" s="9" t="str">
        <f aca="false">IF($A1277="","",IF(COUNTIF('3. Layout Parts'!$A$2:$A$3001,$A1277)=0,"NOT ON BOARD","OK"))</f>
        <v/>
      </c>
    </row>
    <row r="1278" customFormat="false" ht="15" hidden="false" customHeight="false" outlineLevel="0" collapsed="false">
      <c r="A1278" s="14"/>
      <c r="B1278" s="14"/>
      <c r="C1278" s="15"/>
      <c r="D1278" s="15"/>
      <c r="E1278" s="15"/>
      <c r="F1278" s="9" t="str">
        <f aca="false">IF($A1278="","",IF(COUNTIF($A$2:$A$3001,$A1278)&gt;1,"DUPLICATE",""))</f>
        <v/>
      </c>
      <c r="G1278" s="9" t="str">
        <f aca="false">IF($A1278="","",IF(COUNTIF('3. Layout Parts'!$A$2:$A$3001,$A1278)=0,"NOT ON BOARD","OK"))</f>
        <v/>
      </c>
    </row>
    <row r="1279" customFormat="false" ht="15" hidden="false" customHeight="false" outlineLevel="0" collapsed="false">
      <c r="A1279" s="14"/>
      <c r="B1279" s="14"/>
      <c r="C1279" s="15"/>
      <c r="D1279" s="15"/>
      <c r="E1279" s="15"/>
      <c r="F1279" s="9" t="str">
        <f aca="false">IF($A1279="","",IF(COUNTIF($A$2:$A$3001,$A1279)&gt;1,"DUPLICATE",""))</f>
        <v/>
      </c>
      <c r="G1279" s="9" t="str">
        <f aca="false">IF($A1279="","",IF(COUNTIF('3. Layout Parts'!$A$2:$A$3001,$A1279)=0,"NOT ON BOARD","OK"))</f>
        <v/>
      </c>
    </row>
    <row r="1280" customFormat="false" ht="15" hidden="false" customHeight="false" outlineLevel="0" collapsed="false">
      <c r="A1280" s="14"/>
      <c r="B1280" s="14"/>
      <c r="C1280" s="15"/>
      <c r="D1280" s="15"/>
      <c r="E1280" s="15"/>
      <c r="F1280" s="9" t="str">
        <f aca="false">IF($A1280="","",IF(COUNTIF($A$2:$A$3001,$A1280)&gt;1,"DUPLICATE",""))</f>
        <v/>
      </c>
      <c r="G1280" s="9" t="str">
        <f aca="false">IF($A1280="","",IF(COUNTIF('3. Layout Parts'!$A$2:$A$3001,$A1280)=0,"NOT ON BOARD","OK"))</f>
        <v/>
      </c>
    </row>
    <row r="1281" customFormat="false" ht="15" hidden="false" customHeight="false" outlineLevel="0" collapsed="false">
      <c r="A1281" s="14"/>
      <c r="B1281" s="14"/>
      <c r="C1281" s="15"/>
      <c r="D1281" s="15"/>
      <c r="E1281" s="15"/>
      <c r="F1281" s="9" t="str">
        <f aca="false">IF($A1281="","",IF(COUNTIF($A$2:$A$3001,$A1281)&gt;1,"DUPLICATE",""))</f>
        <v/>
      </c>
      <c r="G1281" s="9" t="str">
        <f aca="false">IF($A1281="","",IF(COUNTIF('3. Layout Parts'!$A$2:$A$3001,$A1281)=0,"NOT ON BOARD","OK"))</f>
        <v/>
      </c>
    </row>
    <row r="1282" customFormat="false" ht="15" hidden="false" customHeight="false" outlineLevel="0" collapsed="false">
      <c r="A1282" s="14"/>
      <c r="B1282" s="14"/>
      <c r="C1282" s="15"/>
      <c r="D1282" s="15"/>
      <c r="E1282" s="15"/>
      <c r="F1282" s="9" t="str">
        <f aca="false">IF($A1282="","",IF(COUNTIF($A$2:$A$3001,$A1282)&gt;1,"DUPLICATE",""))</f>
        <v/>
      </c>
      <c r="G1282" s="9" t="str">
        <f aca="false">IF($A1282="","",IF(COUNTIF('3. Layout Parts'!$A$2:$A$3001,$A1282)=0,"NOT ON BOARD","OK"))</f>
        <v/>
      </c>
    </row>
    <row r="1283" customFormat="false" ht="15" hidden="false" customHeight="false" outlineLevel="0" collapsed="false">
      <c r="A1283" s="14"/>
      <c r="B1283" s="14"/>
      <c r="C1283" s="15"/>
      <c r="D1283" s="15"/>
      <c r="E1283" s="15"/>
      <c r="F1283" s="9" t="str">
        <f aca="false">IF($A1283="","",IF(COUNTIF($A$2:$A$3001,$A1283)&gt;1,"DUPLICATE",""))</f>
        <v/>
      </c>
      <c r="G1283" s="9" t="str">
        <f aca="false">IF($A1283="","",IF(COUNTIF('3. Layout Parts'!$A$2:$A$3001,$A1283)=0,"NOT ON BOARD","OK"))</f>
        <v/>
      </c>
    </row>
    <row r="1284" customFormat="false" ht="15" hidden="false" customHeight="false" outlineLevel="0" collapsed="false">
      <c r="A1284" s="14"/>
      <c r="B1284" s="14"/>
      <c r="C1284" s="15"/>
      <c r="D1284" s="15"/>
      <c r="E1284" s="15"/>
      <c r="F1284" s="9" t="str">
        <f aca="false">IF($A1284="","",IF(COUNTIF($A$2:$A$3001,$A1284)&gt;1,"DUPLICATE",""))</f>
        <v/>
      </c>
      <c r="G1284" s="9" t="str">
        <f aca="false">IF($A1284="","",IF(COUNTIF('3. Layout Parts'!$A$2:$A$3001,$A1284)=0,"NOT ON BOARD","OK"))</f>
        <v/>
      </c>
    </row>
    <row r="1285" customFormat="false" ht="15" hidden="false" customHeight="false" outlineLevel="0" collapsed="false">
      <c r="A1285" s="14"/>
      <c r="B1285" s="14"/>
      <c r="C1285" s="15"/>
      <c r="D1285" s="15"/>
      <c r="E1285" s="15"/>
      <c r="F1285" s="9" t="str">
        <f aca="false">IF($A1285="","",IF(COUNTIF($A$2:$A$3001,$A1285)&gt;1,"DUPLICATE",""))</f>
        <v/>
      </c>
      <c r="G1285" s="9" t="str">
        <f aca="false">IF($A1285="","",IF(COUNTIF('3. Layout Parts'!$A$2:$A$3001,$A1285)=0,"NOT ON BOARD","OK"))</f>
        <v/>
      </c>
    </row>
    <row r="1286" customFormat="false" ht="15" hidden="false" customHeight="false" outlineLevel="0" collapsed="false">
      <c r="A1286" s="14"/>
      <c r="B1286" s="14"/>
      <c r="C1286" s="15"/>
      <c r="D1286" s="15"/>
      <c r="E1286" s="15"/>
      <c r="F1286" s="9" t="str">
        <f aca="false">IF($A1286="","",IF(COUNTIF($A$2:$A$3001,$A1286)&gt;1,"DUPLICATE",""))</f>
        <v/>
      </c>
      <c r="G1286" s="9" t="str">
        <f aca="false">IF($A1286="","",IF(COUNTIF('3. Layout Parts'!$A$2:$A$3001,$A1286)=0,"NOT ON BOARD","OK"))</f>
        <v/>
      </c>
    </row>
    <row r="1287" customFormat="false" ht="15" hidden="false" customHeight="false" outlineLevel="0" collapsed="false">
      <c r="A1287" s="14"/>
      <c r="B1287" s="14"/>
      <c r="C1287" s="15"/>
      <c r="D1287" s="15"/>
      <c r="E1287" s="15"/>
      <c r="F1287" s="9" t="str">
        <f aca="false">IF($A1287="","",IF(COUNTIF($A$2:$A$3001,$A1287)&gt;1,"DUPLICATE",""))</f>
        <v/>
      </c>
      <c r="G1287" s="9" t="str">
        <f aca="false">IF($A1287="","",IF(COUNTIF('3. Layout Parts'!$A$2:$A$3001,$A1287)=0,"NOT ON BOARD","OK"))</f>
        <v/>
      </c>
    </row>
    <row r="1288" customFormat="false" ht="15" hidden="false" customHeight="false" outlineLevel="0" collapsed="false">
      <c r="A1288" s="14"/>
      <c r="B1288" s="14"/>
      <c r="C1288" s="15"/>
      <c r="D1288" s="15"/>
      <c r="E1288" s="15"/>
      <c r="F1288" s="9" t="str">
        <f aca="false">IF($A1288="","",IF(COUNTIF($A$2:$A$3001,$A1288)&gt;1,"DUPLICATE",""))</f>
        <v/>
      </c>
      <c r="G1288" s="9" t="str">
        <f aca="false">IF($A1288="","",IF(COUNTIF('3. Layout Parts'!$A$2:$A$3001,$A1288)=0,"NOT ON BOARD","OK"))</f>
        <v/>
      </c>
    </row>
    <row r="1289" customFormat="false" ht="15" hidden="false" customHeight="false" outlineLevel="0" collapsed="false">
      <c r="A1289" s="14"/>
      <c r="B1289" s="14"/>
      <c r="C1289" s="15"/>
      <c r="D1289" s="15"/>
      <c r="E1289" s="15"/>
      <c r="F1289" s="9" t="str">
        <f aca="false">IF($A1289="","",IF(COUNTIF($A$2:$A$3001,$A1289)&gt;1,"DUPLICATE",""))</f>
        <v/>
      </c>
      <c r="G1289" s="9" t="str">
        <f aca="false">IF($A1289="","",IF(COUNTIF('3. Layout Parts'!$A$2:$A$3001,$A1289)=0,"NOT ON BOARD","OK"))</f>
        <v/>
      </c>
    </row>
    <row r="1290" customFormat="false" ht="15" hidden="false" customHeight="false" outlineLevel="0" collapsed="false">
      <c r="A1290" s="14"/>
      <c r="B1290" s="14"/>
      <c r="C1290" s="15"/>
      <c r="D1290" s="15"/>
      <c r="E1290" s="15"/>
      <c r="F1290" s="9" t="str">
        <f aca="false">IF($A1290="","",IF(COUNTIF($A$2:$A$3001,$A1290)&gt;1,"DUPLICATE",""))</f>
        <v/>
      </c>
      <c r="G1290" s="9" t="str">
        <f aca="false">IF($A1290="","",IF(COUNTIF('3. Layout Parts'!$A$2:$A$3001,$A1290)=0,"NOT ON BOARD","OK"))</f>
        <v/>
      </c>
    </row>
    <row r="1291" customFormat="false" ht="15" hidden="false" customHeight="false" outlineLevel="0" collapsed="false">
      <c r="A1291" s="14"/>
      <c r="B1291" s="14"/>
      <c r="C1291" s="15"/>
      <c r="D1291" s="15"/>
      <c r="E1291" s="15"/>
      <c r="F1291" s="9" t="str">
        <f aca="false">IF($A1291="","",IF(COUNTIF($A$2:$A$3001,$A1291)&gt;1,"DUPLICATE",""))</f>
        <v/>
      </c>
      <c r="G1291" s="9" t="str">
        <f aca="false">IF($A1291="","",IF(COUNTIF('3. Layout Parts'!$A$2:$A$3001,$A1291)=0,"NOT ON BOARD","OK"))</f>
        <v/>
      </c>
    </row>
    <row r="1292" customFormat="false" ht="15" hidden="false" customHeight="false" outlineLevel="0" collapsed="false">
      <c r="A1292" s="14"/>
      <c r="B1292" s="14"/>
      <c r="C1292" s="15"/>
      <c r="D1292" s="15"/>
      <c r="E1292" s="15"/>
      <c r="F1292" s="9" t="str">
        <f aca="false">IF($A1292="","",IF(COUNTIF($A$2:$A$3001,$A1292)&gt;1,"DUPLICATE",""))</f>
        <v/>
      </c>
      <c r="G1292" s="9" t="str">
        <f aca="false">IF($A1292="","",IF(COUNTIF('3. Layout Parts'!$A$2:$A$3001,$A1292)=0,"NOT ON BOARD","OK"))</f>
        <v/>
      </c>
    </row>
    <row r="1293" customFormat="false" ht="15" hidden="false" customHeight="false" outlineLevel="0" collapsed="false">
      <c r="A1293" s="14"/>
      <c r="B1293" s="14"/>
      <c r="C1293" s="15"/>
      <c r="D1293" s="15"/>
      <c r="E1293" s="15"/>
      <c r="F1293" s="9" t="str">
        <f aca="false">IF($A1293="","",IF(COUNTIF($A$2:$A$3001,$A1293)&gt;1,"DUPLICATE",""))</f>
        <v/>
      </c>
      <c r="G1293" s="9" t="str">
        <f aca="false">IF($A1293="","",IF(COUNTIF('3. Layout Parts'!$A$2:$A$3001,$A1293)=0,"NOT ON BOARD","OK"))</f>
        <v/>
      </c>
    </row>
    <row r="1294" customFormat="false" ht="15" hidden="false" customHeight="false" outlineLevel="0" collapsed="false">
      <c r="A1294" s="14"/>
      <c r="B1294" s="14"/>
      <c r="C1294" s="15"/>
      <c r="D1294" s="15"/>
      <c r="E1294" s="15"/>
      <c r="F1294" s="9" t="str">
        <f aca="false">IF($A1294="","",IF(COUNTIF($A$2:$A$3001,$A1294)&gt;1,"DUPLICATE",""))</f>
        <v/>
      </c>
      <c r="G1294" s="9" t="str">
        <f aca="false">IF($A1294="","",IF(COUNTIF('3. Layout Parts'!$A$2:$A$3001,$A1294)=0,"NOT ON BOARD","OK"))</f>
        <v/>
      </c>
    </row>
    <row r="1295" customFormat="false" ht="15" hidden="false" customHeight="false" outlineLevel="0" collapsed="false">
      <c r="A1295" s="14"/>
      <c r="B1295" s="14"/>
      <c r="C1295" s="15"/>
      <c r="D1295" s="15"/>
      <c r="E1295" s="15"/>
      <c r="F1295" s="9" t="str">
        <f aca="false">IF($A1295="","",IF(COUNTIF($A$2:$A$3001,$A1295)&gt;1,"DUPLICATE",""))</f>
        <v/>
      </c>
      <c r="G1295" s="9" t="str">
        <f aca="false">IF($A1295="","",IF(COUNTIF('3. Layout Parts'!$A$2:$A$3001,$A1295)=0,"NOT ON BOARD","OK"))</f>
        <v/>
      </c>
    </row>
    <row r="1296" customFormat="false" ht="15" hidden="false" customHeight="false" outlineLevel="0" collapsed="false">
      <c r="A1296" s="14"/>
      <c r="B1296" s="14"/>
      <c r="C1296" s="15"/>
      <c r="D1296" s="15"/>
      <c r="E1296" s="15"/>
      <c r="F1296" s="9" t="str">
        <f aca="false">IF($A1296="","",IF(COUNTIF($A$2:$A$3001,$A1296)&gt;1,"DUPLICATE",""))</f>
        <v/>
      </c>
      <c r="G1296" s="9" t="str">
        <f aca="false">IF($A1296="","",IF(COUNTIF('3. Layout Parts'!$A$2:$A$3001,$A1296)=0,"NOT ON BOARD","OK"))</f>
        <v/>
      </c>
    </row>
    <row r="1297" customFormat="false" ht="15" hidden="false" customHeight="false" outlineLevel="0" collapsed="false">
      <c r="A1297" s="14"/>
      <c r="B1297" s="14"/>
      <c r="C1297" s="15"/>
      <c r="D1297" s="15"/>
      <c r="E1297" s="15"/>
      <c r="F1297" s="9" t="str">
        <f aca="false">IF($A1297="","",IF(COUNTIF($A$2:$A$3001,$A1297)&gt;1,"DUPLICATE",""))</f>
        <v/>
      </c>
      <c r="G1297" s="9" t="str">
        <f aca="false">IF($A1297="","",IF(COUNTIF('3. Layout Parts'!$A$2:$A$3001,$A1297)=0,"NOT ON BOARD","OK"))</f>
        <v/>
      </c>
    </row>
    <row r="1298" customFormat="false" ht="15" hidden="false" customHeight="false" outlineLevel="0" collapsed="false">
      <c r="A1298" s="14"/>
      <c r="B1298" s="14"/>
      <c r="C1298" s="15"/>
      <c r="D1298" s="15"/>
      <c r="E1298" s="15"/>
      <c r="F1298" s="9" t="str">
        <f aca="false">IF($A1298="","",IF(COUNTIF($A$2:$A$3001,$A1298)&gt;1,"DUPLICATE",""))</f>
        <v/>
      </c>
      <c r="G1298" s="9" t="str">
        <f aca="false">IF($A1298="","",IF(COUNTIF('3. Layout Parts'!$A$2:$A$3001,$A1298)=0,"NOT ON BOARD","OK"))</f>
        <v/>
      </c>
    </row>
    <row r="1299" customFormat="false" ht="15" hidden="false" customHeight="false" outlineLevel="0" collapsed="false">
      <c r="A1299" s="14"/>
      <c r="B1299" s="14"/>
      <c r="C1299" s="15"/>
      <c r="D1299" s="15"/>
      <c r="E1299" s="15"/>
      <c r="F1299" s="9" t="str">
        <f aca="false">IF($A1299="","",IF(COUNTIF($A$2:$A$3001,$A1299)&gt;1,"DUPLICATE",""))</f>
        <v/>
      </c>
      <c r="G1299" s="9" t="str">
        <f aca="false">IF($A1299="","",IF(COUNTIF('3. Layout Parts'!$A$2:$A$3001,$A1299)=0,"NOT ON BOARD","OK"))</f>
        <v/>
      </c>
    </row>
    <row r="1300" customFormat="false" ht="15" hidden="false" customHeight="false" outlineLevel="0" collapsed="false">
      <c r="A1300" s="14"/>
      <c r="B1300" s="14"/>
      <c r="C1300" s="15"/>
      <c r="D1300" s="15"/>
      <c r="E1300" s="15"/>
      <c r="F1300" s="9" t="str">
        <f aca="false">IF($A1300="","",IF(COUNTIF($A$2:$A$3001,$A1300)&gt;1,"DUPLICATE",""))</f>
        <v/>
      </c>
      <c r="G1300" s="9" t="str">
        <f aca="false">IF($A1300="","",IF(COUNTIF('3. Layout Parts'!$A$2:$A$3001,$A1300)=0,"NOT ON BOARD","OK"))</f>
        <v/>
      </c>
    </row>
    <row r="1301" customFormat="false" ht="15" hidden="false" customHeight="false" outlineLevel="0" collapsed="false">
      <c r="A1301" s="14"/>
      <c r="B1301" s="14"/>
      <c r="C1301" s="15"/>
      <c r="D1301" s="15"/>
      <c r="E1301" s="15"/>
      <c r="F1301" s="9" t="str">
        <f aca="false">IF($A1301="","",IF(COUNTIF($A$2:$A$3001,$A1301)&gt;1,"DUPLICATE",""))</f>
        <v/>
      </c>
      <c r="G1301" s="9" t="str">
        <f aca="false">IF($A1301="","",IF(COUNTIF('3. Layout Parts'!$A$2:$A$3001,$A1301)=0,"NOT ON BOARD","OK"))</f>
        <v/>
      </c>
    </row>
    <row r="1302" customFormat="false" ht="15" hidden="false" customHeight="false" outlineLevel="0" collapsed="false">
      <c r="A1302" s="14"/>
      <c r="B1302" s="14"/>
      <c r="C1302" s="15"/>
      <c r="D1302" s="15"/>
      <c r="E1302" s="15"/>
      <c r="F1302" s="9" t="str">
        <f aca="false">IF($A1302="","",IF(COUNTIF($A$2:$A$3001,$A1302)&gt;1,"DUPLICATE",""))</f>
        <v/>
      </c>
      <c r="G1302" s="9" t="str">
        <f aca="false">IF($A1302="","",IF(COUNTIF('3. Layout Parts'!$A$2:$A$3001,$A1302)=0,"NOT ON BOARD","OK"))</f>
        <v/>
      </c>
    </row>
    <row r="1303" customFormat="false" ht="15" hidden="false" customHeight="false" outlineLevel="0" collapsed="false">
      <c r="A1303" s="14"/>
      <c r="B1303" s="14"/>
      <c r="C1303" s="15"/>
      <c r="D1303" s="15"/>
      <c r="E1303" s="15"/>
      <c r="F1303" s="9" t="str">
        <f aca="false">IF($A1303="","",IF(COUNTIF($A$2:$A$3001,$A1303)&gt;1,"DUPLICATE",""))</f>
        <v/>
      </c>
      <c r="G1303" s="9" t="str">
        <f aca="false">IF($A1303="","",IF(COUNTIF('3. Layout Parts'!$A$2:$A$3001,$A1303)=0,"NOT ON BOARD","OK"))</f>
        <v/>
      </c>
    </row>
    <row r="1304" customFormat="false" ht="15" hidden="false" customHeight="false" outlineLevel="0" collapsed="false">
      <c r="A1304" s="14"/>
      <c r="B1304" s="14"/>
      <c r="C1304" s="15"/>
      <c r="D1304" s="15"/>
      <c r="E1304" s="15"/>
      <c r="F1304" s="9" t="str">
        <f aca="false">IF($A1304="","",IF(COUNTIF($A$2:$A$3001,$A1304)&gt;1,"DUPLICATE",""))</f>
        <v/>
      </c>
      <c r="G1304" s="9" t="str">
        <f aca="false">IF($A1304="","",IF(COUNTIF('3. Layout Parts'!$A$2:$A$3001,$A1304)=0,"NOT ON BOARD","OK"))</f>
        <v/>
      </c>
    </row>
    <row r="1305" customFormat="false" ht="15" hidden="false" customHeight="false" outlineLevel="0" collapsed="false">
      <c r="A1305" s="14"/>
      <c r="B1305" s="14"/>
      <c r="C1305" s="15"/>
      <c r="D1305" s="15"/>
      <c r="E1305" s="15"/>
      <c r="F1305" s="9" t="str">
        <f aca="false">IF($A1305="","",IF(COUNTIF($A$2:$A$3001,$A1305)&gt;1,"DUPLICATE",""))</f>
        <v/>
      </c>
      <c r="G1305" s="9" t="str">
        <f aca="false">IF($A1305="","",IF(COUNTIF('3. Layout Parts'!$A$2:$A$3001,$A1305)=0,"NOT ON BOARD","OK"))</f>
        <v/>
      </c>
    </row>
    <row r="1306" customFormat="false" ht="15" hidden="false" customHeight="false" outlineLevel="0" collapsed="false">
      <c r="A1306" s="14"/>
      <c r="B1306" s="14"/>
      <c r="C1306" s="15"/>
      <c r="D1306" s="15"/>
      <c r="E1306" s="15"/>
      <c r="F1306" s="9" t="str">
        <f aca="false">IF($A1306="","",IF(COUNTIF($A$2:$A$3001,$A1306)&gt;1,"DUPLICATE",""))</f>
        <v/>
      </c>
      <c r="G1306" s="9" t="str">
        <f aca="false">IF($A1306="","",IF(COUNTIF('3. Layout Parts'!$A$2:$A$3001,$A1306)=0,"NOT ON BOARD","OK"))</f>
        <v/>
      </c>
    </row>
    <row r="1307" customFormat="false" ht="15" hidden="false" customHeight="false" outlineLevel="0" collapsed="false">
      <c r="A1307" s="14"/>
      <c r="B1307" s="14"/>
      <c r="C1307" s="15"/>
      <c r="D1307" s="15"/>
      <c r="E1307" s="15"/>
      <c r="F1307" s="9" t="str">
        <f aca="false">IF($A1307="","",IF(COUNTIF($A$2:$A$3001,$A1307)&gt;1,"DUPLICATE",""))</f>
        <v/>
      </c>
      <c r="G1307" s="9" t="str">
        <f aca="false">IF($A1307="","",IF(COUNTIF('3. Layout Parts'!$A$2:$A$3001,$A1307)=0,"NOT ON BOARD","OK"))</f>
        <v/>
      </c>
    </row>
    <row r="1308" customFormat="false" ht="15" hidden="false" customHeight="false" outlineLevel="0" collapsed="false">
      <c r="A1308" s="14"/>
      <c r="B1308" s="14"/>
      <c r="C1308" s="15"/>
      <c r="D1308" s="15"/>
      <c r="E1308" s="15"/>
      <c r="F1308" s="9" t="str">
        <f aca="false">IF($A1308="","",IF(COUNTIF($A$2:$A$3001,$A1308)&gt;1,"DUPLICATE",""))</f>
        <v/>
      </c>
      <c r="G1308" s="9" t="str">
        <f aca="false">IF($A1308="","",IF(COUNTIF('3. Layout Parts'!$A$2:$A$3001,$A1308)=0,"NOT ON BOARD","OK"))</f>
        <v/>
      </c>
    </row>
    <row r="1309" customFormat="false" ht="15" hidden="false" customHeight="false" outlineLevel="0" collapsed="false">
      <c r="A1309" s="14"/>
      <c r="B1309" s="14"/>
      <c r="C1309" s="15"/>
      <c r="D1309" s="15"/>
      <c r="E1309" s="15"/>
      <c r="F1309" s="9" t="str">
        <f aca="false">IF($A1309="","",IF(COUNTIF($A$2:$A$3001,$A1309)&gt;1,"DUPLICATE",""))</f>
        <v/>
      </c>
      <c r="G1309" s="9" t="str">
        <f aca="false">IF($A1309="","",IF(COUNTIF('3. Layout Parts'!$A$2:$A$3001,$A1309)=0,"NOT ON BOARD","OK"))</f>
        <v/>
      </c>
    </row>
    <row r="1310" customFormat="false" ht="15" hidden="false" customHeight="false" outlineLevel="0" collapsed="false">
      <c r="A1310" s="14"/>
      <c r="B1310" s="14"/>
      <c r="C1310" s="15"/>
      <c r="D1310" s="15"/>
      <c r="E1310" s="15"/>
      <c r="F1310" s="9" t="str">
        <f aca="false">IF($A1310="","",IF(COUNTIF($A$2:$A$3001,$A1310)&gt;1,"DUPLICATE",""))</f>
        <v/>
      </c>
      <c r="G1310" s="9" t="str">
        <f aca="false">IF($A1310="","",IF(COUNTIF('3. Layout Parts'!$A$2:$A$3001,$A1310)=0,"NOT ON BOARD","OK"))</f>
        <v/>
      </c>
    </row>
    <row r="1311" customFormat="false" ht="15" hidden="false" customHeight="false" outlineLevel="0" collapsed="false">
      <c r="A1311" s="14"/>
      <c r="B1311" s="14"/>
      <c r="C1311" s="15"/>
      <c r="D1311" s="15"/>
      <c r="E1311" s="15"/>
      <c r="F1311" s="9" t="str">
        <f aca="false">IF($A1311="","",IF(COUNTIF($A$2:$A$3001,$A1311)&gt;1,"DUPLICATE",""))</f>
        <v/>
      </c>
      <c r="G1311" s="9" t="str">
        <f aca="false">IF($A1311="","",IF(COUNTIF('3. Layout Parts'!$A$2:$A$3001,$A1311)=0,"NOT ON BOARD","OK"))</f>
        <v/>
      </c>
    </row>
    <row r="1312" customFormat="false" ht="15" hidden="false" customHeight="false" outlineLevel="0" collapsed="false">
      <c r="A1312" s="14"/>
      <c r="B1312" s="14"/>
      <c r="C1312" s="15"/>
      <c r="D1312" s="15"/>
      <c r="E1312" s="15"/>
      <c r="F1312" s="9" t="str">
        <f aca="false">IF($A1312="","",IF(COUNTIF($A$2:$A$3001,$A1312)&gt;1,"DUPLICATE",""))</f>
        <v/>
      </c>
      <c r="G1312" s="9" t="str">
        <f aca="false">IF($A1312="","",IF(COUNTIF('3. Layout Parts'!$A$2:$A$3001,$A1312)=0,"NOT ON BOARD","OK"))</f>
        <v/>
      </c>
    </row>
    <row r="1313" customFormat="false" ht="15" hidden="false" customHeight="false" outlineLevel="0" collapsed="false">
      <c r="A1313" s="14"/>
      <c r="B1313" s="14"/>
      <c r="C1313" s="15"/>
      <c r="D1313" s="15"/>
      <c r="E1313" s="15"/>
      <c r="F1313" s="9" t="str">
        <f aca="false">IF($A1313="","",IF(COUNTIF($A$2:$A$3001,$A1313)&gt;1,"DUPLICATE",""))</f>
        <v/>
      </c>
      <c r="G1313" s="9" t="str">
        <f aca="false">IF($A1313="","",IF(COUNTIF('3. Layout Parts'!$A$2:$A$3001,$A1313)=0,"NOT ON BOARD","OK"))</f>
        <v/>
      </c>
    </row>
    <row r="1314" customFormat="false" ht="15" hidden="false" customHeight="false" outlineLevel="0" collapsed="false">
      <c r="A1314" s="14"/>
      <c r="B1314" s="14"/>
      <c r="C1314" s="15"/>
      <c r="D1314" s="15"/>
      <c r="E1314" s="15"/>
      <c r="F1314" s="9" t="str">
        <f aca="false">IF($A1314="","",IF(COUNTIF($A$2:$A$3001,$A1314)&gt;1,"DUPLICATE",""))</f>
        <v/>
      </c>
      <c r="G1314" s="9" t="str">
        <f aca="false">IF($A1314="","",IF(COUNTIF('3. Layout Parts'!$A$2:$A$3001,$A1314)=0,"NOT ON BOARD","OK"))</f>
        <v/>
      </c>
    </row>
    <row r="1315" customFormat="false" ht="15" hidden="false" customHeight="false" outlineLevel="0" collapsed="false">
      <c r="A1315" s="14"/>
      <c r="B1315" s="14"/>
      <c r="C1315" s="15"/>
      <c r="D1315" s="15"/>
      <c r="E1315" s="15"/>
      <c r="F1315" s="9" t="str">
        <f aca="false">IF($A1315="","",IF(COUNTIF($A$2:$A$3001,$A1315)&gt;1,"DUPLICATE",""))</f>
        <v/>
      </c>
      <c r="G1315" s="9" t="str">
        <f aca="false">IF($A1315="","",IF(COUNTIF('3. Layout Parts'!$A$2:$A$3001,$A1315)=0,"NOT ON BOARD","OK"))</f>
        <v/>
      </c>
    </row>
    <row r="1316" customFormat="false" ht="15" hidden="false" customHeight="false" outlineLevel="0" collapsed="false">
      <c r="A1316" s="14"/>
      <c r="B1316" s="14"/>
      <c r="C1316" s="15"/>
      <c r="D1316" s="15"/>
      <c r="E1316" s="15"/>
      <c r="F1316" s="9" t="str">
        <f aca="false">IF($A1316="","",IF(COUNTIF($A$2:$A$3001,$A1316)&gt;1,"DUPLICATE",""))</f>
        <v/>
      </c>
      <c r="G1316" s="9" t="str">
        <f aca="false">IF($A1316="","",IF(COUNTIF('3. Layout Parts'!$A$2:$A$3001,$A1316)=0,"NOT ON BOARD","OK"))</f>
        <v/>
      </c>
    </row>
    <row r="1317" customFormat="false" ht="15" hidden="false" customHeight="false" outlineLevel="0" collapsed="false">
      <c r="A1317" s="14"/>
      <c r="B1317" s="14"/>
      <c r="C1317" s="15"/>
      <c r="D1317" s="15"/>
      <c r="E1317" s="15"/>
      <c r="F1317" s="9" t="str">
        <f aca="false">IF($A1317="","",IF(COUNTIF($A$2:$A$3001,$A1317)&gt;1,"DUPLICATE",""))</f>
        <v/>
      </c>
      <c r="G1317" s="9" t="str">
        <f aca="false">IF($A1317="","",IF(COUNTIF('3. Layout Parts'!$A$2:$A$3001,$A1317)=0,"NOT ON BOARD","OK"))</f>
        <v/>
      </c>
    </row>
    <row r="1318" customFormat="false" ht="15" hidden="false" customHeight="false" outlineLevel="0" collapsed="false">
      <c r="A1318" s="14"/>
      <c r="B1318" s="14"/>
      <c r="C1318" s="15"/>
      <c r="D1318" s="15"/>
      <c r="E1318" s="15"/>
      <c r="F1318" s="9" t="str">
        <f aca="false">IF($A1318="","",IF(COUNTIF($A$2:$A$3001,$A1318)&gt;1,"DUPLICATE",""))</f>
        <v/>
      </c>
      <c r="G1318" s="9" t="str">
        <f aca="false">IF($A1318="","",IF(COUNTIF('3. Layout Parts'!$A$2:$A$3001,$A1318)=0,"NOT ON BOARD","OK"))</f>
        <v/>
      </c>
    </row>
    <row r="1319" customFormat="false" ht="15" hidden="false" customHeight="false" outlineLevel="0" collapsed="false">
      <c r="A1319" s="14"/>
      <c r="B1319" s="14"/>
      <c r="C1319" s="15"/>
      <c r="D1319" s="15"/>
      <c r="E1319" s="15"/>
      <c r="F1319" s="9" t="str">
        <f aca="false">IF($A1319="","",IF(COUNTIF($A$2:$A$3001,$A1319)&gt;1,"DUPLICATE",""))</f>
        <v/>
      </c>
      <c r="G1319" s="9" t="str">
        <f aca="false">IF($A1319="","",IF(COUNTIF('3. Layout Parts'!$A$2:$A$3001,$A1319)=0,"NOT ON BOARD","OK"))</f>
        <v/>
      </c>
    </row>
    <row r="1320" customFormat="false" ht="15" hidden="false" customHeight="false" outlineLevel="0" collapsed="false">
      <c r="A1320" s="14"/>
      <c r="B1320" s="14"/>
      <c r="C1320" s="15"/>
      <c r="D1320" s="15"/>
      <c r="E1320" s="15"/>
      <c r="F1320" s="9" t="str">
        <f aca="false">IF($A1320="","",IF(COUNTIF($A$2:$A$3001,$A1320)&gt;1,"DUPLICATE",""))</f>
        <v/>
      </c>
      <c r="G1320" s="9" t="str">
        <f aca="false">IF($A1320="","",IF(COUNTIF('3. Layout Parts'!$A$2:$A$3001,$A1320)=0,"NOT ON BOARD","OK"))</f>
        <v/>
      </c>
    </row>
    <row r="1321" customFormat="false" ht="15" hidden="false" customHeight="false" outlineLevel="0" collapsed="false">
      <c r="A1321" s="14"/>
      <c r="B1321" s="14"/>
      <c r="C1321" s="15"/>
      <c r="D1321" s="15"/>
      <c r="E1321" s="15"/>
      <c r="F1321" s="9" t="str">
        <f aca="false">IF($A1321="","",IF(COUNTIF($A$2:$A$3001,$A1321)&gt;1,"DUPLICATE",""))</f>
        <v/>
      </c>
      <c r="G1321" s="9" t="str">
        <f aca="false">IF($A1321="","",IF(COUNTIF('3. Layout Parts'!$A$2:$A$3001,$A1321)=0,"NOT ON BOARD","OK"))</f>
        <v/>
      </c>
    </row>
    <row r="1322" customFormat="false" ht="15" hidden="false" customHeight="false" outlineLevel="0" collapsed="false">
      <c r="A1322" s="14"/>
      <c r="B1322" s="14"/>
      <c r="C1322" s="15"/>
      <c r="D1322" s="15"/>
      <c r="E1322" s="15"/>
      <c r="F1322" s="9" t="str">
        <f aca="false">IF($A1322="","",IF(COUNTIF($A$2:$A$3001,$A1322)&gt;1,"DUPLICATE",""))</f>
        <v/>
      </c>
      <c r="G1322" s="9" t="str">
        <f aca="false">IF($A1322="","",IF(COUNTIF('3. Layout Parts'!$A$2:$A$3001,$A1322)=0,"NOT ON BOARD","OK"))</f>
        <v/>
      </c>
    </row>
    <row r="1323" customFormat="false" ht="15" hidden="false" customHeight="false" outlineLevel="0" collapsed="false">
      <c r="A1323" s="14"/>
      <c r="B1323" s="14"/>
      <c r="C1323" s="15"/>
      <c r="D1323" s="15"/>
      <c r="E1323" s="15"/>
      <c r="F1323" s="9" t="str">
        <f aca="false">IF($A1323="","",IF(COUNTIF($A$2:$A$3001,$A1323)&gt;1,"DUPLICATE",""))</f>
        <v/>
      </c>
      <c r="G1323" s="9" t="str">
        <f aca="false">IF($A1323="","",IF(COUNTIF('3. Layout Parts'!$A$2:$A$3001,$A1323)=0,"NOT ON BOARD","OK"))</f>
        <v/>
      </c>
    </row>
    <row r="1324" customFormat="false" ht="15" hidden="false" customHeight="false" outlineLevel="0" collapsed="false">
      <c r="A1324" s="14"/>
      <c r="B1324" s="14"/>
      <c r="C1324" s="15"/>
      <c r="D1324" s="15"/>
      <c r="E1324" s="15"/>
      <c r="F1324" s="9" t="str">
        <f aca="false">IF($A1324="","",IF(COUNTIF($A$2:$A$3001,$A1324)&gt;1,"DUPLICATE",""))</f>
        <v/>
      </c>
      <c r="G1324" s="9" t="str">
        <f aca="false">IF($A1324="","",IF(COUNTIF('3. Layout Parts'!$A$2:$A$3001,$A1324)=0,"NOT ON BOARD","OK"))</f>
        <v/>
      </c>
    </row>
    <row r="1325" customFormat="false" ht="15" hidden="false" customHeight="false" outlineLevel="0" collapsed="false">
      <c r="A1325" s="14"/>
      <c r="B1325" s="14"/>
      <c r="C1325" s="15"/>
      <c r="D1325" s="15"/>
      <c r="E1325" s="15"/>
      <c r="F1325" s="9" t="str">
        <f aca="false">IF($A1325="","",IF(COUNTIF($A$2:$A$3001,$A1325)&gt;1,"DUPLICATE",""))</f>
        <v/>
      </c>
      <c r="G1325" s="9" t="str">
        <f aca="false">IF($A1325="","",IF(COUNTIF('3. Layout Parts'!$A$2:$A$3001,$A1325)=0,"NOT ON BOARD","OK"))</f>
        <v/>
      </c>
    </row>
    <row r="1326" customFormat="false" ht="15" hidden="false" customHeight="false" outlineLevel="0" collapsed="false">
      <c r="A1326" s="14"/>
      <c r="B1326" s="14"/>
      <c r="C1326" s="15"/>
      <c r="D1326" s="15"/>
      <c r="E1326" s="15"/>
      <c r="F1326" s="9" t="str">
        <f aca="false">IF($A1326="","",IF(COUNTIF($A$2:$A$3001,$A1326)&gt;1,"DUPLICATE",""))</f>
        <v/>
      </c>
      <c r="G1326" s="9" t="str">
        <f aca="false">IF($A1326="","",IF(COUNTIF('3. Layout Parts'!$A$2:$A$3001,$A1326)=0,"NOT ON BOARD","OK"))</f>
        <v/>
      </c>
    </row>
    <row r="1327" customFormat="false" ht="15" hidden="false" customHeight="false" outlineLevel="0" collapsed="false">
      <c r="A1327" s="14"/>
      <c r="B1327" s="14"/>
      <c r="C1327" s="15"/>
      <c r="D1327" s="15"/>
      <c r="E1327" s="15"/>
      <c r="F1327" s="9" t="str">
        <f aca="false">IF($A1327="","",IF(COUNTIF($A$2:$A$3001,$A1327)&gt;1,"DUPLICATE",""))</f>
        <v/>
      </c>
      <c r="G1327" s="9" t="str">
        <f aca="false">IF($A1327="","",IF(COUNTIF('3. Layout Parts'!$A$2:$A$3001,$A1327)=0,"NOT ON BOARD","OK"))</f>
        <v/>
      </c>
    </row>
    <row r="1328" customFormat="false" ht="15" hidden="false" customHeight="false" outlineLevel="0" collapsed="false">
      <c r="A1328" s="14"/>
      <c r="B1328" s="14"/>
      <c r="C1328" s="15"/>
      <c r="D1328" s="15"/>
      <c r="E1328" s="15"/>
      <c r="F1328" s="9" t="str">
        <f aca="false">IF($A1328="","",IF(COUNTIF($A$2:$A$3001,$A1328)&gt;1,"DUPLICATE",""))</f>
        <v/>
      </c>
      <c r="G1328" s="9" t="str">
        <f aca="false">IF($A1328="","",IF(COUNTIF('3. Layout Parts'!$A$2:$A$3001,$A1328)=0,"NOT ON BOARD","OK"))</f>
        <v/>
      </c>
    </row>
    <row r="1329" customFormat="false" ht="15" hidden="false" customHeight="false" outlineLevel="0" collapsed="false">
      <c r="A1329" s="14"/>
      <c r="B1329" s="14"/>
      <c r="C1329" s="15"/>
      <c r="D1329" s="15"/>
      <c r="E1329" s="15"/>
      <c r="F1329" s="9" t="str">
        <f aca="false">IF($A1329="","",IF(COUNTIF($A$2:$A$3001,$A1329)&gt;1,"DUPLICATE",""))</f>
        <v/>
      </c>
      <c r="G1329" s="9" t="str">
        <f aca="false">IF($A1329="","",IF(COUNTIF('3. Layout Parts'!$A$2:$A$3001,$A1329)=0,"NOT ON BOARD","OK"))</f>
        <v/>
      </c>
    </row>
    <row r="1330" customFormat="false" ht="15" hidden="false" customHeight="false" outlineLevel="0" collapsed="false">
      <c r="A1330" s="14"/>
      <c r="B1330" s="14"/>
      <c r="C1330" s="15"/>
      <c r="D1330" s="15"/>
      <c r="E1330" s="15"/>
      <c r="F1330" s="9" t="str">
        <f aca="false">IF($A1330="","",IF(COUNTIF($A$2:$A$3001,$A1330)&gt;1,"DUPLICATE",""))</f>
        <v/>
      </c>
      <c r="G1330" s="9" t="str">
        <f aca="false">IF($A1330="","",IF(COUNTIF('3. Layout Parts'!$A$2:$A$3001,$A1330)=0,"NOT ON BOARD","OK"))</f>
        <v/>
      </c>
    </row>
    <row r="1331" customFormat="false" ht="15" hidden="false" customHeight="false" outlineLevel="0" collapsed="false">
      <c r="A1331" s="14"/>
      <c r="B1331" s="14"/>
      <c r="C1331" s="15"/>
      <c r="D1331" s="15"/>
      <c r="E1331" s="15"/>
      <c r="F1331" s="9" t="str">
        <f aca="false">IF($A1331="","",IF(COUNTIF($A$2:$A$3001,$A1331)&gt;1,"DUPLICATE",""))</f>
        <v/>
      </c>
      <c r="G1331" s="9" t="str">
        <f aca="false">IF($A1331="","",IF(COUNTIF('3. Layout Parts'!$A$2:$A$3001,$A1331)=0,"NOT ON BOARD","OK"))</f>
        <v/>
      </c>
    </row>
    <row r="1332" customFormat="false" ht="15" hidden="false" customHeight="false" outlineLevel="0" collapsed="false">
      <c r="A1332" s="14"/>
      <c r="B1332" s="14"/>
      <c r="C1332" s="15"/>
      <c r="D1332" s="15"/>
      <c r="E1332" s="15"/>
      <c r="F1332" s="9" t="str">
        <f aca="false">IF($A1332="","",IF(COUNTIF($A$2:$A$3001,$A1332)&gt;1,"DUPLICATE",""))</f>
        <v/>
      </c>
      <c r="G1332" s="9" t="str">
        <f aca="false">IF($A1332="","",IF(COUNTIF('3. Layout Parts'!$A$2:$A$3001,$A1332)=0,"NOT ON BOARD","OK"))</f>
        <v/>
      </c>
    </row>
    <row r="1333" customFormat="false" ht="15" hidden="false" customHeight="false" outlineLevel="0" collapsed="false">
      <c r="A1333" s="14"/>
      <c r="B1333" s="14"/>
      <c r="C1333" s="15"/>
      <c r="D1333" s="15"/>
      <c r="E1333" s="15"/>
      <c r="F1333" s="9" t="str">
        <f aca="false">IF($A1333="","",IF(COUNTIF($A$2:$A$3001,$A1333)&gt;1,"DUPLICATE",""))</f>
        <v/>
      </c>
      <c r="G1333" s="9" t="str">
        <f aca="false">IF($A1333="","",IF(COUNTIF('3. Layout Parts'!$A$2:$A$3001,$A1333)=0,"NOT ON BOARD","OK"))</f>
        <v/>
      </c>
    </row>
    <row r="1334" customFormat="false" ht="15" hidden="false" customHeight="false" outlineLevel="0" collapsed="false">
      <c r="A1334" s="14"/>
      <c r="B1334" s="14"/>
      <c r="C1334" s="15"/>
      <c r="D1334" s="15"/>
      <c r="E1334" s="15"/>
      <c r="F1334" s="9" t="str">
        <f aca="false">IF($A1334="","",IF(COUNTIF($A$2:$A$3001,$A1334)&gt;1,"DUPLICATE",""))</f>
        <v/>
      </c>
      <c r="G1334" s="9" t="str">
        <f aca="false">IF($A1334="","",IF(COUNTIF('3. Layout Parts'!$A$2:$A$3001,$A1334)=0,"NOT ON BOARD","OK"))</f>
        <v/>
      </c>
    </row>
    <row r="1335" customFormat="false" ht="15" hidden="false" customHeight="false" outlineLevel="0" collapsed="false">
      <c r="A1335" s="14"/>
      <c r="B1335" s="14"/>
      <c r="C1335" s="15"/>
      <c r="D1335" s="15"/>
      <c r="E1335" s="15"/>
      <c r="F1335" s="9" t="str">
        <f aca="false">IF($A1335="","",IF(COUNTIF($A$2:$A$3001,$A1335)&gt;1,"DUPLICATE",""))</f>
        <v/>
      </c>
      <c r="G1335" s="9" t="str">
        <f aca="false">IF($A1335="","",IF(COUNTIF('3. Layout Parts'!$A$2:$A$3001,$A1335)=0,"NOT ON BOARD","OK"))</f>
        <v/>
      </c>
    </row>
    <row r="1336" customFormat="false" ht="15" hidden="false" customHeight="false" outlineLevel="0" collapsed="false">
      <c r="A1336" s="14"/>
      <c r="B1336" s="14"/>
      <c r="C1336" s="15"/>
      <c r="D1336" s="15"/>
      <c r="E1336" s="15"/>
      <c r="F1336" s="9" t="str">
        <f aca="false">IF($A1336="","",IF(COUNTIF($A$2:$A$3001,$A1336)&gt;1,"DUPLICATE",""))</f>
        <v/>
      </c>
      <c r="G1336" s="9" t="str">
        <f aca="false">IF($A1336="","",IF(COUNTIF('3. Layout Parts'!$A$2:$A$3001,$A1336)=0,"NOT ON BOARD","OK"))</f>
        <v/>
      </c>
    </row>
    <row r="1337" customFormat="false" ht="15" hidden="false" customHeight="false" outlineLevel="0" collapsed="false">
      <c r="A1337" s="14"/>
      <c r="B1337" s="14"/>
      <c r="C1337" s="15"/>
      <c r="D1337" s="15"/>
      <c r="E1337" s="15"/>
      <c r="F1337" s="9" t="str">
        <f aca="false">IF($A1337="","",IF(COUNTIF($A$2:$A$3001,$A1337)&gt;1,"DUPLICATE",""))</f>
        <v/>
      </c>
      <c r="G1337" s="9" t="str">
        <f aca="false">IF($A1337="","",IF(COUNTIF('3. Layout Parts'!$A$2:$A$3001,$A1337)=0,"NOT ON BOARD","OK"))</f>
        <v/>
      </c>
    </row>
    <row r="1338" customFormat="false" ht="15" hidden="false" customHeight="false" outlineLevel="0" collapsed="false">
      <c r="A1338" s="14"/>
      <c r="B1338" s="14"/>
      <c r="C1338" s="15"/>
      <c r="D1338" s="15"/>
      <c r="E1338" s="15"/>
      <c r="F1338" s="9" t="str">
        <f aca="false">IF($A1338="","",IF(COUNTIF($A$2:$A$3001,$A1338)&gt;1,"DUPLICATE",""))</f>
        <v/>
      </c>
      <c r="G1338" s="9" t="str">
        <f aca="false">IF($A1338="","",IF(COUNTIF('3. Layout Parts'!$A$2:$A$3001,$A1338)=0,"NOT ON BOARD","OK"))</f>
        <v/>
      </c>
    </row>
    <row r="1339" customFormat="false" ht="15" hidden="false" customHeight="false" outlineLevel="0" collapsed="false">
      <c r="A1339" s="14"/>
      <c r="B1339" s="14"/>
      <c r="C1339" s="15"/>
      <c r="D1339" s="15"/>
      <c r="E1339" s="15"/>
      <c r="F1339" s="9" t="str">
        <f aca="false">IF($A1339="","",IF(COUNTIF($A$2:$A$3001,$A1339)&gt;1,"DUPLICATE",""))</f>
        <v/>
      </c>
      <c r="G1339" s="9" t="str">
        <f aca="false">IF($A1339="","",IF(COUNTIF('3. Layout Parts'!$A$2:$A$3001,$A1339)=0,"NOT ON BOARD","OK"))</f>
        <v/>
      </c>
    </row>
    <row r="1340" customFormat="false" ht="15" hidden="false" customHeight="false" outlineLevel="0" collapsed="false">
      <c r="A1340" s="14"/>
      <c r="B1340" s="14"/>
      <c r="C1340" s="15"/>
      <c r="D1340" s="15"/>
      <c r="E1340" s="15"/>
      <c r="F1340" s="9" t="str">
        <f aca="false">IF($A1340="","",IF(COUNTIF($A$2:$A$3001,$A1340)&gt;1,"DUPLICATE",""))</f>
        <v/>
      </c>
      <c r="G1340" s="9" t="str">
        <f aca="false">IF($A1340="","",IF(COUNTIF('3. Layout Parts'!$A$2:$A$3001,$A1340)=0,"NOT ON BOARD","OK"))</f>
        <v/>
      </c>
    </row>
    <row r="1341" customFormat="false" ht="15" hidden="false" customHeight="false" outlineLevel="0" collapsed="false">
      <c r="A1341" s="14"/>
      <c r="B1341" s="14"/>
      <c r="C1341" s="15"/>
      <c r="D1341" s="15"/>
      <c r="E1341" s="15"/>
      <c r="F1341" s="9" t="str">
        <f aca="false">IF($A1341="","",IF(COUNTIF($A$2:$A$3001,$A1341)&gt;1,"DUPLICATE",""))</f>
        <v/>
      </c>
      <c r="G1341" s="9" t="str">
        <f aca="false">IF($A1341="","",IF(COUNTIF('3. Layout Parts'!$A$2:$A$3001,$A1341)=0,"NOT ON BOARD","OK"))</f>
        <v/>
      </c>
    </row>
    <row r="1342" customFormat="false" ht="15" hidden="false" customHeight="false" outlineLevel="0" collapsed="false">
      <c r="A1342" s="14"/>
      <c r="B1342" s="14"/>
      <c r="C1342" s="15"/>
      <c r="D1342" s="15"/>
      <c r="E1342" s="15"/>
      <c r="F1342" s="9" t="str">
        <f aca="false">IF($A1342="","",IF(COUNTIF($A$2:$A$3001,$A1342)&gt;1,"DUPLICATE",""))</f>
        <v/>
      </c>
      <c r="G1342" s="9" t="str">
        <f aca="false">IF($A1342="","",IF(COUNTIF('3. Layout Parts'!$A$2:$A$3001,$A1342)=0,"NOT ON BOARD","OK"))</f>
        <v/>
      </c>
    </row>
    <row r="1343" customFormat="false" ht="15" hidden="false" customHeight="false" outlineLevel="0" collapsed="false">
      <c r="A1343" s="14"/>
      <c r="B1343" s="14"/>
      <c r="C1343" s="15"/>
      <c r="D1343" s="15"/>
      <c r="E1343" s="15"/>
      <c r="F1343" s="9" t="str">
        <f aca="false">IF($A1343="","",IF(COUNTIF($A$2:$A$3001,$A1343)&gt;1,"DUPLICATE",""))</f>
        <v/>
      </c>
      <c r="G1343" s="9" t="str">
        <f aca="false">IF($A1343="","",IF(COUNTIF('3. Layout Parts'!$A$2:$A$3001,$A1343)=0,"NOT ON BOARD","OK"))</f>
        <v/>
      </c>
    </row>
    <row r="1344" customFormat="false" ht="15" hidden="false" customHeight="false" outlineLevel="0" collapsed="false">
      <c r="A1344" s="14"/>
      <c r="B1344" s="14"/>
      <c r="C1344" s="15"/>
      <c r="D1344" s="15"/>
      <c r="E1344" s="15"/>
      <c r="F1344" s="9" t="str">
        <f aca="false">IF($A1344="","",IF(COUNTIF($A$2:$A$3001,$A1344)&gt;1,"DUPLICATE",""))</f>
        <v/>
      </c>
      <c r="G1344" s="9" t="str">
        <f aca="false">IF($A1344="","",IF(COUNTIF('3. Layout Parts'!$A$2:$A$3001,$A1344)=0,"NOT ON BOARD","OK"))</f>
        <v/>
      </c>
    </row>
    <row r="1345" customFormat="false" ht="15" hidden="false" customHeight="false" outlineLevel="0" collapsed="false">
      <c r="A1345" s="14"/>
      <c r="B1345" s="14"/>
      <c r="C1345" s="15"/>
      <c r="D1345" s="15"/>
      <c r="E1345" s="15"/>
      <c r="F1345" s="9" t="str">
        <f aca="false">IF($A1345="","",IF(COUNTIF($A$2:$A$3001,$A1345)&gt;1,"DUPLICATE",""))</f>
        <v/>
      </c>
      <c r="G1345" s="9" t="str">
        <f aca="false">IF($A1345="","",IF(COUNTIF('3. Layout Parts'!$A$2:$A$3001,$A1345)=0,"NOT ON BOARD","OK"))</f>
        <v/>
      </c>
    </row>
    <row r="1346" customFormat="false" ht="15" hidden="false" customHeight="false" outlineLevel="0" collapsed="false">
      <c r="A1346" s="14"/>
      <c r="B1346" s="14"/>
      <c r="C1346" s="15"/>
      <c r="D1346" s="15"/>
      <c r="E1346" s="15"/>
      <c r="F1346" s="9" t="str">
        <f aca="false">IF($A1346="","",IF(COUNTIF($A$2:$A$3001,$A1346)&gt;1,"DUPLICATE",""))</f>
        <v/>
      </c>
      <c r="G1346" s="9" t="str">
        <f aca="false">IF($A1346="","",IF(COUNTIF('3. Layout Parts'!$A$2:$A$3001,$A1346)=0,"NOT ON BOARD","OK"))</f>
        <v/>
      </c>
    </row>
    <row r="1347" customFormat="false" ht="15" hidden="false" customHeight="false" outlineLevel="0" collapsed="false">
      <c r="A1347" s="14"/>
      <c r="B1347" s="14"/>
      <c r="C1347" s="15"/>
      <c r="D1347" s="15"/>
      <c r="E1347" s="15"/>
      <c r="F1347" s="9" t="str">
        <f aca="false">IF($A1347="","",IF(COUNTIF($A$2:$A$3001,$A1347)&gt;1,"DUPLICATE",""))</f>
        <v/>
      </c>
      <c r="G1347" s="9" t="str">
        <f aca="false">IF($A1347="","",IF(COUNTIF('3. Layout Parts'!$A$2:$A$3001,$A1347)=0,"NOT ON BOARD","OK"))</f>
        <v/>
      </c>
    </row>
    <row r="1348" customFormat="false" ht="15" hidden="false" customHeight="false" outlineLevel="0" collapsed="false">
      <c r="A1348" s="14"/>
      <c r="B1348" s="14"/>
      <c r="C1348" s="15"/>
      <c r="D1348" s="15"/>
      <c r="E1348" s="15"/>
      <c r="F1348" s="9" t="str">
        <f aca="false">IF($A1348="","",IF(COUNTIF($A$2:$A$3001,$A1348)&gt;1,"DUPLICATE",""))</f>
        <v/>
      </c>
      <c r="G1348" s="9" t="str">
        <f aca="false">IF($A1348="","",IF(COUNTIF('3. Layout Parts'!$A$2:$A$3001,$A1348)=0,"NOT ON BOARD","OK"))</f>
        <v/>
      </c>
    </row>
    <row r="1349" customFormat="false" ht="15" hidden="false" customHeight="false" outlineLevel="0" collapsed="false">
      <c r="A1349" s="14"/>
      <c r="B1349" s="14"/>
      <c r="C1349" s="15"/>
      <c r="D1349" s="15"/>
      <c r="E1349" s="15"/>
      <c r="F1349" s="9" t="str">
        <f aca="false">IF($A1349="","",IF(COUNTIF($A$2:$A$3001,$A1349)&gt;1,"DUPLICATE",""))</f>
        <v/>
      </c>
      <c r="G1349" s="9" t="str">
        <f aca="false">IF($A1349="","",IF(COUNTIF('3. Layout Parts'!$A$2:$A$3001,$A1349)=0,"NOT ON BOARD","OK"))</f>
        <v/>
      </c>
    </row>
    <row r="1350" customFormat="false" ht="15" hidden="false" customHeight="false" outlineLevel="0" collapsed="false">
      <c r="A1350" s="14"/>
      <c r="B1350" s="14"/>
      <c r="C1350" s="15"/>
      <c r="D1350" s="15"/>
      <c r="E1350" s="15"/>
      <c r="F1350" s="9" t="str">
        <f aca="false">IF($A1350="","",IF(COUNTIF($A$2:$A$3001,$A1350)&gt;1,"DUPLICATE",""))</f>
        <v/>
      </c>
      <c r="G1350" s="9" t="str">
        <f aca="false">IF($A1350="","",IF(COUNTIF('3. Layout Parts'!$A$2:$A$3001,$A1350)=0,"NOT ON BOARD","OK"))</f>
        <v/>
      </c>
    </row>
    <row r="1351" customFormat="false" ht="15" hidden="false" customHeight="false" outlineLevel="0" collapsed="false">
      <c r="A1351" s="14"/>
      <c r="B1351" s="14"/>
      <c r="C1351" s="15"/>
      <c r="D1351" s="15"/>
      <c r="E1351" s="15"/>
      <c r="F1351" s="9" t="str">
        <f aca="false">IF($A1351="","",IF(COUNTIF($A$2:$A$3001,$A1351)&gt;1,"DUPLICATE",""))</f>
        <v/>
      </c>
      <c r="G1351" s="9" t="str">
        <f aca="false">IF($A1351="","",IF(COUNTIF('3. Layout Parts'!$A$2:$A$3001,$A1351)=0,"NOT ON BOARD","OK"))</f>
        <v/>
      </c>
    </row>
    <row r="1352" customFormat="false" ht="15" hidden="false" customHeight="false" outlineLevel="0" collapsed="false">
      <c r="A1352" s="14"/>
      <c r="B1352" s="14"/>
      <c r="C1352" s="15"/>
      <c r="D1352" s="15"/>
      <c r="E1352" s="15"/>
      <c r="F1352" s="9" t="str">
        <f aca="false">IF($A1352="","",IF(COUNTIF($A$2:$A$3001,$A1352)&gt;1,"DUPLICATE",""))</f>
        <v/>
      </c>
      <c r="G1352" s="9" t="str">
        <f aca="false">IF($A1352="","",IF(COUNTIF('3. Layout Parts'!$A$2:$A$3001,$A1352)=0,"NOT ON BOARD","OK"))</f>
        <v/>
      </c>
    </row>
    <row r="1353" customFormat="false" ht="15" hidden="false" customHeight="false" outlineLevel="0" collapsed="false">
      <c r="A1353" s="14"/>
      <c r="B1353" s="14"/>
      <c r="C1353" s="15"/>
      <c r="D1353" s="15"/>
      <c r="E1353" s="15"/>
      <c r="F1353" s="9" t="str">
        <f aca="false">IF($A1353="","",IF(COUNTIF($A$2:$A$3001,$A1353)&gt;1,"DUPLICATE",""))</f>
        <v/>
      </c>
      <c r="G1353" s="9" t="str">
        <f aca="false">IF($A1353="","",IF(COUNTIF('3. Layout Parts'!$A$2:$A$3001,$A1353)=0,"NOT ON BOARD","OK"))</f>
        <v/>
      </c>
    </row>
    <row r="1354" customFormat="false" ht="15" hidden="false" customHeight="false" outlineLevel="0" collapsed="false">
      <c r="A1354" s="14"/>
      <c r="B1354" s="14"/>
      <c r="C1354" s="15"/>
      <c r="D1354" s="15"/>
      <c r="E1354" s="15"/>
      <c r="F1354" s="9" t="str">
        <f aca="false">IF($A1354="","",IF(COUNTIF($A$2:$A$3001,$A1354)&gt;1,"DUPLICATE",""))</f>
        <v/>
      </c>
      <c r="G1354" s="9" t="str">
        <f aca="false">IF($A1354="","",IF(COUNTIF('3. Layout Parts'!$A$2:$A$3001,$A1354)=0,"NOT ON BOARD","OK"))</f>
        <v/>
      </c>
    </row>
    <row r="1355" customFormat="false" ht="15" hidden="false" customHeight="false" outlineLevel="0" collapsed="false">
      <c r="A1355" s="14"/>
      <c r="B1355" s="14"/>
      <c r="C1355" s="15"/>
      <c r="D1355" s="15"/>
      <c r="E1355" s="15"/>
      <c r="F1355" s="9" t="str">
        <f aca="false">IF($A1355="","",IF(COUNTIF($A$2:$A$3001,$A1355)&gt;1,"DUPLICATE",""))</f>
        <v/>
      </c>
      <c r="G1355" s="9" t="str">
        <f aca="false">IF($A1355="","",IF(COUNTIF('3. Layout Parts'!$A$2:$A$3001,$A1355)=0,"NOT ON BOARD","OK"))</f>
        <v/>
      </c>
    </row>
    <row r="1356" customFormat="false" ht="15" hidden="false" customHeight="false" outlineLevel="0" collapsed="false">
      <c r="A1356" s="14"/>
      <c r="B1356" s="14"/>
      <c r="C1356" s="15"/>
      <c r="D1356" s="15"/>
      <c r="E1356" s="15"/>
      <c r="F1356" s="9" t="str">
        <f aca="false">IF($A1356="","",IF(COUNTIF($A$2:$A$3001,$A1356)&gt;1,"DUPLICATE",""))</f>
        <v/>
      </c>
      <c r="G1356" s="9" t="str">
        <f aca="false">IF($A1356="","",IF(COUNTIF('3. Layout Parts'!$A$2:$A$3001,$A1356)=0,"NOT ON BOARD","OK"))</f>
        <v/>
      </c>
    </row>
    <row r="1357" customFormat="false" ht="15" hidden="false" customHeight="false" outlineLevel="0" collapsed="false">
      <c r="A1357" s="14"/>
      <c r="B1357" s="14"/>
      <c r="C1357" s="15"/>
      <c r="D1357" s="15"/>
      <c r="E1357" s="15"/>
      <c r="F1357" s="9" t="str">
        <f aca="false">IF($A1357="","",IF(COUNTIF($A$2:$A$3001,$A1357)&gt;1,"DUPLICATE",""))</f>
        <v/>
      </c>
      <c r="G1357" s="9" t="str">
        <f aca="false">IF($A1357="","",IF(COUNTIF('3. Layout Parts'!$A$2:$A$3001,$A1357)=0,"NOT ON BOARD","OK"))</f>
        <v/>
      </c>
    </row>
    <row r="1358" customFormat="false" ht="15" hidden="false" customHeight="false" outlineLevel="0" collapsed="false">
      <c r="A1358" s="14"/>
      <c r="B1358" s="14"/>
      <c r="C1358" s="15"/>
      <c r="D1358" s="15"/>
      <c r="E1358" s="15"/>
      <c r="F1358" s="9" t="str">
        <f aca="false">IF($A1358="","",IF(COUNTIF($A$2:$A$3001,$A1358)&gt;1,"DUPLICATE",""))</f>
        <v/>
      </c>
      <c r="G1358" s="9" t="str">
        <f aca="false">IF($A1358="","",IF(COUNTIF('3. Layout Parts'!$A$2:$A$3001,$A1358)=0,"NOT ON BOARD","OK"))</f>
        <v/>
      </c>
    </row>
    <row r="1359" customFormat="false" ht="15" hidden="false" customHeight="false" outlineLevel="0" collapsed="false">
      <c r="A1359" s="14"/>
      <c r="B1359" s="14"/>
      <c r="C1359" s="15"/>
      <c r="D1359" s="15"/>
      <c r="E1359" s="15"/>
      <c r="F1359" s="9" t="str">
        <f aca="false">IF($A1359="","",IF(COUNTIF($A$2:$A$3001,$A1359)&gt;1,"DUPLICATE",""))</f>
        <v/>
      </c>
      <c r="G1359" s="9" t="str">
        <f aca="false">IF($A1359="","",IF(COUNTIF('3. Layout Parts'!$A$2:$A$3001,$A1359)=0,"NOT ON BOARD","OK"))</f>
        <v/>
      </c>
    </row>
    <row r="1360" customFormat="false" ht="15" hidden="false" customHeight="false" outlineLevel="0" collapsed="false">
      <c r="A1360" s="14"/>
      <c r="B1360" s="14"/>
      <c r="C1360" s="15"/>
      <c r="D1360" s="15"/>
      <c r="E1360" s="15"/>
      <c r="F1360" s="9" t="str">
        <f aca="false">IF($A1360="","",IF(COUNTIF($A$2:$A$3001,$A1360)&gt;1,"DUPLICATE",""))</f>
        <v/>
      </c>
      <c r="G1360" s="9" t="str">
        <f aca="false">IF($A1360="","",IF(COUNTIF('3. Layout Parts'!$A$2:$A$3001,$A1360)=0,"NOT ON BOARD","OK"))</f>
        <v/>
      </c>
    </row>
    <row r="1361" customFormat="false" ht="15" hidden="false" customHeight="false" outlineLevel="0" collapsed="false">
      <c r="A1361" s="14"/>
      <c r="B1361" s="14"/>
      <c r="C1361" s="15"/>
      <c r="D1361" s="15"/>
      <c r="E1361" s="15"/>
      <c r="F1361" s="9" t="str">
        <f aca="false">IF($A1361="","",IF(COUNTIF($A$2:$A$3001,$A1361)&gt;1,"DUPLICATE",""))</f>
        <v/>
      </c>
      <c r="G1361" s="9" t="str">
        <f aca="false">IF($A1361="","",IF(COUNTIF('3. Layout Parts'!$A$2:$A$3001,$A1361)=0,"NOT ON BOARD","OK"))</f>
        <v/>
      </c>
    </row>
    <row r="1362" customFormat="false" ht="15" hidden="false" customHeight="false" outlineLevel="0" collapsed="false">
      <c r="A1362" s="14"/>
      <c r="B1362" s="14"/>
      <c r="C1362" s="15"/>
      <c r="D1362" s="15"/>
      <c r="E1362" s="15"/>
      <c r="F1362" s="9" t="str">
        <f aca="false">IF($A1362="","",IF(COUNTIF($A$2:$A$3001,$A1362)&gt;1,"DUPLICATE",""))</f>
        <v/>
      </c>
      <c r="G1362" s="9" t="str">
        <f aca="false">IF($A1362="","",IF(COUNTIF('3. Layout Parts'!$A$2:$A$3001,$A1362)=0,"NOT ON BOARD","OK"))</f>
        <v/>
      </c>
    </row>
    <row r="1363" customFormat="false" ht="15" hidden="false" customHeight="false" outlineLevel="0" collapsed="false">
      <c r="A1363" s="14"/>
      <c r="B1363" s="14"/>
      <c r="C1363" s="15"/>
      <c r="D1363" s="15"/>
      <c r="E1363" s="15"/>
      <c r="F1363" s="9" t="str">
        <f aca="false">IF($A1363="","",IF(COUNTIF($A$2:$A$3001,$A1363)&gt;1,"DUPLICATE",""))</f>
        <v/>
      </c>
      <c r="G1363" s="9" t="str">
        <f aca="false">IF($A1363="","",IF(COUNTIF('3. Layout Parts'!$A$2:$A$3001,$A1363)=0,"NOT ON BOARD","OK"))</f>
        <v/>
      </c>
    </row>
    <row r="1364" customFormat="false" ht="15" hidden="false" customHeight="false" outlineLevel="0" collapsed="false">
      <c r="A1364" s="14"/>
      <c r="B1364" s="14"/>
      <c r="C1364" s="15"/>
      <c r="D1364" s="15"/>
      <c r="E1364" s="15"/>
      <c r="F1364" s="9" t="str">
        <f aca="false">IF($A1364="","",IF(COUNTIF($A$2:$A$3001,$A1364)&gt;1,"DUPLICATE",""))</f>
        <v/>
      </c>
      <c r="G1364" s="9" t="str">
        <f aca="false">IF($A1364="","",IF(COUNTIF('3. Layout Parts'!$A$2:$A$3001,$A1364)=0,"NOT ON BOARD","OK"))</f>
        <v/>
      </c>
    </row>
    <row r="1365" customFormat="false" ht="15" hidden="false" customHeight="false" outlineLevel="0" collapsed="false">
      <c r="A1365" s="14"/>
      <c r="B1365" s="14"/>
      <c r="C1365" s="15"/>
      <c r="D1365" s="15"/>
      <c r="E1365" s="15"/>
      <c r="F1365" s="9" t="str">
        <f aca="false">IF($A1365="","",IF(COUNTIF($A$2:$A$3001,$A1365)&gt;1,"DUPLICATE",""))</f>
        <v/>
      </c>
      <c r="G1365" s="9" t="str">
        <f aca="false">IF($A1365="","",IF(COUNTIF('3. Layout Parts'!$A$2:$A$3001,$A1365)=0,"NOT ON BOARD","OK"))</f>
        <v/>
      </c>
    </row>
    <row r="1366" customFormat="false" ht="15" hidden="false" customHeight="false" outlineLevel="0" collapsed="false">
      <c r="A1366" s="14"/>
      <c r="B1366" s="14"/>
      <c r="C1366" s="15"/>
      <c r="D1366" s="15"/>
      <c r="E1366" s="15"/>
      <c r="F1366" s="9" t="str">
        <f aca="false">IF($A1366="","",IF(COUNTIF($A$2:$A$3001,$A1366)&gt;1,"DUPLICATE",""))</f>
        <v/>
      </c>
      <c r="G1366" s="9" t="str">
        <f aca="false">IF($A1366="","",IF(COUNTIF('3. Layout Parts'!$A$2:$A$3001,$A1366)=0,"NOT ON BOARD","OK"))</f>
        <v/>
      </c>
    </row>
    <row r="1367" customFormat="false" ht="15" hidden="false" customHeight="false" outlineLevel="0" collapsed="false">
      <c r="A1367" s="14"/>
      <c r="B1367" s="14"/>
      <c r="C1367" s="15"/>
      <c r="D1367" s="15"/>
      <c r="E1367" s="15"/>
      <c r="F1367" s="9" t="str">
        <f aca="false">IF($A1367="","",IF(COUNTIF($A$2:$A$3001,$A1367)&gt;1,"DUPLICATE",""))</f>
        <v/>
      </c>
      <c r="G1367" s="9" t="str">
        <f aca="false">IF($A1367="","",IF(COUNTIF('3. Layout Parts'!$A$2:$A$3001,$A1367)=0,"NOT ON BOARD","OK"))</f>
        <v/>
      </c>
    </row>
    <row r="1368" customFormat="false" ht="15" hidden="false" customHeight="false" outlineLevel="0" collapsed="false">
      <c r="A1368" s="14"/>
      <c r="B1368" s="14"/>
      <c r="C1368" s="15"/>
      <c r="D1368" s="15"/>
      <c r="E1368" s="15"/>
      <c r="F1368" s="9" t="str">
        <f aca="false">IF($A1368="","",IF(COUNTIF($A$2:$A$3001,$A1368)&gt;1,"DUPLICATE",""))</f>
        <v/>
      </c>
      <c r="G1368" s="9" t="str">
        <f aca="false">IF($A1368="","",IF(COUNTIF('3. Layout Parts'!$A$2:$A$3001,$A1368)=0,"NOT ON BOARD","OK"))</f>
        <v/>
      </c>
    </row>
    <row r="1369" customFormat="false" ht="15" hidden="false" customHeight="false" outlineLevel="0" collapsed="false">
      <c r="A1369" s="14"/>
      <c r="B1369" s="14"/>
      <c r="C1369" s="15"/>
      <c r="D1369" s="15"/>
      <c r="E1369" s="15"/>
      <c r="F1369" s="9" t="str">
        <f aca="false">IF($A1369="","",IF(COUNTIF($A$2:$A$3001,$A1369)&gt;1,"DUPLICATE",""))</f>
        <v/>
      </c>
      <c r="G1369" s="9" t="str">
        <f aca="false">IF($A1369="","",IF(COUNTIF('3. Layout Parts'!$A$2:$A$3001,$A1369)=0,"NOT ON BOARD","OK"))</f>
        <v/>
      </c>
    </row>
    <row r="1370" customFormat="false" ht="15" hidden="false" customHeight="false" outlineLevel="0" collapsed="false">
      <c r="A1370" s="14"/>
      <c r="B1370" s="14"/>
      <c r="C1370" s="15"/>
      <c r="D1370" s="15"/>
      <c r="E1370" s="15"/>
      <c r="F1370" s="9" t="str">
        <f aca="false">IF($A1370="","",IF(COUNTIF($A$2:$A$3001,$A1370)&gt;1,"DUPLICATE",""))</f>
        <v/>
      </c>
      <c r="G1370" s="9" t="str">
        <f aca="false">IF($A1370="","",IF(COUNTIF('3. Layout Parts'!$A$2:$A$3001,$A1370)=0,"NOT ON BOARD","OK"))</f>
        <v/>
      </c>
    </row>
    <row r="1371" customFormat="false" ht="15" hidden="false" customHeight="false" outlineLevel="0" collapsed="false">
      <c r="A1371" s="14"/>
      <c r="B1371" s="14"/>
      <c r="C1371" s="15"/>
      <c r="D1371" s="15"/>
      <c r="E1371" s="15"/>
      <c r="F1371" s="9" t="str">
        <f aca="false">IF($A1371="","",IF(COUNTIF($A$2:$A$3001,$A1371)&gt;1,"DUPLICATE",""))</f>
        <v/>
      </c>
      <c r="G1371" s="9" t="str">
        <f aca="false">IF($A1371="","",IF(COUNTIF('3. Layout Parts'!$A$2:$A$3001,$A1371)=0,"NOT ON BOARD","OK"))</f>
        <v/>
      </c>
    </row>
    <row r="1372" customFormat="false" ht="15" hidden="false" customHeight="false" outlineLevel="0" collapsed="false">
      <c r="A1372" s="14"/>
      <c r="B1372" s="14"/>
      <c r="C1372" s="15"/>
      <c r="D1372" s="15"/>
      <c r="E1372" s="15"/>
      <c r="F1372" s="9" t="str">
        <f aca="false">IF($A1372="","",IF(COUNTIF($A$2:$A$3001,$A1372)&gt;1,"DUPLICATE",""))</f>
        <v/>
      </c>
      <c r="G1372" s="9" t="str">
        <f aca="false">IF($A1372="","",IF(COUNTIF('3. Layout Parts'!$A$2:$A$3001,$A1372)=0,"NOT ON BOARD","OK"))</f>
        <v/>
      </c>
    </row>
    <row r="1373" customFormat="false" ht="15" hidden="false" customHeight="false" outlineLevel="0" collapsed="false">
      <c r="A1373" s="14"/>
      <c r="B1373" s="14"/>
      <c r="C1373" s="15"/>
      <c r="D1373" s="15"/>
      <c r="E1373" s="15"/>
      <c r="F1373" s="9" t="str">
        <f aca="false">IF($A1373="","",IF(COUNTIF($A$2:$A$3001,$A1373)&gt;1,"DUPLICATE",""))</f>
        <v/>
      </c>
      <c r="G1373" s="9" t="str">
        <f aca="false">IF($A1373="","",IF(COUNTIF('3. Layout Parts'!$A$2:$A$3001,$A1373)=0,"NOT ON BOARD","OK"))</f>
        <v/>
      </c>
    </row>
    <row r="1374" customFormat="false" ht="15" hidden="false" customHeight="false" outlineLevel="0" collapsed="false">
      <c r="A1374" s="14"/>
      <c r="B1374" s="14"/>
      <c r="C1374" s="15"/>
      <c r="D1374" s="15"/>
      <c r="E1374" s="15"/>
      <c r="F1374" s="9" t="str">
        <f aca="false">IF($A1374="","",IF(COUNTIF($A$2:$A$3001,$A1374)&gt;1,"DUPLICATE",""))</f>
        <v/>
      </c>
      <c r="G1374" s="9" t="str">
        <f aca="false">IF($A1374="","",IF(COUNTIF('3. Layout Parts'!$A$2:$A$3001,$A1374)=0,"NOT ON BOARD","OK"))</f>
        <v/>
      </c>
    </row>
    <row r="1375" customFormat="false" ht="15" hidden="false" customHeight="false" outlineLevel="0" collapsed="false">
      <c r="A1375" s="14"/>
      <c r="B1375" s="14"/>
      <c r="C1375" s="15"/>
      <c r="D1375" s="15"/>
      <c r="E1375" s="15"/>
      <c r="F1375" s="9" t="str">
        <f aca="false">IF($A1375="","",IF(COUNTIF($A$2:$A$3001,$A1375)&gt;1,"DUPLICATE",""))</f>
        <v/>
      </c>
      <c r="G1375" s="9" t="str">
        <f aca="false">IF($A1375="","",IF(COUNTIF('3. Layout Parts'!$A$2:$A$3001,$A1375)=0,"NOT ON BOARD","OK"))</f>
        <v/>
      </c>
    </row>
    <row r="1376" customFormat="false" ht="15" hidden="false" customHeight="false" outlineLevel="0" collapsed="false">
      <c r="A1376" s="14"/>
      <c r="B1376" s="14"/>
      <c r="C1376" s="15"/>
      <c r="D1376" s="15"/>
      <c r="E1376" s="15"/>
      <c r="F1376" s="9" t="str">
        <f aca="false">IF($A1376="","",IF(COUNTIF($A$2:$A$3001,$A1376)&gt;1,"DUPLICATE",""))</f>
        <v/>
      </c>
      <c r="G1376" s="9" t="str">
        <f aca="false">IF($A1376="","",IF(COUNTIF('3. Layout Parts'!$A$2:$A$3001,$A1376)=0,"NOT ON BOARD","OK"))</f>
        <v/>
      </c>
    </row>
    <row r="1377" customFormat="false" ht="15" hidden="false" customHeight="false" outlineLevel="0" collapsed="false">
      <c r="A1377" s="14"/>
      <c r="B1377" s="14"/>
      <c r="C1377" s="15"/>
      <c r="D1377" s="15"/>
      <c r="E1377" s="15"/>
      <c r="F1377" s="9" t="str">
        <f aca="false">IF($A1377="","",IF(COUNTIF($A$2:$A$3001,$A1377)&gt;1,"DUPLICATE",""))</f>
        <v/>
      </c>
      <c r="G1377" s="9" t="str">
        <f aca="false">IF($A1377="","",IF(COUNTIF('3. Layout Parts'!$A$2:$A$3001,$A1377)=0,"NOT ON BOARD","OK"))</f>
        <v/>
      </c>
    </row>
    <row r="1378" customFormat="false" ht="15" hidden="false" customHeight="false" outlineLevel="0" collapsed="false">
      <c r="A1378" s="14"/>
      <c r="B1378" s="14"/>
      <c r="C1378" s="15"/>
      <c r="D1378" s="15"/>
      <c r="E1378" s="15"/>
      <c r="F1378" s="9" t="str">
        <f aca="false">IF($A1378="","",IF(COUNTIF($A$2:$A$3001,$A1378)&gt;1,"DUPLICATE",""))</f>
        <v/>
      </c>
      <c r="G1378" s="9" t="str">
        <f aca="false">IF($A1378="","",IF(COUNTIF('3. Layout Parts'!$A$2:$A$3001,$A1378)=0,"NOT ON BOARD","OK"))</f>
        <v/>
      </c>
    </row>
    <row r="1379" customFormat="false" ht="15" hidden="false" customHeight="false" outlineLevel="0" collapsed="false">
      <c r="A1379" s="14"/>
      <c r="B1379" s="14"/>
      <c r="C1379" s="15"/>
      <c r="D1379" s="15"/>
      <c r="E1379" s="15"/>
      <c r="F1379" s="9" t="str">
        <f aca="false">IF($A1379="","",IF(COUNTIF($A$2:$A$3001,$A1379)&gt;1,"DUPLICATE",""))</f>
        <v/>
      </c>
      <c r="G1379" s="9" t="str">
        <f aca="false">IF($A1379="","",IF(COUNTIF('3. Layout Parts'!$A$2:$A$3001,$A1379)=0,"NOT ON BOARD","OK"))</f>
        <v/>
      </c>
    </row>
    <row r="1380" customFormat="false" ht="15" hidden="false" customHeight="false" outlineLevel="0" collapsed="false">
      <c r="A1380" s="14"/>
      <c r="B1380" s="14"/>
      <c r="C1380" s="15"/>
      <c r="D1380" s="15"/>
      <c r="E1380" s="15"/>
      <c r="F1380" s="9" t="str">
        <f aca="false">IF($A1380="","",IF(COUNTIF($A$2:$A$3001,$A1380)&gt;1,"DUPLICATE",""))</f>
        <v/>
      </c>
      <c r="G1380" s="9" t="str">
        <f aca="false">IF($A1380="","",IF(COUNTIF('3. Layout Parts'!$A$2:$A$3001,$A1380)=0,"NOT ON BOARD","OK"))</f>
        <v/>
      </c>
    </row>
    <row r="1381" customFormat="false" ht="15" hidden="false" customHeight="false" outlineLevel="0" collapsed="false">
      <c r="A1381" s="14"/>
      <c r="B1381" s="14"/>
      <c r="C1381" s="15"/>
      <c r="D1381" s="15"/>
      <c r="E1381" s="15"/>
      <c r="F1381" s="9" t="str">
        <f aca="false">IF($A1381="","",IF(COUNTIF($A$2:$A$3001,$A1381)&gt;1,"DUPLICATE",""))</f>
        <v/>
      </c>
      <c r="G1381" s="9" t="str">
        <f aca="false">IF($A1381="","",IF(COUNTIF('3. Layout Parts'!$A$2:$A$3001,$A1381)=0,"NOT ON BOARD","OK"))</f>
        <v/>
      </c>
    </row>
    <row r="1382" customFormat="false" ht="15" hidden="false" customHeight="false" outlineLevel="0" collapsed="false">
      <c r="A1382" s="14"/>
      <c r="B1382" s="14"/>
      <c r="C1382" s="15"/>
      <c r="D1382" s="15"/>
      <c r="E1382" s="15"/>
      <c r="F1382" s="9" t="str">
        <f aca="false">IF($A1382="","",IF(COUNTIF($A$2:$A$3001,$A1382)&gt;1,"DUPLICATE",""))</f>
        <v/>
      </c>
      <c r="G1382" s="9" t="str">
        <f aca="false">IF($A1382="","",IF(COUNTIF('3. Layout Parts'!$A$2:$A$3001,$A1382)=0,"NOT ON BOARD","OK"))</f>
        <v/>
      </c>
    </row>
    <row r="1383" customFormat="false" ht="15" hidden="false" customHeight="false" outlineLevel="0" collapsed="false">
      <c r="A1383" s="14"/>
      <c r="B1383" s="14"/>
      <c r="C1383" s="15"/>
      <c r="D1383" s="15"/>
      <c r="E1383" s="15"/>
      <c r="F1383" s="9" t="str">
        <f aca="false">IF($A1383="","",IF(COUNTIF($A$2:$A$3001,$A1383)&gt;1,"DUPLICATE",""))</f>
        <v/>
      </c>
      <c r="G1383" s="9" t="str">
        <f aca="false">IF($A1383="","",IF(COUNTIF('3. Layout Parts'!$A$2:$A$3001,$A1383)=0,"NOT ON BOARD","OK"))</f>
        <v/>
      </c>
    </row>
    <row r="1384" customFormat="false" ht="15" hidden="false" customHeight="false" outlineLevel="0" collapsed="false">
      <c r="A1384" s="14"/>
      <c r="B1384" s="14"/>
      <c r="C1384" s="15"/>
      <c r="D1384" s="15"/>
      <c r="E1384" s="15"/>
      <c r="F1384" s="9" t="str">
        <f aca="false">IF($A1384="","",IF(COUNTIF($A$2:$A$3001,$A1384)&gt;1,"DUPLICATE",""))</f>
        <v/>
      </c>
      <c r="G1384" s="9" t="str">
        <f aca="false">IF($A1384="","",IF(COUNTIF('3. Layout Parts'!$A$2:$A$3001,$A1384)=0,"NOT ON BOARD","OK"))</f>
        <v/>
      </c>
    </row>
    <row r="1385" customFormat="false" ht="15" hidden="false" customHeight="false" outlineLevel="0" collapsed="false">
      <c r="A1385" s="14"/>
      <c r="B1385" s="14"/>
      <c r="C1385" s="15"/>
      <c r="D1385" s="15"/>
      <c r="E1385" s="15"/>
      <c r="F1385" s="9" t="str">
        <f aca="false">IF($A1385="","",IF(COUNTIF($A$2:$A$3001,$A1385)&gt;1,"DUPLICATE",""))</f>
        <v/>
      </c>
      <c r="G1385" s="9" t="str">
        <f aca="false">IF($A1385="","",IF(COUNTIF('3. Layout Parts'!$A$2:$A$3001,$A1385)=0,"NOT ON BOARD","OK"))</f>
        <v/>
      </c>
    </row>
    <row r="1386" customFormat="false" ht="15" hidden="false" customHeight="false" outlineLevel="0" collapsed="false">
      <c r="A1386" s="14"/>
      <c r="B1386" s="14"/>
      <c r="C1386" s="15"/>
      <c r="D1386" s="15"/>
      <c r="E1386" s="15"/>
      <c r="F1386" s="9" t="str">
        <f aca="false">IF($A1386="","",IF(COUNTIF($A$2:$A$3001,$A1386)&gt;1,"DUPLICATE",""))</f>
        <v/>
      </c>
      <c r="G1386" s="9" t="str">
        <f aca="false">IF($A1386="","",IF(COUNTIF('3. Layout Parts'!$A$2:$A$3001,$A1386)=0,"NOT ON BOARD","OK"))</f>
        <v/>
      </c>
    </row>
    <row r="1387" customFormat="false" ht="15" hidden="false" customHeight="false" outlineLevel="0" collapsed="false">
      <c r="A1387" s="14"/>
      <c r="B1387" s="14"/>
      <c r="C1387" s="15"/>
      <c r="D1387" s="15"/>
      <c r="E1387" s="15"/>
      <c r="F1387" s="9" t="str">
        <f aca="false">IF($A1387="","",IF(COUNTIF($A$2:$A$3001,$A1387)&gt;1,"DUPLICATE",""))</f>
        <v/>
      </c>
      <c r="G1387" s="9" t="str">
        <f aca="false">IF($A1387="","",IF(COUNTIF('3. Layout Parts'!$A$2:$A$3001,$A1387)=0,"NOT ON BOARD","OK"))</f>
        <v/>
      </c>
    </row>
    <row r="1388" customFormat="false" ht="15" hidden="false" customHeight="false" outlineLevel="0" collapsed="false">
      <c r="A1388" s="14"/>
      <c r="B1388" s="14"/>
      <c r="C1388" s="15"/>
      <c r="D1388" s="15"/>
      <c r="E1388" s="15"/>
      <c r="F1388" s="9" t="str">
        <f aca="false">IF($A1388="","",IF(COUNTIF($A$2:$A$3001,$A1388)&gt;1,"DUPLICATE",""))</f>
        <v/>
      </c>
      <c r="G1388" s="9" t="str">
        <f aca="false">IF($A1388="","",IF(COUNTIF('3. Layout Parts'!$A$2:$A$3001,$A1388)=0,"NOT ON BOARD","OK"))</f>
        <v/>
      </c>
    </row>
    <row r="1389" customFormat="false" ht="15" hidden="false" customHeight="false" outlineLevel="0" collapsed="false">
      <c r="A1389" s="14"/>
      <c r="B1389" s="14"/>
      <c r="C1389" s="15"/>
      <c r="D1389" s="15"/>
      <c r="E1389" s="15"/>
      <c r="F1389" s="9" t="str">
        <f aca="false">IF($A1389="","",IF(COUNTIF($A$2:$A$3001,$A1389)&gt;1,"DUPLICATE",""))</f>
        <v/>
      </c>
      <c r="G1389" s="9" t="str">
        <f aca="false">IF($A1389="","",IF(COUNTIF('3. Layout Parts'!$A$2:$A$3001,$A1389)=0,"NOT ON BOARD","OK"))</f>
        <v/>
      </c>
    </row>
    <row r="1390" customFormat="false" ht="15" hidden="false" customHeight="false" outlineLevel="0" collapsed="false">
      <c r="A1390" s="14"/>
      <c r="B1390" s="14"/>
      <c r="C1390" s="15"/>
      <c r="D1390" s="15"/>
      <c r="E1390" s="15"/>
      <c r="F1390" s="9" t="str">
        <f aca="false">IF($A1390="","",IF(COUNTIF($A$2:$A$3001,$A1390)&gt;1,"DUPLICATE",""))</f>
        <v/>
      </c>
      <c r="G1390" s="9" t="str">
        <f aca="false">IF($A1390="","",IF(COUNTIF('3. Layout Parts'!$A$2:$A$3001,$A1390)=0,"NOT ON BOARD","OK"))</f>
        <v/>
      </c>
    </row>
    <row r="1391" customFormat="false" ht="15" hidden="false" customHeight="false" outlineLevel="0" collapsed="false">
      <c r="A1391" s="14"/>
      <c r="B1391" s="14"/>
      <c r="C1391" s="15"/>
      <c r="D1391" s="15"/>
      <c r="E1391" s="15"/>
      <c r="F1391" s="9" t="str">
        <f aca="false">IF($A1391="","",IF(COUNTIF($A$2:$A$3001,$A1391)&gt;1,"DUPLICATE",""))</f>
        <v/>
      </c>
      <c r="G1391" s="9" t="str">
        <f aca="false">IF($A1391="","",IF(COUNTIF('3. Layout Parts'!$A$2:$A$3001,$A1391)=0,"NOT ON BOARD","OK"))</f>
        <v/>
      </c>
    </row>
    <row r="1392" customFormat="false" ht="15" hidden="false" customHeight="false" outlineLevel="0" collapsed="false">
      <c r="A1392" s="14"/>
      <c r="B1392" s="14"/>
      <c r="C1392" s="15"/>
      <c r="D1392" s="15"/>
      <c r="E1392" s="15"/>
      <c r="F1392" s="9" t="str">
        <f aca="false">IF($A1392="","",IF(COUNTIF($A$2:$A$3001,$A1392)&gt;1,"DUPLICATE",""))</f>
        <v/>
      </c>
      <c r="G1392" s="9" t="str">
        <f aca="false">IF($A1392="","",IF(COUNTIF('3. Layout Parts'!$A$2:$A$3001,$A1392)=0,"NOT ON BOARD","OK"))</f>
        <v/>
      </c>
    </row>
    <row r="1393" customFormat="false" ht="15" hidden="false" customHeight="false" outlineLevel="0" collapsed="false">
      <c r="A1393" s="14"/>
      <c r="B1393" s="14"/>
      <c r="C1393" s="15"/>
      <c r="D1393" s="15"/>
      <c r="E1393" s="15"/>
      <c r="F1393" s="9" t="str">
        <f aca="false">IF($A1393="","",IF(COUNTIF($A$2:$A$3001,$A1393)&gt;1,"DUPLICATE",""))</f>
        <v/>
      </c>
      <c r="G1393" s="9" t="str">
        <f aca="false">IF($A1393="","",IF(COUNTIF('3. Layout Parts'!$A$2:$A$3001,$A1393)=0,"NOT ON BOARD","OK"))</f>
        <v/>
      </c>
    </row>
    <row r="1394" customFormat="false" ht="15" hidden="false" customHeight="false" outlineLevel="0" collapsed="false">
      <c r="A1394" s="14"/>
      <c r="B1394" s="14"/>
      <c r="C1394" s="15"/>
      <c r="D1394" s="15"/>
      <c r="E1394" s="15"/>
      <c r="F1394" s="9" t="str">
        <f aca="false">IF($A1394="","",IF(COUNTIF($A$2:$A$3001,$A1394)&gt;1,"DUPLICATE",""))</f>
        <v/>
      </c>
      <c r="G1394" s="9" t="str">
        <f aca="false">IF($A1394="","",IF(COUNTIF('3. Layout Parts'!$A$2:$A$3001,$A1394)=0,"NOT ON BOARD","OK"))</f>
        <v/>
      </c>
    </row>
    <row r="1395" customFormat="false" ht="15" hidden="false" customHeight="false" outlineLevel="0" collapsed="false">
      <c r="A1395" s="14"/>
      <c r="B1395" s="14"/>
      <c r="C1395" s="15"/>
      <c r="D1395" s="15"/>
      <c r="E1395" s="15"/>
      <c r="F1395" s="9" t="str">
        <f aca="false">IF($A1395="","",IF(COUNTIF($A$2:$A$3001,$A1395)&gt;1,"DUPLICATE",""))</f>
        <v/>
      </c>
      <c r="G1395" s="9" t="str">
        <f aca="false">IF($A1395="","",IF(COUNTIF('3. Layout Parts'!$A$2:$A$3001,$A1395)=0,"NOT ON BOARD","OK"))</f>
        <v/>
      </c>
    </row>
    <row r="1396" customFormat="false" ht="15" hidden="false" customHeight="false" outlineLevel="0" collapsed="false">
      <c r="A1396" s="14"/>
      <c r="B1396" s="14"/>
      <c r="C1396" s="15"/>
      <c r="D1396" s="15"/>
      <c r="E1396" s="15"/>
      <c r="F1396" s="9" t="str">
        <f aca="false">IF($A1396="","",IF(COUNTIF($A$2:$A$3001,$A1396)&gt;1,"DUPLICATE",""))</f>
        <v/>
      </c>
      <c r="G1396" s="9" t="str">
        <f aca="false">IF($A1396="","",IF(COUNTIF('3. Layout Parts'!$A$2:$A$3001,$A1396)=0,"NOT ON BOARD","OK"))</f>
        <v/>
      </c>
    </row>
    <row r="1397" customFormat="false" ht="15" hidden="false" customHeight="false" outlineLevel="0" collapsed="false">
      <c r="A1397" s="14"/>
      <c r="B1397" s="14"/>
      <c r="C1397" s="15"/>
      <c r="D1397" s="15"/>
      <c r="E1397" s="15"/>
      <c r="F1397" s="9" t="str">
        <f aca="false">IF($A1397="","",IF(COUNTIF($A$2:$A$3001,$A1397)&gt;1,"DUPLICATE",""))</f>
        <v/>
      </c>
      <c r="G1397" s="9" t="str">
        <f aca="false">IF($A1397="","",IF(COUNTIF('3. Layout Parts'!$A$2:$A$3001,$A1397)=0,"NOT ON BOARD","OK"))</f>
        <v/>
      </c>
    </row>
    <row r="1398" customFormat="false" ht="15" hidden="false" customHeight="false" outlineLevel="0" collapsed="false">
      <c r="A1398" s="14"/>
      <c r="B1398" s="14"/>
      <c r="C1398" s="15"/>
      <c r="D1398" s="15"/>
      <c r="E1398" s="15"/>
      <c r="F1398" s="9" t="str">
        <f aca="false">IF($A1398="","",IF(COUNTIF($A$2:$A$3001,$A1398)&gt;1,"DUPLICATE",""))</f>
        <v/>
      </c>
      <c r="G1398" s="9" t="str">
        <f aca="false">IF($A1398="","",IF(COUNTIF('3. Layout Parts'!$A$2:$A$3001,$A1398)=0,"NOT ON BOARD","OK"))</f>
        <v/>
      </c>
    </row>
    <row r="1399" customFormat="false" ht="15" hidden="false" customHeight="false" outlineLevel="0" collapsed="false">
      <c r="A1399" s="14"/>
      <c r="B1399" s="14"/>
      <c r="C1399" s="15"/>
      <c r="D1399" s="15"/>
      <c r="E1399" s="15"/>
      <c r="F1399" s="9" t="str">
        <f aca="false">IF($A1399="","",IF(COUNTIF($A$2:$A$3001,$A1399)&gt;1,"DUPLICATE",""))</f>
        <v/>
      </c>
      <c r="G1399" s="9" t="str">
        <f aca="false">IF($A1399="","",IF(COUNTIF('3. Layout Parts'!$A$2:$A$3001,$A1399)=0,"NOT ON BOARD","OK"))</f>
        <v/>
      </c>
    </row>
    <row r="1400" customFormat="false" ht="15" hidden="false" customHeight="false" outlineLevel="0" collapsed="false">
      <c r="A1400" s="14"/>
      <c r="B1400" s="14"/>
      <c r="C1400" s="15"/>
      <c r="D1400" s="15"/>
      <c r="E1400" s="15"/>
      <c r="F1400" s="9" t="str">
        <f aca="false">IF($A1400="","",IF(COUNTIF($A$2:$A$3001,$A1400)&gt;1,"DUPLICATE",""))</f>
        <v/>
      </c>
      <c r="G1400" s="9" t="str">
        <f aca="false">IF($A1400="","",IF(COUNTIF('3. Layout Parts'!$A$2:$A$3001,$A1400)=0,"NOT ON BOARD","OK"))</f>
        <v/>
      </c>
    </row>
    <row r="1401" customFormat="false" ht="15" hidden="false" customHeight="false" outlineLevel="0" collapsed="false">
      <c r="A1401" s="14"/>
      <c r="B1401" s="14"/>
      <c r="C1401" s="15"/>
      <c r="D1401" s="15"/>
      <c r="E1401" s="15"/>
      <c r="F1401" s="9" t="str">
        <f aca="false">IF($A1401="","",IF(COUNTIF($A$2:$A$3001,$A1401)&gt;1,"DUPLICATE",""))</f>
        <v/>
      </c>
      <c r="G1401" s="9" t="str">
        <f aca="false">IF($A1401="","",IF(COUNTIF('3. Layout Parts'!$A$2:$A$3001,$A1401)=0,"NOT ON BOARD","OK"))</f>
        <v/>
      </c>
    </row>
    <row r="1402" customFormat="false" ht="15" hidden="false" customHeight="false" outlineLevel="0" collapsed="false">
      <c r="A1402" s="14"/>
      <c r="B1402" s="14"/>
      <c r="C1402" s="15"/>
      <c r="D1402" s="15"/>
      <c r="E1402" s="15"/>
      <c r="F1402" s="9" t="str">
        <f aca="false">IF($A1402="","",IF(COUNTIF($A$2:$A$3001,$A1402)&gt;1,"DUPLICATE",""))</f>
        <v/>
      </c>
      <c r="G1402" s="9" t="str">
        <f aca="false">IF($A1402="","",IF(COUNTIF('3. Layout Parts'!$A$2:$A$3001,$A1402)=0,"NOT ON BOARD","OK"))</f>
        <v/>
      </c>
    </row>
    <row r="1403" customFormat="false" ht="15" hidden="false" customHeight="false" outlineLevel="0" collapsed="false">
      <c r="A1403" s="14"/>
      <c r="B1403" s="14"/>
      <c r="C1403" s="15"/>
      <c r="D1403" s="15"/>
      <c r="E1403" s="15"/>
      <c r="F1403" s="9" t="str">
        <f aca="false">IF($A1403="","",IF(COUNTIF($A$2:$A$3001,$A1403)&gt;1,"DUPLICATE",""))</f>
        <v/>
      </c>
      <c r="G1403" s="9" t="str">
        <f aca="false">IF($A1403="","",IF(COUNTIF('3. Layout Parts'!$A$2:$A$3001,$A1403)=0,"NOT ON BOARD","OK"))</f>
        <v/>
      </c>
    </row>
    <row r="1404" customFormat="false" ht="15" hidden="false" customHeight="false" outlineLevel="0" collapsed="false">
      <c r="A1404" s="14"/>
      <c r="B1404" s="14"/>
      <c r="C1404" s="15"/>
      <c r="D1404" s="15"/>
      <c r="E1404" s="15"/>
      <c r="F1404" s="9" t="str">
        <f aca="false">IF($A1404="","",IF(COUNTIF($A$2:$A$3001,$A1404)&gt;1,"DUPLICATE",""))</f>
        <v/>
      </c>
      <c r="G1404" s="9" t="str">
        <f aca="false">IF($A1404="","",IF(COUNTIF('3. Layout Parts'!$A$2:$A$3001,$A1404)=0,"NOT ON BOARD","OK"))</f>
        <v/>
      </c>
    </row>
    <row r="1405" customFormat="false" ht="15" hidden="false" customHeight="false" outlineLevel="0" collapsed="false">
      <c r="A1405" s="14"/>
      <c r="B1405" s="14"/>
      <c r="C1405" s="15"/>
      <c r="D1405" s="15"/>
      <c r="E1405" s="15"/>
      <c r="F1405" s="9" t="str">
        <f aca="false">IF($A1405="","",IF(COUNTIF($A$2:$A$3001,$A1405)&gt;1,"DUPLICATE",""))</f>
        <v/>
      </c>
      <c r="G1405" s="9" t="str">
        <f aca="false">IF($A1405="","",IF(COUNTIF('3. Layout Parts'!$A$2:$A$3001,$A1405)=0,"NOT ON BOARD","OK"))</f>
        <v/>
      </c>
    </row>
    <row r="1406" customFormat="false" ht="15" hidden="false" customHeight="false" outlineLevel="0" collapsed="false">
      <c r="A1406" s="14"/>
      <c r="B1406" s="14"/>
      <c r="C1406" s="15"/>
      <c r="D1406" s="15"/>
      <c r="E1406" s="15"/>
      <c r="F1406" s="9" t="str">
        <f aca="false">IF($A1406="","",IF(COUNTIF($A$2:$A$3001,$A1406)&gt;1,"DUPLICATE",""))</f>
        <v/>
      </c>
      <c r="G1406" s="9" t="str">
        <f aca="false">IF($A1406="","",IF(COUNTIF('3. Layout Parts'!$A$2:$A$3001,$A1406)=0,"NOT ON BOARD","OK"))</f>
        <v/>
      </c>
    </row>
    <row r="1407" customFormat="false" ht="15" hidden="false" customHeight="false" outlineLevel="0" collapsed="false">
      <c r="A1407" s="14"/>
      <c r="B1407" s="14"/>
      <c r="C1407" s="15"/>
      <c r="D1407" s="15"/>
      <c r="E1407" s="15"/>
      <c r="F1407" s="9" t="str">
        <f aca="false">IF($A1407="","",IF(COUNTIF($A$2:$A$3001,$A1407)&gt;1,"DUPLICATE",""))</f>
        <v/>
      </c>
      <c r="G1407" s="9" t="str">
        <f aca="false">IF($A1407="","",IF(COUNTIF('3. Layout Parts'!$A$2:$A$3001,$A1407)=0,"NOT ON BOARD","OK"))</f>
        <v/>
      </c>
    </row>
    <row r="1408" customFormat="false" ht="15" hidden="false" customHeight="false" outlineLevel="0" collapsed="false">
      <c r="A1408" s="14"/>
      <c r="B1408" s="14"/>
      <c r="C1408" s="15"/>
      <c r="D1408" s="15"/>
      <c r="E1408" s="15"/>
      <c r="F1408" s="9" t="str">
        <f aca="false">IF($A1408="","",IF(COUNTIF($A$2:$A$3001,$A1408)&gt;1,"DUPLICATE",""))</f>
        <v/>
      </c>
      <c r="G1408" s="9" t="str">
        <f aca="false">IF($A1408="","",IF(COUNTIF('3. Layout Parts'!$A$2:$A$3001,$A1408)=0,"NOT ON BOARD","OK"))</f>
        <v/>
      </c>
    </row>
    <row r="1409" customFormat="false" ht="15" hidden="false" customHeight="false" outlineLevel="0" collapsed="false">
      <c r="A1409" s="14"/>
      <c r="B1409" s="14"/>
      <c r="C1409" s="15"/>
      <c r="D1409" s="15"/>
      <c r="E1409" s="15"/>
      <c r="F1409" s="9" t="str">
        <f aca="false">IF($A1409="","",IF(COUNTIF($A$2:$A$3001,$A1409)&gt;1,"DUPLICATE",""))</f>
        <v/>
      </c>
      <c r="G1409" s="9" t="str">
        <f aca="false">IF($A1409="","",IF(COUNTIF('3. Layout Parts'!$A$2:$A$3001,$A1409)=0,"NOT ON BOARD","OK"))</f>
        <v/>
      </c>
    </row>
    <row r="1410" customFormat="false" ht="15" hidden="false" customHeight="false" outlineLevel="0" collapsed="false">
      <c r="A1410" s="14"/>
      <c r="B1410" s="14"/>
      <c r="C1410" s="15"/>
      <c r="D1410" s="15"/>
      <c r="E1410" s="15"/>
      <c r="F1410" s="9" t="str">
        <f aca="false">IF($A1410="","",IF(COUNTIF($A$2:$A$3001,$A1410)&gt;1,"DUPLICATE",""))</f>
        <v/>
      </c>
      <c r="G1410" s="9" t="str">
        <f aca="false">IF($A1410="","",IF(COUNTIF('3. Layout Parts'!$A$2:$A$3001,$A1410)=0,"NOT ON BOARD","OK"))</f>
        <v/>
      </c>
    </row>
    <row r="1411" customFormat="false" ht="15" hidden="false" customHeight="false" outlineLevel="0" collapsed="false">
      <c r="A1411" s="14"/>
      <c r="B1411" s="14"/>
      <c r="C1411" s="15"/>
      <c r="D1411" s="15"/>
      <c r="E1411" s="15"/>
      <c r="F1411" s="9" t="str">
        <f aca="false">IF($A1411="","",IF(COUNTIF($A$2:$A$3001,$A1411)&gt;1,"DUPLICATE",""))</f>
        <v/>
      </c>
      <c r="G1411" s="9" t="str">
        <f aca="false">IF($A1411="","",IF(COUNTIF('3. Layout Parts'!$A$2:$A$3001,$A1411)=0,"NOT ON BOARD","OK"))</f>
        <v/>
      </c>
    </row>
    <row r="1412" customFormat="false" ht="15" hidden="false" customHeight="false" outlineLevel="0" collapsed="false">
      <c r="A1412" s="14"/>
      <c r="B1412" s="14"/>
      <c r="C1412" s="15"/>
      <c r="D1412" s="15"/>
      <c r="E1412" s="15"/>
      <c r="F1412" s="9" t="str">
        <f aca="false">IF($A1412="","",IF(COUNTIF($A$2:$A$3001,$A1412)&gt;1,"DUPLICATE",""))</f>
        <v/>
      </c>
      <c r="G1412" s="9" t="str">
        <f aca="false">IF($A1412="","",IF(COUNTIF('3. Layout Parts'!$A$2:$A$3001,$A1412)=0,"NOT ON BOARD","OK"))</f>
        <v/>
      </c>
    </row>
    <row r="1413" customFormat="false" ht="15" hidden="false" customHeight="false" outlineLevel="0" collapsed="false">
      <c r="A1413" s="14"/>
      <c r="B1413" s="14"/>
      <c r="C1413" s="15"/>
      <c r="D1413" s="15"/>
      <c r="E1413" s="15"/>
      <c r="F1413" s="9" t="str">
        <f aca="false">IF($A1413="","",IF(COUNTIF($A$2:$A$3001,$A1413)&gt;1,"DUPLICATE",""))</f>
        <v/>
      </c>
      <c r="G1413" s="9" t="str">
        <f aca="false">IF($A1413="","",IF(COUNTIF('3. Layout Parts'!$A$2:$A$3001,$A1413)=0,"NOT ON BOARD","OK"))</f>
        <v/>
      </c>
    </row>
    <row r="1414" customFormat="false" ht="15" hidden="false" customHeight="false" outlineLevel="0" collapsed="false">
      <c r="A1414" s="14"/>
      <c r="B1414" s="14"/>
      <c r="C1414" s="15"/>
      <c r="D1414" s="15"/>
      <c r="E1414" s="15"/>
      <c r="F1414" s="9" t="str">
        <f aca="false">IF($A1414="","",IF(COUNTIF($A$2:$A$3001,$A1414)&gt;1,"DUPLICATE",""))</f>
        <v/>
      </c>
      <c r="G1414" s="9" t="str">
        <f aca="false">IF($A1414="","",IF(COUNTIF('3. Layout Parts'!$A$2:$A$3001,$A1414)=0,"NOT ON BOARD","OK"))</f>
        <v/>
      </c>
    </row>
    <row r="1415" customFormat="false" ht="15" hidden="false" customHeight="false" outlineLevel="0" collapsed="false">
      <c r="A1415" s="14"/>
      <c r="B1415" s="14"/>
      <c r="C1415" s="15"/>
      <c r="D1415" s="15"/>
      <c r="E1415" s="15"/>
      <c r="F1415" s="9" t="str">
        <f aca="false">IF($A1415="","",IF(COUNTIF($A$2:$A$3001,$A1415)&gt;1,"DUPLICATE",""))</f>
        <v/>
      </c>
      <c r="G1415" s="9" t="str">
        <f aca="false">IF($A1415="","",IF(COUNTIF('3. Layout Parts'!$A$2:$A$3001,$A1415)=0,"NOT ON BOARD","OK"))</f>
        <v/>
      </c>
    </row>
    <row r="1416" customFormat="false" ht="15" hidden="false" customHeight="false" outlineLevel="0" collapsed="false">
      <c r="A1416" s="14"/>
      <c r="B1416" s="14"/>
      <c r="C1416" s="15"/>
      <c r="D1416" s="15"/>
      <c r="E1416" s="15"/>
      <c r="F1416" s="9" t="str">
        <f aca="false">IF($A1416="","",IF(COUNTIF($A$2:$A$3001,$A1416)&gt;1,"DUPLICATE",""))</f>
        <v/>
      </c>
      <c r="G1416" s="9" t="str">
        <f aca="false">IF($A1416="","",IF(COUNTIF('3. Layout Parts'!$A$2:$A$3001,$A1416)=0,"NOT ON BOARD","OK"))</f>
        <v/>
      </c>
    </row>
    <row r="1417" customFormat="false" ht="15" hidden="false" customHeight="false" outlineLevel="0" collapsed="false">
      <c r="A1417" s="14"/>
      <c r="B1417" s="14"/>
      <c r="C1417" s="15"/>
      <c r="D1417" s="15"/>
      <c r="E1417" s="15"/>
      <c r="F1417" s="9" t="str">
        <f aca="false">IF($A1417="","",IF(COUNTIF($A$2:$A$3001,$A1417)&gt;1,"DUPLICATE",""))</f>
        <v/>
      </c>
      <c r="G1417" s="9" t="str">
        <f aca="false">IF($A1417="","",IF(COUNTIF('3. Layout Parts'!$A$2:$A$3001,$A1417)=0,"NOT ON BOARD","OK"))</f>
        <v/>
      </c>
    </row>
    <row r="1418" customFormat="false" ht="15" hidden="false" customHeight="false" outlineLevel="0" collapsed="false">
      <c r="A1418" s="14"/>
      <c r="B1418" s="14"/>
      <c r="C1418" s="15"/>
      <c r="D1418" s="15"/>
      <c r="E1418" s="15"/>
      <c r="F1418" s="9" t="str">
        <f aca="false">IF($A1418="","",IF(COUNTIF($A$2:$A$3001,$A1418)&gt;1,"DUPLICATE",""))</f>
        <v/>
      </c>
      <c r="G1418" s="9" t="str">
        <f aca="false">IF($A1418="","",IF(COUNTIF('3. Layout Parts'!$A$2:$A$3001,$A1418)=0,"NOT ON BOARD","OK"))</f>
        <v/>
      </c>
    </row>
    <row r="1419" customFormat="false" ht="15" hidden="false" customHeight="false" outlineLevel="0" collapsed="false">
      <c r="A1419" s="14"/>
      <c r="B1419" s="14"/>
      <c r="C1419" s="15"/>
      <c r="D1419" s="15"/>
      <c r="E1419" s="15"/>
      <c r="F1419" s="9" t="str">
        <f aca="false">IF($A1419="","",IF(COUNTIF($A$2:$A$3001,$A1419)&gt;1,"DUPLICATE",""))</f>
        <v/>
      </c>
      <c r="G1419" s="9" t="str">
        <f aca="false">IF($A1419="","",IF(COUNTIF('3. Layout Parts'!$A$2:$A$3001,$A1419)=0,"NOT ON BOARD","OK"))</f>
        <v/>
      </c>
    </row>
    <row r="1420" customFormat="false" ht="15" hidden="false" customHeight="false" outlineLevel="0" collapsed="false">
      <c r="A1420" s="14"/>
      <c r="B1420" s="14"/>
      <c r="C1420" s="15"/>
      <c r="D1420" s="15"/>
      <c r="E1420" s="15"/>
      <c r="F1420" s="9" t="str">
        <f aca="false">IF($A1420="","",IF(COUNTIF($A$2:$A$3001,$A1420)&gt;1,"DUPLICATE",""))</f>
        <v/>
      </c>
      <c r="G1420" s="9" t="str">
        <f aca="false">IF($A1420="","",IF(COUNTIF('3. Layout Parts'!$A$2:$A$3001,$A1420)=0,"NOT ON BOARD","OK"))</f>
        <v/>
      </c>
    </row>
    <row r="1421" customFormat="false" ht="15" hidden="false" customHeight="false" outlineLevel="0" collapsed="false">
      <c r="A1421" s="14"/>
      <c r="B1421" s="14"/>
      <c r="C1421" s="15"/>
      <c r="D1421" s="15"/>
      <c r="E1421" s="15"/>
      <c r="F1421" s="9" t="str">
        <f aca="false">IF($A1421="","",IF(COUNTIF($A$2:$A$3001,$A1421)&gt;1,"DUPLICATE",""))</f>
        <v/>
      </c>
      <c r="G1421" s="9" t="str">
        <f aca="false">IF($A1421="","",IF(COUNTIF('3. Layout Parts'!$A$2:$A$3001,$A1421)=0,"NOT ON BOARD","OK"))</f>
        <v/>
      </c>
    </row>
    <row r="1422" customFormat="false" ht="15" hidden="false" customHeight="false" outlineLevel="0" collapsed="false">
      <c r="A1422" s="14"/>
      <c r="B1422" s="14"/>
      <c r="C1422" s="15"/>
      <c r="D1422" s="15"/>
      <c r="E1422" s="15"/>
      <c r="F1422" s="9" t="str">
        <f aca="false">IF($A1422="","",IF(COUNTIF($A$2:$A$3001,$A1422)&gt;1,"DUPLICATE",""))</f>
        <v/>
      </c>
      <c r="G1422" s="9" t="str">
        <f aca="false">IF($A1422="","",IF(COUNTIF('3. Layout Parts'!$A$2:$A$3001,$A1422)=0,"NOT ON BOARD","OK"))</f>
        <v/>
      </c>
    </row>
    <row r="1423" customFormat="false" ht="15" hidden="false" customHeight="false" outlineLevel="0" collapsed="false">
      <c r="A1423" s="14"/>
      <c r="B1423" s="14"/>
      <c r="C1423" s="15"/>
      <c r="D1423" s="15"/>
      <c r="E1423" s="15"/>
      <c r="F1423" s="9" t="str">
        <f aca="false">IF($A1423="","",IF(COUNTIF($A$2:$A$3001,$A1423)&gt;1,"DUPLICATE",""))</f>
        <v/>
      </c>
      <c r="G1423" s="9" t="str">
        <f aca="false">IF($A1423="","",IF(COUNTIF('3. Layout Parts'!$A$2:$A$3001,$A1423)=0,"NOT ON BOARD","OK"))</f>
        <v/>
      </c>
    </row>
    <row r="1424" customFormat="false" ht="15" hidden="false" customHeight="false" outlineLevel="0" collapsed="false">
      <c r="A1424" s="14"/>
      <c r="B1424" s="14"/>
      <c r="C1424" s="15"/>
      <c r="D1424" s="15"/>
      <c r="E1424" s="15"/>
      <c r="F1424" s="9" t="str">
        <f aca="false">IF($A1424="","",IF(COUNTIF($A$2:$A$3001,$A1424)&gt;1,"DUPLICATE",""))</f>
        <v/>
      </c>
      <c r="G1424" s="9" t="str">
        <f aca="false">IF($A1424="","",IF(COUNTIF('3. Layout Parts'!$A$2:$A$3001,$A1424)=0,"NOT ON BOARD","OK"))</f>
        <v/>
      </c>
    </row>
    <row r="1425" customFormat="false" ht="15" hidden="false" customHeight="false" outlineLevel="0" collapsed="false">
      <c r="A1425" s="14"/>
      <c r="B1425" s="14"/>
      <c r="C1425" s="15"/>
      <c r="D1425" s="15"/>
      <c r="E1425" s="15"/>
      <c r="F1425" s="9" t="str">
        <f aca="false">IF($A1425="","",IF(COUNTIF($A$2:$A$3001,$A1425)&gt;1,"DUPLICATE",""))</f>
        <v/>
      </c>
      <c r="G1425" s="9" t="str">
        <f aca="false">IF($A1425="","",IF(COUNTIF('3. Layout Parts'!$A$2:$A$3001,$A1425)=0,"NOT ON BOARD","OK"))</f>
        <v/>
      </c>
    </row>
    <row r="1426" customFormat="false" ht="15" hidden="false" customHeight="false" outlineLevel="0" collapsed="false">
      <c r="A1426" s="14"/>
      <c r="B1426" s="14"/>
      <c r="C1426" s="15"/>
      <c r="D1426" s="15"/>
      <c r="E1426" s="15"/>
      <c r="F1426" s="9" t="str">
        <f aca="false">IF($A1426="","",IF(COUNTIF($A$2:$A$3001,$A1426)&gt;1,"DUPLICATE",""))</f>
        <v/>
      </c>
      <c r="G1426" s="9" t="str">
        <f aca="false">IF($A1426="","",IF(COUNTIF('3. Layout Parts'!$A$2:$A$3001,$A1426)=0,"NOT ON BOARD","OK"))</f>
        <v/>
      </c>
    </row>
    <row r="1427" customFormat="false" ht="15" hidden="false" customHeight="false" outlineLevel="0" collapsed="false">
      <c r="A1427" s="14"/>
      <c r="B1427" s="14"/>
      <c r="C1427" s="15"/>
      <c r="D1427" s="15"/>
      <c r="E1427" s="15"/>
      <c r="F1427" s="9" t="str">
        <f aca="false">IF($A1427="","",IF(COUNTIF($A$2:$A$3001,$A1427)&gt;1,"DUPLICATE",""))</f>
        <v/>
      </c>
      <c r="G1427" s="9" t="str">
        <f aca="false">IF($A1427="","",IF(COUNTIF('3. Layout Parts'!$A$2:$A$3001,$A1427)=0,"NOT ON BOARD","OK"))</f>
        <v/>
      </c>
    </row>
    <row r="1428" customFormat="false" ht="15" hidden="false" customHeight="false" outlineLevel="0" collapsed="false">
      <c r="A1428" s="14"/>
      <c r="B1428" s="14"/>
      <c r="C1428" s="15"/>
      <c r="D1428" s="15"/>
      <c r="E1428" s="15"/>
      <c r="F1428" s="9" t="str">
        <f aca="false">IF($A1428="","",IF(COUNTIF($A$2:$A$3001,$A1428)&gt;1,"DUPLICATE",""))</f>
        <v/>
      </c>
      <c r="G1428" s="9" t="str">
        <f aca="false">IF($A1428="","",IF(COUNTIF('3. Layout Parts'!$A$2:$A$3001,$A1428)=0,"NOT ON BOARD","OK"))</f>
        <v/>
      </c>
    </row>
    <row r="1429" customFormat="false" ht="15" hidden="false" customHeight="false" outlineLevel="0" collapsed="false">
      <c r="A1429" s="14"/>
      <c r="B1429" s="14"/>
      <c r="C1429" s="15"/>
      <c r="D1429" s="15"/>
      <c r="E1429" s="15"/>
      <c r="F1429" s="9" t="str">
        <f aca="false">IF($A1429="","",IF(COUNTIF($A$2:$A$3001,$A1429)&gt;1,"DUPLICATE",""))</f>
        <v/>
      </c>
      <c r="G1429" s="9" t="str">
        <f aca="false">IF($A1429="","",IF(COUNTIF('3. Layout Parts'!$A$2:$A$3001,$A1429)=0,"NOT ON BOARD","OK"))</f>
        <v/>
      </c>
    </row>
    <row r="1430" customFormat="false" ht="15" hidden="false" customHeight="false" outlineLevel="0" collapsed="false">
      <c r="A1430" s="14"/>
      <c r="B1430" s="14"/>
      <c r="C1430" s="15"/>
      <c r="D1430" s="15"/>
      <c r="E1430" s="15"/>
      <c r="F1430" s="9" t="str">
        <f aca="false">IF($A1430="","",IF(COUNTIF($A$2:$A$3001,$A1430)&gt;1,"DUPLICATE",""))</f>
        <v/>
      </c>
      <c r="G1430" s="9" t="str">
        <f aca="false">IF($A1430="","",IF(COUNTIF('3. Layout Parts'!$A$2:$A$3001,$A1430)=0,"NOT ON BOARD","OK"))</f>
        <v/>
      </c>
    </row>
    <row r="1431" customFormat="false" ht="15" hidden="false" customHeight="false" outlineLevel="0" collapsed="false">
      <c r="A1431" s="14"/>
      <c r="B1431" s="14"/>
      <c r="C1431" s="15"/>
      <c r="D1431" s="15"/>
      <c r="E1431" s="15"/>
      <c r="F1431" s="9" t="str">
        <f aca="false">IF($A1431="","",IF(COUNTIF($A$2:$A$3001,$A1431)&gt;1,"DUPLICATE",""))</f>
        <v/>
      </c>
      <c r="G1431" s="9" t="str">
        <f aca="false">IF($A1431="","",IF(COUNTIF('3. Layout Parts'!$A$2:$A$3001,$A1431)=0,"NOT ON BOARD","OK"))</f>
        <v/>
      </c>
    </row>
    <row r="1432" customFormat="false" ht="15" hidden="false" customHeight="false" outlineLevel="0" collapsed="false">
      <c r="A1432" s="14"/>
      <c r="B1432" s="14"/>
      <c r="C1432" s="15"/>
      <c r="D1432" s="15"/>
      <c r="E1432" s="15"/>
      <c r="F1432" s="9" t="str">
        <f aca="false">IF($A1432="","",IF(COUNTIF($A$2:$A$3001,$A1432)&gt;1,"DUPLICATE",""))</f>
        <v/>
      </c>
      <c r="G1432" s="9" t="str">
        <f aca="false">IF($A1432="","",IF(COUNTIF('3. Layout Parts'!$A$2:$A$3001,$A1432)=0,"NOT ON BOARD","OK"))</f>
        <v/>
      </c>
    </row>
    <row r="1433" customFormat="false" ht="15" hidden="false" customHeight="false" outlineLevel="0" collapsed="false">
      <c r="A1433" s="14"/>
      <c r="B1433" s="14"/>
      <c r="C1433" s="15"/>
      <c r="D1433" s="15"/>
      <c r="E1433" s="15"/>
      <c r="F1433" s="9" t="str">
        <f aca="false">IF($A1433="","",IF(COUNTIF($A$2:$A$3001,$A1433)&gt;1,"DUPLICATE",""))</f>
        <v/>
      </c>
      <c r="G1433" s="9" t="str">
        <f aca="false">IF($A1433="","",IF(COUNTIF('3. Layout Parts'!$A$2:$A$3001,$A1433)=0,"NOT ON BOARD","OK"))</f>
        <v/>
      </c>
    </row>
    <row r="1434" customFormat="false" ht="15" hidden="false" customHeight="false" outlineLevel="0" collapsed="false">
      <c r="A1434" s="14"/>
      <c r="B1434" s="14"/>
      <c r="C1434" s="15"/>
      <c r="D1434" s="15"/>
      <c r="E1434" s="15"/>
      <c r="F1434" s="9" t="str">
        <f aca="false">IF($A1434="","",IF(COUNTIF($A$2:$A$3001,$A1434)&gt;1,"DUPLICATE",""))</f>
        <v/>
      </c>
      <c r="G1434" s="9" t="str">
        <f aca="false">IF($A1434="","",IF(COUNTIF('3. Layout Parts'!$A$2:$A$3001,$A1434)=0,"NOT ON BOARD","OK"))</f>
        <v/>
      </c>
    </row>
    <row r="1435" customFormat="false" ht="15" hidden="false" customHeight="false" outlineLevel="0" collapsed="false">
      <c r="A1435" s="14"/>
      <c r="B1435" s="14"/>
      <c r="C1435" s="15"/>
      <c r="D1435" s="15"/>
      <c r="E1435" s="15"/>
      <c r="F1435" s="9" t="str">
        <f aca="false">IF($A1435="","",IF(COUNTIF($A$2:$A$3001,$A1435)&gt;1,"DUPLICATE",""))</f>
        <v/>
      </c>
      <c r="G1435" s="9" t="str">
        <f aca="false">IF($A1435="","",IF(COUNTIF('3. Layout Parts'!$A$2:$A$3001,$A1435)=0,"NOT ON BOARD","OK"))</f>
        <v/>
      </c>
    </row>
    <row r="1436" customFormat="false" ht="15" hidden="false" customHeight="false" outlineLevel="0" collapsed="false">
      <c r="A1436" s="14"/>
      <c r="B1436" s="14"/>
      <c r="C1436" s="15"/>
      <c r="D1436" s="15"/>
      <c r="E1436" s="15"/>
      <c r="F1436" s="9" t="str">
        <f aca="false">IF($A1436="","",IF(COUNTIF($A$2:$A$3001,$A1436)&gt;1,"DUPLICATE",""))</f>
        <v/>
      </c>
      <c r="G1436" s="9" t="str">
        <f aca="false">IF($A1436="","",IF(COUNTIF('3. Layout Parts'!$A$2:$A$3001,$A1436)=0,"NOT ON BOARD","OK"))</f>
        <v/>
      </c>
    </row>
    <row r="1437" customFormat="false" ht="15" hidden="false" customHeight="false" outlineLevel="0" collapsed="false">
      <c r="A1437" s="14"/>
      <c r="B1437" s="14"/>
      <c r="C1437" s="15"/>
      <c r="D1437" s="15"/>
      <c r="E1437" s="15"/>
      <c r="F1437" s="9" t="str">
        <f aca="false">IF($A1437="","",IF(COUNTIF($A$2:$A$3001,$A1437)&gt;1,"DUPLICATE",""))</f>
        <v/>
      </c>
      <c r="G1437" s="9" t="str">
        <f aca="false">IF($A1437="","",IF(COUNTIF('3. Layout Parts'!$A$2:$A$3001,$A1437)=0,"NOT ON BOARD","OK"))</f>
        <v/>
      </c>
    </row>
    <row r="1438" customFormat="false" ht="15" hidden="false" customHeight="false" outlineLevel="0" collapsed="false">
      <c r="A1438" s="14"/>
      <c r="B1438" s="14"/>
      <c r="C1438" s="15"/>
      <c r="D1438" s="15"/>
      <c r="E1438" s="15"/>
      <c r="F1438" s="9" t="str">
        <f aca="false">IF($A1438="","",IF(COUNTIF($A$2:$A$3001,$A1438)&gt;1,"DUPLICATE",""))</f>
        <v/>
      </c>
      <c r="G1438" s="9" t="str">
        <f aca="false">IF($A1438="","",IF(COUNTIF('3. Layout Parts'!$A$2:$A$3001,$A1438)=0,"NOT ON BOARD","OK"))</f>
        <v/>
      </c>
    </row>
    <row r="1439" customFormat="false" ht="15" hidden="false" customHeight="false" outlineLevel="0" collapsed="false">
      <c r="A1439" s="14"/>
      <c r="B1439" s="14"/>
      <c r="C1439" s="15"/>
      <c r="D1439" s="15"/>
      <c r="E1439" s="15"/>
      <c r="F1439" s="9" t="str">
        <f aca="false">IF($A1439="","",IF(COUNTIF($A$2:$A$3001,$A1439)&gt;1,"DUPLICATE",""))</f>
        <v/>
      </c>
      <c r="G1439" s="9" t="str">
        <f aca="false">IF($A1439="","",IF(COUNTIF('3. Layout Parts'!$A$2:$A$3001,$A1439)=0,"NOT ON BOARD","OK"))</f>
        <v/>
      </c>
    </row>
    <row r="1440" customFormat="false" ht="15" hidden="false" customHeight="false" outlineLevel="0" collapsed="false">
      <c r="A1440" s="14"/>
      <c r="B1440" s="14"/>
      <c r="C1440" s="15"/>
      <c r="D1440" s="15"/>
      <c r="E1440" s="15"/>
      <c r="F1440" s="9" t="str">
        <f aca="false">IF($A1440="","",IF(COUNTIF($A$2:$A$3001,$A1440)&gt;1,"DUPLICATE",""))</f>
        <v/>
      </c>
      <c r="G1440" s="9" t="str">
        <f aca="false">IF($A1440="","",IF(COUNTIF('3. Layout Parts'!$A$2:$A$3001,$A1440)=0,"NOT ON BOARD","OK"))</f>
        <v/>
      </c>
    </row>
    <row r="1441" customFormat="false" ht="15" hidden="false" customHeight="false" outlineLevel="0" collapsed="false">
      <c r="A1441" s="14"/>
      <c r="B1441" s="14"/>
      <c r="C1441" s="15"/>
      <c r="D1441" s="15"/>
      <c r="E1441" s="15"/>
      <c r="F1441" s="9" t="str">
        <f aca="false">IF($A1441="","",IF(COUNTIF($A$2:$A$3001,$A1441)&gt;1,"DUPLICATE",""))</f>
        <v/>
      </c>
      <c r="G1441" s="9" t="str">
        <f aca="false">IF($A1441="","",IF(COUNTIF('3. Layout Parts'!$A$2:$A$3001,$A1441)=0,"NOT ON BOARD","OK"))</f>
        <v/>
      </c>
    </row>
    <row r="1442" customFormat="false" ht="15" hidden="false" customHeight="false" outlineLevel="0" collapsed="false">
      <c r="A1442" s="14"/>
      <c r="B1442" s="14"/>
      <c r="C1442" s="15"/>
      <c r="D1442" s="15"/>
      <c r="E1442" s="15"/>
      <c r="F1442" s="9" t="str">
        <f aca="false">IF($A1442="","",IF(COUNTIF($A$2:$A$3001,$A1442)&gt;1,"DUPLICATE",""))</f>
        <v/>
      </c>
      <c r="G1442" s="9" t="str">
        <f aca="false">IF($A1442="","",IF(COUNTIF('3. Layout Parts'!$A$2:$A$3001,$A1442)=0,"NOT ON BOARD","OK"))</f>
        <v/>
      </c>
    </row>
    <row r="1443" customFormat="false" ht="15" hidden="false" customHeight="false" outlineLevel="0" collapsed="false">
      <c r="A1443" s="14"/>
      <c r="B1443" s="14"/>
      <c r="C1443" s="15"/>
      <c r="D1443" s="15"/>
      <c r="E1443" s="15"/>
      <c r="F1443" s="9" t="str">
        <f aca="false">IF($A1443="","",IF(COUNTIF($A$2:$A$3001,$A1443)&gt;1,"DUPLICATE",""))</f>
        <v/>
      </c>
      <c r="G1443" s="9" t="str">
        <f aca="false">IF($A1443="","",IF(COUNTIF('3. Layout Parts'!$A$2:$A$3001,$A1443)=0,"NOT ON BOARD","OK"))</f>
        <v/>
      </c>
    </row>
    <row r="1444" customFormat="false" ht="15" hidden="false" customHeight="false" outlineLevel="0" collapsed="false">
      <c r="A1444" s="14"/>
      <c r="B1444" s="14"/>
      <c r="C1444" s="15"/>
      <c r="D1444" s="15"/>
      <c r="E1444" s="15"/>
      <c r="F1444" s="9" t="str">
        <f aca="false">IF($A1444="","",IF(COUNTIF($A$2:$A$3001,$A1444)&gt;1,"DUPLICATE",""))</f>
        <v/>
      </c>
      <c r="G1444" s="9" t="str">
        <f aca="false">IF($A1444="","",IF(COUNTIF('3. Layout Parts'!$A$2:$A$3001,$A1444)=0,"NOT ON BOARD","OK"))</f>
        <v/>
      </c>
    </row>
    <row r="1445" customFormat="false" ht="15" hidden="false" customHeight="false" outlineLevel="0" collapsed="false">
      <c r="A1445" s="14"/>
      <c r="B1445" s="14"/>
      <c r="C1445" s="15"/>
      <c r="D1445" s="15"/>
      <c r="E1445" s="15"/>
      <c r="F1445" s="9" t="str">
        <f aca="false">IF($A1445="","",IF(COUNTIF($A$2:$A$3001,$A1445)&gt;1,"DUPLICATE",""))</f>
        <v/>
      </c>
      <c r="G1445" s="9" t="str">
        <f aca="false">IF($A1445="","",IF(COUNTIF('3. Layout Parts'!$A$2:$A$3001,$A1445)=0,"NOT ON BOARD","OK"))</f>
        <v/>
      </c>
    </row>
    <row r="1446" customFormat="false" ht="15" hidden="false" customHeight="false" outlineLevel="0" collapsed="false">
      <c r="A1446" s="14"/>
      <c r="B1446" s="14"/>
      <c r="C1446" s="15"/>
      <c r="D1446" s="15"/>
      <c r="E1446" s="15"/>
      <c r="F1446" s="9" t="str">
        <f aca="false">IF($A1446="","",IF(COUNTIF($A$2:$A$3001,$A1446)&gt;1,"DUPLICATE",""))</f>
        <v/>
      </c>
      <c r="G1446" s="9" t="str">
        <f aca="false">IF($A1446="","",IF(COUNTIF('3. Layout Parts'!$A$2:$A$3001,$A1446)=0,"NOT ON BOARD","OK"))</f>
        <v/>
      </c>
    </row>
    <row r="1447" customFormat="false" ht="15" hidden="false" customHeight="false" outlineLevel="0" collapsed="false">
      <c r="A1447" s="14"/>
      <c r="B1447" s="14"/>
      <c r="C1447" s="15"/>
      <c r="D1447" s="15"/>
      <c r="E1447" s="15"/>
      <c r="F1447" s="9" t="str">
        <f aca="false">IF($A1447="","",IF(COUNTIF($A$2:$A$3001,$A1447)&gt;1,"DUPLICATE",""))</f>
        <v/>
      </c>
      <c r="G1447" s="9" t="str">
        <f aca="false">IF($A1447="","",IF(COUNTIF('3. Layout Parts'!$A$2:$A$3001,$A1447)=0,"NOT ON BOARD","OK"))</f>
        <v/>
      </c>
    </row>
    <row r="1448" customFormat="false" ht="15" hidden="false" customHeight="false" outlineLevel="0" collapsed="false">
      <c r="A1448" s="14"/>
      <c r="B1448" s="14"/>
      <c r="C1448" s="15"/>
      <c r="D1448" s="15"/>
      <c r="E1448" s="15"/>
      <c r="F1448" s="9" t="str">
        <f aca="false">IF($A1448="","",IF(COUNTIF($A$2:$A$3001,$A1448)&gt;1,"DUPLICATE",""))</f>
        <v/>
      </c>
      <c r="G1448" s="9" t="str">
        <f aca="false">IF($A1448="","",IF(COUNTIF('3. Layout Parts'!$A$2:$A$3001,$A1448)=0,"NOT ON BOARD","OK"))</f>
        <v/>
      </c>
    </row>
    <row r="1449" customFormat="false" ht="15" hidden="false" customHeight="false" outlineLevel="0" collapsed="false">
      <c r="A1449" s="14"/>
      <c r="B1449" s="14"/>
      <c r="C1449" s="15"/>
      <c r="D1449" s="15"/>
      <c r="E1449" s="15"/>
      <c r="F1449" s="9" t="str">
        <f aca="false">IF($A1449="","",IF(COUNTIF($A$2:$A$3001,$A1449)&gt;1,"DUPLICATE",""))</f>
        <v/>
      </c>
      <c r="G1449" s="9" t="str">
        <f aca="false">IF($A1449="","",IF(COUNTIF('3. Layout Parts'!$A$2:$A$3001,$A1449)=0,"NOT ON BOARD","OK"))</f>
        <v/>
      </c>
    </row>
    <row r="1450" customFormat="false" ht="15" hidden="false" customHeight="false" outlineLevel="0" collapsed="false">
      <c r="A1450" s="14"/>
      <c r="B1450" s="14"/>
      <c r="C1450" s="15"/>
      <c r="D1450" s="15"/>
      <c r="E1450" s="15"/>
      <c r="F1450" s="9" t="str">
        <f aca="false">IF($A1450="","",IF(COUNTIF($A$2:$A$3001,$A1450)&gt;1,"DUPLICATE",""))</f>
        <v/>
      </c>
      <c r="G1450" s="9" t="str">
        <f aca="false">IF($A1450="","",IF(COUNTIF('3. Layout Parts'!$A$2:$A$3001,$A1450)=0,"NOT ON BOARD","OK"))</f>
        <v/>
      </c>
    </row>
    <row r="1451" customFormat="false" ht="15" hidden="false" customHeight="false" outlineLevel="0" collapsed="false">
      <c r="A1451" s="14"/>
      <c r="B1451" s="14"/>
      <c r="C1451" s="15"/>
      <c r="D1451" s="15"/>
      <c r="E1451" s="15"/>
      <c r="F1451" s="9" t="str">
        <f aca="false">IF($A1451="","",IF(COUNTIF($A$2:$A$3001,$A1451)&gt;1,"DUPLICATE",""))</f>
        <v/>
      </c>
      <c r="G1451" s="9" t="str">
        <f aca="false">IF($A1451="","",IF(COUNTIF('3. Layout Parts'!$A$2:$A$3001,$A1451)=0,"NOT ON BOARD","OK"))</f>
        <v/>
      </c>
    </row>
    <row r="1452" customFormat="false" ht="15" hidden="false" customHeight="false" outlineLevel="0" collapsed="false">
      <c r="A1452" s="14"/>
      <c r="B1452" s="14"/>
      <c r="C1452" s="15"/>
      <c r="D1452" s="15"/>
      <c r="E1452" s="15"/>
      <c r="F1452" s="9" t="str">
        <f aca="false">IF($A1452="","",IF(COUNTIF($A$2:$A$3001,$A1452)&gt;1,"DUPLICATE",""))</f>
        <v/>
      </c>
      <c r="G1452" s="9" t="str">
        <f aca="false">IF($A1452="","",IF(COUNTIF('3. Layout Parts'!$A$2:$A$3001,$A1452)=0,"NOT ON BOARD","OK"))</f>
        <v/>
      </c>
    </row>
    <row r="1453" customFormat="false" ht="15" hidden="false" customHeight="false" outlineLevel="0" collapsed="false">
      <c r="A1453" s="14"/>
      <c r="B1453" s="14"/>
      <c r="C1453" s="15"/>
      <c r="D1453" s="15"/>
      <c r="E1453" s="15"/>
      <c r="F1453" s="9" t="str">
        <f aca="false">IF($A1453="","",IF(COUNTIF($A$2:$A$3001,$A1453)&gt;1,"DUPLICATE",""))</f>
        <v/>
      </c>
      <c r="G1453" s="9" t="str">
        <f aca="false">IF($A1453="","",IF(COUNTIF('3. Layout Parts'!$A$2:$A$3001,$A1453)=0,"NOT ON BOARD","OK"))</f>
        <v/>
      </c>
    </row>
    <row r="1454" customFormat="false" ht="15" hidden="false" customHeight="false" outlineLevel="0" collapsed="false">
      <c r="A1454" s="14"/>
      <c r="B1454" s="14"/>
      <c r="C1454" s="15"/>
      <c r="D1454" s="15"/>
      <c r="E1454" s="15"/>
      <c r="F1454" s="9" t="str">
        <f aca="false">IF($A1454="","",IF(COUNTIF($A$2:$A$3001,$A1454)&gt;1,"DUPLICATE",""))</f>
        <v/>
      </c>
      <c r="G1454" s="9" t="str">
        <f aca="false">IF($A1454="","",IF(COUNTIF('3. Layout Parts'!$A$2:$A$3001,$A1454)=0,"NOT ON BOARD","OK"))</f>
        <v/>
      </c>
    </row>
    <row r="1455" customFormat="false" ht="15" hidden="false" customHeight="false" outlineLevel="0" collapsed="false">
      <c r="A1455" s="14"/>
      <c r="B1455" s="14"/>
      <c r="C1455" s="15"/>
      <c r="D1455" s="15"/>
      <c r="E1455" s="15"/>
      <c r="F1455" s="9" t="str">
        <f aca="false">IF($A1455="","",IF(COUNTIF($A$2:$A$3001,$A1455)&gt;1,"DUPLICATE",""))</f>
        <v/>
      </c>
      <c r="G1455" s="9" t="str">
        <f aca="false">IF($A1455="","",IF(COUNTIF('3. Layout Parts'!$A$2:$A$3001,$A1455)=0,"NOT ON BOARD","OK"))</f>
        <v/>
      </c>
    </row>
    <row r="1456" customFormat="false" ht="15" hidden="false" customHeight="false" outlineLevel="0" collapsed="false">
      <c r="A1456" s="14"/>
      <c r="B1456" s="14"/>
      <c r="C1456" s="15"/>
      <c r="D1456" s="15"/>
      <c r="E1456" s="15"/>
      <c r="F1456" s="9" t="str">
        <f aca="false">IF($A1456="","",IF(COUNTIF($A$2:$A$3001,$A1456)&gt;1,"DUPLICATE",""))</f>
        <v/>
      </c>
      <c r="G1456" s="9" t="str">
        <f aca="false">IF($A1456="","",IF(COUNTIF('3. Layout Parts'!$A$2:$A$3001,$A1456)=0,"NOT ON BOARD","OK"))</f>
        <v/>
      </c>
    </row>
    <row r="1457" customFormat="false" ht="15" hidden="false" customHeight="false" outlineLevel="0" collapsed="false">
      <c r="A1457" s="14"/>
      <c r="B1457" s="14"/>
      <c r="C1457" s="15"/>
      <c r="D1457" s="15"/>
      <c r="E1457" s="15"/>
      <c r="F1457" s="9" t="str">
        <f aca="false">IF($A1457="","",IF(COUNTIF($A$2:$A$3001,$A1457)&gt;1,"DUPLICATE",""))</f>
        <v/>
      </c>
      <c r="G1457" s="9" t="str">
        <f aca="false">IF($A1457="","",IF(COUNTIF('3. Layout Parts'!$A$2:$A$3001,$A1457)=0,"NOT ON BOARD","OK"))</f>
        <v/>
      </c>
    </row>
    <row r="1458" customFormat="false" ht="15" hidden="false" customHeight="false" outlineLevel="0" collapsed="false">
      <c r="A1458" s="14"/>
      <c r="B1458" s="14"/>
      <c r="C1458" s="15"/>
      <c r="D1458" s="15"/>
      <c r="E1458" s="15"/>
      <c r="F1458" s="9" t="str">
        <f aca="false">IF($A1458="","",IF(COUNTIF($A$2:$A$3001,$A1458)&gt;1,"DUPLICATE",""))</f>
        <v/>
      </c>
      <c r="G1458" s="9" t="str">
        <f aca="false">IF($A1458="","",IF(COUNTIF('3. Layout Parts'!$A$2:$A$3001,$A1458)=0,"NOT ON BOARD","OK"))</f>
        <v/>
      </c>
    </row>
    <row r="1459" customFormat="false" ht="15" hidden="false" customHeight="false" outlineLevel="0" collapsed="false">
      <c r="A1459" s="14"/>
      <c r="B1459" s="14"/>
      <c r="C1459" s="15"/>
      <c r="D1459" s="15"/>
      <c r="E1459" s="15"/>
      <c r="F1459" s="9" t="str">
        <f aca="false">IF($A1459="","",IF(COUNTIF($A$2:$A$3001,$A1459)&gt;1,"DUPLICATE",""))</f>
        <v/>
      </c>
      <c r="G1459" s="9" t="str">
        <f aca="false">IF($A1459="","",IF(COUNTIF('3. Layout Parts'!$A$2:$A$3001,$A1459)=0,"NOT ON BOARD","OK"))</f>
        <v/>
      </c>
    </row>
    <row r="1460" customFormat="false" ht="15" hidden="false" customHeight="false" outlineLevel="0" collapsed="false">
      <c r="A1460" s="14"/>
      <c r="B1460" s="14"/>
      <c r="C1460" s="15"/>
      <c r="D1460" s="15"/>
      <c r="E1460" s="15"/>
      <c r="F1460" s="9" t="str">
        <f aca="false">IF($A1460="","",IF(COUNTIF($A$2:$A$3001,$A1460)&gt;1,"DUPLICATE",""))</f>
        <v/>
      </c>
      <c r="G1460" s="9" t="str">
        <f aca="false">IF($A1460="","",IF(COUNTIF('3. Layout Parts'!$A$2:$A$3001,$A1460)=0,"NOT ON BOARD","OK"))</f>
        <v/>
      </c>
    </row>
    <row r="1461" customFormat="false" ht="15" hidden="false" customHeight="false" outlineLevel="0" collapsed="false">
      <c r="A1461" s="14"/>
      <c r="B1461" s="14"/>
      <c r="C1461" s="15"/>
      <c r="D1461" s="15"/>
      <c r="E1461" s="15"/>
      <c r="F1461" s="9" t="str">
        <f aca="false">IF($A1461="","",IF(COUNTIF($A$2:$A$3001,$A1461)&gt;1,"DUPLICATE",""))</f>
        <v/>
      </c>
      <c r="G1461" s="9" t="str">
        <f aca="false">IF($A1461="","",IF(COUNTIF('3. Layout Parts'!$A$2:$A$3001,$A1461)=0,"NOT ON BOARD","OK"))</f>
        <v/>
      </c>
    </row>
    <row r="1462" customFormat="false" ht="15" hidden="false" customHeight="false" outlineLevel="0" collapsed="false">
      <c r="A1462" s="14"/>
      <c r="B1462" s="14"/>
      <c r="C1462" s="15"/>
      <c r="D1462" s="15"/>
      <c r="E1462" s="15"/>
      <c r="F1462" s="9" t="str">
        <f aca="false">IF($A1462="","",IF(COUNTIF($A$2:$A$3001,$A1462)&gt;1,"DUPLICATE",""))</f>
        <v/>
      </c>
      <c r="G1462" s="9" t="str">
        <f aca="false">IF($A1462="","",IF(COUNTIF('3. Layout Parts'!$A$2:$A$3001,$A1462)=0,"NOT ON BOARD","OK"))</f>
        <v/>
      </c>
    </row>
    <row r="1463" customFormat="false" ht="15" hidden="false" customHeight="false" outlineLevel="0" collapsed="false">
      <c r="A1463" s="14"/>
      <c r="B1463" s="14"/>
      <c r="C1463" s="15"/>
      <c r="D1463" s="15"/>
      <c r="E1463" s="15"/>
      <c r="F1463" s="9" t="str">
        <f aca="false">IF($A1463="","",IF(COUNTIF($A$2:$A$3001,$A1463)&gt;1,"DUPLICATE",""))</f>
        <v/>
      </c>
      <c r="G1463" s="9" t="str">
        <f aca="false">IF($A1463="","",IF(COUNTIF('3. Layout Parts'!$A$2:$A$3001,$A1463)=0,"NOT ON BOARD","OK"))</f>
        <v/>
      </c>
    </row>
    <row r="1464" customFormat="false" ht="15" hidden="false" customHeight="false" outlineLevel="0" collapsed="false">
      <c r="A1464" s="14"/>
      <c r="B1464" s="14"/>
      <c r="C1464" s="15"/>
      <c r="D1464" s="15"/>
      <c r="E1464" s="15"/>
      <c r="F1464" s="9" t="str">
        <f aca="false">IF($A1464="","",IF(COUNTIF($A$2:$A$3001,$A1464)&gt;1,"DUPLICATE",""))</f>
        <v/>
      </c>
      <c r="G1464" s="9" t="str">
        <f aca="false">IF($A1464="","",IF(COUNTIF('3. Layout Parts'!$A$2:$A$3001,$A1464)=0,"NOT ON BOARD","OK"))</f>
        <v/>
      </c>
    </row>
    <row r="1465" customFormat="false" ht="15" hidden="false" customHeight="false" outlineLevel="0" collapsed="false">
      <c r="A1465" s="14"/>
      <c r="B1465" s="14"/>
      <c r="C1465" s="15"/>
      <c r="D1465" s="15"/>
      <c r="E1465" s="15"/>
      <c r="F1465" s="9" t="str">
        <f aca="false">IF($A1465="","",IF(COUNTIF($A$2:$A$3001,$A1465)&gt;1,"DUPLICATE",""))</f>
        <v/>
      </c>
      <c r="G1465" s="9" t="str">
        <f aca="false">IF($A1465="","",IF(COUNTIF('3. Layout Parts'!$A$2:$A$3001,$A1465)=0,"NOT ON BOARD","OK"))</f>
        <v/>
      </c>
    </row>
    <row r="1466" customFormat="false" ht="15" hidden="false" customHeight="false" outlineLevel="0" collapsed="false">
      <c r="A1466" s="14"/>
      <c r="B1466" s="14"/>
      <c r="C1466" s="15"/>
      <c r="D1466" s="15"/>
      <c r="E1466" s="15"/>
      <c r="F1466" s="9" t="str">
        <f aca="false">IF($A1466="","",IF(COUNTIF($A$2:$A$3001,$A1466)&gt;1,"DUPLICATE",""))</f>
        <v/>
      </c>
      <c r="G1466" s="9" t="str">
        <f aca="false">IF($A1466="","",IF(COUNTIF('3. Layout Parts'!$A$2:$A$3001,$A1466)=0,"NOT ON BOARD","OK"))</f>
        <v/>
      </c>
    </row>
    <row r="1467" customFormat="false" ht="15" hidden="false" customHeight="false" outlineLevel="0" collapsed="false">
      <c r="A1467" s="14"/>
      <c r="B1467" s="14"/>
      <c r="C1467" s="15"/>
      <c r="D1467" s="15"/>
      <c r="E1467" s="15"/>
      <c r="F1467" s="9" t="str">
        <f aca="false">IF($A1467="","",IF(COUNTIF($A$2:$A$3001,$A1467)&gt;1,"DUPLICATE",""))</f>
        <v/>
      </c>
      <c r="G1467" s="9" t="str">
        <f aca="false">IF($A1467="","",IF(COUNTIF('3. Layout Parts'!$A$2:$A$3001,$A1467)=0,"NOT ON BOARD","OK"))</f>
        <v/>
      </c>
    </row>
    <row r="1468" customFormat="false" ht="15" hidden="false" customHeight="false" outlineLevel="0" collapsed="false">
      <c r="A1468" s="14"/>
      <c r="B1468" s="14"/>
      <c r="C1468" s="15"/>
      <c r="D1468" s="15"/>
      <c r="E1468" s="15"/>
      <c r="F1468" s="9" t="str">
        <f aca="false">IF($A1468="","",IF(COUNTIF($A$2:$A$3001,$A1468)&gt;1,"DUPLICATE",""))</f>
        <v/>
      </c>
      <c r="G1468" s="9" t="str">
        <f aca="false">IF($A1468="","",IF(COUNTIF('3. Layout Parts'!$A$2:$A$3001,$A1468)=0,"NOT ON BOARD","OK"))</f>
        <v/>
      </c>
    </row>
    <row r="1469" customFormat="false" ht="15" hidden="false" customHeight="false" outlineLevel="0" collapsed="false">
      <c r="A1469" s="14"/>
      <c r="B1469" s="14"/>
      <c r="C1469" s="15"/>
      <c r="D1469" s="15"/>
      <c r="E1469" s="15"/>
      <c r="F1469" s="9" t="str">
        <f aca="false">IF($A1469="","",IF(COUNTIF($A$2:$A$3001,$A1469)&gt;1,"DUPLICATE",""))</f>
        <v/>
      </c>
      <c r="G1469" s="9" t="str">
        <f aca="false">IF($A1469="","",IF(COUNTIF('3. Layout Parts'!$A$2:$A$3001,$A1469)=0,"NOT ON BOARD","OK"))</f>
        <v/>
      </c>
    </row>
    <row r="1470" customFormat="false" ht="15" hidden="false" customHeight="false" outlineLevel="0" collapsed="false">
      <c r="A1470" s="14"/>
      <c r="B1470" s="14"/>
      <c r="C1470" s="15"/>
      <c r="D1470" s="15"/>
      <c r="E1470" s="15"/>
      <c r="F1470" s="9" t="str">
        <f aca="false">IF($A1470="","",IF(COUNTIF($A$2:$A$3001,$A1470)&gt;1,"DUPLICATE",""))</f>
        <v/>
      </c>
      <c r="G1470" s="9" t="str">
        <f aca="false">IF($A1470="","",IF(COUNTIF('3. Layout Parts'!$A$2:$A$3001,$A1470)=0,"NOT ON BOARD","OK"))</f>
        <v/>
      </c>
    </row>
    <row r="1471" customFormat="false" ht="15" hidden="false" customHeight="false" outlineLevel="0" collapsed="false">
      <c r="A1471" s="14"/>
      <c r="B1471" s="14"/>
      <c r="C1471" s="15"/>
      <c r="D1471" s="15"/>
      <c r="E1471" s="15"/>
      <c r="F1471" s="9" t="str">
        <f aca="false">IF($A1471="","",IF(COUNTIF($A$2:$A$3001,$A1471)&gt;1,"DUPLICATE",""))</f>
        <v/>
      </c>
      <c r="G1471" s="9" t="str">
        <f aca="false">IF($A1471="","",IF(COUNTIF('3. Layout Parts'!$A$2:$A$3001,$A1471)=0,"NOT ON BOARD","OK"))</f>
        <v/>
      </c>
    </row>
    <row r="1472" customFormat="false" ht="15" hidden="false" customHeight="false" outlineLevel="0" collapsed="false">
      <c r="A1472" s="14"/>
      <c r="B1472" s="14"/>
      <c r="C1472" s="15"/>
      <c r="D1472" s="15"/>
      <c r="E1472" s="15"/>
      <c r="F1472" s="9" t="str">
        <f aca="false">IF($A1472="","",IF(COUNTIF($A$2:$A$3001,$A1472)&gt;1,"DUPLICATE",""))</f>
        <v/>
      </c>
      <c r="G1472" s="9" t="str">
        <f aca="false">IF($A1472="","",IF(COUNTIF('3. Layout Parts'!$A$2:$A$3001,$A1472)=0,"NOT ON BOARD","OK"))</f>
        <v/>
      </c>
    </row>
    <row r="1473" customFormat="false" ht="15" hidden="false" customHeight="false" outlineLevel="0" collapsed="false">
      <c r="A1473" s="14"/>
      <c r="B1473" s="14"/>
      <c r="C1473" s="15"/>
      <c r="D1473" s="15"/>
      <c r="E1473" s="15"/>
      <c r="F1473" s="9" t="str">
        <f aca="false">IF($A1473="","",IF(COUNTIF($A$2:$A$3001,$A1473)&gt;1,"DUPLICATE",""))</f>
        <v/>
      </c>
      <c r="G1473" s="9" t="str">
        <f aca="false">IF($A1473="","",IF(COUNTIF('3. Layout Parts'!$A$2:$A$3001,$A1473)=0,"NOT ON BOARD","OK"))</f>
        <v/>
      </c>
    </row>
    <row r="1474" customFormat="false" ht="15" hidden="false" customHeight="false" outlineLevel="0" collapsed="false">
      <c r="A1474" s="14"/>
      <c r="B1474" s="14"/>
      <c r="C1474" s="15"/>
      <c r="D1474" s="15"/>
      <c r="E1474" s="15"/>
      <c r="F1474" s="9" t="str">
        <f aca="false">IF($A1474="","",IF(COUNTIF($A$2:$A$3001,$A1474)&gt;1,"DUPLICATE",""))</f>
        <v/>
      </c>
      <c r="G1474" s="9" t="str">
        <f aca="false">IF($A1474="","",IF(COUNTIF('3. Layout Parts'!$A$2:$A$3001,$A1474)=0,"NOT ON BOARD","OK"))</f>
        <v/>
      </c>
    </row>
    <row r="1475" customFormat="false" ht="15" hidden="false" customHeight="false" outlineLevel="0" collapsed="false">
      <c r="A1475" s="14"/>
      <c r="B1475" s="14"/>
      <c r="C1475" s="15"/>
      <c r="D1475" s="15"/>
      <c r="E1475" s="15"/>
      <c r="F1475" s="9" t="str">
        <f aca="false">IF($A1475="","",IF(COUNTIF($A$2:$A$3001,$A1475)&gt;1,"DUPLICATE",""))</f>
        <v/>
      </c>
      <c r="G1475" s="9" t="str">
        <f aca="false">IF($A1475="","",IF(COUNTIF('3. Layout Parts'!$A$2:$A$3001,$A1475)=0,"NOT ON BOARD","OK"))</f>
        <v/>
      </c>
    </row>
    <row r="1476" customFormat="false" ht="15" hidden="false" customHeight="false" outlineLevel="0" collapsed="false">
      <c r="A1476" s="14"/>
      <c r="B1476" s="14"/>
      <c r="C1476" s="15"/>
      <c r="D1476" s="15"/>
      <c r="E1476" s="15"/>
      <c r="F1476" s="9" t="str">
        <f aca="false">IF($A1476="","",IF(COUNTIF($A$2:$A$3001,$A1476)&gt;1,"DUPLICATE",""))</f>
        <v/>
      </c>
      <c r="G1476" s="9" t="str">
        <f aca="false">IF($A1476="","",IF(COUNTIF('3. Layout Parts'!$A$2:$A$3001,$A1476)=0,"NOT ON BOARD","OK"))</f>
        <v/>
      </c>
    </row>
    <row r="1477" customFormat="false" ht="15" hidden="false" customHeight="false" outlineLevel="0" collapsed="false">
      <c r="A1477" s="14"/>
      <c r="B1477" s="14"/>
      <c r="C1477" s="15"/>
      <c r="D1477" s="15"/>
      <c r="E1477" s="15"/>
      <c r="F1477" s="9" t="str">
        <f aca="false">IF($A1477="","",IF(COUNTIF($A$2:$A$3001,$A1477)&gt;1,"DUPLICATE",""))</f>
        <v/>
      </c>
      <c r="G1477" s="9" t="str">
        <f aca="false">IF($A1477="","",IF(COUNTIF('3. Layout Parts'!$A$2:$A$3001,$A1477)=0,"NOT ON BOARD","OK"))</f>
        <v/>
      </c>
    </row>
    <row r="1478" customFormat="false" ht="15" hidden="false" customHeight="false" outlineLevel="0" collapsed="false">
      <c r="A1478" s="14"/>
      <c r="B1478" s="14"/>
      <c r="C1478" s="15"/>
      <c r="D1478" s="15"/>
      <c r="E1478" s="15"/>
      <c r="F1478" s="9" t="str">
        <f aca="false">IF($A1478="","",IF(COUNTIF($A$2:$A$3001,$A1478)&gt;1,"DUPLICATE",""))</f>
        <v/>
      </c>
      <c r="G1478" s="9" t="str">
        <f aca="false">IF($A1478="","",IF(COUNTIF('3. Layout Parts'!$A$2:$A$3001,$A1478)=0,"NOT ON BOARD","OK"))</f>
        <v/>
      </c>
    </row>
    <row r="1479" customFormat="false" ht="15" hidden="false" customHeight="false" outlineLevel="0" collapsed="false">
      <c r="A1479" s="14"/>
      <c r="B1479" s="14"/>
      <c r="C1479" s="15"/>
      <c r="D1479" s="15"/>
      <c r="E1479" s="15"/>
      <c r="F1479" s="9" t="str">
        <f aca="false">IF($A1479="","",IF(COUNTIF($A$2:$A$3001,$A1479)&gt;1,"DUPLICATE",""))</f>
        <v/>
      </c>
      <c r="G1479" s="9" t="str">
        <f aca="false">IF($A1479="","",IF(COUNTIF('3. Layout Parts'!$A$2:$A$3001,$A1479)=0,"NOT ON BOARD","OK"))</f>
        <v/>
      </c>
    </row>
    <row r="1480" customFormat="false" ht="15" hidden="false" customHeight="false" outlineLevel="0" collapsed="false">
      <c r="A1480" s="14"/>
      <c r="B1480" s="14"/>
      <c r="C1480" s="15"/>
      <c r="D1480" s="15"/>
      <c r="E1480" s="15"/>
      <c r="F1480" s="9" t="str">
        <f aca="false">IF($A1480="","",IF(COUNTIF($A$2:$A$3001,$A1480)&gt;1,"DUPLICATE",""))</f>
        <v/>
      </c>
      <c r="G1480" s="9" t="str">
        <f aca="false">IF($A1480="","",IF(COUNTIF('3. Layout Parts'!$A$2:$A$3001,$A1480)=0,"NOT ON BOARD","OK"))</f>
        <v/>
      </c>
    </row>
    <row r="1481" customFormat="false" ht="15" hidden="false" customHeight="false" outlineLevel="0" collapsed="false">
      <c r="A1481" s="14"/>
      <c r="B1481" s="14"/>
      <c r="C1481" s="15"/>
      <c r="D1481" s="15"/>
      <c r="E1481" s="15"/>
      <c r="F1481" s="9" t="str">
        <f aca="false">IF($A1481="","",IF(COUNTIF($A$2:$A$3001,$A1481)&gt;1,"DUPLICATE",""))</f>
        <v/>
      </c>
      <c r="G1481" s="9" t="str">
        <f aca="false">IF($A1481="","",IF(COUNTIF('3. Layout Parts'!$A$2:$A$3001,$A1481)=0,"NOT ON BOARD","OK"))</f>
        <v/>
      </c>
    </row>
    <row r="1482" customFormat="false" ht="15" hidden="false" customHeight="false" outlineLevel="0" collapsed="false">
      <c r="A1482" s="14"/>
      <c r="B1482" s="14"/>
      <c r="C1482" s="15"/>
      <c r="D1482" s="15"/>
      <c r="E1482" s="15"/>
      <c r="F1482" s="9" t="str">
        <f aca="false">IF($A1482="","",IF(COUNTIF($A$2:$A$3001,$A1482)&gt;1,"DUPLICATE",""))</f>
        <v/>
      </c>
      <c r="G1482" s="9" t="str">
        <f aca="false">IF($A1482="","",IF(COUNTIF('3. Layout Parts'!$A$2:$A$3001,$A1482)=0,"NOT ON BOARD","OK"))</f>
        <v/>
      </c>
    </row>
    <row r="1483" customFormat="false" ht="15" hidden="false" customHeight="false" outlineLevel="0" collapsed="false">
      <c r="A1483" s="14"/>
      <c r="B1483" s="14"/>
      <c r="C1483" s="15"/>
      <c r="D1483" s="15"/>
      <c r="E1483" s="15"/>
      <c r="F1483" s="9" t="str">
        <f aca="false">IF($A1483="","",IF(COUNTIF($A$2:$A$3001,$A1483)&gt;1,"DUPLICATE",""))</f>
        <v/>
      </c>
      <c r="G1483" s="9" t="str">
        <f aca="false">IF($A1483="","",IF(COUNTIF('3. Layout Parts'!$A$2:$A$3001,$A1483)=0,"NOT ON BOARD","OK"))</f>
        <v/>
      </c>
    </row>
    <row r="1484" customFormat="false" ht="15" hidden="false" customHeight="false" outlineLevel="0" collapsed="false">
      <c r="A1484" s="14"/>
      <c r="B1484" s="14"/>
      <c r="C1484" s="15"/>
      <c r="D1484" s="15"/>
      <c r="E1484" s="15"/>
      <c r="F1484" s="9" t="str">
        <f aca="false">IF($A1484="","",IF(COUNTIF($A$2:$A$3001,$A1484)&gt;1,"DUPLICATE",""))</f>
        <v/>
      </c>
      <c r="G1484" s="9" t="str">
        <f aca="false">IF($A1484="","",IF(COUNTIF('3. Layout Parts'!$A$2:$A$3001,$A1484)=0,"NOT ON BOARD","OK"))</f>
        <v/>
      </c>
    </row>
    <row r="1485" customFormat="false" ht="15" hidden="false" customHeight="false" outlineLevel="0" collapsed="false">
      <c r="A1485" s="14"/>
      <c r="B1485" s="14"/>
      <c r="C1485" s="15"/>
      <c r="D1485" s="15"/>
      <c r="E1485" s="15"/>
      <c r="F1485" s="9" t="str">
        <f aca="false">IF($A1485="","",IF(COUNTIF($A$2:$A$3001,$A1485)&gt;1,"DUPLICATE",""))</f>
        <v/>
      </c>
      <c r="G1485" s="9" t="str">
        <f aca="false">IF($A1485="","",IF(COUNTIF('3. Layout Parts'!$A$2:$A$3001,$A1485)=0,"NOT ON BOARD","OK"))</f>
        <v/>
      </c>
    </row>
    <row r="1486" customFormat="false" ht="15" hidden="false" customHeight="false" outlineLevel="0" collapsed="false">
      <c r="A1486" s="14"/>
      <c r="B1486" s="14"/>
      <c r="C1486" s="15"/>
      <c r="D1486" s="15"/>
      <c r="E1486" s="15"/>
      <c r="F1486" s="9" t="str">
        <f aca="false">IF($A1486="","",IF(COUNTIF($A$2:$A$3001,$A1486)&gt;1,"DUPLICATE",""))</f>
        <v/>
      </c>
      <c r="G1486" s="9" t="str">
        <f aca="false">IF($A1486="","",IF(COUNTIF('3. Layout Parts'!$A$2:$A$3001,$A1486)=0,"NOT ON BOARD","OK"))</f>
        <v/>
      </c>
    </row>
    <row r="1487" customFormat="false" ht="15" hidden="false" customHeight="false" outlineLevel="0" collapsed="false">
      <c r="A1487" s="14"/>
      <c r="B1487" s="14"/>
      <c r="C1487" s="15"/>
      <c r="D1487" s="15"/>
      <c r="E1487" s="15"/>
      <c r="F1487" s="9" t="str">
        <f aca="false">IF($A1487="","",IF(COUNTIF($A$2:$A$3001,$A1487)&gt;1,"DUPLICATE",""))</f>
        <v/>
      </c>
      <c r="G1487" s="9" t="str">
        <f aca="false">IF($A1487="","",IF(COUNTIF('3. Layout Parts'!$A$2:$A$3001,$A1487)=0,"NOT ON BOARD","OK"))</f>
        <v/>
      </c>
    </row>
    <row r="1488" customFormat="false" ht="15" hidden="false" customHeight="false" outlineLevel="0" collapsed="false">
      <c r="A1488" s="14"/>
      <c r="B1488" s="14"/>
      <c r="C1488" s="15"/>
      <c r="D1488" s="15"/>
      <c r="E1488" s="15"/>
      <c r="F1488" s="9" t="str">
        <f aca="false">IF($A1488="","",IF(COUNTIF($A$2:$A$3001,$A1488)&gt;1,"DUPLICATE",""))</f>
        <v/>
      </c>
      <c r="G1488" s="9" t="str">
        <f aca="false">IF($A1488="","",IF(COUNTIF('3. Layout Parts'!$A$2:$A$3001,$A1488)=0,"NOT ON BOARD","OK"))</f>
        <v/>
      </c>
    </row>
    <row r="1489" customFormat="false" ht="15" hidden="false" customHeight="false" outlineLevel="0" collapsed="false">
      <c r="A1489" s="14"/>
      <c r="B1489" s="14"/>
      <c r="C1489" s="15"/>
      <c r="D1489" s="15"/>
      <c r="E1489" s="15"/>
      <c r="F1489" s="9" t="str">
        <f aca="false">IF($A1489="","",IF(COUNTIF($A$2:$A$3001,$A1489)&gt;1,"DUPLICATE",""))</f>
        <v/>
      </c>
      <c r="G1489" s="9" t="str">
        <f aca="false">IF($A1489="","",IF(COUNTIF('3. Layout Parts'!$A$2:$A$3001,$A1489)=0,"NOT ON BOARD","OK"))</f>
        <v/>
      </c>
    </row>
    <row r="1490" customFormat="false" ht="15" hidden="false" customHeight="false" outlineLevel="0" collapsed="false">
      <c r="A1490" s="14"/>
      <c r="B1490" s="14"/>
      <c r="C1490" s="15"/>
      <c r="D1490" s="15"/>
      <c r="E1490" s="15"/>
      <c r="F1490" s="9" t="str">
        <f aca="false">IF($A1490="","",IF(COUNTIF($A$2:$A$3001,$A1490)&gt;1,"DUPLICATE",""))</f>
        <v/>
      </c>
      <c r="G1490" s="9" t="str">
        <f aca="false">IF($A1490="","",IF(COUNTIF('3. Layout Parts'!$A$2:$A$3001,$A1490)=0,"NOT ON BOARD","OK"))</f>
        <v/>
      </c>
    </row>
    <row r="1491" customFormat="false" ht="15" hidden="false" customHeight="false" outlineLevel="0" collapsed="false">
      <c r="A1491" s="14"/>
      <c r="B1491" s="14"/>
      <c r="C1491" s="15"/>
      <c r="D1491" s="15"/>
      <c r="E1491" s="15"/>
      <c r="F1491" s="9" t="str">
        <f aca="false">IF($A1491="","",IF(COUNTIF($A$2:$A$3001,$A1491)&gt;1,"DUPLICATE",""))</f>
        <v/>
      </c>
      <c r="G1491" s="9" t="str">
        <f aca="false">IF($A1491="","",IF(COUNTIF('3. Layout Parts'!$A$2:$A$3001,$A1491)=0,"NOT ON BOARD","OK"))</f>
        <v/>
      </c>
    </row>
    <row r="1492" customFormat="false" ht="15" hidden="false" customHeight="false" outlineLevel="0" collapsed="false">
      <c r="A1492" s="14"/>
      <c r="B1492" s="14"/>
      <c r="C1492" s="15"/>
      <c r="D1492" s="15"/>
      <c r="E1492" s="15"/>
      <c r="F1492" s="9" t="str">
        <f aca="false">IF($A1492="","",IF(COUNTIF($A$2:$A$3001,$A1492)&gt;1,"DUPLICATE",""))</f>
        <v/>
      </c>
      <c r="G1492" s="9" t="str">
        <f aca="false">IF($A1492="","",IF(COUNTIF('3. Layout Parts'!$A$2:$A$3001,$A1492)=0,"NOT ON BOARD","OK"))</f>
        <v/>
      </c>
    </row>
    <row r="1493" customFormat="false" ht="15" hidden="false" customHeight="false" outlineLevel="0" collapsed="false">
      <c r="A1493" s="14"/>
      <c r="B1493" s="14"/>
      <c r="C1493" s="15"/>
      <c r="D1493" s="15"/>
      <c r="E1493" s="15"/>
      <c r="F1493" s="9" t="str">
        <f aca="false">IF($A1493="","",IF(COUNTIF($A$2:$A$3001,$A1493)&gt;1,"DUPLICATE",""))</f>
        <v/>
      </c>
      <c r="G1493" s="9" t="str">
        <f aca="false">IF($A1493="","",IF(COUNTIF('3. Layout Parts'!$A$2:$A$3001,$A1493)=0,"NOT ON BOARD","OK"))</f>
        <v/>
      </c>
    </row>
    <row r="1494" customFormat="false" ht="15" hidden="false" customHeight="false" outlineLevel="0" collapsed="false">
      <c r="A1494" s="14"/>
      <c r="B1494" s="14"/>
      <c r="C1494" s="15"/>
      <c r="D1494" s="15"/>
      <c r="E1494" s="15"/>
      <c r="F1494" s="9" t="str">
        <f aca="false">IF($A1494="","",IF(COUNTIF($A$2:$A$3001,$A1494)&gt;1,"DUPLICATE",""))</f>
        <v/>
      </c>
      <c r="G1494" s="9" t="str">
        <f aca="false">IF($A1494="","",IF(COUNTIF('3. Layout Parts'!$A$2:$A$3001,$A1494)=0,"NOT ON BOARD","OK"))</f>
        <v/>
      </c>
    </row>
    <row r="1495" customFormat="false" ht="15" hidden="false" customHeight="false" outlineLevel="0" collapsed="false">
      <c r="A1495" s="14"/>
      <c r="B1495" s="14"/>
      <c r="C1495" s="15"/>
      <c r="D1495" s="15"/>
      <c r="E1495" s="15"/>
      <c r="F1495" s="9" t="str">
        <f aca="false">IF($A1495="","",IF(COUNTIF($A$2:$A$3001,$A1495)&gt;1,"DUPLICATE",""))</f>
        <v/>
      </c>
      <c r="G1495" s="9" t="str">
        <f aca="false">IF($A1495="","",IF(COUNTIF('3. Layout Parts'!$A$2:$A$3001,$A1495)=0,"NOT ON BOARD","OK"))</f>
        <v/>
      </c>
    </row>
    <row r="1496" customFormat="false" ht="15" hidden="false" customHeight="false" outlineLevel="0" collapsed="false">
      <c r="A1496" s="14"/>
      <c r="B1496" s="14"/>
      <c r="C1496" s="15"/>
      <c r="D1496" s="15"/>
      <c r="E1496" s="15"/>
      <c r="F1496" s="9" t="str">
        <f aca="false">IF($A1496="","",IF(COUNTIF($A$2:$A$3001,$A1496)&gt;1,"DUPLICATE",""))</f>
        <v/>
      </c>
      <c r="G1496" s="9" t="str">
        <f aca="false">IF($A1496="","",IF(COUNTIF('3. Layout Parts'!$A$2:$A$3001,$A1496)=0,"NOT ON BOARD","OK"))</f>
        <v/>
      </c>
    </row>
    <row r="1497" customFormat="false" ht="15" hidden="false" customHeight="false" outlineLevel="0" collapsed="false">
      <c r="A1497" s="14"/>
      <c r="B1497" s="14"/>
      <c r="C1497" s="15"/>
      <c r="D1497" s="15"/>
      <c r="E1497" s="15"/>
      <c r="F1497" s="9" t="str">
        <f aca="false">IF($A1497="","",IF(COUNTIF($A$2:$A$3001,$A1497)&gt;1,"DUPLICATE",""))</f>
        <v/>
      </c>
      <c r="G1497" s="9" t="str">
        <f aca="false">IF($A1497="","",IF(COUNTIF('3. Layout Parts'!$A$2:$A$3001,$A1497)=0,"NOT ON BOARD","OK"))</f>
        <v/>
      </c>
    </row>
    <row r="1498" customFormat="false" ht="15" hidden="false" customHeight="false" outlineLevel="0" collapsed="false">
      <c r="A1498" s="14"/>
      <c r="B1498" s="14"/>
      <c r="C1498" s="15"/>
      <c r="D1498" s="15"/>
      <c r="E1498" s="15"/>
      <c r="F1498" s="9" t="str">
        <f aca="false">IF($A1498="","",IF(COUNTIF($A$2:$A$3001,$A1498)&gt;1,"DUPLICATE",""))</f>
        <v/>
      </c>
      <c r="G1498" s="9" t="str">
        <f aca="false">IF($A1498="","",IF(COUNTIF('3. Layout Parts'!$A$2:$A$3001,$A1498)=0,"NOT ON BOARD","OK"))</f>
        <v/>
      </c>
    </row>
    <row r="1499" customFormat="false" ht="15" hidden="false" customHeight="false" outlineLevel="0" collapsed="false">
      <c r="A1499" s="14"/>
      <c r="B1499" s="14"/>
      <c r="C1499" s="15"/>
      <c r="D1499" s="15"/>
      <c r="E1499" s="15"/>
      <c r="F1499" s="9" t="str">
        <f aca="false">IF($A1499="","",IF(COUNTIF($A$2:$A$3001,$A1499)&gt;1,"DUPLICATE",""))</f>
        <v/>
      </c>
      <c r="G1499" s="9" t="str">
        <f aca="false">IF($A1499="","",IF(COUNTIF('3. Layout Parts'!$A$2:$A$3001,$A1499)=0,"NOT ON BOARD","OK"))</f>
        <v/>
      </c>
    </row>
    <row r="1500" customFormat="false" ht="15" hidden="false" customHeight="false" outlineLevel="0" collapsed="false">
      <c r="A1500" s="14"/>
      <c r="B1500" s="14"/>
      <c r="C1500" s="15"/>
      <c r="D1500" s="15"/>
      <c r="E1500" s="15"/>
      <c r="F1500" s="9" t="str">
        <f aca="false">IF($A1500="","",IF(COUNTIF($A$2:$A$3001,$A1500)&gt;1,"DUPLICATE",""))</f>
        <v/>
      </c>
      <c r="G1500" s="9" t="str">
        <f aca="false">IF($A1500="","",IF(COUNTIF('3. Layout Parts'!$A$2:$A$3001,$A1500)=0,"NOT ON BOARD","OK"))</f>
        <v/>
      </c>
    </row>
    <row r="1501" customFormat="false" ht="15" hidden="false" customHeight="false" outlineLevel="0" collapsed="false">
      <c r="A1501" s="14"/>
      <c r="B1501" s="14"/>
      <c r="C1501" s="15"/>
      <c r="D1501" s="15"/>
      <c r="E1501" s="15"/>
      <c r="F1501" s="9" t="str">
        <f aca="false">IF($A1501="","",IF(COUNTIF($A$2:$A$3001,$A1501)&gt;1,"DUPLICATE",""))</f>
        <v/>
      </c>
      <c r="G1501" s="9" t="str">
        <f aca="false">IF($A1501="","",IF(COUNTIF('3. Layout Parts'!$A$2:$A$3001,$A1501)=0,"NOT ON BOARD","OK"))</f>
        <v/>
      </c>
    </row>
    <row r="1502" customFormat="false" ht="15" hidden="false" customHeight="false" outlineLevel="0" collapsed="false">
      <c r="A1502" s="14"/>
      <c r="B1502" s="14"/>
      <c r="C1502" s="15"/>
      <c r="D1502" s="15"/>
      <c r="E1502" s="15"/>
      <c r="F1502" s="9" t="str">
        <f aca="false">IF($A1502="","",IF(COUNTIF($A$2:$A$3001,$A1502)&gt;1,"DUPLICATE",""))</f>
        <v/>
      </c>
      <c r="G1502" s="9" t="str">
        <f aca="false">IF($A1502="","",IF(COUNTIF('3. Layout Parts'!$A$2:$A$3001,$A1502)=0,"NOT ON BOARD","OK"))</f>
        <v/>
      </c>
    </row>
    <row r="1503" customFormat="false" ht="15" hidden="false" customHeight="false" outlineLevel="0" collapsed="false">
      <c r="A1503" s="14"/>
      <c r="B1503" s="14"/>
      <c r="C1503" s="15"/>
      <c r="D1503" s="15"/>
      <c r="E1503" s="15"/>
      <c r="F1503" s="9" t="str">
        <f aca="false">IF($A1503="","",IF(COUNTIF($A$2:$A$3001,$A1503)&gt;1,"DUPLICATE",""))</f>
        <v/>
      </c>
      <c r="G1503" s="9" t="str">
        <f aca="false">IF($A1503="","",IF(COUNTIF('3. Layout Parts'!$A$2:$A$3001,$A1503)=0,"NOT ON BOARD","OK"))</f>
        <v/>
      </c>
    </row>
    <row r="1504" customFormat="false" ht="15" hidden="false" customHeight="false" outlineLevel="0" collapsed="false">
      <c r="A1504" s="14"/>
      <c r="B1504" s="14"/>
      <c r="C1504" s="15"/>
      <c r="D1504" s="15"/>
      <c r="E1504" s="15"/>
      <c r="F1504" s="9" t="str">
        <f aca="false">IF($A1504="","",IF(COUNTIF($A$2:$A$3001,$A1504)&gt;1,"DUPLICATE",""))</f>
        <v/>
      </c>
      <c r="G1504" s="9" t="str">
        <f aca="false">IF($A1504="","",IF(COUNTIF('3. Layout Parts'!$A$2:$A$3001,$A1504)=0,"NOT ON BOARD","OK"))</f>
        <v/>
      </c>
    </row>
    <row r="1505" customFormat="false" ht="15" hidden="false" customHeight="false" outlineLevel="0" collapsed="false">
      <c r="A1505" s="14"/>
      <c r="B1505" s="14"/>
      <c r="C1505" s="15"/>
      <c r="D1505" s="15"/>
      <c r="E1505" s="15"/>
      <c r="F1505" s="9" t="str">
        <f aca="false">IF($A1505="","",IF(COUNTIF($A$2:$A$3001,$A1505)&gt;1,"DUPLICATE",""))</f>
        <v/>
      </c>
      <c r="G1505" s="9" t="str">
        <f aca="false">IF($A1505="","",IF(COUNTIF('3. Layout Parts'!$A$2:$A$3001,$A1505)=0,"NOT ON BOARD","OK"))</f>
        <v/>
      </c>
    </row>
    <row r="1506" customFormat="false" ht="15" hidden="false" customHeight="false" outlineLevel="0" collapsed="false">
      <c r="A1506" s="14"/>
      <c r="B1506" s="14"/>
      <c r="C1506" s="15"/>
      <c r="D1506" s="15"/>
      <c r="E1506" s="15"/>
      <c r="F1506" s="9" t="str">
        <f aca="false">IF($A1506="","",IF(COUNTIF($A$2:$A$3001,$A1506)&gt;1,"DUPLICATE",""))</f>
        <v/>
      </c>
      <c r="G1506" s="9" t="str">
        <f aca="false">IF($A1506="","",IF(COUNTIF('3. Layout Parts'!$A$2:$A$3001,$A1506)=0,"NOT ON BOARD","OK"))</f>
        <v/>
      </c>
    </row>
    <row r="1507" customFormat="false" ht="15" hidden="false" customHeight="false" outlineLevel="0" collapsed="false">
      <c r="A1507" s="14"/>
      <c r="B1507" s="14"/>
      <c r="C1507" s="15"/>
      <c r="D1507" s="15"/>
      <c r="E1507" s="15"/>
      <c r="F1507" s="9" t="str">
        <f aca="false">IF($A1507="","",IF(COUNTIF($A$2:$A$3001,$A1507)&gt;1,"DUPLICATE",""))</f>
        <v/>
      </c>
      <c r="G1507" s="9" t="str">
        <f aca="false">IF($A1507="","",IF(COUNTIF('3. Layout Parts'!$A$2:$A$3001,$A1507)=0,"NOT ON BOARD","OK"))</f>
        <v/>
      </c>
    </row>
    <row r="1508" customFormat="false" ht="15" hidden="false" customHeight="false" outlineLevel="0" collapsed="false">
      <c r="A1508" s="14"/>
      <c r="B1508" s="14"/>
      <c r="C1508" s="15"/>
      <c r="D1508" s="15"/>
      <c r="E1508" s="15"/>
      <c r="F1508" s="9" t="str">
        <f aca="false">IF($A1508="","",IF(COUNTIF($A$2:$A$3001,$A1508)&gt;1,"DUPLICATE",""))</f>
        <v/>
      </c>
      <c r="G1508" s="9" t="str">
        <f aca="false">IF($A1508="","",IF(COUNTIF('3. Layout Parts'!$A$2:$A$3001,$A1508)=0,"NOT ON BOARD","OK"))</f>
        <v/>
      </c>
    </row>
    <row r="1509" customFormat="false" ht="15" hidden="false" customHeight="false" outlineLevel="0" collapsed="false">
      <c r="A1509" s="14"/>
      <c r="B1509" s="14"/>
      <c r="C1509" s="15"/>
      <c r="D1509" s="15"/>
      <c r="E1509" s="15"/>
      <c r="F1509" s="9" t="str">
        <f aca="false">IF($A1509="","",IF(COUNTIF($A$2:$A$3001,$A1509)&gt;1,"DUPLICATE",""))</f>
        <v/>
      </c>
      <c r="G1509" s="9" t="str">
        <f aca="false">IF($A1509="","",IF(COUNTIF('3. Layout Parts'!$A$2:$A$3001,$A1509)=0,"NOT ON BOARD","OK"))</f>
        <v/>
      </c>
    </row>
    <row r="1510" customFormat="false" ht="15" hidden="false" customHeight="false" outlineLevel="0" collapsed="false">
      <c r="A1510" s="14"/>
      <c r="B1510" s="14"/>
      <c r="C1510" s="15"/>
      <c r="D1510" s="15"/>
      <c r="E1510" s="15"/>
      <c r="F1510" s="9" t="str">
        <f aca="false">IF($A1510="","",IF(COUNTIF($A$2:$A$3001,$A1510)&gt;1,"DUPLICATE",""))</f>
        <v/>
      </c>
      <c r="G1510" s="9" t="str">
        <f aca="false">IF($A1510="","",IF(COUNTIF('3. Layout Parts'!$A$2:$A$3001,$A1510)=0,"NOT ON BOARD","OK"))</f>
        <v/>
      </c>
    </row>
    <row r="1511" customFormat="false" ht="15" hidden="false" customHeight="false" outlineLevel="0" collapsed="false">
      <c r="A1511" s="14"/>
      <c r="B1511" s="14"/>
      <c r="C1511" s="15"/>
      <c r="D1511" s="15"/>
      <c r="E1511" s="15"/>
      <c r="F1511" s="9" t="str">
        <f aca="false">IF($A1511="","",IF(COUNTIF($A$2:$A$3001,$A1511)&gt;1,"DUPLICATE",""))</f>
        <v/>
      </c>
      <c r="G1511" s="9" t="str">
        <f aca="false">IF($A1511="","",IF(COUNTIF('3. Layout Parts'!$A$2:$A$3001,$A1511)=0,"NOT ON BOARD","OK"))</f>
        <v/>
      </c>
    </row>
    <row r="1512" customFormat="false" ht="15" hidden="false" customHeight="false" outlineLevel="0" collapsed="false">
      <c r="A1512" s="14"/>
      <c r="B1512" s="14"/>
      <c r="C1512" s="15"/>
      <c r="D1512" s="15"/>
      <c r="E1512" s="15"/>
      <c r="F1512" s="9" t="str">
        <f aca="false">IF($A1512="","",IF(COUNTIF($A$2:$A$3001,$A1512)&gt;1,"DUPLICATE",""))</f>
        <v/>
      </c>
      <c r="G1512" s="9" t="str">
        <f aca="false">IF($A1512="","",IF(COUNTIF('3. Layout Parts'!$A$2:$A$3001,$A1512)=0,"NOT ON BOARD","OK"))</f>
        <v/>
      </c>
    </row>
    <row r="1513" customFormat="false" ht="15" hidden="false" customHeight="false" outlineLevel="0" collapsed="false">
      <c r="A1513" s="14"/>
      <c r="B1513" s="14"/>
      <c r="C1513" s="15"/>
      <c r="D1513" s="15"/>
      <c r="E1513" s="15"/>
      <c r="F1513" s="9" t="str">
        <f aca="false">IF($A1513="","",IF(COUNTIF($A$2:$A$3001,$A1513)&gt;1,"DUPLICATE",""))</f>
        <v/>
      </c>
      <c r="G1513" s="9" t="str">
        <f aca="false">IF($A1513="","",IF(COUNTIF('3. Layout Parts'!$A$2:$A$3001,$A1513)=0,"NOT ON BOARD","OK"))</f>
        <v/>
      </c>
    </row>
    <row r="1514" customFormat="false" ht="15" hidden="false" customHeight="false" outlineLevel="0" collapsed="false">
      <c r="A1514" s="14"/>
      <c r="B1514" s="14"/>
      <c r="C1514" s="15"/>
      <c r="D1514" s="15"/>
      <c r="E1514" s="15"/>
      <c r="F1514" s="9" t="str">
        <f aca="false">IF($A1514="","",IF(COUNTIF($A$2:$A$3001,$A1514)&gt;1,"DUPLICATE",""))</f>
        <v/>
      </c>
      <c r="G1514" s="9" t="str">
        <f aca="false">IF($A1514="","",IF(COUNTIF('3. Layout Parts'!$A$2:$A$3001,$A1514)=0,"NOT ON BOARD","OK"))</f>
        <v/>
      </c>
    </row>
    <row r="1515" customFormat="false" ht="15" hidden="false" customHeight="false" outlineLevel="0" collapsed="false">
      <c r="A1515" s="14"/>
      <c r="B1515" s="14"/>
      <c r="C1515" s="15"/>
      <c r="D1515" s="15"/>
      <c r="E1515" s="15"/>
      <c r="F1515" s="9" t="str">
        <f aca="false">IF($A1515="","",IF(COUNTIF($A$2:$A$3001,$A1515)&gt;1,"DUPLICATE",""))</f>
        <v/>
      </c>
      <c r="G1515" s="9" t="str">
        <f aca="false">IF($A1515="","",IF(COUNTIF('3. Layout Parts'!$A$2:$A$3001,$A1515)=0,"NOT ON BOARD","OK"))</f>
        <v/>
      </c>
    </row>
    <row r="1516" customFormat="false" ht="15" hidden="false" customHeight="false" outlineLevel="0" collapsed="false">
      <c r="A1516" s="14"/>
      <c r="B1516" s="14"/>
      <c r="C1516" s="15"/>
      <c r="D1516" s="15"/>
      <c r="E1516" s="15"/>
      <c r="F1516" s="9" t="str">
        <f aca="false">IF($A1516="","",IF(COUNTIF($A$2:$A$3001,$A1516)&gt;1,"DUPLICATE",""))</f>
        <v/>
      </c>
      <c r="G1516" s="9" t="str">
        <f aca="false">IF($A1516="","",IF(COUNTIF('3. Layout Parts'!$A$2:$A$3001,$A1516)=0,"NOT ON BOARD","OK"))</f>
        <v/>
      </c>
    </row>
    <row r="1517" customFormat="false" ht="15" hidden="false" customHeight="false" outlineLevel="0" collapsed="false">
      <c r="A1517" s="14"/>
      <c r="B1517" s="14"/>
      <c r="C1517" s="15"/>
      <c r="D1517" s="15"/>
      <c r="E1517" s="15"/>
      <c r="F1517" s="9" t="str">
        <f aca="false">IF($A1517="","",IF(COUNTIF($A$2:$A$3001,$A1517)&gt;1,"DUPLICATE",""))</f>
        <v/>
      </c>
      <c r="G1517" s="9" t="str">
        <f aca="false">IF($A1517="","",IF(COUNTIF('3. Layout Parts'!$A$2:$A$3001,$A1517)=0,"NOT ON BOARD","OK"))</f>
        <v/>
      </c>
    </row>
    <row r="1518" customFormat="false" ht="15" hidden="false" customHeight="false" outlineLevel="0" collapsed="false">
      <c r="A1518" s="14"/>
      <c r="B1518" s="14"/>
      <c r="C1518" s="15"/>
      <c r="D1518" s="15"/>
      <c r="E1518" s="15"/>
      <c r="F1518" s="9" t="str">
        <f aca="false">IF($A1518="","",IF(COUNTIF($A$2:$A$3001,$A1518)&gt;1,"DUPLICATE",""))</f>
        <v/>
      </c>
      <c r="G1518" s="9" t="str">
        <f aca="false">IF($A1518="","",IF(COUNTIF('3. Layout Parts'!$A$2:$A$3001,$A1518)=0,"NOT ON BOARD","OK"))</f>
        <v/>
      </c>
    </row>
    <row r="1519" customFormat="false" ht="15" hidden="false" customHeight="false" outlineLevel="0" collapsed="false">
      <c r="A1519" s="14"/>
      <c r="B1519" s="14"/>
      <c r="C1519" s="15"/>
      <c r="D1519" s="15"/>
      <c r="E1519" s="15"/>
      <c r="F1519" s="9" t="str">
        <f aca="false">IF($A1519="","",IF(COUNTIF($A$2:$A$3001,$A1519)&gt;1,"DUPLICATE",""))</f>
        <v/>
      </c>
      <c r="G1519" s="9" t="str">
        <f aca="false">IF($A1519="","",IF(COUNTIF('3. Layout Parts'!$A$2:$A$3001,$A1519)=0,"NOT ON BOARD","OK"))</f>
        <v/>
      </c>
    </row>
    <row r="1520" customFormat="false" ht="15" hidden="false" customHeight="false" outlineLevel="0" collapsed="false">
      <c r="A1520" s="14"/>
      <c r="B1520" s="14"/>
      <c r="C1520" s="15"/>
      <c r="D1520" s="15"/>
      <c r="E1520" s="15"/>
      <c r="F1520" s="9" t="str">
        <f aca="false">IF($A1520="","",IF(COUNTIF($A$2:$A$3001,$A1520)&gt;1,"DUPLICATE",""))</f>
        <v/>
      </c>
      <c r="G1520" s="9" t="str">
        <f aca="false">IF($A1520="","",IF(COUNTIF('3. Layout Parts'!$A$2:$A$3001,$A1520)=0,"NOT ON BOARD","OK"))</f>
        <v/>
      </c>
    </row>
    <row r="1521" customFormat="false" ht="15" hidden="false" customHeight="false" outlineLevel="0" collapsed="false">
      <c r="A1521" s="14"/>
      <c r="B1521" s="14"/>
      <c r="C1521" s="15"/>
      <c r="D1521" s="15"/>
      <c r="E1521" s="15"/>
      <c r="F1521" s="9" t="str">
        <f aca="false">IF($A1521="","",IF(COUNTIF($A$2:$A$3001,$A1521)&gt;1,"DUPLICATE",""))</f>
        <v/>
      </c>
      <c r="G1521" s="9" t="str">
        <f aca="false">IF($A1521="","",IF(COUNTIF('3. Layout Parts'!$A$2:$A$3001,$A1521)=0,"NOT ON BOARD","OK"))</f>
        <v/>
      </c>
    </row>
    <row r="1522" customFormat="false" ht="15" hidden="false" customHeight="false" outlineLevel="0" collapsed="false">
      <c r="A1522" s="14"/>
      <c r="B1522" s="14"/>
      <c r="C1522" s="15"/>
      <c r="D1522" s="15"/>
      <c r="E1522" s="15"/>
      <c r="F1522" s="9" t="str">
        <f aca="false">IF($A1522="","",IF(COUNTIF($A$2:$A$3001,$A1522)&gt;1,"DUPLICATE",""))</f>
        <v/>
      </c>
      <c r="G1522" s="9" t="str">
        <f aca="false">IF($A1522="","",IF(COUNTIF('3. Layout Parts'!$A$2:$A$3001,$A1522)=0,"NOT ON BOARD","OK"))</f>
        <v/>
      </c>
    </row>
    <row r="1523" customFormat="false" ht="15" hidden="false" customHeight="false" outlineLevel="0" collapsed="false">
      <c r="A1523" s="14"/>
      <c r="B1523" s="14"/>
      <c r="C1523" s="15"/>
      <c r="D1523" s="15"/>
      <c r="E1523" s="15"/>
      <c r="F1523" s="9" t="str">
        <f aca="false">IF($A1523="","",IF(COUNTIF($A$2:$A$3001,$A1523)&gt;1,"DUPLICATE",""))</f>
        <v/>
      </c>
      <c r="G1523" s="9" t="str">
        <f aca="false">IF($A1523="","",IF(COUNTIF('3. Layout Parts'!$A$2:$A$3001,$A1523)=0,"NOT ON BOARD","OK"))</f>
        <v/>
      </c>
    </row>
    <row r="1524" customFormat="false" ht="15" hidden="false" customHeight="false" outlineLevel="0" collapsed="false">
      <c r="A1524" s="14"/>
      <c r="B1524" s="14"/>
      <c r="C1524" s="15"/>
      <c r="D1524" s="15"/>
      <c r="E1524" s="15"/>
      <c r="F1524" s="9" t="str">
        <f aca="false">IF($A1524="","",IF(COUNTIF($A$2:$A$3001,$A1524)&gt;1,"DUPLICATE",""))</f>
        <v/>
      </c>
      <c r="G1524" s="9" t="str">
        <f aca="false">IF($A1524="","",IF(COUNTIF('3. Layout Parts'!$A$2:$A$3001,$A1524)=0,"NOT ON BOARD","OK"))</f>
        <v/>
      </c>
    </row>
    <row r="1525" customFormat="false" ht="15" hidden="false" customHeight="false" outlineLevel="0" collapsed="false">
      <c r="A1525" s="14"/>
      <c r="B1525" s="14"/>
      <c r="C1525" s="15"/>
      <c r="D1525" s="15"/>
      <c r="E1525" s="15"/>
      <c r="F1525" s="9" t="str">
        <f aca="false">IF($A1525="","",IF(COUNTIF($A$2:$A$3001,$A1525)&gt;1,"DUPLICATE",""))</f>
        <v/>
      </c>
      <c r="G1525" s="9" t="str">
        <f aca="false">IF($A1525="","",IF(COUNTIF('3. Layout Parts'!$A$2:$A$3001,$A1525)=0,"NOT ON BOARD","OK"))</f>
        <v/>
      </c>
    </row>
    <row r="1526" customFormat="false" ht="15" hidden="false" customHeight="false" outlineLevel="0" collapsed="false">
      <c r="A1526" s="14"/>
      <c r="B1526" s="14"/>
      <c r="C1526" s="15"/>
      <c r="D1526" s="15"/>
      <c r="E1526" s="15"/>
      <c r="F1526" s="9" t="str">
        <f aca="false">IF($A1526="","",IF(COUNTIF($A$2:$A$3001,$A1526)&gt;1,"DUPLICATE",""))</f>
        <v/>
      </c>
      <c r="G1526" s="9" t="str">
        <f aca="false">IF($A1526="","",IF(COUNTIF('3. Layout Parts'!$A$2:$A$3001,$A1526)=0,"NOT ON BOARD","OK"))</f>
        <v/>
      </c>
    </row>
    <row r="1527" customFormat="false" ht="15" hidden="false" customHeight="false" outlineLevel="0" collapsed="false">
      <c r="A1527" s="14"/>
      <c r="B1527" s="14"/>
      <c r="C1527" s="15"/>
      <c r="D1527" s="15"/>
      <c r="E1527" s="15"/>
      <c r="F1527" s="9" t="str">
        <f aca="false">IF($A1527="","",IF(COUNTIF($A$2:$A$3001,$A1527)&gt;1,"DUPLICATE",""))</f>
        <v/>
      </c>
      <c r="G1527" s="9" t="str">
        <f aca="false">IF($A1527="","",IF(COUNTIF('3. Layout Parts'!$A$2:$A$3001,$A1527)=0,"NOT ON BOARD","OK"))</f>
        <v/>
      </c>
    </row>
    <row r="1528" customFormat="false" ht="15" hidden="false" customHeight="false" outlineLevel="0" collapsed="false">
      <c r="A1528" s="14"/>
      <c r="B1528" s="14"/>
      <c r="C1528" s="15"/>
      <c r="D1528" s="15"/>
      <c r="E1528" s="15"/>
      <c r="F1528" s="9" t="str">
        <f aca="false">IF($A1528="","",IF(COUNTIF($A$2:$A$3001,$A1528)&gt;1,"DUPLICATE",""))</f>
        <v/>
      </c>
      <c r="G1528" s="9" t="str">
        <f aca="false">IF($A1528="","",IF(COUNTIF('3. Layout Parts'!$A$2:$A$3001,$A1528)=0,"NOT ON BOARD","OK"))</f>
        <v/>
      </c>
    </row>
    <row r="1529" customFormat="false" ht="15" hidden="false" customHeight="false" outlineLevel="0" collapsed="false">
      <c r="A1529" s="14"/>
      <c r="B1529" s="14"/>
      <c r="C1529" s="15"/>
      <c r="D1529" s="15"/>
      <c r="E1529" s="15"/>
      <c r="F1529" s="9" t="str">
        <f aca="false">IF($A1529="","",IF(COUNTIF($A$2:$A$3001,$A1529)&gt;1,"DUPLICATE",""))</f>
        <v/>
      </c>
      <c r="G1529" s="9" t="str">
        <f aca="false">IF($A1529="","",IF(COUNTIF('3. Layout Parts'!$A$2:$A$3001,$A1529)=0,"NOT ON BOARD","OK"))</f>
        <v/>
      </c>
    </row>
    <row r="1530" customFormat="false" ht="15" hidden="false" customHeight="false" outlineLevel="0" collapsed="false">
      <c r="A1530" s="14"/>
      <c r="B1530" s="14"/>
      <c r="C1530" s="15"/>
      <c r="D1530" s="15"/>
      <c r="E1530" s="15"/>
      <c r="F1530" s="9" t="str">
        <f aca="false">IF($A1530="","",IF(COUNTIF($A$2:$A$3001,$A1530)&gt;1,"DUPLICATE",""))</f>
        <v/>
      </c>
      <c r="G1530" s="9" t="str">
        <f aca="false">IF($A1530="","",IF(COUNTIF('3. Layout Parts'!$A$2:$A$3001,$A1530)=0,"NOT ON BOARD","OK"))</f>
        <v/>
      </c>
    </row>
    <row r="1531" customFormat="false" ht="15" hidden="false" customHeight="false" outlineLevel="0" collapsed="false">
      <c r="A1531" s="14"/>
      <c r="B1531" s="14"/>
      <c r="C1531" s="15"/>
      <c r="D1531" s="15"/>
      <c r="E1531" s="15"/>
      <c r="F1531" s="9" t="str">
        <f aca="false">IF($A1531="","",IF(COUNTIF($A$2:$A$3001,$A1531)&gt;1,"DUPLICATE",""))</f>
        <v/>
      </c>
      <c r="G1531" s="9" t="str">
        <f aca="false">IF($A1531="","",IF(COUNTIF('3. Layout Parts'!$A$2:$A$3001,$A1531)=0,"NOT ON BOARD","OK"))</f>
        <v/>
      </c>
    </row>
    <row r="1532" customFormat="false" ht="15" hidden="false" customHeight="false" outlineLevel="0" collapsed="false">
      <c r="A1532" s="14"/>
      <c r="B1532" s="14"/>
      <c r="C1532" s="15"/>
      <c r="D1532" s="15"/>
      <c r="E1532" s="15"/>
      <c r="F1532" s="9" t="str">
        <f aca="false">IF($A1532="","",IF(COUNTIF($A$2:$A$3001,$A1532)&gt;1,"DUPLICATE",""))</f>
        <v/>
      </c>
      <c r="G1532" s="9" t="str">
        <f aca="false">IF($A1532="","",IF(COUNTIF('3. Layout Parts'!$A$2:$A$3001,$A1532)=0,"NOT ON BOARD","OK"))</f>
        <v/>
      </c>
    </row>
    <row r="1533" customFormat="false" ht="15" hidden="false" customHeight="false" outlineLevel="0" collapsed="false">
      <c r="A1533" s="14"/>
      <c r="B1533" s="14"/>
      <c r="C1533" s="15"/>
      <c r="D1533" s="15"/>
      <c r="E1533" s="15"/>
      <c r="F1533" s="9" t="str">
        <f aca="false">IF($A1533="","",IF(COUNTIF($A$2:$A$3001,$A1533)&gt;1,"DUPLICATE",""))</f>
        <v/>
      </c>
      <c r="G1533" s="9" t="str">
        <f aca="false">IF($A1533="","",IF(COUNTIF('3. Layout Parts'!$A$2:$A$3001,$A1533)=0,"NOT ON BOARD","OK"))</f>
        <v/>
      </c>
    </row>
    <row r="1534" customFormat="false" ht="15" hidden="false" customHeight="false" outlineLevel="0" collapsed="false">
      <c r="A1534" s="14"/>
      <c r="B1534" s="14"/>
      <c r="C1534" s="15"/>
      <c r="D1534" s="15"/>
      <c r="E1534" s="15"/>
      <c r="F1534" s="9" t="str">
        <f aca="false">IF($A1534="","",IF(COUNTIF($A$2:$A$3001,$A1534)&gt;1,"DUPLICATE",""))</f>
        <v/>
      </c>
      <c r="G1534" s="9" t="str">
        <f aca="false">IF($A1534="","",IF(COUNTIF('3. Layout Parts'!$A$2:$A$3001,$A1534)=0,"NOT ON BOARD","OK"))</f>
        <v/>
      </c>
    </row>
    <row r="1535" customFormat="false" ht="15" hidden="false" customHeight="false" outlineLevel="0" collapsed="false">
      <c r="A1535" s="14"/>
      <c r="B1535" s="14"/>
      <c r="C1535" s="15"/>
      <c r="D1535" s="15"/>
      <c r="E1535" s="15"/>
      <c r="F1535" s="9" t="str">
        <f aca="false">IF($A1535="","",IF(COUNTIF($A$2:$A$3001,$A1535)&gt;1,"DUPLICATE",""))</f>
        <v/>
      </c>
      <c r="G1535" s="9" t="str">
        <f aca="false">IF($A1535="","",IF(COUNTIF('3. Layout Parts'!$A$2:$A$3001,$A1535)=0,"NOT ON BOARD","OK"))</f>
        <v/>
      </c>
    </row>
    <row r="1536" customFormat="false" ht="15" hidden="false" customHeight="false" outlineLevel="0" collapsed="false">
      <c r="A1536" s="14"/>
      <c r="B1536" s="14"/>
      <c r="C1536" s="15"/>
      <c r="D1536" s="15"/>
      <c r="E1536" s="15"/>
      <c r="F1536" s="9" t="str">
        <f aca="false">IF($A1536="","",IF(COUNTIF($A$2:$A$3001,$A1536)&gt;1,"DUPLICATE",""))</f>
        <v/>
      </c>
      <c r="G1536" s="9" t="str">
        <f aca="false">IF($A1536="","",IF(COUNTIF('3. Layout Parts'!$A$2:$A$3001,$A1536)=0,"NOT ON BOARD","OK"))</f>
        <v/>
      </c>
    </row>
    <row r="1537" customFormat="false" ht="15" hidden="false" customHeight="false" outlineLevel="0" collapsed="false">
      <c r="A1537" s="14"/>
      <c r="B1537" s="14"/>
      <c r="C1537" s="15"/>
      <c r="D1537" s="15"/>
      <c r="E1537" s="15"/>
      <c r="F1537" s="9" t="str">
        <f aca="false">IF($A1537="","",IF(COUNTIF($A$2:$A$3001,$A1537)&gt;1,"DUPLICATE",""))</f>
        <v/>
      </c>
      <c r="G1537" s="9" t="str">
        <f aca="false">IF($A1537="","",IF(COUNTIF('3. Layout Parts'!$A$2:$A$3001,$A1537)=0,"NOT ON BOARD","OK"))</f>
        <v/>
      </c>
    </row>
    <row r="1538" customFormat="false" ht="15" hidden="false" customHeight="false" outlineLevel="0" collapsed="false">
      <c r="A1538" s="14"/>
      <c r="B1538" s="14"/>
      <c r="C1538" s="15"/>
      <c r="D1538" s="15"/>
      <c r="E1538" s="15"/>
      <c r="F1538" s="9" t="str">
        <f aca="false">IF($A1538="","",IF(COUNTIF($A$2:$A$3001,$A1538)&gt;1,"DUPLICATE",""))</f>
        <v/>
      </c>
      <c r="G1538" s="9" t="str">
        <f aca="false">IF($A1538="","",IF(COUNTIF('3. Layout Parts'!$A$2:$A$3001,$A1538)=0,"NOT ON BOARD","OK"))</f>
        <v/>
      </c>
    </row>
    <row r="1539" customFormat="false" ht="15" hidden="false" customHeight="false" outlineLevel="0" collapsed="false">
      <c r="A1539" s="14"/>
      <c r="B1539" s="14"/>
      <c r="C1539" s="15"/>
      <c r="D1539" s="15"/>
      <c r="E1539" s="15"/>
      <c r="F1539" s="9" t="str">
        <f aca="false">IF($A1539="","",IF(COUNTIF($A$2:$A$3001,$A1539)&gt;1,"DUPLICATE",""))</f>
        <v/>
      </c>
      <c r="G1539" s="9" t="str">
        <f aca="false">IF($A1539="","",IF(COUNTIF('3. Layout Parts'!$A$2:$A$3001,$A1539)=0,"NOT ON BOARD","OK"))</f>
        <v/>
      </c>
    </row>
    <row r="1540" customFormat="false" ht="15" hidden="false" customHeight="false" outlineLevel="0" collapsed="false">
      <c r="A1540" s="14"/>
      <c r="B1540" s="14"/>
      <c r="C1540" s="15"/>
      <c r="D1540" s="15"/>
      <c r="E1540" s="15"/>
      <c r="F1540" s="9" t="str">
        <f aca="false">IF($A1540="","",IF(COUNTIF($A$2:$A$3001,$A1540)&gt;1,"DUPLICATE",""))</f>
        <v/>
      </c>
      <c r="G1540" s="9" t="str">
        <f aca="false">IF($A1540="","",IF(COUNTIF('3. Layout Parts'!$A$2:$A$3001,$A1540)=0,"NOT ON BOARD","OK"))</f>
        <v/>
      </c>
    </row>
    <row r="1541" customFormat="false" ht="15" hidden="false" customHeight="false" outlineLevel="0" collapsed="false">
      <c r="A1541" s="14"/>
      <c r="B1541" s="14"/>
      <c r="C1541" s="15"/>
      <c r="D1541" s="15"/>
      <c r="E1541" s="15"/>
      <c r="F1541" s="9" t="str">
        <f aca="false">IF($A1541="","",IF(COUNTIF($A$2:$A$3001,$A1541)&gt;1,"DUPLICATE",""))</f>
        <v/>
      </c>
      <c r="G1541" s="9" t="str">
        <f aca="false">IF($A1541="","",IF(COUNTIF('3. Layout Parts'!$A$2:$A$3001,$A1541)=0,"NOT ON BOARD","OK"))</f>
        <v/>
      </c>
    </row>
    <row r="1542" customFormat="false" ht="15" hidden="false" customHeight="false" outlineLevel="0" collapsed="false">
      <c r="A1542" s="14"/>
      <c r="B1542" s="14"/>
      <c r="C1542" s="15"/>
      <c r="D1542" s="15"/>
      <c r="E1542" s="15"/>
      <c r="F1542" s="9" t="str">
        <f aca="false">IF($A1542="","",IF(COUNTIF($A$2:$A$3001,$A1542)&gt;1,"DUPLICATE",""))</f>
        <v/>
      </c>
      <c r="G1542" s="9" t="str">
        <f aca="false">IF($A1542="","",IF(COUNTIF('3. Layout Parts'!$A$2:$A$3001,$A1542)=0,"NOT ON BOARD","OK"))</f>
        <v/>
      </c>
    </row>
    <row r="1543" customFormat="false" ht="15" hidden="false" customHeight="false" outlineLevel="0" collapsed="false">
      <c r="A1543" s="14"/>
      <c r="B1543" s="14"/>
      <c r="C1543" s="15"/>
      <c r="D1543" s="15"/>
      <c r="E1543" s="15"/>
      <c r="F1543" s="9" t="str">
        <f aca="false">IF($A1543="","",IF(COUNTIF($A$2:$A$3001,$A1543)&gt;1,"DUPLICATE",""))</f>
        <v/>
      </c>
      <c r="G1543" s="9" t="str">
        <f aca="false">IF($A1543="","",IF(COUNTIF('3. Layout Parts'!$A$2:$A$3001,$A1543)=0,"NOT ON BOARD","OK"))</f>
        <v/>
      </c>
    </row>
    <row r="1544" customFormat="false" ht="15" hidden="false" customHeight="false" outlineLevel="0" collapsed="false">
      <c r="A1544" s="14"/>
      <c r="B1544" s="14"/>
      <c r="C1544" s="15"/>
      <c r="D1544" s="15"/>
      <c r="E1544" s="15"/>
      <c r="F1544" s="9" t="str">
        <f aca="false">IF($A1544="","",IF(COUNTIF($A$2:$A$3001,$A1544)&gt;1,"DUPLICATE",""))</f>
        <v/>
      </c>
      <c r="G1544" s="9" t="str">
        <f aca="false">IF($A1544="","",IF(COUNTIF('3. Layout Parts'!$A$2:$A$3001,$A1544)=0,"NOT ON BOARD","OK"))</f>
        <v/>
      </c>
    </row>
    <row r="1545" customFormat="false" ht="15" hidden="false" customHeight="false" outlineLevel="0" collapsed="false">
      <c r="A1545" s="14"/>
      <c r="B1545" s="14"/>
      <c r="C1545" s="15"/>
      <c r="D1545" s="15"/>
      <c r="E1545" s="15"/>
      <c r="F1545" s="9" t="str">
        <f aca="false">IF($A1545="","",IF(COUNTIF($A$2:$A$3001,$A1545)&gt;1,"DUPLICATE",""))</f>
        <v/>
      </c>
      <c r="G1545" s="9" t="str">
        <f aca="false">IF($A1545="","",IF(COUNTIF('3. Layout Parts'!$A$2:$A$3001,$A1545)=0,"NOT ON BOARD","OK"))</f>
        <v/>
      </c>
    </row>
    <row r="1546" customFormat="false" ht="15" hidden="false" customHeight="false" outlineLevel="0" collapsed="false">
      <c r="A1546" s="14"/>
      <c r="B1546" s="14"/>
      <c r="C1546" s="15"/>
      <c r="D1546" s="15"/>
      <c r="E1546" s="15"/>
      <c r="F1546" s="9" t="str">
        <f aca="false">IF($A1546="","",IF(COUNTIF($A$2:$A$3001,$A1546)&gt;1,"DUPLICATE",""))</f>
        <v/>
      </c>
      <c r="G1546" s="9" t="str">
        <f aca="false">IF($A1546="","",IF(COUNTIF('3. Layout Parts'!$A$2:$A$3001,$A1546)=0,"NOT ON BOARD","OK"))</f>
        <v/>
      </c>
    </row>
    <row r="1547" customFormat="false" ht="15" hidden="false" customHeight="false" outlineLevel="0" collapsed="false">
      <c r="A1547" s="14"/>
      <c r="B1547" s="14"/>
      <c r="C1547" s="15"/>
      <c r="D1547" s="15"/>
      <c r="E1547" s="15"/>
      <c r="F1547" s="9" t="str">
        <f aca="false">IF($A1547="","",IF(COUNTIF($A$2:$A$3001,$A1547)&gt;1,"DUPLICATE",""))</f>
        <v/>
      </c>
      <c r="G1547" s="9" t="str">
        <f aca="false">IF($A1547="","",IF(COUNTIF('3. Layout Parts'!$A$2:$A$3001,$A1547)=0,"NOT ON BOARD","OK"))</f>
        <v/>
      </c>
    </row>
    <row r="1548" customFormat="false" ht="15" hidden="false" customHeight="false" outlineLevel="0" collapsed="false">
      <c r="A1548" s="14"/>
      <c r="B1548" s="14"/>
      <c r="C1548" s="15"/>
      <c r="D1548" s="15"/>
      <c r="E1548" s="15"/>
      <c r="F1548" s="9" t="str">
        <f aca="false">IF($A1548="","",IF(COUNTIF($A$2:$A$3001,$A1548)&gt;1,"DUPLICATE",""))</f>
        <v/>
      </c>
      <c r="G1548" s="9" t="str">
        <f aca="false">IF($A1548="","",IF(COUNTIF('3. Layout Parts'!$A$2:$A$3001,$A1548)=0,"NOT ON BOARD","OK"))</f>
        <v/>
      </c>
    </row>
    <row r="1549" customFormat="false" ht="15" hidden="false" customHeight="false" outlineLevel="0" collapsed="false">
      <c r="A1549" s="14"/>
      <c r="B1549" s="14"/>
      <c r="C1549" s="15"/>
      <c r="D1549" s="15"/>
      <c r="E1549" s="15"/>
      <c r="F1549" s="9" t="str">
        <f aca="false">IF($A1549="","",IF(COUNTIF($A$2:$A$3001,$A1549)&gt;1,"DUPLICATE",""))</f>
        <v/>
      </c>
      <c r="G1549" s="9" t="str">
        <f aca="false">IF($A1549="","",IF(COUNTIF('3. Layout Parts'!$A$2:$A$3001,$A1549)=0,"NOT ON BOARD","OK"))</f>
        <v/>
      </c>
    </row>
    <row r="1550" customFormat="false" ht="15" hidden="false" customHeight="false" outlineLevel="0" collapsed="false">
      <c r="A1550" s="14"/>
      <c r="B1550" s="14"/>
      <c r="C1550" s="15"/>
      <c r="D1550" s="15"/>
      <c r="E1550" s="15"/>
      <c r="F1550" s="9" t="str">
        <f aca="false">IF($A1550="","",IF(COUNTIF($A$2:$A$3001,$A1550)&gt;1,"DUPLICATE",""))</f>
        <v/>
      </c>
      <c r="G1550" s="9" t="str">
        <f aca="false">IF($A1550="","",IF(COUNTIF('3. Layout Parts'!$A$2:$A$3001,$A1550)=0,"NOT ON BOARD","OK"))</f>
        <v/>
      </c>
    </row>
    <row r="1551" customFormat="false" ht="15" hidden="false" customHeight="false" outlineLevel="0" collapsed="false">
      <c r="A1551" s="14"/>
      <c r="B1551" s="14"/>
      <c r="C1551" s="15"/>
      <c r="D1551" s="15"/>
      <c r="E1551" s="15"/>
      <c r="F1551" s="9" t="str">
        <f aca="false">IF($A1551="","",IF(COUNTIF($A$2:$A$3001,$A1551)&gt;1,"DUPLICATE",""))</f>
        <v/>
      </c>
      <c r="G1551" s="9" t="str">
        <f aca="false">IF($A1551="","",IF(COUNTIF('3. Layout Parts'!$A$2:$A$3001,$A1551)=0,"NOT ON BOARD","OK"))</f>
        <v/>
      </c>
    </row>
    <row r="1552" customFormat="false" ht="15" hidden="false" customHeight="false" outlineLevel="0" collapsed="false">
      <c r="A1552" s="14"/>
      <c r="B1552" s="14"/>
      <c r="C1552" s="15"/>
      <c r="D1552" s="15"/>
      <c r="E1552" s="15"/>
      <c r="F1552" s="9" t="str">
        <f aca="false">IF($A1552="","",IF(COUNTIF($A$2:$A$3001,$A1552)&gt;1,"DUPLICATE",""))</f>
        <v/>
      </c>
      <c r="G1552" s="9" t="str">
        <f aca="false">IF($A1552="","",IF(COUNTIF('3. Layout Parts'!$A$2:$A$3001,$A1552)=0,"NOT ON BOARD","OK"))</f>
        <v/>
      </c>
    </row>
    <row r="1553" customFormat="false" ht="15" hidden="false" customHeight="false" outlineLevel="0" collapsed="false">
      <c r="A1553" s="14"/>
      <c r="B1553" s="14"/>
      <c r="C1553" s="15"/>
      <c r="D1553" s="15"/>
      <c r="E1553" s="15"/>
      <c r="F1553" s="9" t="str">
        <f aca="false">IF($A1553="","",IF(COUNTIF($A$2:$A$3001,$A1553)&gt;1,"DUPLICATE",""))</f>
        <v/>
      </c>
      <c r="G1553" s="9" t="str">
        <f aca="false">IF($A1553="","",IF(COUNTIF('3. Layout Parts'!$A$2:$A$3001,$A1553)=0,"NOT ON BOARD","OK"))</f>
        <v/>
      </c>
    </row>
    <row r="1554" customFormat="false" ht="15" hidden="false" customHeight="false" outlineLevel="0" collapsed="false">
      <c r="A1554" s="14"/>
      <c r="B1554" s="14"/>
      <c r="C1554" s="15"/>
      <c r="D1554" s="15"/>
      <c r="E1554" s="15"/>
      <c r="F1554" s="9" t="str">
        <f aca="false">IF($A1554="","",IF(COUNTIF($A$2:$A$3001,$A1554)&gt;1,"DUPLICATE",""))</f>
        <v/>
      </c>
      <c r="G1554" s="9" t="str">
        <f aca="false">IF($A1554="","",IF(COUNTIF('3. Layout Parts'!$A$2:$A$3001,$A1554)=0,"NOT ON BOARD","OK"))</f>
        <v/>
      </c>
    </row>
    <row r="1555" customFormat="false" ht="15" hidden="false" customHeight="false" outlineLevel="0" collapsed="false">
      <c r="A1555" s="14"/>
      <c r="B1555" s="14"/>
      <c r="C1555" s="15"/>
      <c r="D1555" s="15"/>
      <c r="E1555" s="15"/>
      <c r="F1555" s="9" t="str">
        <f aca="false">IF($A1555="","",IF(COUNTIF($A$2:$A$3001,$A1555)&gt;1,"DUPLICATE",""))</f>
        <v/>
      </c>
      <c r="G1555" s="9" t="str">
        <f aca="false">IF($A1555="","",IF(COUNTIF('3. Layout Parts'!$A$2:$A$3001,$A1555)=0,"NOT ON BOARD","OK"))</f>
        <v/>
      </c>
    </row>
    <row r="1556" customFormat="false" ht="15" hidden="false" customHeight="false" outlineLevel="0" collapsed="false">
      <c r="A1556" s="14"/>
      <c r="B1556" s="14"/>
      <c r="C1556" s="15"/>
      <c r="D1556" s="15"/>
      <c r="E1556" s="15"/>
      <c r="F1556" s="9" t="str">
        <f aca="false">IF($A1556="","",IF(COUNTIF($A$2:$A$3001,$A1556)&gt;1,"DUPLICATE",""))</f>
        <v/>
      </c>
      <c r="G1556" s="9" t="str">
        <f aca="false">IF($A1556="","",IF(COUNTIF('3. Layout Parts'!$A$2:$A$3001,$A1556)=0,"NOT ON BOARD","OK"))</f>
        <v/>
      </c>
    </row>
    <row r="1557" customFormat="false" ht="15" hidden="false" customHeight="false" outlineLevel="0" collapsed="false">
      <c r="A1557" s="14"/>
      <c r="B1557" s="14"/>
      <c r="C1557" s="15"/>
      <c r="D1557" s="15"/>
      <c r="E1557" s="15"/>
      <c r="F1557" s="9" t="str">
        <f aca="false">IF($A1557="","",IF(COUNTIF($A$2:$A$3001,$A1557)&gt;1,"DUPLICATE",""))</f>
        <v/>
      </c>
      <c r="G1557" s="9" t="str">
        <f aca="false">IF($A1557="","",IF(COUNTIF('3. Layout Parts'!$A$2:$A$3001,$A1557)=0,"NOT ON BOARD","OK"))</f>
        <v/>
      </c>
    </row>
    <row r="1558" customFormat="false" ht="15" hidden="false" customHeight="false" outlineLevel="0" collapsed="false">
      <c r="A1558" s="14"/>
      <c r="B1558" s="14"/>
      <c r="C1558" s="15"/>
      <c r="D1558" s="15"/>
      <c r="E1558" s="15"/>
      <c r="F1558" s="9" t="str">
        <f aca="false">IF($A1558="","",IF(COUNTIF($A$2:$A$3001,$A1558)&gt;1,"DUPLICATE",""))</f>
        <v/>
      </c>
      <c r="G1558" s="9" t="str">
        <f aca="false">IF($A1558="","",IF(COUNTIF('3. Layout Parts'!$A$2:$A$3001,$A1558)=0,"NOT ON BOARD","OK"))</f>
        <v/>
      </c>
    </row>
    <row r="1559" customFormat="false" ht="15" hidden="false" customHeight="false" outlineLevel="0" collapsed="false">
      <c r="A1559" s="14"/>
      <c r="B1559" s="14"/>
      <c r="C1559" s="15"/>
      <c r="D1559" s="15"/>
      <c r="E1559" s="15"/>
      <c r="F1559" s="9" t="str">
        <f aca="false">IF($A1559="","",IF(COUNTIF($A$2:$A$3001,$A1559)&gt;1,"DUPLICATE",""))</f>
        <v/>
      </c>
      <c r="G1559" s="9" t="str">
        <f aca="false">IF($A1559="","",IF(COUNTIF('3. Layout Parts'!$A$2:$A$3001,$A1559)=0,"NOT ON BOARD","OK"))</f>
        <v/>
      </c>
    </row>
    <row r="1560" customFormat="false" ht="15" hidden="false" customHeight="false" outlineLevel="0" collapsed="false">
      <c r="A1560" s="14"/>
      <c r="B1560" s="14"/>
      <c r="C1560" s="15"/>
      <c r="D1560" s="15"/>
      <c r="E1560" s="15"/>
      <c r="F1560" s="9" t="str">
        <f aca="false">IF($A1560="","",IF(COUNTIF($A$2:$A$3001,$A1560)&gt;1,"DUPLICATE",""))</f>
        <v/>
      </c>
      <c r="G1560" s="9" t="str">
        <f aca="false">IF($A1560="","",IF(COUNTIF('3. Layout Parts'!$A$2:$A$3001,$A1560)=0,"NOT ON BOARD","OK"))</f>
        <v/>
      </c>
    </row>
    <row r="1561" customFormat="false" ht="15" hidden="false" customHeight="false" outlineLevel="0" collapsed="false">
      <c r="A1561" s="14"/>
      <c r="B1561" s="14"/>
      <c r="C1561" s="15"/>
      <c r="D1561" s="15"/>
      <c r="E1561" s="15"/>
      <c r="F1561" s="9" t="str">
        <f aca="false">IF($A1561="","",IF(COUNTIF($A$2:$A$3001,$A1561)&gt;1,"DUPLICATE",""))</f>
        <v/>
      </c>
      <c r="G1561" s="9" t="str">
        <f aca="false">IF($A1561="","",IF(COUNTIF('3. Layout Parts'!$A$2:$A$3001,$A1561)=0,"NOT ON BOARD","OK"))</f>
        <v/>
      </c>
    </row>
    <row r="1562" customFormat="false" ht="15" hidden="false" customHeight="false" outlineLevel="0" collapsed="false">
      <c r="A1562" s="14"/>
      <c r="B1562" s="14"/>
      <c r="C1562" s="15"/>
      <c r="D1562" s="15"/>
      <c r="E1562" s="15"/>
      <c r="F1562" s="9" t="str">
        <f aca="false">IF($A1562="","",IF(COUNTIF($A$2:$A$3001,$A1562)&gt;1,"DUPLICATE",""))</f>
        <v/>
      </c>
      <c r="G1562" s="9" t="str">
        <f aca="false">IF($A1562="","",IF(COUNTIF('3. Layout Parts'!$A$2:$A$3001,$A1562)=0,"NOT ON BOARD","OK"))</f>
        <v/>
      </c>
    </row>
    <row r="1563" customFormat="false" ht="15" hidden="false" customHeight="false" outlineLevel="0" collapsed="false">
      <c r="A1563" s="14"/>
      <c r="B1563" s="14"/>
      <c r="C1563" s="15"/>
      <c r="D1563" s="15"/>
      <c r="E1563" s="15"/>
      <c r="F1563" s="9" t="str">
        <f aca="false">IF($A1563="","",IF(COUNTIF($A$2:$A$3001,$A1563)&gt;1,"DUPLICATE",""))</f>
        <v/>
      </c>
      <c r="G1563" s="9" t="str">
        <f aca="false">IF($A1563="","",IF(COUNTIF('3. Layout Parts'!$A$2:$A$3001,$A1563)=0,"NOT ON BOARD","OK"))</f>
        <v/>
      </c>
    </row>
    <row r="1564" customFormat="false" ht="15" hidden="false" customHeight="false" outlineLevel="0" collapsed="false">
      <c r="A1564" s="14"/>
      <c r="B1564" s="14"/>
      <c r="C1564" s="15"/>
      <c r="D1564" s="15"/>
      <c r="E1564" s="15"/>
      <c r="F1564" s="9" t="str">
        <f aca="false">IF($A1564="","",IF(COUNTIF($A$2:$A$3001,$A1564)&gt;1,"DUPLICATE",""))</f>
        <v/>
      </c>
      <c r="G1564" s="9" t="str">
        <f aca="false">IF($A1564="","",IF(COUNTIF('3. Layout Parts'!$A$2:$A$3001,$A1564)=0,"NOT ON BOARD","OK"))</f>
        <v/>
      </c>
    </row>
    <row r="1565" customFormat="false" ht="15" hidden="false" customHeight="false" outlineLevel="0" collapsed="false">
      <c r="A1565" s="14"/>
      <c r="B1565" s="14"/>
      <c r="C1565" s="15"/>
      <c r="D1565" s="15"/>
      <c r="E1565" s="15"/>
      <c r="F1565" s="9" t="str">
        <f aca="false">IF($A1565="","",IF(COUNTIF($A$2:$A$3001,$A1565)&gt;1,"DUPLICATE",""))</f>
        <v/>
      </c>
      <c r="G1565" s="9" t="str">
        <f aca="false">IF($A1565="","",IF(COUNTIF('3. Layout Parts'!$A$2:$A$3001,$A1565)=0,"NOT ON BOARD","OK"))</f>
        <v/>
      </c>
    </row>
    <row r="1566" customFormat="false" ht="15" hidden="false" customHeight="false" outlineLevel="0" collapsed="false">
      <c r="A1566" s="14"/>
      <c r="B1566" s="14"/>
      <c r="C1566" s="15"/>
      <c r="D1566" s="15"/>
      <c r="E1566" s="15"/>
      <c r="F1566" s="9" t="str">
        <f aca="false">IF($A1566="","",IF(COUNTIF($A$2:$A$3001,$A1566)&gt;1,"DUPLICATE",""))</f>
        <v/>
      </c>
      <c r="G1566" s="9" t="str">
        <f aca="false">IF($A1566="","",IF(COUNTIF('3. Layout Parts'!$A$2:$A$3001,$A1566)=0,"NOT ON BOARD","OK"))</f>
        <v/>
      </c>
    </row>
    <row r="1567" customFormat="false" ht="15" hidden="false" customHeight="false" outlineLevel="0" collapsed="false">
      <c r="A1567" s="14"/>
      <c r="B1567" s="14"/>
      <c r="C1567" s="15"/>
      <c r="D1567" s="15"/>
      <c r="E1567" s="15"/>
      <c r="F1567" s="9" t="str">
        <f aca="false">IF($A1567="","",IF(COUNTIF($A$2:$A$3001,$A1567)&gt;1,"DUPLICATE",""))</f>
        <v/>
      </c>
      <c r="G1567" s="9" t="str">
        <f aca="false">IF($A1567="","",IF(COUNTIF('3. Layout Parts'!$A$2:$A$3001,$A1567)=0,"NOT ON BOARD","OK"))</f>
        <v/>
      </c>
    </row>
    <row r="1568" customFormat="false" ht="15" hidden="false" customHeight="false" outlineLevel="0" collapsed="false">
      <c r="A1568" s="14"/>
      <c r="B1568" s="14"/>
      <c r="C1568" s="15"/>
      <c r="D1568" s="15"/>
      <c r="E1568" s="15"/>
      <c r="F1568" s="9" t="str">
        <f aca="false">IF($A1568="","",IF(COUNTIF($A$2:$A$3001,$A1568)&gt;1,"DUPLICATE",""))</f>
        <v/>
      </c>
      <c r="G1568" s="9" t="str">
        <f aca="false">IF($A1568="","",IF(COUNTIF('3. Layout Parts'!$A$2:$A$3001,$A1568)=0,"NOT ON BOARD","OK"))</f>
        <v/>
      </c>
    </row>
    <row r="1569" customFormat="false" ht="15" hidden="false" customHeight="false" outlineLevel="0" collapsed="false">
      <c r="A1569" s="14"/>
      <c r="B1569" s="14"/>
      <c r="C1569" s="15"/>
      <c r="D1569" s="15"/>
      <c r="E1569" s="15"/>
      <c r="F1569" s="9" t="str">
        <f aca="false">IF($A1569="","",IF(COUNTIF($A$2:$A$3001,$A1569)&gt;1,"DUPLICATE",""))</f>
        <v/>
      </c>
      <c r="G1569" s="9" t="str">
        <f aca="false">IF($A1569="","",IF(COUNTIF('3. Layout Parts'!$A$2:$A$3001,$A1569)=0,"NOT ON BOARD","OK"))</f>
        <v/>
      </c>
    </row>
    <row r="1570" customFormat="false" ht="15" hidden="false" customHeight="false" outlineLevel="0" collapsed="false">
      <c r="A1570" s="14"/>
      <c r="B1570" s="14"/>
      <c r="C1570" s="15"/>
      <c r="D1570" s="15"/>
      <c r="E1570" s="15"/>
      <c r="F1570" s="9" t="str">
        <f aca="false">IF($A1570="","",IF(COUNTIF($A$2:$A$3001,$A1570)&gt;1,"DUPLICATE",""))</f>
        <v/>
      </c>
      <c r="G1570" s="9" t="str">
        <f aca="false">IF($A1570="","",IF(COUNTIF('3. Layout Parts'!$A$2:$A$3001,$A1570)=0,"NOT ON BOARD","OK"))</f>
        <v/>
      </c>
    </row>
    <row r="1571" customFormat="false" ht="15" hidden="false" customHeight="false" outlineLevel="0" collapsed="false">
      <c r="A1571" s="14"/>
      <c r="B1571" s="14"/>
      <c r="C1571" s="15"/>
      <c r="D1571" s="15"/>
      <c r="E1571" s="15"/>
      <c r="F1571" s="9" t="str">
        <f aca="false">IF($A1571="","",IF(COUNTIF($A$2:$A$3001,$A1571)&gt;1,"DUPLICATE",""))</f>
        <v/>
      </c>
      <c r="G1571" s="9" t="str">
        <f aca="false">IF($A1571="","",IF(COUNTIF('3. Layout Parts'!$A$2:$A$3001,$A1571)=0,"NOT ON BOARD","OK"))</f>
        <v/>
      </c>
    </row>
    <row r="1572" customFormat="false" ht="15" hidden="false" customHeight="false" outlineLevel="0" collapsed="false">
      <c r="A1572" s="14"/>
      <c r="B1572" s="14"/>
      <c r="C1572" s="15"/>
      <c r="D1572" s="15"/>
      <c r="E1572" s="15"/>
      <c r="F1572" s="9" t="str">
        <f aca="false">IF($A1572="","",IF(COUNTIF($A$2:$A$3001,$A1572)&gt;1,"DUPLICATE",""))</f>
        <v/>
      </c>
      <c r="G1572" s="9" t="str">
        <f aca="false">IF($A1572="","",IF(COUNTIF('3. Layout Parts'!$A$2:$A$3001,$A1572)=0,"NOT ON BOARD","OK"))</f>
        <v/>
      </c>
    </row>
    <row r="1573" customFormat="false" ht="15" hidden="false" customHeight="false" outlineLevel="0" collapsed="false">
      <c r="A1573" s="14"/>
      <c r="B1573" s="14"/>
      <c r="C1573" s="15"/>
      <c r="D1573" s="15"/>
      <c r="E1573" s="15"/>
      <c r="F1573" s="9" t="str">
        <f aca="false">IF($A1573="","",IF(COUNTIF($A$2:$A$3001,$A1573)&gt;1,"DUPLICATE",""))</f>
        <v/>
      </c>
      <c r="G1573" s="9" t="str">
        <f aca="false">IF($A1573="","",IF(COUNTIF('3. Layout Parts'!$A$2:$A$3001,$A1573)=0,"NOT ON BOARD","OK"))</f>
        <v/>
      </c>
    </row>
    <row r="1574" customFormat="false" ht="15" hidden="false" customHeight="false" outlineLevel="0" collapsed="false">
      <c r="A1574" s="14"/>
      <c r="B1574" s="14"/>
      <c r="C1574" s="15"/>
      <c r="D1574" s="15"/>
      <c r="E1574" s="15"/>
      <c r="F1574" s="9" t="str">
        <f aca="false">IF($A1574="","",IF(COUNTIF($A$2:$A$3001,$A1574)&gt;1,"DUPLICATE",""))</f>
        <v/>
      </c>
      <c r="G1574" s="9" t="str">
        <f aca="false">IF($A1574="","",IF(COUNTIF('3. Layout Parts'!$A$2:$A$3001,$A1574)=0,"NOT ON BOARD","OK"))</f>
        <v/>
      </c>
    </row>
    <row r="1575" customFormat="false" ht="15" hidden="false" customHeight="false" outlineLevel="0" collapsed="false">
      <c r="A1575" s="14"/>
      <c r="B1575" s="14"/>
      <c r="C1575" s="15"/>
      <c r="D1575" s="15"/>
      <c r="E1575" s="15"/>
      <c r="F1575" s="9" t="str">
        <f aca="false">IF($A1575="","",IF(COUNTIF($A$2:$A$3001,$A1575)&gt;1,"DUPLICATE",""))</f>
        <v/>
      </c>
      <c r="G1575" s="9" t="str">
        <f aca="false">IF($A1575="","",IF(COUNTIF('3. Layout Parts'!$A$2:$A$3001,$A1575)=0,"NOT ON BOARD","OK"))</f>
        <v/>
      </c>
    </row>
    <row r="1576" customFormat="false" ht="15" hidden="false" customHeight="false" outlineLevel="0" collapsed="false">
      <c r="A1576" s="14"/>
      <c r="B1576" s="14"/>
      <c r="C1576" s="15"/>
      <c r="D1576" s="15"/>
      <c r="E1576" s="15"/>
      <c r="F1576" s="9" t="str">
        <f aca="false">IF($A1576="","",IF(COUNTIF($A$2:$A$3001,$A1576)&gt;1,"DUPLICATE",""))</f>
        <v/>
      </c>
      <c r="G1576" s="9" t="str">
        <f aca="false">IF($A1576="","",IF(COUNTIF('3. Layout Parts'!$A$2:$A$3001,$A1576)=0,"NOT ON BOARD","OK"))</f>
        <v/>
      </c>
    </row>
    <row r="1577" customFormat="false" ht="15" hidden="false" customHeight="false" outlineLevel="0" collapsed="false">
      <c r="A1577" s="14"/>
      <c r="B1577" s="14"/>
      <c r="C1577" s="15"/>
      <c r="D1577" s="15"/>
      <c r="E1577" s="15"/>
      <c r="F1577" s="9" t="str">
        <f aca="false">IF($A1577="","",IF(COUNTIF($A$2:$A$3001,$A1577)&gt;1,"DUPLICATE",""))</f>
        <v/>
      </c>
      <c r="G1577" s="9" t="str">
        <f aca="false">IF($A1577="","",IF(COUNTIF('3. Layout Parts'!$A$2:$A$3001,$A1577)=0,"NOT ON BOARD","OK"))</f>
        <v/>
      </c>
    </row>
    <row r="1578" customFormat="false" ht="15" hidden="false" customHeight="false" outlineLevel="0" collapsed="false">
      <c r="A1578" s="14"/>
      <c r="B1578" s="14"/>
      <c r="C1578" s="15"/>
      <c r="D1578" s="15"/>
      <c r="E1578" s="15"/>
      <c r="F1578" s="9" t="str">
        <f aca="false">IF($A1578="","",IF(COUNTIF($A$2:$A$3001,$A1578)&gt;1,"DUPLICATE",""))</f>
        <v/>
      </c>
      <c r="G1578" s="9" t="str">
        <f aca="false">IF($A1578="","",IF(COUNTIF('3. Layout Parts'!$A$2:$A$3001,$A1578)=0,"NOT ON BOARD","OK"))</f>
        <v/>
      </c>
    </row>
    <row r="1579" customFormat="false" ht="15" hidden="false" customHeight="false" outlineLevel="0" collapsed="false">
      <c r="A1579" s="14"/>
      <c r="B1579" s="14"/>
      <c r="C1579" s="15"/>
      <c r="D1579" s="15"/>
      <c r="E1579" s="15"/>
      <c r="F1579" s="9" t="str">
        <f aca="false">IF($A1579="","",IF(COUNTIF($A$2:$A$3001,$A1579)&gt;1,"DUPLICATE",""))</f>
        <v/>
      </c>
      <c r="G1579" s="9" t="str">
        <f aca="false">IF($A1579="","",IF(COUNTIF('3. Layout Parts'!$A$2:$A$3001,$A1579)=0,"NOT ON BOARD","OK"))</f>
        <v/>
      </c>
    </row>
    <row r="1580" customFormat="false" ht="15" hidden="false" customHeight="false" outlineLevel="0" collapsed="false">
      <c r="A1580" s="14"/>
      <c r="B1580" s="14"/>
      <c r="C1580" s="15"/>
      <c r="D1580" s="15"/>
      <c r="E1580" s="15"/>
      <c r="F1580" s="9" t="str">
        <f aca="false">IF($A1580="","",IF(COUNTIF($A$2:$A$3001,$A1580)&gt;1,"DUPLICATE",""))</f>
        <v/>
      </c>
      <c r="G1580" s="9" t="str">
        <f aca="false">IF($A1580="","",IF(COUNTIF('3. Layout Parts'!$A$2:$A$3001,$A1580)=0,"NOT ON BOARD","OK"))</f>
        <v/>
      </c>
    </row>
    <row r="1581" customFormat="false" ht="15" hidden="false" customHeight="false" outlineLevel="0" collapsed="false">
      <c r="A1581" s="14"/>
      <c r="B1581" s="14"/>
      <c r="C1581" s="15"/>
      <c r="D1581" s="15"/>
      <c r="E1581" s="15"/>
      <c r="F1581" s="9" t="str">
        <f aca="false">IF($A1581="","",IF(COUNTIF($A$2:$A$3001,$A1581)&gt;1,"DUPLICATE",""))</f>
        <v/>
      </c>
      <c r="G1581" s="9" t="str">
        <f aca="false">IF($A1581="","",IF(COUNTIF('3. Layout Parts'!$A$2:$A$3001,$A1581)=0,"NOT ON BOARD","OK"))</f>
        <v/>
      </c>
    </row>
    <row r="1582" customFormat="false" ht="15" hidden="false" customHeight="false" outlineLevel="0" collapsed="false">
      <c r="A1582" s="14"/>
      <c r="B1582" s="14"/>
      <c r="C1582" s="15"/>
      <c r="D1582" s="15"/>
      <c r="E1582" s="15"/>
      <c r="F1582" s="9" t="str">
        <f aca="false">IF($A1582="","",IF(COUNTIF($A$2:$A$3001,$A1582)&gt;1,"DUPLICATE",""))</f>
        <v/>
      </c>
      <c r="G1582" s="9" t="str">
        <f aca="false">IF($A1582="","",IF(COUNTIF('3. Layout Parts'!$A$2:$A$3001,$A1582)=0,"NOT ON BOARD","OK"))</f>
        <v/>
      </c>
    </row>
    <row r="1583" customFormat="false" ht="15" hidden="false" customHeight="false" outlineLevel="0" collapsed="false">
      <c r="A1583" s="14"/>
      <c r="B1583" s="14"/>
      <c r="C1583" s="15"/>
      <c r="D1583" s="15"/>
      <c r="E1583" s="15"/>
      <c r="F1583" s="9" t="str">
        <f aca="false">IF($A1583="","",IF(COUNTIF($A$2:$A$3001,$A1583)&gt;1,"DUPLICATE",""))</f>
        <v/>
      </c>
      <c r="G1583" s="9" t="str">
        <f aca="false">IF($A1583="","",IF(COUNTIF('3. Layout Parts'!$A$2:$A$3001,$A1583)=0,"NOT ON BOARD","OK"))</f>
        <v/>
      </c>
    </row>
    <row r="1584" customFormat="false" ht="15" hidden="false" customHeight="false" outlineLevel="0" collapsed="false">
      <c r="A1584" s="14"/>
      <c r="B1584" s="14"/>
      <c r="C1584" s="15"/>
      <c r="D1584" s="15"/>
      <c r="E1584" s="15"/>
      <c r="F1584" s="9" t="str">
        <f aca="false">IF($A1584="","",IF(COUNTIF($A$2:$A$3001,$A1584)&gt;1,"DUPLICATE",""))</f>
        <v/>
      </c>
      <c r="G1584" s="9" t="str">
        <f aca="false">IF($A1584="","",IF(COUNTIF('3. Layout Parts'!$A$2:$A$3001,$A1584)=0,"NOT ON BOARD","OK"))</f>
        <v/>
      </c>
    </row>
    <row r="1585" customFormat="false" ht="15" hidden="false" customHeight="false" outlineLevel="0" collapsed="false">
      <c r="A1585" s="14"/>
      <c r="B1585" s="14"/>
      <c r="C1585" s="15"/>
      <c r="D1585" s="15"/>
      <c r="E1585" s="15"/>
      <c r="F1585" s="9" t="str">
        <f aca="false">IF($A1585="","",IF(COUNTIF($A$2:$A$3001,$A1585)&gt;1,"DUPLICATE",""))</f>
        <v/>
      </c>
      <c r="G1585" s="9" t="str">
        <f aca="false">IF($A1585="","",IF(COUNTIF('3. Layout Parts'!$A$2:$A$3001,$A1585)=0,"NOT ON BOARD","OK"))</f>
        <v/>
      </c>
    </row>
    <row r="1586" customFormat="false" ht="15" hidden="false" customHeight="false" outlineLevel="0" collapsed="false">
      <c r="A1586" s="14"/>
      <c r="B1586" s="14"/>
      <c r="C1586" s="15"/>
      <c r="D1586" s="15"/>
      <c r="E1586" s="15"/>
      <c r="F1586" s="9" t="str">
        <f aca="false">IF($A1586="","",IF(COUNTIF($A$2:$A$3001,$A1586)&gt;1,"DUPLICATE",""))</f>
        <v/>
      </c>
      <c r="G1586" s="9" t="str">
        <f aca="false">IF($A1586="","",IF(COUNTIF('3. Layout Parts'!$A$2:$A$3001,$A1586)=0,"NOT ON BOARD","OK"))</f>
        <v/>
      </c>
    </row>
    <row r="1587" customFormat="false" ht="15" hidden="false" customHeight="false" outlineLevel="0" collapsed="false">
      <c r="A1587" s="14"/>
      <c r="B1587" s="14"/>
      <c r="C1587" s="15"/>
      <c r="D1587" s="15"/>
      <c r="E1587" s="15"/>
      <c r="F1587" s="9" t="str">
        <f aca="false">IF($A1587="","",IF(COUNTIF($A$2:$A$3001,$A1587)&gt;1,"DUPLICATE",""))</f>
        <v/>
      </c>
      <c r="G1587" s="9" t="str">
        <f aca="false">IF($A1587="","",IF(COUNTIF('3. Layout Parts'!$A$2:$A$3001,$A1587)=0,"NOT ON BOARD","OK"))</f>
        <v/>
      </c>
    </row>
    <row r="1588" customFormat="false" ht="15" hidden="false" customHeight="false" outlineLevel="0" collapsed="false">
      <c r="A1588" s="14"/>
      <c r="B1588" s="14"/>
      <c r="C1588" s="15"/>
      <c r="D1588" s="15"/>
      <c r="E1588" s="15"/>
      <c r="F1588" s="9" t="str">
        <f aca="false">IF($A1588="","",IF(COUNTIF($A$2:$A$3001,$A1588)&gt;1,"DUPLICATE",""))</f>
        <v/>
      </c>
      <c r="G1588" s="9" t="str">
        <f aca="false">IF($A1588="","",IF(COUNTIF('3. Layout Parts'!$A$2:$A$3001,$A1588)=0,"NOT ON BOARD","OK"))</f>
        <v/>
      </c>
    </row>
    <row r="1589" customFormat="false" ht="15" hidden="false" customHeight="false" outlineLevel="0" collapsed="false">
      <c r="A1589" s="14"/>
      <c r="B1589" s="14"/>
      <c r="C1589" s="15"/>
      <c r="D1589" s="15"/>
      <c r="E1589" s="15"/>
      <c r="F1589" s="9" t="str">
        <f aca="false">IF($A1589="","",IF(COUNTIF($A$2:$A$3001,$A1589)&gt;1,"DUPLICATE",""))</f>
        <v/>
      </c>
      <c r="G1589" s="9" t="str">
        <f aca="false">IF($A1589="","",IF(COUNTIF('3. Layout Parts'!$A$2:$A$3001,$A1589)=0,"NOT ON BOARD","OK"))</f>
        <v/>
      </c>
    </row>
    <row r="1590" customFormat="false" ht="15" hidden="false" customHeight="false" outlineLevel="0" collapsed="false">
      <c r="A1590" s="14"/>
      <c r="B1590" s="14"/>
      <c r="C1590" s="15"/>
      <c r="D1590" s="15"/>
      <c r="E1590" s="15"/>
      <c r="F1590" s="9" t="str">
        <f aca="false">IF($A1590="","",IF(COUNTIF($A$2:$A$3001,$A1590)&gt;1,"DUPLICATE",""))</f>
        <v/>
      </c>
      <c r="G1590" s="9" t="str">
        <f aca="false">IF($A1590="","",IF(COUNTIF('3. Layout Parts'!$A$2:$A$3001,$A1590)=0,"NOT ON BOARD","OK"))</f>
        <v/>
      </c>
    </row>
    <row r="1591" customFormat="false" ht="15" hidden="false" customHeight="false" outlineLevel="0" collapsed="false">
      <c r="A1591" s="14"/>
      <c r="B1591" s="14"/>
      <c r="C1591" s="15"/>
      <c r="D1591" s="15"/>
      <c r="E1591" s="15"/>
      <c r="F1591" s="9" t="str">
        <f aca="false">IF($A1591="","",IF(COUNTIF($A$2:$A$3001,$A1591)&gt;1,"DUPLICATE",""))</f>
        <v/>
      </c>
      <c r="G1591" s="9" t="str">
        <f aca="false">IF($A1591="","",IF(COUNTIF('3. Layout Parts'!$A$2:$A$3001,$A1591)=0,"NOT ON BOARD","OK"))</f>
        <v/>
      </c>
    </row>
    <row r="1592" customFormat="false" ht="15" hidden="false" customHeight="false" outlineLevel="0" collapsed="false">
      <c r="A1592" s="14"/>
      <c r="B1592" s="14"/>
      <c r="C1592" s="15"/>
      <c r="D1592" s="15"/>
      <c r="E1592" s="15"/>
      <c r="F1592" s="9" t="str">
        <f aca="false">IF($A1592="","",IF(COUNTIF($A$2:$A$3001,$A1592)&gt;1,"DUPLICATE",""))</f>
        <v/>
      </c>
      <c r="G1592" s="9" t="str">
        <f aca="false">IF($A1592="","",IF(COUNTIF('3. Layout Parts'!$A$2:$A$3001,$A1592)=0,"NOT ON BOARD","OK"))</f>
        <v/>
      </c>
    </row>
    <row r="1593" customFormat="false" ht="15" hidden="false" customHeight="false" outlineLevel="0" collapsed="false">
      <c r="A1593" s="14"/>
      <c r="B1593" s="14"/>
      <c r="C1593" s="15"/>
      <c r="D1593" s="15"/>
      <c r="E1593" s="15"/>
      <c r="F1593" s="9" t="str">
        <f aca="false">IF($A1593="","",IF(COUNTIF($A$2:$A$3001,$A1593)&gt;1,"DUPLICATE",""))</f>
        <v/>
      </c>
      <c r="G1593" s="9" t="str">
        <f aca="false">IF($A1593="","",IF(COUNTIF('3. Layout Parts'!$A$2:$A$3001,$A1593)=0,"NOT ON BOARD","OK"))</f>
        <v/>
      </c>
    </row>
    <row r="1594" customFormat="false" ht="15" hidden="false" customHeight="false" outlineLevel="0" collapsed="false">
      <c r="A1594" s="14"/>
      <c r="B1594" s="14"/>
      <c r="C1594" s="15"/>
      <c r="D1594" s="15"/>
      <c r="E1594" s="15"/>
      <c r="F1594" s="9" t="str">
        <f aca="false">IF($A1594="","",IF(COUNTIF($A$2:$A$3001,$A1594)&gt;1,"DUPLICATE",""))</f>
        <v/>
      </c>
      <c r="G1594" s="9" t="str">
        <f aca="false">IF($A1594="","",IF(COUNTIF('3. Layout Parts'!$A$2:$A$3001,$A1594)=0,"NOT ON BOARD","OK"))</f>
        <v/>
      </c>
    </row>
    <row r="1595" customFormat="false" ht="15" hidden="false" customHeight="false" outlineLevel="0" collapsed="false">
      <c r="A1595" s="14"/>
      <c r="B1595" s="14"/>
      <c r="C1595" s="15"/>
      <c r="D1595" s="15"/>
      <c r="E1595" s="15"/>
      <c r="F1595" s="9" t="str">
        <f aca="false">IF($A1595="","",IF(COUNTIF($A$2:$A$3001,$A1595)&gt;1,"DUPLICATE",""))</f>
        <v/>
      </c>
      <c r="G1595" s="9" t="str">
        <f aca="false">IF($A1595="","",IF(COUNTIF('3. Layout Parts'!$A$2:$A$3001,$A1595)=0,"NOT ON BOARD","OK"))</f>
        <v/>
      </c>
    </row>
    <row r="1596" customFormat="false" ht="15" hidden="false" customHeight="false" outlineLevel="0" collapsed="false">
      <c r="A1596" s="14"/>
      <c r="B1596" s="14"/>
      <c r="C1596" s="15"/>
      <c r="D1596" s="15"/>
      <c r="E1596" s="15"/>
      <c r="F1596" s="9" t="str">
        <f aca="false">IF($A1596="","",IF(COUNTIF($A$2:$A$3001,$A1596)&gt;1,"DUPLICATE",""))</f>
        <v/>
      </c>
      <c r="G1596" s="9" t="str">
        <f aca="false">IF($A1596="","",IF(COUNTIF('3. Layout Parts'!$A$2:$A$3001,$A1596)=0,"NOT ON BOARD","OK"))</f>
        <v/>
      </c>
    </row>
    <row r="1597" customFormat="false" ht="15" hidden="false" customHeight="false" outlineLevel="0" collapsed="false">
      <c r="A1597" s="14"/>
      <c r="B1597" s="14"/>
      <c r="C1597" s="15"/>
      <c r="D1597" s="15"/>
      <c r="E1597" s="15"/>
      <c r="F1597" s="9" t="str">
        <f aca="false">IF($A1597="","",IF(COUNTIF($A$2:$A$3001,$A1597)&gt;1,"DUPLICATE",""))</f>
        <v/>
      </c>
      <c r="G1597" s="9" t="str">
        <f aca="false">IF($A1597="","",IF(COUNTIF('3. Layout Parts'!$A$2:$A$3001,$A1597)=0,"NOT ON BOARD","OK"))</f>
        <v/>
      </c>
    </row>
    <row r="1598" customFormat="false" ht="15" hidden="false" customHeight="false" outlineLevel="0" collapsed="false">
      <c r="A1598" s="14"/>
      <c r="B1598" s="14"/>
      <c r="C1598" s="15"/>
      <c r="D1598" s="15"/>
      <c r="E1598" s="15"/>
      <c r="F1598" s="9" t="str">
        <f aca="false">IF($A1598="","",IF(COUNTIF($A$2:$A$3001,$A1598)&gt;1,"DUPLICATE",""))</f>
        <v/>
      </c>
      <c r="G1598" s="9" t="str">
        <f aca="false">IF($A1598="","",IF(COUNTIF('3. Layout Parts'!$A$2:$A$3001,$A1598)=0,"NOT ON BOARD","OK"))</f>
        <v/>
      </c>
    </row>
    <row r="1599" customFormat="false" ht="15" hidden="false" customHeight="false" outlineLevel="0" collapsed="false">
      <c r="A1599" s="14"/>
      <c r="B1599" s="14"/>
      <c r="C1599" s="15"/>
      <c r="D1599" s="15"/>
      <c r="E1599" s="15"/>
      <c r="F1599" s="9" t="str">
        <f aca="false">IF($A1599="","",IF(COUNTIF($A$2:$A$3001,$A1599)&gt;1,"DUPLICATE",""))</f>
        <v/>
      </c>
      <c r="G1599" s="9" t="str">
        <f aca="false">IF($A1599="","",IF(COUNTIF('3. Layout Parts'!$A$2:$A$3001,$A1599)=0,"NOT ON BOARD","OK"))</f>
        <v/>
      </c>
    </row>
    <row r="1600" customFormat="false" ht="15" hidden="false" customHeight="false" outlineLevel="0" collapsed="false">
      <c r="A1600" s="14"/>
      <c r="B1600" s="14"/>
      <c r="C1600" s="15"/>
      <c r="D1600" s="15"/>
      <c r="E1600" s="15"/>
      <c r="F1600" s="9" t="str">
        <f aca="false">IF($A1600="","",IF(COUNTIF($A$2:$A$3001,$A1600)&gt;1,"DUPLICATE",""))</f>
        <v/>
      </c>
      <c r="G1600" s="9" t="str">
        <f aca="false">IF($A1600="","",IF(COUNTIF('3. Layout Parts'!$A$2:$A$3001,$A1600)=0,"NOT ON BOARD","OK"))</f>
        <v/>
      </c>
    </row>
    <row r="1601" customFormat="false" ht="15" hidden="false" customHeight="false" outlineLevel="0" collapsed="false">
      <c r="A1601" s="14"/>
      <c r="B1601" s="14"/>
      <c r="C1601" s="15"/>
      <c r="D1601" s="15"/>
      <c r="E1601" s="15"/>
      <c r="F1601" s="9" t="str">
        <f aca="false">IF($A1601="","",IF(COUNTIF($A$2:$A$3001,$A1601)&gt;1,"DUPLICATE",""))</f>
        <v/>
      </c>
      <c r="G1601" s="9" t="str">
        <f aca="false">IF($A1601="","",IF(COUNTIF('3. Layout Parts'!$A$2:$A$3001,$A1601)=0,"NOT ON BOARD","OK"))</f>
        <v/>
      </c>
    </row>
    <row r="1602" customFormat="false" ht="15" hidden="false" customHeight="false" outlineLevel="0" collapsed="false">
      <c r="A1602" s="14"/>
      <c r="B1602" s="14"/>
      <c r="C1602" s="15"/>
      <c r="D1602" s="15"/>
      <c r="E1602" s="15"/>
      <c r="F1602" s="9" t="str">
        <f aca="false">IF($A1602="","",IF(COUNTIF($A$2:$A$3001,$A1602)&gt;1,"DUPLICATE",""))</f>
        <v/>
      </c>
      <c r="G1602" s="9" t="str">
        <f aca="false">IF($A1602="","",IF(COUNTIF('3. Layout Parts'!$A$2:$A$3001,$A1602)=0,"NOT ON BOARD","OK"))</f>
        <v/>
      </c>
    </row>
    <row r="1603" customFormat="false" ht="15" hidden="false" customHeight="false" outlineLevel="0" collapsed="false">
      <c r="A1603" s="14"/>
      <c r="B1603" s="14"/>
      <c r="C1603" s="15"/>
      <c r="D1603" s="15"/>
      <c r="E1603" s="15"/>
      <c r="F1603" s="9" t="str">
        <f aca="false">IF($A1603="","",IF(COUNTIF($A$2:$A$3001,$A1603)&gt;1,"DUPLICATE",""))</f>
        <v/>
      </c>
      <c r="G1603" s="9" t="str">
        <f aca="false">IF($A1603="","",IF(COUNTIF('3. Layout Parts'!$A$2:$A$3001,$A1603)=0,"NOT ON BOARD","OK"))</f>
        <v/>
      </c>
    </row>
    <row r="1604" customFormat="false" ht="15" hidden="false" customHeight="false" outlineLevel="0" collapsed="false">
      <c r="A1604" s="14"/>
      <c r="B1604" s="14"/>
      <c r="C1604" s="15"/>
      <c r="D1604" s="15"/>
      <c r="E1604" s="15"/>
      <c r="F1604" s="9" t="str">
        <f aca="false">IF($A1604="","",IF(COUNTIF($A$2:$A$3001,$A1604)&gt;1,"DUPLICATE",""))</f>
        <v/>
      </c>
      <c r="G1604" s="9" t="str">
        <f aca="false">IF($A1604="","",IF(COUNTIF('3. Layout Parts'!$A$2:$A$3001,$A1604)=0,"NOT ON BOARD","OK"))</f>
        <v/>
      </c>
    </row>
    <row r="1605" customFormat="false" ht="15" hidden="false" customHeight="false" outlineLevel="0" collapsed="false">
      <c r="A1605" s="14"/>
      <c r="B1605" s="14"/>
      <c r="C1605" s="15"/>
      <c r="D1605" s="15"/>
      <c r="E1605" s="15"/>
      <c r="F1605" s="9" t="str">
        <f aca="false">IF($A1605="","",IF(COUNTIF($A$2:$A$3001,$A1605)&gt;1,"DUPLICATE",""))</f>
        <v/>
      </c>
      <c r="G1605" s="9" t="str">
        <f aca="false">IF($A1605="","",IF(COUNTIF('3. Layout Parts'!$A$2:$A$3001,$A1605)=0,"NOT ON BOARD","OK"))</f>
        <v/>
      </c>
    </row>
    <row r="1606" customFormat="false" ht="15" hidden="false" customHeight="false" outlineLevel="0" collapsed="false">
      <c r="A1606" s="14"/>
      <c r="B1606" s="14"/>
      <c r="C1606" s="15"/>
      <c r="D1606" s="15"/>
      <c r="E1606" s="15"/>
      <c r="F1606" s="9" t="str">
        <f aca="false">IF($A1606="","",IF(COUNTIF($A$2:$A$3001,$A1606)&gt;1,"DUPLICATE",""))</f>
        <v/>
      </c>
      <c r="G1606" s="9" t="str">
        <f aca="false">IF($A1606="","",IF(COUNTIF('3. Layout Parts'!$A$2:$A$3001,$A1606)=0,"NOT ON BOARD","OK"))</f>
        <v/>
      </c>
    </row>
    <row r="1607" customFormat="false" ht="15" hidden="false" customHeight="false" outlineLevel="0" collapsed="false">
      <c r="A1607" s="14"/>
      <c r="B1607" s="14"/>
      <c r="C1607" s="15"/>
      <c r="D1607" s="15"/>
      <c r="E1607" s="15"/>
      <c r="F1607" s="9" t="str">
        <f aca="false">IF($A1607="","",IF(COUNTIF($A$2:$A$3001,$A1607)&gt;1,"DUPLICATE",""))</f>
        <v/>
      </c>
      <c r="G1607" s="9" t="str">
        <f aca="false">IF($A1607="","",IF(COUNTIF('3. Layout Parts'!$A$2:$A$3001,$A1607)=0,"NOT ON BOARD","OK"))</f>
        <v/>
      </c>
    </row>
    <row r="1608" customFormat="false" ht="15" hidden="false" customHeight="false" outlineLevel="0" collapsed="false">
      <c r="A1608" s="14"/>
      <c r="B1608" s="14"/>
      <c r="C1608" s="15"/>
      <c r="D1608" s="15"/>
      <c r="E1608" s="15"/>
      <c r="F1608" s="9" t="str">
        <f aca="false">IF($A1608="","",IF(COUNTIF($A$2:$A$3001,$A1608)&gt;1,"DUPLICATE",""))</f>
        <v/>
      </c>
      <c r="G1608" s="9" t="str">
        <f aca="false">IF($A1608="","",IF(COUNTIF('3. Layout Parts'!$A$2:$A$3001,$A1608)=0,"NOT ON BOARD","OK"))</f>
        <v/>
      </c>
    </row>
    <row r="1609" customFormat="false" ht="15" hidden="false" customHeight="false" outlineLevel="0" collapsed="false">
      <c r="A1609" s="14"/>
      <c r="B1609" s="14"/>
      <c r="C1609" s="15"/>
      <c r="D1609" s="15"/>
      <c r="E1609" s="15"/>
      <c r="F1609" s="9" t="str">
        <f aca="false">IF($A1609="","",IF(COUNTIF($A$2:$A$3001,$A1609)&gt;1,"DUPLICATE",""))</f>
        <v/>
      </c>
      <c r="G1609" s="9" t="str">
        <f aca="false">IF($A1609="","",IF(COUNTIF('3. Layout Parts'!$A$2:$A$3001,$A1609)=0,"NOT ON BOARD","OK"))</f>
        <v/>
      </c>
    </row>
    <row r="1610" customFormat="false" ht="15" hidden="false" customHeight="false" outlineLevel="0" collapsed="false">
      <c r="A1610" s="14"/>
      <c r="B1610" s="14"/>
      <c r="C1610" s="15"/>
      <c r="D1610" s="15"/>
      <c r="E1610" s="15"/>
      <c r="F1610" s="9" t="str">
        <f aca="false">IF($A1610="","",IF(COUNTIF($A$2:$A$3001,$A1610)&gt;1,"DUPLICATE",""))</f>
        <v/>
      </c>
      <c r="G1610" s="9" t="str">
        <f aca="false">IF($A1610="","",IF(COUNTIF('3. Layout Parts'!$A$2:$A$3001,$A1610)=0,"NOT ON BOARD","OK"))</f>
        <v/>
      </c>
    </row>
    <row r="1611" customFormat="false" ht="15" hidden="false" customHeight="false" outlineLevel="0" collapsed="false">
      <c r="A1611" s="14"/>
      <c r="B1611" s="14"/>
      <c r="C1611" s="15"/>
      <c r="D1611" s="15"/>
      <c r="E1611" s="15"/>
      <c r="F1611" s="9" t="str">
        <f aca="false">IF($A1611="","",IF(COUNTIF($A$2:$A$3001,$A1611)&gt;1,"DUPLICATE",""))</f>
        <v/>
      </c>
      <c r="G1611" s="9" t="str">
        <f aca="false">IF($A1611="","",IF(COUNTIF('3. Layout Parts'!$A$2:$A$3001,$A1611)=0,"NOT ON BOARD","OK"))</f>
        <v/>
      </c>
    </row>
    <row r="1612" customFormat="false" ht="15" hidden="false" customHeight="false" outlineLevel="0" collapsed="false">
      <c r="A1612" s="14"/>
      <c r="B1612" s="14"/>
      <c r="C1612" s="15"/>
      <c r="D1612" s="15"/>
      <c r="E1612" s="15"/>
      <c r="F1612" s="9" t="str">
        <f aca="false">IF($A1612="","",IF(COUNTIF($A$2:$A$3001,$A1612)&gt;1,"DUPLICATE",""))</f>
        <v/>
      </c>
      <c r="G1612" s="9" t="str">
        <f aca="false">IF($A1612="","",IF(COUNTIF('3. Layout Parts'!$A$2:$A$3001,$A1612)=0,"NOT ON BOARD","OK"))</f>
        <v/>
      </c>
    </row>
    <row r="1613" customFormat="false" ht="15" hidden="false" customHeight="false" outlineLevel="0" collapsed="false">
      <c r="A1613" s="14"/>
      <c r="B1613" s="14"/>
      <c r="C1613" s="15"/>
      <c r="D1613" s="15"/>
      <c r="E1613" s="15"/>
      <c r="F1613" s="9" t="str">
        <f aca="false">IF($A1613="","",IF(COUNTIF($A$2:$A$3001,$A1613)&gt;1,"DUPLICATE",""))</f>
        <v/>
      </c>
      <c r="G1613" s="9" t="str">
        <f aca="false">IF($A1613="","",IF(COUNTIF('3. Layout Parts'!$A$2:$A$3001,$A1613)=0,"NOT ON BOARD","OK"))</f>
        <v/>
      </c>
    </row>
    <row r="1614" customFormat="false" ht="15" hidden="false" customHeight="false" outlineLevel="0" collapsed="false">
      <c r="A1614" s="14"/>
      <c r="B1614" s="14"/>
      <c r="C1614" s="15"/>
      <c r="D1614" s="15"/>
      <c r="E1614" s="15"/>
      <c r="F1614" s="9" t="str">
        <f aca="false">IF($A1614="","",IF(COUNTIF($A$2:$A$3001,$A1614)&gt;1,"DUPLICATE",""))</f>
        <v/>
      </c>
      <c r="G1614" s="9" t="str">
        <f aca="false">IF($A1614="","",IF(COUNTIF('3. Layout Parts'!$A$2:$A$3001,$A1614)=0,"NOT ON BOARD","OK"))</f>
        <v/>
      </c>
    </row>
    <row r="1615" customFormat="false" ht="15" hidden="false" customHeight="false" outlineLevel="0" collapsed="false">
      <c r="A1615" s="14"/>
      <c r="B1615" s="14"/>
      <c r="C1615" s="15"/>
      <c r="D1615" s="15"/>
      <c r="E1615" s="15"/>
      <c r="F1615" s="9" t="str">
        <f aca="false">IF($A1615="","",IF(COUNTIF($A$2:$A$3001,$A1615)&gt;1,"DUPLICATE",""))</f>
        <v/>
      </c>
      <c r="G1615" s="9" t="str">
        <f aca="false">IF($A1615="","",IF(COUNTIF('3. Layout Parts'!$A$2:$A$3001,$A1615)=0,"NOT ON BOARD","OK"))</f>
        <v/>
      </c>
    </row>
    <row r="1616" customFormat="false" ht="15" hidden="false" customHeight="false" outlineLevel="0" collapsed="false">
      <c r="A1616" s="14"/>
      <c r="B1616" s="14"/>
      <c r="C1616" s="15"/>
      <c r="D1616" s="15"/>
      <c r="E1616" s="15"/>
      <c r="F1616" s="9" t="str">
        <f aca="false">IF($A1616="","",IF(COUNTIF($A$2:$A$3001,$A1616)&gt;1,"DUPLICATE",""))</f>
        <v/>
      </c>
      <c r="G1616" s="9" t="str">
        <f aca="false">IF($A1616="","",IF(COUNTIF('3. Layout Parts'!$A$2:$A$3001,$A1616)=0,"NOT ON BOARD","OK"))</f>
        <v/>
      </c>
    </row>
    <row r="1617" customFormat="false" ht="15" hidden="false" customHeight="false" outlineLevel="0" collapsed="false">
      <c r="A1617" s="14"/>
      <c r="B1617" s="14"/>
      <c r="C1617" s="15"/>
      <c r="D1617" s="15"/>
      <c r="E1617" s="15"/>
      <c r="F1617" s="9" t="str">
        <f aca="false">IF($A1617="","",IF(COUNTIF($A$2:$A$3001,$A1617)&gt;1,"DUPLICATE",""))</f>
        <v/>
      </c>
      <c r="G1617" s="9" t="str">
        <f aca="false">IF($A1617="","",IF(COUNTIF('3. Layout Parts'!$A$2:$A$3001,$A1617)=0,"NOT ON BOARD","OK"))</f>
        <v/>
      </c>
    </row>
    <row r="1618" customFormat="false" ht="15" hidden="false" customHeight="false" outlineLevel="0" collapsed="false">
      <c r="A1618" s="14"/>
      <c r="B1618" s="14"/>
      <c r="C1618" s="15"/>
      <c r="D1618" s="15"/>
      <c r="E1618" s="15"/>
      <c r="F1618" s="9" t="str">
        <f aca="false">IF($A1618="","",IF(COUNTIF($A$2:$A$3001,$A1618)&gt;1,"DUPLICATE",""))</f>
        <v/>
      </c>
      <c r="G1618" s="9" t="str">
        <f aca="false">IF($A1618="","",IF(COUNTIF('3. Layout Parts'!$A$2:$A$3001,$A1618)=0,"NOT ON BOARD","OK"))</f>
        <v/>
      </c>
    </row>
    <row r="1619" customFormat="false" ht="15" hidden="false" customHeight="false" outlineLevel="0" collapsed="false">
      <c r="A1619" s="14"/>
      <c r="B1619" s="14"/>
      <c r="C1619" s="15"/>
      <c r="D1619" s="15"/>
      <c r="E1619" s="15"/>
      <c r="F1619" s="9" t="str">
        <f aca="false">IF($A1619="","",IF(COUNTIF($A$2:$A$3001,$A1619)&gt;1,"DUPLICATE",""))</f>
        <v/>
      </c>
      <c r="G1619" s="9" t="str">
        <f aca="false">IF($A1619="","",IF(COUNTIF('3. Layout Parts'!$A$2:$A$3001,$A1619)=0,"NOT ON BOARD","OK"))</f>
        <v/>
      </c>
    </row>
    <row r="1620" customFormat="false" ht="15" hidden="false" customHeight="false" outlineLevel="0" collapsed="false">
      <c r="A1620" s="14"/>
      <c r="B1620" s="14"/>
      <c r="C1620" s="15"/>
      <c r="D1620" s="15"/>
      <c r="E1620" s="15"/>
      <c r="F1620" s="9" t="str">
        <f aca="false">IF($A1620="","",IF(COUNTIF($A$2:$A$3001,$A1620)&gt;1,"DUPLICATE",""))</f>
        <v/>
      </c>
      <c r="G1620" s="9" t="str">
        <f aca="false">IF($A1620="","",IF(COUNTIF('3. Layout Parts'!$A$2:$A$3001,$A1620)=0,"NOT ON BOARD","OK"))</f>
        <v/>
      </c>
    </row>
    <row r="1621" customFormat="false" ht="15" hidden="false" customHeight="false" outlineLevel="0" collapsed="false">
      <c r="A1621" s="14"/>
      <c r="B1621" s="14"/>
      <c r="C1621" s="15"/>
      <c r="D1621" s="15"/>
      <c r="E1621" s="15"/>
      <c r="F1621" s="9" t="str">
        <f aca="false">IF($A1621="","",IF(COUNTIF($A$2:$A$3001,$A1621)&gt;1,"DUPLICATE",""))</f>
        <v/>
      </c>
      <c r="G1621" s="9" t="str">
        <f aca="false">IF($A1621="","",IF(COUNTIF('3. Layout Parts'!$A$2:$A$3001,$A1621)=0,"NOT ON BOARD","OK"))</f>
        <v/>
      </c>
    </row>
    <row r="1622" customFormat="false" ht="15" hidden="false" customHeight="false" outlineLevel="0" collapsed="false">
      <c r="A1622" s="14"/>
      <c r="B1622" s="14"/>
      <c r="C1622" s="15"/>
      <c r="D1622" s="15"/>
      <c r="E1622" s="15"/>
      <c r="F1622" s="9" t="str">
        <f aca="false">IF($A1622="","",IF(COUNTIF($A$2:$A$3001,$A1622)&gt;1,"DUPLICATE",""))</f>
        <v/>
      </c>
      <c r="G1622" s="9" t="str">
        <f aca="false">IF($A1622="","",IF(COUNTIF('3. Layout Parts'!$A$2:$A$3001,$A1622)=0,"NOT ON BOARD","OK"))</f>
        <v/>
      </c>
    </row>
    <row r="1623" customFormat="false" ht="15" hidden="false" customHeight="false" outlineLevel="0" collapsed="false">
      <c r="A1623" s="14"/>
      <c r="B1623" s="14"/>
      <c r="C1623" s="15"/>
      <c r="D1623" s="15"/>
      <c r="E1623" s="15"/>
      <c r="F1623" s="9" t="str">
        <f aca="false">IF($A1623="","",IF(COUNTIF($A$2:$A$3001,$A1623)&gt;1,"DUPLICATE",""))</f>
        <v/>
      </c>
      <c r="G1623" s="9" t="str">
        <f aca="false">IF($A1623="","",IF(COUNTIF('3. Layout Parts'!$A$2:$A$3001,$A1623)=0,"NOT ON BOARD","OK"))</f>
        <v/>
      </c>
    </row>
    <row r="1624" customFormat="false" ht="15" hidden="false" customHeight="false" outlineLevel="0" collapsed="false">
      <c r="A1624" s="14"/>
      <c r="B1624" s="14"/>
      <c r="C1624" s="15"/>
      <c r="D1624" s="15"/>
      <c r="E1624" s="15"/>
      <c r="F1624" s="9" t="str">
        <f aca="false">IF($A1624="","",IF(COUNTIF($A$2:$A$3001,$A1624)&gt;1,"DUPLICATE",""))</f>
        <v/>
      </c>
      <c r="G1624" s="9" t="str">
        <f aca="false">IF($A1624="","",IF(COUNTIF('3. Layout Parts'!$A$2:$A$3001,$A1624)=0,"NOT ON BOARD","OK"))</f>
        <v/>
      </c>
    </row>
    <row r="1625" customFormat="false" ht="15" hidden="false" customHeight="false" outlineLevel="0" collapsed="false">
      <c r="A1625" s="14"/>
      <c r="B1625" s="14"/>
      <c r="C1625" s="15"/>
      <c r="D1625" s="15"/>
      <c r="E1625" s="15"/>
      <c r="F1625" s="9" t="str">
        <f aca="false">IF($A1625="","",IF(COUNTIF($A$2:$A$3001,$A1625)&gt;1,"DUPLICATE",""))</f>
        <v/>
      </c>
      <c r="G1625" s="9" t="str">
        <f aca="false">IF($A1625="","",IF(COUNTIF('3. Layout Parts'!$A$2:$A$3001,$A1625)=0,"NOT ON BOARD","OK"))</f>
        <v/>
      </c>
    </row>
    <row r="1626" customFormat="false" ht="15" hidden="false" customHeight="false" outlineLevel="0" collapsed="false">
      <c r="A1626" s="14"/>
      <c r="B1626" s="14"/>
      <c r="C1626" s="15"/>
      <c r="D1626" s="15"/>
      <c r="E1626" s="15"/>
      <c r="F1626" s="9" t="str">
        <f aca="false">IF($A1626="","",IF(COUNTIF($A$2:$A$3001,$A1626)&gt;1,"DUPLICATE",""))</f>
        <v/>
      </c>
      <c r="G1626" s="9" t="str">
        <f aca="false">IF($A1626="","",IF(COUNTIF('3. Layout Parts'!$A$2:$A$3001,$A1626)=0,"NOT ON BOARD","OK"))</f>
        <v/>
      </c>
    </row>
    <row r="1627" customFormat="false" ht="15" hidden="false" customHeight="false" outlineLevel="0" collapsed="false">
      <c r="A1627" s="14"/>
      <c r="B1627" s="14"/>
      <c r="C1627" s="15"/>
      <c r="D1627" s="15"/>
      <c r="E1627" s="15"/>
      <c r="F1627" s="9" t="str">
        <f aca="false">IF($A1627="","",IF(COUNTIF($A$2:$A$3001,$A1627)&gt;1,"DUPLICATE",""))</f>
        <v/>
      </c>
      <c r="G1627" s="9" t="str">
        <f aca="false">IF($A1627="","",IF(COUNTIF('3. Layout Parts'!$A$2:$A$3001,$A1627)=0,"NOT ON BOARD","OK"))</f>
        <v/>
      </c>
    </row>
    <row r="1628" customFormat="false" ht="15" hidden="false" customHeight="false" outlineLevel="0" collapsed="false">
      <c r="A1628" s="14"/>
      <c r="B1628" s="14"/>
      <c r="C1628" s="15"/>
      <c r="D1628" s="15"/>
      <c r="E1628" s="15"/>
      <c r="F1628" s="9" t="str">
        <f aca="false">IF($A1628="","",IF(COUNTIF($A$2:$A$3001,$A1628)&gt;1,"DUPLICATE",""))</f>
        <v/>
      </c>
      <c r="G1628" s="9" t="str">
        <f aca="false">IF($A1628="","",IF(COUNTIF('3. Layout Parts'!$A$2:$A$3001,$A1628)=0,"NOT ON BOARD","OK"))</f>
        <v/>
      </c>
    </row>
    <row r="1629" customFormat="false" ht="15" hidden="false" customHeight="false" outlineLevel="0" collapsed="false">
      <c r="A1629" s="14"/>
      <c r="B1629" s="14"/>
      <c r="C1629" s="15"/>
      <c r="D1629" s="15"/>
      <c r="E1629" s="15"/>
      <c r="F1629" s="9" t="str">
        <f aca="false">IF($A1629="","",IF(COUNTIF($A$2:$A$3001,$A1629)&gt;1,"DUPLICATE",""))</f>
        <v/>
      </c>
      <c r="G1629" s="9" t="str">
        <f aca="false">IF($A1629="","",IF(COUNTIF('3. Layout Parts'!$A$2:$A$3001,$A1629)=0,"NOT ON BOARD","OK"))</f>
        <v/>
      </c>
    </row>
    <row r="1630" customFormat="false" ht="15" hidden="false" customHeight="false" outlineLevel="0" collapsed="false">
      <c r="A1630" s="14"/>
      <c r="B1630" s="14"/>
      <c r="C1630" s="15"/>
      <c r="D1630" s="15"/>
      <c r="E1630" s="15"/>
      <c r="F1630" s="9" t="str">
        <f aca="false">IF($A1630="","",IF(COUNTIF($A$2:$A$3001,$A1630)&gt;1,"DUPLICATE",""))</f>
        <v/>
      </c>
      <c r="G1630" s="9" t="str">
        <f aca="false">IF($A1630="","",IF(COUNTIF('3. Layout Parts'!$A$2:$A$3001,$A1630)=0,"NOT ON BOARD","OK"))</f>
        <v/>
      </c>
    </row>
    <row r="1631" customFormat="false" ht="15" hidden="false" customHeight="false" outlineLevel="0" collapsed="false">
      <c r="A1631" s="14"/>
      <c r="B1631" s="14"/>
      <c r="C1631" s="15"/>
      <c r="D1631" s="15"/>
      <c r="E1631" s="15"/>
      <c r="F1631" s="9" t="str">
        <f aca="false">IF($A1631="","",IF(COUNTIF($A$2:$A$3001,$A1631)&gt;1,"DUPLICATE",""))</f>
        <v/>
      </c>
      <c r="G1631" s="9" t="str">
        <f aca="false">IF($A1631="","",IF(COUNTIF('3. Layout Parts'!$A$2:$A$3001,$A1631)=0,"NOT ON BOARD","OK"))</f>
        <v/>
      </c>
    </row>
    <row r="1632" customFormat="false" ht="15" hidden="false" customHeight="false" outlineLevel="0" collapsed="false">
      <c r="A1632" s="14"/>
      <c r="B1632" s="14"/>
      <c r="C1632" s="15"/>
      <c r="D1632" s="15"/>
      <c r="E1632" s="15"/>
      <c r="F1632" s="9" t="str">
        <f aca="false">IF($A1632="","",IF(COUNTIF($A$2:$A$3001,$A1632)&gt;1,"DUPLICATE",""))</f>
        <v/>
      </c>
      <c r="G1632" s="9" t="str">
        <f aca="false">IF($A1632="","",IF(COUNTIF('3. Layout Parts'!$A$2:$A$3001,$A1632)=0,"NOT ON BOARD","OK"))</f>
        <v/>
      </c>
    </row>
    <row r="1633" customFormat="false" ht="15" hidden="false" customHeight="false" outlineLevel="0" collapsed="false">
      <c r="A1633" s="14"/>
      <c r="B1633" s="14"/>
      <c r="C1633" s="15"/>
      <c r="D1633" s="15"/>
      <c r="E1633" s="15"/>
      <c r="F1633" s="9" t="str">
        <f aca="false">IF($A1633="","",IF(COUNTIF($A$2:$A$3001,$A1633)&gt;1,"DUPLICATE",""))</f>
        <v/>
      </c>
      <c r="G1633" s="9" t="str">
        <f aca="false">IF($A1633="","",IF(COUNTIF('3. Layout Parts'!$A$2:$A$3001,$A1633)=0,"NOT ON BOARD","OK"))</f>
        <v/>
      </c>
    </row>
    <row r="1634" customFormat="false" ht="15" hidden="false" customHeight="false" outlineLevel="0" collapsed="false">
      <c r="A1634" s="14"/>
      <c r="B1634" s="14"/>
      <c r="C1634" s="15"/>
      <c r="D1634" s="15"/>
      <c r="E1634" s="15"/>
      <c r="F1634" s="9" t="str">
        <f aca="false">IF($A1634="","",IF(COUNTIF($A$2:$A$3001,$A1634)&gt;1,"DUPLICATE",""))</f>
        <v/>
      </c>
      <c r="G1634" s="9" t="str">
        <f aca="false">IF($A1634="","",IF(COUNTIF('3. Layout Parts'!$A$2:$A$3001,$A1634)=0,"NOT ON BOARD","OK"))</f>
        <v/>
      </c>
    </row>
    <row r="1635" customFormat="false" ht="15" hidden="false" customHeight="false" outlineLevel="0" collapsed="false">
      <c r="A1635" s="14"/>
      <c r="B1635" s="14"/>
      <c r="C1635" s="15"/>
      <c r="D1635" s="15"/>
      <c r="E1635" s="15"/>
      <c r="F1635" s="9" t="str">
        <f aca="false">IF($A1635="","",IF(COUNTIF($A$2:$A$3001,$A1635)&gt;1,"DUPLICATE",""))</f>
        <v/>
      </c>
      <c r="G1635" s="9" t="str">
        <f aca="false">IF($A1635="","",IF(COUNTIF('3. Layout Parts'!$A$2:$A$3001,$A1635)=0,"NOT ON BOARD","OK"))</f>
        <v/>
      </c>
    </row>
    <row r="1636" customFormat="false" ht="15" hidden="false" customHeight="false" outlineLevel="0" collapsed="false">
      <c r="A1636" s="14"/>
      <c r="B1636" s="14"/>
      <c r="C1636" s="15"/>
      <c r="D1636" s="15"/>
      <c r="E1636" s="15"/>
      <c r="F1636" s="9" t="str">
        <f aca="false">IF($A1636="","",IF(COUNTIF($A$2:$A$3001,$A1636)&gt;1,"DUPLICATE",""))</f>
        <v/>
      </c>
      <c r="G1636" s="9" t="str">
        <f aca="false">IF($A1636="","",IF(COUNTIF('3. Layout Parts'!$A$2:$A$3001,$A1636)=0,"NOT ON BOARD","OK"))</f>
        <v/>
      </c>
    </row>
    <row r="1637" customFormat="false" ht="15" hidden="false" customHeight="false" outlineLevel="0" collapsed="false">
      <c r="A1637" s="14"/>
      <c r="B1637" s="14"/>
      <c r="C1637" s="15"/>
      <c r="D1637" s="15"/>
      <c r="E1637" s="15"/>
      <c r="F1637" s="9" t="str">
        <f aca="false">IF($A1637="","",IF(COUNTIF($A$2:$A$3001,$A1637)&gt;1,"DUPLICATE",""))</f>
        <v/>
      </c>
      <c r="G1637" s="9" t="str">
        <f aca="false">IF($A1637="","",IF(COUNTIF('3. Layout Parts'!$A$2:$A$3001,$A1637)=0,"NOT ON BOARD","OK"))</f>
        <v/>
      </c>
    </row>
    <row r="1638" customFormat="false" ht="15" hidden="false" customHeight="false" outlineLevel="0" collapsed="false">
      <c r="A1638" s="14"/>
      <c r="B1638" s="14"/>
      <c r="C1638" s="15"/>
      <c r="D1638" s="15"/>
      <c r="E1638" s="15"/>
      <c r="F1638" s="9" t="str">
        <f aca="false">IF($A1638="","",IF(COUNTIF($A$2:$A$3001,$A1638)&gt;1,"DUPLICATE",""))</f>
        <v/>
      </c>
      <c r="G1638" s="9" t="str">
        <f aca="false">IF($A1638="","",IF(COUNTIF('3. Layout Parts'!$A$2:$A$3001,$A1638)=0,"NOT ON BOARD","OK"))</f>
        <v/>
      </c>
    </row>
    <row r="1639" customFormat="false" ht="15" hidden="false" customHeight="false" outlineLevel="0" collapsed="false">
      <c r="A1639" s="14"/>
      <c r="B1639" s="14"/>
      <c r="C1639" s="15"/>
      <c r="D1639" s="15"/>
      <c r="E1639" s="15"/>
      <c r="F1639" s="9" t="str">
        <f aca="false">IF($A1639="","",IF(COUNTIF($A$2:$A$3001,$A1639)&gt;1,"DUPLICATE",""))</f>
        <v/>
      </c>
      <c r="G1639" s="9" t="str">
        <f aca="false">IF($A1639="","",IF(COUNTIF('3. Layout Parts'!$A$2:$A$3001,$A1639)=0,"NOT ON BOARD","OK"))</f>
        <v/>
      </c>
    </row>
    <row r="1640" customFormat="false" ht="15" hidden="false" customHeight="false" outlineLevel="0" collapsed="false">
      <c r="A1640" s="14"/>
      <c r="B1640" s="14"/>
      <c r="C1640" s="15"/>
      <c r="D1640" s="15"/>
      <c r="E1640" s="15"/>
      <c r="F1640" s="9" t="str">
        <f aca="false">IF($A1640="","",IF(COUNTIF($A$2:$A$3001,$A1640)&gt;1,"DUPLICATE",""))</f>
        <v/>
      </c>
      <c r="G1640" s="9" t="str">
        <f aca="false">IF($A1640="","",IF(COUNTIF('3. Layout Parts'!$A$2:$A$3001,$A1640)=0,"NOT ON BOARD","OK"))</f>
        <v/>
      </c>
    </row>
    <row r="1641" customFormat="false" ht="15" hidden="false" customHeight="false" outlineLevel="0" collapsed="false">
      <c r="A1641" s="14"/>
      <c r="B1641" s="14"/>
      <c r="C1641" s="15"/>
      <c r="D1641" s="15"/>
      <c r="E1641" s="15"/>
      <c r="F1641" s="9" t="str">
        <f aca="false">IF($A1641="","",IF(COUNTIF($A$2:$A$3001,$A1641)&gt;1,"DUPLICATE",""))</f>
        <v/>
      </c>
      <c r="G1641" s="9" t="str">
        <f aca="false">IF($A1641="","",IF(COUNTIF('3. Layout Parts'!$A$2:$A$3001,$A1641)=0,"NOT ON BOARD","OK"))</f>
        <v/>
      </c>
    </row>
    <row r="1642" customFormat="false" ht="15" hidden="false" customHeight="false" outlineLevel="0" collapsed="false">
      <c r="A1642" s="14"/>
      <c r="B1642" s="14"/>
      <c r="C1642" s="15"/>
      <c r="D1642" s="15"/>
      <c r="E1642" s="15"/>
      <c r="F1642" s="9" t="str">
        <f aca="false">IF($A1642="","",IF(COUNTIF($A$2:$A$3001,$A1642)&gt;1,"DUPLICATE",""))</f>
        <v/>
      </c>
      <c r="G1642" s="9" t="str">
        <f aca="false">IF($A1642="","",IF(COUNTIF('3. Layout Parts'!$A$2:$A$3001,$A1642)=0,"NOT ON BOARD","OK"))</f>
        <v/>
      </c>
    </row>
    <row r="1643" customFormat="false" ht="15" hidden="false" customHeight="false" outlineLevel="0" collapsed="false">
      <c r="A1643" s="14"/>
      <c r="B1643" s="14"/>
      <c r="C1643" s="15"/>
      <c r="D1643" s="15"/>
      <c r="E1643" s="15"/>
      <c r="F1643" s="9" t="str">
        <f aca="false">IF($A1643="","",IF(COUNTIF($A$2:$A$3001,$A1643)&gt;1,"DUPLICATE",""))</f>
        <v/>
      </c>
      <c r="G1643" s="9" t="str">
        <f aca="false">IF($A1643="","",IF(COUNTIF('3. Layout Parts'!$A$2:$A$3001,$A1643)=0,"NOT ON BOARD","OK"))</f>
        <v/>
      </c>
    </row>
    <row r="1644" customFormat="false" ht="15" hidden="false" customHeight="false" outlineLevel="0" collapsed="false">
      <c r="A1644" s="14"/>
      <c r="B1644" s="14"/>
      <c r="C1644" s="15"/>
      <c r="D1644" s="15"/>
      <c r="E1644" s="15"/>
      <c r="F1644" s="9" t="str">
        <f aca="false">IF($A1644="","",IF(COUNTIF($A$2:$A$3001,$A1644)&gt;1,"DUPLICATE",""))</f>
        <v/>
      </c>
      <c r="G1644" s="9" t="str">
        <f aca="false">IF($A1644="","",IF(COUNTIF('3. Layout Parts'!$A$2:$A$3001,$A1644)=0,"NOT ON BOARD","OK"))</f>
        <v/>
      </c>
    </row>
    <row r="1645" customFormat="false" ht="15" hidden="false" customHeight="false" outlineLevel="0" collapsed="false">
      <c r="A1645" s="14"/>
      <c r="B1645" s="14"/>
      <c r="C1645" s="15"/>
      <c r="D1645" s="15"/>
      <c r="E1645" s="15"/>
      <c r="F1645" s="9" t="str">
        <f aca="false">IF($A1645="","",IF(COUNTIF($A$2:$A$3001,$A1645)&gt;1,"DUPLICATE",""))</f>
        <v/>
      </c>
      <c r="G1645" s="9" t="str">
        <f aca="false">IF($A1645="","",IF(COUNTIF('3. Layout Parts'!$A$2:$A$3001,$A1645)=0,"NOT ON BOARD","OK"))</f>
        <v/>
      </c>
    </row>
    <row r="1646" customFormat="false" ht="15" hidden="false" customHeight="false" outlineLevel="0" collapsed="false">
      <c r="A1646" s="14"/>
      <c r="B1646" s="14"/>
      <c r="C1646" s="15"/>
      <c r="D1646" s="15"/>
      <c r="E1646" s="15"/>
      <c r="F1646" s="9" t="str">
        <f aca="false">IF($A1646="","",IF(COUNTIF($A$2:$A$3001,$A1646)&gt;1,"DUPLICATE",""))</f>
        <v/>
      </c>
      <c r="G1646" s="9" t="str">
        <f aca="false">IF($A1646="","",IF(COUNTIF('3. Layout Parts'!$A$2:$A$3001,$A1646)=0,"NOT ON BOARD","OK"))</f>
        <v/>
      </c>
    </row>
    <row r="1647" customFormat="false" ht="15" hidden="false" customHeight="false" outlineLevel="0" collapsed="false">
      <c r="A1647" s="14"/>
      <c r="B1647" s="14"/>
      <c r="C1647" s="15"/>
      <c r="D1647" s="15"/>
      <c r="E1647" s="15"/>
      <c r="F1647" s="9" t="str">
        <f aca="false">IF($A1647="","",IF(COUNTIF($A$2:$A$3001,$A1647)&gt;1,"DUPLICATE",""))</f>
        <v/>
      </c>
      <c r="G1647" s="9" t="str">
        <f aca="false">IF($A1647="","",IF(COUNTIF('3. Layout Parts'!$A$2:$A$3001,$A1647)=0,"NOT ON BOARD","OK"))</f>
        <v/>
      </c>
    </row>
    <row r="1648" customFormat="false" ht="15" hidden="false" customHeight="false" outlineLevel="0" collapsed="false">
      <c r="A1648" s="14"/>
      <c r="B1648" s="14"/>
      <c r="C1648" s="15"/>
      <c r="D1648" s="15"/>
      <c r="E1648" s="15"/>
      <c r="F1648" s="9" t="str">
        <f aca="false">IF($A1648="","",IF(COUNTIF($A$2:$A$3001,$A1648)&gt;1,"DUPLICATE",""))</f>
        <v/>
      </c>
      <c r="G1648" s="9" t="str">
        <f aca="false">IF($A1648="","",IF(COUNTIF('3. Layout Parts'!$A$2:$A$3001,$A1648)=0,"NOT ON BOARD","OK"))</f>
        <v/>
      </c>
    </row>
    <row r="1649" customFormat="false" ht="15" hidden="false" customHeight="false" outlineLevel="0" collapsed="false">
      <c r="A1649" s="14"/>
      <c r="B1649" s="14"/>
      <c r="C1649" s="15"/>
      <c r="D1649" s="15"/>
      <c r="E1649" s="15"/>
      <c r="F1649" s="9" t="str">
        <f aca="false">IF($A1649="","",IF(COUNTIF($A$2:$A$3001,$A1649)&gt;1,"DUPLICATE",""))</f>
        <v/>
      </c>
      <c r="G1649" s="9" t="str">
        <f aca="false">IF($A1649="","",IF(COUNTIF('3. Layout Parts'!$A$2:$A$3001,$A1649)=0,"NOT ON BOARD","OK"))</f>
        <v/>
      </c>
    </row>
    <row r="1650" customFormat="false" ht="15" hidden="false" customHeight="false" outlineLevel="0" collapsed="false">
      <c r="A1650" s="14"/>
      <c r="B1650" s="14"/>
      <c r="C1650" s="15"/>
      <c r="D1650" s="15"/>
      <c r="E1650" s="15"/>
      <c r="F1650" s="9" t="str">
        <f aca="false">IF($A1650="","",IF(COUNTIF($A$2:$A$3001,$A1650)&gt;1,"DUPLICATE",""))</f>
        <v/>
      </c>
      <c r="G1650" s="9" t="str">
        <f aca="false">IF($A1650="","",IF(COUNTIF('3. Layout Parts'!$A$2:$A$3001,$A1650)=0,"NOT ON BOARD","OK"))</f>
        <v/>
      </c>
    </row>
    <row r="1651" customFormat="false" ht="15" hidden="false" customHeight="false" outlineLevel="0" collapsed="false">
      <c r="A1651" s="14"/>
      <c r="B1651" s="14"/>
      <c r="C1651" s="15"/>
      <c r="D1651" s="15"/>
      <c r="E1651" s="15"/>
      <c r="F1651" s="9" t="str">
        <f aca="false">IF($A1651="","",IF(COUNTIF($A$2:$A$3001,$A1651)&gt;1,"DUPLICATE",""))</f>
        <v/>
      </c>
      <c r="G1651" s="9" t="str">
        <f aca="false">IF($A1651="","",IF(COUNTIF('3. Layout Parts'!$A$2:$A$3001,$A1651)=0,"NOT ON BOARD","OK"))</f>
        <v/>
      </c>
    </row>
    <row r="1652" customFormat="false" ht="15" hidden="false" customHeight="false" outlineLevel="0" collapsed="false">
      <c r="A1652" s="14"/>
      <c r="B1652" s="14"/>
      <c r="C1652" s="15"/>
      <c r="D1652" s="15"/>
      <c r="E1652" s="15"/>
      <c r="F1652" s="9" t="str">
        <f aca="false">IF($A1652="","",IF(COUNTIF($A$2:$A$3001,$A1652)&gt;1,"DUPLICATE",""))</f>
        <v/>
      </c>
      <c r="G1652" s="9" t="str">
        <f aca="false">IF($A1652="","",IF(COUNTIF('3. Layout Parts'!$A$2:$A$3001,$A1652)=0,"NOT ON BOARD","OK"))</f>
        <v/>
      </c>
    </row>
    <row r="1653" customFormat="false" ht="15" hidden="false" customHeight="false" outlineLevel="0" collapsed="false">
      <c r="A1653" s="14"/>
      <c r="B1653" s="14"/>
      <c r="C1653" s="15"/>
      <c r="D1653" s="15"/>
      <c r="E1653" s="15"/>
      <c r="F1653" s="9" t="str">
        <f aca="false">IF($A1653="","",IF(COUNTIF($A$2:$A$3001,$A1653)&gt;1,"DUPLICATE",""))</f>
        <v/>
      </c>
      <c r="G1653" s="9" t="str">
        <f aca="false">IF($A1653="","",IF(COUNTIF('3. Layout Parts'!$A$2:$A$3001,$A1653)=0,"NOT ON BOARD","OK"))</f>
        <v/>
      </c>
    </row>
    <row r="1654" customFormat="false" ht="15" hidden="false" customHeight="false" outlineLevel="0" collapsed="false">
      <c r="A1654" s="14"/>
      <c r="B1654" s="14"/>
      <c r="C1654" s="15"/>
      <c r="D1654" s="15"/>
      <c r="E1654" s="15"/>
      <c r="F1654" s="9" t="str">
        <f aca="false">IF($A1654="","",IF(COUNTIF($A$2:$A$3001,$A1654)&gt;1,"DUPLICATE",""))</f>
        <v/>
      </c>
      <c r="G1654" s="9" t="str">
        <f aca="false">IF($A1654="","",IF(COUNTIF('3. Layout Parts'!$A$2:$A$3001,$A1654)=0,"NOT ON BOARD","OK"))</f>
        <v/>
      </c>
    </row>
    <row r="1655" customFormat="false" ht="15" hidden="false" customHeight="false" outlineLevel="0" collapsed="false">
      <c r="A1655" s="14"/>
      <c r="B1655" s="14"/>
      <c r="C1655" s="15"/>
      <c r="D1655" s="15"/>
      <c r="E1655" s="15"/>
      <c r="F1655" s="9" t="str">
        <f aca="false">IF($A1655="","",IF(COUNTIF($A$2:$A$3001,$A1655)&gt;1,"DUPLICATE",""))</f>
        <v/>
      </c>
      <c r="G1655" s="9" t="str">
        <f aca="false">IF($A1655="","",IF(COUNTIF('3. Layout Parts'!$A$2:$A$3001,$A1655)=0,"NOT ON BOARD","OK"))</f>
        <v/>
      </c>
    </row>
    <row r="1656" customFormat="false" ht="15" hidden="false" customHeight="false" outlineLevel="0" collapsed="false">
      <c r="A1656" s="14"/>
      <c r="B1656" s="14"/>
      <c r="C1656" s="15"/>
      <c r="D1656" s="15"/>
      <c r="E1656" s="15"/>
      <c r="F1656" s="9" t="str">
        <f aca="false">IF($A1656="","",IF(COUNTIF($A$2:$A$3001,$A1656)&gt;1,"DUPLICATE",""))</f>
        <v/>
      </c>
      <c r="G1656" s="9" t="str">
        <f aca="false">IF($A1656="","",IF(COUNTIF('3. Layout Parts'!$A$2:$A$3001,$A1656)=0,"NOT ON BOARD","OK"))</f>
        <v/>
      </c>
    </row>
    <row r="1657" customFormat="false" ht="15" hidden="false" customHeight="false" outlineLevel="0" collapsed="false">
      <c r="A1657" s="14"/>
      <c r="B1657" s="14"/>
      <c r="C1657" s="15"/>
      <c r="D1657" s="15"/>
      <c r="E1657" s="15"/>
      <c r="F1657" s="9" t="str">
        <f aca="false">IF($A1657="","",IF(COUNTIF($A$2:$A$3001,$A1657)&gt;1,"DUPLICATE",""))</f>
        <v/>
      </c>
      <c r="G1657" s="9" t="str">
        <f aca="false">IF($A1657="","",IF(COUNTIF('3. Layout Parts'!$A$2:$A$3001,$A1657)=0,"NOT ON BOARD","OK"))</f>
        <v/>
      </c>
    </row>
    <row r="1658" customFormat="false" ht="15" hidden="false" customHeight="false" outlineLevel="0" collapsed="false">
      <c r="A1658" s="14"/>
      <c r="B1658" s="14"/>
      <c r="C1658" s="15"/>
      <c r="D1658" s="15"/>
      <c r="E1658" s="15"/>
      <c r="F1658" s="9" t="str">
        <f aca="false">IF($A1658="","",IF(COUNTIF($A$2:$A$3001,$A1658)&gt;1,"DUPLICATE",""))</f>
        <v/>
      </c>
      <c r="G1658" s="9" t="str">
        <f aca="false">IF($A1658="","",IF(COUNTIF('3. Layout Parts'!$A$2:$A$3001,$A1658)=0,"NOT ON BOARD","OK"))</f>
        <v/>
      </c>
    </row>
    <row r="1659" customFormat="false" ht="15" hidden="false" customHeight="false" outlineLevel="0" collapsed="false">
      <c r="A1659" s="14"/>
      <c r="B1659" s="14"/>
      <c r="C1659" s="15"/>
      <c r="D1659" s="15"/>
      <c r="E1659" s="15"/>
      <c r="F1659" s="9" t="str">
        <f aca="false">IF($A1659="","",IF(COUNTIF($A$2:$A$3001,$A1659)&gt;1,"DUPLICATE",""))</f>
        <v/>
      </c>
      <c r="G1659" s="9" t="str">
        <f aca="false">IF($A1659="","",IF(COUNTIF('3. Layout Parts'!$A$2:$A$3001,$A1659)=0,"NOT ON BOARD","OK"))</f>
        <v/>
      </c>
    </row>
    <row r="1660" customFormat="false" ht="15" hidden="false" customHeight="false" outlineLevel="0" collapsed="false">
      <c r="A1660" s="14"/>
      <c r="B1660" s="14"/>
      <c r="C1660" s="15"/>
      <c r="D1660" s="15"/>
      <c r="E1660" s="15"/>
      <c r="F1660" s="9" t="str">
        <f aca="false">IF($A1660="","",IF(COUNTIF($A$2:$A$3001,$A1660)&gt;1,"DUPLICATE",""))</f>
        <v/>
      </c>
      <c r="G1660" s="9" t="str">
        <f aca="false">IF($A1660="","",IF(COUNTIF('3. Layout Parts'!$A$2:$A$3001,$A1660)=0,"NOT ON BOARD","OK"))</f>
        <v/>
      </c>
    </row>
    <row r="1661" customFormat="false" ht="15" hidden="false" customHeight="false" outlineLevel="0" collapsed="false">
      <c r="A1661" s="14"/>
      <c r="B1661" s="14"/>
      <c r="C1661" s="15"/>
      <c r="D1661" s="15"/>
      <c r="E1661" s="15"/>
      <c r="F1661" s="9" t="str">
        <f aca="false">IF($A1661="","",IF(COUNTIF($A$2:$A$3001,$A1661)&gt;1,"DUPLICATE",""))</f>
        <v/>
      </c>
      <c r="G1661" s="9" t="str">
        <f aca="false">IF($A1661="","",IF(COUNTIF('3. Layout Parts'!$A$2:$A$3001,$A1661)=0,"NOT ON BOARD","OK"))</f>
        <v/>
      </c>
    </row>
    <row r="1662" customFormat="false" ht="15" hidden="false" customHeight="false" outlineLevel="0" collapsed="false">
      <c r="A1662" s="14"/>
      <c r="B1662" s="14"/>
      <c r="C1662" s="15"/>
      <c r="D1662" s="15"/>
      <c r="E1662" s="15"/>
      <c r="F1662" s="9" t="str">
        <f aca="false">IF($A1662="","",IF(COUNTIF($A$2:$A$3001,$A1662)&gt;1,"DUPLICATE",""))</f>
        <v/>
      </c>
      <c r="G1662" s="9" t="str">
        <f aca="false">IF($A1662="","",IF(COUNTIF('3. Layout Parts'!$A$2:$A$3001,$A1662)=0,"NOT ON BOARD","OK"))</f>
        <v/>
      </c>
    </row>
    <row r="1663" customFormat="false" ht="15" hidden="false" customHeight="false" outlineLevel="0" collapsed="false">
      <c r="A1663" s="14"/>
      <c r="B1663" s="14"/>
      <c r="C1663" s="15"/>
      <c r="D1663" s="15"/>
      <c r="E1663" s="15"/>
      <c r="F1663" s="9" t="str">
        <f aca="false">IF($A1663="","",IF(COUNTIF($A$2:$A$3001,$A1663)&gt;1,"DUPLICATE",""))</f>
        <v/>
      </c>
      <c r="G1663" s="9" t="str">
        <f aca="false">IF($A1663="","",IF(COUNTIF('3. Layout Parts'!$A$2:$A$3001,$A1663)=0,"NOT ON BOARD","OK"))</f>
        <v/>
      </c>
    </row>
    <row r="1664" customFormat="false" ht="15" hidden="false" customHeight="false" outlineLevel="0" collapsed="false">
      <c r="A1664" s="14"/>
      <c r="B1664" s="14"/>
      <c r="C1664" s="15"/>
      <c r="D1664" s="15"/>
      <c r="E1664" s="15"/>
      <c r="F1664" s="9" t="str">
        <f aca="false">IF($A1664="","",IF(COUNTIF($A$2:$A$3001,$A1664)&gt;1,"DUPLICATE",""))</f>
        <v/>
      </c>
      <c r="G1664" s="9" t="str">
        <f aca="false">IF($A1664="","",IF(COUNTIF('3. Layout Parts'!$A$2:$A$3001,$A1664)=0,"NOT ON BOARD","OK"))</f>
        <v/>
      </c>
    </row>
    <row r="1665" customFormat="false" ht="15" hidden="false" customHeight="false" outlineLevel="0" collapsed="false">
      <c r="A1665" s="14"/>
      <c r="B1665" s="14"/>
      <c r="C1665" s="15"/>
      <c r="D1665" s="15"/>
      <c r="E1665" s="15"/>
      <c r="F1665" s="9" t="str">
        <f aca="false">IF($A1665="","",IF(COUNTIF($A$2:$A$3001,$A1665)&gt;1,"DUPLICATE",""))</f>
        <v/>
      </c>
      <c r="G1665" s="9" t="str">
        <f aca="false">IF($A1665="","",IF(COUNTIF('3. Layout Parts'!$A$2:$A$3001,$A1665)=0,"NOT ON BOARD","OK"))</f>
        <v/>
      </c>
    </row>
    <row r="1666" customFormat="false" ht="15" hidden="false" customHeight="false" outlineLevel="0" collapsed="false">
      <c r="A1666" s="14"/>
      <c r="B1666" s="14"/>
      <c r="C1666" s="15"/>
      <c r="D1666" s="15"/>
      <c r="E1666" s="15"/>
      <c r="F1666" s="9" t="str">
        <f aca="false">IF($A1666="","",IF(COUNTIF($A$2:$A$3001,$A1666)&gt;1,"DUPLICATE",""))</f>
        <v/>
      </c>
      <c r="G1666" s="9" t="str">
        <f aca="false">IF($A1666="","",IF(COUNTIF('3. Layout Parts'!$A$2:$A$3001,$A1666)=0,"NOT ON BOARD","OK"))</f>
        <v/>
      </c>
    </row>
    <row r="1667" customFormat="false" ht="15" hidden="false" customHeight="false" outlineLevel="0" collapsed="false">
      <c r="A1667" s="14"/>
      <c r="B1667" s="14"/>
      <c r="C1667" s="15"/>
      <c r="D1667" s="15"/>
      <c r="E1667" s="15"/>
      <c r="F1667" s="9" t="str">
        <f aca="false">IF($A1667="","",IF(COUNTIF($A$2:$A$3001,$A1667)&gt;1,"DUPLICATE",""))</f>
        <v/>
      </c>
      <c r="G1667" s="9" t="str">
        <f aca="false">IF($A1667="","",IF(COUNTIF('3. Layout Parts'!$A$2:$A$3001,$A1667)=0,"NOT ON BOARD","OK"))</f>
        <v/>
      </c>
    </row>
    <row r="1668" customFormat="false" ht="15" hidden="false" customHeight="false" outlineLevel="0" collapsed="false">
      <c r="A1668" s="14"/>
      <c r="B1668" s="14"/>
      <c r="C1668" s="15"/>
      <c r="D1668" s="15"/>
      <c r="E1668" s="15"/>
      <c r="F1668" s="9" t="str">
        <f aca="false">IF($A1668="","",IF(COUNTIF($A$2:$A$3001,$A1668)&gt;1,"DUPLICATE",""))</f>
        <v/>
      </c>
      <c r="G1668" s="9" t="str">
        <f aca="false">IF($A1668="","",IF(COUNTIF('3. Layout Parts'!$A$2:$A$3001,$A1668)=0,"NOT ON BOARD","OK"))</f>
        <v/>
      </c>
    </row>
    <row r="1669" customFormat="false" ht="15" hidden="false" customHeight="false" outlineLevel="0" collapsed="false">
      <c r="A1669" s="14"/>
      <c r="B1669" s="14"/>
      <c r="C1669" s="15"/>
      <c r="D1669" s="15"/>
      <c r="E1669" s="15"/>
      <c r="F1669" s="9" t="str">
        <f aca="false">IF($A1669="","",IF(COUNTIF($A$2:$A$3001,$A1669)&gt;1,"DUPLICATE",""))</f>
        <v/>
      </c>
      <c r="G1669" s="9" t="str">
        <f aca="false">IF($A1669="","",IF(COUNTIF('3. Layout Parts'!$A$2:$A$3001,$A1669)=0,"NOT ON BOARD","OK"))</f>
        <v/>
      </c>
    </row>
    <row r="1670" customFormat="false" ht="15" hidden="false" customHeight="false" outlineLevel="0" collapsed="false">
      <c r="A1670" s="14"/>
      <c r="B1670" s="14"/>
      <c r="C1670" s="15"/>
      <c r="D1670" s="15"/>
      <c r="E1670" s="15"/>
      <c r="F1670" s="9" t="str">
        <f aca="false">IF($A1670="","",IF(COUNTIF($A$2:$A$3001,$A1670)&gt;1,"DUPLICATE",""))</f>
        <v/>
      </c>
      <c r="G1670" s="9" t="str">
        <f aca="false">IF($A1670="","",IF(COUNTIF('3. Layout Parts'!$A$2:$A$3001,$A1670)=0,"NOT ON BOARD","OK"))</f>
        <v/>
      </c>
    </row>
    <row r="1671" customFormat="false" ht="15" hidden="false" customHeight="false" outlineLevel="0" collapsed="false">
      <c r="A1671" s="14"/>
      <c r="B1671" s="14"/>
      <c r="C1671" s="15"/>
      <c r="D1671" s="15"/>
      <c r="E1671" s="15"/>
      <c r="F1671" s="9" t="str">
        <f aca="false">IF($A1671="","",IF(COUNTIF($A$2:$A$3001,$A1671)&gt;1,"DUPLICATE",""))</f>
        <v/>
      </c>
      <c r="G1671" s="9" t="str">
        <f aca="false">IF($A1671="","",IF(COUNTIF('3. Layout Parts'!$A$2:$A$3001,$A1671)=0,"NOT ON BOARD","OK"))</f>
        <v/>
      </c>
    </row>
    <row r="1672" customFormat="false" ht="15" hidden="false" customHeight="false" outlineLevel="0" collapsed="false">
      <c r="A1672" s="14"/>
      <c r="B1672" s="14"/>
      <c r="C1672" s="15"/>
      <c r="D1672" s="15"/>
      <c r="E1672" s="15"/>
      <c r="F1672" s="9" t="str">
        <f aca="false">IF($A1672="","",IF(COUNTIF($A$2:$A$3001,$A1672)&gt;1,"DUPLICATE",""))</f>
        <v/>
      </c>
      <c r="G1672" s="9" t="str">
        <f aca="false">IF($A1672="","",IF(COUNTIF('3. Layout Parts'!$A$2:$A$3001,$A1672)=0,"NOT ON BOARD","OK"))</f>
        <v/>
      </c>
    </row>
    <row r="1673" customFormat="false" ht="15" hidden="false" customHeight="false" outlineLevel="0" collapsed="false">
      <c r="A1673" s="14"/>
      <c r="B1673" s="14"/>
      <c r="C1673" s="15"/>
      <c r="D1673" s="15"/>
      <c r="E1673" s="15"/>
      <c r="F1673" s="9" t="str">
        <f aca="false">IF($A1673="","",IF(COUNTIF($A$2:$A$3001,$A1673)&gt;1,"DUPLICATE",""))</f>
        <v/>
      </c>
      <c r="G1673" s="9" t="str">
        <f aca="false">IF($A1673="","",IF(COUNTIF('3. Layout Parts'!$A$2:$A$3001,$A1673)=0,"NOT ON BOARD","OK"))</f>
        <v/>
      </c>
    </row>
    <row r="1674" customFormat="false" ht="15" hidden="false" customHeight="false" outlineLevel="0" collapsed="false">
      <c r="A1674" s="14"/>
      <c r="B1674" s="14"/>
      <c r="C1674" s="15"/>
      <c r="D1674" s="15"/>
      <c r="E1674" s="15"/>
      <c r="F1674" s="9" t="str">
        <f aca="false">IF($A1674="","",IF(COUNTIF($A$2:$A$3001,$A1674)&gt;1,"DUPLICATE",""))</f>
        <v/>
      </c>
      <c r="G1674" s="9" t="str">
        <f aca="false">IF($A1674="","",IF(COUNTIF('3. Layout Parts'!$A$2:$A$3001,$A1674)=0,"NOT ON BOARD","OK"))</f>
        <v/>
      </c>
    </row>
    <row r="1675" customFormat="false" ht="15" hidden="false" customHeight="false" outlineLevel="0" collapsed="false">
      <c r="A1675" s="14"/>
      <c r="B1675" s="14"/>
      <c r="C1675" s="15"/>
      <c r="D1675" s="15"/>
      <c r="E1675" s="15"/>
      <c r="F1675" s="9" t="str">
        <f aca="false">IF($A1675="","",IF(COUNTIF($A$2:$A$3001,$A1675)&gt;1,"DUPLICATE",""))</f>
        <v/>
      </c>
      <c r="G1675" s="9" t="str">
        <f aca="false">IF($A1675="","",IF(COUNTIF('3. Layout Parts'!$A$2:$A$3001,$A1675)=0,"NOT ON BOARD","OK"))</f>
        <v/>
      </c>
    </row>
    <row r="1676" customFormat="false" ht="15" hidden="false" customHeight="false" outlineLevel="0" collapsed="false">
      <c r="A1676" s="14"/>
      <c r="B1676" s="14"/>
      <c r="C1676" s="15"/>
      <c r="D1676" s="15"/>
      <c r="E1676" s="15"/>
      <c r="F1676" s="9" t="str">
        <f aca="false">IF($A1676="","",IF(COUNTIF($A$2:$A$3001,$A1676)&gt;1,"DUPLICATE",""))</f>
        <v/>
      </c>
      <c r="G1676" s="9" t="str">
        <f aca="false">IF($A1676="","",IF(COUNTIF('3. Layout Parts'!$A$2:$A$3001,$A1676)=0,"NOT ON BOARD","OK"))</f>
        <v/>
      </c>
    </row>
    <row r="1677" customFormat="false" ht="15" hidden="false" customHeight="false" outlineLevel="0" collapsed="false">
      <c r="A1677" s="14"/>
      <c r="B1677" s="14"/>
      <c r="C1677" s="15"/>
      <c r="D1677" s="15"/>
      <c r="E1677" s="15"/>
      <c r="F1677" s="9" t="str">
        <f aca="false">IF($A1677="","",IF(COUNTIF($A$2:$A$3001,$A1677)&gt;1,"DUPLICATE",""))</f>
        <v/>
      </c>
      <c r="G1677" s="9" t="str">
        <f aca="false">IF($A1677="","",IF(COUNTIF('3. Layout Parts'!$A$2:$A$3001,$A1677)=0,"NOT ON BOARD","OK"))</f>
        <v/>
      </c>
    </row>
    <row r="1678" customFormat="false" ht="15" hidden="false" customHeight="false" outlineLevel="0" collapsed="false">
      <c r="A1678" s="14"/>
      <c r="B1678" s="14"/>
      <c r="C1678" s="15"/>
      <c r="D1678" s="15"/>
      <c r="E1678" s="15"/>
      <c r="F1678" s="9" t="str">
        <f aca="false">IF($A1678="","",IF(COUNTIF($A$2:$A$3001,$A1678)&gt;1,"DUPLICATE",""))</f>
        <v/>
      </c>
      <c r="G1678" s="9" t="str">
        <f aca="false">IF($A1678="","",IF(COUNTIF('3. Layout Parts'!$A$2:$A$3001,$A1678)=0,"NOT ON BOARD","OK"))</f>
        <v/>
      </c>
    </row>
    <row r="1679" customFormat="false" ht="15" hidden="false" customHeight="false" outlineLevel="0" collapsed="false">
      <c r="A1679" s="14"/>
      <c r="B1679" s="14"/>
      <c r="C1679" s="15"/>
      <c r="D1679" s="15"/>
      <c r="E1679" s="15"/>
      <c r="F1679" s="9" t="str">
        <f aca="false">IF($A1679="","",IF(COUNTIF($A$2:$A$3001,$A1679)&gt;1,"DUPLICATE",""))</f>
        <v/>
      </c>
      <c r="G1679" s="9" t="str">
        <f aca="false">IF($A1679="","",IF(COUNTIF('3. Layout Parts'!$A$2:$A$3001,$A1679)=0,"NOT ON BOARD","OK"))</f>
        <v/>
      </c>
    </row>
    <row r="1680" customFormat="false" ht="15" hidden="false" customHeight="false" outlineLevel="0" collapsed="false">
      <c r="A1680" s="14"/>
      <c r="B1680" s="14"/>
      <c r="C1680" s="15"/>
      <c r="D1680" s="15"/>
      <c r="E1680" s="15"/>
      <c r="F1680" s="9" t="str">
        <f aca="false">IF($A1680="","",IF(COUNTIF($A$2:$A$3001,$A1680)&gt;1,"DUPLICATE",""))</f>
        <v/>
      </c>
      <c r="G1680" s="9" t="str">
        <f aca="false">IF($A1680="","",IF(COUNTIF('3. Layout Parts'!$A$2:$A$3001,$A1680)=0,"NOT ON BOARD","OK"))</f>
        <v/>
      </c>
    </row>
    <row r="1681" customFormat="false" ht="15" hidden="false" customHeight="false" outlineLevel="0" collapsed="false">
      <c r="A1681" s="14"/>
      <c r="B1681" s="14"/>
      <c r="C1681" s="15"/>
      <c r="D1681" s="15"/>
      <c r="E1681" s="15"/>
      <c r="F1681" s="9" t="str">
        <f aca="false">IF($A1681="","",IF(COUNTIF($A$2:$A$3001,$A1681)&gt;1,"DUPLICATE",""))</f>
        <v/>
      </c>
      <c r="G1681" s="9" t="str">
        <f aca="false">IF($A1681="","",IF(COUNTIF('3. Layout Parts'!$A$2:$A$3001,$A1681)=0,"NOT ON BOARD","OK"))</f>
        <v/>
      </c>
    </row>
    <row r="1682" customFormat="false" ht="15" hidden="false" customHeight="false" outlineLevel="0" collapsed="false">
      <c r="A1682" s="14"/>
      <c r="B1682" s="14"/>
      <c r="C1682" s="15"/>
      <c r="D1682" s="15"/>
      <c r="E1682" s="15"/>
      <c r="F1682" s="9" t="str">
        <f aca="false">IF($A1682="","",IF(COUNTIF($A$2:$A$3001,$A1682)&gt;1,"DUPLICATE",""))</f>
        <v/>
      </c>
      <c r="G1682" s="9" t="str">
        <f aca="false">IF($A1682="","",IF(COUNTIF('3. Layout Parts'!$A$2:$A$3001,$A1682)=0,"NOT ON BOARD","OK"))</f>
        <v/>
      </c>
    </row>
    <row r="1683" customFormat="false" ht="15" hidden="false" customHeight="false" outlineLevel="0" collapsed="false">
      <c r="A1683" s="14"/>
      <c r="B1683" s="14"/>
      <c r="C1683" s="15"/>
      <c r="D1683" s="15"/>
      <c r="E1683" s="15"/>
      <c r="F1683" s="9" t="str">
        <f aca="false">IF($A1683="","",IF(COUNTIF($A$2:$A$3001,$A1683)&gt;1,"DUPLICATE",""))</f>
        <v/>
      </c>
      <c r="G1683" s="9" t="str">
        <f aca="false">IF($A1683="","",IF(COUNTIF('3. Layout Parts'!$A$2:$A$3001,$A1683)=0,"NOT ON BOARD","OK"))</f>
        <v/>
      </c>
    </row>
    <row r="1684" customFormat="false" ht="15" hidden="false" customHeight="false" outlineLevel="0" collapsed="false">
      <c r="A1684" s="14"/>
      <c r="B1684" s="14"/>
      <c r="C1684" s="15"/>
      <c r="D1684" s="15"/>
      <c r="E1684" s="15"/>
      <c r="F1684" s="9" t="str">
        <f aca="false">IF($A1684="","",IF(COUNTIF($A$2:$A$3001,$A1684)&gt;1,"DUPLICATE",""))</f>
        <v/>
      </c>
      <c r="G1684" s="9" t="str">
        <f aca="false">IF($A1684="","",IF(COUNTIF('3. Layout Parts'!$A$2:$A$3001,$A1684)=0,"NOT ON BOARD","OK"))</f>
        <v/>
      </c>
    </row>
    <row r="1685" customFormat="false" ht="15" hidden="false" customHeight="false" outlineLevel="0" collapsed="false">
      <c r="A1685" s="14"/>
      <c r="B1685" s="14"/>
      <c r="C1685" s="15"/>
      <c r="D1685" s="15"/>
      <c r="E1685" s="15"/>
      <c r="F1685" s="9" t="str">
        <f aca="false">IF($A1685="","",IF(COUNTIF($A$2:$A$3001,$A1685)&gt;1,"DUPLICATE",""))</f>
        <v/>
      </c>
      <c r="G1685" s="9" t="str">
        <f aca="false">IF($A1685="","",IF(COUNTIF('3. Layout Parts'!$A$2:$A$3001,$A1685)=0,"NOT ON BOARD","OK"))</f>
        <v/>
      </c>
    </row>
    <row r="1686" customFormat="false" ht="15" hidden="false" customHeight="false" outlineLevel="0" collapsed="false">
      <c r="A1686" s="14"/>
      <c r="B1686" s="14"/>
      <c r="C1686" s="15"/>
      <c r="D1686" s="15"/>
      <c r="E1686" s="15"/>
      <c r="F1686" s="9" t="str">
        <f aca="false">IF($A1686="","",IF(COUNTIF($A$2:$A$3001,$A1686)&gt;1,"DUPLICATE",""))</f>
        <v/>
      </c>
      <c r="G1686" s="9" t="str">
        <f aca="false">IF($A1686="","",IF(COUNTIF('3. Layout Parts'!$A$2:$A$3001,$A1686)=0,"NOT ON BOARD","OK"))</f>
        <v/>
      </c>
    </row>
    <row r="1687" customFormat="false" ht="15" hidden="false" customHeight="false" outlineLevel="0" collapsed="false">
      <c r="A1687" s="14"/>
      <c r="B1687" s="14"/>
      <c r="C1687" s="15"/>
      <c r="D1687" s="15"/>
      <c r="E1687" s="15"/>
      <c r="F1687" s="9" t="str">
        <f aca="false">IF($A1687="","",IF(COUNTIF($A$2:$A$3001,$A1687)&gt;1,"DUPLICATE",""))</f>
        <v/>
      </c>
      <c r="G1687" s="9" t="str">
        <f aca="false">IF($A1687="","",IF(COUNTIF('3. Layout Parts'!$A$2:$A$3001,$A1687)=0,"NOT ON BOARD","OK"))</f>
        <v/>
      </c>
    </row>
    <row r="1688" customFormat="false" ht="15" hidden="false" customHeight="false" outlineLevel="0" collapsed="false">
      <c r="A1688" s="14"/>
      <c r="B1688" s="14"/>
      <c r="C1688" s="15"/>
      <c r="D1688" s="15"/>
      <c r="E1688" s="15"/>
      <c r="F1688" s="9" t="str">
        <f aca="false">IF($A1688="","",IF(COUNTIF($A$2:$A$3001,$A1688)&gt;1,"DUPLICATE",""))</f>
        <v/>
      </c>
      <c r="G1688" s="9" t="str">
        <f aca="false">IF($A1688="","",IF(COUNTIF('3. Layout Parts'!$A$2:$A$3001,$A1688)=0,"NOT ON BOARD","OK"))</f>
        <v/>
      </c>
    </row>
    <row r="1689" customFormat="false" ht="15" hidden="false" customHeight="false" outlineLevel="0" collapsed="false">
      <c r="A1689" s="14"/>
      <c r="B1689" s="14"/>
      <c r="C1689" s="15"/>
      <c r="D1689" s="15"/>
      <c r="E1689" s="15"/>
      <c r="F1689" s="9" t="str">
        <f aca="false">IF($A1689="","",IF(COUNTIF($A$2:$A$3001,$A1689)&gt;1,"DUPLICATE",""))</f>
        <v/>
      </c>
      <c r="G1689" s="9" t="str">
        <f aca="false">IF($A1689="","",IF(COUNTIF('3. Layout Parts'!$A$2:$A$3001,$A1689)=0,"NOT ON BOARD","OK"))</f>
        <v/>
      </c>
    </row>
    <row r="1690" customFormat="false" ht="15" hidden="false" customHeight="false" outlineLevel="0" collapsed="false">
      <c r="A1690" s="14"/>
      <c r="B1690" s="14"/>
      <c r="C1690" s="15"/>
      <c r="D1690" s="15"/>
      <c r="E1690" s="15"/>
      <c r="F1690" s="9" t="str">
        <f aca="false">IF($A1690="","",IF(COUNTIF($A$2:$A$3001,$A1690)&gt;1,"DUPLICATE",""))</f>
        <v/>
      </c>
      <c r="G1690" s="9" t="str">
        <f aca="false">IF($A1690="","",IF(COUNTIF('3. Layout Parts'!$A$2:$A$3001,$A1690)=0,"NOT ON BOARD","OK"))</f>
        <v/>
      </c>
    </row>
    <row r="1691" customFormat="false" ht="15" hidden="false" customHeight="false" outlineLevel="0" collapsed="false">
      <c r="A1691" s="14"/>
      <c r="B1691" s="14"/>
      <c r="C1691" s="15"/>
      <c r="D1691" s="15"/>
      <c r="E1691" s="15"/>
      <c r="F1691" s="9" t="str">
        <f aca="false">IF($A1691="","",IF(COUNTIF($A$2:$A$3001,$A1691)&gt;1,"DUPLICATE",""))</f>
        <v/>
      </c>
      <c r="G1691" s="9" t="str">
        <f aca="false">IF($A1691="","",IF(COUNTIF('3. Layout Parts'!$A$2:$A$3001,$A1691)=0,"NOT ON BOARD","OK"))</f>
        <v/>
      </c>
    </row>
    <row r="1692" customFormat="false" ht="15" hidden="false" customHeight="false" outlineLevel="0" collapsed="false">
      <c r="A1692" s="14"/>
      <c r="B1692" s="14"/>
      <c r="C1692" s="15"/>
      <c r="D1692" s="15"/>
      <c r="E1692" s="15"/>
      <c r="F1692" s="9" t="str">
        <f aca="false">IF($A1692="","",IF(COUNTIF($A$2:$A$3001,$A1692)&gt;1,"DUPLICATE",""))</f>
        <v/>
      </c>
      <c r="G1692" s="9" t="str">
        <f aca="false">IF($A1692="","",IF(COUNTIF('3. Layout Parts'!$A$2:$A$3001,$A1692)=0,"NOT ON BOARD","OK"))</f>
        <v/>
      </c>
    </row>
    <row r="1693" customFormat="false" ht="15" hidden="false" customHeight="false" outlineLevel="0" collapsed="false">
      <c r="A1693" s="14"/>
      <c r="B1693" s="14"/>
      <c r="C1693" s="15"/>
      <c r="D1693" s="15"/>
      <c r="E1693" s="15"/>
      <c r="F1693" s="9" t="str">
        <f aca="false">IF($A1693="","",IF(COUNTIF($A$2:$A$3001,$A1693)&gt;1,"DUPLICATE",""))</f>
        <v/>
      </c>
      <c r="G1693" s="9" t="str">
        <f aca="false">IF($A1693="","",IF(COUNTIF('3. Layout Parts'!$A$2:$A$3001,$A1693)=0,"NOT ON BOARD","OK"))</f>
        <v/>
      </c>
    </row>
    <row r="1694" customFormat="false" ht="15" hidden="false" customHeight="false" outlineLevel="0" collapsed="false">
      <c r="A1694" s="14"/>
      <c r="B1694" s="14"/>
      <c r="C1694" s="15"/>
      <c r="D1694" s="15"/>
      <c r="E1694" s="15"/>
      <c r="F1694" s="9" t="str">
        <f aca="false">IF($A1694="","",IF(COUNTIF($A$2:$A$3001,$A1694)&gt;1,"DUPLICATE",""))</f>
        <v/>
      </c>
      <c r="G1694" s="9" t="str">
        <f aca="false">IF($A1694="","",IF(COUNTIF('3. Layout Parts'!$A$2:$A$3001,$A1694)=0,"NOT ON BOARD","OK"))</f>
        <v/>
      </c>
    </row>
    <row r="1695" customFormat="false" ht="15" hidden="false" customHeight="false" outlineLevel="0" collapsed="false">
      <c r="A1695" s="14"/>
      <c r="B1695" s="14"/>
      <c r="C1695" s="15"/>
      <c r="D1695" s="15"/>
      <c r="E1695" s="15"/>
      <c r="F1695" s="9" t="str">
        <f aca="false">IF($A1695="","",IF(COUNTIF($A$2:$A$3001,$A1695)&gt;1,"DUPLICATE",""))</f>
        <v/>
      </c>
      <c r="G1695" s="9" t="str">
        <f aca="false">IF($A1695="","",IF(COUNTIF('3. Layout Parts'!$A$2:$A$3001,$A1695)=0,"NOT ON BOARD","OK"))</f>
        <v/>
      </c>
    </row>
    <row r="1696" customFormat="false" ht="15" hidden="false" customHeight="false" outlineLevel="0" collapsed="false">
      <c r="A1696" s="14"/>
      <c r="B1696" s="14"/>
      <c r="C1696" s="15"/>
      <c r="D1696" s="15"/>
      <c r="E1696" s="15"/>
      <c r="F1696" s="9" t="str">
        <f aca="false">IF($A1696="","",IF(COUNTIF($A$2:$A$3001,$A1696)&gt;1,"DUPLICATE",""))</f>
        <v/>
      </c>
      <c r="G1696" s="9" t="str">
        <f aca="false">IF($A1696="","",IF(COUNTIF('3. Layout Parts'!$A$2:$A$3001,$A1696)=0,"NOT ON BOARD","OK"))</f>
        <v/>
      </c>
    </row>
    <row r="1697" customFormat="false" ht="15" hidden="false" customHeight="false" outlineLevel="0" collapsed="false">
      <c r="A1697" s="14"/>
      <c r="B1697" s="14"/>
      <c r="C1697" s="15"/>
      <c r="D1697" s="15"/>
      <c r="E1697" s="15"/>
      <c r="F1697" s="9" t="str">
        <f aca="false">IF($A1697="","",IF(COUNTIF($A$2:$A$3001,$A1697)&gt;1,"DUPLICATE",""))</f>
        <v/>
      </c>
      <c r="G1697" s="9" t="str">
        <f aca="false">IF($A1697="","",IF(COUNTIF('3. Layout Parts'!$A$2:$A$3001,$A1697)=0,"NOT ON BOARD","OK"))</f>
        <v/>
      </c>
    </row>
    <row r="1698" customFormat="false" ht="15" hidden="false" customHeight="false" outlineLevel="0" collapsed="false">
      <c r="A1698" s="14"/>
      <c r="B1698" s="14"/>
      <c r="C1698" s="15"/>
      <c r="D1698" s="15"/>
      <c r="E1698" s="15"/>
      <c r="F1698" s="9" t="str">
        <f aca="false">IF($A1698="","",IF(COUNTIF($A$2:$A$3001,$A1698)&gt;1,"DUPLICATE",""))</f>
        <v/>
      </c>
      <c r="G1698" s="9" t="str">
        <f aca="false">IF($A1698="","",IF(COUNTIF('3. Layout Parts'!$A$2:$A$3001,$A1698)=0,"NOT ON BOARD","OK"))</f>
        <v/>
      </c>
    </row>
    <row r="1699" customFormat="false" ht="15" hidden="false" customHeight="false" outlineLevel="0" collapsed="false">
      <c r="A1699" s="14"/>
      <c r="B1699" s="14"/>
      <c r="C1699" s="15"/>
      <c r="D1699" s="15"/>
      <c r="E1699" s="15"/>
      <c r="F1699" s="9" t="str">
        <f aca="false">IF($A1699="","",IF(COUNTIF($A$2:$A$3001,$A1699)&gt;1,"DUPLICATE",""))</f>
        <v/>
      </c>
      <c r="G1699" s="9" t="str">
        <f aca="false">IF($A1699="","",IF(COUNTIF('3. Layout Parts'!$A$2:$A$3001,$A1699)=0,"NOT ON BOARD","OK"))</f>
        <v/>
      </c>
    </row>
    <row r="1700" customFormat="false" ht="15" hidden="false" customHeight="false" outlineLevel="0" collapsed="false">
      <c r="A1700" s="14"/>
      <c r="B1700" s="14"/>
      <c r="C1700" s="15"/>
      <c r="D1700" s="15"/>
      <c r="E1700" s="15"/>
      <c r="F1700" s="9" t="str">
        <f aca="false">IF($A1700="","",IF(COUNTIF($A$2:$A$3001,$A1700)&gt;1,"DUPLICATE",""))</f>
        <v/>
      </c>
      <c r="G1700" s="9" t="str">
        <f aca="false">IF($A1700="","",IF(COUNTIF('3. Layout Parts'!$A$2:$A$3001,$A1700)=0,"NOT ON BOARD","OK"))</f>
        <v/>
      </c>
    </row>
    <row r="1701" customFormat="false" ht="15" hidden="false" customHeight="false" outlineLevel="0" collapsed="false">
      <c r="A1701" s="14"/>
      <c r="B1701" s="14"/>
      <c r="C1701" s="15"/>
      <c r="D1701" s="15"/>
      <c r="E1701" s="15"/>
      <c r="F1701" s="9" t="str">
        <f aca="false">IF($A1701="","",IF(COUNTIF($A$2:$A$3001,$A1701)&gt;1,"DUPLICATE",""))</f>
        <v/>
      </c>
      <c r="G1701" s="9" t="str">
        <f aca="false">IF($A1701="","",IF(COUNTIF('3. Layout Parts'!$A$2:$A$3001,$A1701)=0,"NOT ON BOARD","OK"))</f>
        <v/>
      </c>
    </row>
    <row r="1702" customFormat="false" ht="15" hidden="false" customHeight="false" outlineLevel="0" collapsed="false">
      <c r="A1702" s="14"/>
      <c r="B1702" s="14"/>
      <c r="C1702" s="15"/>
      <c r="D1702" s="15"/>
      <c r="E1702" s="15"/>
      <c r="F1702" s="9" t="str">
        <f aca="false">IF($A1702="","",IF(COUNTIF($A$2:$A$3001,$A1702)&gt;1,"DUPLICATE",""))</f>
        <v/>
      </c>
      <c r="G1702" s="9" t="str">
        <f aca="false">IF($A1702="","",IF(COUNTIF('3. Layout Parts'!$A$2:$A$3001,$A1702)=0,"NOT ON BOARD","OK"))</f>
        <v/>
      </c>
    </row>
    <row r="1703" customFormat="false" ht="15" hidden="false" customHeight="false" outlineLevel="0" collapsed="false">
      <c r="A1703" s="14"/>
      <c r="B1703" s="14"/>
      <c r="C1703" s="15"/>
      <c r="D1703" s="15"/>
      <c r="E1703" s="15"/>
      <c r="F1703" s="9" t="str">
        <f aca="false">IF($A1703="","",IF(COUNTIF($A$2:$A$3001,$A1703)&gt;1,"DUPLICATE",""))</f>
        <v/>
      </c>
      <c r="G1703" s="9" t="str">
        <f aca="false">IF($A1703="","",IF(COUNTIF('3. Layout Parts'!$A$2:$A$3001,$A1703)=0,"NOT ON BOARD","OK"))</f>
        <v/>
      </c>
    </row>
    <row r="1704" customFormat="false" ht="15" hidden="false" customHeight="false" outlineLevel="0" collapsed="false">
      <c r="A1704" s="14"/>
      <c r="B1704" s="14"/>
      <c r="C1704" s="15"/>
      <c r="D1704" s="15"/>
      <c r="E1704" s="15"/>
      <c r="F1704" s="9" t="str">
        <f aca="false">IF($A1704="","",IF(COUNTIF($A$2:$A$3001,$A1704)&gt;1,"DUPLICATE",""))</f>
        <v/>
      </c>
      <c r="G1704" s="9" t="str">
        <f aca="false">IF($A1704="","",IF(COUNTIF('3. Layout Parts'!$A$2:$A$3001,$A1704)=0,"NOT ON BOARD","OK"))</f>
        <v/>
      </c>
    </row>
    <row r="1705" customFormat="false" ht="15" hidden="false" customHeight="false" outlineLevel="0" collapsed="false">
      <c r="A1705" s="14"/>
      <c r="B1705" s="14"/>
      <c r="C1705" s="15"/>
      <c r="D1705" s="15"/>
      <c r="E1705" s="15"/>
      <c r="F1705" s="9" t="str">
        <f aca="false">IF($A1705="","",IF(COUNTIF($A$2:$A$3001,$A1705)&gt;1,"DUPLICATE",""))</f>
        <v/>
      </c>
      <c r="G1705" s="9" t="str">
        <f aca="false">IF($A1705="","",IF(COUNTIF('3. Layout Parts'!$A$2:$A$3001,$A1705)=0,"NOT ON BOARD","OK"))</f>
        <v/>
      </c>
    </row>
    <row r="1706" customFormat="false" ht="15" hidden="false" customHeight="false" outlineLevel="0" collapsed="false">
      <c r="A1706" s="14"/>
      <c r="B1706" s="14"/>
      <c r="C1706" s="15"/>
      <c r="D1706" s="15"/>
      <c r="E1706" s="15"/>
      <c r="F1706" s="9" t="str">
        <f aca="false">IF($A1706="","",IF(COUNTIF($A$2:$A$3001,$A1706)&gt;1,"DUPLICATE",""))</f>
        <v/>
      </c>
      <c r="G1706" s="9" t="str">
        <f aca="false">IF($A1706="","",IF(COUNTIF('3. Layout Parts'!$A$2:$A$3001,$A1706)=0,"NOT ON BOARD","OK"))</f>
        <v/>
      </c>
    </row>
    <row r="1707" customFormat="false" ht="15" hidden="false" customHeight="false" outlineLevel="0" collapsed="false">
      <c r="A1707" s="14"/>
      <c r="B1707" s="14"/>
      <c r="C1707" s="15"/>
      <c r="D1707" s="15"/>
      <c r="E1707" s="15"/>
      <c r="F1707" s="9" t="str">
        <f aca="false">IF($A1707="","",IF(COUNTIF($A$2:$A$3001,$A1707)&gt;1,"DUPLICATE",""))</f>
        <v/>
      </c>
      <c r="G1707" s="9" t="str">
        <f aca="false">IF($A1707="","",IF(COUNTIF('3. Layout Parts'!$A$2:$A$3001,$A1707)=0,"NOT ON BOARD","OK"))</f>
        <v/>
      </c>
    </row>
    <row r="1708" customFormat="false" ht="15" hidden="false" customHeight="false" outlineLevel="0" collapsed="false">
      <c r="A1708" s="14"/>
      <c r="B1708" s="14"/>
      <c r="C1708" s="15"/>
      <c r="D1708" s="15"/>
      <c r="E1708" s="15"/>
      <c r="F1708" s="9" t="str">
        <f aca="false">IF($A1708="","",IF(COUNTIF($A$2:$A$3001,$A1708)&gt;1,"DUPLICATE",""))</f>
        <v/>
      </c>
      <c r="G1708" s="9" t="str">
        <f aca="false">IF($A1708="","",IF(COUNTIF('3. Layout Parts'!$A$2:$A$3001,$A1708)=0,"NOT ON BOARD","OK"))</f>
        <v/>
      </c>
    </row>
    <row r="1709" customFormat="false" ht="15" hidden="false" customHeight="false" outlineLevel="0" collapsed="false">
      <c r="A1709" s="14"/>
      <c r="B1709" s="14"/>
      <c r="C1709" s="15"/>
      <c r="D1709" s="15"/>
      <c r="E1709" s="15"/>
      <c r="F1709" s="9" t="str">
        <f aca="false">IF($A1709="","",IF(COUNTIF($A$2:$A$3001,$A1709)&gt;1,"DUPLICATE",""))</f>
        <v/>
      </c>
      <c r="G1709" s="9" t="str">
        <f aca="false">IF($A1709="","",IF(COUNTIF('3. Layout Parts'!$A$2:$A$3001,$A1709)=0,"NOT ON BOARD","OK"))</f>
        <v/>
      </c>
    </row>
    <row r="1710" customFormat="false" ht="15" hidden="false" customHeight="false" outlineLevel="0" collapsed="false">
      <c r="A1710" s="14"/>
      <c r="B1710" s="14"/>
      <c r="C1710" s="15"/>
      <c r="D1710" s="15"/>
      <c r="E1710" s="15"/>
      <c r="F1710" s="9" t="str">
        <f aca="false">IF($A1710="","",IF(COUNTIF($A$2:$A$3001,$A1710)&gt;1,"DUPLICATE",""))</f>
        <v/>
      </c>
      <c r="G1710" s="9" t="str">
        <f aca="false">IF($A1710="","",IF(COUNTIF('3. Layout Parts'!$A$2:$A$3001,$A1710)=0,"NOT ON BOARD","OK"))</f>
        <v/>
      </c>
    </row>
    <row r="1711" customFormat="false" ht="15" hidden="false" customHeight="false" outlineLevel="0" collapsed="false">
      <c r="A1711" s="14"/>
      <c r="B1711" s="14"/>
      <c r="C1711" s="15"/>
      <c r="D1711" s="15"/>
      <c r="E1711" s="15"/>
      <c r="F1711" s="9" t="str">
        <f aca="false">IF($A1711="","",IF(COUNTIF($A$2:$A$3001,$A1711)&gt;1,"DUPLICATE",""))</f>
        <v/>
      </c>
      <c r="G1711" s="9" t="str">
        <f aca="false">IF($A1711="","",IF(COUNTIF('3. Layout Parts'!$A$2:$A$3001,$A1711)=0,"NOT ON BOARD","OK"))</f>
        <v/>
      </c>
    </row>
    <row r="1712" customFormat="false" ht="15" hidden="false" customHeight="false" outlineLevel="0" collapsed="false">
      <c r="A1712" s="14"/>
      <c r="B1712" s="14"/>
      <c r="C1712" s="15"/>
      <c r="D1712" s="15"/>
      <c r="E1712" s="15"/>
      <c r="F1712" s="9" t="str">
        <f aca="false">IF($A1712="","",IF(COUNTIF($A$2:$A$3001,$A1712)&gt;1,"DUPLICATE",""))</f>
        <v/>
      </c>
      <c r="G1712" s="9" t="str">
        <f aca="false">IF($A1712="","",IF(COUNTIF('3. Layout Parts'!$A$2:$A$3001,$A1712)=0,"NOT ON BOARD","OK"))</f>
        <v/>
      </c>
    </row>
    <row r="1713" customFormat="false" ht="15" hidden="false" customHeight="false" outlineLevel="0" collapsed="false">
      <c r="A1713" s="14"/>
      <c r="B1713" s="14"/>
      <c r="C1713" s="15"/>
      <c r="D1713" s="15"/>
      <c r="E1713" s="15"/>
      <c r="F1713" s="9" t="str">
        <f aca="false">IF($A1713="","",IF(COUNTIF($A$2:$A$3001,$A1713)&gt;1,"DUPLICATE",""))</f>
        <v/>
      </c>
      <c r="G1713" s="9" t="str">
        <f aca="false">IF($A1713="","",IF(COUNTIF('3. Layout Parts'!$A$2:$A$3001,$A1713)=0,"NOT ON BOARD","OK"))</f>
        <v/>
      </c>
    </row>
    <row r="1714" customFormat="false" ht="15" hidden="false" customHeight="false" outlineLevel="0" collapsed="false">
      <c r="A1714" s="14"/>
      <c r="B1714" s="14"/>
      <c r="C1714" s="15"/>
      <c r="D1714" s="15"/>
      <c r="E1714" s="15"/>
      <c r="F1714" s="9" t="str">
        <f aca="false">IF($A1714="","",IF(COUNTIF($A$2:$A$3001,$A1714)&gt;1,"DUPLICATE",""))</f>
        <v/>
      </c>
      <c r="G1714" s="9" t="str">
        <f aca="false">IF($A1714="","",IF(COUNTIF('3. Layout Parts'!$A$2:$A$3001,$A1714)=0,"NOT ON BOARD","OK"))</f>
        <v/>
      </c>
    </row>
    <row r="1715" customFormat="false" ht="15" hidden="false" customHeight="false" outlineLevel="0" collapsed="false">
      <c r="A1715" s="14"/>
      <c r="B1715" s="14"/>
      <c r="C1715" s="15"/>
      <c r="D1715" s="15"/>
      <c r="E1715" s="15"/>
      <c r="F1715" s="9" t="str">
        <f aca="false">IF($A1715="","",IF(COUNTIF($A$2:$A$3001,$A1715)&gt;1,"DUPLICATE",""))</f>
        <v/>
      </c>
      <c r="G1715" s="9" t="str">
        <f aca="false">IF($A1715="","",IF(COUNTIF('3. Layout Parts'!$A$2:$A$3001,$A1715)=0,"NOT ON BOARD","OK"))</f>
        <v/>
      </c>
    </row>
    <row r="1716" customFormat="false" ht="15" hidden="false" customHeight="false" outlineLevel="0" collapsed="false">
      <c r="A1716" s="14"/>
      <c r="B1716" s="14"/>
      <c r="C1716" s="15"/>
      <c r="D1716" s="15"/>
      <c r="E1716" s="15"/>
      <c r="F1716" s="9" t="str">
        <f aca="false">IF($A1716="","",IF(COUNTIF($A$2:$A$3001,$A1716)&gt;1,"DUPLICATE",""))</f>
        <v/>
      </c>
      <c r="G1716" s="9" t="str">
        <f aca="false">IF($A1716="","",IF(COUNTIF('3. Layout Parts'!$A$2:$A$3001,$A1716)=0,"NOT ON BOARD","OK"))</f>
        <v/>
      </c>
    </row>
    <row r="1717" customFormat="false" ht="15" hidden="false" customHeight="false" outlineLevel="0" collapsed="false">
      <c r="A1717" s="14"/>
      <c r="B1717" s="14"/>
      <c r="C1717" s="15"/>
      <c r="D1717" s="15"/>
      <c r="E1717" s="15"/>
      <c r="F1717" s="9" t="str">
        <f aca="false">IF($A1717="","",IF(COUNTIF($A$2:$A$3001,$A1717)&gt;1,"DUPLICATE",""))</f>
        <v/>
      </c>
      <c r="G1717" s="9" t="str">
        <f aca="false">IF($A1717="","",IF(COUNTIF('3. Layout Parts'!$A$2:$A$3001,$A1717)=0,"NOT ON BOARD","OK"))</f>
        <v/>
      </c>
    </row>
    <row r="1718" customFormat="false" ht="15" hidden="false" customHeight="false" outlineLevel="0" collapsed="false">
      <c r="A1718" s="14"/>
      <c r="B1718" s="14"/>
      <c r="C1718" s="15"/>
      <c r="D1718" s="15"/>
      <c r="E1718" s="15"/>
      <c r="F1718" s="9" t="str">
        <f aca="false">IF($A1718="","",IF(COUNTIF($A$2:$A$3001,$A1718)&gt;1,"DUPLICATE",""))</f>
        <v/>
      </c>
      <c r="G1718" s="9" t="str">
        <f aca="false">IF($A1718="","",IF(COUNTIF('3. Layout Parts'!$A$2:$A$3001,$A1718)=0,"NOT ON BOARD","OK"))</f>
        <v/>
      </c>
    </row>
    <row r="1719" customFormat="false" ht="15" hidden="false" customHeight="false" outlineLevel="0" collapsed="false">
      <c r="A1719" s="14"/>
      <c r="B1719" s="14"/>
      <c r="C1719" s="15"/>
      <c r="D1719" s="15"/>
      <c r="E1719" s="15"/>
      <c r="F1719" s="9" t="str">
        <f aca="false">IF($A1719="","",IF(COUNTIF($A$2:$A$3001,$A1719)&gt;1,"DUPLICATE",""))</f>
        <v/>
      </c>
      <c r="G1719" s="9" t="str">
        <f aca="false">IF($A1719="","",IF(COUNTIF('3. Layout Parts'!$A$2:$A$3001,$A1719)=0,"NOT ON BOARD","OK"))</f>
        <v/>
      </c>
    </row>
    <row r="1720" customFormat="false" ht="15" hidden="false" customHeight="false" outlineLevel="0" collapsed="false">
      <c r="A1720" s="14"/>
      <c r="B1720" s="14"/>
      <c r="C1720" s="15"/>
      <c r="D1720" s="15"/>
      <c r="E1720" s="15"/>
      <c r="F1720" s="9" t="str">
        <f aca="false">IF($A1720="","",IF(COUNTIF($A$2:$A$3001,$A1720)&gt;1,"DUPLICATE",""))</f>
        <v/>
      </c>
      <c r="G1720" s="9" t="str">
        <f aca="false">IF($A1720="","",IF(COUNTIF('3. Layout Parts'!$A$2:$A$3001,$A1720)=0,"NOT ON BOARD","OK"))</f>
        <v/>
      </c>
    </row>
    <row r="1721" customFormat="false" ht="15" hidden="false" customHeight="false" outlineLevel="0" collapsed="false">
      <c r="A1721" s="14"/>
      <c r="B1721" s="14"/>
      <c r="C1721" s="15"/>
      <c r="D1721" s="15"/>
      <c r="E1721" s="15"/>
      <c r="F1721" s="9" t="str">
        <f aca="false">IF($A1721="","",IF(COUNTIF($A$2:$A$3001,$A1721)&gt;1,"DUPLICATE",""))</f>
        <v/>
      </c>
      <c r="G1721" s="9" t="str">
        <f aca="false">IF($A1721="","",IF(COUNTIF('3. Layout Parts'!$A$2:$A$3001,$A1721)=0,"NOT ON BOARD","OK"))</f>
        <v/>
      </c>
    </row>
    <row r="1722" customFormat="false" ht="15" hidden="false" customHeight="false" outlineLevel="0" collapsed="false">
      <c r="A1722" s="14"/>
      <c r="B1722" s="14"/>
      <c r="C1722" s="15"/>
      <c r="D1722" s="15"/>
      <c r="E1722" s="15"/>
      <c r="F1722" s="9" t="str">
        <f aca="false">IF($A1722="","",IF(COUNTIF($A$2:$A$3001,$A1722)&gt;1,"DUPLICATE",""))</f>
        <v/>
      </c>
      <c r="G1722" s="9" t="str">
        <f aca="false">IF($A1722="","",IF(COUNTIF('3. Layout Parts'!$A$2:$A$3001,$A1722)=0,"NOT ON BOARD","OK"))</f>
        <v/>
      </c>
    </row>
    <row r="1723" customFormat="false" ht="15" hidden="false" customHeight="false" outlineLevel="0" collapsed="false">
      <c r="A1723" s="14"/>
      <c r="B1723" s="14"/>
      <c r="C1723" s="15"/>
      <c r="D1723" s="15"/>
      <c r="E1723" s="15"/>
      <c r="F1723" s="9" t="str">
        <f aca="false">IF($A1723="","",IF(COUNTIF($A$2:$A$3001,$A1723)&gt;1,"DUPLICATE",""))</f>
        <v/>
      </c>
      <c r="G1723" s="9" t="str">
        <f aca="false">IF($A1723="","",IF(COUNTIF('3. Layout Parts'!$A$2:$A$3001,$A1723)=0,"NOT ON BOARD","OK"))</f>
        <v/>
      </c>
    </row>
    <row r="1724" customFormat="false" ht="15" hidden="false" customHeight="false" outlineLevel="0" collapsed="false">
      <c r="A1724" s="14"/>
      <c r="B1724" s="14"/>
      <c r="C1724" s="15"/>
      <c r="D1724" s="15"/>
      <c r="E1724" s="15"/>
      <c r="F1724" s="9" t="str">
        <f aca="false">IF($A1724="","",IF(COUNTIF($A$2:$A$3001,$A1724)&gt;1,"DUPLICATE",""))</f>
        <v/>
      </c>
      <c r="G1724" s="9" t="str">
        <f aca="false">IF($A1724="","",IF(COUNTIF('3. Layout Parts'!$A$2:$A$3001,$A1724)=0,"NOT ON BOARD","OK"))</f>
        <v/>
      </c>
    </row>
    <row r="1725" customFormat="false" ht="15" hidden="false" customHeight="false" outlineLevel="0" collapsed="false">
      <c r="A1725" s="14"/>
      <c r="B1725" s="14"/>
      <c r="C1725" s="15"/>
      <c r="D1725" s="15"/>
      <c r="E1725" s="15"/>
      <c r="F1725" s="9" t="str">
        <f aca="false">IF($A1725="","",IF(COUNTIF($A$2:$A$3001,$A1725)&gt;1,"DUPLICATE",""))</f>
        <v/>
      </c>
      <c r="G1725" s="9" t="str">
        <f aca="false">IF($A1725="","",IF(COUNTIF('3. Layout Parts'!$A$2:$A$3001,$A1725)=0,"NOT ON BOARD","OK"))</f>
        <v/>
      </c>
    </row>
    <row r="1726" customFormat="false" ht="15" hidden="false" customHeight="false" outlineLevel="0" collapsed="false">
      <c r="A1726" s="14"/>
      <c r="B1726" s="14"/>
      <c r="C1726" s="15"/>
      <c r="D1726" s="15"/>
      <c r="E1726" s="15"/>
      <c r="F1726" s="9" t="str">
        <f aca="false">IF($A1726="","",IF(COUNTIF($A$2:$A$3001,$A1726)&gt;1,"DUPLICATE",""))</f>
        <v/>
      </c>
      <c r="G1726" s="9" t="str">
        <f aca="false">IF($A1726="","",IF(COUNTIF('3. Layout Parts'!$A$2:$A$3001,$A1726)=0,"NOT ON BOARD","OK"))</f>
        <v/>
      </c>
    </row>
    <row r="1727" customFormat="false" ht="15" hidden="false" customHeight="false" outlineLevel="0" collapsed="false">
      <c r="A1727" s="14"/>
      <c r="B1727" s="14"/>
      <c r="C1727" s="15"/>
      <c r="D1727" s="15"/>
      <c r="E1727" s="15"/>
      <c r="F1727" s="9" t="str">
        <f aca="false">IF($A1727="","",IF(COUNTIF($A$2:$A$3001,$A1727)&gt;1,"DUPLICATE",""))</f>
        <v/>
      </c>
      <c r="G1727" s="9" t="str">
        <f aca="false">IF($A1727="","",IF(COUNTIF('3. Layout Parts'!$A$2:$A$3001,$A1727)=0,"NOT ON BOARD","OK"))</f>
        <v/>
      </c>
    </row>
    <row r="1728" customFormat="false" ht="15" hidden="false" customHeight="false" outlineLevel="0" collapsed="false">
      <c r="A1728" s="14"/>
      <c r="B1728" s="14"/>
      <c r="C1728" s="15"/>
      <c r="D1728" s="15"/>
      <c r="E1728" s="15"/>
      <c r="F1728" s="9" t="str">
        <f aca="false">IF($A1728="","",IF(COUNTIF($A$2:$A$3001,$A1728)&gt;1,"DUPLICATE",""))</f>
        <v/>
      </c>
      <c r="G1728" s="9" t="str">
        <f aca="false">IF($A1728="","",IF(COUNTIF('3. Layout Parts'!$A$2:$A$3001,$A1728)=0,"NOT ON BOARD","OK"))</f>
        <v/>
      </c>
    </row>
    <row r="1729" customFormat="false" ht="15" hidden="false" customHeight="false" outlineLevel="0" collapsed="false">
      <c r="A1729" s="14"/>
      <c r="B1729" s="14"/>
      <c r="C1729" s="15"/>
      <c r="D1729" s="15"/>
      <c r="E1729" s="15"/>
      <c r="F1729" s="9" t="str">
        <f aca="false">IF($A1729="","",IF(COUNTIF($A$2:$A$3001,$A1729)&gt;1,"DUPLICATE",""))</f>
        <v/>
      </c>
      <c r="G1729" s="9" t="str">
        <f aca="false">IF($A1729="","",IF(COUNTIF('3. Layout Parts'!$A$2:$A$3001,$A1729)=0,"NOT ON BOARD","OK"))</f>
        <v/>
      </c>
    </row>
    <row r="1730" customFormat="false" ht="15" hidden="false" customHeight="false" outlineLevel="0" collapsed="false">
      <c r="A1730" s="14"/>
      <c r="B1730" s="14"/>
      <c r="C1730" s="15"/>
      <c r="D1730" s="15"/>
      <c r="E1730" s="15"/>
      <c r="F1730" s="9" t="str">
        <f aca="false">IF($A1730="","",IF(COUNTIF($A$2:$A$3001,$A1730)&gt;1,"DUPLICATE",""))</f>
        <v/>
      </c>
      <c r="G1730" s="9" t="str">
        <f aca="false">IF($A1730="","",IF(COUNTIF('3. Layout Parts'!$A$2:$A$3001,$A1730)=0,"NOT ON BOARD","OK"))</f>
        <v/>
      </c>
    </row>
    <row r="1731" customFormat="false" ht="15" hidden="false" customHeight="false" outlineLevel="0" collapsed="false">
      <c r="A1731" s="14"/>
      <c r="B1731" s="14"/>
      <c r="C1731" s="15"/>
      <c r="D1731" s="15"/>
      <c r="E1731" s="15"/>
      <c r="F1731" s="9" t="str">
        <f aca="false">IF($A1731="","",IF(COUNTIF($A$2:$A$3001,$A1731)&gt;1,"DUPLICATE",""))</f>
        <v/>
      </c>
      <c r="G1731" s="9" t="str">
        <f aca="false">IF($A1731="","",IF(COUNTIF('3. Layout Parts'!$A$2:$A$3001,$A1731)=0,"NOT ON BOARD","OK"))</f>
        <v/>
      </c>
    </row>
    <row r="1732" customFormat="false" ht="15" hidden="false" customHeight="false" outlineLevel="0" collapsed="false">
      <c r="A1732" s="14"/>
      <c r="B1732" s="14"/>
      <c r="C1732" s="15"/>
      <c r="D1732" s="15"/>
      <c r="E1732" s="15"/>
      <c r="F1732" s="9" t="str">
        <f aca="false">IF($A1732="","",IF(COUNTIF($A$2:$A$3001,$A1732)&gt;1,"DUPLICATE",""))</f>
        <v/>
      </c>
      <c r="G1732" s="9" t="str">
        <f aca="false">IF($A1732="","",IF(COUNTIF('3. Layout Parts'!$A$2:$A$3001,$A1732)=0,"NOT ON BOARD","OK"))</f>
        <v/>
      </c>
    </row>
    <row r="1733" customFormat="false" ht="15" hidden="false" customHeight="false" outlineLevel="0" collapsed="false">
      <c r="A1733" s="14"/>
      <c r="B1733" s="14"/>
      <c r="C1733" s="15"/>
      <c r="D1733" s="15"/>
      <c r="E1733" s="15"/>
      <c r="F1733" s="9" t="str">
        <f aca="false">IF($A1733="","",IF(COUNTIF($A$2:$A$3001,$A1733)&gt;1,"DUPLICATE",""))</f>
        <v/>
      </c>
      <c r="G1733" s="9" t="str">
        <f aca="false">IF($A1733="","",IF(COUNTIF('3. Layout Parts'!$A$2:$A$3001,$A1733)=0,"NOT ON BOARD","OK"))</f>
        <v/>
      </c>
    </row>
    <row r="1734" customFormat="false" ht="15" hidden="false" customHeight="false" outlineLevel="0" collapsed="false">
      <c r="A1734" s="14"/>
      <c r="B1734" s="14"/>
      <c r="C1734" s="15"/>
      <c r="D1734" s="15"/>
      <c r="E1734" s="15"/>
      <c r="F1734" s="9" t="str">
        <f aca="false">IF($A1734="","",IF(COUNTIF($A$2:$A$3001,$A1734)&gt;1,"DUPLICATE",""))</f>
        <v/>
      </c>
      <c r="G1734" s="9" t="str">
        <f aca="false">IF($A1734="","",IF(COUNTIF('3. Layout Parts'!$A$2:$A$3001,$A1734)=0,"NOT ON BOARD","OK"))</f>
        <v/>
      </c>
    </row>
    <row r="1735" customFormat="false" ht="15" hidden="false" customHeight="false" outlineLevel="0" collapsed="false">
      <c r="A1735" s="14"/>
      <c r="B1735" s="14"/>
      <c r="C1735" s="15"/>
      <c r="D1735" s="15"/>
      <c r="E1735" s="15"/>
      <c r="F1735" s="9" t="str">
        <f aca="false">IF($A1735="","",IF(COUNTIF($A$2:$A$3001,$A1735)&gt;1,"DUPLICATE",""))</f>
        <v/>
      </c>
      <c r="G1735" s="9" t="str">
        <f aca="false">IF($A1735="","",IF(COUNTIF('3. Layout Parts'!$A$2:$A$3001,$A1735)=0,"NOT ON BOARD","OK"))</f>
        <v/>
      </c>
    </row>
    <row r="1736" customFormat="false" ht="15" hidden="false" customHeight="false" outlineLevel="0" collapsed="false">
      <c r="A1736" s="14"/>
      <c r="B1736" s="14"/>
      <c r="C1736" s="15"/>
      <c r="D1736" s="15"/>
      <c r="E1736" s="15"/>
      <c r="F1736" s="9" t="str">
        <f aca="false">IF($A1736="","",IF(COUNTIF($A$2:$A$3001,$A1736)&gt;1,"DUPLICATE",""))</f>
        <v/>
      </c>
      <c r="G1736" s="9" t="str">
        <f aca="false">IF($A1736="","",IF(COUNTIF('3. Layout Parts'!$A$2:$A$3001,$A1736)=0,"NOT ON BOARD","OK"))</f>
        <v/>
      </c>
    </row>
    <row r="1737" customFormat="false" ht="15" hidden="false" customHeight="false" outlineLevel="0" collapsed="false">
      <c r="A1737" s="14"/>
      <c r="B1737" s="14"/>
      <c r="C1737" s="15"/>
      <c r="D1737" s="15"/>
      <c r="E1737" s="15"/>
      <c r="F1737" s="9" t="str">
        <f aca="false">IF($A1737="","",IF(COUNTIF($A$2:$A$3001,$A1737)&gt;1,"DUPLICATE",""))</f>
        <v/>
      </c>
      <c r="G1737" s="9" t="str">
        <f aca="false">IF($A1737="","",IF(COUNTIF('3. Layout Parts'!$A$2:$A$3001,$A1737)=0,"NOT ON BOARD","OK"))</f>
        <v/>
      </c>
    </row>
    <row r="1738" customFormat="false" ht="15" hidden="false" customHeight="false" outlineLevel="0" collapsed="false">
      <c r="A1738" s="14"/>
      <c r="B1738" s="14"/>
      <c r="C1738" s="15"/>
      <c r="D1738" s="15"/>
      <c r="E1738" s="15"/>
      <c r="F1738" s="9" t="str">
        <f aca="false">IF($A1738="","",IF(COUNTIF($A$2:$A$3001,$A1738)&gt;1,"DUPLICATE",""))</f>
        <v/>
      </c>
      <c r="G1738" s="9" t="str">
        <f aca="false">IF($A1738="","",IF(COUNTIF('3. Layout Parts'!$A$2:$A$3001,$A1738)=0,"NOT ON BOARD","OK"))</f>
        <v/>
      </c>
    </row>
    <row r="1739" customFormat="false" ht="15" hidden="false" customHeight="false" outlineLevel="0" collapsed="false">
      <c r="A1739" s="14"/>
      <c r="B1739" s="14"/>
      <c r="C1739" s="15"/>
      <c r="D1739" s="15"/>
      <c r="E1739" s="15"/>
      <c r="F1739" s="9" t="str">
        <f aca="false">IF($A1739="","",IF(COUNTIF($A$2:$A$3001,$A1739)&gt;1,"DUPLICATE",""))</f>
        <v/>
      </c>
      <c r="G1739" s="9" t="str">
        <f aca="false">IF($A1739="","",IF(COUNTIF('3. Layout Parts'!$A$2:$A$3001,$A1739)=0,"NOT ON BOARD","OK"))</f>
        <v/>
      </c>
    </row>
    <row r="1740" customFormat="false" ht="15" hidden="false" customHeight="false" outlineLevel="0" collapsed="false">
      <c r="A1740" s="14"/>
      <c r="B1740" s="14"/>
      <c r="C1740" s="15"/>
      <c r="D1740" s="15"/>
      <c r="E1740" s="15"/>
      <c r="F1740" s="9" t="str">
        <f aca="false">IF($A1740="","",IF(COUNTIF($A$2:$A$3001,$A1740)&gt;1,"DUPLICATE",""))</f>
        <v/>
      </c>
      <c r="G1740" s="9" t="str">
        <f aca="false">IF($A1740="","",IF(COUNTIF('3. Layout Parts'!$A$2:$A$3001,$A1740)=0,"NOT ON BOARD","OK"))</f>
        <v/>
      </c>
    </row>
    <row r="1741" customFormat="false" ht="15" hidden="false" customHeight="false" outlineLevel="0" collapsed="false">
      <c r="A1741" s="14"/>
      <c r="B1741" s="14"/>
      <c r="C1741" s="15"/>
      <c r="D1741" s="15"/>
      <c r="E1741" s="15"/>
      <c r="F1741" s="9" t="str">
        <f aca="false">IF($A1741="","",IF(COUNTIF($A$2:$A$3001,$A1741)&gt;1,"DUPLICATE",""))</f>
        <v/>
      </c>
      <c r="G1741" s="9" t="str">
        <f aca="false">IF($A1741="","",IF(COUNTIF('3. Layout Parts'!$A$2:$A$3001,$A1741)=0,"NOT ON BOARD","OK"))</f>
        <v/>
      </c>
    </row>
    <row r="1742" customFormat="false" ht="15" hidden="false" customHeight="false" outlineLevel="0" collapsed="false">
      <c r="A1742" s="14"/>
      <c r="B1742" s="14"/>
      <c r="C1742" s="15"/>
      <c r="D1742" s="15"/>
      <c r="E1742" s="15"/>
      <c r="F1742" s="9" t="str">
        <f aca="false">IF($A1742="","",IF(COUNTIF($A$2:$A$3001,$A1742)&gt;1,"DUPLICATE",""))</f>
        <v/>
      </c>
      <c r="G1742" s="9" t="str">
        <f aca="false">IF($A1742="","",IF(COUNTIF('3. Layout Parts'!$A$2:$A$3001,$A1742)=0,"NOT ON BOARD","OK"))</f>
        <v/>
      </c>
    </row>
    <row r="1743" customFormat="false" ht="15" hidden="false" customHeight="false" outlineLevel="0" collapsed="false">
      <c r="A1743" s="14"/>
      <c r="B1743" s="14"/>
      <c r="C1743" s="15"/>
      <c r="D1743" s="15"/>
      <c r="E1743" s="15"/>
      <c r="F1743" s="9" t="str">
        <f aca="false">IF($A1743="","",IF(COUNTIF($A$2:$A$3001,$A1743)&gt;1,"DUPLICATE",""))</f>
        <v/>
      </c>
      <c r="G1743" s="9" t="str">
        <f aca="false">IF($A1743="","",IF(COUNTIF('3. Layout Parts'!$A$2:$A$3001,$A1743)=0,"NOT ON BOARD","OK"))</f>
        <v/>
      </c>
    </row>
    <row r="1744" customFormat="false" ht="15" hidden="false" customHeight="false" outlineLevel="0" collapsed="false">
      <c r="A1744" s="14"/>
      <c r="B1744" s="14"/>
      <c r="C1744" s="15"/>
      <c r="D1744" s="15"/>
      <c r="E1744" s="15"/>
      <c r="F1744" s="9" t="str">
        <f aca="false">IF($A1744="","",IF(COUNTIF($A$2:$A$3001,$A1744)&gt;1,"DUPLICATE",""))</f>
        <v/>
      </c>
      <c r="G1744" s="9" t="str">
        <f aca="false">IF($A1744="","",IF(COUNTIF('3. Layout Parts'!$A$2:$A$3001,$A1744)=0,"NOT ON BOARD","OK"))</f>
        <v/>
      </c>
    </row>
    <row r="1745" customFormat="false" ht="15" hidden="false" customHeight="false" outlineLevel="0" collapsed="false">
      <c r="A1745" s="14"/>
      <c r="B1745" s="14"/>
      <c r="C1745" s="15"/>
      <c r="D1745" s="15"/>
      <c r="E1745" s="15"/>
      <c r="F1745" s="9" t="str">
        <f aca="false">IF($A1745="","",IF(COUNTIF($A$2:$A$3001,$A1745)&gt;1,"DUPLICATE",""))</f>
        <v/>
      </c>
      <c r="G1745" s="9" t="str">
        <f aca="false">IF($A1745="","",IF(COUNTIF('3. Layout Parts'!$A$2:$A$3001,$A1745)=0,"NOT ON BOARD","OK"))</f>
        <v/>
      </c>
    </row>
    <row r="1746" customFormat="false" ht="15" hidden="false" customHeight="false" outlineLevel="0" collapsed="false">
      <c r="A1746" s="14"/>
      <c r="B1746" s="14"/>
      <c r="C1746" s="15"/>
      <c r="D1746" s="15"/>
      <c r="E1746" s="15"/>
      <c r="F1746" s="9" t="str">
        <f aca="false">IF($A1746="","",IF(COUNTIF($A$2:$A$3001,$A1746)&gt;1,"DUPLICATE",""))</f>
        <v/>
      </c>
      <c r="G1746" s="9" t="str">
        <f aca="false">IF($A1746="","",IF(COUNTIF('3. Layout Parts'!$A$2:$A$3001,$A1746)=0,"NOT ON BOARD","OK"))</f>
        <v/>
      </c>
    </row>
    <row r="1747" customFormat="false" ht="15" hidden="false" customHeight="false" outlineLevel="0" collapsed="false">
      <c r="A1747" s="14"/>
      <c r="B1747" s="14"/>
      <c r="C1747" s="15"/>
      <c r="D1747" s="15"/>
      <c r="E1747" s="15"/>
      <c r="F1747" s="9" t="str">
        <f aca="false">IF($A1747="","",IF(COUNTIF($A$2:$A$3001,$A1747)&gt;1,"DUPLICATE",""))</f>
        <v/>
      </c>
      <c r="G1747" s="9" t="str">
        <f aca="false">IF($A1747="","",IF(COUNTIF('3. Layout Parts'!$A$2:$A$3001,$A1747)=0,"NOT ON BOARD","OK"))</f>
        <v/>
      </c>
    </row>
    <row r="1748" customFormat="false" ht="15" hidden="false" customHeight="false" outlineLevel="0" collapsed="false">
      <c r="A1748" s="14"/>
      <c r="B1748" s="14"/>
      <c r="C1748" s="15"/>
      <c r="D1748" s="15"/>
      <c r="E1748" s="15"/>
      <c r="F1748" s="9" t="str">
        <f aca="false">IF($A1748="","",IF(COUNTIF($A$2:$A$3001,$A1748)&gt;1,"DUPLICATE",""))</f>
        <v/>
      </c>
      <c r="G1748" s="9" t="str">
        <f aca="false">IF($A1748="","",IF(COUNTIF('3. Layout Parts'!$A$2:$A$3001,$A1748)=0,"NOT ON BOARD","OK"))</f>
        <v/>
      </c>
    </row>
    <row r="1749" customFormat="false" ht="15" hidden="false" customHeight="false" outlineLevel="0" collapsed="false">
      <c r="A1749" s="14"/>
      <c r="B1749" s="14"/>
      <c r="C1749" s="15"/>
      <c r="D1749" s="15"/>
      <c r="E1749" s="15"/>
      <c r="F1749" s="9" t="str">
        <f aca="false">IF($A1749="","",IF(COUNTIF($A$2:$A$3001,$A1749)&gt;1,"DUPLICATE",""))</f>
        <v/>
      </c>
      <c r="G1749" s="9" t="str">
        <f aca="false">IF($A1749="","",IF(COUNTIF('3. Layout Parts'!$A$2:$A$3001,$A1749)=0,"NOT ON BOARD","OK"))</f>
        <v/>
      </c>
    </row>
    <row r="1750" customFormat="false" ht="15" hidden="false" customHeight="false" outlineLevel="0" collapsed="false">
      <c r="A1750" s="14"/>
      <c r="B1750" s="14"/>
      <c r="C1750" s="15"/>
      <c r="D1750" s="15"/>
      <c r="E1750" s="15"/>
      <c r="F1750" s="9" t="str">
        <f aca="false">IF($A1750="","",IF(COUNTIF($A$2:$A$3001,$A1750)&gt;1,"DUPLICATE",""))</f>
        <v/>
      </c>
      <c r="G1750" s="9" t="str">
        <f aca="false">IF($A1750="","",IF(COUNTIF('3. Layout Parts'!$A$2:$A$3001,$A1750)=0,"NOT ON BOARD","OK"))</f>
        <v/>
      </c>
    </row>
    <row r="1751" customFormat="false" ht="15" hidden="false" customHeight="false" outlineLevel="0" collapsed="false">
      <c r="A1751" s="14"/>
      <c r="B1751" s="14"/>
      <c r="C1751" s="15"/>
      <c r="D1751" s="15"/>
      <c r="E1751" s="15"/>
      <c r="F1751" s="9" t="str">
        <f aca="false">IF($A1751="","",IF(COUNTIF($A$2:$A$3001,$A1751)&gt;1,"DUPLICATE",""))</f>
        <v/>
      </c>
      <c r="G1751" s="9" t="str">
        <f aca="false">IF($A1751="","",IF(COUNTIF('3. Layout Parts'!$A$2:$A$3001,$A1751)=0,"NOT ON BOARD","OK"))</f>
        <v/>
      </c>
    </row>
    <row r="1752" customFormat="false" ht="15" hidden="false" customHeight="false" outlineLevel="0" collapsed="false">
      <c r="A1752" s="14"/>
      <c r="B1752" s="14"/>
      <c r="C1752" s="15"/>
      <c r="D1752" s="15"/>
      <c r="E1752" s="15"/>
      <c r="F1752" s="9" t="str">
        <f aca="false">IF($A1752="","",IF(COUNTIF($A$2:$A$3001,$A1752)&gt;1,"DUPLICATE",""))</f>
        <v/>
      </c>
      <c r="G1752" s="9" t="str">
        <f aca="false">IF($A1752="","",IF(COUNTIF('3. Layout Parts'!$A$2:$A$3001,$A1752)=0,"NOT ON BOARD","OK"))</f>
        <v/>
      </c>
    </row>
    <row r="1753" customFormat="false" ht="15" hidden="false" customHeight="false" outlineLevel="0" collapsed="false">
      <c r="A1753" s="14"/>
      <c r="B1753" s="14"/>
      <c r="C1753" s="15"/>
      <c r="D1753" s="15"/>
      <c r="E1753" s="15"/>
      <c r="F1753" s="9" t="str">
        <f aca="false">IF($A1753="","",IF(COUNTIF($A$2:$A$3001,$A1753)&gt;1,"DUPLICATE",""))</f>
        <v/>
      </c>
      <c r="G1753" s="9" t="str">
        <f aca="false">IF($A1753="","",IF(COUNTIF('3. Layout Parts'!$A$2:$A$3001,$A1753)=0,"NOT ON BOARD","OK"))</f>
        <v/>
      </c>
    </row>
    <row r="1754" customFormat="false" ht="15" hidden="false" customHeight="false" outlineLevel="0" collapsed="false">
      <c r="A1754" s="14"/>
      <c r="B1754" s="14"/>
      <c r="C1754" s="15"/>
      <c r="D1754" s="15"/>
      <c r="E1754" s="15"/>
      <c r="F1754" s="9" t="str">
        <f aca="false">IF($A1754="","",IF(COUNTIF($A$2:$A$3001,$A1754)&gt;1,"DUPLICATE",""))</f>
        <v/>
      </c>
      <c r="G1754" s="9" t="str">
        <f aca="false">IF($A1754="","",IF(COUNTIF('3. Layout Parts'!$A$2:$A$3001,$A1754)=0,"NOT ON BOARD","OK"))</f>
        <v/>
      </c>
    </row>
    <row r="1755" customFormat="false" ht="15" hidden="false" customHeight="false" outlineLevel="0" collapsed="false">
      <c r="A1755" s="14"/>
      <c r="B1755" s="14"/>
      <c r="C1755" s="15"/>
      <c r="D1755" s="15"/>
      <c r="E1755" s="15"/>
      <c r="F1755" s="9" t="str">
        <f aca="false">IF($A1755="","",IF(COUNTIF($A$2:$A$3001,$A1755)&gt;1,"DUPLICATE",""))</f>
        <v/>
      </c>
      <c r="G1755" s="9" t="str">
        <f aca="false">IF($A1755="","",IF(COUNTIF('3. Layout Parts'!$A$2:$A$3001,$A1755)=0,"NOT ON BOARD","OK"))</f>
        <v/>
      </c>
    </row>
    <row r="1756" customFormat="false" ht="15" hidden="false" customHeight="false" outlineLevel="0" collapsed="false">
      <c r="A1756" s="14"/>
      <c r="B1756" s="14"/>
      <c r="C1756" s="15"/>
      <c r="D1756" s="15"/>
      <c r="E1756" s="15"/>
      <c r="F1756" s="9" t="str">
        <f aca="false">IF($A1756="","",IF(COUNTIF($A$2:$A$3001,$A1756)&gt;1,"DUPLICATE",""))</f>
        <v/>
      </c>
      <c r="G1756" s="9" t="str">
        <f aca="false">IF($A1756="","",IF(COUNTIF('3. Layout Parts'!$A$2:$A$3001,$A1756)=0,"NOT ON BOARD","OK"))</f>
        <v/>
      </c>
    </row>
    <row r="1757" customFormat="false" ht="15" hidden="false" customHeight="false" outlineLevel="0" collapsed="false">
      <c r="A1757" s="14"/>
      <c r="B1757" s="14"/>
      <c r="C1757" s="15"/>
      <c r="D1757" s="15"/>
      <c r="E1757" s="15"/>
      <c r="F1757" s="9" t="str">
        <f aca="false">IF($A1757="","",IF(COUNTIF($A$2:$A$3001,$A1757)&gt;1,"DUPLICATE",""))</f>
        <v/>
      </c>
      <c r="G1757" s="9" t="str">
        <f aca="false">IF($A1757="","",IF(COUNTIF('3. Layout Parts'!$A$2:$A$3001,$A1757)=0,"NOT ON BOARD","OK"))</f>
        <v/>
      </c>
    </row>
    <row r="1758" customFormat="false" ht="15" hidden="false" customHeight="false" outlineLevel="0" collapsed="false">
      <c r="A1758" s="14"/>
      <c r="B1758" s="14"/>
      <c r="C1758" s="15"/>
      <c r="D1758" s="15"/>
      <c r="E1758" s="15"/>
      <c r="F1758" s="9" t="str">
        <f aca="false">IF($A1758="","",IF(COUNTIF($A$2:$A$3001,$A1758)&gt;1,"DUPLICATE",""))</f>
        <v/>
      </c>
      <c r="G1758" s="9" t="str">
        <f aca="false">IF($A1758="","",IF(COUNTIF('3. Layout Parts'!$A$2:$A$3001,$A1758)=0,"NOT ON BOARD","OK"))</f>
        <v/>
      </c>
    </row>
    <row r="1759" customFormat="false" ht="15" hidden="false" customHeight="false" outlineLevel="0" collapsed="false">
      <c r="A1759" s="14"/>
      <c r="B1759" s="14"/>
      <c r="C1759" s="15"/>
      <c r="D1759" s="15"/>
      <c r="E1759" s="15"/>
      <c r="F1759" s="9" t="str">
        <f aca="false">IF($A1759="","",IF(COUNTIF($A$2:$A$3001,$A1759)&gt;1,"DUPLICATE",""))</f>
        <v/>
      </c>
      <c r="G1759" s="9" t="str">
        <f aca="false">IF($A1759="","",IF(COUNTIF('3. Layout Parts'!$A$2:$A$3001,$A1759)=0,"NOT ON BOARD","OK"))</f>
        <v/>
      </c>
    </row>
    <row r="1760" customFormat="false" ht="15" hidden="false" customHeight="false" outlineLevel="0" collapsed="false">
      <c r="A1760" s="14"/>
      <c r="B1760" s="14"/>
      <c r="C1760" s="15"/>
      <c r="D1760" s="15"/>
      <c r="E1760" s="15"/>
      <c r="F1760" s="9" t="str">
        <f aca="false">IF($A1760="","",IF(COUNTIF($A$2:$A$3001,$A1760)&gt;1,"DUPLICATE",""))</f>
        <v/>
      </c>
      <c r="G1760" s="9" t="str">
        <f aca="false">IF($A1760="","",IF(COUNTIF('3. Layout Parts'!$A$2:$A$3001,$A1760)=0,"NOT ON BOARD","OK"))</f>
        <v/>
      </c>
    </row>
    <row r="1761" customFormat="false" ht="15" hidden="false" customHeight="false" outlineLevel="0" collapsed="false">
      <c r="A1761" s="14"/>
      <c r="B1761" s="14"/>
      <c r="C1761" s="15"/>
      <c r="D1761" s="15"/>
      <c r="E1761" s="15"/>
      <c r="F1761" s="9" t="str">
        <f aca="false">IF($A1761="","",IF(COUNTIF($A$2:$A$3001,$A1761)&gt;1,"DUPLICATE",""))</f>
        <v/>
      </c>
      <c r="G1761" s="9" t="str">
        <f aca="false">IF($A1761="","",IF(COUNTIF('3. Layout Parts'!$A$2:$A$3001,$A1761)=0,"NOT ON BOARD","OK"))</f>
        <v/>
      </c>
    </row>
    <row r="1762" customFormat="false" ht="15" hidden="false" customHeight="false" outlineLevel="0" collapsed="false">
      <c r="A1762" s="14"/>
      <c r="B1762" s="14"/>
      <c r="C1762" s="15"/>
      <c r="D1762" s="15"/>
      <c r="E1762" s="15"/>
      <c r="F1762" s="9" t="str">
        <f aca="false">IF($A1762="","",IF(COUNTIF($A$2:$A$3001,$A1762)&gt;1,"DUPLICATE",""))</f>
        <v/>
      </c>
      <c r="G1762" s="9" t="str">
        <f aca="false">IF($A1762="","",IF(COUNTIF('3. Layout Parts'!$A$2:$A$3001,$A1762)=0,"NOT ON BOARD","OK"))</f>
        <v/>
      </c>
    </row>
    <row r="1763" customFormat="false" ht="15" hidden="false" customHeight="false" outlineLevel="0" collapsed="false">
      <c r="A1763" s="14"/>
      <c r="B1763" s="14"/>
      <c r="C1763" s="15"/>
      <c r="D1763" s="15"/>
      <c r="E1763" s="15"/>
      <c r="F1763" s="9" t="str">
        <f aca="false">IF($A1763="","",IF(COUNTIF($A$2:$A$3001,$A1763)&gt;1,"DUPLICATE",""))</f>
        <v/>
      </c>
      <c r="G1763" s="9" t="str">
        <f aca="false">IF($A1763="","",IF(COUNTIF('3. Layout Parts'!$A$2:$A$3001,$A1763)=0,"NOT ON BOARD","OK"))</f>
        <v/>
      </c>
    </row>
    <row r="1764" customFormat="false" ht="15" hidden="false" customHeight="false" outlineLevel="0" collapsed="false">
      <c r="A1764" s="14"/>
      <c r="B1764" s="14"/>
      <c r="C1764" s="15"/>
      <c r="D1764" s="15"/>
      <c r="E1764" s="15"/>
      <c r="F1764" s="9" t="str">
        <f aca="false">IF($A1764="","",IF(COUNTIF($A$2:$A$3001,$A1764)&gt;1,"DUPLICATE",""))</f>
        <v/>
      </c>
      <c r="G1764" s="9" t="str">
        <f aca="false">IF($A1764="","",IF(COUNTIF('3. Layout Parts'!$A$2:$A$3001,$A1764)=0,"NOT ON BOARD","OK"))</f>
        <v/>
      </c>
    </row>
    <row r="1765" customFormat="false" ht="15" hidden="false" customHeight="false" outlineLevel="0" collapsed="false">
      <c r="A1765" s="14"/>
      <c r="B1765" s="14"/>
      <c r="C1765" s="15"/>
      <c r="D1765" s="15"/>
      <c r="E1765" s="15"/>
      <c r="F1765" s="9" t="str">
        <f aca="false">IF($A1765="","",IF(COUNTIF($A$2:$A$3001,$A1765)&gt;1,"DUPLICATE",""))</f>
        <v/>
      </c>
      <c r="G1765" s="9" t="str">
        <f aca="false">IF($A1765="","",IF(COUNTIF('3. Layout Parts'!$A$2:$A$3001,$A1765)=0,"NOT ON BOARD","OK"))</f>
        <v/>
      </c>
    </row>
    <row r="1766" customFormat="false" ht="15" hidden="false" customHeight="false" outlineLevel="0" collapsed="false">
      <c r="A1766" s="14"/>
      <c r="B1766" s="14"/>
      <c r="C1766" s="15"/>
      <c r="D1766" s="15"/>
      <c r="E1766" s="15"/>
      <c r="F1766" s="9" t="str">
        <f aca="false">IF($A1766="","",IF(COUNTIF($A$2:$A$3001,$A1766)&gt;1,"DUPLICATE",""))</f>
        <v/>
      </c>
      <c r="G1766" s="9" t="str">
        <f aca="false">IF($A1766="","",IF(COUNTIF('3. Layout Parts'!$A$2:$A$3001,$A1766)=0,"NOT ON BOARD","OK"))</f>
        <v/>
      </c>
    </row>
    <row r="1767" customFormat="false" ht="15" hidden="false" customHeight="false" outlineLevel="0" collapsed="false">
      <c r="A1767" s="14"/>
      <c r="B1767" s="14"/>
      <c r="C1767" s="15"/>
      <c r="D1767" s="15"/>
      <c r="E1767" s="15"/>
      <c r="F1767" s="9" t="str">
        <f aca="false">IF($A1767="","",IF(COUNTIF($A$2:$A$3001,$A1767)&gt;1,"DUPLICATE",""))</f>
        <v/>
      </c>
      <c r="G1767" s="9" t="str">
        <f aca="false">IF($A1767="","",IF(COUNTIF('3. Layout Parts'!$A$2:$A$3001,$A1767)=0,"NOT ON BOARD","OK"))</f>
        <v/>
      </c>
    </row>
    <row r="1768" customFormat="false" ht="15" hidden="false" customHeight="false" outlineLevel="0" collapsed="false">
      <c r="A1768" s="14"/>
      <c r="B1768" s="14"/>
      <c r="C1768" s="15"/>
      <c r="D1768" s="15"/>
      <c r="E1768" s="15"/>
      <c r="F1768" s="9" t="str">
        <f aca="false">IF($A1768="","",IF(COUNTIF($A$2:$A$3001,$A1768)&gt;1,"DUPLICATE",""))</f>
        <v/>
      </c>
      <c r="G1768" s="9" t="str">
        <f aca="false">IF($A1768="","",IF(COUNTIF('3. Layout Parts'!$A$2:$A$3001,$A1768)=0,"NOT ON BOARD","OK"))</f>
        <v/>
      </c>
    </row>
    <row r="1769" customFormat="false" ht="15" hidden="false" customHeight="false" outlineLevel="0" collapsed="false">
      <c r="A1769" s="14"/>
      <c r="B1769" s="14"/>
      <c r="C1769" s="15"/>
      <c r="D1769" s="15"/>
      <c r="E1769" s="15"/>
      <c r="F1769" s="9" t="str">
        <f aca="false">IF($A1769="","",IF(COUNTIF($A$2:$A$3001,$A1769)&gt;1,"DUPLICATE",""))</f>
        <v/>
      </c>
      <c r="G1769" s="9" t="str">
        <f aca="false">IF($A1769="","",IF(COUNTIF('3. Layout Parts'!$A$2:$A$3001,$A1769)=0,"NOT ON BOARD","OK"))</f>
        <v/>
      </c>
    </row>
    <row r="1770" customFormat="false" ht="15" hidden="false" customHeight="false" outlineLevel="0" collapsed="false">
      <c r="A1770" s="14"/>
      <c r="B1770" s="14"/>
      <c r="C1770" s="15"/>
      <c r="D1770" s="15"/>
      <c r="E1770" s="15"/>
      <c r="F1770" s="9" t="str">
        <f aca="false">IF($A1770="","",IF(COUNTIF($A$2:$A$3001,$A1770)&gt;1,"DUPLICATE",""))</f>
        <v/>
      </c>
      <c r="G1770" s="9" t="str">
        <f aca="false">IF($A1770="","",IF(COUNTIF('3. Layout Parts'!$A$2:$A$3001,$A1770)=0,"NOT ON BOARD","OK"))</f>
        <v/>
      </c>
    </row>
    <row r="1771" customFormat="false" ht="15" hidden="false" customHeight="false" outlineLevel="0" collapsed="false">
      <c r="A1771" s="14"/>
      <c r="B1771" s="14"/>
      <c r="C1771" s="15"/>
      <c r="D1771" s="15"/>
      <c r="E1771" s="15"/>
      <c r="F1771" s="9" t="str">
        <f aca="false">IF($A1771="","",IF(COUNTIF($A$2:$A$3001,$A1771)&gt;1,"DUPLICATE",""))</f>
        <v/>
      </c>
      <c r="G1771" s="9" t="str">
        <f aca="false">IF($A1771="","",IF(COUNTIF('3. Layout Parts'!$A$2:$A$3001,$A1771)=0,"NOT ON BOARD","OK"))</f>
        <v/>
      </c>
    </row>
    <row r="1772" customFormat="false" ht="15" hidden="false" customHeight="false" outlineLevel="0" collapsed="false">
      <c r="A1772" s="14"/>
      <c r="B1772" s="14"/>
      <c r="C1772" s="15"/>
      <c r="D1772" s="15"/>
      <c r="E1772" s="15"/>
      <c r="F1772" s="9" t="str">
        <f aca="false">IF($A1772="","",IF(COUNTIF($A$2:$A$3001,$A1772)&gt;1,"DUPLICATE",""))</f>
        <v/>
      </c>
      <c r="G1772" s="9" t="str">
        <f aca="false">IF($A1772="","",IF(COUNTIF('3. Layout Parts'!$A$2:$A$3001,$A1772)=0,"NOT ON BOARD","OK"))</f>
        <v/>
      </c>
    </row>
    <row r="1773" customFormat="false" ht="15" hidden="false" customHeight="false" outlineLevel="0" collapsed="false">
      <c r="A1773" s="14"/>
      <c r="B1773" s="14"/>
      <c r="C1773" s="15"/>
      <c r="D1773" s="15"/>
      <c r="E1773" s="15"/>
      <c r="F1773" s="9" t="str">
        <f aca="false">IF($A1773="","",IF(COUNTIF($A$2:$A$3001,$A1773)&gt;1,"DUPLICATE",""))</f>
        <v/>
      </c>
      <c r="G1773" s="9" t="str">
        <f aca="false">IF($A1773="","",IF(COUNTIF('3. Layout Parts'!$A$2:$A$3001,$A1773)=0,"NOT ON BOARD","OK"))</f>
        <v/>
      </c>
    </row>
    <row r="1774" customFormat="false" ht="15" hidden="false" customHeight="false" outlineLevel="0" collapsed="false">
      <c r="A1774" s="14"/>
      <c r="B1774" s="14"/>
      <c r="C1774" s="15"/>
      <c r="D1774" s="15"/>
      <c r="E1774" s="15"/>
      <c r="F1774" s="9" t="str">
        <f aca="false">IF($A1774="","",IF(COUNTIF($A$2:$A$3001,$A1774)&gt;1,"DUPLICATE",""))</f>
        <v/>
      </c>
      <c r="G1774" s="9" t="str">
        <f aca="false">IF($A1774="","",IF(COUNTIF('3. Layout Parts'!$A$2:$A$3001,$A1774)=0,"NOT ON BOARD","OK"))</f>
        <v/>
      </c>
    </row>
    <row r="1775" customFormat="false" ht="15" hidden="false" customHeight="false" outlineLevel="0" collapsed="false">
      <c r="A1775" s="14"/>
      <c r="B1775" s="14"/>
      <c r="C1775" s="15"/>
      <c r="D1775" s="15"/>
      <c r="E1775" s="15"/>
      <c r="F1775" s="9" t="str">
        <f aca="false">IF($A1775="","",IF(COUNTIF($A$2:$A$3001,$A1775)&gt;1,"DUPLICATE",""))</f>
        <v/>
      </c>
      <c r="G1775" s="9" t="str">
        <f aca="false">IF($A1775="","",IF(COUNTIF('3. Layout Parts'!$A$2:$A$3001,$A1775)=0,"NOT ON BOARD","OK"))</f>
        <v/>
      </c>
    </row>
    <row r="1776" customFormat="false" ht="15" hidden="false" customHeight="false" outlineLevel="0" collapsed="false">
      <c r="A1776" s="14"/>
      <c r="B1776" s="14"/>
      <c r="C1776" s="15"/>
      <c r="D1776" s="15"/>
      <c r="E1776" s="15"/>
      <c r="F1776" s="9" t="str">
        <f aca="false">IF($A1776="","",IF(COUNTIF($A$2:$A$3001,$A1776)&gt;1,"DUPLICATE",""))</f>
        <v/>
      </c>
      <c r="G1776" s="9" t="str">
        <f aca="false">IF($A1776="","",IF(COUNTIF('3. Layout Parts'!$A$2:$A$3001,$A1776)=0,"NOT ON BOARD","OK"))</f>
        <v/>
      </c>
    </row>
    <row r="1777" customFormat="false" ht="15" hidden="false" customHeight="false" outlineLevel="0" collapsed="false">
      <c r="A1777" s="14"/>
      <c r="B1777" s="14"/>
      <c r="C1777" s="15"/>
      <c r="D1777" s="15"/>
      <c r="E1777" s="15"/>
      <c r="F1777" s="9" t="str">
        <f aca="false">IF($A1777="","",IF(COUNTIF($A$2:$A$3001,$A1777)&gt;1,"DUPLICATE",""))</f>
        <v/>
      </c>
      <c r="G1777" s="9" t="str">
        <f aca="false">IF($A1777="","",IF(COUNTIF('3. Layout Parts'!$A$2:$A$3001,$A1777)=0,"NOT ON BOARD","OK"))</f>
        <v/>
      </c>
    </row>
    <row r="1778" customFormat="false" ht="15" hidden="false" customHeight="false" outlineLevel="0" collapsed="false">
      <c r="A1778" s="14"/>
      <c r="B1778" s="14"/>
      <c r="C1778" s="15"/>
      <c r="D1778" s="15"/>
      <c r="E1778" s="15"/>
      <c r="F1778" s="9" t="str">
        <f aca="false">IF($A1778="","",IF(COUNTIF($A$2:$A$3001,$A1778)&gt;1,"DUPLICATE",""))</f>
        <v/>
      </c>
      <c r="G1778" s="9" t="str">
        <f aca="false">IF($A1778="","",IF(COUNTIF('3. Layout Parts'!$A$2:$A$3001,$A1778)=0,"NOT ON BOARD","OK"))</f>
        <v/>
      </c>
    </row>
    <row r="1779" customFormat="false" ht="15" hidden="false" customHeight="false" outlineLevel="0" collapsed="false">
      <c r="A1779" s="14"/>
      <c r="B1779" s="14"/>
      <c r="C1779" s="15"/>
      <c r="D1779" s="15"/>
      <c r="E1779" s="15"/>
      <c r="F1779" s="9" t="str">
        <f aca="false">IF($A1779="","",IF(COUNTIF($A$2:$A$3001,$A1779)&gt;1,"DUPLICATE",""))</f>
        <v/>
      </c>
      <c r="G1779" s="9" t="str">
        <f aca="false">IF($A1779="","",IF(COUNTIF('3. Layout Parts'!$A$2:$A$3001,$A1779)=0,"NOT ON BOARD","OK"))</f>
        <v/>
      </c>
    </row>
    <row r="1780" customFormat="false" ht="15" hidden="false" customHeight="false" outlineLevel="0" collapsed="false">
      <c r="A1780" s="14"/>
      <c r="B1780" s="14"/>
      <c r="C1780" s="15"/>
      <c r="D1780" s="15"/>
      <c r="E1780" s="15"/>
      <c r="F1780" s="9" t="str">
        <f aca="false">IF($A1780="","",IF(COUNTIF($A$2:$A$3001,$A1780)&gt;1,"DUPLICATE",""))</f>
        <v/>
      </c>
      <c r="G1780" s="9" t="str">
        <f aca="false">IF($A1780="","",IF(COUNTIF('3. Layout Parts'!$A$2:$A$3001,$A1780)=0,"NOT ON BOARD","OK"))</f>
        <v/>
      </c>
    </row>
    <row r="1781" customFormat="false" ht="15" hidden="false" customHeight="false" outlineLevel="0" collapsed="false">
      <c r="A1781" s="14"/>
      <c r="B1781" s="14"/>
      <c r="C1781" s="15"/>
      <c r="D1781" s="15"/>
      <c r="E1781" s="15"/>
      <c r="F1781" s="9" t="str">
        <f aca="false">IF($A1781="","",IF(COUNTIF($A$2:$A$3001,$A1781)&gt;1,"DUPLICATE",""))</f>
        <v/>
      </c>
      <c r="G1781" s="9" t="str">
        <f aca="false">IF($A1781="","",IF(COUNTIF('3. Layout Parts'!$A$2:$A$3001,$A1781)=0,"NOT ON BOARD","OK"))</f>
        <v/>
      </c>
    </row>
    <row r="1782" customFormat="false" ht="15" hidden="false" customHeight="false" outlineLevel="0" collapsed="false">
      <c r="A1782" s="14"/>
      <c r="B1782" s="14"/>
      <c r="C1782" s="15"/>
      <c r="D1782" s="15"/>
      <c r="E1782" s="15"/>
      <c r="F1782" s="9" t="str">
        <f aca="false">IF($A1782="","",IF(COUNTIF($A$2:$A$3001,$A1782)&gt;1,"DUPLICATE",""))</f>
        <v/>
      </c>
      <c r="G1782" s="9" t="str">
        <f aca="false">IF($A1782="","",IF(COUNTIF('3. Layout Parts'!$A$2:$A$3001,$A1782)=0,"NOT ON BOARD","OK"))</f>
        <v/>
      </c>
    </row>
    <row r="1783" customFormat="false" ht="15" hidden="false" customHeight="false" outlineLevel="0" collapsed="false">
      <c r="A1783" s="14"/>
      <c r="B1783" s="14"/>
      <c r="C1783" s="15"/>
      <c r="D1783" s="15"/>
      <c r="E1783" s="15"/>
      <c r="F1783" s="9" t="str">
        <f aca="false">IF($A1783="","",IF(COUNTIF($A$2:$A$3001,$A1783)&gt;1,"DUPLICATE",""))</f>
        <v/>
      </c>
      <c r="G1783" s="9" t="str">
        <f aca="false">IF($A1783="","",IF(COUNTIF('3. Layout Parts'!$A$2:$A$3001,$A1783)=0,"NOT ON BOARD","OK"))</f>
        <v/>
      </c>
    </row>
    <row r="1784" customFormat="false" ht="15" hidden="false" customHeight="false" outlineLevel="0" collapsed="false">
      <c r="A1784" s="14"/>
      <c r="B1784" s="14"/>
      <c r="C1784" s="15"/>
      <c r="D1784" s="15"/>
      <c r="E1784" s="15"/>
      <c r="F1784" s="9" t="str">
        <f aca="false">IF($A1784="","",IF(COUNTIF($A$2:$A$3001,$A1784)&gt;1,"DUPLICATE",""))</f>
        <v/>
      </c>
      <c r="G1784" s="9" t="str">
        <f aca="false">IF($A1784="","",IF(COUNTIF('3. Layout Parts'!$A$2:$A$3001,$A1784)=0,"NOT ON BOARD","OK"))</f>
        <v/>
      </c>
    </row>
    <row r="1785" customFormat="false" ht="15" hidden="false" customHeight="false" outlineLevel="0" collapsed="false">
      <c r="A1785" s="14"/>
      <c r="B1785" s="14"/>
      <c r="C1785" s="15"/>
      <c r="D1785" s="15"/>
      <c r="E1785" s="15"/>
      <c r="F1785" s="9" t="str">
        <f aca="false">IF($A1785="","",IF(COUNTIF($A$2:$A$3001,$A1785)&gt;1,"DUPLICATE",""))</f>
        <v/>
      </c>
      <c r="G1785" s="9" t="str">
        <f aca="false">IF($A1785="","",IF(COUNTIF('3. Layout Parts'!$A$2:$A$3001,$A1785)=0,"NOT ON BOARD","OK"))</f>
        <v/>
      </c>
    </row>
    <row r="1786" customFormat="false" ht="15" hidden="false" customHeight="false" outlineLevel="0" collapsed="false">
      <c r="A1786" s="14"/>
      <c r="B1786" s="14"/>
      <c r="C1786" s="15"/>
      <c r="D1786" s="15"/>
      <c r="E1786" s="15"/>
      <c r="F1786" s="9" t="str">
        <f aca="false">IF($A1786="","",IF(COUNTIF($A$2:$A$3001,$A1786)&gt;1,"DUPLICATE",""))</f>
        <v/>
      </c>
      <c r="G1786" s="9" t="str">
        <f aca="false">IF($A1786="","",IF(COUNTIF('3. Layout Parts'!$A$2:$A$3001,$A1786)=0,"NOT ON BOARD","OK"))</f>
        <v/>
      </c>
    </row>
    <row r="1787" customFormat="false" ht="15" hidden="false" customHeight="false" outlineLevel="0" collapsed="false">
      <c r="A1787" s="14"/>
      <c r="B1787" s="14"/>
      <c r="C1787" s="15"/>
      <c r="D1787" s="15"/>
      <c r="E1787" s="15"/>
      <c r="F1787" s="9" t="str">
        <f aca="false">IF($A1787="","",IF(COUNTIF($A$2:$A$3001,$A1787)&gt;1,"DUPLICATE",""))</f>
        <v/>
      </c>
      <c r="G1787" s="9" t="str">
        <f aca="false">IF($A1787="","",IF(COUNTIF('3. Layout Parts'!$A$2:$A$3001,$A1787)=0,"NOT ON BOARD","OK"))</f>
        <v/>
      </c>
    </row>
    <row r="1788" customFormat="false" ht="15" hidden="false" customHeight="false" outlineLevel="0" collapsed="false">
      <c r="A1788" s="14"/>
      <c r="B1788" s="14"/>
      <c r="C1788" s="15"/>
      <c r="D1788" s="15"/>
      <c r="E1788" s="15"/>
      <c r="F1788" s="9" t="str">
        <f aca="false">IF($A1788="","",IF(COUNTIF($A$2:$A$3001,$A1788)&gt;1,"DUPLICATE",""))</f>
        <v/>
      </c>
      <c r="G1788" s="9" t="str">
        <f aca="false">IF($A1788="","",IF(COUNTIF('3. Layout Parts'!$A$2:$A$3001,$A1788)=0,"NOT ON BOARD","OK"))</f>
        <v/>
      </c>
    </row>
    <row r="1789" customFormat="false" ht="15" hidden="false" customHeight="false" outlineLevel="0" collapsed="false">
      <c r="A1789" s="14"/>
      <c r="B1789" s="14"/>
      <c r="C1789" s="15"/>
      <c r="D1789" s="15"/>
      <c r="E1789" s="15"/>
      <c r="F1789" s="9" t="str">
        <f aca="false">IF($A1789="","",IF(COUNTIF($A$2:$A$3001,$A1789)&gt;1,"DUPLICATE",""))</f>
        <v/>
      </c>
      <c r="G1789" s="9" t="str">
        <f aca="false">IF($A1789="","",IF(COUNTIF('3. Layout Parts'!$A$2:$A$3001,$A1789)=0,"NOT ON BOARD","OK"))</f>
        <v/>
      </c>
    </row>
    <row r="1790" customFormat="false" ht="15" hidden="false" customHeight="false" outlineLevel="0" collapsed="false">
      <c r="A1790" s="14"/>
      <c r="B1790" s="14"/>
      <c r="C1790" s="15"/>
      <c r="D1790" s="15"/>
      <c r="E1790" s="15"/>
      <c r="F1790" s="9" t="str">
        <f aca="false">IF($A1790="","",IF(COUNTIF($A$2:$A$3001,$A1790)&gt;1,"DUPLICATE",""))</f>
        <v/>
      </c>
      <c r="G1790" s="9" t="str">
        <f aca="false">IF($A1790="","",IF(COUNTIF('3. Layout Parts'!$A$2:$A$3001,$A1790)=0,"NOT ON BOARD","OK"))</f>
        <v/>
      </c>
    </row>
    <row r="1791" customFormat="false" ht="15" hidden="false" customHeight="false" outlineLevel="0" collapsed="false">
      <c r="A1791" s="14"/>
      <c r="B1791" s="14"/>
      <c r="C1791" s="15"/>
      <c r="D1791" s="15"/>
      <c r="E1791" s="15"/>
      <c r="F1791" s="9" t="str">
        <f aca="false">IF($A1791="","",IF(COUNTIF($A$2:$A$3001,$A1791)&gt;1,"DUPLICATE",""))</f>
        <v/>
      </c>
      <c r="G1791" s="9" t="str">
        <f aca="false">IF($A1791="","",IF(COUNTIF('3. Layout Parts'!$A$2:$A$3001,$A1791)=0,"NOT ON BOARD","OK"))</f>
        <v/>
      </c>
    </row>
    <row r="1792" customFormat="false" ht="15" hidden="false" customHeight="false" outlineLevel="0" collapsed="false">
      <c r="A1792" s="14"/>
      <c r="B1792" s="14"/>
      <c r="C1792" s="15"/>
      <c r="D1792" s="15"/>
      <c r="E1792" s="15"/>
      <c r="F1792" s="9" t="str">
        <f aca="false">IF($A1792="","",IF(COUNTIF($A$2:$A$3001,$A1792)&gt;1,"DUPLICATE",""))</f>
        <v/>
      </c>
      <c r="G1792" s="9" t="str">
        <f aca="false">IF($A1792="","",IF(COUNTIF('3. Layout Parts'!$A$2:$A$3001,$A1792)=0,"NOT ON BOARD","OK"))</f>
        <v/>
      </c>
    </row>
    <row r="1793" customFormat="false" ht="15" hidden="false" customHeight="false" outlineLevel="0" collapsed="false">
      <c r="A1793" s="14"/>
      <c r="B1793" s="14"/>
      <c r="C1793" s="15"/>
      <c r="D1793" s="15"/>
      <c r="E1793" s="15"/>
      <c r="F1793" s="9" t="str">
        <f aca="false">IF($A1793="","",IF(COUNTIF($A$2:$A$3001,$A1793)&gt;1,"DUPLICATE",""))</f>
        <v/>
      </c>
      <c r="G1793" s="9" t="str">
        <f aca="false">IF($A1793="","",IF(COUNTIF('3. Layout Parts'!$A$2:$A$3001,$A1793)=0,"NOT ON BOARD","OK"))</f>
        <v/>
      </c>
    </row>
    <row r="1794" customFormat="false" ht="15" hidden="false" customHeight="false" outlineLevel="0" collapsed="false">
      <c r="A1794" s="14"/>
      <c r="B1794" s="14"/>
      <c r="C1794" s="15"/>
      <c r="D1794" s="15"/>
      <c r="E1794" s="15"/>
      <c r="F1794" s="9" t="str">
        <f aca="false">IF($A1794="","",IF(COUNTIF($A$2:$A$3001,$A1794)&gt;1,"DUPLICATE",""))</f>
        <v/>
      </c>
      <c r="G1794" s="9" t="str">
        <f aca="false">IF($A1794="","",IF(COUNTIF('3. Layout Parts'!$A$2:$A$3001,$A1794)=0,"NOT ON BOARD","OK"))</f>
        <v/>
      </c>
    </row>
    <row r="1795" customFormat="false" ht="15" hidden="false" customHeight="false" outlineLevel="0" collapsed="false">
      <c r="A1795" s="14"/>
      <c r="B1795" s="14"/>
      <c r="C1795" s="15"/>
      <c r="D1795" s="15"/>
      <c r="E1795" s="15"/>
      <c r="F1795" s="9" t="str">
        <f aca="false">IF($A1795="","",IF(COUNTIF($A$2:$A$3001,$A1795)&gt;1,"DUPLICATE",""))</f>
        <v/>
      </c>
      <c r="G1795" s="9" t="str">
        <f aca="false">IF($A1795="","",IF(COUNTIF('3. Layout Parts'!$A$2:$A$3001,$A1795)=0,"NOT ON BOARD","OK"))</f>
        <v/>
      </c>
    </row>
    <row r="1796" customFormat="false" ht="15" hidden="false" customHeight="false" outlineLevel="0" collapsed="false">
      <c r="A1796" s="14"/>
      <c r="B1796" s="14"/>
      <c r="C1796" s="15"/>
      <c r="D1796" s="15"/>
      <c r="E1796" s="15"/>
      <c r="F1796" s="9" t="str">
        <f aca="false">IF($A1796="","",IF(COUNTIF($A$2:$A$3001,$A1796)&gt;1,"DUPLICATE",""))</f>
        <v/>
      </c>
      <c r="G1796" s="9" t="str">
        <f aca="false">IF($A1796="","",IF(COUNTIF('3. Layout Parts'!$A$2:$A$3001,$A1796)=0,"NOT ON BOARD","OK"))</f>
        <v/>
      </c>
    </row>
    <row r="1797" customFormat="false" ht="15" hidden="false" customHeight="false" outlineLevel="0" collapsed="false">
      <c r="A1797" s="14"/>
      <c r="B1797" s="14"/>
      <c r="C1797" s="15"/>
      <c r="D1797" s="15"/>
      <c r="E1797" s="15"/>
      <c r="F1797" s="9" t="str">
        <f aca="false">IF($A1797="","",IF(COUNTIF($A$2:$A$3001,$A1797)&gt;1,"DUPLICATE",""))</f>
        <v/>
      </c>
      <c r="G1797" s="9" t="str">
        <f aca="false">IF($A1797="","",IF(COUNTIF('3. Layout Parts'!$A$2:$A$3001,$A1797)=0,"NOT ON BOARD","OK"))</f>
        <v/>
      </c>
    </row>
    <row r="1798" customFormat="false" ht="15" hidden="false" customHeight="false" outlineLevel="0" collapsed="false">
      <c r="A1798" s="14"/>
      <c r="B1798" s="14"/>
      <c r="C1798" s="15"/>
      <c r="D1798" s="15"/>
      <c r="E1798" s="15"/>
      <c r="F1798" s="9" t="str">
        <f aca="false">IF($A1798="","",IF(COUNTIF($A$2:$A$3001,$A1798)&gt;1,"DUPLICATE",""))</f>
        <v/>
      </c>
      <c r="G1798" s="9" t="str">
        <f aca="false">IF($A1798="","",IF(COUNTIF('3. Layout Parts'!$A$2:$A$3001,$A1798)=0,"NOT ON BOARD","OK"))</f>
        <v/>
      </c>
    </row>
    <row r="1799" customFormat="false" ht="15" hidden="false" customHeight="false" outlineLevel="0" collapsed="false">
      <c r="A1799" s="14"/>
      <c r="B1799" s="14"/>
      <c r="C1799" s="15"/>
      <c r="D1799" s="15"/>
      <c r="E1799" s="15"/>
      <c r="F1799" s="9" t="str">
        <f aca="false">IF($A1799="","",IF(COUNTIF($A$2:$A$3001,$A1799)&gt;1,"DUPLICATE",""))</f>
        <v/>
      </c>
      <c r="G1799" s="9" t="str">
        <f aca="false">IF($A1799="","",IF(COUNTIF('3. Layout Parts'!$A$2:$A$3001,$A1799)=0,"NOT ON BOARD","OK"))</f>
        <v/>
      </c>
    </row>
    <row r="1800" customFormat="false" ht="15" hidden="false" customHeight="false" outlineLevel="0" collapsed="false">
      <c r="A1800" s="14"/>
      <c r="B1800" s="14"/>
      <c r="C1800" s="15"/>
      <c r="D1800" s="15"/>
      <c r="E1800" s="15"/>
      <c r="F1800" s="9" t="str">
        <f aca="false">IF($A1800="","",IF(COUNTIF($A$2:$A$3001,$A1800)&gt;1,"DUPLICATE",""))</f>
        <v/>
      </c>
      <c r="G1800" s="9" t="str">
        <f aca="false">IF($A1800="","",IF(COUNTIF('3. Layout Parts'!$A$2:$A$3001,$A1800)=0,"NOT ON BOARD","OK"))</f>
        <v/>
      </c>
    </row>
    <row r="1801" customFormat="false" ht="15" hidden="false" customHeight="false" outlineLevel="0" collapsed="false">
      <c r="A1801" s="14"/>
      <c r="B1801" s="14"/>
      <c r="C1801" s="15"/>
      <c r="D1801" s="15"/>
      <c r="E1801" s="15"/>
      <c r="F1801" s="9" t="str">
        <f aca="false">IF($A1801="","",IF(COUNTIF($A$2:$A$3001,$A1801)&gt;1,"DUPLICATE",""))</f>
        <v/>
      </c>
      <c r="G1801" s="9" t="str">
        <f aca="false">IF($A1801="","",IF(COUNTIF('3. Layout Parts'!$A$2:$A$3001,$A1801)=0,"NOT ON BOARD","OK"))</f>
        <v/>
      </c>
    </row>
    <row r="1802" customFormat="false" ht="15" hidden="false" customHeight="false" outlineLevel="0" collapsed="false">
      <c r="A1802" s="14"/>
      <c r="B1802" s="14"/>
      <c r="C1802" s="15"/>
      <c r="D1802" s="15"/>
      <c r="E1802" s="15"/>
      <c r="F1802" s="9" t="str">
        <f aca="false">IF($A1802="","",IF(COUNTIF($A$2:$A$3001,$A1802)&gt;1,"DUPLICATE",""))</f>
        <v/>
      </c>
      <c r="G1802" s="9" t="str">
        <f aca="false">IF($A1802="","",IF(COUNTIF('3. Layout Parts'!$A$2:$A$3001,$A1802)=0,"NOT ON BOARD","OK"))</f>
        <v/>
      </c>
    </row>
    <row r="1803" customFormat="false" ht="15" hidden="false" customHeight="false" outlineLevel="0" collapsed="false">
      <c r="A1803" s="14"/>
      <c r="B1803" s="14"/>
      <c r="C1803" s="15"/>
      <c r="D1803" s="15"/>
      <c r="E1803" s="15"/>
      <c r="F1803" s="9" t="str">
        <f aca="false">IF($A1803="","",IF(COUNTIF($A$2:$A$3001,$A1803)&gt;1,"DUPLICATE",""))</f>
        <v/>
      </c>
      <c r="G1803" s="9" t="str">
        <f aca="false">IF($A1803="","",IF(COUNTIF('3. Layout Parts'!$A$2:$A$3001,$A1803)=0,"NOT ON BOARD","OK"))</f>
        <v/>
      </c>
    </row>
    <row r="1804" customFormat="false" ht="15" hidden="false" customHeight="false" outlineLevel="0" collapsed="false">
      <c r="A1804" s="14"/>
      <c r="B1804" s="14"/>
      <c r="C1804" s="15"/>
      <c r="D1804" s="15"/>
      <c r="E1804" s="15"/>
      <c r="F1804" s="9" t="str">
        <f aca="false">IF($A1804="","",IF(COUNTIF($A$2:$A$3001,$A1804)&gt;1,"DUPLICATE",""))</f>
        <v/>
      </c>
      <c r="G1804" s="9" t="str">
        <f aca="false">IF($A1804="","",IF(COUNTIF('3. Layout Parts'!$A$2:$A$3001,$A1804)=0,"NOT ON BOARD","OK"))</f>
        <v/>
      </c>
    </row>
    <row r="1805" customFormat="false" ht="15" hidden="false" customHeight="false" outlineLevel="0" collapsed="false">
      <c r="A1805" s="14"/>
      <c r="B1805" s="14"/>
      <c r="C1805" s="15"/>
      <c r="D1805" s="15"/>
      <c r="E1805" s="15"/>
      <c r="F1805" s="9" t="str">
        <f aca="false">IF($A1805="","",IF(COUNTIF($A$2:$A$3001,$A1805)&gt;1,"DUPLICATE",""))</f>
        <v/>
      </c>
      <c r="G1805" s="9" t="str">
        <f aca="false">IF($A1805="","",IF(COUNTIF('3. Layout Parts'!$A$2:$A$3001,$A1805)=0,"NOT ON BOARD","OK"))</f>
        <v/>
      </c>
    </row>
    <row r="1806" customFormat="false" ht="15" hidden="false" customHeight="false" outlineLevel="0" collapsed="false">
      <c r="A1806" s="14"/>
      <c r="B1806" s="14"/>
      <c r="C1806" s="15"/>
      <c r="D1806" s="15"/>
      <c r="E1806" s="15"/>
      <c r="F1806" s="9" t="str">
        <f aca="false">IF($A1806="","",IF(COUNTIF($A$2:$A$3001,$A1806)&gt;1,"DUPLICATE",""))</f>
        <v/>
      </c>
      <c r="G1806" s="9" t="str">
        <f aca="false">IF($A1806="","",IF(COUNTIF('3. Layout Parts'!$A$2:$A$3001,$A1806)=0,"NOT ON BOARD","OK"))</f>
        <v/>
      </c>
    </row>
    <row r="1807" customFormat="false" ht="15" hidden="false" customHeight="false" outlineLevel="0" collapsed="false">
      <c r="A1807" s="14"/>
      <c r="B1807" s="14"/>
      <c r="C1807" s="15"/>
      <c r="D1807" s="15"/>
      <c r="E1807" s="15"/>
      <c r="F1807" s="9" t="str">
        <f aca="false">IF($A1807="","",IF(COUNTIF($A$2:$A$3001,$A1807)&gt;1,"DUPLICATE",""))</f>
        <v/>
      </c>
      <c r="G1807" s="9" t="str">
        <f aca="false">IF($A1807="","",IF(COUNTIF('3. Layout Parts'!$A$2:$A$3001,$A1807)=0,"NOT ON BOARD","OK"))</f>
        <v/>
      </c>
    </row>
    <row r="1808" customFormat="false" ht="15" hidden="false" customHeight="false" outlineLevel="0" collapsed="false">
      <c r="A1808" s="14"/>
      <c r="B1808" s="14"/>
      <c r="C1808" s="15"/>
      <c r="D1808" s="15"/>
      <c r="E1808" s="15"/>
      <c r="F1808" s="9" t="str">
        <f aca="false">IF($A1808="","",IF(COUNTIF($A$2:$A$3001,$A1808)&gt;1,"DUPLICATE",""))</f>
        <v/>
      </c>
      <c r="G1808" s="9" t="str">
        <f aca="false">IF($A1808="","",IF(COUNTIF('3. Layout Parts'!$A$2:$A$3001,$A1808)=0,"NOT ON BOARD","OK"))</f>
        <v/>
      </c>
    </row>
    <row r="1809" customFormat="false" ht="15" hidden="false" customHeight="false" outlineLevel="0" collapsed="false">
      <c r="A1809" s="14"/>
      <c r="B1809" s="14"/>
      <c r="C1809" s="15"/>
      <c r="D1809" s="15"/>
      <c r="E1809" s="15"/>
      <c r="F1809" s="9" t="str">
        <f aca="false">IF($A1809="","",IF(COUNTIF($A$2:$A$3001,$A1809)&gt;1,"DUPLICATE",""))</f>
        <v/>
      </c>
      <c r="G1809" s="9" t="str">
        <f aca="false">IF($A1809="","",IF(COUNTIF('3. Layout Parts'!$A$2:$A$3001,$A1809)=0,"NOT ON BOARD","OK"))</f>
        <v/>
      </c>
    </row>
    <row r="1810" customFormat="false" ht="15" hidden="false" customHeight="false" outlineLevel="0" collapsed="false">
      <c r="A1810" s="14"/>
      <c r="B1810" s="14"/>
      <c r="C1810" s="15"/>
      <c r="D1810" s="15"/>
      <c r="E1810" s="15"/>
      <c r="F1810" s="9" t="str">
        <f aca="false">IF($A1810="","",IF(COUNTIF($A$2:$A$3001,$A1810)&gt;1,"DUPLICATE",""))</f>
        <v/>
      </c>
      <c r="G1810" s="9" t="str">
        <f aca="false">IF($A1810="","",IF(COUNTIF('3. Layout Parts'!$A$2:$A$3001,$A1810)=0,"NOT ON BOARD","OK"))</f>
        <v/>
      </c>
    </row>
    <row r="1811" customFormat="false" ht="15" hidden="false" customHeight="false" outlineLevel="0" collapsed="false">
      <c r="A1811" s="14"/>
      <c r="B1811" s="14"/>
      <c r="C1811" s="15"/>
      <c r="D1811" s="15"/>
      <c r="E1811" s="15"/>
      <c r="F1811" s="9" t="str">
        <f aca="false">IF($A1811="","",IF(COUNTIF($A$2:$A$3001,$A1811)&gt;1,"DUPLICATE",""))</f>
        <v/>
      </c>
      <c r="G1811" s="9" t="str">
        <f aca="false">IF($A1811="","",IF(COUNTIF('3. Layout Parts'!$A$2:$A$3001,$A1811)=0,"NOT ON BOARD","OK"))</f>
        <v/>
      </c>
    </row>
    <row r="1812" customFormat="false" ht="15" hidden="false" customHeight="false" outlineLevel="0" collapsed="false">
      <c r="A1812" s="14"/>
      <c r="B1812" s="14"/>
      <c r="C1812" s="15"/>
      <c r="D1812" s="15"/>
      <c r="E1812" s="15"/>
      <c r="F1812" s="9" t="str">
        <f aca="false">IF($A1812="","",IF(COUNTIF($A$2:$A$3001,$A1812)&gt;1,"DUPLICATE",""))</f>
        <v/>
      </c>
      <c r="G1812" s="9" t="str">
        <f aca="false">IF($A1812="","",IF(COUNTIF('3. Layout Parts'!$A$2:$A$3001,$A1812)=0,"NOT ON BOARD","OK"))</f>
        <v/>
      </c>
    </row>
    <row r="1813" customFormat="false" ht="15" hidden="false" customHeight="false" outlineLevel="0" collapsed="false">
      <c r="A1813" s="14"/>
      <c r="B1813" s="14"/>
      <c r="C1813" s="15"/>
      <c r="D1813" s="15"/>
      <c r="E1813" s="15"/>
      <c r="F1813" s="9" t="str">
        <f aca="false">IF($A1813="","",IF(COUNTIF($A$2:$A$3001,$A1813)&gt;1,"DUPLICATE",""))</f>
        <v/>
      </c>
      <c r="G1813" s="9" t="str">
        <f aca="false">IF($A1813="","",IF(COUNTIF('3. Layout Parts'!$A$2:$A$3001,$A1813)=0,"NOT ON BOARD","OK"))</f>
        <v/>
      </c>
    </row>
    <row r="1814" customFormat="false" ht="15" hidden="false" customHeight="false" outlineLevel="0" collapsed="false">
      <c r="A1814" s="14"/>
      <c r="B1814" s="14"/>
      <c r="C1814" s="15"/>
      <c r="D1814" s="15"/>
      <c r="E1814" s="15"/>
      <c r="F1814" s="9" t="str">
        <f aca="false">IF($A1814="","",IF(COUNTIF($A$2:$A$3001,$A1814)&gt;1,"DUPLICATE",""))</f>
        <v/>
      </c>
      <c r="G1814" s="9" t="str">
        <f aca="false">IF($A1814="","",IF(COUNTIF('3. Layout Parts'!$A$2:$A$3001,$A1814)=0,"NOT ON BOARD","OK"))</f>
        <v/>
      </c>
    </row>
    <row r="1815" customFormat="false" ht="15" hidden="false" customHeight="false" outlineLevel="0" collapsed="false">
      <c r="A1815" s="14"/>
      <c r="B1815" s="14"/>
      <c r="C1815" s="15"/>
      <c r="D1815" s="15"/>
      <c r="E1815" s="15"/>
      <c r="F1815" s="9" t="str">
        <f aca="false">IF($A1815="","",IF(COUNTIF($A$2:$A$3001,$A1815)&gt;1,"DUPLICATE",""))</f>
        <v/>
      </c>
      <c r="G1815" s="9" t="str">
        <f aca="false">IF($A1815="","",IF(COUNTIF('3. Layout Parts'!$A$2:$A$3001,$A1815)=0,"NOT ON BOARD","OK"))</f>
        <v/>
      </c>
    </row>
    <row r="1816" customFormat="false" ht="15" hidden="false" customHeight="false" outlineLevel="0" collapsed="false">
      <c r="A1816" s="14"/>
      <c r="B1816" s="14"/>
      <c r="C1816" s="15"/>
      <c r="D1816" s="15"/>
      <c r="E1816" s="15"/>
      <c r="F1816" s="9" t="str">
        <f aca="false">IF($A1816="","",IF(COUNTIF($A$2:$A$3001,$A1816)&gt;1,"DUPLICATE",""))</f>
        <v/>
      </c>
      <c r="G1816" s="9" t="str">
        <f aca="false">IF($A1816="","",IF(COUNTIF('3. Layout Parts'!$A$2:$A$3001,$A1816)=0,"NOT ON BOARD","OK"))</f>
        <v/>
      </c>
    </row>
    <row r="1817" customFormat="false" ht="15" hidden="false" customHeight="false" outlineLevel="0" collapsed="false">
      <c r="A1817" s="14"/>
      <c r="B1817" s="14"/>
      <c r="C1817" s="15"/>
      <c r="D1817" s="15"/>
      <c r="E1817" s="15"/>
      <c r="F1817" s="9" t="str">
        <f aca="false">IF($A1817="","",IF(COUNTIF($A$2:$A$3001,$A1817)&gt;1,"DUPLICATE",""))</f>
        <v/>
      </c>
      <c r="G1817" s="9" t="str">
        <f aca="false">IF($A1817="","",IF(COUNTIF('3. Layout Parts'!$A$2:$A$3001,$A1817)=0,"NOT ON BOARD","OK"))</f>
        <v/>
      </c>
    </row>
    <row r="1818" customFormat="false" ht="15" hidden="false" customHeight="false" outlineLevel="0" collapsed="false">
      <c r="A1818" s="14"/>
      <c r="B1818" s="14"/>
      <c r="C1818" s="15"/>
      <c r="D1818" s="15"/>
      <c r="E1818" s="15"/>
      <c r="F1818" s="9" t="str">
        <f aca="false">IF($A1818="","",IF(COUNTIF($A$2:$A$3001,$A1818)&gt;1,"DUPLICATE",""))</f>
        <v/>
      </c>
      <c r="G1818" s="9" t="str">
        <f aca="false">IF($A1818="","",IF(COUNTIF('3. Layout Parts'!$A$2:$A$3001,$A1818)=0,"NOT ON BOARD","OK"))</f>
        <v/>
      </c>
    </row>
    <row r="1819" customFormat="false" ht="15" hidden="false" customHeight="false" outlineLevel="0" collapsed="false">
      <c r="A1819" s="14"/>
      <c r="B1819" s="14"/>
      <c r="C1819" s="15"/>
      <c r="D1819" s="15"/>
      <c r="E1819" s="15"/>
      <c r="F1819" s="9" t="str">
        <f aca="false">IF($A1819="","",IF(COUNTIF($A$2:$A$3001,$A1819)&gt;1,"DUPLICATE",""))</f>
        <v/>
      </c>
      <c r="G1819" s="9" t="str">
        <f aca="false">IF($A1819="","",IF(COUNTIF('3. Layout Parts'!$A$2:$A$3001,$A1819)=0,"NOT ON BOARD","OK"))</f>
        <v/>
      </c>
    </row>
    <row r="1820" customFormat="false" ht="15" hidden="false" customHeight="false" outlineLevel="0" collapsed="false">
      <c r="A1820" s="14"/>
      <c r="B1820" s="14"/>
      <c r="C1820" s="15"/>
      <c r="D1820" s="15"/>
      <c r="E1820" s="15"/>
      <c r="F1820" s="9" t="str">
        <f aca="false">IF($A1820="","",IF(COUNTIF($A$2:$A$3001,$A1820)&gt;1,"DUPLICATE",""))</f>
        <v/>
      </c>
      <c r="G1820" s="9" t="str">
        <f aca="false">IF($A1820="","",IF(COUNTIF('3. Layout Parts'!$A$2:$A$3001,$A1820)=0,"NOT ON BOARD","OK"))</f>
        <v/>
      </c>
    </row>
    <row r="1821" customFormat="false" ht="15" hidden="false" customHeight="false" outlineLevel="0" collapsed="false">
      <c r="A1821" s="14"/>
      <c r="B1821" s="14"/>
      <c r="C1821" s="15"/>
      <c r="D1821" s="15"/>
      <c r="E1821" s="15"/>
      <c r="F1821" s="9" t="str">
        <f aca="false">IF($A1821="","",IF(COUNTIF($A$2:$A$3001,$A1821)&gt;1,"DUPLICATE",""))</f>
        <v/>
      </c>
      <c r="G1821" s="9" t="str">
        <f aca="false">IF($A1821="","",IF(COUNTIF('3. Layout Parts'!$A$2:$A$3001,$A1821)=0,"NOT ON BOARD","OK"))</f>
        <v/>
      </c>
    </row>
    <row r="1822" customFormat="false" ht="15" hidden="false" customHeight="false" outlineLevel="0" collapsed="false">
      <c r="A1822" s="14"/>
      <c r="B1822" s="14"/>
      <c r="C1822" s="15"/>
      <c r="D1822" s="15"/>
      <c r="E1822" s="15"/>
      <c r="F1822" s="9" t="str">
        <f aca="false">IF($A1822="","",IF(COUNTIF($A$2:$A$3001,$A1822)&gt;1,"DUPLICATE",""))</f>
        <v/>
      </c>
      <c r="G1822" s="9" t="str">
        <f aca="false">IF($A1822="","",IF(COUNTIF('3. Layout Parts'!$A$2:$A$3001,$A1822)=0,"NOT ON BOARD","OK"))</f>
        <v/>
      </c>
    </row>
    <row r="1823" customFormat="false" ht="15" hidden="false" customHeight="false" outlineLevel="0" collapsed="false">
      <c r="A1823" s="14"/>
      <c r="B1823" s="14"/>
      <c r="C1823" s="15"/>
      <c r="D1823" s="15"/>
      <c r="E1823" s="15"/>
      <c r="F1823" s="9" t="str">
        <f aca="false">IF($A1823="","",IF(COUNTIF($A$2:$A$3001,$A1823)&gt;1,"DUPLICATE",""))</f>
        <v/>
      </c>
      <c r="G1823" s="9" t="str">
        <f aca="false">IF($A1823="","",IF(COUNTIF('3. Layout Parts'!$A$2:$A$3001,$A1823)=0,"NOT ON BOARD","OK"))</f>
        <v/>
      </c>
    </row>
    <row r="1824" customFormat="false" ht="15" hidden="false" customHeight="false" outlineLevel="0" collapsed="false">
      <c r="A1824" s="14"/>
      <c r="B1824" s="14"/>
      <c r="C1824" s="15"/>
      <c r="D1824" s="15"/>
      <c r="E1824" s="15"/>
      <c r="F1824" s="9" t="str">
        <f aca="false">IF($A1824="","",IF(COUNTIF($A$2:$A$3001,$A1824)&gt;1,"DUPLICATE",""))</f>
        <v/>
      </c>
      <c r="G1824" s="9" t="str">
        <f aca="false">IF($A1824="","",IF(COUNTIF('3. Layout Parts'!$A$2:$A$3001,$A1824)=0,"NOT ON BOARD","OK"))</f>
        <v/>
      </c>
    </row>
    <row r="1825" customFormat="false" ht="15" hidden="false" customHeight="false" outlineLevel="0" collapsed="false">
      <c r="A1825" s="14"/>
      <c r="B1825" s="14"/>
      <c r="C1825" s="15"/>
      <c r="D1825" s="15"/>
      <c r="E1825" s="15"/>
      <c r="F1825" s="9" t="str">
        <f aca="false">IF($A1825="","",IF(COUNTIF($A$2:$A$3001,$A1825)&gt;1,"DUPLICATE",""))</f>
        <v/>
      </c>
      <c r="G1825" s="9" t="str">
        <f aca="false">IF($A1825="","",IF(COUNTIF('3. Layout Parts'!$A$2:$A$3001,$A1825)=0,"NOT ON BOARD","OK"))</f>
        <v/>
      </c>
    </row>
    <row r="1826" customFormat="false" ht="15" hidden="false" customHeight="false" outlineLevel="0" collapsed="false">
      <c r="A1826" s="14"/>
      <c r="B1826" s="14"/>
      <c r="C1826" s="15"/>
      <c r="D1826" s="15"/>
      <c r="E1826" s="15"/>
      <c r="F1826" s="9" t="str">
        <f aca="false">IF($A1826="","",IF(COUNTIF($A$2:$A$3001,$A1826)&gt;1,"DUPLICATE",""))</f>
        <v/>
      </c>
      <c r="G1826" s="9" t="str">
        <f aca="false">IF($A1826="","",IF(COUNTIF('3. Layout Parts'!$A$2:$A$3001,$A1826)=0,"NOT ON BOARD","OK"))</f>
        <v/>
      </c>
    </row>
    <row r="1827" customFormat="false" ht="15" hidden="false" customHeight="false" outlineLevel="0" collapsed="false">
      <c r="A1827" s="14"/>
      <c r="B1827" s="14"/>
      <c r="C1827" s="15"/>
      <c r="D1827" s="15"/>
      <c r="E1827" s="15"/>
      <c r="F1827" s="9" t="str">
        <f aca="false">IF($A1827="","",IF(COUNTIF($A$2:$A$3001,$A1827)&gt;1,"DUPLICATE",""))</f>
        <v/>
      </c>
      <c r="G1827" s="9" t="str">
        <f aca="false">IF($A1827="","",IF(COUNTIF('3. Layout Parts'!$A$2:$A$3001,$A1827)=0,"NOT ON BOARD","OK"))</f>
        <v/>
      </c>
    </row>
    <row r="1828" customFormat="false" ht="15" hidden="false" customHeight="false" outlineLevel="0" collapsed="false">
      <c r="A1828" s="14"/>
      <c r="B1828" s="14"/>
      <c r="C1828" s="15"/>
      <c r="D1828" s="15"/>
      <c r="E1828" s="15"/>
      <c r="F1828" s="9" t="str">
        <f aca="false">IF($A1828="","",IF(COUNTIF($A$2:$A$3001,$A1828)&gt;1,"DUPLICATE",""))</f>
        <v/>
      </c>
      <c r="G1828" s="9" t="str">
        <f aca="false">IF($A1828="","",IF(COUNTIF('3. Layout Parts'!$A$2:$A$3001,$A1828)=0,"NOT ON BOARD","OK"))</f>
        <v/>
      </c>
    </row>
    <row r="1829" customFormat="false" ht="15" hidden="false" customHeight="false" outlineLevel="0" collapsed="false">
      <c r="A1829" s="14"/>
      <c r="B1829" s="14"/>
      <c r="C1829" s="15"/>
      <c r="D1829" s="15"/>
      <c r="E1829" s="15"/>
      <c r="F1829" s="9" t="str">
        <f aca="false">IF($A1829="","",IF(COUNTIF($A$2:$A$3001,$A1829)&gt;1,"DUPLICATE",""))</f>
        <v/>
      </c>
      <c r="G1829" s="9" t="str">
        <f aca="false">IF($A1829="","",IF(COUNTIF('3. Layout Parts'!$A$2:$A$3001,$A1829)=0,"NOT ON BOARD","OK"))</f>
        <v/>
      </c>
    </row>
    <row r="1830" customFormat="false" ht="15" hidden="false" customHeight="false" outlineLevel="0" collapsed="false">
      <c r="A1830" s="14"/>
      <c r="B1830" s="14"/>
      <c r="C1830" s="15"/>
      <c r="D1830" s="15"/>
      <c r="E1830" s="15"/>
      <c r="F1830" s="9" t="str">
        <f aca="false">IF($A1830="","",IF(COUNTIF($A$2:$A$3001,$A1830)&gt;1,"DUPLICATE",""))</f>
        <v/>
      </c>
      <c r="G1830" s="9" t="str">
        <f aca="false">IF($A1830="","",IF(COUNTIF('3. Layout Parts'!$A$2:$A$3001,$A1830)=0,"NOT ON BOARD","OK"))</f>
        <v/>
      </c>
    </row>
    <row r="1831" customFormat="false" ht="15" hidden="false" customHeight="false" outlineLevel="0" collapsed="false">
      <c r="A1831" s="14"/>
      <c r="B1831" s="14"/>
      <c r="C1831" s="15"/>
      <c r="D1831" s="15"/>
      <c r="E1831" s="15"/>
      <c r="F1831" s="9" t="str">
        <f aca="false">IF($A1831="","",IF(COUNTIF($A$2:$A$3001,$A1831)&gt;1,"DUPLICATE",""))</f>
        <v/>
      </c>
      <c r="G1831" s="9" t="str">
        <f aca="false">IF($A1831="","",IF(COUNTIF('3. Layout Parts'!$A$2:$A$3001,$A1831)=0,"NOT ON BOARD","OK"))</f>
        <v/>
      </c>
    </row>
    <row r="1832" customFormat="false" ht="15" hidden="false" customHeight="false" outlineLevel="0" collapsed="false">
      <c r="A1832" s="14"/>
      <c r="B1832" s="14"/>
      <c r="C1832" s="15"/>
      <c r="D1832" s="15"/>
      <c r="E1832" s="15"/>
      <c r="F1832" s="9" t="str">
        <f aca="false">IF($A1832="","",IF(COUNTIF($A$2:$A$3001,$A1832)&gt;1,"DUPLICATE",""))</f>
        <v/>
      </c>
      <c r="G1832" s="9" t="str">
        <f aca="false">IF($A1832="","",IF(COUNTIF('3. Layout Parts'!$A$2:$A$3001,$A1832)=0,"NOT ON BOARD","OK"))</f>
        <v/>
      </c>
    </row>
    <row r="1833" customFormat="false" ht="15" hidden="false" customHeight="false" outlineLevel="0" collapsed="false">
      <c r="A1833" s="14"/>
      <c r="B1833" s="14"/>
      <c r="C1833" s="15"/>
      <c r="D1833" s="15"/>
      <c r="E1833" s="15"/>
      <c r="F1833" s="9" t="str">
        <f aca="false">IF($A1833="","",IF(COUNTIF($A$2:$A$3001,$A1833)&gt;1,"DUPLICATE",""))</f>
        <v/>
      </c>
      <c r="G1833" s="9" t="str">
        <f aca="false">IF($A1833="","",IF(COUNTIF('3. Layout Parts'!$A$2:$A$3001,$A1833)=0,"NOT ON BOARD","OK"))</f>
        <v/>
      </c>
    </row>
    <row r="1834" customFormat="false" ht="15" hidden="false" customHeight="false" outlineLevel="0" collapsed="false">
      <c r="A1834" s="14"/>
      <c r="B1834" s="14"/>
      <c r="C1834" s="15"/>
      <c r="D1834" s="15"/>
      <c r="E1834" s="15"/>
      <c r="F1834" s="9" t="str">
        <f aca="false">IF($A1834="","",IF(COUNTIF($A$2:$A$3001,$A1834)&gt;1,"DUPLICATE",""))</f>
        <v/>
      </c>
      <c r="G1834" s="9" t="str">
        <f aca="false">IF($A1834="","",IF(COUNTIF('3. Layout Parts'!$A$2:$A$3001,$A1834)=0,"NOT ON BOARD","OK"))</f>
        <v/>
      </c>
    </row>
    <row r="1835" customFormat="false" ht="15" hidden="false" customHeight="false" outlineLevel="0" collapsed="false">
      <c r="A1835" s="14"/>
      <c r="B1835" s="14"/>
      <c r="C1835" s="15"/>
      <c r="D1835" s="15"/>
      <c r="E1835" s="15"/>
      <c r="F1835" s="9" t="str">
        <f aca="false">IF($A1835="","",IF(COUNTIF($A$2:$A$3001,$A1835)&gt;1,"DUPLICATE",""))</f>
        <v/>
      </c>
      <c r="G1835" s="9" t="str">
        <f aca="false">IF($A1835="","",IF(COUNTIF('3. Layout Parts'!$A$2:$A$3001,$A1835)=0,"NOT ON BOARD","OK"))</f>
        <v/>
      </c>
    </row>
    <row r="1836" customFormat="false" ht="15" hidden="false" customHeight="false" outlineLevel="0" collapsed="false">
      <c r="A1836" s="14"/>
      <c r="B1836" s="14"/>
      <c r="C1836" s="15"/>
      <c r="D1836" s="15"/>
      <c r="E1836" s="15"/>
      <c r="F1836" s="9" t="str">
        <f aca="false">IF($A1836="","",IF(COUNTIF($A$2:$A$3001,$A1836)&gt;1,"DUPLICATE",""))</f>
        <v/>
      </c>
      <c r="G1836" s="9" t="str">
        <f aca="false">IF($A1836="","",IF(COUNTIF('3. Layout Parts'!$A$2:$A$3001,$A1836)=0,"NOT ON BOARD","OK"))</f>
        <v/>
      </c>
    </row>
    <row r="1837" customFormat="false" ht="15" hidden="false" customHeight="false" outlineLevel="0" collapsed="false">
      <c r="A1837" s="14"/>
      <c r="B1837" s="14"/>
      <c r="C1837" s="15"/>
      <c r="D1837" s="15"/>
      <c r="E1837" s="15"/>
      <c r="F1837" s="9" t="str">
        <f aca="false">IF($A1837="","",IF(COUNTIF($A$2:$A$3001,$A1837)&gt;1,"DUPLICATE",""))</f>
        <v/>
      </c>
      <c r="G1837" s="9" t="str">
        <f aca="false">IF($A1837="","",IF(COUNTIF('3. Layout Parts'!$A$2:$A$3001,$A1837)=0,"NOT ON BOARD","OK"))</f>
        <v/>
      </c>
    </row>
    <row r="1838" customFormat="false" ht="15" hidden="false" customHeight="false" outlineLevel="0" collapsed="false">
      <c r="A1838" s="14"/>
      <c r="B1838" s="14"/>
      <c r="C1838" s="15"/>
      <c r="D1838" s="15"/>
      <c r="E1838" s="15"/>
      <c r="F1838" s="9" t="str">
        <f aca="false">IF($A1838="","",IF(COUNTIF($A$2:$A$3001,$A1838)&gt;1,"DUPLICATE",""))</f>
        <v/>
      </c>
      <c r="G1838" s="9" t="str">
        <f aca="false">IF($A1838="","",IF(COUNTIF('3. Layout Parts'!$A$2:$A$3001,$A1838)=0,"NOT ON BOARD","OK"))</f>
        <v/>
      </c>
    </row>
    <row r="1839" customFormat="false" ht="15" hidden="false" customHeight="false" outlineLevel="0" collapsed="false">
      <c r="A1839" s="14"/>
      <c r="B1839" s="14"/>
      <c r="C1839" s="15"/>
      <c r="D1839" s="15"/>
      <c r="E1839" s="15"/>
      <c r="F1839" s="9" t="str">
        <f aca="false">IF($A1839="","",IF(COUNTIF($A$2:$A$3001,$A1839)&gt;1,"DUPLICATE",""))</f>
        <v/>
      </c>
      <c r="G1839" s="9" t="str">
        <f aca="false">IF($A1839="","",IF(COUNTIF('3. Layout Parts'!$A$2:$A$3001,$A1839)=0,"NOT ON BOARD","OK"))</f>
        <v/>
      </c>
    </row>
    <row r="1840" customFormat="false" ht="15" hidden="false" customHeight="false" outlineLevel="0" collapsed="false">
      <c r="A1840" s="14"/>
      <c r="B1840" s="14"/>
      <c r="C1840" s="15"/>
      <c r="D1840" s="15"/>
      <c r="E1840" s="15"/>
      <c r="F1840" s="9" t="str">
        <f aca="false">IF($A1840="","",IF(COUNTIF($A$2:$A$3001,$A1840)&gt;1,"DUPLICATE",""))</f>
        <v/>
      </c>
      <c r="G1840" s="9" t="str">
        <f aca="false">IF($A1840="","",IF(COUNTIF('3. Layout Parts'!$A$2:$A$3001,$A1840)=0,"NOT ON BOARD","OK"))</f>
        <v/>
      </c>
    </row>
    <row r="1841" customFormat="false" ht="15" hidden="false" customHeight="false" outlineLevel="0" collapsed="false">
      <c r="A1841" s="14"/>
      <c r="B1841" s="14"/>
      <c r="C1841" s="15"/>
      <c r="D1841" s="15"/>
      <c r="E1841" s="15"/>
      <c r="F1841" s="9" t="str">
        <f aca="false">IF($A1841="","",IF(COUNTIF($A$2:$A$3001,$A1841)&gt;1,"DUPLICATE",""))</f>
        <v/>
      </c>
      <c r="G1841" s="9" t="str">
        <f aca="false">IF($A1841="","",IF(COUNTIF('3. Layout Parts'!$A$2:$A$3001,$A1841)=0,"NOT ON BOARD","OK"))</f>
        <v/>
      </c>
    </row>
    <row r="1842" customFormat="false" ht="15" hidden="false" customHeight="false" outlineLevel="0" collapsed="false">
      <c r="A1842" s="14"/>
      <c r="B1842" s="14"/>
      <c r="C1842" s="15"/>
      <c r="D1842" s="15"/>
      <c r="E1842" s="15"/>
      <c r="F1842" s="9" t="str">
        <f aca="false">IF($A1842="","",IF(COUNTIF($A$2:$A$3001,$A1842)&gt;1,"DUPLICATE",""))</f>
        <v/>
      </c>
      <c r="G1842" s="9" t="str">
        <f aca="false">IF($A1842="","",IF(COUNTIF('3. Layout Parts'!$A$2:$A$3001,$A1842)=0,"NOT ON BOARD","OK"))</f>
        <v/>
      </c>
    </row>
    <row r="1843" customFormat="false" ht="15" hidden="false" customHeight="false" outlineLevel="0" collapsed="false">
      <c r="A1843" s="14"/>
      <c r="B1843" s="14"/>
      <c r="C1843" s="15"/>
      <c r="D1843" s="15"/>
      <c r="E1843" s="15"/>
      <c r="F1843" s="9" t="str">
        <f aca="false">IF($A1843="","",IF(COUNTIF($A$2:$A$3001,$A1843)&gt;1,"DUPLICATE",""))</f>
        <v/>
      </c>
      <c r="G1843" s="9" t="str">
        <f aca="false">IF($A1843="","",IF(COUNTIF('3. Layout Parts'!$A$2:$A$3001,$A1843)=0,"NOT ON BOARD","OK"))</f>
        <v/>
      </c>
    </row>
    <row r="1844" customFormat="false" ht="15" hidden="false" customHeight="false" outlineLevel="0" collapsed="false">
      <c r="A1844" s="14"/>
      <c r="B1844" s="14"/>
      <c r="C1844" s="15"/>
      <c r="D1844" s="15"/>
      <c r="E1844" s="15"/>
      <c r="F1844" s="9" t="str">
        <f aca="false">IF($A1844="","",IF(COUNTIF($A$2:$A$3001,$A1844)&gt;1,"DUPLICATE",""))</f>
        <v/>
      </c>
      <c r="G1844" s="9" t="str">
        <f aca="false">IF($A1844="","",IF(COUNTIF('3. Layout Parts'!$A$2:$A$3001,$A1844)=0,"NOT ON BOARD","OK"))</f>
        <v/>
      </c>
    </row>
    <row r="1845" customFormat="false" ht="15" hidden="false" customHeight="false" outlineLevel="0" collapsed="false">
      <c r="A1845" s="14"/>
      <c r="B1845" s="14"/>
      <c r="C1845" s="15"/>
      <c r="D1845" s="15"/>
      <c r="E1845" s="15"/>
      <c r="F1845" s="9" t="str">
        <f aca="false">IF($A1845="","",IF(COUNTIF($A$2:$A$3001,$A1845)&gt;1,"DUPLICATE",""))</f>
        <v/>
      </c>
      <c r="G1845" s="9" t="str">
        <f aca="false">IF($A1845="","",IF(COUNTIF('3. Layout Parts'!$A$2:$A$3001,$A1845)=0,"NOT ON BOARD","OK"))</f>
        <v/>
      </c>
    </row>
    <row r="1846" customFormat="false" ht="15" hidden="false" customHeight="false" outlineLevel="0" collapsed="false">
      <c r="A1846" s="14"/>
      <c r="B1846" s="14"/>
      <c r="C1846" s="15"/>
      <c r="D1846" s="15"/>
      <c r="E1846" s="15"/>
      <c r="F1846" s="9" t="str">
        <f aca="false">IF($A1846="","",IF(COUNTIF($A$2:$A$3001,$A1846)&gt;1,"DUPLICATE",""))</f>
        <v/>
      </c>
      <c r="G1846" s="9" t="str">
        <f aca="false">IF($A1846="","",IF(COUNTIF('3. Layout Parts'!$A$2:$A$3001,$A1846)=0,"NOT ON BOARD","OK"))</f>
        <v/>
      </c>
    </row>
    <row r="1847" customFormat="false" ht="15" hidden="false" customHeight="false" outlineLevel="0" collapsed="false">
      <c r="A1847" s="14"/>
      <c r="B1847" s="14"/>
      <c r="C1847" s="15"/>
      <c r="D1847" s="15"/>
      <c r="E1847" s="15"/>
      <c r="F1847" s="9" t="str">
        <f aca="false">IF($A1847="","",IF(COUNTIF($A$2:$A$3001,$A1847)&gt;1,"DUPLICATE",""))</f>
        <v/>
      </c>
      <c r="G1847" s="9" t="str">
        <f aca="false">IF($A1847="","",IF(COUNTIF('3. Layout Parts'!$A$2:$A$3001,$A1847)=0,"NOT ON BOARD","OK"))</f>
        <v/>
      </c>
    </row>
    <row r="1848" customFormat="false" ht="15" hidden="false" customHeight="false" outlineLevel="0" collapsed="false">
      <c r="A1848" s="14"/>
      <c r="B1848" s="14"/>
      <c r="C1848" s="15"/>
      <c r="D1848" s="15"/>
      <c r="E1848" s="15"/>
      <c r="F1848" s="9" t="str">
        <f aca="false">IF($A1848="","",IF(COUNTIF($A$2:$A$3001,$A1848)&gt;1,"DUPLICATE",""))</f>
        <v/>
      </c>
      <c r="G1848" s="9" t="str">
        <f aca="false">IF($A1848="","",IF(COUNTIF('3. Layout Parts'!$A$2:$A$3001,$A1848)=0,"NOT ON BOARD","OK"))</f>
        <v/>
      </c>
    </row>
    <row r="1849" customFormat="false" ht="15" hidden="false" customHeight="false" outlineLevel="0" collapsed="false">
      <c r="A1849" s="14"/>
      <c r="B1849" s="14"/>
      <c r="C1849" s="15"/>
      <c r="D1849" s="15"/>
      <c r="E1849" s="15"/>
      <c r="F1849" s="9" t="str">
        <f aca="false">IF($A1849="","",IF(COUNTIF($A$2:$A$3001,$A1849)&gt;1,"DUPLICATE",""))</f>
        <v/>
      </c>
      <c r="G1849" s="9" t="str">
        <f aca="false">IF($A1849="","",IF(COUNTIF('3. Layout Parts'!$A$2:$A$3001,$A1849)=0,"NOT ON BOARD","OK"))</f>
        <v/>
      </c>
    </row>
    <row r="1850" customFormat="false" ht="15" hidden="false" customHeight="false" outlineLevel="0" collapsed="false">
      <c r="A1850" s="14"/>
      <c r="B1850" s="14"/>
      <c r="C1850" s="15"/>
      <c r="D1850" s="15"/>
      <c r="E1850" s="15"/>
      <c r="F1850" s="9" t="str">
        <f aca="false">IF($A1850="","",IF(COUNTIF($A$2:$A$3001,$A1850)&gt;1,"DUPLICATE",""))</f>
        <v/>
      </c>
      <c r="G1850" s="9" t="str">
        <f aca="false">IF($A1850="","",IF(COUNTIF('3. Layout Parts'!$A$2:$A$3001,$A1850)=0,"NOT ON BOARD","OK"))</f>
        <v/>
      </c>
    </row>
    <row r="1851" customFormat="false" ht="15" hidden="false" customHeight="false" outlineLevel="0" collapsed="false">
      <c r="A1851" s="14"/>
      <c r="B1851" s="14"/>
      <c r="C1851" s="15"/>
      <c r="D1851" s="15"/>
      <c r="E1851" s="15"/>
      <c r="F1851" s="9" t="str">
        <f aca="false">IF($A1851="","",IF(COUNTIF($A$2:$A$3001,$A1851)&gt;1,"DUPLICATE",""))</f>
        <v/>
      </c>
      <c r="G1851" s="9" t="str">
        <f aca="false">IF($A1851="","",IF(COUNTIF('3. Layout Parts'!$A$2:$A$3001,$A1851)=0,"NOT ON BOARD","OK"))</f>
        <v/>
      </c>
    </row>
    <row r="1852" customFormat="false" ht="15" hidden="false" customHeight="false" outlineLevel="0" collapsed="false">
      <c r="A1852" s="14"/>
      <c r="B1852" s="14"/>
      <c r="C1852" s="15"/>
      <c r="D1852" s="15"/>
      <c r="E1852" s="15"/>
      <c r="F1852" s="9" t="str">
        <f aca="false">IF($A1852="","",IF(COUNTIF($A$2:$A$3001,$A1852)&gt;1,"DUPLICATE",""))</f>
        <v/>
      </c>
      <c r="G1852" s="9" t="str">
        <f aca="false">IF($A1852="","",IF(COUNTIF('3. Layout Parts'!$A$2:$A$3001,$A1852)=0,"NOT ON BOARD","OK"))</f>
        <v/>
      </c>
    </row>
    <row r="1853" customFormat="false" ht="15" hidden="false" customHeight="false" outlineLevel="0" collapsed="false">
      <c r="A1853" s="14"/>
      <c r="B1853" s="14"/>
      <c r="C1853" s="15"/>
      <c r="D1853" s="15"/>
      <c r="E1853" s="15"/>
      <c r="F1853" s="9" t="str">
        <f aca="false">IF($A1853="","",IF(COUNTIF($A$2:$A$3001,$A1853)&gt;1,"DUPLICATE",""))</f>
        <v/>
      </c>
      <c r="G1853" s="9" t="str">
        <f aca="false">IF($A1853="","",IF(COUNTIF('3. Layout Parts'!$A$2:$A$3001,$A1853)=0,"NOT ON BOARD","OK"))</f>
        <v/>
      </c>
    </row>
    <row r="1854" customFormat="false" ht="15" hidden="false" customHeight="false" outlineLevel="0" collapsed="false">
      <c r="A1854" s="14"/>
      <c r="B1854" s="14"/>
      <c r="C1854" s="15"/>
      <c r="D1854" s="15"/>
      <c r="E1854" s="15"/>
      <c r="F1854" s="9" t="str">
        <f aca="false">IF($A1854="","",IF(COUNTIF($A$2:$A$3001,$A1854)&gt;1,"DUPLICATE",""))</f>
        <v/>
      </c>
      <c r="G1854" s="9" t="str">
        <f aca="false">IF($A1854="","",IF(COUNTIF('3. Layout Parts'!$A$2:$A$3001,$A1854)=0,"NOT ON BOARD","OK"))</f>
        <v/>
      </c>
    </row>
    <row r="1855" customFormat="false" ht="15" hidden="false" customHeight="false" outlineLevel="0" collapsed="false">
      <c r="A1855" s="14"/>
      <c r="B1855" s="14"/>
      <c r="C1855" s="15"/>
      <c r="D1855" s="15"/>
      <c r="E1855" s="15"/>
      <c r="F1855" s="9" t="str">
        <f aca="false">IF($A1855="","",IF(COUNTIF($A$2:$A$3001,$A1855)&gt;1,"DUPLICATE",""))</f>
        <v/>
      </c>
      <c r="G1855" s="9" t="str">
        <f aca="false">IF($A1855="","",IF(COUNTIF('3. Layout Parts'!$A$2:$A$3001,$A1855)=0,"NOT ON BOARD","OK"))</f>
        <v/>
      </c>
    </row>
    <row r="1856" customFormat="false" ht="15" hidden="false" customHeight="false" outlineLevel="0" collapsed="false">
      <c r="A1856" s="14"/>
      <c r="B1856" s="14"/>
      <c r="C1856" s="15"/>
      <c r="D1856" s="15"/>
      <c r="E1856" s="15"/>
      <c r="F1856" s="9" t="str">
        <f aca="false">IF($A1856="","",IF(COUNTIF($A$2:$A$3001,$A1856)&gt;1,"DUPLICATE",""))</f>
        <v/>
      </c>
      <c r="G1856" s="9" t="str">
        <f aca="false">IF($A1856="","",IF(COUNTIF('3. Layout Parts'!$A$2:$A$3001,$A1856)=0,"NOT ON BOARD","OK"))</f>
        <v/>
      </c>
    </row>
    <row r="1857" customFormat="false" ht="15" hidden="false" customHeight="false" outlineLevel="0" collapsed="false">
      <c r="A1857" s="14"/>
      <c r="B1857" s="14"/>
      <c r="C1857" s="15"/>
      <c r="D1857" s="15"/>
      <c r="E1857" s="15"/>
      <c r="F1857" s="9" t="str">
        <f aca="false">IF($A1857="","",IF(COUNTIF($A$2:$A$3001,$A1857)&gt;1,"DUPLICATE",""))</f>
        <v/>
      </c>
      <c r="G1857" s="9" t="str">
        <f aca="false">IF($A1857="","",IF(COUNTIF('3. Layout Parts'!$A$2:$A$3001,$A1857)=0,"NOT ON BOARD","OK"))</f>
        <v/>
      </c>
    </row>
    <row r="1858" customFormat="false" ht="15" hidden="false" customHeight="false" outlineLevel="0" collapsed="false">
      <c r="A1858" s="14"/>
      <c r="B1858" s="14"/>
      <c r="C1858" s="15"/>
      <c r="D1858" s="15"/>
      <c r="E1858" s="15"/>
      <c r="F1858" s="9" t="str">
        <f aca="false">IF($A1858="","",IF(COUNTIF($A$2:$A$3001,$A1858)&gt;1,"DUPLICATE",""))</f>
        <v/>
      </c>
      <c r="G1858" s="9" t="str">
        <f aca="false">IF($A1858="","",IF(COUNTIF('3. Layout Parts'!$A$2:$A$3001,$A1858)=0,"NOT ON BOARD","OK"))</f>
        <v/>
      </c>
    </row>
    <row r="1859" customFormat="false" ht="15" hidden="false" customHeight="false" outlineLevel="0" collapsed="false">
      <c r="A1859" s="14"/>
      <c r="B1859" s="14"/>
      <c r="C1859" s="15"/>
      <c r="D1859" s="15"/>
      <c r="E1859" s="15"/>
      <c r="F1859" s="9" t="str">
        <f aca="false">IF($A1859="","",IF(COUNTIF($A$2:$A$3001,$A1859)&gt;1,"DUPLICATE",""))</f>
        <v/>
      </c>
      <c r="G1859" s="9" t="str">
        <f aca="false">IF($A1859="","",IF(COUNTIF('3. Layout Parts'!$A$2:$A$3001,$A1859)=0,"NOT ON BOARD","OK"))</f>
        <v/>
      </c>
    </row>
    <row r="1860" customFormat="false" ht="15" hidden="false" customHeight="false" outlineLevel="0" collapsed="false">
      <c r="A1860" s="14"/>
      <c r="B1860" s="14"/>
      <c r="C1860" s="15"/>
      <c r="D1860" s="15"/>
      <c r="E1860" s="15"/>
      <c r="F1860" s="9" t="str">
        <f aca="false">IF($A1860="","",IF(COUNTIF($A$2:$A$3001,$A1860)&gt;1,"DUPLICATE",""))</f>
        <v/>
      </c>
      <c r="G1860" s="9" t="str">
        <f aca="false">IF($A1860="","",IF(COUNTIF('3. Layout Parts'!$A$2:$A$3001,$A1860)=0,"NOT ON BOARD","OK"))</f>
        <v/>
      </c>
    </row>
    <row r="1861" customFormat="false" ht="15" hidden="false" customHeight="false" outlineLevel="0" collapsed="false">
      <c r="A1861" s="14"/>
      <c r="B1861" s="14"/>
      <c r="C1861" s="15"/>
      <c r="D1861" s="15"/>
      <c r="E1861" s="15"/>
      <c r="F1861" s="9" t="str">
        <f aca="false">IF($A1861="","",IF(COUNTIF($A$2:$A$3001,$A1861)&gt;1,"DUPLICATE",""))</f>
        <v/>
      </c>
      <c r="G1861" s="9" t="str">
        <f aca="false">IF($A1861="","",IF(COUNTIF('3. Layout Parts'!$A$2:$A$3001,$A1861)=0,"NOT ON BOARD","OK"))</f>
        <v/>
      </c>
    </row>
    <row r="1862" customFormat="false" ht="15" hidden="false" customHeight="false" outlineLevel="0" collapsed="false">
      <c r="A1862" s="14"/>
      <c r="B1862" s="14"/>
      <c r="C1862" s="15"/>
      <c r="D1862" s="15"/>
      <c r="E1862" s="15"/>
      <c r="F1862" s="9" t="str">
        <f aca="false">IF($A1862="","",IF(COUNTIF($A$2:$A$3001,$A1862)&gt;1,"DUPLICATE",""))</f>
        <v/>
      </c>
      <c r="G1862" s="9" t="str">
        <f aca="false">IF($A1862="","",IF(COUNTIF('3. Layout Parts'!$A$2:$A$3001,$A1862)=0,"NOT ON BOARD","OK"))</f>
        <v/>
      </c>
    </row>
    <row r="1863" customFormat="false" ht="15" hidden="false" customHeight="false" outlineLevel="0" collapsed="false">
      <c r="A1863" s="14"/>
      <c r="B1863" s="14"/>
      <c r="C1863" s="15"/>
      <c r="D1863" s="15"/>
      <c r="E1863" s="15"/>
      <c r="F1863" s="9" t="str">
        <f aca="false">IF($A1863="","",IF(COUNTIF($A$2:$A$3001,$A1863)&gt;1,"DUPLICATE",""))</f>
        <v/>
      </c>
      <c r="G1863" s="9" t="str">
        <f aca="false">IF($A1863="","",IF(COUNTIF('3. Layout Parts'!$A$2:$A$3001,$A1863)=0,"NOT ON BOARD","OK"))</f>
        <v/>
      </c>
    </row>
    <row r="1864" customFormat="false" ht="15" hidden="false" customHeight="false" outlineLevel="0" collapsed="false">
      <c r="A1864" s="14"/>
      <c r="B1864" s="14"/>
      <c r="C1864" s="15"/>
      <c r="D1864" s="15"/>
      <c r="E1864" s="15"/>
      <c r="F1864" s="9" t="str">
        <f aca="false">IF($A1864="","",IF(COUNTIF($A$2:$A$3001,$A1864)&gt;1,"DUPLICATE",""))</f>
        <v/>
      </c>
      <c r="G1864" s="9" t="str">
        <f aca="false">IF($A1864="","",IF(COUNTIF('3. Layout Parts'!$A$2:$A$3001,$A1864)=0,"NOT ON BOARD","OK"))</f>
        <v/>
      </c>
    </row>
    <row r="1865" customFormat="false" ht="15" hidden="false" customHeight="false" outlineLevel="0" collapsed="false">
      <c r="A1865" s="14"/>
      <c r="B1865" s="14"/>
      <c r="C1865" s="15"/>
      <c r="D1865" s="15"/>
      <c r="E1865" s="15"/>
      <c r="F1865" s="9" t="str">
        <f aca="false">IF($A1865="","",IF(COUNTIF($A$2:$A$3001,$A1865)&gt;1,"DUPLICATE",""))</f>
        <v/>
      </c>
      <c r="G1865" s="9" t="str">
        <f aca="false">IF($A1865="","",IF(COUNTIF('3. Layout Parts'!$A$2:$A$3001,$A1865)=0,"NOT ON BOARD","OK"))</f>
        <v/>
      </c>
    </row>
    <row r="1866" customFormat="false" ht="15" hidden="false" customHeight="false" outlineLevel="0" collapsed="false">
      <c r="A1866" s="14"/>
      <c r="B1866" s="14"/>
      <c r="C1866" s="15"/>
      <c r="D1866" s="15"/>
      <c r="E1866" s="15"/>
      <c r="F1866" s="9" t="str">
        <f aca="false">IF($A1866="","",IF(COUNTIF($A$2:$A$3001,$A1866)&gt;1,"DUPLICATE",""))</f>
        <v/>
      </c>
      <c r="G1866" s="9" t="str">
        <f aca="false">IF($A1866="","",IF(COUNTIF('3. Layout Parts'!$A$2:$A$3001,$A1866)=0,"NOT ON BOARD","OK"))</f>
        <v/>
      </c>
    </row>
    <row r="1867" customFormat="false" ht="15" hidden="false" customHeight="false" outlineLevel="0" collapsed="false">
      <c r="A1867" s="14"/>
      <c r="B1867" s="14"/>
      <c r="C1867" s="15"/>
      <c r="D1867" s="15"/>
      <c r="E1867" s="15"/>
      <c r="F1867" s="9" t="str">
        <f aca="false">IF($A1867="","",IF(COUNTIF($A$2:$A$3001,$A1867)&gt;1,"DUPLICATE",""))</f>
        <v/>
      </c>
      <c r="G1867" s="9" t="str">
        <f aca="false">IF($A1867="","",IF(COUNTIF('3. Layout Parts'!$A$2:$A$3001,$A1867)=0,"NOT ON BOARD","OK"))</f>
        <v/>
      </c>
    </row>
    <row r="1868" customFormat="false" ht="15" hidden="false" customHeight="false" outlineLevel="0" collapsed="false">
      <c r="A1868" s="14"/>
      <c r="B1868" s="14"/>
      <c r="C1868" s="15"/>
      <c r="D1868" s="15"/>
      <c r="E1868" s="15"/>
      <c r="F1868" s="9" t="str">
        <f aca="false">IF($A1868="","",IF(COUNTIF($A$2:$A$3001,$A1868)&gt;1,"DUPLICATE",""))</f>
        <v/>
      </c>
      <c r="G1868" s="9" t="str">
        <f aca="false">IF($A1868="","",IF(COUNTIF('3. Layout Parts'!$A$2:$A$3001,$A1868)=0,"NOT ON BOARD","OK"))</f>
        <v/>
      </c>
    </row>
    <row r="1869" customFormat="false" ht="15" hidden="false" customHeight="false" outlineLevel="0" collapsed="false">
      <c r="A1869" s="14"/>
      <c r="B1869" s="14"/>
      <c r="C1869" s="15"/>
      <c r="D1869" s="15"/>
      <c r="E1869" s="15"/>
      <c r="F1869" s="9" t="str">
        <f aca="false">IF($A1869="","",IF(COUNTIF($A$2:$A$3001,$A1869)&gt;1,"DUPLICATE",""))</f>
        <v/>
      </c>
      <c r="G1869" s="9" t="str">
        <f aca="false">IF($A1869="","",IF(COUNTIF('3. Layout Parts'!$A$2:$A$3001,$A1869)=0,"NOT ON BOARD","OK"))</f>
        <v/>
      </c>
    </row>
    <row r="1870" customFormat="false" ht="15" hidden="false" customHeight="false" outlineLevel="0" collapsed="false">
      <c r="A1870" s="14"/>
      <c r="B1870" s="14"/>
      <c r="C1870" s="15"/>
      <c r="D1870" s="15"/>
      <c r="E1870" s="15"/>
      <c r="F1870" s="9" t="str">
        <f aca="false">IF($A1870="","",IF(COUNTIF($A$2:$A$3001,$A1870)&gt;1,"DUPLICATE",""))</f>
        <v/>
      </c>
      <c r="G1870" s="9" t="str">
        <f aca="false">IF($A1870="","",IF(COUNTIF('3. Layout Parts'!$A$2:$A$3001,$A1870)=0,"NOT ON BOARD","OK"))</f>
        <v/>
      </c>
    </row>
    <row r="1871" customFormat="false" ht="15" hidden="false" customHeight="false" outlineLevel="0" collapsed="false">
      <c r="A1871" s="14"/>
      <c r="B1871" s="14"/>
      <c r="C1871" s="15"/>
      <c r="D1871" s="15"/>
      <c r="E1871" s="15"/>
      <c r="F1871" s="9" t="str">
        <f aca="false">IF($A1871="","",IF(COUNTIF($A$2:$A$3001,$A1871)&gt;1,"DUPLICATE",""))</f>
        <v/>
      </c>
      <c r="G1871" s="9" t="str">
        <f aca="false">IF($A1871="","",IF(COUNTIF('3. Layout Parts'!$A$2:$A$3001,$A1871)=0,"NOT ON BOARD","OK"))</f>
        <v/>
      </c>
    </row>
    <row r="1872" customFormat="false" ht="15" hidden="false" customHeight="false" outlineLevel="0" collapsed="false">
      <c r="A1872" s="14"/>
      <c r="B1872" s="14"/>
      <c r="C1872" s="15"/>
      <c r="D1872" s="15"/>
      <c r="E1872" s="15"/>
      <c r="F1872" s="9" t="str">
        <f aca="false">IF($A1872="","",IF(COUNTIF($A$2:$A$3001,$A1872)&gt;1,"DUPLICATE",""))</f>
        <v/>
      </c>
      <c r="G1872" s="9" t="str">
        <f aca="false">IF($A1872="","",IF(COUNTIF('3. Layout Parts'!$A$2:$A$3001,$A1872)=0,"NOT ON BOARD","OK"))</f>
        <v/>
      </c>
    </row>
    <row r="1873" customFormat="false" ht="15" hidden="false" customHeight="false" outlineLevel="0" collapsed="false">
      <c r="A1873" s="14"/>
      <c r="B1873" s="14"/>
      <c r="C1873" s="15"/>
      <c r="D1873" s="15"/>
      <c r="E1873" s="15"/>
      <c r="F1873" s="9" t="str">
        <f aca="false">IF($A1873="","",IF(COUNTIF($A$2:$A$3001,$A1873)&gt;1,"DUPLICATE",""))</f>
        <v/>
      </c>
      <c r="G1873" s="9" t="str">
        <f aca="false">IF($A1873="","",IF(COUNTIF('3. Layout Parts'!$A$2:$A$3001,$A1873)=0,"NOT ON BOARD","OK"))</f>
        <v/>
      </c>
    </row>
    <row r="1874" customFormat="false" ht="15" hidden="false" customHeight="false" outlineLevel="0" collapsed="false">
      <c r="A1874" s="14"/>
      <c r="B1874" s="14"/>
      <c r="C1874" s="15"/>
      <c r="D1874" s="15"/>
      <c r="E1874" s="15"/>
      <c r="F1874" s="9" t="str">
        <f aca="false">IF($A1874="","",IF(COUNTIF($A$2:$A$3001,$A1874)&gt;1,"DUPLICATE",""))</f>
        <v/>
      </c>
      <c r="G1874" s="9" t="str">
        <f aca="false">IF($A1874="","",IF(COUNTIF('3. Layout Parts'!$A$2:$A$3001,$A1874)=0,"NOT ON BOARD","OK"))</f>
        <v/>
      </c>
    </row>
    <row r="1875" customFormat="false" ht="15" hidden="false" customHeight="false" outlineLevel="0" collapsed="false">
      <c r="A1875" s="14"/>
      <c r="B1875" s="14"/>
      <c r="C1875" s="15"/>
      <c r="D1875" s="15"/>
      <c r="E1875" s="15"/>
      <c r="F1875" s="9" t="str">
        <f aca="false">IF($A1875="","",IF(COUNTIF($A$2:$A$3001,$A1875)&gt;1,"DUPLICATE",""))</f>
        <v/>
      </c>
      <c r="G1875" s="9" t="str">
        <f aca="false">IF($A1875="","",IF(COUNTIF('3. Layout Parts'!$A$2:$A$3001,$A1875)=0,"NOT ON BOARD","OK"))</f>
        <v/>
      </c>
    </row>
    <row r="1876" customFormat="false" ht="15" hidden="false" customHeight="false" outlineLevel="0" collapsed="false">
      <c r="A1876" s="14"/>
      <c r="B1876" s="14"/>
      <c r="C1876" s="15"/>
      <c r="D1876" s="15"/>
      <c r="E1876" s="15"/>
      <c r="F1876" s="9" t="str">
        <f aca="false">IF($A1876="","",IF(COUNTIF($A$2:$A$3001,$A1876)&gt;1,"DUPLICATE",""))</f>
        <v/>
      </c>
      <c r="G1876" s="9" t="str">
        <f aca="false">IF($A1876="","",IF(COUNTIF('3. Layout Parts'!$A$2:$A$3001,$A1876)=0,"NOT ON BOARD","OK"))</f>
        <v/>
      </c>
    </row>
    <row r="1877" customFormat="false" ht="15" hidden="false" customHeight="false" outlineLevel="0" collapsed="false">
      <c r="A1877" s="14"/>
      <c r="B1877" s="14"/>
      <c r="C1877" s="15"/>
      <c r="D1877" s="15"/>
      <c r="E1877" s="15"/>
      <c r="F1877" s="9" t="str">
        <f aca="false">IF($A1877="","",IF(COUNTIF($A$2:$A$3001,$A1877)&gt;1,"DUPLICATE",""))</f>
        <v/>
      </c>
      <c r="G1877" s="9" t="str">
        <f aca="false">IF($A1877="","",IF(COUNTIF('3. Layout Parts'!$A$2:$A$3001,$A1877)=0,"NOT ON BOARD","OK"))</f>
        <v/>
      </c>
    </row>
    <row r="1878" customFormat="false" ht="15" hidden="false" customHeight="false" outlineLevel="0" collapsed="false">
      <c r="A1878" s="14"/>
      <c r="B1878" s="14"/>
      <c r="C1878" s="15"/>
      <c r="D1878" s="15"/>
      <c r="E1878" s="15"/>
      <c r="F1878" s="9" t="str">
        <f aca="false">IF($A1878="","",IF(COUNTIF($A$2:$A$3001,$A1878)&gt;1,"DUPLICATE",""))</f>
        <v/>
      </c>
      <c r="G1878" s="9" t="str">
        <f aca="false">IF($A1878="","",IF(COUNTIF('3. Layout Parts'!$A$2:$A$3001,$A1878)=0,"NOT ON BOARD","OK"))</f>
        <v/>
      </c>
    </row>
    <row r="1879" customFormat="false" ht="15" hidden="false" customHeight="false" outlineLevel="0" collapsed="false">
      <c r="A1879" s="14"/>
      <c r="B1879" s="14"/>
      <c r="C1879" s="15"/>
      <c r="D1879" s="15"/>
      <c r="E1879" s="15"/>
      <c r="F1879" s="9" t="str">
        <f aca="false">IF($A1879="","",IF(COUNTIF($A$2:$A$3001,$A1879)&gt;1,"DUPLICATE",""))</f>
        <v/>
      </c>
      <c r="G1879" s="9" t="str">
        <f aca="false">IF($A1879="","",IF(COUNTIF('3. Layout Parts'!$A$2:$A$3001,$A1879)=0,"NOT ON BOARD","OK"))</f>
        <v/>
      </c>
    </row>
    <row r="1880" customFormat="false" ht="15" hidden="false" customHeight="false" outlineLevel="0" collapsed="false">
      <c r="A1880" s="14"/>
      <c r="B1880" s="14"/>
      <c r="C1880" s="15"/>
      <c r="D1880" s="15"/>
      <c r="E1880" s="15"/>
      <c r="F1880" s="9" t="str">
        <f aca="false">IF($A1880="","",IF(COUNTIF($A$2:$A$3001,$A1880)&gt;1,"DUPLICATE",""))</f>
        <v/>
      </c>
      <c r="G1880" s="9" t="str">
        <f aca="false">IF($A1880="","",IF(COUNTIF('3. Layout Parts'!$A$2:$A$3001,$A1880)=0,"NOT ON BOARD","OK"))</f>
        <v/>
      </c>
    </row>
    <row r="1881" customFormat="false" ht="15" hidden="false" customHeight="false" outlineLevel="0" collapsed="false">
      <c r="A1881" s="14"/>
      <c r="B1881" s="14"/>
      <c r="C1881" s="15"/>
      <c r="D1881" s="15"/>
      <c r="E1881" s="15"/>
      <c r="F1881" s="9" t="str">
        <f aca="false">IF($A1881="","",IF(COUNTIF($A$2:$A$3001,$A1881)&gt;1,"DUPLICATE",""))</f>
        <v/>
      </c>
      <c r="G1881" s="9" t="str">
        <f aca="false">IF($A1881="","",IF(COUNTIF('3. Layout Parts'!$A$2:$A$3001,$A1881)=0,"NOT ON BOARD","OK"))</f>
        <v/>
      </c>
    </row>
    <row r="1882" customFormat="false" ht="15" hidden="false" customHeight="false" outlineLevel="0" collapsed="false">
      <c r="A1882" s="14"/>
      <c r="B1882" s="14"/>
      <c r="C1882" s="15"/>
      <c r="D1882" s="15"/>
      <c r="E1882" s="15"/>
      <c r="F1882" s="9" t="str">
        <f aca="false">IF($A1882="","",IF(COUNTIF($A$2:$A$3001,$A1882)&gt;1,"DUPLICATE",""))</f>
        <v/>
      </c>
      <c r="G1882" s="9" t="str">
        <f aca="false">IF($A1882="","",IF(COUNTIF('3. Layout Parts'!$A$2:$A$3001,$A1882)=0,"NOT ON BOARD","OK"))</f>
        <v/>
      </c>
    </row>
    <row r="1883" customFormat="false" ht="15" hidden="false" customHeight="false" outlineLevel="0" collapsed="false">
      <c r="A1883" s="14"/>
      <c r="B1883" s="14"/>
      <c r="C1883" s="15"/>
      <c r="D1883" s="15"/>
      <c r="E1883" s="15"/>
      <c r="F1883" s="9" t="str">
        <f aca="false">IF($A1883="","",IF(COUNTIF($A$2:$A$3001,$A1883)&gt;1,"DUPLICATE",""))</f>
        <v/>
      </c>
      <c r="G1883" s="9" t="str">
        <f aca="false">IF($A1883="","",IF(COUNTIF('3. Layout Parts'!$A$2:$A$3001,$A1883)=0,"NOT ON BOARD","OK"))</f>
        <v/>
      </c>
    </row>
    <row r="1884" customFormat="false" ht="15" hidden="false" customHeight="false" outlineLevel="0" collapsed="false">
      <c r="A1884" s="14"/>
      <c r="B1884" s="14"/>
      <c r="C1884" s="15"/>
      <c r="D1884" s="15"/>
      <c r="E1884" s="15"/>
      <c r="F1884" s="9" t="str">
        <f aca="false">IF($A1884="","",IF(COUNTIF($A$2:$A$3001,$A1884)&gt;1,"DUPLICATE",""))</f>
        <v/>
      </c>
      <c r="G1884" s="9" t="str">
        <f aca="false">IF($A1884="","",IF(COUNTIF('3. Layout Parts'!$A$2:$A$3001,$A1884)=0,"NOT ON BOARD","OK"))</f>
        <v/>
      </c>
    </row>
    <row r="1885" customFormat="false" ht="15" hidden="false" customHeight="false" outlineLevel="0" collapsed="false">
      <c r="A1885" s="14"/>
      <c r="B1885" s="14"/>
      <c r="C1885" s="15"/>
      <c r="D1885" s="15"/>
      <c r="E1885" s="15"/>
      <c r="F1885" s="9" t="str">
        <f aca="false">IF($A1885="","",IF(COUNTIF($A$2:$A$3001,$A1885)&gt;1,"DUPLICATE",""))</f>
        <v/>
      </c>
      <c r="G1885" s="9" t="str">
        <f aca="false">IF($A1885="","",IF(COUNTIF('3. Layout Parts'!$A$2:$A$3001,$A1885)=0,"NOT ON BOARD","OK"))</f>
        <v/>
      </c>
    </row>
    <row r="1886" customFormat="false" ht="15" hidden="false" customHeight="false" outlineLevel="0" collapsed="false">
      <c r="A1886" s="14"/>
      <c r="B1886" s="14"/>
      <c r="C1886" s="15"/>
      <c r="D1886" s="15"/>
      <c r="E1886" s="15"/>
      <c r="F1886" s="9" t="str">
        <f aca="false">IF($A1886="","",IF(COUNTIF($A$2:$A$3001,$A1886)&gt;1,"DUPLICATE",""))</f>
        <v/>
      </c>
      <c r="G1886" s="9" t="str">
        <f aca="false">IF($A1886="","",IF(COUNTIF('3. Layout Parts'!$A$2:$A$3001,$A1886)=0,"NOT ON BOARD","OK"))</f>
        <v/>
      </c>
    </row>
    <row r="1887" customFormat="false" ht="15" hidden="false" customHeight="false" outlineLevel="0" collapsed="false">
      <c r="A1887" s="14"/>
      <c r="B1887" s="14"/>
      <c r="C1887" s="15"/>
      <c r="D1887" s="15"/>
      <c r="E1887" s="15"/>
      <c r="F1887" s="9" t="str">
        <f aca="false">IF($A1887="","",IF(COUNTIF($A$2:$A$3001,$A1887)&gt;1,"DUPLICATE",""))</f>
        <v/>
      </c>
      <c r="G1887" s="9" t="str">
        <f aca="false">IF($A1887="","",IF(COUNTIF('3. Layout Parts'!$A$2:$A$3001,$A1887)=0,"NOT ON BOARD","OK"))</f>
        <v/>
      </c>
    </row>
    <row r="1888" customFormat="false" ht="15" hidden="false" customHeight="false" outlineLevel="0" collapsed="false">
      <c r="A1888" s="14"/>
      <c r="B1888" s="14"/>
      <c r="C1888" s="15"/>
      <c r="D1888" s="15"/>
      <c r="E1888" s="15"/>
      <c r="F1888" s="9" t="str">
        <f aca="false">IF($A1888="","",IF(COUNTIF($A$2:$A$3001,$A1888)&gt;1,"DUPLICATE",""))</f>
        <v/>
      </c>
      <c r="G1888" s="9" t="str">
        <f aca="false">IF($A1888="","",IF(COUNTIF('3. Layout Parts'!$A$2:$A$3001,$A1888)=0,"NOT ON BOARD","OK"))</f>
        <v/>
      </c>
    </row>
    <row r="1889" customFormat="false" ht="15" hidden="false" customHeight="false" outlineLevel="0" collapsed="false">
      <c r="A1889" s="14"/>
      <c r="B1889" s="14"/>
      <c r="C1889" s="15"/>
      <c r="D1889" s="15"/>
      <c r="E1889" s="15"/>
      <c r="F1889" s="9" t="str">
        <f aca="false">IF($A1889="","",IF(COUNTIF($A$2:$A$3001,$A1889)&gt;1,"DUPLICATE",""))</f>
        <v/>
      </c>
      <c r="G1889" s="9" t="str">
        <f aca="false">IF($A1889="","",IF(COUNTIF('3. Layout Parts'!$A$2:$A$3001,$A1889)=0,"NOT ON BOARD","OK"))</f>
        <v/>
      </c>
    </row>
    <row r="1890" customFormat="false" ht="15" hidden="false" customHeight="false" outlineLevel="0" collapsed="false">
      <c r="A1890" s="14"/>
      <c r="B1890" s="14"/>
      <c r="C1890" s="15"/>
      <c r="D1890" s="15"/>
      <c r="E1890" s="15"/>
      <c r="F1890" s="9" t="str">
        <f aca="false">IF($A1890="","",IF(COUNTIF($A$2:$A$3001,$A1890)&gt;1,"DUPLICATE",""))</f>
        <v/>
      </c>
      <c r="G1890" s="9" t="str">
        <f aca="false">IF($A1890="","",IF(COUNTIF('3. Layout Parts'!$A$2:$A$3001,$A1890)=0,"NOT ON BOARD","OK"))</f>
        <v/>
      </c>
    </row>
    <row r="1891" customFormat="false" ht="15" hidden="false" customHeight="false" outlineLevel="0" collapsed="false">
      <c r="A1891" s="14"/>
      <c r="B1891" s="14"/>
      <c r="C1891" s="15"/>
      <c r="D1891" s="15"/>
      <c r="E1891" s="15"/>
      <c r="F1891" s="9" t="str">
        <f aca="false">IF($A1891="","",IF(COUNTIF($A$2:$A$3001,$A1891)&gt;1,"DUPLICATE",""))</f>
        <v/>
      </c>
      <c r="G1891" s="9" t="str">
        <f aca="false">IF($A1891="","",IF(COUNTIF('3. Layout Parts'!$A$2:$A$3001,$A1891)=0,"NOT ON BOARD","OK"))</f>
        <v/>
      </c>
    </row>
    <row r="1892" customFormat="false" ht="15" hidden="false" customHeight="false" outlineLevel="0" collapsed="false">
      <c r="A1892" s="14"/>
      <c r="B1892" s="14"/>
      <c r="C1892" s="15"/>
      <c r="D1892" s="15"/>
      <c r="E1892" s="15"/>
      <c r="F1892" s="9" t="str">
        <f aca="false">IF($A1892="","",IF(COUNTIF($A$2:$A$3001,$A1892)&gt;1,"DUPLICATE",""))</f>
        <v/>
      </c>
      <c r="G1892" s="9" t="str">
        <f aca="false">IF($A1892="","",IF(COUNTIF('3. Layout Parts'!$A$2:$A$3001,$A1892)=0,"NOT ON BOARD","OK"))</f>
        <v/>
      </c>
    </row>
    <row r="1893" customFormat="false" ht="15" hidden="false" customHeight="false" outlineLevel="0" collapsed="false">
      <c r="A1893" s="14"/>
      <c r="B1893" s="14"/>
      <c r="C1893" s="15"/>
      <c r="D1893" s="15"/>
      <c r="E1893" s="15"/>
      <c r="F1893" s="9" t="str">
        <f aca="false">IF($A1893="","",IF(COUNTIF($A$2:$A$3001,$A1893)&gt;1,"DUPLICATE",""))</f>
        <v/>
      </c>
      <c r="G1893" s="9" t="str">
        <f aca="false">IF($A1893="","",IF(COUNTIF('3. Layout Parts'!$A$2:$A$3001,$A1893)=0,"NOT ON BOARD","OK"))</f>
        <v/>
      </c>
    </row>
    <row r="1894" customFormat="false" ht="15" hidden="false" customHeight="false" outlineLevel="0" collapsed="false">
      <c r="A1894" s="14"/>
      <c r="B1894" s="14"/>
      <c r="C1894" s="15"/>
      <c r="D1894" s="15"/>
      <c r="E1894" s="15"/>
      <c r="F1894" s="9" t="str">
        <f aca="false">IF($A1894="","",IF(COUNTIF($A$2:$A$3001,$A1894)&gt;1,"DUPLICATE",""))</f>
        <v/>
      </c>
      <c r="G1894" s="9" t="str">
        <f aca="false">IF($A1894="","",IF(COUNTIF('3. Layout Parts'!$A$2:$A$3001,$A1894)=0,"NOT ON BOARD","OK"))</f>
        <v/>
      </c>
    </row>
    <row r="1895" customFormat="false" ht="15" hidden="false" customHeight="false" outlineLevel="0" collapsed="false">
      <c r="A1895" s="14"/>
      <c r="B1895" s="14"/>
      <c r="C1895" s="15"/>
      <c r="D1895" s="15"/>
      <c r="E1895" s="15"/>
      <c r="F1895" s="9" t="str">
        <f aca="false">IF($A1895="","",IF(COUNTIF($A$2:$A$3001,$A1895)&gt;1,"DUPLICATE",""))</f>
        <v/>
      </c>
      <c r="G1895" s="9" t="str">
        <f aca="false">IF($A1895="","",IF(COUNTIF('3. Layout Parts'!$A$2:$A$3001,$A1895)=0,"NOT ON BOARD","OK"))</f>
        <v/>
      </c>
    </row>
    <row r="1896" customFormat="false" ht="15" hidden="false" customHeight="false" outlineLevel="0" collapsed="false">
      <c r="A1896" s="14"/>
      <c r="B1896" s="14"/>
      <c r="C1896" s="15"/>
      <c r="D1896" s="15"/>
      <c r="E1896" s="15"/>
      <c r="F1896" s="9" t="str">
        <f aca="false">IF($A1896="","",IF(COUNTIF($A$2:$A$3001,$A1896)&gt;1,"DUPLICATE",""))</f>
        <v/>
      </c>
      <c r="G1896" s="9" t="str">
        <f aca="false">IF($A1896="","",IF(COUNTIF('3. Layout Parts'!$A$2:$A$3001,$A1896)=0,"NOT ON BOARD","OK"))</f>
        <v/>
      </c>
    </row>
    <row r="1897" customFormat="false" ht="15" hidden="false" customHeight="false" outlineLevel="0" collapsed="false">
      <c r="A1897" s="14"/>
      <c r="B1897" s="14"/>
      <c r="C1897" s="15"/>
      <c r="D1897" s="15"/>
      <c r="E1897" s="15"/>
      <c r="F1897" s="9" t="str">
        <f aca="false">IF($A1897="","",IF(COUNTIF($A$2:$A$3001,$A1897)&gt;1,"DUPLICATE",""))</f>
        <v/>
      </c>
      <c r="G1897" s="9" t="str">
        <f aca="false">IF($A1897="","",IF(COUNTIF('3. Layout Parts'!$A$2:$A$3001,$A1897)=0,"NOT ON BOARD","OK"))</f>
        <v/>
      </c>
    </row>
    <row r="1898" customFormat="false" ht="15" hidden="false" customHeight="false" outlineLevel="0" collapsed="false">
      <c r="A1898" s="14"/>
      <c r="B1898" s="14"/>
      <c r="C1898" s="15"/>
      <c r="D1898" s="15"/>
      <c r="E1898" s="15"/>
      <c r="F1898" s="9" t="str">
        <f aca="false">IF($A1898="","",IF(COUNTIF($A$2:$A$3001,$A1898)&gt;1,"DUPLICATE",""))</f>
        <v/>
      </c>
      <c r="G1898" s="9" t="str">
        <f aca="false">IF($A1898="","",IF(COUNTIF('3. Layout Parts'!$A$2:$A$3001,$A1898)=0,"NOT ON BOARD","OK"))</f>
        <v/>
      </c>
    </row>
    <row r="1899" customFormat="false" ht="15" hidden="false" customHeight="false" outlineLevel="0" collapsed="false">
      <c r="A1899" s="14"/>
      <c r="B1899" s="14"/>
      <c r="C1899" s="15"/>
      <c r="D1899" s="15"/>
      <c r="E1899" s="15"/>
      <c r="F1899" s="9" t="str">
        <f aca="false">IF($A1899="","",IF(COUNTIF($A$2:$A$3001,$A1899)&gt;1,"DUPLICATE",""))</f>
        <v/>
      </c>
      <c r="G1899" s="9" t="str">
        <f aca="false">IF($A1899="","",IF(COUNTIF('3. Layout Parts'!$A$2:$A$3001,$A1899)=0,"NOT ON BOARD","OK"))</f>
        <v/>
      </c>
    </row>
    <row r="1900" customFormat="false" ht="15" hidden="false" customHeight="false" outlineLevel="0" collapsed="false">
      <c r="A1900" s="14"/>
      <c r="B1900" s="14"/>
      <c r="C1900" s="15"/>
      <c r="D1900" s="15"/>
      <c r="E1900" s="15"/>
      <c r="F1900" s="9" t="str">
        <f aca="false">IF($A1900="","",IF(COUNTIF($A$2:$A$3001,$A1900)&gt;1,"DUPLICATE",""))</f>
        <v/>
      </c>
      <c r="G1900" s="9" t="str">
        <f aca="false">IF($A1900="","",IF(COUNTIF('3. Layout Parts'!$A$2:$A$3001,$A1900)=0,"NOT ON BOARD","OK"))</f>
        <v/>
      </c>
    </row>
    <row r="1901" customFormat="false" ht="15" hidden="false" customHeight="false" outlineLevel="0" collapsed="false">
      <c r="A1901" s="14"/>
      <c r="B1901" s="14"/>
      <c r="C1901" s="15"/>
      <c r="D1901" s="15"/>
      <c r="E1901" s="15"/>
      <c r="F1901" s="9" t="str">
        <f aca="false">IF($A1901="","",IF(COUNTIF($A$2:$A$3001,$A1901)&gt;1,"DUPLICATE",""))</f>
        <v/>
      </c>
      <c r="G1901" s="9" t="str">
        <f aca="false">IF($A1901="","",IF(COUNTIF('3. Layout Parts'!$A$2:$A$3001,$A1901)=0,"NOT ON BOARD","OK"))</f>
        <v/>
      </c>
    </row>
    <row r="1902" customFormat="false" ht="15" hidden="false" customHeight="false" outlineLevel="0" collapsed="false">
      <c r="A1902" s="14"/>
      <c r="B1902" s="14"/>
      <c r="C1902" s="15"/>
      <c r="D1902" s="15"/>
      <c r="E1902" s="15"/>
      <c r="F1902" s="9" t="str">
        <f aca="false">IF($A1902="","",IF(COUNTIF($A$2:$A$3001,$A1902)&gt;1,"DUPLICATE",""))</f>
        <v/>
      </c>
      <c r="G1902" s="9" t="str">
        <f aca="false">IF($A1902="","",IF(COUNTIF('3. Layout Parts'!$A$2:$A$3001,$A1902)=0,"NOT ON BOARD","OK"))</f>
        <v/>
      </c>
    </row>
    <row r="1903" customFormat="false" ht="15" hidden="false" customHeight="false" outlineLevel="0" collapsed="false">
      <c r="A1903" s="14"/>
      <c r="B1903" s="14"/>
      <c r="C1903" s="15"/>
      <c r="D1903" s="15"/>
      <c r="E1903" s="15"/>
      <c r="F1903" s="9" t="str">
        <f aca="false">IF($A1903="","",IF(COUNTIF($A$2:$A$3001,$A1903)&gt;1,"DUPLICATE",""))</f>
        <v/>
      </c>
      <c r="G1903" s="9" t="str">
        <f aca="false">IF($A1903="","",IF(COUNTIF('3. Layout Parts'!$A$2:$A$3001,$A1903)=0,"NOT ON BOARD","OK"))</f>
        <v/>
      </c>
    </row>
    <row r="1904" customFormat="false" ht="15" hidden="false" customHeight="false" outlineLevel="0" collapsed="false">
      <c r="A1904" s="14"/>
      <c r="B1904" s="14"/>
      <c r="C1904" s="15"/>
      <c r="D1904" s="15"/>
      <c r="E1904" s="15"/>
      <c r="F1904" s="9" t="str">
        <f aca="false">IF($A1904="","",IF(COUNTIF($A$2:$A$3001,$A1904)&gt;1,"DUPLICATE",""))</f>
        <v/>
      </c>
      <c r="G1904" s="9" t="str">
        <f aca="false">IF($A1904="","",IF(COUNTIF('3. Layout Parts'!$A$2:$A$3001,$A1904)=0,"NOT ON BOARD","OK"))</f>
        <v/>
      </c>
    </row>
    <row r="1905" customFormat="false" ht="15" hidden="false" customHeight="false" outlineLevel="0" collapsed="false">
      <c r="A1905" s="14"/>
      <c r="B1905" s="14"/>
      <c r="C1905" s="15"/>
      <c r="D1905" s="15"/>
      <c r="E1905" s="15"/>
      <c r="F1905" s="9" t="str">
        <f aca="false">IF($A1905="","",IF(COUNTIF($A$2:$A$3001,$A1905)&gt;1,"DUPLICATE",""))</f>
        <v/>
      </c>
      <c r="G1905" s="9" t="str">
        <f aca="false">IF($A1905="","",IF(COUNTIF('3. Layout Parts'!$A$2:$A$3001,$A1905)=0,"NOT ON BOARD","OK"))</f>
        <v/>
      </c>
    </row>
    <row r="1906" customFormat="false" ht="15" hidden="false" customHeight="false" outlineLevel="0" collapsed="false">
      <c r="A1906" s="14"/>
      <c r="B1906" s="14"/>
      <c r="C1906" s="15"/>
      <c r="D1906" s="15"/>
      <c r="E1906" s="15"/>
      <c r="F1906" s="9" t="str">
        <f aca="false">IF($A1906="","",IF(COUNTIF($A$2:$A$3001,$A1906)&gt;1,"DUPLICATE",""))</f>
        <v/>
      </c>
      <c r="G1906" s="9" t="str">
        <f aca="false">IF($A1906="","",IF(COUNTIF('3. Layout Parts'!$A$2:$A$3001,$A1906)=0,"NOT ON BOARD","OK"))</f>
        <v/>
      </c>
    </row>
    <row r="1907" customFormat="false" ht="15" hidden="false" customHeight="false" outlineLevel="0" collapsed="false">
      <c r="A1907" s="14"/>
      <c r="B1907" s="14"/>
      <c r="C1907" s="15"/>
      <c r="D1907" s="15"/>
      <c r="E1907" s="15"/>
      <c r="F1907" s="9" t="str">
        <f aca="false">IF($A1907="","",IF(COUNTIF($A$2:$A$3001,$A1907)&gt;1,"DUPLICATE",""))</f>
        <v/>
      </c>
      <c r="G1907" s="9" t="str">
        <f aca="false">IF($A1907="","",IF(COUNTIF('3. Layout Parts'!$A$2:$A$3001,$A1907)=0,"NOT ON BOARD","OK"))</f>
        <v/>
      </c>
    </row>
    <row r="1908" customFormat="false" ht="15" hidden="false" customHeight="false" outlineLevel="0" collapsed="false">
      <c r="A1908" s="14"/>
      <c r="B1908" s="14"/>
      <c r="C1908" s="15"/>
      <c r="D1908" s="15"/>
      <c r="E1908" s="15"/>
      <c r="F1908" s="9" t="str">
        <f aca="false">IF($A1908="","",IF(COUNTIF($A$2:$A$3001,$A1908)&gt;1,"DUPLICATE",""))</f>
        <v/>
      </c>
      <c r="G1908" s="9" t="str">
        <f aca="false">IF($A1908="","",IF(COUNTIF('3. Layout Parts'!$A$2:$A$3001,$A1908)=0,"NOT ON BOARD","OK"))</f>
        <v/>
      </c>
    </row>
    <row r="1909" customFormat="false" ht="15" hidden="false" customHeight="false" outlineLevel="0" collapsed="false">
      <c r="A1909" s="14"/>
      <c r="B1909" s="14"/>
      <c r="C1909" s="15"/>
      <c r="D1909" s="15"/>
      <c r="E1909" s="15"/>
      <c r="F1909" s="9" t="str">
        <f aca="false">IF($A1909="","",IF(COUNTIF($A$2:$A$3001,$A1909)&gt;1,"DUPLICATE",""))</f>
        <v/>
      </c>
      <c r="G1909" s="9" t="str">
        <f aca="false">IF($A1909="","",IF(COUNTIF('3. Layout Parts'!$A$2:$A$3001,$A1909)=0,"NOT ON BOARD","OK"))</f>
        <v/>
      </c>
    </row>
    <row r="1910" customFormat="false" ht="15" hidden="false" customHeight="false" outlineLevel="0" collapsed="false">
      <c r="A1910" s="14"/>
      <c r="B1910" s="14"/>
      <c r="C1910" s="15"/>
      <c r="D1910" s="15"/>
      <c r="E1910" s="15"/>
      <c r="F1910" s="9" t="str">
        <f aca="false">IF($A1910="","",IF(COUNTIF($A$2:$A$3001,$A1910)&gt;1,"DUPLICATE",""))</f>
        <v/>
      </c>
      <c r="G1910" s="9" t="str">
        <f aca="false">IF($A1910="","",IF(COUNTIF('3. Layout Parts'!$A$2:$A$3001,$A1910)=0,"NOT ON BOARD","OK"))</f>
        <v/>
      </c>
    </row>
    <row r="1911" customFormat="false" ht="15" hidden="false" customHeight="false" outlineLevel="0" collapsed="false">
      <c r="A1911" s="14"/>
      <c r="B1911" s="14"/>
      <c r="C1911" s="15"/>
      <c r="D1911" s="15"/>
      <c r="E1911" s="15"/>
      <c r="F1911" s="9" t="str">
        <f aca="false">IF($A1911="","",IF(COUNTIF($A$2:$A$3001,$A1911)&gt;1,"DUPLICATE",""))</f>
        <v/>
      </c>
      <c r="G1911" s="9" t="str">
        <f aca="false">IF($A1911="","",IF(COUNTIF('3. Layout Parts'!$A$2:$A$3001,$A1911)=0,"NOT ON BOARD","OK"))</f>
        <v/>
      </c>
    </row>
    <row r="1912" customFormat="false" ht="15" hidden="false" customHeight="false" outlineLevel="0" collapsed="false">
      <c r="A1912" s="14"/>
      <c r="B1912" s="14"/>
      <c r="C1912" s="15"/>
      <c r="D1912" s="15"/>
      <c r="E1912" s="15"/>
      <c r="F1912" s="9" t="str">
        <f aca="false">IF($A1912="","",IF(COUNTIF($A$2:$A$3001,$A1912)&gt;1,"DUPLICATE",""))</f>
        <v/>
      </c>
      <c r="G1912" s="9" t="str">
        <f aca="false">IF($A1912="","",IF(COUNTIF('3. Layout Parts'!$A$2:$A$3001,$A1912)=0,"NOT ON BOARD","OK"))</f>
        <v/>
      </c>
    </row>
    <row r="1913" customFormat="false" ht="15" hidden="false" customHeight="false" outlineLevel="0" collapsed="false">
      <c r="A1913" s="14"/>
      <c r="B1913" s="14"/>
      <c r="C1913" s="15"/>
      <c r="D1913" s="15"/>
      <c r="E1913" s="15"/>
      <c r="F1913" s="9" t="str">
        <f aca="false">IF($A1913="","",IF(COUNTIF($A$2:$A$3001,$A1913)&gt;1,"DUPLICATE",""))</f>
        <v/>
      </c>
      <c r="G1913" s="9" t="str">
        <f aca="false">IF($A1913="","",IF(COUNTIF('3. Layout Parts'!$A$2:$A$3001,$A1913)=0,"NOT ON BOARD","OK"))</f>
        <v/>
      </c>
    </row>
    <row r="1914" customFormat="false" ht="15" hidden="false" customHeight="false" outlineLevel="0" collapsed="false">
      <c r="A1914" s="14"/>
      <c r="B1914" s="14"/>
      <c r="C1914" s="15"/>
      <c r="D1914" s="15"/>
      <c r="E1914" s="15"/>
      <c r="F1914" s="9" t="str">
        <f aca="false">IF($A1914="","",IF(COUNTIF($A$2:$A$3001,$A1914)&gt;1,"DUPLICATE",""))</f>
        <v/>
      </c>
      <c r="G1914" s="9" t="str">
        <f aca="false">IF($A1914="","",IF(COUNTIF('3. Layout Parts'!$A$2:$A$3001,$A1914)=0,"NOT ON BOARD","OK"))</f>
        <v/>
      </c>
    </row>
    <row r="1915" customFormat="false" ht="15" hidden="false" customHeight="false" outlineLevel="0" collapsed="false">
      <c r="A1915" s="14"/>
      <c r="B1915" s="14"/>
      <c r="C1915" s="15"/>
      <c r="D1915" s="15"/>
      <c r="E1915" s="15"/>
      <c r="F1915" s="9" t="str">
        <f aca="false">IF($A1915="","",IF(COUNTIF($A$2:$A$3001,$A1915)&gt;1,"DUPLICATE",""))</f>
        <v/>
      </c>
      <c r="G1915" s="9" t="str">
        <f aca="false">IF($A1915="","",IF(COUNTIF('3. Layout Parts'!$A$2:$A$3001,$A1915)=0,"NOT ON BOARD","OK"))</f>
        <v/>
      </c>
    </row>
    <row r="1916" customFormat="false" ht="15" hidden="false" customHeight="false" outlineLevel="0" collapsed="false">
      <c r="A1916" s="14"/>
      <c r="B1916" s="14"/>
      <c r="C1916" s="15"/>
      <c r="D1916" s="15"/>
      <c r="E1916" s="15"/>
      <c r="F1916" s="9" t="str">
        <f aca="false">IF($A1916="","",IF(COUNTIF($A$2:$A$3001,$A1916)&gt;1,"DUPLICATE",""))</f>
        <v/>
      </c>
      <c r="G1916" s="9" t="str">
        <f aca="false">IF($A1916="","",IF(COUNTIF('3. Layout Parts'!$A$2:$A$3001,$A1916)=0,"NOT ON BOARD","OK"))</f>
        <v/>
      </c>
    </row>
    <row r="1917" customFormat="false" ht="15" hidden="false" customHeight="false" outlineLevel="0" collapsed="false">
      <c r="A1917" s="14"/>
      <c r="B1917" s="14"/>
      <c r="C1917" s="15"/>
      <c r="D1917" s="15"/>
      <c r="E1917" s="15"/>
      <c r="F1917" s="9" t="str">
        <f aca="false">IF($A1917="","",IF(COUNTIF($A$2:$A$3001,$A1917)&gt;1,"DUPLICATE",""))</f>
        <v/>
      </c>
      <c r="G1917" s="9" t="str">
        <f aca="false">IF($A1917="","",IF(COUNTIF('3. Layout Parts'!$A$2:$A$3001,$A1917)=0,"NOT ON BOARD","OK"))</f>
        <v/>
      </c>
    </row>
    <row r="1918" customFormat="false" ht="15" hidden="false" customHeight="false" outlineLevel="0" collapsed="false">
      <c r="A1918" s="14"/>
      <c r="B1918" s="14"/>
      <c r="C1918" s="15"/>
      <c r="D1918" s="15"/>
      <c r="E1918" s="15"/>
      <c r="F1918" s="9" t="str">
        <f aca="false">IF($A1918="","",IF(COUNTIF($A$2:$A$3001,$A1918)&gt;1,"DUPLICATE",""))</f>
        <v/>
      </c>
      <c r="G1918" s="9" t="str">
        <f aca="false">IF($A1918="","",IF(COUNTIF('3. Layout Parts'!$A$2:$A$3001,$A1918)=0,"NOT ON BOARD","OK"))</f>
        <v/>
      </c>
    </row>
    <row r="1919" customFormat="false" ht="15" hidden="false" customHeight="false" outlineLevel="0" collapsed="false">
      <c r="A1919" s="14"/>
      <c r="B1919" s="14"/>
      <c r="C1919" s="15"/>
      <c r="D1919" s="15"/>
      <c r="E1919" s="15"/>
      <c r="F1919" s="9" t="str">
        <f aca="false">IF($A1919="","",IF(COUNTIF($A$2:$A$3001,$A1919)&gt;1,"DUPLICATE",""))</f>
        <v/>
      </c>
      <c r="G1919" s="9" t="str">
        <f aca="false">IF($A1919="","",IF(COUNTIF('3. Layout Parts'!$A$2:$A$3001,$A1919)=0,"NOT ON BOARD","OK"))</f>
        <v/>
      </c>
    </row>
    <row r="1920" customFormat="false" ht="15" hidden="false" customHeight="false" outlineLevel="0" collapsed="false">
      <c r="A1920" s="14"/>
      <c r="B1920" s="14"/>
      <c r="C1920" s="15"/>
      <c r="D1920" s="15"/>
      <c r="E1920" s="15"/>
      <c r="F1920" s="9" t="str">
        <f aca="false">IF($A1920="","",IF(COUNTIF($A$2:$A$3001,$A1920)&gt;1,"DUPLICATE",""))</f>
        <v/>
      </c>
      <c r="G1920" s="9" t="str">
        <f aca="false">IF($A1920="","",IF(COUNTIF('3. Layout Parts'!$A$2:$A$3001,$A1920)=0,"NOT ON BOARD","OK"))</f>
        <v/>
      </c>
    </row>
    <row r="1921" customFormat="false" ht="15" hidden="false" customHeight="false" outlineLevel="0" collapsed="false">
      <c r="A1921" s="14"/>
      <c r="B1921" s="14"/>
      <c r="C1921" s="15"/>
      <c r="D1921" s="15"/>
      <c r="E1921" s="15"/>
      <c r="F1921" s="9" t="str">
        <f aca="false">IF($A1921="","",IF(COUNTIF($A$2:$A$3001,$A1921)&gt;1,"DUPLICATE",""))</f>
        <v/>
      </c>
      <c r="G1921" s="9" t="str">
        <f aca="false">IF($A1921="","",IF(COUNTIF('3. Layout Parts'!$A$2:$A$3001,$A1921)=0,"NOT ON BOARD","OK"))</f>
        <v/>
      </c>
    </row>
    <row r="1922" customFormat="false" ht="15" hidden="false" customHeight="false" outlineLevel="0" collapsed="false">
      <c r="A1922" s="14"/>
      <c r="B1922" s="14"/>
      <c r="C1922" s="15"/>
      <c r="D1922" s="15"/>
      <c r="E1922" s="15"/>
      <c r="F1922" s="9" t="str">
        <f aca="false">IF($A1922="","",IF(COUNTIF($A$2:$A$3001,$A1922)&gt;1,"DUPLICATE",""))</f>
        <v/>
      </c>
      <c r="G1922" s="9" t="str">
        <f aca="false">IF($A1922="","",IF(COUNTIF('3. Layout Parts'!$A$2:$A$3001,$A1922)=0,"NOT ON BOARD","OK"))</f>
        <v/>
      </c>
    </row>
    <row r="1923" customFormat="false" ht="15" hidden="false" customHeight="false" outlineLevel="0" collapsed="false">
      <c r="A1923" s="14"/>
      <c r="B1923" s="14"/>
      <c r="C1923" s="15"/>
      <c r="D1923" s="15"/>
      <c r="E1923" s="15"/>
      <c r="F1923" s="9" t="str">
        <f aca="false">IF($A1923="","",IF(COUNTIF($A$2:$A$3001,$A1923)&gt;1,"DUPLICATE",""))</f>
        <v/>
      </c>
      <c r="G1923" s="9" t="str">
        <f aca="false">IF($A1923="","",IF(COUNTIF('3. Layout Parts'!$A$2:$A$3001,$A1923)=0,"NOT ON BOARD","OK"))</f>
        <v/>
      </c>
    </row>
    <row r="1924" customFormat="false" ht="15" hidden="false" customHeight="false" outlineLevel="0" collapsed="false">
      <c r="A1924" s="14"/>
      <c r="B1924" s="14"/>
      <c r="C1924" s="15"/>
      <c r="D1924" s="15"/>
      <c r="E1924" s="15"/>
      <c r="F1924" s="9" t="str">
        <f aca="false">IF($A1924="","",IF(COUNTIF($A$2:$A$3001,$A1924)&gt;1,"DUPLICATE",""))</f>
        <v/>
      </c>
      <c r="G1924" s="9" t="str">
        <f aca="false">IF($A1924="","",IF(COUNTIF('3. Layout Parts'!$A$2:$A$3001,$A1924)=0,"NOT ON BOARD","OK"))</f>
        <v/>
      </c>
    </row>
    <row r="1925" customFormat="false" ht="15" hidden="false" customHeight="false" outlineLevel="0" collapsed="false">
      <c r="A1925" s="14"/>
      <c r="B1925" s="14"/>
      <c r="C1925" s="15"/>
      <c r="D1925" s="15"/>
      <c r="E1925" s="15"/>
      <c r="F1925" s="9" t="str">
        <f aca="false">IF($A1925="","",IF(COUNTIF($A$2:$A$3001,$A1925)&gt;1,"DUPLICATE",""))</f>
        <v/>
      </c>
      <c r="G1925" s="9" t="str">
        <f aca="false">IF($A1925="","",IF(COUNTIF('3. Layout Parts'!$A$2:$A$3001,$A1925)=0,"NOT ON BOARD","OK"))</f>
        <v/>
      </c>
    </row>
    <row r="1926" customFormat="false" ht="15" hidden="false" customHeight="false" outlineLevel="0" collapsed="false">
      <c r="A1926" s="14"/>
      <c r="B1926" s="14"/>
      <c r="C1926" s="15"/>
      <c r="D1926" s="15"/>
      <c r="E1926" s="15"/>
      <c r="F1926" s="9" t="str">
        <f aca="false">IF($A1926="","",IF(COUNTIF($A$2:$A$3001,$A1926)&gt;1,"DUPLICATE",""))</f>
        <v/>
      </c>
      <c r="G1926" s="9" t="str">
        <f aca="false">IF($A1926="","",IF(COUNTIF('3. Layout Parts'!$A$2:$A$3001,$A1926)=0,"NOT ON BOARD","OK"))</f>
        <v/>
      </c>
    </row>
    <row r="1927" customFormat="false" ht="15" hidden="false" customHeight="false" outlineLevel="0" collapsed="false">
      <c r="A1927" s="14"/>
      <c r="B1927" s="14"/>
      <c r="C1927" s="15"/>
      <c r="D1927" s="15"/>
      <c r="E1927" s="15"/>
      <c r="F1927" s="9" t="str">
        <f aca="false">IF($A1927="","",IF(COUNTIF($A$2:$A$3001,$A1927)&gt;1,"DUPLICATE",""))</f>
        <v/>
      </c>
      <c r="G1927" s="9" t="str">
        <f aca="false">IF($A1927="","",IF(COUNTIF('3. Layout Parts'!$A$2:$A$3001,$A1927)=0,"NOT ON BOARD","OK"))</f>
        <v/>
      </c>
    </row>
    <row r="1928" customFormat="false" ht="15" hidden="false" customHeight="false" outlineLevel="0" collapsed="false">
      <c r="A1928" s="14"/>
      <c r="B1928" s="14"/>
      <c r="C1928" s="15"/>
      <c r="D1928" s="15"/>
      <c r="E1928" s="15"/>
      <c r="F1928" s="9" t="str">
        <f aca="false">IF($A1928="","",IF(COUNTIF($A$2:$A$3001,$A1928)&gt;1,"DUPLICATE",""))</f>
        <v/>
      </c>
      <c r="G1928" s="9" t="str">
        <f aca="false">IF($A1928="","",IF(COUNTIF('3. Layout Parts'!$A$2:$A$3001,$A1928)=0,"NOT ON BOARD","OK"))</f>
        <v/>
      </c>
    </row>
    <row r="1929" customFormat="false" ht="15" hidden="false" customHeight="false" outlineLevel="0" collapsed="false">
      <c r="A1929" s="14"/>
      <c r="B1929" s="14"/>
      <c r="C1929" s="15"/>
      <c r="D1929" s="15"/>
      <c r="E1929" s="15"/>
      <c r="F1929" s="9" t="str">
        <f aca="false">IF($A1929="","",IF(COUNTIF($A$2:$A$3001,$A1929)&gt;1,"DUPLICATE",""))</f>
        <v/>
      </c>
      <c r="G1929" s="9" t="str">
        <f aca="false">IF($A1929="","",IF(COUNTIF('3. Layout Parts'!$A$2:$A$3001,$A1929)=0,"NOT ON BOARD","OK"))</f>
        <v/>
      </c>
    </row>
    <row r="1930" customFormat="false" ht="15" hidden="false" customHeight="false" outlineLevel="0" collapsed="false">
      <c r="A1930" s="14"/>
      <c r="B1930" s="14"/>
      <c r="C1930" s="15"/>
      <c r="D1930" s="15"/>
      <c r="E1930" s="15"/>
      <c r="F1930" s="9" t="str">
        <f aca="false">IF($A1930="","",IF(COUNTIF($A$2:$A$3001,$A1930)&gt;1,"DUPLICATE",""))</f>
        <v/>
      </c>
      <c r="G1930" s="9" t="str">
        <f aca="false">IF($A1930="","",IF(COUNTIF('3. Layout Parts'!$A$2:$A$3001,$A1930)=0,"NOT ON BOARD","OK"))</f>
        <v/>
      </c>
    </row>
    <row r="1931" customFormat="false" ht="15" hidden="false" customHeight="false" outlineLevel="0" collapsed="false">
      <c r="A1931" s="14"/>
      <c r="B1931" s="14"/>
      <c r="C1931" s="15"/>
      <c r="D1931" s="15"/>
      <c r="E1931" s="15"/>
      <c r="F1931" s="9" t="str">
        <f aca="false">IF($A1931="","",IF(COUNTIF($A$2:$A$3001,$A1931)&gt;1,"DUPLICATE",""))</f>
        <v/>
      </c>
      <c r="G1931" s="9" t="str">
        <f aca="false">IF($A1931="","",IF(COUNTIF('3. Layout Parts'!$A$2:$A$3001,$A1931)=0,"NOT ON BOARD","OK"))</f>
        <v/>
      </c>
    </row>
    <row r="1932" customFormat="false" ht="15" hidden="false" customHeight="false" outlineLevel="0" collapsed="false">
      <c r="A1932" s="14"/>
      <c r="B1932" s="14"/>
      <c r="C1932" s="15"/>
      <c r="D1932" s="15"/>
      <c r="E1932" s="15"/>
      <c r="F1932" s="9" t="str">
        <f aca="false">IF($A1932="","",IF(COUNTIF($A$2:$A$3001,$A1932)&gt;1,"DUPLICATE",""))</f>
        <v/>
      </c>
      <c r="G1932" s="9" t="str">
        <f aca="false">IF($A1932="","",IF(COUNTIF('3. Layout Parts'!$A$2:$A$3001,$A1932)=0,"NOT ON BOARD","OK"))</f>
        <v/>
      </c>
    </row>
    <row r="1933" customFormat="false" ht="15" hidden="false" customHeight="false" outlineLevel="0" collapsed="false">
      <c r="A1933" s="14"/>
      <c r="B1933" s="14"/>
      <c r="C1933" s="15"/>
      <c r="D1933" s="15"/>
      <c r="E1933" s="15"/>
      <c r="F1933" s="9" t="str">
        <f aca="false">IF($A1933="","",IF(COUNTIF($A$2:$A$3001,$A1933)&gt;1,"DUPLICATE",""))</f>
        <v/>
      </c>
      <c r="G1933" s="9" t="str">
        <f aca="false">IF($A1933="","",IF(COUNTIF('3. Layout Parts'!$A$2:$A$3001,$A1933)=0,"NOT ON BOARD","OK"))</f>
        <v/>
      </c>
    </row>
    <row r="1934" customFormat="false" ht="15" hidden="false" customHeight="false" outlineLevel="0" collapsed="false">
      <c r="A1934" s="14"/>
      <c r="B1934" s="14"/>
      <c r="C1934" s="15"/>
      <c r="D1934" s="15"/>
      <c r="E1934" s="15"/>
      <c r="F1934" s="9" t="str">
        <f aca="false">IF($A1934="","",IF(COUNTIF($A$2:$A$3001,$A1934)&gt;1,"DUPLICATE",""))</f>
        <v/>
      </c>
      <c r="G1934" s="9" t="str">
        <f aca="false">IF($A1934="","",IF(COUNTIF('3. Layout Parts'!$A$2:$A$3001,$A1934)=0,"NOT ON BOARD","OK"))</f>
        <v/>
      </c>
    </row>
    <row r="1935" customFormat="false" ht="15" hidden="false" customHeight="false" outlineLevel="0" collapsed="false">
      <c r="A1935" s="14"/>
      <c r="B1935" s="14"/>
      <c r="C1935" s="15"/>
      <c r="D1935" s="15"/>
      <c r="E1935" s="15"/>
      <c r="F1935" s="9" t="str">
        <f aca="false">IF($A1935="","",IF(COUNTIF($A$2:$A$3001,$A1935)&gt;1,"DUPLICATE",""))</f>
        <v/>
      </c>
      <c r="G1935" s="9" t="str">
        <f aca="false">IF($A1935="","",IF(COUNTIF('3. Layout Parts'!$A$2:$A$3001,$A1935)=0,"NOT ON BOARD","OK"))</f>
        <v/>
      </c>
    </row>
    <row r="1936" customFormat="false" ht="15" hidden="false" customHeight="false" outlineLevel="0" collapsed="false">
      <c r="A1936" s="14"/>
      <c r="B1936" s="14"/>
      <c r="C1936" s="15"/>
      <c r="D1936" s="15"/>
      <c r="E1936" s="15"/>
      <c r="F1936" s="9" t="str">
        <f aca="false">IF($A1936="","",IF(COUNTIF($A$2:$A$3001,$A1936)&gt;1,"DUPLICATE",""))</f>
        <v/>
      </c>
      <c r="G1936" s="9" t="str">
        <f aca="false">IF($A1936="","",IF(COUNTIF('3. Layout Parts'!$A$2:$A$3001,$A1936)=0,"NOT ON BOARD","OK"))</f>
        <v/>
      </c>
    </row>
    <row r="1937" customFormat="false" ht="15" hidden="false" customHeight="false" outlineLevel="0" collapsed="false">
      <c r="A1937" s="14"/>
      <c r="B1937" s="14"/>
      <c r="C1937" s="15"/>
      <c r="D1937" s="15"/>
      <c r="E1937" s="15"/>
      <c r="F1937" s="9" t="str">
        <f aca="false">IF($A1937="","",IF(COUNTIF($A$2:$A$3001,$A1937)&gt;1,"DUPLICATE",""))</f>
        <v/>
      </c>
      <c r="G1937" s="9" t="str">
        <f aca="false">IF($A1937="","",IF(COUNTIF('3. Layout Parts'!$A$2:$A$3001,$A1937)=0,"NOT ON BOARD","OK"))</f>
        <v/>
      </c>
    </row>
    <row r="1938" customFormat="false" ht="15" hidden="false" customHeight="false" outlineLevel="0" collapsed="false">
      <c r="A1938" s="14"/>
      <c r="B1938" s="14"/>
      <c r="C1938" s="15"/>
      <c r="D1938" s="15"/>
      <c r="E1938" s="15"/>
      <c r="F1938" s="9" t="str">
        <f aca="false">IF($A1938="","",IF(COUNTIF($A$2:$A$3001,$A1938)&gt;1,"DUPLICATE",""))</f>
        <v/>
      </c>
      <c r="G1938" s="9" t="str">
        <f aca="false">IF($A1938="","",IF(COUNTIF('3. Layout Parts'!$A$2:$A$3001,$A1938)=0,"NOT ON BOARD","OK"))</f>
        <v/>
      </c>
    </row>
    <row r="1939" customFormat="false" ht="15" hidden="false" customHeight="false" outlineLevel="0" collapsed="false">
      <c r="A1939" s="14"/>
      <c r="B1939" s="14"/>
      <c r="C1939" s="15"/>
      <c r="D1939" s="15"/>
      <c r="E1939" s="15"/>
      <c r="F1939" s="9" t="str">
        <f aca="false">IF($A1939="","",IF(COUNTIF($A$2:$A$3001,$A1939)&gt;1,"DUPLICATE",""))</f>
        <v/>
      </c>
      <c r="G1939" s="9" t="str">
        <f aca="false">IF($A1939="","",IF(COUNTIF('3. Layout Parts'!$A$2:$A$3001,$A1939)=0,"NOT ON BOARD","OK"))</f>
        <v/>
      </c>
    </row>
    <row r="1940" customFormat="false" ht="15" hidden="false" customHeight="false" outlineLevel="0" collapsed="false">
      <c r="A1940" s="14"/>
      <c r="B1940" s="14"/>
      <c r="C1940" s="15"/>
      <c r="D1940" s="15"/>
      <c r="E1940" s="15"/>
      <c r="F1940" s="9" t="str">
        <f aca="false">IF($A1940="","",IF(COUNTIF($A$2:$A$3001,$A1940)&gt;1,"DUPLICATE",""))</f>
        <v/>
      </c>
      <c r="G1940" s="9" t="str">
        <f aca="false">IF($A1940="","",IF(COUNTIF('3. Layout Parts'!$A$2:$A$3001,$A1940)=0,"NOT ON BOARD","OK"))</f>
        <v/>
      </c>
    </row>
    <row r="1941" customFormat="false" ht="15" hidden="false" customHeight="false" outlineLevel="0" collapsed="false">
      <c r="A1941" s="14"/>
      <c r="B1941" s="14"/>
      <c r="C1941" s="15"/>
      <c r="D1941" s="15"/>
      <c r="E1941" s="15"/>
      <c r="F1941" s="9" t="str">
        <f aca="false">IF($A1941="","",IF(COUNTIF($A$2:$A$3001,$A1941)&gt;1,"DUPLICATE",""))</f>
        <v/>
      </c>
      <c r="G1941" s="9" t="str">
        <f aca="false">IF($A1941="","",IF(COUNTIF('3. Layout Parts'!$A$2:$A$3001,$A1941)=0,"NOT ON BOARD","OK"))</f>
        <v/>
      </c>
    </row>
    <row r="1942" customFormat="false" ht="15" hidden="false" customHeight="false" outlineLevel="0" collapsed="false">
      <c r="A1942" s="14"/>
      <c r="B1942" s="14"/>
      <c r="C1942" s="15"/>
      <c r="D1942" s="15"/>
      <c r="E1942" s="15"/>
      <c r="F1942" s="9" t="str">
        <f aca="false">IF($A1942="","",IF(COUNTIF($A$2:$A$3001,$A1942)&gt;1,"DUPLICATE",""))</f>
        <v/>
      </c>
      <c r="G1942" s="9" t="str">
        <f aca="false">IF($A1942="","",IF(COUNTIF('3. Layout Parts'!$A$2:$A$3001,$A1942)=0,"NOT ON BOARD","OK"))</f>
        <v/>
      </c>
    </row>
    <row r="1943" customFormat="false" ht="15" hidden="false" customHeight="false" outlineLevel="0" collapsed="false">
      <c r="A1943" s="14"/>
      <c r="B1943" s="14"/>
      <c r="C1943" s="15"/>
      <c r="D1943" s="15"/>
      <c r="E1943" s="15"/>
      <c r="F1943" s="9" t="str">
        <f aca="false">IF($A1943="","",IF(COUNTIF($A$2:$A$3001,$A1943)&gt;1,"DUPLICATE",""))</f>
        <v/>
      </c>
      <c r="G1943" s="9" t="str">
        <f aca="false">IF($A1943="","",IF(COUNTIF('3. Layout Parts'!$A$2:$A$3001,$A1943)=0,"NOT ON BOARD","OK"))</f>
        <v/>
      </c>
    </row>
    <row r="1944" customFormat="false" ht="15" hidden="false" customHeight="false" outlineLevel="0" collapsed="false">
      <c r="A1944" s="14"/>
      <c r="B1944" s="14"/>
      <c r="C1944" s="15"/>
      <c r="D1944" s="15"/>
      <c r="E1944" s="15"/>
      <c r="F1944" s="9" t="str">
        <f aca="false">IF($A1944="","",IF(COUNTIF($A$2:$A$3001,$A1944)&gt;1,"DUPLICATE",""))</f>
        <v/>
      </c>
      <c r="G1944" s="9" t="str">
        <f aca="false">IF($A1944="","",IF(COUNTIF('3. Layout Parts'!$A$2:$A$3001,$A1944)=0,"NOT ON BOARD","OK"))</f>
        <v/>
      </c>
    </row>
    <row r="1945" customFormat="false" ht="15" hidden="false" customHeight="false" outlineLevel="0" collapsed="false">
      <c r="A1945" s="14"/>
      <c r="B1945" s="14"/>
      <c r="C1945" s="15"/>
      <c r="D1945" s="15"/>
      <c r="E1945" s="15"/>
      <c r="F1945" s="9" t="str">
        <f aca="false">IF($A1945="","",IF(COUNTIF($A$2:$A$3001,$A1945)&gt;1,"DUPLICATE",""))</f>
        <v/>
      </c>
      <c r="G1945" s="9" t="str">
        <f aca="false">IF($A1945="","",IF(COUNTIF('3. Layout Parts'!$A$2:$A$3001,$A1945)=0,"NOT ON BOARD","OK"))</f>
        <v/>
      </c>
    </row>
    <row r="1946" customFormat="false" ht="15" hidden="false" customHeight="false" outlineLevel="0" collapsed="false">
      <c r="A1946" s="14"/>
      <c r="B1946" s="14"/>
      <c r="C1946" s="15"/>
      <c r="D1946" s="15"/>
      <c r="E1946" s="15"/>
      <c r="F1946" s="9" t="str">
        <f aca="false">IF($A1946="","",IF(COUNTIF($A$2:$A$3001,$A1946)&gt;1,"DUPLICATE",""))</f>
        <v/>
      </c>
      <c r="G1946" s="9" t="str">
        <f aca="false">IF($A1946="","",IF(COUNTIF('3. Layout Parts'!$A$2:$A$3001,$A1946)=0,"NOT ON BOARD","OK"))</f>
        <v/>
      </c>
    </row>
    <row r="1947" customFormat="false" ht="15" hidden="false" customHeight="false" outlineLevel="0" collapsed="false">
      <c r="A1947" s="14"/>
      <c r="B1947" s="14"/>
      <c r="C1947" s="15"/>
      <c r="D1947" s="15"/>
      <c r="E1947" s="15"/>
      <c r="F1947" s="9" t="str">
        <f aca="false">IF($A1947="","",IF(COUNTIF($A$2:$A$3001,$A1947)&gt;1,"DUPLICATE",""))</f>
        <v/>
      </c>
      <c r="G1947" s="9" t="str">
        <f aca="false">IF($A1947="","",IF(COUNTIF('3. Layout Parts'!$A$2:$A$3001,$A1947)=0,"NOT ON BOARD","OK"))</f>
        <v/>
      </c>
    </row>
    <row r="1948" customFormat="false" ht="15" hidden="false" customHeight="false" outlineLevel="0" collapsed="false">
      <c r="A1948" s="14"/>
      <c r="B1948" s="14"/>
      <c r="C1948" s="15"/>
      <c r="D1948" s="15"/>
      <c r="E1948" s="15"/>
      <c r="F1948" s="9" t="str">
        <f aca="false">IF($A1948="","",IF(COUNTIF($A$2:$A$3001,$A1948)&gt;1,"DUPLICATE",""))</f>
        <v/>
      </c>
      <c r="G1948" s="9" t="str">
        <f aca="false">IF($A1948="","",IF(COUNTIF('3. Layout Parts'!$A$2:$A$3001,$A1948)=0,"NOT ON BOARD","OK"))</f>
        <v/>
      </c>
    </row>
    <row r="1949" customFormat="false" ht="15" hidden="false" customHeight="false" outlineLevel="0" collapsed="false">
      <c r="A1949" s="14"/>
      <c r="B1949" s="14"/>
      <c r="C1949" s="15"/>
      <c r="D1949" s="15"/>
      <c r="E1949" s="15"/>
      <c r="F1949" s="9" t="str">
        <f aca="false">IF($A1949="","",IF(COUNTIF($A$2:$A$3001,$A1949)&gt;1,"DUPLICATE",""))</f>
        <v/>
      </c>
      <c r="G1949" s="9" t="str">
        <f aca="false">IF($A1949="","",IF(COUNTIF('3. Layout Parts'!$A$2:$A$3001,$A1949)=0,"NOT ON BOARD","OK"))</f>
        <v/>
      </c>
    </row>
    <row r="1950" customFormat="false" ht="15" hidden="false" customHeight="false" outlineLevel="0" collapsed="false">
      <c r="A1950" s="14"/>
      <c r="B1950" s="14"/>
      <c r="C1950" s="15"/>
      <c r="D1950" s="15"/>
      <c r="E1950" s="15"/>
      <c r="F1950" s="9" t="str">
        <f aca="false">IF($A1950="","",IF(COUNTIF($A$2:$A$3001,$A1950)&gt;1,"DUPLICATE",""))</f>
        <v/>
      </c>
      <c r="G1950" s="9" t="str">
        <f aca="false">IF($A1950="","",IF(COUNTIF('3. Layout Parts'!$A$2:$A$3001,$A1950)=0,"NOT ON BOARD","OK"))</f>
        <v/>
      </c>
    </row>
    <row r="1951" customFormat="false" ht="15" hidden="false" customHeight="false" outlineLevel="0" collapsed="false">
      <c r="A1951" s="14"/>
      <c r="B1951" s="14"/>
      <c r="C1951" s="15"/>
      <c r="D1951" s="15"/>
      <c r="E1951" s="15"/>
      <c r="F1951" s="9" t="str">
        <f aca="false">IF($A1951="","",IF(COUNTIF($A$2:$A$3001,$A1951)&gt;1,"DUPLICATE",""))</f>
        <v/>
      </c>
      <c r="G1951" s="9" t="str">
        <f aca="false">IF($A1951="","",IF(COUNTIF('3. Layout Parts'!$A$2:$A$3001,$A1951)=0,"NOT ON BOARD","OK"))</f>
        <v/>
      </c>
    </row>
    <row r="1952" customFormat="false" ht="15" hidden="false" customHeight="false" outlineLevel="0" collapsed="false">
      <c r="A1952" s="14"/>
      <c r="B1952" s="14"/>
      <c r="C1952" s="15"/>
      <c r="D1952" s="15"/>
      <c r="E1952" s="15"/>
      <c r="F1952" s="9" t="str">
        <f aca="false">IF($A1952="","",IF(COUNTIF($A$2:$A$3001,$A1952)&gt;1,"DUPLICATE",""))</f>
        <v/>
      </c>
      <c r="G1952" s="9" t="str">
        <f aca="false">IF($A1952="","",IF(COUNTIF('3. Layout Parts'!$A$2:$A$3001,$A1952)=0,"NOT ON BOARD","OK"))</f>
        <v/>
      </c>
    </row>
    <row r="1953" customFormat="false" ht="15" hidden="false" customHeight="false" outlineLevel="0" collapsed="false">
      <c r="A1953" s="14"/>
      <c r="B1953" s="14"/>
      <c r="C1953" s="15"/>
      <c r="D1953" s="15"/>
      <c r="E1953" s="15"/>
      <c r="F1953" s="9" t="str">
        <f aca="false">IF($A1953="","",IF(COUNTIF($A$2:$A$3001,$A1953)&gt;1,"DUPLICATE",""))</f>
        <v/>
      </c>
      <c r="G1953" s="9" t="str">
        <f aca="false">IF($A1953="","",IF(COUNTIF('3. Layout Parts'!$A$2:$A$3001,$A1953)=0,"NOT ON BOARD","OK"))</f>
        <v/>
      </c>
    </row>
    <row r="1954" customFormat="false" ht="15" hidden="false" customHeight="false" outlineLevel="0" collapsed="false">
      <c r="A1954" s="14"/>
      <c r="B1954" s="14"/>
      <c r="C1954" s="15"/>
      <c r="D1954" s="15"/>
      <c r="E1954" s="15"/>
      <c r="F1954" s="9" t="str">
        <f aca="false">IF($A1954="","",IF(COUNTIF($A$2:$A$3001,$A1954)&gt;1,"DUPLICATE",""))</f>
        <v/>
      </c>
      <c r="G1954" s="9" t="str">
        <f aca="false">IF($A1954="","",IF(COUNTIF('3. Layout Parts'!$A$2:$A$3001,$A1954)=0,"NOT ON BOARD","OK"))</f>
        <v/>
      </c>
    </row>
    <row r="1955" customFormat="false" ht="15" hidden="false" customHeight="false" outlineLevel="0" collapsed="false">
      <c r="A1955" s="14"/>
      <c r="B1955" s="14"/>
      <c r="C1955" s="15"/>
      <c r="D1955" s="15"/>
      <c r="E1955" s="15"/>
      <c r="F1955" s="9" t="str">
        <f aca="false">IF($A1955="","",IF(COUNTIF($A$2:$A$3001,$A1955)&gt;1,"DUPLICATE",""))</f>
        <v/>
      </c>
      <c r="G1955" s="9" t="str">
        <f aca="false">IF($A1955="","",IF(COUNTIF('3. Layout Parts'!$A$2:$A$3001,$A1955)=0,"NOT ON BOARD","OK"))</f>
        <v/>
      </c>
    </row>
    <row r="1956" customFormat="false" ht="15" hidden="false" customHeight="false" outlineLevel="0" collapsed="false">
      <c r="A1956" s="14"/>
      <c r="B1956" s="14"/>
      <c r="C1956" s="15"/>
      <c r="D1956" s="15"/>
      <c r="E1956" s="15"/>
      <c r="F1956" s="9" t="str">
        <f aca="false">IF($A1956="","",IF(COUNTIF($A$2:$A$3001,$A1956)&gt;1,"DUPLICATE",""))</f>
        <v/>
      </c>
      <c r="G1956" s="9" t="str">
        <f aca="false">IF($A1956="","",IF(COUNTIF('3. Layout Parts'!$A$2:$A$3001,$A1956)=0,"NOT ON BOARD","OK"))</f>
        <v/>
      </c>
    </row>
    <row r="1957" customFormat="false" ht="15" hidden="false" customHeight="false" outlineLevel="0" collapsed="false">
      <c r="A1957" s="14"/>
      <c r="B1957" s="14"/>
      <c r="C1957" s="15"/>
      <c r="D1957" s="15"/>
      <c r="E1957" s="15"/>
      <c r="F1957" s="9" t="str">
        <f aca="false">IF($A1957="","",IF(COUNTIF($A$2:$A$3001,$A1957)&gt;1,"DUPLICATE",""))</f>
        <v/>
      </c>
      <c r="G1957" s="9" t="str">
        <f aca="false">IF($A1957="","",IF(COUNTIF('3. Layout Parts'!$A$2:$A$3001,$A1957)=0,"NOT ON BOARD","OK"))</f>
        <v/>
      </c>
    </row>
    <row r="1958" customFormat="false" ht="15" hidden="false" customHeight="false" outlineLevel="0" collapsed="false">
      <c r="A1958" s="14"/>
      <c r="B1958" s="14"/>
      <c r="C1958" s="15"/>
      <c r="D1958" s="15"/>
      <c r="E1958" s="15"/>
      <c r="F1958" s="9" t="str">
        <f aca="false">IF($A1958="","",IF(COUNTIF($A$2:$A$3001,$A1958)&gt;1,"DUPLICATE",""))</f>
        <v/>
      </c>
      <c r="G1958" s="9" t="str">
        <f aca="false">IF($A1958="","",IF(COUNTIF('3. Layout Parts'!$A$2:$A$3001,$A1958)=0,"NOT ON BOARD","OK"))</f>
        <v/>
      </c>
    </row>
    <row r="1959" customFormat="false" ht="15" hidden="false" customHeight="false" outlineLevel="0" collapsed="false">
      <c r="A1959" s="14"/>
      <c r="B1959" s="14"/>
      <c r="C1959" s="15"/>
      <c r="D1959" s="15"/>
      <c r="E1959" s="15"/>
      <c r="F1959" s="9" t="str">
        <f aca="false">IF($A1959="","",IF(COUNTIF($A$2:$A$3001,$A1959)&gt;1,"DUPLICATE",""))</f>
        <v/>
      </c>
      <c r="G1959" s="9" t="str">
        <f aca="false">IF($A1959="","",IF(COUNTIF('3. Layout Parts'!$A$2:$A$3001,$A1959)=0,"NOT ON BOARD","OK"))</f>
        <v/>
      </c>
    </row>
    <row r="1960" customFormat="false" ht="15" hidden="false" customHeight="false" outlineLevel="0" collapsed="false">
      <c r="A1960" s="14"/>
      <c r="B1960" s="14"/>
      <c r="C1960" s="15"/>
      <c r="D1960" s="15"/>
      <c r="E1960" s="15"/>
      <c r="F1960" s="9" t="str">
        <f aca="false">IF($A1960="","",IF(COUNTIF($A$2:$A$3001,$A1960)&gt;1,"DUPLICATE",""))</f>
        <v/>
      </c>
      <c r="G1960" s="9" t="str">
        <f aca="false">IF($A1960="","",IF(COUNTIF('3. Layout Parts'!$A$2:$A$3001,$A1960)=0,"NOT ON BOARD","OK"))</f>
        <v/>
      </c>
    </row>
    <row r="1961" customFormat="false" ht="15" hidden="false" customHeight="false" outlineLevel="0" collapsed="false">
      <c r="A1961" s="14"/>
      <c r="B1961" s="14"/>
      <c r="C1961" s="15"/>
      <c r="D1961" s="15"/>
      <c r="E1961" s="15"/>
      <c r="F1961" s="9" t="str">
        <f aca="false">IF($A1961="","",IF(COUNTIF($A$2:$A$3001,$A1961)&gt;1,"DUPLICATE",""))</f>
        <v/>
      </c>
      <c r="G1961" s="9" t="str">
        <f aca="false">IF($A1961="","",IF(COUNTIF('3. Layout Parts'!$A$2:$A$3001,$A1961)=0,"NOT ON BOARD","OK"))</f>
        <v/>
      </c>
    </row>
    <row r="1962" customFormat="false" ht="15" hidden="false" customHeight="false" outlineLevel="0" collapsed="false">
      <c r="A1962" s="14"/>
      <c r="B1962" s="14"/>
      <c r="C1962" s="15"/>
      <c r="D1962" s="15"/>
      <c r="E1962" s="15"/>
      <c r="F1962" s="9" t="str">
        <f aca="false">IF($A1962="","",IF(COUNTIF($A$2:$A$3001,$A1962)&gt;1,"DUPLICATE",""))</f>
        <v/>
      </c>
      <c r="G1962" s="9" t="str">
        <f aca="false">IF($A1962="","",IF(COUNTIF('3. Layout Parts'!$A$2:$A$3001,$A1962)=0,"NOT ON BOARD","OK"))</f>
        <v/>
      </c>
    </row>
    <row r="1963" customFormat="false" ht="15" hidden="false" customHeight="false" outlineLevel="0" collapsed="false">
      <c r="A1963" s="14"/>
      <c r="B1963" s="14"/>
      <c r="C1963" s="15"/>
      <c r="D1963" s="15"/>
      <c r="E1963" s="15"/>
      <c r="F1963" s="9" t="str">
        <f aca="false">IF($A1963="","",IF(COUNTIF($A$2:$A$3001,$A1963)&gt;1,"DUPLICATE",""))</f>
        <v/>
      </c>
      <c r="G1963" s="9" t="str">
        <f aca="false">IF($A1963="","",IF(COUNTIF('3. Layout Parts'!$A$2:$A$3001,$A1963)=0,"NOT ON BOARD","OK"))</f>
        <v/>
      </c>
    </row>
    <row r="1964" customFormat="false" ht="15" hidden="false" customHeight="false" outlineLevel="0" collapsed="false">
      <c r="A1964" s="14"/>
      <c r="B1964" s="14"/>
      <c r="C1964" s="15"/>
      <c r="D1964" s="15"/>
      <c r="E1964" s="15"/>
      <c r="F1964" s="9" t="str">
        <f aca="false">IF($A1964="","",IF(COUNTIF($A$2:$A$3001,$A1964)&gt;1,"DUPLICATE",""))</f>
        <v/>
      </c>
      <c r="G1964" s="9" t="str">
        <f aca="false">IF($A1964="","",IF(COUNTIF('3. Layout Parts'!$A$2:$A$3001,$A1964)=0,"NOT ON BOARD","OK"))</f>
        <v/>
      </c>
    </row>
    <row r="1965" customFormat="false" ht="15" hidden="false" customHeight="false" outlineLevel="0" collapsed="false">
      <c r="A1965" s="14"/>
      <c r="B1965" s="14"/>
      <c r="C1965" s="15"/>
      <c r="D1965" s="15"/>
      <c r="E1965" s="15"/>
      <c r="F1965" s="9" t="str">
        <f aca="false">IF($A1965="","",IF(COUNTIF($A$2:$A$3001,$A1965)&gt;1,"DUPLICATE",""))</f>
        <v/>
      </c>
      <c r="G1965" s="9" t="str">
        <f aca="false">IF($A1965="","",IF(COUNTIF('3. Layout Parts'!$A$2:$A$3001,$A1965)=0,"NOT ON BOARD","OK"))</f>
        <v/>
      </c>
    </row>
    <row r="1966" customFormat="false" ht="15" hidden="false" customHeight="false" outlineLevel="0" collapsed="false">
      <c r="A1966" s="14"/>
      <c r="B1966" s="14"/>
      <c r="C1966" s="15"/>
      <c r="D1966" s="15"/>
      <c r="E1966" s="15"/>
      <c r="F1966" s="9" t="str">
        <f aca="false">IF($A1966="","",IF(COUNTIF($A$2:$A$3001,$A1966)&gt;1,"DUPLICATE",""))</f>
        <v/>
      </c>
      <c r="G1966" s="9" t="str">
        <f aca="false">IF($A1966="","",IF(COUNTIF('3. Layout Parts'!$A$2:$A$3001,$A1966)=0,"NOT ON BOARD","OK"))</f>
        <v/>
      </c>
    </row>
    <row r="1967" customFormat="false" ht="15" hidden="false" customHeight="false" outlineLevel="0" collapsed="false">
      <c r="A1967" s="14"/>
      <c r="B1967" s="14"/>
      <c r="C1967" s="15"/>
      <c r="D1967" s="15"/>
      <c r="E1967" s="15"/>
      <c r="F1967" s="9" t="str">
        <f aca="false">IF($A1967="","",IF(COUNTIF($A$2:$A$3001,$A1967)&gt;1,"DUPLICATE",""))</f>
        <v/>
      </c>
      <c r="G1967" s="9" t="str">
        <f aca="false">IF($A1967="","",IF(COUNTIF('3. Layout Parts'!$A$2:$A$3001,$A1967)=0,"NOT ON BOARD","OK"))</f>
        <v/>
      </c>
    </row>
    <row r="1968" customFormat="false" ht="15" hidden="false" customHeight="false" outlineLevel="0" collapsed="false">
      <c r="A1968" s="14"/>
      <c r="B1968" s="14"/>
      <c r="C1968" s="15"/>
      <c r="D1968" s="15"/>
      <c r="E1968" s="15"/>
      <c r="F1968" s="9" t="str">
        <f aca="false">IF($A1968="","",IF(COUNTIF($A$2:$A$3001,$A1968)&gt;1,"DUPLICATE",""))</f>
        <v/>
      </c>
      <c r="G1968" s="9" t="str">
        <f aca="false">IF($A1968="","",IF(COUNTIF('3. Layout Parts'!$A$2:$A$3001,$A1968)=0,"NOT ON BOARD","OK"))</f>
        <v/>
      </c>
    </row>
    <row r="1969" customFormat="false" ht="15" hidden="false" customHeight="false" outlineLevel="0" collapsed="false">
      <c r="A1969" s="14"/>
      <c r="B1969" s="14"/>
      <c r="C1969" s="15"/>
      <c r="D1969" s="15"/>
      <c r="E1969" s="15"/>
      <c r="F1969" s="9" t="str">
        <f aca="false">IF($A1969="","",IF(COUNTIF($A$2:$A$3001,$A1969)&gt;1,"DUPLICATE",""))</f>
        <v/>
      </c>
      <c r="G1969" s="9" t="str">
        <f aca="false">IF($A1969="","",IF(COUNTIF('3. Layout Parts'!$A$2:$A$3001,$A1969)=0,"NOT ON BOARD","OK"))</f>
        <v/>
      </c>
    </row>
    <row r="1970" customFormat="false" ht="15" hidden="false" customHeight="false" outlineLevel="0" collapsed="false">
      <c r="A1970" s="14"/>
      <c r="B1970" s="14"/>
      <c r="C1970" s="15"/>
      <c r="D1970" s="15"/>
      <c r="E1970" s="15"/>
      <c r="F1970" s="9" t="str">
        <f aca="false">IF($A1970="","",IF(COUNTIF($A$2:$A$3001,$A1970)&gt;1,"DUPLICATE",""))</f>
        <v/>
      </c>
      <c r="G1970" s="9" t="str">
        <f aca="false">IF($A1970="","",IF(COUNTIF('3. Layout Parts'!$A$2:$A$3001,$A1970)=0,"NOT ON BOARD","OK"))</f>
        <v/>
      </c>
    </row>
    <row r="1971" customFormat="false" ht="15" hidden="false" customHeight="false" outlineLevel="0" collapsed="false">
      <c r="A1971" s="14"/>
      <c r="B1971" s="14"/>
      <c r="C1971" s="15"/>
      <c r="D1971" s="15"/>
      <c r="E1971" s="15"/>
      <c r="F1971" s="9" t="str">
        <f aca="false">IF($A1971="","",IF(COUNTIF($A$2:$A$3001,$A1971)&gt;1,"DUPLICATE",""))</f>
        <v/>
      </c>
      <c r="G1971" s="9" t="str">
        <f aca="false">IF($A1971="","",IF(COUNTIF('3. Layout Parts'!$A$2:$A$3001,$A1971)=0,"NOT ON BOARD","OK"))</f>
        <v/>
      </c>
    </row>
    <row r="1972" customFormat="false" ht="15" hidden="false" customHeight="false" outlineLevel="0" collapsed="false">
      <c r="A1972" s="14"/>
      <c r="B1972" s="14"/>
      <c r="C1972" s="15"/>
      <c r="D1972" s="15"/>
      <c r="E1972" s="15"/>
      <c r="F1972" s="9" t="str">
        <f aca="false">IF($A1972="","",IF(COUNTIF($A$2:$A$3001,$A1972)&gt;1,"DUPLICATE",""))</f>
        <v/>
      </c>
      <c r="G1972" s="9" t="str">
        <f aca="false">IF($A1972="","",IF(COUNTIF('3. Layout Parts'!$A$2:$A$3001,$A1972)=0,"NOT ON BOARD","OK"))</f>
        <v/>
      </c>
    </row>
    <row r="1973" customFormat="false" ht="15" hidden="false" customHeight="false" outlineLevel="0" collapsed="false">
      <c r="A1973" s="14"/>
      <c r="B1973" s="14"/>
      <c r="C1973" s="15"/>
      <c r="D1973" s="15"/>
      <c r="E1973" s="15"/>
      <c r="F1973" s="9" t="str">
        <f aca="false">IF($A1973="","",IF(COUNTIF($A$2:$A$3001,$A1973)&gt;1,"DUPLICATE",""))</f>
        <v/>
      </c>
      <c r="G1973" s="9" t="str">
        <f aca="false">IF($A1973="","",IF(COUNTIF('3. Layout Parts'!$A$2:$A$3001,$A1973)=0,"NOT ON BOARD","OK"))</f>
        <v/>
      </c>
    </row>
    <row r="1974" customFormat="false" ht="15" hidden="false" customHeight="false" outlineLevel="0" collapsed="false">
      <c r="A1974" s="14"/>
      <c r="B1974" s="14"/>
      <c r="C1974" s="15"/>
      <c r="D1974" s="15"/>
      <c r="E1974" s="15"/>
      <c r="F1974" s="9" t="str">
        <f aca="false">IF($A1974="","",IF(COUNTIF($A$2:$A$3001,$A1974)&gt;1,"DUPLICATE",""))</f>
        <v/>
      </c>
      <c r="G1974" s="9" t="str">
        <f aca="false">IF($A1974="","",IF(COUNTIF('3. Layout Parts'!$A$2:$A$3001,$A1974)=0,"NOT ON BOARD","OK"))</f>
        <v/>
      </c>
    </row>
    <row r="1975" customFormat="false" ht="15" hidden="false" customHeight="false" outlineLevel="0" collapsed="false">
      <c r="A1975" s="14"/>
      <c r="B1975" s="14"/>
      <c r="C1975" s="15"/>
      <c r="D1975" s="15"/>
      <c r="E1975" s="15"/>
      <c r="F1975" s="9" t="str">
        <f aca="false">IF($A1975="","",IF(COUNTIF($A$2:$A$3001,$A1975)&gt;1,"DUPLICATE",""))</f>
        <v/>
      </c>
      <c r="G1975" s="9" t="str">
        <f aca="false">IF($A1975="","",IF(COUNTIF('3. Layout Parts'!$A$2:$A$3001,$A1975)=0,"NOT ON BOARD","OK"))</f>
        <v/>
      </c>
    </row>
    <row r="1976" customFormat="false" ht="15" hidden="false" customHeight="false" outlineLevel="0" collapsed="false">
      <c r="A1976" s="14"/>
      <c r="B1976" s="14"/>
      <c r="C1976" s="15"/>
      <c r="D1976" s="15"/>
      <c r="E1976" s="15"/>
      <c r="F1976" s="9" t="str">
        <f aca="false">IF($A1976="","",IF(COUNTIF($A$2:$A$3001,$A1976)&gt;1,"DUPLICATE",""))</f>
        <v/>
      </c>
      <c r="G1976" s="9" t="str">
        <f aca="false">IF($A1976="","",IF(COUNTIF('3. Layout Parts'!$A$2:$A$3001,$A1976)=0,"NOT ON BOARD","OK"))</f>
        <v/>
      </c>
    </row>
    <row r="1977" customFormat="false" ht="15" hidden="false" customHeight="false" outlineLevel="0" collapsed="false">
      <c r="A1977" s="14"/>
      <c r="B1977" s="14"/>
      <c r="C1977" s="15"/>
      <c r="D1977" s="15"/>
      <c r="E1977" s="15"/>
      <c r="F1977" s="9" t="str">
        <f aca="false">IF($A1977="","",IF(COUNTIF($A$2:$A$3001,$A1977)&gt;1,"DUPLICATE",""))</f>
        <v/>
      </c>
      <c r="G1977" s="9" t="str">
        <f aca="false">IF($A1977="","",IF(COUNTIF('3. Layout Parts'!$A$2:$A$3001,$A1977)=0,"NOT ON BOARD","OK"))</f>
        <v/>
      </c>
    </row>
    <row r="1978" customFormat="false" ht="15" hidden="false" customHeight="false" outlineLevel="0" collapsed="false">
      <c r="A1978" s="14"/>
      <c r="B1978" s="14"/>
      <c r="C1978" s="15"/>
      <c r="D1978" s="15"/>
      <c r="E1978" s="15"/>
      <c r="F1978" s="9" t="str">
        <f aca="false">IF($A1978="","",IF(COUNTIF($A$2:$A$3001,$A1978)&gt;1,"DUPLICATE",""))</f>
        <v/>
      </c>
      <c r="G1978" s="9" t="str">
        <f aca="false">IF($A1978="","",IF(COUNTIF('3. Layout Parts'!$A$2:$A$3001,$A1978)=0,"NOT ON BOARD","OK"))</f>
        <v/>
      </c>
    </row>
    <row r="1979" customFormat="false" ht="15" hidden="false" customHeight="false" outlineLevel="0" collapsed="false">
      <c r="A1979" s="14"/>
      <c r="B1979" s="14"/>
      <c r="C1979" s="15"/>
      <c r="D1979" s="15"/>
      <c r="E1979" s="15"/>
      <c r="F1979" s="9" t="str">
        <f aca="false">IF($A1979="","",IF(COUNTIF($A$2:$A$3001,$A1979)&gt;1,"DUPLICATE",""))</f>
        <v/>
      </c>
      <c r="G1979" s="9" t="str">
        <f aca="false">IF($A1979="","",IF(COUNTIF('3. Layout Parts'!$A$2:$A$3001,$A1979)=0,"NOT ON BOARD","OK"))</f>
        <v/>
      </c>
    </row>
    <row r="1980" customFormat="false" ht="15" hidden="false" customHeight="false" outlineLevel="0" collapsed="false">
      <c r="A1980" s="14"/>
      <c r="B1980" s="14"/>
      <c r="C1980" s="15"/>
      <c r="D1980" s="15"/>
      <c r="E1980" s="15"/>
      <c r="F1980" s="9" t="str">
        <f aca="false">IF($A1980="","",IF(COUNTIF($A$2:$A$3001,$A1980)&gt;1,"DUPLICATE",""))</f>
        <v/>
      </c>
      <c r="G1980" s="9" t="str">
        <f aca="false">IF($A1980="","",IF(COUNTIF('3. Layout Parts'!$A$2:$A$3001,$A1980)=0,"NOT ON BOARD","OK"))</f>
        <v/>
      </c>
    </row>
    <row r="1981" customFormat="false" ht="15" hidden="false" customHeight="false" outlineLevel="0" collapsed="false">
      <c r="A1981" s="14"/>
      <c r="B1981" s="14"/>
      <c r="C1981" s="15"/>
      <c r="D1981" s="15"/>
      <c r="E1981" s="15"/>
      <c r="F1981" s="9" t="str">
        <f aca="false">IF($A1981="","",IF(COUNTIF($A$2:$A$3001,$A1981)&gt;1,"DUPLICATE",""))</f>
        <v/>
      </c>
      <c r="G1981" s="9" t="str">
        <f aca="false">IF($A1981="","",IF(COUNTIF('3. Layout Parts'!$A$2:$A$3001,$A1981)=0,"NOT ON BOARD","OK"))</f>
        <v/>
      </c>
    </row>
    <row r="1982" customFormat="false" ht="15" hidden="false" customHeight="false" outlineLevel="0" collapsed="false">
      <c r="A1982" s="14"/>
      <c r="B1982" s="14"/>
      <c r="C1982" s="15"/>
      <c r="D1982" s="15"/>
      <c r="E1982" s="15"/>
      <c r="F1982" s="9" t="str">
        <f aca="false">IF($A1982="","",IF(COUNTIF($A$2:$A$3001,$A1982)&gt;1,"DUPLICATE",""))</f>
        <v/>
      </c>
      <c r="G1982" s="9" t="str">
        <f aca="false">IF($A1982="","",IF(COUNTIF('3. Layout Parts'!$A$2:$A$3001,$A1982)=0,"NOT ON BOARD","OK"))</f>
        <v/>
      </c>
    </row>
    <row r="1983" customFormat="false" ht="15" hidden="false" customHeight="false" outlineLevel="0" collapsed="false">
      <c r="A1983" s="14"/>
      <c r="B1983" s="14"/>
      <c r="C1983" s="15"/>
      <c r="D1983" s="15"/>
      <c r="E1983" s="15"/>
      <c r="F1983" s="9" t="str">
        <f aca="false">IF($A1983="","",IF(COUNTIF($A$2:$A$3001,$A1983)&gt;1,"DUPLICATE",""))</f>
        <v/>
      </c>
      <c r="G1983" s="9" t="str">
        <f aca="false">IF($A1983="","",IF(COUNTIF('3. Layout Parts'!$A$2:$A$3001,$A1983)=0,"NOT ON BOARD","OK"))</f>
        <v/>
      </c>
    </row>
    <row r="1984" customFormat="false" ht="15" hidden="false" customHeight="false" outlineLevel="0" collapsed="false">
      <c r="A1984" s="14"/>
      <c r="B1984" s="14"/>
      <c r="C1984" s="15"/>
      <c r="D1984" s="15"/>
      <c r="E1984" s="15"/>
      <c r="F1984" s="9" t="str">
        <f aca="false">IF($A1984="","",IF(COUNTIF($A$2:$A$3001,$A1984)&gt;1,"DUPLICATE",""))</f>
        <v/>
      </c>
      <c r="G1984" s="9" t="str">
        <f aca="false">IF($A1984="","",IF(COUNTIF('3. Layout Parts'!$A$2:$A$3001,$A1984)=0,"NOT ON BOARD","OK"))</f>
        <v/>
      </c>
    </row>
    <row r="1985" customFormat="false" ht="15" hidden="false" customHeight="false" outlineLevel="0" collapsed="false">
      <c r="A1985" s="14"/>
      <c r="B1985" s="14"/>
      <c r="C1985" s="15"/>
      <c r="D1985" s="15"/>
      <c r="E1985" s="15"/>
      <c r="F1985" s="9" t="str">
        <f aca="false">IF($A1985="","",IF(COUNTIF($A$2:$A$3001,$A1985)&gt;1,"DUPLICATE",""))</f>
        <v/>
      </c>
      <c r="G1985" s="9" t="str">
        <f aca="false">IF($A1985="","",IF(COUNTIF('3. Layout Parts'!$A$2:$A$3001,$A1985)=0,"NOT ON BOARD","OK"))</f>
        <v/>
      </c>
    </row>
    <row r="1986" customFormat="false" ht="15" hidden="false" customHeight="false" outlineLevel="0" collapsed="false">
      <c r="A1986" s="14"/>
      <c r="B1986" s="14"/>
      <c r="C1986" s="15"/>
      <c r="D1986" s="15"/>
      <c r="E1986" s="15"/>
      <c r="F1986" s="9" t="str">
        <f aca="false">IF($A1986="","",IF(COUNTIF($A$2:$A$3001,$A1986)&gt;1,"DUPLICATE",""))</f>
        <v/>
      </c>
      <c r="G1986" s="9" t="str">
        <f aca="false">IF($A1986="","",IF(COUNTIF('3. Layout Parts'!$A$2:$A$3001,$A1986)=0,"NOT ON BOARD","OK"))</f>
        <v/>
      </c>
    </row>
    <row r="1987" customFormat="false" ht="15" hidden="false" customHeight="false" outlineLevel="0" collapsed="false">
      <c r="A1987" s="14"/>
      <c r="B1987" s="14"/>
      <c r="C1987" s="15"/>
      <c r="D1987" s="15"/>
      <c r="E1987" s="15"/>
      <c r="F1987" s="9" t="str">
        <f aca="false">IF($A1987="","",IF(COUNTIF($A$2:$A$3001,$A1987)&gt;1,"DUPLICATE",""))</f>
        <v/>
      </c>
      <c r="G1987" s="9" t="str">
        <f aca="false">IF($A1987="","",IF(COUNTIF('3. Layout Parts'!$A$2:$A$3001,$A1987)=0,"NOT ON BOARD","OK"))</f>
        <v/>
      </c>
    </row>
    <row r="1988" customFormat="false" ht="15" hidden="false" customHeight="false" outlineLevel="0" collapsed="false">
      <c r="A1988" s="14"/>
      <c r="B1988" s="14"/>
      <c r="C1988" s="15"/>
      <c r="D1988" s="15"/>
      <c r="E1988" s="15"/>
      <c r="F1988" s="9" t="str">
        <f aca="false">IF($A1988="","",IF(COUNTIF($A$2:$A$3001,$A1988)&gt;1,"DUPLICATE",""))</f>
        <v/>
      </c>
      <c r="G1988" s="9" t="str">
        <f aca="false">IF($A1988="","",IF(COUNTIF('3. Layout Parts'!$A$2:$A$3001,$A1988)=0,"NOT ON BOARD","OK"))</f>
        <v/>
      </c>
    </row>
    <row r="1989" customFormat="false" ht="15" hidden="false" customHeight="false" outlineLevel="0" collapsed="false">
      <c r="A1989" s="14"/>
      <c r="B1989" s="14"/>
      <c r="C1989" s="15"/>
      <c r="D1989" s="15"/>
      <c r="E1989" s="15"/>
      <c r="F1989" s="9" t="str">
        <f aca="false">IF($A1989="","",IF(COUNTIF($A$2:$A$3001,$A1989)&gt;1,"DUPLICATE",""))</f>
        <v/>
      </c>
      <c r="G1989" s="9" t="str">
        <f aca="false">IF($A1989="","",IF(COUNTIF('3. Layout Parts'!$A$2:$A$3001,$A1989)=0,"NOT ON BOARD","OK"))</f>
        <v/>
      </c>
    </row>
    <row r="1990" customFormat="false" ht="15" hidden="false" customHeight="false" outlineLevel="0" collapsed="false">
      <c r="A1990" s="14"/>
      <c r="B1990" s="14"/>
      <c r="C1990" s="15"/>
      <c r="D1990" s="15"/>
      <c r="E1990" s="15"/>
      <c r="F1990" s="9" t="str">
        <f aca="false">IF($A1990="","",IF(COUNTIF($A$2:$A$3001,$A1990)&gt;1,"DUPLICATE",""))</f>
        <v/>
      </c>
      <c r="G1990" s="9" t="str">
        <f aca="false">IF($A1990="","",IF(COUNTIF('3. Layout Parts'!$A$2:$A$3001,$A1990)=0,"NOT ON BOARD","OK"))</f>
        <v/>
      </c>
    </row>
    <row r="1991" customFormat="false" ht="15" hidden="false" customHeight="false" outlineLevel="0" collapsed="false">
      <c r="A1991" s="14"/>
      <c r="B1991" s="14"/>
      <c r="C1991" s="15"/>
      <c r="D1991" s="15"/>
      <c r="E1991" s="15"/>
      <c r="F1991" s="9" t="str">
        <f aca="false">IF($A1991="","",IF(COUNTIF($A$2:$A$3001,$A1991)&gt;1,"DUPLICATE",""))</f>
        <v/>
      </c>
      <c r="G1991" s="9" t="str">
        <f aca="false">IF($A1991="","",IF(COUNTIF('3. Layout Parts'!$A$2:$A$3001,$A1991)=0,"NOT ON BOARD","OK"))</f>
        <v/>
      </c>
    </row>
    <row r="1992" customFormat="false" ht="15" hidden="false" customHeight="false" outlineLevel="0" collapsed="false">
      <c r="A1992" s="14"/>
      <c r="B1992" s="14"/>
      <c r="C1992" s="15"/>
      <c r="D1992" s="15"/>
      <c r="E1992" s="15"/>
      <c r="F1992" s="9" t="str">
        <f aca="false">IF($A1992="","",IF(COUNTIF($A$2:$A$3001,$A1992)&gt;1,"DUPLICATE",""))</f>
        <v/>
      </c>
      <c r="G1992" s="9" t="str">
        <f aca="false">IF($A1992="","",IF(COUNTIF('3. Layout Parts'!$A$2:$A$3001,$A1992)=0,"NOT ON BOARD","OK"))</f>
        <v/>
      </c>
    </row>
    <row r="1993" customFormat="false" ht="15" hidden="false" customHeight="false" outlineLevel="0" collapsed="false">
      <c r="A1993" s="14"/>
      <c r="B1993" s="14"/>
      <c r="C1993" s="15"/>
      <c r="D1993" s="15"/>
      <c r="E1993" s="15"/>
      <c r="F1993" s="9" t="str">
        <f aca="false">IF($A1993="","",IF(COUNTIF($A$2:$A$3001,$A1993)&gt;1,"DUPLICATE",""))</f>
        <v/>
      </c>
      <c r="G1993" s="9" t="str">
        <f aca="false">IF($A1993="","",IF(COUNTIF('3. Layout Parts'!$A$2:$A$3001,$A1993)=0,"NOT ON BOARD","OK"))</f>
        <v/>
      </c>
    </row>
    <row r="1994" customFormat="false" ht="15" hidden="false" customHeight="false" outlineLevel="0" collapsed="false">
      <c r="A1994" s="14"/>
      <c r="B1994" s="14"/>
      <c r="C1994" s="15"/>
      <c r="D1994" s="15"/>
      <c r="E1994" s="15"/>
      <c r="F1994" s="9" t="str">
        <f aca="false">IF($A1994="","",IF(COUNTIF($A$2:$A$3001,$A1994)&gt;1,"DUPLICATE",""))</f>
        <v/>
      </c>
      <c r="G1994" s="9" t="str">
        <f aca="false">IF($A1994="","",IF(COUNTIF('3. Layout Parts'!$A$2:$A$3001,$A1994)=0,"NOT ON BOARD","OK"))</f>
        <v/>
      </c>
    </row>
    <row r="1995" customFormat="false" ht="15" hidden="false" customHeight="false" outlineLevel="0" collapsed="false">
      <c r="A1995" s="14"/>
      <c r="B1995" s="14"/>
      <c r="C1995" s="15"/>
      <c r="D1995" s="15"/>
      <c r="E1995" s="15"/>
      <c r="F1995" s="9" t="str">
        <f aca="false">IF($A1995="","",IF(COUNTIF($A$2:$A$3001,$A1995)&gt;1,"DUPLICATE",""))</f>
        <v/>
      </c>
      <c r="G1995" s="9" t="str">
        <f aca="false">IF($A1995="","",IF(COUNTIF('3. Layout Parts'!$A$2:$A$3001,$A1995)=0,"NOT ON BOARD","OK"))</f>
        <v/>
      </c>
    </row>
    <row r="1996" customFormat="false" ht="15" hidden="false" customHeight="false" outlineLevel="0" collapsed="false">
      <c r="A1996" s="14"/>
      <c r="B1996" s="14"/>
      <c r="C1996" s="15"/>
      <c r="D1996" s="15"/>
      <c r="E1996" s="15"/>
      <c r="F1996" s="9" t="str">
        <f aca="false">IF($A1996="","",IF(COUNTIF($A$2:$A$3001,$A1996)&gt;1,"DUPLICATE",""))</f>
        <v/>
      </c>
      <c r="G1996" s="9" t="str">
        <f aca="false">IF($A1996="","",IF(COUNTIF('3. Layout Parts'!$A$2:$A$3001,$A1996)=0,"NOT ON BOARD","OK"))</f>
        <v/>
      </c>
    </row>
    <row r="1997" customFormat="false" ht="15" hidden="false" customHeight="false" outlineLevel="0" collapsed="false">
      <c r="A1997" s="14"/>
      <c r="B1997" s="14"/>
      <c r="C1997" s="15"/>
      <c r="D1997" s="15"/>
      <c r="E1997" s="15"/>
      <c r="F1997" s="9" t="str">
        <f aca="false">IF($A1997="","",IF(COUNTIF($A$2:$A$3001,$A1997)&gt;1,"DUPLICATE",""))</f>
        <v/>
      </c>
      <c r="G1997" s="9" t="str">
        <f aca="false">IF($A1997="","",IF(COUNTIF('3. Layout Parts'!$A$2:$A$3001,$A1997)=0,"NOT ON BOARD","OK"))</f>
        <v/>
      </c>
    </row>
    <row r="1998" customFormat="false" ht="15" hidden="false" customHeight="false" outlineLevel="0" collapsed="false">
      <c r="A1998" s="14"/>
      <c r="B1998" s="14"/>
      <c r="C1998" s="15"/>
      <c r="D1998" s="15"/>
      <c r="E1998" s="15"/>
      <c r="F1998" s="9" t="str">
        <f aca="false">IF($A1998="","",IF(COUNTIF($A$2:$A$3001,$A1998)&gt;1,"DUPLICATE",""))</f>
        <v/>
      </c>
      <c r="G1998" s="9" t="str">
        <f aca="false">IF($A1998="","",IF(COUNTIF('3. Layout Parts'!$A$2:$A$3001,$A1998)=0,"NOT ON BOARD","OK"))</f>
        <v/>
      </c>
    </row>
    <row r="1999" customFormat="false" ht="15" hidden="false" customHeight="false" outlineLevel="0" collapsed="false">
      <c r="A1999" s="14"/>
      <c r="B1999" s="14"/>
      <c r="C1999" s="15"/>
      <c r="D1999" s="15"/>
      <c r="E1999" s="15"/>
      <c r="F1999" s="9" t="str">
        <f aca="false">IF($A1999="","",IF(COUNTIF($A$2:$A$3001,$A1999)&gt;1,"DUPLICATE",""))</f>
        <v/>
      </c>
      <c r="G1999" s="9" t="str">
        <f aca="false">IF($A1999="","",IF(COUNTIF('3. Layout Parts'!$A$2:$A$3001,$A1999)=0,"NOT ON BOARD","OK"))</f>
        <v/>
      </c>
    </row>
    <row r="2000" customFormat="false" ht="15" hidden="false" customHeight="false" outlineLevel="0" collapsed="false">
      <c r="A2000" s="14"/>
      <c r="B2000" s="14"/>
      <c r="C2000" s="15"/>
      <c r="D2000" s="15"/>
      <c r="E2000" s="15"/>
      <c r="F2000" s="9" t="str">
        <f aca="false">IF($A2000="","",IF(COUNTIF($A$2:$A$3001,$A2000)&gt;1,"DUPLICATE",""))</f>
        <v/>
      </c>
      <c r="G2000" s="9" t="str">
        <f aca="false">IF($A2000="","",IF(COUNTIF('3. Layout Parts'!$A$2:$A$3001,$A2000)=0,"NOT ON BOARD","OK"))</f>
        <v/>
      </c>
    </row>
    <row r="2001" customFormat="false" ht="15" hidden="false" customHeight="false" outlineLevel="0" collapsed="false">
      <c r="A2001" s="14"/>
      <c r="B2001" s="14"/>
      <c r="C2001" s="15"/>
      <c r="D2001" s="15"/>
      <c r="E2001" s="15"/>
      <c r="F2001" s="9" t="str">
        <f aca="false">IF($A2001="","",IF(COUNTIF($A$2:$A$3001,$A2001)&gt;1,"DUPLICATE",""))</f>
        <v/>
      </c>
      <c r="G2001" s="9" t="str">
        <f aca="false">IF($A2001="","",IF(COUNTIF('3. Layout Parts'!$A$2:$A$3001,$A2001)=0,"NOT ON BOARD","OK"))</f>
        <v/>
      </c>
    </row>
    <row r="2002" customFormat="false" ht="15" hidden="false" customHeight="false" outlineLevel="0" collapsed="false">
      <c r="A2002" s="14"/>
      <c r="B2002" s="14"/>
      <c r="C2002" s="15"/>
      <c r="D2002" s="15"/>
      <c r="E2002" s="15"/>
      <c r="F2002" s="9" t="str">
        <f aca="false">IF($A2002="","",IF(COUNTIF($A$2:$A$3001,$A2002)&gt;1,"DUPLICATE",""))</f>
        <v/>
      </c>
      <c r="G2002" s="9" t="str">
        <f aca="false">IF($A2002="","",IF(COUNTIF('3. Layout Parts'!$A$2:$A$3001,$A2002)=0,"NOT ON BOARD","OK"))</f>
        <v/>
      </c>
    </row>
    <row r="2003" customFormat="false" ht="15" hidden="false" customHeight="false" outlineLevel="0" collapsed="false">
      <c r="A2003" s="14"/>
      <c r="B2003" s="14"/>
      <c r="C2003" s="15"/>
      <c r="D2003" s="15"/>
      <c r="E2003" s="15"/>
      <c r="F2003" s="9" t="str">
        <f aca="false">IF($A2003="","",IF(COUNTIF($A$2:$A$3001,$A2003)&gt;1,"DUPLICATE",""))</f>
        <v/>
      </c>
      <c r="G2003" s="9" t="str">
        <f aca="false">IF($A2003="","",IF(COUNTIF('3. Layout Parts'!$A$2:$A$3001,$A2003)=0,"NOT ON BOARD","OK"))</f>
        <v/>
      </c>
    </row>
    <row r="2004" customFormat="false" ht="15" hidden="false" customHeight="false" outlineLevel="0" collapsed="false">
      <c r="A2004" s="14"/>
      <c r="B2004" s="14"/>
      <c r="C2004" s="15"/>
      <c r="D2004" s="15"/>
      <c r="E2004" s="15"/>
      <c r="F2004" s="9" t="str">
        <f aca="false">IF($A2004="","",IF(COUNTIF($A$2:$A$3001,$A2004)&gt;1,"DUPLICATE",""))</f>
        <v/>
      </c>
      <c r="G2004" s="9" t="str">
        <f aca="false">IF($A2004="","",IF(COUNTIF('3. Layout Parts'!$A$2:$A$3001,$A2004)=0,"NOT ON BOARD","OK"))</f>
        <v/>
      </c>
    </row>
    <row r="2005" customFormat="false" ht="15" hidden="false" customHeight="false" outlineLevel="0" collapsed="false">
      <c r="A2005" s="14"/>
      <c r="B2005" s="14"/>
      <c r="C2005" s="15"/>
      <c r="D2005" s="15"/>
      <c r="E2005" s="15"/>
      <c r="F2005" s="9" t="str">
        <f aca="false">IF($A2005="","",IF(COUNTIF($A$2:$A$3001,$A2005)&gt;1,"DUPLICATE",""))</f>
        <v/>
      </c>
      <c r="G2005" s="9" t="str">
        <f aca="false">IF($A2005="","",IF(COUNTIF('3. Layout Parts'!$A$2:$A$3001,$A2005)=0,"NOT ON BOARD","OK"))</f>
        <v/>
      </c>
    </row>
    <row r="2006" customFormat="false" ht="15" hidden="false" customHeight="false" outlineLevel="0" collapsed="false">
      <c r="A2006" s="14"/>
      <c r="B2006" s="14"/>
      <c r="C2006" s="15"/>
      <c r="D2006" s="15"/>
      <c r="E2006" s="15"/>
      <c r="F2006" s="9" t="str">
        <f aca="false">IF($A2006="","",IF(COUNTIF($A$2:$A$3001,$A2006)&gt;1,"DUPLICATE",""))</f>
        <v/>
      </c>
      <c r="G2006" s="9" t="str">
        <f aca="false">IF($A2006="","",IF(COUNTIF('3. Layout Parts'!$A$2:$A$3001,$A2006)=0,"NOT ON BOARD","OK"))</f>
        <v/>
      </c>
    </row>
    <row r="2007" customFormat="false" ht="15" hidden="false" customHeight="false" outlineLevel="0" collapsed="false">
      <c r="A2007" s="14"/>
      <c r="B2007" s="14"/>
      <c r="C2007" s="15"/>
      <c r="D2007" s="15"/>
      <c r="E2007" s="15"/>
      <c r="F2007" s="9" t="str">
        <f aca="false">IF($A2007="","",IF(COUNTIF($A$2:$A$3001,$A2007)&gt;1,"DUPLICATE",""))</f>
        <v/>
      </c>
      <c r="G2007" s="9" t="str">
        <f aca="false">IF($A2007="","",IF(COUNTIF('3. Layout Parts'!$A$2:$A$3001,$A2007)=0,"NOT ON BOARD","OK"))</f>
        <v/>
      </c>
    </row>
    <row r="2008" customFormat="false" ht="15" hidden="false" customHeight="false" outlineLevel="0" collapsed="false">
      <c r="A2008" s="14"/>
      <c r="B2008" s="14"/>
      <c r="C2008" s="15"/>
      <c r="D2008" s="15"/>
      <c r="E2008" s="15"/>
      <c r="F2008" s="9" t="str">
        <f aca="false">IF($A2008="","",IF(COUNTIF($A$2:$A$3001,$A2008)&gt;1,"DUPLICATE",""))</f>
        <v/>
      </c>
      <c r="G2008" s="9" t="str">
        <f aca="false">IF($A2008="","",IF(COUNTIF('3. Layout Parts'!$A$2:$A$3001,$A2008)=0,"NOT ON BOARD","OK"))</f>
        <v/>
      </c>
    </row>
    <row r="2009" customFormat="false" ht="15" hidden="false" customHeight="false" outlineLevel="0" collapsed="false">
      <c r="A2009" s="14"/>
      <c r="B2009" s="14"/>
      <c r="C2009" s="15"/>
      <c r="D2009" s="15"/>
      <c r="E2009" s="15"/>
      <c r="F2009" s="9" t="str">
        <f aca="false">IF($A2009="","",IF(COUNTIF($A$2:$A$3001,$A2009)&gt;1,"DUPLICATE",""))</f>
        <v/>
      </c>
      <c r="G2009" s="9" t="str">
        <f aca="false">IF($A2009="","",IF(COUNTIF('3. Layout Parts'!$A$2:$A$3001,$A2009)=0,"NOT ON BOARD","OK"))</f>
        <v/>
      </c>
    </row>
    <row r="2010" customFormat="false" ht="15" hidden="false" customHeight="false" outlineLevel="0" collapsed="false">
      <c r="A2010" s="14"/>
      <c r="B2010" s="14"/>
      <c r="C2010" s="15"/>
      <c r="D2010" s="15"/>
      <c r="E2010" s="15"/>
      <c r="F2010" s="9" t="str">
        <f aca="false">IF($A2010="","",IF(COUNTIF($A$2:$A$3001,$A2010)&gt;1,"DUPLICATE",""))</f>
        <v/>
      </c>
      <c r="G2010" s="9" t="str">
        <f aca="false">IF($A2010="","",IF(COUNTIF('3. Layout Parts'!$A$2:$A$3001,$A2010)=0,"NOT ON BOARD","OK"))</f>
        <v/>
      </c>
    </row>
    <row r="2011" customFormat="false" ht="15" hidden="false" customHeight="false" outlineLevel="0" collapsed="false">
      <c r="A2011" s="14"/>
      <c r="B2011" s="14"/>
      <c r="C2011" s="15"/>
      <c r="D2011" s="15"/>
      <c r="E2011" s="15"/>
      <c r="F2011" s="9" t="str">
        <f aca="false">IF($A2011="","",IF(COUNTIF($A$2:$A$3001,$A2011)&gt;1,"DUPLICATE",""))</f>
        <v/>
      </c>
      <c r="G2011" s="9" t="str">
        <f aca="false">IF($A2011="","",IF(COUNTIF('3. Layout Parts'!$A$2:$A$3001,$A2011)=0,"NOT ON BOARD","OK"))</f>
        <v/>
      </c>
    </row>
    <row r="2012" customFormat="false" ht="15" hidden="false" customHeight="false" outlineLevel="0" collapsed="false">
      <c r="A2012" s="14"/>
      <c r="B2012" s="14"/>
      <c r="C2012" s="15"/>
      <c r="D2012" s="15"/>
      <c r="E2012" s="15"/>
      <c r="F2012" s="9" t="str">
        <f aca="false">IF($A2012="","",IF(COUNTIF($A$2:$A$3001,$A2012)&gt;1,"DUPLICATE",""))</f>
        <v/>
      </c>
      <c r="G2012" s="9" t="str">
        <f aca="false">IF($A2012="","",IF(COUNTIF('3. Layout Parts'!$A$2:$A$3001,$A2012)=0,"NOT ON BOARD","OK"))</f>
        <v/>
      </c>
    </row>
    <row r="2013" customFormat="false" ht="15" hidden="false" customHeight="false" outlineLevel="0" collapsed="false">
      <c r="A2013" s="14"/>
      <c r="B2013" s="14"/>
      <c r="C2013" s="15"/>
      <c r="D2013" s="15"/>
      <c r="E2013" s="15"/>
      <c r="F2013" s="9" t="str">
        <f aca="false">IF($A2013="","",IF(COUNTIF($A$2:$A$3001,$A2013)&gt;1,"DUPLICATE",""))</f>
        <v/>
      </c>
      <c r="G2013" s="9" t="str">
        <f aca="false">IF($A2013="","",IF(COUNTIF('3. Layout Parts'!$A$2:$A$3001,$A2013)=0,"NOT ON BOARD","OK"))</f>
        <v/>
      </c>
    </row>
    <row r="2014" customFormat="false" ht="15" hidden="false" customHeight="false" outlineLevel="0" collapsed="false">
      <c r="A2014" s="14"/>
      <c r="B2014" s="14"/>
      <c r="C2014" s="15"/>
      <c r="D2014" s="15"/>
      <c r="E2014" s="15"/>
      <c r="F2014" s="9" t="str">
        <f aca="false">IF($A2014="","",IF(COUNTIF($A$2:$A$3001,$A2014)&gt;1,"DUPLICATE",""))</f>
        <v/>
      </c>
      <c r="G2014" s="9" t="str">
        <f aca="false">IF($A2014="","",IF(COUNTIF('3. Layout Parts'!$A$2:$A$3001,$A2014)=0,"NOT ON BOARD","OK"))</f>
        <v/>
      </c>
    </row>
    <row r="2015" customFormat="false" ht="15" hidden="false" customHeight="false" outlineLevel="0" collapsed="false">
      <c r="A2015" s="14"/>
      <c r="B2015" s="14"/>
      <c r="C2015" s="15"/>
      <c r="D2015" s="15"/>
      <c r="E2015" s="15"/>
      <c r="F2015" s="9" t="str">
        <f aca="false">IF($A2015="","",IF(COUNTIF($A$2:$A$3001,$A2015)&gt;1,"DUPLICATE",""))</f>
        <v/>
      </c>
      <c r="G2015" s="9" t="str">
        <f aca="false">IF($A2015="","",IF(COUNTIF('3. Layout Parts'!$A$2:$A$3001,$A2015)=0,"NOT ON BOARD","OK"))</f>
        <v/>
      </c>
    </row>
    <row r="2016" customFormat="false" ht="15" hidden="false" customHeight="false" outlineLevel="0" collapsed="false">
      <c r="A2016" s="14"/>
      <c r="B2016" s="14"/>
      <c r="C2016" s="15"/>
      <c r="D2016" s="15"/>
      <c r="E2016" s="15"/>
      <c r="F2016" s="9" t="str">
        <f aca="false">IF($A2016="","",IF(COUNTIF($A$2:$A$3001,$A2016)&gt;1,"DUPLICATE",""))</f>
        <v/>
      </c>
      <c r="G2016" s="9" t="str">
        <f aca="false">IF($A2016="","",IF(COUNTIF('3. Layout Parts'!$A$2:$A$3001,$A2016)=0,"NOT ON BOARD","OK"))</f>
        <v/>
      </c>
    </row>
    <row r="2017" customFormat="false" ht="15" hidden="false" customHeight="false" outlineLevel="0" collapsed="false">
      <c r="A2017" s="14"/>
      <c r="B2017" s="14"/>
      <c r="C2017" s="15"/>
      <c r="D2017" s="15"/>
      <c r="E2017" s="15"/>
      <c r="F2017" s="9" t="str">
        <f aca="false">IF($A2017="","",IF(COUNTIF($A$2:$A$3001,$A2017)&gt;1,"DUPLICATE",""))</f>
        <v/>
      </c>
      <c r="G2017" s="9" t="str">
        <f aca="false">IF($A2017="","",IF(COUNTIF('3. Layout Parts'!$A$2:$A$3001,$A2017)=0,"NOT ON BOARD","OK"))</f>
        <v/>
      </c>
    </row>
    <row r="2018" customFormat="false" ht="15" hidden="false" customHeight="false" outlineLevel="0" collapsed="false">
      <c r="A2018" s="14"/>
      <c r="B2018" s="14"/>
      <c r="C2018" s="15"/>
      <c r="D2018" s="15"/>
      <c r="E2018" s="15"/>
      <c r="F2018" s="9" t="str">
        <f aca="false">IF($A2018="","",IF(COUNTIF($A$2:$A$3001,$A2018)&gt;1,"DUPLICATE",""))</f>
        <v/>
      </c>
      <c r="G2018" s="9" t="str">
        <f aca="false">IF($A2018="","",IF(COUNTIF('3. Layout Parts'!$A$2:$A$3001,$A2018)=0,"NOT ON BOARD","OK"))</f>
        <v/>
      </c>
    </row>
    <row r="2019" customFormat="false" ht="15" hidden="false" customHeight="false" outlineLevel="0" collapsed="false">
      <c r="A2019" s="14"/>
      <c r="B2019" s="14"/>
      <c r="C2019" s="15"/>
      <c r="D2019" s="15"/>
      <c r="E2019" s="15"/>
      <c r="F2019" s="9" t="str">
        <f aca="false">IF($A2019="","",IF(COUNTIF($A$2:$A$3001,$A2019)&gt;1,"DUPLICATE",""))</f>
        <v/>
      </c>
      <c r="G2019" s="9" t="str">
        <f aca="false">IF($A2019="","",IF(COUNTIF('3. Layout Parts'!$A$2:$A$3001,$A2019)=0,"NOT ON BOARD","OK"))</f>
        <v/>
      </c>
    </row>
    <row r="2020" customFormat="false" ht="15" hidden="false" customHeight="false" outlineLevel="0" collapsed="false">
      <c r="A2020" s="14"/>
      <c r="B2020" s="14"/>
      <c r="C2020" s="15"/>
      <c r="D2020" s="15"/>
      <c r="E2020" s="15"/>
      <c r="F2020" s="9" t="str">
        <f aca="false">IF($A2020="","",IF(COUNTIF($A$2:$A$3001,$A2020)&gt;1,"DUPLICATE",""))</f>
        <v/>
      </c>
      <c r="G2020" s="9" t="str">
        <f aca="false">IF($A2020="","",IF(COUNTIF('3. Layout Parts'!$A$2:$A$3001,$A2020)=0,"NOT ON BOARD","OK"))</f>
        <v/>
      </c>
    </row>
    <row r="2021" customFormat="false" ht="15" hidden="false" customHeight="false" outlineLevel="0" collapsed="false">
      <c r="A2021" s="14"/>
      <c r="B2021" s="14"/>
      <c r="C2021" s="15"/>
      <c r="D2021" s="15"/>
      <c r="E2021" s="15"/>
      <c r="F2021" s="9" t="str">
        <f aca="false">IF($A2021="","",IF(COUNTIF($A$2:$A$3001,$A2021)&gt;1,"DUPLICATE",""))</f>
        <v/>
      </c>
      <c r="G2021" s="9" t="str">
        <f aca="false">IF($A2021="","",IF(COUNTIF('3. Layout Parts'!$A$2:$A$3001,$A2021)=0,"NOT ON BOARD","OK"))</f>
        <v/>
      </c>
    </row>
    <row r="2022" customFormat="false" ht="15" hidden="false" customHeight="false" outlineLevel="0" collapsed="false">
      <c r="A2022" s="14"/>
      <c r="B2022" s="14"/>
      <c r="C2022" s="15"/>
      <c r="D2022" s="15"/>
      <c r="E2022" s="15"/>
      <c r="F2022" s="9" t="str">
        <f aca="false">IF($A2022="","",IF(COUNTIF($A$2:$A$3001,$A2022)&gt;1,"DUPLICATE",""))</f>
        <v/>
      </c>
      <c r="G2022" s="9" t="str">
        <f aca="false">IF($A2022="","",IF(COUNTIF('3. Layout Parts'!$A$2:$A$3001,$A2022)=0,"NOT ON BOARD","OK"))</f>
        <v/>
      </c>
    </row>
    <row r="2023" customFormat="false" ht="15" hidden="false" customHeight="false" outlineLevel="0" collapsed="false">
      <c r="A2023" s="14"/>
      <c r="B2023" s="14"/>
      <c r="C2023" s="15"/>
      <c r="D2023" s="15"/>
      <c r="E2023" s="15"/>
      <c r="F2023" s="9" t="str">
        <f aca="false">IF($A2023="","",IF(COUNTIF($A$2:$A$3001,$A2023)&gt;1,"DUPLICATE",""))</f>
        <v/>
      </c>
      <c r="G2023" s="9" t="str">
        <f aca="false">IF($A2023="","",IF(COUNTIF('3. Layout Parts'!$A$2:$A$3001,$A2023)=0,"NOT ON BOARD","OK"))</f>
        <v/>
      </c>
    </row>
    <row r="2024" customFormat="false" ht="15" hidden="false" customHeight="false" outlineLevel="0" collapsed="false">
      <c r="A2024" s="14"/>
      <c r="B2024" s="14"/>
      <c r="C2024" s="15"/>
      <c r="D2024" s="15"/>
      <c r="E2024" s="15"/>
      <c r="F2024" s="9" t="str">
        <f aca="false">IF($A2024="","",IF(COUNTIF($A$2:$A$3001,$A2024)&gt;1,"DUPLICATE",""))</f>
        <v/>
      </c>
      <c r="G2024" s="9" t="str">
        <f aca="false">IF($A2024="","",IF(COUNTIF('3. Layout Parts'!$A$2:$A$3001,$A2024)=0,"NOT ON BOARD","OK"))</f>
        <v/>
      </c>
    </row>
    <row r="2025" customFormat="false" ht="15" hidden="false" customHeight="false" outlineLevel="0" collapsed="false">
      <c r="A2025" s="14"/>
      <c r="B2025" s="14"/>
      <c r="C2025" s="15"/>
      <c r="D2025" s="15"/>
      <c r="E2025" s="15"/>
      <c r="F2025" s="9" t="str">
        <f aca="false">IF($A2025="","",IF(COUNTIF($A$2:$A$3001,$A2025)&gt;1,"DUPLICATE",""))</f>
        <v/>
      </c>
      <c r="G2025" s="9" t="str">
        <f aca="false">IF($A2025="","",IF(COUNTIF('3. Layout Parts'!$A$2:$A$3001,$A2025)=0,"NOT ON BOARD","OK"))</f>
        <v/>
      </c>
    </row>
    <row r="2026" customFormat="false" ht="15" hidden="false" customHeight="false" outlineLevel="0" collapsed="false">
      <c r="A2026" s="14"/>
      <c r="B2026" s="14"/>
      <c r="C2026" s="15"/>
      <c r="D2026" s="15"/>
      <c r="E2026" s="15"/>
      <c r="F2026" s="9" t="str">
        <f aca="false">IF($A2026="","",IF(COUNTIF($A$2:$A$3001,$A2026)&gt;1,"DUPLICATE",""))</f>
        <v/>
      </c>
      <c r="G2026" s="9" t="str">
        <f aca="false">IF($A2026="","",IF(COUNTIF('3. Layout Parts'!$A$2:$A$3001,$A2026)=0,"NOT ON BOARD","OK"))</f>
        <v/>
      </c>
    </row>
    <row r="2027" customFormat="false" ht="15" hidden="false" customHeight="false" outlineLevel="0" collapsed="false">
      <c r="A2027" s="14"/>
      <c r="B2027" s="14"/>
      <c r="C2027" s="15"/>
      <c r="D2027" s="15"/>
      <c r="E2027" s="15"/>
      <c r="F2027" s="9" t="str">
        <f aca="false">IF($A2027="","",IF(COUNTIF($A$2:$A$3001,$A2027)&gt;1,"DUPLICATE",""))</f>
        <v/>
      </c>
      <c r="G2027" s="9" t="str">
        <f aca="false">IF($A2027="","",IF(COUNTIF('3. Layout Parts'!$A$2:$A$3001,$A2027)=0,"NOT ON BOARD","OK"))</f>
        <v/>
      </c>
    </row>
    <row r="2028" customFormat="false" ht="15" hidden="false" customHeight="false" outlineLevel="0" collapsed="false">
      <c r="A2028" s="14"/>
      <c r="B2028" s="14"/>
      <c r="C2028" s="15"/>
      <c r="D2028" s="15"/>
      <c r="E2028" s="15"/>
      <c r="F2028" s="9" t="str">
        <f aca="false">IF($A2028="","",IF(COUNTIF($A$2:$A$3001,$A2028)&gt;1,"DUPLICATE",""))</f>
        <v/>
      </c>
      <c r="G2028" s="9" t="str">
        <f aca="false">IF($A2028="","",IF(COUNTIF('3. Layout Parts'!$A$2:$A$3001,$A2028)=0,"NOT ON BOARD","OK"))</f>
        <v/>
      </c>
    </row>
    <row r="2029" customFormat="false" ht="15" hidden="false" customHeight="false" outlineLevel="0" collapsed="false">
      <c r="A2029" s="14"/>
      <c r="B2029" s="14"/>
      <c r="C2029" s="15"/>
      <c r="D2029" s="15"/>
      <c r="E2029" s="15"/>
      <c r="F2029" s="9" t="str">
        <f aca="false">IF($A2029="","",IF(COUNTIF($A$2:$A$3001,$A2029)&gt;1,"DUPLICATE",""))</f>
        <v/>
      </c>
      <c r="G2029" s="9" t="str">
        <f aca="false">IF($A2029="","",IF(COUNTIF('3. Layout Parts'!$A$2:$A$3001,$A2029)=0,"NOT ON BOARD","OK"))</f>
        <v/>
      </c>
    </row>
    <row r="2030" customFormat="false" ht="15" hidden="false" customHeight="false" outlineLevel="0" collapsed="false">
      <c r="A2030" s="14"/>
      <c r="B2030" s="14"/>
      <c r="C2030" s="15"/>
      <c r="D2030" s="15"/>
      <c r="E2030" s="15"/>
      <c r="F2030" s="9" t="str">
        <f aca="false">IF($A2030="","",IF(COUNTIF($A$2:$A$3001,$A2030)&gt;1,"DUPLICATE",""))</f>
        <v/>
      </c>
      <c r="G2030" s="9" t="str">
        <f aca="false">IF($A2030="","",IF(COUNTIF('3. Layout Parts'!$A$2:$A$3001,$A2030)=0,"NOT ON BOARD","OK"))</f>
        <v/>
      </c>
    </row>
    <row r="2031" customFormat="false" ht="15" hidden="false" customHeight="false" outlineLevel="0" collapsed="false">
      <c r="A2031" s="14"/>
      <c r="B2031" s="14"/>
      <c r="C2031" s="15"/>
      <c r="D2031" s="15"/>
      <c r="E2031" s="15"/>
      <c r="F2031" s="9" t="str">
        <f aca="false">IF($A2031="","",IF(COUNTIF($A$2:$A$3001,$A2031)&gt;1,"DUPLICATE",""))</f>
        <v/>
      </c>
      <c r="G2031" s="9" t="str">
        <f aca="false">IF($A2031="","",IF(COUNTIF('3. Layout Parts'!$A$2:$A$3001,$A2031)=0,"NOT ON BOARD","OK"))</f>
        <v/>
      </c>
    </row>
    <row r="2032" customFormat="false" ht="15" hidden="false" customHeight="false" outlineLevel="0" collapsed="false">
      <c r="A2032" s="14"/>
      <c r="B2032" s="14"/>
      <c r="C2032" s="15"/>
      <c r="D2032" s="15"/>
      <c r="E2032" s="15"/>
      <c r="F2032" s="9" t="str">
        <f aca="false">IF($A2032="","",IF(COUNTIF($A$2:$A$3001,$A2032)&gt;1,"DUPLICATE",""))</f>
        <v/>
      </c>
      <c r="G2032" s="9" t="str">
        <f aca="false">IF($A2032="","",IF(COUNTIF('3. Layout Parts'!$A$2:$A$3001,$A2032)=0,"NOT ON BOARD","OK"))</f>
        <v/>
      </c>
    </row>
    <row r="2033" customFormat="false" ht="15" hidden="false" customHeight="false" outlineLevel="0" collapsed="false">
      <c r="A2033" s="14"/>
      <c r="B2033" s="14"/>
      <c r="C2033" s="15"/>
      <c r="D2033" s="15"/>
      <c r="E2033" s="15"/>
      <c r="F2033" s="9" t="str">
        <f aca="false">IF($A2033="","",IF(COUNTIF($A$2:$A$3001,$A2033)&gt;1,"DUPLICATE",""))</f>
        <v/>
      </c>
      <c r="G2033" s="9" t="str">
        <f aca="false">IF($A2033="","",IF(COUNTIF('3. Layout Parts'!$A$2:$A$3001,$A2033)=0,"NOT ON BOARD","OK"))</f>
        <v/>
      </c>
    </row>
    <row r="2034" customFormat="false" ht="15" hidden="false" customHeight="false" outlineLevel="0" collapsed="false">
      <c r="A2034" s="14"/>
      <c r="B2034" s="14"/>
      <c r="C2034" s="15"/>
      <c r="D2034" s="15"/>
      <c r="E2034" s="15"/>
      <c r="F2034" s="9" t="str">
        <f aca="false">IF($A2034="","",IF(COUNTIF($A$2:$A$3001,$A2034)&gt;1,"DUPLICATE",""))</f>
        <v/>
      </c>
      <c r="G2034" s="9" t="str">
        <f aca="false">IF($A2034="","",IF(COUNTIF('3. Layout Parts'!$A$2:$A$3001,$A2034)=0,"NOT ON BOARD","OK"))</f>
        <v/>
      </c>
    </row>
    <row r="2035" customFormat="false" ht="15" hidden="false" customHeight="false" outlineLevel="0" collapsed="false">
      <c r="A2035" s="14"/>
      <c r="B2035" s="14"/>
      <c r="C2035" s="15"/>
      <c r="D2035" s="15"/>
      <c r="E2035" s="15"/>
      <c r="F2035" s="9" t="str">
        <f aca="false">IF($A2035="","",IF(COUNTIF($A$2:$A$3001,$A2035)&gt;1,"DUPLICATE",""))</f>
        <v/>
      </c>
      <c r="G2035" s="9" t="str">
        <f aca="false">IF($A2035="","",IF(COUNTIF('3. Layout Parts'!$A$2:$A$3001,$A2035)=0,"NOT ON BOARD","OK"))</f>
        <v/>
      </c>
    </row>
    <row r="2036" customFormat="false" ht="15" hidden="false" customHeight="false" outlineLevel="0" collapsed="false">
      <c r="A2036" s="14"/>
      <c r="B2036" s="14"/>
      <c r="C2036" s="15"/>
      <c r="D2036" s="15"/>
      <c r="E2036" s="15"/>
      <c r="F2036" s="9" t="str">
        <f aca="false">IF($A2036="","",IF(COUNTIF($A$2:$A$3001,$A2036)&gt;1,"DUPLICATE",""))</f>
        <v/>
      </c>
      <c r="G2036" s="9" t="str">
        <f aca="false">IF($A2036="","",IF(COUNTIF('3. Layout Parts'!$A$2:$A$3001,$A2036)=0,"NOT ON BOARD","OK"))</f>
        <v/>
      </c>
    </row>
    <row r="2037" customFormat="false" ht="15" hidden="false" customHeight="false" outlineLevel="0" collapsed="false">
      <c r="A2037" s="14"/>
      <c r="B2037" s="14"/>
      <c r="C2037" s="15"/>
      <c r="D2037" s="15"/>
      <c r="E2037" s="15"/>
      <c r="F2037" s="9" t="str">
        <f aca="false">IF($A2037="","",IF(COUNTIF($A$2:$A$3001,$A2037)&gt;1,"DUPLICATE",""))</f>
        <v/>
      </c>
      <c r="G2037" s="9" t="str">
        <f aca="false">IF($A2037="","",IF(COUNTIF('3. Layout Parts'!$A$2:$A$3001,$A2037)=0,"NOT ON BOARD","OK"))</f>
        <v/>
      </c>
    </row>
    <row r="2038" customFormat="false" ht="15" hidden="false" customHeight="false" outlineLevel="0" collapsed="false">
      <c r="A2038" s="14"/>
      <c r="B2038" s="14"/>
      <c r="C2038" s="15"/>
      <c r="D2038" s="15"/>
      <c r="E2038" s="15"/>
      <c r="F2038" s="9" t="str">
        <f aca="false">IF($A2038="","",IF(COUNTIF($A$2:$A$3001,$A2038)&gt;1,"DUPLICATE",""))</f>
        <v/>
      </c>
      <c r="G2038" s="9" t="str">
        <f aca="false">IF($A2038="","",IF(COUNTIF('3. Layout Parts'!$A$2:$A$3001,$A2038)=0,"NOT ON BOARD","OK"))</f>
        <v/>
      </c>
    </row>
    <row r="2039" customFormat="false" ht="15" hidden="false" customHeight="false" outlineLevel="0" collapsed="false">
      <c r="A2039" s="14"/>
      <c r="B2039" s="14"/>
      <c r="C2039" s="15"/>
      <c r="D2039" s="15"/>
      <c r="E2039" s="15"/>
      <c r="F2039" s="9" t="str">
        <f aca="false">IF($A2039="","",IF(COUNTIF($A$2:$A$3001,$A2039)&gt;1,"DUPLICATE",""))</f>
        <v/>
      </c>
      <c r="G2039" s="9" t="str">
        <f aca="false">IF($A2039="","",IF(COUNTIF('3. Layout Parts'!$A$2:$A$3001,$A2039)=0,"NOT ON BOARD","OK"))</f>
        <v/>
      </c>
    </row>
    <row r="2040" customFormat="false" ht="15" hidden="false" customHeight="false" outlineLevel="0" collapsed="false">
      <c r="A2040" s="14"/>
      <c r="B2040" s="14"/>
      <c r="C2040" s="15"/>
      <c r="D2040" s="15"/>
      <c r="E2040" s="15"/>
      <c r="F2040" s="9" t="str">
        <f aca="false">IF($A2040="","",IF(COUNTIF($A$2:$A$3001,$A2040)&gt;1,"DUPLICATE",""))</f>
        <v/>
      </c>
      <c r="G2040" s="9" t="str">
        <f aca="false">IF($A2040="","",IF(COUNTIF('3. Layout Parts'!$A$2:$A$3001,$A2040)=0,"NOT ON BOARD","OK"))</f>
        <v/>
      </c>
    </row>
    <row r="2041" customFormat="false" ht="15" hidden="false" customHeight="false" outlineLevel="0" collapsed="false">
      <c r="A2041" s="14"/>
      <c r="B2041" s="14"/>
      <c r="C2041" s="15"/>
      <c r="D2041" s="15"/>
      <c r="E2041" s="15"/>
      <c r="F2041" s="9" t="str">
        <f aca="false">IF($A2041="","",IF(COUNTIF($A$2:$A$3001,$A2041)&gt;1,"DUPLICATE",""))</f>
        <v/>
      </c>
      <c r="G2041" s="9" t="str">
        <f aca="false">IF($A2041="","",IF(COUNTIF('3. Layout Parts'!$A$2:$A$3001,$A2041)=0,"NOT ON BOARD","OK"))</f>
        <v/>
      </c>
    </row>
    <row r="2042" customFormat="false" ht="15" hidden="false" customHeight="false" outlineLevel="0" collapsed="false">
      <c r="A2042" s="14"/>
      <c r="B2042" s="14"/>
      <c r="C2042" s="15"/>
      <c r="D2042" s="15"/>
      <c r="E2042" s="15"/>
      <c r="F2042" s="9" t="str">
        <f aca="false">IF($A2042="","",IF(COUNTIF($A$2:$A$3001,$A2042)&gt;1,"DUPLICATE",""))</f>
        <v/>
      </c>
      <c r="G2042" s="9" t="str">
        <f aca="false">IF($A2042="","",IF(COUNTIF('3. Layout Parts'!$A$2:$A$3001,$A2042)=0,"NOT ON BOARD","OK"))</f>
        <v/>
      </c>
    </row>
    <row r="2043" customFormat="false" ht="15" hidden="false" customHeight="false" outlineLevel="0" collapsed="false">
      <c r="A2043" s="14"/>
      <c r="B2043" s="14"/>
      <c r="C2043" s="15"/>
      <c r="D2043" s="15"/>
      <c r="E2043" s="15"/>
      <c r="F2043" s="9" t="str">
        <f aca="false">IF($A2043="","",IF(COUNTIF($A$2:$A$3001,$A2043)&gt;1,"DUPLICATE",""))</f>
        <v/>
      </c>
      <c r="G2043" s="9" t="str">
        <f aca="false">IF($A2043="","",IF(COUNTIF('3. Layout Parts'!$A$2:$A$3001,$A2043)=0,"NOT ON BOARD","OK"))</f>
        <v/>
      </c>
    </row>
    <row r="2044" customFormat="false" ht="15" hidden="false" customHeight="false" outlineLevel="0" collapsed="false">
      <c r="A2044" s="14"/>
      <c r="B2044" s="14"/>
      <c r="C2044" s="15"/>
      <c r="D2044" s="15"/>
      <c r="E2044" s="15"/>
      <c r="F2044" s="9" t="str">
        <f aca="false">IF($A2044="","",IF(COUNTIF($A$2:$A$3001,$A2044)&gt;1,"DUPLICATE",""))</f>
        <v/>
      </c>
      <c r="G2044" s="9" t="str">
        <f aca="false">IF($A2044="","",IF(COUNTIF('3. Layout Parts'!$A$2:$A$3001,$A2044)=0,"NOT ON BOARD","OK"))</f>
        <v/>
      </c>
    </row>
    <row r="2045" customFormat="false" ht="15" hidden="false" customHeight="false" outlineLevel="0" collapsed="false">
      <c r="A2045" s="14"/>
      <c r="B2045" s="14"/>
      <c r="C2045" s="15"/>
      <c r="D2045" s="15"/>
      <c r="E2045" s="15"/>
      <c r="F2045" s="9" t="str">
        <f aca="false">IF($A2045="","",IF(COUNTIF($A$2:$A$3001,$A2045)&gt;1,"DUPLICATE",""))</f>
        <v/>
      </c>
      <c r="G2045" s="9" t="str">
        <f aca="false">IF($A2045="","",IF(COUNTIF('3. Layout Parts'!$A$2:$A$3001,$A2045)=0,"NOT ON BOARD","OK"))</f>
        <v/>
      </c>
    </row>
    <row r="2046" customFormat="false" ht="15" hidden="false" customHeight="false" outlineLevel="0" collapsed="false">
      <c r="A2046" s="14"/>
      <c r="B2046" s="14"/>
      <c r="C2046" s="15"/>
      <c r="D2046" s="15"/>
      <c r="E2046" s="15"/>
      <c r="F2046" s="9" t="str">
        <f aca="false">IF($A2046="","",IF(COUNTIF($A$2:$A$3001,$A2046)&gt;1,"DUPLICATE",""))</f>
        <v/>
      </c>
      <c r="G2046" s="9" t="str">
        <f aca="false">IF($A2046="","",IF(COUNTIF('3. Layout Parts'!$A$2:$A$3001,$A2046)=0,"NOT ON BOARD","OK"))</f>
        <v/>
      </c>
    </row>
    <row r="2047" customFormat="false" ht="15" hidden="false" customHeight="false" outlineLevel="0" collapsed="false">
      <c r="A2047" s="14"/>
      <c r="B2047" s="14"/>
      <c r="C2047" s="15"/>
      <c r="D2047" s="15"/>
      <c r="E2047" s="15"/>
      <c r="F2047" s="9" t="str">
        <f aca="false">IF($A2047="","",IF(COUNTIF($A$2:$A$3001,$A2047)&gt;1,"DUPLICATE",""))</f>
        <v/>
      </c>
      <c r="G2047" s="9" t="str">
        <f aca="false">IF($A2047="","",IF(COUNTIF('3. Layout Parts'!$A$2:$A$3001,$A2047)=0,"NOT ON BOARD","OK"))</f>
        <v/>
      </c>
    </row>
    <row r="2048" customFormat="false" ht="15" hidden="false" customHeight="false" outlineLevel="0" collapsed="false">
      <c r="A2048" s="14"/>
      <c r="B2048" s="14"/>
      <c r="C2048" s="15"/>
      <c r="D2048" s="15"/>
      <c r="E2048" s="15"/>
      <c r="F2048" s="9" t="str">
        <f aca="false">IF($A2048="","",IF(COUNTIF($A$2:$A$3001,$A2048)&gt;1,"DUPLICATE",""))</f>
        <v/>
      </c>
      <c r="G2048" s="9" t="str">
        <f aca="false">IF($A2048="","",IF(COUNTIF('3. Layout Parts'!$A$2:$A$3001,$A2048)=0,"NOT ON BOARD","OK"))</f>
        <v/>
      </c>
    </row>
    <row r="2049" customFormat="false" ht="15" hidden="false" customHeight="false" outlineLevel="0" collapsed="false">
      <c r="A2049" s="14"/>
      <c r="B2049" s="14"/>
      <c r="C2049" s="15"/>
      <c r="D2049" s="15"/>
      <c r="E2049" s="15"/>
      <c r="F2049" s="9" t="str">
        <f aca="false">IF($A2049="","",IF(COUNTIF($A$2:$A$3001,$A2049)&gt;1,"DUPLICATE",""))</f>
        <v/>
      </c>
      <c r="G2049" s="9" t="str">
        <f aca="false">IF($A2049="","",IF(COUNTIF('3. Layout Parts'!$A$2:$A$3001,$A2049)=0,"NOT ON BOARD","OK"))</f>
        <v/>
      </c>
    </row>
    <row r="2050" customFormat="false" ht="15" hidden="false" customHeight="false" outlineLevel="0" collapsed="false">
      <c r="A2050" s="14"/>
      <c r="B2050" s="14"/>
      <c r="C2050" s="15"/>
      <c r="D2050" s="15"/>
      <c r="E2050" s="15"/>
      <c r="F2050" s="9" t="str">
        <f aca="false">IF($A2050="","",IF(COUNTIF($A$2:$A$3001,$A2050)&gt;1,"DUPLICATE",""))</f>
        <v/>
      </c>
      <c r="G2050" s="9" t="str">
        <f aca="false">IF($A2050="","",IF(COUNTIF('3. Layout Parts'!$A$2:$A$3001,$A2050)=0,"NOT ON BOARD","OK"))</f>
        <v/>
      </c>
    </row>
    <row r="2051" customFormat="false" ht="15" hidden="false" customHeight="false" outlineLevel="0" collapsed="false">
      <c r="A2051" s="14"/>
      <c r="B2051" s="14"/>
      <c r="C2051" s="15"/>
      <c r="D2051" s="15"/>
      <c r="E2051" s="15"/>
      <c r="F2051" s="9" t="str">
        <f aca="false">IF($A2051="","",IF(COUNTIF($A$2:$A$3001,$A2051)&gt;1,"DUPLICATE",""))</f>
        <v/>
      </c>
      <c r="G2051" s="9" t="str">
        <f aca="false">IF($A2051="","",IF(COUNTIF('3. Layout Parts'!$A$2:$A$3001,$A2051)=0,"NOT ON BOARD","OK"))</f>
        <v/>
      </c>
    </row>
    <row r="2052" customFormat="false" ht="15" hidden="false" customHeight="false" outlineLevel="0" collapsed="false">
      <c r="A2052" s="14"/>
      <c r="B2052" s="14"/>
      <c r="C2052" s="15"/>
      <c r="D2052" s="15"/>
      <c r="E2052" s="15"/>
      <c r="F2052" s="9" t="str">
        <f aca="false">IF($A2052="","",IF(COUNTIF($A$2:$A$3001,$A2052)&gt;1,"DUPLICATE",""))</f>
        <v/>
      </c>
      <c r="G2052" s="9" t="str">
        <f aca="false">IF($A2052="","",IF(COUNTIF('3. Layout Parts'!$A$2:$A$3001,$A2052)=0,"NOT ON BOARD","OK"))</f>
        <v/>
      </c>
    </row>
    <row r="2053" customFormat="false" ht="15" hidden="false" customHeight="false" outlineLevel="0" collapsed="false">
      <c r="A2053" s="14"/>
      <c r="B2053" s="14"/>
      <c r="C2053" s="15"/>
      <c r="D2053" s="15"/>
      <c r="E2053" s="15"/>
      <c r="F2053" s="9" t="str">
        <f aca="false">IF($A2053="","",IF(COUNTIF($A$2:$A$3001,$A2053)&gt;1,"DUPLICATE",""))</f>
        <v/>
      </c>
      <c r="G2053" s="9" t="str">
        <f aca="false">IF($A2053="","",IF(COUNTIF('3. Layout Parts'!$A$2:$A$3001,$A2053)=0,"NOT ON BOARD","OK"))</f>
        <v/>
      </c>
    </row>
    <row r="2054" customFormat="false" ht="15" hidden="false" customHeight="false" outlineLevel="0" collapsed="false">
      <c r="A2054" s="14"/>
      <c r="B2054" s="14"/>
      <c r="C2054" s="15"/>
      <c r="D2054" s="15"/>
      <c r="E2054" s="15"/>
      <c r="F2054" s="9" t="str">
        <f aca="false">IF($A2054="","",IF(COUNTIF($A$2:$A$3001,$A2054)&gt;1,"DUPLICATE",""))</f>
        <v/>
      </c>
      <c r="G2054" s="9" t="str">
        <f aca="false">IF($A2054="","",IF(COUNTIF('3. Layout Parts'!$A$2:$A$3001,$A2054)=0,"NOT ON BOARD","OK"))</f>
        <v/>
      </c>
    </row>
    <row r="2055" customFormat="false" ht="15" hidden="false" customHeight="false" outlineLevel="0" collapsed="false">
      <c r="A2055" s="14"/>
      <c r="B2055" s="14"/>
      <c r="C2055" s="15"/>
      <c r="D2055" s="15"/>
      <c r="E2055" s="15"/>
      <c r="F2055" s="9" t="str">
        <f aca="false">IF($A2055="","",IF(COUNTIF($A$2:$A$3001,$A2055)&gt;1,"DUPLICATE",""))</f>
        <v/>
      </c>
      <c r="G2055" s="9" t="str">
        <f aca="false">IF($A2055="","",IF(COUNTIF('3. Layout Parts'!$A$2:$A$3001,$A2055)=0,"NOT ON BOARD","OK"))</f>
        <v/>
      </c>
    </row>
    <row r="2056" customFormat="false" ht="15" hidden="false" customHeight="false" outlineLevel="0" collapsed="false">
      <c r="A2056" s="14"/>
      <c r="B2056" s="14"/>
      <c r="C2056" s="15"/>
      <c r="D2056" s="15"/>
      <c r="E2056" s="15"/>
      <c r="F2056" s="9" t="str">
        <f aca="false">IF($A2056="","",IF(COUNTIF($A$2:$A$3001,$A2056)&gt;1,"DUPLICATE",""))</f>
        <v/>
      </c>
      <c r="G2056" s="9" t="str">
        <f aca="false">IF($A2056="","",IF(COUNTIF('3. Layout Parts'!$A$2:$A$3001,$A2056)=0,"NOT ON BOARD","OK"))</f>
        <v/>
      </c>
    </row>
    <row r="2057" customFormat="false" ht="15" hidden="false" customHeight="false" outlineLevel="0" collapsed="false">
      <c r="A2057" s="14"/>
      <c r="B2057" s="14"/>
      <c r="C2057" s="15"/>
      <c r="D2057" s="15"/>
      <c r="E2057" s="15"/>
      <c r="F2057" s="9" t="str">
        <f aca="false">IF($A2057="","",IF(COUNTIF($A$2:$A$3001,$A2057)&gt;1,"DUPLICATE",""))</f>
        <v/>
      </c>
      <c r="G2057" s="9" t="str">
        <f aca="false">IF($A2057="","",IF(COUNTIF('3. Layout Parts'!$A$2:$A$3001,$A2057)=0,"NOT ON BOARD","OK"))</f>
        <v/>
      </c>
    </row>
    <row r="2058" customFormat="false" ht="15" hidden="false" customHeight="false" outlineLevel="0" collapsed="false">
      <c r="A2058" s="14"/>
      <c r="B2058" s="14"/>
      <c r="C2058" s="15"/>
      <c r="D2058" s="15"/>
      <c r="E2058" s="15"/>
      <c r="F2058" s="9" t="str">
        <f aca="false">IF($A2058="","",IF(COUNTIF($A$2:$A$3001,$A2058)&gt;1,"DUPLICATE",""))</f>
        <v/>
      </c>
      <c r="G2058" s="9" t="str">
        <f aca="false">IF($A2058="","",IF(COUNTIF('3. Layout Parts'!$A$2:$A$3001,$A2058)=0,"NOT ON BOARD","OK"))</f>
        <v/>
      </c>
    </row>
    <row r="2059" customFormat="false" ht="15" hidden="false" customHeight="false" outlineLevel="0" collapsed="false">
      <c r="A2059" s="14"/>
      <c r="B2059" s="14"/>
      <c r="C2059" s="15"/>
      <c r="D2059" s="15"/>
      <c r="E2059" s="15"/>
      <c r="F2059" s="9" t="str">
        <f aca="false">IF($A2059="","",IF(COUNTIF($A$2:$A$3001,$A2059)&gt;1,"DUPLICATE",""))</f>
        <v/>
      </c>
      <c r="G2059" s="9" t="str">
        <f aca="false">IF($A2059="","",IF(COUNTIF('3. Layout Parts'!$A$2:$A$3001,$A2059)=0,"NOT ON BOARD","OK"))</f>
        <v/>
      </c>
    </row>
    <row r="2060" customFormat="false" ht="15" hidden="false" customHeight="false" outlineLevel="0" collapsed="false">
      <c r="A2060" s="14"/>
      <c r="B2060" s="14"/>
      <c r="C2060" s="15"/>
      <c r="D2060" s="15"/>
      <c r="E2060" s="15"/>
      <c r="F2060" s="9" t="str">
        <f aca="false">IF($A2060="","",IF(COUNTIF($A$2:$A$3001,$A2060)&gt;1,"DUPLICATE",""))</f>
        <v/>
      </c>
      <c r="G2060" s="9" t="str">
        <f aca="false">IF($A2060="","",IF(COUNTIF('3. Layout Parts'!$A$2:$A$3001,$A2060)=0,"NOT ON BOARD","OK"))</f>
        <v/>
      </c>
    </row>
    <row r="2061" customFormat="false" ht="15" hidden="false" customHeight="false" outlineLevel="0" collapsed="false">
      <c r="A2061" s="14"/>
      <c r="B2061" s="14"/>
      <c r="C2061" s="15"/>
      <c r="D2061" s="15"/>
      <c r="E2061" s="15"/>
      <c r="F2061" s="9" t="str">
        <f aca="false">IF($A2061="","",IF(COUNTIF($A$2:$A$3001,$A2061)&gt;1,"DUPLICATE",""))</f>
        <v/>
      </c>
      <c r="G2061" s="9" t="str">
        <f aca="false">IF($A2061="","",IF(COUNTIF('3. Layout Parts'!$A$2:$A$3001,$A2061)=0,"NOT ON BOARD","OK"))</f>
        <v/>
      </c>
    </row>
    <row r="2062" customFormat="false" ht="15" hidden="false" customHeight="false" outlineLevel="0" collapsed="false">
      <c r="A2062" s="14"/>
      <c r="B2062" s="14"/>
      <c r="C2062" s="15"/>
      <c r="D2062" s="15"/>
      <c r="E2062" s="15"/>
      <c r="F2062" s="9" t="str">
        <f aca="false">IF($A2062="","",IF(COUNTIF($A$2:$A$3001,$A2062)&gt;1,"DUPLICATE",""))</f>
        <v/>
      </c>
      <c r="G2062" s="9" t="str">
        <f aca="false">IF($A2062="","",IF(COUNTIF('3. Layout Parts'!$A$2:$A$3001,$A2062)=0,"NOT ON BOARD","OK"))</f>
        <v/>
      </c>
    </row>
    <row r="2063" customFormat="false" ht="15" hidden="false" customHeight="false" outlineLevel="0" collapsed="false">
      <c r="A2063" s="14"/>
      <c r="B2063" s="14"/>
      <c r="C2063" s="15"/>
      <c r="D2063" s="15"/>
      <c r="E2063" s="15"/>
      <c r="F2063" s="9" t="str">
        <f aca="false">IF($A2063="","",IF(COUNTIF($A$2:$A$3001,$A2063)&gt;1,"DUPLICATE",""))</f>
        <v/>
      </c>
      <c r="G2063" s="9" t="str">
        <f aca="false">IF($A2063="","",IF(COUNTIF('3. Layout Parts'!$A$2:$A$3001,$A2063)=0,"NOT ON BOARD","OK"))</f>
        <v/>
      </c>
    </row>
    <row r="2064" customFormat="false" ht="15" hidden="false" customHeight="false" outlineLevel="0" collapsed="false">
      <c r="A2064" s="14"/>
      <c r="B2064" s="14"/>
      <c r="C2064" s="15"/>
      <c r="D2064" s="15"/>
      <c r="E2064" s="15"/>
      <c r="F2064" s="9" t="str">
        <f aca="false">IF($A2064="","",IF(COUNTIF($A$2:$A$3001,$A2064)&gt;1,"DUPLICATE",""))</f>
        <v/>
      </c>
      <c r="G2064" s="9" t="str">
        <f aca="false">IF($A2064="","",IF(COUNTIF('3. Layout Parts'!$A$2:$A$3001,$A2064)=0,"NOT ON BOARD","OK"))</f>
        <v/>
      </c>
    </row>
    <row r="2065" customFormat="false" ht="15" hidden="false" customHeight="false" outlineLevel="0" collapsed="false">
      <c r="A2065" s="14"/>
      <c r="B2065" s="14"/>
      <c r="C2065" s="15"/>
      <c r="D2065" s="15"/>
      <c r="E2065" s="15"/>
      <c r="F2065" s="9" t="str">
        <f aca="false">IF($A2065="","",IF(COUNTIF($A$2:$A$3001,$A2065)&gt;1,"DUPLICATE",""))</f>
        <v/>
      </c>
      <c r="G2065" s="9" t="str">
        <f aca="false">IF($A2065="","",IF(COUNTIF('3. Layout Parts'!$A$2:$A$3001,$A2065)=0,"NOT ON BOARD","OK"))</f>
        <v/>
      </c>
    </row>
    <row r="2066" customFormat="false" ht="15" hidden="false" customHeight="false" outlineLevel="0" collapsed="false">
      <c r="A2066" s="14"/>
      <c r="B2066" s="14"/>
      <c r="C2066" s="15"/>
      <c r="D2066" s="15"/>
      <c r="E2066" s="15"/>
      <c r="F2066" s="9" t="str">
        <f aca="false">IF($A2066="","",IF(COUNTIF($A$2:$A$3001,$A2066)&gt;1,"DUPLICATE",""))</f>
        <v/>
      </c>
      <c r="G2066" s="9" t="str">
        <f aca="false">IF($A2066="","",IF(COUNTIF('3. Layout Parts'!$A$2:$A$3001,$A2066)=0,"NOT ON BOARD","OK"))</f>
        <v/>
      </c>
    </row>
    <row r="2067" customFormat="false" ht="15" hidden="false" customHeight="false" outlineLevel="0" collapsed="false">
      <c r="A2067" s="14"/>
      <c r="B2067" s="14"/>
      <c r="C2067" s="15"/>
      <c r="D2067" s="15"/>
      <c r="E2067" s="15"/>
      <c r="F2067" s="9" t="str">
        <f aca="false">IF($A2067="","",IF(COUNTIF($A$2:$A$3001,$A2067)&gt;1,"DUPLICATE",""))</f>
        <v/>
      </c>
      <c r="G2067" s="9" t="str">
        <f aca="false">IF($A2067="","",IF(COUNTIF('3. Layout Parts'!$A$2:$A$3001,$A2067)=0,"NOT ON BOARD","OK"))</f>
        <v/>
      </c>
    </row>
    <row r="2068" customFormat="false" ht="15" hidden="false" customHeight="false" outlineLevel="0" collapsed="false">
      <c r="A2068" s="14"/>
      <c r="B2068" s="14"/>
      <c r="C2068" s="15"/>
      <c r="D2068" s="15"/>
      <c r="E2068" s="15"/>
      <c r="F2068" s="9" t="str">
        <f aca="false">IF($A2068="","",IF(COUNTIF($A$2:$A$3001,$A2068)&gt;1,"DUPLICATE",""))</f>
        <v/>
      </c>
      <c r="G2068" s="9" t="str">
        <f aca="false">IF($A2068="","",IF(COUNTIF('3. Layout Parts'!$A$2:$A$3001,$A2068)=0,"NOT ON BOARD","OK"))</f>
        <v/>
      </c>
    </row>
    <row r="2069" customFormat="false" ht="15" hidden="false" customHeight="false" outlineLevel="0" collapsed="false">
      <c r="A2069" s="14"/>
      <c r="B2069" s="14"/>
      <c r="C2069" s="15"/>
      <c r="D2069" s="15"/>
      <c r="E2069" s="15"/>
      <c r="F2069" s="9" t="str">
        <f aca="false">IF($A2069="","",IF(COUNTIF($A$2:$A$3001,$A2069)&gt;1,"DUPLICATE",""))</f>
        <v/>
      </c>
      <c r="G2069" s="9" t="str">
        <f aca="false">IF($A2069="","",IF(COUNTIF('3. Layout Parts'!$A$2:$A$3001,$A2069)=0,"NOT ON BOARD","OK"))</f>
        <v/>
      </c>
    </row>
    <row r="2070" customFormat="false" ht="15" hidden="false" customHeight="false" outlineLevel="0" collapsed="false">
      <c r="A2070" s="14"/>
      <c r="B2070" s="14"/>
      <c r="C2070" s="15"/>
      <c r="D2070" s="15"/>
      <c r="E2070" s="15"/>
      <c r="F2070" s="9" t="str">
        <f aca="false">IF($A2070="","",IF(COUNTIF($A$2:$A$3001,$A2070)&gt;1,"DUPLICATE",""))</f>
        <v/>
      </c>
      <c r="G2070" s="9" t="str">
        <f aca="false">IF($A2070="","",IF(COUNTIF('3. Layout Parts'!$A$2:$A$3001,$A2070)=0,"NOT ON BOARD","OK"))</f>
        <v/>
      </c>
    </row>
    <row r="2071" customFormat="false" ht="15" hidden="false" customHeight="false" outlineLevel="0" collapsed="false">
      <c r="A2071" s="14"/>
      <c r="B2071" s="14"/>
      <c r="C2071" s="15"/>
      <c r="D2071" s="15"/>
      <c r="E2071" s="15"/>
      <c r="F2071" s="9" t="str">
        <f aca="false">IF($A2071="","",IF(COUNTIF($A$2:$A$3001,$A2071)&gt;1,"DUPLICATE",""))</f>
        <v/>
      </c>
      <c r="G2071" s="9" t="str">
        <f aca="false">IF($A2071="","",IF(COUNTIF('3. Layout Parts'!$A$2:$A$3001,$A2071)=0,"NOT ON BOARD","OK"))</f>
        <v/>
      </c>
    </row>
    <row r="2072" customFormat="false" ht="15" hidden="false" customHeight="false" outlineLevel="0" collapsed="false">
      <c r="A2072" s="14"/>
      <c r="B2072" s="14"/>
      <c r="C2072" s="15"/>
      <c r="D2072" s="15"/>
      <c r="E2072" s="15"/>
      <c r="F2072" s="9" t="str">
        <f aca="false">IF($A2072="","",IF(COUNTIF($A$2:$A$3001,$A2072)&gt;1,"DUPLICATE",""))</f>
        <v/>
      </c>
      <c r="G2072" s="9" t="str">
        <f aca="false">IF($A2072="","",IF(COUNTIF('3. Layout Parts'!$A$2:$A$3001,$A2072)=0,"NOT ON BOARD","OK"))</f>
        <v/>
      </c>
    </row>
    <row r="2073" customFormat="false" ht="15" hidden="false" customHeight="false" outlineLevel="0" collapsed="false">
      <c r="A2073" s="14"/>
      <c r="B2073" s="14"/>
      <c r="C2073" s="15"/>
      <c r="D2073" s="15"/>
      <c r="E2073" s="15"/>
      <c r="F2073" s="9" t="str">
        <f aca="false">IF($A2073="","",IF(COUNTIF($A$2:$A$3001,$A2073)&gt;1,"DUPLICATE",""))</f>
        <v/>
      </c>
      <c r="G2073" s="9" t="str">
        <f aca="false">IF($A2073="","",IF(COUNTIF('3. Layout Parts'!$A$2:$A$3001,$A2073)=0,"NOT ON BOARD","OK"))</f>
        <v/>
      </c>
    </row>
    <row r="2074" customFormat="false" ht="15" hidden="false" customHeight="false" outlineLevel="0" collapsed="false">
      <c r="A2074" s="14"/>
      <c r="B2074" s="14"/>
      <c r="C2074" s="15"/>
      <c r="D2074" s="15"/>
      <c r="E2074" s="15"/>
      <c r="F2074" s="9" t="str">
        <f aca="false">IF($A2074="","",IF(COUNTIF($A$2:$A$3001,$A2074)&gt;1,"DUPLICATE",""))</f>
        <v/>
      </c>
      <c r="G2074" s="9" t="str">
        <f aca="false">IF($A2074="","",IF(COUNTIF('3. Layout Parts'!$A$2:$A$3001,$A2074)=0,"NOT ON BOARD","OK"))</f>
        <v/>
      </c>
    </row>
    <row r="2075" customFormat="false" ht="15" hidden="false" customHeight="false" outlineLevel="0" collapsed="false">
      <c r="A2075" s="14"/>
      <c r="B2075" s="14"/>
      <c r="C2075" s="15"/>
      <c r="D2075" s="15"/>
      <c r="E2075" s="15"/>
      <c r="F2075" s="9" t="str">
        <f aca="false">IF($A2075="","",IF(COUNTIF($A$2:$A$3001,$A2075)&gt;1,"DUPLICATE",""))</f>
        <v/>
      </c>
      <c r="G2075" s="9" t="str">
        <f aca="false">IF($A2075="","",IF(COUNTIF('3. Layout Parts'!$A$2:$A$3001,$A2075)=0,"NOT ON BOARD","OK"))</f>
        <v/>
      </c>
    </row>
    <row r="2076" customFormat="false" ht="15" hidden="false" customHeight="false" outlineLevel="0" collapsed="false">
      <c r="A2076" s="14"/>
      <c r="B2076" s="14"/>
      <c r="C2076" s="15"/>
      <c r="D2076" s="15"/>
      <c r="E2076" s="15"/>
      <c r="F2076" s="9" t="str">
        <f aca="false">IF($A2076="","",IF(COUNTIF($A$2:$A$3001,$A2076)&gt;1,"DUPLICATE",""))</f>
        <v/>
      </c>
      <c r="G2076" s="9" t="str">
        <f aca="false">IF($A2076="","",IF(COUNTIF('3. Layout Parts'!$A$2:$A$3001,$A2076)=0,"NOT ON BOARD","OK"))</f>
        <v/>
      </c>
    </row>
    <row r="2077" customFormat="false" ht="15" hidden="false" customHeight="false" outlineLevel="0" collapsed="false">
      <c r="A2077" s="14"/>
      <c r="B2077" s="14"/>
      <c r="C2077" s="15"/>
      <c r="D2077" s="15"/>
      <c r="E2077" s="15"/>
      <c r="F2077" s="9" t="str">
        <f aca="false">IF($A2077="","",IF(COUNTIF($A$2:$A$3001,$A2077)&gt;1,"DUPLICATE",""))</f>
        <v/>
      </c>
      <c r="G2077" s="9" t="str">
        <f aca="false">IF($A2077="","",IF(COUNTIF('3. Layout Parts'!$A$2:$A$3001,$A2077)=0,"NOT ON BOARD","OK"))</f>
        <v/>
      </c>
    </row>
    <row r="2078" customFormat="false" ht="15" hidden="false" customHeight="false" outlineLevel="0" collapsed="false">
      <c r="A2078" s="14"/>
      <c r="B2078" s="14"/>
      <c r="C2078" s="15"/>
      <c r="D2078" s="15"/>
      <c r="E2078" s="15"/>
      <c r="F2078" s="9" t="str">
        <f aca="false">IF($A2078="","",IF(COUNTIF($A$2:$A$3001,$A2078)&gt;1,"DUPLICATE",""))</f>
        <v/>
      </c>
      <c r="G2078" s="9" t="str">
        <f aca="false">IF($A2078="","",IF(COUNTIF('3. Layout Parts'!$A$2:$A$3001,$A2078)=0,"NOT ON BOARD","OK"))</f>
        <v/>
      </c>
    </row>
    <row r="2079" customFormat="false" ht="15" hidden="false" customHeight="false" outlineLevel="0" collapsed="false">
      <c r="A2079" s="14"/>
      <c r="B2079" s="14"/>
      <c r="C2079" s="15"/>
      <c r="D2079" s="15"/>
      <c r="E2079" s="15"/>
      <c r="F2079" s="9" t="str">
        <f aca="false">IF($A2079="","",IF(COUNTIF($A$2:$A$3001,$A2079)&gt;1,"DUPLICATE",""))</f>
        <v/>
      </c>
      <c r="G2079" s="9" t="str">
        <f aca="false">IF($A2079="","",IF(COUNTIF('3. Layout Parts'!$A$2:$A$3001,$A2079)=0,"NOT ON BOARD","OK"))</f>
        <v/>
      </c>
    </row>
    <row r="2080" customFormat="false" ht="15" hidden="false" customHeight="false" outlineLevel="0" collapsed="false">
      <c r="A2080" s="14"/>
      <c r="B2080" s="14"/>
      <c r="C2080" s="15"/>
      <c r="D2080" s="15"/>
      <c r="E2080" s="15"/>
      <c r="F2080" s="9" t="str">
        <f aca="false">IF($A2080="","",IF(COUNTIF($A$2:$A$3001,$A2080)&gt;1,"DUPLICATE",""))</f>
        <v/>
      </c>
      <c r="G2080" s="9" t="str">
        <f aca="false">IF($A2080="","",IF(COUNTIF('3. Layout Parts'!$A$2:$A$3001,$A2080)=0,"NOT ON BOARD","OK"))</f>
        <v/>
      </c>
    </row>
    <row r="2081" customFormat="false" ht="15" hidden="false" customHeight="false" outlineLevel="0" collapsed="false">
      <c r="A2081" s="14"/>
      <c r="B2081" s="14"/>
      <c r="C2081" s="15"/>
      <c r="D2081" s="15"/>
      <c r="E2081" s="15"/>
      <c r="F2081" s="9" t="str">
        <f aca="false">IF($A2081="","",IF(COUNTIF($A$2:$A$3001,$A2081)&gt;1,"DUPLICATE",""))</f>
        <v/>
      </c>
      <c r="G2081" s="9" t="str">
        <f aca="false">IF($A2081="","",IF(COUNTIF('3. Layout Parts'!$A$2:$A$3001,$A2081)=0,"NOT ON BOARD","OK"))</f>
        <v/>
      </c>
    </row>
    <row r="2082" customFormat="false" ht="15" hidden="false" customHeight="false" outlineLevel="0" collapsed="false">
      <c r="A2082" s="14"/>
      <c r="B2082" s="14"/>
      <c r="C2082" s="15"/>
      <c r="D2082" s="15"/>
      <c r="E2082" s="15"/>
      <c r="F2082" s="9" t="str">
        <f aca="false">IF($A2082="","",IF(COUNTIF($A$2:$A$3001,$A2082)&gt;1,"DUPLICATE",""))</f>
        <v/>
      </c>
      <c r="G2082" s="9" t="str">
        <f aca="false">IF($A2082="","",IF(COUNTIF('3. Layout Parts'!$A$2:$A$3001,$A2082)=0,"NOT ON BOARD","OK"))</f>
        <v/>
      </c>
    </row>
    <row r="2083" customFormat="false" ht="15" hidden="false" customHeight="false" outlineLevel="0" collapsed="false">
      <c r="A2083" s="14"/>
      <c r="B2083" s="14"/>
      <c r="C2083" s="15"/>
      <c r="D2083" s="15"/>
      <c r="E2083" s="15"/>
      <c r="F2083" s="9" t="str">
        <f aca="false">IF($A2083="","",IF(COUNTIF($A$2:$A$3001,$A2083)&gt;1,"DUPLICATE",""))</f>
        <v/>
      </c>
      <c r="G2083" s="9" t="str">
        <f aca="false">IF($A2083="","",IF(COUNTIF('3. Layout Parts'!$A$2:$A$3001,$A2083)=0,"NOT ON BOARD","OK"))</f>
        <v/>
      </c>
    </row>
    <row r="2084" customFormat="false" ht="15" hidden="false" customHeight="false" outlineLevel="0" collapsed="false">
      <c r="A2084" s="14"/>
      <c r="B2084" s="14"/>
      <c r="C2084" s="15"/>
      <c r="D2084" s="15"/>
      <c r="E2084" s="15"/>
      <c r="F2084" s="9" t="str">
        <f aca="false">IF($A2084="","",IF(COUNTIF($A$2:$A$3001,$A2084)&gt;1,"DUPLICATE",""))</f>
        <v/>
      </c>
      <c r="G2084" s="9" t="str">
        <f aca="false">IF($A2084="","",IF(COUNTIF('3. Layout Parts'!$A$2:$A$3001,$A2084)=0,"NOT ON BOARD","OK"))</f>
        <v/>
      </c>
    </row>
    <row r="2085" customFormat="false" ht="15" hidden="false" customHeight="false" outlineLevel="0" collapsed="false">
      <c r="A2085" s="14"/>
      <c r="B2085" s="14"/>
      <c r="C2085" s="15"/>
      <c r="D2085" s="15"/>
      <c r="E2085" s="15"/>
      <c r="F2085" s="9" t="str">
        <f aca="false">IF($A2085="","",IF(COUNTIF($A$2:$A$3001,$A2085)&gt;1,"DUPLICATE",""))</f>
        <v/>
      </c>
      <c r="G2085" s="9" t="str">
        <f aca="false">IF($A2085="","",IF(COUNTIF('3. Layout Parts'!$A$2:$A$3001,$A2085)=0,"NOT ON BOARD","OK"))</f>
        <v/>
      </c>
    </row>
    <row r="2086" customFormat="false" ht="15" hidden="false" customHeight="false" outlineLevel="0" collapsed="false">
      <c r="A2086" s="14"/>
      <c r="B2086" s="14"/>
      <c r="C2086" s="15"/>
      <c r="D2086" s="15"/>
      <c r="E2086" s="15"/>
      <c r="F2086" s="9" t="str">
        <f aca="false">IF($A2086="","",IF(COUNTIF($A$2:$A$3001,$A2086)&gt;1,"DUPLICATE",""))</f>
        <v/>
      </c>
      <c r="G2086" s="9" t="str">
        <f aca="false">IF($A2086="","",IF(COUNTIF('3. Layout Parts'!$A$2:$A$3001,$A2086)=0,"NOT ON BOARD","OK"))</f>
        <v/>
      </c>
    </row>
    <row r="2087" customFormat="false" ht="15" hidden="false" customHeight="false" outlineLevel="0" collapsed="false">
      <c r="A2087" s="14"/>
      <c r="B2087" s="14"/>
      <c r="C2087" s="15"/>
      <c r="D2087" s="15"/>
      <c r="E2087" s="15"/>
      <c r="F2087" s="9" t="str">
        <f aca="false">IF($A2087="","",IF(COUNTIF($A$2:$A$3001,$A2087)&gt;1,"DUPLICATE",""))</f>
        <v/>
      </c>
      <c r="G2087" s="9" t="str">
        <f aca="false">IF($A2087="","",IF(COUNTIF('3. Layout Parts'!$A$2:$A$3001,$A2087)=0,"NOT ON BOARD","OK"))</f>
        <v/>
      </c>
    </row>
    <row r="2088" customFormat="false" ht="15" hidden="false" customHeight="false" outlineLevel="0" collapsed="false">
      <c r="A2088" s="14"/>
      <c r="B2088" s="14"/>
      <c r="C2088" s="15"/>
      <c r="D2088" s="15"/>
      <c r="E2088" s="15"/>
      <c r="F2088" s="9" t="str">
        <f aca="false">IF($A2088="","",IF(COUNTIF($A$2:$A$3001,$A2088)&gt;1,"DUPLICATE",""))</f>
        <v/>
      </c>
      <c r="G2088" s="9" t="str">
        <f aca="false">IF($A2088="","",IF(COUNTIF('3. Layout Parts'!$A$2:$A$3001,$A2088)=0,"NOT ON BOARD","OK"))</f>
        <v/>
      </c>
    </row>
    <row r="2089" customFormat="false" ht="15" hidden="false" customHeight="false" outlineLevel="0" collapsed="false">
      <c r="A2089" s="14"/>
      <c r="B2089" s="14"/>
      <c r="C2089" s="15"/>
      <c r="D2089" s="15"/>
      <c r="E2089" s="15"/>
      <c r="F2089" s="9" t="str">
        <f aca="false">IF($A2089="","",IF(COUNTIF($A$2:$A$3001,$A2089)&gt;1,"DUPLICATE",""))</f>
        <v/>
      </c>
      <c r="G2089" s="9" t="str">
        <f aca="false">IF($A2089="","",IF(COUNTIF('3. Layout Parts'!$A$2:$A$3001,$A2089)=0,"NOT ON BOARD","OK"))</f>
        <v/>
      </c>
    </row>
    <row r="2090" customFormat="false" ht="15" hidden="false" customHeight="false" outlineLevel="0" collapsed="false">
      <c r="A2090" s="14"/>
      <c r="B2090" s="14"/>
      <c r="C2090" s="15"/>
      <c r="D2090" s="15"/>
      <c r="E2090" s="15"/>
      <c r="F2090" s="9" t="str">
        <f aca="false">IF($A2090="","",IF(COUNTIF($A$2:$A$3001,$A2090)&gt;1,"DUPLICATE",""))</f>
        <v/>
      </c>
      <c r="G2090" s="9" t="str">
        <f aca="false">IF($A2090="","",IF(COUNTIF('3. Layout Parts'!$A$2:$A$3001,$A2090)=0,"NOT ON BOARD","OK"))</f>
        <v/>
      </c>
    </row>
    <row r="2091" customFormat="false" ht="15" hidden="false" customHeight="false" outlineLevel="0" collapsed="false">
      <c r="A2091" s="14"/>
      <c r="B2091" s="14"/>
      <c r="C2091" s="15"/>
      <c r="D2091" s="15"/>
      <c r="E2091" s="15"/>
      <c r="F2091" s="9" t="str">
        <f aca="false">IF($A2091="","",IF(COUNTIF($A$2:$A$3001,$A2091)&gt;1,"DUPLICATE",""))</f>
        <v/>
      </c>
      <c r="G2091" s="9" t="str">
        <f aca="false">IF($A2091="","",IF(COUNTIF('3. Layout Parts'!$A$2:$A$3001,$A2091)=0,"NOT ON BOARD","OK"))</f>
        <v/>
      </c>
    </row>
    <row r="2092" customFormat="false" ht="15" hidden="false" customHeight="false" outlineLevel="0" collapsed="false">
      <c r="A2092" s="14"/>
      <c r="B2092" s="14"/>
      <c r="C2092" s="15"/>
      <c r="D2092" s="15"/>
      <c r="E2092" s="15"/>
      <c r="F2092" s="9" t="str">
        <f aca="false">IF($A2092="","",IF(COUNTIF($A$2:$A$3001,$A2092)&gt;1,"DUPLICATE",""))</f>
        <v/>
      </c>
      <c r="G2092" s="9" t="str">
        <f aca="false">IF($A2092="","",IF(COUNTIF('3. Layout Parts'!$A$2:$A$3001,$A2092)=0,"NOT ON BOARD","OK"))</f>
        <v/>
      </c>
    </row>
    <row r="2093" customFormat="false" ht="15" hidden="false" customHeight="false" outlineLevel="0" collapsed="false">
      <c r="A2093" s="14"/>
      <c r="B2093" s="14"/>
      <c r="C2093" s="15"/>
      <c r="D2093" s="15"/>
      <c r="E2093" s="15"/>
      <c r="F2093" s="9" t="str">
        <f aca="false">IF($A2093="","",IF(COUNTIF($A$2:$A$3001,$A2093)&gt;1,"DUPLICATE",""))</f>
        <v/>
      </c>
      <c r="G2093" s="9" t="str">
        <f aca="false">IF($A2093="","",IF(COUNTIF('3. Layout Parts'!$A$2:$A$3001,$A2093)=0,"NOT ON BOARD","OK"))</f>
        <v/>
      </c>
    </row>
    <row r="2094" customFormat="false" ht="15" hidden="false" customHeight="false" outlineLevel="0" collapsed="false">
      <c r="A2094" s="14"/>
      <c r="B2094" s="14"/>
      <c r="C2094" s="15"/>
      <c r="D2094" s="15"/>
      <c r="E2094" s="15"/>
      <c r="F2094" s="9" t="str">
        <f aca="false">IF($A2094="","",IF(COUNTIF($A$2:$A$3001,$A2094)&gt;1,"DUPLICATE",""))</f>
        <v/>
      </c>
      <c r="G2094" s="9" t="str">
        <f aca="false">IF($A2094="","",IF(COUNTIF('3. Layout Parts'!$A$2:$A$3001,$A2094)=0,"NOT ON BOARD","OK"))</f>
        <v/>
      </c>
    </row>
    <row r="2095" customFormat="false" ht="15" hidden="false" customHeight="false" outlineLevel="0" collapsed="false">
      <c r="A2095" s="14"/>
      <c r="B2095" s="14"/>
      <c r="C2095" s="15"/>
      <c r="D2095" s="15"/>
      <c r="E2095" s="15"/>
      <c r="F2095" s="9" t="str">
        <f aca="false">IF($A2095="","",IF(COUNTIF($A$2:$A$3001,$A2095)&gt;1,"DUPLICATE",""))</f>
        <v/>
      </c>
      <c r="G2095" s="9" t="str">
        <f aca="false">IF($A2095="","",IF(COUNTIF('3. Layout Parts'!$A$2:$A$3001,$A2095)=0,"NOT ON BOARD","OK"))</f>
        <v/>
      </c>
    </row>
    <row r="2096" customFormat="false" ht="15" hidden="false" customHeight="false" outlineLevel="0" collapsed="false">
      <c r="A2096" s="14"/>
      <c r="B2096" s="14"/>
      <c r="C2096" s="15"/>
      <c r="D2096" s="15"/>
      <c r="E2096" s="15"/>
      <c r="F2096" s="9" t="str">
        <f aca="false">IF($A2096="","",IF(COUNTIF($A$2:$A$3001,$A2096)&gt;1,"DUPLICATE",""))</f>
        <v/>
      </c>
      <c r="G2096" s="9" t="str">
        <f aca="false">IF($A2096="","",IF(COUNTIF('3. Layout Parts'!$A$2:$A$3001,$A2096)=0,"NOT ON BOARD","OK"))</f>
        <v/>
      </c>
    </row>
    <row r="2097" customFormat="false" ht="15" hidden="false" customHeight="false" outlineLevel="0" collapsed="false">
      <c r="A2097" s="14"/>
      <c r="B2097" s="14"/>
      <c r="C2097" s="15"/>
      <c r="D2097" s="15"/>
      <c r="E2097" s="15"/>
      <c r="F2097" s="9" t="str">
        <f aca="false">IF($A2097="","",IF(COUNTIF($A$2:$A$3001,$A2097)&gt;1,"DUPLICATE",""))</f>
        <v/>
      </c>
      <c r="G2097" s="9" t="str">
        <f aca="false">IF($A2097="","",IF(COUNTIF('3. Layout Parts'!$A$2:$A$3001,$A2097)=0,"NOT ON BOARD","OK"))</f>
        <v/>
      </c>
    </row>
    <row r="2098" customFormat="false" ht="15" hidden="false" customHeight="false" outlineLevel="0" collapsed="false">
      <c r="A2098" s="14"/>
      <c r="B2098" s="14"/>
      <c r="C2098" s="15"/>
      <c r="D2098" s="15"/>
      <c r="E2098" s="15"/>
      <c r="F2098" s="9" t="str">
        <f aca="false">IF($A2098="","",IF(COUNTIF($A$2:$A$3001,$A2098)&gt;1,"DUPLICATE",""))</f>
        <v/>
      </c>
      <c r="G2098" s="9" t="str">
        <f aca="false">IF($A2098="","",IF(COUNTIF('3. Layout Parts'!$A$2:$A$3001,$A2098)=0,"NOT ON BOARD","OK"))</f>
        <v/>
      </c>
    </row>
    <row r="2099" customFormat="false" ht="15" hidden="false" customHeight="false" outlineLevel="0" collapsed="false">
      <c r="A2099" s="14"/>
      <c r="B2099" s="14"/>
      <c r="C2099" s="15"/>
      <c r="D2099" s="15"/>
      <c r="E2099" s="15"/>
      <c r="F2099" s="9" t="str">
        <f aca="false">IF($A2099="","",IF(COUNTIF($A$2:$A$3001,$A2099)&gt;1,"DUPLICATE",""))</f>
        <v/>
      </c>
      <c r="G2099" s="9" t="str">
        <f aca="false">IF($A2099="","",IF(COUNTIF('3. Layout Parts'!$A$2:$A$3001,$A2099)=0,"NOT ON BOARD","OK"))</f>
        <v/>
      </c>
    </row>
    <row r="2100" customFormat="false" ht="15" hidden="false" customHeight="false" outlineLevel="0" collapsed="false">
      <c r="A2100" s="14"/>
      <c r="B2100" s="14"/>
      <c r="C2100" s="15"/>
      <c r="D2100" s="15"/>
      <c r="E2100" s="15"/>
      <c r="F2100" s="9" t="str">
        <f aca="false">IF($A2100="","",IF(COUNTIF($A$2:$A$3001,$A2100)&gt;1,"DUPLICATE",""))</f>
        <v/>
      </c>
      <c r="G2100" s="9" t="str">
        <f aca="false">IF($A2100="","",IF(COUNTIF('3. Layout Parts'!$A$2:$A$3001,$A2100)=0,"NOT ON BOARD","OK"))</f>
        <v/>
      </c>
    </row>
    <row r="2101" customFormat="false" ht="15" hidden="false" customHeight="false" outlineLevel="0" collapsed="false">
      <c r="A2101" s="14"/>
      <c r="B2101" s="14"/>
      <c r="C2101" s="15"/>
      <c r="D2101" s="15"/>
      <c r="E2101" s="15"/>
      <c r="F2101" s="9" t="str">
        <f aca="false">IF($A2101="","",IF(COUNTIF($A$2:$A$3001,$A2101)&gt;1,"DUPLICATE",""))</f>
        <v/>
      </c>
      <c r="G2101" s="9" t="str">
        <f aca="false">IF($A2101="","",IF(COUNTIF('3. Layout Parts'!$A$2:$A$3001,$A2101)=0,"NOT ON BOARD","OK"))</f>
        <v/>
      </c>
    </row>
    <row r="2102" customFormat="false" ht="15" hidden="false" customHeight="false" outlineLevel="0" collapsed="false">
      <c r="A2102" s="14"/>
      <c r="B2102" s="14"/>
      <c r="C2102" s="15"/>
      <c r="D2102" s="15"/>
      <c r="E2102" s="15"/>
      <c r="F2102" s="9" t="str">
        <f aca="false">IF($A2102="","",IF(COUNTIF($A$2:$A$3001,$A2102)&gt;1,"DUPLICATE",""))</f>
        <v/>
      </c>
      <c r="G2102" s="9" t="str">
        <f aca="false">IF($A2102="","",IF(COUNTIF('3. Layout Parts'!$A$2:$A$3001,$A2102)=0,"NOT ON BOARD","OK"))</f>
        <v/>
      </c>
    </row>
    <row r="2103" customFormat="false" ht="15" hidden="false" customHeight="false" outlineLevel="0" collapsed="false">
      <c r="A2103" s="14"/>
      <c r="B2103" s="14"/>
      <c r="C2103" s="15"/>
      <c r="D2103" s="15"/>
      <c r="E2103" s="15"/>
      <c r="F2103" s="9" t="str">
        <f aca="false">IF($A2103="","",IF(COUNTIF($A$2:$A$3001,$A2103)&gt;1,"DUPLICATE",""))</f>
        <v/>
      </c>
      <c r="G2103" s="9" t="str">
        <f aca="false">IF($A2103="","",IF(COUNTIF('3. Layout Parts'!$A$2:$A$3001,$A2103)=0,"NOT ON BOARD","OK"))</f>
        <v/>
      </c>
    </row>
    <row r="2104" customFormat="false" ht="15" hidden="false" customHeight="false" outlineLevel="0" collapsed="false">
      <c r="A2104" s="14"/>
      <c r="B2104" s="14"/>
      <c r="C2104" s="15"/>
      <c r="D2104" s="15"/>
      <c r="E2104" s="15"/>
      <c r="F2104" s="9" t="str">
        <f aca="false">IF($A2104="","",IF(COUNTIF($A$2:$A$3001,$A2104)&gt;1,"DUPLICATE",""))</f>
        <v/>
      </c>
      <c r="G2104" s="9" t="str">
        <f aca="false">IF($A2104="","",IF(COUNTIF('3. Layout Parts'!$A$2:$A$3001,$A2104)=0,"NOT ON BOARD","OK"))</f>
        <v/>
      </c>
    </row>
    <row r="2105" customFormat="false" ht="15" hidden="false" customHeight="false" outlineLevel="0" collapsed="false">
      <c r="A2105" s="14"/>
      <c r="B2105" s="14"/>
      <c r="C2105" s="15"/>
      <c r="D2105" s="15"/>
      <c r="E2105" s="15"/>
      <c r="F2105" s="9" t="str">
        <f aca="false">IF($A2105="","",IF(COUNTIF($A$2:$A$3001,$A2105)&gt;1,"DUPLICATE",""))</f>
        <v/>
      </c>
      <c r="G2105" s="9" t="str">
        <f aca="false">IF($A2105="","",IF(COUNTIF('3. Layout Parts'!$A$2:$A$3001,$A2105)=0,"NOT ON BOARD","OK"))</f>
        <v/>
      </c>
    </row>
    <row r="2106" customFormat="false" ht="15" hidden="false" customHeight="false" outlineLevel="0" collapsed="false">
      <c r="A2106" s="14"/>
      <c r="B2106" s="14"/>
      <c r="C2106" s="15"/>
      <c r="D2106" s="15"/>
      <c r="E2106" s="15"/>
      <c r="F2106" s="9" t="str">
        <f aca="false">IF($A2106="","",IF(COUNTIF($A$2:$A$3001,$A2106)&gt;1,"DUPLICATE",""))</f>
        <v/>
      </c>
      <c r="G2106" s="9" t="str">
        <f aca="false">IF($A2106="","",IF(COUNTIF('3. Layout Parts'!$A$2:$A$3001,$A2106)=0,"NOT ON BOARD","OK"))</f>
        <v/>
      </c>
    </row>
    <row r="2107" customFormat="false" ht="15" hidden="false" customHeight="false" outlineLevel="0" collapsed="false">
      <c r="A2107" s="14"/>
      <c r="B2107" s="14"/>
      <c r="C2107" s="15"/>
      <c r="D2107" s="15"/>
      <c r="E2107" s="15"/>
      <c r="F2107" s="9" t="str">
        <f aca="false">IF($A2107="","",IF(COUNTIF($A$2:$A$3001,$A2107)&gt;1,"DUPLICATE",""))</f>
        <v/>
      </c>
      <c r="G2107" s="9" t="str">
        <f aca="false">IF($A2107="","",IF(COUNTIF('3. Layout Parts'!$A$2:$A$3001,$A2107)=0,"NOT ON BOARD","OK"))</f>
        <v/>
      </c>
    </row>
    <row r="2108" customFormat="false" ht="15" hidden="false" customHeight="false" outlineLevel="0" collapsed="false">
      <c r="A2108" s="14"/>
      <c r="B2108" s="14"/>
      <c r="C2108" s="15"/>
      <c r="D2108" s="15"/>
      <c r="E2108" s="15"/>
      <c r="F2108" s="9" t="str">
        <f aca="false">IF($A2108="","",IF(COUNTIF($A$2:$A$3001,$A2108)&gt;1,"DUPLICATE",""))</f>
        <v/>
      </c>
      <c r="G2108" s="9" t="str">
        <f aca="false">IF($A2108="","",IF(COUNTIF('3. Layout Parts'!$A$2:$A$3001,$A2108)=0,"NOT ON BOARD","OK"))</f>
        <v/>
      </c>
    </row>
    <row r="2109" customFormat="false" ht="15" hidden="false" customHeight="false" outlineLevel="0" collapsed="false">
      <c r="A2109" s="14"/>
      <c r="B2109" s="14"/>
      <c r="C2109" s="15"/>
      <c r="D2109" s="15"/>
      <c r="E2109" s="15"/>
      <c r="F2109" s="9" t="str">
        <f aca="false">IF($A2109="","",IF(COUNTIF($A$2:$A$3001,$A2109)&gt;1,"DUPLICATE",""))</f>
        <v/>
      </c>
      <c r="G2109" s="9" t="str">
        <f aca="false">IF($A2109="","",IF(COUNTIF('3. Layout Parts'!$A$2:$A$3001,$A2109)=0,"NOT ON BOARD","OK"))</f>
        <v/>
      </c>
    </row>
    <row r="2110" customFormat="false" ht="15" hidden="false" customHeight="false" outlineLevel="0" collapsed="false">
      <c r="A2110" s="14"/>
      <c r="B2110" s="14"/>
      <c r="C2110" s="15"/>
      <c r="D2110" s="15"/>
      <c r="E2110" s="15"/>
      <c r="F2110" s="9" t="str">
        <f aca="false">IF($A2110="","",IF(COUNTIF($A$2:$A$3001,$A2110)&gt;1,"DUPLICATE",""))</f>
        <v/>
      </c>
      <c r="G2110" s="9" t="str">
        <f aca="false">IF($A2110="","",IF(COUNTIF('3. Layout Parts'!$A$2:$A$3001,$A2110)=0,"NOT ON BOARD","OK"))</f>
        <v/>
      </c>
    </row>
    <row r="2111" customFormat="false" ht="15" hidden="false" customHeight="false" outlineLevel="0" collapsed="false">
      <c r="A2111" s="14"/>
      <c r="B2111" s="14"/>
      <c r="C2111" s="15"/>
      <c r="D2111" s="15"/>
      <c r="E2111" s="15"/>
      <c r="F2111" s="9" t="str">
        <f aca="false">IF($A2111="","",IF(COUNTIF($A$2:$A$3001,$A2111)&gt;1,"DUPLICATE",""))</f>
        <v/>
      </c>
      <c r="G2111" s="9" t="str">
        <f aca="false">IF($A2111="","",IF(COUNTIF('3. Layout Parts'!$A$2:$A$3001,$A2111)=0,"NOT ON BOARD","OK"))</f>
        <v/>
      </c>
    </row>
    <row r="2112" customFormat="false" ht="15" hidden="false" customHeight="false" outlineLevel="0" collapsed="false">
      <c r="A2112" s="14"/>
      <c r="B2112" s="14"/>
      <c r="C2112" s="15"/>
      <c r="D2112" s="15"/>
      <c r="E2112" s="15"/>
      <c r="F2112" s="9" t="str">
        <f aca="false">IF($A2112="","",IF(COUNTIF($A$2:$A$3001,$A2112)&gt;1,"DUPLICATE",""))</f>
        <v/>
      </c>
      <c r="G2112" s="9" t="str">
        <f aca="false">IF($A2112="","",IF(COUNTIF('3. Layout Parts'!$A$2:$A$3001,$A2112)=0,"NOT ON BOARD","OK"))</f>
        <v/>
      </c>
    </row>
    <row r="2113" customFormat="false" ht="15" hidden="false" customHeight="false" outlineLevel="0" collapsed="false">
      <c r="A2113" s="14"/>
      <c r="B2113" s="14"/>
      <c r="C2113" s="15"/>
      <c r="D2113" s="15"/>
      <c r="E2113" s="15"/>
      <c r="F2113" s="9" t="str">
        <f aca="false">IF($A2113="","",IF(COUNTIF($A$2:$A$3001,$A2113)&gt;1,"DUPLICATE",""))</f>
        <v/>
      </c>
      <c r="G2113" s="9" t="str">
        <f aca="false">IF($A2113="","",IF(COUNTIF('3. Layout Parts'!$A$2:$A$3001,$A2113)=0,"NOT ON BOARD","OK"))</f>
        <v/>
      </c>
    </row>
    <row r="2114" customFormat="false" ht="15" hidden="false" customHeight="false" outlineLevel="0" collapsed="false">
      <c r="A2114" s="14"/>
      <c r="B2114" s="14"/>
      <c r="C2114" s="15"/>
      <c r="D2114" s="15"/>
      <c r="E2114" s="15"/>
      <c r="F2114" s="9" t="str">
        <f aca="false">IF($A2114="","",IF(COUNTIF($A$2:$A$3001,$A2114)&gt;1,"DUPLICATE",""))</f>
        <v/>
      </c>
      <c r="G2114" s="9" t="str">
        <f aca="false">IF($A2114="","",IF(COUNTIF('3. Layout Parts'!$A$2:$A$3001,$A2114)=0,"NOT ON BOARD","OK"))</f>
        <v/>
      </c>
    </row>
    <row r="2115" customFormat="false" ht="15" hidden="false" customHeight="false" outlineLevel="0" collapsed="false">
      <c r="A2115" s="14"/>
      <c r="B2115" s="14"/>
      <c r="C2115" s="15"/>
      <c r="D2115" s="15"/>
      <c r="E2115" s="15"/>
      <c r="F2115" s="9" t="str">
        <f aca="false">IF($A2115="","",IF(COUNTIF($A$2:$A$3001,$A2115)&gt;1,"DUPLICATE",""))</f>
        <v/>
      </c>
      <c r="G2115" s="9" t="str">
        <f aca="false">IF($A2115="","",IF(COUNTIF('3. Layout Parts'!$A$2:$A$3001,$A2115)=0,"NOT ON BOARD","OK"))</f>
        <v/>
      </c>
    </row>
    <row r="2116" customFormat="false" ht="15" hidden="false" customHeight="false" outlineLevel="0" collapsed="false">
      <c r="A2116" s="14"/>
      <c r="B2116" s="14"/>
      <c r="C2116" s="15"/>
      <c r="D2116" s="15"/>
      <c r="E2116" s="15"/>
      <c r="F2116" s="9" t="str">
        <f aca="false">IF($A2116="","",IF(COUNTIF($A$2:$A$3001,$A2116)&gt;1,"DUPLICATE",""))</f>
        <v/>
      </c>
      <c r="G2116" s="9" t="str">
        <f aca="false">IF($A2116="","",IF(COUNTIF('3. Layout Parts'!$A$2:$A$3001,$A2116)=0,"NOT ON BOARD","OK"))</f>
        <v/>
      </c>
    </row>
    <row r="2117" customFormat="false" ht="15" hidden="false" customHeight="false" outlineLevel="0" collapsed="false">
      <c r="A2117" s="14"/>
      <c r="B2117" s="14"/>
      <c r="C2117" s="15"/>
      <c r="D2117" s="15"/>
      <c r="E2117" s="15"/>
      <c r="F2117" s="9" t="str">
        <f aca="false">IF($A2117="","",IF(COUNTIF($A$2:$A$3001,$A2117)&gt;1,"DUPLICATE",""))</f>
        <v/>
      </c>
      <c r="G2117" s="9" t="str">
        <f aca="false">IF($A2117="","",IF(COUNTIF('3. Layout Parts'!$A$2:$A$3001,$A2117)=0,"NOT ON BOARD","OK"))</f>
        <v/>
      </c>
    </row>
    <row r="2118" customFormat="false" ht="15" hidden="false" customHeight="false" outlineLevel="0" collapsed="false">
      <c r="A2118" s="14"/>
      <c r="B2118" s="14"/>
      <c r="C2118" s="15"/>
      <c r="D2118" s="15"/>
      <c r="E2118" s="15"/>
      <c r="F2118" s="9" t="str">
        <f aca="false">IF($A2118="","",IF(COUNTIF($A$2:$A$3001,$A2118)&gt;1,"DUPLICATE",""))</f>
        <v/>
      </c>
      <c r="G2118" s="9" t="str">
        <f aca="false">IF($A2118="","",IF(COUNTIF('3. Layout Parts'!$A$2:$A$3001,$A2118)=0,"NOT ON BOARD","OK"))</f>
        <v/>
      </c>
    </row>
    <row r="2119" customFormat="false" ht="15" hidden="false" customHeight="false" outlineLevel="0" collapsed="false">
      <c r="A2119" s="14"/>
      <c r="B2119" s="14"/>
      <c r="C2119" s="15"/>
      <c r="D2119" s="15"/>
      <c r="E2119" s="15"/>
      <c r="F2119" s="9" t="str">
        <f aca="false">IF($A2119="","",IF(COUNTIF($A$2:$A$3001,$A2119)&gt;1,"DUPLICATE",""))</f>
        <v/>
      </c>
      <c r="G2119" s="9" t="str">
        <f aca="false">IF($A2119="","",IF(COUNTIF('3. Layout Parts'!$A$2:$A$3001,$A2119)=0,"NOT ON BOARD","OK"))</f>
        <v/>
      </c>
    </row>
    <row r="2120" customFormat="false" ht="15" hidden="false" customHeight="false" outlineLevel="0" collapsed="false">
      <c r="A2120" s="14"/>
      <c r="B2120" s="14"/>
      <c r="C2120" s="15"/>
      <c r="D2120" s="15"/>
      <c r="E2120" s="15"/>
      <c r="F2120" s="9" t="str">
        <f aca="false">IF($A2120="","",IF(COUNTIF($A$2:$A$3001,$A2120)&gt;1,"DUPLICATE",""))</f>
        <v/>
      </c>
      <c r="G2120" s="9" t="str">
        <f aca="false">IF($A2120="","",IF(COUNTIF('3. Layout Parts'!$A$2:$A$3001,$A2120)=0,"NOT ON BOARD","OK"))</f>
        <v/>
      </c>
    </row>
    <row r="2121" customFormat="false" ht="15" hidden="false" customHeight="false" outlineLevel="0" collapsed="false">
      <c r="A2121" s="14"/>
      <c r="B2121" s="14"/>
      <c r="C2121" s="15"/>
      <c r="D2121" s="15"/>
      <c r="E2121" s="15"/>
      <c r="F2121" s="9" t="str">
        <f aca="false">IF($A2121="","",IF(COUNTIF($A$2:$A$3001,$A2121)&gt;1,"DUPLICATE",""))</f>
        <v/>
      </c>
      <c r="G2121" s="9" t="str">
        <f aca="false">IF($A2121="","",IF(COUNTIF('3. Layout Parts'!$A$2:$A$3001,$A2121)=0,"NOT ON BOARD","OK"))</f>
        <v/>
      </c>
    </row>
    <row r="2122" customFormat="false" ht="15" hidden="false" customHeight="false" outlineLevel="0" collapsed="false">
      <c r="A2122" s="14"/>
      <c r="B2122" s="14"/>
      <c r="C2122" s="15"/>
      <c r="D2122" s="15"/>
      <c r="E2122" s="15"/>
      <c r="F2122" s="9" t="str">
        <f aca="false">IF($A2122="","",IF(COUNTIF($A$2:$A$3001,$A2122)&gt;1,"DUPLICATE",""))</f>
        <v/>
      </c>
      <c r="G2122" s="9" t="str">
        <f aca="false">IF($A2122="","",IF(COUNTIF('3. Layout Parts'!$A$2:$A$3001,$A2122)=0,"NOT ON BOARD","OK"))</f>
        <v/>
      </c>
    </row>
    <row r="2123" customFormat="false" ht="15" hidden="false" customHeight="false" outlineLevel="0" collapsed="false">
      <c r="A2123" s="14"/>
      <c r="B2123" s="14"/>
      <c r="C2123" s="15"/>
      <c r="D2123" s="15"/>
      <c r="E2123" s="15"/>
      <c r="F2123" s="9" t="str">
        <f aca="false">IF($A2123="","",IF(COUNTIF($A$2:$A$3001,$A2123)&gt;1,"DUPLICATE",""))</f>
        <v/>
      </c>
      <c r="G2123" s="9" t="str">
        <f aca="false">IF($A2123="","",IF(COUNTIF('3. Layout Parts'!$A$2:$A$3001,$A2123)=0,"NOT ON BOARD","OK"))</f>
        <v/>
      </c>
    </row>
    <row r="2124" customFormat="false" ht="15" hidden="false" customHeight="false" outlineLevel="0" collapsed="false">
      <c r="A2124" s="14"/>
      <c r="B2124" s="14"/>
      <c r="C2124" s="15"/>
      <c r="D2124" s="15"/>
      <c r="E2124" s="15"/>
      <c r="F2124" s="9" t="str">
        <f aca="false">IF($A2124="","",IF(COUNTIF($A$2:$A$3001,$A2124)&gt;1,"DUPLICATE",""))</f>
        <v/>
      </c>
      <c r="G2124" s="9" t="str">
        <f aca="false">IF($A2124="","",IF(COUNTIF('3. Layout Parts'!$A$2:$A$3001,$A2124)=0,"NOT ON BOARD","OK"))</f>
        <v/>
      </c>
    </row>
    <row r="2125" customFormat="false" ht="15" hidden="false" customHeight="false" outlineLevel="0" collapsed="false">
      <c r="A2125" s="14"/>
      <c r="B2125" s="14"/>
      <c r="C2125" s="15"/>
      <c r="D2125" s="15"/>
      <c r="E2125" s="15"/>
      <c r="F2125" s="9" t="str">
        <f aca="false">IF($A2125="","",IF(COUNTIF($A$2:$A$3001,$A2125)&gt;1,"DUPLICATE",""))</f>
        <v/>
      </c>
      <c r="G2125" s="9" t="str">
        <f aca="false">IF($A2125="","",IF(COUNTIF('3. Layout Parts'!$A$2:$A$3001,$A2125)=0,"NOT ON BOARD","OK"))</f>
        <v/>
      </c>
    </row>
    <row r="2126" customFormat="false" ht="15" hidden="false" customHeight="false" outlineLevel="0" collapsed="false">
      <c r="A2126" s="14"/>
      <c r="B2126" s="14"/>
      <c r="C2126" s="15"/>
      <c r="D2126" s="15"/>
      <c r="E2126" s="15"/>
      <c r="F2126" s="9" t="str">
        <f aca="false">IF($A2126="","",IF(COUNTIF($A$2:$A$3001,$A2126)&gt;1,"DUPLICATE",""))</f>
        <v/>
      </c>
      <c r="G2126" s="9" t="str">
        <f aca="false">IF($A2126="","",IF(COUNTIF('3. Layout Parts'!$A$2:$A$3001,$A2126)=0,"NOT ON BOARD","OK"))</f>
        <v/>
      </c>
    </row>
    <row r="2127" customFormat="false" ht="15" hidden="false" customHeight="false" outlineLevel="0" collapsed="false">
      <c r="A2127" s="14"/>
      <c r="B2127" s="14"/>
      <c r="C2127" s="15"/>
      <c r="D2127" s="15"/>
      <c r="E2127" s="15"/>
      <c r="F2127" s="9" t="str">
        <f aca="false">IF($A2127="","",IF(COUNTIF($A$2:$A$3001,$A2127)&gt;1,"DUPLICATE",""))</f>
        <v/>
      </c>
      <c r="G2127" s="9" t="str">
        <f aca="false">IF($A2127="","",IF(COUNTIF('3. Layout Parts'!$A$2:$A$3001,$A2127)=0,"NOT ON BOARD","OK"))</f>
        <v/>
      </c>
    </row>
    <row r="2128" customFormat="false" ht="15" hidden="false" customHeight="false" outlineLevel="0" collapsed="false">
      <c r="A2128" s="14"/>
      <c r="B2128" s="14"/>
      <c r="C2128" s="15"/>
      <c r="D2128" s="15"/>
      <c r="E2128" s="15"/>
      <c r="F2128" s="9" t="str">
        <f aca="false">IF($A2128="","",IF(COUNTIF($A$2:$A$3001,$A2128)&gt;1,"DUPLICATE",""))</f>
        <v/>
      </c>
      <c r="G2128" s="9" t="str">
        <f aca="false">IF($A2128="","",IF(COUNTIF('3. Layout Parts'!$A$2:$A$3001,$A2128)=0,"NOT ON BOARD","OK"))</f>
        <v/>
      </c>
    </row>
    <row r="2129" customFormat="false" ht="15" hidden="false" customHeight="false" outlineLevel="0" collapsed="false">
      <c r="A2129" s="14"/>
      <c r="B2129" s="14"/>
      <c r="C2129" s="15"/>
      <c r="D2129" s="15"/>
      <c r="E2129" s="15"/>
      <c r="F2129" s="9" t="str">
        <f aca="false">IF($A2129="","",IF(COUNTIF($A$2:$A$3001,$A2129)&gt;1,"DUPLICATE",""))</f>
        <v/>
      </c>
      <c r="G2129" s="9" t="str">
        <f aca="false">IF($A2129="","",IF(COUNTIF('3. Layout Parts'!$A$2:$A$3001,$A2129)=0,"NOT ON BOARD","OK"))</f>
        <v/>
      </c>
    </row>
    <row r="2130" customFormat="false" ht="15" hidden="false" customHeight="false" outlineLevel="0" collapsed="false">
      <c r="A2130" s="14"/>
      <c r="B2130" s="14"/>
      <c r="C2130" s="15"/>
      <c r="D2130" s="15"/>
      <c r="E2130" s="15"/>
      <c r="F2130" s="9" t="str">
        <f aca="false">IF($A2130="","",IF(COUNTIF($A$2:$A$3001,$A2130)&gt;1,"DUPLICATE",""))</f>
        <v/>
      </c>
      <c r="G2130" s="9" t="str">
        <f aca="false">IF($A2130="","",IF(COUNTIF('3. Layout Parts'!$A$2:$A$3001,$A2130)=0,"NOT ON BOARD","OK"))</f>
        <v/>
      </c>
    </row>
    <row r="2131" customFormat="false" ht="15" hidden="false" customHeight="false" outlineLevel="0" collapsed="false">
      <c r="A2131" s="14"/>
      <c r="B2131" s="14"/>
      <c r="C2131" s="15"/>
      <c r="D2131" s="15"/>
      <c r="E2131" s="15"/>
      <c r="F2131" s="9" t="str">
        <f aca="false">IF($A2131="","",IF(COUNTIF($A$2:$A$3001,$A2131)&gt;1,"DUPLICATE",""))</f>
        <v/>
      </c>
      <c r="G2131" s="9" t="str">
        <f aca="false">IF($A2131="","",IF(COUNTIF('3. Layout Parts'!$A$2:$A$3001,$A2131)=0,"NOT ON BOARD","OK"))</f>
        <v/>
      </c>
    </row>
    <row r="2132" customFormat="false" ht="15" hidden="false" customHeight="false" outlineLevel="0" collapsed="false">
      <c r="A2132" s="14"/>
      <c r="B2132" s="14"/>
      <c r="C2132" s="15"/>
      <c r="D2132" s="15"/>
      <c r="E2132" s="15"/>
      <c r="F2132" s="9" t="str">
        <f aca="false">IF($A2132="","",IF(COUNTIF($A$2:$A$3001,$A2132)&gt;1,"DUPLICATE",""))</f>
        <v/>
      </c>
      <c r="G2132" s="9" t="str">
        <f aca="false">IF($A2132="","",IF(COUNTIF('3. Layout Parts'!$A$2:$A$3001,$A2132)=0,"NOT ON BOARD","OK"))</f>
        <v/>
      </c>
    </row>
    <row r="2133" customFormat="false" ht="15" hidden="false" customHeight="false" outlineLevel="0" collapsed="false">
      <c r="A2133" s="14"/>
      <c r="B2133" s="14"/>
      <c r="C2133" s="15"/>
      <c r="D2133" s="15"/>
      <c r="E2133" s="15"/>
      <c r="F2133" s="9" t="str">
        <f aca="false">IF($A2133="","",IF(COUNTIF($A$2:$A$3001,$A2133)&gt;1,"DUPLICATE",""))</f>
        <v/>
      </c>
      <c r="G2133" s="9" t="str">
        <f aca="false">IF($A2133="","",IF(COUNTIF('3. Layout Parts'!$A$2:$A$3001,$A2133)=0,"NOT ON BOARD","OK"))</f>
        <v/>
      </c>
    </row>
    <row r="2134" customFormat="false" ht="15" hidden="false" customHeight="false" outlineLevel="0" collapsed="false">
      <c r="A2134" s="14"/>
      <c r="B2134" s="14"/>
      <c r="C2134" s="15"/>
      <c r="D2134" s="15"/>
      <c r="E2134" s="15"/>
      <c r="F2134" s="9" t="str">
        <f aca="false">IF($A2134="","",IF(COUNTIF($A$2:$A$3001,$A2134)&gt;1,"DUPLICATE",""))</f>
        <v/>
      </c>
      <c r="G2134" s="9" t="str">
        <f aca="false">IF($A2134="","",IF(COUNTIF('3. Layout Parts'!$A$2:$A$3001,$A2134)=0,"NOT ON BOARD","OK"))</f>
        <v/>
      </c>
    </row>
    <row r="2135" customFormat="false" ht="15" hidden="false" customHeight="false" outlineLevel="0" collapsed="false">
      <c r="A2135" s="14"/>
      <c r="B2135" s="14"/>
      <c r="C2135" s="15"/>
      <c r="D2135" s="15"/>
      <c r="E2135" s="15"/>
      <c r="F2135" s="9" t="str">
        <f aca="false">IF($A2135="","",IF(COUNTIF($A$2:$A$3001,$A2135)&gt;1,"DUPLICATE",""))</f>
        <v/>
      </c>
      <c r="G2135" s="9" t="str">
        <f aca="false">IF($A2135="","",IF(COUNTIF('3. Layout Parts'!$A$2:$A$3001,$A2135)=0,"NOT ON BOARD","OK"))</f>
        <v/>
      </c>
    </row>
    <row r="2136" customFormat="false" ht="15" hidden="false" customHeight="false" outlineLevel="0" collapsed="false">
      <c r="A2136" s="14"/>
      <c r="B2136" s="14"/>
      <c r="C2136" s="15"/>
      <c r="D2136" s="15"/>
      <c r="E2136" s="15"/>
      <c r="F2136" s="9" t="str">
        <f aca="false">IF($A2136="","",IF(COUNTIF($A$2:$A$3001,$A2136)&gt;1,"DUPLICATE",""))</f>
        <v/>
      </c>
      <c r="G2136" s="9" t="str">
        <f aca="false">IF($A2136="","",IF(COUNTIF('3. Layout Parts'!$A$2:$A$3001,$A2136)=0,"NOT ON BOARD","OK"))</f>
        <v/>
      </c>
    </row>
    <row r="2137" customFormat="false" ht="15" hidden="false" customHeight="false" outlineLevel="0" collapsed="false">
      <c r="A2137" s="14"/>
      <c r="B2137" s="14"/>
      <c r="C2137" s="15"/>
      <c r="D2137" s="15"/>
      <c r="E2137" s="15"/>
      <c r="F2137" s="9" t="str">
        <f aca="false">IF($A2137="","",IF(COUNTIF($A$2:$A$3001,$A2137)&gt;1,"DUPLICATE",""))</f>
        <v/>
      </c>
      <c r="G2137" s="9" t="str">
        <f aca="false">IF($A2137="","",IF(COUNTIF('3. Layout Parts'!$A$2:$A$3001,$A2137)=0,"NOT ON BOARD","OK"))</f>
        <v/>
      </c>
    </row>
    <row r="2138" customFormat="false" ht="15" hidden="false" customHeight="false" outlineLevel="0" collapsed="false">
      <c r="A2138" s="14"/>
      <c r="B2138" s="14"/>
      <c r="C2138" s="15"/>
      <c r="D2138" s="15"/>
      <c r="E2138" s="15"/>
      <c r="F2138" s="9" t="str">
        <f aca="false">IF($A2138="","",IF(COUNTIF($A$2:$A$3001,$A2138)&gt;1,"DUPLICATE",""))</f>
        <v/>
      </c>
      <c r="G2138" s="9" t="str">
        <f aca="false">IF($A2138="","",IF(COUNTIF('3. Layout Parts'!$A$2:$A$3001,$A2138)=0,"NOT ON BOARD","OK"))</f>
        <v/>
      </c>
    </row>
    <row r="2139" customFormat="false" ht="15" hidden="false" customHeight="false" outlineLevel="0" collapsed="false">
      <c r="A2139" s="14"/>
      <c r="B2139" s="14"/>
      <c r="C2139" s="15"/>
      <c r="D2139" s="15"/>
      <c r="E2139" s="15"/>
      <c r="F2139" s="9" t="str">
        <f aca="false">IF($A2139="","",IF(COUNTIF($A$2:$A$3001,$A2139)&gt;1,"DUPLICATE",""))</f>
        <v/>
      </c>
      <c r="G2139" s="9" t="str">
        <f aca="false">IF($A2139="","",IF(COUNTIF('3. Layout Parts'!$A$2:$A$3001,$A2139)=0,"NOT ON BOARD","OK"))</f>
        <v/>
      </c>
    </row>
    <row r="2140" customFormat="false" ht="15" hidden="false" customHeight="false" outlineLevel="0" collapsed="false">
      <c r="A2140" s="14"/>
      <c r="B2140" s="14"/>
      <c r="C2140" s="15"/>
      <c r="D2140" s="15"/>
      <c r="E2140" s="15"/>
      <c r="F2140" s="9" t="str">
        <f aca="false">IF($A2140="","",IF(COUNTIF($A$2:$A$3001,$A2140)&gt;1,"DUPLICATE",""))</f>
        <v/>
      </c>
      <c r="G2140" s="9" t="str">
        <f aca="false">IF($A2140="","",IF(COUNTIF('3. Layout Parts'!$A$2:$A$3001,$A2140)=0,"NOT ON BOARD","OK"))</f>
        <v/>
      </c>
    </row>
    <row r="2141" customFormat="false" ht="15" hidden="false" customHeight="false" outlineLevel="0" collapsed="false">
      <c r="A2141" s="14"/>
      <c r="B2141" s="14"/>
      <c r="C2141" s="15"/>
      <c r="D2141" s="15"/>
      <c r="E2141" s="15"/>
      <c r="F2141" s="9" t="str">
        <f aca="false">IF($A2141="","",IF(COUNTIF($A$2:$A$3001,$A2141)&gt;1,"DUPLICATE",""))</f>
        <v/>
      </c>
      <c r="G2141" s="9" t="str">
        <f aca="false">IF($A2141="","",IF(COUNTIF('3. Layout Parts'!$A$2:$A$3001,$A2141)=0,"NOT ON BOARD","OK"))</f>
        <v/>
      </c>
    </row>
    <row r="2142" customFormat="false" ht="15" hidden="false" customHeight="false" outlineLevel="0" collapsed="false">
      <c r="A2142" s="14"/>
      <c r="B2142" s="14"/>
      <c r="C2142" s="15"/>
      <c r="D2142" s="15"/>
      <c r="E2142" s="15"/>
      <c r="F2142" s="9" t="str">
        <f aca="false">IF($A2142="","",IF(COUNTIF($A$2:$A$3001,$A2142)&gt;1,"DUPLICATE",""))</f>
        <v/>
      </c>
      <c r="G2142" s="9" t="str">
        <f aca="false">IF($A2142="","",IF(COUNTIF('3. Layout Parts'!$A$2:$A$3001,$A2142)=0,"NOT ON BOARD","OK"))</f>
        <v/>
      </c>
    </row>
    <row r="2143" customFormat="false" ht="15" hidden="false" customHeight="false" outlineLevel="0" collapsed="false">
      <c r="A2143" s="14"/>
      <c r="B2143" s="14"/>
      <c r="C2143" s="15"/>
      <c r="D2143" s="15"/>
      <c r="E2143" s="15"/>
      <c r="F2143" s="9" t="str">
        <f aca="false">IF($A2143="","",IF(COUNTIF($A$2:$A$3001,$A2143)&gt;1,"DUPLICATE",""))</f>
        <v/>
      </c>
      <c r="G2143" s="9" t="str">
        <f aca="false">IF($A2143="","",IF(COUNTIF('3. Layout Parts'!$A$2:$A$3001,$A2143)=0,"NOT ON BOARD","OK"))</f>
        <v/>
      </c>
    </row>
    <row r="2144" customFormat="false" ht="15" hidden="false" customHeight="false" outlineLevel="0" collapsed="false">
      <c r="A2144" s="14"/>
      <c r="B2144" s="14"/>
      <c r="C2144" s="15"/>
      <c r="D2144" s="15"/>
      <c r="E2144" s="15"/>
      <c r="F2144" s="9" t="str">
        <f aca="false">IF($A2144="","",IF(COUNTIF($A$2:$A$3001,$A2144)&gt;1,"DUPLICATE",""))</f>
        <v/>
      </c>
      <c r="G2144" s="9" t="str">
        <f aca="false">IF($A2144="","",IF(COUNTIF('3. Layout Parts'!$A$2:$A$3001,$A2144)=0,"NOT ON BOARD","OK"))</f>
        <v/>
      </c>
    </row>
    <row r="2145" customFormat="false" ht="15" hidden="false" customHeight="false" outlineLevel="0" collapsed="false">
      <c r="A2145" s="14"/>
      <c r="B2145" s="14"/>
      <c r="C2145" s="15"/>
      <c r="D2145" s="15"/>
      <c r="E2145" s="15"/>
      <c r="F2145" s="9" t="str">
        <f aca="false">IF($A2145="","",IF(COUNTIF($A$2:$A$3001,$A2145)&gt;1,"DUPLICATE",""))</f>
        <v/>
      </c>
      <c r="G2145" s="9" t="str">
        <f aca="false">IF($A2145="","",IF(COUNTIF('3. Layout Parts'!$A$2:$A$3001,$A2145)=0,"NOT ON BOARD","OK"))</f>
        <v/>
      </c>
    </row>
    <row r="2146" customFormat="false" ht="15" hidden="false" customHeight="false" outlineLevel="0" collapsed="false">
      <c r="A2146" s="14"/>
      <c r="B2146" s="14"/>
      <c r="C2146" s="15"/>
      <c r="D2146" s="15"/>
      <c r="E2146" s="15"/>
      <c r="F2146" s="9" t="str">
        <f aca="false">IF($A2146="","",IF(COUNTIF($A$2:$A$3001,$A2146)&gt;1,"DUPLICATE",""))</f>
        <v/>
      </c>
      <c r="G2146" s="9" t="str">
        <f aca="false">IF($A2146="","",IF(COUNTIF('3. Layout Parts'!$A$2:$A$3001,$A2146)=0,"NOT ON BOARD","OK"))</f>
        <v/>
      </c>
    </row>
    <row r="2147" customFormat="false" ht="15" hidden="false" customHeight="false" outlineLevel="0" collapsed="false">
      <c r="A2147" s="14"/>
      <c r="B2147" s="14"/>
      <c r="C2147" s="15"/>
      <c r="D2147" s="15"/>
      <c r="E2147" s="15"/>
      <c r="F2147" s="9" t="str">
        <f aca="false">IF($A2147="","",IF(COUNTIF($A$2:$A$3001,$A2147)&gt;1,"DUPLICATE",""))</f>
        <v/>
      </c>
      <c r="G2147" s="9" t="str">
        <f aca="false">IF($A2147="","",IF(COUNTIF('3. Layout Parts'!$A$2:$A$3001,$A2147)=0,"NOT ON BOARD","OK"))</f>
        <v/>
      </c>
    </row>
    <row r="2148" customFormat="false" ht="15" hidden="false" customHeight="false" outlineLevel="0" collapsed="false">
      <c r="A2148" s="14"/>
      <c r="B2148" s="14"/>
      <c r="C2148" s="15"/>
      <c r="D2148" s="15"/>
      <c r="E2148" s="15"/>
      <c r="F2148" s="9" t="str">
        <f aca="false">IF($A2148="","",IF(COUNTIF($A$2:$A$3001,$A2148)&gt;1,"DUPLICATE",""))</f>
        <v/>
      </c>
      <c r="G2148" s="9" t="str">
        <f aca="false">IF($A2148="","",IF(COUNTIF('3. Layout Parts'!$A$2:$A$3001,$A2148)=0,"NOT ON BOARD","OK"))</f>
        <v/>
      </c>
    </row>
    <row r="2149" customFormat="false" ht="15" hidden="false" customHeight="false" outlineLevel="0" collapsed="false">
      <c r="A2149" s="14"/>
      <c r="B2149" s="14"/>
      <c r="C2149" s="15"/>
      <c r="D2149" s="15"/>
      <c r="E2149" s="15"/>
      <c r="F2149" s="9" t="str">
        <f aca="false">IF($A2149="","",IF(COUNTIF($A$2:$A$3001,$A2149)&gt;1,"DUPLICATE",""))</f>
        <v/>
      </c>
      <c r="G2149" s="9" t="str">
        <f aca="false">IF($A2149="","",IF(COUNTIF('3. Layout Parts'!$A$2:$A$3001,$A2149)=0,"NOT ON BOARD","OK"))</f>
        <v/>
      </c>
    </row>
    <row r="2150" customFormat="false" ht="15" hidden="false" customHeight="false" outlineLevel="0" collapsed="false">
      <c r="A2150" s="14"/>
      <c r="B2150" s="14"/>
      <c r="C2150" s="15"/>
      <c r="D2150" s="15"/>
      <c r="E2150" s="15"/>
      <c r="F2150" s="9" t="str">
        <f aca="false">IF($A2150="","",IF(COUNTIF($A$2:$A$3001,$A2150)&gt;1,"DUPLICATE",""))</f>
        <v/>
      </c>
      <c r="G2150" s="9" t="str">
        <f aca="false">IF($A2150="","",IF(COUNTIF('3. Layout Parts'!$A$2:$A$3001,$A2150)=0,"NOT ON BOARD","OK"))</f>
        <v/>
      </c>
    </row>
    <row r="2151" customFormat="false" ht="15" hidden="false" customHeight="false" outlineLevel="0" collapsed="false">
      <c r="A2151" s="14"/>
      <c r="B2151" s="14"/>
      <c r="C2151" s="15"/>
      <c r="D2151" s="15"/>
      <c r="E2151" s="15"/>
      <c r="F2151" s="9" t="str">
        <f aca="false">IF($A2151="","",IF(COUNTIF($A$2:$A$3001,$A2151)&gt;1,"DUPLICATE",""))</f>
        <v/>
      </c>
      <c r="G2151" s="9" t="str">
        <f aca="false">IF($A2151="","",IF(COUNTIF('3. Layout Parts'!$A$2:$A$3001,$A2151)=0,"NOT ON BOARD","OK"))</f>
        <v/>
      </c>
    </row>
    <row r="2152" customFormat="false" ht="15" hidden="false" customHeight="false" outlineLevel="0" collapsed="false">
      <c r="A2152" s="14"/>
      <c r="B2152" s="14"/>
      <c r="C2152" s="15"/>
      <c r="D2152" s="15"/>
      <c r="E2152" s="15"/>
      <c r="F2152" s="9" t="str">
        <f aca="false">IF($A2152="","",IF(COUNTIF($A$2:$A$3001,$A2152)&gt;1,"DUPLICATE",""))</f>
        <v/>
      </c>
      <c r="G2152" s="9" t="str">
        <f aca="false">IF($A2152="","",IF(COUNTIF('3. Layout Parts'!$A$2:$A$3001,$A2152)=0,"NOT ON BOARD","OK"))</f>
        <v/>
      </c>
    </row>
    <row r="2153" customFormat="false" ht="15" hidden="false" customHeight="false" outlineLevel="0" collapsed="false">
      <c r="A2153" s="14"/>
      <c r="B2153" s="14"/>
      <c r="C2153" s="15"/>
      <c r="D2153" s="15"/>
      <c r="E2153" s="15"/>
      <c r="F2153" s="9" t="str">
        <f aca="false">IF($A2153="","",IF(COUNTIF($A$2:$A$3001,$A2153)&gt;1,"DUPLICATE",""))</f>
        <v/>
      </c>
      <c r="G2153" s="9" t="str">
        <f aca="false">IF($A2153="","",IF(COUNTIF('3. Layout Parts'!$A$2:$A$3001,$A2153)=0,"NOT ON BOARD","OK"))</f>
        <v/>
      </c>
    </row>
    <row r="2154" customFormat="false" ht="15" hidden="false" customHeight="false" outlineLevel="0" collapsed="false">
      <c r="A2154" s="14"/>
      <c r="B2154" s="14"/>
      <c r="C2154" s="15"/>
      <c r="D2154" s="15"/>
      <c r="E2154" s="15"/>
      <c r="F2154" s="9" t="str">
        <f aca="false">IF($A2154="","",IF(COUNTIF($A$2:$A$3001,$A2154)&gt;1,"DUPLICATE",""))</f>
        <v/>
      </c>
      <c r="G2154" s="9" t="str">
        <f aca="false">IF($A2154="","",IF(COUNTIF('3. Layout Parts'!$A$2:$A$3001,$A2154)=0,"NOT ON BOARD","OK"))</f>
        <v/>
      </c>
    </row>
    <row r="2155" customFormat="false" ht="15" hidden="false" customHeight="false" outlineLevel="0" collapsed="false">
      <c r="A2155" s="14"/>
      <c r="B2155" s="14"/>
      <c r="C2155" s="15"/>
      <c r="D2155" s="15"/>
      <c r="E2155" s="15"/>
      <c r="F2155" s="9" t="str">
        <f aca="false">IF($A2155="","",IF(COUNTIF($A$2:$A$3001,$A2155)&gt;1,"DUPLICATE",""))</f>
        <v/>
      </c>
      <c r="G2155" s="9" t="str">
        <f aca="false">IF($A2155="","",IF(COUNTIF('3. Layout Parts'!$A$2:$A$3001,$A2155)=0,"NOT ON BOARD","OK"))</f>
        <v/>
      </c>
    </row>
    <row r="2156" customFormat="false" ht="15" hidden="false" customHeight="false" outlineLevel="0" collapsed="false">
      <c r="A2156" s="14"/>
      <c r="B2156" s="14"/>
      <c r="C2156" s="15"/>
      <c r="D2156" s="15"/>
      <c r="E2156" s="15"/>
      <c r="F2156" s="9" t="str">
        <f aca="false">IF($A2156="","",IF(COUNTIF($A$2:$A$3001,$A2156)&gt;1,"DUPLICATE",""))</f>
        <v/>
      </c>
      <c r="G2156" s="9" t="str">
        <f aca="false">IF($A2156="","",IF(COUNTIF('3. Layout Parts'!$A$2:$A$3001,$A2156)=0,"NOT ON BOARD","OK"))</f>
        <v/>
      </c>
    </row>
    <row r="2157" customFormat="false" ht="15" hidden="false" customHeight="false" outlineLevel="0" collapsed="false">
      <c r="A2157" s="14"/>
      <c r="B2157" s="14"/>
      <c r="C2157" s="15"/>
      <c r="D2157" s="15"/>
      <c r="E2157" s="15"/>
      <c r="F2157" s="9" t="str">
        <f aca="false">IF($A2157="","",IF(COUNTIF($A$2:$A$3001,$A2157)&gt;1,"DUPLICATE",""))</f>
        <v/>
      </c>
      <c r="G2157" s="9" t="str">
        <f aca="false">IF($A2157="","",IF(COUNTIF('3. Layout Parts'!$A$2:$A$3001,$A2157)=0,"NOT ON BOARD","OK"))</f>
        <v/>
      </c>
    </row>
    <row r="2158" customFormat="false" ht="15" hidden="false" customHeight="false" outlineLevel="0" collapsed="false">
      <c r="A2158" s="14"/>
      <c r="B2158" s="14"/>
      <c r="C2158" s="15"/>
      <c r="D2158" s="15"/>
      <c r="E2158" s="15"/>
      <c r="F2158" s="9" t="str">
        <f aca="false">IF($A2158="","",IF(COUNTIF($A$2:$A$3001,$A2158)&gt;1,"DUPLICATE",""))</f>
        <v/>
      </c>
      <c r="G2158" s="9" t="str">
        <f aca="false">IF($A2158="","",IF(COUNTIF('3. Layout Parts'!$A$2:$A$3001,$A2158)=0,"NOT ON BOARD","OK"))</f>
        <v/>
      </c>
    </row>
    <row r="2159" customFormat="false" ht="15" hidden="false" customHeight="false" outlineLevel="0" collapsed="false">
      <c r="A2159" s="14"/>
      <c r="B2159" s="14"/>
      <c r="C2159" s="15"/>
      <c r="D2159" s="15"/>
      <c r="E2159" s="15"/>
      <c r="F2159" s="9" t="str">
        <f aca="false">IF($A2159="","",IF(COUNTIF($A$2:$A$3001,$A2159)&gt;1,"DUPLICATE",""))</f>
        <v/>
      </c>
      <c r="G2159" s="9" t="str">
        <f aca="false">IF($A2159="","",IF(COUNTIF('3. Layout Parts'!$A$2:$A$3001,$A2159)=0,"NOT ON BOARD","OK"))</f>
        <v/>
      </c>
    </row>
    <row r="2160" customFormat="false" ht="15" hidden="false" customHeight="false" outlineLevel="0" collapsed="false">
      <c r="A2160" s="14"/>
      <c r="B2160" s="14"/>
      <c r="C2160" s="15"/>
      <c r="D2160" s="15"/>
      <c r="E2160" s="15"/>
      <c r="F2160" s="9" t="str">
        <f aca="false">IF($A2160="","",IF(COUNTIF($A$2:$A$3001,$A2160)&gt;1,"DUPLICATE",""))</f>
        <v/>
      </c>
      <c r="G2160" s="9" t="str">
        <f aca="false">IF($A2160="","",IF(COUNTIF('3. Layout Parts'!$A$2:$A$3001,$A2160)=0,"NOT ON BOARD","OK"))</f>
        <v/>
      </c>
    </row>
    <row r="2161" customFormat="false" ht="15" hidden="false" customHeight="false" outlineLevel="0" collapsed="false">
      <c r="A2161" s="14"/>
      <c r="B2161" s="14"/>
      <c r="C2161" s="15"/>
      <c r="D2161" s="15"/>
      <c r="E2161" s="15"/>
      <c r="F2161" s="9" t="str">
        <f aca="false">IF($A2161="","",IF(COUNTIF($A$2:$A$3001,$A2161)&gt;1,"DUPLICATE",""))</f>
        <v/>
      </c>
      <c r="G2161" s="9" t="str">
        <f aca="false">IF($A2161="","",IF(COUNTIF('3. Layout Parts'!$A$2:$A$3001,$A2161)=0,"NOT ON BOARD","OK"))</f>
        <v/>
      </c>
    </row>
    <row r="2162" customFormat="false" ht="15" hidden="false" customHeight="false" outlineLevel="0" collapsed="false">
      <c r="A2162" s="14"/>
      <c r="B2162" s="14"/>
      <c r="C2162" s="15"/>
      <c r="D2162" s="15"/>
      <c r="E2162" s="15"/>
      <c r="F2162" s="9" t="str">
        <f aca="false">IF($A2162="","",IF(COUNTIF($A$2:$A$3001,$A2162)&gt;1,"DUPLICATE",""))</f>
        <v/>
      </c>
      <c r="G2162" s="9" t="str">
        <f aca="false">IF($A2162="","",IF(COUNTIF('3. Layout Parts'!$A$2:$A$3001,$A2162)=0,"NOT ON BOARD","OK"))</f>
        <v/>
      </c>
    </row>
    <row r="2163" customFormat="false" ht="15" hidden="false" customHeight="false" outlineLevel="0" collapsed="false">
      <c r="A2163" s="14"/>
      <c r="B2163" s="14"/>
      <c r="C2163" s="15"/>
      <c r="D2163" s="15"/>
      <c r="E2163" s="15"/>
      <c r="F2163" s="9" t="str">
        <f aca="false">IF($A2163="","",IF(COUNTIF($A$2:$A$3001,$A2163)&gt;1,"DUPLICATE",""))</f>
        <v/>
      </c>
      <c r="G2163" s="9" t="str">
        <f aca="false">IF($A2163="","",IF(COUNTIF('3. Layout Parts'!$A$2:$A$3001,$A2163)=0,"NOT ON BOARD","OK"))</f>
        <v/>
      </c>
    </row>
    <row r="2164" customFormat="false" ht="15" hidden="false" customHeight="false" outlineLevel="0" collapsed="false">
      <c r="A2164" s="14"/>
      <c r="B2164" s="14"/>
      <c r="C2164" s="15"/>
      <c r="D2164" s="15"/>
      <c r="E2164" s="15"/>
      <c r="F2164" s="9" t="str">
        <f aca="false">IF($A2164="","",IF(COUNTIF($A$2:$A$3001,$A2164)&gt;1,"DUPLICATE",""))</f>
        <v/>
      </c>
      <c r="G2164" s="9" t="str">
        <f aca="false">IF($A2164="","",IF(COUNTIF('3. Layout Parts'!$A$2:$A$3001,$A2164)=0,"NOT ON BOARD","OK"))</f>
        <v/>
      </c>
    </row>
    <row r="2165" customFormat="false" ht="15" hidden="false" customHeight="false" outlineLevel="0" collapsed="false">
      <c r="A2165" s="14"/>
      <c r="B2165" s="14"/>
      <c r="C2165" s="15"/>
      <c r="D2165" s="15"/>
      <c r="E2165" s="15"/>
      <c r="F2165" s="9" t="str">
        <f aca="false">IF($A2165="","",IF(COUNTIF($A$2:$A$3001,$A2165)&gt;1,"DUPLICATE",""))</f>
        <v/>
      </c>
      <c r="G2165" s="9" t="str">
        <f aca="false">IF($A2165="","",IF(COUNTIF('3. Layout Parts'!$A$2:$A$3001,$A2165)=0,"NOT ON BOARD","OK"))</f>
        <v/>
      </c>
    </row>
    <row r="2166" customFormat="false" ht="15" hidden="false" customHeight="false" outlineLevel="0" collapsed="false">
      <c r="A2166" s="14"/>
      <c r="B2166" s="14"/>
      <c r="C2166" s="15"/>
      <c r="D2166" s="15"/>
      <c r="E2166" s="15"/>
      <c r="F2166" s="9" t="str">
        <f aca="false">IF($A2166="","",IF(COUNTIF($A$2:$A$3001,$A2166)&gt;1,"DUPLICATE",""))</f>
        <v/>
      </c>
      <c r="G2166" s="9" t="str">
        <f aca="false">IF($A2166="","",IF(COUNTIF('3. Layout Parts'!$A$2:$A$3001,$A2166)=0,"NOT ON BOARD","OK"))</f>
        <v/>
      </c>
    </row>
    <row r="2167" customFormat="false" ht="15" hidden="false" customHeight="false" outlineLevel="0" collapsed="false">
      <c r="A2167" s="14"/>
      <c r="B2167" s="14"/>
      <c r="C2167" s="15"/>
      <c r="D2167" s="15"/>
      <c r="E2167" s="15"/>
      <c r="F2167" s="9" t="str">
        <f aca="false">IF($A2167="","",IF(COUNTIF($A$2:$A$3001,$A2167)&gt;1,"DUPLICATE",""))</f>
        <v/>
      </c>
      <c r="G2167" s="9" t="str">
        <f aca="false">IF($A2167="","",IF(COUNTIF('3. Layout Parts'!$A$2:$A$3001,$A2167)=0,"NOT ON BOARD","OK"))</f>
        <v/>
      </c>
    </row>
    <row r="2168" customFormat="false" ht="15" hidden="false" customHeight="false" outlineLevel="0" collapsed="false">
      <c r="A2168" s="14"/>
      <c r="B2168" s="14"/>
      <c r="C2168" s="15"/>
      <c r="D2168" s="15"/>
      <c r="E2168" s="15"/>
      <c r="F2168" s="9" t="str">
        <f aca="false">IF($A2168="","",IF(COUNTIF($A$2:$A$3001,$A2168)&gt;1,"DUPLICATE",""))</f>
        <v/>
      </c>
      <c r="G2168" s="9" t="str">
        <f aca="false">IF($A2168="","",IF(COUNTIF('3. Layout Parts'!$A$2:$A$3001,$A2168)=0,"NOT ON BOARD","OK"))</f>
        <v/>
      </c>
    </row>
    <row r="2169" customFormat="false" ht="15" hidden="false" customHeight="false" outlineLevel="0" collapsed="false">
      <c r="A2169" s="14"/>
      <c r="B2169" s="14"/>
      <c r="C2169" s="15"/>
      <c r="D2169" s="15"/>
      <c r="E2169" s="15"/>
      <c r="F2169" s="9" t="str">
        <f aca="false">IF($A2169="","",IF(COUNTIF($A$2:$A$3001,$A2169)&gt;1,"DUPLICATE",""))</f>
        <v/>
      </c>
      <c r="G2169" s="9" t="str">
        <f aca="false">IF($A2169="","",IF(COUNTIF('3. Layout Parts'!$A$2:$A$3001,$A2169)=0,"NOT ON BOARD","OK"))</f>
        <v/>
      </c>
    </row>
    <row r="2170" customFormat="false" ht="15" hidden="false" customHeight="false" outlineLevel="0" collapsed="false">
      <c r="A2170" s="14"/>
      <c r="B2170" s="14"/>
      <c r="C2170" s="15"/>
      <c r="D2170" s="15"/>
      <c r="E2170" s="15"/>
      <c r="F2170" s="9" t="str">
        <f aca="false">IF($A2170="","",IF(COUNTIF($A$2:$A$3001,$A2170)&gt;1,"DUPLICATE",""))</f>
        <v/>
      </c>
      <c r="G2170" s="9" t="str">
        <f aca="false">IF($A2170="","",IF(COUNTIF('3. Layout Parts'!$A$2:$A$3001,$A2170)=0,"NOT ON BOARD","OK"))</f>
        <v/>
      </c>
    </row>
    <row r="2171" customFormat="false" ht="15" hidden="false" customHeight="false" outlineLevel="0" collapsed="false">
      <c r="A2171" s="14"/>
      <c r="B2171" s="14"/>
      <c r="C2171" s="15"/>
      <c r="D2171" s="15"/>
      <c r="E2171" s="15"/>
      <c r="F2171" s="9" t="str">
        <f aca="false">IF($A2171="","",IF(COUNTIF($A$2:$A$3001,$A2171)&gt;1,"DUPLICATE",""))</f>
        <v/>
      </c>
      <c r="G2171" s="9" t="str">
        <f aca="false">IF($A2171="","",IF(COUNTIF('3. Layout Parts'!$A$2:$A$3001,$A2171)=0,"NOT ON BOARD","OK"))</f>
        <v/>
      </c>
    </row>
    <row r="2172" customFormat="false" ht="15" hidden="false" customHeight="false" outlineLevel="0" collapsed="false">
      <c r="A2172" s="14"/>
      <c r="B2172" s="14"/>
      <c r="C2172" s="15"/>
      <c r="D2172" s="15"/>
      <c r="E2172" s="15"/>
      <c r="F2172" s="9" t="str">
        <f aca="false">IF($A2172="","",IF(COUNTIF($A$2:$A$3001,$A2172)&gt;1,"DUPLICATE",""))</f>
        <v/>
      </c>
      <c r="G2172" s="9" t="str">
        <f aca="false">IF($A2172="","",IF(COUNTIF('3. Layout Parts'!$A$2:$A$3001,$A2172)=0,"NOT ON BOARD","OK"))</f>
        <v/>
      </c>
    </row>
    <row r="2173" customFormat="false" ht="15" hidden="false" customHeight="false" outlineLevel="0" collapsed="false">
      <c r="A2173" s="14"/>
      <c r="B2173" s="14"/>
      <c r="C2173" s="15"/>
      <c r="D2173" s="15"/>
      <c r="E2173" s="15"/>
      <c r="F2173" s="9" t="str">
        <f aca="false">IF($A2173="","",IF(COUNTIF($A$2:$A$3001,$A2173)&gt;1,"DUPLICATE",""))</f>
        <v/>
      </c>
      <c r="G2173" s="9" t="str">
        <f aca="false">IF($A2173="","",IF(COUNTIF('3. Layout Parts'!$A$2:$A$3001,$A2173)=0,"NOT ON BOARD","OK"))</f>
        <v/>
      </c>
    </row>
    <row r="2174" customFormat="false" ht="15" hidden="false" customHeight="false" outlineLevel="0" collapsed="false">
      <c r="A2174" s="14"/>
      <c r="B2174" s="14"/>
      <c r="C2174" s="15"/>
      <c r="D2174" s="15"/>
      <c r="E2174" s="15"/>
      <c r="F2174" s="9" t="str">
        <f aca="false">IF($A2174="","",IF(COUNTIF($A$2:$A$3001,$A2174)&gt;1,"DUPLICATE",""))</f>
        <v/>
      </c>
      <c r="G2174" s="9" t="str">
        <f aca="false">IF($A2174="","",IF(COUNTIF('3. Layout Parts'!$A$2:$A$3001,$A2174)=0,"NOT ON BOARD","OK"))</f>
        <v/>
      </c>
    </row>
    <row r="2175" customFormat="false" ht="15" hidden="false" customHeight="false" outlineLevel="0" collapsed="false">
      <c r="A2175" s="14"/>
      <c r="B2175" s="14"/>
      <c r="C2175" s="15"/>
      <c r="D2175" s="15"/>
      <c r="E2175" s="15"/>
      <c r="F2175" s="9" t="str">
        <f aca="false">IF($A2175="","",IF(COUNTIF($A$2:$A$3001,$A2175)&gt;1,"DUPLICATE",""))</f>
        <v/>
      </c>
      <c r="G2175" s="9" t="str">
        <f aca="false">IF($A2175="","",IF(COUNTIF('3. Layout Parts'!$A$2:$A$3001,$A2175)=0,"NOT ON BOARD","OK"))</f>
        <v/>
      </c>
    </row>
    <row r="2176" customFormat="false" ht="15" hidden="false" customHeight="false" outlineLevel="0" collapsed="false">
      <c r="A2176" s="14"/>
      <c r="B2176" s="14"/>
      <c r="C2176" s="15"/>
      <c r="D2176" s="15"/>
      <c r="E2176" s="15"/>
      <c r="F2176" s="9" t="str">
        <f aca="false">IF($A2176="","",IF(COUNTIF($A$2:$A$3001,$A2176)&gt;1,"DUPLICATE",""))</f>
        <v/>
      </c>
      <c r="G2176" s="9" t="str">
        <f aca="false">IF($A2176="","",IF(COUNTIF('3. Layout Parts'!$A$2:$A$3001,$A2176)=0,"NOT ON BOARD","OK"))</f>
        <v/>
      </c>
    </row>
    <row r="2177" customFormat="false" ht="15" hidden="false" customHeight="false" outlineLevel="0" collapsed="false">
      <c r="A2177" s="14"/>
      <c r="B2177" s="14"/>
      <c r="C2177" s="15"/>
      <c r="D2177" s="15"/>
      <c r="E2177" s="15"/>
      <c r="F2177" s="9" t="str">
        <f aca="false">IF($A2177="","",IF(COUNTIF($A$2:$A$3001,$A2177)&gt;1,"DUPLICATE",""))</f>
        <v/>
      </c>
      <c r="G2177" s="9" t="str">
        <f aca="false">IF($A2177="","",IF(COUNTIF('3. Layout Parts'!$A$2:$A$3001,$A2177)=0,"NOT ON BOARD","OK"))</f>
        <v/>
      </c>
    </row>
    <row r="2178" customFormat="false" ht="15" hidden="false" customHeight="false" outlineLevel="0" collapsed="false">
      <c r="A2178" s="14"/>
      <c r="B2178" s="14"/>
      <c r="C2178" s="15"/>
      <c r="D2178" s="15"/>
      <c r="E2178" s="15"/>
      <c r="F2178" s="9" t="str">
        <f aca="false">IF($A2178="","",IF(COUNTIF($A$2:$A$3001,$A2178)&gt;1,"DUPLICATE",""))</f>
        <v/>
      </c>
      <c r="G2178" s="9" t="str">
        <f aca="false">IF($A2178="","",IF(COUNTIF('3. Layout Parts'!$A$2:$A$3001,$A2178)=0,"NOT ON BOARD","OK"))</f>
        <v/>
      </c>
    </row>
    <row r="2179" customFormat="false" ht="15" hidden="false" customHeight="false" outlineLevel="0" collapsed="false">
      <c r="A2179" s="14"/>
      <c r="B2179" s="14"/>
      <c r="C2179" s="15"/>
      <c r="D2179" s="15"/>
      <c r="E2179" s="15"/>
      <c r="F2179" s="9" t="str">
        <f aca="false">IF($A2179="","",IF(COUNTIF($A$2:$A$3001,$A2179)&gt;1,"DUPLICATE",""))</f>
        <v/>
      </c>
      <c r="G2179" s="9" t="str">
        <f aca="false">IF($A2179="","",IF(COUNTIF('3. Layout Parts'!$A$2:$A$3001,$A2179)=0,"NOT ON BOARD","OK"))</f>
        <v/>
      </c>
    </row>
    <row r="2180" customFormat="false" ht="15" hidden="false" customHeight="false" outlineLevel="0" collapsed="false">
      <c r="A2180" s="14"/>
      <c r="B2180" s="14"/>
      <c r="C2180" s="15"/>
      <c r="D2180" s="15"/>
      <c r="E2180" s="15"/>
      <c r="F2180" s="9" t="str">
        <f aca="false">IF($A2180="","",IF(COUNTIF($A$2:$A$3001,$A2180)&gt;1,"DUPLICATE",""))</f>
        <v/>
      </c>
      <c r="G2180" s="9" t="str">
        <f aca="false">IF($A2180="","",IF(COUNTIF('3. Layout Parts'!$A$2:$A$3001,$A2180)=0,"NOT ON BOARD","OK"))</f>
        <v/>
      </c>
    </row>
    <row r="2181" customFormat="false" ht="15" hidden="false" customHeight="false" outlineLevel="0" collapsed="false">
      <c r="A2181" s="14"/>
      <c r="B2181" s="14"/>
      <c r="C2181" s="15"/>
      <c r="D2181" s="15"/>
      <c r="E2181" s="15"/>
      <c r="F2181" s="9" t="str">
        <f aca="false">IF($A2181="","",IF(COUNTIF($A$2:$A$3001,$A2181)&gt;1,"DUPLICATE",""))</f>
        <v/>
      </c>
      <c r="G2181" s="9" t="str">
        <f aca="false">IF($A2181="","",IF(COUNTIF('3. Layout Parts'!$A$2:$A$3001,$A2181)=0,"NOT ON BOARD","OK"))</f>
        <v/>
      </c>
    </row>
    <row r="2182" customFormat="false" ht="15" hidden="false" customHeight="false" outlineLevel="0" collapsed="false">
      <c r="A2182" s="14"/>
      <c r="B2182" s="14"/>
      <c r="C2182" s="15"/>
      <c r="D2182" s="15"/>
      <c r="E2182" s="15"/>
      <c r="F2182" s="9" t="str">
        <f aca="false">IF($A2182="","",IF(COUNTIF($A$2:$A$3001,$A2182)&gt;1,"DUPLICATE",""))</f>
        <v/>
      </c>
      <c r="G2182" s="9" t="str">
        <f aca="false">IF($A2182="","",IF(COUNTIF('3. Layout Parts'!$A$2:$A$3001,$A2182)=0,"NOT ON BOARD","OK"))</f>
        <v/>
      </c>
    </row>
    <row r="2183" customFormat="false" ht="15" hidden="false" customHeight="false" outlineLevel="0" collapsed="false">
      <c r="A2183" s="14"/>
      <c r="B2183" s="14"/>
      <c r="C2183" s="15"/>
      <c r="D2183" s="15"/>
      <c r="E2183" s="15"/>
      <c r="F2183" s="9" t="str">
        <f aca="false">IF($A2183="","",IF(COUNTIF($A$2:$A$3001,$A2183)&gt;1,"DUPLICATE",""))</f>
        <v/>
      </c>
      <c r="G2183" s="9" t="str">
        <f aca="false">IF($A2183="","",IF(COUNTIF('3. Layout Parts'!$A$2:$A$3001,$A2183)=0,"NOT ON BOARD","OK"))</f>
        <v/>
      </c>
    </row>
    <row r="2184" customFormat="false" ht="15" hidden="false" customHeight="false" outlineLevel="0" collapsed="false">
      <c r="A2184" s="14"/>
      <c r="B2184" s="14"/>
      <c r="C2184" s="15"/>
      <c r="D2184" s="15"/>
      <c r="E2184" s="15"/>
      <c r="F2184" s="9" t="str">
        <f aca="false">IF($A2184="","",IF(COUNTIF($A$2:$A$3001,$A2184)&gt;1,"DUPLICATE",""))</f>
        <v/>
      </c>
      <c r="G2184" s="9" t="str">
        <f aca="false">IF($A2184="","",IF(COUNTIF('3. Layout Parts'!$A$2:$A$3001,$A2184)=0,"NOT ON BOARD","OK"))</f>
        <v/>
      </c>
    </row>
    <row r="2185" customFormat="false" ht="15" hidden="false" customHeight="false" outlineLevel="0" collapsed="false">
      <c r="A2185" s="14"/>
      <c r="B2185" s="14"/>
      <c r="C2185" s="15"/>
      <c r="D2185" s="15"/>
      <c r="E2185" s="15"/>
      <c r="F2185" s="9" t="str">
        <f aca="false">IF($A2185="","",IF(COUNTIF($A$2:$A$3001,$A2185)&gt;1,"DUPLICATE",""))</f>
        <v/>
      </c>
      <c r="G2185" s="9" t="str">
        <f aca="false">IF($A2185="","",IF(COUNTIF('3. Layout Parts'!$A$2:$A$3001,$A2185)=0,"NOT ON BOARD","OK"))</f>
        <v/>
      </c>
    </row>
    <row r="2186" customFormat="false" ht="15" hidden="false" customHeight="false" outlineLevel="0" collapsed="false">
      <c r="A2186" s="14"/>
      <c r="B2186" s="14"/>
      <c r="C2186" s="15"/>
      <c r="D2186" s="15"/>
      <c r="E2186" s="15"/>
      <c r="F2186" s="9" t="str">
        <f aca="false">IF($A2186="","",IF(COUNTIF($A$2:$A$3001,$A2186)&gt;1,"DUPLICATE",""))</f>
        <v/>
      </c>
      <c r="G2186" s="9" t="str">
        <f aca="false">IF($A2186="","",IF(COUNTIF('3. Layout Parts'!$A$2:$A$3001,$A2186)=0,"NOT ON BOARD","OK"))</f>
        <v/>
      </c>
    </row>
    <row r="2187" customFormat="false" ht="15" hidden="false" customHeight="false" outlineLevel="0" collapsed="false">
      <c r="A2187" s="14"/>
      <c r="B2187" s="14"/>
      <c r="C2187" s="15"/>
      <c r="D2187" s="15"/>
      <c r="E2187" s="15"/>
      <c r="F2187" s="9" t="str">
        <f aca="false">IF($A2187="","",IF(COUNTIF($A$2:$A$3001,$A2187)&gt;1,"DUPLICATE",""))</f>
        <v/>
      </c>
      <c r="G2187" s="9" t="str">
        <f aca="false">IF($A2187="","",IF(COUNTIF('3. Layout Parts'!$A$2:$A$3001,$A2187)=0,"NOT ON BOARD","OK"))</f>
        <v/>
      </c>
    </row>
    <row r="2188" customFormat="false" ht="15" hidden="false" customHeight="false" outlineLevel="0" collapsed="false">
      <c r="A2188" s="14"/>
      <c r="B2188" s="14"/>
      <c r="C2188" s="15"/>
      <c r="D2188" s="15"/>
      <c r="E2188" s="15"/>
      <c r="F2188" s="9" t="str">
        <f aca="false">IF($A2188="","",IF(COUNTIF($A$2:$A$3001,$A2188)&gt;1,"DUPLICATE",""))</f>
        <v/>
      </c>
      <c r="G2188" s="9" t="str">
        <f aca="false">IF($A2188="","",IF(COUNTIF('3. Layout Parts'!$A$2:$A$3001,$A2188)=0,"NOT ON BOARD","OK"))</f>
        <v/>
      </c>
    </row>
    <row r="2189" customFormat="false" ht="15" hidden="false" customHeight="false" outlineLevel="0" collapsed="false">
      <c r="A2189" s="14"/>
      <c r="B2189" s="14"/>
      <c r="C2189" s="15"/>
      <c r="D2189" s="15"/>
      <c r="E2189" s="15"/>
      <c r="F2189" s="9" t="str">
        <f aca="false">IF($A2189="","",IF(COUNTIF($A$2:$A$3001,$A2189)&gt;1,"DUPLICATE",""))</f>
        <v/>
      </c>
      <c r="G2189" s="9" t="str">
        <f aca="false">IF($A2189="","",IF(COUNTIF('3. Layout Parts'!$A$2:$A$3001,$A2189)=0,"NOT ON BOARD","OK"))</f>
        <v/>
      </c>
    </row>
    <row r="2190" customFormat="false" ht="15" hidden="false" customHeight="false" outlineLevel="0" collapsed="false">
      <c r="A2190" s="14"/>
      <c r="B2190" s="14"/>
      <c r="C2190" s="15"/>
      <c r="D2190" s="15"/>
      <c r="E2190" s="15"/>
      <c r="F2190" s="9" t="str">
        <f aca="false">IF($A2190="","",IF(COUNTIF($A$2:$A$3001,$A2190)&gt;1,"DUPLICATE",""))</f>
        <v/>
      </c>
      <c r="G2190" s="9" t="str">
        <f aca="false">IF($A2190="","",IF(COUNTIF('3. Layout Parts'!$A$2:$A$3001,$A2190)=0,"NOT ON BOARD","OK"))</f>
        <v/>
      </c>
    </row>
    <row r="2191" customFormat="false" ht="15" hidden="false" customHeight="false" outlineLevel="0" collapsed="false">
      <c r="A2191" s="14"/>
      <c r="B2191" s="14"/>
      <c r="C2191" s="15"/>
      <c r="D2191" s="15"/>
      <c r="E2191" s="15"/>
      <c r="F2191" s="9" t="str">
        <f aca="false">IF($A2191="","",IF(COUNTIF($A$2:$A$3001,$A2191)&gt;1,"DUPLICATE",""))</f>
        <v/>
      </c>
      <c r="G2191" s="9" t="str">
        <f aca="false">IF($A2191="","",IF(COUNTIF('3. Layout Parts'!$A$2:$A$3001,$A2191)=0,"NOT ON BOARD","OK"))</f>
        <v/>
      </c>
    </row>
    <row r="2192" customFormat="false" ht="15" hidden="false" customHeight="false" outlineLevel="0" collapsed="false">
      <c r="A2192" s="14"/>
      <c r="B2192" s="14"/>
      <c r="C2192" s="15"/>
      <c r="D2192" s="15"/>
      <c r="E2192" s="15"/>
      <c r="F2192" s="9" t="str">
        <f aca="false">IF($A2192="","",IF(COUNTIF($A$2:$A$3001,$A2192)&gt;1,"DUPLICATE",""))</f>
        <v/>
      </c>
      <c r="G2192" s="9" t="str">
        <f aca="false">IF($A2192="","",IF(COUNTIF('3. Layout Parts'!$A$2:$A$3001,$A2192)=0,"NOT ON BOARD","OK"))</f>
        <v/>
      </c>
    </row>
    <row r="2193" customFormat="false" ht="15" hidden="false" customHeight="false" outlineLevel="0" collapsed="false">
      <c r="A2193" s="14"/>
      <c r="B2193" s="14"/>
      <c r="C2193" s="15"/>
      <c r="D2193" s="15"/>
      <c r="E2193" s="15"/>
      <c r="F2193" s="9" t="str">
        <f aca="false">IF($A2193="","",IF(COUNTIF($A$2:$A$3001,$A2193)&gt;1,"DUPLICATE",""))</f>
        <v/>
      </c>
      <c r="G2193" s="9" t="str">
        <f aca="false">IF($A2193="","",IF(COUNTIF('3. Layout Parts'!$A$2:$A$3001,$A2193)=0,"NOT ON BOARD","OK"))</f>
        <v/>
      </c>
    </row>
    <row r="2194" customFormat="false" ht="15" hidden="false" customHeight="false" outlineLevel="0" collapsed="false">
      <c r="A2194" s="14"/>
      <c r="B2194" s="14"/>
      <c r="C2194" s="15"/>
      <c r="D2194" s="15"/>
      <c r="E2194" s="15"/>
      <c r="F2194" s="9" t="str">
        <f aca="false">IF($A2194="","",IF(COUNTIF($A$2:$A$3001,$A2194)&gt;1,"DUPLICATE",""))</f>
        <v/>
      </c>
      <c r="G2194" s="9" t="str">
        <f aca="false">IF($A2194="","",IF(COUNTIF('3. Layout Parts'!$A$2:$A$3001,$A2194)=0,"NOT ON BOARD","OK"))</f>
        <v/>
      </c>
    </row>
    <row r="2195" customFormat="false" ht="15" hidden="false" customHeight="false" outlineLevel="0" collapsed="false">
      <c r="A2195" s="14"/>
      <c r="B2195" s="14"/>
      <c r="C2195" s="15"/>
      <c r="D2195" s="15"/>
      <c r="E2195" s="15"/>
      <c r="F2195" s="9" t="str">
        <f aca="false">IF($A2195="","",IF(COUNTIF($A$2:$A$3001,$A2195)&gt;1,"DUPLICATE",""))</f>
        <v/>
      </c>
      <c r="G2195" s="9" t="str">
        <f aca="false">IF($A2195="","",IF(COUNTIF('3. Layout Parts'!$A$2:$A$3001,$A2195)=0,"NOT ON BOARD","OK"))</f>
        <v/>
      </c>
    </row>
    <row r="2196" customFormat="false" ht="15" hidden="false" customHeight="false" outlineLevel="0" collapsed="false">
      <c r="A2196" s="14"/>
      <c r="B2196" s="14"/>
      <c r="C2196" s="15"/>
      <c r="D2196" s="15"/>
      <c r="E2196" s="15"/>
      <c r="F2196" s="9" t="str">
        <f aca="false">IF($A2196="","",IF(COUNTIF($A$2:$A$3001,$A2196)&gt;1,"DUPLICATE",""))</f>
        <v/>
      </c>
      <c r="G2196" s="9" t="str">
        <f aca="false">IF($A2196="","",IF(COUNTIF('3. Layout Parts'!$A$2:$A$3001,$A2196)=0,"NOT ON BOARD","OK"))</f>
        <v/>
      </c>
    </row>
    <row r="2197" customFormat="false" ht="15" hidden="false" customHeight="false" outlineLevel="0" collapsed="false">
      <c r="A2197" s="14"/>
      <c r="B2197" s="14"/>
      <c r="C2197" s="15"/>
      <c r="D2197" s="15"/>
      <c r="E2197" s="15"/>
      <c r="F2197" s="9" t="str">
        <f aca="false">IF($A2197="","",IF(COUNTIF($A$2:$A$3001,$A2197)&gt;1,"DUPLICATE",""))</f>
        <v/>
      </c>
      <c r="G2197" s="9" t="str">
        <f aca="false">IF($A2197="","",IF(COUNTIF('3. Layout Parts'!$A$2:$A$3001,$A2197)=0,"NOT ON BOARD","OK"))</f>
        <v/>
      </c>
    </row>
    <row r="2198" customFormat="false" ht="15" hidden="false" customHeight="false" outlineLevel="0" collapsed="false">
      <c r="A2198" s="14"/>
      <c r="B2198" s="14"/>
      <c r="C2198" s="15"/>
      <c r="D2198" s="15"/>
      <c r="E2198" s="15"/>
      <c r="F2198" s="9" t="str">
        <f aca="false">IF($A2198="","",IF(COUNTIF($A$2:$A$3001,$A2198)&gt;1,"DUPLICATE",""))</f>
        <v/>
      </c>
      <c r="G2198" s="9" t="str">
        <f aca="false">IF($A2198="","",IF(COUNTIF('3. Layout Parts'!$A$2:$A$3001,$A2198)=0,"NOT ON BOARD","OK"))</f>
        <v/>
      </c>
    </row>
    <row r="2199" customFormat="false" ht="15" hidden="false" customHeight="false" outlineLevel="0" collapsed="false">
      <c r="A2199" s="14"/>
      <c r="B2199" s="14"/>
      <c r="C2199" s="15"/>
      <c r="D2199" s="15"/>
      <c r="E2199" s="15"/>
      <c r="F2199" s="9" t="str">
        <f aca="false">IF($A2199="","",IF(COUNTIF($A$2:$A$3001,$A2199)&gt;1,"DUPLICATE",""))</f>
        <v/>
      </c>
      <c r="G2199" s="9" t="str">
        <f aca="false">IF($A2199="","",IF(COUNTIF('3. Layout Parts'!$A$2:$A$3001,$A2199)=0,"NOT ON BOARD","OK"))</f>
        <v/>
      </c>
    </row>
    <row r="2200" customFormat="false" ht="15" hidden="false" customHeight="false" outlineLevel="0" collapsed="false">
      <c r="A2200" s="14"/>
      <c r="B2200" s="14"/>
      <c r="C2200" s="15"/>
      <c r="D2200" s="15"/>
      <c r="E2200" s="15"/>
      <c r="F2200" s="9" t="str">
        <f aca="false">IF($A2200="","",IF(COUNTIF($A$2:$A$3001,$A2200)&gt;1,"DUPLICATE",""))</f>
        <v/>
      </c>
      <c r="G2200" s="9" t="str">
        <f aca="false">IF($A2200="","",IF(COUNTIF('3. Layout Parts'!$A$2:$A$3001,$A2200)=0,"NOT ON BOARD","OK"))</f>
        <v/>
      </c>
    </row>
    <row r="2201" customFormat="false" ht="15" hidden="false" customHeight="false" outlineLevel="0" collapsed="false">
      <c r="A2201" s="14"/>
      <c r="B2201" s="14"/>
      <c r="C2201" s="15"/>
      <c r="D2201" s="15"/>
      <c r="E2201" s="15"/>
      <c r="F2201" s="9" t="str">
        <f aca="false">IF($A2201="","",IF(COUNTIF($A$2:$A$3001,$A2201)&gt;1,"DUPLICATE",""))</f>
        <v/>
      </c>
      <c r="G2201" s="9" t="str">
        <f aca="false">IF($A2201="","",IF(COUNTIF('3. Layout Parts'!$A$2:$A$3001,$A2201)=0,"NOT ON BOARD","OK"))</f>
        <v/>
      </c>
    </row>
    <row r="2202" customFormat="false" ht="15" hidden="false" customHeight="false" outlineLevel="0" collapsed="false">
      <c r="A2202" s="14"/>
      <c r="B2202" s="14"/>
      <c r="C2202" s="15"/>
      <c r="D2202" s="15"/>
      <c r="E2202" s="15"/>
      <c r="F2202" s="9" t="str">
        <f aca="false">IF($A2202="","",IF(COUNTIF($A$2:$A$3001,$A2202)&gt;1,"DUPLICATE",""))</f>
        <v/>
      </c>
      <c r="G2202" s="9" t="str">
        <f aca="false">IF($A2202="","",IF(COUNTIF('3. Layout Parts'!$A$2:$A$3001,$A2202)=0,"NOT ON BOARD","OK"))</f>
        <v/>
      </c>
    </row>
    <row r="2203" customFormat="false" ht="15" hidden="false" customHeight="false" outlineLevel="0" collapsed="false">
      <c r="A2203" s="14"/>
      <c r="B2203" s="14"/>
      <c r="C2203" s="15"/>
      <c r="D2203" s="15"/>
      <c r="E2203" s="15"/>
      <c r="F2203" s="9" t="str">
        <f aca="false">IF($A2203="","",IF(COUNTIF($A$2:$A$3001,$A2203)&gt;1,"DUPLICATE",""))</f>
        <v/>
      </c>
      <c r="G2203" s="9" t="str">
        <f aca="false">IF($A2203="","",IF(COUNTIF('3. Layout Parts'!$A$2:$A$3001,$A2203)=0,"NOT ON BOARD","OK"))</f>
        <v/>
      </c>
    </row>
    <row r="2204" customFormat="false" ht="15" hidden="false" customHeight="false" outlineLevel="0" collapsed="false">
      <c r="A2204" s="14"/>
      <c r="B2204" s="14"/>
      <c r="C2204" s="15"/>
      <c r="D2204" s="15"/>
      <c r="E2204" s="15"/>
      <c r="F2204" s="9" t="str">
        <f aca="false">IF($A2204="","",IF(COUNTIF($A$2:$A$3001,$A2204)&gt;1,"DUPLICATE",""))</f>
        <v/>
      </c>
      <c r="G2204" s="9" t="str">
        <f aca="false">IF($A2204="","",IF(COUNTIF('3. Layout Parts'!$A$2:$A$3001,$A2204)=0,"NOT ON BOARD","OK"))</f>
        <v/>
      </c>
    </row>
    <row r="2205" customFormat="false" ht="15" hidden="false" customHeight="false" outlineLevel="0" collapsed="false">
      <c r="A2205" s="14"/>
      <c r="B2205" s="14"/>
      <c r="C2205" s="15"/>
      <c r="D2205" s="15"/>
      <c r="E2205" s="15"/>
      <c r="F2205" s="9" t="str">
        <f aca="false">IF($A2205="","",IF(COUNTIF($A$2:$A$3001,$A2205)&gt;1,"DUPLICATE",""))</f>
        <v/>
      </c>
      <c r="G2205" s="9" t="str">
        <f aca="false">IF($A2205="","",IF(COUNTIF('3. Layout Parts'!$A$2:$A$3001,$A2205)=0,"NOT ON BOARD","OK"))</f>
        <v/>
      </c>
    </row>
    <row r="2206" customFormat="false" ht="15" hidden="false" customHeight="false" outlineLevel="0" collapsed="false">
      <c r="A2206" s="14"/>
      <c r="B2206" s="14"/>
      <c r="C2206" s="15"/>
      <c r="D2206" s="15"/>
      <c r="E2206" s="15"/>
      <c r="F2206" s="9" t="str">
        <f aca="false">IF($A2206="","",IF(COUNTIF($A$2:$A$3001,$A2206)&gt;1,"DUPLICATE",""))</f>
        <v/>
      </c>
      <c r="G2206" s="9" t="str">
        <f aca="false">IF($A2206="","",IF(COUNTIF('3. Layout Parts'!$A$2:$A$3001,$A2206)=0,"NOT ON BOARD","OK"))</f>
        <v/>
      </c>
    </row>
    <row r="2207" customFormat="false" ht="15" hidden="false" customHeight="false" outlineLevel="0" collapsed="false">
      <c r="A2207" s="14"/>
      <c r="B2207" s="14"/>
      <c r="C2207" s="15"/>
      <c r="D2207" s="15"/>
      <c r="E2207" s="15"/>
      <c r="F2207" s="9" t="str">
        <f aca="false">IF($A2207="","",IF(COUNTIF($A$2:$A$3001,$A2207)&gt;1,"DUPLICATE",""))</f>
        <v/>
      </c>
      <c r="G2207" s="9" t="str">
        <f aca="false">IF($A2207="","",IF(COUNTIF('3. Layout Parts'!$A$2:$A$3001,$A2207)=0,"NOT ON BOARD","OK"))</f>
        <v/>
      </c>
    </row>
    <row r="2208" customFormat="false" ht="15" hidden="false" customHeight="false" outlineLevel="0" collapsed="false">
      <c r="A2208" s="14"/>
      <c r="B2208" s="14"/>
      <c r="C2208" s="15"/>
      <c r="D2208" s="15"/>
      <c r="E2208" s="15"/>
      <c r="F2208" s="9" t="str">
        <f aca="false">IF($A2208="","",IF(COUNTIF($A$2:$A$3001,$A2208)&gt;1,"DUPLICATE",""))</f>
        <v/>
      </c>
      <c r="G2208" s="9" t="str">
        <f aca="false">IF($A2208="","",IF(COUNTIF('3. Layout Parts'!$A$2:$A$3001,$A2208)=0,"NOT ON BOARD","OK"))</f>
        <v/>
      </c>
    </row>
    <row r="2209" customFormat="false" ht="15" hidden="false" customHeight="false" outlineLevel="0" collapsed="false">
      <c r="A2209" s="14"/>
      <c r="B2209" s="14"/>
      <c r="C2209" s="15"/>
      <c r="D2209" s="15"/>
      <c r="E2209" s="15"/>
      <c r="F2209" s="9" t="str">
        <f aca="false">IF($A2209="","",IF(COUNTIF($A$2:$A$3001,$A2209)&gt;1,"DUPLICATE",""))</f>
        <v/>
      </c>
      <c r="G2209" s="9" t="str">
        <f aca="false">IF($A2209="","",IF(COUNTIF('3. Layout Parts'!$A$2:$A$3001,$A2209)=0,"NOT ON BOARD","OK"))</f>
        <v/>
      </c>
    </row>
    <row r="2210" customFormat="false" ht="15" hidden="false" customHeight="false" outlineLevel="0" collapsed="false">
      <c r="A2210" s="14"/>
      <c r="B2210" s="14"/>
      <c r="C2210" s="15"/>
      <c r="D2210" s="15"/>
      <c r="E2210" s="15"/>
      <c r="F2210" s="9" t="str">
        <f aca="false">IF($A2210="","",IF(COUNTIF($A$2:$A$3001,$A2210)&gt;1,"DUPLICATE",""))</f>
        <v/>
      </c>
      <c r="G2210" s="9" t="str">
        <f aca="false">IF($A2210="","",IF(COUNTIF('3. Layout Parts'!$A$2:$A$3001,$A2210)=0,"NOT ON BOARD","OK"))</f>
        <v/>
      </c>
    </row>
    <row r="2211" customFormat="false" ht="15" hidden="false" customHeight="false" outlineLevel="0" collapsed="false">
      <c r="A2211" s="14"/>
      <c r="B2211" s="14"/>
      <c r="C2211" s="15"/>
      <c r="D2211" s="15"/>
      <c r="E2211" s="15"/>
      <c r="F2211" s="9" t="str">
        <f aca="false">IF($A2211="","",IF(COUNTIF($A$2:$A$3001,$A2211)&gt;1,"DUPLICATE",""))</f>
        <v/>
      </c>
      <c r="G2211" s="9" t="str">
        <f aca="false">IF($A2211="","",IF(COUNTIF('3. Layout Parts'!$A$2:$A$3001,$A2211)=0,"NOT ON BOARD","OK"))</f>
        <v/>
      </c>
    </row>
    <row r="2212" customFormat="false" ht="15" hidden="false" customHeight="false" outlineLevel="0" collapsed="false">
      <c r="A2212" s="14"/>
      <c r="B2212" s="14"/>
      <c r="C2212" s="15"/>
      <c r="D2212" s="15"/>
      <c r="E2212" s="15"/>
      <c r="F2212" s="9" t="str">
        <f aca="false">IF($A2212="","",IF(COUNTIF($A$2:$A$3001,$A2212)&gt;1,"DUPLICATE",""))</f>
        <v/>
      </c>
      <c r="G2212" s="9" t="str">
        <f aca="false">IF($A2212="","",IF(COUNTIF('3. Layout Parts'!$A$2:$A$3001,$A2212)=0,"NOT ON BOARD","OK"))</f>
        <v/>
      </c>
    </row>
    <row r="2213" customFormat="false" ht="15" hidden="false" customHeight="false" outlineLevel="0" collapsed="false">
      <c r="A2213" s="14"/>
      <c r="B2213" s="14"/>
      <c r="C2213" s="15"/>
      <c r="D2213" s="15"/>
      <c r="E2213" s="15"/>
      <c r="F2213" s="9" t="str">
        <f aca="false">IF($A2213="","",IF(COUNTIF($A$2:$A$3001,$A2213)&gt;1,"DUPLICATE",""))</f>
        <v/>
      </c>
      <c r="G2213" s="9" t="str">
        <f aca="false">IF($A2213="","",IF(COUNTIF('3. Layout Parts'!$A$2:$A$3001,$A2213)=0,"NOT ON BOARD","OK"))</f>
        <v/>
      </c>
    </row>
    <row r="2214" customFormat="false" ht="15" hidden="false" customHeight="false" outlineLevel="0" collapsed="false">
      <c r="A2214" s="14"/>
      <c r="B2214" s="14"/>
      <c r="C2214" s="15"/>
      <c r="D2214" s="15"/>
      <c r="E2214" s="15"/>
      <c r="F2214" s="9" t="str">
        <f aca="false">IF($A2214="","",IF(COUNTIF($A$2:$A$3001,$A2214)&gt;1,"DUPLICATE",""))</f>
        <v/>
      </c>
      <c r="G2214" s="9" t="str">
        <f aca="false">IF($A2214="","",IF(COUNTIF('3. Layout Parts'!$A$2:$A$3001,$A2214)=0,"NOT ON BOARD","OK"))</f>
        <v/>
      </c>
    </row>
    <row r="2215" customFormat="false" ht="15" hidden="false" customHeight="false" outlineLevel="0" collapsed="false">
      <c r="A2215" s="14"/>
      <c r="B2215" s="14"/>
      <c r="C2215" s="15"/>
      <c r="D2215" s="15"/>
      <c r="E2215" s="15"/>
      <c r="F2215" s="9" t="str">
        <f aca="false">IF($A2215="","",IF(COUNTIF($A$2:$A$3001,$A2215)&gt;1,"DUPLICATE",""))</f>
        <v/>
      </c>
      <c r="G2215" s="9" t="str">
        <f aca="false">IF($A2215="","",IF(COUNTIF('3. Layout Parts'!$A$2:$A$3001,$A2215)=0,"NOT ON BOARD","OK"))</f>
        <v/>
      </c>
    </row>
    <row r="2216" customFormat="false" ht="15" hidden="false" customHeight="false" outlineLevel="0" collapsed="false">
      <c r="A2216" s="14"/>
      <c r="B2216" s="14"/>
      <c r="C2216" s="15"/>
      <c r="D2216" s="15"/>
      <c r="E2216" s="15"/>
      <c r="F2216" s="9" t="str">
        <f aca="false">IF($A2216="","",IF(COUNTIF($A$2:$A$3001,$A2216)&gt;1,"DUPLICATE",""))</f>
        <v/>
      </c>
      <c r="G2216" s="9" t="str">
        <f aca="false">IF($A2216="","",IF(COUNTIF('3. Layout Parts'!$A$2:$A$3001,$A2216)=0,"NOT ON BOARD","OK"))</f>
        <v/>
      </c>
    </row>
    <row r="2217" customFormat="false" ht="15" hidden="false" customHeight="false" outlineLevel="0" collapsed="false">
      <c r="A2217" s="14"/>
      <c r="B2217" s="14"/>
      <c r="C2217" s="15"/>
      <c r="D2217" s="15"/>
      <c r="E2217" s="15"/>
      <c r="F2217" s="9" t="str">
        <f aca="false">IF($A2217="","",IF(COUNTIF($A$2:$A$3001,$A2217)&gt;1,"DUPLICATE",""))</f>
        <v/>
      </c>
      <c r="G2217" s="9" t="str">
        <f aca="false">IF($A2217="","",IF(COUNTIF('3. Layout Parts'!$A$2:$A$3001,$A2217)=0,"NOT ON BOARD","OK"))</f>
        <v/>
      </c>
    </row>
    <row r="2218" customFormat="false" ht="15" hidden="false" customHeight="false" outlineLevel="0" collapsed="false">
      <c r="A2218" s="14"/>
      <c r="B2218" s="14"/>
      <c r="C2218" s="15"/>
      <c r="D2218" s="15"/>
      <c r="E2218" s="15"/>
      <c r="F2218" s="9" t="str">
        <f aca="false">IF($A2218="","",IF(COUNTIF($A$2:$A$3001,$A2218)&gt;1,"DUPLICATE",""))</f>
        <v/>
      </c>
      <c r="G2218" s="9" t="str">
        <f aca="false">IF($A2218="","",IF(COUNTIF('3. Layout Parts'!$A$2:$A$3001,$A2218)=0,"NOT ON BOARD","OK"))</f>
        <v/>
      </c>
    </row>
    <row r="2219" customFormat="false" ht="15" hidden="false" customHeight="false" outlineLevel="0" collapsed="false">
      <c r="A2219" s="14"/>
      <c r="B2219" s="14"/>
      <c r="C2219" s="15"/>
      <c r="D2219" s="15"/>
      <c r="E2219" s="15"/>
      <c r="F2219" s="9" t="str">
        <f aca="false">IF($A2219="","",IF(COUNTIF($A$2:$A$3001,$A2219)&gt;1,"DUPLICATE",""))</f>
        <v/>
      </c>
      <c r="G2219" s="9" t="str">
        <f aca="false">IF($A2219="","",IF(COUNTIF('3. Layout Parts'!$A$2:$A$3001,$A2219)=0,"NOT ON BOARD","OK"))</f>
        <v/>
      </c>
    </row>
    <row r="2220" customFormat="false" ht="15" hidden="false" customHeight="false" outlineLevel="0" collapsed="false">
      <c r="A2220" s="14"/>
      <c r="B2220" s="14"/>
      <c r="C2220" s="15"/>
      <c r="D2220" s="15"/>
      <c r="E2220" s="15"/>
      <c r="F2220" s="9" t="str">
        <f aca="false">IF($A2220="","",IF(COUNTIF($A$2:$A$3001,$A2220)&gt;1,"DUPLICATE",""))</f>
        <v/>
      </c>
      <c r="G2220" s="9" t="str">
        <f aca="false">IF($A2220="","",IF(COUNTIF('3. Layout Parts'!$A$2:$A$3001,$A2220)=0,"NOT ON BOARD","OK"))</f>
        <v/>
      </c>
    </row>
    <row r="2221" customFormat="false" ht="15" hidden="false" customHeight="false" outlineLevel="0" collapsed="false">
      <c r="A2221" s="14"/>
      <c r="B2221" s="14"/>
      <c r="C2221" s="15"/>
      <c r="D2221" s="15"/>
      <c r="E2221" s="15"/>
      <c r="F2221" s="9" t="str">
        <f aca="false">IF($A2221="","",IF(COUNTIF($A$2:$A$3001,$A2221)&gt;1,"DUPLICATE",""))</f>
        <v/>
      </c>
      <c r="G2221" s="9" t="str">
        <f aca="false">IF($A2221="","",IF(COUNTIF('3. Layout Parts'!$A$2:$A$3001,$A2221)=0,"NOT ON BOARD","OK"))</f>
        <v/>
      </c>
    </row>
    <row r="2222" customFormat="false" ht="15" hidden="false" customHeight="false" outlineLevel="0" collapsed="false">
      <c r="A2222" s="14"/>
      <c r="B2222" s="14"/>
      <c r="C2222" s="15"/>
      <c r="D2222" s="15"/>
      <c r="E2222" s="15"/>
      <c r="F2222" s="9" t="str">
        <f aca="false">IF($A2222="","",IF(COUNTIF($A$2:$A$3001,$A2222)&gt;1,"DUPLICATE",""))</f>
        <v/>
      </c>
      <c r="G2222" s="9" t="str">
        <f aca="false">IF($A2222="","",IF(COUNTIF('3. Layout Parts'!$A$2:$A$3001,$A2222)=0,"NOT ON BOARD","OK"))</f>
        <v/>
      </c>
    </row>
    <row r="2223" customFormat="false" ht="15" hidden="false" customHeight="false" outlineLevel="0" collapsed="false">
      <c r="A2223" s="14"/>
      <c r="B2223" s="14"/>
      <c r="C2223" s="15"/>
      <c r="D2223" s="15"/>
      <c r="E2223" s="15"/>
      <c r="F2223" s="9" t="str">
        <f aca="false">IF($A2223="","",IF(COUNTIF($A$2:$A$3001,$A2223)&gt;1,"DUPLICATE",""))</f>
        <v/>
      </c>
      <c r="G2223" s="9" t="str">
        <f aca="false">IF($A2223="","",IF(COUNTIF('3. Layout Parts'!$A$2:$A$3001,$A2223)=0,"NOT ON BOARD","OK"))</f>
        <v/>
      </c>
    </row>
    <row r="2224" customFormat="false" ht="15" hidden="false" customHeight="false" outlineLevel="0" collapsed="false">
      <c r="A2224" s="14"/>
      <c r="B2224" s="14"/>
      <c r="C2224" s="15"/>
      <c r="D2224" s="15"/>
      <c r="E2224" s="15"/>
      <c r="F2224" s="9" t="str">
        <f aca="false">IF($A2224="","",IF(COUNTIF($A$2:$A$3001,$A2224)&gt;1,"DUPLICATE",""))</f>
        <v/>
      </c>
      <c r="G2224" s="9" t="str">
        <f aca="false">IF($A2224="","",IF(COUNTIF('3. Layout Parts'!$A$2:$A$3001,$A2224)=0,"NOT ON BOARD","OK"))</f>
        <v/>
      </c>
    </row>
    <row r="2225" customFormat="false" ht="15" hidden="false" customHeight="false" outlineLevel="0" collapsed="false">
      <c r="A2225" s="14"/>
      <c r="B2225" s="14"/>
      <c r="C2225" s="15"/>
      <c r="D2225" s="15"/>
      <c r="E2225" s="15"/>
      <c r="F2225" s="9" t="str">
        <f aca="false">IF($A2225="","",IF(COUNTIF($A$2:$A$3001,$A2225)&gt;1,"DUPLICATE",""))</f>
        <v/>
      </c>
      <c r="G2225" s="9" t="str">
        <f aca="false">IF($A2225="","",IF(COUNTIF('3. Layout Parts'!$A$2:$A$3001,$A2225)=0,"NOT ON BOARD","OK"))</f>
        <v/>
      </c>
    </row>
    <row r="2226" customFormat="false" ht="15" hidden="false" customHeight="false" outlineLevel="0" collapsed="false">
      <c r="A2226" s="14"/>
      <c r="B2226" s="14"/>
      <c r="C2226" s="15"/>
      <c r="D2226" s="15"/>
      <c r="E2226" s="15"/>
      <c r="F2226" s="9" t="str">
        <f aca="false">IF($A2226="","",IF(COUNTIF($A$2:$A$3001,$A2226)&gt;1,"DUPLICATE",""))</f>
        <v/>
      </c>
      <c r="G2226" s="9" t="str">
        <f aca="false">IF($A2226="","",IF(COUNTIF('3. Layout Parts'!$A$2:$A$3001,$A2226)=0,"NOT ON BOARD","OK"))</f>
        <v/>
      </c>
    </row>
    <row r="2227" customFormat="false" ht="15" hidden="false" customHeight="false" outlineLevel="0" collapsed="false">
      <c r="A2227" s="14"/>
      <c r="B2227" s="14"/>
      <c r="C2227" s="15"/>
      <c r="D2227" s="15"/>
      <c r="E2227" s="15"/>
      <c r="F2227" s="9" t="str">
        <f aca="false">IF($A2227="","",IF(COUNTIF($A$2:$A$3001,$A2227)&gt;1,"DUPLICATE",""))</f>
        <v/>
      </c>
      <c r="G2227" s="9" t="str">
        <f aca="false">IF($A2227="","",IF(COUNTIF('3. Layout Parts'!$A$2:$A$3001,$A2227)=0,"NOT ON BOARD","OK"))</f>
        <v/>
      </c>
    </row>
    <row r="2228" customFormat="false" ht="15" hidden="false" customHeight="false" outlineLevel="0" collapsed="false">
      <c r="A2228" s="14"/>
      <c r="B2228" s="14"/>
      <c r="C2228" s="15"/>
      <c r="D2228" s="15"/>
      <c r="E2228" s="15"/>
      <c r="F2228" s="9" t="str">
        <f aca="false">IF($A2228="","",IF(COUNTIF($A$2:$A$3001,$A2228)&gt;1,"DUPLICATE",""))</f>
        <v/>
      </c>
      <c r="G2228" s="9" t="str">
        <f aca="false">IF($A2228="","",IF(COUNTIF('3. Layout Parts'!$A$2:$A$3001,$A2228)=0,"NOT ON BOARD","OK"))</f>
        <v/>
      </c>
    </row>
    <row r="2229" customFormat="false" ht="15" hidden="false" customHeight="false" outlineLevel="0" collapsed="false">
      <c r="A2229" s="14"/>
      <c r="B2229" s="14"/>
      <c r="C2229" s="15"/>
      <c r="D2229" s="15"/>
      <c r="E2229" s="15"/>
      <c r="F2229" s="9" t="str">
        <f aca="false">IF($A2229="","",IF(COUNTIF($A$2:$A$3001,$A2229)&gt;1,"DUPLICATE",""))</f>
        <v/>
      </c>
      <c r="G2229" s="9" t="str">
        <f aca="false">IF($A2229="","",IF(COUNTIF('3. Layout Parts'!$A$2:$A$3001,$A2229)=0,"NOT ON BOARD","OK"))</f>
        <v/>
      </c>
    </row>
    <row r="2230" customFormat="false" ht="15" hidden="false" customHeight="false" outlineLevel="0" collapsed="false">
      <c r="A2230" s="14"/>
      <c r="B2230" s="14"/>
      <c r="C2230" s="15"/>
      <c r="D2230" s="15"/>
      <c r="E2230" s="15"/>
      <c r="F2230" s="9" t="str">
        <f aca="false">IF($A2230="","",IF(COUNTIF($A$2:$A$3001,$A2230)&gt;1,"DUPLICATE",""))</f>
        <v/>
      </c>
      <c r="G2230" s="9" t="str">
        <f aca="false">IF($A2230="","",IF(COUNTIF('3. Layout Parts'!$A$2:$A$3001,$A2230)=0,"NOT ON BOARD","OK"))</f>
        <v/>
      </c>
    </row>
    <row r="2231" customFormat="false" ht="15" hidden="false" customHeight="false" outlineLevel="0" collapsed="false">
      <c r="A2231" s="14"/>
      <c r="B2231" s="14"/>
      <c r="C2231" s="15"/>
      <c r="D2231" s="15"/>
      <c r="E2231" s="15"/>
      <c r="F2231" s="9" t="str">
        <f aca="false">IF($A2231="","",IF(COUNTIF($A$2:$A$3001,$A2231)&gt;1,"DUPLICATE",""))</f>
        <v/>
      </c>
      <c r="G2231" s="9" t="str">
        <f aca="false">IF($A2231="","",IF(COUNTIF('3. Layout Parts'!$A$2:$A$3001,$A2231)=0,"NOT ON BOARD","OK"))</f>
        <v/>
      </c>
    </row>
    <row r="2232" customFormat="false" ht="15" hidden="false" customHeight="false" outlineLevel="0" collapsed="false">
      <c r="A2232" s="14"/>
      <c r="B2232" s="14"/>
      <c r="C2232" s="15"/>
      <c r="D2232" s="15"/>
      <c r="E2232" s="15"/>
      <c r="F2232" s="9" t="str">
        <f aca="false">IF($A2232="","",IF(COUNTIF($A$2:$A$3001,$A2232)&gt;1,"DUPLICATE",""))</f>
        <v/>
      </c>
      <c r="G2232" s="9" t="str">
        <f aca="false">IF($A2232="","",IF(COUNTIF('3. Layout Parts'!$A$2:$A$3001,$A2232)=0,"NOT ON BOARD","OK"))</f>
        <v/>
      </c>
    </row>
    <row r="2233" customFormat="false" ht="15" hidden="false" customHeight="false" outlineLevel="0" collapsed="false">
      <c r="A2233" s="14"/>
      <c r="B2233" s="14"/>
      <c r="C2233" s="15"/>
      <c r="D2233" s="15"/>
      <c r="E2233" s="15"/>
      <c r="F2233" s="9" t="str">
        <f aca="false">IF($A2233="","",IF(COUNTIF($A$2:$A$3001,$A2233)&gt;1,"DUPLICATE",""))</f>
        <v/>
      </c>
      <c r="G2233" s="9" t="str">
        <f aca="false">IF($A2233="","",IF(COUNTIF('3. Layout Parts'!$A$2:$A$3001,$A2233)=0,"NOT ON BOARD","OK"))</f>
        <v/>
      </c>
    </row>
    <row r="2234" customFormat="false" ht="15" hidden="false" customHeight="false" outlineLevel="0" collapsed="false">
      <c r="A2234" s="14"/>
      <c r="B2234" s="14"/>
      <c r="C2234" s="15"/>
      <c r="D2234" s="15"/>
      <c r="E2234" s="15"/>
      <c r="F2234" s="9" t="str">
        <f aca="false">IF($A2234="","",IF(COUNTIF($A$2:$A$3001,$A2234)&gt;1,"DUPLICATE",""))</f>
        <v/>
      </c>
      <c r="G2234" s="9" t="str">
        <f aca="false">IF($A2234="","",IF(COUNTIF('3. Layout Parts'!$A$2:$A$3001,$A2234)=0,"NOT ON BOARD","OK"))</f>
        <v/>
      </c>
    </row>
    <row r="2235" customFormat="false" ht="15" hidden="false" customHeight="false" outlineLevel="0" collapsed="false">
      <c r="A2235" s="14"/>
      <c r="B2235" s="14"/>
      <c r="C2235" s="15"/>
      <c r="D2235" s="15"/>
      <c r="E2235" s="15"/>
      <c r="F2235" s="9" t="str">
        <f aca="false">IF($A2235="","",IF(COUNTIF($A$2:$A$3001,$A2235)&gt;1,"DUPLICATE",""))</f>
        <v/>
      </c>
      <c r="G2235" s="9" t="str">
        <f aca="false">IF($A2235="","",IF(COUNTIF('3. Layout Parts'!$A$2:$A$3001,$A2235)=0,"NOT ON BOARD","OK"))</f>
        <v/>
      </c>
    </row>
    <row r="2236" customFormat="false" ht="15" hidden="false" customHeight="false" outlineLevel="0" collapsed="false">
      <c r="A2236" s="14"/>
      <c r="B2236" s="14"/>
      <c r="C2236" s="15"/>
      <c r="D2236" s="15"/>
      <c r="E2236" s="15"/>
      <c r="F2236" s="9" t="str">
        <f aca="false">IF($A2236="","",IF(COUNTIF($A$2:$A$3001,$A2236)&gt;1,"DUPLICATE",""))</f>
        <v/>
      </c>
      <c r="G2236" s="9" t="str">
        <f aca="false">IF($A2236="","",IF(COUNTIF('3. Layout Parts'!$A$2:$A$3001,$A2236)=0,"NOT ON BOARD","OK"))</f>
        <v/>
      </c>
    </row>
    <row r="2237" customFormat="false" ht="15" hidden="false" customHeight="false" outlineLevel="0" collapsed="false">
      <c r="A2237" s="14"/>
      <c r="B2237" s="14"/>
      <c r="C2237" s="15"/>
      <c r="D2237" s="15"/>
      <c r="E2237" s="15"/>
      <c r="F2237" s="9" t="str">
        <f aca="false">IF($A2237="","",IF(COUNTIF($A$2:$A$3001,$A2237)&gt;1,"DUPLICATE",""))</f>
        <v/>
      </c>
      <c r="G2237" s="9" t="str">
        <f aca="false">IF($A2237="","",IF(COUNTIF('3. Layout Parts'!$A$2:$A$3001,$A2237)=0,"NOT ON BOARD","OK"))</f>
        <v/>
      </c>
    </row>
    <row r="2238" customFormat="false" ht="15" hidden="false" customHeight="false" outlineLevel="0" collapsed="false">
      <c r="A2238" s="14"/>
      <c r="B2238" s="14"/>
      <c r="C2238" s="15"/>
      <c r="D2238" s="15"/>
      <c r="E2238" s="15"/>
      <c r="F2238" s="9" t="str">
        <f aca="false">IF($A2238="","",IF(COUNTIF($A$2:$A$3001,$A2238)&gt;1,"DUPLICATE",""))</f>
        <v/>
      </c>
      <c r="G2238" s="9" t="str">
        <f aca="false">IF($A2238="","",IF(COUNTIF('3. Layout Parts'!$A$2:$A$3001,$A2238)=0,"NOT ON BOARD","OK"))</f>
        <v/>
      </c>
    </row>
    <row r="2239" customFormat="false" ht="15" hidden="false" customHeight="false" outlineLevel="0" collapsed="false">
      <c r="A2239" s="14"/>
      <c r="B2239" s="14"/>
      <c r="C2239" s="15"/>
      <c r="D2239" s="15"/>
      <c r="E2239" s="15"/>
      <c r="F2239" s="9" t="str">
        <f aca="false">IF($A2239="","",IF(COUNTIF($A$2:$A$3001,$A2239)&gt;1,"DUPLICATE",""))</f>
        <v/>
      </c>
      <c r="G2239" s="9" t="str">
        <f aca="false">IF($A2239="","",IF(COUNTIF('3. Layout Parts'!$A$2:$A$3001,$A2239)=0,"NOT ON BOARD","OK"))</f>
        <v/>
      </c>
    </row>
    <row r="2240" customFormat="false" ht="15" hidden="false" customHeight="false" outlineLevel="0" collapsed="false">
      <c r="A2240" s="14"/>
      <c r="B2240" s="14"/>
      <c r="C2240" s="15"/>
      <c r="D2240" s="15"/>
      <c r="E2240" s="15"/>
      <c r="F2240" s="9" t="str">
        <f aca="false">IF($A2240="","",IF(COUNTIF($A$2:$A$3001,$A2240)&gt;1,"DUPLICATE",""))</f>
        <v/>
      </c>
      <c r="G2240" s="9" t="str">
        <f aca="false">IF($A2240="","",IF(COUNTIF('3. Layout Parts'!$A$2:$A$3001,$A2240)=0,"NOT ON BOARD","OK"))</f>
        <v/>
      </c>
    </row>
    <row r="2241" customFormat="false" ht="15" hidden="false" customHeight="false" outlineLevel="0" collapsed="false">
      <c r="A2241" s="14"/>
      <c r="B2241" s="14"/>
      <c r="C2241" s="15"/>
      <c r="D2241" s="15"/>
      <c r="E2241" s="15"/>
      <c r="F2241" s="9" t="str">
        <f aca="false">IF($A2241="","",IF(COUNTIF($A$2:$A$3001,$A2241)&gt;1,"DUPLICATE",""))</f>
        <v/>
      </c>
      <c r="G2241" s="9" t="str">
        <f aca="false">IF($A2241="","",IF(COUNTIF('3. Layout Parts'!$A$2:$A$3001,$A2241)=0,"NOT ON BOARD","OK"))</f>
        <v/>
      </c>
    </row>
    <row r="2242" customFormat="false" ht="15" hidden="false" customHeight="false" outlineLevel="0" collapsed="false">
      <c r="A2242" s="14"/>
      <c r="B2242" s="14"/>
      <c r="C2242" s="15"/>
      <c r="D2242" s="15"/>
      <c r="E2242" s="15"/>
      <c r="F2242" s="9" t="str">
        <f aca="false">IF($A2242="","",IF(COUNTIF($A$2:$A$3001,$A2242)&gt;1,"DUPLICATE",""))</f>
        <v/>
      </c>
      <c r="G2242" s="9" t="str">
        <f aca="false">IF($A2242="","",IF(COUNTIF('3. Layout Parts'!$A$2:$A$3001,$A2242)=0,"NOT ON BOARD","OK"))</f>
        <v/>
      </c>
    </row>
    <row r="2243" customFormat="false" ht="15" hidden="false" customHeight="false" outlineLevel="0" collapsed="false">
      <c r="A2243" s="14"/>
      <c r="B2243" s="14"/>
      <c r="C2243" s="15"/>
      <c r="D2243" s="15"/>
      <c r="E2243" s="15"/>
      <c r="F2243" s="9" t="str">
        <f aca="false">IF($A2243="","",IF(COUNTIF($A$2:$A$3001,$A2243)&gt;1,"DUPLICATE",""))</f>
        <v/>
      </c>
      <c r="G2243" s="9" t="str">
        <f aca="false">IF($A2243="","",IF(COUNTIF('3. Layout Parts'!$A$2:$A$3001,$A2243)=0,"NOT ON BOARD","OK"))</f>
        <v/>
      </c>
    </row>
    <row r="2244" customFormat="false" ht="15" hidden="false" customHeight="false" outlineLevel="0" collapsed="false">
      <c r="A2244" s="14"/>
      <c r="B2244" s="14"/>
      <c r="C2244" s="15"/>
      <c r="D2244" s="15"/>
      <c r="E2244" s="15"/>
      <c r="F2244" s="9" t="str">
        <f aca="false">IF($A2244="","",IF(COUNTIF($A$2:$A$3001,$A2244)&gt;1,"DUPLICATE",""))</f>
        <v/>
      </c>
      <c r="G2244" s="9" t="str">
        <f aca="false">IF($A2244="","",IF(COUNTIF('3. Layout Parts'!$A$2:$A$3001,$A2244)=0,"NOT ON BOARD","OK"))</f>
        <v/>
      </c>
    </row>
    <row r="2245" customFormat="false" ht="15" hidden="false" customHeight="false" outlineLevel="0" collapsed="false">
      <c r="A2245" s="14"/>
      <c r="B2245" s="14"/>
      <c r="C2245" s="15"/>
      <c r="D2245" s="15"/>
      <c r="E2245" s="15"/>
      <c r="F2245" s="9" t="str">
        <f aca="false">IF($A2245="","",IF(COUNTIF($A$2:$A$3001,$A2245)&gt;1,"DUPLICATE",""))</f>
        <v/>
      </c>
      <c r="G2245" s="9" t="str">
        <f aca="false">IF($A2245="","",IF(COUNTIF('3. Layout Parts'!$A$2:$A$3001,$A2245)=0,"NOT ON BOARD","OK"))</f>
        <v/>
      </c>
    </row>
    <row r="2246" customFormat="false" ht="15" hidden="false" customHeight="false" outlineLevel="0" collapsed="false">
      <c r="A2246" s="14"/>
      <c r="B2246" s="14"/>
      <c r="C2246" s="15"/>
      <c r="D2246" s="15"/>
      <c r="E2246" s="15"/>
      <c r="F2246" s="9" t="str">
        <f aca="false">IF($A2246="","",IF(COUNTIF($A$2:$A$3001,$A2246)&gt;1,"DUPLICATE",""))</f>
        <v/>
      </c>
      <c r="G2246" s="9" t="str">
        <f aca="false">IF($A2246="","",IF(COUNTIF('3. Layout Parts'!$A$2:$A$3001,$A2246)=0,"NOT ON BOARD","OK"))</f>
        <v/>
      </c>
    </row>
    <row r="2247" customFormat="false" ht="15" hidden="false" customHeight="false" outlineLevel="0" collapsed="false">
      <c r="A2247" s="14"/>
      <c r="B2247" s="14"/>
      <c r="C2247" s="15"/>
      <c r="D2247" s="15"/>
      <c r="E2247" s="15"/>
      <c r="F2247" s="9" t="str">
        <f aca="false">IF($A2247="","",IF(COUNTIF($A$2:$A$3001,$A2247)&gt;1,"DUPLICATE",""))</f>
        <v/>
      </c>
      <c r="G2247" s="9" t="str">
        <f aca="false">IF($A2247="","",IF(COUNTIF('3. Layout Parts'!$A$2:$A$3001,$A2247)=0,"NOT ON BOARD","OK"))</f>
        <v/>
      </c>
    </row>
    <row r="2248" customFormat="false" ht="15" hidden="false" customHeight="false" outlineLevel="0" collapsed="false">
      <c r="A2248" s="14"/>
      <c r="B2248" s="14"/>
      <c r="C2248" s="15"/>
      <c r="D2248" s="15"/>
      <c r="E2248" s="15"/>
      <c r="F2248" s="9" t="str">
        <f aca="false">IF($A2248="","",IF(COUNTIF($A$2:$A$3001,$A2248)&gt;1,"DUPLICATE",""))</f>
        <v/>
      </c>
      <c r="G2248" s="9" t="str">
        <f aca="false">IF($A2248="","",IF(COUNTIF('3. Layout Parts'!$A$2:$A$3001,$A2248)=0,"NOT ON BOARD","OK"))</f>
        <v/>
      </c>
    </row>
    <row r="2249" customFormat="false" ht="15" hidden="false" customHeight="false" outlineLevel="0" collapsed="false">
      <c r="A2249" s="14"/>
      <c r="B2249" s="14"/>
      <c r="C2249" s="15"/>
      <c r="D2249" s="15"/>
      <c r="E2249" s="15"/>
      <c r="F2249" s="9" t="str">
        <f aca="false">IF($A2249="","",IF(COUNTIF($A$2:$A$3001,$A2249)&gt;1,"DUPLICATE",""))</f>
        <v/>
      </c>
      <c r="G2249" s="9" t="str">
        <f aca="false">IF($A2249="","",IF(COUNTIF('3. Layout Parts'!$A$2:$A$3001,$A2249)=0,"NOT ON BOARD","OK"))</f>
        <v/>
      </c>
    </row>
    <row r="2250" customFormat="false" ht="15" hidden="false" customHeight="false" outlineLevel="0" collapsed="false">
      <c r="A2250" s="14"/>
      <c r="B2250" s="14"/>
      <c r="C2250" s="15"/>
      <c r="D2250" s="15"/>
      <c r="E2250" s="15"/>
      <c r="F2250" s="9" t="str">
        <f aca="false">IF($A2250="","",IF(COUNTIF($A$2:$A$3001,$A2250)&gt;1,"DUPLICATE",""))</f>
        <v/>
      </c>
      <c r="G2250" s="9" t="str">
        <f aca="false">IF($A2250="","",IF(COUNTIF('3. Layout Parts'!$A$2:$A$3001,$A2250)=0,"NOT ON BOARD","OK"))</f>
        <v/>
      </c>
    </row>
    <row r="2251" customFormat="false" ht="15" hidden="false" customHeight="false" outlineLevel="0" collapsed="false">
      <c r="A2251" s="14"/>
      <c r="B2251" s="14"/>
      <c r="C2251" s="15"/>
      <c r="D2251" s="15"/>
      <c r="E2251" s="15"/>
      <c r="F2251" s="9" t="str">
        <f aca="false">IF($A2251="","",IF(COUNTIF($A$2:$A$3001,$A2251)&gt;1,"DUPLICATE",""))</f>
        <v/>
      </c>
      <c r="G2251" s="9" t="str">
        <f aca="false">IF($A2251="","",IF(COUNTIF('3. Layout Parts'!$A$2:$A$3001,$A2251)=0,"NOT ON BOARD","OK"))</f>
        <v/>
      </c>
    </row>
    <row r="2252" customFormat="false" ht="15" hidden="false" customHeight="false" outlineLevel="0" collapsed="false">
      <c r="A2252" s="14"/>
      <c r="B2252" s="14"/>
      <c r="C2252" s="15"/>
      <c r="D2252" s="15"/>
      <c r="E2252" s="15"/>
      <c r="F2252" s="9" t="str">
        <f aca="false">IF($A2252="","",IF(COUNTIF($A$2:$A$3001,$A2252)&gt;1,"DUPLICATE",""))</f>
        <v/>
      </c>
      <c r="G2252" s="9" t="str">
        <f aca="false">IF($A2252="","",IF(COUNTIF('3. Layout Parts'!$A$2:$A$3001,$A2252)=0,"NOT ON BOARD","OK"))</f>
        <v/>
      </c>
    </row>
    <row r="2253" customFormat="false" ht="15" hidden="false" customHeight="false" outlineLevel="0" collapsed="false">
      <c r="A2253" s="14"/>
      <c r="B2253" s="14"/>
      <c r="C2253" s="15"/>
      <c r="D2253" s="15"/>
      <c r="E2253" s="15"/>
      <c r="F2253" s="9" t="str">
        <f aca="false">IF($A2253="","",IF(COUNTIF($A$2:$A$3001,$A2253)&gt;1,"DUPLICATE",""))</f>
        <v/>
      </c>
      <c r="G2253" s="9" t="str">
        <f aca="false">IF($A2253="","",IF(COUNTIF('3. Layout Parts'!$A$2:$A$3001,$A2253)=0,"NOT ON BOARD","OK"))</f>
        <v/>
      </c>
    </row>
    <row r="2254" customFormat="false" ht="15" hidden="false" customHeight="false" outlineLevel="0" collapsed="false">
      <c r="A2254" s="14"/>
      <c r="B2254" s="14"/>
      <c r="C2254" s="15"/>
      <c r="D2254" s="15"/>
      <c r="E2254" s="15"/>
      <c r="F2254" s="9" t="str">
        <f aca="false">IF($A2254="","",IF(COUNTIF($A$2:$A$3001,$A2254)&gt;1,"DUPLICATE",""))</f>
        <v/>
      </c>
      <c r="G2254" s="9" t="str">
        <f aca="false">IF($A2254="","",IF(COUNTIF('3. Layout Parts'!$A$2:$A$3001,$A2254)=0,"NOT ON BOARD","OK"))</f>
        <v/>
      </c>
    </row>
    <row r="2255" customFormat="false" ht="15" hidden="false" customHeight="false" outlineLevel="0" collapsed="false">
      <c r="A2255" s="14"/>
      <c r="B2255" s="14"/>
      <c r="C2255" s="15"/>
      <c r="D2255" s="15"/>
      <c r="E2255" s="15"/>
      <c r="F2255" s="9" t="str">
        <f aca="false">IF($A2255="","",IF(COUNTIF($A$2:$A$3001,$A2255)&gt;1,"DUPLICATE",""))</f>
        <v/>
      </c>
      <c r="G2255" s="9" t="str">
        <f aca="false">IF($A2255="","",IF(COUNTIF('3. Layout Parts'!$A$2:$A$3001,$A2255)=0,"NOT ON BOARD","OK"))</f>
        <v/>
      </c>
    </row>
    <row r="2256" customFormat="false" ht="15" hidden="false" customHeight="false" outlineLevel="0" collapsed="false">
      <c r="A2256" s="14"/>
      <c r="B2256" s="14"/>
      <c r="C2256" s="15"/>
      <c r="D2256" s="15"/>
      <c r="E2256" s="15"/>
      <c r="F2256" s="9" t="str">
        <f aca="false">IF($A2256="","",IF(COUNTIF($A$2:$A$3001,$A2256)&gt;1,"DUPLICATE",""))</f>
        <v/>
      </c>
      <c r="G2256" s="9" t="str">
        <f aca="false">IF($A2256="","",IF(COUNTIF('3. Layout Parts'!$A$2:$A$3001,$A2256)=0,"NOT ON BOARD","OK"))</f>
        <v/>
      </c>
    </row>
    <row r="2257" customFormat="false" ht="15" hidden="false" customHeight="false" outlineLevel="0" collapsed="false">
      <c r="A2257" s="14"/>
      <c r="B2257" s="14"/>
      <c r="C2257" s="15"/>
      <c r="D2257" s="15"/>
      <c r="E2257" s="15"/>
      <c r="F2257" s="9" t="str">
        <f aca="false">IF($A2257="","",IF(COUNTIF($A$2:$A$3001,$A2257)&gt;1,"DUPLICATE",""))</f>
        <v/>
      </c>
      <c r="G2257" s="9" t="str">
        <f aca="false">IF($A2257="","",IF(COUNTIF('3. Layout Parts'!$A$2:$A$3001,$A2257)=0,"NOT ON BOARD","OK"))</f>
        <v/>
      </c>
    </row>
    <row r="2258" customFormat="false" ht="15" hidden="false" customHeight="false" outlineLevel="0" collapsed="false">
      <c r="A2258" s="14"/>
      <c r="B2258" s="14"/>
      <c r="C2258" s="15"/>
      <c r="D2258" s="15"/>
      <c r="E2258" s="15"/>
      <c r="F2258" s="9" t="str">
        <f aca="false">IF($A2258="","",IF(COUNTIF($A$2:$A$3001,$A2258)&gt;1,"DUPLICATE",""))</f>
        <v/>
      </c>
      <c r="G2258" s="9" t="str">
        <f aca="false">IF($A2258="","",IF(COUNTIF('3. Layout Parts'!$A$2:$A$3001,$A2258)=0,"NOT ON BOARD","OK"))</f>
        <v/>
      </c>
    </row>
    <row r="2259" customFormat="false" ht="15" hidden="false" customHeight="false" outlineLevel="0" collapsed="false">
      <c r="A2259" s="14"/>
      <c r="B2259" s="14"/>
      <c r="C2259" s="15"/>
      <c r="D2259" s="15"/>
      <c r="E2259" s="15"/>
      <c r="F2259" s="9" t="str">
        <f aca="false">IF($A2259="","",IF(COUNTIF($A$2:$A$3001,$A2259)&gt;1,"DUPLICATE",""))</f>
        <v/>
      </c>
      <c r="G2259" s="9" t="str">
        <f aca="false">IF($A2259="","",IF(COUNTIF('3. Layout Parts'!$A$2:$A$3001,$A2259)=0,"NOT ON BOARD","OK"))</f>
        <v/>
      </c>
    </row>
    <row r="2260" customFormat="false" ht="15" hidden="false" customHeight="false" outlineLevel="0" collapsed="false">
      <c r="A2260" s="14"/>
      <c r="B2260" s="14"/>
      <c r="C2260" s="15"/>
      <c r="D2260" s="15"/>
      <c r="E2260" s="15"/>
      <c r="F2260" s="9" t="str">
        <f aca="false">IF($A2260="","",IF(COUNTIF($A$2:$A$3001,$A2260)&gt;1,"DUPLICATE",""))</f>
        <v/>
      </c>
      <c r="G2260" s="9" t="str">
        <f aca="false">IF($A2260="","",IF(COUNTIF('3. Layout Parts'!$A$2:$A$3001,$A2260)=0,"NOT ON BOARD","OK"))</f>
        <v/>
      </c>
    </row>
    <row r="2261" customFormat="false" ht="15" hidden="false" customHeight="false" outlineLevel="0" collapsed="false">
      <c r="A2261" s="14"/>
      <c r="B2261" s="14"/>
      <c r="C2261" s="15"/>
      <c r="D2261" s="15"/>
      <c r="E2261" s="15"/>
      <c r="F2261" s="9" t="str">
        <f aca="false">IF($A2261="","",IF(COUNTIF($A$2:$A$3001,$A2261)&gt;1,"DUPLICATE",""))</f>
        <v/>
      </c>
      <c r="G2261" s="9" t="str">
        <f aca="false">IF($A2261="","",IF(COUNTIF('3. Layout Parts'!$A$2:$A$3001,$A2261)=0,"NOT ON BOARD","OK"))</f>
        <v/>
      </c>
    </row>
    <row r="2262" customFormat="false" ht="15" hidden="false" customHeight="false" outlineLevel="0" collapsed="false">
      <c r="A2262" s="14"/>
      <c r="B2262" s="14"/>
      <c r="C2262" s="15"/>
      <c r="D2262" s="15"/>
      <c r="E2262" s="15"/>
      <c r="F2262" s="9" t="str">
        <f aca="false">IF($A2262="","",IF(COUNTIF($A$2:$A$3001,$A2262)&gt;1,"DUPLICATE",""))</f>
        <v/>
      </c>
      <c r="G2262" s="9" t="str">
        <f aca="false">IF($A2262="","",IF(COUNTIF('3. Layout Parts'!$A$2:$A$3001,$A2262)=0,"NOT ON BOARD","OK"))</f>
        <v/>
      </c>
    </row>
    <row r="2263" customFormat="false" ht="15" hidden="false" customHeight="false" outlineLevel="0" collapsed="false">
      <c r="A2263" s="14"/>
      <c r="B2263" s="14"/>
      <c r="C2263" s="15"/>
      <c r="D2263" s="15"/>
      <c r="E2263" s="15"/>
      <c r="F2263" s="9" t="str">
        <f aca="false">IF($A2263="","",IF(COUNTIF($A$2:$A$3001,$A2263)&gt;1,"DUPLICATE",""))</f>
        <v/>
      </c>
      <c r="G2263" s="9" t="str">
        <f aca="false">IF($A2263="","",IF(COUNTIF('3. Layout Parts'!$A$2:$A$3001,$A2263)=0,"NOT ON BOARD","OK"))</f>
        <v/>
      </c>
    </row>
    <row r="2264" customFormat="false" ht="15" hidden="false" customHeight="false" outlineLevel="0" collapsed="false">
      <c r="A2264" s="14"/>
      <c r="B2264" s="14"/>
      <c r="C2264" s="15"/>
      <c r="D2264" s="15"/>
      <c r="E2264" s="15"/>
      <c r="F2264" s="9" t="str">
        <f aca="false">IF($A2264="","",IF(COUNTIF($A$2:$A$3001,$A2264)&gt;1,"DUPLICATE",""))</f>
        <v/>
      </c>
      <c r="G2264" s="9" t="str">
        <f aca="false">IF($A2264="","",IF(COUNTIF('3. Layout Parts'!$A$2:$A$3001,$A2264)=0,"NOT ON BOARD","OK"))</f>
        <v/>
      </c>
    </row>
    <row r="2265" customFormat="false" ht="15" hidden="false" customHeight="false" outlineLevel="0" collapsed="false">
      <c r="A2265" s="14"/>
      <c r="B2265" s="14"/>
      <c r="C2265" s="15"/>
      <c r="D2265" s="15"/>
      <c r="E2265" s="15"/>
      <c r="F2265" s="9" t="str">
        <f aca="false">IF($A2265="","",IF(COUNTIF($A$2:$A$3001,$A2265)&gt;1,"DUPLICATE",""))</f>
        <v/>
      </c>
      <c r="G2265" s="9" t="str">
        <f aca="false">IF($A2265="","",IF(COUNTIF('3. Layout Parts'!$A$2:$A$3001,$A2265)=0,"NOT ON BOARD","OK"))</f>
        <v/>
      </c>
    </row>
    <row r="2266" customFormat="false" ht="15" hidden="false" customHeight="false" outlineLevel="0" collapsed="false">
      <c r="A2266" s="14"/>
      <c r="B2266" s="14"/>
      <c r="C2266" s="15"/>
      <c r="D2266" s="15"/>
      <c r="E2266" s="15"/>
      <c r="F2266" s="9" t="str">
        <f aca="false">IF($A2266="","",IF(COUNTIF($A$2:$A$3001,$A2266)&gt;1,"DUPLICATE",""))</f>
        <v/>
      </c>
      <c r="G2266" s="9" t="str">
        <f aca="false">IF($A2266="","",IF(COUNTIF('3. Layout Parts'!$A$2:$A$3001,$A2266)=0,"NOT ON BOARD","OK"))</f>
        <v/>
      </c>
    </row>
    <row r="2267" customFormat="false" ht="15" hidden="false" customHeight="false" outlineLevel="0" collapsed="false">
      <c r="A2267" s="14"/>
      <c r="B2267" s="14"/>
      <c r="C2267" s="15"/>
      <c r="D2267" s="15"/>
      <c r="E2267" s="15"/>
      <c r="F2267" s="9" t="str">
        <f aca="false">IF($A2267="","",IF(COUNTIF($A$2:$A$3001,$A2267)&gt;1,"DUPLICATE",""))</f>
        <v/>
      </c>
      <c r="G2267" s="9" t="str">
        <f aca="false">IF($A2267="","",IF(COUNTIF('3. Layout Parts'!$A$2:$A$3001,$A2267)=0,"NOT ON BOARD","OK"))</f>
        <v/>
      </c>
    </row>
    <row r="2268" customFormat="false" ht="15" hidden="false" customHeight="false" outlineLevel="0" collapsed="false">
      <c r="A2268" s="14"/>
      <c r="B2268" s="14"/>
      <c r="C2268" s="15"/>
      <c r="D2268" s="15"/>
      <c r="E2268" s="15"/>
      <c r="F2268" s="9" t="str">
        <f aca="false">IF($A2268="","",IF(COUNTIF($A$2:$A$3001,$A2268)&gt;1,"DUPLICATE",""))</f>
        <v/>
      </c>
      <c r="G2268" s="9" t="str">
        <f aca="false">IF($A2268="","",IF(COUNTIF('3. Layout Parts'!$A$2:$A$3001,$A2268)=0,"NOT ON BOARD","OK"))</f>
        <v/>
      </c>
    </row>
    <row r="2269" customFormat="false" ht="15" hidden="false" customHeight="false" outlineLevel="0" collapsed="false">
      <c r="A2269" s="14"/>
      <c r="B2269" s="14"/>
      <c r="C2269" s="15"/>
      <c r="D2269" s="15"/>
      <c r="E2269" s="15"/>
      <c r="F2269" s="9" t="str">
        <f aca="false">IF($A2269="","",IF(COUNTIF($A$2:$A$3001,$A2269)&gt;1,"DUPLICATE",""))</f>
        <v/>
      </c>
      <c r="G2269" s="9" t="str">
        <f aca="false">IF($A2269="","",IF(COUNTIF('3. Layout Parts'!$A$2:$A$3001,$A2269)=0,"NOT ON BOARD","OK"))</f>
        <v/>
      </c>
    </row>
    <row r="2270" customFormat="false" ht="15" hidden="false" customHeight="false" outlineLevel="0" collapsed="false">
      <c r="A2270" s="14"/>
      <c r="B2270" s="14"/>
      <c r="C2270" s="15"/>
      <c r="D2270" s="15"/>
      <c r="E2270" s="15"/>
      <c r="F2270" s="9" t="str">
        <f aca="false">IF($A2270="","",IF(COUNTIF($A$2:$A$3001,$A2270)&gt;1,"DUPLICATE",""))</f>
        <v/>
      </c>
      <c r="G2270" s="9" t="str">
        <f aca="false">IF($A2270="","",IF(COUNTIF('3. Layout Parts'!$A$2:$A$3001,$A2270)=0,"NOT ON BOARD","OK"))</f>
        <v/>
      </c>
    </row>
    <row r="2271" customFormat="false" ht="15" hidden="false" customHeight="false" outlineLevel="0" collapsed="false">
      <c r="A2271" s="14"/>
      <c r="B2271" s="14"/>
      <c r="C2271" s="15"/>
      <c r="D2271" s="15"/>
      <c r="E2271" s="15"/>
      <c r="F2271" s="9" t="str">
        <f aca="false">IF($A2271="","",IF(COUNTIF($A$2:$A$3001,$A2271)&gt;1,"DUPLICATE",""))</f>
        <v/>
      </c>
      <c r="G2271" s="9" t="str">
        <f aca="false">IF($A2271="","",IF(COUNTIF('3. Layout Parts'!$A$2:$A$3001,$A2271)=0,"NOT ON BOARD","OK"))</f>
        <v/>
      </c>
    </row>
    <row r="2272" customFormat="false" ht="15" hidden="false" customHeight="false" outlineLevel="0" collapsed="false">
      <c r="A2272" s="14"/>
      <c r="B2272" s="14"/>
      <c r="C2272" s="15"/>
      <c r="D2272" s="15"/>
      <c r="E2272" s="15"/>
      <c r="F2272" s="9" t="str">
        <f aca="false">IF($A2272="","",IF(COUNTIF($A$2:$A$3001,$A2272)&gt;1,"DUPLICATE",""))</f>
        <v/>
      </c>
      <c r="G2272" s="9" t="str">
        <f aca="false">IF($A2272="","",IF(COUNTIF('3. Layout Parts'!$A$2:$A$3001,$A2272)=0,"NOT ON BOARD","OK"))</f>
        <v/>
      </c>
    </row>
    <row r="2273" customFormat="false" ht="15" hidden="false" customHeight="false" outlineLevel="0" collapsed="false">
      <c r="A2273" s="14"/>
      <c r="B2273" s="14"/>
      <c r="C2273" s="15"/>
      <c r="D2273" s="15"/>
      <c r="E2273" s="15"/>
      <c r="F2273" s="9" t="str">
        <f aca="false">IF($A2273="","",IF(COUNTIF($A$2:$A$3001,$A2273)&gt;1,"DUPLICATE",""))</f>
        <v/>
      </c>
      <c r="G2273" s="9" t="str">
        <f aca="false">IF($A2273="","",IF(COUNTIF('3. Layout Parts'!$A$2:$A$3001,$A2273)=0,"NOT ON BOARD","OK"))</f>
        <v/>
      </c>
    </row>
    <row r="2274" customFormat="false" ht="15" hidden="false" customHeight="false" outlineLevel="0" collapsed="false">
      <c r="A2274" s="14"/>
      <c r="B2274" s="14"/>
      <c r="C2274" s="15"/>
      <c r="D2274" s="15"/>
      <c r="E2274" s="15"/>
      <c r="F2274" s="9" t="str">
        <f aca="false">IF($A2274="","",IF(COUNTIF($A$2:$A$3001,$A2274)&gt;1,"DUPLICATE",""))</f>
        <v/>
      </c>
      <c r="G2274" s="9" t="str">
        <f aca="false">IF($A2274="","",IF(COUNTIF('3. Layout Parts'!$A$2:$A$3001,$A2274)=0,"NOT ON BOARD","OK"))</f>
        <v/>
      </c>
    </row>
    <row r="2275" customFormat="false" ht="15" hidden="false" customHeight="false" outlineLevel="0" collapsed="false">
      <c r="A2275" s="14"/>
      <c r="B2275" s="14"/>
      <c r="C2275" s="15"/>
      <c r="D2275" s="15"/>
      <c r="E2275" s="15"/>
      <c r="F2275" s="9" t="str">
        <f aca="false">IF($A2275="","",IF(COUNTIF($A$2:$A$3001,$A2275)&gt;1,"DUPLICATE",""))</f>
        <v/>
      </c>
      <c r="G2275" s="9" t="str">
        <f aca="false">IF($A2275="","",IF(COUNTIF('3. Layout Parts'!$A$2:$A$3001,$A2275)=0,"NOT ON BOARD","OK"))</f>
        <v/>
      </c>
    </row>
    <row r="2276" customFormat="false" ht="15" hidden="false" customHeight="false" outlineLevel="0" collapsed="false">
      <c r="A2276" s="14"/>
      <c r="B2276" s="14"/>
      <c r="C2276" s="15"/>
      <c r="D2276" s="15"/>
      <c r="E2276" s="15"/>
      <c r="F2276" s="9" t="str">
        <f aca="false">IF($A2276="","",IF(COUNTIF($A$2:$A$3001,$A2276)&gt;1,"DUPLICATE",""))</f>
        <v/>
      </c>
      <c r="G2276" s="9" t="str">
        <f aca="false">IF($A2276="","",IF(COUNTIF('3. Layout Parts'!$A$2:$A$3001,$A2276)=0,"NOT ON BOARD","OK"))</f>
        <v/>
      </c>
    </row>
    <row r="2277" customFormat="false" ht="15" hidden="false" customHeight="false" outlineLevel="0" collapsed="false">
      <c r="A2277" s="14"/>
      <c r="B2277" s="14"/>
      <c r="C2277" s="15"/>
      <c r="D2277" s="15"/>
      <c r="E2277" s="15"/>
      <c r="F2277" s="9" t="str">
        <f aca="false">IF($A2277="","",IF(COUNTIF($A$2:$A$3001,$A2277)&gt;1,"DUPLICATE",""))</f>
        <v/>
      </c>
      <c r="G2277" s="9" t="str">
        <f aca="false">IF($A2277="","",IF(COUNTIF('3. Layout Parts'!$A$2:$A$3001,$A2277)=0,"NOT ON BOARD","OK"))</f>
        <v/>
      </c>
    </row>
    <row r="2278" customFormat="false" ht="15" hidden="false" customHeight="false" outlineLevel="0" collapsed="false">
      <c r="A2278" s="14"/>
      <c r="B2278" s="14"/>
      <c r="C2278" s="15"/>
      <c r="D2278" s="15"/>
      <c r="E2278" s="15"/>
      <c r="F2278" s="9" t="str">
        <f aca="false">IF($A2278="","",IF(COUNTIF($A$2:$A$3001,$A2278)&gt;1,"DUPLICATE",""))</f>
        <v/>
      </c>
      <c r="G2278" s="9" t="str">
        <f aca="false">IF($A2278="","",IF(COUNTIF('3. Layout Parts'!$A$2:$A$3001,$A2278)=0,"NOT ON BOARD","OK"))</f>
        <v/>
      </c>
    </row>
    <row r="2279" customFormat="false" ht="15" hidden="false" customHeight="false" outlineLevel="0" collapsed="false">
      <c r="A2279" s="14"/>
      <c r="B2279" s="14"/>
      <c r="C2279" s="15"/>
      <c r="D2279" s="15"/>
      <c r="E2279" s="15"/>
      <c r="F2279" s="9" t="str">
        <f aca="false">IF($A2279="","",IF(COUNTIF($A$2:$A$3001,$A2279)&gt;1,"DUPLICATE",""))</f>
        <v/>
      </c>
      <c r="G2279" s="9" t="str">
        <f aca="false">IF($A2279="","",IF(COUNTIF('3. Layout Parts'!$A$2:$A$3001,$A2279)=0,"NOT ON BOARD","OK"))</f>
        <v/>
      </c>
    </row>
    <row r="2280" customFormat="false" ht="15" hidden="false" customHeight="false" outlineLevel="0" collapsed="false">
      <c r="A2280" s="14"/>
      <c r="B2280" s="14"/>
      <c r="C2280" s="15"/>
      <c r="D2280" s="15"/>
      <c r="E2280" s="15"/>
      <c r="F2280" s="9" t="str">
        <f aca="false">IF($A2280="","",IF(COUNTIF($A$2:$A$3001,$A2280)&gt;1,"DUPLICATE",""))</f>
        <v/>
      </c>
      <c r="G2280" s="9" t="str">
        <f aca="false">IF($A2280="","",IF(COUNTIF('3. Layout Parts'!$A$2:$A$3001,$A2280)=0,"NOT ON BOARD","OK"))</f>
        <v/>
      </c>
    </row>
    <row r="2281" customFormat="false" ht="15" hidden="false" customHeight="false" outlineLevel="0" collapsed="false">
      <c r="A2281" s="14"/>
      <c r="B2281" s="14"/>
      <c r="C2281" s="15"/>
      <c r="D2281" s="15"/>
      <c r="E2281" s="15"/>
      <c r="F2281" s="9" t="str">
        <f aca="false">IF($A2281="","",IF(COUNTIF($A$2:$A$3001,$A2281)&gt;1,"DUPLICATE",""))</f>
        <v/>
      </c>
      <c r="G2281" s="9" t="str">
        <f aca="false">IF($A2281="","",IF(COUNTIF('3. Layout Parts'!$A$2:$A$3001,$A2281)=0,"NOT ON BOARD","OK"))</f>
        <v/>
      </c>
    </row>
    <row r="2282" customFormat="false" ht="15" hidden="false" customHeight="false" outlineLevel="0" collapsed="false">
      <c r="A2282" s="14"/>
      <c r="B2282" s="14"/>
      <c r="C2282" s="15"/>
      <c r="D2282" s="15"/>
      <c r="E2282" s="15"/>
      <c r="F2282" s="9" t="str">
        <f aca="false">IF($A2282="","",IF(COUNTIF($A$2:$A$3001,$A2282)&gt;1,"DUPLICATE",""))</f>
        <v/>
      </c>
      <c r="G2282" s="9" t="str">
        <f aca="false">IF($A2282="","",IF(COUNTIF('3. Layout Parts'!$A$2:$A$3001,$A2282)=0,"NOT ON BOARD","OK"))</f>
        <v/>
      </c>
    </row>
    <row r="2283" customFormat="false" ht="15" hidden="false" customHeight="false" outlineLevel="0" collapsed="false">
      <c r="A2283" s="14"/>
      <c r="B2283" s="14"/>
      <c r="C2283" s="15"/>
      <c r="D2283" s="15"/>
      <c r="E2283" s="15"/>
      <c r="F2283" s="9" t="str">
        <f aca="false">IF($A2283="","",IF(COUNTIF($A$2:$A$3001,$A2283)&gt;1,"DUPLICATE",""))</f>
        <v/>
      </c>
      <c r="G2283" s="9" t="str">
        <f aca="false">IF($A2283="","",IF(COUNTIF('3. Layout Parts'!$A$2:$A$3001,$A2283)=0,"NOT ON BOARD","OK"))</f>
        <v/>
      </c>
    </row>
    <row r="2284" customFormat="false" ht="15" hidden="false" customHeight="false" outlineLevel="0" collapsed="false">
      <c r="A2284" s="14"/>
      <c r="B2284" s="14"/>
      <c r="C2284" s="15"/>
      <c r="D2284" s="15"/>
      <c r="E2284" s="15"/>
      <c r="F2284" s="9" t="str">
        <f aca="false">IF($A2284="","",IF(COUNTIF($A$2:$A$3001,$A2284)&gt;1,"DUPLICATE",""))</f>
        <v/>
      </c>
      <c r="G2284" s="9" t="str">
        <f aca="false">IF($A2284="","",IF(COUNTIF('3. Layout Parts'!$A$2:$A$3001,$A2284)=0,"NOT ON BOARD","OK"))</f>
        <v/>
      </c>
    </row>
    <row r="2285" customFormat="false" ht="15" hidden="false" customHeight="false" outlineLevel="0" collapsed="false">
      <c r="A2285" s="14"/>
      <c r="B2285" s="14"/>
      <c r="C2285" s="15"/>
      <c r="D2285" s="15"/>
      <c r="E2285" s="15"/>
      <c r="F2285" s="9" t="str">
        <f aca="false">IF($A2285="","",IF(COUNTIF($A$2:$A$3001,$A2285)&gt;1,"DUPLICATE",""))</f>
        <v/>
      </c>
      <c r="G2285" s="9" t="str">
        <f aca="false">IF($A2285="","",IF(COUNTIF('3. Layout Parts'!$A$2:$A$3001,$A2285)=0,"NOT ON BOARD","OK"))</f>
        <v/>
      </c>
    </row>
    <row r="2286" customFormat="false" ht="15" hidden="false" customHeight="false" outlineLevel="0" collapsed="false">
      <c r="A2286" s="14"/>
      <c r="B2286" s="14"/>
      <c r="C2286" s="15"/>
      <c r="D2286" s="15"/>
      <c r="E2286" s="15"/>
      <c r="F2286" s="9" t="str">
        <f aca="false">IF($A2286="","",IF(COUNTIF($A$2:$A$3001,$A2286)&gt;1,"DUPLICATE",""))</f>
        <v/>
      </c>
      <c r="G2286" s="9" t="str">
        <f aca="false">IF($A2286="","",IF(COUNTIF('3. Layout Parts'!$A$2:$A$3001,$A2286)=0,"NOT ON BOARD","OK"))</f>
        <v/>
      </c>
    </row>
    <row r="2287" customFormat="false" ht="15" hidden="false" customHeight="false" outlineLevel="0" collapsed="false">
      <c r="A2287" s="14"/>
      <c r="B2287" s="14"/>
      <c r="C2287" s="15"/>
      <c r="D2287" s="15"/>
      <c r="E2287" s="15"/>
      <c r="F2287" s="9" t="str">
        <f aca="false">IF($A2287="","",IF(COUNTIF($A$2:$A$3001,$A2287)&gt;1,"DUPLICATE",""))</f>
        <v/>
      </c>
      <c r="G2287" s="9" t="str">
        <f aca="false">IF($A2287="","",IF(COUNTIF('3. Layout Parts'!$A$2:$A$3001,$A2287)=0,"NOT ON BOARD","OK"))</f>
        <v/>
      </c>
    </row>
    <row r="2288" customFormat="false" ht="15" hidden="false" customHeight="false" outlineLevel="0" collapsed="false">
      <c r="A2288" s="14"/>
      <c r="B2288" s="14"/>
      <c r="C2288" s="15"/>
      <c r="D2288" s="15"/>
      <c r="E2288" s="15"/>
      <c r="F2288" s="9" t="str">
        <f aca="false">IF($A2288="","",IF(COUNTIF($A$2:$A$3001,$A2288)&gt;1,"DUPLICATE",""))</f>
        <v/>
      </c>
      <c r="G2288" s="9" t="str">
        <f aca="false">IF($A2288="","",IF(COUNTIF('3. Layout Parts'!$A$2:$A$3001,$A2288)=0,"NOT ON BOARD","OK"))</f>
        <v/>
      </c>
    </row>
    <row r="2289" customFormat="false" ht="15" hidden="false" customHeight="false" outlineLevel="0" collapsed="false">
      <c r="A2289" s="14"/>
      <c r="B2289" s="14"/>
      <c r="C2289" s="15"/>
      <c r="D2289" s="15"/>
      <c r="E2289" s="15"/>
      <c r="F2289" s="9" t="str">
        <f aca="false">IF($A2289="","",IF(COUNTIF($A$2:$A$3001,$A2289)&gt;1,"DUPLICATE",""))</f>
        <v/>
      </c>
      <c r="G2289" s="9" t="str">
        <f aca="false">IF($A2289="","",IF(COUNTIF('3. Layout Parts'!$A$2:$A$3001,$A2289)=0,"NOT ON BOARD","OK"))</f>
        <v/>
      </c>
    </row>
    <row r="2290" customFormat="false" ht="15" hidden="false" customHeight="false" outlineLevel="0" collapsed="false">
      <c r="A2290" s="14"/>
      <c r="B2290" s="14"/>
      <c r="C2290" s="15"/>
      <c r="D2290" s="15"/>
      <c r="E2290" s="15"/>
      <c r="F2290" s="9" t="str">
        <f aca="false">IF($A2290="","",IF(COUNTIF($A$2:$A$3001,$A2290)&gt;1,"DUPLICATE",""))</f>
        <v/>
      </c>
      <c r="G2290" s="9" t="str">
        <f aca="false">IF($A2290="","",IF(COUNTIF('3. Layout Parts'!$A$2:$A$3001,$A2290)=0,"NOT ON BOARD","OK"))</f>
        <v/>
      </c>
    </row>
    <row r="2291" customFormat="false" ht="15" hidden="false" customHeight="false" outlineLevel="0" collapsed="false">
      <c r="A2291" s="14"/>
      <c r="B2291" s="14"/>
      <c r="C2291" s="15"/>
      <c r="D2291" s="15"/>
      <c r="E2291" s="15"/>
      <c r="F2291" s="9" t="str">
        <f aca="false">IF($A2291="","",IF(COUNTIF($A$2:$A$3001,$A2291)&gt;1,"DUPLICATE",""))</f>
        <v/>
      </c>
      <c r="G2291" s="9" t="str">
        <f aca="false">IF($A2291="","",IF(COUNTIF('3. Layout Parts'!$A$2:$A$3001,$A2291)=0,"NOT ON BOARD","OK"))</f>
        <v/>
      </c>
    </row>
    <row r="2292" customFormat="false" ht="15" hidden="false" customHeight="false" outlineLevel="0" collapsed="false">
      <c r="A2292" s="14"/>
      <c r="B2292" s="14"/>
      <c r="C2292" s="15"/>
      <c r="D2292" s="15"/>
      <c r="E2292" s="15"/>
      <c r="F2292" s="9" t="str">
        <f aca="false">IF($A2292="","",IF(COUNTIF($A$2:$A$3001,$A2292)&gt;1,"DUPLICATE",""))</f>
        <v/>
      </c>
      <c r="G2292" s="9" t="str">
        <f aca="false">IF($A2292="","",IF(COUNTIF('3. Layout Parts'!$A$2:$A$3001,$A2292)=0,"NOT ON BOARD","OK"))</f>
        <v/>
      </c>
    </row>
    <row r="2293" customFormat="false" ht="15" hidden="false" customHeight="false" outlineLevel="0" collapsed="false">
      <c r="A2293" s="14"/>
      <c r="B2293" s="14"/>
      <c r="C2293" s="15"/>
      <c r="D2293" s="15"/>
      <c r="E2293" s="15"/>
      <c r="F2293" s="9" t="str">
        <f aca="false">IF($A2293="","",IF(COUNTIF($A$2:$A$3001,$A2293)&gt;1,"DUPLICATE",""))</f>
        <v/>
      </c>
      <c r="G2293" s="9" t="str">
        <f aca="false">IF($A2293="","",IF(COUNTIF('3. Layout Parts'!$A$2:$A$3001,$A2293)=0,"NOT ON BOARD","OK"))</f>
        <v/>
      </c>
    </row>
    <row r="2294" customFormat="false" ht="15" hidden="false" customHeight="false" outlineLevel="0" collapsed="false">
      <c r="A2294" s="14"/>
      <c r="B2294" s="14"/>
      <c r="C2294" s="15"/>
      <c r="D2294" s="15"/>
      <c r="E2294" s="15"/>
      <c r="F2294" s="9" t="str">
        <f aca="false">IF($A2294="","",IF(COUNTIF($A$2:$A$3001,$A2294)&gt;1,"DUPLICATE",""))</f>
        <v/>
      </c>
      <c r="G2294" s="9" t="str">
        <f aca="false">IF($A2294="","",IF(COUNTIF('3. Layout Parts'!$A$2:$A$3001,$A2294)=0,"NOT ON BOARD","OK"))</f>
        <v/>
      </c>
    </row>
    <row r="2295" customFormat="false" ht="15" hidden="false" customHeight="false" outlineLevel="0" collapsed="false">
      <c r="A2295" s="14"/>
      <c r="B2295" s="14"/>
      <c r="C2295" s="15"/>
      <c r="D2295" s="15"/>
      <c r="E2295" s="15"/>
      <c r="F2295" s="9" t="str">
        <f aca="false">IF($A2295="","",IF(COUNTIF($A$2:$A$3001,$A2295)&gt;1,"DUPLICATE",""))</f>
        <v/>
      </c>
      <c r="G2295" s="9" t="str">
        <f aca="false">IF($A2295="","",IF(COUNTIF('3. Layout Parts'!$A$2:$A$3001,$A2295)=0,"NOT ON BOARD","OK"))</f>
        <v/>
      </c>
    </row>
    <row r="2296" customFormat="false" ht="15" hidden="false" customHeight="false" outlineLevel="0" collapsed="false">
      <c r="A2296" s="14"/>
      <c r="B2296" s="14"/>
      <c r="C2296" s="15"/>
      <c r="D2296" s="15"/>
      <c r="E2296" s="15"/>
      <c r="F2296" s="9" t="str">
        <f aca="false">IF($A2296="","",IF(COUNTIF($A$2:$A$3001,$A2296)&gt;1,"DUPLICATE",""))</f>
        <v/>
      </c>
      <c r="G2296" s="9" t="str">
        <f aca="false">IF($A2296="","",IF(COUNTIF('3. Layout Parts'!$A$2:$A$3001,$A2296)=0,"NOT ON BOARD","OK"))</f>
        <v/>
      </c>
    </row>
    <row r="2297" customFormat="false" ht="15" hidden="false" customHeight="false" outlineLevel="0" collapsed="false">
      <c r="A2297" s="14"/>
      <c r="B2297" s="14"/>
      <c r="C2297" s="15"/>
      <c r="D2297" s="15"/>
      <c r="E2297" s="15"/>
      <c r="F2297" s="9" t="str">
        <f aca="false">IF($A2297="","",IF(COUNTIF($A$2:$A$3001,$A2297)&gt;1,"DUPLICATE",""))</f>
        <v/>
      </c>
      <c r="G2297" s="9" t="str">
        <f aca="false">IF($A2297="","",IF(COUNTIF('3. Layout Parts'!$A$2:$A$3001,$A2297)=0,"NOT ON BOARD","OK"))</f>
        <v/>
      </c>
    </row>
    <row r="2298" customFormat="false" ht="15" hidden="false" customHeight="false" outlineLevel="0" collapsed="false">
      <c r="A2298" s="14"/>
      <c r="B2298" s="14"/>
      <c r="C2298" s="15"/>
      <c r="D2298" s="15"/>
      <c r="E2298" s="15"/>
      <c r="F2298" s="9" t="str">
        <f aca="false">IF($A2298="","",IF(COUNTIF($A$2:$A$3001,$A2298)&gt;1,"DUPLICATE",""))</f>
        <v/>
      </c>
      <c r="G2298" s="9" t="str">
        <f aca="false">IF($A2298="","",IF(COUNTIF('3. Layout Parts'!$A$2:$A$3001,$A2298)=0,"NOT ON BOARD","OK"))</f>
        <v/>
      </c>
    </row>
    <row r="2299" customFormat="false" ht="15" hidden="false" customHeight="false" outlineLevel="0" collapsed="false">
      <c r="A2299" s="14"/>
      <c r="B2299" s="14"/>
      <c r="C2299" s="15"/>
      <c r="D2299" s="15"/>
      <c r="E2299" s="15"/>
      <c r="F2299" s="9" t="str">
        <f aca="false">IF($A2299="","",IF(COUNTIF($A$2:$A$3001,$A2299)&gt;1,"DUPLICATE",""))</f>
        <v/>
      </c>
      <c r="G2299" s="9" t="str">
        <f aca="false">IF($A2299="","",IF(COUNTIF('3. Layout Parts'!$A$2:$A$3001,$A2299)=0,"NOT ON BOARD","OK"))</f>
        <v/>
      </c>
    </row>
    <row r="2300" customFormat="false" ht="15" hidden="false" customHeight="false" outlineLevel="0" collapsed="false">
      <c r="A2300" s="14"/>
      <c r="B2300" s="14"/>
      <c r="C2300" s="15"/>
      <c r="D2300" s="15"/>
      <c r="E2300" s="15"/>
      <c r="F2300" s="9" t="str">
        <f aca="false">IF($A2300="","",IF(COUNTIF($A$2:$A$3001,$A2300)&gt;1,"DUPLICATE",""))</f>
        <v/>
      </c>
      <c r="G2300" s="9" t="str">
        <f aca="false">IF($A2300="","",IF(COUNTIF('3. Layout Parts'!$A$2:$A$3001,$A2300)=0,"NOT ON BOARD","OK"))</f>
        <v/>
      </c>
    </row>
    <row r="2301" customFormat="false" ht="15" hidden="false" customHeight="false" outlineLevel="0" collapsed="false">
      <c r="A2301" s="14"/>
      <c r="B2301" s="14"/>
      <c r="C2301" s="15"/>
      <c r="D2301" s="15"/>
      <c r="E2301" s="15"/>
      <c r="F2301" s="9" t="str">
        <f aca="false">IF($A2301="","",IF(COUNTIF($A$2:$A$3001,$A2301)&gt;1,"DUPLICATE",""))</f>
        <v/>
      </c>
      <c r="G2301" s="9" t="str">
        <f aca="false">IF($A2301="","",IF(COUNTIF('3. Layout Parts'!$A$2:$A$3001,$A2301)=0,"NOT ON BOARD","OK"))</f>
        <v/>
      </c>
    </row>
    <row r="2302" customFormat="false" ht="15" hidden="false" customHeight="false" outlineLevel="0" collapsed="false">
      <c r="A2302" s="14"/>
      <c r="B2302" s="14"/>
      <c r="C2302" s="15"/>
      <c r="D2302" s="15"/>
      <c r="E2302" s="15"/>
      <c r="F2302" s="9" t="str">
        <f aca="false">IF($A2302="","",IF(COUNTIF($A$2:$A$3001,$A2302)&gt;1,"DUPLICATE",""))</f>
        <v/>
      </c>
      <c r="G2302" s="9" t="str">
        <f aca="false">IF($A2302="","",IF(COUNTIF('3. Layout Parts'!$A$2:$A$3001,$A2302)=0,"NOT ON BOARD","OK"))</f>
        <v/>
      </c>
    </row>
    <row r="2303" customFormat="false" ht="15" hidden="false" customHeight="false" outlineLevel="0" collapsed="false">
      <c r="A2303" s="14"/>
      <c r="B2303" s="14"/>
      <c r="C2303" s="15"/>
      <c r="D2303" s="15"/>
      <c r="E2303" s="15"/>
      <c r="F2303" s="9" t="str">
        <f aca="false">IF($A2303="","",IF(COUNTIF($A$2:$A$3001,$A2303)&gt;1,"DUPLICATE",""))</f>
        <v/>
      </c>
      <c r="G2303" s="9" t="str">
        <f aca="false">IF($A2303="","",IF(COUNTIF('3. Layout Parts'!$A$2:$A$3001,$A2303)=0,"NOT ON BOARD","OK"))</f>
        <v/>
      </c>
    </row>
    <row r="2304" customFormat="false" ht="15" hidden="false" customHeight="false" outlineLevel="0" collapsed="false">
      <c r="A2304" s="14"/>
      <c r="B2304" s="14"/>
      <c r="C2304" s="15"/>
      <c r="D2304" s="15"/>
      <c r="E2304" s="15"/>
      <c r="F2304" s="9" t="str">
        <f aca="false">IF($A2304="","",IF(COUNTIF($A$2:$A$3001,$A2304)&gt;1,"DUPLICATE",""))</f>
        <v/>
      </c>
      <c r="G2304" s="9" t="str">
        <f aca="false">IF($A2304="","",IF(COUNTIF('3. Layout Parts'!$A$2:$A$3001,$A2304)=0,"NOT ON BOARD","OK"))</f>
        <v/>
      </c>
    </row>
    <row r="2305" customFormat="false" ht="15" hidden="false" customHeight="false" outlineLevel="0" collapsed="false">
      <c r="A2305" s="14"/>
      <c r="B2305" s="14"/>
      <c r="C2305" s="15"/>
      <c r="D2305" s="15"/>
      <c r="E2305" s="15"/>
      <c r="F2305" s="9" t="str">
        <f aca="false">IF($A2305="","",IF(COUNTIF($A$2:$A$3001,$A2305)&gt;1,"DUPLICATE",""))</f>
        <v/>
      </c>
      <c r="G2305" s="9" t="str">
        <f aca="false">IF($A2305="","",IF(COUNTIF('3. Layout Parts'!$A$2:$A$3001,$A2305)=0,"NOT ON BOARD","OK"))</f>
        <v/>
      </c>
    </row>
    <row r="2306" customFormat="false" ht="15" hidden="false" customHeight="false" outlineLevel="0" collapsed="false">
      <c r="A2306" s="14"/>
      <c r="B2306" s="14"/>
      <c r="C2306" s="15"/>
      <c r="D2306" s="15"/>
      <c r="E2306" s="15"/>
      <c r="F2306" s="9" t="str">
        <f aca="false">IF($A2306="","",IF(COUNTIF($A$2:$A$3001,$A2306)&gt;1,"DUPLICATE",""))</f>
        <v/>
      </c>
      <c r="G2306" s="9" t="str">
        <f aca="false">IF($A2306="","",IF(COUNTIF('3. Layout Parts'!$A$2:$A$3001,$A2306)=0,"NOT ON BOARD","OK"))</f>
        <v/>
      </c>
    </row>
    <row r="2307" customFormat="false" ht="15" hidden="false" customHeight="false" outlineLevel="0" collapsed="false">
      <c r="A2307" s="14"/>
      <c r="B2307" s="14"/>
      <c r="C2307" s="15"/>
      <c r="D2307" s="15"/>
      <c r="E2307" s="15"/>
      <c r="F2307" s="9" t="str">
        <f aca="false">IF($A2307="","",IF(COUNTIF($A$2:$A$3001,$A2307)&gt;1,"DUPLICATE",""))</f>
        <v/>
      </c>
      <c r="G2307" s="9" t="str">
        <f aca="false">IF($A2307="","",IF(COUNTIF('3. Layout Parts'!$A$2:$A$3001,$A2307)=0,"NOT ON BOARD","OK"))</f>
        <v/>
      </c>
    </row>
    <row r="2308" customFormat="false" ht="15" hidden="false" customHeight="false" outlineLevel="0" collapsed="false">
      <c r="A2308" s="14"/>
      <c r="B2308" s="14"/>
      <c r="C2308" s="15"/>
      <c r="D2308" s="15"/>
      <c r="E2308" s="15"/>
      <c r="F2308" s="9" t="str">
        <f aca="false">IF($A2308="","",IF(COUNTIF($A$2:$A$3001,$A2308)&gt;1,"DUPLICATE",""))</f>
        <v/>
      </c>
      <c r="G2308" s="9" t="str">
        <f aca="false">IF($A2308="","",IF(COUNTIF('3. Layout Parts'!$A$2:$A$3001,$A2308)=0,"NOT ON BOARD","OK"))</f>
        <v/>
      </c>
    </row>
    <row r="2309" customFormat="false" ht="15" hidden="false" customHeight="false" outlineLevel="0" collapsed="false">
      <c r="A2309" s="14"/>
      <c r="B2309" s="14"/>
      <c r="C2309" s="15"/>
      <c r="D2309" s="15"/>
      <c r="E2309" s="15"/>
      <c r="F2309" s="9" t="str">
        <f aca="false">IF($A2309="","",IF(COUNTIF($A$2:$A$3001,$A2309)&gt;1,"DUPLICATE",""))</f>
        <v/>
      </c>
      <c r="G2309" s="9" t="str">
        <f aca="false">IF($A2309="","",IF(COUNTIF('3. Layout Parts'!$A$2:$A$3001,$A2309)=0,"NOT ON BOARD","OK"))</f>
        <v/>
      </c>
    </row>
    <row r="2310" customFormat="false" ht="15" hidden="false" customHeight="false" outlineLevel="0" collapsed="false">
      <c r="A2310" s="14"/>
      <c r="B2310" s="14"/>
      <c r="C2310" s="15"/>
      <c r="D2310" s="15"/>
      <c r="E2310" s="15"/>
      <c r="F2310" s="9" t="str">
        <f aca="false">IF($A2310="","",IF(COUNTIF($A$2:$A$3001,$A2310)&gt;1,"DUPLICATE",""))</f>
        <v/>
      </c>
      <c r="G2310" s="9" t="str">
        <f aca="false">IF($A2310="","",IF(COUNTIF('3. Layout Parts'!$A$2:$A$3001,$A2310)=0,"NOT ON BOARD","OK"))</f>
        <v/>
      </c>
    </row>
    <row r="2311" customFormat="false" ht="15" hidden="false" customHeight="false" outlineLevel="0" collapsed="false">
      <c r="A2311" s="14"/>
      <c r="B2311" s="14"/>
      <c r="C2311" s="15"/>
      <c r="D2311" s="15"/>
      <c r="E2311" s="15"/>
      <c r="F2311" s="9" t="str">
        <f aca="false">IF($A2311="","",IF(COUNTIF($A$2:$A$3001,$A2311)&gt;1,"DUPLICATE",""))</f>
        <v/>
      </c>
      <c r="G2311" s="9" t="str">
        <f aca="false">IF($A2311="","",IF(COUNTIF('3. Layout Parts'!$A$2:$A$3001,$A2311)=0,"NOT ON BOARD","OK"))</f>
        <v/>
      </c>
    </row>
    <row r="2312" customFormat="false" ht="15" hidden="false" customHeight="false" outlineLevel="0" collapsed="false">
      <c r="A2312" s="14"/>
      <c r="B2312" s="14"/>
      <c r="C2312" s="15"/>
      <c r="D2312" s="15"/>
      <c r="E2312" s="15"/>
      <c r="F2312" s="9" t="str">
        <f aca="false">IF($A2312="","",IF(COUNTIF($A$2:$A$3001,$A2312)&gt;1,"DUPLICATE",""))</f>
        <v/>
      </c>
      <c r="G2312" s="9" t="str">
        <f aca="false">IF($A2312="","",IF(COUNTIF('3. Layout Parts'!$A$2:$A$3001,$A2312)=0,"NOT ON BOARD","OK"))</f>
        <v/>
      </c>
    </row>
    <row r="2313" customFormat="false" ht="15" hidden="false" customHeight="false" outlineLevel="0" collapsed="false">
      <c r="A2313" s="14"/>
      <c r="B2313" s="14"/>
      <c r="C2313" s="15"/>
      <c r="D2313" s="15"/>
      <c r="E2313" s="15"/>
      <c r="F2313" s="9" t="str">
        <f aca="false">IF($A2313="","",IF(COUNTIF($A$2:$A$3001,$A2313)&gt;1,"DUPLICATE",""))</f>
        <v/>
      </c>
      <c r="G2313" s="9" t="str">
        <f aca="false">IF($A2313="","",IF(COUNTIF('3. Layout Parts'!$A$2:$A$3001,$A2313)=0,"NOT ON BOARD","OK"))</f>
        <v/>
      </c>
    </row>
    <row r="2314" customFormat="false" ht="15" hidden="false" customHeight="false" outlineLevel="0" collapsed="false">
      <c r="A2314" s="14"/>
      <c r="B2314" s="14"/>
      <c r="C2314" s="15"/>
      <c r="D2314" s="15"/>
      <c r="E2314" s="15"/>
      <c r="F2314" s="9" t="str">
        <f aca="false">IF($A2314="","",IF(COUNTIF($A$2:$A$3001,$A2314)&gt;1,"DUPLICATE",""))</f>
        <v/>
      </c>
      <c r="G2314" s="9" t="str">
        <f aca="false">IF($A2314="","",IF(COUNTIF('3. Layout Parts'!$A$2:$A$3001,$A2314)=0,"NOT ON BOARD","OK"))</f>
        <v/>
      </c>
    </row>
    <row r="2315" customFormat="false" ht="15" hidden="false" customHeight="false" outlineLevel="0" collapsed="false">
      <c r="A2315" s="14"/>
      <c r="B2315" s="14"/>
      <c r="C2315" s="15"/>
      <c r="D2315" s="15"/>
      <c r="E2315" s="15"/>
      <c r="F2315" s="9" t="str">
        <f aca="false">IF($A2315="","",IF(COUNTIF($A$2:$A$3001,$A2315)&gt;1,"DUPLICATE",""))</f>
        <v/>
      </c>
      <c r="G2315" s="9" t="str">
        <f aca="false">IF($A2315="","",IF(COUNTIF('3. Layout Parts'!$A$2:$A$3001,$A2315)=0,"NOT ON BOARD","OK"))</f>
        <v/>
      </c>
    </row>
    <row r="2316" customFormat="false" ht="15" hidden="false" customHeight="false" outlineLevel="0" collapsed="false">
      <c r="A2316" s="14"/>
      <c r="B2316" s="14"/>
      <c r="C2316" s="15"/>
      <c r="D2316" s="15"/>
      <c r="E2316" s="15"/>
      <c r="F2316" s="9" t="str">
        <f aca="false">IF($A2316="","",IF(COUNTIF($A$2:$A$3001,$A2316)&gt;1,"DUPLICATE",""))</f>
        <v/>
      </c>
      <c r="G2316" s="9" t="str">
        <f aca="false">IF($A2316="","",IF(COUNTIF('3. Layout Parts'!$A$2:$A$3001,$A2316)=0,"NOT ON BOARD","OK"))</f>
        <v/>
      </c>
    </row>
    <row r="2317" customFormat="false" ht="15" hidden="false" customHeight="false" outlineLevel="0" collapsed="false">
      <c r="A2317" s="14"/>
      <c r="B2317" s="14"/>
      <c r="C2317" s="15"/>
      <c r="D2317" s="15"/>
      <c r="E2317" s="15"/>
      <c r="F2317" s="9" t="str">
        <f aca="false">IF($A2317="","",IF(COUNTIF($A$2:$A$3001,$A2317)&gt;1,"DUPLICATE",""))</f>
        <v/>
      </c>
      <c r="G2317" s="9" t="str">
        <f aca="false">IF($A2317="","",IF(COUNTIF('3. Layout Parts'!$A$2:$A$3001,$A2317)=0,"NOT ON BOARD","OK"))</f>
        <v/>
      </c>
    </row>
    <row r="2318" customFormat="false" ht="15" hidden="false" customHeight="false" outlineLevel="0" collapsed="false">
      <c r="A2318" s="14"/>
      <c r="B2318" s="14"/>
      <c r="C2318" s="15"/>
      <c r="D2318" s="15"/>
      <c r="E2318" s="15"/>
      <c r="F2318" s="9" t="str">
        <f aca="false">IF($A2318="","",IF(COUNTIF($A$2:$A$3001,$A2318)&gt;1,"DUPLICATE",""))</f>
        <v/>
      </c>
      <c r="G2318" s="9" t="str">
        <f aca="false">IF($A2318="","",IF(COUNTIF('3. Layout Parts'!$A$2:$A$3001,$A2318)=0,"NOT ON BOARD","OK"))</f>
        <v/>
      </c>
    </row>
    <row r="2319" customFormat="false" ht="15" hidden="false" customHeight="false" outlineLevel="0" collapsed="false">
      <c r="A2319" s="14"/>
      <c r="B2319" s="14"/>
      <c r="C2319" s="15"/>
      <c r="D2319" s="15"/>
      <c r="E2319" s="15"/>
      <c r="F2319" s="9" t="str">
        <f aca="false">IF($A2319="","",IF(COUNTIF($A$2:$A$3001,$A2319)&gt;1,"DUPLICATE",""))</f>
        <v/>
      </c>
      <c r="G2319" s="9" t="str">
        <f aca="false">IF($A2319="","",IF(COUNTIF('3. Layout Parts'!$A$2:$A$3001,$A2319)=0,"NOT ON BOARD","OK"))</f>
        <v/>
      </c>
    </row>
    <row r="2320" customFormat="false" ht="15" hidden="false" customHeight="false" outlineLevel="0" collapsed="false">
      <c r="A2320" s="14"/>
      <c r="B2320" s="14"/>
      <c r="C2320" s="15"/>
      <c r="D2320" s="15"/>
      <c r="E2320" s="15"/>
      <c r="F2320" s="9" t="str">
        <f aca="false">IF($A2320="","",IF(COUNTIF($A$2:$A$3001,$A2320)&gt;1,"DUPLICATE",""))</f>
        <v/>
      </c>
      <c r="G2320" s="9" t="str">
        <f aca="false">IF($A2320="","",IF(COUNTIF('3. Layout Parts'!$A$2:$A$3001,$A2320)=0,"NOT ON BOARD","OK"))</f>
        <v/>
      </c>
    </row>
    <row r="2321" customFormat="false" ht="15" hidden="false" customHeight="false" outlineLevel="0" collapsed="false">
      <c r="A2321" s="14"/>
      <c r="B2321" s="14"/>
      <c r="C2321" s="15"/>
      <c r="D2321" s="15"/>
      <c r="E2321" s="15"/>
      <c r="F2321" s="9" t="str">
        <f aca="false">IF($A2321="","",IF(COUNTIF($A$2:$A$3001,$A2321)&gt;1,"DUPLICATE",""))</f>
        <v/>
      </c>
      <c r="G2321" s="9" t="str">
        <f aca="false">IF($A2321="","",IF(COUNTIF('3. Layout Parts'!$A$2:$A$3001,$A2321)=0,"NOT ON BOARD","OK"))</f>
        <v/>
      </c>
    </row>
    <row r="2322" customFormat="false" ht="15" hidden="false" customHeight="false" outlineLevel="0" collapsed="false">
      <c r="A2322" s="14"/>
      <c r="B2322" s="14"/>
      <c r="C2322" s="15"/>
      <c r="D2322" s="15"/>
      <c r="E2322" s="15"/>
      <c r="F2322" s="9" t="str">
        <f aca="false">IF($A2322="","",IF(COUNTIF($A$2:$A$3001,$A2322)&gt;1,"DUPLICATE",""))</f>
        <v/>
      </c>
      <c r="G2322" s="9" t="str">
        <f aca="false">IF($A2322="","",IF(COUNTIF('3. Layout Parts'!$A$2:$A$3001,$A2322)=0,"NOT ON BOARD","OK"))</f>
        <v/>
      </c>
    </row>
    <row r="2323" customFormat="false" ht="15" hidden="false" customHeight="false" outlineLevel="0" collapsed="false">
      <c r="A2323" s="14"/>
      <c r="B2323" s="14"/>
      <c r="C2323" s="15"/>
      <c r="D2323" s="15"/>
      <c r="E2323" s="15"/>
      <c r="F2323" s="9" t="str">
        <f aca="false">IF($A2323="","",IF(COUNTIF($A$2:$A$3001,$A2323)&gt;1,"DUPLICATE",""))</f>
        <v/>
      </c>
      <c r="G2323" s="9" t="str">
        <f aca="false">IF($A2323="","",IF(COUNTIF('3. Layout Parts'!$A$2:$A$3001,$A2323)=0,"NOT ON BOARD","OK"))</f>
        <v/>
      </c>
    </row>
    <row r="2324" customFormat="false" ht="15" hidden="false" customHeight="false" outlineLevel="0" collapsed="false">
      <c r="A2324" s="14"/>
      <c r="B2324" s="14"/>
      <c r="C2324" s="15"/>
      <c r="D2324" s="15"/>
      <c r="E2324" s="15"/>
      <c r="F2324" s="9" t="str">
        <f aca="false">IF($A2324="","",IF(COUNTIF($A$2:$A$3001,$A2324)&gt;1,"DUPLICATE",""))</f>
        <v/>
      </c>
      <c r="G2324" s="9" t="str">
        <f aca="false">IF($A2324="","",IF(COUNTIF('3. Layout Parts'!$A$2:$A$3001,$A2324)=0,"NOT ON BOARD","OK"))</f>
        <v/>
      </c>
    </row>
    <row r="2325" customFormat="false" ht="15" hidden="false" customHeight="false" outlineLevel="0" collapsed="false">
      <c r="A2325" s="14"/>
      <c r="B2325" s="14"/>
      <c r="C2325" s="15"/>
      <c r="D2325" s="15"/>
      <c r="E2325" s="15"/>
      <c r="F2325" s="9" t="str">
        <f aca="false">IF($A2325="","",IF(COUNTIF($A$2:$A$3001,$A2325)&gt;1,"DUPLICATE",""))</f>
        <v/>
      </c>
      <c r="G2325" s="9" t="str">
        <f aca="false">IF($A2325="","",IF(COUNTIF('3. Layout Parts'!$A$2:$A$3001,$A2325)=0,"NOT ON BOARD","OK"))</f>
        <v/>
      </c>
    </row>
    <row r="2326" customFormat="false" ht="15" hidden="false" customHeight="false" outlineLevel="0" collapsed="false">
      <c r="A2326" s="14"/>
      <c r="B2326" s="14"/>
      <c r="C2326" s="15"/>
      <c r="D2326" s="15"/>
      <c r="E2326" s="15"/>
      <c r="F2326" s="9" t="str">
        <f aca="false">IF($A2326="","",IF(COUNTIF($A$2:$A$3001,$A2326)&gt;1,"DUPLICATE",""))</f>
        <v/>
      </c>
      <c r="G2326" s="9" t="str">
        <f aca="false">IF($A2326="","",IF(COUNTIF('3. Layout Parts'!$A$2:$A$3001,$A2326)=0,"NOT ON BOARD","OK"))</f>
        <v/>
      </c>
    </row>
    <row r="2327" customFormat="false" ht="15" hidden="false" customHeight="false" outlineLevel="0" collapsed="false">
      <c r="A2327" s="14"/>
      <c r="B2327" s="14"/>
      <c r="C2327" s="15"/>
      <c r="D2327" s="15"/>
      <c r="E2327" s="15"/>
      <c r="F2327" s="9" t="str">
        <f aca="false">IF($A2327="","",IF(COUNTIF($A$2:$A$3001,$A2327)&gt;1,"DUPLICATE",""))</f>
        <v/>
      </c>
      <c r="G2327" s="9" t="str">
        <f aca="false">IF($A2327="","",IF(COUNTIF('3. Layout Parts'!$A$2:$A$3001,$A2327)=0,"NOT ON BOARD","OK"))</f>
        <v/>
      </c>
    </row>
    <row r="2328" customFormat="false" ht="15" hidden="false" customHeight="false" outlineLevel="0" collapsed="false">
      <c r="A2328" s="14"/>
      <c r="B2328" s="14"/>
      <c r="C2328" s="15"/>
      <c r="D2328" s="15"/>
      <c r="E2328" s="15"/>
      <c r="F2328" s="9" t="str">
        <f aca="false">IF($A2328="","",IF(COUNTIF($A$2:$A$3001,$A2328)&gt;1,"DUPLICATE",""))</f>
        <v/>
      </c>
      <c r="G2328" s="9" t="str">
        <f aca="false">IF($A2328="","",IF(COUNTIF('3. Layout Parts'!$A$2:$A$3001,$A2328)=0,"NOT ON BOARD","OK"))</f>
        <v/>
      </c>
    </row>
    <row r="2329" customFormat="false" ht="15" hidden="false" customHeight="false" outlineLevel="0" collapsed="false">
      <c r="A2329" s="14"/>
      <c r="B2329" s="14"/>
      <c r="C2329" s="15"/>
      <c r="D2329" s="15"/>
      <c r="E2329" s="15"/>
      <c r="F2329" s="9" t="str">
        <f aca="false">IF($A2329="","",IF(COUNTIF($A$2:$A$3001,$A2329)&gt;1,"DUPLICATE",""))</f>
        <v/>
      </c>
      <c r="G2329" s="9" t="str">
        <f aca="false">IF($A2329="","",IF(COUNTIF('3. Layout Parts'!$A$2:$A$3001,$A2329)=0,"NOT ON BOARD","OK"))</f>
        <v/>
      </c>
    </row>
    <row r="2330" customFormat="false" ht="15" hidden="false" customHeight="false" outlineLevel="0" collapsed="false">
      <c r="A2330" s="14"/>
      <c r="B2330" s="14"/>
      <c r="C2330" s="15"/>
      <c r="D2330" s="15"/>
      <c r="E2330" s="15"/>
      <c r="F2330" s="9" t="str">
        <f aca="false">IF($A2330="","",IF(COUNTIF($A$2:$A$3001,$A2330)&gt;1,"DUPLICATE",""))</f>
        <v/>
      </c>
      <c r="G2330" s="9" t="str">
        <f aca="false">IF($A2330="","",IF(COUNTIF('3. Layout Parts'!$A$2:$A$3001,$A2330)=0,"NOT ON BOARD","OK"))</f>
        <v/>
      </c>
    </row>
    <row r="2331" customFormat="false" ht="15" hidden="false" customHeight="false" outlineLevel="0" collapsed="false">
      <c r="A2331" s="14"/>
      <c r="B2331" s="14"/>
      <c r="C2331" s="15"/>
      <c r="D2331" s="15"/>
      <c r="E2331" s="15"/>
      <c r="F2331" s="9" t="str">
        <f aca="false">IF($A2331="","",IF(COUNTIF($A$2:$A$3001,$A2331)&gt;1,"DUPLICATE",""))</f>
        <v/>
      </c>
      <c r="G2331" s="9" t="str">
        <f aca="false">IF($A2331="","",IF(COUNTIF('3. Layout Parts'!$A$2:$A$3001,$A2331)=0,"NOT ON BOARD","OK"))</f>
        <v/>
      </c>
    </row>
    <row r="2332" customFormat="false" ht="15" hidden="false" customHeight="false" outlineLevel="0" collapsed="false">
      <c r="A2332" s="14"/>
      <c r="B2332" s="14"/>
      <c r="C2332" s="15"/>
      <c r="D2332" s="15"/>
      <c r="E2332" s="15"/>
      <c r="F2332" s="9" t="str">
        <f aca="false">IF($A2332="","",IF(COUNTIF($A$2:$A$3001,$A2332)&gt;1,"DUPLICATE",""))</f>
        <v/>
      </c>
      <c r="G2332" s="9" t="str">
        <f aca="false">IF($A2332="","",IF(COUNTIF('3. Layout Parts'!$A$2:$A$3001,$A2332)=0,"NOT ON BOARD","OK"))</f>
        <v/>
      </c>
    </row>
    <row r="2333" customFormat="false" ht="15" hidden="false" customHeight="false" outlineLevel="0" collapsed="false">
      <c r="A2333" s="14"/>
      <c r="B2333" s="14"/>
      <c r="C2333" s="15"/>
      <c r="D2333" s="15"/>
      <c r="E2333" s="15"/>
      <c r="F2333" s="9" t="str">
        <f aca="false">IF($A2333="","",IF(COUNTIF($A$2:$A$3001,$A2333)&gt;1,"DUPLICATE",""))</f>
        <v/>
      </c>
      <c r="G2333" s="9" t="str">
        <f aca="false">IF($A2333="","",IF(COUNTIF('3. Layout Parts'!$A$2:$A$3001,$A2333)=0,"NOT ON BOARD","OK"))</f>
        <v/>
      </c>
    </row>
    <row r="2334" customFormat="false" ht="15" hidden="false" customHeight="false" outlineLevel="0" collapsed="false">
      <c r="A2334" s="14"/>
      <c r="B2334" s="14"/>
      <c r="C2334" s="15"/>
      <c r="D2334" s="15"/>
      <c r="E2334" s="15"/>
      <c r="F2334" s="9" t="str">
        <f aca="false">IF($A2334="","",IF(COUNTIF($A$2:$A$3001,$A2334)&gt;1,"DUPLICATE",""))</f>
        <v/>
      </c>
      <c r="G2334" s="9" t="str">
        <f aca="false">IF($A2334="","",IF(COUNTIF('3. Layout Parts'!$A$2:$A$3001,$A2334)=0,"NOT ON BOARD","OK"))</f>
        <v/>
      </c>
    </row>
    <row r="2335" customFormat="false" ht="15" hidden="false" customHeight="false" outlineLevel="0" collapsed="false">
      <c r="A2335" s="14"/>
      <c r="B2335" s="14"/>
      <c r="C2335" s="15"/>
      <c r="D2335" s="15"/>
      <c r="E2335" s="15"/>
      <c r="F2335" s="9" t="str">
        <f aca="false">IF($A2335="","",IF(COUNTIF($A$2:$A$3001,$A2335)&gt;1,"DUPLICATE",""))</f>
        <v/>
      </c>
      <c r="G2335" s="9" t="str">
        <f aca="false">IF($A2335="","",IF(COUNTIF('3. Layout Parts'!$A$2:$A$3001,$A2335)=0,"NOT ON BOARD","OK"))</f>
        <v/>
      </c>
    </row>
    <row r="2336" customFormat="false" ht="15" hidden="false" customHeight="false" outlineLevel="0" collapsed="false">
      <c r="A2336" s="14"/>
      <c r="B2336" s="14"/>
      <c r="C2336" s="15"/>
      <c r="D2336" s="15"/>
      <c r="E2336" s="15"/>
      <c r="F2336" s="9" t="str">
        <f aca="false">IF($A2336="","",IF(COUNTIF($A$2:$A$3001,$A2336)&gt;1,"DUPLICATE",""))</f>
        <v/>
      </c>
      <c r="G2336" s="9" t="str">
        <f aca="false">IF($A2336="","",IF(COUNTIF('3. Layout Parts'!$A$2:$A$3001,$A2336)=0,"NOT ON BOARD","OK"))</f>
        <v/>
      </c>
    </row>
    <row r="2337" customFormat="false" ht="15" hidden="false" customHeight="false" outlineLevel="0" collapsed="false">
      <c r="A2337" s="14"/>
      <c r="B2337" s="14"/>
      <c r="C2337" s="15"/>
      <c r="D2337" s="15"/>
      <c r="E2337" s="15"/>
      <c r="F2337" s="9" t="str">
        <f aca="false">IF($A2337="","",IF(COUNTIF($A$2:$A$3001,$A2337)&gt;1,"DUPLICATE",""))</f>
        <v/>
      </c>
      <c r="G2337" s="9" t="str">
        <f aca="false">IF($A2337="","",IF(COUNTIF('3. Layout Parts'!$A$2:$A$3001,$A2337)=0,"NOT ON BOARD","OK"))</f>
        <v/>
      </c>
    </row>
    <row r="2338" customFormat="false" ht="15" hidden="false" customHeight="false" outlineLevel="0" collapsed="false">
      <c r="A2338" s="14"/>
      <c r="B2338" s="14"/>
      <c r="C2338" s="15"/>
      <c r="D2338" s="15"/>
      <c r="E2338" s="15"/>
      <c r="F2338" s="9" t="str">
        <f aca="false">IF($A2338="","",IF(COUNTIF($A$2:$A$3001,$A2338)&gt;1,"DUPLICATE",""))</f>
        <v/>
      </c>
      <c r="G2338" s="9" t="str">
        <f aca="false">IF($A2338="","",IF(COUNTIF('3. Layout Parts'!$A$2:$A$3001,$A2338)=0,"NOT ON BOARD","OK"))</f>
        <v/>
      </c>
    </row>
    <row r="2339" customFormat="false" ht="15" hidden="false" customHeight="false" outlineLevel="0" collapsed="false">
      <c r="A2339" s="14"/>
      <c r="B2339" s="14"/>
      <c r="C2339" s="15"/>
      <c r="D2339" s="15"/>
      <c r="E2339" s="15"/>
      <c r="F2339" s="9" t="str">
        <f aca="false">IF($A2339="","",IF(COUNTIF($A$2:$A$3001,$A2339)&gt;1,"DUPLICATE",""))</f>
        <v/>
      </c>
      <c r="G2339" s="9" t="str">
        <f aca="false">IF($A2339="","",IF(COUNTIF('3. Layout Parts'!$A$2:$A$3001,$A2339)=0,"NOT ON BOARD","OK"))</f>
        <v/>
      </c>
    </row>
    <row r="2340" customFormat="false" ht="15" hidden="false" customHeight="false" outlineLevel="0" collapsed="false">
      <c r="A2340" s="14"/>
      <c r="B2340" s="14"/>
      <c r="C2340" s="15"/>
      <c r="D2340" s="15"/>
      <c r="E2340" s="15"/>
      <c r="F2340" s="9" t="str">
        <f aca="false">IF($A2340="","",IF(COUNTIF($A$2:$A$3001,$A2340)&gt;1,"DUPLICATE",""))</f>
        <v/>
      </c>
      <c r="G2340" s="9" t="str">
        <f aca="false">IF($A2340="","",IF(COUNTIF('3. Layout Parts'!$A$2:$A$3001,$A2340)=0,"NOT ON BOARD","OK"))</f>
        <v/>
      </c>
    </row>
    <row r="2341" customFormat="false" ht="15" hidden="false" customHeight="false" outlineLevel="0" collapsed="false">
      <c r="A2341" s="14"/>
      <c r="B2341" s="14"/>
      <c r="C2341" s="15"/>
      <c r="D2341" s="15"/>
      <c r="E2341" s="15"/>
      <c r="F2341" s="9" t="str">
        <f aca="false">IF($A2341="","",IF(COUNTIF($A$2:$A$3001,$A2341)&gt;1,"DUPLICATE",""))</f>
        <v/>
      </c>
      <c r="G2341" s="9" t="str">
        <f aca="false">IF($A2341="","",IF(COUNTIF('3. Layout Parts'!$A$2:$A$3001,$A2341)=0,"NOT ON BOARD","OK"))</f>
        <v/>
      </c>
    </row>
    <row r="2342" customFormat="false" ht="15" hidden="false" customHeight="false" outlineLevel="0" collapsed="false">
      <c r="A2342" s="14"/>
      <c r="B2342" s="14"/>
      <c r="C2342" s="15"/>
      <c r="D2342" s="15"/>
      <c r="E2342" s="15"/>
      <c r="F2342" s="9" t="str">
        <f aca="false">IF($A2342="","",IF(COUNTIF($A$2:$A$3001,$A2342)&gt;1,"DUPLICATE",""))</f>
        <v/>
      </c>
      <c r="G2342" s="9" t="str">
        <f aca="false">IF($A2342="","",IF(COUNTIF('3. Layout Parts'!$A$2:$A$3001,$A2342)=0,"NOT ON BOARD","OK"))</f>
        <v/>
      </c>
    </row>
    <row r="2343" customFormat="false" ht="15" hidden="false" customHeight="false" outlineLevel="0" collapsed="false">
      <c r="A2343" s="14"/>
      <c r="B2343" s="14"/>
      <c r="C2343" s="15"/>
      <c r="D2343" s="15"/>
      <c r="E2343" s="15"/>
      <c r="F2343" s="9" t="str">
        <f aca="false">IF($A2343="","",IF(COUNTIF($A$2:$A$3001,$A2343)&gt;1,"DUPLICATE",""))</f>
        <v/>
      </c>
      <c r="G2343" s="9" t="str">
        <f aca="false">IF($A2343="","",IF(COUNTIF('3. Layout Parts'!$A$2:$A$3001,$A2343)=0,"NOT ON BOARD","OK"))</f>
        <v/>
      </c>
    </row>
    <row r="2344" customFormat="false" ht="15" hidden="false" customHeight="false" outlineLevel="0" collapsed="false">
      <c r="A2344" s="14"/>
      <c r="B2344" s="14"/>
      <c r="C2344" s="15"/>
      <c r="D2344" s="15"/>
      <c r="E2344" s="15"/>
      <c r="F2344" s="9" t="str">
        <f aca="false">IF($A2344="","",IF(COUNTIF($A$2:$A$3001,$A2344)&gt;1,"DUPLICATE",""))</f>
        <v/>
      </c>
      <c r="G2344" s="9" t="str">
        <f aca="false">IF($A2344="","",IF(COUNTIF('3. Layout Parts'!$A$2:$A$3001,$A2344)=0,"NOT ON BOARD","OK"))</f>
        <v/>
      </c>
    </row>
    <row r="2345" customFormat="false" ht="15" hidden="false" customHeight="false" outlineLevel="0" collapsed="false">
      <c r="A2345" s="14"/>
      <c r="B2345" s="14"/>
      <c r="C2345" s="15"/>
      <c r="D2345" s="15"/>
      <c r="E2345" s="15"/>
      <c r="F2345" s="9" t="str">
        <f aca="false">IF($A2345="","",IF(COUNTIF($A$2:$A$3001,$A2345)&gt;1,"DUPLICATE",""))</f>
        <v/>
      </c>
      <c r="G2345" s="9" t="str">
        <f aca="false">IF($A2345="","",IF(COUNTIF('3. Layout Parts'!$A$2:$A$3001,$A2345)=0,"NOT ON BOARD","OK"))</f>
        <v/>
      </c>
    </row>
    <row r="2346" customFormat="false" ht="15" hidden="false" customHeight="false" outlineLevel="0" collapsed="false">
      <c r="A2346" s="14"/>
      <c r="B2346" s="14"/>
      <c r="C2346" s="15"/>
      <c r="D2346" s="15"/>
      <c r="E2346" s="15"/>
      <c r="F2346" s="9" t="str">
        <f aca="false">IF($A2346="","",IF(COUNTIF($A$2:$A$3001,$A2346)&gt;1,"DUPLICATE",""))</f>
        <v/>
      </c>
      <c r="G2346" s="9" t="str">
        <f aca="false">IF($A2346="","",IF(COUNTIF('3. Layout Parts'!$A$2:$A$3001,$A2346)=0,"NOT ON BOARD","OK"))</f>
        <v/>
      </c>
    </row>
    <row r="2347" customFormat="false" ht="15" hidden="false" customHeight="false" outlineLevel="0" collapsed="false">
      <c r="A2347" s="14"/>
      <c r="B2347" s="14"/>
      <c r="C2347" s="15"/>
      <c r="D2347" s="15"/>
      <c r="E2347" s="15"/>
      <c r="F2347" s="9" t="str">
        <f aca="false">IF($A2347="","",IF(COUNTIF($A$2:$A$3001,$A2347)&gt;1,"DUPLICATE",""))</f>
        <v/>
      </c>
      <c r="G2347" s="9" t="str">
        <f aca="false">IF($A2347="","",IF(COUNTIF('3. Layout Parts'!$A$2:$A$3001,$A2347)=0,"NOT ON BOARD","OK"))</f>
        <v/>
      </c>
    </row>
    <row r="2348" customFormat="false" ht="15" hidden="false" customHeight="false" outlineLevel="0" collapsed="false">
      <c r="A2348" s="14"/>
      <c r="B2348" s="14"/>
      <c r="C2348" s="15"/>
      <c r="D2348" s="15"/>
      <c r="E2348" s="15"/>
      <c r="F2348" s="9" t="str">
        <f aca="false">IF($A2348="","",IF(COUNTIF($A$2:$A$3001,$A2348)&gt;1,"DUPLICATE",""))</f>
        <v/>
      </c>
      <c r="G2348" s="9" t="str">
        <f aca="false">IF($A2348="","",IF(COUNTIF('3. Layout Parts'!$A$2:$A$3001,$A2348)=0,"NOT ON BOARD","OK"))</f>
        <v/>
      </c>
    </row>
    <row r="2349" customFormat="false" ht="15" hidden="false" customHeight="false" outlineLevel="0" collapsed="false">
      <c r="A2349" s="14"/>
      <c r="B2349" s="14"/>
      <c r="C2349" s="15"/>
      <c r="D2349" s="15"/>
      <c r="E2349" s="15"/>
      <c r="F2349" s="9" t="str">
        <f aca="false">IF($A2349="","",IF(COUNTIF($A$2:$A$3001,$A2349)&gt;1,"DUPLICATE",""))</f>
        <v/>
      </c>
      <c r="G2349" s="9" t="str">
        <f aca="false">IF($A2349="","",IF(COUNTIF('3. Layout Parts'!$A$2:$A$3001,$A2349)=0,"NOT ON BOARD","OK"))</f>
        <v/>
      </c>
    </row>
    <row r="2350" customFormat="false" ht="15" hidden="false" customHeight="false" outlineLevel="0" collapsed="false">
      <c r="A2350" s="14"/>
      <c r="B2350" s="14"/>
      <c r="C2350" s="15"/>
      <c r="D2350" s="15"/>
      <c r="E2350" s="15"/>
      <c r="F2350" s="9" t="str">
        <f aca="false">IF($A2350="","",IF(COUNTIF($A$2:$A$3001,$A2350)&gt;1,"DUPLICATE",""))</f>
        <v/>
      </c>
      <c r="G2350" s="9" t="str">
        <f aca="false">IF($A2350="","",IF(COUNTIF('3. Layout Parts'!$A$2:$A$3001,$A2350)=0,"NOT ON BOARD","OK"))</f>
        <v/>
      </c>
    </row>
    <row r="2351" customFormat="false" ht="15" hidden="false" customHeight="false" outlineLevel="0" collapsed="false">
      <c r="A2351" s="14"/>
      <c r="B2351" s="14"/>
      <c r="C2351" s="15"/>
      <c r="D2351" s="15"/>
      <c r="E2351" s="15"/>
      <c r="F2351" s="9" t="str">
        <f aca="false">IF($A2351="","",IF(COUNTIF($A$2:$A$3001,$A2351)&gt;1,"DUPLICATE",""))</f>
        <v/>
      </c>
      <c r="G2351" s="9" t="str">
        <f aca="false">IF($A2351="","",IF(COUNTIF('3. Layout Parts'!$A$2:$A$3001,$A2351)=0,"NOT ON BOARD","OK"))</f>
        <v/>
      </c>
    </row>
    <row r="2352" customFormat="false" ht="15" hidden="false" customHeight="false" outlineLevel="0" collapsed="false">
      <c r="A2352" s="14"/>
      <c r="B2352" s="14"/>
      <c r="C2352" s="15"/>
      <c r="D2352" s="15"/>
      <c r="E2352" s="15"/>
      <c r="F2352" s="9" t="str">
        <f aca="false">IF($A2352="","",IF(COUNTIF($A$2:$A$3001,$A2352)&gt;1,"DUPLICATE",""))</f>
        <v/>
      </c>
      <c r="G2352" s="9" t="str">
        <f aca="false">IF($A2352="","",IF(COUNTIF('3. Layout Parts'!$A$2:$A$3001,$A2352)=0,"NOT ON BOARD","OK"))</f>
        <v/>
      </c>
    </row>
    <row r="2353" customFormat="false" ht="15" hidden="false" customHeight="false" outlineLevel="0" collapsed="false">
      <c r="A2353" s="14"/>
      <c r="B2353" s="14"/>
      <c r="C2353" s="15"/>
      <c r="D2353" s="15"/>
      <c r="E2353" s="15"/>
      <c r="F2353" s="9" t="str">
        <f aca="false">IF($A2353="","",IF(COUNTIF($A$2:$A$3001,$A2353)&gt;1,"DUPLICATE",""))</f>
        <v/>
      </c>
      <c r="G2353" s="9" t="str">
        <f aca="false">IF($A2353="","",IF(COUNTIF('3. Layout Parts'!$A$2:$A$3001,$A2353)=0,"NOT ON BOARD","OK"))</f>
        <v/>
      </c>
    </row>
    <row r="2354" customFormat="false" ht="15" hidden="false" customHeight="false" outlineLevel="0" collapsed="false">
      <c r="A2354" s="14"/>
      <c r="B2354" s="14"/>
      <c r="C2354" s="15"/>
      <c r="D2354" s="15"/>
      <c r="E2354" s="15"/>
      <c r="F2354" s="9" t="str">
        <f aca="false">IF($A2354="","",IF(COUNTIF($A$2:$A$3001,$A2354)&gt;1,"DUPLICATE",""))</f>
        <v/>
      </c>
      <c r="G2354" s="9" t="str">
        <f aca="false">IF($A2354="","",IF(COUNTIF('3. Layout Parts'!$A$2:$A$3001,$A2354)=0,"NOT ON BOARD","OK"))</f>
        <v/>
      </c>
    </row>
    <row r="2355" customFormat="false" ht="15" hidden="false" customHeight="false" outlineLevel="0" collapsed="false">
      <c r="A2355" s="14"/>
      <c r="B2355" s="14"/>
      <c r="C2355" s="15"/>
      <c r="D2355" s="15"/>
      <c r="E2355" s="15"/>
      <c r="F2355" s="9" t="str">
        <f aca="false">IF($A2355="","",IF(COUNTIF($A$2:$A$3001,$A2355)&gt;1,"DUPLICATE",""))</f>
        <v/>
      </c>
      <c r="G2355" s="9" t="str">
        <f aca="false">IF($A2355="","",IF(COUNTIF('3. Layout Parts'!$A$2:$A$3001,$A2355)=0,"NOT ON BOARD","OK"))</f>
        <v/>
      </c>
    </row>
    <row r="2356" customFormat="false" ht="15" hidden="false" customHeight="false" outlineLevel="0" collapsed="false">
      <c r="A2356" s="14"/>
      <c r="B2356" s="14"/>
      <c r="C2356" s="15"/>
      <c r="D2356" s="15"/>
      <c r="E2356" s="15"/>
      <c r="F2356" s="9" t="str">
        <f aca="false">IF($A2356="","",IF(COUNTIF($A$2:$A$3001,$A2356)&gt;1,"DUPLICATE",""))</f>
        <v/>
      </c>
      <c r="G2356" s="9" t="str">
        <f aca="false">IF($A2356="","",IF(COUNTIF('3. Layout Parts'!$A$2:$A$3001,$A2356)=0,"NOT ON BOARD","OK"))</f>
        <v/>
      </c>
    </row>
    <row r="2357" customFormat="false" ht="15" hidden="false" customHeight="false" outlineLevel="0" collapsed="false">
      <c r="A2357" s="14"/>
      <c r="B2357" s="14"/>
      <c r="C2357" s="15"/>
      <c r="D2357" s="15"/>
      <c r="E2357" s="15"/>
      <c r="F2357" s="9" t="str">
        <f aca="false">IF($A2357="","",IF(COUNTIF($A$2:$A$3001,$A2357)&gt;1,"DUPLICATE",""))</f>
        <v/>
      </c>
      <c r="G2357" s="9" t="str">
        <f aca="false">IF($A2357="","",IF(COUNTIF('3. Layout Parts'!$A$2:$A$3001,$A2357)=0,"NOT ON BOARD","OK"))</f>
        <v/>
      </c>
    </row>
    <row r="2358" customFormat="false" ht="15" hidden="false" customHeight="false" outlineLevel="0" collapsed="false">
      <c r="A2358" s="14"/>
      <c r="B2358" s="14"/>
      <c r="C2358" s="15"/>
      <c r="D2358" s="15"/>
      <c r="E2358" s="15"/>
      <c r="F2358" s="9" t="str">
        <f aca="false">IF($A2358="","",IF(COUNTIF($A$2:$A$3001,$A2358)&gt;1,"DUPLICATE",""))</f>
        <v/>
      </c>
      <c r="G2358" s="9" t="str">
        <f aca="false">IF($A2358="","",IF(COUNTIF('3. Layout Parts'!$A$2:$A$3001,$A2358)=0,"NOT ON BOARD","OK"))</f>
        <v/>
      </c>
    </row>
    <row r="2359" customFormat="false" ht="15" hidden="false" customHeight="false" outlineLevel="0" collapsed="false">
      <c r="A2359" s="14"/>
      <c r="B2359" s="14"/>
      <c r="C2359" s="15"/>
      <c r="D2359" s="15"/>
      <c r="E2359" s="15"/>
      <c r="F2359" s="9" t="str">
        <f aca="false">IF($A2359="","",IF(COUNTIF($A$2:$A$3001,$A2359)&gt;1,"DUPLICATE",""))</f>
        <v/>
      </c>
      <c r="G2359" s="9" t="str">
        <f aca="false">IF($A2359="","",IF(COUNTIF('3. Layout Parts'!$A$2:$A$3001,$A2359)=0,"NOT ON BOARD","OK"))</f>
        <v/>
      </c>
    </row>
    <row r="2360" customFormat="false" ht="15" hidden="false" customHeight="false" outlineLevel="0" collapsed="false">
      <c r="A2360" s="14"/>
      <c r="B2360" s="14"/>
      <c r="C2360" s="15"/>
      <c r="D2360" s="15"/>
      <c r="E2360" s="15"/>
      <c r="F2360" s="9" t="str">
        <f aca="false">IF($A2360="","",IF(COUNTIF($A$2:$A$3001,$A2360)&gt;1,"DUPLICATE",""))</f>
        <v/>
      </c>
      <c r="G2360" s="9" t="str">
        <f aca="false">IF($A2360="","",IF(COUNTIF('3. Layout Parts'!$A$2:$A$3001,$A2360)=0,"NOT ON BOARD","OK"))</f>
        <v/>
      </c>
    </row>
    <row r="2361" customFormat="false" ht="15" hidden="false" customHeight="false" outlineLevel="0" collapsed="false">
      <c r="A2361" s="14"/>
      <c r="B2361" s="14"/>
      <c r="C2361" s="15"/>
      <c r="D2361" s="15"/>
      <c r="E2361" s="15"/>
      <c r="F2361" s="9" t="str">
        <f aca="false">IF($A2361="","",IF(COUNTIF($A$2:$A$3001,$A2361)&gt;1,"DUPLICATE",""))</f>
        <v/>
      </c>
      <c r="G2361" s="9" t="str">
        <f aca="false">IF($A2361="","",IF(COUNTIF('3. Layout Parts'!$A$2:$A$3001,$A2361)=0,"NOT ON BOARD","OK"))</f>
        <v/>
      </c>
    </row>
    <row r="2362" customFormat="false" ht="15" hidden="false" customHeight="false" outlineLevel="0" collapsed="false">
      <c r="A2362" s="14"/>
      <c r="B2362" s="14"/>
      <c r="C2362" s="15"/>
      <c r="D2362" s="15"/>
      <c r="E2362" s="15"/>
      <c r="F2362" s="9" t="str">
        <f aca="false">IF($A2362="","",IF(COUNTIF($A$2:$A$3001,$A2362)&gt;1,"DUPLICATE",""))</f>
        <v/>
      </c>
      <c r="G2362" s="9" t="str">
        <f aca="false">IF($A2362="","",IF(COUNTIF('3. Layout Parts'!$A$2:$A$3001,$A2362)=0,"NOT ON BOARD","OK"))</f>
        <v/>
      </c>
    </row>
    <row r="2363" customFormat="false" ht="15" hidden="false" customHeight="false" outlineLevel="0" collapsed="false">
      <c r="A2363" s="14"/>
      <c r="B2363" s="14"/>
      <c r="C2363" s="15"/>
      <c r="D2363" s="15"/>
      <c r="E2363" s="15"/>
      <c r="F2363" s="9" t="str">
        <f aca="false">IF($A2363="","",IF(COUNTIF($A$2:$A$3001,$A2363)&gt;1,"DUPLICATE",""))</f>
        <v/>
      </c>
      <c r="G2363" s="9" t="str">
        <f aca="false">IF($A2363="","",IF(COUNTIF('3. Layout Parts'!$A$2:$A$3001,$A2363)=0,"NOT ON BOARD","OK"))</f>
        <v/>
      </c>
    </row>
    <row r="2364" customFormat="false" ht="15" hidden="false" customHeight="false" outlineLevel="0" collapsed="false">
      <c r="A2364" s="14"/>
      <c r="B2364" s="14"/>
      <c r="C2364" s="15"/>
      <c r="D2364" s="15"/>
      <c r="E2364" s="15"/>
      <c r="F2364" s="9" t="str">
        <f aca="false">IF($A2364="","",IF(COUNTIF($A$2:$A$3001,$A2364)&gt;1,"DUPLICATE",""))</f>
        <v/>
      </c>
      <c r="G2364" s="9" t="str">
        <f aca="false">IF($A2364="","",IF(COUNTIF('3. Layout Parts'!$A$2:$A$3001,$A2364)=0,"NOT ON BOARD","OK"))</f>
        <v/>
      </c>
    </row>
    <row r="2365" customFormat="false" ht="15" hidden="false" customHeight="false" outlineLevel="0" collapsed="false">
      <c r="A2365" s="14"/>
      <c r="B2365" s="14"/>
      <c r="C2365" s="15"/>
      <c r="D2365" s="15"/>
      <c r="E2365" s="15"/>
      <c r="F2365" s="9" t="str">
        <f aca="false">IF($A2365="","",IF(COUNTIF($A$2:$A$3001,$A2365)&gt;1,"DUPLICATE",""))</f>
        <v/>
      </c>
      <c r="G2365" s="9" t="str">
        <f aca="false">IF($A2365="","",IF(COUNTIF('3. Layout Parts'!$A$2:$A$3001,$A2365)=0,"NOT ON BOARD","OK"))</f>
        <v/>
      </c>
    </row>
    <row r="2366" customFormat="false" ht="15" hidden="false" customHeight="false" outlineLevel="0" collapsed="false">
      <c r="A2366" s="14"/>
      <c r="B2366" s="14"/>
      <c r="C2366" s="15"/>
      <c r="D2366" s="15"/>
      <c r="E2366" s="15"/>
      <c r="F2366" s="9" t="str">
        <f aca="false">IF($A2366="","",IF(COUNTIF($A$2:$A$3001,$A2366)&gt;1,"DUPLICATE",""))</f>
        <v/>
      </c>
      <c r="G2366" s="9" t="str">
        <f aca="false">IF($A2366="","",IF(COUNTIF('3. Layout Parts'!$A$2:$A$3001,$A2366)=0,"NOT ON BOARD","OK"))</f>
        <v/>
      </c>
    </row>
    <row r="2367" customFormat="false" ht="15" hidden="false" customHeight="false" outlineLevel="0" collapsed="false">
      <c r="A2367" s="14"/>
      <c r="B2367" s="14"/>
      <c r="C2367" s="15"/>
      <c r="D2367" s="15"/>
      <c r="E2367" s="15"/>
      <c r="F2367" s="9" t="str">
        <f aca="false">IF($A2367="","",IF(COUNTIF($A$2:$A$3001,$A2367)&gt;1,"DUPLICATE",""))</f>
        <v/>
      </c>
      <c r="G2367" s="9" t="str">
        <f aca="false">IF($A2367="","",IF(COUNTIF('3. Layout Parts'!$A$2:$A$3001,$A2367)=0,"NOT ON BOARD","OK"))</f>
        <v/>
      </c>
    </row>
    <row r="2368" customFormat="false" ht="15" hidden="false" customHeight="false" outlineLevel="0" collapsed="false">
      <c r="A2368" s="14"/>
      <c r="B2368" s="14"/>
      <c r="C2368" s="15"/>
      <c r="D2368" s="15"/>
      <c r="E2368" s="15"/>
      <c r="F2368" s="9" t="str">
        <f aca="false">IF($A2368="","",IF(COUNTIF($A$2:$A$3001,$A2368)&gt;1,"DUPLICATE",""))</f>
        <v/>
      </c>
      <c r="G2368" s="9" t="str">
        <f aca="false">IF($A2368="","",IF(COUNTIF('3. Layout Parts'!$A$2:$A$3001,$A2368)=0,"NOT ON BOARD","OK"))</f>
        <v/>
      </c>
    </row>
    <row r="2369" customFormat="false" ht="15" hidden="false" customHeight="false" outlineLevel="0" collapsed="false">
      <c r="A2369" s="14"/>
      <c r="B2369" s="14"/>
      <c r="C2369" s="15"/>
      <c r="D2369" s="15"/>
      <c r="E2369" s="15"/>
      <c r="F2369" s="9" t="str">
        <f aca="false">IF($A2369="","",IF(COUNTIF($A$2:$A$3001,$A2369)&gt;1,"DUPLICATE",""))</f>
        <v/>
      </c>
      <c r="G2369" s="9" t="str">
        <f aca="false">IF($A2369="","",IF(COUNTIF('3. Layout Parts'!$A$2:$A$3001,$A2369)=0,"NOT ON BOARD","OK"))</f>
        <v/>
      </c>
    </row>
    <row r="2370" customFormat="false" ht="15" hidden="false" customHeight="false" outlineLevel="0" collapsed="false">
      <c r="A2370" s="14"/>
      <c r="B2370" s="14"/>
      <c r="C2370" s="15"/>
      <c r="D2370" s="15"/>
      <c r="E2370" s="15"/>
      <c r="F2370" s="9" t="str">
        <f aca="false">IF($A2370="","",IF(COUNTIF($A$2:$A$3001,$A2370)&gt;1,"DUPLICATE",""))</f>
        <v/>
      </c>
      <c r="G2370" s="9" t="str">
        <f aca="false">IF($A2370="","",IF(COUNTIF('3. Layout Parts'!$A$2:$A$3001,$A2370)=0,"NOT ON BOARD","OK"))</f>
        <v/>
      </c>
    </row>
    <row r="2371" customFormat="false" ht="15" hidden="false" customHeight="false" outlineLevel="0" collapsed="false">
      <c r="A2371" s="14"/>
      <c r="B2371" s="14"/>
      <c r="C2371" s="15"/>
      <c r="D2371" s="15"/>
      <c r="E2371" s="15"/>
      <c r="F2371" s="9" t="str">
        <f aca="false">IF($A2371="","",IF(COUNTIF($A$2:$A$3001,$A2371)&gt;1,"DUPLICATE",""))</f>
        <v/>
      </c>
      <c r="G2371" s="9" t="str">
        <f aca="false">IF($A2371="","",IF(COUNTIF('3. Layout Parts'!$A$2:$A$3001,$A2371)=0,"NOT ON BOARD","OK"))</f>
        <v/>
      </c>
    </row>
    <row r="2372" customFormat="false" ht="15" hidden="false" customHeight="false" outlineLevel="0" collapsed="false">
      <c r="A2372" s="14"/>
      <c r="B2372" s="14"/>
      <c r="C2372" s="15"/>
      <c r="D2372" s="15"/>
      <c r="E2372" s="15"/>
      <c r="F2372" s="9" t="str">
        <f aca="false">IF($A2372="","",IF(COUNTIF($A$2:$A$3001,$A2372)&gt;1,"DUPLICATE",""))</f>
        <v/>
      </c>
      <c r="G2372" s="9" t="str">
        <f aca="false">IF($A2372="","",IF(COUNTIF('3. Layout Parts'!$A$2:$A$3001,$A2372)=0,"NOT ON BOARD","OK"))</f>
        <v/>
      </c>
    </row>
    <row r="2373" customFormat="false" ht="15" hidden="false" customHeight="false" outlineLevel="0" collapsed="false">
      <c r="A2373" s="14"/>
      <c r="B2373" s="14"/>
      <c r="C2373" s="15"/>
      <c r="D2373" s="15"/>
      <c r="E2373" s="15"/>
      <c r="F2373" s="9" t="str">
        <f aca="false">IF($A2373="","",IF(COUNTIF($A$2:$A$3001,$A2373)&gt;1,"DUPLICATE",""))</f>
        <v/>
      </c>
      <c r="G2373" s="9" t="str">
        <f aca="false">IF($A2373="","",IF(COUNTIF('3. Layout Parts'!$A$2:$A$3001,$A2373)=0,"NOT ON BOARD","OK"))</f>
        <v/>
      </c>
    </row>
    <row r="2374" customFormat="false" ht="15" hidden="false" customHeight="false" outlineLevel="0" collapsed="false">
      <c r="A2374" s="14"/>
      <c r="B2374" s="14"/>
      <c r="C2374" s="15"/>
      <c r="D2374" s="15"/>
      <c r="E2374" s="15"/>
      <c r="F2374" s="9" t="str">
        <f aca="false">IF($A2374="","",IF(COUNTIF($A$2:$A$3001,$A2374)&gt;1,"DUPLICATE",""))</f>
        <v/>
      </c>
      <c r="G2374" s="9" t="str">
        <f aca="false">IF($A2374="","",IF(COUNTIF('3. Layout Parts'!$A$2:$A$3001,$A2374)=0,"NOT ON BOARD","OK"))</f>
        <v/>
      </c>
    </row>
    <row r="2375" customFormat="false" ht="15" hidden="false" customHeight="false" outlineLevel="0" collapsed="false">
      <c r="A2375" s="14"/>
      <c r="B2375" s="14"/>
      <c r="C2375" s="15"/>
      <c r="D2375" s="15"/>
      <c r="E2375" s="15"/>
      <c r="F2375" s="9" t="str">
        <f aca="false">IF($A2375="","",IF(COUNTIF($A$2:$A$3001,$A2375)&gt;1,"DUPLICATE",""))</f>
        <v/>
      </c>
      <c r="G2375" s="9" t="str">
        <f aca="false">IF($A2375="","",IF(COUNTIF('3. Layout Parts'!$A$2:$A$3001,$A2375)=0,"NOT ON BOARD","OK"))</f>
        <v/>
      </c>
    </row>
    <row r="2376" customFormat="false" ht="15" hidden="false" customHeight="false" outlineLevel="0" collapsed="false">
      <c r="A2376" s="14"/>
      <c r="B2376" s="14"/>
      <c r="C2376" s="15"/>
      <c r="D2376" s="15"/>
      <c r="E2376" s="15"/>
      <c r="F2376" s="9" t="str">
        <f aca="false">IF($A2376="","",IF(COUNTIF($A$2:$A$3001,$A2376)&gt;1,"DUPLICATE",""))</f>
        <v/>
      </c>
      <c r="G2376" s="9" t="str">
        <f aca="false">IF($A2376="","",IF(COUNTIF('3. Layout Parts'!$A$2:$A$3001,$A2376)=0,"NOT ON BOARD","OK"))</f>
        <v/>
      </c>
    </row>
    <row r="2377" customFormat="false" ht="15" hidden="false" customHeight="false" outlineLevel="0" collapsed="false">
      <c r="A2377" s="14"/>
      <c r="B2377" s="14"/>
      <c r="C2377" s="15"/>
      <c r="D2377" s="15"/>
      <c r="E2377" s="15"/>
      <c r="F2377" s="9" t="str">
        <f aca="false">IF($A2377="","",IF(COUNTIF($A$2:$A$3001,$A2377)&gt;1,"DUPLICATE",""))</f>
        <v/>
      </c>
      <c r="G2377" s="9" t="str">
        <f aca="false">IF($A2377="","",IF(COUNTIF('3. Layout Parts'!$A$2:$A$3001,$A2377)=0,"NOT ON BOARD","OK"))</f>
        <v/>
      </c>
    </row>
    <row r="2378" customFormat="false" ht="15" hidden="false" customHeight="false" outlineLevel="0" collapsed="false">
      <c r="A2378" s="14"/>
      <c r="B2378" s="14"/>
      <c r="C2378" s="15"/>
      <c r="D2378" s="15"/>
      <c r="E2378" s="15"/>
      <c r="F2378" s="9" t="str">
        <f aca="false">IF($A2378="","",IF(COUNTIF($A$2:$A$3001,$A2378)&gt;1,"DUPLICATE",""))</f>
        <v/>
      </c>
      <c r="G2378" s="9" t="str">
        <f aca="false">IF($A2378="","",IF(COUNTIF('3. Layout Parts'!$A$2:$A$3001,$A2378)=0,"NOT ON BOARD","OK"))</f>
        <v/>
      </c>
    </row>
    <row r="2379" customFormat="false" ht="15" hidden="false" customHeight="false" outlineLevel="0" collapsed="false">
      <c r="A2379" s="14"/>
      <c r="B2379" s="14"/>
      <c r="C2379" s="15"/>
      <c r="D2379" s="15"/>
      <c r="E2379" s="15"/>
      <c r="F2379" s="9" t="str">
        <f aca="false">IF($A2379="","",IF(COUNTIF($A$2:$A$3001,$A2379)&gt;1,"DUPLICATE",""))</f>
        <v/>
      </c>
      <c r="G2379" s="9" t="str">
        <f aca="false">IF($A2379="","",IF(COUNTIF('3. Layout Parts'!$A$2:$A$3001,$A2379)=0,"NOT ON BOARD","OK"))</f>
        <v/>
      </c>
    </row>
    <row r="2380" customFormat="false" ht="15" hidden="false" customHeight="false" outlineLevel="0" collapsed="false">
      <c r="A2380" s="14"/>
      <c r="B2380" s="14"/>
      <c r="C2380" s="15"/>
      <c r="D2380" s="15"/>
      <c r="E2380" s="15"/>
      <c r="F2380" s="9" t="str">
        <f aca="false">IF($A2380="","",IF(COUNTIF($A$2:$A$3001,$A2380)&gt;1,"DUPLICATE",""))</f>
        <v/>
      </c>
      <c r="G2380" s="9" t="str">
        <f aca="false">IF($A2380="","",IF(COUNTIF('3. Layout Parts'!$A$2:$A$3001,$A2380)=0,"NOT ON BOARD","OK"))</f>
        <v/>
      </c>
    </row>
    <row r="2381" customFormat="false" ht="15" hidden="false" customHeight="false" outlineLevel="0" collapsed="false">
      <c r="A2381" s="14"/>
      <c r="B2381" s="14"/>
      <c r="C2381" s="15"/>
      <c r="D2381" s="15"/>
      <c r="E2381" s="15"/>
      <c r="F2381" s="9" t="str">
        <f aca="false">IF($A2381="","",IF(COUNTIF($A$2:$A$3001,$A2381)&gt;1,"DUPLICATE",""))</f>
        <v/>
      </c>
      <c r="G2381" s="9" t="str">
        <f aca="false">IF($A2381="","",IF(COUNTIF('3. Layout Parts'!$A$2:$A$3001,$A2381)=0,"NOT ON BOARD","OK"))</f>
        <v/>
      </c>
    </row>
    <row r="2382" customFormat="false" ht="15" hidden="false" customHeight="false" outlineLevel="0" collapsed="false">
      <c r="A2382" s="14"/>
      <c r="B2382" s="14"/>
      <c r="C2382" s="15"/>
      <c r="D2382" s="15"/>
      <c r="E2382" s="15"/>
      <c r="F2382" s="9" t="str">
        <f aca="false">IF($A2382="","",IF(COUNTIF($A$2:$A$3001,$A2382)&gt;1,"DUPLICATE",""))</f>
        <v/>
      </c>
      <c r="G2382" s="9" t="str">
        <f aca="false">IF($A2382="","",IF(COUNTIF('3. Layout Parts'!$A$2:$A$3001,$A2382)=0,"NOT ON BOARD","OK"))</f>
        <v/>
      </c>
    </row>
    <row r="2383" customFormat="false" ht="15" hidden="false" customHeight="false" outlineLevel="0" collapsed="false">
      <c r="A2383" s="14"/>
      <c r="B2383" s="14"/>
      <c r="C2383" s="15"/>
      <c r="D2383" s="15"/>
      <c r="E2383" s="15"/>
      <c r="F2383" s="9" t="str">
        <f aca="false">IF($A2383="","",IF(COUNTIF($A$2:$A$3001,$A2383)&gt;1,"DUPLICATE",""))</f>
        <v/>
      </c>
      <c r="G2383" s="9" t="str">
        <f aca="false">IF($A2383="","",IF(COUNTIF('3. Layout Parts'!$A$2:$A$3001,$A2383)=0,"NOT ON BOARD","OK"))</f>
        <v/>
      </c>
    </row>
    <row r="2384" customFormat="false" ht="15" hidden="false" customHeight="false" outlineLevel="0" collapsed="false">
      <c r="A2384" s="14"/>
      <c r="B2384" s="14"/>
      <c r="C2384" s="15"/>
      <c r="D2384" s="15"/>
      <c r="E2384" s="15"/>
      <c r="F2384" s="9" t="str">
        <f aca="false">IF($A2384="","",IF(COUNTIF($A$2:$A$3001,$A2384)&gt;1,"DUPLICATE",""))</f>
        <v/>
      </c>
      <c r="G2384" s="9" t="str">
        <f aca="false">IF($A2384="","",IF(COUNTIF('3. Layout Parts'!$A$2:$A$3001,$A2384)=0,"NOT ON BOARD","OK"))</f>
        <v/>
      </c>
    </row>
    <row r="2385" customFormat="false" ht="15" hidden="false" customHeight="false" outlineLevel="0" collapsed="false">
      <c r="A2385" s="14"/>
      <c r="B2385" s="14"/>
      <c r="C2385" s="15"/>
      <c r="D2385" s="15"/>
      <c r="E2385" s="15"/>
      <c r="F2385" s="9" t="str">
        <f aca="false">IF($A2385="","",IF(COUNTIF($A$2:$A$3001,$A2385)&gt;1,"DUPLICATE",""))</f>
        <v/>
      </c>
      <c r="G2385" s="9" t="str">
        <f aca="false">IF($A2385="","",IF(COUNTIF('3. Layout Parts'!$A$2:$A$3001,$A2385)=0,"NOT ON BOARD","OK"))</f>
        <v/>
      </c>
    </row>
    <row r="2386" customFormat="false" ht="15" hidden="false" customHeight="false" outlineLevel="0" collapsed="false">
      <c r="A2386" s="14"/>
      <c r="B2386" s="14"/>
      <c r="C2386" s="15"/>
      <c r="D2386" s="15"/>
      <c r="E2386" s="15"/>
      <c r="F2386" s="9" t="str">
        <f aca="false">IF($A2386="","",IF(COUNTIF($A$2:$A$3001,$A2386)&gt;1,"DUPLICATE",""))</f>
        <v/>
      </c>
      <c r="G2386" s="9" t="str">
        <f aca="false">IF($A2386="","",IF(COUNTIF('3. Layout Parts'!$A$2:$A$3001,$A2386)=0,"NOT ON BOARD","OK"))</f>
        <v/>
      </c>
    </row>
    <row r="2387" customFormat="false" ht="15" hidden="false" customHeight="false" outlineLevel="0" collapsed="false">
      <c r="A2387" s="14"/>
      <c r="B2387" s="14"/>
      <c r="C2387" s="15"/>
      <c r="D2387" s="15"/>
      <c r="E2387" s="15"/>
      <c r="F2387" s="9" t="str">
        <f aca="false">IF($A2387="","",IF(COUNTIF($A$2:$A$3001,$A2387)&gt;1,"DUPLICATE",""))</f>
        <v/>
      </c>
      <c r="G2387" s="9" t="str">
        <f aca="false">IF($A2387="","",IF(COUNTIF('3. Layout Parts'!$A$2:$A$3001,$A2387)=0,"NOT ON BOARD","OK"))</f>
        <v/>
      </c>
    </row>
    <row r="2388" customFormat="false" ht="15" hidden="false" customHeight="false" outlineLevel="0" collapsed="false">
      <c r="A2388" s="14"/>
      <c r="B2388" s="14"/>
      <c r="C2388" s="15"/>
      <c r="D2388" s="15"/>
      <c r="E2388" s="15"/>
      <c r="F2388" s="9" t="str">
        <f aca="false">IF($A2388="","",IF(COUNTIF($A$2:$A$3001,$A2388)&gt;1,"DUPLICATE",""))</f>
        <v/>
      </c>
      <c r="G2388" s="9" t="str">
        <f aca="false">IF($A2388="","",IF(COUNTIF('3. Layout Parts'!$A$2:$A$3001,$A2388)=0,"NOT ON BOARD","OK"))</f>
        <v/>
      </c>
    </row>
    <row r="2389" customFormat="false" ht="15" hidden="false" customHeight="false" outlineLevel="0" collapsed="false">
      <c r="A2389" s="14"/>
      <c r="B2389" s="14"/>
      <c r="C2389" s="15"/>
      <c r="D2389" s="15"/>
      <c r="E2389" s="15"/>
      <c r="F2389" s="9" t="str">
        <f aca="false">IF($A2389="","",IF(COUNTIF($A$2:$A$3001,$A2389)&gt;1,"DUPLICATE",""))</f>
        <v/>
      </c>
      <c r="G2389" s="9" t="str">
        <f aca="false">IF($A2389="","",IF(COUNTIF('3. Layout Parts'!$A$2:$A$3001,$A2389)=0,"NOT ON BOARD","OK"))</f>
        <v/>
      </c>
    </row>
    <row r="2390" customFormat="false" ht="15" hidden="false" customHeight="false" outlineLevel="0" collapsed="false">
      <c r="A2390" s="14"/>
      <c r="B2390" s="14"/>
      <c r="C2390" s="15"/>
      <c r="D2390" s="15"/>
      <c r="E2390" s="15"/>
      <c r="F2390" s="9" t="str">
        <f aca="false">IF($A2390="","",IF(COUNTIF($A$2:$A$3001,$A2390)&gt;1,"DUPLICATE",""))</f>
        <v/>
      </c>
      <c r="G2390" s="9" t="str">
        <f aca="false">IF($A2390="","",IF(COUNTIF('3. Layout Parts'!$A$2:$A$3001,$A2390)=0,"NOT ON BOARD","OK"))</f>
        <v/>
      </c>
    </row>
    <row r="2391" customFormat="false" ht="15" hidden="false" customHeight="false" outlineLevel="0" collapsed="false">
      <c r="A2391" s="14"/>
      <c r="B2391" s="14"/>
      <c r="C2391" s="15"/>
      <c r="D2391" s="15"/>
      <c r="E2391" s="15"/>
      <c r="F2391" s="9" t="str">
        <f aca="false">IF($A2391="","",IF(COUNTIF($A$2:$A$3001,$A2391)&gt;1,"DUPLICATE",""))</f>
        <v/>
      </c>
      <c r="G2391" s="9" t="str">
        <f aca="false">IF($A2391="","",IF(COUNTIF('3. Layout Parts'!$A$2:$A$3001,$A2391)=0,"NOT ON BOARD","OK"))</f>
        <v/>
      </c>
    </row>
    <row r="2392" customFormat="false" ht="15" hidden="false" customHeight="false" outlineLevel="0" collapsed="false">
      <c r="A2392" s="14"/>
      <c r="B2392" s="14"/>
      <c r="C2392" s="15"/>
      <c r="D2392" s="15"/>
      <c r="E2392" s="15"/>
      <c r="F2392" s="9" t="str">
        <f aca="false">IF($A2392="","",IF(COUNTIF($A$2:$A$3001,$A2392)&gt;1,"DUPLICATE",""))</f>
        <v/>
      </c>
      <c r="G2392" s="9" t="str">
        <f aca="false">IF($A2392="","",IF(COUNTIF('3. Layout Parts'!$A$2:$A$3001,$A2392)=0,"NOT ON BOARD","OK"))</f>
        <v/>
      </c>
    </row>
    <row r="2393" customFormat="false" ht="15" hidden="false" customHeight="false" outlineLevel="0" collapsed="false">
      <c r="A2393" s="14"/>
      <c r="B2393" s="14"/>
      <c r="C2393" s="15"/>
      <c r="D2393" s="15"/>
      <c r="E2393" s="15"/>
      <c r="F2393" s="9" t="str">
        <f aca="false">IF($A2393="","",IF(COUNTIF($A$2:$A$3001,$A2393)&gt;1,"DUPLICATE",""))</f>
        <v/>
      </c>
      <c r="G2393" s="9" t="str">
        <f aca="false">IF($A2393="","",IF(COUNTIF('3. Layout Parts'!$A$2:$A$3001,$A2393)=0,"NOT ON BOARD","OK"))</f>
        <v/>
      </c>
    </row>
    <row r="2394" customFormat="false" ht="15" hidden="false" customHeight="false" outlineLevel="0" collapsed="false">
      <c r="A2394" s="14"/>
      <c r="B2394" s="14"/>
      <c r="C2394" s="15"/>
      <c r="D2394" s="15"/>
      <c r="E2394" s="15"/>
      <c r="F2394" s="9" t="str">
        <f aca="false">IF($A2394="","",IF(COUNTIF($A$2:$A$3001,$A2394)&gt;1,"DUPLICATE",""))</f>
        <v/>
      </c>
      <c r="G2394" s="9" t="str">
        <f aca="false">IF($A2394="","",IF(COUNTIF('3. Layout Parts'!$A$2:$A$3001,$A2394)=0,"NOT ON BOARD","OK"))</f>
        <v/>
      </c>
    </row>
    <row r="2395" customFormat="false" ht="15" hidden="false" customHeight="false" outlineLevel="0" collapsed="false">
      <c r="A2395" s="14"/>
      <c r="B2395" s="14"/>
      <c r="C2395" s="15"/>
      <c r="D2395" s="15"/>
      <c r="E2395" s="15"/>
      <c r="F2395" s="9" t="str">
        <f aca="false">IF($A2395="","",IF(COUNTIF($A$2:$A$3001,$A2395)&gt;1,"DUPLICATE",""))</f>
        <v/>
      </c>
      <c r="G2395" s="9" t="str">
        <f aca="false">IF($A2395="","",IF(COUNTIF('3. Layout Parts'!$A$2:$A$3001,$A2395)=0,"NOT ON BOARD","OK"))</f>
        <v/>
      </c>
    </row>
    <row r="2396" customFormat="false" ht="15" hidden="false" customHeight="false" outlineLevel="0" collapsed="false">
      <c r="A2396" s="14"/>
      <c r="B2396" s="14"/>
      <c r="C2396" s="15"/>
      <c r="D2396" s="15"/>
      <c r="E2396" s="15"/>
      <c r="F2396" s="9" t="str">
        <f aca="false">IF($A2396="","",IF(COUNTIF($A$2:$A$3001,$A2396)&gt;1,"DUPLICATE",""))</f>
        <v/>
      </c>
      <c r="G2396" s="9" t="str">
        <f aca="false">IF($A2396="","",IF(COUNTIF('3. Layout Parts'!$A$2:$A$3001,$A2396)=0,"NOT ON BOARD","OK"))</f>
        <v/>
      </c>
    </row>
    <row r="2397" customFormat="false" ht="15" hidden="false" customHeight="false" outlineLevel="0" collapsed="false">
      <c r="A2397" s="14"/>
      <c r="B2397" s="14"/>
      <c r="C2397" s="15"/>
      <c r="D2397" s="15"/>
      <c r="E2397" s="15"/>
      <c r="F2397" s="9" t="str">
        <f aca="false">IF($A2397="","",IF(COUNTIF($A$2:$A$3001,$A2397)&gt;1,"DUPLICATE",""))</f>
        <v/>
      </c>
      <c r="G2397" s="9" t="str">
        <f aca="false">IF($A2397="","",IF(COUNTIF('3. Layout Parts'!$A$2:$A$3001,$A2397)=0,"NOT ON BOARD","OK"))</f>
        <v/>
      </c>
    </row>
    <row r="2398" customFormat="false" ht="15" hidden="false" customHeight="false" outlineLevel="0" collapsed="false">
      <c r="A2398" s="14"/>
      <c r="B2398" s="14"/>
      <c r="C2398" s="15"/>
      <c r="D2398" s="15"/>
      <c r="E2398" s="15"/>
      <c r="F2398" s="9" t="str">
        <f aca="false">IF($A2398="","",IF(COUNTIF($A$2:$A$3001,$A2398)&gt;1,"DUPLICATE",""))</f>
        <v/>
      </c>
      <c r="G2398" s="9" t="str">
        <f aca="false">IF($A2398="","",IF(COUNTIF('3. Layout Parts'!$A$2:$A$3001,$A2398)=0,"NOT ON BOARD","OK"))</f>
        <v/>
      </c>
    </row>
    <row r="2399" customFormat="false" ht="15" hidden="false" customHeight="false" outlineLevel="0" collapsed="false">
      <c r="A2399" s="14"/>
      <c r="B2399" s="14"/>
      <c r="C2399" s="15"/>
      <c r="D2399" s="15"/>
      <c r="E2399" s="15"/>
      <c r="F2399" s="9" t="str">
        <f aca="false">IF($A2399="","",IF(COUNTIF($A$2:$A$3001,$A2399)&gt;1,"DUPLICATE",""))</f>
        <v/>
      </c>
      <c r="G2399" s="9" t="str">
        <f aca="false">IF($A2399="","",IF(COUNTIF('3. Layout Parts'!$A$2:$A$3001,$A2399)=0,"NOT ON BOARD","OK"))</f>
        <v/>
      </c>
    </row>
    <row r="2400" customFormat="false" ht="15" hidden="false" customHeight="false" outlineLevel="0" collapsed="false">
      <c r="A2400" s="14"/>
      <c r="B2400" s="14"/>
      <c r="C2400" s="15"/>
      <c r="D2400" s="15"/>
      <c r="E2400" s="15"/>
      <c r="F2400" s="9" t="str">
        <f aca="false">IF($A2400="","",IF(COUNTIF($A$2:$A$3001,$A2400)&gt;1,"DUPLICATE",""))</f>
        <v/>
      </c>
      <c r="G2400" s="9" t="str">
        <f aca="false">IF($A2400="","",IF(COUNTIF('3. Layout Parts'!$A$2:$A$3001,$A2400)=0,"NOT ON BOARD","OK"))</f>
        <v/>
      </c>
    </row>
    <row r="2401" customFormat="false" ht="15" hidden="false" customHeight="false" outlineLevel="0" collapsed="false">
      <c r="A2401" s="14"/>
      <c r="B2401" s="14"/>
      <c r="C2401" s="15"/>
      <c r="D2401" s="15"/>
      <c r="E2401" s="15"/>
      <c r="F2401" s="9" t="str">
        <f aca="false">IF($A2401="","",IF(COUNTIF($A$2:$A$3001,$A2401)&gt;1,"DUPLICATE",""))</f>
        <v/>
      </c>
      <c r="G2401" s="9" t="str">
        <f aca="false">IF($A2401="","",IF(COUNTIF('3. Layout Parts'!$A$2:$A$3001,$A2401)=0,"NOT ON BOARD","OK"))</f>
        <v/>
      </c>
    </row>
    <row r="2402" customFormat="false" ht="15" hidden="false" customHeight="false" outlineLevel="0" collapsed="false">
      <c r="A2402" s="14"/>
      <c r="B2402" s="14"/>
      <c r="C2402" s="15"/>
      <c r="D2402" s="15"/>
      <c r="E2402" s="15"/>
      <c r="F2402" s="9" t="str">
        <f aca="false">IF($A2402="","",IF(COUNTIF($A$2:$A$3001,$A2402)&gt;1,"DUPLICATE",""))</f>
        <v/>
      </c>
      <c r="G2402" s="9" t="str">
        <f aca="false">IF($A2402="","",IF(COUNTIF('3. Layout Parts'!$A$2:$A$3001,$A2402)=0,"NOT ON BOARD","OK"))</f>
        <v/>
      </c>
    </row>
    <row r="2403" customFormat="false" ht="15" hidden="false" customHeight="false" outlineLevel="0" collapsed="false">
      <c r="A2403" s="14"/>
      <c r="B2403" s="14"/>
      <c r="C2403" s="15"/>
      <c r="D2403" s="15"/>
      <c r="E2403" s="15"/>
      <c r="F2403" s="9" t="str">
        <f aca="false">IF($A2403="","",IF(COUNTIF($A$2:$A$3001,$A2403)&gt;1,"DUPLICATE",""))</f>
        <v/>
      </c>
      <c r="G2403" s="9" t="str">
        <f aca="false">IF($A2403="","",IF(COUNTIF('3. Layout Parts'!$A$2:$A$3001,$A2403)=0,"NOT ON BOARD","OK"))</f>
        <v/>
      </c>
    </row>
    <row r="2404" customFormat="false" ht="15" hidden="false" customHeight="false" outlineLevel="0" collapsed="false">
      <c r="A2404" s="14"/>
      <c r="B2404" s="14"/>
      <c r="C2404" s="15"/>
      <c r="D2404" s="15"/>
      <c r="E2404" s="15"/>
      <c r="F2404" s="9" t="str">
        <f aca="false">IF($A2404="","",IF(COUNTIF($A$2:$A$3001,$A2404)&gt;1,"DUPLICATE",""))</f>
        <v/>
      </c>
      <c r="G2404" s="9" t="str">
        <f aca="false">IF($A2404="","",IF(COUNTIF('3. Layout Parts'!$A$2:$A$3001,$A2404)=0,"NOT ON BOARD","OK"))</f>
        <v/>
      </c>
    </row>
    <row r="2405" customFormat="false" ht="15" hidden="false" customHeight="false" outlineLevel="0" collapsed="false">
      <c r="A2405" s="14"/>
      <c r="B2405" s="14"/>
      <c r="C2405" s="15"/>
      <c r="D2405" s="15"/>
      <c r="E2405" s="15"/>
      <c r="F2405" s="9" t="str">
        <f aca="false">IF($A2405="","",IF(COUNTIF($A$2:$A$3001,$A2405)&gt;1,"DUPLICATE",""))</f>
        <v/>
      </c>
      <c r="G2405" s="9" t="str">
        <f aca="false">IF($A2405="","",IF(COUNTIF('3. Layout Parts'!$A$2:$A$3001,$A2405)=0,"NOT ON BOARD","OK"))</f>
        <v/>
      </c>
    </row>
    <row r="2406" customFormat="false" ht="15" hidden="false" customHeight="false" outlineLevel="0" collapsed="false">
      <c r="A2406" s="14"/>
      <c r="B2406" s="14"/>
      <c r="C2406" s="15"/>
      <c r="D2406" s="15"/>
      <c r="E2406" s="15"/>
      <c r="F2406" s="9" t="str">
        <f aca="false">IF($A2406="","",IF(COUNTIF($A$2:$A$3001,$A2406)&gt;1,"DUPLICATE",""))</f>
        <v/>
      </c>
      <c r="G2406" s="9" t="str">
        <f aca="false">IF($A2406="","",IF(COUNTIF('3. Layout Parts'!$A$2:$A$3001,$A2406)=0,"NOT ON BOARD","OK"))</f>
        <v/>
      </c>
    </row>
    <row r="2407" customFormat="false" ht="15" hidden="false" customHeight="false" outlineLevel="0" collapsed="false">
      <c r="A2407" s="14"/>
      <c r="B2407" s="14"/>
      <c r="C2407" s="15"/>
      <c r="D2407" s="15"/>
      <c r="E2407" s="15"/>
      <c r="F2407" s="9" t="str">
        <f aca="false">IF($A2407="","",IF(COUNTIF($A$2:$A$3001,$A2407)&gt;1,"DUPLICATE",""))</f>
        <v/>
      </c>
      <c r="G2407" s="9" t="str">
        <f aca="false">IF($A2407="","",IF(COUNTIF('3. Layout Parts'!$A$2:$A$3001,$A2407)=0,"NOT ON BOARD","OK"))</f>
        <v/>
      </c>
    </row>
    <row r="2408" customFormat="false" ht="15" hidden="false" customHeight="false" outlineLevel="0" collapsed="false">
      <c r="A2408" s="14"/>
      <c r="B2408" s="14"/>
      <c r="C2408" s="15"/>
      <c r="D2408" s="15"/>
      <c r="E2408" s="15"/>
      <c r="F2408" s="9" t="str">
        <f aca="false">IF($A2408="","",IF(COUNTIF($A$2:$A$3001,$A2408)&gt;1,"DUPLICATE",""))</f>
        <v/>
      </c>
      <c r="G2408" s="9" t="str">
        <f aca="false">IF($A2408="","",IF(COUNTIF('3. Layout Parts'!$A$2:$A$3001,$A2408)=0,"NOT ON BOARD","OK"))</f>
        <v/>
      </c>
    </row>
    <row r="2409" customFormat="false" ht="15" hidden="false" customHeight="false" outlineLevel="0" collapsed="false">
      <c r="A2409" s="14"/>
      <c r="B2409" s="14"/>
      <c r="C2409" s="15"/>
      <c r="D2409" s="15"/>
      <c r="E2409" s="15"/>
      <c r="F2409" s="9" t="str">
        <f aca="false">IF($A2409="","",IF(COUNTIF($A$2:$A$3001,$A2409)&gt;1,"DUPLICATE",""))</f>
        <v/>
      </c>
      <c r="G2409" s="9" t="str">
        <f aca="false">IF($A2409="","",IF(COUNTIF('3. Layout Parts'!$A$2:$A$3001,$A2409)=0,"NOT ON BOARD","OK"))</f>
        <v/>
      </c>
    </row>
    <row r="2410" customFormat="false" ht="15" hidden="false" customHeight="false" outlineLevel="0" collapsed="false">
      <c r="A2410" s="14"/>
      <c r="B2410" s="14"/>
      <c r="C2410" s="15"/>
      <c r="D2410" s="15"/>
      <c r="E2410" s="15"/>
      <c r="F2410" s="9" t="str">
        <f aca="false">IF($A2410="","",IF(COUNTIF($A$2:$A$3001,$A2410)&gt;1,"DUPLICATE",""))</f>
        <v/>
      </c>
      <c r="G2410" s="9" t="str">
        <f aca="false">IF($A2410="","",IF(COUNTIF('3. Layout Parts'!$A$2:$A$3001,$A2410)=0,"NOT ON BOARD","OK"))</f>
        <v/>
      </c>
    </row>
    <row r="2411" customFormat="false" ht="15" hidden="false" customHeight="false" outlineLevel="0" collapsed="false">
      <c r="A2411" s="14"/>
      <c r="B2411" s="14"/>
      <c r="C2411" s="15"/>
      <c r="D2411" s="15"/>
      <c r="E2411" s="15"/>
      <c r="F2411" s="9" t="str">
        <f aca="false">IF($A2411="","",IF(COUNTIF($A$2:$A$3001,$A2411)&gt;1,"DUPLICATE",""))</f>
        <v/>
      </c>
      <c r="G2411" s="9" t="str">
        <f aca="false">IF($A2411="","",IF(COUNTIF('3. Layout Parts'!$A$2:$A$3001,$A2411)=0,"NOT ON BOARD","OK"))</f>
        <v/>
      </c>
    </row>
    <row r="2412" customFormat="false" ht="15" hidden="false" customHeight="false" outlineLevel="0" collapsed="false">
      <c r="A2412" s="14"/>
      <c r="B2412" s="14"/>
      <c r="C2412" s="15"/>
      <c r="D2412" s="15"/>
      <c r="E2412" s="15"/>
      <c r="F2412" s="9" t="str">
        <f aca="false">IF($A2412="","",IF(COUNTIF($A$2:$A$3001,$A2412)&gt;1,"DUPLICATE",""))</f>
        <v/>
      </c>
      <c r="G2412" s="9" t="str">
        <f aca="false">IF($A2412="","",IF(COUNTIF('3. Layout Parts'!$A$2:$A$3001,$A2412)=0,"NOT ON BOARD","OK"))</f>
        <v/>
      </c>
    </row>
    <row r="2413" customFormat="false" ht="15" hidden="false" customHeight="false" outlineLevel="0" collapsed="false">
      <c r="A2413" s="14"/>
      <c r="B2413" s="14"/>
      <c r="C2413" s="15"/>
      <c r="D2413" s="15"/>
      <c r="E2413" s="15"/>
      <c r="F2413" s="9" t="str">
        <f aca="false">IF($A2413="","",IF(COUNTIF($A$2:$A$3001,$A2413)&gt;1,"DUPLICATE",""))</f>
        <v/>
      </c>
      <c r="G2413" s="9" t="str">
        <f aca="false">IF($A2413="","",IF(COUNTIF('3. Layout Parts'!$A$2:$A$3001,$A2413)=0,"NOT ON BOARD","OK"))</f>
        <v/>
      </c>
    </row>
    <row r="2414" customFormat="false" ht="15" hidden="false" customHeight="false" outlineLevel="0" collapsed="false">
      <c r="A2414" s="14"/>
      <c r="B2414" s="14"/>
      <c r="C2414" s="15"/>
      <c r="D2414" s="15"/>
      <c r="E2414" s="15"/>
      <c r="F2414" s="9" t="str">
        <f aca="false">IF($A2414="","",IF(COUNTIF($A$2:$A$3001,$A2414)&gt;1,"DUPLICATE",""))</f>
        <v/>
      </c>
      <c r="G2414" s="9" t="str">
        <f aca="false">IF($A2414="","",IF(COUNTIF('3. Layout Parts'!$A$2:$A$3001,$A2414)=0,"NOT ON BOARD","OK"))</f>
        <v/>
      </c>
    </row>
    <row r="2415" customFormat="false" ht="15" hidden="false" customHeight="false" outlineLevel="0" collapsed="false">
      <c r="A2415" s="14"/>
      <c r="B2415" s="14"/>
      <c r="C2415" s="15"/>
      <c r="D2415" s="15"/>
      <c r="E2415" s="15"/>
      <c r="F2415" s="9" t="str">
        <f aca="false">IF($A2415="","",IF(COUNTIF($A$2:$A$3001,$A2415)&gt;1,"DUPLICATE",""))</f>
        <v/>
      </c>
      <c r="G2415" s="9" t="str">
        <f aca="false">IF($A2415="","",IF(COUNTIF('3. Layout Parts'!$A$2:$A$3001,$A2415)=0,"NOT ON BOARD","OK"))</f>
        <v/>
      </c>
    </row>
    <row r="2416" customFormat="false" ht="15" hidden="false" customHeight="false" outlineLevel="0" collapsed="false">
      <c r="A2416" s="14"/>
      <c r="B2416" s="14"/>
      <c r="C2416" s="15"/>
      <c r="D2416" s="15"/>
      <c r="E2416" s="15"/>
      <c r="F2416" s="9" t="str">
        <f aca="false">IF($A2416="","",IF(COUNTIF($A$2:$A$3001,$A2416)&gt;1,"DUPLICATE",""))</f>
        <v/>
      </c>
      <c r="G2416" s="9" t="str">
        <f aca="false">IF($A2416="","",IF(COUNTIF('3. Layout Parts'!$A$2:$A$3001,$A2416)=0,"NOT ON BOARD","OK"))</f>
        <v/>
      </c>
    </row>
    <row r="2417" customFormat="false" ht="15" hidden="false" customHeight="false" outlineLevel="0" collapsed="false">
      <c r="A2417" s="14"/>
      <c r="B2417" s="14"/>
      <c r="C2417" s="15"/>
      <c r="D2417" s="15"/>
      <c r="E2417" s="15"/>
      <c r="F2417" s="9" t="str">
        <f aca="false">IF($A2417="","",IF(COUNTIF($A$2:$A$3001,$A2417)&gt;1,"DUPLICATE",""))</f>
        <v/>
      </c>
      <c r="G2417" s="9" t="str">
        <f aca="false">IF($A2417="","",IF(COUNTIF('3. Layout Parts'!$A$2:$A$3001,$A2417)=0,"NOT ON BOARD","OK"))</f>
        <v/>
      </c>
    </row>
    <row r="2418" customFormat="false" ht="15" hidden="false" customHeight="false" outlineLevel="0" collapsed="false">
      <c r="A2418" s="14"/>
      <c r="B2418" s="14"/>
      <c r="C2418" s="15"/>
      <c r="D2418" s="15"/>
      <c r="E2418" s="15"/>
      <c r="F2418" s="9" t="str">
        <f aca="false">IF($A2418="","",IF(COUNTIF($A$2:$A$3001,$A2418)&gt;1,"DUPLICATE",""))</f>
        <v/>
      </c>
      <c r="G2418" s="9" t="str">
        <f aca="false">IF($A2418="","",IF(COUNTIF('3. Layout Parts'!$A$2:$A$3001,$A2418)=0,"NOT ON BOARD","OK"))</f>
        <v/>
      </c>
    </row>
    <row r="2419" customFormat="false" ht="15" hidden="false" customHeight="false" outlineLevel="0" collapsed="false">
      <c r="A2419" s="14"/>
      <c r="B2419" s="14"/>
      <c r="C2419" s="15"/>
      <c r="D2419" s="15"/>
      <c r="E2419" s="15"/>
      <c r="F2419" s="9" t="str">
        <f aca="false">IF($A2419="","",IF(COUNTIF($A$2:$A$3001,$A2419)&gt;1,"DUPLICATE",""))</f>
        <v/>
      </c>
      <c r="G2419" s="9" t="str">
        <f aca="false">IF($A2419="","",IF(COUNTIF('3. Layout Parts'!$A$2:$A$3001,$A2419)=0,"NOT ON BOARD","OK"))</f>
        <v/>
      </c>
    </row>
    <row r="2420" customFormat="false" ht="15" hidden="false" customHeight="false" outlineLevel="0" collapsed="false">
      <c r="A2420" s="14"/>
      <c r="B2420" s="14"/>
      <c r="C2420" s="15"/>
      <c r="D2420" s="15"/>
      <c r="E2420" s="15"/>
      <c r="F2420" s="9" t="str">
        <f aca="false">IF($A2420="","",IF(COUNTIF($A$2:$A$3001,$A2420)&gt;1,"DUPLICATE",""))</f>
        <v/>
      </c>
      <c r="G2420" s="9" t="str">
        <f aca="false">IF($A2420="","",IF(COUNTIF('3. Layout Parts'!$A$2:$A$3001,$A2420)=0,"NOT ON BOARD","OK"))</f>
        <v/>
      </c>
    </row>
    <row r="2421" customFormat="false" ht="15" hidden="false" customHeight="false" outlineLevel="0" collapsed="false">
      <c r="A2421" s="14"/>
      <c r="B2421" s="14"/>
      <c r="C2421" s="15"/>
      <c r="D2421" s="15"/>
      <c r="E2421" s="15"/>
      <c r="F2421" s="9" t="str">
        <f aca="false">IF($A2421="","",IF(COUNTIF($A$2:$A$3001,$A2421)&gt;1,"DUPLICATE",""))</f>
        <v/>
      </c>
      <c r="G2421" s="9" t="str">
        <f aca="false">IF($A2421="","",IF(COUNTIF('3. Layout Parts'!$A$2:$A$3001,$A2421)=0,"NOT ON BOARD","OK"))</f>
        <v/>
      </c>
    </row>
    <row r="2422" customFormat="false" ht="15" hidden="false" customHeight="false" outlineLevel="0" collapsed="false">
      <c r="A2422" s="14"/>
      <c r="B2422" s="14"/>
      <c r="C2422" s="15"/>
      <c r="D2422" s="15"/>
      <c r="E2422" s="15"/>
      <c r="F2422" s="9" t="str">
        <f aca="false">IF($A2422="","",IF(COUNTIF($A$2:$A$3001,$A2422)&gt;1,"DUPLICATE",""))</f>
        <v/>
      </c>
      <c r="G2422" s="9" t="str">
        <f aca="false">IF($A2422="","",IF(COUNTIF('3. Layout Parts'!$A$2:$A$3001,$A2422)=0,"NOT ON BOARD","OK"))</f>
        <v/>
      </c>
    </row>
    <row r="2423" customFormat="false" ht="15" hidden="false" customHeight="false" outlineLevel="0" collapsed="false">
      <c r="A2423" s="14"/>
      <c r="B2423" s="14"/>
      <c r="C2423" s="15"/>
      <c r="D2423" s="15"/>
      <c r="E2423" s="15"/>
      <c r="F2423" s="9" t="str">
        <f aca="false">IF($A2423="","",IF(COUNTIF($A$2:$A$3001,$A2423)&gt;1,"DUPLICATE",""))</f>
        <v/>
      </c>
      <c r="G2423" s="9" t="str">
        <f aca="false">IF($A2423="","",IF(COUNTIF('3. Layout Parts'!$A$2:$A$3001,$A2423)=0,"NOT ON BOARD","OK"))</f>
        <v/>
      </c>
    </row>
    <row r="2424" customFormat="false" ht="15" hidden="false" customHeight="false" outlineLevel="0" collapsed="false">
      <c r="A2424" s="14"/>
      <c r="B2424" s="14"/>
      <c r="C2424" s="15"/>
      <c r="D2424" s="15"/>
      <c r="E2424" s="15"/>
      <c r="F2424" s="9" t="str">
        <f aca="false">IF($A2424="","",IF(COUNTIF($A$2:$A$3001,$A2424)&gt;1,"DUPLICATE",""))</f>
        <v/>
      </c>
      <c r="G2424" s="9" t="str">
        <f aca="false">IF($A2424="","",IF(COUNTIF('3. Layout Parts'!$A$2:$A$3001,$A2424)=0,"NOT ON BOARD","OK"))</f>
        <v/>
      </c>
    </row>
    <row r="2425" customFormat="false" ht="15" hidden="false" customHeight="false" outlineLevel="0" collapsed="false">
      <c r="A2425" s="14"/>
      <c r="B2425" s="14"/>
      <c r="C2425" s="15"/>
      <c r="D2425" s="15"/>
      <c r="E2425" s="15"/>
      <c r="F2425" s="9" t="str">
        <f aca="false">IF($A2425="","",IF(COUNTIF($A$2:$A$3001,$A2425)&gt;1,"DUPLICATE",""))</f>
        <v/>
      </c>
      <c r="G2425" s="9" t="str">
        <f aca="false">IF($A2425="","",IF(COUNTIF('3. Layout Parts'!$A$2:$A$3001,$A2425)=0,"NOT ON BOARD","OK"))</f>
        <v/>
      </c>
    </row>
    <row r="2426" customFormat="false" ht="15" hidden="false" customHeight="false" outlineLevel="0" collapsed="false">
      <c r="A2426" s="14"/>
      <c r="B2426" s="14"/>
      <c r="C2426" s="15"/>
      <c r="D2426" s="15"/>
      <c r="E2426" s="15"/>
      <c r="F2426" s="9" t="str">
        <f aca="false">IF($A2426="","",IF(COUNTIF($A$2:$A$3001,$A2426)&gt;1,"DUPLICATE",""))</f>
        <v/>
      </c>
      <c r="G2426" s="9" t="str">
        <f aca="false">IF($A2426="","",IF(COUNTIF('3. Layout Parts'!$A$2:$A$3001,$A2426)=0,"NOT ON BOARD","OK"))</f>
        <v/>
      </c>
    </row>
    <row r="2427" customFormat="false" ht="15" hidden="false" customHeight="false" outlineLevel="0" collapsed="false">
      <c r="A2427" s="14"/>
      <c r="B2427" s="14"/>
      <c r="C2427" s="15"/>
      <c r="D2427" s="15"/>
      <c r="E2427" s="15"/>
      <c r="F2427" s="9" t="str">
        <f aca="false">IF($A2427="","",IF(COUNTIF($A$2:$A$3001,$A2427)&gt;1,"DUPLICATE",""))</f>
        <v/>
      </c>
      <c r="G2427" s="9" t="str">
        <f aca="false">IF($A2427="","",IF(COUNTIF('3. Layout Parts'!$A$2:$A$3001,$A2427)=0,"NOT ON BOARD","OK"))</f>
        <v/>
      </c>
    </row>
    <row r="2428" customFormat="false" ht="15" hidden="false" customHeight="false" outlineLevel="0" collapsed="false">
      <c r="A2428" s="14"/>
      <c r="B2428" s="14"/>
      <c r="C2428" s="15"/>
      <c r="D2428" s="15"/>
      <c r="E2428" s="15"/>
      <c r="F2428" s="9" t="str">
        <f aca="false">IF($A2428="","",IF(COUNTIF($A$2:$A$3001,$A2428)&gt;1,"DUPLICATE",""))</f>
        <v/>
      </c>
      <c r="G2428" s="9" t="str">
        <f aca="false">IF($A2428="","",IF(COUNTIF('3. Layout Parts'!$A$2:$A$3001,$A2428)=0,"NOT ON BOARD","OK"))</f>
        <v/>
      </c>
    </row>
    <row r="2429" customFormat="false" ht="15" hidden="false" customHeight="false" outlineLevel="0" collapsed="false">
      <c r="A2429" s="14"/>
      <c r="B2429" s="14"/>
      <c r="C2429" s="15"/>
      <c r="D2429" s="15"/>
      <c r="E2429" s="15"/>
      <c r="F2429" s="9" t="str">
        <f aca="false">IF($A2429="","",IF(COUNTIF($A$2:$A$3001,$A2429)&gt;1,"DUPLICATE",""))</f>
        <v/>
      </c>
      <c r="G2429" s="9" t="str">
        <f aca="false">IF($A2429="","",IF(COUNTIF('3. Layout Parts'!$A$2:$A$3001,$A2429)=0,"NOT ON BOARD","OK"))</f>
        <v/>
      </c>
    </row>
    <row r="2430" customFormat="false" ht="15" hidden="false" customHeight="false" outlineLevel="0" collapsed="false">
      <c r="A2430" s="14"/>
      <c r="B2430" s="14"/>
      <c r="C2430" s="15"/>
      <c r="D2430" s="15"/>
      <c r="E2430" s="15"/>
      <c r="F2430" s="9" t="str">
        <f aca="false">IF($A2430="","",IF(COUNTIF($A$2:$A$3001,$A2430)&gt;1,"DUPLICATE",""))</f>
        <v/>
      </c>
      <c r="G2430" s="9" t="str">
        <f aca="false">IF($A2430="","",IF(COUNTIF('3. Layout Parts'!$A$2:$A$3001,$A2430)=0,"NOT ON BOARD","OK"))</f>
        <v/>
      </c>
    </row>
    <row r="2431" customFormat="false" ht="15" hidden="false" customHeight="false" outlineLevel="0" collapsed="false">
      <c r="A2431" s="14"/>
      <c r="B2431" s="14"/>
      <c r="C2431" s="15"/>
      <c r="D2431" s="15"/>
      <c r="E2431" s="15"/>
      <c r="F2431" s="9" t="str">
        <f aca="false">IF($A2431="","",IF(COUNTIF($A$2:$A$3001,$A2431)&gt;1,"DUPLICATE",""))</f>
        <v/>
      </c>
      <c r="G2431" s="9" t="str">
        <f aca="false">IF($A2431="","",IF(COUNTIF('3. Layout Parts'!$A$2:$A$3001,$A2431)=0,"NOT ON BOARD","OK"))</f>
        <v/>
      </c>
    </row>
    <row r="2432" customFormat="false" ht="15" hidden="false" customHeight="false" outlineLevel="0" collapsed="false">
      <c r="A2432" s="14"/>
      <c r="B2432" s="14"/>
      <c r="C2432" s="15"/>
      <c r="D2432" s="15"/>
      <c r="E2432" s="15"/>
      <c r="F2432" s="9" t="str">
        <f aca="false">IF($A2432="","",IF(COUNTIF($A$2:$A$3001,$A2432)&gt;1,"DUPLICATE",""))</f>
        <v/>
      </c>
      <c r="G2432" s="9" t="str">
        <f aca="false">IF($A2432="","",IF(COUNTIF('3. Layout Parts'!$A$2:$A$3001,$A2432)=0,"NOT ON BOARD","OK"))</f>
        <v/>
      </c>
    </row>
    <row r="2433" customFormat="false" ht="15" hidden="false" customHeight="false" outlineLevel="0" collapsed="false">
      <c r="A2433" s="14"/>
      <c r="B2433" s="14"/>
      <c r="C2433" s="15"/>
      <c r="D2433" s="15"/>
      <c r="E2433" s="15"/>
      <c r="F2433" s="9" t="str">
        <f aca="false">IF($A2433="","",IF(COUNTIF($A$2:$A$3001,$A2433)&gt;1,"DUPLICATE",""))</f>
        <v/>
      </c>
      <c r="G2433" s="9" t="str">
        <f aca="false">IF($A2433="","",IF(COUNTIF('3. Layout Parts'!$A$2:$A$3001,$A2433)=0,"NOT ON BOARD","OK"))</f>
        <v/>
      </c>
    </row>
    <row r="2434" customFormat="false" ht="15" hidden="false" customHeight="false" outlineLevel="0" collapsed="false">
      <c r="A2434" s="14"/>
      <c r="B2434" s="14"/>
      <c r="C2434" s="15"/>
      <c r="D2434" s="15"/>
      <c r="E2434" s="15"/>
      <c r="F2434" s="9" t="str">
        <f aca="false">IF($A2434="","",IF(COUNTIF($A$2:$A$3001,$A2434)&gt;1,"DUPLICATE",""))</f>
        <v/>
      </c>
      <c r="G2434" s="9" t="str">
        <f aca="false">IF($A2434="","",IF(COUNTIF('3. Layout Parts'!$A$2:$A$3001,$A2434)=0,"NOT ON BOARD","OK"))</f>
        <v/>
      </c>
    </row>
    <row r="2435" customFormat="false" ht="15" hidden="false" customHeight="false" outlineLevel="0" collapsed="false">
      <c r="A2435" s="14"/>
      <c r="B2435" s="14"/>
      <c r="C2435" s="15"/>
      <c r="D2435" s="15"/>
      <c r="E2435" s="15"/>
      <c r="F2435" s="9" t="str">
        <f aca="false">IF($A2435="","",IF(COUNTIF($A$2:$A$3001,$A2435)&gt;1,"DUPLICATE",""))</f>
        <v/>
      </c>
      <c r="G2435" s="9" t="str">
        <f aca="false">IF($A2435="","",IF(COUNTIF('3. Layout Parts'!$A$2:$A$3001,$A2435)=0,"NOT ON BOARD","OK"))</f>
        <v/>
      </c>
    </row>
    <row r="2436" customFormat="false" ht="15" hidden="false" customHeight="false" outlineLevel="0" collapsed="false">
      <c r="A2436" s="14"/>
      <c r="B2436" s="14"/>
      <c r="C2436" s="15"/>
      <c r="D2436" s="15"/>
      <c r="E2436" s="15"/>
      <c r="F2436" s="9" t="str">
        <f aca="false">IF($A2436="","",IF(COUNTIF($A$2:$A$3001,$A2436)&gt;1,"DUPLICATE",""))</f>
        <v/>
      </c>
      <c r="G2436" s="9" t="str">
        <f aca="false">IF($A2436="","",IF(COUNTIF('3. Layout Parts'!$A$2:$A$3001,$A2436)=0,"NOT ON BOARD","OK"))</f>
        <v/>
      </c>
    </row>
    <row r="2437" customFormat="false" ht="15" hidden="false" customHeight="false" outlineLevel="0" collapsed="false">
      <c r="A2437" s="14"/>
      <c r="B2437" s="14"/>
      <c r="C2437" s="15"/>
      <c r="D2437" s="15"/>
      <c r="E2437" s="15"/>
      <c r="F2437" s="9" t="str">
        <f aca="false">IF($A2437="","",IF(COUNTIF($A$2:$A$3001,$A2437)&gt;1,"DUPLICATE",""))</f>
        <v/>
      </c>
      <c r="G2437" s="9" t="str">
        <f aca="false">IF($A2437="","",IF(COUNTIF('3. Layout Parts'!$A$2:$A$3001,$A2437)=0,"NOT ON BOARD","OK"))</f>
        <v/>
      </c>
    </row>
    <row r="2438" customFormat="false" ht="15" hidden="false" customHeight="false" outlineLevel="0" collapsed="false">
      <c r="A2438" s="14"/>
      <c r="B2438" s="14"/>
      <c r="C2438" s="15"/>
      <c r="D2438" s="15"/>
      <c r="E2438" s="15"/>
      <c r="F2438" s="9" t="str">
        <f aca="false">IF($A2438="","",IF(COUNTIF($A$2:$A$3001,$A2438)&gt;1,"DUPLICATE",""))</f>
        <v/>
      </c>
      <c r="G2438" s="9" t="str">
        <f aca="false">IF($A2438="","",IF(COUNTIF('3. Layout Parts'!$A$2:$A$3001,$A2438)=0,"NOT ON BOARD","OK"))</f>
        <v/>
      </c>
    </row>
    <row r="2439" customFormat="false" ht="15" hidden="false" customHeight="false" outlineLevel="0" collapsed="false">
      <c r="A2439" s="14"/>
      <c r="B2439" s="14"/>
      <c r="C2439" s="15"/>
      <c r="D2439" s="15"/>
      <c r="E2439" s="15"/>
      <c r="F2439" s="9" t="str">
        <f aca="false">IF($A2439="","",IF(COUNTIF($A$2:$A$3001,$A2439)&gt;1,"DUPLICATE",""))</f>
        <v/>
      </c>
      <c r="G2439" s="9" t="str">
        <f aca="false">IF($A2439="","",IF(COUNTIF('3. Layout Parts'!$A$2:$A$3001,$A2439)=0,"NOT ON BOARD","OK"))</f>
        <v/>
      </c>
    </row>
    <row r="2440" customFormat="false" ht="15" hidden="false" customHeight="false" outlineLevel="0" collapsed="false">
      <c r="A2440" s="14"/>
      <c r="B2440" s="14"/>
      <c r="C2440" s="15"/>
      <c r="D2440" s="15"/>
      <c r="E2440" s="15"/>
      <c r="F2440" s="9" t="str">
        <f aca="false">IF($A2440="","",IF(COUNTIF($A$2:$A$3001,$A2440)&gt;1,"DUPLICATE",""))</f>
        <v/>
      </c>
      <c r="G2440" s="9" t="str">
        <f aca="false">IF($A2440="","",IF(COUNTIF('3. Layout Parts'!$A$2:$A$3001,$A2440)=0,"NOT ON BOARD","OK"))</f>
        <v/>
      </c>
    </row>
    <row r="2441" customFormat="false" ht="15" hidden="false" customHeight="false" outlineLevel="0" collapsed="false">
      <c r="A2441" s="14"/>
      <c r="B2441" s="14"/>
      <c r="C2441" s="15"/>
      <c r="D2441" s="15"/>
      <c r="E2441" s="15"/>
      <c r="F2441" s="9" t="str">
        <f aca="false">IF($A2441="","",IF(COUNTIF($A$2:$A$3001,$A2441)&gt;1,"DUPLICATE",""))</f>
        <v/>
      </c>
      <c r="G2441" s="9" t="str">
        <f aca="false">IF($A2441="","",IF(COUNTIF('3. Layout Parts'!$A$2:$A$3001,$A2441)=0,"NOT ON BOARD","OK"))</f>
        <v/>
      </c>
    </row>
    <row r="2442" customFormat="false" ht="15" hidden="false" customHeight="false" outlineLevel="0" collapsed="false">
      <c r="A2442" s="14"/>
      <c r="B2442" s="14"/>
      <c r="C2442" s="15"/>
      <c r="D2442" s="15"/>
      <c r="E2442" s="15"/>
      <c r="F2442" s="9" t="str">
        <f aca="false">IF($A2442="","",IF(COUNTIF($A$2:$A$3001,$A2442)&gt;1,"DUPLICATE",""))</f>
        <v/>
      </c>
      <c r="G2442" s="9" t="str">
        <f aca="false">IF($A2442="","",IF(COUNTIF('3. Layout Parts'!$A$2:$A$3001,$A2442)=0,"NOT ON BOARD","OK"))</f>
        <v/>
      </c>
    </row>
    <row r="2443" customFormat="false" ht="15" hidden="false" customHeight="false" outlineLevel="0" collapsed="false">
      <c r="A2443" s="14"/>
      <c r="B2443" s="14"/>
      <c r="C2443" s="15"/>
      <c r="D2443" s="15"/>
      <c r="E2443" s="15"/>
      <c r="F2443" s="9" t="str">
        <f aca="false">IF($A2443="","",IF(COUNTIF($A$2:$A$3001,$A2443)&gt;1,"DUPLICATE",""))</f>
        <v/>
      </c>
      <c r="G2443" s="9" t="str">
        <f aca="false">IF($A2443="","",IF(COUNTIF('3. Layout Parts'!$A$2:$A$3001,$A2443)=0,"NOT ON BOARD","OK"))</f>
        <v/>
      </c>
    </row>
    <row r="2444" customFormat="false" ht="15" hidden="false" customHeight="false" outlineLevel="0" collapsed="false">
      <c r="A2444" s="14"/>
      <c r="B2444" s="14"/>
      <c r="C2444" s="15"/>
      <c r="D2444" s="15"/>
      <c r="E2444" s="15"/>
      <c r="F2444" s="9" t="str">
        <f aca="false">IF($A2444="","",IF(COUNTIF($A$2:$A$3001,$A2444)&gt;1,"DUPLICATE",""))</f>
        <v/>
      </c>
      <c r="G2444" s="9" t="str">
        <f aca="false">IF($A2444="","",IF(COUNTIF('3. Layout Parts'!$A$2:$A$3001,$A2444)=0,"NOT ON BOARD","OK"))</f>
        <v/>
      </c>
    </row>
    <row r="2445" customFormat="false" ht="15" hidden="false" customHeight="false" outlineLevel="0" collapsed="false">
      <c r="A2445" s="14"/>
      <c r="B2445" s="14"/>
      <c r="C2445" s="15"/>
      <c r="D2445" s="15"/>
      <c r="E2445" s="15"/>
      <c r="F2445" s="9" t="str">
        <f aca="false">IF($A2445="","",IF(COUNTIF($A$2:$A$3001,$A2445)&gt;1,"DUPLICATE",""))</f>
        <v/>
      </c>
      <c r="G2445" s="9" t="str">
        <f aca="false">IF($A2445="","",IF(COUNTIF('3. Layout Parts'!$A$2:$A$3001,$A2445)=0,"NOT ON BOARD","OK"))</f>
        <v/>
      </c>
    </row>
    <row r="2446" customFormat="false" ht="15" hidden="false" customHeight="false" outlineLevel="0" collapsed="false">
      <c r="A2446" s="14"/>
      <c r="B2446" s="14"/>
      <c r="C2446" s="15"/>
      <c r="D2446" s="15"/>
      <c r="E2446" s="15"/>
      <c r="F2446" s="9" t="str">
        <f aca="false">IF($A2446="","",IF(COUNTIF($A$2:$A$3001,$A2446)&gt;1,"DUPLICATE",""))</f>
        <v/>
      </c>
      <c r="G2446" s="9" t="str">
        <f aca="false">IF($A2446="","",IF(COUNTIF('3. Layout Parts'!$A$2:$A$3001,$A2446)=0,"NOT ON BOARD","OK"))</f>
        <v/>
      </c>
    </row>
    <row r="2447" customFormat="false" ht="15" hidden="false" customHeight="false" outlineLevel="0" collapsed="false">
      <c r="A2447" s="14"/>
      <c r="B2447" s="14"/>
      <c r="C2447" s="15"/>
      <c r="D2447" s="15"/>
      <c r="E2447" s="15"/>
      <c r="F2447" s="9" t="str">
        <f aca="false">IF($A2447="","",IF(COUNTIF($A$2:$A$3001,$A2447)&gt;1,"DUPLICATE",""))</f>
        <v/>
      </c>
      <c r="G2447" s="9" t="str">
        <f aca="false">IF($A2447="","",IF(COUNTIF('3. Layout Parts'!$A$2:$A$3001,$A2447)=0,"NOT ON BOARD","OK"))</f>
        <v/>
      </c>
    </row>
    <row r="2448" customFormat="false" ht="15" hidden="false" customHeight="false" outlineLevel="0" collapsed="false">
      <c r="A2448" s="14"/>
      <c r="B2448" s="14"/>
      <c r="C2448" s="15"/>
      <c r="D2448" s="15"/>
      <c r="E2448" s="15"/>
      <c r="F2448" s="9" t="str">
        <f aca="false">IF($A2448="","",IF(COUNTIF($A$2:$A$3001,$A2448)&gt;1,"DUPLICATE",""))</f>
        <v/>
      </c>
      <c r="G2448" s="9" t="str">
        <f aca="false">IF($A2448="","",IF(COUNTIF('3. Layout Parts'!$A$2:$A$3001,$A2448)=0,"NOT ON BOARD","OK"))</f>
        <v/>
      </c>
    </row>
    <row r="2449" customFormat="false" ht="15" hidden="false" customHeight="false" outlineLevel="0" collapsed="false">
      <c r="A2449" s="14"/>
      <c r="B2449" s="14"/>
      <c r="C2449" s="15"/>
      <c r="D2449" s="15"/>
      <c r="E2449" s="15"/>
      <c r="F2449" s="9" t="str">
        <f aca="false">IF($A2449="","",IF(COUNTIF($A$2:$A$3001,$A2449)&gt;1,"DUPLICATE",""))</f>
        <v/>
      </c>
      <c r="G2449" s="9" t="str">
        <f aca="false">IF($A2449="","",IF(COUNTIF('3. Layout Parts'!$A$2:$A$3001,$A2449)=0,"NOT ON BOARD","OK"))</f>
        <v/>
      </c>
    </row>
    <row r="2450" customFormat="false" ht="15" hidden="false" customHeight="false" outlineLevel="0" collapsed="false">
      <c r="A2450" s="14"/>
      <c r="B2450" s="14"/>
      <c r="C2450" s="15"/>
      <c r="D2450" s="15"/>
      <c r="E2450" s="15"/>
      <c r="F2450" s="9" t="str">
        <f aca="false">IF($A2450="","",IF(COUNTIF($A$2:$A$3001,$A2450)&gt;1,"DUPLICATE",""))</f>
        <v/>
      </c>
      <c r="G2450" s="9" t="str">
        <f aca="false">IF($A2450="","",IF(COUNTIF('3. Layout Parts'!$A$2:$A$3001,$A2450)=0,"NOT ON BOARD","OK"))</f>
        <v/>
      </c>
    </row>
    <row r="2451" customFormat="false" ht="15" hidden="false" customHeight="false" outlineLevel="0" collapsed="false">
      <c r="A2451" s="14"/>
      <c r="B2451" s="14"/>
      <c r="C2451" s="15"/>
      <c r="D2451" s="15"/>
      <c r="E2451" s="15"/>
      <c r="F2451" s="9" t="str">
        <f aca="false">IF($A2451="","",IF(COUNTIF($A$2:$A$3001,$A2451)&gt;1,"DUPLICATE",""))</f>
        <v/>
      </c>
      <c r="G2451" s="9" t="str">
        <f aca="false">IF($A2451="","",IF(COUNTIF('3. Layout Parts'!$A$2:$A$3001,$A2451)=0,"NOT ON BOARD","OK"))</f>
        <v/>
      </c>
    </row>
    <row r="2452" customFormat="false" ht="15" hidden="false" customHeight="false" outlineLevel="0" collapsed="false">
      <c r="A2452" s="14"/>
      <c r="B2452" s="14"/>
      <c r="C2452" s="15"/>
      <c r="D2452" s="15"/>
      <c r="E2452" s="15"/>
      <c r="F2452" s="9" t="str">
        <f aca="false">IF($A2452="","",IF(COUNTIF($A$2:$A$3001,$A2452)&gt;1,"DUPLICATE",""))</f>
        <v/>
      </c>
      <c r="G2452" s="9" t="str">
        <f aca="false">IF($A2452="","",IF(COUNTIF('3. Layout Parts'!$A$2:$A$3001,$A2452)=0,"NOT ON BOARD","OK"))</f>
        <v/>
      </c>
    </row>
    <row r="2453" customFormat="false" ht="15" hidden="false" customHeight="false" outlineLevel="0" collapsed="false">
      <c r="A2453" s="14"/>
      <c r="B2453" s="14"/>
      <c r="C2453" s="15"/>
      <c r="D2453" s="15"/>
      <c r="E2453" s="15"/>
      <c r="F2453" s="9" t="str">
        <f aca="false">IF($A2453="","",IF(COUNTIF($A$2:$A$3001,$A2453)&gt;1,"DUPLICATE",""))</f>
        <v/>
      </c>
      <c r="G2453" s="9" t="str">
        <f aca="false">IF($A2453="","",IF(COUNTIF('3. Layout Parts'!$A$2:$A$3001,$A2453)=0,"NOT ON BOARD","OK"))</f>
        <v/>
      </c>
    </row>
    <row r="2454" customFormat="false" ht="15" hidden="false" customHeight="false" outlineLevel="0" collapsed="false">
      <c r="A2454" s="14"/>
      <c r="B2454" s="14"/>
      <c r="C2454" s="15"/>
      <c r="D2454" s="15"/>
      <c r="E2454" s="15"/>
      <c r="F2454" s="9" t="str">
        <f aca="false">IF($A2454="","",IF(COUNTIF($A$2:$A$3001,$A2454)&gt;1,"DUPLICATE",""))</f>
        <v/>
      </c>
      <c r="G2454" s="9" t="str">
        <f aca="false">IF($A2454="","",IF(COUNTIF('3. Layout Parts'!$A$2:$A$3001,$A2454)=0,"NOT ON BOARD","OK"))</f>
        <v/>
      </c>
    </row>
    <row r="2455" customFormat="false" ht="15" hidden="false" customHeight="false" outlineLevel="0" collapsed="false">
      <c r="A2455" s="14"/>
      <c r="B2455" s="14"/>
      <c r="C2455" s="15"/>
      <c r="D2455" s="15"/>
      <c r="E2455" s="15"/>
      <c r="F2455" s="9" t="str">
        <f aca="false">IF($A2455="","",IF(COUNTIF($A$2:$A$3001,$A2455)&gt;1,"DUPLICATE",""))</f>
        <v/>
      </c>
      <c r="G2455" s="9" t="str">
        <f aca="false">IF($A2455="","",IF(COUNTIF('3. Layout Parts'!$A$2:$A$3001,$A2455)=0,"NOT ON BOARD","OK"))</f>
        <v/>
      </c>
    </row>
    <row r="2456" customFormat="false" ht="15" hidden="false" customHeight="false" outlineLevel="0" collapsed="false">
      <c r="A2456" s="14"/>
      <c r="B2456" s="14"/>
      <c r="C2456" s="15"/>
      <c r="D2456" s="15"/>
      <c r="E2456" s="15"/>
      <c r="F2456" s="9" t="str">
        <f aca="false">IF($A2456="","",IF(COUNTIF($A$2:$A$3001,$A2456)&gt;1,"DUPLICATE",""))</f>
        <v/>
      </c>
      <c r="G2456" s="9" t="str">
        <f aca="false">IF($A2456="","",IF(COUNTIF('3. Layout Parts'!$A$2:$A$3001,$A2456)=0,"NOT ON BOARD","OK"))</f>
        <v/>
      </c>
    </row>
    <row r="2457" customFormat="false" ht="15" hidden="false" customHeight="false" outlineLevel="0" collapsed="false">
      <c r="A2457" s="14"/>
      <c r="B2457" s="14"/>
      <c r="C2457" s="15"/>
      <c r="D2457" s="15"/>
      <c r="E2457" s="15"/>
      <c r="F2457" s="9" t="str">
        <f aca="false">IF($A2457="","",IF(COUNTIF($A$2:$A$3001,$A2457)&gt;1,"DUPLICATE",""))</f>
        <v/>
      </c>
      <c r="G2457" s="9" t="str">
        <f aca="false">IF($A2457="","",IF(COUNTIF('3. Layout Parts'!$A$2:$A$3001,$A2457)=0,"NOT ON BOARD","OK"))</f>
        <v/>
      </c>
    </row>
    <row r="2458" customFormat="false" ht="15" hidden="false" customHeight="false" outlineLevel="0" collapsed="false">
      <c r="A2458" s="14"/>
      <c r="B2458" s="14"/>
      <c r="C2458" s="15"/>
      <c r="D2458" s="15"/>
      <c r="E2458" s="15"/>
      <c r="F2458" s="9" t="str">
        <f aca="false">IF($A2458="","",IF(COUNTIF($A$2:$A$3001,$A2458)&gt;1,"DUPLICATE",""))</f>
        <v/>
      </c>
      <c r="G2458" s="9" t="str">
        <f aca="false">IF($A2458="","",IF(COUNTIF('3. Layout Parts'!$A$2:$A$3001,$A2458)=0,"NOT ON BOARD","OK"))</f>
        <v/>
      </c>
    </row>
    <row r="2459" customFormat="false" ht="15" hidden="false" customHeight="false" outlineLevel="0" collapsed="false">
      <c r="A2459" s="14"/>
      <c r="B2459" s="14"/>
      <c r="C2459" s="15"/>
      <c r="D2459" s="15"/>
      <c r="E2459" s="15"/>
      <c r="F2459" s="9" t="str">
        <f aca="false">IF($A2459="","",IF(COUNTIF($A$2:$A$3001,$A2459)&gt;1,"DUPLICATE",""))</f>
        <v/>
      </c>
      <c r="G2459" s="9" t="str">
        <f aca="false">IF($A2459="","",IF(COUNTIF('3. Layout Parts'!$A$2:$A$3001,$A2459)=0,"NOT ON BOARD","OK"))</f>
        <v/>
      </c>
    </row>
    <row r="2460" customFormat="false" ht="15" hidden="false" customHeight="false" outlineLevel="0" collapsed="false">
      <c r="A2460" s="14"/>
      <c r="B2460" s="14"/>
      <c r="C2460" s="15"/>
      <c r="D2460" s="15"/>
      <c r="E2460" s="15"/>
      <c r="F2460" s="9" t="str">
        <f aca="false">IF($A2460="","",IF(COUNTIF($A$2:$A$3001,$A2460)&gt;1,"DUPLICATE",""))</f>
        <v/>
      </c>
      <c r="G2460" s="9" t="str">
        <f aca="false">IF($A2460="","",IF(COUNTIF('3. Layout Parts'!$A$2:$A$3001,$A2460)=0,"NOT ON BOARD","OK"))</f>
        <v/>
      </c>
    </row>
    <row r="2461" customFormat="false" ht="15" hidden="false" customHeight="false" outlineLevel="0" collapsed="false">
      <c r="A2461" s="14"/>
      <c r="B2461" s="14"/>
      <c r="C2461" s="15"/>
      <c r="D2461" s="15"/>
      <c r="E2461" s="15"/>
      <c r="F2461" s="9" t="str">
        <f aca="false">IF($A2461="","",IF(COUNTIF($A$2:$A$3001,$A2461)&gt;1,"DUPLICATE",""))</f>
        <v/>
      </c>
      <c r="G2461" s="9" t="str">
        <f aca="false">IF($A2461="","",IF(COUNTIF('3. Layout Parts'!$A$2:$A$3001,$A2461)=0,"NOT ON BOARD","OK"))</f>
        <v/>
      </c>
    </row>
    <row r="2462" customFormat="false" ht="15" hidden="false" customHeight="false" outlineLevel="0" collapsed="false">
      <c r="A2462" s="14"/>
      <c r="B2462" s="14"/>
      <c r="C2462" s="15"/>
      <c r="D2462" s="15"/>
      <c r="E2462" s="15"/>
      <c r="F2462" s="9" t="str">
        <f aca="false">IF($A2462="","",IF(COUNTIF($A$2:$A$3001,$A2462)&gt;1,"DUPLICATE",""))</f>
        <v/>
      </c>
      <c r="G2462" s="9" t="str">
        <f aca="false">IF($A2462="","",IF(COUNTIF('3. Layout Parts'!$A$2:$A$3001,$A2462)=0,"NOT ON BOARD","OK"))</f>
        <v/>
      </c>
    </row>
    <row r="2463" customFormat="false" ht="15" hidden="false" customHeight="false" outlineLevel="0" collapsed="false">
      <c r="A2463" s="14"/>
      <c r="B2463" s="14"/>
      <c r="C2463" s="15"/>
      <c r="D2463" s="15"/>
      <c r="E2463" s="15"/>
      <c r="F2463" s="9" t="str">
        <f aca="false">IF($A2463="","",IF(COUNTIF($A$2:$A$3001,$A2463)&gt;1,"DUPLICATE",""))</f>
        <v/>
      </c>
      <c r="G2463" s="9" t="str">
        <f aca="false">IF($A2463="","",IF(COUNTIF('3. Layout Parts'!$A$2:$A$3001,$A2463)=0,"NOT ON BOARD","OK"))</f>
        <v/>
      </c>
    </row>
    <row r="2464" customFormat="false" ht="15" hidden="false" customHeight="false" outlineLevel="0" collapsed="false">
      <c r="A2464" s="14"/>
      <c r="B2464" s="14"/>
      <c r="C2464" s="15"/>
      <c r="D2464" s="15"/>
      <c r="E2464" s="15"/>
      <c r="F2464" s="9" t="str">
        <f aca="false">IF($A2464="","",IF(COUNTIF($A$2:$A$3001,$A2464)&gt;1,"DUPLICATE",""))</f>
        <v/>
      </c>
      <c r="G2464" s="9" t="str">
        <f aca="false">IF($A2464="","",IF(COUNTIF('3. Layout Parts'!$A$2:$A$3001,$A2464)=0,"NOT ON BOARD","OK"))</f>
        <v/>
      </c>
    </row>
    <row r="2465" customFormat="false" ht="15" hidden="false" customHeight="false" outlineLevel="0" collapsed="false">
      <c r="A2465" s="14"/>
      <c r="B2465" s="14"/>
      <c r="C2465" s="15"/>
      <c r="D2465" s="15"/>
      <c r="E2465" s="15"/>
      <c r="F2465" s="9" t="str">
        <f aca="false">IF($A2465="","",IF(COUNTIF($A$2:$A$3001,$A2465)&gt;1,"DUPLICATE",""))</f>
        <v/>
      </c>
      <c r="G2465" s="9" t="str">
        <f aca="false">IF($A2465="","",IF(COUNTIF('3. Layout Parts'!$A$2:$A$3001,$A2465)=0,"NOT ON BOARD","OK"))</f>
        <v/>
      </c>
    </row>
    <row r="2466" customFormat="false" ht="15" hidden="false" customHeight="false" outlineLevel="0" collapsed="false">
      <c r="A2466" s="14"/>
      <c r="B2466" s="14"/>
      <c r="C2466" s="15"/>
      <c r="D2466" s="15"/>
      <c r="E2466" s="15"/>
      <c r="F2466" s="9" t="str">
        <f aca="false">IF($A2466="","",IF(COUNTIF($A$2:$A$3001,$A2466)&gt;1,"DUPLICATE",""))</f>
        <v/>
      </c>
      <c r="G2466" s="9" t="str">
        <f aca="false">IF($A2466="","",IF(COUNTIF('3. Layout Parts'!$A$2:$A$3001,$A2466)=0,"NOT ON BOARD","OK"))</f>
        <v/>
      </c>
    </row>
    <row r="2467" customFormat="false" ht="15" hidden="false" customHeight="false" outlineLevel="0" collapsed="false">
      <c r="A2467" s="14"/>
      <c r="B2467" s="14"/>
      <c r="C2467" s="15"/>
      <c r="D2467" s="15"/>
      <c r="E2467" s="15"/>
      <c r="F2467" s="9" t="str">
        <f aca="false">IF($A2467="","",IF(COUNTIF($A$2:$A$3001,$A2467)&gt;1,"DUPLICATE",""))</f>
        <v/>
      </c>
      <c r="G2467" s="9" t="str">
        <f aca="false">IF($A2467="","",IF(COUNTIF('3. Layout Parts'!$A$2:$A$3001,$A2467)=0,"NOT ON BOARD","OK"))</f>
        <v/>
      </c>
    </row>
    <row r="2468" customFormat="false" ht="15" hidden="false" customHeight="false" outlineLevel="0" collapsed="false">
      <c r="A2468" s="14"/>
      <c r="B2468" s="14"/>
      <c r="C2468" s="15"/>
      <c r="D2468" s="15"/>
      <c r="E2468" s="15"/>
      <c r="F2468" s="9" t="str">
        <f aca="false">IF($A2468="","",IF(COUNTIF($A$2:$A$3001,$A2468)&gt;1,"DUPLICATE",""))</f>
        <v/>
      </c>
      <c r="G2468" s="9" t="str">
        <f aca="false">IF($A2468="","",IF(COUNTIF('3. Layout Parts'!$A$2:$A$3001,$A2468)=0,"NOT ON BOARD","OK"))</f>
        <v/>
      </c>
    </row>
    <row r="2469" customFormat="false" ht="15" hidden="false" customHeight="false" outlineLevel="0" collapsed="false">
      <c r="A2469" s="14"/>
      <c r="B2469" s="14"/>
      <c r="C2469" s="15"/>
      <c r="D2469" s="15"/>
      <c r="E2469" s="15"/>
      <c r="F2469" s="9" t="str">
        <f aca="false">IF($A2469="","",IF(COUNTIF($A$2:$A$3001,$A2469)&gt;1,"DUPLICATE",""))</f>
        <v/>
      </c>
      <c r="G2469" s="9" t="str">
        <f aca="false">IF($A2469="","",IF(COUNTIF('3. Layout Parts'!$A$2:$A$3001,$A2469)=0,"NOT ON BOARD","OK"))</f>
        <v/>
      </c>
    </row>
    <row r="2470" customFormat="false" ht="15" hidden="false" customHeight="false" outlineLevel="0" collapsed="false">
      <c r="A2470" s="14"/>
      <c r="B2470" s="14"/>
      <c r="C2470" s="15"/>
      <c r="D2470" s="15"/>
      <c r="E2470" s="15"/>
      <c r="F2470" s="9" t="str">
        <f aca="false">IF($A2470="","",IF(COUNTIF($A$2:$A$3001,$A2470)&gt;1,"DUPLICATE",""))</f>
        <v/>
      </c>
      <c r="G2470" s="9" t="str">
        <f aca="false">IF($A2470="","",IF(COUNTIF('3. Layout Parts'!$A$2:$A$3001,$A2470)=0,"NOT ON BOARD","OK"))</f>
        <v/>
      </c>
    </row>
    <row r="2471" customFormat="false" ht="15" hidden="false" customHeight="false" outlineLevel="0" collapsed="false">
      <c r="A2471" s="14"/>
      <c r="B2471" s="14"/>
      <c r="C2471" s="15"/>
      <c r="D2471" s="15"/>
      <c r="E2471" s="15"/>
      <c r="F2471" s="9" t="str">
        <f aca="false">IF($A2471="","",IF(COUNTIF($A$2:$A$3001,$A2471)&gt;1,"DUPLICATE",""))</f>
        <v/>
      </c>
      <c r="G2471" s="9" t="str">
        <f aca="false">IF($A2471="","",IF(COUNTIF('3. Layout Parts'!$A$2:$A$3001,$A2471)=0,"NOT ON BOARD","OK"))</f>
        <v/>
      </c>
    </row>
    <row r="2472" customFormat="false" ht="15" hidden="false" customHeight="false" outlineLevel="0" collapsed="false">
      <c r="A2472" s="14"/>
      <c r="B2472" s="14"/>
      <c r="C2472" s="15"/>
      <c r="D2472" s="15"/>
      <c r="E2472" s="15"/>
      <c r="F2472" s="9" t="str">
        <f aca="false">IF($A2472="","",IF(COUNTIF($A$2:$A$3001,$A2472)&gt;1,"DUPLICATE",""))</f>
        <v/>
      </c>
      <c r="G2472" s="9" t="str">
        <f aca="false">IF($A2472="","",IF(COUNTIF('3. Layout Parts'!$A$2:$A$3001,$A2472)=0,"NOT ON BOARD","OK"))</f>
        <v/>
      </c>
    </row>
    <row r="2473" customFormat="false" ht="15" hidden="false" customHeight="false" outlineLevel="0" collapsed="false">
      <c r="A2473" s="14"/>
      <c r="B2473" s="14"/>
      <c r="C2473" s="15"/>
      <c r="D2473" s="15"/>
      <c r="E2473" s="15"/>
      <c r="F2473" s="9" t="str">
        <f aca="false">IF($A2473="","",IF(COUNTIF($A$2:$A$3001,$A2473)&gt;1,"DUPLICATE",""))</f>
        <v/>
      </c>
      <c r="G2473" s="9" t="str">
        <f aca="false">IF($A2473="","",IF(COUNTIF('3. Layout Parts'!$A$2:$A$3001,$A2473)=0,"NOT ON BOARD","OK"))</f>
        <v/>
      </c>
    </row>
    <row r="2474" customFormat="false" ht="15" hidden="false" customHeight="false" outlineLevel="0" collapsed="false">
      <c r="A2474" s="14"/>
      <c r="B2474" s="14"/>
      <c r="C2474" s="15"/>
      <c r="D2474" s="15"/>
      <c r="E2474" s="15"/>
      <c r="F2474" s="9" t="str">
        <f aca="false">IF($A2474="","",IF(COUNTIF($A$2:$A$3001,$A2474)&gt;1,"DUPLICATE",""))</f>
        <v/>
      </c>
      <c r="G2474" s="9" t="str">
        <f aca="false">IF($A2474="","",IF(COUNTIF('3. Layout Parts'!$A$2:$A$3001,$A2474)=0,"NOT ON BOARD","OK"))</f>
        <v/>
      </c>
    </row>
    <row r="2475" customFormat="false" ht="15" hidden="false" customHeight="false" outlineLevel="0" collapsed="false">
      <c r="A2475" s="14"/>
      <c r="B2475" s="14"/>
      <c r="C2475" s="15"/>
      <c r="D2475" s="15"/>
      <c r="E2475" s="15"/>
      <c r="F2475" s="9" t="str">
        <f aca="false">IF($A2475="","",IF(COUNTIF($A$2:$A$3001,$A2475)&gt;1,"DUPLICATE",""))</f>
        <v/>
      </c>
      <c r="G2475" s="9" t="str">
        <f aca="false">IF($A2475="","",IF(COUNTIF('3. Layout Parts'!$A$2:$A$3001,$A2475)=0,"NOT ON BOARD","OK"))</f>
        <v/>
      </c>
    </row>
    <row r="2476" customFormat="false" ht="15" hidden="false" customHeight="false" outlineLevel="0" collapsed="false">
      <c r="A2476" s="14"/>
      <c r="B2476" s="14"/>
      <c r="C2476" s="15"/>
      <c r="D2476" s="15"/>
      <c r="E2476" s="15"/>
      <c r="F2476" s="9" t="str">
        <f aca="false">IF($A2476="","",IF(COUNTIF($A$2:$A$3001,$A2476)&gt;1,"DUPLICATE",""))</f>
        <v/>
      </c>
      <c r="G2476" s="9" t="str">
        <f aca="false">IF($A2476="","",IF(COUNTIF('3. Layout Parts'!$A$2:$A$3001,$A2476)=0,"NOT ON BOARD","OK"))</f>
        <v/>
      </c>
    </row>
    <row r="2477" customFormat="false" ht="15" hidden="false" customHeight="false" outlineLevel="0" collapsed="false">
      <c r="A2477" s="14"/>
      <c r="B2477" s="14"/>
      <c r="C2477" s="15"/>
      <c r="D2477" s="15"/>
      <c r="E2477" s="15"/>
      <c r="F2477" s="9" t="str">
        <f aca="false">IF($A2477="","",IF(COUNTIF($A$2:$A$3001,$A2477)&gt;1,"DUPLICATE",""))</f>
        <v/>
      </c>
      <c r="G2477" s="9" t="str">
        <f aca="false">IF($A2477="","",IF(COUNTIF('3. Layout Parts'!$A$2:$A$3001,$A2477)=0,"NOT ON BOARD","OK"))</f>
        <v/>
      </c>
    </row>
    <row r="2478" customFormat="false" ht="15" hidden="false" customHeight="false" outlineLevel="0" collapsed="false">
      <c r="A2478" s="14"/>
      <c r="B2478" s="14"/>
      <c r="C2478" s="15"/>
      <c r="D2478" s="15"/>
      <c r="E2478" s="15"/>
      <c r="F2478" s="9" t="str">
        <f aca="false">IF($A2478="","",IF(COUNTIF($A$2:$A$3001,$A2478)&gt;1,"DUPLICATE",""))</f>
        <v/>
      </c>
      <c r="G2478" s="9" t="str">
        <f aca="false">IF($A2478="","",IF(COUNTIF('3. Layout Parts'!$A$2:$A$3001,$A2478)=0,"NOT ON BOARD","OK"))</f>
        <v/>
      </c>
    </row>
    <row r="2479" customFormat="false" ht="15" hidden="false" customHeight="false" outlineLevel="0" collapsed="false">
      <c r="A2479" s="14"/>
      <c r="B2479" s="14"/>
      <c r="C2479" s="15"/>
      <c r="D2479" s="15"/>
      <c r="E2479" s="15"/>
      <c r="F2479" s="9" t="str">
        <f aca="false">IF($A2479="","",IF(COUNTIF($A$2:$A$3001,$A2479)&gt;1,"DUPLICATE",""))</f>
        <v/>
      </c>
      <c r="G2479" s="9" t="str">
        <f aca="false">IF($A2479="","",IF(COUNTIF('3. Layout Parts'!$A$2:$A$3001,$A2479)=0,"NOT ON BOARD","OK"))</f>
        <v/>
      </c>
    </row>
    <row r="2480" customFormat="false" ht="15" hidden="false" customHeight="false" outlineLevel="0" collapsed="false">
      <c r="A2480" s="14"/>
      <c r="B2480" s="14"/>
      <c r="C2480" s="15"/>
      <c r="D2480" s="15"/>
      <c r="E2480" s="15"/>
      <c r="F2480" s="9" t="str">
        <f aca="false">IF($A2480="","",IF(COUNTIF($A$2:$A$3001,$A2480)&gt;1,"DUPLICATE",""))</f>
        <v/>
      </c>
      <c r="G2480" s="9" t="str">
        <f aca="false">IF($A2480="","",IF(COUNTIF('3. Layout Parts'!$A$2:$A$3001,$A2480)=0,"NOT ON BOARD","OK"))</f>
        <v/>
      </c>
    </row>
    <row r="2481" customFormat="false" ht="15" hidden="false" customHeight="false" outlineLevel="0" collapsed="false">
      <c r="A2481" s="14"/>
      <c r="B2481" s="14"/>
      <c r="C2481" s="15"/>
      <c r="D2481" s="15"/>
      <c r="E2481" s="15"/>
      <c r="F2481" s="9" t="str">
        <f aca="false">IF($A2481="","",IF(COUNTIF($A$2:$A$3001,$A2481)&gt;1,"DUPLICATE",""))</f>
        <v/>
      </c>
      <c r="G2481" s="9" t="str">
        <f aca="false">IF($A2481="","",IF(COUNTIF('3. Layout Parts'!$A$2:$A$3001,$A2481)=0,"NOT ON BOARD","OK"))</f>
        <v/>
      </c>
    </row>
    <row r="2482" customFormat="false" ht="15" hidden="false" customHeight="false" outlineLevel="0" collapsed="false">
      <c r="A2482" s="14"/>
      <c r="B2482" s="14"/>
      <c r="C2482" s="15"/>
      <c r="D2482" s="15"/>
      <c r="E2482" s="15"/>
      <c r="F2482" s="9" t="str">
        <f aca="false">IF($A2482="","",IF(COUNTIF($A$2:$A$3001,$A2482)&gt;1,"DUPLICATE",""))</f>
        <v/>
      </c>
      <c r="G2482" s="9" t="str">
        <f aca="false">IF($A2482="","",IF(COUNTIF('3. Layout Parts'!$A$2:$A$3001,$A2482)=0,"NOT ON BOARD","OK"))</f>
        <v/>
      </c>
    </row>
    <row r="2483" customFormat="false" ht="15" hidden="false" customHeight="false" outlineLevel="0" collapsed="false">
      <c r="A2483" s="14"/>
      <c r="B2483" s="14"/>
      <c r="C2483" s="15"/>
      <c r="D2483" s="15"/>
      <c r="E2483" s="15"/>
      <c r="F2483" s="9" t="str">
        <f aca="false">IF($A2483="","",IF(COUNTIF($A$2:$A$3001,$A2483)&gt;1,"DUPLICATE",""))</f>
        <v/>
      </c>
      <c r="G2483" s="9" t="str">
        <f aca="false">IF($A2483="","",IF(COUNTIF('3. Layout Parts'!$A$2:$A$3001,$A2483)=0,"NOT ON BOARD","OK"))</f>
        <v/>
      </c>
    </row>
    <row r="2484" customFormat="false" ht="15" hidden="false" customHeight="false" outlineLevel="0" collapsed="false">
      <c r="A2484" s="14"/>
      <c r="B2484" s="14"/>
      <c r="C2484" s="15"/>
      <c r="D2484" s="15"/>
      <c r="E2484" s="15"/>
      <c r="F2484" s="9" t="str">
        <f aca="false">IF($A2484="","",IF(COUNTIF($A$2:$A$3001,$A2484)&gt;1,"DUPLICATE",""))</f>
        <v/>
      </c>
      <c r="G2484" s="9" t="str">
        <f aca="false">IF($A2484="","",IF(COUNTIF('3. Layout Parts'!$A$2:$A$3001,$A2484)=0,"NOT ON BOARD","OK"))</f>
        <v/>
      </c>
    </row>
    <row r="2485" customFormat="false" ht="15" hidden="false" customHeight="false" outlineLevel="0" collapsed="false">
      <c r="A2485" s="14"/>
      <c r="B2485" s="14"/>
      <c r="C2485" s="15"/>
      <c r="D2485" s="15"/>
      <c r="E2485" s="15"/>
      <c r="F2485" s="9" t="str">
        <f aca="false">IF($A2485="","",IF(COUNTIF($A$2:$A$3001,$A2485)&gt;1,"DUPLICATE",""))</f>
        <v/>
      </c>
      <c r="G2485" s="9" t="str">
        <f aca="false">IF($A2485="","",IF(COUNTIF('3. Layout Parts'!$A$2:$A$3001,$A2485)=0,"NOT ON BOARD","OK"))</f>
        <v/>
      </c>
    </row>
    <row r="2486" customFormat="false" ht="15" hidden="false" customHeight="false" outlineLevel="0" collapsed="false">
      <c r="A2486" s="14"/>
      <c r="B2486" s="14"/>
      <c r="C2486" s="15"/>
      <c r="D2486" s="15"/>
      <c r="E2486" s="15"/>
      <c r="F2486" s="9" t="str">
        <f aca="false">IF($A2486="","",IF(COUNTIF($A$2:$A$3001,$A2486)&gt;1,"DUPLICATE",""))</f>
        <v/>
      </c>
      <c r="G2486" s="9" t="str">
        <f aca="false">IF($A2486="","",IF(COUNTIF('3. Layout Parts'!$A$2:$A$3001,$A2486)=0,"NOT ON BOARD","OK"))</f>
        <v/>
      </c>
    </row>
    <row r="2487" customFormat="false" ht="15" hidden="false" customHeight="false" outlineLevel="0" collapsed="false">
      <c r="A2487" s="14"/>
      <c r="B2487" s="14"/>
      <c r="C2487" s="15"/>
      <c r="D2487" s="15"/>
      <c r="E2487" s="15"/>
      <c r="F2487" s="9" t="str">
        <f aca="false">IF($A2487="","",IF(COUNTIF($A$2:$A$3001,$A2487)&gt;1,"DUPLICATE",""))</f>
        <v/>
      </c>
      <c r="G2487" s="9" t="str">
        <f aca="false">IF($A2487="","",IF(COUNTIF('3. Layout Parts'!$A$2:$A$3001,$A2487)=0,"NOT ON BOARD","OK"))</f>
        <v/>
      </c>
    </row>
    <row r="2488" customFormat="false" ht="15" hidden="false" customHeight="false" outlineLevel="0" collapsed="false">
      <c r="A2488" s="14"/>
      <c r="B2488" s="14"/>
      <c r="C2488" s="15"/>
      <c r="D2488" s="15"/>
      <c r="E2488" s="15"/>
      <c r="F2488" s="9" t="str">
        <f aca="false">IF($A2488="","",IF(COUNTIF($A$2:$A$3001,$A2488)&gt;1,"DUPLICATE",""))</f>
        <v/>
      </c>
      <c r="G2488" s="9" t="str">
        <f aca="false">IF($A2488="","",IF(COUNTIF('3. Layout Parts'!$A$2:$A$3001,$A2488)=0,"NOT ON BOARD","OK"))</f>
        <v/>
      </c>
    </row>
    <row r="2489" customFormat="false" ht="15" hidden="false" customHeight="false" outlineLevel="0" collapsed="false">
      <c r="A2489" s="14"/>
      <c r="B2489" s="14"/>
      <c r="C2489" s="15"/>
      <c r="D2489" s="15"/>
      <c r="E2489" s="15"/>
      <c r="F2489" s="9" t="str">
        <f aca="false">IF($A2489="","",IF(COUNTIF($A$2:$A$3001,$A2489)&gt;1,"DUPLICATE",""))</f>
        <v/>
      </c>
      <c r="G2489" s="9" t="str">
        <f aca="false">IF($A2489="","",IF(COUNTIF('3. Layout Parts'!$A$2:$A$3001,$A2489)=0,"NOT ON BOARD","OK"))</f>
        <v/>
      </c>
    </row>
    <row r="2490" customFormat="false" ht="15" hidden="false" customHeight="false" outlineLevel="0" collapsed="false">
      <c r="A2490" s="14"/>
      <c r="B2490" s="14"/>
      <c r="C2490" s="15"/>
      <c r="D2490" s="15"/>
      <c r="E2490" s="15"/>
      <c r="F2490" s="9" t="str">
        <f aca="false">IF($A2490="","",IF(COUNTIF($A$2:$A$3001,$A2490)&gt;1,"DUPLICATE",""))</f>
        <v/>
      </c>
      <c r="G2490" s="9" t="str">
        <f aca="false">IF($A2490="","",IF(COUNTIF('3. Layout Parts'!$A$2:$A$3001,$A2490)=0,"NOT ON BOARD","OK"))</f>
        <v/>
      </c>
    </row>
    <row r="2491" customFormat="false" ht="15" hidden="false" customHeight="false" outlineLevel="0" collapsed="false">
      <c r="A2491" s="14"/>
      <c r="B2491" s="14"/>
      <c r="C2491" s="15"/>
      <c r="D2491" s="15"/>
      <c r="E2491" s="15"/>
      <c r="F2491" s="9" t="str">
        <f aca="false">IF($A2491="","",IF(COUNTIF($A$2:$A$3001,$A2491)&gt;1,"DUPLICATE",""))</f>
        <v/>
      </c>
      <c r="G2491" s="9" t="str">
        <f aca="false">IF($A2491="","",IF(COUNTIF('3. Layout Parts'!$A$2:$A$3001,$A2491)=0,"NOT ON BOARD","OK"))</f>
        <v/>
      </c>
    </row>
    <row r="2492" customFormat="false" ht="15" hidden="false" customHeight="false" outlineLevel="0" collapsed="false">
      <c r="A2492" s="14"/>
      <c r="B2492" s="14"/>
      <c r="C2492" s="15"/>
      <c r="D2492" s="15"/>
      <c r="E2492" s="15"/>
      <c r="F2492" s="9" t="str">
        <f aca="false">IF($A2492="","",IF(COUNTIF($A$2:$A$3001,$A2492)&gt;1,"DUPLICATE",""))</f>
        <v/>
      </c>
      <c r="G2492" s="9" t="str">
        <f aca="false">IF($A2492="","",IF(COUNTIF('3. Layout Parts'!$A$2:$A$3001,$A2492)=0,"NOT ON BOARD","OK"))</f>
        <v/>
      </c>
    </row>
    <row r="2493" customFormat="false" ht="15" hidden="false" customHeight="false" outlineLevel="0" collapsed="false">
      <c r="A2493" s="14"/>
      <c r="B2493" s="14"/>
      <c r="C2493" s="15"/>
      <c r="D2493" s="15"/>
      <c r="E2493" s="15"/>
      <c r="F2493" s="9" t="str">
        <f aca="false">IF($A2493="","",IF(COUNTIF($A$2:$A$3001,$A2493)&gt;1,"DUPLICATE",""))</f>
        <v/>
      </c>
      <c r="G2493" s="9" t="str">
        <f aca="false">IF($A2493="","",IF(COUNTIF('3. Layout Parts'!$A$2:$A$3001,$A2493)=0,"NOT ON BOARD","OK"))</f>
        <v/>
      </c>
    </row>
    <row r="2494" customFormat="false" ht="15" hidden="false" customHeight="false" outlineLevel="0" collapsed="false">
      <c r="A2494" s="14"/>
      <c r="B2494" s="14"/>
      <c r="C2494" s="15"/>
      <c r="D2494" s="15"/>
      <c r="E2494" s="15"/>
      <c r="F2494" s="9" t="str">
        <f aca="false">IF($A2494="","",IF(COUNTIF($A$2:$A$3001,$A2494)&gt;1,"DUPLICATE",""))</f>
        <v/>
      </c>
      <c r="G2494" s="9" t="str">
        <f aca="false">IF($A2494="","",IF(COUNTIF('3. Layout Parts'!$A$2:$A$3001,$A2494)=0,"NOT ON BOARD","OK"))</f>
        <v/>
      </c>
    </row>
    <row r="2495" customFormat="false" ht="15" hidden="false" customHeight="false" outlineLevel="0" collapsed="false">
      <c r="A2495" s="14"/>
      <c r="B2495" s="14"/>
      <c r="C2495" s="15"/>
      <c r="D2495" s="15"/>
      <c r="E2495" s="15"/>
      <c r="F2495" s="9" t="str">
        <f aca="false">IF($A2495="","",IF(COUNTIF($A$2:$A$3001,$A2495)&gt;1,"DUPLICATE",""))</f>
        <v/>
      </c>
      <c r="G2495" s="9" t="str">
        <f aca="false">IF($A2495="","",IF(COUNTIF('3. Layout Parts'!$A$2:$A$3001,$A2495)=0,"NOT ON BOARD","OK"))</f>
        <v/>
      </c>
    </row>
    <row r="2496" customFormat="false" ht="15" hidden="false" customHeight="false" outlineLevel="0" collapsed="false">
      <c r="A2496" s="14"/>
      <c r="B2496" s="14"/>
      <c r="C2496" s="15"/>
      <c r="D2496" s="15"/>
      <c r="E2496" s="15"/>
      <c r="F2496" s="9" t="str">
        <f aca="false">IF($A2496="","",IF(COUNTIF($A$2:$A$3001,$A2496)&gt;1,"DUPLICATE",""))</f>
        <v/>
      </c>
      <c r="G2496" s="9" t="str">
        <f aca="false">IF($A2496="","",IF(COUNTIF('3. Layout Parts'!$A$2:$A$3001,$A2496)=0,"NOT ON BOARD","OK"))</f>
        <v/>
      </c>
    </row>
    <row r="2497" customFormat="false" ht="15" hidden="false" customHeight="false" outlineLevel="0" collapsed="false">
      <c r="A2497" s="14"/>
      <c r="B2497" s="14"/>
      <c r="C2497" s="15"/>
      <c r="D2497" s="15"/>
      <c r="E2497" s="15"/>
      <c r="F2497" s="9" t="str">
        <f aca="false">IF($A2497="","",IF(COUNTIF($A$2:$A$3001,$A2497)&gt;1,"DUPLICATE",""))</f>
        <v/>
      </c>
      <c r="G2497" s="9" t="str">
        <f aca="false">IF($A2497="","",IF(COUNTIF('3. Layout Parts'!$A$2:$A$3001,$A2497)=0,"NOT ON BOARD","OK"))</f>
        <v/>
      </c>
    </row>
    <row r="2498" customFormat="false" ht="15" hidden="false" customHeight="false" outlineLevel="0" collapsed="false">
      <c r="A2498" s="14"/>
      <c r="B2498" s="14"/>
      <c r="C2498" s="15"/>
      <c r="D2498" s="15"/>
      <c r="E2498" s="15"/>
      <c r="F2498" s="9" t="str">
        <f aca="false">IF($A2498="","",IF(COUNTIF($A$2:$A$3001,$A2498)&gt;1,"DUPLICATE",""))</f>
        <v/>
      </c>
      <c r="G2498" s="9" t="str">
        <f aca="false">IF($A2498="","",IF(COUNTIF('3. Layout Parts'!$A$2:$A$3001,$A2498)=0,"NOT ON BOARD","OK"))</f>
        <v/>
      </c>
    </row>
    <row r="2499" customFormat="false" ht="15" hidden="false" customHeight="false" outlineLevel="0" collapsed="false">
      <c r="A2499" s="14"/>
      <c r="B2499" s="14"/>
      <c r="C2499" s="15"/>
      <c r="D2499" s="15"/>
      <c r="E2499" s="15"/>
      <c r="F2499" s="9" t="str">
        <f aca="false">IF($A2499="","",IF(COUNTIF($A$2:$A$3001,$A2499)&gt;1,"DUPLICATE",""))</f>
        <v/>
      </c>
      <c r="G2499" s="9" t="str">
        <f aca="false">IF($A2499="","",IF(COUNTIF('3. Layout Parts'!$A$2:$A$3001,$A2499)=0,"NOT ON BOARD","OK"))</f>
        <v/>
      </c>
    </row>
    <row r="2500" customFormat="false" ht="15" hidden="false" customHeight="false" outlineLevel="0" collapsed="false">
      <c r="A2500" s="14"/>
      <c r="B2500" s="14"/>
      <c r="C2500" s="15"/>
      <c r="D2500" s="15"/>
      <c r="E2500" s="15"/>
      <c r="F2500" s="9" t="str">
        <f aca="false">IF($A2500="","",IF(COUNTIF($A$2:$A$3001,$A2500)&gt;1,"DUPLICATE",""))</f>
        <v/>
      </c>
      <c r="G2500" s="9" t="str">
        <f aca="false">IF($A2500="","",IF(COUNTIF('3. Layout Parts'!$A$2:$A$3001,$A2500)=0,"NOT ON BOARD","OK"))</f>
        <v/>
      </c>
    </row>
    <row r="2501" customFormat="false" ht="15" hidden="false" customHeight="false" outlineLevel="0" collapsed="false">
      <c r="A2501" s="14"/>
      <c r="B2501" s="14"/>
      <c r="C2501" s="15"/>
      <c r="D2501" s="15"/>
      <c r="E2501" s="15"/>
      <c r="F2501" s="9" t="str">
        <f aca="false">IF($A2501="","",IF(COUNTIF($A$2:$A$3001,$A2501)&gt;1,"DUPLICATE",""))</f>
        <v/>
      </c>
      <c r="G2501" s="9" t="str">
        <f aca="false">IF($A2501="","",IF(COUNTIF('3. Layout Parts'!$A$2:$A$3001,$A2501)=0,"NOT ON BOARD","OK"))</f>
        <v/>
      </c>
    </row>
    <row r="2502" customFormat="false" ht="15" hidden="false" customHeight="false" outlineLevel="0" collapsed="false">
      <c r="A2502" s="14"/>
      <c r="B2502" s="14"/>
      <c r="C2502" s="15"/>
      <c r="D2502" s="15"/>
      <c r="E2502" s="15"/>
      <c r="F2502" s="9" t="str">
        <f aca="false">IF($A2502="","",IF(COUNTIF($A$2:$A$3001,$A2502)&gt;1,"DUPLICATE",""))</f>
        <v/>
      </c>
      <c r="G2502" s="9" t="str">
        <f aca="false">IF($A2502="","",IF(COUNTIF('3. Layout Parts'!$A$2:$A$3001,$A2502)=0,"NOT ON BOARD","OK"))</f>
        <v/>
      </c>
    </row>
    <row r="2503" customFormat="false" ht="15" hidden="false" customHeight="false" outlineLevel="0" collapsed="false">
      <c r="A2503" s="14"/>
      <c r="B2503" s="14"/>
      <c r="C2503" s="15"/>
      <c r="D2503" s="15"/>
      <c r="E2503" s="15"/>
      <c r="F2503" s="9" t="str">
        <f aca="false">IF($A2503="","",IF(COUNTIF($A$2:$A$3001,$A2503)&gt;1,"DUPLICATE",""))</f>
        <v/>
      </c>
      <c r="G2503" s="9" t="str">
        <f aca="false">IF($A2503="","",IF(COUNTIF('3. Layout Parts'!$A$2:$A$3001,$A2503)=0,"NOT ON BOARD","OK"))</f>
        <v/>
      </c>
    </row>
    <row r="2504" customFormat="false" ht="15" hidden="false" customHeight="false" outlineLevel="0" collapsed="false">
      <c r="A2504" s="14"/>
      <c r="B2504" s="14"/>
      <c r="C2504" s="15"/>
      <c r="D2504" s="15"/>
      <c r="E2504" s="15"/>
      <c r="F2504" s="9" t="str">
        <f aca="false">IF($A2504="","",IF(COUNTIF($A$2:$A$3001,$A2504)&gt;1,"DUPLICATE",""))</f>
        <v/>
      </c>
      <c r="G2504" s="9" t="str">
        <f aca="false">IF($A2504="","",IF(COUNTIF('3. Layout Parts'!$A$2:$A$3001,$A2504)=0,"NOT ON BOARD","OK"))</f>
        <v/>
      </c>
    </row>
    <row r="2505" customFormat="false" ht="15" hidden="false" customHeight="false" outlineLevel="0" collapsed="false">
      <c r="A2505" s="14"/>
      <c r="B2505" s="14"/>
      <c r="C2505" s="15"/>
      <c r="D2505" s="15"/>
      <c r="E2505" s="15"/>
      <c r="F2505" s="9" t="str">
        <f aca="false">IF($A2505="","",IF(COUNTIF($A$2:$A$3001,$A2505)&gt;1,"DUPLICATE",""))</f>
        <v/>
      </c>
      <c r="G2505" s="9" t="str">
        <f aca="false">IF($A2505="","",IF(COUNTIF('3. Layout Parts'!$A$2:$A$3001,$A2505)=0,"NOT ON BOARD","OK"))</f>
        <v/>
      </c>
    </row>
    <row r="2506" customFormat="false" ht="15" hidden="false" customHeight="false" outlineLevel="0" collapsed="false">
      <c r="A2506" s="14"/>
      <c r="B2506" s="14"/>
      <c r="C2506" s="15"/>
      <c r="D2506" s="15"/>
      <c r="E2506" s="15"/>
      <c r="F2506" s="9" t="str">
        <f aca="false">IF($A2506="","",IF(COUNTIF($A$2:$A$3001,$A2506)&gt;1,"DUPLICATE",""))</f>
        <v/>
      </c>
      <c r="G2506" s="9" t="str">
        <f aca="false">IF($A2506="","",IF(COUNTIF('3. Layout Parts'!$A$2:$A$3001,$A2506)=0,"NOT ON BOARD","OK"))</f>
        <v/>
      </c>
    </row>
    <row r="2507" customFormat="false" ht="15" hidden="false" customHeight="false" outlineLevel="0" collapsed="false">
      <c r="A2507" s="14"/>
      <c r="B2507" s="14"/>
      <c r="C2507" s="15"/>
      <c r="D2507" s="15"/>
      <c r="E2507" s="15"/>
      <c r="F2507" s="9" t="str">
        <f aca="false">IF($A2507="","",IF(COUNTIF($A$2:$A$3001,$A2507)&gt;1,"DUPLICATE",""))</f>
        <v/>
      </c>
      <c r="G2507" s="9" t="str">
        <f aca="false">IF($A2507="","",IF(COUNTIF('3. Layout Parts'!$A$2:$A$3001,$A2507)=0,"NOT ON BOARD","OK"))</f>
        <v/>
      </c>
    </row>
    <row r="2508" customFormat="false" ht="15" hidden="false" customHeight="false" outlineLevel="0" collapsed="false">
      <c r="A2508" s="14"/>
      <c r="B2508" s="14"/>
      <c r="C2508" s="15"/>
      <c r="D2508" s="15"/>
      <c r="E2508" s="15"/>
      <c r="F2508" s="9" t="str">
        <f aca="false">IF($A2508="","",IF(COUNTIF($A$2:$A$3001,$A2508)&gt;1,"DUPLICATE",""))</f>
        <v/>
      </c>
      <c r="G2508" s="9" t="str">
        <f aca="false">IF($A2508="","",IF(COUNTIF('3. Layout Parts'!$A$2:$A$3001,$A2508)=0,"NOT ON BOARD","OK"))</f>
        <v/>
      </c>
    </row>
    <row r="2509" customFormat="false" ht="15" hidden="false" customHeight="false" outlineLevel="0" collapsed="false">
      <c r="A2509" s="14"/>
      <c r="B2509" s="14"/>
      <c r="C2509" s="15"/>
      <c r="D2509" s="15"/>
      <c r="E2509" s="15"/>
      <c r="F2509" s="9" t="str">
        <f aca="false">IF($A2509="","",IF(COUNTIF($A$2:$A$3001,$A2509)&gt;1,"DUPLICATE",""))</f>
        <v/>
      </c>
      <c r="G2509" s="9" t="str">
        <f aca="false">IF($A2509="","",IF(COUNTIF('3. Layout Parts'!$A$2:$A$3001,$A2509)=0,"NOT ON BOARD","OK"))</f>
        <v/>
      </c>
    </row>
    <row r="2510" customFormat="false" ht="15" hidden="false" customHeight="false" outlineLevel="0" collapsed="false">
      <c r="A2510" s="14"/>
      <c r="B2510" s="14"/>
      <c r="C2510" s="15"/>
      <c r="D2510" s="15"/>
      <c r="E2510" s="15"/>
      <c r="F2510" s="9" t="str">
        <f aca="false">IF($A2510="","",IF(COUNTIF($A$2:$A$3001,$A2510)&gt;1,"DUPLICATE",""))</f>
        <v/>
      </c>
      <c r="G2510" s="9" t="str">
        <f aca="false">IF($A2510="","",IF(COUNTIF('3. Layout Parts'!$A$2:$A$3001,$A2510)=0,"NOT ON BOARD","OK"))</f>
        <v/>
      </c>
    </row>
    <row r="2511" customFormat="false" ht="15" hidden="false" customHeight="false" outlineLevel="0" collapsed="false">
      <c r="A2511" s="14"/>
      <c r="B2511" s="14"/>
      <c r="C2511" s="15"/>
      <c r="D2511" s="15"/>
      <c r="E2511" s="15"/>
      <c r="F2511" s="9" t="str">
        <f aca="false">IF($A2511="","",IF(COUNTIF($A$2:$A$3001,$A2511)&gt;1,"DUPLICATE",""))</f>
        <v/>
      </c>
      <c r="G2511" s="9" t="str">
        <f aca="false">IF($A2511="","",IF(COUNTIF('3. Layout Parts'!$A$2:$A$3001,$A2511)=0,"NOT ON BOARD","OK"))</f>
        <v/>
      </c>
    </row>
    <row r="2512" customFormat="false" ht="15" hidden="false" customHeight="false" outlineLevel="0" collapsed="false">
      <c r="A2512" s="14"/>
      <c r="B2512" s="14"/>
      <c r="C2512" s="15"/>
      <c r="D2512" s="15"/>
      <c r="E2512" s="15"/>
      <c r="F2512" s="9" t="str">
        <f aca="false">IF($A2512="","",IF(COUNTIF($A$2:$A$3001,$A2512)&gt;1,"DUPLICATE",""))</f>
        <v/>
      </c>
      <c r="G2512" s="9" t="str">
        <f aca="false">IF($A2512="","",IF(COUNTIF('3. Layout Parts'!$A$2:$A$3001,$A2512)=0,"NOT ON BOARD","OK"))</f>
        <v/>
      </c>
    </row>
    <row r="2513" customFormat="false" ht="15" hidden="false" customHeight="false" outlineLevel="0" collapsed="false">
      <c r="A2513" s="14"/>
      <c r="B2513" s="14"/>
      <c r="C2513" s="15"/>
      <c r="D2513" s="15"/>
      <c r="E2513" s="15"/>
      <c r="F2513" s="9" t="str">
        <f aca="false">IF($A2513="","",IF(COUNTIF($A$2:$A$3001,$A2513)&gt;1,"DUPLICATE",""))</f>
        <v/>
      </c>
      <c r="G2513" s="9" t="str">
        <f aca="false">IF($A2513="","",IF(COUNTIF('3. Layout Parts'!$A$2:$A$3001,$A2513)=0,"NOT ON BOARD","OK"))</f>
        <v/>
      </c>
    </row>
    <row r="2514" customFormat="false" ht="15" hidden="false" customHeight="false" outlineLevel="0" collapsed="false">
      <c r="A2514" s="14"/>
      <c r="B2514" s="14"/>
      <c r="C2514" s="15"/>
      <c r="D2514" s="15"/>
      <c r="E2514" s="15"/>
      <c r="F2514" s="9" t="str">
        <f aca="false">IF($A2514="","",IF(COUNTIF($A$2:$A$3001,$A2514)&gt;1,"DUPLICATE",""))</f>
        <v/>
      </c>
      <c r="G2514" s="9" t="str">
        <f aca="false">IF($A2514="","",IF(COUNTIF('3. Layout Parts'!$A$2:$A$3001,$A2514)=0,"NOT ON BOARD","OK"))</f>
        <v/>
      </c>
    </row>
    <row r="2515" customFormat="false" ht="15" hidden="false" customHeight="false" outlineLevel="0" collapsed="false">
      <c r="A2515" s="14"/>
      <c r="B2515" s="14"/>
      <c r="C2515" s="15"/>
      <c r="D2515" s="15"/>
      <c r="E2515" s="15"/>
      <c r="F2515" s="9" t="str">
        <f aca="false">IF($A2515="","",IF(COUNTIF($A$2:$A$3001,$A2515)&gt;1,"DUPLICATE",""))</f>
        <v/>
      </c>
      <c r="G2515" s="9" t="str">
        <f aca="false">IF($A2515="","",IF(COUNTIF('3. Layout Parts'!$A$2:$A$3001,$A2515)=0,"NOT ON BOARD","OK"))</f>
        <v/>
      </c>
    </row>
    <row r="2516" customFormat="false" ht="15" hidden="false" customHeight="false" outlineLevel="0" collapsed="false">
      <c r="A2516" s="14"/>
      <c r="B2516" s="14"/>
      <c r="C2516" s="15"/>
      <c r="D2516" s="15"/>
      <c r="E2516" s="15"/>
      <c r="F2516" s="9" t="str">
        <f aca="false">IF($A2516="","",IF(COUNTIF($A$2:$A$3001,$A2516)&gt;1,"DUPLICATE",""))</f>
        <v/>
      </c>
      <c r="G2516" s="9" t="str">
        <f aca="false">IF($A2516="","",IF(COUNTIF('3. Layout Parts'!$A$2:$A$3001,$A2516)=0,"NOT ON BOARD","OK"))</f>
        <v/>
      </c>
    </row>
    <row r="2517" customFormat="false" ht="15" hidden="false" customHeight="false" outlineLevel="0" collapsed="false">
      <c r="A2517" s="14"/>
      <c r="B2517" s="14"/>
      <c r="C2517" s="15"/>
      <c r="D2517" s="15"/>
      <c r="E2517" s="15"/>
      <c r="F2517" s="9" t="str">
        <f aca="false">IF($A2517="","",IF(COUNTIF($A$2:$A$3001,$A2517)&gt;1,"DUPLICATE",""))</f>
        <v/>
      </c>
      <c r="G2517" s="9" t="str">
        <f aca="false">IF($A2517="","",IF(COUNTIF('3. Layout Parts'!$A$2:$A$3001,$A2517)=0,"NOT ON BOARD","OK"))</f>
        <v/>
      </c>
    </row>
    <row r="2518" customFormat="false" ht="15" hidden="false" customHeight="false" outlineLevel="0" collapsed="false">
      <c r="A2518" s="14"/>
      <c r="B2518" s="14"/>
      <c r="C2518" s="15"/>
      <c r="D2518" s="15"/>
      <c r="E2518" s="15"/>
      <c r="F2518" s="9" t="str">
        <f aca="false">IF($A2518="","",IF(COUNTIF($A$2:$A$3001,$A2518)&gt;1,"DUPLICATE",""))</f>
        <v/>
      </c>
      <c r="G2518" s="9" t="str">
        <f aca="false">IF($A2518="","",IF(COUNTIF('3. Layout Parts'!$A$2:$A$3001,$A2518)=0,"NOT ON BOARD","OK"))</f>
        <v/>
      </c>
    </row>
    <row r="2519" customFormat="false" ht="15" hidden="false" customHeight="false" outlineLevel="0" collapsed="false">
      <c r="A2519" s="14"/>
      <c r="B2519" s="14"/>
      <c r="C2519" s="15"/>
      <c r="D2519" s="15"/>
      <c r="E2519" s="15"/>
      <c r="F2519" s="9" t="str">
        <f aca="false">IF($A2519="","",IF(COUNTIF($A$2:$A$3001,$A2519)&gt;1,"DUPLICATE",""))</f>
        <v/>
      </c>
      <c r="G2519" s="9" t="str">
        <f aca="false">IF($A2519="","",IF(COUNTIF('3. Layout Parts'!$A$2:$A$3001,$A2519)=0,"NOT ON BOARD","OK"))</f>
        <v/>
      </c>
    </row>
    <row r="2520" customFormat="false" ht="15" hidden="false" customHeight="false" outlineLevel="0" collapsed="false">
      <c r="A2520" s="14"/>
      <c r="B2520" s="14"/>
      <c r="C2520" s="15"/>
      <c r="D2520" s="15"/>
      <c r="E2520" s="15"/>
      <c r="F2520" s="9" t="str">
        <f aca="false">IF($A2520="","",IF(COUNTIF($A$2:$A$3001,$A2520)&gt;1,"DUPLICATE",""))</f>
        <v/>
      </c>
      <c r="G2520" s="9" t="str">
        <f aca="false">IF($A2520="","",IF(COUNTIF('3. Layout Parts'!$A$2:$A$3001,$A2520)=0,"NOT ON BOARD","OK"))</f>
        <v/>
      </c>
    </row>
    <row r="2521" customFormat="false" ht="15" hidden="false" customHeight="false" outlineLevel="0" collapsed="false">
      <c r="A2521" s="14"/>
      <c r="B2521" s="14"/>
      <c r="C2521" s="15"/>
      <c r="D2521" s="15"/>
      <c r="E2521" s="15"/>
      <c r="F2521" s="9" t="str">
        <f aca="false">IF($A2521="","",IF(COUNTIF($A$2:$A$3001,$A2521)&gt;1,"DUPLICATE",""))</f>
        <v/>
      </c>
      <c r="G2521" s="9" t="str">
        <f aca="false">IF($A2521="","",IF(COUNTIF('3. Layout Parts'!$A$2:$A$3001,$A2521)=0,"NOT ON BOARD","OK"))</f>
        <v/>
      </c>
    </row>
    <row r="2522" customFormat="false" ht="15" hidden="false" customHeight="false" outlineLevel="0" collapsed="false">
      <c r="A2522" s="14"/>
      <c r="B2522" s="14"/>
      <c r="C2522" s="15"/>
      <c r="D2522" s="15"/>
      <c r="E2522" s="15"/>
      <c r="F2522" s="9" t="str">
        <f aca="false">IF($A2522="","",IF(COUNTIF($A$2:$A$3001,$A2522)&gt;1,"DUPLICATE",""))</f>
        <v/>
      </c>
      <c r="G2522" s="9" t="str">
        <f aca="false">IF($A2522="","",IF(COUNTIF('3. Layout Parts'!$A$2:$A$3001,$A2522)=0,"NOT ON BOARD","OK"))</f>
        <v/>
      </c>
    </row>
    <row r="2523" customFormat="false" ht="15" hidden="false" customHeight="false" outlineLevel="0" collapsed="false">
      <c r="A2523" s="14"/>
      <c r="B2523" s="14"/>
      <c r="C2523" s="15"/>
      <c r="D2523" s="15"/>
      <c r="E2523" s="15"/>
      <c r="F2523" s="9" t="str">
        <f aca="false">IF($A2523="","",IF(COUNTIF($A$2:$A$3001,$A2523)&gt;1,"DUPLICATE",""))</f>
        <v/>
      </c>
      <c r="G2523" s="9" t="str">
        <f aca="false">IF($A2523="","",IF(COUNTIF('3. Layout Parts'!$A$2:$A$3001,$A2523)=0,"NOT ON BOARD","OK"))</f>
        <v/>
      </c>
    </row>
    <row r="2524" customFormat="false" ht="15" hidden="false" customHeight="false" outlineLevel="0" collapsed="false">
      <c r="A2524" s="14"/>
      <c r="B2524" s="14"/>
      <c r="C2524" s="15"/>
      <c r="D2524" s="15"/>
      <c r="E2524" s="15"/>
      <c r="F2524" s="9" t="str">
        <f aca="false">IF($A2524="","",IF(COUNTIF($A$2:$A$3001,$A2524)&gt;1,"DUPLICATE",""))</f>
        <v/>
      </c>
      <c r="G2524" s="9" t="str">
        <f aca="false">IF($A2524="","",IF(COUNTIF('3. Layout Parts'!$A$2:$A$3001,$A2524)=0,"NOT ON BOARD","OK"))</f>
        <v/>
      </c>
    </row>
    <row r="2525" customFormat="false" ht="15" hidden="false" customHeight="false" outlineLevel="0" collapsed="false">
      <c r="A2525" s="14"/>
      <c r="B2525" s="14"/>
      <c r="C2525" s="15"/>
      <c r="D2525" s="15"/>
      <c r="E2525" s="15"/>
      <c r="F2525" s="9" t="str">
        <f aca="false">IF($A2525="","",IF(COUNTIF($A$2:$A$3001,$A2525)&gt;1,"DUPLICATE",""))</f>
        <v/>
      </c>
      <c r="G2525" s="9" t="str">
        <f aca="false">IF($A2525="","",IF(COUNTIF('3. Layout Parts'!$A$2:$A$3001,$A2525)=0,"NOT ON BOARD","OK"))</f>
        <v/>
      </c>
    </row>
    <row r="2526" customFormat="false" ht="15" hidden="false" customHeight="false" outlineLevel="0" collapsed="false">
      <c r="A2526" s="14"/>
      <c r="B2526" s="14"/>
      <c r="C2526" s="15"/>
      <c r="D2526" s="15"/>
      <c r="E2526" s="15"/>
      <c r="F2526" s="9" t="str">
        <f aca="false">IF($A2526="","",IF(COUNTIF($A$2:$A$3001,$A2526)&gt;1,"DUPLICATE",""))</f>
        <v/>
      </c>
      <c r="G2526" s="9" t="str">
        <f aca="false">IF($A2526="","",IF(COUNTIF('3. Layout Parts'!$A$2:$A$3001,$A2526)=0,"NOT ON BOARD","OK"))</f>
        <v/>
      </c>
    </row>
    <row r="2527" customFormat="false" ht="15" hidden="false" customHeight="false" outlineLevel="0" collapsed="false">
      <c r="A2527" s="14"/>
      <c r="B2527" s="14"/>
      <c r="C2527" s="15"/>
      <c r="D2527" s="15"/>
      <c r="E2527" s="15"/>
      <c r="F2527" s="9" t="str">
        <f aca="false">IF($A2527="","",IF(COUNTIF($A$2:$A$3001,$A2527)&gt;1,"DUPLICATE",""))</f>
        <v/>
      </c>
      <c r="G2527" s="9" t="str">
        <f aca="false">IF($A2527="","",IF(COUNTIF('3. Layout Parts'!$A$2:$A$3001,$A2527)=0,"NOT ON BOARD","OK"))</f>
        <v/>
      </c>
    </row>
    <row r="2528" customFormat="false" ht="15" hidden="false" customHeight="false" outlineLevel="0" collapsed="false">
      <c r="A2528" s="14"/>
      <c r="B2528" s="14"/>
      <c r="C2528" s="15"/>
      <c r="D2528" s="15"/>
      <c r="E2528" s="15"/>
      <c r="F2528" s="9" t="str">
        <f aca="false">IF($A2528="","",IF(COUNTIF($A$2:$A$3001,$A2528)&gt;1,"DUPLICATE",""))</f>
        <v/>
      </c>
      <c r="G2528" s="9" t="str">
        <f aca="false">IF($A2528="","",IF(COUNTIF('3. Layout Parts'!$A$2:$A$3001,$A2528)=0,"NOT ON BOARD","OK"))</f>
        <v/>
      </c>
    </row>
    <row r="2529" customFormat="false" ht="15" hidden="false" customHeight="false" outlineLevel="0" collapsed="false">
      <c r="A2529" s="14"/>
      <c r="B2529" s="14"/>
      <c r="C2529" s="15"/>
      <c r="D2529" s="15"/>
      <c r="E2529" s="15"/>
      <c r="F2529" s="9" t="str">
        <f aca="false">IF($A2529="","",IF(COUNTIF($A$2:$A$3001,$A2529)&gt;1,"DUPLICATE",""))</f>
        <v/>
      </c>
      <c r="G2529" s="9" t="str">
        <f aca="false">IF($A2529="","",IF(COUNTIF('3. Layout Parts'!$A$2:$A$3001,$A2529)=0,"NOT ON BOARD","OK"))</f>
        <v/>
      </c>
    </row>
    <row r="2530" customFormat="false" ht="15" hidden="false" customHeight="false" outlineLevel="0" collapsed="false">
      <c r="A2530" s="14"/>
      <c r="B2530" s="14"/>
      <c r="C2530" s="15"/>
      <c r="D2530" s="15"/>
      <c r="E2530" s="15"/>
      <c r="F2530" s="9" t="str">
        <f aca="false">IF($A2530="","",IF(COUNTIF($A$2:$A$3001,$A2530)&gt;1,"DUPLICATE",""))</f>
        <v/>
      </c>
      <c r="G2530" s="9" t="str">
        <f aca="false">IF($A2530="","",IF(COUNTIF('3. Layout Parts'!$A$2:$A$3001,$A2530)=0,"NOT ON BOARD","OK"))</f>
        <v/>
      </c>
    </row>
    <row r="2531" customFormat="false" ht="15" hidden="false" customHeight="false" outlineLevel="0" collapsed="false">
      <c r="A2531" s="14"/>
      <c r="B2531" s="14"/>
      <c r="C2531" s="15"/>
      <c r="D2531" s="15"/>
      <c r="E2531" s="15"/>
      <c r="F2531" s="9" t="str">
        <f aca="false">IF($A2531="","",IF(COUNTIF($A$2:$A$3001,$A2531)&gt;1,"DUPLICATE",""))</f>
        <v/>
      </c>
      <c r="G2531" s="9" t="str">
        <f aca="false">IF($A2531="","",IF(COUNTIF('3. Layout Parts'!$A$2:$A$3001,$A2531)=0,"NOT ON BOARD","OK"))</f>
        <v/>
      </c>
    </row>
    <row r="2532" customFormat="false" ht="15" hidden="false" customHeight="false" outlineLevel="0" collapsed="false">
      <c r="A2532" s="14"/>
      <c r="B2532" s="14"/>
      <c r="C2532" s="15"/>
      <c r="D2532" s="15"/>
      <c r="E2532" s="15"/>
      <c r="F2532" s="9" t="str">
        <f aca="false">IF($A2532="","",IF(COUNTIF($A$2:$A$3001,$A2532)&gt;1,"DUPLICATE",""))</f>
        <v/>
      </c>
      <c r="G2532" s="9" t="str">
        <f aca="false">IF($A2532="","",IF(COUNTIF('3. Layout Parts'!$A$2:$A$3001,$A2532)=0,"NOT ON BOARD","OK"))</f>
        <v/>
      </c>
    </row>
    <row r="2533" customFormat="false" ht="15" hidden="false" customHeight="false" outlineLevel="0" collapsed="false">
      <c r="A2533" s="14"/>
      <c r="B2533" s="14"/>
      <c r="C2533" s="15"/>
      <c r="D2533" s="15"/>
      <c r="E2533" s="15"/>
      <c r="F2533" s="9" t="str">
        <f aca="false">IF($A2533="","",IF(COUNTIF($A$2:$A$3001,$A2533)&gt;1,"DUPLICATE",""))</f>
        <v/>
      </c>
      <c r="G2533" s="9" t="str">
        <f aca="false">IF($A2533="","",IF(COUNTIF('3. Layout Parts'!$A$2:$A$3001,$A2533)=0,"NOT ON BOARD","OK"))</f>
        <v/>
      </c>
    </row>
    <row r="2534" customFormat="false" ht="15" hidden="false" customHeight="false" outlineLevel="0" collapsed="false">
      <c r="A2534" s="14"/>
      <c r="B2534" s="14"/>
      <c r="C2534" s="15"/>
      <c r="D2534" s="15"/>
      <c r="E2534" s="15"/>
      <c r="F2534" s="9" t="str">
        <f aca="false">IF($A2534="","",IF(COUNTIF($A$2:$A$3001,$A2534)&gt;1,"DUPLICATE",""))</f>
        <v/>
      </c>
      <c r="G2534" s="9" t="str">
        <f aca="false">IF($A2534="","",IF(COUNTIF('3. Layout Parts'!$A$2:$A$3001,$A2534)=0,"NOT ON BOARD","OK"))</f>
        <v/>
      </c>
    </row>
    <row r="2535" customFormat="false" ht="15" hidden="false" customHeight="false" outlineLevel="0" collapsed="false">
      <c r="A2535" s="14"/>
      <c r="B2535" s="14"/>
      <c r="C2535" s="15"/>
      <c r="D2535" s="15"/>
      <c r="E2535" s="15"/>
      <c r="F2535" s="9" t="str">
        <f aca="false">IF($A2535="","",IF(COUNTIF($A$2:$A$3001,$A2535)&gt;1,"DUPLICATE",""))</f>
        <v/>
      </c>
      <c r="G2535" s="9" t="str">
        <f aca="false">IF($A2535="","",IF(COUNTIF('3. Layout Parts'!$A$2:$A$3001,$A2535)=0,"NOT ON BOARD","OK"))</f>
        <v/>
      </c>
    </row>
    <row r="2536" customFormat="false" ht="15" hidden="false" customHeight="false" outlineLevel="0" collapsed="false">
      <c r="A2536" s="14"/>
      <c r="B2536" s="14"/>
      <c r="C2536" s="15"/>
      <c r="D2536" s="15"/>
      <c r="E2536" s="15"/>
      <c r="F2536" s="9" t="str">
        <f aca="false">IF($A2536="","",IF(COUNTIF($A$2:$A$3001,$A2536)&gt;1,"DUPLICATE",""))</f>
        <v/>
      </c>
      <c r="G2536" s="9" t="str">
        <f aca="false">IF($A2536="","",IF(COUNTIF('3. Layout Parts'!$A$2:$A$3001,$A2536)=0,"NOT ON BOARD","OK"))</f>
        <v/>
      </c>
    </row>
    <row r="2537" customFormat="false" ht="15" hidden="false" customHeight="false" outlineLevel="0" collapsed="false">
      <c r="A2537" s="14"/>
      <c r="B2537" s="14"/>
      <c r="C2537" s="15"/>
      <c r="D2537" s="15"/>
      <c r="E2537" s="15"/>
      <c r="F2537" s="9" t="str">
        <f aca="false">IF($A2537="","",IF(COUNTIF($A$2:$A$3001,$A2537)&gt;1,"DUPLICATE",""))</f>
        <v/>
      </c>
      <c r="G2537" s="9" t="str">
        <f aca="false">IF($A2537="","",IF(COUNTIF('3. Layout Parts'!$A$2:$A$3001,$A2537)=0,"NOT ON BOARD","OK"))</f>
        <v/>
      </c>
    </row>
    <row r="2538" customFormat="false" ht="15" hidden="false" customHeight="false" outlineLevel="0" collapsed="false">
      <c r="A2538" s="14"/>
      <c r="B2538" s="14"/>
      <c r="C2538" s="15"/>
      <c r="D2538" s="15"/>
      <c r="E2538" s="15"/>
      <c r="F2538" s="9" t="str">
        <f aca="false">IF($A2538="","",IF(COUNTIF($A$2:$A$3001,$A2538)&gt;1,"DUPLICATE",""))</f>
        <v/>
      </c>
      <c r="G2538" s="9" t="str">
        <f aca="false">IF($A2538="","",IF(COUNTIF('3. Layout Parts'!$A$2:$A$3001,$A2538)=0,"NOT ON BOARD","OK"))</f>
        <v/>
      </c>
    </row>
    <row r="2539" customFormat="false" ht="15" hidden="false" customHeight="false" outlineLevel="0" collapsed="false">
      <c r="A2539" s="14"/>
      <c r="B2539" s="14"/>
      <c r="C2539" s="15"/>
      <c r="D2539" s="15"/>
      <c r="E2539" s="15"/>
      <c r="F2539" s="9" t="str">
        <f aca="false">IF($A2539="","",IF(COUNTIF($A$2:$A$3001,$A2539)&gt;1,"DUPLICATE",""))</f>
        <v/>
      </c>
      <c r="G2539" s="9" t="str">
        <f aca="false">IF($A2539="","",IF(COUNTIF('3. Layout Parts'!$A$2:$A$3001,$A2539)=0,"NOT ON BOARD","OK"))</f>
        <v/>
      </c>
    </row>
    <row r="2540" customFormat="false" ht="15" hidden="false" customHeight="false" outlineLevel="0" collapsed="false">
      <c r="A2540" s="14"/>
      <c r="B2540" s="14"/>
      <c r="C2540" s="15"/>
      <c r="D2540" s="15"/>
      <c r="E2540" s="15"/>
      <c r="F2540" s="9" t="str">
        <f aca="false">IF($A2540="","",IF(COUNTIF($A$2:$A$3001,$A2540)&gt;1,"DUPLICATE",""))</f>
        <v/>
      </c>
      <c r="G2540" s="9" t="str">
        <f aca="false">IF($A2540="","",IF(COUNTIF('3. Layout Parts'!$A$2:$A$3001,$A2540)=0,"NOT ON BOARD","OK"))</f>
        <v/>
      </c>
    </row>
    <row r="2541" customFormat="false" ht="15" hidden="false" customHeight="false" outlineLevel="0" collapsed="false">
      <c r="A2541" s="14"/>
      <c r="B2541" s="14"/>
      <c r="C2541" s="15"/>
      <c r="D2541" s="15"/>
      <c r="E2541" s="15"/>
      <c r="F2541" s="9" t="str">
        <f aca="false">IF($A2541="","",IF(COUNTIF($A$2:$A$3001,$A2541)&gt;1,"DUPLICATE",""))</f>
        <v/>
      </c>
      <c r="G2541" s="9" t="str">
        <f aca="false">IF($A2541="","",IF(COUNTIF('3. Layout Parts'!$A$2:$A$3001,$A2541)=0,"NOT ON BOARD","OK"))</f>
        <v/>
      </c>
    </row>
    <row r="2542" customFormat="false" ht="15" hidden="false" customHeight="false" outlineLevel="0" collapsed="false">
      <c r="A2542" s="14"/>
      <c r="B2542" s="14"/>
      <c r="C2542" s="15"/>
      <c r="D2542" s="15"/>
      <c r="E2542" s="15"/>
      <c r="F2542" s="9" t="str">
        <f aca="false">IF($A2542="","",IF(COUNTIF($A$2:$A$3001,$A2542)&gt;1,"DUPLICATE",""))</f>
        <v/>
      </c>
      <c r="G2542" s="9" t="str">
        <f aca="false">IF($A2542="","",IF(COUNTIF('3. Layout Parts'!$A$2:$A$3001,$A2542)=0,"NOT ON BOARD","OK"))</f>
        <v/>
      </c>
    </row>
    <row r="2543" customFormat="false" ht="15" hidden="false" customHeight="false" outlineLevel="0" collapsed="false">
      <c r="A2543" s="14"/>
      <c r="B2543" s="14"/>
      <c r="C2543" s="15"/>
      <c r="D2543" s="15"/>
      <c r="E2543" s="15"/>
      <c r="F2543" s="9" t="str">
        <f aca="false">IF($A2543="","",IF(COUNTIF($A$2:$A$3001,$A2543)&gt;1,"DUPLICATE",""))</f>
        <v/>
      </c>
      <c r="G2543" s="9" t="str">
        <f aca="false">IF($A2543="","",IF(COUNTIF('3. Layout Parts'!$A$2:$A$3001,$A2543)=0,"NOT ON BOARD","OK"))</f>
        <v/>
      </c>
    </row>
    <row r="2544" customFormat="false" ht="15" hidden="false" customHeight="false" outlineLevel="0" collapsed="false">
      <c r="A2544" s="14"/>
      <c r="B2544" s="14"/>
      <c r="C2544" s="15"/>
      <c r="D2544" s="15"/>
      <c r="E2544" s="15"/>
      <c r="F2544" s="9" t="str">
        <f aca="false">IF($A2544="","",IF(COUNTIF($A$2:$A$3001,$A2544)&gt;1,"DUPLICATE",""))</f>
        <v/>
      </c>
      <c r="G2544" s="9" t="str">
        <f aca="false">IF($A2544="","",IF(COUNTIF('3. Layout Parts'!$A$2:$A$3001,$A2544)=0,"NOT ON BOARD","OK"))</f>
        <v/>
      </c>
    </row>
    <row r="2545" customFormat="false" ht="15" hidden="false" customHeight="false" outlineLevel="0" collapsed="false">
      <c r="A2545" s="14"/>
      <c r="B2545" s="14"/>
      <c r="C2545" s="15"/>
      <c r="D2545" s="15"/>
      <c r="E2545" s="15"/>
      <c r="F2545" s="9" t="str">
        <f aca="false">IF($A2545="","",IF(COUNTIF($A$2:$A$3001,$A2545)&gt;1,"DUPLICATE",""))</f>
        <v/>
      </c>
      <c r="G2545" s="9" t="str">
        <f aca="false">IF($A2545="","",IF(COUNTIF('3. Layout Parts'!$A$2:$A$3001,$A2545)=0,"NOT ON BOARD","OK"))</f>
        <v/>
      </c>
    </row>
    <row r="2546" customFormat="false" ht="15" hidden="false" customHeight="false" outlineLevel="0" collapsed="false">
      <c r="A2546" s="14"/>
      <c r="B2546" s="14"/>
      <c r="C2546" s="15"/>
      <c r="D2546" s="15"/>
      <c r="E2546" s="15"/>
      <c r="F2546" s="9" t="str">
        <f aca="false">IF($A2546="","",IF(COUNTIF($A$2:$A$3001,$A2546)&gt;1,"DUPLICATE",""))</f>
        <v/>
      </c>
      <c r="G2546" s="9" t="str">
        <f aca="false">IF($A2546="","",IF(COUNTIF('3. Layout Parts'!$A$2:$A$3001,$A2546)=0,"NOT ON BOARD","OK"))</f>
        <v/>
      </c>
    </row>
    <row r="2547" customFormat="false" ht="15" hidden="false" customHeight="false" outlineLevel="0" collapsed="false">
      <c r="A2547" s="14"/>
      <c r="B2547" s="14"/>
      <c r="C2547" s="15"/>
      <c r="D2547" s="15"/>
      <c r="E2547" s="15"/>
      <c r="F2547" s="9" t="str">
        <f aca="false">IF($A2547="","",IF(COUNTIF($A$2:$A$3001,$A2547)&gt;1,"DUPLICATE",""))</f>
        <v/>
      </c>
      <c r="G2547" s="9" t="str">
        <f aca="false">IF($A2547="","",IF(COUNTIF('3. Layout Parts'!$A$2:$A$3001,$A2547)=0,"NOT ON BOARD","OK"))</f>
        <v/>
      </c>
    </row>
    <row r="2548" customFormat="false" ht="15" hidden="false" customHeight="false" outlineLevel="0" collapsed="false">
      <c r="A2548" s="14"/>
      <c r="B2548" s="14"/>
      <c r="C2548" s="15"/>
      <c r="D2548" s="15"/>
      <c r="E2548" s="15"/>
      <c r="F2548" s="9" t="str">
        <f aca="false">IF($A2548="","",IF(COUNTIF($A$2:$A$3001,$A2548)&gt;1,"DUPLICATE",""))</f>
        <v/>
      </c>
      <c r="G2548" s="9" t="str">
        <f aca="false">IF($A2548="","",IF(COUNTIF('3. Layout Parts'!$A$2:$A$3001,$A2548)=0,"NOT ON BOARD","OK"))</f>
        <v/>
      </c>
    </row>
    <row r="2549" customFormat="false" ht="15" hidden="false" customHeight="false" outlineLevel="0" collapsed="false">
      <c r="A2549" s="14"/>
      <c r="B2549" s="14"/>
      <c r="C2549" s="15"/>
      <c r="D2549" s="15"/>
      <c r="E2549" s="15"/>
      <c r="F2549" s="9" t="str">
        <f aca="false">IF($A2549="","",IF(COUNTIF($A$2:$A$3001,$A2549)&gt;1,"DUPLICATE",""))</f>
        <v/>
      </c>
      <c r="G2549" s="9" t="str">
        <f aca="false">IF($A2549="","",IF(COUNTIF('3. Layout Parts'!$A$2:$A$3001,$A2549)=0,"NOT ON BOARD","OK"))</f>
        <v/>
      </c>
    </row>
    <row r="2550" customFormat="false" ht="15" hidden="false" customHeight="false" outlineLevel="0" collapsed="false">
      <c r="A2550" s="14"/>
      <c r="B2550" s="14"/>
      <c r="C2550" s="15"/>
      <c r="D2550" s="15"/>
      <c r="E2550" s="15"/>
      <c r="F2550" s="9" t="str">
        <f aca="false">IF($A2550="","",IF(COUNTIF($A$2:$A$3001,$A2550)&gt;1,"DUPLICATE",""))</f>
        <v/>
      </c>
      <c r="G2550" s="9" t="str">
        <f aca="false">IF($A2550="","",IF(COUNTIF('3. Layout Parts'!$A$2:$A$3001,$A2550)=0,"NOT ON BOARD","OK"))</f>
        <v/>
      </c>
    </row>
    <row r="2551" customFormat="false" ht="15" hidden="false" customHeight="false" outlineLevel="0" collapsed="false">
      <c r="A2551" s="14"/>
      <c r="B2551" s="14"/>
      <c r="C2551" s="15"/>
      <c r="D2551" s="15"/>
      <c r="E2551" s="15"/>
      <c r="F2551" s="9" t="str">
        <f aca="false">IF($A2551="","",IF(COUNTIF($A$2:$A$3001,$A2551)&gt;1,"DUPLICATE",""))</f>
        <v/>
      </c>
      <c r="G2551" s="9" t="str">
        <f aca="false">IF($A2551="","",IF(COUNTIF('3. Layout Parts'!$A$2:$A$3001,$A2551)=0,"NOT ON BOARD","OK"))</f>
        <v/>
      </c>
    </row>
    <row r="2552" customFormat="false" ht="15" hidden="false" customHeight="false" outlineLevel="0" collapsed="false">
      <c r="A2552" s="14"/>
      <c r="B2552" s="14"/>
      <c r="C2552" s="15"/>
      <c r="D2552" s="15"/>
      <c r="E2552" s="15"/>
      <c r="F2552" s="9" t="str">
        <f aca="false">IF($A2552="","",IF(COUNTIF($A$2:$A$3001,$A2552)&gt;1,"DUPLICATE",""))</f>
        <v/>
      </c>
      <c r="G2552" s="9" t="str">
        <f aca="false">IF($A2552="","",IF(COUNTIF('3. Layout Parts'!$A$2:$A$3001,$A2552)=0,"NOT ON BOARD","OK"))</f>
        <v/>
      </c>
    </row>
    <row r="2553" customFormat="false" ht="15" hidden="false" customHeight="false" outlineLevel="0" collapsed="false">
      <c r="A2553" s="14"/>
      <c r="B2553" s="14"/>
      <c r="C2553" s="15"/>
      <c r="D2553" s="15"/>
      <c r="E2553" s="15"/>
      <c r="F2553" s="9" t="str">
        <f aca="false">IF($A2553="","",IF(COUNTIF($A$2:$A$3001,$A2553)&gt;1,"DUPLICATE",""))</f>
        <v/>
      </c>
      <c r="G2553" s="9" t="str">
        <f aca="false">IF($A2553="","",IF(COUNTIF('3. Layout Parts'!$A$2:$A$3001,$A2553)=0,"NOT ON BOARD","OK"))</f>
        <v/>
      </c>
    </row>
    <row r="2554" customFormat="false" ht="15" hidden="false" customHeight="false" outlineLevel="0" collapsed="false">
      <c r="A2554" s="14"/>
      <c r="B2554" s="14"/>
      <c r="C2554" s="15"/>
      <c r="D2554" s="15"/>
      <c r="E2554" s="15"/>
      <c r="F2554" s="9" t="str">
        <f aca="false">IF($A2554="","",IF(COUNTIF($A$2:$A$3001,$A2554)&gt;1,"DUPLICATE",""))</f>
        <v/>
      </c>
      <c r="G2554" s="9" t="str">
        <f aca="false">IF($A2554="","",IF(COUNTIF('3. Layout Parts'!$A$2:$A$3001,$A2554)=0,"NOT ON BOARD","OK"))</f>
        <v/>
      </c>
    </row>
    <row r="2555" customFormat="false" ht="15" hidden="false" customHeight="false" outlineLevel="0" collapsed="false">
      <c r="A2555" s="14"/>
      <c r="B2555" s="14"/>
      <c r="C2555" s="15"/>
      <c r="D2555" s="15"/>
      <c r="E2555" s="15"/>
      <c r="F2555" s="9" t="str">
        <f aca="false">IF($A2555="","",IF(COUNTIF($A$2:$A$3001,$A2555)&gt;1,"DUPLICATE",""))</f>
        <v/>
      </c>
      <c r="G2555" s="9" t="str">
        <f aca="false">IF($A2555="","",IF(COUNTIF('3. Layout Parts'!$A$2:$A$3001,$A2555)=0,"NOT ON BOARD","OK"))</f>
        <v/>
      </c>
    </row>
    <row r="2556" customFormat="false" ht="15" hidden="false" customHeight="false" outlineLevel="0" collapsed="false">
      <c r="A2556" s="14"/>
      <c r="B2556" s="14"/>
      <c r="C2556" s="15"/>
      <c r="D2556" s="15"/>
      <c r="E2556" s="15"/>
      <c r="F2556" s="9" t="str">
        <f aca="false">IF($A2556="","",IF(COUNTIF($A$2:$A$3001,$A2556)&gt;1,"DUPLICATE",""))</f>
        <v/>
      </c>
      <c r="G2556" s="9" t="str">
        <f aca="false">IF($A2556="","",IF(COUNTIF('3. Layout Parts'!$A$2:$A$3001,$A2556)=0,"NOT ON BOARD","OK"))</f>
        <v/>
      </c>
    </row>
    <row r="2557" customFormat="false" ht="15" hidden="false" customHeight="false" outlineLevel="0" collapsed="false">
      <c r="A2557" s="14"/>
      <c r="B2557" s="14"/>
      <c r="C2557" s="15"/>
      <c r="D2557" s="15"/>
      <c r="E2557" s="15"/>
      <c r="F2557" s="9" t="str">
        <f aca="false">IF($A2557="","",IF(COUNTIF($A$2:$A$3001,$A2557)&gt;1,"DUPLICATE",""))</f>
        <v/>
      </c>
      <c r="G2557" s="9" t="str">
        <f aca="false">IF($A2557="","",IF(COUNTIF('3. Layout Parts'!$A$2:$A$3001,$A2557)=0,"NOT ON BOARD","OK"))</f>
        <v/>
      </c>
    </row>
    <row r="2558" customFormat="false" ht="15" hidden="false" customHeight="false" outlineLevel="0" collapsed="false">
      <c r="A2558" s="14"/>
      <c r="B2558" s="14"/>
      <c r="C2558" s="15"/>
      <c r="D2558" s="15"/>
      <c r="E2558" s="15"/>
      <c r="F2558" s="9" t="str">
        <f aca="false">IF($A2558="","",IF(COUNTIF($A$2:$A$3001,$A2558)&gt;1,"DUPLICATE",""))</f>
        <v/>
      </c>
      <c r="G2558" s="9" t="str">
        <f aca="false">IF($A2558="","",IF(COUNTIF('3. Layout Parts'!$A$2:$A$3001,$A2558)=0,"NOT ON BOARD","OK"))</f>
        <v/>
      </c>
    </row>
    <row r="2559" customFormat="false" ht="15" hidden="false" customHeight="false" outlineLevel="0" collapsed="false">
      <c r="A2559" s="14"/>
      <c r="B2559" s="14"/>
      <c r="C2559" s="15"/>
      <c r="D2559" s="15"/>
      <c r="E2559" s="15"/>
      <c r="F2559" s="9" t="str">
        <f aca="false">IF($A2559="","",IF(COUNTIF($A$2:$A$3001,$A2559)&gt;1,"DUPLICATE",""))</f>
        <v/>
      </c>
      <c r="G2559" s="9" t="str">
        <f aca="false">IF($A2559="","",IF(COUNTIF('3. Layout Parts'!$A$2:$A$3001,$A2559)=0,"NOT ON BOARD","OK"))</f>
        <v/>
      </c>
    </row>
    <row r="2560" customFormat="false" ht="15" hidden="false" customHeight="false" outlineLevel="0" collapsed="false">
      <c r="A2560" s="14"/>
      <c r="B2560" s="14"/>
      <c r="C2560" s="15"/>
      <c r="D2560" s="15"/>
      <c r="E2560" s="15"/>
      <c r="F2560" s="9" t="str">
        <f aca="false">IF($A2560="","",IF(COUNTIF($A$2:$A$3001,$A2560)&gt;1,"DUPLICATE",""))</f>
        <v/>
      </c>
      <c r="G2560" s="9" t="str">
        <f aca="false">IF($A2560="","",IF(COUNTIF('3. Layout Parts'!$A$2:$A$3001,$A2560)=0,"NOT ON BOARD","OK"))</f>
        <v/>
      </c>
    </row>
    <row r="2561" customFormat="false" ht="15" hidden="false" customHeight="false" outlineLevel="0" collapsed="false">
      <c r="A2561" s="14"/>
      <c r="B2561" s="14"/>
      <c r="C2561" s="15"/>
      <c r="D2561" s="15"/>
      <c r="E2561" s="15"/>
      <c r="F2561" s="9" t="str">
        <f aca="false">IF($A2561="","",IF(COUNTIF($A$2:$A$3001,$A2561)&gt;1,"DUPLICATE",""))</f>
        <v/>
      </c>
      <c r="G2561" s="9" t="str">
        <f aca="false">IF($A2561="","",IF(COUNTIF('3. Layout Parts'!$A$2:$A$3001,$A2561)=0,"NOT ON BOARD","OK"))</f>
        <v/>
      </c>
    </row>
    <row r="2562" customFormat="false" ht="15" hidden="false" customHeight="false" outlineLevel="0" collapsed="false">
      <c r="A2562" s="14"/>
      <c r="B2562" s="14"/>
      <c r="C2562" s="15"/>
      <c r="D2562" s="15"/>
      <c r="E2562" s="15"/>
      <c r="F2562" s="9" t="str">
        <f aca="false">IF($A2562="","",IF(COUNTIF($A$2:$A$3001,$A2562)&gt;1,"DUPLICATE",""))</f>
        <v/>
      </c>
      <c r="G2562" s="9" t="str">
        <f aca="false">IF($A2562="","",IF(COUNTIF('3. Layout Parts'!$A$2:$A$3001,$A2562)=0,"NOT ON BOARD","OK"))</f>
        <v/>
      </c>
    </row>
    <row r="2563" customFormat="false" ht="15" hidden="false" customHeight="false" outlineLevel="0" collapsed="false">
      <c r="A2563" s="14"/>
      <c r="B2563" s="14"/>
      <c r="C2563" s="15"/>
      <c r="D2563" s="15"/>
      <c r="E2563" s="15"/>
      <c r="F2563" s="9" t="str">
        <f aca="false">IF($A2563="","",IF(COUNTIF($A$2:$A$3001,$A2563)&gt;1,"DUPLICATE",""))</f>
        <v/>
      </c>
      <c r="G2563" s="9" t="str">
        <f aca="false">IF($A2563="","",IF(COUNTIF('3. Layout Parts'!$A$2:$A$3001,$A2563)=0,"NOT ON BOARD","OK"))</f>
        <v/>
      </c>
    </row>
    <row r="2564" customFormat="false" ht="15" hidden="false" customHeight="false" outlineLevel="0" collapsed="false">
      <c r="A2564" s="14"/>
      <c r="B2564" s="14"/>
      <c r="C2564" s="15"/>
      <c r="D2564" s="15"/>
      <c r="E2564" s="15"/>
      <c r="F2564" s="9" t="str">
        <f aca="false">IF($A2564="","",IF(COUNTIF($A$2:$A$3001,$A2564)&gt;1,"DUPLICATE",""))</f>
        <v/>
      </c>
      <c r="G2564" s="9" t="str">
        <f aca="false">IF($A2564="","",IF(COUNTIF('3. Layout Parts'!$A$2:$A$3001,$A2564)=0,"NOT ON BOARD","OK"))</f>
        <v/>
      </c>
    </row>
    <row r="2565" customFormat="false" ht="15" hidden="false" customHeight="false" outlineLevel="0" collapsed="false">
      <c r="A2565" s="14"/>
      <c r="B2565" s="14"/>
      <c r="C2565" s="15"/>
      <c r="D2565" s="15"/>
      <c r="E2565" s="15"/>
      <c r="F2565" s="9" t="str">
        <f aca="false">IF($A2565="","",IF(COUNTIF($A$2:$A$3001,$A2565)&gt;1,"DUPLICATE",""))</f>
        <v/>
      </c>
      <c r="G2565" s="9" t="str">
        <f aca="false">IF($A2565="","",IF(COUNTIF('3. Layout Parts'!$A$2:$A$3001,$A2565)=0,"NOT ON BOARD","OK"))</f>
        <v/>
      </c>
    </row>
    <row r="2566" customFormat="false" ht="15" hidden="false" customHeight="false" outlineLevel="0" collapsed="false">
      <c r="A2566" s="14"/>
      <c r="B2566" s="14"/>
      <c r="C2566" s="15"/>
      <c r="D2566" s="15"/>
      <c r="E2566" s="15"/>
      <c r="F2566" s="9" t="str">
        <f aca="false">IF($A2566="","",IF(COUNTIF($A$2:$A$3001,$A2566)&gt;1,"DUPLICATE",""))</f>
        <v/>
      </c>
      <c r="G2566" s="9" t="str">
        <f aca="false">IF($A2566="","",IF(COUNTIF('3. Layout Parts'!$A$2:$A$3001,$A2566)=0,"NOT ON BOARD","OK"))</f>
        <v/>
      </c>
    </row>
    <row r="2567" customFormat="false" ht="15" hidden="false" customHeight="false" outlineLevel="0" collapsed="false">
      <c r="A2567" s="14"/>
      <c r="B2567" s="14"/>
      <c r="C2567" s="15"/>
      <c r="D2567" s="15"/>
      <c r="E2567" s="15"/>
      <c r="F2567" s="9" t="str">
        <f aca="false">IF($A2567="","",IF(COUNTIF($A$2:$A$3001,$A2567)&gt;1,"DUPLICATE",""))</f>
        <v/>
      </c>
      <c r="G2567" s="9" t="str">
        <f aca="false">IF($A2567="","",IF(COUNTIF('3. Layout Parts'!$A$2:$A$3001,$A2567)=0,"NOT ON BOARD","OK"))</f>
        <v/>
      </c>
    </row>
    <row r="2568" customFormat="false" ht="15" hidden="false" customHeight="false" outlineLevel="0" collapsed="false">
      <c r="A2568" s="14"/>
      <c r="B2568" s="14"/>
      <c r="C2568" s="15"/>
      <c r="D2568" s="15"/>
      <c r="E2568" s="15"/>
      <c r="F2568" s="9" t="str">
        <f aca="false">IF($A2568="","",IF(COUNTIF($A$2:$A$3001,$A2568)&gt;1,"DUPLICATE",""))</f>
        <v/>
      </c>
      <c r="G2568" s="9" t="str">
        <f aca="false">IF($A2568="","",IF(COUNTIF('3. Layout Parts'!$A$2:$A$3001,$A2568)=0,"NOT ON BOARD","OK"))</f>
        <v/>
      </c>
    </row>
    <row r="2569" customFormat="false" ht="15" hidden="false" customHeight="false" outlineLevel="0" collapsed="false">
      <c r="A2569" s="14"/>
      <c r="B2569" s="14"/>
      <c r="C2569" s="15"/>
      <c r="D2569" s="15"/>
      <c r="E2569" s="15"/>
      <c r="F2569" s="9" t="str">
        <f aca="false">IF($A2569="","",IF(COUNTIF($A$2:$A$3001,$A2569)&gt;1,"DUPLICATE",""))</f>
        <v/>
      </c>
      <c r="G2569" s="9" t="str">
        <f aca="false">IF($A2569="","",IF(COUNTIF('3. Layout Parts'!$A$2:$A$3001,$A2569)=0,"NOT ON BOARD","OK"))</f>
        <v/>
      </c>
    </row>
    <row r="2570" customFormat="false" ht="15" hidden="false" customHeight="false" outlineLevel="0" collapsed="false">
      <c r="A2570" s="14"/>
      <c r="B2570" s="14"/>
      <c r="C2570" s="15"/>
      <c r="D2570" s="15"/>
      <c r="E2570" s="15"/>
      <c r="F2570" s="9" t="str">
        <f aca="false">IF($A2570="","",IF(COUNTIF($A$2:$A$3001,$A2570)&gt;1,"DUPLICATE",""))</f>
        <v/>
      </c>
      <c r="G2570" s="9" t="str">
        <f aca="false">IF($A2570="","",IF(COUNTIF('3. Layout Parts'!$A$2:$A$3001,$A2570)=0,"NOT ON BOARD","OK"))</f>
        <v/>
      </c>
    </row>
    <row r="2571" customFormat="false" ht="15" hidden="false" customHeight="false" outlineLevel="0" collapsed="false">
      <c r="A2571" s="14"/>
      <c r="B2571" s="14"/>
      <c r="C2571" s="15"/>
      <c r="D2571" s="15"/>
      <c r="E2571" s="15"/>
      <c r="F2571" s="9" t="str">
        <f aca="false">IF($A2571="","",IF(COUNTIF($A$2:$A$3001,$A2571)&gt;1,"DUPLICATE",""))</f>
        <v/>
      </c>
      <c r="G2571" s="9" t="str">
        <f aca="false">IF($A2571="","",IF(COUNTIF('3. Layout Parts'!$A$2:$A$3001,$A2571)=0,"NOT ON BOARD","OK"))</f>
        <v/>
      </c>
    </row>
    <row r="2572" customFormat="false" ht="15" hidden="false" customHeight="false" outlineLevel="0" collapsed="false">
      <c r="A2572" s="14"/>
      <c r="B2572" s="14"/>
      <c r="C2572" s="15"/>
      <c r="D2572" s="15"/>
      <c r="E2572" s="15"/>
      <c r="F2572" s="9" t="str">
        <f aca="false">IF($A2572="","",IF(COUNTIF($A$2:$A$3001,$A2572)&gt;1,"DUPLICATE",""))</f>
        <v/>
      </c>
      <c r="G2572" s="9" t="str">
        <f aca="false">IF($A2572="","",IF(COUNTIF('3. Layout Parts'!$A$2:$A$3001,$A2572)=0,"NOT ON BOARD","OK"))</f>
        <v/>
      </c>
    </row>
    <row r="2573" customFormat="false" ht="15" hidden="false" customHeight="false" outlineLevel="0" collapsed="false">
      <c r="A2573" s="14"/>
      <c r="B2573" s="14"/>
      <c r="C2573" s="15"/>
      <c r="D2573" s="15"/>
      <c r="E2573" s="15"/>
      <c r="F2573" s="9" t="str">
        <f aca="false">IF($A2573="","",IF(COUNTIF($A$2:$A$3001,$A2573)&gt;1,"DUPLICATE",""))</f>
        <v/>
      </c>
      <c r="G2573" s="9" t="str">
        <f aca="false">IF($A2573="","",IF(COUNTIF('3. Layout Parts'!$A$2:$A$3001,$A2573)=0,"NOT ON BOARD","OK"))</f>
        <v/>
      </c>
    </row>
    <row r="2574" customFormat="false" ht="15" hidden="false" customHeight="false" outlineLevel="0" collapsed="false">
      <c r="A2574" s="14"/>
      <c r="B2574" s="14"/>
      <c r="C2574" s="15"/>
      <c r="D2574" s="15"/>
      <c r="E2574" s="15"/>
      <c r="F2574" s="9" t="str">
        <f aca="false">IF($A2574="","",IF(COUNTIF($A$2:$A$3001,$A2574)&gt;1,"DUPLICATE",""))</f>
        <v/>
      </c>
      <c r="G2574" s="9" t="str">
        <f aca="false">IF($A2574="","",IF(COUNTIF('3. Layout Parts'!$A$2:$A$3001,$A2574)=0,"NOT ON BOARD","OK"))</f>
        <v/>
      </c>
    </row>
    <row r="2575" customFormat="false" ht="15" hidden="false" customHeight="false" outlineLevel="0" collapsed="false">
      <c r="A2575" s="14"/>
      <c r="B2575" s="14"/>
      <c r="C2575" s="15"/>
      <c r="D2575" s="15"/>
      <c r="E2575" s="15"/>
      <c r="F2575" s="9" t="str">
        <f aca="false">IF($A2575="","",IF(COUNTIF($A$2:$A$3001,$A2575)&gt;1,"DUPLICATE",""))</f>
        <v/>
      </c>
      <c r="G2575" s="9" t="str">
        <f aca="false">IF($A2575="","",IF(COUNTIF('3. Layout Parts'!$A$2:$A$3001,$A2575)=0,"NOT ON BOARD","OK"))</f>
        <v/>
      </c>
    </row>
    <row r="2576" customFormat="false" ht="15" hidden="false" customHeight="false" outlineLevel="0" collapsed="false">
      <c r="A2576" s="14"/>
      <c r="B2576" s="14"/>
      <c r="C2576" s="15"/>
      <c r="D2576" s="15"/>
      <c r="E2576" s="15"/>
      <c r="F2576" s="9" t="str">
        <f aca="false">IF($A2576="","",IF(COUNTIF($A$2:$A$3001,$A2576)&gt;1,"DUPLICATE",""))</f>
        <v/>
      </c>
      <c r="G2576" s="9" t="str">
        <f aca="false">IF($A2576="","",IF(COUNTIF('3. Layout Parts'!$A$2:$A$3001,$A2576)=0,"NOT ON BOARD","OK"))</f>
        <v/>
      </c>
    </row>
    <row r="2577" customFormat="false" ht="15" hidden="false" customHeight="false" outlineLevel="0" collapsed="false">
      <c r="A2577" s="14"/>
      <c r="B2577" s="14"/>
      <c r="C2577" s="15"/>
      <c r="D2577" s="15"/>
      <c r="E2577" s="15"/>
      <c r="F2577" s="9" t="str">
        <f aca="false">IF($A2577="","",IF(COUNTIF($A$2:$A$3001,$A2577)&gt;1,"DUPLICATE",""))</f>
        <v/>
      </c>
      <c r="G2577" s="9" t="str">
        <f aca="false">IF($A2577="","",IF(COUNTIF('3. Layout Parts'!$A$2:$A$3001,$A2577)=0,"NOT ON BOARD","OK"))</f>
        <v/>
      </c>
    </row>
    <row r="2578" customFormat="false" ht="15" hidden="false" customHeight="false" outlineLevel="0" collapsed="false">
      <c r="A2578" s="14"/>
      <c r="B2578" s="14"/>
      <c r="C2578" s="15"/>
      <c r="D2578" s="15"/>
      <c r="E2578" s="15"/>
      <c r="F2578" s="9" t="str">
        <f aca="false">IF($A2578="","",IF(COUNTIF($A$2:$A$3001,$A2578)&gt;1,"DUPLICATE",""))</f>
        <v/>
      </c>
      <c r="G2578" s="9" t="str">
        <f aca="false">IF($A2578="","",IF(COUNTIF('3. Layout Parts'!$A$2:$A$3001,$A2578)=0,"NOT ON BOARD","OK"))</f>
        <v/>
      </c>
    </row>
    <row r="2579" customFormat="false" ht="15" hidden="false" customHeight="false" outlineLevel="0" collapsed="false">
      <c r="A2579" s="14"/>
      <c r="B2579" s="14"/>
      <c r="C2579" s="15"/>
      <c r="D2579" s="15"/>
      <c r="E2579" s="15"/>
      <c r="F2579" s="9" t="str">
        <f aca="false">IF($A2579="","",IF(COUNTIF($A$2:$A$3001,$A2579)&gt;1,"DUPLICATE",""))</f>
        <v/>
      </c>
      <c r="G2579" s="9" t="str">
        <f aca="false">IF($A2579="","",IF(COUNTIF('3. Layout Parts'!$A$2:$A$3001,$A2579)=0,"NOT ON BOARD","OK"))</f>
        <v/>
      </c>
    </row>
    <row r="2580" customFormat="false" ht="15" hidden="false" customHeight="false" outlineLevel="0" collapsed="false">
      <c r="A2580" s="14"/>
      <c r="B2580" s="14"/>
      <c r="C2580" s="15"/>
      <c r="D2580" s="15"/>
      <c r="E2580" s="15"/>
      <c r="F2580" s="9" t="str">
        <f aca="false">IF($A2580="","",IF(COUNTIF($A$2:$A$3001,$A2580)&gt;1,"DUPLICATE",""))</f>
        <v/>
      </c>
      <c r="G2580" s="9" t="str">
        <f aca="false">IF($A2580="","",IF(COUNTIF('3. Layout Parts'!$A$2:$A$3001,$A2580)=0,"NOT ON BOARD","OK"))</f>
        <v/>
      </c>
    </row>
    <row r="2581" customFormat="false" ht="15" hidden="false" customHeight="false" outlineLevel="0" collapsed="false">
      <c r="A2581" s="14"/>
      <c r="B2581" s="14"/>
      <c r="C2581" s="15"/>
      <c r="D2581" s="15"/>
      <c r="E2581" s="15"/>
      <c r="F2581" s="9" t="str">
        <f aca="false">IF($A2581="","",IF(COUNTIF($A$2:$A$3001,$A2581)&gt;1,"DUPLICATE",""))</f>
        <v/>
      </c>
      <c r="G2581" s="9" t="str">
        <f aca="false">IF($A2581="","",IF(COUNTIF('3. Layout Parts'!$A$2:$A$3001,$A2581)=0,"NOT ON BOARD","OK"))</f>
        <v/>
      </c>
    </row>
    <row r="2582" customFormat="false" ht="15" hidden="false" customHeight="false" outlineLevel="0" collapsed="false">
      <c r="A2582" s="14"/>
      <c r="B2582" s="14"/>
      <c r="C2582" s="15"/>
      <c r="D2582" s="15"/>
      <c r="E2582" s="15"/>
      <c r="F2582" s="9" t="str">
        <f aca="false">IF($A2582="","",IF(COUNTIF($A$2:$A$3001,$A2582)&gt;1,"DUPLICATE",""))</f>
        <v/>
      </c>
      <c r="G2582" s="9" t="str">
        <f aca="false">IF($A2582="","",IF(COUNTIF('3. Layout Parts'!$A$2:$A$3001,$A2582)=0,"NOT ON BOARD","OK"))</f>
        <v/>
      </c>
    </row>
    <row r="2583" customFormat="false" ht="15" hidden="false" customHeight="false" outlineLevel="0" collapsed="false">
      <c r="A2583" s="14"/>
      <c r="B2583" s="14"/>
      <c r="C2583" s="15"/>
      <c r="D2583" s="15"/>
      <c r="E2583" s="15"/>
      <c r="F2583" s="9" t="str">
        <f aca="false">IF($A2583="","",IF(COUNTIF($A$2:$A$3001,$A2583)&gt;1,"DUPLICATE",""))</f>
        <v/>
      </c>
      <c r="G2583" s="9" t="str">
        <f aca="false">IF($A2583="","",IF(COUNTIF('3. Layout Parts'!$A$2:$A$3001,$A2583)=0,"NOT ON BOARD","OK"))</f>
        <v/>
      </c>
    </row>
    <row r="2584" customFormat="false" ht="15" hidden="false" customHeight="false" outlineLevel="0" collapsed="false">
      <c r="A2584" s="14"/>
      <c r="B2584" s="14"/>
      <c r="C2584" s="15"/>
      <c r="D2584" s="15"/>
      <c r="E2584" s="15"/>
      <c r="F2584" s="9" t="str">
        <f aca="false">IF($A2584="","",IF(COUNTIF($A$2:$A$3001,$A2584)&gt;1,"DUPLICATE",""))</f>
        <v/>
      </c>
      <c r="G2584" s="9" t="str">
        <f aca="false">IF($A2584="","",IF(COUNTIF('3. Layout Parts'!$A$2:$A$3001,$A2584)=0,"NOT ON BOARD","OK"))</f>
        <v/>
      </c>
    </row>
    <row r="2585" customFormat="false" ht="15" hidden="false" customHeight="false" outlineLevel="0" collapsed="false">
      <c r="A2585" s="14"/>
      <c r="B2585" s="14"/>
      <c r="C2585" s="15"/>
      <c r="D2585" s="15"/>
      <c r="E2585" s="15"/>
      <c r="F2585" s="9" t="str">
        <f aca="false">IF($A2585="","",IF(COUNTIF($A$2:$A$3001,$A2585)&gt;1,"DUPLICATE",""))</f>
        <v/>
      </c>
      <c r="G2585" s="9" t="str">
        <f aca="false">IF($A2585="","",IF(COUNTIF('3. Layout Parts'!$A$2:$A$3001,$A2585)=0,"NOT ON BOARD","OK"))</f>
        <v/>
      </c>
    </row>
    <row r="2586" customFormat="false" ht="15" hidden="false" customHeight="false" outlineLevel="0" collapsed="false">
      <c r="A2586" s="14"/>
      <c r="B2586" s="14"/>
      <c r="C2586" s="15"/>
      <c r="D2586" s="15"/>
      <c r="E2586" s="15"/>
      <c r="F2586" s="9" t="str">
        <f aca="false">IF($A2586="","",IF(COUNTIF($A$2:$A$3001,$A2586)&gt;1,"DUPLICATE",""))</f>
        <v/>
      </c>
      <c r="G2586" s="9" t="str">
        <f aca="false">IF($A2586="","",IF(COUNTIF('3. Layout Parts'!$A$2:$A$3001,$A2586)=0,"NOT ON BOARD","OK"))</f>
        <v/>
      </c>
    </row>
    <row r="2587" customFormat="false" ht="15" hidden="false" customHeight="false" outlineLevel="0" collapsed="false">
      <c r="A2587" s="14"/>
      <c r="B2587" s="14"/>
      <c r="C2587" s="15"/>
      <c r="D2587" s="15"/>
      <c r="E2587" s="15"/>
      <c r="F2587" s="9" t="str">
        <f aca="false">IF($A2587="","",IF(COUNTIF($A$2:$A$3001,$A2587)&gt;1,"DUPLICATE",""))</f>
        <v/>
      </c>
      <c r="G2587" s="9" t="str">
        <f aca="false">IF($A2587="","",IF(COUNTIF('3. Layout Parts'!$A$2:$A$3001,$A2587)=0,"NOT ON BOARD","OK"))</f>
        <v/>
      </c>
    </row>
    <row r="2588" customFormat="false" ht="15" hidden="false" customHeight="false" outlineLevel="0" collapsed="false">
      <c r="A2588" s="14"/>
      <c r="B2588" s="14"/>
      <c r="C2588" s="15"/>
      <c r="D2588" s="15"/>
      <c r="E2588" s="15"/>
      <c r="F2588" s="9" t="str">
        <f aca="false">IF($A2588="","",IF(COUNTIF($A$2:$A$3001,$A2588)&gt;1,"DUPLICATE",""))</f>
        <v/>
      </c>
      <c r="G2588" s="9" t="str">
        <f aca="false">IF($A2588="","",IF(COUNTIF('3. Layout Parts'!$A$2:$A$3001,$A2588)=0,"NOT ON BOARD","OK"))</f>
        <v/>
      </c>
    </row>
    <row r="2589" customFormat="false" ht="15" hidden="false" customHeight="false" outlineLevel="0" collapsed="false">
      <c r="A2589" s="14"/>
      <c r="B2589" s="14"/>
      <c r="C2589" s="15"/>
      <c r="D2589" s="15"/>
      <c r="E2589" s="15"/>
      <c r="F2589" s="9" t="str">
        <f aca="false">IF($A2589="","",IF(COUNTIF($A$2:$A$3001,$A2589)&gt;1,"DUPLICATE",""))</f>
        <v/>
      </c>
      <c r="G2589" s="9" t="str">
        <f aca="false">IF($A2589="","",IF(COUNTIF('3. Layout Parts'!$A$2:$A$3001,$A2589)=0,"NOT ON BOARD","OK"))</f>
        <v/>
      </c>
    </row>
    <row r="2590" customFormat="false" ht="15" hidden="false" customHeight="false" outlineLevel="0" collapsed="false">
      <c r="A2590" s="14"/>
      <c r="B2590" s="14"/>
      <c r="C2590" s="15"/>
      <c r="D2590" s="15"/>
      <c r="E2590" s="15"/>
      <c r="F2590" s="9" t="str">
        <f aca="false">IF($A2590="","",IF(COUNTIF($A$2:$A$3001,$A2590)&gt;1,"DUPLICATE",""))</f>
        <v/>
      </c>
      <c r="G2590" s="9" t="str">
        <f aca="false">IF($A2590="","",IF(COUNTIF('3. Layout Parts'!$A$2:$A$3001,$A2590)=0,"NOT ON BOARD","OK"))</f>
        <v/>
      </c>
    </row>
    <row r="2591" customFormat="false" ht="15" hidden="false" customHeight="false" outlineLevel="0" collapsed="false">
      <c r="A2591" s="14"/>
      <c r="B2591" s="14"/>
      <c r="C2591" s="15"/>
      <c r="D2591" s="15"/>
      <c r="E2591" s="15"/>
      <c r="F2591" s="9" t="str">
        <f aca="false">IF($A2591="","",IF(COUNTIF($A$2:$A$3001,$A2591)&gt;1,"DUPLICATE",""))</f>
        <v/>
      </c>
      <c r="G2591" s="9" t="str">
        <f aca="false">IF($A2591="","",IF(COUNTIF('3. Layout Parts'!$A$2:$A$3001,$A2591)=0,"NOT ON BOARD","OK"))</f>
        <v/>
      </c>
    </row>
    <row r="2592" customFormat="false" ht="15" hidden="false" customHeight="false" outlineLevel="0" collapsed="false">
      <c r="A2592" s="14"/>
      <c r="B2592" s="14"/>
      <c r="C2592" s="15"/>
      <c r="D2592" s="15"/>
      <c r="E2592" s="15"/>
      <c r="F2592" s="9" t="str">
        <f aca="false">IF($A2592="","",IF(COUNTIF($A$2:$A$3001,$A2592)&gt;1,"DUPLICATE",""))</f>
        <v/>
      </c>
      <c r="G2592" s="9" t="str">
        <f aca="false">IF($A2592="","",IF(COUNTIF('3. Layout Parts'!$A$2:$A$3001,$A2592)=0,"NOT ON BOARD","OK"))</f>
        <v/>
      </c>
    </row>
    <row r="2593" customFormat="false" ht="15" hidden="false" customHeight="false" outlineLevel="0" collapsed="false">
      <c r="A2593" s="14"/>
      <c r="B2593" s="14"/>
      <c r="C2593" s="15"/>
      <c r="D2593" s="15"/>
      <c r="E2593" s="15"/>
      <c r="F2593" s="9" t="str">
        <f aca="false">IF($A2593="","",IF(COUNTIF($A$2:$A$3001,$A2593)&gt;1,"DUPLICATE",""))</f>
        <v/>
      </c>
      <c r="G2593" s="9" t="str">
        <f aca="false">IF($A2593="","",IF(COUNTIF('3. Layout Parts'!$A$2:$A$3001,$A2593)=0,"NOT ON BOARD","OK"))</f>
        <v/>
      </c>
    </row>
    <row r="2594" customFormat="false" ht="15" hidden="false" customHeight="false" outlineLevel="0" collapsed="false">
      <c r="A2594" s="14"/>
      <c r="B2594" s="14"/>
      <c r="C2594" s="15"/>
      <c r="D2594" s="15"/>
      <c r="E2594" s="15"/>
      <c r="F2594" s="9" t="str">
        <f aca="false">IF($A2594="","",IF(COUNTIF($A$2:$A$3001,$A2594)&gt;1,"DUPLICATE",""))</f>
        <v/>
      </c>
      <c r="G2594" s="9" t="str">
        <f aca="false">IF($A2594="","",IF(COUNTIF('3. Layout Parts'!$A$2:$A$3001,$A2594)=0,"NOT ON BOARD","OK"))</f>
        <v/>
      </c>
    </row>
    <row r="2595" customFormat="false" ht="15" hidden="false" customHeight="false" outlineLevel="0" collapsed="false">
      <c r="A2595" s="14"/>
      <c r="B2595" s="14"/>
      <c r="C2595" s="15"/>
      <c r="D2595" s="15"/>
      <c r="E2595" s="15"/>
      <c r="F2595" s="9" t="str">
        <f aca="false">IF($A2595="","",IF(COUNTIF($A$2:$A$3001,$A2595)&gt;1,"DUPLICATE",""))</f>
        <v/>
      </c>
      <c r="G2595" s="9" t="str">
        <f aca="false">IF($A2595="","",IF(COUNTIF('3. Layout Parts'!$A$2:$A$3001,$A2595)=0,"NOT ON BOARD","OK"))</f>
        <v/>
      </c>
    </row>
    <row r="2596" customFormat="false" ht="15" hidden="false" customHeight="false" outlineLevel="0" collapsed="false">
      <c r="A2596" s="14"/>
      <c r="B2596" s="14"/>
      <c r="C2596" s="15"/>
      <c r="D2596" s="15"/>
      <c r="E2596" s="15"/>
      <c r="F2596" s="9" t="str">
        <f aca="false">IF($A2596="","",IF(COUNTIF($A$2:$A$3001,$A2596)&gt;1,"DUPLICATE",""))</f>
        <v/>
      </c>
      <c r="G2596" s="9" t="str">
        <f aca="false">IF($A2596="","",IF(COUNTIF('3. Layout Parts'!$A$2:$A$3001,$A2596)=0,"NOT ON BOARD","OK"))</f>
        <v/>
      </c>
    </row>
    <row r="2597" customFormat="false" ht="15" hidden="false" customHeight="false" outlineLevel="0" collapsed="false">
      <c r="A2597" s="14"/>
      <c r="B2597" s="14"/>
      <c r="C2597" s="15"/>
      <c r="D2597" s="15"/>
      <c r="E2597" s="15"/>
      <c r="F2597" s="9" t="str">
        <f aca="false">IF($A2597="","",IF(COUNTIF($A$2:$A$3001,$A2597)&gt;1,"DUPLICATE",""))</f>
        <v/>
      </c>
      <c r="G2597" s="9" t="str">
        <f aca="false">IF($A2597="","",IF(COUNTIF('3. Layout Parts'!$A$2:$A$3001,$A2597)=0,"NOT ON BOARD","OK"))</f>
        <v/>
      </c>
    </row>
    <row r="2598" customFormat="false" ht="15" hidden="false" customHeight="false" outlineLevel="0" collapsed="false">
      <c r="A2598" s="14"/>
      <c r="B2598" s="14"/>
      <c r="C2598" s="15"/>
      <c r="D2598" s="15"/>
      <c r="E2598" s="15"/>
      <c r="F2598" s="9" t="str">
        <f aca="false">IF($A2598="","",IF(COUNTIF($A$2:$A$3001,$A2598)&gt;1,"DUPLICATE",""))</f>
        <v/>
      </c>
      <c r="G2598" s="9" t="str">
        <f aca="false">IF($A2598="","",IF(COUNTIF('3. Layout Parts'!$A$2:$A$3001,$A2598)=0,"NOT ON BOARD","OK"))</f>
        <v/>
      </c>
    </row>
    <row r="2599" customFormat="false" ht="15" hidden="false" customHeight="false" outlineLevel="0" collapsed="false">
      <c r="A2599" s="14"/>
      <c r="B2599" s="14"/>
      <c r="C2599" s="15"/>
      <c r="D2599" s="15"/>
      <c r="E2599" s="15"/>
      <c r="F2599" s="9" t="str">
        <f aca="false">IF($A2599="","",IF(COUNTIF($A$2:$A$3001,$A2599)&gt;1,"DUPLICATE",""))</f>
        <v/>
      </c>
      <c r="G2599" s="9" t="str">
        <f aca="false">IF($A2599="","",IF(COUNTIF('3. Layout Parts'!$A$2:$A$3001,$A2599)=0,"NOT ON BOARD","OK"))</f>
        <v/>
      </c>
    </row>
    <row r="2600" customFormat="false" ht="15" hidden="false" customHeight="false" outlineLevel="0" collapsed="false">
      <c r="A2600" s="14"/>
      <c r="B2600" s="14"/>
      <c r="C2600" s="15"/>
      <c r="D2600" s="15"/>
      <c r="E2600" s="15"/>
      <c r="F2600" s="9" t="str">
        <f aca="false">IF($A2600="","",IF(COUNTIF($A$2:$A$3001,$A2600)&gt;1,"DUPLICATE",""))</f>
        <v/>
      </c>
      <c r="G2600" s="9" t="str">
        <f aca="false">IF($A2600="","",IF(COUNTIF('3. Layout Parts'!$A$2:$A$3001,$A2600)=0,"NOT ON BOARD","OK"))</f>
        <v/>
      </c>
    </row>
    <row r="2601" customFormat="false" ht="15" hidden="false" customHeight="false" outlineLevel="0" collapsed="false">
      <c r="A2601" s="14"/>
      <c r="B2601" s="14"/>
      <c r="C2601" s="15"/>
      <c r="D2601" s="15"/>
      <c r="E2601" s="15"/>
      <c r="F2601" s="9" t="str">
        <f aca="false">IF($A2601="","",IF(COUNTIF($A$2:$A$3001,$A2601)&gt;1,"DUPLICATE",""))</f>
        <v/>
      </c>
      <c r="G2601" s="9" t="str">
        <f aca="false">IF($A2601="","",IF(COUNTIF('3. Layout Parts'!$A$2:$A$3001,$A2601)=0,"NOT ON BOARD","OK"))</f>
        <v/>
      </c>
    </row>
    <row r="2602" customFormat="false" ht="15" hidden="false" customHeight="false" outlineLevel="0" collapsed="false">
      <c r="A2602" s="14"/>
      <c r="B2602" s="14"/>
      <c r="C2602" s="15"/>
      <c r="D2602" s="15"/>
      <c r="E2602" s="15"/>
      <c r="F2602" s="9" t="str">
        <f aca="false">IF($A2602="","",IF(COUNTIF($A$2:$A$3001,$A2602)&gt;1,"DUPLICATE",""))</f>
        <v/>
      </c>
      <c r="G2602" s="9" t="str">
        <f aca="false">IF($A2602="","",IF(COUNTIF('3. Layout Parts'!$A$2:$A$3001,$A2602)=0,"NOT ON BOARD","OK"))</f>
        <v/>
      </c>
    </row>
    <row r="2603" customFormat="false" ht="15" hidden="false" customHeight="false" outlineLevel="0" collapsed="false">
      <c r="A2603" s="14"/>
      <c r="B2603" s="14"/>
      <c r="C2603" s="15"/>
      <c r="D2603" s="15"/>
      <c r="E2603" s="15"/>
      <c r="F2603" s="9" t="str">
        <f aca="false">IF($A2603="","",IF(COUNTIF($A$2:$A$3001,$A2603)&gt;1,"DUPLICATE",""))</f>
        <v/>
      </c>
      <c r="G2603" s="9" t="str">
        <f aca="false">IF($A2603="","",IF(COUNTIF('3. Layout Parts'!$A$2:$A$3001,$A2603)=0,"NOT ON BOARD","OK"))</f>
        <v/>
      </c>
    </row>
    <row r="2604" customFormat="false" ht="15" hidden="false" customHeight="false" outlineLevel="0" collapsed="false">
      <c r="A2604" s="14"/>
      <c r="B2604" s="14"/>
      <c r="C2604" s="15"/>
      <c r="D2604" s="15"/>
      <c r="E2604" s="15"/>
      <c r="F2604" s="9" t="str">
        <f aca="false">IF($A2604="","",IF(COUNTIF($A$2:$A$3001,$A2604)&gt;1,"DUPLICATE",""))</f>
        <v/>
      </c>
      <c r="G2604" s="9" t="str">
        <f aca="false">IF($A2604="","",IF(COUNTIF('3. Layout Parts'!$A$2:$A$3001,$A2604)=0,"NOT ON BOARD","OK"))</f>
        <v/>
      </c>
    </row>
    <row r="2605" customFormat="false" ht="15" hidden="false" customHeight="false" outlineLevel="0" collapsed="false">
      <c r="A2605" s="14"/>
      <c r="B2605" s="14"/>
      <c r="C2605" s="15"/>
      <c r="D2605" s="15"/>
      <c r="E2605" s="15"/>
      <c r="F2605" s="9" t="str">
        <f aca="false">IF($A2605="","",IF(COUNTIF($A$2:$A$3001,$A2605)&gt;1,"DUPLICATE",""))</f>
        <v/>
      </c>
      <c r="G2605" s="9" t="str">
        <f aca="false">IF($A2605="","",IF(COUNTIF('3. Layout Parts'!$A$2:$A$3001,$A2605)=0,"NOT ON BOARD","OK"))</f>
        <v/>
      </c>
    </row>
    <row r="2606" customFormat="false" ht="15" hidden="false" customHeight="false" outlineLevel="0" collapsed="false">
      <c r="A2606" s="14"/>
      <c r="B2606" s="14"/>
      <c r="C2606" s="15"/>
      <c r="D2606" s="15"/>
      <c r="E2606" s="15"/>
      <c r="F2606" s="9" t="str">
        <f aca="false">IF($A2606="","",IF(COUNTIF($A$2:$A$3001,$A2606)&gt;1,"DUPLICATE",""))</f>
        <v/>
      </c>
      <c r="G2606" s="9" t="str">
        <f aca="false">IF($A2606="","",IF(COUNTIF('3. Layout Parts'!$A$2:$A$3001,$A2606)=0,"NOT ON BOARD","OK"))</f>
        <v/>
      </c>
    </row>
    <row r="2607" customFormat="false" ht="15" hidden="false" customHeight="false" outlineLevel="0" collapsed="false">
      <c r="A2607" s="14"/>
      <c r="B2607" s="14"/>
      <c r="C2607" s="15"/>
      <c r="D2607" s="15"/>
      <c r="E2607" s="15"/>
      <c r="F2607" s="9" t="str">
        <f aca="false">IF($A2607="","",IF(COUNTIF($A$2:$A$3001,$A2607)&gt;1,"DUPLICATE",""))</f>
        <v/>
      </c>
      <c r="G2607" s="9" t="str">
        <f aca="false">IF($A2607="","",IF(COUNTIF('3. Layout Parts'!$A$2:$A$3001,$A2607)=0,"NOT ON BOARD","OK"))</f>
        <v/>
      </c>
    </row>
    <row r="2608" customFormat="false" ht="15" hidden="false" customHeight="false" outlineLevel="0" collapsed="false">
      <c r="A2608" s="14"/>
      <c r="B2608" s="14"/>
      <c r="C2608" s="15"/>
      <c r="D2608" s="15"/>
      <c r="E2608" s="15"/>
      <c r="F2608" s="9" t="str">
        <f aca="false">IF($A2608="","",IF(COUNTIF($A$2:$A$3001,$A2608)&gt;1,"DUPLICATE",""))</f>
        <v/>
      </c>
      <c r="G2608" s="9" t="str">
        <f aca="false">IF($A2608="","",IF(COUNTIF('3. Layout Parts'!$A$2:$A$3001,$A2608)=0,"NOT ON BOARD","OK"))</f>
        <v/>
      </c>
    </row>
    <row r="2609" customFormat="false" ht="15" hidden="false" customHeight="false" outlineLevel="0" collapsed="false">
      <c r="A2609" s="14"/>
      <c r="B2609" s="14"/>
      <c r="C2609" s="15"/>
      <c r="D2609" s="15"/>
      <c r="E2609" s="15"/>
      <c r="F2609" s="9" t="str">
        <f aca="false">IF($A2609="","",IF(COUNTIF($A$2:$A$3001,$A2609)&gt;1,"DUPLICATE",""))</f>
        <v/>
      </c>
      <c r="G2609" s="9" t="str">
        <f aca="false">IF($A2609="","",IF(COUNTIF('3. Layout Parts'!$A$2:$A$3001,$A2609)=0,"NOT ON BOARD","OK"))</f>
        <v/>
      </c>
    </row>
    <row r="2610" customFormat="false" ht="15" hidden="false" customHeight="false" outlineLevel="0" collapsed="false">
      <c r="A2610" s="14"/>
      <c r="B2610" s="14"/>
      <c r="C2610" s="15"/>
      <c r="D2610" s="15"/>
      <c r="E2610" s="15"/>
      <c r="F2610" s="9" t="str">
        <f aca="false">IF($A2610="","",IF(COUNTIF($A$2:$A$3001,$A2610)&gt;1,"DUPLICATE",""))</f>
        <v/>
      </c>
      <c r="G2610" s="9" t="str">
        <f aca="false">IF($A2610="","",IF(COUNTIF('3. Layout Parts'!$A$2:$A$3001,$A2610)=0,"NOT ON BOARD","OK"))</f>
        <v/>
      </c>
    </row>
    <row r="2611" customFormat="false" ht="15" hidden="false" customHeight="false" outlineLevel="0" collapsed="false">
      <c r="A2611" s="14"/>
      <c r="B2611" s="14"/>
      <c r="C2611" s="15"/>
      <c r="D2611" s="15"/>
      <c r="E2611" s="15"/>
      <c r="F2611" s="9" t="str">
        <f aca="false">IF($A2611="","",IF(COUNTIF($A$2:$A$3001,$A2611)&gt;1,"DUPLICATE",""))</f>
        <v/>
      </c>
      <c r="G2611" s="9" t="str">
        <f aca="false">IF($A2611="","",IF(COUNTIF('3. Layout Parts'!$A$2:$A$3001,$A2611)=0,"NOT ON BOARD","OK"))</f>
        <v/>
      </c>
    </row>
    <row r="2612" customFormat="false" ht="15" hidden="false" customHeight="false" outlineLevel="0" collapsed="false">
      <c r="A2612" s="14"/>
      <c r="B2612" s="14"/>
      <c r="C2612" s="15"/>
      <c r="D2612" s="15"/>
      <c r="E2612" s="15"/>
      <c r="F2612" s="9" t="str">
        <f aca="false">IF($A2612="","",IF(COUNTIF($A$2:$A$3001,$A2612)&gt;1,"DUPLICATE",""))</f>
        <v/>
      </c>
      <c r="G2612" s="9" t="str">
        <f aca="false">IF($A2612="","",IF(COUNTIF('3. Layout Parts'!$A$2:$A$3001,$A2612)=0,"NOT ON BOARD","OK"))</f>
        <v/>
      </c>
    </row>
    <row r="2613" customFormat="false" ht="15" hidden="false" customHeight="false" outlineLevel="0" collapsed="false">
      <c r="A2613" s="14"/>
      <c r="B2613" s="14"/>
      <c r="C2613" s="15"/>
      <c r="D2613" s="15"/>
      <c r="E2613" s="15"/>
      <c r="F2613" s="9" t="str">
        <f aca="false">IF($A2613="","",IF(COUNTIF($A$2:$A$3001,$A2613)&gt;1,"DUPLICATE",""))</f>
        <v/>
      </c>
      <c r="G2613" s="9" t="str">
        <f aca="false">IF($A2613="","",IF(COUNTIF('3. Layout Parts'!$A$2:$A$3001,$A2613)=0,"NOT ON BOARD","OK"))</f>
        <v/>
      </c>
    </row>
    <row r="2614" customFormat="false" ht="15" hidden="false" customHeight="false" outlineLevel="0" collapsed="false">
      <c r="A2614" s="14"/>
      <c r="B2614" s="14"/>
      <c r="C2614" s="15"/>
      <c r="D2614" s="15"/>
      <c r="E2614" s="15"/>
      <c r="F2614" s="9" t="str">
        <f aca="false">IF($A2614="","",IF(COUNTIF($A$2:$A$3001,$A2614)&gt;1,"DUPLICATE",""))</f>
        <v/>
      </c>
      <c r="G2614" s="9" t="str">
        <f aca="false">IF($A2614="","",IF(COUNTIF('3. Layout Parts'!$A$2:$A$3001,$A2614)=0,"NOT ON BOARD","OK"))</f>
        <v/>
      </c>
    </row>
    <row r="2615" customFormat="false" ht="15" hidden="false" customHeight="false" outlineLevel="0" collapsed="false">
      <c r="A2615" s="14"/>
      <c r="B2615" s="14"/>
      <c r="C2615" s="15"/>
      <c r="D2615" s="15"/>
      <c r="E2615" s="15"/>
      <c r="F2615" s="9" t="str">
        <f aca="false">IF($A2615="","",IF(COUNTIF($A$2:$A$3001,$A2615)&gt;1,"DUPLICATE",""))</f>
        <v/>
      </c>
      <c r="G2615" s="9" t="str">
        <f aca="false">IF($A2615="","",IF(COUNTIF('3. Layout Parts'!$A$2:$A$3001,$A2615)=0,"NOT ON BOARD","OK"))</f>
        <v/>
      </c>
    </row>
    <row r="2616" customFormat="false" ht="15" hidden="false" customHeight="false" outlineLevel="0" collapsed="false">
      <c r="A2616" s="14"/>
      <c r="B2616" s="14"/>
      <c r="C2616" s="15"/>
      <c r="D2616" s="15"/>
      <c r="E2616" s="15"/>
      <c r="F2616" s="9" t="str">
        <f aca="false">IF($A2616="","",IF(COUNTIF($A$2:$A$3001,$A2616)&gt;1,"DUPLICATE",""))</f>
        <v/>
      </c>
      <c r="G2616" s="9" t="str">
        <f aca="false">IF($A2616="","",IF(COUNTIF('3. Layout Parts'!$A$2:$A$3001,$A2616)=0,"NOT ON BOARD","OK"))</f>
        <v/>
      </c>
    </row>
    <row r="2617" customFormat="false" ht="15" hidden="false" customHeight="false" outlineLevel="0" collapsed="false">
      <c r="A2617" s="14"/>
      <c r="B2617" s="14"/>
      <c r="C2617" s="15"/>
      <c r="D2617" s="15"/>
      <c r="E2617" s="15"/>
      <c r="F2617" s="9" t="str">
        <f aca="false">IF($A2617="","",IF(COUNTIF($A$2:$A$3001,$A2617)&gt;1,"DUPLICATE",""))</f>
        <v/>
      </c>
      <c r="G2617" s="9" t="str">
        <f aca="false">IF($A2617="","",IF(COUNTIF('3. Layout Parts'!$A$2:$A$3001,$A2617)=0,"NOT ON BOARD","OK"))</f>
        <v/>
      </c>
    </row>
    <row r="2618" customFormat="false" ht="15" hidden="false" customHeight="false" outlineLevel="0" collapsed="false">
      <c r="A2618" s="14"/>
      <c r="B2618" s="14"/>
      <c r="C2618" s="15"/>
      <c r="D2618" s="15"/>
      <c r="E2618" s="15"/>
      <c r="F2618" s="9" t="str">
        <f aca="false">IF($A2618="","",IF(COUNTIF($A$2:$A$3001,$A2618)&gt;1,"DUPLICATE",""))</f>
        <v/>
      </c>
      <c r="G2618" s="9" t="str">
        <f aca="false">IF($A2618="","",IF(COUNTIF('3. Layout Parts'!$A$2:$A$3001,$A2618)=0,"NOT ON BOARD","OK"))</f>
        <v/>
      </c>
    </row>
    <row r="2619" customFormat="false" ht="15" hidden="false" customHeight="false" outlineLevel="0" collapsed="false">
      <c r="A2619" s="14"/>
      <c r="B2619" s="14"/>
      <c r="C2619" s="15"/>
      <c r="D2619" s="15"/>
      <c r="E2619" s="15"/>
      <c r="F2619" s="9" t="str">
        <f aca="false">IF($A2619="","",IF(COUNTIF($A$2:$A$3001,$A2619)&gt;1,"DUPLICATE",""))</f>
        <v/>
      </c>
      <c r="G2619" s="9" t="str">
        <f aca="false">IF($A2619="","",IF(COUNTIF('3. Layout Parts'!$A$2:$A$3001,$A2619)=0,"NOT ON BOARD","OK"))</f>
        <v/>
      </c>
    </row>
    <row r="2620" customFormat="false" ht="15" hidden="false" customHeight="false" outlineLevel="0" collapsed="false">
      <c r="A2620" s="14"/>
      <c r="B2620" s="14"/>
      <c r="C2620" s="15"/>
      <c r="D2620" s="15"/>
      <c r="E2620" s="15"/>
      <c r="F2620" s="9" t="str">
        <f aca="false">IF($A2620="","",IF(COUNTIF($A$2:$A$3001,$A2620)&gt;1,"DUPLICATE",""))</f>
        <v/>
      </c>
      <c r="G2620" s="9" t="str">
        <f aca="false">IF($A2620="","",IF(COUNTIF('3. Layout Parts'!$A$2:$A$3001,$A2620)=0,"NOT ON BOARD","OK"))</f>
        <v/>
      </c>
    </row>
    <row r="2621" customFormat="false" ht="15" hidden="false" customHeight="false" outlineLevel="0" collapsed="false">
      <c r="A2621" s="14"/>
      <c r="B2621" s="14"/>
      <c r="C2621" s="15"/>
      <c r="D2621" s="15"/>
      <c r="E2621" s="15"/>
      <c r="F2621" s="9" t="str">
        <f aca="false">IF($A2621="","",IF(COUNTIF($A$2:$A$3001,$A2621)&gt;1,"DUPLICATE",""))</f>
        <v/>
      </c>
      <c r="G2621" s="9" t="str">
        <f aca="false">IF($A2621="","",IF(COUNTIF('3. Layout Parts'!$A$2:$A$3001,$A2621)=0,"NOT ON BOARD","OK"))</f>
        <v/>
      </c>
    </row>
    <row r="2622" customFormat="false" ht="15" hidden="false" customHeight="false" outlineLevel="0" collapsed="false">
      <c r="A2622" s="14"/>
      <c r="B2622" s="14"/>
      <c r="C2622" s="15"/>
      <c r="D2622" s="15"/>
      <c r="E2622" s="15"/>
      <c r="F2622" s="9" t="str">
        <f aca="false">IF($A2622="","",IF(COUNTIF($A$2:$A$3001,$A2622)&gt;1,"DUPLICATE",""))</f>
        <v/>
      </c>
      <c r="G2622" s="9" t="str">
        <f aca="false">IF($A2622="","",IF(COUNTIF('3. Layout Parts'!$A$2:$A$3001,$A2622)=0,"NOT ON BOARD","OK"))</f>
        <v/>
      </c>
    </row>
    <row r="2623" customFormat="false" ht="15" hidden="false" customHeight="false" outlineLevel="0" collapsed="false">
      <c r="A2623" s="14"/>
      <c r="B2623" s="14"/>
      <c r="C2623" s="15"/>
      <c r="D2623" s="15"/>
      <c r="E2623" s="15"/>
      <c r="F2623" s="9" t="str">
        <f aca="false">IF($A2623="","",IF(COUNTIF($A$2:$A$3001,$A2623)&gt;1,"DUPLICATE",""))</f>
        <v/>
      </c>
      <c r="G2623" s="9" t="str">
        <f aca="false">IF($A2623="","",IF(COUNTIF('3. Layout Parts'!$A$2:$A$3001,$A2623)=0,"NOT ON BOARD","OK"))</f>
        <v/>
      </c>
    </row>
    <row r="2624" customFormat="false" ht="15" hidden="false" customHeight="false" outlineLevel="0" collapsed="false">
      <c r="A2624" s="14"/>
      <c r="B2624" s="14"/>
      <c r="C2624" s="15"/>
      <c r="D2624" s="15"/>
      <c r="E2624" s="15"/>
      <c r="F2624" s="9" t="str">
        <f aca="false">IF($A2624="","",IF(COUNTIF($A$2:$A$3001,$A2624)&gt;1,"DUPLICATE",""))</f>
        <v/>
      </c>
      <c r="G2624" s="9" t="str">
        <f aca="false">IF($A2624="","",IF(COUNTIF('3. Layout Parts'!$A$2:$A$3001,$A2624)=0,"NOT ON BOARD","OK"))</f>
        <v/>
      </c>
    </row>
    <row r="2625" customFormat="false" ht="15" hidden="false" customHeight="false" outlineLevel="0" collapsed="false">
      <c r="A2625" s="14"/>
      <c r="B2625" s="14"/>
      <c r="C2625" s="15"/>
      <c r="D2625" s="15"/>
      <c r="E2625" s="15"/>
      <c r="F2625" s="9" t="str">
        <f aca="false">IF($A2625="","",IF(COUNTIF($A$2:$A$3001,$A2625)&gt;1,"DUPLICATE",""))</f>
        <v/>
      </c>
      <c r="G2625" s="9" t="str">
        <f aca="false">IF($A2625="","",IF(COUNTIF('3. Layout Parts'!$A$2:$A$3001,$A2625)=0,"NOT ON BOARD","OK"))</f>
        <v/>
      </c>
    </row>
    <row r="2626" customFormat="false" ht="15" hidden="false" customHeight="false" outlineLevel="0" collapsed="false">
      <c r="A2626" s="14"/>
      <c r="B2626" s="14"/>
      <c r="C2626" s="15"/>
      <c r="D2626" s="15"/>
      <c r="E2626" s="15"/>
      <c r="F2626" s="9" t="str">
        <f aca="false">IF($A2626="","",IF(COUNTIF($A$2:$A$3001,$A2626)&gt;1,"DUPLICATE",""))</f>
        <v/>
      </c>
      <c r="G2626" s="9" t="str">
        <f aca="false">IF($A2626="","",IF(COUNTIF('3. Layout Parts'!$A$2:$A$3001,$A2626)=0,"NOT ON BOARD","OK"))</f>
        <v/>
      </c>
    </row>
    <row r="2627" customFormat="false" ht="15" hidden="false" customHeight="false" outlineLevel="0" collapsed="false">
      <c r="A2627" s="14"/>
      <c r="B2627" s="14"/>
      <c r="C2627" s="15"/>
      <c r="D2627" s="15"/>
      <c r="E2627" s="15"/>
      <c r="F2627" s="9" t="str">
        <f aca="false">IF($A2627="","",IF(COUNTIF($A$2:$A$3001,$A2627)&gt;1,"DUPLICATE",""))</f>
        <v/>
      </c>
      <c r="G2627" s="9" t="str">
        <f aca="false">IF($A2627="","",IF(COUNTIF('3. Layout Parts'!$A$2:$A$3001,$A2627)=0,"NOT ON BOARD","OK"))</f>
        <v/>
      </c>
    </row>
    <row r="2628" customFormat="false" ht="15" hidden="false" customHeight="false" outlineLevel="0" collapsed="false">
      <c r="A2628" s="14"/>
      <c r="B2628" s="14"/>
      <c r="C2628" s="15"/>
      <c r="D2628" s="15"/>
      <c r="E2628" s="15"/>
      <c r="F2628" s="9" t="str">
        <f aca="false">IF($A2628="","",IF(COUNTIF($A$2:$A$3001,$A2628)&gt;1,"DUPLICATE",""))</f>
        <v/>
      </c>
      <c r="G2628" s="9" t="str">
        <f aca="false">IF($A2628="","",IF(COUNTIF('3. Layout Parts'!$A$2:$A$3001,$A2628)=0,"NOT ON BOARD","OK"))</f>
        <v/>
      </c>
    </row>
    <row r="2629" customFormat="false" ht="15" hidden="false" customHeight="false" outlineLevel="0" collapsed="false">
      <c r="A2629" s="14"/>
      <c r="B2629" s="14"/>
      <c r="C2629" s="15"/>
      <c r="D2629" s="15"/>
      <c r="E2629" s="15"/>
      <c r="F2629" s="9" t="str">
        <f aca="false">IF($A2629="","",IF(COUNTIF($A$2:$A$3001,$A2629)&gt;1,"DUPLICATE",""))</f>
        <v/>
      </c>
      <c r="G2629" s="9" t="str">
        <f aca="false">IF($A2629="","",IF(COUNTIF('3. Layout Parts'!$A$2:$A$3001,$A2629)=0,"NOT ON BOARD","OK"))</f>
        <v/>
      </c>
    </row>
    <row r="2630" customFormat="false" ht="15" hidden="false" customHeight="false" outlineLevel="0" collapsed="false">
      <c r="A2630" s="14"/>
      <c r="B2630" s="14"/>
      <c r="C2630" s="15"/>
      <c r="D2630" s="15"/>
      <c r="E2630" s="15"/>
      <c r="F2630" s="9" t="str">
        <f aca="false">IF($A2630="","",IF(COUNTIF($A$2:$A$3001,$A2630)&gt;1,"DUPLICATE",""))</f>
        <v/>
      </c>
      <c r="G2630" s="9" t="str">
        <f aca="false">IF($A2630="","",IF(COUNTIF('3. Layout Parts'!$A$2:$A$3001,$A2630)=0,"NOT ON BOARD","OK"))</f>
        <v/>
      </c>
    </row>
    <row r="2631" customFormat="false" ht="15" hidden="false" customHeight="false" outlineLevel="0" collapsed="false">
      <c r="A2631" s="14"/>
      <c r="B2631" s="14"/>
      <c r="C2631" s="15"/>
      <c r="D2631" s="15"/>
      <c r="E2631" s="15"/>
      <c r="F2631" s="9" t="str">
        <f aca="false">IF($A2631="","",IF(COUNTIF($A$2:$A$3001,$A2631)&gt;1,"DUPLICATE",""))</f>
        <v/>
      </c>
      <c r="G2631" s="9" t="str">
        <f aca="false">IF($A2631="","",IF(COUNTIF('3. Layout Parts'!$A$2:$A$3001,$A2631)=0,"NOT ON BOARD","OK"))</f>
        <v/>
      </c>
    </row>
    <row r="2632" customFormat="false" ht="15" hidden="false" customHeight="false" outlineLevel="0" collapsed="false">
      <c r="A2632" s="14"/>
      <c r="B2632" s="14"/>
      <c r="C2632" s="15"/>
      <c r="D2632" s="15"/>
      <c r="E2632" s="15"/>
      <c r="F2632" s="9" t="str">
        <f aca="false">IF($A2632="","",IF(COUNTIF($A$2:$A$3001,$A2632)&gt;1,"DUPLICATE",""))</f>
        <v/>
      </c>
      <c r="G2632" s="9" t="str">
        <f aca="false">IF($A2632="","",IF(COUNTIF('3. Layout Parts'!$A$2:$A$3001,$A2632)=0,"NOT ON BOARD","OK"))</f>
        <v/>
      </c>
    </row>
    <row r="2633" customFormat="false" ht="15" hidden="false" customHeight="false" outlineLevel="0" collapsed="false">
      <c r="A2633" s="14"/>
      <c r="B2633" s="14"/>
      <c r="C2633" s="15"/>
      <c r="D2633" s="15"/>
      <c r="E2633" s="15"/>
      <c r="F2633" s="9" t="str">
        <f aca="false">IF($A2633="","",IF(COUNTIF($A$2:$A$3001,$A2633)&gt;1,"DUPLICATE",""))</f>
        <v/>
      </c>
      <c r="G2633" s="9" t="str">
        <f aca="false">IF($A2633="","",IF(COUNTIF('3. Layout Parts'!$A$2:$A$3001,$A2633)=0,"NOT ON BOARD","OK"))</f>
        <v/>
      </c>
    </row>
    <row r="2634" customFormat="false" ht="15" hidden="false" customHeight="false" outlineLevel="0" collapsed="false">
      <c r="A2634" s="14"/>
      <c r="B2634" s="14"/>
      <c r="C2634" s="15"/>
      <c r="D2634" s="15"/>
      <c r="E2634" s="15"/>
      <c r="F2634" s="9" t="str">
        <f aca="false">IF($A2634="","",IF(COUNTIF($A$2:$A$3001,$A2634)&gt;1,"DUPLICATE",""))</f>
        <v/>
      </c>
      <c r="G2634" s="9" t="str">
        <f aca="false">IF($A2634="","",IF(COUNTIF('3. Layout Parts'!$A$2:$A$3001,$A2634)=0,"NOT ON BOARD","OK"))</f>
        <v/>
      </c>
    </row>
    <row r="2635" customFormat="false" ht="15" hidden="false" customHeight="false" outlineLevel="0" collapsed="false">
      <c r="A2635" s="14"/>
      <c r="B2635" s="14"/>
      <c r="C2635" s="15"/>
      <c r="D2635" s="15"/>
      <c r="E2635" s="15"/>
      <c r="F2635" s="9" t="str">
        <f aca="false">IF($A2635="","",IF(COUNTIF($A$2:$A$3001,$A2635)&gt;1,"DUPLICATE",""))</f>
        <v/>
      </c>
      <c r="G2635" s="9" t="str">
        <f aca="false">IF($A2635="","",IF(COUNTIF('3. Layout Parts'!$A$2:$A$3001,$A2635)=0,"NOT ON BOARD","OK"))</f>
        <v/>
      </c>
    </row>
    <row r="2636" customFormat="false" ht="15" hidden="false" customHeight="false" outlineLevel="0" collapsed="false">
      <c r="A2636" s="14"/>
      <c r="B2636" s="14"/>
      <c r="C2636" s="15"/>
      <c r="D2636" s="15"/>
      <c r="E2636" s="15"/>
      <c r="F2636" s="9" t="str">
        <f aca="false">IF($A2636="","",IF(COUNTIF($A$2:$A$3001,$A2636)&gt;1,"DUPLICATE",""))</f>
        <v/>
      </c>
      <c r="G2636" s="9" t="str">
        <f aca="false">IF($A2636="","",IF(COUNTIF('3. Layout Parts'!$A$2:$A$3001,$A2636)=0,"NOT ON BOARD","OK"))</f>
        <v/>
      </c>
    </row>
    <row r="2637" customFormat="false" ht="15" hidden="false" customHeight="false" outlineLevel="0" collapsed="false">
      <c r="A2637" s="14"/>
      <c r="B2637" s="14"/>
      <c r="C2637" s="15"/>
      <c r="D2637" s="15"/>
      <c r="E2637" s="15"/>
      <c r="F2637" s="9" t="str">
        <f aca="false">IF($A2637="","",IF(COUNTIF($A$2:$A$3001,$A2637)&gt;1,"DUPLICATE",""))</f>
        <v/>
      </c>
      <c r="G2637" s="9" t="str">
        <f aca="false">IF($A2637="","",IF(COUNTIF('3. Layout Parts'!$A$2:$A$3001,$A2637)=0,"NOT ON BOARD","OK"))</f>
        <v/>
      </c>
    </row>
    <row r="2638" customFormat="false" ht="15" hidden="false" customHeight="false" outlineLevel="0" collapsed="false">
      <c r="A2638" s="14"/>
      <c r="B2638" s="14"/>
      <c r="C2638" s="15"/>
      <c r="D2638" s="15"/>
      <c r="E2638" s="15"/>
      <c r="F2638" s="9" t="str">
        <f aca="false">IF($A2638="","",IF(COUNTIF($A$2:$A$3001,$A2638)&gt;1,"DUPLICATE",""))</f>
        <v/>
      </c>
      <c r="G2638" s="9" t="str">
        <f aca="false">IF($A2638="","",IF(COUNTIF('3. Layout Parts'!$A$2:$A$3001,$A2638)=0,"NOT ON BOARD","OK"))</f>
        <v/>
      </c>
    </row>
    <row r="2639" customFormat="false" ht="15" hidden="false" customHeight="false" outlineLevel="0" collapsed="false">
      <c r="A2639" s="14"/>
      <c r="B2639" s="14"/>
      <c r="C2639" s="15"/>
      <c r="D2639" s="15"/>
      <c r="E2639" s="15"/>
      <c r="F2639" s="9" t="str">
        <f aca="false">IF($A2639="","",IF(COUNTIF($A$2:$A$3001,$A2639)&gt;1,"DUPLICATE",""))</f>
        <v/>
      </c>
      <c r="G2639" s="9" t="str">
        <f aca="false">IF($A2639="","",IF(COUNTIF('3. Layout Parts'!$A$2:$A$3001,$A2639)=0,"NOT ON BOARD","OK"))</f>
        <v/>
      </c>
    </row>
    <row r="2640" customFormat="false" ht="15" hidden="false" customHeight="false" outlineLevel="0" collapsed="false">
      <c r="A2640" s="14"/>
      <c r="B2640" s="14"/>
      <c r="C2640" s="15"/>
      <c r="D2640" s="15"/>
      <c r="E2640" s="15"/>
      <c r="F2640" s="9" t="str">
        <f aca="false">IF($A2640="","",IF(COUNTIF($A$2:$A$3001,$A2640)&gt;1,"DUPLICATE",""))</f>
        <v/>
      </c>
      <c r="G2640" s="9" t="str">
        <f aca="false">IF($A2640="","",IF(COUNTIF('3. Layout Parts'!$A$2:$A$3001,$A2640)=0,"NOT ON BOARD","OK"))</f>
        <v/>
      </c>
    </row>
    <row r="2641" customFormat="false" ht="15" hidden="false" customHeight="false" outlineLevel="0" collapsed="false">
      <c r="A2641" s="14"/>
      <c r="B2641" s="14"/>
      <c r="C2641" s="15"/>
      <c r="D2641" s="15"/>
      <c r="E2641" s="15"/>
      <c r="F2641" s="9" t="str">
        <f aca="false">IF($A2641="","",IF(COUNTIF($A$2:$A$3001,$A2641)&gt;1,"DUPLICATE",""))</f>
        <v/>
      </c>
      <c r="G2641" s="9" t="str">
        <f aca="false">IF($A2641="","",IF(COUNTIF('3. Layout Parts'!$A$2:$A$3001,$A2641)=0,"NOT ON BOARD","OK"))</f>
        <v/>
      </c>
    </row>
    <row r="2642" customFormat="false" ht="15" hidden="false" customHeight="false" outlineLevel="0" collapsed="false">
      <c r="A2642" s="14"/>
      <c r="B2642" s="14"/>
      <c r="C2642" s="15"/>
      <c r="D2642" s="15"/>
      <c r="E2642" s="15"/>
      <c r="F2642" s="9" t="str">
        <f aca="false">IF($A2642="","",IF(COUNTIF($A$2:$A$3001,$A2642)&gt;1,"DUPLICATE",""))</f>
        <v/>
      </c>
      <c r="G2642" s="9" t="str">
        <f aca="false">IF($A2642="","",IF(COUNTIF('3. Layout Parts'!$A$2:$A$3001,$A2642)=0,"NOT ON BOARD","OK"))</f>
        <v/>
      </c>
    </row>
    <row r="2643" customFormat="false" ht="15" hidden="false" customHeight="false" outlineLevel="0" collapsed="false">
      <c r="A2643" s="14"/>
      <c r="B2643" s="14"/>
      <c r="C2643" s="15"/>
      <c r="D2643" s="15"/>
      <c r="E2643" s="15"/>
      <c r="F2643" s="9" t="str">
        <f aca="false">IF($A2643="","",IF(COUNTIF($A$2:$A$3001,$A2643)&gt;1,"DUPLICATE",""))</f>
        <v/>
      </c>
      <c r="G2643" s="9" t="str">
        <f aca="false">IF($A2643="","",IF(COUNTIF('3. Layout Parts'!$A$2:$A$3001,$A2643)=0,"NOT ON BOARD","OK"))</f>
        <v/>
      </c>
    </row>
    <row r="2644" customFormat="false" ht="15" hidden="false" customHeight="false" outlineLevel="0" collapsed="false">
      <c r="A2644" s="14"/>
      <c r="B2644" s="14"/>
      <c r="C2644" s="15"/>
      <c r="D2644" s="15"/>
      <c r="E2644" s="15"/>
      <c r="F2644" s="9" t="str">
        <f aca="false">IF($A2644="","",IF(COUNTIF($A$2:$A$3001,$A2644)&gt;1,"DUPLICATE",""))</f>
        <v/>
      </c>
      <c r="G2644" s="9" t="str">
        <f aca="false">IF($A2644="","",IF(COUNTIF('3. Layout Parts'!$A$2:$A$3001,$A2644)=0,"NOT ON BOARD","OK"))</f>
        <v/>
      </c>
    </row>
    <row r="2645" customFormat="false" ht="15" hidden="false" customHeight="false" outlineLevel="0" collapsed="false">
      <c r="A2645" s="14"/>
      <c r="B2645" s="14"/>
      <c r="C2645" s="15"/>
      <c r="D2645" s="15"/>
      <c r="E2645" s="15"/>
      <c r="F2645" s="9" t="str">
        <f aca="false">IF($A2645="","",IF(COUNTIF($A$2:$A$3001,$A2645)&gt;1,"DUPLICATE",""))</f>
        <v/>
      </c>
      <c r="G2645" s="9" t="str">
        <f aca="false">IF($A2645="","",IF(COUNTIF('3. Layout Parts'!$A$2:$A$3001,$A2645)=0,"NOT ON BOARD","OK"))</f>
        <v/>
      </c>
    </row>
    <row r="2646" customFormat="false" ht="15" hidden="false" customHeight="false" outlineLevel="0" collapsed="false">
      <c r="A2646" s="14"/>
      <c r="B2646" s="14"/>
      <c r="C2646" s="15"/>
      <c r="D2646" s="15"/>
      <c r="E2646" s="15"/>
      <c r="F2646" s="9" t="str">
        <f aca="false">IF($A2646="","",IF(COUNTIF($A$2:$A$3001,$A2646)&gt;1,"DUPLICATE",""))</f>
        <v/>
      </c>
      <c r="G2646" s="9" t="str">
        <f aca="false">IF($A2646="","",IF(COUNTIF('3. Layout Parts'!$A$2:$A$3001,$A2646)=0,"NOT ON BOARD","OK"))</f>
        <v/>
      </c>
    </row>
    <row r="2647" customFormat="false" ht="15" hidden="false" customHeight="false" outlineLevel="0" collapsed="false">
      <c r="A2647" s="14"/>
      <c r="B2647" s="14"/>
      <c r="C2647" s="15"/>
      <c r="D2647" s="15"/>
      <c r="E2647" s="15"/>
      <c r="F2647" s="9" t="str">
        <f aca="false">IF($A2647="","",IF(COUNTIF($A$2:$A$3001,$A2647)&gt;1,"DUPLICATE",""))</f>
        <v/>
      </c>
      <c r="G2647" s="9" t="str">
        <f aca="false">IF($A2647="","",IF(COUNTIF('3. Layout Parts'!$A$2:$A$3001,$A2647)=0,"NOT ON BOARD","OK"))</f>
        <v/>
      </c>
    </row>
    <row r="2648" customFormat="false" ht="15" hidden="false" customHeight="false" outlineLevel="0" collapsed="false">
      <c r="A2648" s="14"/>
      <c r="B2648" s="14"/>
      <c r="C2648" s="15"/>
      <c r="D2648" s="15"/>
      <c r="E2648" s="15"/>
      <c r="F2648" s="9" t="str">
        <f aca="false">IF($A2648="","",IF(COUNTIF($A$2:$A$3001,$A2648)&gt;1,"DUPLICATE",""))</f>
        <v/>
      </c>
      <c r="G2648" s="9" t="str">
        <f aca="false">IF($A2648="","",IF(COUNTIF('3. Layout Parts'!$A$2:$A$3001,$A2648)=0,"NOT ON BOARD","OK"))</f>
        <v/>
      </c>
    </row>
    <row r="2649" customFormat="false" ht="15" hidden="false" customHeight="false" outlineLevel="0" collapsed="false">
      <c r="A2649" s="14"/>
      <c r="B2649" s="14"/>
      <c r="C2649" s="15"/>
      <c r="D2649" s="15"/>
      <c r="E2649" s="15"/>
      <c r="F2649" s="9" t="str">
        <f aca="false">IF($A2649="","",IF(COUNTIF($A$2:$A$3001,$A2649)&gt;1,"DUPLICATE",""))</f>
        <v/>
      </c>
      <c r="G2649" s="9" t="str">
        <f aca="false">IF($A2649="","",IF(COUNTIF('3. Layout Parts'!$A$2:$A$3001,$A2649)=0,"NOT ON BOARD","OK"))</f>
        <v/>
      </c>
    </row>
    <row r="2650" customFormat="false" ht="15" hidden="false" customHeight="false" outlineLevel="0" collapsed="false">
      <c r="A2650" s="14"/>
      <c r="B2650" s="14"/>
      <c r="C2650" s="15"/>
      <c r="D2650" s="15"/>
      <c r="E2650" s="15"/>
      <c r="F2650" s="9" t="str">
        <f aca="false">IF($A2650="","",IF(COUNTIF($A$2:$A$3001,$A2650)&gt;1,"DUPLICATE",""))</f>
        <v/>
      </c>
      <c r="G2650" s="9" t="str">
        <f aca="false">IF($A2650="","",IF(COUNTIF('3. Layout Parts'!$A$2:$A$3001,$A2650)=0,"NOT ON BOARD","OK"))</f>
        <v/>
      </c>
    </row>
    <row r="2651" customFormat="false" ht="15" hidden="false" customHeight="false" outlineLevel="0" collapsed="false">
      <c r="A2651" s="14"/>
      <c r="B2651" s="14"/>
      <c r="C2651" s="15"/>
      <c r="D2651" s="15"/>
      <c r="E2651" s="15"/>
      <c r="F2651" s="9" t="str">
        <f aca="false">IF($A2651="","",IF(COUNTIF($A$2:$A$3001,$A2651)&gt;1,"DUPLICATE",""))</f>
        <v/>
      </c>
      <c r="G2651" s="9" t="str">
        <f aca="false">IF($A2651="","",IF(COUNTIF('3. Layout Parts'!$A$2:$A$3001,$A2651)=0,"NOT ON BOARD","OK"))</f>
        <v/>
      </c>
    </row>
    <row r="2652" customFormat="false" ht="15" hidden="false" customHeight="false" outlineLevel="0" collapsed="false">
      <c r="A2652" s="14"/>
      <c r="B2652" s="14"/>
      <c r="C2652" s="15"/>
      <c r="D2652" s="15"/>
      <c r="E2652" s="15"/>
      <c r="F2652" s="9" t="str">
        <f aca="false">IF($A2652="","",IF(COUNTIF($A$2:$A$3001,$A2652)&gt;1,"DUPLICATE",""))</f>
        <v/>
      </c>
      <c r="G2652" s="9" t="str">
        <f aca="false">IF($A2652="","",IF(COUNTIF('3. Layout Parts'!$A$2:$A$3001,$A2652)=0,"NOT ON BOARD","OK"))</f>
        <v/>
      </c>
    </row>
    <row r="2653" customFormat="false" ht="15" hidden="false" customHeight="false" outlineLevel="0" collapsed="false">
      <c r="A2653" s="14"/>
      <c r="B2653" s="14"/>
      <c r="C2653" s="15"/>
      <c r="D2653" s="15"/>
      <c r="E2653" s="15"/>
      <c r="F2653" s="9" t="str">
        <f aca="false">IF($A2653="","",IF(COUNTIF($A$2:$A$3001,$A2653)&gt;1,"DUPLICATE",""))</f>
        <v/>
      </c>
      <c r="G2653" s="9" t="str">
        <f aca="false">IF($A2653="","",IF(COUNTIF('3. Layout Parts'!$A$2:$A$3001,$A2653)=0,"NOT ON BOARD","OK"))</f>
        <v/>
      </c>
    </row>
    <row r="2654" customFormat="false" ht="15" hidden="false" customHeight="false" outlineLevel="0" collapsed="false">
      <c r="A2654" s="14"/>
      <c r="B2654" s="14"/>
      <c r="C2654" s="15"/>
      <c r="D2654" s="15"/>
      <c r="E2654" s="15"/>
      <c r="F2654" s="9" t="str">
        <f aca="false">IF($A2654="","",IF(COUNTIF($A$2:$A$3001,$A2654)&gt;1,"DUPLICATE",""))</f>
        <v/>
      </c>
      <c r="G2654" s="9" t="str">
        <f aca="false">IF($A2654="","",IF(COUNTIF('3. Layout Parts'!$A$2:$A$3001,$A2654)=0,"NOT ON BOARD","OK"))</f>
        <v/>
      </c>
    </row>
    <row r="2655" customFormat="false" ht="15" hidden="false" customHeight="false" outlineLevel="0" collapsed="false">
      <c r="A2655" s="14"/>
      <c r="B2655" s="14"/>
      <c r="C2655" s="15"/>
      <c r="D2655" s="15"/>
      <c r="E2655" s="15"/>
      <c r="F2655" s="9" t="str">
        <f aca="false">IF($A2655="","",IF(COUNTIF($A$2:$A$3001,$A2655)&gt;1,"DUPLICATE",""))</f>
        <v/>
      </c>
      <c r="G2655" s="9" t="str">
        <f aca="false">IF($A2655="","",IF(COUNTIF('3. Layout Parts'!$A$2:$A$3001,$A2655)=0,"NOT ON BOARD","OK"))</f>
        <v/>
      </c>
    </row>
    <row r="2656" customFormat="false" ht="15" hidden="false" customHeight="false" outlineLevel="0" collapsed="false">
      <c r="A2656" s="14"/>
      <c r="B2656" s="14"/>
      <c r="C2656" s="15"/>
      <c r="D2656" s="15"/>
      <c r="E2656" s="15"/>
      <c r="F2656" s="9" t="str">
        <f aca="false">IF($A2656="","",IF(COUNTIF($A$2:$A$3001,$A2656)&gt;1,"DUPLICATE",""))</f>
        <v/>
      </c>
      <c r="G2656" s="9" t="str">
        <f aca="false">IF($A2656="","",IF(COUNTIF('3. Layout Parts'!$A$2:$A$3001,$A2656)=0,"NOT ON BOARD","OK"))</f>
        <v/>
      </c>
    </row>
    <row r="2657" customFormat="false" ht="15" hidden="false" customHeight="false" outlineLevel="0" collapsed="false">
      <c r="A2657" s="14"/>
      <c r="B2657" s="14"/>
      <c r="C2657" s="15"/>
      <c r="D2657" s="15"/>
      <c r="E2657" s="15"/>
      <c r="F2657" s="9" t="str">
        <f aca="false">IF($A2657="","",IF(COUNTIF($A$2:$A$3001,$A2657)&gt;1,"DUPLICATE",""))</f>
        <v/>
      </c>
      <c r="G2657" s="9" t="str">
        <f aca="false">IF($A2657="","",IF(COUNTIF('3. Layout Parts'!$A$2:$A$3001,$A2657)=0,"NOT ON BOARD","OK"))</f>
        <v/>
      </c>
    </row>
    <row r="2658" customFormat="false" ht="15" hidden="false" customHeight="false" outlineLevel="0" collapsed="false">
      <c r="A2658" s="14"/>
      <c r="B2658" s="14"/>
      <c r="C2658" s="15"/>
      <c r="D2658" s="15"/>
      <c r="E2658" s="15"/>
      <c r="F2658" s="9" t="str">
        <f aca="false">IF($A2658="","",IF(COUNTIF($A$2:$A$3001,$A2658)&gt;1,"DUPLICATE",""))</f>
        <v/>
      </c>
      <c r="G2658" s="9" t="str">
        <f aca="false">IF($A2658="","",IF(COUNTIF('3. Layout Parts'!$A$2:$A$3001,$A2658)=0,"NOT ON BOARD","OK"))</f>
        <v/>
      </c>
    </row>
    <row r="2659" customFormat="false" ht="15" hidden="false" customHeight="false" outlineLevel="0" collapsed="false">
      <c r="A2659" s="14"/>
      <c r="B2659" s="14"/>
      <c r="C2659" s="15"/>
      <c r="D2659" s="15"/>
      <c r="E2659" s="15"/>
      <c r="F2659" s="9" t="str">
        <f aca="false">IF($A2659="","",IF(COUNTIF($A$2:$A$3001,$A2659)&gt;1,"DUPLICATE",""))</f>
        <v/>
      </c>
      <c r="G2659" s="9" t="str">
        <f aca="false">IF($A2659="","",IF(COUNTIF('3. Layout Parts'!$A$2:$A$3001,$A2659)=0,"NOT ON BOARD","OK"))</f>
        <v/>
      </c>
    </row>
    <row r="2660" customFormat="false" ht="15" hidden="false" customHeight="false" outlineLevel="0" collapsed="false">
      <c r="A2660" s="14"/>
      <c r="B2660" s="14"/>
      <c r="C2660" s="15"/>
      <c r="D2660" s="15"/>
      <c r="E2660" s="15"/>
      <c r="F2660" s="9" t="str">
        <f aca="false">IF($A2660="","",IF(COUNTIF($A$2:$A$3001,$A2660)&gt;1,"DUPLICATE",""))</f>
        <v/>
      </c>
      <c r="G2660" s="9" t="str">
        <f aca="false">IF($A2660="","",IF(COUNTIF('3. Layout Parts'!$A$2:$A$3001,$A2660)=0,"NOT ON BOARD","OK"))</f>
        <v/>
      </c>
    </row>
    <row r="2661" customFormat="false" ht="15" hidden="false" customHeight="false" outlineLevel="0" collapsed="false">
      <c r="A2661" s="14"/>
      <c r="B2661" s="14"/>
      <c r="C2661" s="15"/>
      <c r="D2661" s="15"/>
      <c r="E2661" s="15"/>
      <c r="F2661" s="9" t="str">
        <f aca="false">IF($A2661="","",IF(COUNTIF($A$2:$A$3001,$A2661)&gt;1,"DUPLICATE",""))</f>
        <v/>
      </c>
      <c r="G2661" s="9" t="str">
        <f aca="false">IF($A2661="","",IF(COUNTIF('3. Layout Parts'!$A$2:$A$3001,$A2661)=0,"NOT ON BOARD","OK"))</f>
        <v/>
      </c>
    </row>
    <row r="2662" customFormat="false" ht="15" hidden="false" customHeight="false" outlineLevel="0" collapsed="false">
      <c r="A2662" s="14"/>
      <c r="B2662" s="14"/>
      <c r="C2662" s="15"/>
      <c r="D2662" s="15"/>
      <c r="E2662" s="15"/>
      <c r="F2662" s="9" t="str">
        <f aca="false">IF($A2662="","",IF(COUNTIF($A$2:$A$3001,$A2662)&gt;1,"DUPLICATE",""))</f>
        <v/>
      </c>
      <c r="G2662" s="9" t="str">
        <f aca="false">IF($A2662="","",IF(COUNTIF('3. Layout Parts'!$A$2:$A$3001,$A2662)=0,"NOT ON BOARD","OK"))</f>
        <v/>
      </c>
    </row>
    <row r="2663" customFormat="false" ht="15" hidden="false" customHeight="false" outlineLevel="0" collapsed="false">
      <c r="A2663" s="14"/>
      <c r="B2663" s="14"/>
      <c r="C2663" s="15"/>
      <c r="D2663" s="15"/>
      <c r="E2663" s="15"/>
      <c r="F2663" s="9" t="str">
        <f aca="false">IF($A2663="","",IF(COUNTIF($A$2:$A$3001,$A2663)&gt;1,"DUPLICATE",""))</f>
        <v/>
      </c>
      <c r="G2663" s="9" t="str">
        <f aca="false">IF($A2663="","",IF(COUNTIF('3. Layout Parts'!$A$2:$A$3001,$A2663)=0,"NOT ON BOARD","OK"))</f>
        <v/>
      </c>
    </row>
    <row r="2664" customFormat="false" ht="15" hidden="false" customHeight="false" outlineLevel="0" collapsed="false">
      <c r="A2664" s="14"/>
      <c r="B2664" s="14"/>
      <c r="C2664" s="15"/>
      <c r="D2664" s="15"/>
      <c r="E2664" s="15"/>
      <c r="F2664" s="9" t="str">
        <f aca="false">IF($A2664="","",IF(COUNTIF($A$2:$A$3001,$A2664)&gt;1,"DUPLICATE",""))</f>
        <v/>
      </c>
      <c r="G2664" s="9" t="str">
        <f aca="false">IF($A2664="","",IF(COUNTIF('3. Layout Parts'!$A$2:$A$3001,$A2664)=0,"NOT ON BOARD","OK"))</f>
        <v/>
      </c>
    </row>
    <row r="2665" customFormat="false" ht="15" hidden="false" customHeight="false" outlineLevel="0" collapsed="false">
      <c r="A2665" s="14"/>
      <c r="B2665" s="14"/>
      <c r="C2665" s="15"/>
      <c r="D2665" s="15"/>
      <c r="E2665" s="15"/>
      <c r="F2665" s="9" t="str">
        <f aca="false">IF($A2665="","",IF(COUNTIF($A$2:$A$3001,$A2665)&gt;1,"DUPLICATE",""))</f>
        <v/>
      </c>
      <c r="G2665" s="9" t="str">
        <f aca="false">IF($A2665="","",IF(COUNTIF('3. Layout Parts'!$A$2:$A$3001,$A2665)=0,"NOT ON BOARD","OK"))</f>
        <v/>
      </c>
    </row>
    <row r="2666" customFormat="false" ht="15" hidden="false" customHeight="false" outlineLevel="0" collapsed="false">
      <c r="A2666" s="14"/>
      <c r="B2666" s="14"/>
      <c r="C2666" s="15"/>
      <c r="D2666" s="15"/>
      <c r="E2666" s="15"/>
      <c r="F2666" s="9" t="str">
        <f aca="false">IF($A2666="","",IF(COUNTIF($A$2:$A$3001,$A2666)&gt;1,"DUPLICATE",""))</f>
        <v/>
      </c>
      <c r="G2666" s="9" t="str">
        <f aca="false">IF($A2666="","",IF(COUNTIF('3. Layout Parts'!$A$2:$A$3001,$A2666)=0,"NOT ON BOARD","OK"))</f>
        <v/>
      </c>
    </row>
    <row r="2667" customFormat="false" ht="15" hidden="false" customHeight="false" outlineLevel="0" collapsed="false">
      <c r="A2667" s="14"/>
      <c r="B2667" s="14"/>
      <c r="C2667" s="15"/>
      <c r="D2667" s="15"/>
      <c r="E2667" s="15"/>
      <c r="F2667" s="9" t="str">
        <f aca="false">IF($A2667="","",IF(COUNTIF($A$2:$A$3001,$A2667)&gt;1,"DUPLICATE",""))</f>
        <v/>
      </c>
      <c r="G2667" s="9" t="str">
        <f aca="false">IF($A2667="","",IF(COUNTIF('3. Layout Parts'!$A$2:$A$3001,$A2667)=0,"NOT ON BOARD","OK"))</f>
        <v/>
      </c>
    </row>
    <row r="2668" customFormat="false" ht="15" hidden="false" customHeight="false" outlineLevel="0" collapsed="false">
      <c r="A2668" s="14"/>
      <c r="B2668" s="14"/>
      <c r="C2668" s="15"/>
      <c r="D2668" s="15"/>
      <c r="E2668" s="15"/>
      <c r="F2668" s="9" t="str">
        <f aca="false">IF($A2668="","",IF(COUNTIF($A$2:$A$3001,$A2668)&gt;1,"DUPLICATE",""))</f>
        <v/>
      </c>
      <c r="G2668" s="9" t="str">
        <f aca="false">IF($A2668="","",IF(COUNTIF('3. Layout Parts'!$A$2:$A$3001,$A2668)=0,"NOT ON BOARD","OK"))</f>
        <v/>
      </c>
    </row>
    <row r="2669" customFormat="false" ht="15" hidden="false" customHeight="false" outlineLevel="0" collapsed="false">
      <c r="A2669" s="14"/>
      <c r="B2669" s="14"/>
      <c r="C2669" s="15"/>
      <c r="D2669" s="15"/>
      <c r="E2669" s="15"/>
      <c r="F2669" s="9" t="str">
        <f aca="false">IF($A2669="","",IF(COUNTIF($A$2:$A$3001,$A2669)&gt;1,"DUPLICATE",""))</f>
        <v/>
      </c>
      <c r="G2669" s="9" t="str">
        <f aca="false">IF($A2669="","",IF(COUNTIF('3. Layout Parts'!$A$2:$A$3001,$A2669)=0,"NOT ON BOARD","OK"))</f>
        <v/>
      </c>
    </row>
    <row r="2670" customFormat="false" ht="15" hidden="false" customHeight="false" outlineLevel="0" collapsed="false">
      <c r="A2670" s="14"/>
      <c r="B2670" s="14"/>
      <c r="C2670" s="15"/>
      <c r="D2670" s="15"/>
      <c r="E2670" s="15"/>
      <c r="F2670" s="9" t="str">
        <f aca="false">IF($A2670="","",IF(COUNTIF($A$2:$A$3001,$A2670)&gt;1,"DUPLICATE",""))</f>
        <v/>
      </c>
      <c r="G2670" s="9" t="str">
        <f aca="false">IF($A2670="","",IF(COUNTIF('3. Layout Parts'!$A$2:$A$3001,$A2670)=0,"NOT ON BOARD","OK"))</f>
        <v/>
      </c>
    </row>
    <row r="2671" customFormat="false" ht="15" hidden="false" customHeight="false" outlineLevel="0" collapsed="false">
      <c r="A2671" s="14"/>
      <c r="B2671" s="14"/>
      <c r="C2671" s="15"/>
      <c r="D2671" s="15"/>
      <c r="E2671" s="15"/>
      <c r="F2671" s="9" t="str">
        <f aca="false">IF($A2671="","",IF(COUNTIF($A$2:$A$3001,$A2671)&gt;1,"DUPLICATE",""))</f>
        <v/>
      </c>
      <c r="G2671" s="9" t="str">
        <f aca="false">IF($A2671="","",IF(COUNTIF('3. Layout Parts'!$A$2:$A$3001,$A2671)=0,"NOT ON BOARD","OK"))</f>
        <v/>
      </c>
    </row>
    <row r="2672" customFormat="false" ht="15" hidden="false" customHeight="false" outlineLevel="0" collapsed="false">
      <c r="A2672" s="14"/>
      <c r="B2672" s="14"/>
      <c r="C2672" s="15"/>
      <c r="D2672" s="15"/>
      <c r="E2672" s="15"/>
      <c r="F2672" s="9" t="str">
        <f aca="false">IF($A2672="","",IF(COUNTIF($A$2:$A$3001,$A2672)&gt;1,"DUPLICATE",""))</f>
        <v/>
      </c>
      <c r="G2672" s="9" t="str">
        <f aca="false">IF($A2672="","",IF(COUNTIF('3. Layout Parts'!$A$2:$A$3001,$A2672)=0,"NOT ON BOARD","OK"))</f>
        <v/>
      </c>
    </row>
    <row r="2673" customFormat="false" ht="15" hidden="false" customHeight="false" outlineLevel="0" collapsed="false">
      <c r="A2673" s="14"/>
      <c r="B2673" s="14"/>
      <c r="C2673" s="15"/>
      <c r="D2673" s="15"/>
      <c r="E2673" s="15"/>
      <c r="F2673" s="9" t="str">
        <f aca="false">IF($A2673="","",IF(COUNTIF($A$2:$A$3001,$A2673)&gt;1,"DUPLICATE",""))</f>
        <v/>
      </c>
      <c r="G2673" s="9" t="str">
        <f aca="false">IF($A2673="","",IF(COUNTIF('3. Layout Parts'!$A$2:$A$3001,$A2673)=0,"NOT ON BOARD","OK"))</f>
        <v/>
      </c>
    </row>
    <row r="2674" customFormat="false" ht="15" hidden="false" customHeight="false" outlineLevel="0" collapsed="false">
      <c r="A2674" s="14"/>
      <c r="B2674" s="14"/>
      <c r="C2674" s="15"/>
      <c r="D2674" s="15"/>
      <c r="E2674" s="15"/>
      <c r="F2674" s="9" t="str">
        <f aca="false">IF($A2674="","",IF(COUNTIF($A$2:$A$3001,$A2674)&gt;1,"DUPLICATE",""))</f>
        <v/>
      </c>
      <c r="G2674" s="9" t="str">
        <f aca="false">IF($A2674="","",IF(COUNTIF('3. Layout Parts'!$A$2:$A$3001,$A2674)=0,"NOT ON BOARD","OK"))</f>
        <v/>
      </c>
    </row>
    <row r="2675" customFormat="false" ht="15" hidden="false" customHeight="false" outlineLevel="0" collapsed="false">
      <c r="A2675" s="14"/>
      <c r="B2675" s="14"/>
      <c r="C2675" s="15"/>
      <c r="D2675" s="15"/>
      <c r="E2675" s="15"/>
      <c r="F2675" s="9" t="str">
        <f aca="false">IF($A2675="","",IF(COUNTIF($A$2:$A$3001,$A2675)&gt;1,"DUPLICATE",""))</f>
        <v/>
      </c>
      <c r="G2675" s="9" t="str">
        <f aca="false">IF($A2675="","",IF(COUNTIF('3. Layout Parts'!$A$2:$A$3001,$A2675)=0,"NOT ON BOARD","OK"))</f>
        <v/>
      </c>
    </row>
    <row r="2676" customFormat="false" ht="15" hidden="false" customHeight="false" outlineLevel="0" collapsed="false">
      <c r="A2676" s="14"/>
      <c r="B2676" s="14"/>
      <c r="C2676" s="15"/>
      <c r="D2676" s="15"/>
      <c r="E2676" s="15"/>
      <c r="F2676" s="9" t="str">
        <f aca="false">IF($A2676="","",IF(COUNTIF($A$2:$A$3001,$A2676)&gt;1,"DUPLICATE",""))</f>
        <v/>
      </c>
      <c r="G2676" s="9" t="str">
        <f aca="false">IF($A2676="","",IF(COUNTIF('3. Layout Parts'!$A$2:$A$3001,$A2676)=0,"NOT ON BOARD","OK"))</f>
        <v/>
      </c>
    </row>
    <row r="2677" customFormat="false" ht="15" hidden="false" customHeight="false" outlineLevel="0" collapsed="false">
      <c r="A2677" s="14"/>
      <c r="B2677" s="14"/>
      <c r="C2677" s="15"/>
      <c r="D2677" s="15"/>
      <c r="E2677" s="15"/>
      <c r="F2677" s="9" t="str">
        <f aca="false">IF($A2677="","",IF(COUNTIF($A$2:$A$3001,$A2677)&gt;1,"DUPLICATE",""))</f>
        <v/>
      </c>
      <c r="G2677" s="9" t="str">
        <f aca="false">IF($A2677="","",IF(COUNTIF('3. Layout Parts'!$A$2:$A$3001,$A2677)=0,"NOT ON BOARD","OK"))</f>
        <v/>
      </c>
    </row>
    <row r="2678" customFormat="false" ht="15" hidden="false" customHeight="false" outlineLevel="0" collapsed="false">
      <c r="A2678" s="14"/>
      <c r="B2678" s="14"/>
      <c r="C2678" s="15"/>
      <c r="D2678" s="15"/>
      <c r="E2678" s="15"/>
      <c r="F2678" s="9" t="str">
        <f aca="false">IF($A2678="","",IF(COUNTIF($A$2:$A$3001,$A2678)&gt;1,"DUPLICATE",""))</f>
        <v/>
      </c>
      <c r="G2678" s="9" t="str">
        <f aca="false">IF($A2678="","",IF(COUNTIF('3. Layout Parts'!$A$2:$A$3001,$A2678)=0,"NOT ON BOARD","OK"))</f>
        <v/>
      </c>
    </row>
    <row r="2679" customFormat="false" ht="15" hidden="false" customHeight="false" outlineLevel="0" collapsed="false">
      <c r="A2679" s="14"/>
      <c r="B2679" s="14"/>
      <c r="C2679" s="15"/>
      <c r="D2679" s="15"/>
      <c r="E2679" s="15"/>
      <c r="F2679" s="9" t="str">
        <f aca="false">IF($A2679="","",IF(COUNTIF($A$2:$A$3001,$A2679)&gt;1,"DUPLICATE",""))</f>
        <v/>
      </c>
      <c r="G2679" s="9" t="str">
        <f aca="false">IF($A2679="","",IF(COUNTIF('3. Layout Parts'!$A$2:$A$3001,$A2679)=0,"NOT ON BOARD","OK"))</f>
        <v/>
      </c>
    </row>
    <row r="2680" customFormat="false" ht="15" hidden="false" customHeight="false" outlineLevel="0" collapsed="false">
      <c r="A2680" s="14"/>
      <c r="B2680" s="14"/>
      <c r="C2680" s="15"/>
      <c r="D2680" s="15"/>
      <c r="E2680" s="15"/>
      <c r="F2680" s="9" t="str">
        <f aca="false">IF($A2680="","",IF(COUNTIF($A$2:$A$3001,$A2680)&gt;1,"DUPLICATE",""))</f>
        <v/>
      </c>
      <c r="G2680" s="9" t="str">
        <f aca="false">IF($A2680="","",IF(COUNTIF('3. Layout Parts'!$A$2:$A$3001,$A2680)=0,"NOT ON BOARD","OK"))</f>
        <v/>
      </c>
    </row>
    <row r="2681" customFormat="false" ht="15" hidden="false" customHeight="false" outlineLevel="0" collapsed="false">
      <c r="A2681" s="14"/>
      <c r="B2681" s="14"/>
      <c r="C2681" s="15"/>
      <c r="D2681" s="15"/>
      <c r="E2681" s="15"/>
      <c r="F2681" s="9" t="str">
        <f aca="false">IF($A2681="","",IF(COUNTIF($A$2:$A$3001,$A2681)&gt;1,"DUPLICATE",""))</f>
        <v/>
      </c>
      <c r="G2681" s="9" t="str">
        <f aca="false">IF($A2681="","",IF(COUNTIF('3. Layout Parts'!$A$2:$A$3001,$A2681)=0,"NOT ON BOARD","OK"))</f>
        <v/>
      </c>
    </row>
    <row r="2682" customFormat="false" ht="15" hidden="false" customHeight="false" outlineLevel="0" collapsed="false">
      <c r="A2682" s="14"/>
      <c r="B2682" s="14"/>
      <c r="C2682" s="15"/>
      <c r="D2682" s="15"/>
      <c r="E2682" s="15"/>
      <c r="F2682" s="9" t="str">
        <f aca="false">IF($A2682="","",IF(COUNTIF($A$2:$A$3001,$A2682)&gt;1,"DUPLICATE",""))</f>
        <v/>
      </c>
      <c r="G2682" s="9" t="str">
        <f aca="false">IF($A2682="","",IF(COUNTIF('3. Layout Parts'!$A$2:$A$3001,$A2682)=0,"NOT ON BOARD","OK"))</f>
        <v/>
      </c>
    </row>
    <row r="2683" customFormat="false" ht="15" hidden="false" customHeight="false" outlineLevel="0" collapsed="false">
      <c r="A2683" s="14"/>
      <c r="B2683" s="14"/>
      <c r="C2683" s="15"/>
      <c r="D2683" s="15"/>
      <c r="E2683" s="15"/>
      <c r="F2683" s="9" t="str">
        <f aca="false">IF($A2683="","",IF(COUNTIF($A$2:$A$3001,$A2683)&gt;1,"DUPLICATE",""))</f>
        <v/>
      </c>
      <c r="G2683" s="9" t="str">
        <f aca="false">IF($A2683="","",IF(COUNTIF('3. Layout Parts'!$A$2:$A$3001,$A2683)=0,"NOT ON BOARD","OK"))</f>
        <v/>
      </c>
    </row>
    <row r="2684" customFormat="false" ht="15" hidden="false" customHeight="false" outlineLevel="0" collapsed="false">
      <c r="A2684" s="14"/>
      <c r="B2684" s="14"/>
      <c r="C2684" s="15"/>
      <c r="D2684" s="15"/>
      <c r="E2684" s="15"/>
      <c r="F2684" s="9" t="str">
        <f aca="false">IF($A2684="","",IF(COUNTIF($A$2:$A$3001,$A2684)&gt;1,"DUPLICATE",""))</f>
        <v/>
      </c>
      <c r="G2684" s="9" t="str">
        <f aca="false">IF($A2684="","",IF(COUNTIF('3. Layout Parts'!$A$2:$A$3001,$A2684)=0,"NOT ON BOARD","OK"))</f>
        <v/>
      </c>
    </row>
    <row r="2685" customFormat="false" ht="15" hidden="false" customHeight="false" outlineLevel="0" collapsed="false">
      <c r="A2685" s="14"/>
      <c r="B2685" s="14"/>
      <c r="C2685" s="15"/>
      <c r="D2685" s="15"/>
      <c r="E2685" s="15"/>
      <c r="F2685" s="9" t="str">
        <f aca="false">IF($A2685="","",IF(COUNTIF($A$2:$A$3001,$A2685)&gt;1,"DUPLICATE",""))</f>
        <v/>
      </c>
      <c r="G2685" s="9" t="str">
        <f aca="false">IF($A2685="","",IF(COUNTIF('3. Layout Parts'!$A$2:$A$3001,$A2685)=0,"NOT ON BOARD","OK"))</f>
        <v/>
      </c>
    </row>
    <row r="2686" customFormat="false" ht="15" hidden="false" customHeight="false" outlineLevel="0" collapsed="false">
      <c r="A2686" s="14"/>
      <c r="B2686" s="14"/>
      <c r="C2686" s="15"/>
      <c r="D2686" s="15"/>
      <c r="E2686" s="15"/>
      <c r="F2686" s="9" t="str">
        <f aca="false">IF($A2686="","",IF(COUNTIF($A$2:$A$3001,$A2686)&gt;1,"DUPLICATE",""))</f>
        <v/>
      </c>
      <c r="G2686" s="9" t="str">
        <f aca="false">IF($A2686="","",IF(COUNTIF('3. Layout Parts'!$A$2:$A$3001,$A2686)=0,"NOT ON BOARD","OK"))</f>
        <v/>
      </c>
    </row>
    <row r="2687" customFormat="false" ht="15" hidden="false" customHeight="false" outlineLevel="0" collapsed="false">
      <c r="A2687" s="14"/>
      <c r="B2687" s="14"/>
      <c r="C2687" s="15"/>
      <c r="D2687" s="15"/>
      <c r="E2687" s="15"/>
      <c r="F2687" s="9" t="str">
        <f aca="false">IF($A2687="","",IF(COUNTIF($A$2:$A$3001,$A2687)&gt;1,"DUPLICATE",""))</f>
        <v/>
      </c>
      <c r="G2687" s="9" t="str">
        <f aca="false">IF($A2687="","",IF(COUNTIF('3. Layout Parts'!$A$2:$A$3001,$A2687)=0,"NOT ON BOARD","OK"))</f>
        <v/>
      </c>
    </row>
    <row r="2688" customFormat="false" ht="15" hidden="false" customHeight="false" outlineLevel="0" collapsed="false">
      <c r="A2688" s="14"/>
      <c r="B2688" s="14"/>
      <c r="C2688" s="15"/>
      <c r="D2688" s="15"/>
      <c r="E2688" s="15"/>
      <c r="F2688" s="9" t="str">
        <f aca="false">IF($A2688="","",IF(COUNTIF($A$2:$A$3001,$A2688)&gt;1,"DUPLICATE",""))</f>
        <v/>
      </c>
      <c r="G2688" s="9" t="str">
        <f aca="false">IF($A2688="","",IF(COUNTIF('3. Layout Parts'!$A$2:$A$3001,$A2688)=0,"NOT ON BOARD","OK"))</f>
        <v/>
      </c>
    </row>
    <row r="2689" customFormat="false" ht="15" hidden="false" customHeight="false" outlineLevel="0" collapsed="false">
      <c r="A2689" s="14"/>
      <c r="B2689" s="14"/>
      <c r="C2689" s="15"/>
      <c r="D2689" s="15"/>
      <c r="E2689" s="15"/>
      <c r="F2689" s="9" t="str">
        <f aca="false">IF($A2689="","",IF(COUNTIF($A$2:$A$3001,$A2689)&gt;1,"DUPLICATE",""))</f>
        <v/>
      </c>
      <c r="G2689" s="9" t="str">
        <f aca="false">IF($A2689="","",IF(COUNTIF('3. Layout Parts'!$A$2:$A$3001,$A2689)=0,"NOT ON BOARD","OK"))</f>
        <v/>
      </c>
    </row>
    <row r="2690" customFormat="false" ht="15" hidden="false" customHeight="false" outlineLevel="0" collapsed="false">
      <c r="A2690" s="14"/>
      <c r="B2690" s="14"/>
      <c r="C2690" s="15"/>
      <c r="D2690" s="15"/>
      <c r="E2690" s="15"/>
      <c r="F2690" s="9" t="str">
        <f aca="false">IF($A2690="","",IF(COUNTIF($A$2:$A$3001,$A2690)&gt;1,"DUPLICATE",""))</f>
        <v/>
      </c>
      <c r="G2690" s="9" t="str">
        <f aca="false">IF($A2690="","",IF(COUNTIF('3. Layout Parts'!$A$2:$A$3001,$A2690)=0,"NOT ON BOARD","OK"))</f>
        <v/>
      </c>
    </row>
    <row r="2691" customFormat="false" ht="15" hidden="false" customHeight="false" outlineLevel="0" collapsed="false">
      <c r="A2691" s="14"/>
      <c r="B2691" s="14"/>
      <c r="C2691" s="15"/>
      <c r="D2691" s="15"/>
      <c r="E2691" s="15"/>
      <c r="F2691" s="9" t="str">
        <f aca="false">IF($A2691="","",IF(COUNTIF($A$2:$A$3001,$A2691)&gt;1,"DUPLICATE",""))</f>
        <v/>
      </c>
      <c r="G2691" s="9" t="str">
        <f aca="false">IF($A2691="","",IF(COUNTIF('3. Layout Parts'!$A$2:$A$3001,$A2691)=0,"NOT ON BOARD","OK"))</f>
        <v/>
      </c>
    </row>
    <row r="2692" customFormat="false" ht="15" hidden="false" customHeight="false" outlineLevel="0" collapsed="false">
      <c r="A2692" s="14"/>
      <c r="B2692" s="14"/>
      <c r="C2692" s="15"/>
      <c r="D2692" s="15"/>
      <c r="E2692" s="15"/>
      <c r="F2692" s="9" t="str">
        <f aca="false">IF($A2692="","",IF(COUNTIF($A$2:$A$3001,$A2692)&gt;1,"DUPLICATE",""))</f>
        <v/>
      </c>
      <c r="G2692" s="9" t="str">
        <f aca="false">IF($A2692="","",IF(COUNTIF('3. Layout Parts'!$A$2:$A$3001,$A2692)=0,"NOT ON BOARD","OK"))</f>
        <v/>
      </c>
    </row>
    <row r="2693" customFormat="false" ht="15" hidden="false" customHeight="false" outlineLevel="0" collapsed="false">
      <c r="A2693" s="14"/>
      <c r="B2693" s="14"/>
      <c r="C2693" s="15"/>
      <c r="D2693" s="15"/>
      <c r="E2693" s="15"/>
      <c r="F2693" s="9" t="str">
        <f aca="false">IF($A2693="","",IF(COUNTIF($A$2:$A$3001,$A2693)&gt;1,"DUPLICATE",""))</f>
        <v/>
      </c>
      <c r="G2693" s="9" t="str">
        <f aca="false">IF($A2693="","",IF(COUNTIF('3. Layout Parts'!$A$2:$A$3001,$A2693)=0,"NOT ON BOARD","OK"))</f>
        <v/>
      </c>
    </row>
    <row r="2694" customFormat="false" ht="15" hidden="false" customHeight="false" outlineLevel="0" collapsed="false">
      <c r="A2694" s="14"/>
      <c r="B2694" s="14"/>
      <c r="C2694" s="15"/>
      <c r="D2694" s="15"/>
      <c r="E2694" s="15"/>
      <c r="F2694" s="9" t="str">
        <f aca="false">IF($A2694="","",IF(COUNTIF($A$2:$A$3001,$A2694)&gt;1,"DUPLICATE",""))</f>
        <v/>
      </c>
      <c r="G2694" s="9" t="str">
        <f aca="false">IF($A2694="","",IF(COUNTIF('3. Layout Parts'!$A$2:$A$3001,$A2694)=0,"NOT ON BOARD","OK"))</f>
        <v/>
      </c>
    </row>
    <row r="2695" customFormat="false" ht="15" hidden="false" customHeight="false" outlineLevel="0" collapsed="false">
      <c r="A2695" s="14"/>
      <c r="B2695" s="14"/>
      <c r="C2695" s="15"/>
      <c r="D2695" s="15"/>
      <c r="E2695" s="15"/>
      <c r="F2695" s="9" t="str">
        <f aca="false">IF($A2695="","",IF(COUNTIF($A$2:$A$3001,$A2695)&gt;1,"DUPLICATE",""))</f>
        <v/>
      </c>
      <c r="G2695" s="9" t="str">
        <f aca="false">IF($A2695="","",IF(COUNTIF('3. Layout Parts'!$A$2:$A$3001,$A2695)=0,"NOT ON BOARD","OK"))</f>
        <v/>
      </c>
    </row>
    <row r="2696" customFormat="false" ht="15" hidden="false" customHeight="false" outlineLevel="0" collapsed="false">
      <c r="A2696" s="14"/>
      <c r="B2696" s="14"/>
      <c r="C2696" s="15"/>
      <c r="D2696" s="15"/>
      <c r="E2696" s="15"/>
      <c r="F2696" s="9" t="str">
        <f aca="false">IF($A2696="","",IF(COUNTIF($A$2:$A$3001,$A2696)&gt;1,"DUPLICATE",""))</f>
        <v/>
      </c>
      <c r="G2696" s="9" t="str">
        <f aca="false">IF($A2696="","",IF(COUNTIF('3. Layout Parts'!$A$2:$A$3001,$A2696)=0,"NOT ON BOARD","OK"))</f>
        <v/>
      </c>
    </row>
    <row r="2697" customFormat="false" ht="15" hidden="false" customHeight="false" outlineLevel="0" collapsed="false">
      <c r="A2697" s="14"/>
      <c r="B2697" s="14"/>
      <c r="C2697" s="15"/>
      <c r="D2697" s="15"/>
      <c r="E2697" s="15"/>
      <c r="F2697" s="9" t="str">
        <f aca="false">IF($A2697="","",IF(COUNTIF($A$2:$A$3001,$A2697)&gt;1,"DUPLICATE",""))</f>
        <v/>
      </c>
      <c r="G2697" s="9" t="str">
        <f aca="false">IF($A2697="","",IF(COUNTIF('3. Layout Parts'!$A$2:$A$3001,$A2697)=0,"NOT ON BOARD","OK"))</f>
        <v/>
      </c>
    </row>
    <row r="2698" customFormat="false" ht="15" hidden="false" customHeight="false" outlineLevel="0" collapsed="false">
      <c r="A2698" s="14"/>
      <c r="B2698" s="14"/>
      <c r="C2698" s="15"/>
      <c r="D2698" s="15"/>
      <c r="E2698" s="15"/>
      <c r="F2698" s="9" t="str">
        <f aca="false">IF($A2698="","",IF(COUNTIF($A$2:$A$3001,$A2698)&gt;1,"DUPLICATE",""))</f>
        <v/>
      </c>
      <c r="G2698" s="9" t="str">
        <f aca="false">IF($A2698="","",IF(COUNTIF('3. Layout Parts'!$A$2:$A$3001,$A2698)=0,"NOT ON BOARD","OK"))</f>
        <v/>
      </c>
    </row>
    <row r="2699" customFormat="false" ht="15" hidden="false" customHeight="false" outlineLevel="0" collapsed="false">
      <c r="A2699" s="14"/>
      <c r="B2699" s="14"/>
      <c r="C2699" s="15"/>
      <c r="D2699" s="15"/>
      <c r="E2699" s="15"/>
      <c r="F2699" s="9" t="str">
        <f aca="false">IF($A2699="","",IF(COUNTIF($A$2:$A$3001,$A2699)&gt;1,"DUPLICATE",""))</f>
        <v/>
      </c>
      <c r="G2699" s="9" t="str">
        <f aca="false">IF($A2699="","",IF(COUNTIF('3. Layout Parts'!$A$2:$A$3001,$A2699)=0,"NOT ON BOARD","OK"))</f>
        <v/>
      </c>
    </row>
    <row r="2700" customFormat="false" ht="15" hidden="false" customHeight="false" outlineLevel="0" collapsed="false">
      <c r="A2700" s="14"/>
      <c r="B2700" s="14"/>
      <c r="C2700" s="15"/>
      <c r="D2700" s="15"/>
      <c r="E2700" s="15"/>
      <c r="F2700" s="9" t="str">
        <f aca="false">IF($A2700="","",IF(COUNTIF($A$2:$A$3001,$A2700)&gt;1,"DUPLICATE",""))</f>
        <v/>
      </c>
      <c r="G2700" s="9" t="str">
        <f aca="false">IF($A2700="","",IF(COUNTIF('3. Layout Parts'!$A$2:$A$3001,$A2700)=0,"NOT ON BOARD","OK"))</f>
        <v/>
      </c>
    </row>
    <row r="2701" customFormat="false" ht="15" hidden="false" customHeight="false" outlineLevel="0" collapsed="false">
      <c r="A2701" s="14"/>
      <c r="B2701" s="14"/>
      <c r="C2701" s="15"/>
      <c r="D2701" s="15"/>
      <c r="E2701" s="15"/>
      <c r="F2701" s="9" t="str">
        <f aca="false">IF($A2701="","",IF(COUNTIF($A$2:$A$3001,$A2701)&gt;1,"DUPLICATE",""))</f>
        <v/>
      </c>
      <c r="G2701" s="9" t="str">
        <f aca="false">IF($A2701="","",IF(COUNTIF('3. Layout Parts'!$A$2:$A$3001,$A2701)=0,"NOT ON BOARD","OK"))</f>
        <v/>
      </c>
    </row>
    <row r="2702" customFormat="false" ht="15" hidden="false" customHeight="false" outlineLevel="0" collapsed="false">
      <c r="A2702" s="14"/>
      <c r="B2702" s="14"/>
      <c r="C2702" s="15"/>
      <c r="D2702" s="15"/>
      <c r="E2702" s="15"/>
      <c r="F2702" s="9" t="str">
        <f aca="false">IF($A2702="","",IF(COUNTIF($A$2:$A$3001,$A2702)&gt;1,"DUPLICATE",""))</f>
        <v/>
      </c>
      <c r="G2702" s="9" t="str">
        <f aca="false">IF($A2702="","",IF(COUNTIF('3. Layout Parts'!$A$2:$A$3001,$A2702)=0,"NOT ON BOARD","OK"))</f>
        <v/>
      </c>
    </row>
    <row r="2703" customFormat="false" ht="15" hidden="false" customHeight="false" outlineLevel="0" collapsed="false">
      <c r="A2703" s="14"/>
      <c r="B2703" s="14"/>
      <c r="C2703" s="15"/>
      <c r="D2703" s="15"/>
      <c r="E2703" s="15"/>
      <c r="F2703" s="9" t="str">
        <f aca="false">IF($A2703="","",IF(COUNTIF($A$2:$A$3001,$A2703)&gt;1,"DUPLICATE",""))</f>
        <v/>
      </c>
      <c r="G2703" s="9" t="str">
        <f aca="false">IF($A2703="","",IF(COUNTIF('3. Layout Parts'!$A$2:$A$3001,$A2703)=0,"NOT ON BOARD","OK"))</f>
        <v/>
      </c>
    </row>
    <row r="2704" customFormat="false" ht="15" hidden="false" customHeight="false" outlineLevel="0" collapsed="false">
      <c r="A2704" s="14"/>
      <c r="B2704" s="14"/>
      <c r="C2704" s="15"/>
      <c r="D2704" s="15"/>
      <c r="E2704" s="15"/>
      <c r="F2704" s="9" t="str">
        <f aca="false">IF($A2704="","",IF(COUNTIF($A$2:$A$3001,$A2704)&gt;1,"DUPLICATE",""))</f>
        <v/>
      </c>
      <c r="G2704" s="9" t="str">
        <f aca="false">IF($A2704="","",IF(COUNTIF('3. Layout Parts'!$A$2:$A$3001,$A2704)=0,"NOT ON BOARD","OK"))</f>
        <v/>
      </c>
    </row>
    <row r="2705" customFormat="false" ht="15" hidden="false" customHeight="false" outlineLevel="0" collapsed="false">
      <c r="A2705" s="14"/>
      <c r="B2705" s="14"/>
      <c r="C2705" s="15"/>
      <c r="D2705" s="15"/>
      <c r="E2705" s="15"/>
      <c r="F2705" s="9" t="str">
        <f aca="false">IF($A2705="","",IF(COUNTIF($A$2:$A$3001,$A2705)&gt;1,"DUPLICATE",""))</f>
        <v/>
      </c>
      <c r="G2705" s="9" t="str">
        <f aca="false">IF($A2705="","",IF(COUNTIF('3. Layout Parts'!$A$2:$A$3001,$A2705)=0,"NOT ON BOARD","OK"))</f>
        <v/>
      </c>
    </row>
    <row r="2706" customFormat="false" ht="15" hidden="false" customHeight="false" outlineLevel="0" collapsed="false">
      <c r="A2706" s="14"/>
      <c r="B2706" s="14"/>
      <c r="C2706" s="15"/>
      <c r="D2706" s="15"/>
      <c r="E2706" s="15"/>
      <c r="F2706" s="9" t="str">
        <f aca="false">IF($A2706="","",IF(COUNTIF($A$2:$A$3001,$A2706)&gt;1,"DUPLICATE",""))</f>
        <v/>
      </c>
      <c r="G2706" s="9" t="str">
        <f aca="false">IF($A2706="","",IF(COUNTIF('3. Layout Parts'!$A$2:$A$3001,$A2706)=0,"NOT ON BOARD","OK"))</f>
        <v/>
      </c>
    </row>
    <row r="2707" customFormat="false" ht="15" hidden="false" customHeight="false" outlineLevel="0" collapsed="false">
      <c r="A2707" s="14"/>
      <c r="B2707" s="14"/>
      <c r="C2707" s="15"/>
      <c r="D2707" s="15"/>
      <c r="E2707" s="15"/>
      <c r="F2707" s="9" t="str">
        <f aca="false">IF($A2707="","",IF(COUNTIF($A$2:$A$3001,$A2707)&gt;1,"DUPLICATE",""))</f>
        <v/>
      </c>
      <c r="G2707" s="9" t="str">
        <f aca="false">IF($A2707="","",IF(COUNTIF('3. Layout Parts'!$A$2:$A$3001,$A2707)=0,"NOT ON BOARD","OK"))</f>
        <v/>
      </c>
    </row>
    <row r="2708" customFormat="false" ht="15" hidden="false" customHeight="false" outlineLevel="0" collapsed="false">
      <c r="A2708" s="14"/>
      <c r="B2708" s="14"/>
      <c r="C2708" s="15"/>
      <c r="D2708" s="15"/>
      <c r="E2708" s="15"/>
      <c r="F2708" s="9" t="str">
        <f aca="false">IF($A2708="","",IF(COUNTIF($A$2:$A$3001,$A2708)&gt;1,"DUPLICATE",""))</f>
        <v/>
      </c>
      <c r="G2708" s="9" t="str">
        <f aca="false">IF($A2708="","",IF(COUNTIF('3. Layout Parts'!$A$2:$A$3001,$A2708)=0,"NOT ON BOARD","OK"))</f>
        <v/>
      </c>
    </row>
    <row r="2709" customFormat="false" ht="15" hidden="false" customHeight="false" outlineLevel="0" collapsed="false">
      <c r="A2709" s="14"/>
      <c r="B2709" s="14"/>
      <c r="C2709" s="15"/>
      <c r="D2709" s="15"/>
      <c r="E2709" s="15"/>
      <c r="F2709" s="9" t="str">
        <f aca="false">IF($A2709="","",IF(COUNTIF($A$2:$A$3001,$A2709)&gt;1,"DUPLICATE",""))</f>
        <v/>
      </c>
      <c r="G2709" s="9" t="str">
        <f aca="false">IF($A2709="","",IF(COUNTIF('3. Layout Parts'!$A$2:$A$3001,$A2709)=0,"NOT ON BOARD","OK"))</f>
        <v/>
      </c>
    </row>
    <row r="2710" customFormat="false" ht="15" hidden="false" customHeight="false" outlineLevel="0" collapsed="false">
      <c r="A2710" s="14"/>
      <c r="B2710" s="14"/>
      <c r="C2710" s="15"/>
      <c r="D2710" s="15"/>
      <c r="E2710" s="15"/>
      <c r="F2710" s="9" t="str">
        <f aca="false">IF($A2710="","",IF(COUNTIF($A$2:$A$3001,$A2710)&gt;1,"DUPLICATE",""))</f>
        <v/>
      </c>
      <c r="G2710" s="9" t="str">
        <f aca="false">IF($A2710="","",IF(COUNTIF('3. Layout Parts'!$A$2:$A$3001,$A2710)=0,"NOT ON BOARD","OK"))</f>
        <v/>
      </c>
    </row>
    <row r="2711" customFormat="false" ht="15" hidden="false" customHeight="false" outlineLevel="0" collapsed="false">
      <c r="A2711" s="14"/>
      <c r="B2711" s="14"/>
      <c r="C2711" s="15"/>
      <c r="D2711" s="15"/>
      <c r="E2711" s="15"/>
      <c r="F2711" s="9" t="str">
        <f aca="false">IF($A2711="","",IF(COUNTIF($A$2:$A$3001,$A2711)&gt;1,"DUPLICATE",""))</f>
        <v/>
      </c>
      <c r="G2711" s="9" t="str">
        <f aca="false">IF($A2711="","",IF(COUNTIF('3. Layout Parts'!$A$2:$A$3001,$A2711)=0,"NOT ON BOARD","OK"))</f>
        <v/>
      </c>
    </row>
    <row r="2712" customFormat="false" ht="15" hidden="false" customHeight="false" outlineLevel="0" collapsed="false">
      <c r="A2712" s="14"/>
      <c r="B2712" s="14"/>
      <c r="C2712" s="15"/>
      <c r="D2712" s="15"/>
      <c r="E2712" s="15"/>
      <c r="F2712" s="9" t="str">
        <f aca="false">IF($A2712="","",IF(COUNTIF($A$2:$A$3001,$A2712)&gt;1,"DUPLICATE",""))</f>
        <v/>
      </c>
      <c r="G2712" s="9" t="str">
        <f aca="false">IF($A2712="","",IF(COUNTIF('3. Layout Parts'!$A$2:$A$3001,$A2712)=0,"NOT ON BOARD","OK"))</f>
        <v/>
      </c>
    </row>
    <row r="2713" customFormat="false" ht="15" hidden="false" customHeight="false" outlineLevel="0" collapsed="false">
      <c r="A2713" s="14"/>
      <c r="B2713" s="14"/>
      <c r="C2713" s="15"/>
      <c r="D2713" s="15"/>
      <c r="E2713" s="15"/>
      <c r="F2713" s="9" t="str">
        <f aca="false">IF($A2713="","",IF(COUNTIF($A$2:$A$3001,$A2713)&gt;1,"DUPLICATE",""))</f>
        <v/>
      </c>
      <c r="G2713" s="9" t="str">
        <f aca="false">IF($A2713="","",IF(COUNTIF('3. Layout Parts'!$A$2:$A$3001,$A2713)=0,"NOT ON BOARD","OK"))</f>
        <v/>
      </c>
    </row>
    <row r="2714" customFormat="false" ht="15" hidden="false" customHeight="false" outlineLevel="0" collapsed="false">
      <c r="A2714" s="14"/>
      <c r="B2714" s="14"/>
      <c r="C2714" s="15"/>
      <c r="D2714" s="15"/>
      <c r="E2714" s="15"/>
      <c r="F2714" s="9" t="str">
        <f aca="false">IF($A2714="","",IF(COUNTIF($A$2:$A$3001,$A2714)&gt;1,"DUPLICATE",""))</f>
        <v/>
      </c>
      <c r="G2714" s="9" t="str">
        <f aca="false">IF($A2714="","",IF(COUNTIF('3. Layout Parts'!$A$2:$A$3001,$A2714)=0,"NOT ON BOARD","OK"))</f>
        <v/>
      </c>
    </row>
    <row r="2715" customFormat="false" ht="15" hidden="false" customHeight="false" outlineLevel="0" collapsed="false">
      <c r="A2715" s="14"/>
      <c r="B2715" s="14"/>
      <c r="C2715" s="15"/>
      <c r="D2715" s="15"/>
      <c r="E2715" s="15"/>
      <c r="F2715" s="9" t="str">
        <f aca="false">IF($A2715="","",IF(COUNTIF($A$2:$A$3001,$A2715)&gt;1,"DUPLICATE",""))</f>
        <v/>
      </c>
      <c r="G2715" s="9" t="str">
        <f aca="false">IF($A2715="","",IF(COUNTIF('3. Layout Parts'!$A$2:$A$3001,$A2715)=0,"NOT ON BOARD","OK"))</f>
        <v/>
      </c>
    </row>
    <row r="2716" customFormat="false" ht="15" hidden="false" customHeight="false" outlineLevel="0" collapsed="false">
      <c r="A2716" s="14"/>
      <c r="B2716" s="14"/>
      <c r="C2716" s="15"/>
      <c r="D2716" s="15"/>
      <c r="E2716" s="15"/>
      <c r="F2716" s="9" t="str">
        <f aca="false">IF($A2716="","",IF(COUNTIF($A$2:$A$3001,$A2716)&gt;1,"DUPLICATE",""))</f>
        <v/>
      </c>
      <c r="G2716" s="9" t="str">
        <f aca="false">IF($A2716="","",IF(COUNTIF('3. Layout Parts'!$A$2:$A$3001,$A2716)=0,"NOT ON BOARD","OK"))</f>
        <v/>
      </c>
    </row>
    <row r="2717" customFormat="false" ht="15" hidden="false" customHeight="false" outlineLevel="0" collapsed="false">
      <c r="A2717" s="14"/>
      <c r="B2717" s="14"/>
      <c r="C2717" s="15"/>
      <c r="D2717" s="15"/>
      <c r="E2717" s="15"/>
      <c r="F2717" s="9" t="str">
        <f aca="false">IF($A2717="","",IF(COUNTIF($A$2:$A$3001,$A2717)&gt;1,"DUPLICATE",""))</f>
        <v/>
      </c>
      <c r="G2717" s="9" t="str">
        <f aca="false">IF($A2717="","",IF(COUNTIF('3. Layout Parts'!$A$2:$A$3001,$A2717)=0,"NOT ON BOARD","OK"))</f>
        <v/>
      </c>
    </row>
    <row r="2718" customFormat="false" ht="15" hidden="false" customHeight="false" outlineLevel="0" collapsed="false">
      <c r="A2718" s="14"/>
      <c r="B2718" s="14"/>
      <c r="C2718" s="15"/>
      <c r="D2718" s="15"/>
      <c r="E2718" s="15"/>
      <c r="F2718" s="9" t="str">
        <f aca="false">IF($A2718="","",IF(COUNTIF($A$2:$A$3001,$A2718)&gt;1,"DUPLICATE",""))</f>
        <v/>
      </c>
      <c r="G2718" s="9" t="str">
        <f aca="false">IF($A2718="","",IF(COUNTIF('3. Layout Parts'!$A$2:$A$3001,$A2718)=0,"NOT ON BOARD","OK"))</f>
        <v/>
      </c>
    </row>
    <row r="2719" customFormat="false" ht="15" hidden="false" customHeight="false" outlineLevel="0" collapsed="false">
      <c r="A2719" s="14"/>
      <c r="B2719" s="14"/>
      <c r="C2719" s="15"/>
      <c r="D2719" s="15"/>
      <c r="E2719" s="15"/>
      <c r="F2719" s="9" t="str">
        <f aca="false">IF($A2719="","",IF(COUNTIF($A$2:$A$3001,$A2719)&gt;1,"DUPLICATE",""))</f>
        <v/>
      </c>
      <c r="G2719" s="9" t="str">
        <f aca="false">IF($A2719="","",IF(COUNTIF('3. Layout Parts'!$A$2:$A$3001,$A2719)=0,"NOT ON BOARD","OK"))</f>
        <v/>
      </c>
    </row>
    <row r="2720" customFormat="false" ht="15" hidden="false" customHeight="false" outlineLevel="0" collapsed="false">
      <c r="A2720" s="14"/>
      <c r="B2720" s="14"/>
      <c r="C2720" s="15"/>
      <c r="D2720" s="15"/>
      <c r="E2720" s="15"/>
      <c r="F2720" s="9" t="str">
        <f aca="false">IF($A2720="","",IF(COUNTIF($A$2:$A$3001,$A2720)&gt;1,"DUPLICATE",""))</f>
        <v/>
      </c>
      <c r="G2720" s="9" t="str">
        <f aca="false">IF($A2720="","",IF(COUNTIF('3. Layout Parts'!$A$2:$A$3001,$A2720)=0,"NOT ON BOARD","OK"))</f>
        <v/>
      </c>
    </row>
    <row r="2721" customFormat="false" ht="15" hidden="false" customHeight="false" outlineLevel="0" collapsed="false">
      <c r="A2721" s="14"/>
      <c r="B2721" s="14"/>
      <c r="C2721" s="15"/>
      <c r="D2721" s="15"/>
      <c r="E2721" s="15"/>
      <c r="F2721" s="9" t="str">
        <f aca="false">IF($A2721="","",IF(COUNTIF($A$2:$A$3001,$A2721)&gt;1,"DUPLICATE",""))</f>
        <v/>
      </c>
      <c r="G2721" s="9" t="str">
        <f aca="false">IF($A2721="","",IF(COUNTIF('3. Layout Parts'!$A$2:$A$3001,$A2721)=0,"NOT ON BOARD","OK"))</f>
        <v/>
      </c>
    </row>
    <row r="2722" customFormat="false" ht="15" hidden="false" customHeight="false" outlineLevel="0" collapsed="false">
      <c r="A2722" s="14"/>
      <c r="B2722" s="14"/>
      <c r="C2722" s="15"/>
      <c r="D2722" s="15"/>
      <c r="E2722" s="15"/>
      <c r="F2722" s="9" t="str">
        <f aca="false">IF($A2722="","",IF(COUNTIF($A$2:$A$3001,$A2722)&gt;1,"DUPLICATE",""))</f>
        <v/>
      </c>
      <c r="G2722" s="9" t="str">
        <f aca="false">IF($A2722="","",IF(COUNTIF('3. Layout Parts'!$A$2:$A$3001,$A2722)=0,"NOT ON BOARD","OK"))</f>
        <v/>
      </c>
    </row>
    <row r="2723" customFormat="false" ht="15" hidden="false" customHeight="false" outlineLevel="0" collapsed="false">
      <c r="A2723" s="14"/>
      <c r="B2723" s="14"/>
      <c r="C2723" s="15"/>
      <c r="D2723" s="15"/>
      <c r="E2723" s="15"/>
      <c r="F2723" s="9" t="str">
        <f aca="false">IF($A2723="","",IF(COUNTIF($A$2:$A$3001,$A2723)&gt;1,"DUPLICATE",""))</f>
        <v/>
      </c>
      <c r="G2723" s="9" t="str">
        <f aca="false">IF($A2723="","",IF(COUNTIF('3. Layout Parts'!$A$2:$A$3001,$A2723)=0,"NOT ON BOARD","OK"))</f>
        <v/>
      </c>
    </row>
    <row r="2724" customFormat="false" ht="15" hidden="false" customHeight="false" outlineLevel="0" collapsed="false">
      <c r="A2724" s="14"/>
      <c r="B2724" s="14"/>
      <c r="C2724" s="15"/>
      <c r="D2724" s="15"/>
      <c r="E2724" s="15"/>
      <c r="F2724" s="9" t="str">
        <f aca="false">IF($A2724="","",IF(COUNTIF($A$2:$A$3001,$A2724)&gt;1,"DUPLICATE",""))</f>
        <v/>
      </c>
      <c r="G2724" s="9" t="str">
        <f aca="false">IF($A2724="","",IF(COUNTIF('3. Layout Parts'!$A$2:$A$3001,$A2724)=0,"NOT ON BOARD","OK"))</f>
        <v/>
      </c>
    </row>
    <row r="2725" customFormat="false" ht="15" hidden="false" customHeight="false" outlineLevel="0" collapsed="false">
      <c r="A2725" s="14"/>
      <c r="B2725" s="14"/>
      <c r="C2725" s="15"/>
      <c r="D2725" s="15"/>
      <c r="E2725" s="15"/>
      <c r="F2725" s="9" t="str">
        <f aca="false">IF($A2725="","",IF(COUNTIF($A$2:$A$3001,$A2725)&gt;1,"DUPLICATE",""))</f>
        <v/>
      </c>
      <c r="G2725" s="9" t="str">
        <f aca="false">IF($A2725="","",IF(COUNTIF('3. Layout Parts'!$A$2:$A$3001,$A2725)=0,"NOT ON BOARD","OK"))</f>
        <v/>
      </c>
    </row>
    <row r="2726" customFormat="false" ht="15" hidden="false" customHeight="false" outlineLevel="0" collapsed="false">
      <c r="A2726" s="14"/>
      <c r="B2726" s="14"/>
      <c r="C2726" s="15"/>
      <c r="D2726" s="15"/>
      <c r="E2726" s="15"/>
      <c r="F2726" s="9" t="str">
        <f aca="false">IF($A2726="","",IF(COUNTIF($A$2:$A$3001,$A2726)&gt;1,"DUPLICATE",""))</f>
        <v/>
      </c>
      <c r="G2726" s="9" t="str">
        <f aca="false">IF($A2726="","",IF(COUNTIF('3. Layout Parts'!$A$2:$A$3001,$A2726)=0,"NOT ON BOARD","OK"))</f>
        <v/>
      </c>
    </row>
    <row r="2727" customFormat="false" ht="15" hidden="false" customHeight="false" outlineLevel="0" collapsed="false">
      <c r="A2727" s="14"/>
      <c r="B2727" s="14"/>
      <c r="C2727" s="15"/>
      <c r="D2727" s="15"/>
      <c r="E2727" s="15"/>
      <c r="F2727" s="9" t="str">
        <f aca="false">IF($A2727="","",IF(COUNTIF($A$2:$A$3001,$A2727)&gt;1,"DUPLICATE",""))</f>
        <v/>
      </c>
      <c r="G2727" s="9" t="str">
        <f aca="false">IF($A2727="","",IF(COUNTIF('3. Layout Parts'!$A$2:$A$3001,$A2727)=0,"NOT ON BOARD","OK"))</f>
        <v/>
      </c>
    </row>
    <row r="2728" customFormat="false" ht="15" hidden="false" customHeight="false" outlineLevel="0" collapsed="false">
      <c r="A2728" s="14"/>
      <c r="B2728" s="14"/>
      <c r="C2728" s="15"/>
      <c r="D2728" s="15"/>
      <c r="E2728" s="15"/>
      <c r="F2728" s="9" t="str">
        <f aca="false">IF($A2728="","",IF(COUNTIF($A$2:$A$3001,$A2728)&gt;1,"DUPLICATE",""))</f>
        <v/>
      </c>
      <c r="G2728" s="9" t="str">
        <f aca="false">IF($A2728="","",IF(COUNTIF('3. Layout Parts'!$A$2:$A$3001,$A2728)=0,"NOT ON BOARD","OK"))</f>
        <v/>
      </c>
    </row>
    <row r="2729" customFormat="false" ht="15" hidden="false" customHeight="false" outlineLevel="0" collapsed="false">
      <c r="A2729" s="14"/>
      <c r="B2729" s="14"/>
      <c r="C2729" s="15"/>
      <c r="D2729" s="15"/>
      <c r="E2729" s="15"/>
      <c r="F2729" s="9" t="str">
        <f aca="false">IF($A2729="","",IF(COUNTIF($A$2:$A$3001,$A2729)&gt;1,"DUPLICATE",""))</f>
        <v/>
      </c>
      <c r="G2729" s="9" t="str">
        <f aca="false">IF($A2729="","",IF(COUNTIF('3. Layout Parts'!$A$2:$A$3001,$A2729)=0,"NOT ON BOARD","OK"))</f>
        <v/>
      </c>
    </row>
    <row r="2730" customFormat="false" ht="15" hidden="false" customHeight="false" outlineLevel="0" collapsed="false">
      <c r="A2730" s="14"/>
      <c r="B2730" s="14"/>
      <c r="C2730" s="15"/>
      <c r="D2730" s="15"/>
      <c r="E2730" s="15"/>
      <c r="F2730" s="9" t="str">
        <f aca="false">IF($A2730="","",IF(COUNTIF($A$2:$A$3001,$A2730)&gt;1,"DUPLICATE",""))</f>
        <v/>
      </c>
      <c r="G2730" s="9" t="str">
        <f aca="false">IF($A2730="","",IF(COUNTIF('3. Layout Parts'!$A$2:$A$3001,$A2730)=0,"NOT ON BOARD","OK"))</f>
        <v/>
      </c>
    </row>
    <row r="2731" customFormat="false" ht="15" hidden="false" customHeight="false" outlineLevel="0" collapsed="false">
      <c r="A2731" s="14"/>
      <c r="B2731" s="14"/>
      <c r="C2731" s="15"/>
      <c r="D2731" s="15"/>
      <c r="E2731" s="15"/>
      <c r="F2731" s="9" t="str">
        <f aca="false">IF($A2731="","",IF(COUNTIF($A$2:$A$3001,$A2731)&gt;1,"DUPLICATE",""))</f>
        <v/>
      </c>
      <c r="G2731" s="9" t="str">
        <f aca="false">IF($A2731="","",IF(COUNTIF('3. Layout Parts'!$A$2:$A$3001,$A2731)=0,"NOT ON BOARD","OK"))</f>
        <v/>
      </c>
    </row>
    <row r="2732" customFormat="false" ht="15" hidden="false" customHeight="false" outlineLevel="0" collapsed="false">
      <c r="A2732" s="14"/>
      <c r="B2732" s="14"/>
      <c r="C2732" s="15"/>
      <c r="D2732" s="15"/>
      <c r="E2732" s="15"/>
      <c r="F2732" s="9" t="str">
        <f aca="false">IF($A2732="","",IF(COUNTIF($A$2:$A$3001,$A2732)&gt;1,"DUPLICATE",""))</f>
        <v/>
      </c>
      <c r="G2732" s="9" t="str">
        <f aca="false">IF($A2732="","",IF(COUNTIF('3. Layout Parts'!$A$2:$A$3001,$A2732)=0,"NOT ON BOARD","OK"))</f>
        <v/>
      </c>
    </row>
    <row r="2733" customFormat="false" ht="15" hidden="false" customHeight="false" outlineLevel="0" collapsed="false">
      <c r="A2733" s="14"/>
      <c r="B2733" s="14"/>
      <c r="C2733" s="15"/>
      <c r="D2733" s="15"/>
      <c r="E2733" s="15"/>
      <c r="F2733" s="9" t="str">
        <f aca="false">IF($A2733="","",IF(COUNTIF($A$2:$A$3001,$A2733)&gt;1,"DUPLICATE",""))</f>
        <v/>
      </c>
      <c r="G2733" s="9" t="str">
        <f aca="false">IF($A2733="","",IF(COUNTIF('3. Layout Parts'!$A$2:$A$3001,$A2733)=0,"NOT ON BOARD","OK"))</f>
        <v/>
      </c>
    </row>
    <row r="2734" customFormat="false" ht="15" hidden="false" customHeight="false" outlineLevel="0" collapsed="false">
      <c r="A2734" s="14"/>
      <c r="B2734" s="14"/>
      <c r="C2734" s="15"/>
      <c r="D2734" s="15"/>
      <c r="E2734" s="15"/>
      <c r="F2734" s="9" t="str">
        <f aca="false">IF($A2734="","",IF(COUNTIF($A$2:$A$3001,$A2734)&gt;1,"DUPLICATE",""))</f>
        <v/>
      </c>
      <c r="G2734" s="9" t="str">
        <f aca="false">IF($A2734="","",IF(COUNTIF('3. Layout Parts'!$A$2:$A$3001,$A2734)=0,"NOT ON BOARD","OK"))</f>
        <v/>
      </c>
    </row>
    <row r="2735" customFormat="false" ht="15" hidden="false" customHeight="false" outlineLevel="0" collapsed="false">
      <c r="A2735" s="14"/>
      <c r="B2735" s="14"/>
      <c r="C2735" s="15"/>
      <c r="D2735" s="15"/>
      <c r="E2735" s="15"/>
      <c r="F2735" s="9" t="str">
        <f aca="false">IF($A2735="","",IF(COUNTIF($A$2:$A$3001,$A2735)&gt;1,"DUPLICATE",""))</f>
        <v/>
      </c>
      <c r="G2735" s="9" t="str">
        <f aca="false">IF($A2735="","",IF(COUNTIF('3. Layout Parts'!$A$2:$A$3001,$A2735)=0,"NOT ON BOARD","OK"))</f>
        <v/>
      </c>
    </row>
    <row r="2736" customFormat="false" ht="15" hidden="false" customHeight="false" outlineLevel="0" collapsed="false">
      <c r="A2736" s="14"/>
      <c r="B2736" s="14"/>
      <c r="C2736" s="15"/>
      <c r="D2736" s="15"/>
      <c r="E2736" s="15"/>
      <c r="F2736" s="9" t="str">
        <f aca="false">IF($A2736="","",IF(COUNTIF($A$2:$A$3001,$A2736)&gt;1,"DUPLICATE",""))</f>
        <v/>
      </c>
      <c r="G2736" s="9" t="str">
        <f aca="false">IF($A2736="","",IF(COUNTIF('3. Layout Parts'!$A$2:$A$3001,$A2736)=0,"NOT ON BOARD","OK"))</f>
        <v/>
      </c>
    </row>
    <row r="2737" customFormat="false" ht="15" hidden="false" customHeight="false" outlineLevel="0" collapsed="false">
      <c r="A2737" s="14"/>
      <c r="B2737" s="14"/>
      <c r="C2737" s="15"/>
      <c r="D2737" s="15"/>
      <c r="E2737" s="15"/>
      <c r="F2737" s="9" t="str">
        <f aca="false">IF($A2737="","",IF(COUNTIF($A$2:$A$3001,$A2737)&gt;1,"DUPLICATE",""))</f>
        <v/>
      </c>
      <c r="G2737" s="9" t="str">
        <f aca="false">IF($A2737="","",IF(COUNTIF('3. Layout Parts'!$A$2:$A$3001,$A2737)=0,"NOT ON BOARD","OK"))</f>
        <v/>
      </c>
    </row>
    <row r="2738" customFormat="false" ht="15" hidden="false" customHeight="false" outlineLevel="0" collapsed="false">
      <c r="A2738" s="14"/>
      <c r="B2738" s="14"/>
      <c r="C2738" s="15"/>
      <c r="D2738" s="15"/>
      <c r="E2738" s="15"/>
      <c r="F2738" s="9" t="str">
        <f aca="false">IF($A2738="","",IF(COUNTIF($A$2:$A$3001,$A2738)&gt;1,"DUPLICATE",""))</f>
        <v/>
      </c>
      <c r="G2738" s="9" t="str">
        <f aca="false">IF($A2738="","",IF(COUNTIF('3. Layout Parts'!$A$2:$A$3001,$A2738)=0,"NOT ON BOARD","OK"))</f>
        <v/>
      </c>
    </row>
    <row r="2739" customFormat="false" ht="15" hidden="false" customHeight="false" outlineLevel="0" collapsed="false">
      <c r="A2739" s="14"/>
      <c r="B2739" s="14"/>
      <c r="C2739" s="15"/>
      <c r="D2739" s="15"/>
      <c r="E2739" s="15"/>
      <c r="F2739" s="9" t="str">
        <f aca="false">IF($A2739="","",IF(COUNTIF($A$2:$A$3001,$A2739)&gt;1,"DUPLICATE",""))</f>
        <v/>
      </c>
      <c r="G2739" s="9" t="str">
        <f aca="false">IF($A2739="","",IF(COUNTIF('3. Layout Parts'!$A$2:$A$3001,$A2739)=0,"NOT ON BOARD","OK"))</f>
        <v/>
      </c>
    </row>
    <row r="2740" customFormat="false" ht="15" hidden="false" customHeight="false" outlineLevel="0" collapsed="false">
      <c r="A2740" s="14"/>
      <c r="B2740" s="14"/>
      <c r="C2740" s="15"/>
      <c r="D2740" s="15"/>
      <c r="E2740" s="15"/>
      <c r="F2740" s="9" t="str">
        <f aca="false">IF($A2740="","",IF(COUNTIF($A$2:$A$3001,$A2740)&gt;1,"DUPLICATE",""))</f>
        <v/>
      </c>
      <c r="G2740" s="9" t="str">
        <f aca="false">IF($A2740="","",IF(COUNTIF('3. Layout Parts'!$A$2:$A$3001,$A2740)=0,"NOT ON BOARD","OK"))</f>
        <v/>
      </c>
    </row>
    <row r="2741" customFormat="false" ht="15" hidden="false" customHeight="false" outlineLevel="0" collapsed="false">
      <c r="A2741" s="14"/>
      <c r="B2741" s="14"/>
      <c r="C2741" s="15"/>
      <c r="D2741" s="15"/>
      <c r="E2741" s="15"/>
      <c r="F2741" s="9" t="str">
        <f aca="false">IF($A2741="","",IF(COUNTIF($A$2:$A$3001,$A2741)&gt;1,"DUPLICATE",""))</f>
        <v/>
      </c>
      <c r="G2741" s="9" t="str">
        <f aca="false">IF($A2741="","",IF(COUNTIF('3. Layout Parts'!$A$2:$A$3001,$A2741)=0,"NOT ON BOARD","OK"))</f>
        <v/>
      </c>
    </row>
    <row r="2742" customFormat="false" ht="15" hidden="false" customHeight="false" outlineLevel="0" collapsed="false">
      <c r="A2742" s="14"/>
      <c r="B2742" s="14"/>
      <c r="C2742" s="15"/>
      <c r="D2742" s="15"/>
      <c r="E2742" s="15"/>
      <c r="F2742" s="9" t="str">
        <f aca="false">IF($A2742="","",IF(COUNTIF($A$2:$A$3001,$A2742)&gt;1,"DUPLICATE",""))</f>
        <v/>
      </c>
      <c r="G2742" s="9" t="str">
        <f aca="false">IF($A2742="","",IF(COUNTIF('3. Layout Parts'!$A$2:$A$3001,$A2742)=0,"NOT ON BOARD","OK"))</f>
        <v/>
      </c>
    </row>
    <row r="2743" customFormat="false" ht="15" hidden="false" customHeight="false" outlineLevel="0" collapsed="false">
      <c r="A2743" s="14"/>
      <c r="B2743" s="14"/>
      <c r="C2743" s="15"/>
      <c r="D2743" s="15"/>
      <c r="E2743" s="15"/>
      <c r="F2743" s="9" t="str">
        <f aca="false">IF($A2743="","",IF(COUNTIF($A$2:$A$3001,$A2743)&gt;1,"DUPLICATE",""))</f>
        <v/>
      </c>
      <c r="G2743" s="9" t="str">
        <f aca="false">IF($A2743="","",IF(COUNTIF('3. Layout Parts'!$A$2:$A$3001,$A2743)=0,"NOT ON BOARD","OK"))</f>
        <v/>
      </c>
    </row>
    <row r="2744" customFormat="false" ht="15" hidden="false" customHeight="false" outlineLevel="0" collapsed="false">
      <c r="A2744" s="14"/>
      <c r="B2744" s="14"/>
      <c r="C2744" s="15"/>
      <c r="D2744" s="15"/>
      <c r="E2744" s="15"/>
      <c r="F2744" s="9" t="str">
        <f aca="false">IF($A2744="","",IF(COUNTIF($A$2:$A$3001,$A2744)&gt;1,"DUPLICATE",""))</f>
        <v/>
      </c>
      <c r="G2744" s="9" t="str">
        <f aca="false">IF($A2744="","",IF(COUNTIF('3. Layout Parts'!$A$2:$A$3001,$A2744)=0,"NOT ON BOARD","OK"))</f>
        <v/>
      </c>
    </row>
    <row r="2745" customFormat="false" ht="15" hidden="false" customHeight="false" outlineLevel="0" collapsed="false">
      <c r="A2745" s="14"/>
      <c r="B2745" s="14"/>
      <c r="C2745" s="15"/>
      <c r="D2745" s="15"/>
      <c r="E2745" s="15"/>
      <c r="F2745" s="9" t="str">
        <f aca="false">IF($A2745="","",IF(COUNTIF($A$2:$A$3001,$A2745)&gt;1,"DUPLICATE",""))</f>
        <v/>
      </c>
      <c r="G2745" s="9" t="str">
        <f aca="false">IF($A2745="","",IF(COUNTIF('3. Layout Parts'!$A$2:$A$3001,$A2745)=0,"NOT ON BOARD","OK"))</f>
        <v/>
      </c>
    </row>
    <row r="2746" customFormat="false" ht="15" hidden="false" customHeight="false" outlineLevel="0" collapsed="false">
      <c r="A2746" s="14"/>
      <c r="B2746" s="14"/>
      <c r="C2746" s="15"/>
      <c r="D2746" s="15"/>
      <c r="E2746" s="15"/>
      <c r="F2746" s="9" t="str">
        <f aca="false">IF($A2746="","",IF(COUNTIF($A$2:$A$3001,$A2746)&gt;1,"DUPLICATE",""))</f>
        <v/>
      </c>
      <c r="G2746" s="9" t="str">
        <f aca="false">IF($A2746="","",IF(COUNTIF('3. Layout Parts'!$A$2:$A$3001,$A2746)=0,"NOT ON BOARD","OK"))</f>
        <v/>
      </c>
    </row>
    <row r="2747" customFormat="false" ht="15" hidden="false" customHeight="false" outlineLevel="0" collapsed="false">
      <c r="A2747" s="14"/>
      <c r="B2747" s="14"/>
      <c r="C2747" s="15"/>
      <c r="D2747" s="15"/>
      <c r="E2747" s="15"/>
      <c r="F2747" s="9" t="str">
        <f aca="false">IF($A2747="","",IF(COUNTIF($A$2:$A$3001,$A2747)&gt;1,"DUPLICATE",""))</f>
        <v/>
      </c>
      <c r="G2747" s="9" t="str">
        <f aca="false">IF($A2747="","",IF(COUNTIF('3. Layout Parts'!$A$2:$A$3001,$A2747)=0,"NOT ON BOARD","OK"))</f>
        <v/>
      </c>
    </row>
    <row r="2748" customFormat="false" ht="15" hidden="false" customHeight="false" outlineLevel="0" collapsed="false">
      <c r="A2748" s="14"/>
      <c r="B2748" s="14"/>
      <c r="C2748" s="15"/>
      <c r="D2748" s="15"/>
      <c r="E2748" s="15"/>
      <c r="F2748" s="9" t="str">
        <f aca="false">IF($A2748="","",IF(COUNTIF($A$2:$A$3001,$A2748)&gt;1,"DUPLICATE",""))</f>
        <v/>
      </c>
      <c r="G2748" s="9" t="str">
        <f aca="false">IF($A2748="","",IF(COUNTIF('3. Layout Parts'!$A$2:$A$3001,$A2748)=0,"NOT ON BOARD","OK"))</f>
        <v/>
      </c>
    </row>
    <row r="2749" customFormat="false" ht="15" hidden="false" customHeight="false" outlineLevel="0" collapsed="false">
      <c r="A2749" s="14"/>
      <c r="B2749" s="14"/>
      <c r="C2749" s="15"/>
      <c r="D2749" s="15"/>
      <c r="E2749" s="15"/>
      <c r="F2749" s="9" t="str">
        <f aca="false">IF($A2749="","",IF(COUNTIF($A$2:$A$3001,$A2749)&gt;1,"DUPLICATE",""))</f>
        <v/>
      </c>
      <c r="G2749" s="9" t="str">
        <f aca="false">IF($A2749="","",IF(COUNTIF('3. Layout Parts'!$A$2:$A$3001,$A2749)=0,"NOT ON BOARD","OK"))</f>
        <v/>
      </c>
    </row>
    <row r="2750" customFormat="false" ht="15" hidden="false" customHeight="false" outlineLevel="0" collapsed="false">
      <c r="A2750" s="14"/>
      <c r="B2750" s="14"/>
      <c r="C2750" s="15"/>
      <c r="D2750" s="15"/>
      <c r="E2750" s="15"/>
      <c r="F2750" s="9" t="str">
        <f aca="false">IF($A2750="","",IF(COUNTIF($A$2:$A$3001,$A2750)&gt;1,"DUPLICATE",""))</f>
        <v/>
      </c>
      <c r="G2750" s="9" t="str">
        <f aca="false">IF($A2750="","",IF(COUNTIF('3. Layout Parts'!$A$2:$A$3001,$A2750)=0,"NOT ON BOARD","OK"))</f>
        <v/>
      </c>
    </row>
    <row r="2751" customFormat="false" ht="15" hidden="false" customHeight="false" outlineLevel="0" collapsed="false">
      <c r="A2751" s="14"/>
      <c r="B2751" s="14"/>
      <c r="C2751" s="15"/>
      <c r="D2751" s="15"/>
      <c r="E2751" s="15"/>
      <c r="F2751" s="9" t="str">
        <f aca="false">IF($A2751="","",IF(COUNTIF($A$2:$A$3001,$A2751)&gt;1,"DUPLICATE",""))</f>
        <v/>
      </c>
      <c r="G2751" s="9" t="str">
        <f aca="false">IF($A2751="","",IF(COUNTIF('3. Layout Parts'!$A$2:$A$3001,$A2751)=0,"NOT ON BOARD","OK"))</f>
        <v/>
      </c>
    </row>
    <row r="2752" customFormat="false" ht="15" hidden="false" customHeight="false" outlineLevel="0" collapsed="false">
      <c r="A2752" s="14"/>
      <c r="B2752" s="14"/>
      <c r="C2752" s="15"/>
      <c r="D2752" s="15"/>
      <c r="E2752" s="15"/>
      <c r="F2752" s="9" t="str">
        <f aca="false">IF($A2752="","",IF(COUNTIF($A$2:$A$3001,$A2752)&gt;1,"DUPLICATE",""))</f>
        <v/>
      </c>
      <c r="G2752" s="9" t="str">
        <f aca="false">IF($A2752="","",IF(COUNTIF('3. Layout Parts'!$A$2:$A$3001,$A2752)=0,"NOT ON BOARD","OK"))</f>
        <v/>
      </c>
    </row>
    <row r="2753" customFormat="false" ht="15" hidden="false" customHeight="false" outlineLevel="0" collapsed="false">
      <c r="A2753" s="14"/>
      <c r="B2753" s="14"/>
      <c r="C2753" s="15"/>
      <c r="D2753" s="15"/>
      <c r="E2753" s="15"/>
      <c r="F2753" s="9" t="str">
        <f aca="false">IF($A2753="","",IF(COUNTIF($A$2:$A$3001,$A2753)&gt;1,"DUPLICATE",""))</f>
        <v/>
      </c>
      <c r="G2753" s="9" t="str">
        <f aca="false">IF($A2753="","",IF(COUNTIF('3. Layout Parts'!$A$2:$A$3001,$A2753)=0,"NOT ON BOARD","OK"))</f>
        <v/>
      </c>
    </row>
    <row r="2754" customFormat="false" ht="15" hidden="false" customHeight="false" outlineLevel="0" collapsed="false">
      <c r="A2754" s="14"/>
      <c r="B2754" s="14"/>
      <c r="C2754" s="15"/>
      <c r="D2754" s="15"/>
      <c r="E2754" s="15"/>
      <c r="F2754" s="9" t="str">
        <f aca="false">IF($A2754="","",IF(COUNTIF($A$2:$A$3001,$A2754)&gt;1,"DUPLICATE",""))</f>
        <v/>
      </c>
      <c r="G2754" s="9" t="str">
        <f aca="false">IF($A2754="","",IF(COUNTIF('3. Layout Parts'!$A$2:$A$3001,$A2754)=0,"NOT ON BOARD","OK"))</f>
        <v/>
      </c>
    </row>
    <row r="2755" customFormat="false" ht="15" hidden="false" customHeight="false" outlineLevel="0" collapsed="false">
      <c r="A2755" s="14"/>
      <c r="B2755" s="14"/>
      <c r="C2755" s="15"/>
      <c r="D2755" s="15"/>
      <c r="E2755" s="15"/>
      <c r="F2755" s="9" t="str">
        <f aca="false">IF($A2755="","",IF(COUNTIF($A$2:$A$3001,$A2755)&gt;1,"DUPLICATE",""))</f>
        <v/>
      </c>
      <c r="G2755" s="9" t="str">
        <f aca="false">IF($A2755="","",IF(COUNTIF('3. Layout Parts'!$A$2:$A$3001,$A2755)=0,"NOT ON BOARD","OK"))</f>
        <v/>
      </c>
    </row>
    <row r="2756" customFormat="false" ht="15" hidden="false" customHeight="false" outlineLevel="0" collapsed="false">
      <c r="A2756" s="14"/>
      <c r="B2756" s="14"/>
      <c r="C2756" s="15"/>
      <c r="D2756" s="15"/>
      <c r="E2756" s="15"/>
      <c r="F2756" s="9" t="str">
        <f aca="false">IF($A2756="","",IF(COUNTIF($A$2:$A$3001,$A2756)&gt;1,"DUPLICATE",""))</f>
        <v/>
      </c>
      <c r="G2756" s="9" t="str">
        <f aca="false">IF($A2756="","",IF(COUNTIF('3. Layout Parts'!$A$2:$A$3001,$A2756)=0,"NOT ON BOARD","OK"))</f>
        <v/>
      </c>
    </row>
    <row r="2757" customFormat="false" ht="15" hidden="false" customHeight="false" outlineLevel="0" collapsed="false">
      <c r="A2757" s="14"/>
      <c r="B2757" s="14"/>
      <c r="C2757" s="15"/>
      <c r="D2757" s="15"/>
      <c r="E2757" s="15"/>
      <c r="F2757" s="9" t="str">
        <f aca="false">IF($A2757="","",IF(COUNTIF($A$2:$A$3001,$A2757)&gt;1,"DUPLICATE",""))</f>
        <v/>
      </c>
      <c r="G2757" s="9" t="str">
        <f aca="false">IF($A2757="","",IF(COUNTIF('3. Layout Parts'!$A$2:$A$3001,$A2757)=0,"NOT ON BOARD","OK"))</f>
        <v/>
      </c>
    </row>
    <row r="2758" customFormat="false" ht="15" hidden="false" customHeight="false" outlineLevel="0" collapsed="false">
      <c r="A2758" s="14"/>
      <c r="B2758" s="14"/>
      <c r="C2758" s="15"/>
      <c r="D2758" s="15"/>
      <c r="E2758" s="15"/>
      <c r="F2758" s="9" t="str">
        <f aca="false">IF($A2758="","",IF(COUNTIF($A$2:$A$3001,$A2758)&gt;1,"DUPLICATE",""))</f>
        <v/>
      </c>
      <c r="G2758" s="9" t="str">
        <f aca="false">IF($A2758="","",IF(COUNTIF('3. Layout Parts'!$A$2:$A$3001,$A2758)=0,"NOT ON BOARD","OK"))</f>
        <v/>
      </c>
    </row>
    <row r="2759" customFormat="false" ht="15" hidden="false" customHeight="false" outlineLevel="0" collapsed="false">
      <c r="A2759" s="14"/>
      <c r="B2759" s="14"/>
      <c r="C2759" s="15"/>
      <c r="D2759" s="15"/>
      <c r="E2759" s="15"/>
      <c r="F2759" s="9" t="str">
        <f aca="false">IF($A2759="","",IF(COUNTIF($A$2:$A$3001,$A2759)&gt;1,"DUPLICATE",""))</f>
        <v/>
      </c>
      <c r="G2759" s="9" t="str">
        <f aca="false">IF($A2759="","",IF(COUNTIF('3. Layout Parts'!$A$2:$A$3001,$A2759)=0,"NOT ON BOARD","OK"))</f>
        <v/>
      </c>
    </row>
    <row r="2760" customFormat="false" ht="15" hidden="false" customHeight="false" outlineLevel="0" collapsed="false">
      <c r="A2760" s="14"/>
      <c r="B2760" s="14"/>
      <c r="C2760" s="15"/>
      <c r="D2760" s="15"/>
      <c r="E2760" s="15"/>
      <c r="F2760" s="9" t="str">
        <f aca="false">IF($A2760="","",IF(COUNTIF($A$2:$A$3001,$A2760)&gt;1,"DUPLICATE",""))</f>
        <v/>
      </c>
      <c r="G2760" s="9" t="str">
        <f aca="false">IF($A2760="","",IF(COUNTIF('3. Layout Parts'!$A$2:$A$3001,$A2760)=0,"NOT ON BOARD","OK"))</f>
        <v/>
      </c>
    </row>
    <row r="2761" customFormat="false" ht="15" hidden="false" customHeight="false" outlineLevel="0" collapsed="false">
      <c r="A2761" s="14"/>
      <c r="B2761" s="14"/>
      <c r="C2761" s="15"/>
      <c r="D2761" s="15"/>
      <c r="E2761" s="15"/>
      <c r="F2761" s="9" t="str">
        <f aca="false">IF($A2761="","",IF(COUNTIF($A$2:$A$3001,$A2761)&gt;1,"DUPLICATE",""))</f>
        <v/>
      </c>
      <c r="G2761" s="9" t="str">
        <f aca="false">IF($A2761="","",IF(COUNTIF('3. Layout Parts'!$A$2:$A$3001,$A2761)=0,"NOT ON BOARD","OK"))</f>
        <v/>
      </c>
    </row>
    <row r="2762" customFormat="false" ht="15" hidden="false" customHeight="false" outlineLevel="0" collapsed="false">
      <c r="A2762" s="14"/>
      <c r="B2762" s="14"/>
      <c r="C2762" s="15"/>
      <c r="D2762" s="15"/>
      <c r="E2762" s="15"/>
      <c r="F2762" s="9" t="str">
        <f aca="false">IF($A2762="","",IF(COUNTIF($A$2:$A$3001,$A2762)&gt;1,"DUPLICATE",""))</f>
        <v/>
      </c>
      <c r="G2762" s="9" t="str">
        <f aca="false">IF($A2762="","",IF(COUNTIF('3. Layout Parts'!$A$2:$A$3001,$A2762)=0,"NOT ON BOARD","OK"))</f>
        <v/>
      </c>
    </row>
    <row r="2763" customFormat="false" ht="15" hidden="false" customHeight="false" outlineLevel="0" collapsed="false">
      <c r="A2763" s="14"/>
      <c r="B2763" s="14"/>
      <c r="C2763" s="15"/>
      <c r="D2763" s="15"/>
      <c r="E2763" s="15"/>
      <c r="F2763" s="9" t="str">
        <f aca="false">IF($A2763="","",IF(COUNTIF($A$2:$A$3001,$A2763)&gt;1,"DUPLICATE",""))</f>
        <v/>
      </c>
      <c r="G2763" s="9" t="str">
        <f aca="false">IF($A2763="","",IF(COUNTIF('3. Layout Parts'!$A$2:$A$3001,$A2763)=0,"NOT ON BOARD","OK"))</f>
        <v/>
      </c>
    </row>
    <row r="2764" customFormat="false" ht="15" hidden="false" customHeight="false" outlineLevel="0" collapsed="false">
      <c r="A2764" s="14"/>
      <c r="B2764" s="14"/>
      <c r="C2764" s="15"/>
      <c r="D2764" s="15"/>
      <c r="E2764" s="15"/>
      <c r="F2764" s="9" t="str">
        <f aca="false">IF($A2764="","",IF(COUNTIF($A$2:$A$3001,$A2764)&gt;1,"DUPLICATE",""))</f>
        <v/>
      </c>
      <c r="G2764" s="9" t="str">
        <f aca="false">IF($A2764="","",IF(COUNTIF('3. Layout Parts'!$A$2:$A$3001,$A2764)=0,"NOT ON BOARD","OK"))</f>
        <v/>
      </c>
    </row>
    <row r="2765" customFormat="false" ht="15" hidden="false" customHeight="false" outlineLevel="0" collapsed="false">
      <c r="A2765" s="14"/>
      <c r="B2765" s="14"/>
      <c r="C2765" s="15"/>
      <c r="D2765" s="15"/>
      <c r="E2765" s="15"/>
      <c r="F2765" s="9" t="str">
        <f aca="false">IF($A2765="","",IF(COUNTIF($A$2:$A$3001,$A2765)&gt;1,"DUPLICATE",""))</f>
        <v/>
      </c>
      <c r="G2765" s="9" t="str">
        <f aca="false">IF($A2765="","",IF(COUNTIF('3. Layout Parts'!$A$2:$A$3001,$A2765)=0,"NOT ON BOARD","OK"))</f>
        <v/>
      </c>
    </row>
    <row r="2766" customFormat="false" ht="15" hidden="false" customHeight="false" outlineLevel="0" collapsed="false">
      <c r="A2766" s="14"/>
      <c r="B2766" s="14"/>
      <c r="C2766" s="15"/>
      <c r="D2766" s="15"/>
      <c r="E2766" s="15"/>
      <c r="F2766" s="9" t="str">
        <f aca="false">IF($A2766="","",IF(COUNTIF($A$2:$A$3001,$A2766)&gt;1,"DUPLICATE",""))</f>
        <v/>
      </c>
      <c r="G2766" s="9" t="str">
        <f aca="false">IF($A2766="","",IF(COUNTIF('3. Layout Parts'!$A$2:$A$3001,$A2766)=0,"NOT ON BOARD","OK"))</f>
        <v/>
      </c>
    </row>
    <row r="2767" customFormat="false" ht="15" hidden="false" customHeight="false" outlineLevel="0" collapsed="false">
      <c r="A2767" s="14"/>
      <c r="B2767" s="14"/>
      <c r="C2767" s="15"/>
      <c r="D2767" s="15"/>
      <c r="E2767" s="15"/>
      <c r="F2767" s="9" t="str">
        <f aca="false">IF($A2767="","",IF(COUNTIF($A$2:$A$3001,$A2767)&gt;1,"DUPLICATE",""))</f>
        <v/>
      </c>
      <c r="G2767" s="9" t="str">
        <f aca="false">IF($A2767="","",IF(COUNTIF('3. Layout Parts'!$A$2:$A$3001,$A2767)=0,"NOT ON BOARD","OK"))</f>
        <v/>
      </c>
    </row>
    <row r="2768" customFormat="false" ht="15" hidden="false" customHeight="false" outlineLevel="0" collapsed="false">
      <c r="A2768" s="14"/>
      <c r="B2768" s="14"/>
      <c r="C2768" s="15"/>
      <c r="D2768" s="15"/>
      <c r="E2768" s="15"/>
      <c r="F2768" s="9" t="str">
        <f aca="false">IF($A2768="","",IF(COUNTIF($A$2:$A$3001,$A2768)&gt;1,"DUPLICATE",""))</f>
        <v/>
      </c>
      <c r="G2768" s="9" t="str">
        <f aca="false">IF($A2768="","",IF(COUNTIF('3. Layout Parts'!$A$2:$A$3001,$A2768)=0,"NOT ON BOARD","OK"))</f>
        <v/>
      </c>
    </row>
    <row r="2769" customFormat="false" ht="15" hidden="false" customHeight="false" outlineLevel="0" collapsed="false">
      <c r="A2769" s="14"/>
      <c r="B2769" s="14"/>
      <c r="C2769" s="15"/>
      <c r="D2769" s="15"/>
      <c r="E2769" s="15"/>
      <c r="F2769" s="9" t="str">
        <f aca="false">IF($A2769="","",IF(COUNTIF($A$2:$A$3001,$A2769)&gt;1,"DUPLICATE",""))</f>
        <v/>
      </c>
      <c r="G2769" s="9" t="str">
        <f aca="false">IF($A2769="","",IF(COUNTIF('3. Layout Parts'!$A$2:$A$3001,$A2769)=0,"NOT ON BOARD","OK"))</f>
        <v/>
      </c>
    </row>
    <row r="2770" customFormat="false" ht="15" hidden="false" customHeight="false" outlineLevel="0" collapsed="false">
      <c r="A2770" s="14"/>
      <c r="B2770" s="14"/>
      <c r="C2770" s="15"/>
      <c r="D2770" s="15"/>
      <c r="E2770" s="15"/>
      <c r="F2770" s="9" t="str">
        <f aca="false">IF($A2770="","",IF(COUNTIF($A$2:$A$3001,$A2770)&gt;1,"DUPLICATE",""))</f>
        <v/>
      </c>
      <c r="G2770" s="9" t="str">
        <f aca="false">IF($A2770="","",IF(COUNTIF('3. Layout Parts'!$A$2:$A$3001,$A2770)=0,"NOT ON BOARD","OK"))</f>
        <v/>
      </c>
    </row>
    <row r="2771" customFormat="false" ht="15" hidden="false" customHeight="false" outlineLevel="0" collapsed="false">
      <c r="A2771" s="14"/>
      <c r="B2771" s="14"/>
      <c r="C2771" s="15"/>
      <c r="D2771" s="15"/>
      <c r="E2771" s="15"/>
      <c r="F2771" s="9" t="str">
        <f aca="false">IF($A2771="","",IF(COUNTIF($A$2:$A$3001,$A2771)&gt;1,"DUPLICATE",""))</f>
        <v/>
      </c>
      <c r="G2771" s="9" t="str">
        <f aca="false">IF($A2771="","",IF(COUNTIF('3. Layout Parts'!$A$2:$A$3001,$A2771)=0,"NOT ON BOARD","OK"))</f>
        <v/>
      </c>
    </row>
    <row r="2772" customFormat="false" ht="15" hidden="false" customHeight="false" outlineLevel="0" collapsed="false">
      <c r="A2772" s="14"/>
      <c r="B2772" s="14"/>
      <c r="C2772" s="15"/>
      <c r="D2772" s="15"/>
      <c r="E2772" s="15"/>
      <c r="F2772" s="9" t="str">
        <f aca="false">IF($A2772="","",IF(COUNTIF($A$2:$A$3001,$A2772)&gt;1,"DUPLICATE",""))</f>
        <v/>
      </c>
      <c r="G2772" s="9" t="str">
        <f aca="false">IF($A2772="","",IF(COUNTIF('3. Layout Parts'!$A$2:$A$3001,$A2772)=0,"NOT ON BOARD","OK"))</f>
        <v/>
      </c>
    </row>
    <row r="2773" customFormat="false" ht="15" hidden="false" customHeight="false" outlineLevel="0" collapsed="false">
      <c r="A2773" s="14"/>
      <c r="B2773" s="14"/>
      <c r="C2773" s="15"/>
      <c r="D2773" s="15"/>
      <c r="E2773" s="15"/>
      <c r="F2773" s="9" t="str">
        <f aca="false">IF($A2773="","",IF(COUNTIF($A$2:$A$3001,$A2773)&gt;1,"DUPLICATE",""))</f>
        <v/>
      </c>
      <c r="G2773" s="9" t="str">
        <f aca="false">IF($A2773="","",IF(COUNTIF('3. Layout Parts'!$A$2:$A$3001,$A2773)=0,"NOT ON BOARD","OK"))</f>
        <v/>
      </c>
    </row>
    <row r="2774" customFormat="false" ht="15" hidden="false" customHeight="false" outlineLevel="0" collapsed="false">
      <c r="A2774" s="14"/>
      <c r="B2774" s="14"/>
      <c r="C2774" s="15"/>
      <c r="D2774" s="15"/>
      <c r="E2774" s="15"/>
      <c r="F2774" s="9" t="str">
        <f aca="false">IF($A2774="","",IF(COUNTIF($A$2:$A$3001,$A2774)&gt;1,"DUPLICATE",""))</f>
        <v/>
      </c>
      <c r="G2774" s="9" t="str">
        <f aca="false">IF($A2774="","",IF(COUNTIF('3. Layout Parts'!$A$2:$A$3001,$A2774)=0,"NOT ON BOARD","OK"))</f>
        <v/>
      </c>
    </row>
    <row r="2775" customFormat="false" ht="15" hidden="false" customHeight="false" outlineLevel="0" collapsed="false">
      <c r="A2775" s="14"/>
      <c r="B2775" s="14"/>
      <c r="C2775" s="15"/>
      <c r="D2775" s="15"/>
      <c r="E2775" s="15"/>
      <c r="F2775" s="9" t="str">
        <f aca="false">IF($A2775="","",IF(COUNTIF($A$2:$A$3001,$A2775)&gt;1,"DUPLICATE",""))</f>
        <v/>
      </c>
      <c r="G2775" s="9" t="str">
        <f aca="false">IF($A2775="","",IF(COUNTIF('3. Layout Parts'!$A$2:$A$3001,$A2775)=0,"NOT ON BOARD","OK"))</f>
        <v/>
      </c>
    </row>
    <row r="2776" customFormat="false" ht="15" hidden="false" customHeight="false" outlineLevel="0" collapsed="false">
      <c r="A2776" s="14"/>
      <c r="B2776" s="14"/>
      <c r="C2776" s="15"/>
      <c r="D2776" s="15"/>
      <c r="E2776" s="15"/>
      <c r="F2776" s="9" t="str">
        <f aca="false">IF($A2776="","",IF(COUNTIF($A$2:$A$3001,$A2776)&gt;1,"DUPLICATE",""))</f>
        <v/>
      </c>
      <c r="G2776" s="9" t="str">
        <f aca="false">IF($A2776="","",IF(COUNTIF('3. Layout Parts'!$A$2:$A$3001,$A2776)=0,"NOT ON BOARD","OK"))</f>
        <v/>
      </c>
    </row>
    <row r="2777" customFormat="false" ht="15" hidden="false" customHeight="false" outlineLevel="0" collapsed="false">
      <c r="A2777" s="14"/>
      <c r="B2777" s="14"/>
      <c r="C2777" s="15"/>
      <c r="D2777" s="15"/>
      <c r="E2777" s="15"/>
      <c r="F2777" s="9" t="str">
        <f aca="false">IF($A2777="","",IF(COUNTIF($A$2:$A$3001,$A2777)&gt;1,"DUPLICATE",""))</f>
        <v/>
      </c>
      <c r="G2777" s="9" t="str">
        <f aca="false">IF($A2777="","",IF(COUNTIF('3. Layout Parts'!$A$2:$A$3001,$A2777)=0,"NOT ON BOARD","OK"))</f>
        <v/>
      </c>
    </row>
    <row r="2778" customFormat="false" ht="15" hidden="false" customHeight="false" outlineLevel="0" collapsed="false">
      <c r="A2778" s="14"/>
      <c r="B2778" s="14"/>
      <c r="C2778" s="15"/>
      <c r="D2778" s="15"/>
      <c r="E2778" s="15"/>
      <c r="F2778" s="9" t="str">
        <f aca="false">IF($A2778="","",IF(COUNTIF($A$2:$A$3001,$A2778)&gt;1,"DUPLICATE",""))</f>
        <v/>
      </c>
      <c r="G2778" s="9" t="str">
        <f aca="false">IF($A2778="","",IF(COUNTIF('3. Layout Parts'!$A$2:$A$3001,$A2778)=0,"NOT ON BOARD","OK"))</f>
        <v/>
      </c>
    </row>
    <row r="2779" customFormat="false" ht="15" hidden="false" customHeight="false" outlineLevel="0" collapsed="false">
      <c r="A2779" s="14"/>
      <c r="B2779" s="14"/>
      <c r="C2779" s="15"/>
      <c r="D2779" s="15"/>
      <c r="E2779" s="15"/>
      <c r="F2779" s="9" t="str">
        <f aca="false">IF($A2779="","",IF(COUNTIF($A$2:$A$3001,$A2779)&gt;1,"DUPLICATE",""))</f>
        <v/>
      </c>
      <c r="G2779" s="9" t="str">
        <f aca="false">IF($A2779="","",IF(COUNTIF('3. Layout Parts'!$A$2:$A$3001,$A2779)=0,"NOT ON BOARD","OK"))</f>
        <v/>
      </c>
    </row>
    <row r="2780" customFormat="false" ht="15" hidden="false" customHeight="false" outlineLevel="0" collapsed="false">
      <c r="A2780" s="14"/>
      <c r="B2780" s="14"/>
      <c r="C2780" s="15"/>
      <c r="D2780" s="15"/>
      <c r="E2780" s="15"/>
      <c r="F2780" s="9" t="str">
        <f aca="false">IF($A2780="","",IF(COUNTIF($A$2:$A$3001,$A2780)&gt;1,"DUPLICATE",""))</f>
        <v/>
      </c>
      <c r="G2780" s="9" t="str">
        <f aca="false">IF($A2780="","",IF(COUNTIF('3. Layout Parts'!$A$2:$A$3001,$A2780)=0,"NOT ON BOARD","OK"))</f>
        <v/>
      </c>
    </row>
    <row r="2781" customFormat="false" ht="15" hidden="false" customHeight="false" outlineLevel="0" collapsed="false">
      <c r="A2781" s="14"/>
      <c r="B2781" s="14"/>
      <c r="C2781" s="15"/>
      <c r="D2781" s="15"/>
      <c r="E2781" s="15"/>
      <c r="F2781" s="9" t="str">
        <f aca="false">IF($A2781="","",IF(COUNTIF($A$2:$A$3001,$A2781)&gt;1,"DUPLICATE",""))</f>
        <v/>
      </c>
      <c r="G2781" s="9" t="str">
        <f aca="false">IF($A2781="","",IF(COUNTIF('3. Layout Parts'!$A$2:$A$3001,$A2781)=0,"NOT ON BOARD","OK"))</f>
        <v/>
      </c>
    </row>
    <row r="2782" customFormat="false" ht="15" hidden="false" customHeight="false" outlineLevel="0" collapsed="false">
      <c r="A2782" s="14"/>
      <c r="B2782" s="14"/>
      <c r="C2782" s="15"/>
      <c r="D2782" s="15"/>
      <c r="E2782" s="15"/>
      <c r="F2782" s="9" t="str">
        <f aca="false">IF($A2782="","",IF(COUNTIF($A$2:$A$3001,$A2782)&gt;1,"DUPLICATE",""))</f>
        <v/>
      </c>
      <c r="G2782" s="9" t="str">
        <f aca="false">IF($A2782="","",IF(COUNTIF('3. Layout Parts'!$A$2:$A$3001,$A2782)=0,"NOT ON BOARD","OK"))</f>
        <v/>
      </c>
    </row>
    <row r="2783" customFormat="false" ht="15" hidden="false" customHeight="false" outlineLevel="0" collapsed="false">
      <c r="A2783" s="14"/>
      <c r="B2783" s="14"/>
      <c r="C2783" s="15"/>
      <c r="D2783" s="15"/>
      <c r="E2783" s="15"/>
      <c r="F2783" s="9" t="str">
        <f aca="false">IF($A2783="","",IF(COUNTIF($A$2:$A$3001,$A2783)&gt;1,"DUPLICATE",""))</f>
        <v/>
      </c>
      <c r="G2783" s="9" t="str">
        <f aca="false">IF($A2783="","",IF(COUNTIF('3. Layout Parts'!$A$2:$A$3001,$A2783)=0,"NOT ON BOARD","OK"))</f>
        <v/>
      </c>
    </row>
    <row r="2784" customFormat="false" ht="15" hidden="false" customHeight="false" outlineLevel="0" collapsed="false">
      <c r="A2784" s="14"/>
      <c r="B2784" s="14"/>
      <c r="C2784" s="15"/>
      <c r="D2784" s="15"/>
      <c r="E2784" s="15"/>
      <c r="F2784" s="9" t="str">
        <f aca="false">IF($A2784="","",IF(COUNTIF($A$2:$A$3001,$A2784)&gt;1,"DUPLICATE",""))</f>
        <v/>
      </c>
      <c r="G2784" s="9" t="str">
        <f aca="false">IF($A2784="","",IF(COUNTIF('3. Layout Parts'!$A$2:$A$3001,$A2784)=0,"NOT ON BOARD","OK"))</f>
        <v/>
      </c>
    </row>
    <row r="2785" customFormat="false" ht="15" hidden="false" customHeight="false" outlineLevel="0" collapsed="false">
      <c r="A2785" s="14"/>
      <c r="B2785" s="14"/>
      <c r="C2785" s="15"/>
      <c r="D2785" s="15"/>
      <c r="E2785" s="15"/>
      <c r="F2785" s="9" t="str">
        <f aca="false">IF($A2785="","",IF(COUNTIF($A$2:$A$3001,$A2785)&gt;1,"DUPLICATE",""))</f>
        <v/>
      </c>
      <c r="G2785" s="9" t="str">
        <f aca="false">IF($A2785="","",IF(COUNTIF('3. Layout Parts'!$A$2:$A$3001,$A2785)=0,"NOT ON BOARD","OK"))</f>
        <v/>
      </c>
    </row>
    <row r="2786" customFormat="false" ht="15" hidden="false" customHeight="false" outlineLevel="0" collapsed="false">
      <c r="A2786" s="14"/>
      <c r="B2786" s="14"/>
      <c r="C2786" s="15"/>
      <c r="D2786" s="15"/>
      <c r="E2786" s="15"/>
      <c r="F2786" s="9" t="str">
        <f aca="false">IF($A2786="","",IF(COUNTIF($A$2:$A$3001,$A2786)&gt;1,"DUPLICATE",""))</f>
        <v/>
      </c>
      <c r="G2786" s="9" t="str">
        <f aca="false">IF($A2786="","",IF(COUNTIF('3. Layout Parts'!$A$2:$A$3001,$A2786)=0,"NOT ON BOARD","OK"))</f>
        <v/>
      </c>
    </row>
    <row r="2787" customFormat="false" ht="15" hidden="false" customHeight="false" outlineLevel="0" collapsed="false">
      <c r="A2787" s="14"/>
      <c r="B2787" s="14"/>
      <c r="C2787" s="15"/>
      <c r="D2787" s="15"/>
      <c r="E2787" s="15"/>
      <c r="F2787" s="9" t="str">
        <f aca="false">IF($A2787="","",IF(COUNTIF($A$2:$A$3001,$A2787)&gt;1,"DUPLICATE",""))</f>
        <v/>
      </c>
      <c r="G2787" s="9" t="str">
        <f aca="false">IF($A2787="","",IF(COUNTIF('3. Layout Parts'!$A$2:$A$3001,$A2787)=0,"NOT ON BOARD","OK"))</f>
        <v/>
      </c>
    </row>
    <row r="2788" customFormat="false" ht="15" hidden="false" customHeight="false" outlineLevel="0" collapsed="false">
      <c r="A2788" s="14"/>
      <c r="B2788" s="14"/>
      <c r="C2788" s="15"/>
      <c r="D2788" s="15"/>
      <c r="E2788" s="15"/>
      <c r="F2788" s="9" t="str">
        <f aca="false">IF($A2788="","",IF(COUNTIF($A$2:$A$3001,$A2788)&gt;1,"DUPLICATE",""))</f>
        <v/>
      </c>
      <c r="G2788" s="9" t="str">
        <f aca="false">IF($A2788="","",IF(COUNTIF('3. Layout Parts'!$A$2:$A$3001,$A2788)=0,"NOT ON BOARD","OK"))</f>
        <v/>
      </c>
    </row>
    <row r="2789" customFormat="false" ht="15" hidden="false" customHeight="false" outlineLevel="0" collapsed="false">
      <c r="A2789" s="14"/>
      <c r="B2789" s="14"/>
      <c r="C2789" s="15"/>
      <c r="D2789" s="15"/>
      <c r="E2789" s="15"/>
      <c r="F2789" s="9" t="str">
        <f aca="false">IF($A2789="","",IF(COUNTIF($A$2:$A$3001,$A2789)&gt;1,"DUPLICATE",""))</f>
        <v/>
      </c>
      <c r="G2789" s="9" t="str">
        <f aca="false">IF($A2789="","",IF(COUNTIF('3. Layout Parts'!$A$2:$A$3001,$A2789)=0,"NOT ON BOARD","OK"))</f>
        <v/>
      </c>
    </row>
    <row r="2790" customFormat="false" ht="15" hidden="false" customHeight="false" outlineLevel="0" collapsed="false">
      <c r="A2790" s="14"/>
      <c r="B2790" s="14"/>
      <c r="C2790" s="15"/>
      <c r="D2790" s="15"/>
      <c r="E2790" s="15"/>
      <c r="F2790" s="9" t="str">
        <f aca="false">IF($A2790="","",IF(COUNTIF($A$2:$A$3001,$A2790)&gt;1,"DUPLICATE",""))</f>
        <v/>
      </c>
      <c r="G2790" s="9" t="str">
        <f aca="false">IF($A2790="","",IF(COUNTIF('3. Layout Parts'!$A$2:$A$3001,$A2790)=0,"NOT ON BOARD","OK"))</f>
        <v/>
      </c>
    </row>
    <row r="2791" customFormat="false" ht="15" hidden="false" customHeight="false" outlineLevel="0" collapsed="false">
      <c r="A2791" s="14"/>
      <c r="B2791" s="14"/>
      <c r="C2791" s="15"/>
      <c r="D2791" s="15"/>
      <c r="E2791" s="15"/>
      <c r="F2791" s="9" t="str">
        <f aca="false">IF($A2791="","",IF(COUNTIF($A$2:$A$3001,$A2791)&gt;1,"DUPLICATE",""))</f>
        <v/>
      </c>
      <c r="G2791" s="9" t="str">
        <f aca="false">IF($A2791="","",IF(COUNTIF('3. Layout Parts'!$A$2:$A$3001,$A2791)=0,"NOT ON BOARD","OK"))</f>
        <v/>
      </c>
    </row>
    <row r="2792" customFormat="false" ht="15" hidden="false" customHeight="false" outlineLevel="0" collapsed="false">
      <c r="A2792" s="14"/>
      <c r="B2792" s="14"/>
      <c r="C2792" s="15"/>
      <c r="D2792" s="15"/>
      <c r="E2792" s="15"/>
      <c r="F2792" s="9" t="str">
        <f aca="false">IF($A2792="","",IF(COUNTIF($A$2:$A$3001,$A2792)&gt;1,"DUPLICATE",""))</f>
        <v/>
      </c>
      <c r="G2792" s="9" t="str">
        <f aca="false">IF($A2792="","",IF(COUNTIF('3. Layout Parts'!$A$2:$A$3001,$A2792)=0,"NOT ON BOARD","OK"))</f>
        <v/>
      </c>
    </row>
    <row r="2793" customFormat="false" ht="15" hidden="false" customHeight="false" outlineLevel="0" collapsed="false">
      <c r="A2793" s="14"/>
      <c r="B2793" s="14"/>
      <c r="C2793" s="15"/>
      <c r="D2793" s="15"/>
      <c r="E2793" s="15"/>
      <c r="F2793" s="9" t="str">
        <f aca="false">IF($A2793="","",IF(COUNTIF($A$2:$A$3001,$A2793)&gt;1,"DUPLICATE",""))</f>
        <v/>
      </c>
      <c r="G2793" s="9" t="str">
        <f aca="false">IF($A2793="","",IF(COUNTIF('3. Layout Parts'!$A$2:$A$3001,$A2793)=0,"NOT ON BOARD","OK"))</f>
        <v/>
      </c>
    </row>
    <row r="2794" customFormat="false" ht="15" hidden="false" customHeight="false" outlineLevel="0" collapsed="false">
      <c r="A2794" s="14"/>
      <c r="B2794" s="14"/>
      <c r="C2794" s="15"/>
      <c r="D2794" s="15"/>
      <c r="E2794" s="15"/>
      <c r="F2794" s="9" t="str">
        <f aca="false">IF($A2794="","",IF(COUNTIF($A$2:$A$3001,$A2794)&gt;1,"DUPLICATE",""))</f>
        <v/>
      </c>
      <c r="G2794" s="9" t="str">
        <f aca="false">IF($A2794="","",IF(COUNTIF('3. Layout Parts'!$A$2:$A$3001,$A2794)=0,"NOT ON BOARD","OK"))</f>
        <v/>
      </c>
    </row>
    <row r="2795" customFormat="false" ht="15" hidden="false" customHeight="false" outlineLevel="0" collapsed="false">
      <c r="A2795" s="14"/>
      <c r="B2795" s="14"/>
      <c r="C2795" s="15"/>
      <c r="D2795" s="15"/>
      <c r="E2795" s="15"/>
      <c r="F2795" s="9" t="str">
        <f aca="false">IF($A2795="","",IF(COUNTIF($A$2:$A$3001,$A2795)&gt;1,"DUPLICATE",""))</f>
        <v/>
      </c>
      <c r="G2795" s="9" t="str">
        <f aca="false">IF($A2795="","",IF(COUNTIF('3. Layout Parts'!$A$2:$A$3001,$A2795)=0,"NOT ON BOARD","OK"))</f>
        <v/>
      </c>
    </row>
    <row r="2796" customFormat="false" ht="15" hidden="false" customHeight="false" outlineLevel="0" collapsed="false">
      <c r="A2796" s="14"/>
      <c r="B2796" s="14"/>
      <c r="C2796" s="15"/>
      <c r="D2796" s="15"/>
      <c r="E2796" s="15"/>
      <c r="F2796" s="9" t="str">
        <f aca="false">IF($A2796="","",IF(COUNTIF($A$2:$A$3001,$A2796)&gt;1,"DUPLICATE",""))</f>
        <v/>
      </c>
      <c r="G2796" s="9" t="str">
        <f aca="false">IF($A2796="","",IF(COUNTIF('3. Layout Parts'!$A$2:$A$3001,$A2796)=0,"NOT ON BOARD","OK"))</f>
        <v/>
      </c>
    </row>
    <row r="2797" customFormat="false" ht="15" hidden="false" customHeight="false" outlineLevel="0" collapsed="false">
      <c r="A2797" s="14"/>
      <c r="B2797" s="14"/>
      <c r="C2797" s="15"/>
      <c r="D2797" s="15"/>
      <c r="E2797" s="15"/>
      <c r="F2797" s="9" t="str">
        <f aca="false">IF($A2797="","",IF(COUNTIF($A$2:$A$3001,$A2797)&gt;1,"DUPLICATE",""))</f>
        <v/>
      </c>
      <c r="G2797" s="9" t="str">
        <f aca="false">IF($A2797="","",IF(COUNTIF('3. Layout Parts'!$A$2:$A$3001,$A2797)=0,"NOT ON BOARD","OK"))</f>
        <v/>
      </c>
    </row>
    <row r="2798" customFormat="false" ht="15" hidden="false" customHeight="false" outlineLevel="0" collapsed="false">
      <c r="A2798" s="14"/>
      <c r="B2798" s="14"/>
      <c r="C2798" s="15"/>
      <c r="D2798" s="15"/>
      <c r="E2798" s="15"/>
      <c r="F2798" s="9" t="str">
        <f aca="false">IF($A2798="","",IF(COUNTIF($A$2:$A$3001,$A2798)&gt;1,"DUPLICATE",""))</f>
        <v/>
      </c>
      <c r="G2798" s="9" t="str">
        <f aca="false">IF($A2798="","",IF(COUNTIF('3. Layout Parts'!$A$2:$A$3001,$A2798)=0,"NOT ON BOARD","OK"))</f>
        <v/>
      </c>
    </row>
    <row r="2799" customFormat="false" ht="15" hidden="false" customHeight="false" outlineLevel="0" collapsed="false">
      <c r="A2799" s="14"/>
      <c r="B2799" s="14"/>
      <c r="C2799" s="15"/>
      <c r="D2799" s="15"/>
      <c r="E2799" s="15"/>
      <c r="F2799" s="9" t="str">
        <f aca="false">IF($A2799="","",IF(COUNTIF($A$2:$A$3001,$A2799)&gt;1,"DUPLICATE",""))</f>
        <v/>
      </c>
      <c r="G2799" s="9" t="str">
        <f aca="false">IF($A2799="","",IF(COUNTIF('3. Layout Parts'!$A$2:$A$3001,$A2799)=0,"NOT ON BOARD","OK"))</f>
        <v/>
      </c>
    </row>
    <row r="2800" customFormat="false" ht="15" hidden="false" customHeight="false" outlineLevel="0" collapsed="false">
      <c r="A2800" s="14"/>
      <c r="B2800" s="14"/>
      <c r="C2800" s="15"/>
      <c r="D2800" s="15"/>
      <c r="E2800" s="15"/>
      <c r="F2800" s="9" t="str">
        <f aca="false">IF($A2800="","",IF(COUNTIF($A$2:$A$3001,$A2800)&gt;1,"DUPLICATE",""))</f>
        <v/>
      </c>
      <c r="G2800" s="9" t="str">
        <f aca="false">IF($A2800="","",IF(COUNTIF('3. Layout Parts'!$A$2:$A$3001,$A2800)=0,"NOT ON BOARD","OK"))</f>
        <v/>
      </c>
    </row>
    <row r="2801" customFormat="false" ht="15" hidden="false" customHeight="false" outlineLevel="0" collapsed="false">
      <c r="A2801" s="14"/>
      <c r="B2801" s="14"/>
      <c r="C2801" s="15"/>
      <c r="D2801" s="15"/>
      <c r="E2801" s="15"/>
      <c r="F2801" s="9" t="str">
        <f aca="false">IF($A2801="","",IF(COUNTIF($A$2:$A$3001,$A2801)&gt;1,"DUPLICATE",""))</f>
        <v/>
      </c>
      <c r="G2801" s="9" t="str">
        <f aca="false">IF($A2801="","",IF(COUNTIF('3. Layout Parts'!$A$2:$A$3001,$A2801)=0,"NOT ON BOARD","OK"))</f>
        <v/>
      </c>
    </row>
    <row r="2802" customFormat="false" ht="15" hidden="false" customHeight="false" outlineLevel="0" collapsed="false">
      <c r="A2802" s="14"/>
      <c r="B2802" s="14"/>
      <c r="C2802" s="15"/>
      <c r="D2802" s="15"/>
      <c r="E2802" s="15"/>
      <c r="F2802" s="9" t="str">
        <f aca="false">IF($A2802="","",IF(COUNTIF($A$2:$A$3001,$A2802)&gt;1,"DUPLICATE",""))</f>
        <v/>
      </c>
      <c r="G2802" s="9" t="str">
        <f aca="false">IF($A2802="","",IF(COUNTIF('3. Layout Parts'!$A$2:$A$3001,$A2802)=0,"NOT ON BOARD","OK"))</f>
        <v/>
      </c>
    </row>
    <row r="2803" customFormat="false" ht="15" hidden="false" customHeight="false" outlineLevel="0" collapsed="false">
      <c r="A2803" s="14"/>
      <c r="B2803" s="14"/>
      <c r="C2803" s="15"/>
      <c r="D2803" s="15"/>
      <c r="E2803" s="15"/>
      <c r="F2803" s="9" t="str">
        <f aca="false">IF($A2803="","",IF(COUNTIF($A$2:$A$3001,$A2803)&gt;1,"DUPLICATE",""))</f>
        <v/>
      </c>
      <c r="G2803" s="9" t="str">
        <f aca="false">IF($A2803="","",IF(COUNTIF('3. Layout Parts'!$A$2:$A$3001,$A2803)=0,"NOT ON BOARD","OK"))</f>
        <v/>
      </c>
    </row>
    <row r="2804" customFormat="false" ht="15" hidden="false" customHeight="false" outlineLevel="0" collapsed="false">
      <c r="A2804" s="14"/>
      <c r="B2804" s="14"/>
      <c r="C2804" s="15"/>
      <c r="D2804" s="15"/>
      <c r="E2804" s="15"/>
      <c r="F2804" s="9" t="str">
        <f aca="false">IF($A2804="","",IF(COUNTIF($A$2:$A$3001,$A2804)&gt;1,"DUPLICATE",""))</f>
        <v/>
      </c>
      <c r="G2804" s="9" t="str">
        <f aca="false">IF($A2804="","",IF(COUNTIF('3. Layout Parts'!$A$2:$A$3001,$A2804)=0,"NOT ON BOARD","OK"))</f>
        <v/>
      </c>
    </row>
    <row r="2805" customFormat="false" ht="15" hidden="false" customHeight="false" outlineLevel="0" collapsed="false">
      <c r="A2805" s="14"/>
      <c r="B2805" s="14"/>
      <c r="C2805" s="15"/>
      <c r="D2805" s="15"/>
      <c r="E2805" s="15"/>
      <c r="F2805" s="9" t="str">
        <f aca="false">IF($A2805="","",IF(COUNTIF($A$2:$A$3001,$A2805)&gt;1,"DUPLICATE",""))</f>
        <v/>
      </c>
      <c r="G2805" s="9" t="str">
        <f aca="false">IF($A2805="","",IF(COUNTIF('3. Layout Parts'!$A$2:$A$3001,$A2805)=0,"NOT ON BOARD","OK"))</f>
        <v/>
      </c>
    </row>
    <row r="2806" customFormat="false" ht="15" hidden="false" customHeight="false" outlineLevel="0" collapsed="false">
      <c r="A2806" s="14"/>
      <c r="B2806" s="14"/>
      <c r="C2806" s="15"/>
      <c r="D2806" s="15"/>
      <c r="E2806" s="15"/>
      <c r="F2806" s="9" t="str">
        <f aca="false">IF($A2806="","",IF(COUNTIF($A$2:$A$3001,$A2806)&gt;1,"DUPLICATE",""))</f>
        <v/>
      </c>
      <c r="G2806" s="9" t="str">
        <f aca="false">IF($A2806="","",IF(COUNTIF('3. Layout Parts'!$A$2:$A$3001,$A2806)=0,"NOT ON BOARD","OK"))</f>
        <v/>
      </c>
    </row>
    <row r="2807" customFormat="false" ht="15" hidden="false" customHeight="false" outlineLevel="0" collapsed="false">
      <c r="A2807" s="14"/>
      <c r="B2807" s="14"/>
      <c r="C2807" s="15"/>
      <c r="D2807" s="15"/>
      <c r="E2807" s="15"/>
      <c r="F2807" s="9" t="str">
        <f aca="false">IF($A2807="","",IF(COUNTIF($A$2:$A$3001,$A2807)&gt;1,"DUPLICATE",""))</f>
        <v/>
      </c>
      <c r="G2807" s="9" t="str">
        <f aca="false">IF($A2807="","",IF(COUNTIF('3. Layout Parts'!$A$2:$A$3001,$A2807)=0,"NOT ON BOARD","OK"))</f>
        <v/>
      </c>
    </row>
    <row r="2808" customFormat="false" ht="15" hidden="false" customHeight="false" outlineLevel="0" collapsed="false">
      <c r="A2808" s="14"/>
      <c r="B2808" s="14"/>
      <c r="C2808" s="15"/>
      <c r="D2808" s="15"/>
      <c r="E2808" s="15"/>
      <c r="F2808" s="9" t="str">
        <f aca="false">IF($A2808="","",IF(COUNTIF($A$2:$A$3001,$A2808)&gt;1,"DUPLICATE",""))</f>
        <v/>
      </c>
      <c r="G2808" s="9" t="str">
        <f aca="false">IF($A2808="","",IF(COUNTIF('3. Layout Parts'!$A$2:$A$3001,$A2808)=0,"NOT ON BOARD","OK"))</f>
        <v/>
      </c>
    </row>
    <row r="2809" customFormat="false" ht="15" hidden="false" customHeight="false" outlineLevel="0" collapsed="false">
      <c r="A2809" s="14"/>
      <c r="B2809" s="14"/>
      <c r="C2809" s="15"/>
      <c r="D2809" s="15"/>
      <c r="E2809" s="15"/>
      <c r="F2809" s="9" t="str">
        <f aca="false">IF($A2809="","",IF(COUNTIF($A$2:$A$3001,$A2809)&gt;1,"DUPLICATE",""))</f>
        <v/>
      </c>
      <c r="G2809" s="9" t="str">
        <f aca="false">IF($A2809="","",IF(COUNTIF('3. Layout Parts'!$A$2:$A$3001,$A2809)=0,"NOT ON BOARD","OK"))</f>
        <v/>
      </c>
    </row>
    <row r="2810" customFormat="false" ht="15" hidden="false" customHeight="false" outlineLevel="0" collapsed="false">
      <c r="A2810" s="14"/>
      <c r="B2810" s="14"/>
      <c r="C2810" s="15"/>
      <c r="D2810" s="15"/>
      <c r="E2810" s="15"/>
      <c r="F2810" s="9" t="str">
        <f aca="false">IF($A2810="","",IF(COUNTIF($A$2:$A$3001,$A2810)&gt;1,"DUPLICATE",""))</f>
        <v/>
      </c>
      <c r="G2810" s="9" t="str">
        <f aca="false">IF($A2810="","",IF(COUNTIF('3. Layout Parts'!$A$2:$A$3001,$A2810)=0,"NOT ON BOARD","OK"))</f>
        <v/>
      </c>
    </row>
    <row r="2811" customFormat="false" ht="15" hidden="false" customHeight="false" outlineLevel="0" collapsed="false">
      <c r="A2811" s="14"/>
      <c r="B2811" s="14"/>
      <c r="C2811" s="15"/>
      <c r="D2811" s="15"/>
      <c r="E2811" s="15"/>
      <c r="F2811" s="9" t="str">
        <f aca="false">IF($A2811="","",IF(COUNTIF($A$2:$A$3001,$A2811)&gt;1,"DUPLICATE",""))</f>
        <v/>
      </c>
      <c r="G2811" s="9" t="str">
        <f aca="false">IF($A2811="","",IF(COUNTIF('3. Layout Parts'!$A$2:$A$3001,$A2811)=0,"NOT ON BOARD","OK"))</f>
        <v/>
      </c>
    </row>
    <row r="2812" customFormat="false" ht="15" hidden="false" customHeight="false" outlineLevel="0" collapsed="false">
      <c r="A2812" s="14"/>
      <c r="B2812" s="14"/>
      <c r="C2812" s="15"/>
      <c r="D2812" s="15"/>
      <c r="E2812" s="15"/>
      <c r="F2812" s="9" t="str">
        <f aca="false">IF($A2812="","",IF(COUNTIF($A$2:$A$3001,$A2812)&gt;1,"DUPLICATE",""))</f>
        <v/>
      </c>
      <c r="G2812" s="9" t="str">
        <f aca="false">IF($A2812="","",IF(COUNTIF('3. Layout Parts'!$A$2:$A$3001,$A2812)=0,"NOT ON BOARD","OK"))</f>
        <v/>
      </c>
    </row>
    <row r="2813" customFormat="false" ht="15" hidden="false" customHeight="false" outlineLevel="0" collapsed="false">
      <c r="A2813" s="14"/>
      <c r="B2813" s="14"/>
      <c r="C2813" s="15"/>
      <c r="D2813" s="15"/>
      <c r="E2813" s="15"/>
      <c r="F2813" s="9" t="str">
        <f aca="false">IF($A2813="","",IF(COUNTIF($A$2:$A$3001,$A2813)&gt;1,"DUPLICATE",""))</f>
        <v/>
      </c>
      <c r="G2813" s="9" t="str">
        <f aca="false">IF($A2813="","",IF(COUNTIF('3. Layout Parts'!$A$2:$A$3001,$A2813)=0,"NOT ON BOARD","OK"))</f>
        <v/>
      </c>
    </row>
    <row r="2814" customFormat="false" ht="15" hidden="false" customHeight="false" outlineLevel="0" collapsed="false">
      <c r="A2814" s="14"/>
      <c r="B2814" s="14"/>
      <c r="C2814" s="15"/>
      <c r="D2814" s="15"/>
      <c r="E2814" s="15"/>
      <c r="F2814" s="9" t="str">
        <f aca="false">IF($A2814="","",IF(COUNTIF($A$2:$A$3001,$A2814)&gt;1,"DUPLICATE",""))</f>
        <v/>
      </c>
      <c r="G2814" s="9" t="str">
        <f aca="false">IF($A2814="","",IF(COUNTIF('3. Layout Parts'!$A$2:$A$3001,$A2814)=0,"NOT ON BOARD","OK"))</f>
        <v/>
      </c>
    </row>
    <row r="2815" customFormat="false" ht="15" hidden="false" customHeight="false" outlineLevel="0" collapsed="false">
      <c r="A2815" s="14"/>
      <c r="B2815" s="14"/>
      <c r="C2815" s="15"/>
      <c r="D2815" s="15"/>
      <c r="E2815" s="15"/>
      <c r="F2815" s="9" t="str">
        <f aca="false">IF($A2815="","",IF(COUNTIF($A$2:$A$3001,$A2815)&gt;1,"DUPLICATE",""))</f>
        <v/>
      </c>
      <c r="G2815" s="9" t="str">
        <f aca="false">IF($A2815="","",IF(COUNTIF('3. Layout Parts'!$A$2:$A$3001,$A2815)=0,"NOT ON BOARD","OK"))</f>
        <v/>
      </c>
    </row>
    <row r="2816" customFormat="false" ht="15" hidden="false" customHeight="false" outlineLevel="0" collapsed="false">
      <c r="A2816" s="14"/>
      <c r="B2816" s="14"/>
      <c r="C2816" s="15"/>
      <c r="D2816" s="15"/>
      <c r="E2816" s="15"/>
      <c r="F2816" s="9" t="str">
        <f aca="false">IF($A2816="","",IF(COUNTIF($A$2:$A$3001,$A2816)&gt;1,"DUPLICATE",""))</f>
        <v/>
      </c>
      <c r="G2816" s="9" t="str">
        <f aca="false">IF($A2816="","",IF(COUNTIF('3. Layout Parts'!$A$2:$A$3001,$A2816)=0,"NOT ON BOARD","OK"))</f>
        <v/>
      </c>
    </row>
    <row r="2817" customFormat="false" ht="15" hidden="false" customHeight="false" outlineLevel="0" collapsed="false">
      <c r="A2817" s="14"/>
      <c r="B2817" s="14"/>
      <c r="C2817" s="15"/>
      <c r="D2817" s="15"/>
      <c r="E2817" s="15"/>
      <c r="F2817" s="9" t="str">
        <f aca="false">IF($A2817="","",IF(COUNTIF($A$2:$A$3001,$A2817)&gt;1,"DUPLICATE",""))</f>
        <v/>
      </c>
      <c r="G2817" s="9" t="str">
        <f aca="false">IF($A2817="","",IF(COUNTIF('3. Layout Parts'!$A$2:$A$3001,$A2817)=0,"NOT ON BOARD","OK"))</f>
        <v/>
      </c>
    </row>
    <row r="2818" customFormat="false" ht="15" hidden="false" customHeight="false" outlineLevel="0" collapsed="false">
      <c r="A2818" s="14"/>
      <c r="B2818" s="14"/>
      <c r="C2818" s="15"/>
      <c r="D2818" s="15"/>
      <c r="E2818" s="15"/>
      <c r="F2818" s="9" t="str">
        <f aca="false">IF($A2818="","",IF(COUNTIF($A$2:$A$3001,$A2818)&gt;1,"DUPLICATE",""))</f>
        <v/>
      </c>
      <c r="G2818" s="9" t="str">
        <f aca="false">IF($A2818="","",IF(COUNTIF('3. Layout Parts'!$A$2:$A$3001,$A2818)=0,"NOT ON BOARD","OK"))</f>
        <v/>
      </c>
    </row>
    <row r="2819" customFormat="false" ht="15" hidden="false" customHeight="false" outlineLevel="0" collapsed="false">
      <c r="A2819" s="14"/>
      <c r="B2819" s="14"/>
      <c r="C2819" s="15"/>
      <c r="D2819" s="15"/>
      <c r="E2819" s="15"/>
      <c r="F2819" s="9" t="str">
        <f aca="false">IF($A2819="","",IF(COUNTIF($A$2:$A$3001,$A2819)&gt;1,"DUPLICATE",""))</f>
        <v/>
      </c>
      <c r="G2819" s="9" t="str">
        <f aca="false">IF($A2819="","",IF(COUNTIF('3. Layout Parts'!$A$2:$A$3001,$A2819)=0,"NOT ON BOARD","OK"))</f>
        <v/>
      </c>
    </row>
    <row r="2820" customFormat="false" ht="15" hidden="false" customHeight="false" outlineLevel="0" collapsed="false">
      <c r="A2820" s="14"/>
      <c r="B2820" s="14"/>
      <c r="C2820" s="15"/>
      <c r="D2820" s="15"/>
      <c r="E2820" s="15"/>
      <c r="F2820" s="9" t="str">
        <f aca="false">IF($A2820="","",IF(COUNTIF($A$2:$A$3001,$A2820)&gt;1,"DUPLICATE",""))</f>
        <v/>
      </c>
      <c r="G2820" s="9" t="str">
        <f aca="false">IF($A2820="","",IF(COUNTIF('3. Layout Parts'!$A$2:$A$3001,$A2820)=0,"NOT ON BOARD","OK"))</f>
        <v/>
      </c>
    </row>
    <row r="2821" customFormat="false" ht="15" hidden="false" customHeight="false" outlineLevel="0" collapsed="false">
      <c r="A2821" s="14"/>
      <c r="B2821" s="14"/>
      <c r="C2821" s="15"/>
      <c r="D2821" s="15"/>
      <c r="E2821" s="15"/>
      <c r="F2821" s="9" t="str">
        <f aca="false">IF($A2821="","",IF(COUNTIF($A$2:$A$3001,$A2821)&gt;1,"DUPLICATE",""))</f>
        <v/>
      </c>
      <c r="G2821" s="9" t="str">
        <f aca="false">IF($A2821="","",IF(COUNTIF('3. Layout Parts'!$A$2:$A$3001,$A2821)=0,"NOT ON BOARD","OK"))</f>
        <v/>
      </c>
    </row>
    <row r="2822" customFormat="false" ht="15" hidden="false" customHeight="false" outlineLevel="0" collapsed="false">
      <c r="A2822" s="14"/>
      <c r="B2822" s="14"/>
      <c r="C2822" s="15"/>
      <c r="D2822" s="15"/>
      <c r="E2822" s="15"/>
      <c r="F2822" s="9" t="str">
        <f aca="false">IF($A2822="","",IF(COUNTIF($A$2:$A$3001,$A2822)&gt;1,"DUPLICATE",""))</f>
        <v/>
      </c>
      <c r="G2822" s="9" t="str">
        <f aca="false">IF($A2822="","",IF(COUNTIF('3. Layout Parts'!$A$2:$A$3001,$A2822)=0,"NOT ON BOARD","OK"))</f>
        <v/>
      </c>
    </row>
    <row r="2823" customFormat="false" ht="15" hidden="false" customHeight="false" outlineLevel="0" collapsed="false">
      <c r="A2823" s="14"/>
      <c r="B2823" s="14"/>
      <c r="C2823" s="15"/>
      <c r="D2823" s="15"/>
      <c r="E2823" s="15"/>
      <c r="F2823" s="9" t="str">
        <f aca="false">IF($A2823="","",IF(COUNTIF($A$2:$A$3001,$A2823)&gt;1,"DUPLICATE",""))</f>
        <v/>
      </c>
      <c r="G2823" s="9" t="str">
        <f aca="false">IF($A2823="","",IF(COUNTIF('3. Layout Parts'!$A$2:$A$3001,$A2823)=0,"NOT ON BOARD","OK"))</f>
        <v/>
      </c>
    </row>
    <row r="2824" customFormat="false" ht="15" hidden="false" customHeight="false" outlineLevel="0" collapsed="false">
      <c r="A2824" s="14"/>
      <c r="B2824" s="14"/>
      <c r="C2824" s="15"/>
      <c r="D2824" s="15"/>
      <c r="E2824" s="15"/>
      <c r="F2824" s="9" t="str">
        <f aca="false">IF($A2824="","",IF(COUNTIF($A$2:$A$3001,$A2824)&gt;1,"DUPLICATE",""))</f>
        <v/>
      </c>
      <c r="G2824" s="9" t="str">
        <f aca="false">IF($A2824="","",IF(COUNTIF('3. Layout Parts'!$A$2:$A$3001,$A2824)=0,"NOT ON BOARD","OK"))</f>
        <v/>
      </c>
    </row>
    <row r="2825" customFormat="false" ht="15" hidden="false" customHeight="false" outlineLevel="0" collapsed="false">
      <c r="A2825" s="14"/>
      <c r="B2825" s="14"/>
      <c r="C2825" s="15"/>
      <c r="D2825" s="15"/>
      <c r="E2825" s="15"/>
      <c r="F2825" s="9" t="str">
        <f aca="false">IF($A2825="","",IF(COUNTIF($A$2:$A$3001,$A2825)&gt;1,"DUPLICATE",""))</f>
        <v/>
      </c>
      <c r="G2825" s="9" t="str">
        <f aca="false">IF($A2825="","",IF(COUNTIF('3. Layout Parts'!$A$2:$A$3001,$A2825)=0,"NOT ON BOARD","OK"))</f>
        <v/>
      </c>
    </row>
    <row r="2826" customFormat="false" ht="15" hidden="false" customHeight="false" outlineLevel="0" collapsed="false">
      <c r="A2826" s="14"/>
      <c r="B2826" s="14"/>
      <c r="C2826" s="15"/>
      <c r="D2826" s="15"/>
      <c r="E2826" s="15"/>
      <c r="F2826" s="9" t="str">
        <f aca="false">IF($A2826="","",IF(COUNTIF($A$2:$A$3001,$A2826)&gt;1,"DUPLICATE",""))</f>
        <v/>
      </c>
      <c r="G2826" s="9" t="str">
        <f aca="false">IF($A2826="","",IF(COUNTIF('3. Layout Parts'!$A$2:$A$3001,$A2826)=0,"NOT ON BOARD","OK"))</f>
        <v/>
      </c>
    </row>
    <row r="2827" customFormat="false" ht="15" hidden="false" customHeight="false" outlineLevel="0" collapsed="false">
      <c r="A2827" s="14"/>
      <c r="B2827" s="14"/>
      <c r="C2827" s="15"/>
      <c r="D2827" s="15"/>
      <c r="E2827" s="15"/>
      <c r="F2827" s="9" t="str">
        <f aca="false">IF($A2827="","",IF(COUNTIF($A$2:$A$3001,$A2827)&gt;1,"DUPLICATE",""))</f>
        <v/>
      </c>
      <c r="G2827" s="9" t="str">
        <f aca="false">IF($A2827="","",IF(COUNTIF('3. Layout Parts'!$A$2:$A$3001,$A2827)=0,"NOT ON BOARD","OK"))</f>
        <v/>
      </c>
    </row>
    <row r="2828" customFormat="false" ht="15" hidden="false" customHeight="false" outlineLevel="0" collapsed="false">
      <c r="A2828" s="14"/>
      <c r="B2828" s="14"/>
      <c r="C2828" s="15"/>
      <c r="D2828" s="15"/>
      <c r="E2828" s="15"/>
      <c r="F2828" s="9" t="str">
        <f aca="false">IF($A2828="","",IF(COUNTIF($A$2:$A$3001,$A2828)&gt;1,"DUPLICATE",""))</f>
        <v/>
      </c>
      <c r="G2828" s="9" t="str">
        <f aca="false">IF($A2828="","",IF(COUNTIF('3. Layout Parts'!$A$2:$A$3001,$A2828)=0,"NOT ON BOARD","OK"))</f>
        <v/>
      </c>
    </row>
    <row r="2829" customFormat="false" ht="15" hidden="false" customHeight="false" outlineLevel="0" collapsed="false">
      <c r="A2829" s="14"/>
      <c r="B2829" s="14"/>
      <c r="C2829" s="15"/>
      <c r="D2829" s="15"/>
      <c r="E2829" s="15"/>
      <c r="F2829" s="9" t="str">
        <f aca="false">IF($A2829="","",IF(COUNTIF($A$2:$A$3001,$A2829)&gt;1,"DUPLICATE",""))</f>
        <v/>
      </c>
      <c r="G2829" s="9" t="str">
        <f aca="false">IF($A2829="","",IF(COUNTIF('3. Layout Parts'!$A$2:$A$3001,$A2829)=0,"NOT ON BOARD","OK"))</f>
        <v/>
      </c>
    </row>
    <row r="2830" customFormat="false" ht="15" hidden="false" customHeight="false" outlineLevel="0" collapsed="false">
      <c r="A2830" s="14"/>
      <c r="B2830" s="14"/>
      <c r="C2830" s="15"/>
      <c r="D2830" s="15"/>
      <c r="E2830" s="15"/>
      <c r="F2830" s="9" t="str">
        <f aca="false">IF($A2830="","",IF(COUNTIF($A$2:$A$3001,$A2830)&gt;1,"DUPLICATE",""))</f>
        <v/>
      </c>
      <c r="G2830" s="9" t="str">
        <f aca="false">IF($A2830="","",IF(COUNTIF('3. Layout Parts'!$A$2:$A$3001,$A2830)=0,"NOT ON BOARD","OK"))</f>
        <v/>
      </c>
    </row>
    <row r="2831" customFormat="false" ht="15" hidden="false" customHeight="false" outlineLevel="0" collapsed="false">
      <c r="A2831" s="14"/>
      <c r="B2831" s="14"/>
      <c r="C2831" s="15"/>
      <c r="D2831" s="15"/>
      <c r="E2831" s="15"/>
      <c r="F2831" s="9" t="str">
        <f aca="false">IF($A2831="","",IF(COUNTIF($A$2:$A$3001,$A2831)&gt;1,"DUPLICATE",""))</f>
        <v/>
      </c>
      <c r="G2831" s="9" t="str">
        <f aca="false">IF($A2831="","",IF(COUNTIF('3. Layout Parts'!$A$2:$A$3001,$A2831)=0,"NOT ON BOARD","OK"))</f>
        <v/>
      </c>
    </row>
    <row r="2832" customFormat="false" ht="15" hidden="false" customHeight="false" outlineLevel="0" collapsed="false">
      <c r="A2832" s="14"/>
      <c r="B2832" s="14"/>
      <c r="C2832" s="15"/>
      <c r="D2832" s="15"/>
      <c r="E2832" s="15"/>
      <c r="F2832" s="9" t="str">
        <f aca="false">IF($A2832="","",IF(COUNTIF($A$2:$A$3001,$A2832)&gt;1,"DUPLICATE",""))</f>
        <v/>
      </c>
      <c r="G2832" s="9" t="str">
        <f aca="false">IF($A2832="","",IF(COUNTIF('3. Layout Parts'!$A$2:$A$3001,$A2832)=0,"NOT ON BOARD","OK"))</f>
        <v/>
      </c>
    </row>
    <row r="2833" customFormat="false" ht="15" hidden="false" customHeight="false" outlineLevel="0" collapsed="false">
      <c r="A2833" s="14"/>
      <c r="B2833" s="14"/>
      <c r="C2833" s="15"/>
      <c r="D2833" s="15"/>
      <c r="E2833" s="15"/>
      <c r="F2833" s="9" t="str">
        <f aca="false">IF($A2833="","",IF(COUNTIF($A$2:$A$3001,$A2833)&gt;1,"DUPLICATE",""))</f>
        <v/>
      </c>
      <c r="G2833" s="9" t="str">
        <f aca="false">IF($A2833="","",IF(COUNTIF('3. Layout Parts'!$A$2:$A$3001,$A2833)=0,"NOT ON BOARD","OK"))</f>
        <v/>
      </c>
    </row>
    <row r="2834" customFormat="false" ht="15" hidden="false" customHeight="false" outlineLevel="0" collapsed="false">
      <c r="A2834" s="14"/>
      <c r="B2834" s="14"/>
      <c r="C2834" s="15"/>
      <c r="D2834" s="15"/>
      <c r="E2834" s="15"/>
      <c r="F2834" s="9" t="str">
        <f aca="false">IF($A2834="","",IF(COUNTIF($A$2:$A$3001,$A2834)&gt;1,"DUPLICATE",""))</f>
        <v/>
      </c>
      <c r="G2834" s="9" t="str">
        <f aca="false">IF($A2834="","",IF(COUNTIF('3. Layout Parts'!$A$2:$A$3001,$A2834)=0,"NOT ON BOARD","OK"))</f>
        <v/>
      </c>
    </row>
    <row r="2835" customFormat="false" ht="15" hidden="false" customHeight="false" outlineLevel="0" collapsed="false">
      <c r="A2835" s="14"/>
      <c r="B2835" s="14"/>
      <c r="C2835" s="15"/>
      <c r="D2835" s="15"/>
      <c r="E2835" s="15"/>
      <c r="F2835" s="9" t="str">
        <f aca="false">IF($A2835="","",IF(COUNTIF($A$2:$A$3001,$A2835)&gt;1,"DUPLICATE",""))</f>
        <v/>
      </c>
      <c r="G2835" s="9" t="str">
        <f aca="false">IF($A2835="","",IF(COUNTIF('3. Layout Parts'!$A$2:$A$3001,$A2835)=0,"NOT ON BOARD","OK"))</f>
        <v/>
      </c>
    </row>
    <row r="2836" customFormat="false" ht="15" hidden="false" customHeight="false" outlineLevel="0" collapsed="false">
      <c r="A2836" s="14"/>
      <c r="B2836" s="14"/>
      <c r="C2836" s="15"/>
      <c r="D2836" s="15"/>
      <c r="E2836" s="15"/>
      <c r="F2836" s="9" t="str">
        <f aca="false">IF($A2836="","",IF(COUNTIF($A$2:$A$3001,$A2836)&gt;1,"DUPLICATE",""))</f>
        <v/>
      </c>
      <c r="G2836" s="9" t="str">
        <f aca="false">IF($A2836="","",IF(COUNTIF('3. Layout Parts'!$A$2:$A$3001,$A2836)=0,"NOT ON BOARD","OK"))</f>
        <v/>
      </c>
    </row>
    <row r="2837" customFormat="false" ht="15" hidden="false" customHeight="false" outlineLevel="0" collapsed="false">
      <c r="A2837" s="14"/>
      <c r="B2837" s="14"/>
      <c r="C2837" s="15"/>
      <c r="D2837" s="15"/>
      <c r="E2837" s="15"/>
      <c r="F2837" s="9" t="str">
        <f aca="false">IF($A2837="","",IF(COUNTIF($A$2:$A$3001,$A2837)&gt;1,"DUPLICATE",""))</f>
        <v/>
      </c>
      <c r="G2837" s="9" t="str">
        <f aca="false">IF($A2837="","",IF(COUNTIF('3. Layout Parts'!$A$2:$A$3001,$A2837)=0,"NOT ON BOARD","OK"))</f>
        <v/>
      </c>
    </row>
    <row r="2838" customFormat="false" ht="15" hidden="false" customHeight="false" outlineLevel="0" collapsed="false">
      <c r="A2838" s="14"/>
      <c r="B2838" s="14"/>
      <c r="C2838" s="15"/>
      <c r="D2838" s="15"/>
      <c r="E2838" s="15"/>
      <c r="F2838" s="9" t="str">
        <f aca="false">IF($A2838="","",IF(COUNTIF($A$2:$A$3001,$A2838)&gt;1,"DUPLICATE",""))</f>
        <v/>
      </c>
      <c r="G2838" s="9" t="str">
        <f aca="false">IF($A2838="","",IF(COUNTIF('3. Layout Parts'!$A$2:$A$3001,$A2838)=0,"NOT ON BOARD","OK"))</f>
        <v/>
      </c>
    </row>
    <row r="2839" customFormat="false" ht="15" hidden="false" customHeight="false" outlineLevel="0" collapsed="false">
      <c r="A2839" s="14"/>
      <c r="B2839" s="14"/>
      <c r="C2839" s="15"/>
      <c r="D2839" s="15"/>
      <c r="E2839" s="15"/>
      <c r="F2839" s="9" t="str">
        <f aca="false">IF($A2839="","",IF(COUNTIF($A$2:$A$3001,$A2839)&gt;1,"DUPLICATE",""))</f>
        <v/>
      </c>
      <c r="G2839" s="9" t="str">
        <f aca="false">IF($A2839="","",IF(COUNTIF('3. Layout Parts'!$A$2:$A$3001,$A2839)=0,"NOT ON BOARD","OK"))</f>
        <v/>
      </c>
    </row>
    <row r="2840" customFormat="false" ht="15" hidden="false" customHeight="false" outlineLevel="0" collapsed="false">
      <c r="A2840" s="14"/>
      <c r="B2840" s="14"/>
      <c r="C2840" s="15"/>
      <c r="D2840" s="15"/>
      <c r="E2840" s="15"/>
      <c r="F2840" s="9" t="str">
        <f aca="false">IF($A2840="","",IF(COUNTIF($A$2:$A$3001,$A2840)&gt;1,"DUPLICATE",""))</f>
        <v/>
      </c>
      <c r="G2840" s="9" t="str">
        <f aca="false">IF($A2840="","",IF(COUNTIF('3. Layout Parts'!$A$2:$A$3001,$A2840)=0,"NOT ON BOARD","OK"))</f>
        <v/>
      </c>
    </row>
    <row r="2841" customFormat="false" ht="15" hidden="false" customHeight="false" outlineLevel="0" collapsed="false">
      <c r="A2841" s="14"/>
      <c r="B2841" s="14"/>
      <c r="C2841" s="15"/>
      <c r="D2841" s="15"/>
      <c r="E2841" s="15"/>
      <c r="F2841" s="9" t="str">
        <f aca="false">IF($A2841="","",IF(COUNTIF($A$2:$A$3001,$A2841)&gt;1,"DUPLICATE",""))</f>
        <v/>
      </c>
      <c r="G2841" s="9" t="str">
        <f aca="false">IF($A2841="","",IF(COUNTIF('3. Layout Parts'!$A$2:$A$3001,$A2841)=0,"NOT ON BOARD","OK"))</f>
        <v/>
      </c>
    </row>
    <row r="2842" customFormat="false" ht="15" hidden="false" customHeight="false" outlineLevel="0" collapsed="false">
      <c r="A2842" s="14"/>
      <c r="B2842" s="14"/>
      <c r="C2842" s="15"/>
      <c r="D2842" s="15"/>
      <c r="E2842" s="15"/>
      <c r="F2842" s="9" t="str">
        <f aca="false">IF($A2842="","",IF(COUNTIF($A$2:$A$3001,$A2842)&gt;1,"DUPLICATE",""))</f>
        <v/>
      </c>
      <c r="G2842" s="9" t="str">
        <f aca="false">IF($A2842="","",IF(COUNTIF('3. Layout Parts'!$A$2:$A$3001,$A2842)=0,"NOT ON BOARD","OK"))</f>
        <v/>
      </c>
    </row>
    <row r="2843" customFormat="false" ht="15" hidden="false" customHeight="false" outlineLevel="0" collapsed="false">
      <c r="A2843" s="14"/>
      <c r="B2843" s="14"/>
      <c r="C2843" s="15"/>
      <c r="D2843" s="15"/>
      <c r="E2843" s="15"/>
      <c r="F2843" s="9" t="str">
        <f aca="false">IF($A2843="","",IF(COUNTIF($A$2:$A$3001,$A2843)&gt;1,"DUPLICATE",""))</f>
        <v/>
      </c>
      <c r="G2843" s="9" t="str">
        <f aca="false">IF($A2843="","",IF(COUNTIF('3. Layout Parts'!$A$2:$A$3001,$A2843)=0,"NOT ON BOARD","OK"))</f>
        <v/>
      </c>
    </row>
    <row r="2844" customFormat="false" ht="15" hidden="false" customHeight="false" outlineLevel="0" collapsed="false">
      <c r="A2844" s="14"/>
      <c r="B2844" s="14"/>
      <c r="C2844" s="15"/>
      <c r="D2844" s="15"/>
      <c r="E2844" s="15"/>
      <c r="F2844" s="9" t="str">
        <f aca="false">IF($A2844="","",IF(COUNTIF($A$2:$A$3001,$A2844)&gt;1,"DUPLICATE",""))</f>
        <v/>
      </c>
      <c r="G2844" s="9" t="str">
        <f aca="false">IF($A2844="","",IF(COUNTIF('3. Layout Parts'!$A$2:$A$3001,$A2844)=0,"NOT ON BOARD","OK"))</f>
        <v/>
      </c>
    </row>
    <row r="2845" customFormat="false" ht="15" hidden="false" customHeight="false" outlineLevel="0" collapsed="false">
      <c r="A2845" s="14"/>
      <c r="B2845" s="14"/>
      <c r="C2845" s="15"/>
      <c r="D2845" s="15"/>
      <c r="E2845" s="15"/>
      <c r="F2845" s="9" t="str">
        <f aca="false">IF($A2845="","",IF(COUNTIF($A$2:$A$3001,$A2845)&gt;1,"DUPLICATE",""))</f>
        <v/>
      </c>
      <c r="G2845" s="9" t="str">
        <f aca="false">IF($A2845="","",IF(COUNTIF('3. Layout Parts'!$A$2:$A$3001,$A2845)=0,"NOT ON BOARD","OK"))</f>
        <v/>
      </c>
    </row>
    <row r="2846" customFormat="false" ht="15" hidden="false" customHeight="false" outlineLevel="0" collapsed="false">
      <c r="A2846" s="14"/>
      <c r="B2846" s="14"/>
      <c r="C2846" s="15"/>
      <c r="D2846" s="15"/>
      <c r="E2846" s="15"/>
      <c r="F2846" s="9" t="str">
        <f aca="false">IF($A2846="","",IF(COUNTIF($A$2:$A$3001,$A2846)&gt;1,"DUPLICATE",""))</f>
        <v/>
      </c>
      <c r="G2846" s="9" t="str">
        <f aca="false">IF($A2846="","",IF(COUNTIF('3. Layout Parts'!$A$2:$A$3001,$A2846)=0,"NOT ON BOARD","OK"))</f>
        <v/>
      </c>
    </row>
    <row r="2847" customFormat="false" ht="15" hidden="false" customHeight="false" outlineLevel="0" collapsed="false">
      <c r="A2847" s="14"/>
      <c r="B2847" s="14"/>
      <c r="C2847" s="15"/>
      <c r="D2847" s="15"/>
      <c r="E2847" s="15"/>
      <c r="F2847" s="9" t="str">
        <f aca="false">IF($A2847="","",IF(COUNTIF($A$2:$A$3001,$A2847)&gt;1,"DUPLICATE",""))</f>
        <v/>
      </c>
      <c r="G2847" s="9" t="str">
        <f aca="false">IF($A2847="","",IF(COUNTIF('3. Layout Parts'!$A$2:$A$3001,$A2847)=0,"NOT ON BOARD","OK"))</f>
        <v/>
      </c>
    </row>
    <row r="2848" customFormat="false" ht="15" hidden="false" customHeight="false" outlineLevel="0" collapsed="false">
      <c r="A2848" s="14"/>
      <c r="B2848" s="14"/>
      <c r="C2848" s="15"/>
      <c r="D2848" s="15"/>
      <c r="E2848" s="15"/>
      <c r="F2848" s="9" t="str">
        <f aca="false">IF($A2848="","",IF(COUNTIF($A$2:$A$3001,$A2848)&gt;1,"DUPLICATE",""))</f>
        <v/>
      </c>
      <c r="G2848" s="9" t="str">
        <f aca="false">IF($A2848="","",IF(COUNTIF('3. Layout Parts'!$A$2:$A$3001,$A2848)=0,"NOT ON BOARD","OK"))</f>
        <v/>
      </c>
    </row>
    <row r="2849" customFormat="false" ht="15" hidden="false" customHeight="false" outlineLevel="0" collapsed="false">
      <c r="A2849" s="14"/>
      <c r="B2849" s="14"/>
      <c r="C2849" s="15"/>
      <c r="D2849" s="15"/>
      <c r="E2849" s="15"/>
      <c r="F2849" s="9" t="str">
        <f aca="false">IF($A2849="","",IF(COUNTIF($A$2:$A$3001,$A2849)&gt;1,"DUPLICATE",""))</f>
        <v/>
      </c>
      <c r="G2849" s="9" t="str">
        <f aca="false">IF($A2849="","",IF(COUNTIF('3. Layout Parts'!$A$2:$A$3001,$A2849)=0,"NOT ON BOARD","OK"))</f>
        <v/>
      </c>
    </row>
    <row r="2850" customFormat="false" ht="15" hidden="false" customHeight="false" outlineLevel="0" collapsed="false">
      <c r="A2850" s="14"/>
      <c r="B2850" s="14"/>
      <c r="C2850" s="15"/>
      <c r="D2850" s="15"/>
      <c r="E2850" s="15"/>
      <c r="F2850" s="9" t="str">
        <f aca="false">IF($A2850="","",IF(COUNTIF($A$2:$A$3001,$A2850)&gt;1,"DUPLICATE",""))</f>
        <v/>
      </c>
      <c r="G2850" s="9" t="str">
        <f aca="false">IF($A2850="","",IF(COUNTIF('3. Layout Parts'!$A$2:$A$3001,$A2850)=0,"NOT ON BOARD","OK"))</f>
        <v/>
      </c>
    </row>
    <row r="2851" customFormat="false" ht="15" hidden="false" customHeight="false" outlineLevel="0" collapsed="false">
      <c r="A2851" s="14"/>
      <c r="B2851" s="14"/>
      <c r="C2851" s="15"/>
      <c r="D2851" s="15"/>
      <c r="E2851" s="15"/>
      <c r="F2851" s="9" t="str">
        <f aca="false">IF($A2851="","",IF(COUNTIF($A$2:$A$3001,$A2851)&gt;1,"DUPLICATE",""))</f>
        <v/>
      </c>
      <c r="G2851" s="9" t="str">
        <f aca="false">IF($A2851="","",IF(COUNTIF('3. Layout Parts'!$A$2:$A$3001,$A2851)=0,"NOT ON BOARD","OK"))</f>
        <v/>
      </c>
    </row>
    <row r="2852" customFormat="false" ht="15" hidden="false" customHeight="false" outlineLevel="0" collapsed="false">
      <c r="A2852" s="14"/>
      <c r="B2852" s="14"/>
      <c r="C2852" s="15"/>
      <c r="D2852" s="15"/>
      <c r="E2852" s="15"/>
      <c r="F2852" s="9" t="str">
        <f aca="false">IF($A2852="","",IF(COUNTIF($A$2:$A$3001,$A2852)&gt;1,"DUPLICATE",""))</f>
        <v/>
      </c>
      <c r="G2852" s="9" t="str">
        <f aca="false">IF($A2852="","",IF(COUNTIF('3. Layout Parts'!$A$2:$A$3001,$A2852)=0,"NOT ON BOARD","OK"))</f>
        <v/>
      </c>
    </row>
    <row r="2853" customFormat="false" ht="15" hidden="false" customHeight="false" outlineLevel="0" collapsed="false">
      <c r="A2853" s="14"/>
      <c r="B2853" s="14"/>
      <c r="C2853" s="15"/>
      <c r="D2853" s="15"/>
      <c r="E2853" s="15"/>
      <c r="F2853" s="9" t="str">
        <f aca="false">IF($A2853="","",IF(COUNTIF($A$2:$A$3001,$A2853)&gt;1,"DUPLICATE",""))</f>
        <v/>
      </c>
      <c r="G2853" s="9" t="str">
        <f aca="false">IF($A2853="","",IF(COUNTIF('3. Layout Parts'!$A$2:$A$3001,$A2853)=0,"NOT ON BOARD","OK"))</f>
        <v/>
      </c>
    </row>
    <row r="2854" customFormat="false" ht="15" hidden="false" customHeight="false" outlineLevel="0" collapsed="false">
      <c r="A2854" s="14"/>
      <c r="B2854" s="14"/>
      <c r="C2854" s="15"/>
      <c r="D2854" s="15"/>
      <c r="E2854" s="15"/>
      <c r="F2854" s="9" t="str">
        <f aca="false">IF($A2854="","",IF(COUNTIF($A$2:$A$3001,$A2854)&gt;1,"DUPLICATE",""))</f>
        <v/>
      </c>
      <c r="G2854" s="9" t="str">
        <f aca="false">IF($A2854="","",IF(COUNTIF('3. Layout Parts'!$A$2:$A$3001,$A2854)=0,"NOT ON BOARD","OK"))</f>
        <v/>
      </c>
    </row>
    <row r="2855" customFormat="false" ht="15" hidden="false" customHeight="false" outlineLevel="0" collapsed="false">
      <c r="A2855" s="14"/>
      <c r="B2855" s="14"/>
      <c r="C2855" s="15"/>
      <c r="D2855" s="15"/>
      <c r="E2855" s="15"/>
      <c r="F2855" s="9" t="str">
        <f aca="false">IF($A2855="","",IF(COUNTIF($A$2:$A$3001,$A2855)&gt;1,"DUPLICATE",""))</f>
        <v/>
      </c>
      <c r="G2855" s="9" t="str">
        <f aca="false">IF($A2855="","",IF(COUNTIF('3. Layout Parts'!$A$2:$A$3001,$A2855)=0,"NOT ON BOARD","OK"))</f>
        <v/>
      </c>
    </row>
    <row r="2856" customFormat="false" ht="15" hidden="false" customHeight="false" outlineLevel="0" collapsed="false">
      <c r="A2856" s="14"/>
      <c r="B2856" s="14"/>
      <c r="C2856" s="15"/>
      <c r="D2856" s="15"/>
      <c r="E2856" s="15"/>
      <c r="F2856" s="9" t="str">
        <f aca="false">IF($A2856="","",IF(COUNTIF($A$2:$A$3001,$A2856)&gt;1,"DUPLICATE",""))</f>
        <v/>
      </c>
      <c r="G2856" s="9" t="str">
        <f aca="false">IF($A2856="","",IF(COUNTIF('3. Layout Parts'!$A$2:$A$3001,$A2856)=0,"NOT ON BOARD","OK"))</f>
        <v/>
      </c>
    </row>
    <row r="2857" customFormat="false" ht="15" hidden="false" customHeight="false" outlineLevel="0" collapsed="false">
      <c r="A2857" s="14"/>
      <c r="B2857" s="14"/>
      <c r="C2857" s="15"/>
      <c r="D2857" s="15"/>
      <c r="E2857" s="15"/>
      <c r="F2857" s="9" t="str">
        <f aca="false">IF($A2857="","",IF(COUNTIF($A$2:$A$3001,$A2857)&gt;1,"DUPLICATE",""))</f>
        <v/>
      </c>
      <c r="G2857" s="9" t="str">
        <f aca="false">IF($A2857="","",IF(COUNTIF('3. Layout Parts'!$A$2:$A$3001,$A2857)=0,"NOT ON BOARD","OK"))</f>
        <v/>
      </c>
    </row>
    <row r="2858" customFormat="false" ht="15" hidden="false" customHeight="false" outlineLevel="0" collapsed="false">
      <c r="A2858" s="14"/>
      <c r="B2858" s="14"/>
      <c r="C2858" s="15"/>
      <c r="D2858" s="15"/>
      <c r="E2858" s="15"/>
      <c r="F2858" s="9" t="str">
        <f aca="false">IF($A2858="","",IF(COUNTIF($A$2:$A$3001,$A2858)&gt;1,"DUPLICATE",""))</f>
        <v/>
      </c>
      <c r="G2858" s="9" t="str">
        <f aca="false">IF($A2858="","",IF(COUNTIF('3. Layout Parts'!$A$2:$A$3001,$A2858)=0,"NOT ON BOARD","OK"))</f>
        <v/>
      </c>
    </row>
    <row r="2859" customFormat="false" ht="15" hidden="false" customHeight="false" outlineLevel="0" collapsed="false">
      <c r="A2859" s="14"/>
      <c r="B2859" s="14"/>
      <c r="C2859" s="15"/>
      <c r="D2859" s="15"/>
      <c r="E2859" s="15"/>
      <c r="F2859" s="9" t="str">
        <f aca="false">IF($A2859="","",IF(COUNTIF($A$2:$A$3001,$A2859)&gt;1,"DUPLICATE",""))</f>
        <v/>
      </c>
      <c r="G2859" s="9" t="str">
        <f aca="false">IF($A2859="","",IF(COUNTIF('3. Layout Parts'!$A$2:$A$3001,$A2859)=0,"NOT ON BOARD","OK"))</f>
        <v/>
      </c>
    </row>
    <row r="2860" customFormat="false" ht="15" hidden="false" customHeight="false" outlineLevel="0" collapsed="false">
      <c r="A2860" s="14"/>
      <c r="B2860" s="14"/>
      <c r="C2860" s="15"/>
      <c r="D2860" s="15"/>
      <c r="E2860" s="15"/>
      <c r="F2860" s="9" t="str">
        <f aca="false">IF($A2860="","",IF(COUNTIF($A$2:$A$3001,$A2860)&gt;1,"DUPLICATE",""))</f>
        <v/>
      </c>
      <c r="G2860" s="9" t="str">
        <f aca="false">IF($A2860="","",IF(COUNTIF('3. Layout Parts'!$A$2:$A$3001,$A2860)=0,"NOT ON BOARD","OK"))</f>
        <v/>
      </c>
    </row>
    <row r="2861" customFormat="false" ht="15" hidden="false" customHeight="false" outlineLevel="0" collapsed="false">
      <c r="A2861" s="14"/>
      <c r="B2861" s="14"/>
      <c r="C2861" s="15"/>
      <c r="D2861" s="15"/>
      <c r="E2861" s="15"/>
      <c r="F2861" s="9" t="str">
        <f aca="false">IF($A2861="","",IF(COUNTIF($A$2:$A$3001,$A2861)&gt;1,"DUPLICATE",""))</f>
        <v/>
      </c>
      <c r="G2861" s="9" t="str">
        <f aca="false">IF($A2861="","",IF(COUNTIF('3. Layout Parts'!$A$2:$A$3001,$A2861)=0,"NOT ON BOARD","OK"))</f>
        <v/>
      </c>
    </row>
    <row r="2862" customFormat="false" ht="15" hidden="false" customHeight="false" outlineLevel="0" collapsed="false">
      <c r="A2862" s="14"/>
      <c r="B2862" s="14"/>
      <c r="C2862" s="15"/>
      <c r="D2862" s="15"/>
      <c r="E2862" s="15"/>
      <c r="F2862" s="9" t="str">
        <f aca="false">IF($A2862="","",IF(COUNTIF($A$2:$A$3001,$A2862)&gt;1,"DUPLICATE",""))</f>
        <v/>
      </c>
      <c r="G2862" s="9" t="str">
        <f aca="false">IF($A2862="","",IF(COUNTIF('3. Layout Parts'!$A$2:$A$3001,$A2862)=0,"NOT ON BOARD","OK"))</f>
        <v/>
      </c>
    </row>
    <row r="2863" customFormat="false" ht="15" hidden="false" customHeight="false" outlineLevel="0" collapsed="false">
      <c r="A2863" s="14"/>
      <c r="B2863" s="14"/>
      <c r="C2863" s="15"/>
      <c r="D2863" s="15"/>
      <c r="E2863" s="15"/>
      <c r="F2863" s="9" t="str">
        <f aca="false">IF($A2863="","",IF(COUNTIF($A$2:$A$3001,$A2863)&gt;1,"DUPLICATE",""))</f>
        <v/>
      </c>
      <c r="G2863" s="9" t="str">
        <f aca="false">IF($A2863="","",IF(COUNTIF('3. Layout Parts'!$A$2:$A$3001,$A2863)=0,"NOT ON BOARD","OK"))</f>
        <v/>
      </c>
    </row>
    <row r="2864" customFormat="false" ht="15" hidden="false" customHeight="false" outlineLevel="0" collapsed="false">
      <c r="A2864" s="14"/>
      <c r="B2864" s="14"/>
      <c r="C2864" s="15"/>
      <c r="D2864" s="15"/>
      <c r="E2864" s="15"/>
      <c r="F2864" s="9" t="str">
        <f aca="false">IF($A2864="","",IF(COUNTIF($A$2:$A$3001,$A2864)&gt;1,"DUPLICATE",""))</f>
        <v/>
      </c>
      <c r="G2864" s="9" t="str">
        <f aca="false">IF($A2864="","",IF(COUNTIF('3. Layout Parts'!$A$2:$A$3001,$A2864)=0,"NOT ON BOARD","OK"))</f>
        <v/>
      </c>
    </row>
    <row r="2865" customFormat="false" ht="15" hidden="false" customHeight="false" outlineLevel="0" collapsed="false">
      <c r="A2865" s="14"/>
      <c r="B2865" s="14"/>
      <c r="C2865" s="15"/>
      <c r="D2865" s="15"/>
      <c r="E2865" s="15"/>
      <c r="F2865" s="9" t="str">
        <f aca="false">IF($A2865="","",IF(COUNTIF($A$2:$A$3001,$A2865)&gt;1,"DUPLICATE",""))</f>
        <v/>
      </c>
      <c r="G2865" s="9" t="str">
        <f aca="false">IF($A2865="","",IF(COUNTIF('3. Layout Parts'!$A$2:$A$3001,$A2865)=0,"NOT ON BOARD","OK"))</f>
        <v/>
      </c>
    </row>
    <row r="2866" customFormat="false" ht="15" hidden="false" customHeight="false" outlineLevel="0" collapsed="false">
      <c r="A2866" s="14"/>
      <c r="B2866" s="14"/>
      <c r="C2866" s="15"/>
      <c r="D2866" s="15"/>
      <c r="E2866" s="15"/>
      <c r="F2866" s="9" t="str">
        <f aca="false">IF($A2866="","",IF(COUNTIF($A$2:$A$3001,$A2866)&gt;1,"DUPLICATE",""))</f>
        <v/>
      </c>
      <c r="G2866" s="9" t="str">
        <f aca="false">IF($A2866="","",IF(COUNTIF('3. Layout Parts'!$A$2:$A$3001,$A2866)=0,"NOT ON BOARD","OK"))</f>
        <v/>
      </c>
    </row>
    <row r="2867" customFormat="false" ht="15" hidden="false" customHeight="false" outlineLevel="0" collapsed="false">
      <c r="A2867" s="14"/>
      <c r="B2867" s="14"/>
      <c r="C2867" s="15"/>
      <c r="D2867" s="15"/>
      <c r="E2867" s="15"/>
      <c r="F2867" s="9" t="str">
        <f aca="false">IF($A2867="","",IF(COUNTIF($A$2:$A$3001,$A2867)&gt;1,"DUPLICATE",""))</f>
        <v/>
      </c>
      <c r="G2867" s="9" t="str">
        <f aca="false">IF($A2867="","",IF(COUNTIF('3. Layout Parts'!$A$2:$A$3001,$A2867)=0,"NOT ON BOARD","OK"))</f>
        <v/>
      </c>
    </row>
    <row r="2868" customFormat="false" ht="15" hidden="false" customHeight="false" outlineLevel="0" collapsed="false">
      <c r="A2868" s="14"/>
      <c r="B2868" s="14"/>
      <c r="C2868" s="15"/>
      <c r="D2868" s="15"/>
      <c r="E2868" s="15"/>
      <c r="F2868" s="9" t="str">
        <f aca="false">IF($A2868="","",IF(COUNTIF($A$2:$A$3001,$A2868)&gt;1,"DUPLICATE",""))</f>
        <v/>
      </c>
      <c r="G2868" s="9" t="str">
        <f aca="false">IF($A2868="","",IF(COUNTIF('3. Layout Parts'!$A$2:$A$3001,$A2868)=0,"NOT ON BOARD","OK"))</f>
        <v/>
      </c>
    </row>
    <row r="2869" customFormat="false" ht="15" hidden="false" customHeight="false" outlineLevel="0" collapsed="false">
      <c r="A2869" s="14"/>
      <c r="B2869" s="14"/>
      <c r="C2869" s="15"/>
      <c r="D2869" s="15"/>
      <c r="E2869" s="15"/>
      <c r="F2869" s="9" t="str">
        <f aca="false">IF($A2869="","",IF(COUNTIF($A$2:$A$3001,$A2869)&gt;1,"DUPLICATE",""))</f>
        <v/>
      </c>
      <c r="G2869" s="9" t="str">
        <f aca="false">IF($A2869="","",IF(COUNTIF('3. Layout Parts'!$A$2:$A$3001,$A2869)=0,"NOT ON BOARD","OK"))</f>
        <v/>
      </c>
    </row>
    <row r="2870" customFormat="false" ht="15" hidden="false" customHeight="false" outlineLevel="0" collapsed="false">
      <c r="A2870" s="14"/>
      <c r="B2870" s="14"/>
      <c r="C2870" s="15"/>
      <c r="D2870" s="15"/>
      <c r="E2870" s="15"/>
      <c r="F2870" s="9" t="str">
        <f aca="false">IF($A2870="","",IF(COUNTIF($A$2:$A$3001,$A2870)&gt;1,"DUPLICATE",""))</f>
        <v/>
      </c>
      <c r="G2870" s="9" t="str">
        <f aca="false">IF($A2870="","",IF(COUNTIF('3. Layout Parts'!$A$2:$A$3001,$A2870)=0,"NOT ON BOARD","OK"))</f>
        <v/>
      </c>
    </row>
    <row r="2871" customFormat="false" ht="15" hidden="false" customHeight="false" outlineLevel="0" collapsed="false">
      <c r="A2871" s="14"/>
      <c r="B2871" s="14"/>
      <c r="C2871" s="15"/>
      <c r="D2871" s="15"/>
      <c r="E2871" s="15"/>
      <c r="F2871" s="9" t="str">
        <f aca="false">IF($A2871="","",IF(COUNTIF($A$2:$A$3001,$A2871)&gt;1,"DUPLICATE",""))</f>
        <v/>
      </c>
      <c r="G2871" s="9" t="str">
        <f aca="false">IF($A2871="","",IF(COUNTIF('3. Layout Parts'!$A$2:$A$3001,$A2871)=0,"NOT ON BOARD","OK"))</f>
        <v/>
      </c>
    </row>
    <row r="2872" customFormat="false" ht="15" hidden="false" customHeight="false" outlineLevel="0" collapsed="false">
      <c r="A2872" s="14"/>
      <c r="B2872" s="14"/>
      <c r="C2872" s="15"/>
      <c r="D2872" s="15"/>
      <c r="E2872" s="15"/>
      <c r="F2872" s="9" t="str">
        <f aca="false">IF($A2872="","",IF(COUNTIF($A$2:$A$3001,$A2872)&gt;1,"DUPLICATE",""))</f>
        <v/>
      </c>
      <c r="G2872" s="9" t="str">
        <f aca="false">IF($A2872="","",IF(COUNTIF('3. Layout Parts'!$A$2:$A$3001,$A2872)=0,"NOT ON BOARD","OK"))</f>
        <v/>
      </c>
    </row>
    <row r="2873" customFormat="false" ht="15" hidden="false" customHeight="false" outlineLevel="0" collapsed="false">
      <c r="A2873" s="14"/>
      <c r="B2873" s="14"/>
      <c r="C2873" s="15"/>
      <c r="D2873" s="15"/>
      <c r="E2873" s="15"/>
      <c r="F2873" s="9" t="str">
        <f aca="false">IF($A2873="","",IF(COUNTIF($A$2:$A$3001,$A2873)&gt;1,"DUPLICATE",""))</f>
        <v/>
      </c>
      <c r="G2873" s="9" t="str">
        <f aca="false">IF($A2873="","",IF(COUNTIF('3. Layout Parts'!$A$2:$A$3001,$A2873)=0,"NOT ON BOARD","OK"))</f>
        <v/>
      </c>
    </row>
    <row r="2874" customFormat="false" ht="15" hidden="false" customHeight="false" outlineLevel="0" collapsed="false">
      <c r="A2874" s="14"/>
      <c r="B2874" s="14"/>
      <c r="C2874" s="15"/>
      <c r="D2874" s="15"/>
      <c r="E2874" s="15"/>
      <c r="F2874" s="9" t="str">
        <f aca="false">IF($A2874="","",IF(COUNTIF($A$2:$A$3001,$A2874)&gt;1,"DUPLICATE",""))</f>
        <v/>
      </c>
      <c r="G2874" s="9" t="str">
        <f aca="false">IF($A2874="","",IF(COUNTIF('3. Layout Parts'!$A$2:$A$3001,$A2874)=0,"NOT ON BOARD","OK"))</f>
        <v/>
      </c>
    </row>
    <row r="2875" customFormat="false" ht="15" hidden="false" customHeight="false" outlineLevel="0" collapsed="false">
      <c r="A2875" s="14"/>
      <c r="B2875" s="14"/>
      <c r="C2875" s="15"/>
      <c r="D2875" s="15"/>
      <c r="E2875" s="15"/>
      <c r="F2875" s="9" t="str">
        <f aca="false">IF($A2875="","",IF(COUNTIF($A$2:$A$3001,$A2875)&gt;1,"DUPLICATE",""))</f>
        <v/>
      </c>
      <c r="G2875" s="9" t="str">
        <f aca="false">IF($A2875="","",IF(COUNTIF('3. Layout Parts'!$A$2:$A$3001,$A2875)=0,"NOT ON BOARD","OK"))</f>
        <v/>
      </c>
    </row>
    <row r="2876" customFormat="false" ht="15" hidden="false" customHeight="false" outlineLevel="0" collapsed="false">
      <c r="A2876" s="14"/>
      <c r="B2876" s="14"/>
      <c r="C2876" s="15"/>
      <c r="D2876" s="15"/>
      <c r="E2876" s="15"/>
      <c r="F2876" s="9" t="str">
        <f aca="false">IF($A2876="","",IF(COUNTIF($A$2:$A$3001,$A2876)&gt;1,"DUPLICATE",""))</f>
        <v/>
      </c>
      <c r="G2876" s="9" t="str">
        <f aca="false">IF($A2876="","",IF(COUNTIF('3. Layout Parts'!$A$2:$A$3001,$A2876)=0,"NOT ON BOARD","OK"))</f>
        <v/>
      </c>
    </row>
    <row r="2877" customFormat="false" ht="15" hidden="false" customHeight="false" outlineLevel="0" collapsed="false">
      <c r="A2877" s="14"/>
      <c r="B2877" s="14"/>
      <c r="C2877" s="15"/>
      <c r="D2877" s="15"/>
      <c r="E2877" s="15"/>
      <c r="F2877" s="9" t="str">
        <f aca="false">IF($A2877="","",IF(COUNTIF($A$2:$A$3001,$A2877)&gt;1,"DUPLICATE",""))</f>
        <v/>
      </c>
      <c r="G2877" s="9" t="str">
        <f aca="false">IF($A2877="","",IF(COUNTIF('3. Layout Parts'!$A$2:$A$3001,$A2877)=0,"NOT ON BOARD","OK"))</f>
        <v/>
      </c>
    </row>
    <row r="2878" customFormat="false" ht="15" hidden="false" customHeight="false" outlineLevel="0" collapsed="false">
      <c r="A2878" s="14"/>
      <c r="B2878" s="14"/>
      <c r="C2878" s="15"/>
      <c r="D2878" s="15"/>
      <c r="E2878" s="15"/>
      <c r="F2878" s="9" t="str">
        <f aca="false">IF($A2878="","",IF(COUNTIF($A$2:$A$3001,$A2878)&gt;1,"DUPLICATE",""))</f>
        <v/>
      </c>
      <c r="G2878" s="9" t="str">
        <f aca="false">IF($A2878="","",IF(COUNTIF('3. Layout Parts'!$A$2:$A$3001,$A2878)=0,"NOT ON BOARD","OK"))</f>
        <v/>
      </c>
    </row>
    <row r="2879" customFormat="false" ht="15" hidden="false" customHeight="false" outlineLevel="0" collapsed="false">
      <c r="A2879" s="14"/>
      <c r="B2879" s="14"/>
      <c r="C2879" s="15"/>
      <c r="D2879" s="15"/>
      <c r="E2879" s="15"/>
      <c r="F2879" s="9" t="str">
        <f aca="false">IF($A2879="","",IF(COUNTIF($A$2:$A$3001,$A2879)&gt;1,"DUPLICATE",""))</f>
        <v/>
      </c>
      <c r="G2879" s="9" t="str">
        <f aca="false">IF($A2879="","",IF(COUNTIF('3. Layout Parts'!$A$2:$A$3001,$A2879)=0,"NOT ON BOARD","OK"))</f>
        <v/>
      </c>
    </row>
    <row r="2880" customFormat="false" ht="15" hidden="false" customHeight="false" outlineLevel="0" collapsed="false">
      <c r="A2880" s="14"/>
      <c r="B2880" s="14"/>
      <c r="C2880" s="15"/>
      <c r="D2880" s="15"/>
      <c r="E2880" s="15"/>
      <c r="F2880" s="9" t="str">
        <f aca="false">IF($A2880="","",IF(COUNTIF($A$2:$A$3001,$A2880)&gt;1,"DUPLICATE",""))</f>
        <v/>
      </c>
      <c r="G2880" s="9" t="str">
        <f aca="false">IF($A2880="","",IF(COUNTIF('3. Layout Parts'!$A$2:$A$3001,$A2880)=0,"NOT ON BOARD","OK"))</f>
        <v/>
      </c>
    </row>
    <row r="2881" customFormat="false" ht="15" hidden="false" customHeight="false" outlineLevel="0" collapsed="false">
      <c r="A2881" s="14"/>
      <c r="B2881" s="14"/>
      <c r="C2881" s="15"/>
      <c r="D2881" s="15"/>
      <c r="E2881" s="15"/>
      <c r="F2881" s="9" t="str">
        <f aca="false">IF($A2881="","",IF(COUNTIF($A$2:$A$3001,$A2881)&gt;1,"DUPLICATE",""))</f>
        <v/>
      </c>
      <c r="G2881" s="9" t="str">
        <f aca="false">IF($A2881="","",IF(COUNTIF('3. Layout Parts'!$A$2:$A$3001,$A2881)=0,"NOT ON BOARD","OK"))</f>
        <v/>
      </c>
    </row>
    <row r="2882" customFormat="false" ht="15" hidden="false" customHeight="false" outlineLevel="0" collapsed="false">
      <c r="A2882" s="14"/>
      <c r="B2882" s="14"/>
      <c r="C2882" s="15"/>
      <c r="D2882" s="15"/>
      <c r="E2882" s="15"/>
      <c r="F2882" s="9" t="str">
        <f aca="false">IF($A2882="","",IF(COUNTIF($A$2:$A$3001,$A2882)&gt;1,"DUPLICATE",""))</f>
        <v/>
      </c>
      <c r="G2882" s="9" t="str">
        <f aca="false">IF($A2882="","",IF(COUNTIF('3. Layout Parts'!$A$2:$A$3001,$A2882)=0,"NOT ON BOARD","OK"))</f>
        <v/>
      </c>
    </row>
    <row r="2883" customFormat="false" ht="15" hidden="false" customHeight="false" outlineLevel="0" collapsed="false">
      <c r="A2883" s="14"/>
      <c r="B2883" s="14"/>
      <c r="C2883" s="15"/>
      <c r="D2883" s="15"/>
      <c r="E2883" s="15"/>
      <c r="F2883" s="9" t="str">
        <f aca="false">IF($A2883="","",IF(COUNTIF($A$2:$A$3001,$A2883)&gt;1,"DUPLICATE",""))</f>
        <v/>
      </c>
      <c r="G2883" s="9" t="str">
        <f aca="false">IF($A2883="","",IF(COUNTIF('3. Layout Parts'!$A$2:$A$3001,$A2883)=0,"NOT ON BOARD","OK"))</f>
        <v/>
      </c>
    </row>
    <row r="2884" customFormat="false" ht="15" hidden="false" customHeight="false" outlineLevel="0" collapsed="false">
      <c r="A2884" s="14"/>
      <c r="B2884" s="14"/>
      <c r="C2884" s="15"/>
      <c r="D2884" s="15"/>
      <c r="E2884" s="15"/>
      <c r="F2884" s="9" t="str">
        <f aca="false">IF($A2884="","",IF(COUNTIF($A$2:$A$3001,$A2884)&gt;1,"DUPLICATE",""))</f>
        <v/>
      </c>
      <c r="G2884" s="9" t="str">
        <f aca="false">IF($A2884="","",IF(COUNTIF('3. Layout Parts'!$A$2:$A$3001,$A2884)=0,"NOT ON BOARD","OK"))</f>
        <v/>
      </c>
    </row>
    <row r="2885" customFormat="false" ht="15" hidden="false" customHeight="false" outlineLevel="0" collapsed="false">
      <c r="A2885" s="14"/>
      <c r="B2885" s="14"/>
      <c r="C2885" s="15"/>
      <c r="D2885" s="15"/>
      <c r="E2885" s="15"/>
      <c r="F2885" s="9" t="str">
        <f aca="false">IF($A2885="","",IF(COUNTIF($A$2:$A$3001,$A2885)&gt;1,"DUPLICATE",""))</f>
        <v/>
      </c>
      <c r="G2885" s="9" t="str">
        <f aca="false">IF($A2885="","",IF(COUNTIF('3. Layout Parts'!$A$2:$A$3001,$A2885)=0,"NOT ON BOARD","OK"))</f>
        <v/>
      </c>
    </row>
    <row r="2886" customFormat="false" ht="15" hidden="false" customHeight="false" outlineLevel="0" collapsed="false">
      <c r="A2886" s="14"/>
      <c r="B2886" s="14"/>
      <c r="C2886" s="15"/>
      <c r="D2886" s="15"/>
      <c r="E2886" s="15"/>
      <c r="F2886" s="9" t="str">
        <f aca="false">IF($A2886="","",IF(COUNTIF($A$2:$A$3001,$A2886)&gt;1,"DUPLICATE",""))</f>
        <v/>
      </c>
      <c r="G2886" s="9" t="str">
        <f aca="false">IF($A2886="","",IF(COUNTIF('3. Layout Parts'!$A$2:$A$3001,$A2886)=0,"NOT ON BOARD","OK"))</f>
        <v/>
      </c>
    </row>
    <row r="2887" customFormat="false" ht="15" hidden="false" customHeight="false" outlineLevel="0" collapsed="false">
      <c r="A2887" s="14"/>
      <c r="B2887" s="14"/>
      <c r="C2887" s="15"/>
      <c r="D2887" s="15"/>
      <c r="E2887" s="15"/>
      <c r="F2887" s="9" t="str">
        <f aca="false">IF($A2887="","",IF(COUNTIF($A$2:$A$3001,$A2887)&gt;1,"DUPLICATE",""))</f>
        <v/>
      </c>
      <c r="G2887" s="9" t="str">
        <f aca="false">IF($A2887="","",IF(COUNTIF('3. Layout Parts'!$A$2:$A$3001,$A2887)=0,"NOT ON BOARD","OK"))</f>
        <v/>
      </c>
    </row>
    <row r="2888" customFormat="false" ht="15" hidden="false" customHeight="false" outlineLevel="0" collapsed="false">
      <c r="A2888" s="14"/>
      <c r="B2888" s="14"/>
      <c r="C2888" s="15"/>
      <c r="D2888" s="15"/>
      <c r="E2888" s="15"/>
      <c r="F2888" s="9" t="str">
        <f aca="false">IF($A2888="","",IF(COUNTIF($A$2:$A$3001,$A2888)&gt;1,"DUPLICATE",""))</f>
        <v/>
      </c>
      <c r="G2888" s="9" t="str">
        <f aca="false">IF($A2888="","",IF(COUNTIF('3. Layout Parts'!$A$2:$A$3001,$A2888)=0,"NOT ON BOARD","OK"))</f>
        <v/>
      </c>
    </row>
    <row r="2889" customFormat="false" ht="15" hidden="false" customHeight="false" outlineLevel="0" collapsed="false">
      <c r="A2889" s="14"/>
      <c r="B2889" s="14"/>
      <c r="C2889" s="15"/>
      <c r="D2889" s="15"/>
      <c r="E2889" s="15"/>
      <c r="F2889" s="9" t="str">
        <f aca="false">IF($A2889="","",IF(COUNTIF($A$2:$A$3001,$A2889)&gt;1,"DUPLICATE",""))</f>
        <v/>
      </c>
      <c r="G2889" s="9" t="str">
        <f aca="false">IF($A2889="","",IF(COUNTIF('3. Layout Parts'!$A$2:$A$3001,$A2889)=0,"NOT ON BOARD","OK"))</f>
        <v/>
      </c>
    </row>
    <row r="2890" customFormat="false" ht="15" hidden="false" customHeight="false" outlineLevel="0" collapsed="false">
      <c r="A2890" s="14"/>
      <c r="B2890" s="14"/>
      <c r="C2890" s="15"/>
      <c r="D2890" s="15"/>
      <c r="E2890" s="15"/>
      <c r="F2890" s="9" t="str">
        <f aca="false">IF($A2890="","",IF(COUNTIF($A$2:$A$3001,$A2890)&gt;1,"DUPLICATE",""))</f>
        <v/>
      </c>
      <c r="G2890" s="9" t="str">
        <f aca="false">IF($A2890="","",IF(COUNTIF('3. Layout Parts'!$A$2:$A$3001,$A2890)=0,"NOT ON BOARD","OK"))</f>
        <v/>
      </c>
    </row>
    <row r="2891" customFormat="false" ht="15" hidden="false" customHeight="false" outlineLevel="0" collapsed="false">
      <c r="A2891" s="14"/>
      <c r="B2891" s="14"/>
      <c r="C2891" s="15"/>
      <c r="D2891" s="15"/>
      <c r="E2891" s="15"/>
      <c r="F2891" s="9" t="str">
        <f aca="false">IF($A2891="","",IF(COUNTIF($A$2:$A$3001,$A2891)&gt;1,"DUPLICATE",""))</f>
        <v/>
      </c>
      <c r="G2891" s="9" t="str">
        <f aca="false">IF($A2891="","",IF(COUNTIF('3. Layout Parts'!$A$2:$A$3001,$A2891)=0,"NOT ON BOARD","OK"))</f>
        <v/>
      </c>
    </row>
    <row r="2892" customFormat="false" ht="15" hidden="false" customHeight="false" outlineLevel="0" collapsed="false">
      <c r="A2892" s="14"/>
      <c r="B2892" s="14"/>
      <c r="C2892" s="15"/>
      <c r="D2892" s="15"/>
      <c r="E2892" s="15"/>
      <c r="F2892" s="9" t="str">
        <f aca="false">IF($A2892="","",IF(COUNTIF($A$2:$A$3001,$A2892)&gt;1,"DUPLICATE",""))</f>
        <v/>
      </c>
      <c r="G2892" s="9" t="str">
        <f aca="false">IF($A2892="","",IF(COUNTIF('3. Layout Parts'!$A$2:$A$3001,$A2892)=0,"NOT ON BOARD","OK"))</f>
        <v/>
      </c>
    </row>
    <row r="2893" customFormat="false" ht="15" hidden="false" customHeight="false" outlineLevel="0" collapsed="false">
      <c r="A2893" s="14"/>
      <c r="B2893" s="14"/>
      <c r="C2893" s="15"/>
      <c r="D2893" s="15"/>
      <c r="E2893" s="15"/>
      <c r="F2893" s="9" t="str">
        <f aca="false">IF($A2893="","",IF(COUNTIF($A$2:$A$3001,$A2893)&gt;1,"DUPLICATE",""))</f>
        <v/>
      </c>
      <c r="G2893" s="9" t="str">
        <f aca="false">IF($A2893="","",IF(COUNTIF('3. Layout Parts'!$A$2:$A$3001,$A2893)=0,"NOT ON BOARD","OK"))</f>
        <v/>
      </c>
    </row>
    <row r="2894" customFormat="false" ht="15" hidden="false" customHeight="false" outlineLevel="0" collapsed="false">
      <c r="A2894" s="14"/>
      <c r="B2894" s="14"/>
      <c r="C2894" s="15"/>
      <c r="D2894" s="15"/>
      <c r="E2894" s="15"/>
      <c r="F2894" s="9" t="str">
        <f aca="false">IF($A2894="","",IF(COUNTIF($A$2:$A$3001,$A2894)&gt;1,"DUPLICATE",""))</f>
        <v/>
      </c>
      <c r="G2894" s="9" t="str">
        <f aca="false">IF($A2894="","",IF(COUNTIF('3. Layout Parts'!$A$2:$A$3001,$A2894)=0,"NOT ON BOARD","OK"))</f>
        <v/>
      </c>
    </row>
    <row r="2895" customFormat="false" ht="15" hidden="false" customHeight="false" outlineLevel="0" collapsed="false">
      <c r="A2895" s="14"/>
      <c r="B2895" s="14"/>
      <c r="C2895" s="15"/>
      <c r="D2895" s="15"/>
      <c r="E2895" s="15"/>
      <c r="F2895" s="9" t="str">
        <f aca="false">IF($A2895="","",IF(COUNTIF($A$2:$A$3001,$A2895)&gt;1,"DUPLICATE",""))</f>
        <v/>
      </c>
      <c r="G2895" s="9" t="str">
        <f aca="false">IF($A2895="","",IF(COUNTIF('3. Layout Parts'!$A$2:$A$3001,$A2895)=0,"NOT ON BOARD","OK"))</f>
        <v/>
      </c>
    </row>
    <row r="2896" customFormat="false" ht="15" hidden="false" customHeight="false" outlineLevel="0" collapsed="false">
      <c r="A2896" s="14"/>
      <c r="B2896" s="14"/>
      <c r="C2896" s="15"/>
      <c r="D2896" s="15"/>
      <c r="E2896" s="15"/>
      <c r="F2896" s="9" t="str">
        <f aca="false">IF($A2896="","",IF(COUNTIF($A$2:$A$3001,$A2896)&gt;1,"DUPLICATE",""))</f>
        <v/>
      </c>
      <c r="G2896" s="9" t="str">
        <f aca="false">IF($A2896="","",IF(COUNTIF('3. Layout Parts'!$A$2:$A$3001,$A2896)=0,"NOT ON BOARD","OK"))</f>
        <v/>
      </c>
    </row>
    <row r="2897" customFormat="false" ht="15" hidden="false" customHeight="false" outlineLevel="0" collapsed="false">
      <c r="A2897" s="14"/>
      <c r="B2897" s="14"/>
      <c r="C2897" s="15"/>
      <c r="D2897" s="15"/>
      <c r="E2897" s="15"/>
      <c r="F2897" s="9" t="str">
        <f aca="false">IF($A2897="","",IF(COUNTIF($A$2:$A$3001,$A2897)&gt;1,"DUPLICATE",""))</f>
        <v/>
      </c>
      <c r="G2897" s="9" t="str">
        <f aca="false">IF($A2897="","",IF(COUNTIF('3. Layout Parts'!$A$2:$A$3001,$A2897)=0,"NOT ON BOARD","OK"))</f>
        <v/>
      </c>
    </row>
    <row r="2898" customFormat="false" ht="15" hidden="false" customHeight="false" outlineLevel="0" collapsed="false">
      <c r="A2898" s="14"/>
      <c r="B2898" s="14"/>
      <c r="C2898" s="15"/>
      <c r="D2898" s="15"/>
      <c r="E2898" s="15"/>
      <c r="F2898" s="9" t="str">
        <f aca="false">IF($A2898="","",IF(COUNTIF($A$2:$A$3001,$A2898)&gt;1,"DUPLICATE",""))</f>
        <v/>
      </c>
      <c r="G2898" s="9" t="str">
        <f aca="false">IF($A2898="","",IF(COUNTIF('3. Layout Parts'!$A$2:$A$3001,$A2898)=0,"NOT ON BOARD","OK"))</f>
        <v/>
      </c>
    </row>
    <row r="2899" customFormat="false" ht="15" hidden="false" customHeight="false" outlineLevel="0" collapsed="false">
      <c r="A2899" s="14"/>
      <c r="B2899" s="14"/>
      <c r="C2899" s="15"/>
      <c r="D2899" s="15"/>
      <c r="E2899" s="15"/>
      <c r="F2899" s="9" t="str">
        <f aca="false">IF($A2899="","",IF(COUNTIF($A$2:$A$3001,$A2899)&gt;1,"DUPLICATE",""))</f>
        <v/>
      </c>
      <c r="G2899" s="9" t="str">
        <f aca="false">IF($A2899="","",IF(COUNTIF('3. Layout Parts'!$A$2:$A$3001,$A2899)=0,"NOT ON BOARD","OK"))</f>
        <v/>
      </c>
    </row>
    <row r="2900" customFormat="false" ht="15" hidden="false" customHeight="false" outlineLevel="0" collapsed="false">
      <c r="A2900" s="14"/>
      <c r="B2900" s="14"/>
      <c r="C2900" s="15"/>
      <c r="D2900" s="15"/>
      <c r="E2900" s="15"/>
      <c r="F2900" s="9" t="str">
        <f aca="false">IF($A2900="","",IF(COUNTIF($A$2:$A$3001,$A2900)&gt;1,"DUPLICATE",""))</f>
        <v/>
      </c>
      <c r="G2900" s="9" t="str">
        <f aca="false">IF($A2900="","",IF(COUNTIF('3. Layout Parts'!$A$2:$A$3001,$A2900)=0,"NOT ON BOARD","OK"))</f>
        <v/>
      </c>
    </row>
    <row r="2901" customFormat="false" ht="15" hidden="false" customHeight="false" outlineLevel="0" collapsed="false">
      <c r="A2901" s="14"/>
      <c r="B2901" s="14"/>
      <c r="C2901" s="15"/>
      <c r="D2901" s="15"/>
      <c r="E2901" s="15"/>
      <c r="F2901" s="9" t="str">
        <f aca="false">IF($A2901="","",IF(COUNTIF($A$2:$A$3001,$A2901)&gt;1,"DUPLICATE",""))</f>
        <v/>
      </c>
      <c r="G2901" s="9" t="str">
        <f aca="false">IF($A2901="","",IF(COUNTIF('3. Layout Parts'!$A$2:$A$3001,$A2901)=0,"NOT ON BOARD","OK"))</f>
        <v/>
      </c>
    </row>
    <row r="2902" customFormat="false" ht="15" hidden="false" customHeight="false" outlineLevel="0" collapsed="false">
      <c r="A2902" s="14"/>
      <c r="B2902" s="14"/>
      <c r="C2902" s="15"/>
      <c r="D2902" s="15"/>
      <c r="E2902" s="15"/>
      <c r="F2902" s="9" t="str">
        <f aca="false">IF($A2902="","",IF(COUNTIF($A$2:$A$3001,$A2902)&gt;1,"DUPLICATE",""))</f>
        <v/>
      </c>
      <c r="G2902" s="9" t="str">
        <f aca="false">IF($A2902="","",IF(COUNTIF('3. Layout Parts'!$A$2:$A$3001,$A2902)=0,"NOT ON BOARD","OK"))</f>
        <v/>
      </c>
    </row>
    <row r="2903" customFormat="false" ht="15" hidden="false" customHeight="false" outlineLevel="0" collapsed="false">
      <c r="A2903" s="14"/>
      <c r="B2903" s="14"/>
      <c r="C2903" s="15"/>
      <c r="D2903" s="15"/>
      <c r="E2903" s="15"/>
      <c r="F2903" s="9" t="str">
        <f aca="false">IF($A2903="","",IF(COUNTIF($A$2:$A$3001,$A2903)&gt;1,"DUPLICATE",""))</f>
        <v/>
      </c>
      <c r="G2903" s="9" t="str">
        <f aca="false">IF($A2903="","",IF(COUNTIF('3. Layout Parts'!$A$2:$A$3001,$A2903)=0,"NOT ON BOARD","OK"))</f>
        <v/>
      </c>
    </row>
    <row r="2904" customFormat="false" ht="15" hidden="false" customHeight="false" outlineLevel="0" collapsed="false">
      <c r="A2904" s="14"/>
      <c r="B2904" s="14"/>
      <c r="C2904" s="15"/>
      <c r="D2904" s="15"/>
      <c r="E2904" s="15"/>
      <c r="F2904" s="9" t="str">
        <f aca="false">IF($A2904="","",IF(COUNTIF($A$2:$A$3001,$A2904)&gt;1,"DUPLICATE",""))</f>
        <v/>
      </c>
      <c r="G2904" s="9" t="str">
        <f aca="false">IF($A2904="","",IF(COUNTIF('3. Layout Parts'!$A$2:$A$3001,$A2904)=0,"NOT ON BOARD","OK"))</f>
        <v/>
      </c>
    </row>
    <row r="2905" customFormat="false" ht="15" hidden="false" customHeight="false" outlineLevel="0" collapsed="false">
      <c r="A2905" s="14"/>
      <c r="B2905" s="14"/>
      <c r="C2905" s="15"/>
      <c r="D2905" s="15"/>
      <c r="E2905" s="15"/>
      <c r="F2905" s="9" t="str">
        <f aca="false">IF($A2905="","",IF(COUNTIF($A$2:$A$3001,$A2905)&gt;1,"DUPLICATE",""))</f>
        <v/>
      </c>
      <c r="G2905" s="9" t="str">
        <f aca="false">IF($A2905="","",IF(COUNTIF('3. Layout Parts'!$A$2:$A$3001,$A2905)=0,"NOT ON BOARD","OK"))</f>
        <v/>
      </c>
    </row>
    <row r="2906" customFormat="false" ht="15" hidden="false" customHeight="false" outlineLevel="0" collapsed="false">
      <c r="A2906" s="14"/>
      <c r="B2906" s="14"/>
      <c r="C2906" s="15"/>
      <c r="D2906" s="15"/>
      <c r="E2906" s="15"/>
      <c r="F2906" s="9" t="str">
        <f aca="false">IF($A2906="","",IF(COUNTIF($A$2:$A$3001,$A2906)&gt;1,"DUPLICATE",""))</f>
        <v/>
      </c>
      <c r="G2906" s="9" t="str">
        <f aca="false">IF($A2906="","",IF(COUNTIF('3. Layout Parts'!$A$2:$A$3001,$A2906)=0,"NOT ON BOARD","OK"))</f>
        <v/>
      </c>
    </row>
    <row r="2907" customFormat="false" ht="15" hidden="false" customHeight="false" outlineLevel="0" collapsed="false">
      <c r="A2907" s="14"/>
      <c r="B2907" s="14"/>
      <c r="C2907" s="15"/>
      <c r="D2907" s="15"/>
      <c r="E2907" s="15"/>
      <c r="F2907" s="9" t="str">
        <f aca="false">IF($A2907="","",IF(COUNTIF($A$2:$A$3001,$A2907)&gt;1,"DUPLICATE",""))</f>
        <v/>
      </c>
      <c r="G2907" s="9" t="str">
        <f aca="false">IF($A2907="","",IF(COUNTIF('3. Layout Parts'!$A$2:$A$3001,$A2907)=0,"NOT ON BOARD","OK"))</f>
        <v/>
      </c>
    </row>
    <row r="2908" customFormat="false" ht="15" hidden="false" customHeight="false" outlineLevel="0" collapsed="false">
      <c r="A2908" s="14"/>
      <c r="B2908" s="14"/>
      <c r="C2908" s="15"/>
      <c r="D2908" s="15"/>
      <c r="E2908" s="15"/>
      <c r="F2908" s="9" t="str">
        <f aca="false">IF($A2908="","",IF(COUNTIF($A$2:$A$3001,$A2908)&gt;1,"DUPLICATE",""))</f>
        <v/>
      </c>
      <c r="G2908" s="9" t="str">
        <f aca="false">IF($A2908="","",IF(COUNTIF('3. Layout Parts'!$A$2:$A$3001,$A2908)=0,"NOT ON BOARD","OK"))</f>
        <v/>
      </c>
    </row>
    <row r="2909" customFormat="false" ht="15" hidden="false" customHeight="false" outlineLevel="0" collapsed="false">
      <c r="A2909" s="14"/>
      <c r="B2909" s="14"/>
      <c r="C2909" s="15"/>
      <c r="D2909" s="15"/>
      <c r="E2909" s="15"/>
      <c r="F2909" s="9" t="str">
        <f aca="false">IF($A2909="","",IF(COUNTIF($A$2:$A$3001,$A2909)&gt;1,"DUPLICATE",""))</f>
        <v/>
      </c>
      <c r="G2909" s="9" t="str">
        <f aca="false">IF($A2909="","",IF(COUNTIF('3. Layout Parts'!$A$2:$A$3001,$A2909)=0,"NOT ON BOARD","OK"))</f>
        <v/>
      </c>
    </row>
    <row r="2910" customFormat="false" ht="15" hidden="false" customHeight="false" outlineLevel="0" collapsed="false">
      <c r="A2910" s="14"/>
      <c r="B2910" s="14"/>
      <c r="C2910" s="15"/>
      <c r="D2910" s="15"/>
      <c r="E2910" s="15"/>
      <c r="F2910" s="9" t="str">
        <f aca="false">IF($A2910="","",IF(COUNTIF($A$2:$A$3001,$A2910)&gt;1,"DUPLICATE",""))</f>
        <v/>
      </c>
      <c r="G2910" s="9" t="str">
        <f aca="false">IF($A2910="","",IF(COUNTIF('3. Layout Parts'!$A$2:$A$3001,$A2910)=0,"NOT ON BOARD","OK"))</f>
        <v/>
      </c>
    </row>
    <row r="2911" customFormat="false" ht="15" hidden="false" customHeight="false" outlineLevel="0" collapsed="false">
      <c r="A2911" s="14"/>
      <c r="B2911" s="14"/>
      <c r="C2911" s="15"/>
      <c r="D2911" s="15"/>
      <c r="E2911" s="15"/>
      <c r="F2911" s="9" t="str">
        <f aca="false">IF($A2911="","",IF(COUNTIF($A$2:$A$3001,$A2911)&gt;1,"DUPLICATE",""))</f>
        <v/>
      </c>
      <c r="G2911" s="9" t="str">
        <f aca="false">IF($A2911="","",IF(COUNTIF('3. Layout Parts'!$A$2:$A$3001,$A2911)=0,"NOT ON BOARD","OK"))</f>
        <v/>
      </c>
    </row>
    <row r="2912" customFormat="false" ht="15" hidden="false" customHeight="false" outlineLevel="0" collapsed="false">
      <c r="A2912" s="14"/>
      <c r="B2912" s="14"/>
      <c r="C2912" s="15"/>
      <c r="D2912" s="15"/>
      <c r="E2912" s="15"/>
      <c r="F2912" s="9" t="str">
        <f aca="false">IF($A2912="","",IF(COUNTIF($A$2:$A$3001,$A2912)&gt;1,"DUPLICATE",""))</f>
        <v/>
      </c>
      <c r="G2912" s="9" t="str">
        <f aca="false">IF($A2912="","",IF(COUNTIF('3. Layout Parts'!$A$2:$A$3001,$A2912)=0,"NOT ON BOARD","OK"))</f>
        <v/>
      </c>
    </row>
    <row r="2913" customFormat="false" ht="15" hidden="false" customHeight="false" outlineLevel="0" collapsed="false">
      <c r="A2913" s="14"/>
      <c r="B2913" s="14"/>
      <c r="C2913" s="15"/>
      <c r="D2913" s="15"/>
      <c r="E2913" s="15"/>
      <c r="F2913" s="9" t="str">
        <f aca="false">IF($A2913="","",IF(COUNTIF($A$2:$A$3001,$A2913)&gt;1,"DUPLICATE",""))</f>
        <v/>
      </c>
      <c r="G2913" s="9" t="str">
        <f aca="false">IF($A2913="","",IF(COUNTIF('3. Layout Parts'!$A$2:$A$3001,$A2913)=0,"NOT ON BOARD","OK"))</f>
        <v/>
      </c>
    </row>
    <row r="2914" customFormat="false" ht="15" hidden="false" customHeight="false" outlineLevel="0" collapsed="false">
      <c r="A2914" s="14"/>
      <c r="B2914" s="14"/>
      <c r="C2914" s="15"/>
      <c r="D2914" s="15"/>
      <c r="E2914" s="15"/>
      <c r="F2914" s="9" t="str">
        <f aca="false">IF($A2914="","",IF(COUNTIF($A$2:$A$3001,$A2914)&gt;1,"DUPLICATE",""))</f>
        <v/>
      </c>
      <c r="G2914" s="9" t="str">
        <f aca="false">IF($A2914="","",IF(COUNTIF('3. Layout Parts'!$A$2:$A$3001,$A2914)=0,"NOT ON BOARD","OK"))</f>
        <v/>
      </c>
    </row>
    <row r="2915" customFormat="false" ht="15" hidden="false" customHeight="false" outlineLevel="0" collapsed="false">
      <c r="A2915" s="14"/>
      <c r="B2915" s="14"/>
      <c r="C2915" s="15"/>
      <c r="D2915" s="15"/>
      <c r="E2915" s="15"/>
      <c r="F2915" s="9" t="str">
        <f aca="false">IF($A2915="","",IF(COUNTIF($A$2:$A$3001,$A2915)&gt;1,"DUPLICATE",""))</f>
        <v/>
      </c>
      <c r="G2915" s="9" t="str">
        <f aca="false">IF($A2915="","",IF(COUNTIF('3. Layout Parts'!$A$2:$A$3001,$A2915)=0,"NOT ON BOARD","OK"))</f>
        <v/>
      </c>
    </row>
    <row r="2916" customFormat="false" ht="15" hidden="false" customHeight="false" outlineLevel="0" collapsed="false">
      <c r="A2916" s="14"/>
      <c r="B2916" s="14"/>
      <c r="C2916" s="15"/>
      <c r="D2916" s="15"/>
      <c r="E2916" s="15"/>
      <c r="F2916" s="9" t="str">
        <f aca="false">IF($A2916="","",IF(COUNTIF($A$2:$A$3001,$A2916)&gt;1,"DUPLICATE",""))</f>
        <v/>
      </c>
      <c r="G2916" s="9" t="str">
        <f aca="false">IF($A2916="","",IF(COUNTIF('3. Layout Parts'!$A$2:$A$3001,$A2916)=0,"NOT ON BOARD","OK"))</f>
        <v/>
      </c>
    </row>
    <row r="2917" customFormat="false" ht="15" hidden="false" customHeight="false" outlineLevel="0" collapsed="false">
      <c r="A2917" s="14"/>
      <c r="B2917" s="14"/>
      <c r="C2917" s="15"/>
      <c r="D2917" s="15"/>
      <c r="E2917" s="15"/>
      <c r="F2917" s="9" t="str">
        <f aca="false">IF($A2917="","",IF(COUNTIF($A$2:$A$3001,$A2917)&gt;1,"DUPLICATE",""))</f>
        <v/>
      </c>
      <c r="G2917" s="9" t="str">
        <f aca="false">IF($A2917="","",IF(COUNTIF('3. Layout Parts'!$A$2:$A$3001,$A2917)=0,"NOT ON BOARD","OK"))</f>
        <v/>
      </c>
    </row>
    <row r="2918" customFormat="false" ht="15" hidden="false" customHeight="false" outlineLevel="0" collapsed="false">
      <c r="A2918" s="14"/>
      <c r="B2918" s="14"/>
      <c r="C2918" s="15"/>
      <c r="D2918" s="15"/>
      <c r="E2918" s="15"/>
      <c r="F2918" s="9" t="str">
        <f aca="false">IF($A2918="","",IF(COUNTIF($A$2:$A$3001,$A2918)&gt;1,"DUPLICATE",""))</f>
        <v/>
      </c>
      <c r="G2918" s="9" t="str">
        <f aca="false">IF($A2918="","",IF(COUNTIF('3. Layout Parts'!$A$2:$A$3001,$A2918)=0,"NOT ON BOARD","OK"))</f>
        <v/>
      </c>
    </row>
    <row r="2919" customFormat="false" ht="15" hidden="false" customHeight="false" outlineLevel="0" collapsed="false">
      <c r="A2919" s="14"/>
      <c r="B2919" s="14"/>
      <c r="C2919" s="15"/>
      <c r="D2919" s="15"/>
      <c r="E2919" s="15"/>
      <c r="F2919" s="9" t="str">
        <f aca="false">IF($A2919="","",IF(COUNTIF($A$2:$A$3001,$A2919)&gt;1,"DUPLICATE",""))</f>
        <v/>
      </c>
      <c r="G2919" s="9" t="str">
        <f aca="false">IF($A2919="","",IF(COUNTIF('3. Layout Parts'!$A$2:$A$3001,$A2919)=0,"NOT ON BOARD","OK"))</f>
        <v/>
      </c>
    </row>
    <row r="2920" customFormat="false" ht="15" hidden="false" customHeight="false" outlineLevel="0" collapsed="false">
      <c r="A2920" s="14"/>
      <c r="B2920" s="14"/>
      <c r="C2920" s="15"/>
      <c r="D2920" s="15"/>
      <c r="E2920" s="15"/>
      <c r="F2920" s="9" t="str">
        <f aca="false">IF($A2920="","",IF(COUNTIF($A$2:$A$3001,$A2920)&gt;1,"DUPLICATE",""))</f>
        <v/>
      </c>
      <c r="G2920" s="9" t="str">
        <f aca="false">IF($A2920="","",IF(COUNTIF('3. Layout Parts'!$A$2:$A$3001,$A2920)=0,"NOT ON BOARD","OK"))</f>
        <v/>
      </c>
    </row>
    <row r="2921" customFormat="false" ht="15" hidden="false" customHeight="false" outlineLevel="0" collapsed="false">
      <c r="A2921" s="14"/>
      <c r="B2921" s="14"/>
      <c r="C2921" s="15"/>
      <c r="D2921" s="15"/>
      <c r="E2921" s="15"/>
      <c r="F2921" s="9" t="str">
        <f aca="false">IF($A2921="","",IF(COUNTIF($A$2:$A$3001,$A2921)&gt;1,"DUPLICATE",""))</f>
        <v/>
      </c>
      <c r="G2921" s="9" t="str">
        <f aca="false">IF($A2921="","",IF(COUNTIF('3. Layout Parts'!$A$2:$A$3001,$A2921)=0,"NOT ON BOARD","OK"))</f>
        <v/>
      </c>
    </row>
    <row r="2922" customFormat="false" ht="15" hidden="false" customHeight="false" outlineLevel="0" collapsed="false">
      <c r="A2922" s="14"/>
      <c r="B2922" s="14"/>
      <c r="C2922" s="15"/>
      <c r="D2922" s="15"/>
      <c r="E2922" s="15"/>
      <c r="F2922" s="9" t="str">
        <f aca="false">IF($A2922="","",IF(COUNTIF($A$2:$A$3001,$A2922)&gt;1,"DUPLICATE",""))</f>
        <v/>
      </c>
      <c r="G2922" s="9" t="str">
        <f aca="false">IF($A2922="","",IF(COUNTIF('3. Layout Parts'!$A$2:$A$3001,$A2922)=0,"NOT ON BOARD","OK"))</f>
        <v/>
      </c>
    </row>
    <row r="2923" customFormat="false" ht="15" hidden="false" customHeight="false" outlineLevel="0" collapsed="false">
      <c r="A2923" s="14"/>
      <c r="B2923" s="14"/>
      <c r="C2923" s="15"/>
      <c r="D2923" s="15"/>
      <c r="E2923" s="15"/>
      <c r="F2923" s="9" t="str">
        <f aca="false">IF($A2923="","",IF(COUNTIF($A$2:$A$3001,$A2923)&gt;1,"DUPLICATE",""))</f>
        <v/>
      </c>
      <c r="G2923" s="9" t="str">
        <f aca="false">IF($A2923="","",IF(COUNTIF('3. Layout Parts'!$A$2:$A$3001,$A2923)=0,"NOT ON BOARD","OK"))</f>
        <v/>
      </c>
    </row>
    <row r="2924" customFormat="false" ht="15" hidden="false" customHeight="false" outlineLevel="0" collapsed="false">
      <c r="A2924" s="14"/>
      <c r="B2924" s="14"/>
      <c r="C2924" s="15"/>
      <c r="D2924" s="15"/>
      <c r="E2924" s="15"/>
      <c r="F2924" s="9" t="str">
        <f aca="false">IF($A2924="","",IF(COUNTIF($A$2:$A$3001,$A2924)&gt;1,"DUPLICATE",""))</f>
        <v/>
      </c>
      <c r="G2924" s="9" t="str">
        <f aca="false">IF($A2924="","",IF(COUNTIF('3. Layout Parts'!$A$2:$A$3001,$A2924)=0,"NOT ON BOARD","OK"))</f>
        <v/>
      </c>
    </row>
    <row r="2925" customFormat="false" ht="15" hidden="false" customHeight="false" outlineLevel="0" collapsed="false">
      <c r="A2925" s="14"/>
      <c r="B2925" s="14"/>
      <c r="C2925" s="15"/>
      <c r="D2925" s="15"/>
      <c r="E2925" s="15"/>
      <c r="F2925" s="9" t="str">
        <f aca="false">IF($A2925="","",IF(COUNTIF($A$2:$A$3001,$A2925)&gt;1,"DUPLICATE",""))</f>
        <v/>
      </c>
      <c r="G2925" s="9" t="str">
        <f aca="false">IF($A2925="","",IF(COUNTIF('3. Layout Parts'!$A$2:$A$3001,$A2925)=0,"NOT ON BOARD","OK"))</f>
        <v/>
      </c>
    </row>
    <row r="2926" customFormat="false" ht="15" hidden="false" customHeight="false" outlineLevel="0" collapsed="false">
      <c r="A2926" s="14"/>
      <c r="B2926" s="14"/>
      <c r="C2926" s="15"/>
      <c r="D2926" s="15"/>
      <c r="E2926" s="15"/>
      <c r="F2926" s="9" t="str">
        <f aca="false">IF($A2926="","",IF(COUNTIF($A$2:$A$3001,$A2926)&gt;1,"DUPLICATE",""))</f>
        <v/>
      </c>
      <c r="G2926" s="9" t="str">
        <f aca="false">IF($A2926="","",IF(COUNTIF('3. Layout Parts'!$A$2:$A$3001,$A2926)=0,"NOT ON BOARD","OK"))</f>
        <v/>
      </c>
    </row>
    <row r="2927" customFormat="false" ht="15" hidden="false" customHeight="false" outlineLevel="0" collapsed="false">
      <c r="A2927" s="14"/>
      <c r="B2927" s="14"/>
      <c r="C2927" s="15"/>
      <c r="D2927" s="15"/>
      <c r="E2927" s="15"/>
      <c r="F2927" s="9" t="str">
        <f aca="false">IF($A2927="","",IF(COUNTIF($A$2:$A$3001,$A2927)&gt;1,"DUPLICATE",""))</f>
        <v/>
      </c>
      <c r="G2927" s="9" t="str">
        <f aca="false">IF($A2927="","",IF(COUNTIF('3. Layout Parts'!$A$2:$A$3001,$A2927)=0,"NOT ON BOARD","OK"))</f>
        <v/>
      </c>
    </row>
    <row r="2928" customFormat="false" ht="15" hidden="false" customHeight="false" outlineLevel="0" collapsed="false">
      <c r="A2928" s="14"/>
      <c r="B2928" s="14"/>
      <c r="C2928" s="15"/>
      <c r="D2928" s="15"/>
      <c r="E2928" s="15"/>
      <c r="F2928" s="9" t="str">
        <f aca="false">IF($A2928="","",IF(COUNTIF($A$2:$A$3001,$A2928)&gt;1,"DUPLICATE",""))</f>
        <v/>
      </c>
      <c r="G2928" s="9" t="str">
        <f aca="false">IF($A2928="","",IF(COUNTIF('3. Layout Parts'!$A$2:$A$3001,$A2928)=0,"NOT ON BOARD","OK"))</f>
        <v/>
      </c>
    </row>
    <row r="2929" customFormat="false" ht="15" hidden="false" customHeight="false" outlineLevel="0" collapsed="false">
      <c r="A2929" s="14"/>
      <c r="B2929" s="14"/>
      <c r="C2929" s="15"/>
      <c r="D2929" s="15"/>
      <c r="E2929" s="15"/>
      <c r="F2929" s="9" t="str">
        <f aca="false">IF($A2929="","",IF(COUNTIF($A$2:$A$3001,$A2929)&gt;1,"DUPLICATE",""))</f>
        <v/>
      </c>
      <c r="G2929" s="9" t="str">
        <f aca="false">IF($A2929="","",IF(COUNTIF('3. Layout Parts'!$A$2:$A$3001,$A2929)=0,"NOT ON BOARD","OK"))</f>
        <v/>
      </c>
    </row>
    <row r="2930" customFormat="false" ht="15" hidden="false" customHeight="false" outlineLevel="0" collapsed="false">
      <c r="A2930" s="14"/>
      <c r="B2930" s="14"/>
      <c r="C2930" s="15"/>
      <c r="D2930" s="15"/>
      <c r="E2930" s="15"/>
      <c r="F2930" s="9" t="str">
        <f aca="false">IF($A2930="","",IF(COUNTIF($A$2:$A$3001,$A2930)&gt;1,"DUPLICATE",""))</f>
        <v/>
      </c>
      <c r="G2930" s="9" t="str">
        <f aca="false">IF($A2930="","",IF(COUNTIF('3. Layout Parts'!$A$2:$A$3001,$A2930)=0,"NOT ON BOARD","OK"))</f>
        <v/>
      </c>
    </row>
    <row r="2931" customFormat="false" ht="15" hidden="false" customHeight="false" outlineLevel="0" collapsed="false">
      <c r="A2931" s="14"/>
      <c r="B2931" s="14"/>
      <c r="C2931" s="15"/>
      <c r="D2931" s="15"/>
      <c r="E2931" s="15"/>
      <c r="F2931" s="9" t="str">
        <f aca="false">IF($A2931="","",IF(COUNTIF($A$2:$A$3001,$A2931)&gt;1,"DUPLICATE",""))</f>
        <v/>
      </c>
      <c r="G2931" s="9" t="str">
        <f aca="false">IF($A2931="","",IF(COUNTIF('3. Layout Parts'!$A$2:$A$3001,$A2931)=0,"NOT ON BOARD","OK"))</f>
        <v/>
      </c>
    </row>
    <row r="2932" customFormat="false" ht="15" hidden="false" customHeight="false" outlineLevel="0" collapsed="false">
      <c r="A2932" s="14"/>
      <c r="B2932" s="14"/>
      <c r="C2932" s="15"/>
      <c r="D2932" s="15"/>
      <c r="E2932" s="15"/>
      <c r="F2932" s="9" t="str">
        <f aca="false">IF($A2932="","",IF(COUNTIF($A$2:$A$3001,$A2932)&gt;1,"DUPLICATE",""))</f>
        <v/>
      </c>
      <c r="G2932" s="9" t="str">
        <f aca="false">IF($A2932="","",IF(COUNTIF('3. Layout Parts'!$A$2:$A$3001,$A2932)=0,"NOT ON BOARD","OK"))</f>
        <v/>
      </c>
    </row>
    <row r="2933" customFormat="false" ht="15" hidden="false" customHeight="false" outlineLevel="0" collapsed="false">
      <c r="A2933" s="14"/>
      <c r="B2933" s="14"/>
      <c r="C2933" s="15"/>
      <c r="D2933" s="15"/>
      <c r="E2933" s="15"/>
      <c r="F2933" s="9" t="str">
        <f aca="false">IF($A2933="","",IF(COUNTIF($A$2:$A$3001,$A2933)&gt;1,"DUPLICATE",""))</f>
        <v/>
      </c>
      <c r="G2933" s="9" t="str">
        <f aca="false">IF($A2933="","",IF(COUNTIF('3. Layout Parts'!$A$2:$A$3001,$A2933)=0,"NOT ON BOARD","OK"))</f>
        <v/>
      </c>
    </row>
    <row r="2934" customFormat="false" ht="15" hidden="false" customHeight="false" outlineLevel="0" collapsed="false">
      <c r="A2934" s="14"/>
      <c r="B2934" s="14"/>
      <c r="C2934" s="15"/>
      <c r="D2934" s="15"/>
      <c r="E2934" s="15"/>
      <c r="F2934" s="9" t="str">
        <f aca="false">IF($A2934="","",IF(COUNTIF($A$2:$A$3001,$A2934)&gt;1,"DUPLICATE",""))</f>
        <v/>
      </c>
      <c r="G2934" s="9" t="str">
        <f aca="false">IF($A2934="","",IF(COUNTIF('3. Layout Parts'!$A$2:$A$3001,$A2934)=0,"NOT ON BOARD","OK"))</f>
        <v/>
      </c>
    </row>
    <row r="2935" customFormat="false" ht="15" hidden="false" customHeight="false" outlineLevel="0" collapsed="false">
      <c r="A2935" s="14"/>
      <c r="B2935" s="14"/>
      <c r="C2935" s="15"/>
      <c r="D2935" s="15"/>
      <c r="E2935" s="15"/>
      <c r="F2935" s="9" t="str">
        <f aca="false">IF($A2935="","",IF(COUNTIF($A$2:$A$3001,$A2935)&gt;1,"DUPLICATE",""))</f>
        <v/>
      </c>
      <c r="G2935" s="9" t="str">
        <f aca="false">IF($A2935="","",IF(COUNTIF('3. Layout Parts'!$A$2:$A$3001,$A2935)=0,"NOT ON BOARD","OK"))</f>
        <v/>
      </c>
    </row>
    <row r="2936" customFormat="false" ht="15" hidden="false" customHeight="false" outlineLevel="0" collapsed="false">
      <c r="A2936" s="14"/>
      <c r="B2936" s="14"/>
      <c r="C2936" s="15"/>
      <c r="D2936" s="15"/>
      <c r="E2936" s="15"/>
      <c r="F2936" s="9" t="str">
        <f aca="false">IF($A2936="","",IF(COUNTIF($A$2:$A$3001,$A2936)&gt;1,"DUPLICATE",""))</f>
        <v/>
      </c>
      <c r="G2936" s="9" t="str">
        <f aca="false">IF($A2936="","",IF(COUNTIF('3. Layout Parts'!$A$2:$A$3001,$A2936)=0,"NOT ON BOARD","OK"))</f>
        <v/>
      </c>
    </row>
    <row r="2937" customFormat="false" ht="15" hidden="false" customHeight="false" outlineLevel="0" collapsed="false">
      <c r="A2937" s="14"/>
      <c r="B2937" s="14"/>
      <c r="C2937" s="15"/>
      <c r="D2937" s="15"/>
      <c r="E2937" s="15"/>
      <c r="F2937" s="9" t="str">
        <f aca="false">IF($A2937="","",IF(COUNTIF($A$2:$A$3001,$A2937)&gt;1,"DUPLICATE",""))</f>
        <v/>
      </c>
      <c r="G2937" s="9" t="str">
        <f aca="false">IF($A2937="","",IF(COUNTIF('3. Layout Parts'!$A$2:$A$3001,$A2937)=0,"NOT ON BOARD","OK"))</f>
        <v/>
      </c>
    </row>
    <row r="2938" customFormat="false" ht="15" hidden="false" customHeight="false" outlineLevel="0" collapsed="false">
      <c r="A2938" s="14"/>
      <c r="B2938" s="14"/>
      <c r="C2938" s="15"/>
      <c r="D2938" s="15"/>
      <c r="E2938" s="15"/>
      <c r="F2938" s="9" t="str">
        <f aca="false">IF($A2938="","",IF(COUNTIF($A$2:$A$3001,$A2938)&gt;1,"DUPLICATE",""))</f>
        <v/>
      </c>
      <c r="G2938" s="9" t="str">
        <f aca="false">IF($A2938="","",IF(COUNTIF('3. Layout Parts'!$A$2:$A$3001,$A2938)=0,"NOT ON BOARD","OK"))</f>
        <v/>
      </c>
    </row>
    <row r="2939" customFormat="false" ht="15" hidden="false" customHeight="false" outlineLevel="0" collapsed="false">
      <c r="A2939" s="14"/>
      <c r="B2939" s="14"/>
      <c r="C2939" s="15"/>
      <c r="D2939" s="15"/>
      <c r="E2939" s="15"/>
      <c r="F2939" s="9" t="str">
        <f aca="false">IF($A2939="","",IF(COUNTIF($A$2:$A$3001,$A2939)&gt;1,"DUPLICATE",""))</f>
        <v/>
      </c>
      <c r="G2939" s="9" t="str">
        <f aca="false">IF($A2939="","",IF(COUNTIF('3. Layout Parts'!$A$2:$A$3001,$A2939)=0,"NOT ON BOARD","OK"))</f>
        <v/>
      </c>
    </row>
    <row r="2940" customFormat="false" ht="15" hidden="false" customHeight="false" outlineLevel="0" collapsed="false">
      <c r="A2940" s="14"/>
      <c r="B2940" s="14"/>
      <c r="C2940" s="15"/>
      <c r="D2940" s="15"/>
      <c r="E2940" s="15"/>
      <c r="F2940" s="9" t="str">
        <f aca="false">IF($A2940="","",IF(COUNTIF($A$2:$A$3001,$A2940)&gt;1,"DUPLICATE",""))</f>
        <v/>
      </c>
      <c r="G2940" s="9" t="str">
        <f aca="false">IF($A2940="","",IF(COUNTIF('3. Layout Parts'!$A$2:$A$3001,$A2940)=0,"NOT ON BOARD","OK"))</f>
        <v/>
      </c>
    </row>
    <row r="2941" customFormat="false" ht="15" hidden="false" customHeight="false" outlineLevel="0" collapsed="false">
      <c r="A2941" s="14"/>
      <c r="B2941" s="14"/>
      <c r="C2941" s="15"/>
      <c r="D2941" s="15"/>
      <c r="E2941" s="15"/>
      <c r="F2941" s="9" t="str">
        <f aca="false">IF($A2941="","",IF(COUNTIF($A$2:$A$3001,$A2941)&gt;1,"DUPLICATE",""))</f>
        <v/>
      </c>
      <c r="G2941" s="9" t="str">
        <f aca="false">IF($A2941="","",IF(COUNTIF('3. Layout Parts'!$A$2:$A$3001,$A2941)=0,"NOT ON BOARD","OK"))</f>
        <v/>
      </c>
    </row>
    <row r="2942" customFormat="false" ht="15" hidden="false" customHeight="false" outlineLevel="0" collapsed="false">
      <c r="A2942" s="14"/>
      <c r="B2942" s="14"/>
      <c r="C2942" s="15"/>
      <c r="D2942" s="15"/>
      <c r="E2942" s="15"/>
      <c r="F2942" s="9" t="str">
        <f aca="false">IF($A2942="","",IF(COUNTIF($A$2:$A$3001,$A2942)&gt;1,"DUPLICATE",""))</f>
        <v/>
      </c>
      <c r="G2942" s="9" t="str">
        <f aca="false">IF($A2942="","",IF(COUNTIF('3. Layout Parts'!$A$2:$A$3001,$A2942)=0,"NOT ON BOARD","OK"))</f>
        <v/>
      </c>
    </row>
    <row r="2943" customFormat="false" ht="15" hidden="false" customHeight="false" outlineLevel="0" collapsed="false">
      <c r="A2943" s="14"/>
      <c r="B2943" s="14"/>
      <c r="C2943" s="15"/>
      <c r="D2943" s="15"/>
      <c r="E2943" s="15"/>
      <c r="F2943" s="9" t="str">
        <f aca="false">IF($A2943="","",IF(COUNTIF($A$2:$A$3001,$A2943)&gt;1,"DUPLICATE",""))</f>
        <v/>
      </c>
      <c r="G2943" s="9" t="str">
        <f aca="false">IF($A2943="","",IF(COUNTIF('3. Layout Parts'!$A$2:$A$3001,$A2943)=0,"NOT ON BOARD","OK"))</f>
        <v/>
      </c>
    </row>
    <row r="2944" customFormat="false" ht="15" hidden="false" customHeight="false" outlineLevel="0" collapsed="false">
      <c r="A2944" s="14"/>
      <c r="B2944" s="14"/>
      <c r="C2944" s="15"/>
      <c r="D2944" s="15"/>
      <c r="E2944" s="15"/>
      <c r="F2944" s="9" t="str">
        <f aca="false">IF($A2944="","",IF(COUNTIF($A$2:$A$3001,$A2944)&gt;1,"DUPLICATE",""))</f>
        <v/>
      </c>
      <c r="G2944" s="9" t="str">
        <f aca="false">IF($A2944="","",IF(COUNTIF('3. Layout Parts'!$A$2:$A$3001,$A2944)=0,"NOT ON BOARD","OK"))</f>
        <v/>
      </c>
    </row>
    <row r="2945" customFormat="false" ht="15" hidden="false" customHeight="false" outlineLevel="0" collapsed="false">
      <c r="A2945" s="14"/>
      <c r="B2945" s="14"/>
      <c r="C2945" s="15"/>
      <c r="D2945" s="15"/>
      <c r="E2945" s="15"/>
      <c r="F2945" s="9" t="str">
        <f aca="false">IF($A2945="","",IF(COUNTIF($A$2:$A$3001,$A2945)&gt;1,"DUPLICATE",""))</f>
        <v/>
      </c>
      <c r="G2945" s="9" t="str">
        <f aca="false">IF($A2945="","",IF(COUNTIF('3. Layout Parts'!$A$2:$A$3001,$A2945)=0,"NOT ON BOARD","OK"))</f>
        <v/>
      </c>
    </row>
    <row r="2946" customFormat="false" ht="15" hidden="false" customHeight="false" outlineLevel="0" collapsed="false">
      <c r="A2946" s="14"/>
      <c r="B2946" s="14"/>
      <c r="C2946" s="15"/>
      <c r="D2946" s="15"/>
      <c r="E2946" s="15"/>
      <c r="F2946" s="9" t="str">
        <f aca="false">IF($A2946="","",IF(COUNTIF($A$2:$A$3001,$A2946)&gt;1,"DUPLICATE",""))</f>
        <v/>
      </c>
      <c r="G2946" s="9" t="str">
        <f aca="false">IF($A2946="","",IF(COUNTIF('3. Layout Parts'!$A$2:$A$3001,$A2946)=0,"NOT ON BOARD","OK"))</f>
        <v/>
      </c>
    </row>
    <row r="2947" customFormat="false" ht="15" hidden="false" customHeight="false" outlineLevel="0" collapsed="false">
      <c r="A2947" s="14"/>
      <c r="B2947" s="14"/>
      <c r="C2947" s="15"/>
      <c r="D2947" s="15"/>
      <c r="E2947" s="15"/>
      <c r="F2947" s="9" t="str">
        <f aca="false">IF($A2947="","",IF(COUNTIF($A$2:$A$3001,$A2947)&gt;1,"DUPLICATE",""))</f>
        <v/>
      </c>
      <c r="G2947" s="9" t="str">
        <f aca="false">IF($A2947="","",IF(COUNTIF('3. Layout Parts'!$A$2:$A$3001,$A2947)=0,"NOT ON BOARD","OK"))</f>
        <v/>
      </c>
    </row>
    <row r="2948" customFormat="false" ht="15" hidden="false" customHeight="false" outlineLevel="0" collapsed="false">
      <c r="A2948" s="14"/>
      <c r="B2948" s="14"/>
      <c r="C2948" s="15"/>
      <c r="D2948" s="15"/>
      <c r="E2948" s="15"/>
      <c r="F2948" s="9" t="str">
        <f aca="false">IF($A2948="","",IF(COUNTIF($A$2:$A$3001,$A2948)&gt;1,"DUPLICATE",""))</f>
        <v/>
      </c>
      <c r="G2948" s="9" t="str">
        <f aca="false">IF($A2948="","",IF(COUNTIF('3. Layout Parts'!$A$2:$A$3001,$A2948)=0,"NOT ON BOARD","OK"))</f>
        <v/>
      </c>
    </row>
    <row r="2949" customFormat="false" ht="15" hidden="false" customHeight="false" outlineLevel="0" collapsed="false">
      <c r="A2949" s="14"/>
      <c r="B2949" s="14"/>
      <c r="C2949" s="15"/>
      <c r="D2949" s="15"/>
      <c r="E2949" s="15"/>
      <c r="F2949" s="9" t="str">
        <f aca="false">IF($A2949="","",IF(COUNTIF($A$2:$A$3001,$A2949)&gt;1,"DUPLICATE",""))</f>
        <v/>
      </c>
      <c r="G2949" s="9" t="str">
        <f aca="false">IF($A2949="","",IF(COUNTIF('3. Layout Parts'!$A$2:$A$3001,$A2949)=0,"NOT ON BOARD","OK"))</f>
        <v/>
      </c>
    </row>
    <row r="2950" customFormat="false" ht="15" hidden="false" customHeight="false" outlineLevel="0" collapsed="false">
      <c r="A2950" s="14"/>
      <c r="B2950" s="14"/>
      <c r="C2950" s="15"/>
      <c r="D2950" s="15"/>
      <c r="E2950" s="15"/>
      <c r="F2950" s="9" t="str">
        <f aca="false">IF($A2950="","",IF(COUNTIF($A$2:$A$3001,$A2950)&gt;1,"DUPLICATE",""))</f>
        <v/>
      </c>
      <c r="G2950" s="9" t="str">
        <f aca="false">IF($A2950="","",IF(COUNTIF('3. Layout Parts'!$A$2:$A$3001,$A2950)=0,"NOT ON BOARD","OK"))</f>
        <v/>
      </c>
    </row>
    <row r="2951" customFormat="false" ht="15" hidden="false" customHeight="false" outlineLevel="0" collapsed="false">
      <c r="A2951" s="14"/>
      <c r="B2951" s="14"/>
      <c r="C2951" s="15"/>
      <c r="D2951" s="15"/>
      <c r="E2951" s="15"/>
      <c r="F2951" s="9" t="str">
        <f aca="false">IF($A2951="","",IF(COUNTIF($A$2:$A$3001,$A2951)&gt;1,"DUPLICATE",""))</f>
        <v/>
      </c>
      <c r="G2951" s="9" t="str">
        <f aca="false">IF($A2951="","",IF(COUNTIF('3. Layout Parts'!$A$2:$A$3001,$A2951)=0,"NOT ON BOARD","OK"))</f>
        <v/>
      </c>
    </row>
    <row r="2952" customFormat="false" ht="15" hidden="false" customHeight="false" outlineLevel="0" collapsed="false">
      <c r="A2952" s="14"/>
      <c r="B2952" s="14"/>
      <c r="C2952" s="15"/>
      <c r="D2952" s="15"/>
      <c r="E2952" s="15"/>
      <c r="F2952" s="9" t="str">
        <f aca="false">IF($A2952="","",IF(COUNTIF($A$2:$A$3001,$A2952)&gt;1,"DUPLICATE",""))</f>
        <v/>
      </c>
      <c r="G2952" s="9" t="str">
        <f aca="false">IF($A2952="","",IF(COUNTIF('3. Layout Parts'!$A$2:$A$3001,$A2952)=0,"NOT ON BOARD","OK"))</f>
        <v/>
      </c>
    </row>
    <row r="2953" customFormat="false" ht="15" hidden="false" customHeight="false" outlineLevel="0" collapsed="false">
      <c r="A2953" s="14"/>
      <c r="B2953" s="14"/>
      <c r="C2953" s="15"/>
      <c r="D2953" s="15"/>
      <c r="E2953" s="15"/>
      <c r="F2953" s="9" t="str">
        <f aca="false">IF($A2953="","",IF(COUNTIF($A$2:$A$3001,$A2953)&gt;1,"DUPLICATE",""))</f>
        <v/>
      </c>
      <c r="G2953" s="9" t="str">
        <f aca="false">IF($A2953="","",IF(COUNTIF('3. Layout Parts'!$A$2:$A$3001,$A2953)=0,"NOT ON BOARD","OK"))</f>
        <v/>
      </c>
    </row>
    <row r="2954" customFormat="false" ht="15" hidden="false" customHeight="false" outlineLevel="0" collapsed="false">
      <c r="A2954" s="14"/>
      <c r="B2954" s="14"/>
      <c r="C2954" s="15"/>
      <c r="D2954" s="15"/>
      <c r="E2954" s="15"/>
      <c r="F2954" s="9" t="str">
        <f aca="false">IF($A2954="","",IF(COUNTIF($A$2:$A$3001,$A2954)&gt;1,"DUPLICATE",""))</f>
        <v/>
      </c>
      <c r="G2954" s="9" t="str">
        <f aca="false">IF($A2954="","",IF(COUNTIF('3. Layout Parts'!$A$2:$A$3001,$A2954)=0,"NOT ON BOARD","OK"))</f>
        <v/>
      </c>
    </row>
    <row r="2955" customFormat="false" ht="15" hidden="false" customHeight="false" outlineLevel="0" collapsed="false">
      <c r="A2955" s="14"/>
      <c r="B2955" s="14"/>
      <c r="C2955" s="15"/>
      <c r="D2955" s="15"/>
      <c r="E2955" s="15"/>
      <c r="F2955" s="9" t="str">
        <f aca="false">IF($A2955="","",IF(COUNTIF($A$2:$A$3001,$A2955)&gt;1,"DUPLICATE",""))</f>
        <v/>
      </c>
      <c r="G2955" s="9" t="str">
        <f aca="false">IF($A2955="","",IF(COUNTIF('3. Layout Parts'!$A$2:$A$3001,$A2955)=0,"NOT ON BOARD","OK"))</f>
        <v/>
      </c>
    </row>
    <row r="2956" customFormat="false" ht="15" hidden="false" customHeight="false" outlineLevel="0" collapsed="false">
      <c r="A2956" s="14"/>
      <c r="B2956" s="14"/>
      <c r="C2956" s="15"/>
      <c r="D2956" s="15"/>
      <c r="E2956" s="15"/>
      <c r="F2956" s="9" t="str">
        <f aca="false">IF($A2956="","",IF(COUNTIF($A$2:$A$3001,$A2956)&gt;1,"DUPLICATE",""))</f>
        <v/>
      </c>
      <c r="G2956" s="9" t="str">
        <f aca="false">IF($A2956="","",IF(COUNTIF('3. Layout Parts'!$A$2:$A$3001,$A2956)=0,"NOT ON BOARD","OK"))</f>
        <v/>
      </c>
    </row>
    <row r="2957" customFormat="false" ht="15" hidden="false" customHeight="false" outlineLevel="0" collapsed="false">
      <c r="A2957" s="14"/>
      <c r="B2957" s="14"/>
      <c r="C2957" s="15"/>
      <c r="D2957" s="15"/>
      <c r="E2957" s="15"/>
      <c r="F2957" s="9" t="str">
        <f aca="false">IF($A2957="","",IF(COUNTIF($A$2:$A$3001,$A2957)&gt;1,"DUPLICATE",""))</f>
        <v/>
      </c>
      <c r="G2957" s="9" t="str">
        <f aca="false">IF($A2957="","",IF(COUNTIF('3. Layout Parts'!$A$2:$A$3001,$A2957)=0,"NOT ON BOARD","OK"))</f>
        <v/>
      </c>
    </row>
    <row r="2958" customFormat="false" ht="15" hidden="false" customHeight="false" outlineLevel="0" collapsed="false">
      <c r="A2958" s="14"/>
      <c r="B2958" s="14"/>
      <c r="C2958" s="15"/>
      <c r="D2958" s="15"/>
      <c r="E2958" s="15"/>
      <c r="F2958" s="9" t="str">
        <f aca="false">IF($A2958="","",IF(COUNTIF($A$2:$A$3001,$A2958)&gt;1,"DUPLICATE",""))</f>
        <v/>
      </c>
      <c r="G2958" s="9" t="str">
        <f aca="false">IF($A2958="","",IF(COUNTIF('3. Layout Parts'!$A$2:$A$3001,$A2958)=0,"NOT ON BOARD","OK"))</f>
        <v/>
      </c>
    </row>
    <row r="2959" customFormat="false" ht="15" hidden="false" customHeight="false" outlineLevel="0" collapsed="false">
      <c r="A2959" s="14"/>
      <c r="B2959" s="14"/>
      <c r="C2959" s="15"/>
      <c r="D2959" s="15"/>
      <c r="E2959" s="15"/>
      <c r="F2959" s="9" t="str">
        <f aca="false">IF($A2959="","",IF(COUNTIF($A$2:$A$3001,$A2959)&gt;1,"DUPLICATE",""))</f>
        <v/>
      </c>
      <c r="G2959" s="9" t="str">
        <f aca="false">IF($A2959="","",IF(COUNTIF('3. Layout Parts'!$A$2:$A$3001,$A2959)=0,"NOT ON BOARD","OK"))</f>
        <v/>
      </c>
    </row>
    <row r="2960" customFormat="false" ht="15" hidden="false" customHeight="false" outlineLevel="0" collapsed="false">
      <c r="A2960" s="14"/>
      <c r="B2960" s="14"/>
      <c r="C2960" s="15"/>
      <c r="D2960" s="15"/>
      <c r="E2960" s="15"/>
      <c r="F2960" s="9" t="str">
        <f aca="false">IF($A2960="","",IF(COUNTIF($A$2:$A$3001,$A2960)&gt;1,"DUPLICATE",""))</f>
        <v/>
      </c>
      <c r="G2960" s="9" t="str">
        <f aca="false">IF($A2960="","",IF(COUNTIF('3. Layout Parts'!$A$2:$A$3001,$A2960)=0,"NOT ON BOARD","OK"))</f>
        <v/>
      </c>
    </row>
    <row r="2961" customFormat="false" ht="15" hidden="false" customHeight="false" outlineLevel="0" collapsed="false">
      <c r="A2961" s="14"/>
      <c r="B2961" s="14"/>
      <c r="C2961" s="15"/>
      <c r="D2961" s="15"/>
      <c r="E2961" s="15"/>
      <c r="F2961" s="9" t="str">
        <f aca="false">IF($A2961="","",IF(COUNTIF($A$2:$A$3001,$A2961)&gt;1,"DUPLICATE",""))</f>
        <v/>
      </c>
      <c r="G2961" s="9" t="str">
        <f aca="false">IF($A2961="","",IF(COUNTIF('3. Layout Parts'!$A$2:$A$3001,$A2961)=0,"NOT ON BOARD","OK"))</f>
        <v/>
      </c>
    </row>
    <row r="2962" customFormat="false" ht="15" hidden="false" customHeight="false" outlineLevel="0" collapsed="false">
      <c r="A2962" s="14"/>
      <c r="B2962" s="14"/>
      <c r="C2962" s="15"/>
      <c r="D2962" s="15"/>
      <c r="E2962" s="15"/>
      <c r="F2962" s="9" t="str">
        <f aca="false">IF($A2962="","",IF(COUNTIF($A$2:$A$3001,$A2962)&gt;1,"DUPLICATE",""))</f>
        <v/>
      </c>
      <c r="G2962" s="9" t="str">
        <f aca="false">IF($A2962="","",IF(COUNTIF('3. Layout Parts'!$A$2:$A$3001,$A2962)=0,"NOT ON BOARD","OK"))</f>
        <v/>
      </c>
    </row>
    <row r="2963" customFormat="false" ht="15" hidden="false" customHeight="false" outlineLevel="0" collapsed="false">
      <c r="A2963" s="14"/>
      <c r="B2963" s="14"/>
      <c r="C2963" s="15"/>
      <c r="D2963" s="15"/>
      <c r="E2963" s="15"/>
      <c r="F2963" s="9" t="str">
        <f aca="false">IF($A2963="","",IF(COUNTIF($A$2:$A$3001,$A2963)&gt;1,"DUPLICATE",""))</f>
        <v/>
      </c>
      <c r="G2963" s="9" t="str">
        <f aca="false">IF($A2963="","",IF(COUNTIF('3. Layout Parts'!$A$2:$A$3001,$A2963)=0,"NOT ON BOARD","OK"))</f>
        <v/>
      </c>
    </row>
    <row r="2964" customFormat="false" ht="15" hidden="false" customHeight="false" outlineLevel="0" collapsed="false">
      <c r="A2964" s="14"/>
      <c r="B2964" s="14"/>
      <c r="C2964" s="15"/>
      <c r="D2964" s="15"/>
      <c r="E2964" s="15"/>
      <c r="F2964" s="9" t="str">
        <f aca="false">IF($A2964="","",IF(COUNTIF($A$2:$A$3001,$A2964)&gt;1,"DUPLICATE",""))</f>
        <v/>
      </c>
      <c r="G2964" s="9" t="str">
        <f aca="false">IF($A2964="","",IF(COUNTIF('3. Layout Parts'!$A$2:$A$3001,$A2964)=0,"NOT ON BOARD","OK"))</f>
        <v/>
      </c>
    </row>
    <row r="2965" customFormat="false" ht="15" hidden="false" customHeight="false" outlineLevel="0" collapsed="false">
      <c r="A2965" s="14"/>
      <c r="B2965" s="14"/>
      <c r="C2965" s="15"/>
      <c r="D2965" s="15"/>
      <c r="E2965" s="15"/>
      <c r="F2965" s="9" t="str">
        <f aca="false">IF($A2965="","",IF(COUNTIF($A$2:$A$3001,$A2965)&gt;1,"DUPLICATE",""))</f>
        <v/>
      </c>
      <c r="G2965" s="9" t="str">
        <f aca="false">IF($A2965="","",IF(COUNTIF('3. Layout Parts'!$A$2:$A$3001,$A2965)=0,"NOT ON BOARD","OK"))</f>
        <v/>
      </c>
    </row>
    <row r="2966" customFormat="false" ht="15" hidden="false" customHeight="false" outlineLevel="0" collapsed="false">
      <c r="A2966" s="14"/>
      <c r="B2966" s="14"/>
      <c r="C2966" s="15"/>
      <c r="D2966" s="15"/>
      <c r="E2966" s="15"/>
      <c r="F2966" s="9" t="str">
        <f aca="false">IF($A2966="","",IF(COUNTIF($A$2:$A$3001,$A2966)&gt;1,"DUPLICATE",""))</f>
        <v/>
      </c>
      <c r="G2966" s="9" t="str">
        <f aca="false">IF($A2966="","",IF(COUNTIF('3. Layout Parts'!$A$2:$A$3001,$A2966)=0,"NOT ON BOARD","OK"))</f>
        <v/>
      </c>
    </row>
    <row r="2967" customFormat="false" ht="15" hidden="false" customHeight="false" outlineLevel="0" collapsed="false">
      <c r="A2967" s="14"/>
      <c r="B2967" s="14"/>
      <c r="C2967" s="15"/>
      <c r="D2967" s="15"/>
      <c r="E2967" s="15"/>
      <c r="F2967" s="9" t="str">
        <f aca="false">IF($A2967="","",IF(COUNTIF($A$2:$A$3001,$A2967)&gt;1,"DUPLICATE",""))</f>
        <v/>
      </c>
      <c r="G2967" s="9" t="str">
        <f aca="false">IF($A2967="","",IF(COUNTIF('3. Layout Parts'!$A$2:$A$3001,$A2967)=0,"NOT ON BOARD","OK"))</f>
        <v/>
      </c>
    </row>
    <row r="2968" customFormat="false" ht="15" hidden="false" customHeight="false" outlineLevel="0" collapsed="false">
      <c r="A2968" s="14"/>
      <c r="B2968" s="14"/>
      <c r="C2968" s="15"/>
      <c r="D2968" s="15"/>
      <c r="E2968" s="15"/>
      <c r="F2968" s="9" t="str">
        <f aca="false">IF($A2968="","",IF(COUNTIF($A$2:$A$3001,$A2968)&gt;1,"DUPLICATE",""))</f>
        <v/>
      </c>
      <c r="G2968" s="9" t="str">
        <f aca="false">IF($A2968="","",IF(COUNTIF('3. Layout Parts'!$A$2:$A$3001,$A2968)=0,"NOT ON BOARD","OK"))</f>
        <v/>
      </c>
    </row>
    <row r="2969" customFormat="false" ht="15" hidden="false" customHeight="false" outlineLevel="0" collapsed="false">
      <c r="A2969" s="14"/>
      <c r="B2969" s="14"/>
      <c r="C2969" s="15"/>
      <c r="D2969" s="15"/>
      <c r="E2969" s="15"/>
      <c r="F2969" s="9" t="str">
        <f aca="false">IF($A2969="","",IF(COUNTIF($A$2:$A$3001,$A2969)&gt;1,"DUPLICATE",""))</f>
        <v/>
      </c>
      <c r="G2969" s="9" t="str">
        <f aca="false">IF($A2969="","",IF(COUNTIF('3. Layout Parts'!$A$2:$A$3001,$A2969)=0,"NOT ON BOARD","OK"))</f>
        <v/>
      </c>
    </row>
    <row r="2970" customFormat="false" ht="15" hidden="false" customHeight="false" outlineLevel="0" collapsed="false">
      <c r="A2970" s="14"/>
      <c r="B2970" s="14"/>
      <c r="C2970" s="15"/>
      <c r="D2970" s="15"/>
      <c r="E2970" s="15"/>
      <c r="F2970" s="9" t="str">
        <f aca="false">IF($A2970="","",IF(COUNTIF($A$2:$A$3001,$A2970)&gt;1,"DUPLICATE",""))</f>
        <v/>
      </c>
      <c r="G2970" s="9" t="str">
        <f aca="false">IF($A2970="","",IF(COUNTIF('3. Layout Parts'!$A$2:$A$3001,$A2970)=0,"NOT ON BOARD","OK"))</f>
        <v/>
      </c>
    </row>
    <row r="2971" customFormat="false" ht="15" hidden="false" customHeight="false" outlineLevel="0" collapsed="false">
      <c r="A2971" s="14"/>
      <c r="B2971" s="14"/>
      <c r="C2971" s="15"/>
      <c r="D2971" s="15"/>
      <c r="E2971" s="15"/>
      <c r="F2971" s="9" t="str">
        <f aca="false">IF($A2971="","",IF(COUNTIF($A$2:$A$3001,$A2971)&gt;1,"DUPLICATE",""))</f>
        <v/>
      </c>
      <c r="G2971" s="9" t="str">
        <f aca="false">IF($A2971="","",IF(COUNTIF('3. Layout Parts'!$A$2:$A$3001,$A2971)=0,"NOT ON BOARD","OK"))</f>
        <v/>
      </c>
    </row>
    <row r="2972" customFormat="false" ht="15" hidden="false" customHeight="false" outlineLevel="0" collapsed="false">
      <c r="A2972" s="14"/>
      <c r="B2972" s="14"/>
      <c r="C2972" s="15"/>
      <c r="D2972" s="15"/>
      <c r="E2972" s="15"/>
      <c r="F2972" s="9" t="str">
        <f aca="false">IF($A2972="","",IF(COUNTIF($A$2:$A$3001,$A2972)&gt;1,"DUPLICATE",""))</f>
        <v/>
      </c>
      <c r="G2972" s="9" t="str">
        <f aca="false">IF($A2972="","",IF(COUNTIF('3. Layout Parts'!$A$2:$A$3001,$A2972)=0,"NOT ON BOARD","OK"))</f>
        <v/>
      </c>
    </row>
    <row r="2973" customFormat="false" ht="15" hidden="false" customHeight="false" outlineLevel="0" collapsed="false">
      <c r="A2973" s="14"/>
      <c r="B2973" s="14"/>
      <c r="C2973" s="15"/>
      <c r="D2973" s="15"/>
      <c r="E2973" s="15"/>
      <c r="F2973" s="9" t="str">
        <f aca="false">IF($A2973="","",IF(COUNTIF($A$2:$A$3001,$A2973)&gt;1,"DUPLICATE",""))</f>
        <v/>
      </c>
      <c r="G2973" s="9" t="str">
        <f aca="false">IF($A2973="","",IF(COUNTIF('3. Layout Parts'!$A$2:$A$3001,$A2973)=0,"NOT ON BOARD","OK"))</f>
        <v/>
      </c>
    </row>
    <row r="2974" customFormat="false" ht="15" hidden="false" customHeight="false" outlineLevel="0" collapsed="false">
      <c r="A2974" s="14"/>
      <c r="B2974" s="14"/>
      <c r="C2974" s="15"/>
      <c r="D2974" s="15"/>
      <c r="E2974" s="15"/>
      <c r="F2974" s="9" t="str">
        <f aca="false">IF($A2974="","",IF(COUNTIF($A$2:$A$3001,$A2974)&gt;1,"DUPLICATE",""))</f>
        <v/>
      </c>
      <c r="G2974" s="9" t="str">
        <f aca="false">IF($A2974="","",IF(COUNTIF('3. Layout Parts'!$A$2:$A$3001,$A2974)=0,"NOT ON BOARD","OK"))</f>
        <v/>
      </c>
    </row>
    <row r="2975" customFormat="false" ht="15" hidden="false" customHeight="false" outlineLevel="0" collapsed="false">
      <c r="A2975" s="14"/>
      <c r="B2975" s="14"/>
      <c r="C2975" s="15"/>
      <c r="D2975" s="15"/>
      <c r="E2975" s="15"/>
      <c r="F2975" s="9" t="str">
        <f aca="false">IF($A2975="","",IF(COUNTIF($A$2:$A$3001,$A2975)&gt;1,"DUPLICATE",""))</f>
        <v/>
      </c>
      <c r="G2975" s="9" t="str">
        <f aca="false">IF($A2975="","",IF(COUNTIF('3. Layout Parts'!$A$2:$A$3001,$A2975)=0,"NOT ON BOARD","OK"))</f>
        <v/>
      </c>
    </row>
    <row r="2976" customFormat="false" ht="15" hidden="false" customHeight="false" outlineLevel="0" collapsed="false">
      <c r="A2976" s="14"/>
      <c r="B2976" s="14"/>
      <c r="C2976" s="15"/>
      <c r="D2976" s="15"/>
      <c r="E2976" s="15"/>
      <c r="F2976" s="9" t="str">
        <f aca="false">IF($A2976="","",IF(COUNTIF($A$2:$A$3001,$A2976)&gt;1,"DUPLICATE",""))</f>
        <v/>
      </c>
      <c r="G2976" s="9" t="str">
        <f aca="false">IF($A2976="","",IF(COUNTIF('3. Layout Parts'!$A$2:$A$3001,$A2976)=0,"NOT ON BOARD","OK"))</f>
        <v/>
      </c>
    </row>
    <row r="2977" customFormat="false" ht="15" hidden="false" customHeight="false" outlineLevel="0" collapsed="false">
      <c r="A2977" s="14"/>
      <c r="B2977" s="14"/>
      <c r="C2977" s="15"/>
      <c r="D2977" s="15"/>
      <c r="E2977" s="15"/>
      <c r="F2977" s="9" t="str">
        <f aca="false">IF($A2977="","",IF(COUNTIF($A$2:$A$3001,$A2977)&gt;1,"DUPLICATE",""))</f>
        <v/>
      </c>
      <c r="G2977" s="9" t="str">
        <f aca="false">IF($A2977="","",IF(COUNTIF('3. Layout Parts'!$A$2:$A$3001,$A2977)=0,"NOT ON BOARD","OK"))</f>
        <v/>
      </c>
    </row>
    <row r="2978" customFormat="false" ht="15" hidden="false" customHeight="false" outlineLevel="0" collapsed="false">
      <c r="A2978" s="14"/>
      <c r="B2978" s="14"/>
      <c r="C2978" s="15"/>
      <c r="D2978" s="15"/>
      <c r="E2978" s="15"/>
      <c r="F2978" s="9" t="str">
        <f aca="false">IF($A2978="","",IF(COUNTIF($A$2:$A$3001,$A2978)&gt;1,"DUPLICATE",""))</f>
        <v/>
      </c>
      <c r="G2978" s="9" t="str">
        <f aca="false">IF($A2978="","",IF(COUNTIF('3. Layout Parts'!$A$2:$A$3001,$A2978)=0,"NOT ON BOARD","OK"))</f>
        <v/>
      </c>
    </row>
    <row r="2979" customFormat="false" ht="15" hidden="false" customHeight="false" outlineLevel="0" collapsed="false">
      <c r="A2979" s="14"/>
      <c r="B2979" s="14"/>
      <c r="C2979" s="15"/>
      <c r="D2979" s="15"/>
      <c r="E2979" s="15"/>
      <c r="F2979" s="9" t="str">
        <f aca="false">IF($A2979="","",IF(COUNTIF($A$2:$A$3001,$A2979)&gt;1,"DUPLICATE",""))</f>
        <v/>
      </c>
      <c r="G2979" s="9" t="str">
        <f aca="false">IF($A2979="","",IF(COUNTIF('3. Layout Parts'!$A$2:$A$3001,$A2979)=0,"NOT ON BOARD","OK"))</f>
        <v/>
      </c>
    </row>
    <row r="2980" customFormat="false" ht="15" hidden="false" customHeight="false" outlineLevel="0" collapsed="false">
      <c r="A2980" s="14"/>
      <c r="B2980" s="14"/>
      <c r="C2980" s="15"/>
      <c r="D2980" s="15"/>
      <c r="E2980" s="15"/>
      <c r="F2980" s="9" t="str">
        <f aca="false">IF($A2980="","",IF(COUNTIF($A$2:$A$3001,$A2980)&gt;1,"DUPLICATE",""))</f>
        <v/>
      </c>
      <c r="G2980" s="9" t="str">
        <f aca="false">IF($A2980="","",IF(COUNTIF('3. Layout Parts'!$A$2:$A$3001,$A2980)=0,"NOT ON BOARD","OK"))</f>
        <v/>
      </c>
    </row>
    <row r="2981" customFormat="false" ht="15" hidden="false" customHeight="false" outlineLevel="0" collapsed="false">
      <c r="A2981" s="14"/>
      <c r="B2981" s="14"/>
      <c r="C2981" s="15"/>
      <c r="D2981" s="15"/>
      <c r="E2981" s="15"/>
      <c r="F2981" s="9" t="str">
        <f aca="false">IF($A2981="","",IF(COUNTIF($A$2:$A$3001,$A2981)&gt;1,"DUPLICATE",""))</f>
        <v/>
      </c>
      <c r="G2981" s="9" t="str">
        <f aca="false">IF($A2981="","",IF(COUNTIF('3. Layout Parts'!$A$2:$A$3001,$A2981)=0,"NOT ON BOARD","OK"))</f>
        <v/>
      </c>
    </row>
    <row r="2982" customFormat="false" ht="15" hidden="false" customHeight="false" outlineLevel="0" collapsed="false">
      <c r="A2982" s="14"/>
      <c r="B2982" s="14"/>
      <c r="C2982" s="15"/>
      <c r="D2982" s="15"/>
      <c r="E2982" s="15"/>
      <c r="F2982" s="9" t="str">
        <f aca="false">IF($A2982="","",IF(COUNTIF($A$2:$A$3001,$A2982)&gt;1,"DUPLICATE",""))</f>
        <v/>
      </c>
      <c r="G2982" s="9" t="str">
        <f aca="false">IF($A2982="","",IF(COUNTIF('3. Layout Parts'!$A$2:$A$3001,$A2982)=0,"NOT ON BOARD","OK"))</f>
        <v/>
      </c>
    </row>
    <row r="2983" customFormat="false" ht="15" hidden="false" customHeight="false" outlineLevel="0" collapsed="false">
      <c r="A2983" s="14"/>
      <c r="B2983" s="14"/>
      <c r="C2983" s="15"/>
      <c r="D2983" s="15"/>
      <c r="E2983" s="15"/>
      <c r="F2983" s="9" t="str">
        <f aca="false">IF($A2983="","",IF(COUNTIF($A$2:$A$3001,$A2983)&gt;1,"DUPLICATE",""))</f>
        <v/>
      </c>
      <c r="G2983" s="9" t="str">
        <f aca="false">IF($A2983="","",IF(COUNTIF('3. Layout Parts'!$A$2:$A$3001,$A2983)=0,"NOT ON BOARD","OK"))</f>
        <v/>
      </c>
    </row>
    <row r="2984" customFormat="false" ht="15" hidden="false" customHeight="false" outlineLevel="0" collapsed="false">
      <c r="A2984" s="14"/>
      <c r="B2984" s="14"/>
      <c r="C2984" s="15"/>
      <c r="D2984" s="15"/>
      <c r="E2984" s="15"/>
      <c r="F2984" s="9" t="str">
        <f aca="false">IF($A2984="","",IF(COUNTIF($A$2:$A$3001,$A2984)&gt;1,"DUPLICATE",""))</f>
        <v/>
      </c>
      <c r="G2984" s="9" t="str">
        <f aca="false">IF($A2984="","",IF(COUNTIF('3. Layout Parts'!$A$2:$A$3001,$A2984)=0,"NOT ON BOARD","OK"))</f>
        <v/>
      </c>
    </row>
    <row r="2985" customFormat="false" ht="15" hidden="false" customHeight="false" outlineLevel="0" collapsed="false">
      <c r="A2985" s="14"/>
      <c r="B2985" s="14"/>
      <c r="C2985" s="15"/>
      <c r="D2985" s="15"/>
      <c r="E2985" s="15"/>
      <c r="F2985" s="9" t="str">
        <f aca="false">IF($A2985="","",IF(COUNTIF($A$2:$A$3001,$A2985)&gt;1,"DUPLICATE",""))</f>
        <v/>
      </c>
      <c r="G2985" s="9" t="str">
        <f aca="false">IF($A2985="","",IF(COUNTIF('3. Layout Parts'!$A$2:$A$3001,$A2985)=0,"NOT ON BOARD","OK"))</f>
        <v/>
      </c>
    </row>
    <row r="2986" customFormat="false" ht="15" hidden="false" customHeight="false" outlineLevel="0" collapsed="false">
      <c r="A2986" s="14"/>
      <c r="B2986" s="14"/>
      <c r="C2986" s="15"/>
      <c r="D2986" s="15"/>
      <c r="E2986" s="15"/>
      <c r="F2986" s="9" t="str">
        <f aca="false">IF($A2986="","",IF(COUNTIF($A$2:$A$3001,$A2986)&gt;1,"DUPLICATE",""))</f>
        <v/>
      </c>
      <c r="G2986" s="9" t="str">
        <f aca="false">IF($A2986="","",IF(COUNTIF('3. Layout Parts'!$A$2:$A$3001,$A2986)=0,"NOT ON BOARD","OK"))</f>
        <v/>
      </c>
    </row>
    <row r="2987" customFormat="false" ht="15" hidden="false" customHeight="false" outlineLevel="0" collapsed="false">
      <c r="A2987" s="14"/>
      <c r="B2987" s="14"/>
      <c r="C2987" s="15"/>
      <c r="D2987" s="15"/>
      <c r="E2987" s="15"/>
      <c r="F2987" s="9" t="str">
        <f aca="false">IF($A2987="","",IF(COUNTIF($A$2:$A$3001,$A2987)&gt;1,"DUPLICATE",""))</f>
        <v/>
      </c>
      <c r="G2987" s="9" t="str">
        <f aca="false">IF($A2987="","",IF(COUNTIF('3. Layout Parts'!$A$2:$A$3001,$A2987)=0,"NOT ON BOARD","OK"))</f>
        <v/>
      </c>
    </row>
    <row r="2988" customFormat="false" ht="15" hidden="false" customHeight="false" outlineLevel="0" collapsed="false">
      <c r="A2988" s="14"/>
      <c r="B2988" s="14"/>
      <c r="C2988" s="15"/>
      <c r="D2988" s="15"/>
      <c r="E2988" s="15"/>
      <c r="F2988" s="9" t="str">
        <f aca="false">IF($A2988="","",IF(COUNTIF($A$2:$A$3001,$A2988)&gt;1,"DUPLICATE",""))</f>
        <v/>
      </c>
      <c r="G2988" s="9" t="str">
        <f aca="false">IF($A2988="","",IF(COUNTIF('3. Layout Parts'!$A$2:$A$3001,$A2988)=0,"NOT ON BOARD","OK"))</f>
        <v/>
      </c>
    </row>
    <row r="2989" customFormat="false" ht="15" hidden="false" customHeight="false" outlineLevel="0" collapsed="false">
      <c r="A2989" s="14"/>
      <c r="B2989" s="14"/>
      <c r="C2989" s="15"/>
      <c r="D2989" s="15"/>
      <c r="E2989" s="15"/>
      <c r="F2989" s="9" t="str">
        <f aca="false">IF($A2989="","",IF(COUNTIF($A$2:$A$3001,$A2989)&gt;1,"DUPLICATE",""))</f>
        <v/>
      </c>
      <c r="G2989" s="9" t="str">
        <f aca="false">IF($A2989="","",IF(COUNTIF('3. Layout Parts'!$A$2:$A$3001,$A2989)=0,"NOT ON BOARD","OK"))</f>
        <v/>
      </c>
    </row>
    <row r="2990" customFormat="false" ht="15" hidden="false" customHeight="false" outlineLevel="0" collapsed="false">
      <c r="A2990" s="14"/>
      <c r="B2990" s="14"/>
      <c r="C2990" s="15"/>
      <c r="D2990" s="15"/>
      <c r="E2990" s="15"/>
      <c r="F2990" s="9" t="str">
        <f aca="false">IF($A2990="","",IF(COUNTIF($A$2:$A$3001,$A2990)&gt;1,"DUPLICATE",""))</f>
        <v/>
      </c>
      <c r="G2990" s="9" t="str">
        <f aca="false">IF($A2990="","",IF(COUNTIF('3. Layout Parts'!$A$2:$A$3001,$A2990)=0,"NOT ON BOARD","OK"))</f>
        <v/>
      </c>
    </row>
    <row r="2991" customFormat="false" ht="15" hidden="false" customHeight="false" outlineLevel="0" collapsed="false">
      <c r="A2991" s="14"/>
      <c r="B2991" s="14"/>
      <c r="C2991" s="15"/>
      <c r="D2991" s="15"/>
      <c r="E2991" s="15"/>
      <c r="F2991" s="9" t="str">
        <f aca="false">IF($A2991="","",IF(COUNTIF($A$2:$A$3001,$A2991)&gt;1,"DUPLICATE",""))</f>
        <v/>
      </c>
      <c r="G2991" s="9" t="str">
        <f aca="false">IF($A2991="","",IF(COUNTIF('3. Layout Parts'!$A$2:$A$3001,$A2991)=0,"NOT ON BOARD","OK"))</f>
        <v/>
      </c>
    </row>
    <row r="2992" customFormat="false" ht="15" hidden="false" customHeight="false" outlineLevel="0" collapsed="false">
      <c r="A2992" s="14"/>
      <c r="B2992" s="14"/>
      <c r="C2992" s="15"/>
      <c r="D2992" s="15"/>
      <c r="E2992" s="15"/>
      <c r="F2992" s="9" t="str">
        <f aca="false">IF($A2992="","",IF(COUNTIF($A$2:$A$3001,$A2992)&gt;1,"DUPLICATE",""))</f>
        <v/>
      </c>
      <c r="G2992" s="9" t="str">
        <f aca="false">IF($A2992="","",IF(COUNTIF('3. Layout Parts'!$A$2:$A$3001,$A2992)=0,"NOT ON BOARD","OK"))</f>
        <v/>
      </c>
    </row>
    <row r="2993" customFormat="false" ht="15" hidden="false" customHeight="false" outlineLevel="0" collapsed="false">
      <c r="A2993" s="14"/>
      <c r="B2993" s="14"/>
      <c r="C2993" s="15"/>
      <c r="D2993" s="15"/>
      <c r="E2993" s="15"/>
      <c r="F2993" s="9" t="str">
        <f aca="false">IF($A2993="","",IF(COUNTIF($A$2:$A$3001,$A2993)&gt;1,"DUPLICATE",""))</f>
        <v/>
      </c>
      <c r="G2993" s="9" t="str">
        <f aca="false">IF($A2993="","",IF(COUNTIF('3. Layout Parts'!$A$2:$A$3001,$A2993)=0,"NOT ON BOARD","OK"))</f>
        <v/>
      </c>
    </row>
    <row r="2994" customFormat="false" ht="15" hidden="false" customHeight="false" outlineLevel="0" collapsed="false">
      <c r="A2994" s="14"/>
      <c r="B2994" s="14"/>
      <c r="C2994" s="15"/>
      <c r="D2994" s="15"/>
      <c r="E2994" s="15"/>
      <c r="F2994" s="9" t="str">
        <f aca="false">IF($A2994="","",IF(COUNTIF($A$2:$A$3001,$A2994)&gt;1,"DUPLICATE",""))</f>
        <v/>
      </c>
      <c r="G2994" s="9" t="str">
        <f aca="false">IF($A2994="","",IF(COUNTIF('3. Layout Parts'!$A$2:$A$3001,$A2994)=0,"NOT ON BOARD","OK"))</f>
        <v/>
      </c>
    </row>
    <row r="2995" customFormat="false" ht="15" hidden="false" customHeight="false" outlineLevel="0" collapsed="false">
      <c r="A2995" s="14"/>
      <c r="B2995" s="14"/>
      <c r="C2995" s="15"/>
      <c r="D2995" s="15"/>
      <c r="E2995" s="15"/>
      <c r="F2995" s="9" t="str">
        <f aca="false">IF($A2995="","",IF(COUNTIF($A$2:$A$3001,$A2995)&gt;1,"DUPLICATE",""))</f>
        <v/>
      </c>
      <c r="G2995" s="9" t="str">
        <f aca="false">IF($A2995="","",IF(COUNTIF('3. Layout Parts'!$A$2:$A$3001,$A2995)=0,"NOT ON BOARD","OK"))</f>
        <v/>
      </c>
    </row>
    <row r="2996" customFormat="false" ht="15" hidden="false" customHeight="false" outlineLevel="0" collapsed="false">
      <c r="A2996" s="14"/>
      <c r="B2996" s="14"/>
      <c r="C2996" s="15"/>
      <c r="D2996" s="15"/>
      <c r="E2996" s="15"/>
      <c r="F2996" s="9" t="str">
        <f aca="false">IF($A2996="","",IF(COUNTIF($A$2:$A$3001,$A2996)&gt;1,"DUPLICATE",""))</f>
        <v/>
      </c>
      <c r="G2996" s="9" t="str">
        <f aca="false">IF($A2996="","",IF(COUNTIF('3. Layout Parts'!$A$2:$A$3001,$A2996)=0,"NOT ON BOARD","OK"))</f>
        <v/>
      </c>
    </row>
    <row r="2997" customFormat="false" ht="15" hidden="false" customHeight="false" outlineLevel="0" collapsed="false">
      <c r="A2997" s="14"/>
      <c r="B2997" s="14"/>
      <c r="C2997" s="15"/>
      <c r="D2997" s="15"/>
      <c r="E2997" s="15"/>
      <c r="F2997" s="9" t="str">
        <f aca="false">IF($A2997="","",IF(COUNTIF($A$2:$A$3001,$A2997)&gt;1,"DUPLICATE",""))</f>
        <v/>
      </c>
      <c r="G2997" s="9" t="str">
        <f aca="false">IF($A2997="","",IF(COUNTIF('3. Layout Parts'!$A$2:$A$3001,$A2997)=0,"NOT ON BOARD","OK"))</f>
        <v/>
      </c>
    </row>
    <row r="2998" customFormat="false" ht="15" hidden="false" customHeight="false" outlineLevel="0" collapsed="false">
      <c r="A2998" s="14"/>
      <c r="B2998" s="14"/>
      <c r="C2998" s="15"/>
      <c r="D2998" s="15"/>
      <c r="E2998" s="15"/>
      <c r="F2998" s="9" t="str">
        <f aca="false">IF($A2998="","",IF(COUNTIF($A$2:$A$3001,$A2998)&gt;1,"DUPLICATE",""))</f>
        <v/>
      </c>
      <c r="G2998" s="9" t="str">
        <f aca="false">IF($A2998="","",IF(COUNTIF('3. Layout Parts'!$A$2:$A$3001,$A2998)=0,"NOT ON BOARD","OK"))</f>
        <v/>
      </c>
    </row>
    <row r="2999" customFormat="false" ht="15" hidden="false" customHeight="false" outlineLevel="0" collapsed="false">
      <c r="A2999" s="14"/>
      <c r="B2999" s="14"/>
      <c r="C2999" s="15"/>
      <c r="D2999" s="15"/>
      <c r="E2999" s="15"/>
      <c r="F2999" s="9" t="str">
        <f aca="false">IF($A2999="","",IF(COUNTIF($A$2:$A$3001,$A2999)&gt;1,"DUPLICATE",""))</f>
        <v/>
      </c>
      <c r="G2999" s="9" t="str">
        <f aca="false">IF($A2999="","",IF(COUNTIF('3. Layout Parts'!$A$2:$A$3001,$A2999)=0,"NOT ON BOARD","OK"))</f>
        <v/>
      </c>
    </row>
    <row r="3000" customFormat="false" ht="15" hidden="false" customHeight="false" outlineLevel="0" collapsed="false">
      <c r="A3000" s="14"/>
      <c r="B3000" s="14"/>
      <c r="C3000" s="15"/>
      <c r="D3000" s="15"/>
      <c r="E3000" s="15"/>
      <c r="F3000" s="9" t="str">
        <f aca="false">IF($A3000="","",IF(COUNTIF($A$2:$A$3001,$A3000)&gt;1,"DUPLICATE",""))</f>
        <v/>
      </c>
      <c r="G3000" s="9" t="str">
        <f aca="false">IF($A3000="","",IF(COUNTIF('3. Layout Parts'!$A$2:$A$3001,$A3000)=0,"NOT ON BOARD","OK"))</f>
        <v/>
      </c>
    </row>
    <row r="3001" customFormat="false" ht="15" hidden="false" customHeight="false" outlineLevel="0" collapsed="false">
      <c r="A3001" s="14"/>
      <c r="B3001" s="14"/>
      <c r="C3001" s="15"/>
      <c r="D3001" s="15"/>
      <c r="E3001" s="15"/>
      <c r="F3001" s="9" t="str">
        <f aca="false">IF($A3001="","",IF(COUNTIF($A$2:$A$3001,$A3001)&gt;1,"DUPLICATE",""))</f>
        <v/>
      </c>
      <c r="G3001" s="9" t="str">
        <f aca="false">IF($A3001="","",IF(COUNTIF('3. Layout Parts'!$A$2:$A$3001,$A3001)=0,"NOT ON BOARD","OK"))</f>
        <v/>
      </c>
    </row>
  </sheetData>
  <autoFilter ref="A1:G3001"/>
  <conditionalFormatting sqref="F2:F3001">
    <cfRule type="expression" priority="2" aboveAverage="0" equalAverage="0" bottom="0" percent="0" rank="0" text="" dxfId="0">
      <formula>$F2="DUPLICATE"</formula>
    </cfRule>
  </conditionalFormatting>
  <conditionalFormatting sqref="G2:G3001">
    <cfRule type="expression" priority="3" aboveAverage="0" equalAverage="0" bottom="0" percent="0" rank="0" text="" dxfId="0">
      <formula>$G2="NOT ON BOARD"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59C"/>
    <pageSetUpPr fitToPage="false"/>
  </sheetPr>
  <dimension ref="A1:H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3" t="s">
        <v>118</v>
      </c>
      <c r="B1" s="13" t="s">
        <v>119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123</v>
      </c>
    </row>
    <row r="2" customFormat="false" ht="15" hidden="false" customHeight="false" outlineLevel="0" collapsed="false">
      <c r="A2" s="14" t="s">
        <v>125</v>
      </c>
      <c r="B2" s="14" t="s">
        <v>126</v>
      </c>
      <c r="C2" s="15" t="s">
        <v>127</v>
      </c>
      <c r="D2" s="14" t="s">
        <v>140</v>
      </c>
      <c r="E2" s="14" t="n">
        <v>1250</v>
      </c>
      <c r="F2" s="14" t="n">
        <v>800</v>
      </c>
      <c r="G2" s="14" t="n">
        <v>90</v>
      </c>
      <c r="H2" s="9" t="str">
        <f aca="false">IF($A2="","",IF(COUNTIF($A$2:$A$3001,$A2)&gt;1,"DUPLICATE",""))</f>
        <v/>
      </c>
    </row>
    <row r="3" customFormat="false" ht="15" hidden="false" customHeight="false" outlineLevel="0" collapsed="false">
      <c r="A3" s="14" t="s">
        <v>129</v>
      </c>
      <c r="B3" s="14" t="s">
        <v>126</v>
      </c>
      <c r="C3" s="15" t="s">
        <v>127</v>
      </c>
      <c r="D3" s="14" t="s">
        <v>140</v>
      </c>
      <c r="E3" s="14" t="n">
        <v>1310</v>
      </c>
      <c r="F3" s="14" t="n">
        <v>800</v>
      </c>
      <c r="G3" s="14" t="n">
        <v>270</v>
      </c>
      <c r="H3" s="9" t="str">
        <f aca="false">IF($A3="","",IF(COUNTIF($A$2:$A$3001,$A3)&gt;1,"DUPLICATE",""))</f>
        <v/>
      </c>
    </row>
    <row r="4" customFormat="false" ht="15" hidden="false" customHeight="false" outlineLevel="0" collapsed="false">
      <c r="A4" s="14" t="s">
        <v>109</v>
      </c>
      <c r="B4" s="14" t="s">
        <v>130</v>
      </c>
      <c r="C4" s="15" t="s">
        <v>131</v>
      </c>
      <c r="D4" s="14" t="s">
        <v>140</v>
      </c>
      <c r="E4" s="14" t="n">
        <v>1500</v>
      </c>
      <c r="F4" s="14" t="n">
        <v>950</v>
      </c>
      <c r="G4" s="14" t="n">
        <v>0</v>
      </c>
      <c r="H4" s="9" t="str">
        <f aca="false">IF($A4="","",IF(COUNTIF($A$2:$A$3001,$A4)&gt;1,"DUPLICATE",""))</f>
        <v/>
      </c>
    </row>
    <row r="5" customFormat="false" ht="15" hidden="false" customHeight="false" outlineLevel="0" collapsed="false">
      <c r="A5" s="14" t="s">
        <v>113</v>
      </c>
      <c r="B5" s="14" t="s">
        <v>133</v>
      </c>
      <c r="C5" s="15" t="s">
        <v>134</v>
      </c>
      <c r="D5" s="14" t="s">
        <v>141</v>
      </c>
      <c r="E5" s="14" t="n">
        <v>200</v>
      </c>
      <c r="F5" s="14" t="n">
        <v>150</v>
      </c>
      <c r="G5" s="14" t="n">
        <v>180</v>
      </c>
      <c r="H5" s="9" t="str">
        <f aca="false">IF($A5="","",IF(COUNTIF($A$2:$A$3001,$A5)&gt;1,"DUPLICATE",""))</f>
        <v/>
      </c>
    </row>
    <row r="6" customFormat="false" ht="15" hidden="false" customHeight="false" outlineLevel="0" collapsed="false">
      <c r="A6" s="14"/>
      <c r="B6" s="14"/>
      <c r="C6" s="15"/>
      <c r="D6" s="14"/>
      <c r="E6" s="14"/>
      <c r="F6" s="14"/>
      <c r="G6" s="14"/>
      <c r="H6" s="9" t="str">
        <f aca="false">IF($A6="","",IF(COUNTIF($A$2:$A$3001,$A6)&gt;1,"DUPLICATE",""))</f>
        <v/>
      </c>
    </row>
    <row r="7" customFormat="false" ht="15" hidden="false" customHeight="false" outlineLevel="0" collapsed="false">
      <c r="A7" s="14"/>
      <c r="B7" s="14"/>
      <c r="C7" s="15"/>
      <c r="D7" s="14"/>
      <c r="E7" s="14"/>
      <c r="F7" s="14"/>
      <c r="G7" s="14"/>
      <c r="H7" s="9" t="str">
        <f aca="false">IF($A7="","",IF(COUNTIF($A$2:$A$3001,$A7)&gt;1,"DUPLICATE",""))</f>
        <v/>
      </c>
    </row>
    <row r="8" customFormat="false" ht="15" hidden="false" customHeight="false" outlineLevel="0" collapsed="false">
      <c r="A8" s="14"/>
      <c r="B8" s="14"/>
      <c r="C8" s="15"/>
      <c r="D8" s="14"/>
      <c r="E8" s="14"/>
      <c r="F8" s="14"/>
      <c r="G8" s="14"/>
      <c r="H8" s="9" t="str">
        <f aca="false">IF($A8="","",IF(COUNTIF($A$2:$A$3001,$A8)&gt;1,"DUPLICATE",""))</f>
        <v/>
      </c>
    </row>
    <row r="9" customFormat="false" ht="15" hidden="false" customHeight="false" outlineLevel="0" collapsed="false">
      <c r="A9" s="14"/>
      <c r="B9" s="14"/>
      <c r="C9" s="15"/>
      <c r="D9" s="14"/>
      <c r="E9" s="14"/>
      <c r="F9" s="14"/>
      <c r="G9" s="14"/>
      <c r="H9" s="9" t="str">
        <f aca="false">IF($A9="","",IF(COUNTIF($A$2:$A$3001,$A9)&gt;1,"DUPLICATE",""))</f>
        <v/>
      </c>
    </row>
    <row r="10" customFormat="false" ht="15" hidden="false" customHeight="false" outlineLevel="0" collapsed="false">
      <c r="A10" s="14"/>
      <c r="B10" s="14"/>
      <c r="C10" s="15"/>
      <c r="D10" s="14"/>
      <c r="E10" s="14"/>
      <c r="F10" s="14"/>
      <c r="G10" s="14"/>
      <c r="H10" s="9" t="str">
        <f aca="false">IF($A10="","",IF(COUNTIF($A$2:$A$3001,$A10)&gt;1,"DUPLICATE",""))</f>
        <v/>
      </c>
    </row>
    <row r="11" customFormat="false" ht="15" hidden="false" customHeight="false" outlineLevel="0" collapsed="false">
      <c r="A11" s="14"/>
      <c r="B11" s="14"/>
      <c r="C11" s="15"/>
      <c r="D11" s="14"/>
      <c r="E11" s="14"/>
      <c r="F11" s="14"/>
      <c r="G11" s="14"/>
      <c r="H11" s="9" t="str">
        <f aca="false">IF($A11="","",IF(COUNTIF($A$2:$A$3001,$A11)&gt;1,"DUPLICATE",""))</f>
        <v/>
      </c>
    </row>
    <row r="12" customFormat="false" ht="15" hidden="false" customHeight="false" outlineLevel="0" collapsed="false">
      <c r="A12" s="14"/>
      <c r="B12" s="14"/>
      <c r="C12" s="15"/>
      <c r="D12" s="14"/>
      <c r="E12" s="14"/>
      <c r="F12" s="14"/>
      <c r="G12" s="14"/>
      <c r="H12" s="9" t="str">
        <f aca="false">IF($A12="","",IF(COUNTIF($A$2:$A$3001,$A12)&gt;1,"DUPLICATE",""))</f>
        <v/>
      </c>
    </row>
    <row r="13" customFormat="false" ht="15" hidden="false" customHeight="false" outlineLevel="0" collapsed="false">
      <c r="A13" s="14"/>
      <c r="B13" s="14"/>
      <c r="C13" s="15"/>
      <c r="D13" s="14"/>
      <c r="E13" s="14"/>
      <c r="F13" s="14"/>
      <c r="G13" s="14"/>
      <c r="H13" s="9" t="str">
        <f aca="false">IF($A13="","",IF(COUNTIF($A$2:$A$3001,$A13)&gt;1,"DUPLICATE",""))</f>
        <v/>
      </c>
    </row>
    <row r="14" customFormat="false" ht="15" hidden="false" customHeight="false" outlineLevel="0" collapsed="false">
      <c r="A14" s="14"/>
      <c r="B14" s="14"/>
      <c r="C14" s="15"/>
      <c r="D14" s="14"/>
      <c r="E14" s="14"/>
      <c r="F14" s="14"/>
      <c r="G14" s="14"/>
      <c r="H14" s="9" t="str">
        <f aca="false">IF($A14="","",IF(COUNTIF($A$2:$A$3001,$A14)&gt;1,"DUPLICATE",""))</f>
        <v/>
      </c>
    </row>
    <row r="15" customFormat="false" ht="15" hidden="false" customHeight="false" outlineLevel="0" collapsed="false">
      <c r="A15" s="14"/>
      <c r="B15" s="14"/>
      <c r="C15" s="15"/>
      <c r="D15" s="14"/>
      <c r="E15" s="14"/>
      <c r="F15" s="14"/>
      <c r="G15" s="14"/>
      <c r="H15" s="9" t="str">
        <f aca="false">IF($A15="","",IF(COUNTIF($A$2:$A$3001,$A15)&gt;1,"DUPLICATE",""))</f>
        <v/>
      </c>
    </row>
    <row r="16" customFormat="false" ht="15" hidden="false" customHeight="false" outlineLevel="0" collapsed="false">
      <c r="A16" s="14"/>
      <c r="B16" s="14"/>
      <c r="C16" s="15"/>
      <c r="D16" s="14"/>
      <c r="E16" s="14"/>
      <c r="F16" s="14"/>
      <c r="G16" s="14"/>
      <c r="H16" s="9" t="str">
        <f aca="false">IF($A16="","",IF(COUNTIF($A$2:$A$3001,$A16)&gt;1,"DUPLICATE",""))</f>
        <v/>
      </c>
    </row>
    <row r="17" customFormat="false" ht="15" hidden="false" customHeight="false" outlineLevel="0" collapsed="false">
      <c r="A17" s="14"/>
      <c r="B17" s="14"/>
      <c r="C17" s="15"/>
      <c r="D17" s="14"/>
      <c r="E17" s="14"/>
      <c r="F17" s="14"/>
      <c r="G17" s="14"/>
      <c r="H17" s="9" t="str">
        <f aca="false">IF($A17="","",IF(COUNTIF($A$2:$A$3001,$A17)&gt;1,"DUPLICATE",""))</f>
        <v/>
      </c>
    </row>
    <row r="18" customFormat="false" ht="15" hidden="false" customHeight="false" outlineLevel="0" collapsed="false">
      <c r="A18" s="14"/>
      <c r="B18" s="14"/>
      <c r="C18" s="15"/>
      <c r="D18" s="14"/>
      <c r="E18" s="14"/>
      <c r="F18" s="14"/>
      <c r="G18" s="14"/>
      <c r="H18" s="9" t="str">
        <f aca="false">IF($A18="","",IF(COUNTIF($A$2:$A$3001,$A18)&gt;1,"DUPLICATE",""))</f>
        <v/>
      </c>
    </row>
    <row r="19" customFormat="false" ht="15" hidden="false" customHeight="false" outlineLevel="0" collapsed="false">
      <c r="A19" s="14"/>
      <c r="B19" s="14"/>
      <c r="C19" s="15"/>
      <c r="D19" s="14"/>
      <c r="E19" s="14"/>
      <c r="F19" s="14"/>
      <c r="G19" s="14"/>
      <c r="H19" s="9" t="str">
        <f aca="false">IF($A19="","",IF(COUNTIF($A$2:$A$3001,$A19)&gt;1,"DUPLICATE",""))</f>
        <v/>
      </c>
    </row>
    <row r="20" customFormat="false" ht="15" hidden="false" customHeight="false" outlineLevel="0" collapsed="false">
      <c r="A20" s="14"/>
      <c r="B20" s="14"/>
      <c r="C20" s="15"/>
      <c r="D20" s="14"/>
      <c r="E20" s="14"/>
      <c r="F20" s="14"/>
      <c r="G20" s="14"/>
      <c r="H20" s="9" t="str">
        <f aca="false">IF($A20="","",IF(COUNTIF($A$2:$A$3001,$A20)&gt;1,"DUPLICATE",""))</f>
        <v/>
      </c>
    </row>
    <row r="21" customFormat="false" ht="15" hidden="false" customHeight="false" outlineLevel="0" collapsed="false">
      <c r="A21" s="14"/>
      <c r="B21" s="14"/>
      <c r="C21" s="15"/>
      <c r="D21" s="14"/>
      <c r="E21" s="14"/>
      <c r="F21" s="14"/>
      <c r="G21" s="14"/>
      <c r="H21" s="9" t="str">
        <f aca="false">IF($A21="","",IF(COUNTIF($A$2:$A$3001,$A21)&gt;1,"DUPLICATE",""))</f>
        <v/>
      </c>
    </row>
    <row r="22" customFormat="false" ht="15" hidden="false" customHeight="false" outlineLevel="0" collapsed="false">
      <c r="A22" s="14"/>
      <c r="B22" s="14"/>
      <c r="C22" s="15"/>
      <c r="D22" s="14"/>
      <c r="E22" s="14"/>
      <c r="F22" s="14"/>
      <c r="G22" s="14"/>
      <c r="H22" s="9" t="str">
        <f aca="false">IF($A22="","",IF(COUNTIF($A$2:$A$3001,$A22)&gt;1,"DUPLICATE",""))</f>
        <v/>
      </c>
    </row>
    <row r="23" customFormat="false" ht="15" hidden="false" customHeight="false" outlineLevel="0" collapsed="false">
      <c r="A23" s="14"/>
      <c r="B23" s="14"/>
      <c r="C23" s="15"/>
      <c r="D23" s="14"/>
      <c r="E23" s="14"/>
      <c r="F23" s="14"/>
      <c r="G23" s="14"/>
      <c r="H23" s="9" t="str">
        <f aca="false">IF($A23="","",IF(COUNTIF($A$2:$A$3001,$A23)&gt;1,"DUPLICATE",""))</f>
        <v/>
      </c>
    </row>
    <row r="24" customFormat="false" ht="15" hidden="false" customHeight="false" outlineLevel="0" collapsed="false">
      <c r="A24" s="14"/>
      <c r="B24" s="14"/>
      <c r="C24" s="15"/>
      <c r="D24" s="14"/>
      <c r="E24" s="14"/>
      <c r="F24" s="14"/>
      <c r="G24" s="14"/>
      <c r="H24" s="9" t="str">
        <f aca="false">IF($A24="","",IF(COUNTIF($A$2:$A$3001,$A24)&gt;1,"DUPLICATE",""))</f>
        <v/>
      </c>
    </row>
    <row r="25" customFormat="false" ht="15" hidden="false" customHeight="false" outlineLevel="0" collapsed="false">
      <c r="A25" s="14"/>
      <c r="B25" s="14"/>
      <c r="C25" s="15"/>
      <c r="D25" s="14"/>
      <c r="E25" s="14"/>
      <c r="F25" s="14"/>
      <c r="G25" s="14"/>
      <c r="H25" s="9" t="str">
        <f aca="false">IF($A25="","",IF(COUNTIF($A$2:$A$3001,$A25)&gt;1,"DUPLICATE",""))</f>
        <v/>
      </c>
    </row>
    <row r="26" customFormat="false" ht="15" hidden="false" customHeight="false" outlineLevel="0" collapsed="false">
      <c r="A26" s="14"/>
      <c r="B26" s="14"/>
      <c r="C26" s="15"/>
      <c r="D26" s="14"/>
      <c r="E26" s="14"/>
      <c r="F26" s="14"/>
      <c r="G26" s="14"/>
      <c r="H26" s="9" t="str">
        <f aca="false">IF($A26="","",IF(COUNTIF($A$2:$A$3001,$A26)&gt;1,"DUPLICATE",""))</f>
        <v/>
      </c>
    </row>
    <row r="27" customFormat="false" ht="15" hidden="false" customHeight="false" outlineLevel="0" collapsed="false">
      <c r="A27" s="14"/>
      <c r="B27" s="14"/>
      <c r="C27" s="15"/>
      <c r="D27" s="14"/>
      <c r="E27" s="14"/>
      <c r="F27" s="14"/>
      <c r="G27" s="14"/>
      <c r="H27" s="9" t="str">
        <f aca="false">IF($A27="","",IF(COUNTIF($A$2:$A$3001,$A27)&gt;1,"DUPLICATE",""))</f>
        <v/>
      </c>
    </row>
    <row r="28" customFormat="false" ht="15" hidden="false" customHeight="false" outlineLevel="0" collapsed="false">
      <c r="A28" s="14"/>
      <c r="B28" s="14"/>
      <c r="C28" s="15"/>
      <c r="D28" s="14"/>
      <c r="E28" s="14"/>
      <c r="F28" s="14"/>
      <c r="G28" s="14"/>
      <c r="H28" s="9" t="str">
        <f aca="false">IF($A28="","",IF(COUNTIF($A$2:$A$3001,$A28)&gt;1,"DUPLICATE",""))</f>
        <v/>
      </c>
    </row>
    <row r="29" customFormat="false" ht="15" hidden="false" customHeight="false" outlineLevel="0" collapsed="false">
      <c r="A29" s="14"/>
      <c r="B29" s="14"/>
      <c r="C29" s="15"/>
      <c r="D29" s="14"/>
      <c r="E29" s="14"/>
      <c r="F29" s="14"/>
      <c r="G29" s="14"/>
      <c r="H29" s="9" t="str">
        <f aca="false">IF($A29="","",IF(COUNTIF($A$2:$A$3001,$A29)&gt;1,"DUPLICATE",""))</f>
        <v/>
      </c>
    </row>
    <row r="30" customFormat="false" ht="15" hidden="false" customHeight="false" outlineLevel="0" collapsed="false">
      <c r="A30" s="14"/>
      <c r="B30" s="14"/>
      <c r="C30" s="15"/>
      <c r="D30" s="14"/>
      <c r="E30" s="14"/>
      <c r="F30" s="14"/>
      <c r="G30" s="14"/>
      <c r="H30" s="9" t="str">
        <f aca="false">IF($A30="","",IF(COUNTIF($A$2:$A$3001,$A30)&gt;1,"DUPLICATE",""))</f>
        <v/>
      </c>
    </row>
    <row r="31" customFormat="false" ht="15" hidden="false" customHeight="false" outlineLevel="0" collapsed="false">
      <c r="A31" s="14"/>
      <c r="B31" s="14"/>
      <c r="C31" s="15"/>
      <c r="D31" s="14"/>
      <c r="E31" s="14"/>
      <c r="F31" s="14"/>
      <c r="G31" s="14"/>
      <c r="H31" s="9" t="str">
        <f aca="false">IF($A31="","",IF(COUNTIF($A$2:$A$3001,$A31)&gt;1,"DUPLICATE",""))</f>
        <v/>
      </c>
    </row>
    <row r="32" customFormat="false" ht="15" hidden="false" customHeight="false" outlineLevel="0" collapsed="false">
      <c r="A32" s="14"/>
      <c r="B32" s="14"/>
      <c r="C32" s="15"/>
      <c r="D32" s="14"/>
      <c r="E32" s="14"/>
      <c r="F32" s="14"/>
      <c r="G32" s="14"/>
      <c r="H32" s="9" t="str">
        <f aca="false">IF($A32="","",IF(COUNTIF($A$2:$A$3001,$A32)&gt;1,"DUPLICATE",""))</f>
        <v/>
      </c>
    </row>
    <row r="33" customFormat="false" ht="15" hidden="false" customHeight="false" outlineLevel="0" collapsed="false">
      <c r="A33" s="14"/>
      <c r="B33" s="14"/>
      <c r="C33" s="15"/>
      <c r="D33" s="14"/>
      <c r="E33" s="14"/>
      <c r="F33" s="14"/>
      <c r="G33" s="14"/>
      <c r="H33" s="9" t="str">
        <f aca="false">IF($A33="","",IF(COUNTIF($A$2:$A$3001,$A33)&gt;1,"DUPLICATE",""))</f>
        <v/>
      </c>
    </row>
    <row r="34" customFormat="false" ht="15" hidden="false" customHeight="false" outlineLevel="0" collapsed="false">
      <c r="A34" s="14"/>
      <c r="B34" s="14"/>
      <c r="C34" s="15"/>
      <c r="D34" s="14"/>
      <c r="E34" s="14"/>
      <c r="F34" s="14"/>
      <c r="G34" s="14"/>
      <c r="H34" s="9" t="str">
        <f aca="false">IF($A34="","",IF(COUNTIF($A$2:$A$3001,$A34)&gt;1,"DUPLICATE",""))</f>
        <v/>
      </c>
    </row>
    <row r="35" customFormat="false" ht="15" hidden="false" customHeight="false" outlineLevel="0" collapsed="false">
      <c r="A35" s="14"/>
      <c r="B35" s="14"/>
      <c r="C35" s="15"/>
      <c r="D35" s="14"/>
      <c r="E35" s="14"/>
      <c r="F35" s="14"/>
      <c r="G35" s="14"/>
      <c r="H35" s="9" t="str">
        <f aca="false">IF($A35="","",IF(COUNTIF($A$2:$A$3001,$A35)&gt;1,"DUPLICATE",""))</f>
        <v/>
      </c>
    </row>
    <row r="36" customFormat="false" ht="15" hidden="false" customHeight="false" outlineLevel="0" collapsed="false">
      <c r="A36" s="14"/>
      <c r="B36" s="14"/>
      <c r="C36" s="15"/>
      <c r="D36" s="14"/>
      <c r="E36" s="14"/>
      <c r="F36" s="14"/>
      <c r="G36" s="14"/>
      <c r="H36" s="9" t="str">
        <f aca="false">IF($A36="","",IF(COUNTIF($A$2:$A$3001,$A36)&gt;1,"DUPLICATE",""))</f>
        <v/>
      </c>
    </row>
    <row r="37" customFormat="false" ht="15" hidden="false" customHeight="false" outlineLevel="0" collapsed="false">
      <c r="A37" s="14"/>
      <c r="B37" s="14"/>
      <c r="C37" s="15"/>
      <c r="D37" s="14"/>
      <c r="E37" s="14"/>
      <c r="F37" s="14"/>
      <c r="G37" s="14"/>
      <c r="H37" s="9" t="str">
        <f aca="false">IF($A37="","",IF(COUNTIF($A$2:$A$3001,$A37)&gt;1,"DUPLICATE",""))</f>
        <v/>
      </c>
    </row>
    <row r="38" customFormat="false" ht="15" hidden="false" customHeight="false" outlineLevel="0" collapsed="false">
      <c r="A38" s="14"/>
      <c r="B38" s="14"/>
      <c r="C38" s="15"/>
      <c r="D38" s="14"/>
      <c r="E38" s="14"/>
      <c r="F38" s="14"/>
      <c r="G38" s="14"/>
      <c r="H38" s="9" t="str">
        <f aca="false">IF($A38="","",IF(COUNTIF($A$2:$A$3001,$A38)&gt;1,"DUPLICATE",""))</f>
        <v/>
      </c>
    </row>
    <row r="39" customFormat="false" ht="15" hidden="false" customHeight="false" outlineLevel="0" collapsed="false">
      <c r="A39" s="14"/>
      <c r="B39" s="14"/>
      <c r="C39" s="15"/>
      <c r="D39" s="14"/>
      <c r="E39" s="14"/>
      <c r="F39" s="14"/>
      <c r="G39" s="14"/>
      <c r="H39" s="9" t="str">
        <f aca="false">IF($A39="","",IF(COUNTIF($A$2:$A$3001,$A39)&gt;1,"DUPLICATE",""))</f>
        <v/>
      </c>
    </row>
    <row r="40" customFormat="false" ht="15" hidden="false" customHeight="false" outlineLevel="0" collapsed="false">
      <c r="A40" s="14"/>
      <c r="B40" s="14"/>
      <c r="C40" s="15"/>
      <c r="D40" s="14"/>
      <c r="E40" s="14"/>
      <c r="F40" s="14"/>
      <c r="G40" s="14"/>
      <c r="H40" s="9" t="str">
        <f aca="false">IF($A40="","",IF(COUNTIF($A$2:$A$3001,$A40)&gt;1,"DUPLICATE",""))</f>
        <v/>
      </c>
    </row>
    <row r="41" customFormat="false" ht="15" hidden="false" customHeight="false" outlineLevel="0" collapsed="false">
      <c r="A41" s="14"/>
      <c r="B41" s="14"/>
      <c r="C41" s="15"/>
      <c r="D41" s="14"/>
      <c r="E41" s="14"/>
      <c r="F41" s="14"/>
      <c r="G41" s="14"/>
      <c r="H41" s="9" t="str">
        <f aca="false">IF($A41="","",IF(COUNTIF($A$2:$A$3001,$A41)&gt;1,"DUPLICATE",""))</f>
        <v/>
      </c>
    </row>
    <row r="42" customFormat="false" ht="15" hidden="false" customHeight="false" outlineLevel="0" collapsed="false">
      <c r="A42" s="14"/>
      <c r="B42" s="14"/>
      <c r="C42" s="15"/>
      <c r="D42" s="14"/>
      <c r="E42" s="14"/>
      <c r="F42" s="14"/>
      <c r="G42" s="14"/>
      <c r="H42" s="9" t="str">
        <f aca="false">IF($A42="","",IF(COUNTIF($A$2:$A$3001,$A42)&gt;1,"DUPLICATE",""))</f>
        <v/>
      </c>
    </row>
    <row r="43" customFormat="false" ht="15" hidden="false" customHeight="false" outlineLevel="0" collapsed="false">
      <c r="A43" s="14"/>
      <c r="B43" s="14"/>
      <c r="C43" s="15"/>
      <c r="D43" s="14"/>
      <c r="E43" s="14"/>
      <c r="F43" s="14"/>
      <c r="G43" s="14"/>
      <c r="H43" s="9" t="str">
        <f aca="false">IF($A43="","",IF(COUNTIF($A$2:$A$3001,$A43)&gt;1,"DUPLICATE",""))</f>
        <v/>
      </c>
    </row>
    <row r="44" customFormat="false" ht="15" hidden="false" customHeight="false" outlineLevel="0" collapsed="false">
      <c r="A44" s="14"/>
      <c r="B44" s="14"/>
      <c r="C44" s="15"/>
      <c r="D44" s="14"/>
      <c r="E44" s="14"/>
      <c r="F44" s="14"/>
      <c r="G44" s="14"/>
      <c r="H44" s="9" t="str">
        <f aca="false">IF($A44="","",IF(COUNTIF($A$2:$A$3001,$A44)&gt;1,"DUPLICATE",""))</f>
        <v/>
      </c>
    </row>
    <row r="45" customFormat="false" ht="15" hidden="false" customHeight="false" outlineLevel="0" collapsed="false">
      <c r="A45" s="14"/>
      <c r="B45" s="14"/>
      <c r="C45" s="15"/>
      <c r="D45" s="14"/>
      <c r="E45" s="14"/>
      <c r="F45" s="14"/>
      <c r="G45" s="14"/>
      <c r="H45" s="9" t="str">
        <f aca="false">IF($A45="","",IF(COUNTIF($A$2:$A$3001,$A45)&gt;1,"DUPLICATE",""))</f>
        <v/>
      </c>
    </row>
    <row r="46" customFormat="false" ht="15" hidden="false" customHeight="false" outlineLevel="0" collapsed="false">
      <c r="A46" s="14"/>
      <c r="B46" s="14"/>
      <c r="C46" s="15"/>
      <c r="D46" s="14"/>
      <c r="E46" s="14"/>
      <c r="F46" s="14"/>
      <c r="G46" s="14"/>
      <c r="H46" s="9" t="str">
        <f aca="false">IF($A46="","",IF(COUNTIF($A$2:$A$3001,$A46)&gt;1,"DUPLICATE",""))</f>
        <v/>
      </c>
    </row>
    <row r="47" customFormat="false" ht="15" hidden="false" customHeight="false" outlineLevel="0" collapsed="false">
      <c r="A47" s="14"/>
      <c r="B47" s="14"/>
      <c r="C47" s="15"/>
      <c r="D47" s="14"/>
      <c r="E47" s="14"/>
      <c r="F47" s="14"/>
      <c r="G47" s="14"/>
      <c r="H47" s="9" t="str">
        <f aca="false">IF($A47="","",IF(COUNTIF($A$2:$A$3001,$A47)&gt;1,"DUPLICATE",""))</f>
        <v/>
      </c>
    </row>
    <row r="48" customFormat="false" ht="15" hidden="false" customHeight="false" outlineLevel="0" collapsed="false">
      <c r="A48" s="14"/>
      <c r="B48" s="14"/>
      <c r="C48" s="15"/>
      <c r="D48" s="14"/>
      <c r="E48" s="14"/>
      <c r="F48" s="14"/>
      <c r="G48" s="14"/>
      <c r="H48" s="9" t="str">
        <f aca="false">IF($A48="","",IF(COUNTIF($A$2:$A$3001,$A48)&gt;1,"DUPLICATE",""))</f>
        <v/>
      </c>
    </row>
    <row r="49" customFormat="false" ht="15" hidden="false" customHeight="false" outlineLevel="0" collapsed="false">
      <c r="A49" s="14"/>
      <c r="B49" s="14"/>
      <c r="C49" s="15"/>
      <c r="D49" s="14"/>
      <c r="E49" s="14"/>
      <c r="F49" s="14"/>
      <c r="G49" s="14"/>
      <c r="H49" s="9" t="str">
        <f aca="false">IF($A49="","",IF(COUNTIF($A$2:$A$3001,$A49)&gt;1,"DUPLICATE",""))</f>
        <v/>
      </c>
    </row>
    <row r="50" customFormat="false" ht="15" hidden="false" customHeight="false" outlineLevel="0" collapsed="false">
      <c r="A50" s="14"/>
      <c r="B50" s="14"/>
      <c r="C50" s="15"/>
      <c r="D50" s="14"/>
      <c r="E50" s="14"/>
      <c r="F50" s="14"/>
      <c r="G50" s="14"/>
      <c r="H50" s="9" t="str">
        <f aca="false">IF($A50="","",IF(COUNTIF($A$2:$A$3001,$A50)&gt;1,"DUPLICATE",""))</f>
        <v/>
      </c>
    </row>
    <row r="51" customFormat="false" ht="15" hidden="false" customHeight="false" outlineLevel="0" collapsed="false">
      <c r="A51" s="14"/>
      <c r="B51" s="14"/>
      <c r="C51" s="15"/>
      <c r="D51" s="14"/>
      <c r="E51" s="14"/>
      <c r="F51" s="14"/>
      <c r="G51" s="14"/>
      <c r="H51" s="9" t="str">
        <f aca="false">IF($A51="","",IF(COUNTIF($A$2:$A$3001,$A51)&gt;1,"DUPLICATE",""))</f>
        <v/>
      </c>
    </row>
    <row r="52" customFormat="false" ht="15" hidden="false" customHeight="false" outlineLevel="0" collapsed="false">
      <c r="A52" s="14"/>
      <c r="B52" s="14"/>
      <c r="C52" s="15"/>
      <c r="D52" s="14"/>
      <c r="E52" s="14"/>
      <c r="F52" s="14"/>
      <c r="G52" s="14"/>
      <c r="H52" s="9" t="str">
        <f aca="false">IF($A52="","",IF(COUNTIF($A$2:$A$3001,$A52)&gt;1,"DUPLICATE",""))</f>
        <v/>
      </c>
    </row>
    <row r="53" customFormat="false" ht="15" hidden="false" customHeight="false" outlineLevel="0" collapsed="false">
      <c r="A53" s="14"/>
      <c r="B53" s="14"/>
      <c r="C53" s="15"/>
      <c r="D53" s="14"/>
      <c r="E53" s="14"/>
      <c r="F53" s="14"/>
      <c r="G53" s="14"/>
      <c r="H53" s="9" t="str">
        <f aca="false">IF($A53="","",IF(COUNTIF($A$2:$A$3001,$A53)&gt;1,"DUPLICATE",""))</f>
        <v/>
      </c>
    </row>
    <row r="54" customFormat="false" ht="15" hidden="false" customHeight="false" outlineLevel="0" collapsed="false">
      <c r="A54" s="14"/>
      <c r="B54" s="14"/>
      <c r="C54" s="15"/>
      <c r="D54" s="14"/>
      <c r="E54" s="14"/>
      <c r="F54" s="14"/>
      <c r="G54" s="14"/>
      <c r="H54" s="9" t="str">
        <f aca="false">IF($A54="","",IF(COUNTIF($A$2:$A$3001,$A54)&gt;1,"DUPLICATE",""))</f>
        <v/>
      </c>
    </row>
    <row r="55" customFormat="false" ht="15" hidden="false" customHeight="false" outlineLevel="0" collapsed="false">
      <c r="A55" s="14"/>
      <c r="B55" s="14"/>
      <c r="C55" s="15"/>
      <c r="D55" s="14"/>
      <c r="E55" s="14"/>
      <c r="F55" s="14"/>
      <c r="G55" s="14"/>
      <c r="H55" s="9" t="str">
        <f aca="false">IF($A55="","",IF(COUNTIF($A$2:$A$3001,$A55)&gt;1,"DUPLICATE",""))</f>
        <v/>
      </c>
    </row>
    <row r="56" customFormat="false" ht="15" hidden="false" customHeight="false" outlineLevel="0" collapsed="false">
      <c r="A56" s="14"/>
      <c r="B56" s="14"/>
      <c r="C56" s="15"/>
      <c r="D56" s="14"/>
      <c r="E56" s="14"/>
      <c r="F56" s="14"/>
      <c r="G56" s="14"/>
      <c r="H56" s="9" t="str">
        <f aca="false">IF($A56="","",IF(COUNTIF($A$2:$A$3001,$A56)&gt;1,"DUPLICATE",""))</f>
        <v/>
      </c>
    </row>
    <row r="57" customFormat="false" ht="15" hidden="false" customHeight="false" outlineLevel="0" collapsed="false">
      <c r="A57" s="14"/>
      <c r="B57" s="14"/>
      <c r="C57" s="15"/>
      <c r="D57" s="14"/>
      <c r="E57" s="14"/>
      <c r="F57" s="14"/>
      <c r="G57" s="14"/>
      <c r="H57" s="9" t="str">
        <f aca="false">IF($A57="","",IF(COUNTIF($A$2:$A$3001,$A57)&gt;1,"DUPLICATE",""))</f>
        <v/>
      </c>
    </row>
    <row r="58" customFormat="false" ht="15" hidden="false" customHeight="false" outlineLevel="0" collapsed="false">
      <c r="A58" s="14"/>
      <c r="B58" s="14"/>
      <c r="C58" s="15"/>
      <c r="D58" s="14"/>
      <c r="E58" s="14"/>
      <c r="F58" s="14"/>
      <c r="G58" s="14"/>
      <c r="H58" s="9" t="str">
        <f aca="false">IF($A58="","",IF(COUNTIF($A$2:$A$3001,$A58)&gt;1,"DUPLICATE",""))</f>
        <v/>
      </c>
    </row>
    <row r="59" customFormat="false" ht="15" hidden="false" customHeight="false" outlineLevel="0" collapsed="false">
      <c r="A59" s="14"/>
      <c r="B59" s="14"/>
      <c r="C59" s="15"/>
      <c r="D59" s="14"/>
      <c r="E59" s="14"/>
      <c r="F59" s="14"/>
      <c r="G59" s="14"/>
      <c r="H59" s="9" t="str">
        <f aca="false">IF($A59="","",IF(COUNTIF($A$2:$A$3001,$A59)&gt;1,"DUPLICATE",""))</f>
        <v/>
      </c>
    </row>
    <row r="60" customFormat="false" ht="15" hidden="false" customHeight="false" outlineLevel="0" collapsed="false">
      <c r="A60" s="14"/>
      <c r="B60" s="14"/>
      <c r="C60" s="15"/>
      <c r="D60" s="14"/>
      <c r="E60" s="14"/>
      <c r="F60" s="14"/>
      <c r="G60" s="14"/>
      <c r="H60" s="9" t="str">
        <f aca="false">IF($A60="","",IF(COUNTIF($A$2:$A$3001,$A60)&gt;1,"DUPLICATE",""))</f>
        <v/>
      </c>
    </row>
    <row r="61" customFormat="false" ht="15" hidden="false" customHeight="false" outlineLevel="0" collapsed="false">
      <c r="A61" s="14"/>
      <c r="B61" s="14"/>
      <c r="C61" s="15"/>
      <c r="D61" s="14"/>
      <c r="E61" s="14"/>
      <c r="F61" s="14"/>
      <c r="G61" s="14"/>
      <c r="H61" s="9" t="str">
        <f aca="false">IF($A61="","",IF(COUNTIF($A$2:$A$3001,$A61)&gt;1,"DUPLICATE",""))</f>
        <v/>
      </c>
    </row>
    <row r="62" customFormat="false" ht="15" hidden="false" customHeight="false" outlineLevel="0" collapsed="false">
      <c r="A62" s="14"/>
      <c r="B62" s="14"/>
      <c r="C62" s="15"/>
      <c r="D62" s="14"/>
      <c r="E62" s="14"/>
      <c r="F62" s="14"/>
      <c r="G62" s="14"/>
      <c r="H62" s="9" t="str">
        <f aca="false">IF($A62="","",IF(COUNTIF($A$2:$A$3001,$A62)&gt;1,"DUPLICATE",""))</f>
        <v/>
      </c>
    </row>
    <row r="63" customFormat="false" ht="15" hidden="false" customHeight="false" outlineLevel="0" collapsed="false">
      <c r="A63" s="14"/>
      <c r="B63" s="14"/>
      <c r="C63" s="15"/>
      <c r="D63" s="14"/>
      <c r="E63" s="14"/>
      <c r="F63" s="14"/>
      <c r="G63" s="14"/>
      <c r="H63" s="9" t="str">
        <f aca="false">IF($A63="","",IF(COUNTIF($A$2:$A$3001,$A63)&gt;1,"DUPLICATE",""))</f>
        <v/>
      </c>
    </row>
    <row r="64" customFormat="false" ht="15" hidden="false" customHeight="false" outlineLevel="0" collapsed="false">
      <c r="A64" s="14"/>
      <c r="B64" s="14"/>
      <c r="C64" s="15"/>
      <c r="D64" s="14"/>
      <c r="E64" s="14"/>
      <c r="F64" s="14"/>
      <c r="G64" s="14"/>
      <c r="H64" s="9" t="str">
        <f aca="false">IF($A64="","",IF(COUNTIF($A$2:$A$3001,$A64)&gt;1,"DUPLICATE",""))</f>
        <v/>
      </c>
    </row>
    <row r="65" customFormat="false" ht="15" hidden="false" customHeight="false" outlineLevel="0" collapsed="false">
      <c r="A65" s="14"/>
      <c r="B65" s="14"/>
      <c r="C65" s="15"/>
      <c r="D65" s="14"/>
      <c r="E65" s="14"/>
      <c r="F65" s="14"/>
      <c r="G65" s="14"/>
      <c r="H65" s="9" t="str">
        <f aca="false">IF($A65="","",IF(COUNTIF($A$2:$A$3001,$A65)&gt;1,"DUPLICATE",""))</f>
        <v/>
      </c>
    </row>
    <row r="66" customFormat="false" ht="15" hidden="false" customHeight="false" outlineLevel="0" collapsed="false">
      <c r="A66" s="14"/>
      <c r="B66" s="14"/>
      <c r="C66" s="15"/>
      <c r="D66" s="14"/>
      <c r="E66" s="14"/>
      <c r="F66" s="14"/>
      <c r="G66" s="14"/>
      <c r="H66" s="9" t="str">
        <f aca="false">IF($A66="","",IF(COUNTIF($A$2:$A$3001,$A66)&gt;1,"DUPLICATE",""))</f>
        <v/>
      </c>
    </row>
    <row r="67" customFormat="false" ht="15" hidden="false" customHeight="false" outlineLevel="0" collapsed="false">
      <c r="A67" s="14"/>
      <c r="B67" s="14"/>
      <c r="C67" s="15"/>
      <c r="D67" s="14"/>
      <c r="E67" s="14"/>
      <c r="F67" s="14"/>
      <c r="G67" s="14"/>
      <c r="H67" s="9" t="str">
        <f aca="false">IF($A67="","",IF(COUNTIF($A$2:$A$3001,$A67)&gt;1,"DUPLICATE",""))</f>
        <v/>
      </c>
    </row>
    <row r="68" customFormat="false" ht="15" hidden="false" customHeight="false" outlineLevel="0" collapsed="false">
      <c r="A68" s="14"/>
      <c r="B68" s="14"/>
      <c r="C68" s="15"/>
      <c r="D68" s="14"/>
      <c r="E68" s="14"/>
      <c r="F68" s="14"/>
      <c r="G68" s="14"/>
      <c r="H68" s="9" t="str">
        <f aca="false">IF($A68="","",IF(COUNTIF($A$2:$A$3001,$A68)&gt;1,"DUPLICATE",""))</f>
        <v/>
      </c>
    </row>
    <row r="69" customFormat="false" ht="15" hidden="false" customHeight="false" outlineLevel="0" collapsed="false">
      <c r="A69" s="14"/>
      <c r="B69" s="14"/>
      <c r="C69" s="15"/>
      <c r="D69" s="14"/>
      <c r="E69" s="14"/>
      <c r="F69" s="14"/>
      <c r="G69" s="14"/>
      <c r="H69" s="9" t="str">
        <f aca="false">IF($A69="","",IF(COUNTIF($A$2:$A$3001,$A69)&gt;1,"DUPLICATE",""))</f>
        <v/>
      </c>
    </row>
    <row r="70" customFormat="false" ht="15" hidden="false" customHeight="false" outlineLevel="0" collapsed="false">
      <c r="A70" s="14"/>
      <c r="B70" s="14"/>
      <c r="C70" s="15"/>
      <c r="D70" s="14"/>
      <c r="E70" s="14"/>
      <c r="F70" s="14"/>
      <c r="G70" s="14"/>
      <c r="H70" s="9" t="str">
        <f aca="false">IF($A70="","",IF(COUNTIF($A$2:$A$3001,$A70)&gt;1,"DUPLICATE",""))</f>
        <v/>
      </c>
    </row>
    <row r="71" customFormat="false" ht="15" hidden="false" customHeight="false" outlineLevel="0" collapsed="false">
      <c r="A71" s="14"/>
      <c r="B71" s="14"/>
      <c r="C71" s="15"/>
      <c r="D71" s="14"/>
      <c r="E71" s="14"/>
      <c r="F71" s="14"/>
      <c r="G71" s="14"/>
      <c r="H71" s="9" t="str">
        <f aca="false">IF($A71="","",IF(COUNTIF($A$2:$A$3001,$A71)&gt;1,"DUPLICATE",""))</f>
        <v/>
      </c>
    </row>
    <row r="72" customFormat="false" ht="15" hidden="false" customHeight="false" outlineLevel="0" collapsed="false">
      <c r="A72" s="14"/>
      <c r="B72" s="14"/>
      <c r="C72" s="15"/>
      <c r="D72" s="14"/>
      <c r="E72" s="14"/>
      <c r="F72" s="14"/>
      <c r="G72" s="14"/>
      <c r="H72" s="9" t="str">
        <f aca="false">IF($A72="","",IF(COUNTIF($A$2:$A$3001,$A72)&gt;1,"DUPLICATE",""))</f>
        <v/>
      </c>
    </row>
    <row r="73" customFormat="false" ht="15" hidden="false" customHeight="false" outlineLevel="0" collapsed="false">
      <c r="A73" s="14"/>
      <c r="B73" s="14"/>
      <c r="C73" s="15"/>
      <c r="D73" s="14"/>
      <c r="E73" s="14"/>
      <c r="F73" s="14"/>
      <c r="G73" s="14"/>
      <c r="H73" s="9" t="str">
        <f aca="false">IF($A73="","",IF(COUNTIF($A$2:$A$3001,$A73)&gt;1,"DUPLICATE",""))</f>
        <v/>
      </c>
    </row>
    <row r="74" customFormat="false" ht="15" hidden="false" customHeight="false" outlineLevel="0" collapsed="false">
      <c r="A74" s="14"/>
      <c r="B74" s="14"/>
      <c r="C74" s="15"/>
      <c r="D74" s="14"/>
      <c r="E74" s="14"/>
      <c r="F74" s="14"/>
      <c r="G74" s="14"/>
      <c r="H74" s="9" t="str">
        <f aca="false">IF($A74="","",IF(COUNTIF($A$2:$A$3001,$A74)&gt;1,"DUPLICATE",""))</f>
        <v/>
      </c>
    </row>
    <row r="75" customFormat="false" ht="15" hidden="false" customHeight="false" outlineLevel="0" collapsed="false">
      <c r="A75" s="14"/>
      <c r="B75" s="14"/>
      <c r="C75" s="15"/>
      <c r="D75" s="14"/>
      <c r="E75" s="14"/>
      <c r="F75" s="14"/>
      <c r="G75" s="14"/>
      <c r="H75" s="9" t="str">
        <f aca="false">IF($A75="","",IF(COUNTIF($A$2:$A$3001,$A75)&gt;1,"DUPLICATE",""))</f>
        <v/>
      </c>
    </row>
    <row r="76" customFormat="false" ht="15" hidden="false" customHeight="false" outlineLevel="0" collapsed="false">
      <c r="A76" s="14"/>
      <c r="B76" s="14"/>
      <c r="C76" s="15"/>
      <c r="D76" s="14"/>
      <c r="E76" s="14"/>
      <c r="F76" s="14"/>
      <c r="G76" s="14"/>
      <c r="H76" s="9" t="str">
        <f aca="false">IF($A76="","",IF(COUNTIF($A$2:$A$3001,$A76)&gt;1,"DUPLICATE",""))</f>
        <v/>
      </c>
    </row>
    <row r="77" customFormat="false" ht="15" hidden="false" customHeight="false" outlineLevel="0" collapsed="false">
      <c r="A77" s="14"/>
      <c r="B77" s="14"/>
      <c r="C77" s="15"/>
      <c r="D77" s="14"/>
      <c r="E77" s="14"/>
      <c r="F77" s="14"/>
      <c r="G77" s="14"/>
      <c r="H77" s="9" t="str">
        <f aca="false">IF($A77="","",IF(COUNTIF($A$2:$A$3001,$A77)&gt;1,"DUPLICATE",""))</f>
        <v/>
      </c>
    </row>
    <row r="78" customFormat="false" ht="15" hidden="false" customHeight="false" outlineLevel="0" collapsed="false">
      <c r="A78" s="14"/>
      <c r="B78" s="14"/>
      <c r="C78" s="15"/>
      <c r="D78" s="14"/>
      <c r="E78" s="14"/>
      <c r="F78" s="14"/>
      <c r="G78" s="14"/>
      <c r="H78" s="9" t="str">
        <f aca="false">IF($A78="","",IF(COUNTIF($A$2:$A$3001,$A78)&gt;1,"DUPLICATE",""))</f>
        <v/>
      </c>
    </row>
    <row r="79" customFormat="false" ht="15" hidden="false" customHeight="false" outlineLevel="0" collapsed="false">
      <c r="A79" s="14"/>
      <c r="B79" s="14"/>
      <c r="C79" s="15"/>
      <c r="D79" s="14"/>
      <c r="E79" s="14"/>
      <c r="F79" s="14"/>
      <c r="G79" s="14"/>
      <c r="H79" s="9" t="str">
        <f aca="false">IF($A79="","",IF(COUNTIF($A$2:$A$3001,$A79)&gt;1,"DUPLICATE",""))</f>
        <v/>
      </c>
    </row>
    <row r="80" customFormat="false" ht="15" hidden="false" customHeight="false" outlineLevel="0" collapsed="false">
      <c r="A80" s="14"/>
      <c r="B80" s="14"/>
      <c r="C80" s="15"/>
      <c r="D80" s="14"/>
      <c r="E80" s="14"/>
      <c r="F80" s="14"/>
      <c r="G80" s="14"/>
      <c r="H80" s="9" t="str">
        <f aca="false">IF($A80="","",IF(COUNTIF($A$2:$A$3001,$A80)&gt;1,"DUPLICATE",""))</f>
        <v/>
      </c>
    </row>
    <row r="81" customFormat="false" ht="15" hidden="false" customHeight="false" outlineLevel="0" collapsed="false">
      <c r="A81" s="14"/>
      <c r="B81" s="14"/>
      <c r="C81" s="15"/>
      <c r="D81" s="14"/>
      <c r="E81" s="14"/>
      <c r="F81" s="14"/>
      <c r="G81" s="14"/>
      <c r="H81" s="9" t="str">
        <f aca="false">IF($A81="","",IF(COUNTIF($A$2:$A$3001,$A81)&gt;1,"DUPLICATE",""))</f>
        <v/>
      </c>
    </row>
    <row r="82" customFormat="false" ht="15" hidden="false" customHeight="false" outlineLevel="0" collapsed="false">
      <c r="A82" s="14"/>
      <c r="B82" s="14"/>
      <c r="C82" s="15"/>
      <c r="D82" s="14"/>
      <c r="E82" s="14"/>
      <c r="F82" s="14"/>
      <c r="G82" s="14"/>
      <c r="H82" s="9" t="str">
        <f aca="false">IF($A82="","",IF(COUNTIF($A$2:$A$3001,$A82)&gt;1,"DUPLICATE",""))</f>
        <v/>
      </c>
    </row>
    <row r="83" customFormat="false" ht="15" hidden="false" customHeight="false" outlineLevel="0" collapsed="false">
      <c r="A83" s="14"/>
      <c r="B83" s="14"/>
      <c r="C83" s="15"/>
      <c r="D83" s="14"/>
      <c r="E83" s="14"/>
      <c r="F83" s="14"/>
      <c r="G83" s="14"/>
      <c r="H83" s="9" t="str">
        <f aca="false">IF($A83="","",IF(COUNTIF($A$2:$A$3001,$A83)&gt;1,"DUPLICATE",""))</f>
        <v/>
      </c>
    </row>
    <row r="84" customFormat="false" ht="15" hidden="false" customHeight="false" outlineLevel="0" collapsed="false">
      <c r="A84" s="14"/>
      <c r="B84" s="14"/>
      <c r="C84" s="15"/>
      <c r="D84" s="14"/>
      <c r="E84" s="14"/>
      <c r="F84" s="14"/>
      <c r="G84" s="14"/>
      <c r="H84" s="9" t="str">
        <f aca="false">IF($A84="","",IF(COUNTIF($A$2:$A$3001,$A84)&gt;1,"DUPLICATE",""))</f>
        <v/>
      </c>
    </row>
    <row r="85" customFormat="false" ht="15" hidden="false" customHeight="false" outlineLevel="0" collapsed="false">
      <c r="A85" s="14"/>
      <c r="B85" s="14"/>
      <c r="C85" s="15"/>
      <c r="D85" s="14"/>
      <c r="E85" s="14"/>
      <c r="F85" s="14"/>
      <c r="G85" s="14"/>
      <c r="H85" s="9" t="str">
        <f aca="false">IF($A85="","",IF(COUNTIF($A$2:$A$3001,$A85)&gt;1,"DUPLICATE",""))</f>
        <v/>
      </c>
    </row>
    <row r="86" customFormat="false" ht="15" hidden="false" customHeight="false" outlineLevel="0" collapsed="false">
      <c r="A86" s="14"/>
      <c r="B86" s="14"/>
      <c r="C86" s="15"/>
      <c r="D86" s="14"/>
      <c r="E86" s="14"/>
      <c r="F86" s="14"/>
      <c r="G86" s="14"/>
      <c r="H86" s="9" t="str">
        <f aca="false">IF($A86="","",IF(COUNTIF($A$2:$A$3001,$A86)&gt;1,"DUPLICATE",""))</f>
        <v/>
      </c>
    </row>
    <row r="87" customFormat="false" ht="15" hidden="false" customHeight="false" outlineLevel="0" collapsed="false">
      <c r="A87" s="14"/>
      <c r="B87" s="14"/>
      <c r="C87" s="15"/>
      <c r="D87" s="14"/>
      <c r="E87" s="14"/>
      <c r="F87" s="14"/>
      <c r="G87" s="14"/>
      <c r="H87" s="9" t="str">
        <f aca="false">IF($A87="","",IF(COUNTIF($A$2:$A$3001,$A87)&gt;1,"DUPLICATE",""))</f>
        <v/>
      </c>
    </row>
    <row r="88" customFormat="false" ht="15" hidden="false" customHeight="false" outlineLevel="0" collapsed="false">
      <c r="A88" s="14"/>
      <c r="B88" s="14"/>
      <c r="C88" s="15"/>
      <c r="D88" s="14"/>
      <c r="E88" s="14"/>
      <c r="F88" s="14"/>
      <c r="G88" s="14"/>
      <c r="H88" s="9" t="str">
        <f aca="false">IF($A88="","",IF(COUNTIF($A$2:$A$3001,$A88)&gt;1,"DUPLICATE",""))</f>
        <v/>
      </c>
    </row>
    <row r="89" customFormat="false" ht="15" hidden="false" customHeight="false" outlineLevel="0" collapsed="false">
      <c r="A89" s="14"/>
      <c r="B89" s="14"/>
      <c r="C89" s="15"/>
      <c r="D89" s="14"/>
      <c r="E89" s="14"/>
      <c r="F89" s="14"/>
      <c r="G89" s="14"/>
      <c r="H89" s="9" t="str">
        <f aca="false">IF($A89="","",IF(COUNTIF($A$2:$A$3001,$A89)&gt;1,"DUPLICATE",""))</f>
        <v/>
      </c>
    </row>
    <row r="90" customFormat="false" ht="15" hidden="false" customHeight="false" outlineLevel="0" collapsed="false">
      <c r="A90" s="14"/>
      <c r="B90" s="14"/>
      <c r="C90" s="15"/>
      <c r="D90" s="14"/>
      <c r="E90" s="14"/>
      <c r="F90" s="14"/>
      <c r="G90" s="14"/>
      <c r="H90" s="9" t="str">
        <f aca="false">IF($A90="","",IF(COUNTIF($A$2:$A$3001,$A90)&gt;1,"DUPLICATE",""))</f>
        <v/>
      </c>
    </row>
    <row r="91" customFormat="false" ht="15" hidden="false" customHeight="false" outlineLevel="0" collapsed="false">
      <c r="A91" s="14"/>
      <c r="B91" s="14"/>
      <c r="C91" s="15"/>
      <c r="D91" s="14"/>
      <c r="E91" s="14"/>
      <c r="F91" s="14"/>
      <c r="G91" s="14"/>
      <c r="H91" s="9" t="str">
        <f aca="false">IF($A91="","",IF(COUNTIF($A$2:$A$3001,$A91)&gt;1,"DUPLICATE",""))</f>
        <v/>
      </c>
    </row>
    <row r="92" customFormat="false" ht="15" hidden="false" customHeight="false" outlineLevel="0" collapsed="false">
      <c r="A92" s="14"/>
      <c r="B92" s="14"/>
      <c r="C92" s="15"/>
      <c r="D92" s="14"/>
      <c r="E92" s="14"/>
      <c r="F92" s="14"/>
      <c r="G92" s="14"/>
      <c r="H92" s="9" t="str">
        <f aca="false">IF($A92="","",IF(COUNTIF($A$2:$A$3001,$A92)&gt;1,"DUPLICATE",""))</f>
        <v/>
      </c>
    </row>
    <row r="93" customFormat="false" ht="15" hidden="false" customHeight="false" outlineLevel="0" collapsed="false">
      <c r="A93" s="14"/>
      <c r="B93" s="14"/>
      <c r="C93" s="15"/>
      <c r="D93" s="14"/>
      <c r="E93" s="14"/>
      <c r="F93" s="14"/>
      <c r="G93" s="14"/>
      <c r="H93" s="9" t="str">
        <f aca="false">IF($A93="","",IF(COUNTIF($A$2:$A$3001,$A93)&gt;1,"DUPLICATE",""))</f>
        <v/>
      </c>
    </row>
    <row r="94" customFormat="false" ht="15" hidden="false" customHeight="false" outlineLevel="0" collapsed="false">
      <c r="A94" s="14"/>
      <c r="B94" s="14"/>
      <c r="C94" s="15"/>
      <c r="D94" s="14"/>
      <c r="E94" s="14"/>
      <c r="F94" s="14"/>
      <c r="G94" s="14"/>
      <c r="H94" s="9" t="str">
        <f aca="false">IF($A94="","",IF(COUNTIF($A$2:$A$3001,$A94)&gt;1,"DUPLICATE",""))</f>
        <v/>
      </c>
    </row>
    <row r="95" customFormat="false" ht="15" hidden="false" customHeight="false" outlineLevel="0" collapsed="false">
      <c r="A95" s="14"/>
      <c r="B95" s="14"/>
      <c r="C95" s="15"/>
      <c r="D95" s="14"/>
      <c r="E95" s="14"/>
      <c r="F95" s="14"/>
      <c r="G95" s="14"/>
      <c r="H95" s="9" t="str">
        <f aca="false">IF($A95="","",IF(COUNTIF($A$2:$A$3001,$A95)&gt;1,"DUPLICATE",""))</f>
        <v/>
      </c>
    </row>
    <row r="96" customFormat="false" ht="15" hidden="false" customHeight="false" outlineLevel="0" collapsed="false">
      <c r="A96" s="14"/>
      <c r="B96" s="14"/>
      <c r="C96" s="15"/>
      <c r="D96" s="14"/>
      <c r="E96" s="14"/>
      <c r="F96" s="14"/>
      <c r="G96" s="14"/>
      <c r="H96" s="9" t="str">
        <f aca="false">IF($A96="","",IF(COUNTIF($A$2:$A$3001,$A96)&gt;1,"DUPLICATE",""))</f>
        <v/>
      </c>
    </row>
    <row r="97" customFormat="false" ht="15" hidden="false" customHeight="false" outlineLevel="0" collapsed="false">
      <c r="A97" s="14"/>
      <c r="B97" s="14"/>
      <c r="C97" s="15"/>
      <c r="D97" s="14"/>
      <c r="E97" s="14"/>
      <c r="F97" s="14"/>
      <c r="G97" s="14"/>
      <c r="H97" s="9" t="str">
        <f aca="false">IF($A97="","",IF(COUNTIF($A$2:$A$3001,$A97)&gt;1,"DUPLICATE",""))</f>
        <v/>
      </c>
    </row>
    <row r="98" customFormat="false" ht="15" hidden="false" customHeight="false" outlineLevel="0" collapsed="false">
      <c r="A98" s="14"/>
      <c r="B98" s="14"/>
      <c r="C98" s="15"/>
      <c r="D98" s="14"/>
      <c r="E98" s="14"/>
      <c r="F98" s="14"/>
      <c r="G98" s="14"/>
      <c r="H98" s="9" t="str">
        <f aca="false">IF($A98="","",IF(COUNTIF($A$2:$A$3001,$A98)&gt;1,"DUPLICATE",""))</f>
        <v/>
      </c>
    </row>
    <row r="99" customFormat="false" ht="15" hidden="false" customHeight="false" outlineLevel="0" collapsed="false">
      <c r="A99" s="14"/>
      <c r="B99" s="14"/>
      <c r="C99" s="15"/>
      <c r="D99" s="14"/>
      <c r="E99" s="14"/>
      <c r="F99" s="14"/>
      <c r="G99" s="14"/>
      <c r="H99" s="9" t="str">
        <f aca="false">IF($A99="","",IF(COUNTIF($A$2:$A$3001,$A99)&gt;1,"DUPLICATE",""))</f>
        <v/>
      </c>
    </row>
    <row r="100" customFormat="false" ht="15" hidden="false" customHeight="false" outlineLevel="0" collapsed="false">
      <c r="A100" s="14"/>
      <c r="B100" s="14"/>
      <c r="C100" s="15"/>
      <c r="D100" s="14"/>
      <c r="E100" s="14"/>
      <c r="F100" s="14"/>
      <c r="G100" s="14"/>
      <c r="H100" s="9" t="str">
        <f aca="false">IF($A100="","",IF(COUNTIF($A$2:$A$3001,$A100)&gt;1,"DUPLICATE",""))</f>
        <v/>
      </c>
    </row>
    <row r="101" customFormat="false" ht="15" hidden="false" customHeight="false" outlineLevel="0" collapsed="false">
      <c r="A101" s="14"/>
      <c r="B101" s="14"/>
      <c r="C101" s="15"/>
      <c r="D101" s="14"/>
      <c r="E101" s="14"/>
      <c r="F101" s="14"/>
      <c r="G101" s="14"/>
      <c r="H101" s="9" t="str">
        <f aca="false">IF($A101="","",IF(COUNTIF($A$2:$A$3001,$A101)&gt;1,"DUPLICATE",""))</f>
        <v/>
      </c>
    </row>
    <row r="102" customFormat="false" ht="15" hidden="false" customHeight="false" outlineLevel="0" collapsed="false">
      <c r="A102" s="14"/>
      <c r="B102" s="14"/>
      <c r="C102" s="15"/>
      <c r="D102" s="14"/>
      <c r="E102" s="14"/>
      <c r="F102" s="14"/>
      <c r="G102" s="14"/>
      <c r="H102" s="9" t="str">
        <f aca="false">IF($A102="","",IF(COUNTIF($A$2:$A$3001,$A102)&gt;1,"DUPLICATE",""))</f>
        <v/>
      </c>
    </row>
    <row r="103" customFormat="false" ht="15" hidden="false" customHeight="false" outlineLevel="0" collapsed="false">
      <c r="A103" s="14"/>
      <c r="B103" s="14"/>
      <c r="C103" s="15"/>
      <c r="D103" s="14"/>
      <c r="E103" s="14"/>
      <c r="F103" s="14"/>
      <c r="G103" s="14"/>
      <c r="H103" s="9" t="str">
        <f aca="false">IF($A103="","",IF(COUNTIF($A$2:$A$3001,$A103)&gt;1,"DUPLICATE",""))</f>
        <v/>
      </c>
    </row>
    <row r="104" customFormat="false" ht="15" hidden="false" customHeight="false" outlineLevel="0" collapsed="false">
      <c r="A104" s="14"/>
      <c r="B104" s="14"/>
      <c r="C104" s="15"/>
      <c r="D104" s="14"/>
      <c r="E104" s="14"/>
      <c r="F104" s="14"/>
      <c r="G104" s="14"/>
      <c r="H104" s="9" t="str">
        <f aca="false">IF($A104="","",IF(COUNTIF($A$2:$A$3001,$A104)&gt;1,"DUPLICATE",""))</f>
        <v/>
      </c>
    </row>
    <row r="105" customFormat="false" ht="15" hidden="false" customHeight="false" outlineLevel="0" collapsed="false">
      <c r="A105" s="14"/>
      <c r="B105" s="14"/>
      <c r="C105" s="15"/>
      <c r="D105" s="14"/>
      <c r="E105" s="14"/>
      <c r="F105" s="14"/>
      <c r="G105" s="14"/>
      <c r="H105" s="9" t="str">
        <f aca="false">IF($A105="","",IF(COUNTIF($A$2:$A$3001,$A105)&gt;1,"DUPLICATE",""))</f>
        <v/>
      </c>
    </row>
    <row r="106" customFormat="false" ht="15" hidden="false" customHeight="false" outlineLevel="0" collapsed="false">
      <c r="A106" s="14"/>
      <c r="B106" s="14"/>
      <c r="C106" s="15"/>
      <c r="D106" s="14"/>
      <c r="E106" s="14"/>
      <c r="F106" s="14"/>
      <c r="G106" s="14"/>
      <c r="H106" s="9" t="str">
        <f aca="false">IF($A106="","",IF(COUNTIF($A$2:$A$3001,$A106)&gt;1,"DUPLICATE",""))</f>
        <v/>
      </c>
    </row>
    <row r="107" customFormat="false" ht="15" hidden="false" customHeight="false" outlineLevel="0" collapsed="false">
      <c r="A107" s="14"/>
      <c r="B107" s="14"/>
      <c r="C107" s="15"/>
      <c r="D107" s="14"/>
      <c r="E107" s="14"/>
      <c r="F107" s="14"/>
      <c r="G107" s="14"/>
      <c r="H107" s="9" t="str">
        <f aca="false">IF($A107="","",IF(COUNTIF($A$2:$A$3001,$A107)&gt;1,"DUPLICATE",""))</f>
        <v/>
      </c>
    </row>
    <row r="108" customFormat="false" ht="15" hidden="false" customHeight="false" outlineLevel="0" collapsed="false">
      <c r="A108" s="14"/>
      <c r="B108" s="14"/>
      <c r="C108" s="15"/>
      <c r="D108" s="14"/>
      <c r="E108" s="14"/>
      <c r="F108" s="14"/>
      <c r="G108" s="14"/>
      <c r="H108" s="9" t="str">
        <f aca="false">IF($A108="","",IF(COUNTIF($A$2:$A$3001,$A108)&gt;1,"DUPLICATE",""))</f>
        <v/>
      </c>
    </row>
    <row r="109" customFormat="false" ht="15" hidden="false" customHeight="false" outlineLevel="0" collapsed="false">
      <c r="A109" s="14"/>
      <c r="B109" s="14"/>
      <c r="C109" s="15"/>
      <c r="D109" s="14"/>
      <c r="E109" s="14"/>
      <c r="F109" s="14"/>
      <c r="G109" s="14"/>
      <c r="H109" s="9" t="str">
        <f aca="false">IF($A109="","",IF(COUNTIF($A$2:$A$3001,$A109)&gt;1,"DUPLICATE",""))</f>
        <v/>
      </c>
    </row>
    <row r="110" customFormat="false" ht="15" hidden="false" customHeight="false" outlineLevel="0" collapsed="false">
      <c r="A110" s="14"/>
      <c r="B110" s="14"/>
      <c r="C110" s="15"/>
      <c r="D110" s="14"/>
      <c r="E110" s="14"/>
      <c r="F110" s="14"/>
      <c r="G110" s="14"/>
      <c r="H110" s="9" t="str">
        <f aca="false">IF($A110="","",IF(COUNTIF($A$2:$A$3001,$A110)&gt;1,"DUPLICATE",""))</f>
        <v/>
      </c>
    </row>
    <row r="111" customFormat="false" ht="15" hidden="false" customHeight="false" outlineLevel="0" collapsed="false">
      <c r="A111" s="14"/>
      <c r="B111" s="14"/>
      <c r="C111" s="15"/>
      <c r="D111" s="14"/>
      <c r="E111" s="14"/>
      <c r="F111" s="14"/>
      <c r="G111" s="14"/>
      <c r="H111" s="9" t="str">
        <f aca="false">IF($A111="","",IF(COUNTIF($A$2:$A$3001,$A111)&gt;1,"DUPLICATE",""))</f>
        <v/>
      </c>
    </row>
    <row r="112" customFormat="false" ht="15" hidden="false" customHeight="false" outlineLevel="0" collapsed="false">
      <c r="A112" s="14"/>
      <c r="B112" s="14"/>
      <c r="C112" s="15"/>
      <c r="D112" s="14"/>
      <c r="E112" s="14"/>
      <c r="F112" s="14"/>
      <c r="G112" s="14"/>
      <c r="H112" s="9" t="str">
        <f aca="false">IF($A112="","",IF(COUNTIF($A$2:$A$3001,$A112)&gt;1,"DUPLICATE",""))</f>
        <v/>
      </c>
    </row>
    <row r="113" customFormat="false" ht="15" hidden="false" customHeight="false" outlineLevel="0" collapsed="false">
      <c r="A113" s="14"/>
      <c r="B113" s="14"/>
      <c r="C113" s="15"/>
      <c r="D113" s="14"/>
      <c r="E113" s="14"/>
      <c r="F113" s="14"/>
      <c r="G113" s="14"/>
      <c r="H113" s="9" t="str">
        <f aca="false">IF($A113="","",IF(COUNTIF($A$2:$A$3001,$A113)&gt;1,"DUPLICATE",""))</f>
        <v/>
      </c>
    </row>
    <row r="114" customFormat="false" ht="15" hidden="false" customHeight="false" outlineLevel="0" collapsed="false">
      <c r="A114" s="14"/>
      <c r="B114" s="14"/>
      <c r="C114" s="15"/>
      <c r="D114" s="14"/>
      <c r="E114" s="14"/>
      <c r="F114" s="14"/>
      <c r="G114" s="14"/>
      <c r="H114" s="9" t="str">
        <f aca="false">IF($A114="","",IF(COUNTIF($A$2:$A$3001,$A114)&gt;1,"DUPLICATE",""))</f>
        <v/>
      </c>
    </row>
    <row r="115" customFormat="false" ht="15" hidden="false" customHeight="false" outlineLevel="0" collapsed="false">
      <c r="A115" s="14"/>
      <c r="B115" s="14"/>
      <c r="C115" s="15"/>
      <c r="D115" s="14"/>
      <c r="E115" s="14"/>
      <c r="F115" s="14"/>
      <c r="G115" s="14"/>
      <c r="H115" s="9" t="str">
        <f aca="false">IF($A115="","",IF(COUNTIF($A$2:$A$3001,$A115)&gt;1,"DUPLICATE",""))</f>
        <v/>
      </c>
    </row>
    <row r="116" customFormat="false" ht="15" hidden="false" customHeight="false" outlineLevel="0" collapsed="false">
      <c r="A116" s="14"/>
      <c r="B116" s="14"/>
      <c r="C116" s="15"/>
      <c r="D116" s="14"/>
      <c r="E116" s="14"/>
      <c r="F116" s="14"/>
      <c r="G116" s="14"/>
      <c r="H116" s="9" t="str">
        <f aca="false">IF($A116="","",IF(COUNTIF($A$2:$A$3001,$A116)&gt;1,"DUPLICATE",""))</f>
        <v/>
      </c>
    </row>
    <row r="117" customFormat="false" ht="15" hidden="false" customHeight="false" outlineLevel="0" collapsed="false">
      <c r="A117" s="14"/>
      <c r="B117" s="14"/>
      <c r="C117" s="15"/>
      <c r="D117" s="14"/>
      <c r="E117" s="14"/>
      <c r="F117" s="14"/>
      <c r="G117" s="14"/>
      <c r="H117" s="9" t="str">
        <f aca="false">IF($A117="","",IF(COUNTIF($A$2:$A$3001,$A117)&gt;1,"DUPLICATE",""))</f>
        <v/>
      </c>
    </row>
    <row r="118" customFormat="false" ht="15" hidden="false" customHeight="false" outlineLevel="0" collapsed="false">
      <c r="A118" s="14"/>
      <c r="B118" s="14"/>
      <c r="C118" s="15"/>
      <c r="D118" s="14"/>
      <c r="E118" s="14"/>
      <c r="F118" s="14"/>
      <c r="G118" s="14"/>
      <c r="H118" s="9" t="str">
        <f aca="false">IF($A118="","",IF(COUNTIF($A$2:$A$3001,$A118)&gt;1,"DUPLICATE",""))</f>
        <v/>
      </c>
    </row>
    <row r="119" customFormat="false" ht="15" hidden="false" customHeight="false" outlineLevel="0" collapsed="false">
      <c r="A119" s="14"/>
      <c r="B119" s="14"/>
      <c r="C119" s="15"/>
      <c r="D119" s="14"/>
      <c r="E119" s="14"/>
      <c r="F119" s="14"/>
      <c r="G119" s="14"/>
      <c r="H119" s="9" t="str">
        <f aca="false">IF($A119="","",IF(COUNTIF($A$2:$A$3001,$A119)&gt;1,"DUPLICATE",""))</f>
        <v/>
      </c>
    </row>
    <row r="120" customFormat="false" ht="15" hidden="false" customHeight="false" outlineLevel="0" collapsed="false">
      <c r="A120" s="14"/>
      <c r="B120" s="14"/>
      <c r="C120" s="15"/>
      <c r="D120" s="14"/>
      <c r="E120" s="14"/>
      <c r="F120" s="14"/>
      <c r="G120" s="14"/>
      <c r="H120" s="9" t="str">
        <f aca="false">IF($A120="","",IF(COUNTIF($A$2:$A$3001,$A120)&gt;1,"DUPLICATE",""))</f>
        <v/>
      </c>
    </row>
    <row r="121" customFormat="false" ht="15" hidden="false" customHeight="false" outlineLevel="0" collapsed="false">
      <c r="A121" s="14"/>
      <c r="B121" s="14"/>
      <c r="C121" s="15"/>
      <c r="D121" s="14"/>
      <c r="E121" s="14"/>
      <c r="F121" s="14"/>
      <c r="G121" s="14"/>
      <c r="H121" s="9" t="str">
        <f aca="false">IF($A121="","",IF(COUNTIF($A$2:$A$3001,$A121)&gt;1,"DUPLICATE",""))</f>
        <v/>
      </c>
    </row>
    <row r="122" customFormat="false" ht="15" hidden="false" customHeight="false" outlineLevel="0" collapsed="false">
      <c r="A122" s="14"/>
      <c r="B122" s="14"/>
      <c r="C122" s="15"/>
      <c r="D122" s="14"/>
      <c r="E122" s="14"/>
      <c r="F122" s="14"/>
      <c r="G122" s="14"/>
      <c r="H122" s="9" t="str">
        <f aca="false">IF($A122="","",IF(COUNTIF($A$2:$A$3001,$A122)&gt;1,"DUPLICATE",""))</f>
        <v/>
      </c>
    </row>
    <row r="123" customFormat="false" ht="15" hidden="false" customHeight="false" outlineLevel="0" collapsed="false">
      <c r="A123" s="14"/>
      <c r="B123" s="14"/>
      <c r="C123" s="15"/>
      <c r="D123" s="14"/>
      <c r="E123" s="14"/>
      <c r="F123" s="14"/>
      <c r="G123" s="14"/>
      <c r="H123" s="9" t="str">
        <f aca="false">IF($A123="","",IF(COUNTIF($A$2:$A$3001,$A123)&gt;1,"DUPLICATE",""))</f>
        <v/>
      </c>
    </row>
    <row r="124" customFormat="false" ht="15" hidden="false" customHeight="false" outlineLevel="0" collapsed="false">
      <c r="A124" s="14"/>
      <c r="B124" s="14"/>
      <c r="C124" s="15"/>
      <c r="D124" s="14"/>
      <c r="E124" s="14"/>
      <c r="F124" s="14"/>
      <c r="G124" s="14"/>
      <c r="H124" s="9" t="str">
        <f aca="false">IF($A124="","",IF(COUNTIF($A$2:$A$3001,$A124)&gt;1,"DUPLICATE",""))</f>
        <v/>
      </c>
    </row>
    <row r="125" customFormat="false" ht="15" hidden="false" customHeight="false" outlineLevel="0" collapsed="false">
      <c r="A125" s="14"/>
      <c r="B125" s="14"/>
      <c r="C125" s="15"/>
      <c r="D125" s="14"/>
      <c r="E125" s="14"/>
      <c r="F125" s="14"/>
      <c r="G125" s="14"/>
      <c r="H125" s="9" t="str">
        <f aca="false">IF($A125="","",IF(COUNTIF($A$2:$A$3001,$A125)&gt;1,"DUPLICATE",""))</f>
        <v/>
      </c>
    </row>
    <row r="126" customFormat="false" ht="15" hidden="false" customHeight="false" outlineLevel="0" collapsed="false">
      <c r="A126" s="14"/>
      <c r="B126" s="14"/>
      <c r="C126" s="15"/>
      <c r="D126" s="14"/>
      <c r="E126" s="14"/>
      <c r="F126" s="14"/>
      <c r="G126" s="14"/>
      <c r="H126" s="9" t="str">
        <f aca="false">IF($A126="","",IF(COUNTIF($A$2:$A$3001,$A126)&gt;1,"DUPLICATE",""))</f>
        <v/>
      </c>
    </row>
    <row r="127" customFormat="false" ht="15" hidden="false" customHeight="false" outlineLevel="0" collapsed="false">
      <c r="A127" s="14"/>
      <c r="B127" s="14"/>
      <c r="C127" s="15"/>
      <c r="D127" s="14"/>
      <c r="E127" s="14"/>
      <c r="F127" s="14"/>
      <c r="G127" s="14"/>
      <c r="H127" s="9" t="str">
        <f aca="false">IF($A127="","",IF(COUNTIF($A$2:$A$3001,$A127)&gt;1,"DUPLICATE",""))</f>
        <v/>
      </c>
    </row>
    <row r="128" customFormat="false" ht="15" hidden="false" customHeight="false" outlineLevel="0" collapsed="false">
      <c r="A128" s="14"/>
      <c r="B128" s="14"/>
      <c r="C128" s="15"/>
      <c r="D128" s="14"/>
      <c r="E128" s="14"/>
      <c r="F128" s="14"/>
      <c r="G128" s="14"/>
      <c r="H128" s="9" t="str">
        <f aca="false">IF($A128="","",IF(COUNTIF($A$2:$A$3001,$A128)&gt;1,"DUPLICATE",""))</f>
        <v/>
      </c>
    </row>
    <row r="129" customFormat="false" ht="15" hidden="false" customHeight="false" outlineLevel="0" collapsed="false">
      <c r="A129" s="14"/>
      <c r="B129" s="14"/>
      <c r="C129" s="15"/>
      <c r="D129" s="14"/>
      <c r="E129" s="14"/>
      <c r="F129" s="14"/>
      <c r="G129" s="14"/>
      <c r="H129" s="9" t="str">
        <f aca="false">IF($A129="","",IF(COUNTIF($A$2:$A$3001,$A129)&gt;1,"DUPLICATE",""))</f>
        <v/>
      </c>
    </row>
    <row r="130" customFormat="false" ht="15" hidden="false" customHeight="false" outlineLevel="0" collapsed="false">
      <c r="A130" s="14"/>
      <c r="B130" s="14"/>
      <c r="C130" s="15"/>
      <c r="D130" s="14"/>
      <c r="E130" s="14"/>
      <c r="F130" s="14"/>
      <c r="G130" s="14"/>
      <c r="H130" s="9" t="str">
        <f aca="false">IF($A130="","",IF(COUNTIF($A$2:$A$3001,$A130)&gt;1,"DUPLICATE",""))</f>
        <v/>
      </c>
    </row>
    <row r="131" customFormat="false" ht="15" hidden="false" customHeight="false" outlineLevel="0" collapsed="false">
      <c r="A131" s="14"/>
      <c r="B131" s="14"/>
      <c r="C131" s="15"/>
      <c r="D131" s="14"/>
      <c r="E131" s="14"/>
      <c r="F131" s="14"/>
      <c r="G131" s="14"/>
      <c r="H131" s="9" t="str">
        <f aca="false">IF($A131="","",IF(COUNTIF($A$2:$A$3001,$A131)&gt;1,"DUPLICATE",""))</f>
        <v/>
      </c>
    </row>
    <row r="132" customFormat="false" ht="15" hidden="false" customHeight="false" outlineLevel="0" collapsed="false">
      <c r="A132" s="14"/>
      <c r="B132" s="14"/>
      <c r="C132" s="15"/>
      <c r="D132" s="14"/>
      <c r="E132" s="14"/>
      <c r="F132" s="14"/>
      <c r="G132" s="14"/>
      <c r="H132" s="9" t="str">
        <f aca="false">IF($A132="","",IF(COUNTIF($A$2:$A$3001,$A132)&gt;1,"DUPLICATE",""))</f>
        <v/>
      </c>
    </row>
    <row r="133" customFormat="false" ht="15" hidden="false" customHeight="false" outlineLevel="0" collapsed="false">
      <c r="A133" s="14"/>
      <c r="B133" s="14"/>
      <c r="C133" s="15"/>
      <c r="D133" s="14"/>
      <c r="E133" s="14"/>
      <c r="F133" s="14"/>
      <c r="G133" s="14"/>
      <c r="H133" s="9" t="str">
        <f aca="false">IF($A133="","",IF(COUNTIF($A$2:$A$3001,$A133)&gt;1,"DUPLICATE",""))</f>
        <v/>
      </c>
    </row>
    <row r="134" customFormat="false" ht="15" hidden="false" customHeight="false" outlineLevel="0" collapsed="false">
      <c r="A134" s="14"/>
      <c r="B134" s="14"/>
      <c r="C134" s="15"/>
      <c r="D134" s="14"/>
      <c r="E134" s="14"/>
      <c r="F134" s="14"/>
      <c r="G134" s="14"/>
      <c r="H134" s="9" t="str">
        <f aca="false">IF($A134="","",IF(COUNTIF($A$2:$A$3001,$A134)&gt;1,"DUPLICATE",""))</f>
        <v/>
      </c>
    </row>
    <row r="135" customFormat="false" ht="15" hidden="false" customHeight="false" outlineLevel="0" collapsed="false">
      <c r="A135" s="14"/>
      <c r="B135" s="14"/>
      <c r="C135" s="15"/>
      <c r="D135" s="14"/>
      <c r="E135" s="14"/>
      <c r="F135" s="14"/>
      <c r="G135" s="14"/>
      <c r="H135" s="9" t="str">
        <f aca="false">IF($A135="","",IF(COUNTIF($A$2:$A$3001,$A135)&gt;1,"DUPLICATE",""))</f>
        <v/>
      </c>
    </row>
    <row r="136" customFormat="false" ht="15" hidden="false" customHeight="false" outlineLevel="0" collapsed="false">
      <c r="A136" s="14"/>
      <c r="B136" s="14"/>
      <c r="C136" s="15"/>
      <c r="D136" s="14"/>
      <c r="E136" s="14"/>
      <c r="F136" s="14"/>
      <c r="G136" s="14"/>
      <c r="H136" s="9" t="str">
        <f aca="false">IF($A136="","",IF(COUNTIF($A$2:$A$3001,$A136)&gt;1,"DUPLICATE",""))</f>
        <v/>
      </c>
    </row>
    <row r="137" customFormat="false" ht="15" hidden="false" customHeight="false" outlineLevel="0" collapsed="false">
      <c r="A137" s="14"/>
      <c r="B137" s="14"/>
      <c r="C137" s="15"/>
      <c r="D137" s="14"/>
      <c r="E137" s="14"/>
      <c r="F137" s="14"/>
      <c r="G137" s="14"/>
      <c r="H137" s="9" t="str">
        <f aca="false">IF($A137="","",IF(COUNTIF($A$2:$A$3001,$A137)&gt;1,"DUPLICATE",""))</f>
        <v/>
      </c>
    </row>
    <row r="138" customFormat="false" ht="15" hidden="false" customHeight="false" outlineLevel="0" collapsed="false">
      <c r="A138" s="14"/>
      <c r="B138" s="14"/>
      <c r="C138" s="15"/>
      <c r="D138" s="14"/>
      <c r="E138" s="14"/>
      <c r="F138" s="14"/>
      <c r="G138" s="14"/>
      <c r="H138" s="9" t="str">
        <f aca="false">IF($A138="","",IF(COUNTIF($A$2:$A$3001,$A138)&gt;1,"DUPLICATE",""))</f>
        <v/>
      </c>
    </row>
    <row r="139" customFormat="false" ht="15" hidden="false" customHeight="false" outlineLevel="0" collapsed="false">
      <c r="A139" s="14"/>
      <c r="B139" s="14"/>
      <c r="C139" s="15"/>
      <c r="D139" s="14"/>
      <c r="E139" s="14"/>
      <c r="F139" s="14"/>
      <c r="G139" s="14"/>
      <c r="H139" s="9" t="str">
        <f aca="false">IF($A139="","",IF(COUNTIF($A$2:$A$3001,$A139)&gt;1,"DUPLICATE",""))</f>
        <v/>
      </c>
    </row>
    <row r="140" customFormat="false" ht="15" hidden="false" customHeight="false" outlineLevel="0" collapsed="false">
      <c r="A140" s="14"/>
      <c r="B140" s="14"/>
      <c r="C140" s="15"/>
      <c r="D140" s="14"/>
      <c r="E140" s="14"/>
      <c r="F140" s="14"/>
      <c r="G140" s="14"/>
      <c r="H140" s="9" t="str">
        <f aca="false">IF($A140="","",IF(COUNTIF($A$2:$A$3001,$A140)&gt;1,"DUPLICATE",""))</f>
        <v/>
      </c>
    </row>
    <row r="141" customFormat="false" ht="15" hidden="false" customHeight="false" outlineLevel="0" collapsed="false">
      <c r="A141" s="14"/>
      <c r="B141" s="14"/>
      <c r="C141" s="15"/>
      <c r="D141" s="14"/>
      <c r="E141" s="14"/>
      <c r="F141" s="14"/>
      <c r="G141" s="14"/>
      <c r="H141" s="9" t="str">
        <f aca="false">IF($A141="","",IF(COUNTIF($A$2:$A$3001,$A141)&gt;1,"DUPLICATE",""))</f>
        <v/>
      </c>
    </row>
    <row r="142" customFormat="false" ht="15" hidden="false" customHeight="false" outlineLevel="0" collapsed="false">
      <c r="A142" s="14"/>
      <c r="B142" s="14"/>
      <c r="C142" s="15"/>
      <c r="D142" s="14"/>
      <c r="E142" s="14"/>
      <c r="F142" s="14"/>
      <c r="G142" s="14"/>
      <c r="H142" s="9" t="str">
        <f aca="false">IF($A142="","",IF(COUNTIF($A$2:$A$3001,$A142)&gt;1,"DUPLICATE",""))</f>
        <v/>
      </c>
    </row>
    <row r="143" customFormat="false" ht="15" hidden="false" customHeight="false" outlineLevel="0" collapsed="false">
      <c r="A143" s="14"/>
      <c r="B143" s="14"/>
      <c r="C143" s="15"/>
      <c r="D143" s="14"/>
      <c r="E143" s="14"/>
      <c r="F143" s="14"/>
      <c r="G143" s="14"/>
      <c r="H143" s="9" t="str">
        <f aca="false">IF($A143="","",IF(COUNTIF($A$2:$A$3001,$A143)&gt;1,"DUPLICATE",""))</f>
        <v/>
      </c>
    </row>
    <row r="144" customFormat="false" ht="15" hidden="false" customHeight="false" outlineLevel="0" collapsed="false">
      <c r="A144" s="14"/>
      <c r="B144" s="14"/>
      <c r="C144" s="15"/>
      <c r="D144" s="14"/>
      <c r="E144" s="14"/>
      <c r="F144" s="14"/>
      <c r="G144" s="14"/>
      <c r="H144" s="9" t="str">
        <f aca="false">IF($A144="","",IF(COUNTIF($A$2:$A$3001,$A144)&gt;1,"DUPLICATE",""))</f>
        <v/>
      </c>
    </row>
    <row r="145" customFormat="false" ht="15" hidden="false" customHeight="false" outlineLevel="0" collapsed="false">
      <c r="A145" s="14"/>
      <c r="B145" s="14"/>
      <c r="C145" s="15"/>
      <c r="D145" s="14"/>
      <c r="E145" s="14"/>
      <c r="F145" s="14"/>
      <c r="G145" s="14"/>
      <c r="H145" s="9" t="str">
        <f aca="false">IF($A145="","",IF(COUNTIF($A$2:$A$3001,$A145)&gt;1,"DUPLICATE",""))</f>
        <v/>
      </c>
    </row>
    <row r="146" customFormat="false" ht="15" hidden="false" customHeight="false" outlineLevel="0" collapsed="false">
      <c r="A146" s="14"/>
      <c r="B146" s="14"/>
      <c r="C146" s="15"/>
      <c r="D146" s="14"/>
      <c r="E146" s="14"/>
      <c r="F146" s="14"/>
      <c r="G146" s="14"/>
      <c r="H146" s="9" t="str">
        <f aca="false">IF($A146="","",IF(COUNTIF($A$2:$A$3001,$A146)&gt;1,"DUPLICATE",""))</f>
        <v/>
      </c>
    </row>
    <row r="147" customFormat="false" ht="15" hidden="false" customHeight="false" outlineLevel="0" collapsed="false">
      <c r="A147" s="14"/>
      <c r="B147" s="14"/>
      <c r="C147" s="15"/>
      <c r="D147" s="14"/>
      <c r="E147" s="14"/>
      <c r="F147" s="14"/>
      <c r="G147" s="14"/>
      <c r="H147" s="9" t="str">
        <f aca="false">IF($A147="","",IF(COUNTIF($A$2:$A$3001,$A147)&gt;1,"DUPLICATE",""))</f>
        <v/>
      </c>
    </row>
    <row r="148" customFormat="false" ht="15" hidden="false" customHeight="false" outlineLevel="0" collapsed="false">
      <c r="A148" s="14"/>
      <c r="B148" s="14"/>
      <c r="C148" s="15"/>
      <c r="D148" s="14"/>
      <c r="E148" s="14"/>
      <c r="F148" s="14"/>
      <c r="G148" s="14"/>
      <c r="H148" s="9" t="str">
        <f aca="false">IF($A148="","",IF(COUNTIF($A$2:$A$3001,$A148)&gt;1,"DUPLICATE",""))</f>
        <v/>
      </c>
    </row>
    <row r="149" customFormat="false" ht="15" hidden="false" customHeight="false" outlineLevel="0" collapsed="false">
      <c r="A149" s="14"/>
      <c r="B149" s="14"/>
      <c r="C149" s="15"/>
      <c r="D149" s="14"/>
      <c r="E149" s="14"/>
      <c r="F149" s="14"/>
      <c r="G149" s="14"/>
      <c r="H149" s="9" t="str">
        <f aca="false">IF($A149="","",IF(COUNTIF($A$2:$A$3001,$A149)&gt;1,"DUPLICATE",""))</f>
        <v/>
      </c>
    </row>
    <row r="150" customFormat="false" ht="15" hidden="false" customHeight="false" outlineLevel="0" collapsed="false">
      <c r="A150" s="14"/>
      <c r="B150" s="14"/>
      <c r="C150" s="15"/>
      <c r="D150" s="14"/>
      <c r="E150" s="14"/>
      <c r="F150" s="14"/>
      <c r="G150" s="14"/>
      <c r="H150" s="9" t="str">
        <f aca="false">IF($A150="","",IF(COUNTIF($A$2:$A$3001,$A150)&gt;1,"DUPLICATE",""))</f>
        <v/>
      </c>
    </row>
    <row r="151" customFormat="false" ht="15" hidden="false" customHeight="false" outlineLevel="0" collapsed="false">
      <c r="A151" s="14"/>
      <c r="B151" s="14"/>
      <c r="C151" s="15"/>
      <c r="D151" s="14"/>
      <c r="E151" s="14"/>
      <c r="F151" s="14"/>
      <c r="G151" s="14"/>
      <c r="H151" s="9" t="str">
        <f aca="false">IF($A151="","",IF(COUNTIF($A$2:$A$3001,$A151)&gt;1,"DUPLICATE",""))</f>
        <v/>
      </c>
    </row>
    <row r="152" customFormat="false" ht="15" hidden="false" customHeight="false" outlineLevel="0" collapsed="false">
      <c r="A152" s="14"/>
      <c r="B152" s="14"/>
      <c r="C152" s="15"/>
      <c r="D152" s="14"/>
      <c r="E152" s="14"/>
      <c r="F152" s="14"/>
      <c r="G152" s="14"/>
      <c r="H152" s="9" t="str">
        <f aca="false">IF($A152="","",IF(COUNTIF($A$2:$A$3001,$A152)&gt;1,"DUPLICATE",""))</f>
        <v/>
      </c>
    </row>
    <row r="153" customFormat="false" ht="15" hidden="false" customHeight="false" outlineLevel="0" collapsed="false">
      <c r="A153" s="14"/>
      <c r="B153" s="14"/>
      <c r="C153" s="15"/>
      <c r="D153" s="14"/>
      <c r="E153" s="14"/>
      <c r="F153" s="14"/>
      <c r="G153" s="14"/>
      <c r="H153" s="9" t="str">
        <f aca="false">IF($A153="","",IF(COUNTIF($A$2:$A$3001,$A153)&gt;1,"DUPLICATE",""))</f>
        <v/>
      </c>
    </row>
    <row r="154" customFormat="false" ht="15" hidden="false" customHeight="false" outlineLevel="0" collapsed="false">
      <c r="A154" s="14"/>
      <c r="B154" s="14"/>
      <c r="C154" s="15"/>
      <c r="D154" s="14"/>
      <c r="E154" s="14"/>
      <c r="F154" s="14"/>
      <c r="G154" s="14"/>
      <c r="H154" s="9" t="str">
        <f aca="false">IF($A154="","",IF(COUNTIF($A$2:$A$3001,$A154)&gt;1,"DUPLICATE",""))</f>
        <v/>
      </c>
    </row>
    <row r="155" customFormat="false" ht="15" hidden="false" customHeight="false" outlineLevel="0" collapsed="false">
      <c r="A155" s="14"/>
      <c r="B155" s="14"/>
      <c r="C155" s="15"/>
      <c r="D155" s="14"/>
      <c r="E155" s="14"/>
      <c r="F155" s="14"/>
      <c r="G155" s="14"/>
      <c r="H155" s="9" t="str">
        <f aca="false">IF($A155="","",IF(COUNTIF($A$2:$A$3001,$A155)&gt;1,"DUPLICATE",""))</f>
        <v/>
      </c>
    </row>
    <row r="156" customFormat="false" ht="15" hidden="false" customHeight="false" outlineLevel="0" collapsed="false">
      <c r="A156" s="14"/>
      <c r="B156" s="14"/>
      <c r="C156" s="15"/>
      <c r="D156" s="14"/>
      <c r="E156" s="14"/>
      <c r="F156" s="14"/>
      <c r="G156" s="14"/>
      <c r="H156" s="9" t="str">
        <f aca="false">IF($A156="","",IF(COUNTIF($A$2:$A$3001,$A156)&gt;1,"DUPLICATE",""))</f>
        <v/>
      </c>
    </row>
    <row r="157" customFormat="false" ht="15" hidden="false" customHeight="false" outlineLevel="0" collapsed="false">
      <c r="A157" s="14"/>
      <c r="B157" s="14"/>
      <c r="C157" s="15"/>
      <c r="D157" s="14"/>
      <c r="E157" s="14"/>
      <c r="F157" s="14"/>
      <c r="G157" s="14"/>
      <c r="H157" s="9" t="str">
        <f aca="false">IF($A157="","",IF(COUNTIF($A$2:$A$3001,$A157)&gt;1,"DUPLICATE",""))</f>
        <v/>
      </c>
    </row>
    <row r="158" customFormat="false" ht="15" hidden="false" customHeight="false" outlineLevel="0" collapsed="false">
      <c r="A158" s="14"/>
      <c r="B158" s="14"/>
      <c r="C158" s="15"/>
      <c r="D158" s="14"/>
      <c r="E158" s="14"/>
      <c r="F158" s="14"/>
      <c r="G158" s="14"/>
      <c r="H158" s="9" t="str">
        <f aca="false">IF($A158="","",IF(COUNTIF($A$2:$A$3001,$A158)&gt;1,"DUPLICATE",""))</f>
        <v/>
      </c>
    </row>
    <row r="159" customFormat="false" ht="15" hidden="false" customHeight="false" outlineLevel="0" collapsed="false">
      <c r="A159" s="14"/>
      <c r="B159" s="14"/>
      <c r="C159" s="15"/>
      <c r="D159" s="14"/>
      <c r="E159" s="14"/>
      <c r="F159" s="14"/>
      <c r="G159" s="14"/>
      <c r="H159" s="9" t="str">
        <f aca="false">IF($A159="","",IF(COUNTIF($A$2:$A$3001,$A159)&gt;1,"DUPLICATE",""))</f>
        <v/>
      </c>
    </row>
    <row r="160" customFormat="false" ht="15" hidden="false" customHeight="false" outlineLevel="0" collapsed="false">
      <c r="A160" s="14"/>
      <c r="B160" s="14"/>
      <c r="C160" s="15"/>
      <c r="D160" s="14"/>
      <c r="E160" s="14"/>
      <c r="F160" s="14"/>
      <c r="G160" s="14"/>
      <c r="H160" s="9" t="str">
        <f aca="false">IF($A160="","",IF(COUNTIF($A$2:$A$3001,$A160)&gt;1,"DUPLICATE",""))</f>
        <v/>
      </c>
    </row>
    <row r="161" customFormat="false" ht="15" hidden="false" customHeight="false" outlineLevel="0" collapsed="false">
      <c r="A161" s="14"/>
      <c r="B161" s="14"/>
      <c r="C161" s="15"/>
      <c r="D161" s="14"/>
      <c r="E161" s="14"/>
      <c r="F161" s="14"/>
      <c r="G161" s="14"/>
      <c r="H161" s="9" t="str">
        <f aca="false">IF($A161="","",IF(COUNTIF($A$2:$A$3001,$A161)&gt;1,"DUPLICATE",""))</f>
        <v/>
      </c>
    </row>
    <row r="162" customFormat="false" ht="15" hidden="false" customHeight="false" outlineLevel="0" collapsed="false">
      <c r="A162" s="14"/>
      <c r="B162" s="14"/>
      <c r="C162" s="15"/>
      <c r="D162" s="14"/>
      <c r="E162" s="14"/>
      <c r="F162" s="14"/>
      <c r="G162" s="14"/>
      <c r="H162" s="9" t="str">
        <f aca="false">IF($A162="","",IF(COUNTIF($A$2:$A$3001,$A162)&gt;1,"DUPLICATE",""))</f>
        <v/>
      </c>
    </row>
    <row r="163" customFormat="false" ht="15" hidden="false" customHeight="false" outlineLevel="0" collapsed="false">
      <c r="A163" s="14"/>
      <c r="B163" s="14"/>
      <c r="C163" s="15"/>
      <c r="D163" s="14"/>
      <c r="E163" s="14"/>
      <c r="F163" s="14"/>
      <c r="G163" s="14"/>
      <c r="H163" s="9" t="str">
        <f aca="false">IF($A163="","",IF(COUNTIF($A$2:$A$3001,$A163)&gt;1,"DUPLICATE",""))</f>
        <v/>
      </c>
    </row>
    <row r="164" customFormat="false" ht="15" hidden="false" customHeight="false" outlineLevel="0" collapsed="false">
      <c r="A164" s="14"/>
      <c r="B164" s="14"/>
      <c r="C164" s="15"/>
      <c r="D164" s="14"/>
      <c r="E164" s="14"/>
      <c r="F164" s="14"/>
      <c r="G164" s="14"/>
      <c r="H164" s="9" t="str">
        <f aca="false">IF($A164="","",IF(COUNTIF($A$2:$A$3001,$A164)&gt;1,"DUPLICATE",""))</f>
        <v/>
      </c>
    </row>
    <row r="165" customFormat="false" ht="15" hidden="false" customHeight="false" outlineLevel="0" collapsed="false">
      <c r="A165" s="14"/>
      <c r="B165" s="14"/>
      <c r="C165" s="15"/>
      <c r="D165" s="14"/>
      <c r="E165" s="14"/>
      <c r="F165" s="14"/>
      <c r="G165" s="14"/>
      <c r="H165" s="9" t="str">
        <f aca="false">IF($A165="","",IF(COUNTIF($A$2:$A$3001,$A165)&gt;1,"DUPLICATE",""))</f>
        <v/>
      </c>
    </row>
    <row r="166" customFormat="false" ht="15" hidden="false" customHeight="false" outlineLevel="0" collapsed="false">
      <c r="A166" s="14"/>
      <c r="B166" s="14"/>
      <c r="C166" s="15"/>
      <c r="D166" s="14"/>
      <c r="E166" s="14"/>
      <c r="F166" s="14"/>
      <c r="G166" s="14"/>
      <c r="H166" s="9" t="str">
        <f aca="false">IF($A166="","",IF(COUNTIF($A$2:$A$3001,$A166)&gt;1,"DUPLICATE",""))</f>
        <v/>
      </c>
    </row>
    <row r="167" customFormat="false" ht="15" hidden="false" customHeight="false" outlineLevel="0" collapsed="false">
      <c r="A167" s="14"/>
      <c r="B167" s="14"/>
      <c r="C167" s="15"/>
      <c r="D167" s="14"/>
      <c r="E167" s="14"/>
      <c r="F167" s="14"/>
      <c r="G167" s="14"/>
      <c r="H167" s="9" t="str">
        <f aca="false">IF($A167="","",IF(COUNTIF($A$2:$A$3001,$A167)&gt;1,"DUPLICATE",""))</f>
        <v/>
      </c>
    </row>
    <row r="168" customFormat="false" ht="15" hidden="false" customHeight="false" outlineLevel="0" collapsed="false">
      <c r="A168" s="14"/>
      <c r="B168" s="14"/>
      <c r="C168" s="15"/>
      <c r="D168" s="14"/>
      <c r="E168" s="14"/>
      <c r="F168" s="14"/>
      <c r="G168" s="14"/>
      <c r="H168" s="9" t="str">
        <f aca="false">IF($A168="","",IF(COUNTIF($A$2:$A$3001,$A168)&gt;1,"DUPLICATE",""))</f>
        <v/>
      </c>
    </row>
    <row r="169" customFormat="false" ht="15" hidden="false" customHeight="false" outlineLevel="0" collapsed="false">
      <c r="A169" s="14"/>
      <c r="B169" s="14"/>
      <c r="C169" s="15"/>
      <c r="D169" s="14"/>
      <c r="E169" s="14"/>
      <c r="F169" s="14"/>
      <c r="G169" s="14"/>
      <c r="H169" s="9" t="str">
        <f aca="false">IF($A169="","",IF(COUNTIF($A$2:$A$3001,$A169)&gt;1,"DUPLICATE",""))</f>
        <v/>
      </c>
    </row>
    <row r="170" customFormat="false" ht="15" hidden="false" customHeight="false" outlineLevel="0" collapsed="false">
      <c r="A170" s="14"/>
      <c r="B170" s="14"/>
      <c r="C170" s="15"/>
      <c r="D170" s="14"/>
      <c r="E170" s="14"/>
      <c r="F170" s="14"/>
      <c r="G170" s="14"/>
      <c r="H170" s="9" t="str">
        <f aca="false">IF($A170="","",IF(COUNTIF($A$2:$A$3001,$A170)&gt;1,"DUPLICATE",""))</f>
        <v/>
      </c>
    </row>
    <row r="171" customFormat="false" ht="15" hidden="false" customHeight="false" outlineLevel="0" collapsed="false">
      <c r="A171" s="14"/>
      <c r="B171" s="14"/>
      <c r="C171" s="15"/>
      <c r="D171" s="14"/>
      <c r="E171" s="14"/>
      <c r="F171" s="14"/>
      <c r="G171" s="14"/>
      <c r="H171" s="9" t="str">
        <f aca="false">IF($A171="","",IF(COUNTIF($A$2:$A$3001,$A171)&gt;1,"DUPLICATE",""))</f>
        <v/>
      </c>
    </row>
    <row r="172" customFormat="false" ht="15" hidden="false" customHeight="false" outlineLevel="0" collapsed="false">
      <c r="A172" s="14"/>
      <c r="B172" s="14"/>
      <c r="C172" s="15"/>
      <c r="D172" s="14"/>
      <c r="E172" s="14"/>
      <c r="F172" s="14"/>
      <c r="G172" s="14"/>
      <c r="H172" s="9" t="str">
        <f aca="false">IF($A172="","",IF(COUNTIF($A$2:$A$3001,$A172)&gt;1,"DUPLICATE",""))</f>
        <v/>
      </c>
    </row>
    <row r="173" customFormat="false" ht="15" hidden="false" customHeight="false" outlineLevel="0" collapsed="false">
      <c r="A173" s="14"/>
      <c r="B173" s="14"/>
      <c r="C173" s="15"/>
      <c r="D173" s="14"/>
      <c r="E173" s="14"/>
      <c r="F173" s="14"/>
      <c r="G173" s="14"/>
      <c r="H173" s="9" t="str">
        <f aca="false">IF($A173="","",IF(COUNTIF($A$2:$A$3001,$A173)&gt;1,"DUPLICATE",""))</f>
        <v/>
      </c>
    </row>
    <row r="174" customFormat="false" ht="15" hidden="false" customHeight="false" outlineLevel="0" collapsed="false">
      <c r="A174" s="14"/>
      <c r="B174" s="14"/>
      <c r="C174" s="15"/>
      <c r="D174" s="14"/>
      <c r="E174" s="14"/>
      <c r="F174" s="14"/>
      <c r="G174" s="14"/>
      <c r="H174" s="9" t="str">
        <f aca="false">IF($A174="","",IF(COUNTIF($A$2:$A$3001,$A174)&gt;1,"DUPLICATE",""))</f>
        <v/>
      </c>
    </row>
    <row r="175" customFormat="false" ht="15" hidden="false" customHeight="false" outlineLevel="0" collapsed="false">
      <c r="A175" s="14"/>
      <c r="B175" s="14"/>
      <c r="C175" s="15"/>
      <c r="D175" s="14"/>
      <c r="E175" s="14"/>
      <c r="F175" s="14"/>
      <c r="G175" s="14"/>
      <c r="H175" s="9" t="str">
        <f aca="false">IF($A175="","",IF(COUNTIF($A$2:$A$3001,$A175)&gt;1,"DUPLICATE",""))</f>
        <v/>
      </c>
    </row>
    <row r="176" customFormat="false" ht="15" hidden="false" customHeight="false" outlineLevel="0" collapsed="false">
      <c r="A176" s="14"/>
      <c r="B176" s="14"/>
      <c r="C176" s="15"/>
      <c r="D176" s="14"/>
      <c r="E176" s="14"/>
      <c r="F176" s="14"/>
      <c r="G176" s="14"/>
      <c r="H176" s="9" t="str">
        <f aca="false">IF($A176="","",IF(COUNTIF($A$2:$A$3001,$A176)&gt;1,"DUPLICATE",""))</f>
        <v/>
      </c>
    </row>
    <row r="177" customFormat="false" ht="15" hidden="false" customHeight="false" outlineLevel="0" collapsed="false">
      <c r="A177" s="14"/>
      <c r="B177" s="14"/>
      <c r="C177" s="15"/>
      <c r="D177" s="14"/>
      <c r="E177" s="14"/>
      <c r="F177" s="14"/>
      <c r="G177" s="14"/>
      <c r="H177" s="9" t="str">
        <f aca="false">IF($A177="","",IF(COUNTIF($A$2:$A$3001,$A177)&gt;1,"DUPLICATE",""))</f>
        <v/>
      </c>
    </row>
    <row r="178" customFormat="false" ht="15" hidden="false" customHeight="false" outlineLevel="0" collapsed="false">
      <c r="A178" s="14"/>
      <c r="B178" s="14"/>
      <c r="C178" s="15"/>
      <c r="D178" s="14"/>
      <c r="E178" s="14"/>
      <c r="F178" s="14"/>
      <c r="G178" s="14"/>
      <c r="H178" s="9" t="str">
        <f aca="false">IF($A178="","",IF(COUNTIF($A$2:$A$3001,$A178)&gt;1,"DUPLICATE",""))</f>
        <v/>
      </c>
    </row>
    <row r="179" customFormat="false" ht="15" hidden="false" customHeight="false" outlineLevel="0" collapsed="false">
      <c r="A179" s="14"/>
      <c r="B179" s="14"/>
      <c r="C179" s="15"/>
      <c r="D179" s="14"/>
      <c r="E179" s="14"/>
      <c r="F179" s="14"/>
      <c r="G179" s="14"/>
      <c r="H179" s="9" t="str">
        <f aca="false">IF($A179="","",IF(COUNTIF($A$2:$A$3001,$A179)&gt;1,"DUPLICATE",""))</f>
        <v/>
      </c>
    </row>
    <row r="180" customFormat="false" ht="15" hidden="false" customHeight="false" outlineLevel="0" collapsed="false">
      <c r="A180" s="14"/>
      <c r="B180" s="14"/>
      <c r="C180" s="15"/>
      <c r="D180" s="14"/>
      <c r="E180" s="14"/>
      <c r="F180" s="14"/>
      <c r="G180" s="14"/>
      <c r="H180" s="9" t="str">
        <f aca="false">IF($A180="","",IF(COUNTIF($A$2:$A$3001,$A180)&gt;1,"DUPLICATE",""))</f>
        <v/>
      </c>
    </row>
    <row r="181" customFormat="false" ht="15" hidden="false" customHeight="false" outlineLevel="0" collapsed="false">
      <c r="A181" s="14"/>
      <c r="B181" s="14"/>
      <c r="C181" s="15"/>
      <c r="D181" s="14"/>
      <c r="E181" s="14"/>
      <c r="F181" s="14"/>
      <c r="G181" s="14"/>
      <c r="H181" s="9" t="str">
        <f aca="false">IF($A181="","",IF(COUNTIF($A$2:$A$3001,$A181)&gt;1,"DUPLICATE",""))</f>
        <v/>
      </c>
    </row>
    <row r="182" customFormat="false" ht="15" hidden="false" customHeight="false" outlineLevel="0" collapsed="false">
      <c r="A182" s="14"/>
      <c r="B182" s="14"/>
      <c r="C182" s="15"/>
      <c r="D182" s="14"/>
      <c r="E182" s="14"/>
      <c r="F182" s="14"/>
      <c r="G182" s="14"/>
      <c r="H182" s="9" t="str">
        <f aca="false">IF($A182="","",IF(COUNTIF($A$2:$A$3001,$A182)&gt;1,"DUPLICATE",""))</f>
        <v/>
      </c>
    </row>
    <row r="183" customFormat="false" ht="15" hidden="false" customHeight="false" outlineLevel="0" collapsed="false">
      <c r="A183" s="14"/>
      <c r="B183" s="14"/>
      <c r="C183" s="15"/>
      <c r="D183" s="14"/>
      <c r="E183" s="14"/>
      <c r="F183" s="14"/>
      <c r="G183" s="14"/>
      <c r="H183" s="9" t="str">
        <f aca="false">IF($A183="","",IF(COUNTIF($A$2:$A$3001,$A183)&gt;1,"DUPLICATE",""))</f>
        <v/>
      </c>
    </row>
    <row r="184" customFormat="false" ht="15" hidden="false" customHeight="false" outlineLevel="0" collapsed="false">
      <c r="A184" s="14"/>
      <c r="B184" s="14"/>
      <c r="C184" s="15"/>
      <c r="D184" s="14"/>
      <c r="E184" s="14"/>
      <c r="F184" s="14"/>
      <c r="G184" s="14"/>
      <c r="H184" s="9" t="str">
        <f aca="false">IF($A184="","",IF(COUNTIF($A$2:$A$3001,$A184)&gt;1,"DUPLICATE",""))</f>
        <v/>
      </c>
    </row>
    <row r="185" customFormat="false" ht="15" hidden="false" customHeight="false" outlineLevel="0" collapsed="false">
      <c r="A185" s="14"/>
      <c r="B185" s="14"/>
      <c r="C185" s="15"/>
      <c r="D185" s="14"/>
      <c r="E185" s="14"/>
      <c r="F185" s="14"/>
      <c r="G185" s="14"/>
      <c r="H185" s="9" t="str">
        <f aca="false">IF($A185="","",IF(COUNTIF($A$2:$A$3001,$A185)&gt;1,"DUPLICATE",""))</f>
        <v/>
      </c>
    </row>
    <row r="186" customFormat="false" ht="15" hidden="false" customHeight="false" outlineLevel="0" collapsed="false">
      <c r="A186" s="14"/>
      <c r="B186" s="14"/>
      <c r="C186" s="15"/>
      <c r="D186" s="14"/>
      <c r="E186" s="14"/>
      <c r="F186" s="14"/>
      <c r="G186" s="14"/>
      <c r="H186" s="9" t="str">
        <f aca="false">IF($A186="","",IF(COUNTIF($A$2:$A$3001,$A186)&gt;1,"DUPLICATE",""))</f>
        <v/>
      </c>
    </row>
    <row r="187" customFormat="false" ht="15" hidden="false" customHeight="false" outlineLevel="0" collapsed="false">
      <c r="A187" s="14"/>
      <c r="B187" s="14"/>
      <c r="C187" s="15"/>
      <c r="D187" s="14"/>
      <c r="E187" s="14"/>
      <c r="F187" s="14"/>
      <c r="G187" s="14"/>
      <c r="H187" s="9" t="str">
        <f aca="false">IF($A187="","",IF(COUNTIF($A$2:$A$3001,$A187)&gt;1,"DUPLICATE",""))</f>
        <v/>
      </c>
    </row>
    <row r="188" customFormat="false" ht="15" hidden="false" customHeight="false" outlineLevel="0" collapsed="false">
      <c r="A188" s="14"/>
      <c r="B188" s="14"/>
      <c r="C188" s="15"/>
      <c r="D188" s="14"/>
      <c r="E188" s="14"/>
      <c r="F188" s="14"/>
      <c r="G188" s="14"/>
      <c r="H188" s="9" t="str">
        <f aca="false">IF($A188="","",IF(COUNTIF($A$2:$A$3001,$A188)&gt;1,"DUPLICATE",""))</f>
        <v/>
      </c>
    </row>
    <row r="189" customFormat="false" ht="15" hidden="false" customHeight="false" outlineLevel="0" collapsed="false">
      <c r="A189" s="14"/>
      <c r="B189" s="14"/>
      <c r="C189" s="15"/>
      <c r="D189" s="14"/>
      <c r="E189" s="14"/>
      <c r="F189" s="14"/>
      <c r="G189" s="14"/>
      <c r="H189" s="9" t="str">
        <f aca="false">IF($A189="","",IF(COUNTIF($A$2:$A$3001,$A189)&gt;1,"DUPLICATE",""))</f>
        <v/>
      </c>
    </row>
    <row r="190" customFormat="false" ht="15" hidden="false" customHeight="false" outlineLevel="0" collapsed="false">
      <c r="A190" s="14"/>
      <c r="B190" s="14"/>
      <c r="C190" s="15"/>
      <c r="D190" s="14"/>
      <c r="E190" s="14"/>
      <c r="F190" s="14"/>
      <c r="G190" s="14"/>
      <c r="H190" s="9" t="str">
        <f aca="false">IF($A190="","",IF(COUNTIF($A$2:$A$3001,$A190)&gt;1,"DUPLICATE",""))</f>
        <v/>
      </c>
    </row>
    <row r="191" customFormat="false" ht="15" hidden="false" customHeight="false" outlineLevel="0" collapsed="false">
      <c r="A191" s="14"/>
      <c r="B191" s="14"/>
      <c r="C191" s="15"/>
      <c r="D191" s="14"/>
      <c r="E191" s="14"/>
      <c r="F191" s="14"/>
      <c r="G191" s="14"/>
      <c r="H191" s="9" t="str">
        <f aca="false">IF($A191="","",IF(COUNTIF($A$2:$A$3001,$A191)&gt;1,"DUPLICATE",""))</f>
        <v/>
      </c>
    </row>
    <row r="192" customFormat="false" ht="15" hidden="false" customHeight="false" outlineLevel="0" collapsed="false">
      <c r="A192" s="14"/>
      <c r="B192" s="14"/>
      <c r="C192" s="15"/>
      <c r="D192" s="14"/>
      <c r="E192" s="14"/>
      <c r="F192" s="14"/>
      <c r="G192" s="14"/>
      <c r="H192" s="9" t="str">
        <f aca="false">IF($A192="","",IF(COUNTIF($A$2:$A$3001,$A192)&gt;1,"DUPLICATE",""))</f>
        <v/>
      </c>
    </row>
    <row r="193" customFormat="false" ht="15" hidden="false" customHeight="false" outlineLevel="0" collapsed="false">
      <c r="A193" s="14"/>
      <c r="B193" s="14"/>
      <c r="C193" s="15"/>
      <c r="D193" s="14"/>
      <c r="E193" s="14"/>
      <c r="F193" s="14"/>
      <c r="G193" s="14"/>
      <c r="H193" s="9" t="str">
        <f aca="false">IF($A193="","",IF(COUNTIF($A$2:$A$3001,$A193)&gt;1,"DUPLICATE",""))</f>
        <v/>
      </c>
    </row>
    <row r="194" customFormat="false" ht="15" hidden="false" customHeight="false" outlineLevel="0" collapsed="false">
      <c r="A194" s="14"/>
      <c r="B194" s="14"/>
      <c r="C194" s="15"/>
      <c r="D194" s="14"/>
      <c r="E194" s="14"/>
      <c r="F194" s="14"/>
      <c r="G194" s="14"/>
      <c r="H194" s="9" t="str">
        <f aca="false">IF($A194="","",IF(COUNTIF($A$2:$A$3001,$A194)&gt;1,"DUPLICATE",""))</f>
        <v/>
      </c>
    </row>
    <row r="195" customFormat="false" ht="15" hidden="false" customHeight="false" outlineLevel="0" collapsed="false">
      <c r="A195" s="14"/>
      <c r="B195" s="14"/>
      <c r="C195" s="15"/>
      <c r="D195" s="14"/>
      <c r="E195" s="14"/>
      <c r="F195" s="14"/>
      <c r="G195" s="14"/>
      <c r="H195" s="9" t="str">
        <f aca="false">IF($A195="","",IF(COUNTIF($A$2:$A$3001,$A195)&gt;1,"DUPLICATE",""))</f>
        <v/>
      </c>
    </row>
    <row r="196" customFormat="false" ht="15" hidden="false" customHeight="false" outlineLevel="0" collapsed="false">
      <c r="A196" s="14"/>
      <c r="B196" s="14"/>
      <c r="C196" s="15"/>
      <c r="D196" s="14"/>
      <c r="E196" s="14"/>
      <c r="F196" s="14"/>
      <c r="G196" s="14"/>
      <c r="H196" s="9" t="str">
        <f aca="false">IF($A196="","",IF(COUNTIF($A$2:$A$3001,$A196)&gt;1,"DUPLICATE",""))</f>
        <v/>
      </c>
    </row>
    <row r="197" customFormat="false" ht="15" hidden="false" customHeight="false" outlineLevel="0" collapsed="false">
      <c r="A197" s="14"/>
      <c r="B197" s="14"/>
      <c r="C197" s="15"/>
      <c r="D197" s="14"/>
      <c r="E197" s="14"/>
      <c r="F197" s="14"/>
      <c r="G197" s="14"/>
      <c r="H197" s="9" t="str">
        <f aca="false">IF($A197="","",IF(COUNTIF($A$2:$A$3001,$A197)&gt;1,"DUPLICATE",""))</f>
        <v/>
      </c>
    </row>
    <row r="198" customFormat="false" ht="15" hidden="false" customHeight="false" outlineLevel="0" collapsed="false">
      <c r="A198" s="14"/>
      <c r="B198" s="14"/>
      <c r="C198" s="15"/>
      <c r="D198" s="14"/>
      <c r="E198" s="14"/>
      <c r="F198" s="14"/>
      <c r="G198" s="14"/>
      <c r="H198" s="9" t="str">
        <f aca="false">IF($A198="","",IF(COUNTIF($A$2:$A$3001,$A198)&gt;1,"DUPLICATE",""))</f>
        <v/>
      </c>
    </row>
    <row r="199" customFormat="false" ht="15" hidden="false" customHeight="false" outlineLevel="0" collapsed="false">
      <c r="A199" s="14"/>
      <c r="B199" s="14"/>
      <c r="C199" s="15"/>
      <c r="D199" s="14"/>
      <c r="E199" s="14"/>
      <c r="F199" s="14"/>
      <c r="G199" s="14"/>
      <c r="H199" s="9" t="str">
        <f aca="false">IF($A199="","",IF(COUNTIF($A$2:$A$3001,$A199)&gt;1,"DUPLICATE",""))</f>
        <v/>
      </c>
    </row>
    <row r="200" customFormat="false" ht="15" hidden="false" customHeight="false" outlineLevel="0" collapsed="false">
      <c r="A200" s="14"/>
      <c r="B200" s="14"/>
      <c r="C200" s="15"/>
      <c r="D200" s="14"/>
      <c r="E200" s="14"/>
      <c r="F200" s="14"/>
      <c r="G200" s="14"/>
      <c r="H200" s="9" t="str">
        <f aca="false">IF($A200="","",IF(COUNTIF($A$2:$A$3001,$A200)&gt;1,"DUPLICATE",""))</f>
        <v/>
      </c>
    </row>
    <row r="201" customFormat="false" ht="15" hidden="false" customHeight="false" outlineLevel="0" collapsed="false">
      <c r="A201" s="14"/>
      <c r="B201" s="14"/>
      <c r="C201" s="15"/>
      <c r="D201" s="14"/>
      <c r="E201" s="14"/>
      <c r="F201" s="14"/>
      <c r="G201" s="14"/>
      <c r="H201" s="9" t="str">
        <f aca="false">IF($A201="","",IF(COUNTIF($A$2:$A$3001,$A201)&gt;1,"DUPLICATE",""))</f>
        <v/>
      </c>
    </row>
    <row r="202" customFormat="false" ht="15" hidden="false" customHeight="false" outlineLevel="0" collapsed="false">
      <c r="A202" s="14"/>
      <c r="B202" s="14"/>
      <c r="C202" s="15"/>
      <c r="D202" s="14"/>
      <c r="E202" s="14"/>
      <c r="F202" s="14"/>
      <c r="G202" s="14"/>
      <c r="H202" s="9" t="str">
        <f aca="false">IF($A202="","",IF(COUNTIF($A$2:$A$3001,$A202)&gt;1,"DUPLICATE",""))</f>
        <v/>
      </c>
    </row>
    <row r="203" customFormat="false" ht="15" hidden="false" customHeight="false" outlineLevel="0" collapsed="false">
      <c r="A203" s="14"/>
      <c r="B203" s="14"/>
      <c r="C203" s="15"/>
      <c r="D203" s="14"/>
      <c r="E203" s="14"/>
      <c r="F203" s="14"/>
      <c r="G203" s="14"/>
      <c r="H203" s="9" t="str">
        <f aca="false">IF($A203="","",IF(COUNTIF($A$2:$A$3001,$A203)&gt;1,"DUPLICATE",""))</f>
        <v/>
      </c>
    </row>
    <row r="204" customFormat="false" ht="15" hidden="false" customHeight="false" outlineLevel="0" collapsed="false">
      <c r="A204" s="14"/>
      <c r="B204" s="14"/>
      <c r="C204" s="15"/>
      <c r="D204" s="14"/>
      <c r="E204" s="14"/>
      <c r="F204" s="14"/>
      <c r="G204" s="14"/>
      <c r="H204" s="9" t="str">
        <f aca="false">IF($A204="","",IF(COUNTIF($A$2:$A$3001,$A204)&gt;1,"DUPLICATE",""))</f>
        <v/>
      </c>
    </row>
    <row r="205" customFormat="false" ht="15" hidden="false" customHeight="false" outlineLevel="0" collapsed="false">
      <c r="A205" s="14"/>
      <c r="B205" s="14"/>
      <c r="C205" s="15"/>
      <c r="D205" s="14"/>
      <c r="E205" s="14"/>
      <c r="F205" s="14"/>
      <c r="G205" s="14"/>
      <c r="H205" s="9" t="str">
        <f aca="false">IF($A205="","",IF(COUNTIF($A$2:$A$3001,$A205)&gt;1,"DUPLICATE",""))</f>
        <v/>
      </c>
    </row>
    <row r="206" customFormat="false" ht="15" hidden="false" customHeight="false" outlineLevel="0" collapsed="false">
      <c r="A206" s="14"/>
      <c r="B206" s="14"/>
      <c r="C206" s="15"/>
      <c r="D206" s="14"/>
      <c r="E206" s="14"/>
      <c r="F206" s="14"/>
      <c r="G206" s="14"/>
      <c r="H206" s="9" t="str">
        <f aca="false">IF($A206="","",IF(COUNTIF($A$2:$A$3001,$A206)&gt;1,"DUPLICATE",""))</f>
        <v/>
      </c>
    </row>
    <row r="207" customFormat="false" ht="15" hidden="false" customHeight="false" outlineLevel="0" collapsed="false">
      <c r="A207" s="14"/>
      <c r="B207" s="14"/>
      <c r="C207" s="15"/>
      <c r="D207" s="14"/>
      <c r="E207" s="14"/>
      <c r="F207" s="14"/>
      <c r="G207" s="14"/>
      <c r="H207" s="9" t="str">
        <f aca="false">IF($A207="","",IF(COUNTIF($A$2:$A$3001,$A207)&gt;1,"DUPLICATE",""))</f>
        <v/>
      </c>
    </row>
    <row r="208" customFormat="false" ht="15" hidden="false" customHeight="false" outlineLevel="0" collapsed="false">
      <c r="A208" s="14"/>
      <c r="B208" s="14"/>
      <c r="C208" s="15"/>
      <c r="D208" s="14"/>
      <c r="E208" s="14"/>
      <c r="F208" s="14"/>
      <c r="G208" s="14"/>
      <c r="H208" s="9" t="str">
        <f aca="false">IF($A208="","",IF(COUNTIF($A$2:$A$3001,$A208)&gt;1,"DUPLICATE",""))</f>
        <v/>
      </c>
    </row>
    <row r="209" customFormat="false" ht="15" hidden="false" customHeight="false" outlineLevel="0" collapsed="false">
      <c r="A209" s="14"/>
      <c r="B209" s="14"/>
      <c r="C209" s="15"/>
      <c r="D209" s="14"/>
      <c r="E209" s="14"/>
      <c r="F209" s="14"/>
      <c r="G209" s="14"/>
      <c r="H209" s="9" t="str">
        <f aca="false">IF($A209="","",IF(COUNTIF($A$2:$A$3001,$A209)&gt;1,"DUPLICATE",""))</f>
        <v/>
      </c>
    </row>
    <row r="210" customFormat="false" ht="15" hidden="false" customHeight="false" outlineLevel="0" collapsed="false">
      <c r="A210" s="14"/>
      <c r="B210" s="14"/>
      <c r="C210" s="15"/>
      <c r="D210" s="14"/>
      <c r="E210" s="14"/>
      <c r="F210" s="14"/>
      <c r="G210" s="14"/>
      <c r="H210" s="9" t="str">
        <f aca="false">IF($A210="","",IF(COUNTIF($A$2:$A$3001,$A210)&gt;1,"DUPLICATE",""))</f>
        <v/>
      </c>
    </row>
    <row r="211" customFormat="false" ht="15" hidden="false" customHeight="false" outlineLevel="0" collapsed="false">
      <c r="A211" s="14"/>
      <c r="B211" s="14"/>
      <c r="C211" s="15"/>
      <c r="D211" s="14"/>
      <c r="E211" s="14"/>
      <c r="F211" s="14"/>
      <c r="G211" s="14"/>
      <c r="H211" s="9" t="str">
        <f aca="false">IF($A211="","",IF(COUNTIF($A$2:$A$3001,$A211)&gt;1,"DUPLICATE",""))</f>
        <v/>
      </c>
    </row>
    <row r="212" customFormat="false" ht="15" hidden="false" customHeight="false" outlineLevel="0" collapsed="false">
      <c r="A212" s="14"/>
      <c r="B212" s="14"/>
      <c r="C212" s="15"/>
      <c r="D212" s="14"/>
      <c r="E212" s="14"/>
      <c r="F212" s="14"/>
      <c r="G212" s="14"/>
      <c r="H212" s="9" t="str">
        <f aca="false">IF($A212="","",IF(COUNTIF($A$2:$A$3001,$A212)&gt;1,"DUPLICATE",""))</f>
        <v/>
      </c>
    </row>
    <row r="213" customFormat="false" ht="15" hidden="false" customHeight="false" outlineLevel="0" collapsed="false">
      <c r="A213" s="14"/>
      <c r="B213" s="14"/>
      <c r="C213" s="15"/>
      <c r="D213" s="14"/>
      <c r="E213" s="14"/>
      <c r="F213" s="14"/>
      <c r="G213" s="14"/>
      <c r="H213" s="9" t="str">
        <f aca="false">IF($A213="","",IF(COUNTIF($A$2:$A$3001,$A213)&gt;1,"DUPLICATE",""))</f>
        <v/>
      </c>
    </row>
    <row r="214" customFormat="false" ht="15" hidden="false" customHeight="false" outlineLevel="0" collapsed="false">
      <c r="A214" s="14"/>
      <c r="B214" s="14"/>
      <c r="C214" s="15"/>
      <c r="D214" s="14"/>
      <c r="E214" s="14"/>
      <c r="F214" s="14"/>
      <c r="G214" s="14"/>
      <c r="H214" s="9" t="str">
        <f aca="false">IF($A214="","",IF(COUNTIF($A$2:$A$3001,$A214)&gt;1,"DUPLICATE",""))</f>
        <v/>
      </c>
    </row>
    <row r="215" customFormat="false" ht="15" hidden="false" customHeight="false" outlineLevel="0" collapsed="false">
      <c r="A215" s="14"/>
      <c r="B215" s="14"/>
      <c r="C215" s="15"/>
      <c r="D215" s="14"/>
      <c r="E215" s="14"/>
      <c r="F215" s="14"/>
      <c r="G215" s="14"/>
      <c r="H215" s="9" t="str">
        <f aca="false">IF($A215="","",IF(COUNTIF($A$2:$A$3001,$A215)&gt;1,"DUPLICATE",""))</f>
        <v/>
      </c>
    </row>
    <row r="216" customFormat="false" ht="15" hidden="false" customHeight="false" outlineLevel="0" collapsed="false">
      <c r="A216" s="14"/>
      <c r="B216" s="14"/>
      <c r="C216" s="15"/>
      <c r="D216" s="14"/>
      <c r="E216" s="14"/>
      <c r="F216" s="14"/>
      <c r="G216" s="14"/>
      <c r="H216" s="9" t="str">
        <f aca="false">IF($A216="","",IF(COUNTIF($A$2:$A$3001,$A216)&gt;1,"DUPLICATE",""))</f>
        <v/>
      </c>
    </row>
    <row r="217" customFormat="false" ht="15" hidden="false" customHeight="false" outlineLevel="0" collapsed="false">
      <c r="A217" s="14"/>
      <c r="B217" s="14"/>
      <c r="C217" s="15"/>
      <c r="D217" s="14"/>
      <c r="E217" s="14"/>
      <c r="F217" s="14"/>
      <c r="G217" s="14"/>
      <c r="H217" s="9" t="str">
        <f aca="false">IF($A217="","",IF(COUNTIF($A$2:$A$3001,$A217)&gt;1,"DUPLICATE",""))</f>
        <v/>
      </c>
    </row>
    <row r="218" customFormat="false" ht="15" hidden="false" customHeight="false" outlineLevel="0" collapsed="false">
      <c r="A218" s="14"/>
      <c r="B218" s="14"/>
      <c r="C218" s="15"/>
      <c r="D218" s="14"/>
      <c r="E218" s="14"/>
      <c r="F218" s="14"/>
      <c r="G218" s="14"/>
      <c r="H218" s="9" t="str">
        <f aca="false">IF($A218="","",IF(COUNTIF($A$2:$A$3001,$A218)&gt;1,"DUPLICATE",""))</f>
        <v/>
      </c>
    </row>
    <row r="219" customFormat="false" ht="15" hidden="false" customHeight="false" outlineLevel="0" collapsed="false">
      <c r="A219" s="14"/>
      <c r="B219" s="14"/>
      <c r="C219" s="15"/>
      <c r="D219" s="14"/>
      <c r="E219" s="14"/>
      <c r="F219" s="14"/>
      <c r="G219" s="14"/>
      <c r="H219" s="9" t="str">
        <f aca="false">IF($A219="","",IF(COUNTIF($A$2:$A$3001,$A219)&gt;1,"DUPLICATE",""))</f>
        <v/>
      </c>
    </row>
    <row r="220" customFormat="false" ht="15" hidden="false" customHeight="false" outlineLevel="0" collapsed="false">
      <c r="A220" s="14"/>
      <c r="B220" s="14"/>
      <c r="C220" s="15"/>
      <c r="D220" s="14"/>
      <c r="E220" s="14"/>
      <c r="F220" s="14"/>
      <c r="G220" s="14"/>
      <c r="H220" s="9" t="str">
        <f aca="false">IF($A220="","",IF(COUNTIF($A$2:$A$3001,$A220)&gt;1,"DUPLICATE",""))</f>
        <v/>
      </c>
    </row>
    <row r="221" customFormat="false" ht="15" hidden="false" customHeight="false" outlineLevel="0" collapsed="false">
      <c r="A221" s="14"/>
      <c r="B221" s="14"/>
      <c r="C221" s="15"/>
      <c r="D221" s="14"/>
      <c r="E221" s="14"/>
      <c r="F221" s="14"/>
      <c r="G221" s="14"/>
      <c r="H221" s="9" t="str">
        <f aca="false">IF($A221="","",IF(COUNTIF($A$2:$A$3001,$A221)&gt;1,"DUPLICATE",""))</f>
        <v/>
      </c>
    </row>
    <row r="222" customFormat="false" ht="15" hidden="false" customHeight="false" outlineLevel="0" collapsed="false">
      <c r="A222" s="14"/>
      <c r="B222" s="14"/>
      <c r="C222" s="15"/>
      <c r="D222" s="14"/>
      <c r="E222" s="14"/>
      <c r="F222" s="14"/>
      <c r="G222" s="14"/>
      <c r="H222" s="9" t="str">
        <f aca="false">IF($A222="","",IF(COUNTIF($A$2:$A$3001,$A222)&gt;1,"DUPLICATE",""))</f>
        <v/>
      </c>
    </row>
    <row r="223" customFormat="false" ht="15" hidden="false" customHeight="false" outlineLevel="0" collapsed="false">
      <c r="A223" s="14"/>
      <c r="B223" s="14"/>
      <c r="C223" s="15"/>
      <c r="D223" s="14"/>
      <c r="E223" s="14"/>
      <c r="F223" s="14"/>
      <c r="G223" s="14"/>
      <c r="H223" s="9" t="str">
        <f aca="false">IF($A223="","",IF(COUNTIF($A$2:$A$3001,$A223)&gt;1,"DUPLICATE",""))</f>
        <v/>
      </c>
    </row>
    <row r="224" customFormat="false" ht="15" hidden="false" customHeight="false" outlineLevel="0" collapsed="false">
      <c r="A224" s="14"/>
      <c r="B224" s="14"/>
      <c r="C224" s="15"/>
      <c r="D224" s="14"/>
      <c r="E224" s="14"/>
      <c r="F224" s="14"/>
      <c r="G224" s="14"/>
      <c r="H224" s="9" t="str">
        <f aca="false">IF($A224="","",IF(COUNTIF($A$2:$A$3001,$A224)&gt;1,"DUPLICATE",""))</f>
        <v/>
      </c>
    </row>
    <row r="225" customFormat="false" ht="15" hidden="false" customHeight="false" outlineLevel="0" collapsed="false">
      <c r="A225" s="14"/>
      <c r="B225" s="14"/>
      <c r="C225" s="15"/>
      <c r="D225" s="14"/>
      <c r="E225" s="14"/>
      <c r="F225" s="14"/>
      <c r="G225" s="14"/>
      <c r="H225" s="9" t="str">
        <f aca="false">IF($A225="","",IF(COUNTIF($A$2:$A$3001,$A225)&gt;1,"DUPLICATE",""))</f>
        <v/>
      </c>
    </row>
    <row r="226" customFormat="false" ht="15" hidden="false" customHeight="false" outlineLevel="0" collapsed="false">
      <c r="A226" s="14"/>
      <c r="B226" s="14"/>
      <c r="C226" s="15"/>
      <c r="D226" s="14"/>
      <c r="E226" s="14"/>
      <c r="F226" s="14"/>
      <c r="G226" s="14"/>
      <c r="H226" s="9" t="str">
        <f aca="false">IF($A226="","",IF(COUNTIF($A$2:$A$3001,$A226)&gt;1,"DUPLICATE",""))</f>
        <v/>
      </c>
    </row>
    <row r="227" customFormat="false" ht="15" hidden="false" customHeight="false" outlineLevel="0" collapsed="false">
      <c r="A227" s="14"/>
      <c r="B227" s="14"/>
      <c r="C227" s="15"/>
      <c r="D227" s="14"/>
      <c r="E227" s="14"/>
      <c r="F227" s="14"/>
      <c r="G227" s="14"/>
      <c r="H227" s="9" t="str">
        <f aca="false">IF($A227="","",IF(COUNTIF($A$2:$A$3001,$A227)&gt;1,"DUPLICATE",""))</f>
        <v/>
      </c>
    </row>
    <row r="228" customFormat="false" ht="15" hidden="false" customHeight="false" outlineLevel="0" collapsed="false">
      <c r="A228" s="14"/>
      <c r="B228" s="14"/>
      <c r="C228" s="15"/>
      <c r="D228" s="14"/>
      <c r="E228" s="14"/>
      <c r="F228" s="14"/>
      <c r="G228" s="14"/>
      <c r="H228" s="9" t="str">
        <f aca="false">IF($A228="","",IF(COUNTIF($A$2:$A$3001,$A228)&gt;1,"DUPLICATE",""))</f>
        <v/>
      </c>
    </row>
    <row r="229" customFormat="false" ht="15" hidden="false" customHeight="false" outlineLevel="0" collapsed="false">
      <c r="A229" s="14"/>
      <c r="B229" s="14"/>
      <c r="C229" s="15"/>
      <c r="D229" s="14"/>
      <c r="E229" s="14"/>
      <c r="F229" s="14"/>
      <c r="G229" s="14"/>
      <c r="H229" s="9" t="str">
        <f aca="false">IF($A229="","",IF(COUNTIF($A$2:$A$3001,$A229)&gt;1,"DUPLICATE",""))</f>
        <v/>
      </c>
    </row>
    <row r="230" customFormat="false" ht="15" hidden="false" customHeight="false" outlineLevel="0" collapsed="false">
      <c r="A230" s="14"/>
      <c r="B230" s="14"/>
      <c r="C230" s="15"/>
      <c r="D230" s="14"/>
      <c r="E230" s="14"/>
      <c r="F230" s="14"/>
      <c r="G230" s="14"/>
      <c r="H230" s="9" t="str">
        <f aca="false">IF($A230="","",IF(COUNTIF($A$2:$A$3001,$A230)&gt;1,"DUPLICATE",""))</f>
        <v/>
      </c>
    </row>
    <row r="231" customFormat="false" ht="15" hidden="false" customHeight="false" outlineLevel="0" collapsed="false">
      <c r="A231" s="14"/>
      <c r="B231" s="14"/>
      <c r="C231" s="15"/>
      <c r="D231" s="14"/>
      <c r="E231" s="14"/>
      <c r="F231" s="14"/>
      <c r="G231" s="14"/>
      <c r="H231" s="9" t="str">
        <f aca="false">IF($A231="","",IF(COUNTIF($A$2:$A$3001,$A231)&gt;1,"DUPLICATE",""))</f>
        <v/>
      </c>
    </row>
    <row r="232" customFormat="false" ht="15" hidden="false" customHeight="false" outlineLevel="0" collapsed="false">
      <c r="A232" s="14"/>
      <c r="B232" s="14"/>
      <c r="C232" s="15"/>
      <c r="D232" s="14"/>
      <c r="E232" s="14"/>
      <c r="F232" s="14"/>
      <c r="G232" s="14"/>
      <c r="H232" s="9" t="str">
        <f aca="false">IF($A232="","",IF(COUNTIF($A$2:$A$3001,$A232)&gt;1,"DUPLICATE",""))</f>
        <v/>
      </c>
    </row>
    <row r="233" customFormat="false" ht="15" hidden="false" customHeight="false" outlineLevel="0" collapsed="false">
      <c r="A233" s="14"/>
      <c r="B233" s="14"/>
      <c r="C233" s="15"/>
      <c r="D233" s="14"/>
      <c r="E233" s="14"/>
      <c r="F233" s="14"/>
      <c r="G233" s="14"/>
      <c r="H233" s="9" t="str">
        <f aca="false">IF($A233="","",IF(COUNTIF($A$2:$A$3001,$A233)&gt;1,"DUPLICATE",""))</f>
        <v/>
      </c>
    </row>
    <row r="234" customFormat="false" ht="15" hidden="false" customHeight="false" outlineLevel="0" collapsed="false">
      <c r="A234" s="14"/>
      <c r="B234" s="14"/>
      <c r="C234" s="15"/>
      <c r="D234" s="14"/>
      <c r="E234" s="14"/>
      <c r="F234" s="14"/>
      <c r="G234" s="14"/>
      <c r="H234" s="9" t="str">
        <f aca="false">IF($A234="","",IF(COUNTIF($A$2:$A$3001,$A234)&gt;1,"DUPLICATE",""))</f>
        <v/>
      </c>
    </row>
    <row r="235" customFormat="false" ht="15" hidden="false" customHeight="false" outlineLevel="0" collapsed="false">
      <c r="A235" s="14"/>
      <c r="B235" s="14"/>
      <c r="C235" s="15"/>
      <c r="D235" s="14"/>
      <c r="E235" s="14"/>
      <c r="F235" s="14"/>
      <c r="G235" s="14"/>
      <c r="H235" s="9" t="str">
        <f aca="false">IF($A235="","",IF(COUNTIF($A$2:$A$3001,$A235)&gt;1,"DUPLICATE",""))</f>
        <v/>
      </c>
    </row>
    <row r="236" customFormat="false" ht="15" hidden="false" customHeight="false" outlineLevel="0" collapsed="false">
      <c r="A236" s="14"/>
      <c r="B236" s="14"/>
      <c r="C236" s="15"/>
      <c r="D236" s="14"/>
      <c r="E236" s="14"/>
      <c r="F236" s="14"/>
      <c r="G236" s="14"/>
      <c r="H236" s="9" t="str">
        <f aca="false">IF($A236="","",IF(COUNTIF($A$2:$A$3001,$A236)&gt;1,"DUPLICATE",""))</f>
        <v/>
      </c>
    </row>
    <row r="237" customFormat="false" ht="15" hidden="false" customHeight="false" outlineLevel="0" collapsed="false">
      <c r="A237" s="14"/>
      <c r="B237" s="14"/>
      <c r="C237" s="15"/>
      <c r="D237" s="14"/>
      <c r="E237" s="14"/>
      <c r="F237" s="14"/>
      <c r="G237" s="14"/>
      <c r="H237" s="9" t="str">
        <f aca="false">IF($A237="","",IF(COUNTIF($A$2:$A$3001,$A237)&gt;1,"DUPLICATE",""))</f>
        <v/>
      </c>
    </row>
    <row r="238" customFormat="false" ht="15" hidden="false" customHeight="false" outlineLevel="0" collapsed="false">
      <c r="A238" s="14"/>
      <c r="B238" s="14"/>
      <c r="C238" s="15"/>
      <c r="D238" s="14"/>
      <c r="E238" s="14"/>
      <c r="F238" s="14"/>
      <c r="G238" s="14"/>
      <c r="H238" s="9" t="str">
        <f aca="false">IF($A238="","",IF(COUNTIF($A$2:$A$3001,$A238)&gt;1,"DUPLICATE",""))</f>
        <v/>
      </c>
    </row>
    <row r="239" customFormat="false" ht="15" hidden="false" customHeight="false" outlineLevel="0" collapsed="false">
      <c r="A239" s="14"/>
      <c r="B239" s="14"/>
      <c r="C239" s="15"/>
      <c r="D239" s="14"/>
      <c r="E239" s="14"/>
      <c r="F239" s="14"/>
      <c r="G239" s="14"/>
      <c r="H239" s="9" t="str">
        <f aca="false">IF($A239="","",IF(COUNTIF($A$2:$A$3001,$A239)&gt;1,"DUPLICATE",""))</f>
        <v/>
      </c>
    </row>
    <row r="240" customFormat="false" ht="15" hidden="false" customHeight="false" outlineLevel="0" collapsed="false">
      <c r="A240" s="14"/>
      <c r="B240" s="14"/>
      <c r="C240" s="15"/>
      <c r="D240" s="14"/>
      <c r="E240" s="14"/>
      <c r="F240" s="14"/>
      <c r="G240" s="14"/>
      <c r="H240" s="9" t="str">
        <f aca="false">IF($A240="","",IF(COUNTIF($A$2:$A$3001,$A240)&gt;1,"DUPLICATE",""))</f>
        <v/>
      </c>
    </row>
    <row r="241" customFormat="false" ht="15" hidden="false" customHeight="false" outlineLevel="0" collapsed="false">
      <c r="A241" s="14"/>
      <c r="B241" s="14"/>
      <c r="C241" s="15"/>
      <c r="D241" s="14"/>
      <c r="E241" s="14"/>
      <c r="F241" s="14"/>
      <c r="G241" s="14"/>
      <c r="H241" s="9" t="str">
        <f aca="false">IF($A241="","",IF(COUNTIF($A$2:$A$3001,$A241)&gt;1,"DUPLICATE",""))</f>
        <v/>
      </c>
    </row>
    <row r="242" customFormat="false" ht="15" hidden="false" customHeight="false" outlineLevel="0" collapsed="false">
      <c r="A242" s="14"/>
      <c r="B242" s="14"/>
      <c r="C242" s="15"/>
      <c r="D242" s="14"/>
      <c r="E242" s="14"/>
      <c r="F242" s="14"/>
      <c r="G242" s="14"/>
      <c r="H242" s="9" t="str">
        <f aca="false">IF($A242="","",IF(COUNTIF($A$2:$A$3001,$A242)&gt;1,"DUPLICATE",""))</f>
        <v/>
      </c>
    </row>
    <row r="243" customFormat="false" ht="15" hidden="false" customHeight="false" outlineLevel="0" collapsed="false">
      <c r="A243" s="14"/>
      <c r="B243" s="14"/>
      <c r="C243" s="15"/>
      <c r="D243" s="14"/>
      <c r="E243" s="14"/>
      <c r="F243" s="14"/>
      <c r="G243" s="14"/>
      <c r="H243" s="9" t="str">
        <f aca="false">IF($A243="","",IF(COUNTIF($A$2:$A$3001,$A243)&gt;1,"DUPLICATE",""))</f>
        <v/>
      </c>
    </row>
    <row r="244" customFormat="false" ht="15" hidden="false" customHeight="false" outlineLevel="0" collapsed="false">
      <c r="A244" s="14"/>
      <c r="B244" s="14"/>
      <c r="C244" s="15"/>
      <c r="D244" s="14"/>
      <c r="E244" s="14"/>
      <c r="F244" s="14"/>
      <c r="G244" s="14"/>
      <c r="H244" s="9" t="str">
        <f aca="false">IF($A244="","",IF(COUNTIF($A$2:$A$3001,$A244)&gt;1,"DUPLICATE",""))</f>
        <v/>
      </c>
    </row>
    <row r="245" customFormat="false" ht="15" hidden="false" customHeight="false" outlineLevel="0" collapsed="false">
      <c r="A245" s="14"/>
      <c r="B245" s="14"/>
      <c r="C245" s="15"/>
      <c r="D245" s="14"/>
      <c r="E245" s="14"/>
      <c r="F245" s="14"/>
      <c r="G245" s="14"/>
      <c r="H245" s="9" t="str">
        <f aca="false">IF($A245="","",IF(COUNTIF($A$2:$A$3001,$A245)&gt;1,"DUPLICATE",""))</f>
        <v/>
      </c>
    </row>
    <row r="246" customFormat="false" ht="15" hidden="false" customHeight="false" outlineLevel="0" collapsed="false">
      <c r="A246" s="14"/>
      <c r="B246" s="14"/>
      <c r="C246" s="15"/>
      <c r="D246" s="14"/>
      <c r="E246" s="14"/>
      <c r="F246" s="14"/>
      <c r="G246" s="14"/>
      <c r="H246" s="9" t="str">
        <f aca="false">IF($A246="","",IF(COUNTIF($A$2:$A$3001,$A246)&gt;1,"DUPLICATE",""))</f>
        <v/>
      </c>
    </row>
    <row r="247" customFormat="false" ht="15" hidden="false" customHeight="false" outlineLevel="0" collapsed="false">
      <c r="A247" s="14"/>
      <c r="B247" s="14"/>
      <c r="C247" s="15"/>
      <c r="D247" s="14"/>
      <c r="E247" s="14"/>
      <c r="F247" s="14"/>
      <c r="G247" s="14"/>
      <c r="H247" s="9" t="str">
        <f aca="false">IF($A247="","",IF(COUNTIF($A$2:$A$3001,$A247)&gt;1,"DUPLICATE",""))</f>
        <v/>
      </c>
    </row>
    <row r="248" customFormat="false" ht="15" hidden="false" customHeight="false" outlineLevel="0" collapsed="false">
      <c r="A248" s="14"/>
      <c r="B248" s="14"/>
      <c r="C248" s="15"/>
      <c r="D248" s="14"/>
      <c r="E248" s="14"/>
      <c r="F248" s="14"/>
      <c r="G248" s="14"/>
      <c r="H248" s="9" t="str">
        <f aca="false">IF($A248="","",IF(COUNTIF($A$2:$A$3001,$A248)&gt;1,"DUPLICATE",""))</f>
        <v/>
      </c>
    </row>
    <row r="249" customFormat="false" ht="15" hidden="false" customHeight="false" outlineLevel="0" collapsed="false">
      <c r="A249" s="14"/>
      <c r="B249" s="14"/>
      <c r="C249" s="15"/>
      <c r="D249" s="14"/>
      <c r="E249" s="14"/>
      <c r="F249" s="14"/>
      <c r="G249" s="14"/>
      <c r="H249" s="9" t="str">
        <f aca="false">IF($A249="","",IF(COUNTIF($A$2:$A$3001,$A249)&gt;1,"DUPLICATE",""))</f>
        <v/>
      </c>
    </row>
    <row r="250" customFormat="false" ht="15" hidden="false" customHeight="false" outlineLevel="0" collapsed="false">
      <c r="A250" s="14"/>
      <c r="B250" s="14"/>
      <c r="C250" s="15"/>
      <c r="D250" s="14"/>
      <c r="E250" s="14"/>
      <c r="F250" s="14"/>
      <c r="G250" s="14"/>
      <c r="H250" s="9" t="str">
        <f aca="false">IF($A250="","",IF(COUNTIF($A$2:$A$3001,$A250)&gt;1,"DUPLICATE",""))</f>
        <v/>
      </c>
    </row>
    <row r="251" customFormat="false" ht="15" hidden="false" customHeight="false" outlineLevel="0" collapsed="false">
      <c r="A251" s="14"/>
      <c r="B251" s="14"/>
      <c r="C251" s="15"/>
      <c r="D251" s="14"/>
      <c r="E251" s="14"/>
      <c r="F251" s="14"/>
      <c r="G251" s="14"/>
      <c r="H251" s="9" t="str">
        <f aca="false">IF($A251="","",IF(COUNTIF($A$2:$A$3001,$A251)&gt;1,"DUPLICATE",""))</f>
        <v/>
      </c>
    </row>
    <row r="252" customFormat="false" ht="15" hidden="false" customHeight="false" outlineLevel="0" collapsed="false">
      <c r="A252" s="14"/>
      <c r="B252" s="14"/>
      <c r="C252" s="15"/>
      <c r="D252" s="14"/>
      <c r="E252" s="14"/>
      <c r="F252" s="14"/>
      <c r="G252" s="14"/>
      <c r="H252" s="9" t="str">
        <f aca="false">IF($A252="","",IF(COUNTIF($A$2:$A$3001,$A252)&gt;1,"DUPLICATE",""))</f>
        <v/>
      </c>
    </row>
    <row r="253" customFormat="false" ht="15" hidden="false" customHeight="false" outlineLevel="0" collapsed="false">
      <c r="A253" s="14"/>
      <c r="B253" s="14"/>
      <c r="C253" s="15"/>
      <c r="D253" s="14"/>
      <c r="E253" s="14"/>
      <c r="F253" s="14"/>
      <c r="G253" s="14"/>
      <c r="H253" s="9" t="str">
        <f aca="false">IF($A253="","",IF(COUNTIF($A$2:$A$3001,$A253)&gt;1,"DUPLICATE",""))</f>
        <v/>
      </c>
    </row>
    <row r="254" customFormat="false" ht="15" hidden="false" customHeight="false" outlineLevel="0" collapsed="false">
      <c r="A254" s="14"/>
      <c r="B254" s="14"/>
      <c r="C254" s="15"/>
      <c r="D254" s="14"/>
      <c r="E254" s="14"/>
      <c r="F254" s="14"/>
      <c r="G254" s="14"/>
      <c r="H254" s="9" t="str">
        <f aca="false">IF($A254="","",IF(COUNTIF($A$2:$A$3001,$A254)&gt;1,"DUPLICATE",""))</f>
        <v/>
      </c>
    </row>
    <row r="255" customFormat="false" ht="15" hidden="false" customHeight="false" outlineLevel="0" collapsed="false">
      <c r="A255" s="14"/>
      <c r="B255" s="14"/>
      <c r="C255" s="15"/>
      <c r="D255" s="14"/>
      <c r="E255" s="14"/>
      <c r="F255" s="14"/>
      <c r="G255" s="14"/>
      <c r="H255" s="9" t="str">
        <f aca="false">IF($A255="","",IF(COUNTIF($A$2:$A$3001,$A255)&gt;1,"DUPLICATE",""))</f>
        <v/>
      </c>
    </row>
    <row r="256" customFormat="false" ht="15" hidden="false" customHeight="false" outlineLevel="0" collapsed="false">
      <c r="A256" s="14"/>
      <c r="B256" s="14"/>
      <c r="C256" s="15"/>
      <c r="D256" s="14"/>
      <c r="E256" s="14"/>
      <c r="F256" s="14"/>
      <c r="G256" s="14"/>
      <c r="H256" s="9" t="str">
        <f aca="false">IF($A256="","",IF(COUNTIF($A$2:$A$3001,$A256)&gt;1,"DUPLICATE",""))</f>
        <v/>
      </c>
    </row>
    <row r="257" customFormat="false" ht="15" hidden="false" customHeight="false" outlineLevel="0" collapsed="false">
      <c r="A257" s="14"/>
      <c r="B257" s="14"/>
      <c r="C257" s="15"/>
      <c r="D257" s="14"/>
      <c r="E257" s="14"/>
      <c r="F257" s="14"/>
      <c r="G257" s="14"/>
      <c r="H257" s="9" t="str">
        <f aca="false">IF($A257="","",IF(COUNTIF($A$2:$A$3001,$A257)&gt;1,"DUPLICATE",""))</f>
        <v/>
      </c>
    </row>
    <row r="258" customFormat="false" ht="15" hidden="false" customHeight="false" outlineLevel="0" collapsed="false">
      <c r="A258" s="14"/>
      <c r="B258" s="14"/>
      <c r="C258" s="15"/>
      <c r="D258" s="14"/>
      <c r="E258" s="14"/>
      <c r="F258" s="14"/>
      <c r="G258" s="14"/>
      <c r="H258" s="9" t="str">
        <f aca="false">IF($A258="","",IF(COUNTIF($A$2:$A$3001,$A258)&gt;1,"DUPLICATE",""))</f>
        <v/>
      </c>
    </row>
    <row r="259" customFormat="false" ht="15" hidden="false" customHeight="false" outlineLevel="0" collapsed="false">
      <c r="A259" s="14"/>
      <c r="B259" s="14"/>
      <c r="C259" s="15"/>
      <c r="D259" s="14"/>
      <c r="E259" s="14"/>
      <c r="F259" s="14"/>
      <c r="G259" s="14"/>
      <c r="H259" s="9" t="str">
        <f aca="false">IF($A259="","",IF(COUNTIF($A$2:$A$3001,$A259)&gt;1,"DUPLICATE",""))</f>
        <v/>
      </c>
    </row>
    <row r="260" customFormat="false" ht="15" hidden="false" customHeight="false" outlineLevel="0" collapsed="false">
      <c r="A260" s="14"/>
      <c r="B260" s="14"/>
      <c r="C260" s="15"/>
      <c r="D260" s="14"/>
      <c r="E260" s="14"/>
      <c r="F260" s="14"/>
      <c r="G260" s="14"/>
      <c r="H260" s="9" t="str">
        <f aca="false">IF($A260="","",IF(COUNTIF($A$2:$A$3001,$A260)&gt;1,"DUPLICATE",""))</f>
        <v/>
      </c>
    </row>
    <row r="261" customFormat="false" ht="15" hidden="false" customHeight="false" outlineLevel="0" collapsed="false">
      <c r="A261" s="14"/>
      <c r="B261" s="14"/>
      <c r="C261" s="15"/>
      <c r="D261" s="14"/>
      <c r="E261" s="14"/>
      <c r="F261" s="14"/>
      <c r="G261" s="14"/>
      <c r="H261" s="9" t="str">
        <f aca="false">IF($A261="","",IF(COUNTIF($A$2:$A$3001,$A261)&gt;1,"DUPLICATE",""))</f>
        <v/>
      </c>
    </row>
    <row r="262" customFormat="false" ht="15" hidden="false" customHeight="false" outlineLevel="0" collapsed="false">
      <c r="A262" s="14"/>
      <c r="B262" s="14"/>
      <c r="C262" s="15"/>
      <c r="D262" s="14"/>
      <c r="E262" s="14"/>
      <c r="F262" s="14"/>
      <c r="G262" s="14"/>
      <c r="H262" s="9" t="str">
        <f aca="false">IF($A262="","",IF(COUNTIF($A$2:$A$3001,$A262)&gt;1,"DUPLICATE",""))</f>
        <v/>
      </c>
    </row>
    <row r="263" customFormat="false" ht="15" hidden="false" customHeight="false" outlineLevel="0" collapsed="false">
      <c r="A263" s="14"/>
      <c r="B263" s="14"/>
      <c r="C263" s="15"/>
      <c r="D263" s="14"/>
      <c r="E263" s="14"/>
      <c r="F263" s="14"/>
      <c r="G263" s="14"/>
      <c r="H263" s="9" t="str">
        <f aca="false">IF($A263="","",IF(COUNTIF($A$2:$A$3001,$A263)&gt;1,"DUPLICATE",""))</f>
        <v/>
      </c>
    </row>
    <row r="264" customFormat="false" ht="15" hidden="false" customHeight="false" outlineLevel="0" collapsed="false">
      <c r="A264" s="14"/>
      <c r="B264" s="14"/>
      <c r="C264" s="15"/>
      <c r="D264" s="14"/>
      <c r="E264" s="14"/>
      <c r="F264" s="14"/>
      <c r="G264" s="14"/>
      <c r="H264" s="9" t="str">
        <f aca="false">IF($A264="","",IF(COUNTIF($A$2:$A$3001,$A264)&gt;1,"DUPLICATE",""))</f>
        <v/>
      </c>
    </row>
    <row r="265" customFormat="false" ht="15" hidden="false" customHeight="false" outlineLevel="0" collapsed="false">
      <c r="A265" s="14"/>
      <c r="B265" s="14"/>
      <c r="C265" s="15"/>
      <c r="D265" s="14"/>
      <c r="E265" s="14"/>
      <c r="F265" s="14"/>
      <c r="G265" s="14"/>
      <c r="H265" s="9" t="str">
        <f aca="false">IF($A265="","",IF(COUNTIF($A$2:$A$3001,$A265)&gt;1,"DUPLICATE",""))</f>
        <v/>
      </c>
    </row>
    <row r="266" customFormat="false" ht="15" hidden="false" customHeight="false" outlineLevel="0" collapsed="false">
      <c r="A266" s="14"/>
      <c r="B266" s="14"/>
      <c r="C266" s="15"/>
      <c r="D266" s="14"/>
      <c r="E266" s="14"/>
      <c r="F266" s="14"/>
      <c r="G266" s="14"/>
      <c r="H266" s="9" t="str">
        <f aca="false">IF($A266="","",IF(COUNTIF($A$2:$A$3001,$A266)&gt;1,"DUPLICATE",""))</f>
        <v/>
      </c>
    </row>
    <row r="267" customFormat="false" ht="15" hidden="false" customHeight="false" outlineLevel="0" collapsed="false">
      <c r="A267" s="14"/>
      <c r="B267" s="14"/>
      <c r="C267" s="15"/>
      <c r="D267" s="14"/>
      <c r="E267" s="14"/>
      <c r="F267" s="14"/>
      <c r="G267" s="14"/>
      <c r="H267" s="9" t="str">
        <f aca="false">IF($A267="","",IF(COUNTIF($A$2:$A$3001,$A267)&gt;1,"DUPLICATE",""))</f>
        <v/>
      </c>
    </row>
    <row r="268" customFormat="false" ht="15" hidden="false" customHeight="false" outlineLevel="0" collapsed="false">
      <c r="A268" s="14"/>
      <c r="B268" s="14"/>
      <c r="C268" s="15"/>
      <c r="D268" s="14"/>
      <c r="E268" s="14"/>
      <c r="F268" s="14"/>
      <c r="G268" s="14"/>
      <c r="H268" s="9" t="str">
        <f aca="false">IF($A268="","",IF(COUNTIF($A$2:$A$3001,$A268)&gt;1,"DUPLICATE",""))</f>
        <v/>
      </c>
    </row>
    <row r="269" customFormat="false" ht="15" hidden="false" customHeight="false" outlineLevel="0" collapsed="false">
      <c r="A269" s="14"/>
      <c r="B269" s="14"/>
      <c r="C269" s="15"/>
      <c r="D269" s="14"/>
      <c r="E269" s="14"/>
      <c r="F269" s="14"/>
      <c r="G269" s="14"/>
      <c r="H269" s="9" t="str">
        <f aca="false">IF($A269="","",IF(COUNTIF($A$2:$A$3001,$A269)&gt;1,"DUPLICATE",""))</f>
        <v/>
      </c>
    </row>
    <row r="270" customFormat="false" ht="15" hidden="false" customHeight="false" outlineLevel="0" collapsed="false">
      <c r="A270" s="14"/>
      <c r="B270" s="14"/>
      <c r="C270" s="15"/>
      <c r="D270" s="14"/>
      <c r="E270" s="14"/>
      <c r="F270" s="14"/>
      <c r="G270" s="14"/>
      <c r="H270" s="9" t="str">
        <f aca="false">IF($A270="","",IF(COUNTIF($A$2:$A$3001,$A270)&gt;1,"DUPLICATE",""))</f>
        <v/>
      </c>
    </row>
    <row r="271" customFormat="false" ht="15" hidden="false" customHeight="false" outlineLevel="0" collapsed="false">
      <c r="A271" s="14"/>
      <c r="B271" s="14"/>
      <c r="C271" s="15"/>
      <c r="D271" s="14"/>
      <c r="E271" s="14"/>
      <c r="F271" s="14"/>
      <c r="G271" s="14"/>
      <c r="H271" s="9" t="str">
        <f aca="false">IF($A271="","",IF(COUNTIF($A$2:$A$3001,$A271)&gt;1,"DUPLICATE",""))</f>
        <v/>
      </c>
    </row>
    <row r="272" customFormat="false" ht="15" hidden="false" customHeight="false" outlineLevel="0" collapsed="false">
      <c r="A272" s="14"/>
      <c r="B272" s="14"/>
      <c r="C272" s="15"/>
      <c r="D272" s="14"/>
      <c r="E272" s="14"/>
      <c r="F272" s="14"/>
      <c r="G272" s="14"/>
      <c r="H272" s="9" t="str">
        <f aca="false">IF($A272="","",IF(COUNTIF($A$2:$A$3001,$A272)&gt;1,"DUPLICATE",""))</f>
        <v/>
      </c>
    </row>
    <row r="273" customFormat="false" ht="15" hidden="false" customHeight="false" outlineLevel="0" collapsed="false">
      <c r="A273" s="14"/>
      <c r="B273" s="14"/>
      <c r="C273" s="15"/>
      <c r="D273" s="14"/>
      <c r="E273" s="14"/>
      <c r="F273" s="14"/>
      <c r="G273" s="14"/>
      <c r="H273" s="9" t="str">
        <f aca="false">IF($A273="","",IF(COUNTIF($A$2:$A$3001,$A273)&gt;1,"DUPLICATE",""))</f>
        <v/>
      </c>
    </row>
    <row r="274" customFormat="false" ht="15" hidden="false" customHeight="false" outlineLevel="0" collapsed="false">
      <c r="A274" s="14"/>
      <c r="B274" s="14"/>
      <c r="C274" s="15"/>
      <c r="D274" s="14"/>
      <c r="E274" s="14"/>
      <c r="F274" s="14"/>
      <c r="G274" s="14"/>
      <c r="H274" s="9" t="str">
        <f aca="false">IF($A274="","",IF(COUNTIF($A$2:$A$3001,$A274)&gt;1,"DUPLICATE",""))</f>
        <v/>
      </c>
    </row>
    <row r="275" customFormat="false" ht="15" hidden="false" customHeight="false" outlineLevel="0" collapsed="false">
      <c r="A275" s="14"/>
      <c r="B275" s="14"/>
      <c r="C275" s="15"/>
      <c r="D275" s="14"/>
      <c r="E275" s="14"/>
      <c r="F275" s="14"/>
      <c r="G275" s="14"/>
      <c r="H275" s="9" t="str">
        <f aca="false">IF($A275="","",IF(COUNTIF($A$2:$A$3001,$A275)&gt;1,"DUPLICATE",""))</f>
        <v/>
      </c>
    </row>
    <row r="276" customFormat="false" ht="15" hidden="false" customHeight="false" outlineLevel="0" collapsed="false">
      <c r="A276" s="14"/>
      <c r="B276" s="14"/>
      <c r="C276" s="15"/>
      <c r="D276" s="14"/>
      <c r="E276" s="14"/>
      <c r="F276" s="14"/>
      <c r="G276" s="14"/>
      <c r="H276" s="9" t="str">
        <f aca="false">IF($A276="","",IF(COUNTIF($A$2:$A$3001,$A276)&gt;1,"DUPLICATE",""))</f>
        <v/>
      </c>
    </row>
    <row r="277" customFormat="false" ht="15" hidden="false" customHeight="false" outlineLevel="0" collapsed="false">
      <c r="A277" s="14"/>
      <c r="B277" s="14"/>
      <c r="C277" s="15"/>
      <c r="D277" s="14"/>
      <c r="E277" s="14"/>
      <c r="F277" s="14"/>
      <c r="G277" s="14"/>
      <c r="H277" s="9" t="str">
        <f aca="false">IF($A277="","",IF(COUNTIF($A$2:$A$3001,$A277)&gt;1,"DUPLICATE",""))</f>
        <v/>
      </c>
    </row>
    <row r="278" customFormat="false" ht="15" hidden="false" customHeight="false" outlineLevel="0" collapsed="false">
      <c r="A278" s="14"/>
      <c r="B278" s="14"/>
      <c r="C278" s="15"/>
      <c r="D278" s="14"/>
      <c r="E278" s="14"/>
      <c r="F278" s="14"/>
      <c r="G278" s="14"/>
      <c r="H278" s="9" t="str">
        <f aca="false">IF($A278="","",IF(COUNTIF($A$2:$A$3001,$A278)&gt;1,"DUPLICATE",""))</f>
        <v/>
      </c>
    </row>
    <row r="279" customFormat="false" ht="15" hidden="false" customHeight="false" outlineLevel="0" collapsed="false">
      <c r="A279" s="14"/>
      <c r="B279" s="14"/>
      <c r="C279" s="15"/>
      <c r="D279" s="14"/>
      <c r="E279" s="14"/>
      <c r="F279" s="14"/>
      <c r="G279" s="14"/>
      <c r="H279" s="9" t="str">
        <f aca="false">IF($A279="","",IF(COUNTIF($A$2:$A$3001,$A279)&gt;1,"DUPLICATE",""))</f>
        <v/>
      </c>
    </row>
    <row r="280" customFormat="false" ht="15" hidden="false" customHeight="false" outlineLevel="0" collapsed="false">
      <c r="A280" s="14"/>
      <c r="B280" s="14"/>
      <c r="C280" s="15"/>
      <c r="D280" s="14"/>
      <c r="E280" s="14"/>
      <c r="F280" s="14"/>
      <c r="G280" s="14"/>
      <c r="H280" s="9" t="str">
        <f aca="false">IF($A280="","",IF(COUNTIF($A$2:$A$3001,$A280)&gt;1,"DUPLICATE",""))</f>
        <v/>
      </c>
    </row>
    <row r="281" customFormat="false" ht="15" hidden="false" customHeight="false" outlineLevel="0" collapsed="false">
      <c r="A281" s="14"/>
      <c r="B281" s="14"/>
      <c r="C281" s="15"/>
      <c r="D281" s="14"/>
      <c r="E281" s="14"/>
      <c r="F281" s="14"/>
      <c r="G281" s="14"/>
      <c r="H281" s="9" t="str">
        <f aca="false">IF($A281="","",IF(COUNTIF($A$2:$A$3001,$A281)&gt;1,"DUPLICATE",""))</f>
        <v/>
      </c>
    </row>
    <row r="282" customFormat="false" ht="15" hidden="false" customHeight="false" outlineLevel="0" collapsed="false">
      <c r="A282" s="14"/>
      <c r="B282" s="14"/>
      <c r="C282" s="15"/>
      <c r="D282" s="14"/>
      <c r="E282" s="14"/>
      <c r="F282" s="14"/>
      <c r="G282" s="14"/>
      <c r="H282" s="9" t="str">
        <f aca="false">IF($A282="","",IF(COUNTIF($A$2:$A$3001,$A282)&gt;1,"DUPLICATE",""))</f>
        <v/>
      </c>
    </row>
    <row r="283" customFormat="false" ht="15" hidden="false" customHeight="false" outlineLevel="0" collapsed="false">
      <c r="A283" s="14"/>
      <c r="B283" s="14"/>
      <c r="C283" s="15"/>
      <c r="D283" s="14"/>
      <c r="E283" s="14"/>
      <c r="F283" s="14"/>
      <c r="G283" s="14"/>
      <c r="H283" s="9" t="str">
        <f aca="false">IF($A283="","",IF(COUNTIF($A$2:$A$3001,$A283)&gt;1,"DUPLICATE",""))</f>
        <v/>
      </c>
    </row>
    <row r="284" customFormat="false" ht="15" hidden="false" customHeight="false" outlineLevel="0" collapsed="false">
      <c r="A284" s="14"/>
      <c r="B284" s="14"/>
      <c r="C284" s="15"/>
      <c r="D284" s="14"/>
      <c r="E284" s="14"/>
      <c r="F284" s="14"/>
      <c r="G284" s="14"/>
      <c r="H284" s="9" t="str">
        <f aca="false">IF($A284="","",IF(COUNTIF($A$2:$A$3001,$A284)&gt;1,"DUPLICATE",""))</f>
        <v/>
      </c>
    </row>
    <row r="285" customFormat="false" ht="15" hidden="false" customHeight="false" outlineLevel="0" collapsed="false">
      <c r="A285" s="14"/>
      <c r="B285" s="14"/>
      <c r="C285" s="15"/>
      <c r="D285" s="14"/>
      <c r="E285" s="14"/>
      <c r="F285" s="14"/>
      <c r="G285" s="14"/>
      <c r="H285" s="9" t="str">
        <f aca="false">IF($A285="","",IF(COUNTIF($A$2:$A$3001,$A285)&gt;1,"DUPLICATE",""))</f>
        <v/>
      </c>
    </row>
    <row r="286" customFormat="false" ht="15" hidden="false" customHeight="false" outlineLevel="0" collapsed="false">
      <c r="A286" s="14"/>
      <c r="B286" s="14"/>
      <c r="C286" s="15"/>
      <c r="D286" s="14"/>
      <c r="E286" s="14"/>
      <c r="F286" s="14"/>
      <c r="G286" s="14"/>
      <c r="H286" s="9" t="str">
        <f aca="false">IF($A286="","",IF(COUNTIF($A$2:$A$3001,$A286)&gt;1,"DUPLICATE",""))</f>
        <v/>
      </c>
    </row>
    <row r="287" customFormat="false" ht="15" hidden="false" customHeight="false" outlineLevel="0" collapsed="false">
      <c r="A287" s="14"/>
      <c r="B287" s="14"/>
      <c r="C287" s="15"/>
      <c r="D287" s="14"/>
      <c r="E287" s="14"/>
      <c r="F287" s="14"/>
      <c r="G287" s="14"/>
      <c r="H287" s="9" t="str">
        <f aca="false">IF($A287="","",IF(COUNTIF($A$2:$A$3001,$A287)&gt;1,"DUPLICATE",""))</f>
        <v/>
      </c>
    </row>
    <row r="288" customFormat="false" ht="15" hidden="false" customHeight="false" outlineLevel="0" collapsed="false">
      <c r="A288" s="14"/>
      <c r="B288" s="14"/>
      <c r="C288" s="15"/>
      <c r="D288" s="14"/>
      <c r="E288" s="14"/>
      <c r="F288" s="14"/>
      <c r="G288" s="14"/>
      <c r="H288" s="9" t="str">
        <f aca="false">IF($A288="","",IF(COUNTIF($A$2:$A$3001,$A288)&gt;1,"DUPLICATE",""))</f>
        <v/>
      </c>
    </row>
    <row r="289" customFormat="false" ht="15" hidden="false" customHeight="false" outlineLevel="0" collapsed="false">
      <c r="A289" s="14"/>
      <c r="B289" s="14"/>
      <c r="C289" s="15"/>
      <c r="D289" s="14"/>
      <c r="E289" s="14"/>
      <c r="F289" s="14"/>
      <c r="G289" s="14"/>
      <c r="H289" s="9" t="str">
        <f aca="false">IF($A289="","",IF(COUNTIF($A$2:$A$3001,$A289)&gt;1,"DUPLICATE",""))</f>
        <v/>
      </c>
    </row>
    <row r="290" customFormat="false" ht="15" hidden="false" customHeight="false" outlineLevel="0" collapsed="false">
      <c r="A290" s="14"/>
      <c r="B290" s="14"/>
      <c r="C290" s="15"/>
      <c r="D290" s="14"/>
      <c r="E290" s="14"/>
      <c r="F290" s="14"/>
      <c r="G290" s="14"/>
      <c r="H290" s="9" t="str">
        <f aca="false">IF($A290="","",IF(COUNTIF($A$2:$A$3001,$A290)&gt;1,"DUPLICATE",""))</f>
        <v/>
      </c>
    </row>
    <row r="291" customFormat="false" ht="15" hidden="false" customHeight="false" outlineLevel="0" collapsed="false">
      <c r="A291" s="14"/>
      <c r="B291" s="14"/>
      <c r="C291" s="15"/>
      <c r="D291" s="14"/>
      <c r="E291" s="14"/>
      <c r="F291" s="14"/>
      <c r="G291" s="14"/>
      <c r="H291" s="9" t="str">
        <f aca="false">IF($A291="","",IF(COUNTIF($A$2:$A$3001,$A291)&gt;1,"DUPLICATE",""))</f>
        <v/>
      </c>
    </row>
    <row r="292" customFormat="false" ht="15" hidden="false" customHeight="false" outlineLevel="0" collapsed="false">
      <c r="A292" s="14"/>
      <c r="B292" s="14"/>
      <c r="C292" s="15"/>
      <c r="D292" s="14"/>
      <c r="E292" s="14"/>
      <c r="F292" s="14"/>
      <c r="G292" s="14"/>
      <c r="H292" s="9" t="str">
        <f aca="false">IF($A292="","",IF(COUNTIF($A$2:$A$3001,$A292)&gt;1,"DUPLICATE",""))</f>
        <v/>
      </c>
    </row>
    <row r="293" customFormat="false" ht="15" hidden="false" customHeight="false" outlineLevel="0" collapsed="false">
      <c r="A293" s="14"/>
      <c r="B293" s="14"/>
      <c r="C293" s="15"/>
      <c r="D293" s="14"/>
      <c r="E293" s="14"/>
      <c r="F293" s="14"/>
      <c r="G293" s="14"/>
      <c r="H293" s="9" t="str">
        <f aca="false">IF($A293="","",IF(COUNTIF($A$2:$A$3001,$A293)&gt;1,"DUPLICATE",""))</f>
        <v/>
      </c>
    </row>
    <row r="294" customFormat="false" ht="15" hidden="false" customHeight="false" outlineLevel="0" collapsed="false">
      <c r="A294" s="14"/>
      <c r="B294" s="14"/>
      <c r="C294" s="15"/>
      <c r="D294" s="14"/>
      <c r="E294" s="14"/>
      <c r="F294" s="14"/>
      <c r="G294" s="14"/>
      <c r="H294" s="9" t="str">
        <f aca="false">IF($A294="","",IF(COUNTIF($A$2:$A$3001,$A294)&gt;1,"DUPLICATE",""))</f>
        <v/>
      </c>
    </row>
    <row r="295" customFormat="false" ht="15" hidden="false" customHeight="false" outlineLevel="0" collapsed="false">
      <c r="A295" s="14"/>
      <c r="B295" s="14"/>
      <c r="C295" s="15"/>
      <c r="D295" s="14"/>
      <c r="E295" s="14"/>
      <c r="F295" s="14"/>
      <c r="G295" s="14"/>
      <c r="H295" s="9" t="str">
        <f aca="false">IF($A295="","",IF(COUNTIF($A$2:$A$3001,$A295)&gt;1,"DUPLICATE",""))</f>
        <v/>
      </c>
    </row>
    <row r="296" customFormat="false" ht="15" hidden="false" customHeight="false" outlineLevel="0" collapsed="false">
      <c r="A296" s="14"/>
      <c r="B296" s="14"/>
      <c r="C296" s="15"/>
      <c r="D296" s="14"/>
      <c r="E296" s="14"/>
      <c r="F296" s="14"/>
      <c r="G296" s="14"/>
      <c r="H296" s="9" t="str">
        <f aca="false">IF($A296="","",IF(COUNTIF($A$2:$A$3001,$A296)&gt;1,"DUPLICATE",""))</f>
        <v/>
      </c>
    </row>
    <row r="297" customFormat="false" ht="15" hidden="false" customHeight="false" outlineLevel="0" collapsed="false">
      <c r="A297" s="14"/>
      <c r="B297" s="14"/>
      <c r="C297" s="15"/>
      <c r="D297" s="14"/>
      <c r="E297" s="14"/>
      <c r="F297" s="14"/>
      <c r="G297" s="14"/>
      <c r="H297" s="9" t="str">
        <f aca="false">IF($A297="","",IF(COUNTIF($A$2:$A$3001,$A297)&gt;1,"DUPLICATE",""))</f>
        <v/>
      </c>
    </row>
    <row r="298" customFormat="false" ht="15" hidden="false" customHeight="false" outlineLevel="0" collapsed="false">
      <c r="A298" s="14"/>
      <c r="B298" s="14"/>
      <c r="C298" s="15"/>
      <c r="D298" s="14"/>
      <c r="E298" s="14"/>
      <c r="F298" s="14"/>
      <c r="G298" s="14"/>
      <c r="H298" s="9" t="str">
        <f aca="false">IF($A298="","",IF(COUNTIF($A$2:$A$3001,$A298)&gt;1,"DUPLICATE",""))</f>
        <v/>
      </c>
    </row>
    <row r="299" customFormat="false" ht="15" hidden="false" customHeight="false" outlineLevel="0" collapsed="false">
      <c r="A299" s="14"/>
      <c r="B299" s="14"/>
      <c r="C299" s="15"/>
      <c r="D299" s="14"/>
      <c r="E299" s="14"/>
      <c r="F299" s="14"/>
      <c r="G299" s="14"/>
      <c r="H299" s="9" t="str">
        <f aca="false">IF($A299="","",IF(COUNTIF($A$2:$A$3001,$A299)&gt;1,"DUPLICATE",""))</f>
        <v/>
      </c>
    </row>
    <row r="300" customFormat="false" ht="15" hidden="false" customHeight="false" outlineLevel="0" collapsed="false">
      <c r="A300" s="14"/>
      <c r="B300" s="14"/>
      <c r="C300" s="15"/>
      <c r="D300" s="14"/>
      <c r="E300" s="14"/>
      <c r="F300" s="14"/>
      <c r="G300" s="14"/>
      <c r="H300" s="9" t="str">
        <f aca="false">IF($A300="","",IF(COUNTIF($A$2:$A$3001,$A300)&gt;1,"DUPLICATE",""))</f>
        <v/>
      </c>
    </row>
    <row r="301" customFormat="false" ht="15" hidden="false" customHeight="false" outlineLevel="0" collapsed="false">
      <c r="A301" s="14"/>
      <c r="B301" s="14"/>
      <c r="C301" s="15"/>
      <c r="D301" s="14"/>
      <c r="E301" s="14"/>
      <c r="F301" s="14"/>
      <c r="G301" s="14"/>
      <c r="H301" s="9" t="str">
        <f aca="false">IF($A301="","",IF(COUNTIF($A$2:$A$3001,$A301)&gt;1,"DUPLICATE",""))</f>
        <v/>
      </c>
    </row>
    <row r="302" customFormat="false" ht="15" hidden="false" customHeight="false" outlineLevel="0" collapsed="false">
      <c r="A302" s="14"/>
      <c r="B302" s="14"/>
      <c r="C302" s="15"/>
      <c r="D302" s="14"/>
      <c r="E302" s="14"/>
      <c r="F302" s="14"/>
      <c r="G302" s="14"/>
      <c r="H302" s="9" t="str">
        <f aca="false">IF($A302="","",IF(COUNTIF($A$2:$A$3001,$A302)&gt;1,"DUPLICATE",""))</f>
        <v/>
      </c>
    </row>
    <row r="303" customFormat="false" ht="15" hidden="false" customHeight="false" outlineLevel="0" collapsed="false">
      <c r="A303" s="14"/>
      <c r="B303" s="14"/>
      <c r="C303" s="15"/>
      <c r="D303" s="14"/>
      <c r="E303" s="14"/>
      <c r="F303" s="14"/>
      <c r="G303" s="14"/>
      <c r="H303" s="9" t="str">
        <f aca="false">IF($A303="","",IF(COUNTIF($A$2:$A$3001,$A303)&gt;1,"DUPLICATE",""))</f>
        <v/>
      </c>
    </row>
    <row r="304" customFormat="false" ht="15" hidden="false" customHeight="false" outlineLevel="0" collapsed="false">
      <c r="A304" s="14"/>
      <c r="B304" s="14"/>
      <c r="C304" s="15"/>
      <c r="D304" s="14"/>
      <c r="E304" s="14"/>
      <c r="F304" s="14"/>
      <c r="G304" s="14"/>
      <c r="H304" s="9" t="str">
        <f aca="false">IF($A304="","",IF(COUNTIF($A$2:$A$3001,$A304)&gt;1,"DUPLICATE",""))</f>
        <v/>
      </c>
    </row>
    <row r="305" customFormat="false" ht="15" hidden="false" customHeight="false" outlineLevel="0" collapsed="false">
      <c r="A305" s="14"/>
      <c r="B305" s="14"/>
      <c r="C305" s="15"/>
      <c r="D305" s="14"/>
      <c r="E305" s="14"/>
      <c r="F305" s="14"/>
      <c r="G305" s="14"/>
      <c r="H305" s="9" t="str">
        <f aca="false">IF($A305="","",IF(COUNTIF($A$2:$A$3001,$A305)&gt;1,"DUPLICATE",""))</f>
        <v/>
      </c>
    </row>
    <row r="306" customFormat="false" ht="15" hidden="false" customHeight="false" outlineLevel="0" collapsed="false">
      <c r="A306" s="14"/>
      <c r="B306" s="14"/>
      <c r="C306" s="15"/>
      <c r="D306" s="14"/>
      <c r="E306" s="14"/>
      <c r="F306" s="14"/>
      <c r="G306" s="14"/>
      <c r="H306" s="9" t="str">
        <f aca="false">IF($A306="","",IF(COUNTIF($A$2:$A$3001,$A306)&gt;1,"DUPLICATE",""))</f>
        <v/>
      </c>
    </row>
    <row r="307" customFormat="false" ht="15" hidden="false" customHeight="false" outlineLevel="0" collapsed="false">
      <c r="A307" s="14"/>
      <c r="B307" s="14"/>
      <c r="C307" s="15"/>
      <c r="D307" s="14"/>
      <c r="E307" s="14"/>
      <c r="F307" s="14"/>
      <c r="G307" s="14"/>
      <c r="H307" s="9" t="str">
        <f aca="false">IF($A307="","",IF(COUNTIF($A$2:$A$3001,$A307)&gt;1,"DUPLICATE",""))</f>
        <v/>
      </c>
    </row>
    <row r="308" customFormat="false" ht="15" hidden="false" customHeight="false" outlineLevel="0" collapsed="false">
      <c r="A308" s="14"/>
      <c r="B308" s="14"/>
      <c r="C308" s="15"/>
      <c r="D308" s="14"/>
      <c r="E308" s="14"/>
      <c r="F308" s="14"/>
      <c r="G308" s="14"/>
      <c r="H308" s="9" t="str">
        <f aca="false">IF($A308="","",IF(COUNTIF($A$2:$A$3001,$A308)&gt;1,"DUPLICATE",""))</f>
        <v/>
      </c>
    </row>
    <row r="309" customFormat="false" ht="15" hidden="false" customHeight="false" outlineLevel="0" collapsed="false">
      <c r="A309" s="14"/>
      <c r="B309" s="14"/>
      <c r="C309" s="15"/>
      <c r="D309" s="14"/>
      <c r="E309" s="14"/>
      <c r="F309" s="14"/>
      <c r="G309" s="14"/>
      <c r="H309" s="9" t="str">
        <f aca="false">IF($A309="","",IF(COUNTIF($A$2:$A$3001,$A309)&gt;1,"DUPLICATE",""))</f>
        <v/>
      </c>
    </row>
    <row r="310" customFormat="false" ht="15" hidden="false" customHeight="false" outlineLevel="0" collapsed="false">
      <c r="A310" s="14"/>
      <c r="B310" s="14"/>
      <c r="C310" s="15"/>
      <c r="D310" s="14"/>
      <c r="E310" s="14"/>
      <c r="F310" s="14"/>
      <c r="G310" s="14"/>
      <c r="H310" s="9" t="str">
        <f aca="false">IF($A310="","",IF(COUNTIF($A$2:$A$3001,$A310)&gt;1,"DUPLICATE",""))</f>
        <v/>
      </c>
    </row>
    <row r="311" customFormat="false" ht="15" hidden="false" customHeight="false" outlineLevel="0" collapsed="false">
      <c r="A311" s="14"/>
      <c r="B311" s="14"/>
      <c r="C311" s="15"/>
      <c r="D311" s="14"/>
      <c r="E311" s="14"/>
      <c r="F311" s="14"/>
      <c r="G311" s="14"/>
      <c r="H311" s="9" t="str">
        <f aca="false">IF($A311="","",IF(COUNTIF($A$2:$A$3001,$A311)&gt;1,"DUPLICATE",""))</f>
        <v/>
      </c>
    </row>
    <row r="312" customFormat="false" ht="15" hidden="false" customHeight="false" outlineLevel="0" collapsed="false">
      <c r="A312" s="14"/>
      <c r="B312" s="14"/>
      <c r="C312" s="15"/>
      <c r="D312" s="14"/>
      <c r="E312" s="14"/>
      <c r="F312" s="14"/>
      <c r="G312" s="14"/>
      <c r="H312" s="9" t="str">
        <f aca="false">IF($A312="","",IF(COUNTIF($A$2:$A$3001,$A312)&gt;1,"DUPLICATE",""))</f>
        <v/>
      </c>
    </row>
    <row r="313" customFormat="false" ht="15" hidden="false" customHeight="false" outlineLevel="0" collapsed="false">
      <c r="A313" s="14"/>
      <c r="B313" s="14"/>
      <c r="C313" s="15"/>
      <c r="D313" s="14"/>
      <c r="E313" s="14"/>
      <c r="F313" s="14"/>
      <c r="G313" s="14"/>
      <c r="H313" s="9" t="str">
        <f aca="false">IF($A313="","",IF(COUNTIF($A$2:$A$3001,$A313)&gt;1,"DUPLICATE",""))</f>
        <v/>
      </c>
    </row>
    <row r="314" customFormat="false" ht="15" hidden="false" customHeight="false" outlineLevel="0" collapsed="false">
      <c r="A314" s="14"/>
      <c r="B314" s="14"/>
      <c r="C314" s="15"/>
      <c r="D314" s="14"/>
      <c r="E314" s="14"/>
      <c r="F314" s="14"/>
      <c r="G314" s="14"/>
      <c r="H314" s="9" t="str">
        <f aca="false">IF($A314="","",IF(COUNTIF($A$2:$A$3001,$A314)&gt;1,"DUPLICATE",""))</f>
        <v/>
      </c>
    </row>
    <row r="315" customFormat="false" ht="15" hidden="false" customHeight="false" outlineLevel="0" collapsed="false">
      <c r="A315" s="14"/>
      <c r="B315" s="14"/>
      <c r="C315" s="15"/>
      <c r="D315" s="14"/>
      <c r="E315" s="14"/>
      <c r="F315" s="14"/>
      <c r="G315" s="14"/>
      <c r="H315" s="9" t="str">
        <f aca="false">IF($A315="","",IF(COUNTIF($A$2:$A$3001,$A315)&gt;1,"DUPLICATE",""))</f>
        <v/>
      </c>
    </row>
    <row r="316" customFormat="false" ht="15" hidden="false" customHeight="false" outlineLevel="0" collapsed="false">
      <c r="A316" s="14"/>
      <c r="B316" s="14"/>
      <c r="C316" s="15"/>
      <c r="D316" s="14"/>
      <c r="E316" s="14"/>
      <c r="F316" s="14"/>
      <c r="G316" s="14"/>
      <c r="H316" s="9" t="str">
        <f aca="false">IF($A316="","",IF(COUNTIF($A$2:$A$3001,$A316)&gt;1,"DUPLICATE",""))</f>
        <v/>
      </c>
    </row>
    <row r="317" customFormat="false" ht="15" hidden="false" customHeight="false" outlineLevel="0" collapsed="false">
      <c r="A317" s="14"/>
      <c r="B317" s="14"/>
      <c r="C317" s="15"/>
      <c r="D317" s="14"/>
      <c r="E317" s="14"/>
      <c r="F317" s="14"/>
      <c r="G317" s="14"/>
      <c r="H317" s="9" t="str">
        <f aca="false">IF($A317="","",IF(COUNTIF($A$2:$A$3001,$A317)&gt;1,"DUPLICATE",""))</f>
        <v/>
      </c>
    </row>
    <row r="318" customFormat="false" ht="15" hidden="false" customHeight="false" outlineLevel="0" collapsed="false">
      <c r="A318" s="14"/>
      <c r="B318" s="14"/>
      <c r="C318" s="15"/>
      <c r="D318" s="14"/>
      <c r="E318" s="14"/>
      <c r="F318" s="14"/>
      <c r="G318" s="14"/>
      <c r="H318" s="9" t="str">
        <f aca="false">IF($A318="","",IF(COUNTIF($A$2:$A$3001,$A318)&gt;1,"DUPLICATE",""))</f>
        <v/>
      </c>
    </row>
    <row r="319" customFormat="false" ht="15" hidden="false" customHeight="false" outlineLevel="0" collapsed="false">
      <c r="A319" s="14"/>
      <c r="B319" s="14"/>
      <c r="C319" s="15"/>
      <c r="D319" s="14"/>
      <c r="E319" s="14"/>
      <c r="F319" s="14"/>
      <c r="G319" s="14"/>
      <c r="H319" s="9" t="str">
        <f aca="false">IF($A319="","",IF(COUNTIF($A$2:$A$3001,$A319)&gt;1,"DUPLICATE",""))</f>
        <v/>
      </c>
    </row>
    <row r="320" customFormat="false" ht="15" hidden="false" customHeight="false" outlineLevel="0" collapsed="false">
      <c r="A320" s="14"/>
      <c r="B320" s="14"/>
      <c r="C320" s="15"/>
      <c r="D320" s="14"/>
      <c r="E320" s="14"/>
      <c r="F320" s="14"/>
      <c r="G320" s="14"/>
      <c r="H320" s="9" t="str">
        <f aca="false">IF($A320="","",IF(COUNTIF($A$2:$A$3001,$A320)&gt;1,"DUPLICATE",""))</f>
        <v/>
      </c>
    </row>
    <row r="321" customFormat="false" ht="15" hidden="false" customHeight="false" outlineLevel="0" collapsed="false">
      <c r="A321" s="14"/>
      <c r="B321" s="14"/>
      <c r="C321" s="15"/>
      <c r="D321" s="14"/>
      <c r="E321" s="14"/>
      <c r="F321" s="14"/>
      <c r="G321" s="14"/>
      <c r="H321" s="9" t="str">
        <f aca="false">IF($A321="","",IF(COUNTIF($A$2:$A$3001,$A321)&gt;1,"DUPLICATE",""))</f>
        <v/>
      </c>
    </row>
    <row r="322" customFormat="false" ht="15" hidden="false" customHeight="false" outlineLevel="0" collapsed="false">
      <c r="A322" s="14"/>
      <c r="B322" s="14"/>
      <c r="C322" s="15"/>
      <c r="D322" s="14"/>
      <c r="E322" s="14"/>
      <c r="F322" s="14"/>
      <c r="G322" s="14"/>
      <c r="H322" s="9" t="str">
        <f aca="false">IF($A322="","",IF(COUNTIF($A$2:$A$3001,$A322)&gt;1,"DUPLICATE",""))</f>
        <v/>
      </c>
    </row>
    <row r="323" customFormat="false" ht="15" hidden="false" customHeight="false" outlineLevel="0" collapsed="false">
      <c r="A323" s="14"/>
      <c r="B323" s="14"/>
      <c r="C323" s="15"/>
      <c r="D323" s="14"/>
      <c r="E323" s="14"/>
      <c r="F323" s="14"/>
      <c r="G323" s="14"/>
      <c r="H323" s="9" t="str">
        <f aca="false">IF($A323="","",IF(COUNTIF($A$2:$A$3001,$A323)&gt;1,"DUPLICATE",""))</f>
        <v/>
      </c>
    </row>
    <row r="324" customFormat="false" ht="15" hidden="false" customHeight="false" outlineLevel="0" collapsed="false">
      <c r="A324" s="14"/>
      <c r="B324" s="14"/>
      <c r="C324" s="15"/>
      <c r="D324" s="14"/>
      <c r="E324" s="14"/>
      <c r="F324" s="14"/>
      <c r="G324" s="14"/>
      <c r="H324" s="9" t="str">
        <f aca="false">IF($A324="","",IF(COUNTIF($A$2:$A$3001,$A324)&gt;1,"DUPLICATE",""))</f>
        <v/>
      </c>
    </row>
    <row r="325" customFormat="false" ht="15" hidden="false" customHeight="false" outlineLevel="0" collapsed="false">
      <c r="A325" s="14"/>
      <c r="B325" s="14"/>
      <c r="C325" s="15"/>
      <c r="D325" s="14"/>
      <c r="E325" s="14"/>
      <c r="F325" s="14"/>
      <c r="G325" s="14"/>
      <c r="H325" s="9" t="str">
        <f aca="false">IF($A325="","",IF(COUNTIF($A$2:$A$3001,$A325)&gt;1,"DUPLICATE",""))</f>
        <v/>
      </c>
    </row>
    <row r="326" customFormat="false" ht="15" hidden="false" customHeight="false" outlineLevel="0" collapsed="false">
      <c r="A326" s="14"/>
      <c r="B326" s="14"/>
      <c r="C326" s="15"/>
      <c r="D326" s="14"/>
      <c r="E326" s="14"/>
      <c r="F326" s="14"/>
      <c r="G326" s="14"/>
      <c r="H326" s="9" t="str">
        <f aca="false">IF($A326="","",IF(COUNTIF($A$2:$A$3001,$A326)&gt;1,"DUPLICATE",""))</f>
        <v/>
      </c>
    </row>
    <row r="327" customFormat="false" ht="15" hidden="false" customHeight="false" outlineLevel="0" collapsed="false">
      <c r="A327" s="14"/>
      <c r="B327" s="14"/>
      <c r="C327" s="15"/>
      <c r="D327" s="14"/>
      <c r="E327" s="14"/>
      <c r="F327" s="14"/>
      <c r="G327" s="14"/>
      <c r="H327" s="9" t="str">
        <f aca="false">IF($A327="","",IF(COUNTIF($A$2:$A$3001,$A327)&gt;1,"DUPLICATE",""))</f>
        <v/>
      </c>
    </row>
    <row r="328" customFormat="false" ht="15" hidden="false" customHeight="false" outlineLevel="0" collapsed="false">
      <c r="A328" s="14"/>
      <c r="B328" s="14"/>
      <c r="C328" s="15"/>
      <c r="D328" s="14"/>
      <c r="E328" s="14"/>
      <c r="F328" s="14"/>
      <c r="G328" s="14"/>
      <c r="H328" s="9" t="str">
        <f aca="false">IF($A328="","",IF(COUNTIF($A$2:$A$3001,$A328)&gt;1,"DUPLICATE",""))</f>
        <v/>
      </c>
    </row>
    <row r="329" customFormat="false" ht="15" hidden="false" customHeight="false" outlineLevel="0" collapsed="false">
      <c r="A329" s="14"/>
      <c r="B329" s="14"/>
      <c r="C329" s="15"/>
      <c r="D329" s="14"/>
      <c r="E329" s="14"/>
      <c r="F329" s="14"/>
      <c r="G329" s="14"/>
      <c r="H329" s="9" t="str">
        <f aca="false">IF($A329="","",IF(COUNTIF($A$2:$A$3001,$A329)&gt;1,"DUPLICATE",""))</f>
        <v/>
      </c>
    </row>
    <row r="330" customFormat="false" ht="15" hidden="false" customHeight="false" outlineLevel="0" collapsed="false">
      <c r="A330" s="14"/>
      <c r="B330" s="14"/>
      <c r="C330" s="15"/>
      <c r="D330" s="14"/>
      <c r="E330" s="14"/>
      <c r="F330" s="14"/>
      <c r="G330" s="14"/>
      <c r="H330" s="9" t="str">
        <f aca="false">IF($A330="","",IF(COUNTIF($A$2:$A$3001,$A330)&gt;1,"DUPLICATE",""))</f>
        <v/>
      </c>
    </row>
    <row r="331" customFormat="false" ht="15" hidden="false" customHeight="false" outlineLevel="0" collapsed="false">
      <c r="A331" s="14"/>
      <c r="B331" s="14"/>
      <c r="C331" s="15"/>
      <c r="D331" s="14"/>
      <c r="E331" s="14"/>
      <c r="F331" s="14"/>
      <c r="G331" s="14"/>
      <c r="H331" s="9" t="str">
        <f aca="false">IF($A331="","",IF(COUNTIF($A$2:$A$3001,$A331)&gt;1,"DUPLICATE",""))</f>
        <v/>
      </c>
    </row>
    <row r="332" customFormat="false" ht="15" hidden="false" customHeight="false" outlineLevel="0" collapsed="false">
      <c r="A332" s="14"/>
      <c r="B332" s="14"/>
      <c r="C332" s="15"/>
      <c r="D332" s="14"/>
      <c r="E332" s="14"/>
      <c r="F332" s="14"/>
      <c r="G332" s="14"/>
      <c r="H332" s="9" t="str">
        <f aca="false">IF($A332="","",IF(COUNTIF($A$2:$A$3001,$A332)&gt;1,"DUPLICATE",""))</f>
        <v/>
      </c>
    </row>
    <row r="333" customFormat="false" ht="15" hidden="false" customHeight="false" outlineLevel="0" collapsed="false">
      <c r="A333" s="14"/>
      <c r="B333" s="14"/>
      <c r="C333" s="15"/>
      <c r="D333" s="14"/>
      <c r="E333" s="14"/>
      <c r="F333" s="14"/>
      <c r="G333" s="14"/>
      <c r="H333" s="9" t="str">
        <f aca="false">IF($A333="","",IF(COUNTIF($A$2:$A$3001,$A333)&gt;1,"DUPLICATE",""))</f>
        <v/>
      </c>
    </row>
    <row r="334" customFormat="false" ht="15" hidden="false" customHeight="false" outlineLevel="0" collapsed="false">
      <c r="A334" s="14"/>
      <c r="B334" s="14"/>
      <c r="C334" s="15"/>
      <c r="D334" s="14"/>
      <c r="E334" s="14"/>
      <c r="F334" s="14"/>
      <c r="G334" s="14"/>
      <c r="H334" s="9" t="str">
        <f aca="false">IF($A334="","",IF(COUNTIF($A$2:$A$3001,$A334)&gt;1,"DUPLICATE",""))</f>
        <v/>
      </c>
    </row>
    <row r="335" customFormat="false" ht="15" hidden="false" customHeight="false" outlineLevel="0" collapsed="false">
      <c r="A335" s="14"/>
      <c r="B335" s="14"/>
      <c r="C335" s="15"/>
      <c r="D335" s="14"/>
      <c r="E335" s="14"/>
      <c r="F335" s="14"/>
      <c r="G335" s="14"/>
      <c r="H335" s="9" t="str">
        <f aca="false">IF($A335="","",IF(COUNTIF($A$2:$A$3001,$A335)&gt;1,"DUPLICATE",""))</f>
        <v/>
      </c>
    </row>
    <row r="336" customFormat="false" ht="15" hidden="false" customHeight="false" outlineLevel="0" collapsed="false">
      <c r="A336" s="14"/>
      <c r="B336" s="14"/>
      <c r="C336" s="15"/>
      <c r="D336" s="14"/>
      <c r="E336" s="14"/>
      <c r="F336" s="14"/>
      <c r="G336" s="14"/>
      <c r="H336" s="9" t="str">
        <f aca="false">IF($A336="","",IF(COUNTIF($A$2:$A$3001,$A336)&gt;1,"DUPLICATE",""))</f>
        <v/>
      </c>
    </row>
    <row r="337" customFormat="false" ht="15" hidden="false" customHeight="false" outlineLevel="0" collapsed="false">
      <c r="A337" s="14"/>
      <c r="B337" s="14"/>
      <c r="C337" s="15"/>
      <c r="D337" s="14"/>
      <c r="E337" s="14"/>
      <c r="F337" s="14"/>
      <c r="G337" s="14"/>
      <c r="H337" s="9" t="str">
        <f aca="false">IF($A337="","",IF(COUNTIF($A$2:$A$3001,$A337)&gt;1,"DUPLICATE",""))</f>
        <v/>
      </c>
    </row>
    <row r="338" customFormat="false" ht="15" hidden="false" customHeight="false" outlineLevel="0" collapsed="false">
      <c r="A338" s="14"/>
      <c r="B338" s="14"/>
      <c r="C338" s="15"/>
      <c r="D338" s="14"/>
      <c r="E338" s="14"/>
      <c r="F338" s="14"/>
      <c r="G338" s="14"/>
      <c r="H338" s="9" t="str">
        <f aca="false">IF($A338="","",IF(COUNTIF($A$2:$A$3001,$A338)&gt;1,"DUPLICATE",""))</f>
        <v/>
      </c>
    </row>
    <row r="339" customFormat="false" ht="15" hidden="false" customHeight="false" outlineLevel="0" collapsed="false">
      <c r="A339" s="14"/>
      <c r="B339" s="14"/>
      <c r="C339" s="15"/>
      <c r="D339" s="14"/>
      <c r="E339" s="14"/>
      <c r="F339" s="14"/>
      <c r="G339" s="14"/>
      <c r="H339" s="9" t="str">
        <f aca="false">IF($A339="","",IF(COUNTIF($A$2:$A$3001,$A339)&gt;1,"DUPLICATE",""))</f>
        <v/>
      </c>
    </row>
    <row r="340" customFormat="false" ht="15" hidden="false" customHeight="false" outlineLevel="0" collapsed="false">
      <c r="A340" s="14"/>
      <c r="B340" s="14"/>
      <c r="C340" s="15"/>
      <c r="D340" s="14"/>
      <c r="E340" s="14"/>
      <c r="F340" s="14"/>
      <c r="G340" s="14"/>
      <c r="H340" s="9" t="str">
        <f aca="false">IF($A340="","",IF(COUNTIF($A$2:$A$3001,$A340)&gt;1,"DUPLICATE",""))</f>
        <v/>
      </c>
    </row>
    <row r="341" customFormat="false" ht="15" hidden="false" customHeight="false" outlineLevel="0" collapsed="false">
      <c r="A341" s="14"/>
      <c r="B341" s="14"/>
      <c r="C341" s="15"/>
      <c r="D341" s="14"/>
      <c r="E341" s="14"/>
      <c r="F341" s="14"/>
      <c r="G341" s="14"/>
      <c r="H341" s="9" t="str">
        <f aca="false">IF($A341="","",IF(COUNTIF($A$2:$A$3001,$A341)&gt;1,"DUPLICATE",""))</f>
        <v/>
      </c>
    </row>
    <row r="342" customFormat="false" ht="15" hidden="false" customHeight="false" outlineLevel="0" collapsed="false">
      <c r="A342" s="14"/>
      <c r="B342" s="14"/>
      <c r="C342" s="15"/>
      <c r="D342" s="14"/>
      <c r="E342" s="14"/>
      <c r="F342" s="14"/>
      <c r="G342" s="14"/>
      <c r="H342" s="9" t="str">
        <f aca="false">IF($A342="","",IF(COUNTIF($A$2:$A$3001,$A342)&gt;1,"DUPLICATE",""))</f>
        <v/>
      </c>
    </row>
    <row r="343" customFormat="false" ht="15" hidden="false" customHeight="false" outlineLevel="0" collapsed="false">
      <c r="A343" s="14"/>
      <c r="B343" s="14"/>
      <c r="C343" s="15"/>
      <c r="D343" s="14"/>
      <c r="E343" s="14"/>
      <c r="F343" s="14"/>
      <c r="G343" s="14"/>
      <c r="H343" s="9" t="str">
        <f aca="false">IF($A343="","",IF(COUNTIF($A$2:$A$3001,$A343)&gt;1,"DUPLICATE",""))</f>
        <v/>
      </c>
    </row>
    <row r="344" customFormat="false" ht="15" hidden="false" customHeight="false" outlineLevel="0" collapsed="false">
      <c r="A344" s="14"/>
      <c r="B344" s="14"/>
      <c r="C344" s="15"/>
      <c r="D344" s="14"/>
      <c r="E344" s="14"/>
      <c r="F344" s="14"/>
      <c r="G344" s="14"/>
      <c r="H344" s="9" t="str">
        <f aca="false">IF($A344="","",IF(COUNTIF($A$2:$A$3001,$A344)&gt;1,"DUPLICATE",""))</f>
        <v/>
      </c>
    </row>
    <row r="345" customFormat="false" ht="15" hidden="false" customHeight="false" outlineLevel="0" collapsed="false">
      <c r="A345" s="14"/>
      <c r="B345" s="14"/>
      <c r="C345" s="15"/>
      <c r="D345" s="14"/>
      <c r="E345" s="14"/>
      <c r="F345" s="14"/>
      <c r="G345" s="14"/>
      <c r="H345" s="9" t="str">
        <f aca="false">IF($A345="","",IF(COUNTIF($A$2:$A$3001,$A345)&gt;1,"DUPLICATE",""))</f>
        <v/>
      </c>
    </row>
    <row r="346" customFormat="false" ht="15" hidden="false" customHeight="false" outlineLevel="0" collapsed="false">
      <c r="A346" s="14"/>
      <c r="B346" s="14"/>
      <c r="C346" s="15"/>
      <c r="D346" s="14"/>
      <c r="E346" s="14"/>
      <c r="F346" s="14"/>
      <c r="G346" s="14"/>
      <c r="H346" s="9" t="str">
        <f aca="false">IF($A346="","",IF(COUNTIF($A$2:$A$3001,$A346)&gt;1,"DUPLICATE",""))</f>
        <v/>
      </c>
    </row>
    <row r="347" customFormat="false" ht="15" hidden="false" customHeight="false" outlineLevel="0" collapsed="false">
      <c r="A347" s="14"/>
      <c r="B347" s="14"/>
      <c r="C347" s="15"/>
      <c r="D347" s="14"/>
      <c r="E347" s="14"/>
      <c r="F347" s="14"/>
      <c r="G347" s="14"/>
      <c r="H347" s="9" t="str">
        <f aca="false">IF($A347="","",IF(COUNTIF($A$2:$A$3001,$A347)&gt;1,"DUPLICATE",""))</f>
        <v/>
      </c>
    </row>
    <row r="348" customFormat="false" ht="15" hidden="false" customHeight="false" outlineLevel="0" collapsed="false">
      <c r="A348" s="14"/>
      <c r="B348" s="14"/>
      <c r="C348" s="15"/>
      <c r="D348" s="14"/>
      <c r="E348" s="14"/>
      <c r="F348" s="14"/>
      <c r="G348" s="14"/>
      <c r="H348" s="9" t="str">
        <f aca="false">IF($A348="","",IF(COUNTIF($A$2:$A$3001,$A348)&gt;1,"DUPLICATE",""))</f>
        <v/>
      </c>
    </row>
    <row r="349" customFormat="false" ht="15" hidden="false" customHeight="false" outlineLevel="0" collapsed="false">
      <c r="A349" s="14"/>
      <c r="B349" s="14"/>
      <c r="C349" s="15"/>
      <c r="D349" s="14"/>
      <c r="E349" s="14"/>
      <c r="F349" s="14"/>
      <c r="G349" s="14"/>
      <c r="H349" s="9" t="str">
        <f aca="false">IF($A349="","",IF(COUNTIF($A$2:$A$3001,$A349)&gt;1,"DUPLICATE",""))</f>
        <v/>
      </c>
    </row>
    <row r="350" customFormat="false" ht="15" hidden="false" customHeight="false" outlineLevel="0" collapsed="false">
      <c r="A350" s="14"/>
      <c r="B350" s="14"/>
      <c r="C350" s="15"/>
      <c r="D350" s="14"/>
      <c r="E350" s="14"/>
      <c r="F350" s="14"/>
      <c r="G350" s="14"/>
      <c r="H350" s="9" t="str">
        <f aca="false">IF($A350="","",IF(COUNTIF($A$2:$A$3001,$A350)&gt;1,"DUPLICATE",""))</f>
        <v/>
      </c>
    </row>
    <row r="351" customFormat="false" ht="15" hidden="false" customHeight="false" outlineLevel="0" collapsed="false">
      <c r="A351" s="14"/>
      <c r="B351" s="14"/>
      <c r="C351" s="15"/>
      <c r="D351" s="14"/>
      <c r="E351" s="14"/>
      <c r="F351" s="14"/>
      <c r="G351" s="14"/>
      <c r="H351" s="9" t="str">
        <f aca="false">IF($A351="","",IF(COUNTIF($A$2:$A$3001,$A351)&gt;1,"DUPLICATE",""))</f>
        <v/>
      </c>
    </row>
    <row r="352" customFormat="false" ht="15" hidden="false" customHeight="false" outlineLevel="0" collapsed="false">
      <c r="A352" s="14"/>
      <c r="B352" s="14"/>
      <c r="C352" s="15"/>
      <c r="D352" s="14"/>
      <c r="E352" s="14"/>
      <c r="F352" s="14"/>
      <c r="G352" s="14"/>
      <c r="H352" s="9" t="str">
        <f aca="false">IF($A352="","",IF(COUNTIF($A$2:$A$3001,$A352)&gt;1,"DUPLICATE",""))</f>
        <v/>
      </c>
    </row>
    <row r="353" customFormat="false" ht="15" hidden="false" customHeight="false" outlineLevel="0" collapsed="false">
      <c r="A353" s="14"/>
      <c r="B353" s="14"/>
      <c r="C353" s="15"/>
      <c r="D353" s="14"/>
      <c r="E353" s="14"/>
      <c r="F353" s="14"/>
      <c r="G353" s="14"/>
      <c r="H353" s="9" t="str">
        <f aca="false">IF($A353="","",IF(COUNTIF($A$2:$A$3001,$A353)&gt;1,"DUPLICATE",""))</f>
        <v/>
      </c>
    </row>
    <row r="354" customFormat="false" ht="15" hidden="false" customHeight="false" outlineLevel="0" collapsed="false">
      <c r="A354" s="14"/>
      <c r="B354" s="14"/>
      <c r="C354" s="15"/>
      <c r="D354" s="14"/>
      <c r="E354" s="14"/>
      <c r="F354" s="14"/>
      <c r="G354" s="14"/>
      <c r="H354" s="9" t="str">
        <f aca="false">IF($A354="","",IF(COUNTIF($A$2:$A$3001,$A354)&gt;1,"DUPLICATE",""))</f>
        <v/>
      </c>
    </row>
    <row r="355" customFormat="false" ht="15" hidden="false" customHeight="false" outlineLevel="0" collapsed="false">
      <c r="A355" s="14"/>
      <c r="B355" s="14"/>
      <c r="C355" s="15"/>
      <c r="D355" s="14"/>
      <c r="E355" s="14"/>
      <c r="F355" s="14"/>
      <c r="G355" s="14"/>
      <c r="H355" s="9" t="str">
        <f aca="false">IF($A355="","",IF(COUNTIF($A$2:$A$3001,$A355)&gt;1,"DUPLICATE",""))</f>
        <v/>
      </c>
    </row>
    <row r="356" customFormat="false" ht="15" hidden="false" customHeight="false" outlineLevel="0" collapsed="false">
      <c r="A356" s="14"/>
      <c r="B356" s="14"/>
      <c r="C356" s="15"/>
      <c r="D356" s="14"/>
      <c r="E356" s="14"/>
      <c r="F356" s="14"/>
      <c r="G356" s="14"/>
      <c r="H356" s="9" t="str">
        <f aca="false">IF($A356="","",IF(COUNTIF($A$2:$A$3001,$A356)&gt;1,"DUPLICATE",""))</f>
        <v/>
      </c>
    </row>
    <row r="357" customFormat="false" ht="15" hidden="false" customHeight="false" outlineLevel="0" collapsed="false">
      <c r="A357" s="14"/>
      <c r="B357" s="14"/>
      <c r="C357" s="15"/>
      <c r="D357" s="14"/>
      <c r="E357" s="14"/>
      <c r="F357" s="14"/>
      <c r="G357" s="14"/>
      <c r="H357" s="9" t="str">
        <f aca="false">IF($A357="","",IF(COUNTIF($A$2:$A$3001,$A357)&gt;1,"DUPLICATE",""))</f>
        <v/>
      </c>
    </row>
    <row r="358" customFormat="false" ht="15" hidden="false" customHeight="false" outlineLevel="0" collapsed="false">
      <c r="A358" s="14"/>
      <c r="B358" s="14"/>
      <c r="C358" s="15"/>
      <c r="D358" s="14"/>
      <c r="E358" s="14"/>
      <c r="F358" s="14"/>
      <c r="G358" s="14"/>
      <c r="H358" s="9" t="str">
        <f aca="false">IF($A358="","",IF(COUNTIF($A$2:$A$3001,$A358)&gt;1,"DUPLICATE",""))</f>
        <v/>
      </c>
    </row>
    <row r="359" customFormat="false" ht="15" hidden="false" customHeight="false" outlineLevel="0" collapsed="false">
      <c r="A359" s="14"/>
      <c r="B359" s="14"/>
      <c r="C359" s="15"/>
      <c r="D359" s="14"/>
      <c r="E359" s="14"/>
      <c r="F359" s="14"/>
      <c r="G359" s="14"/>
      <c r="H359" s="9" t="str">
        <f aca="false">IF($A359="","",IF(COUNTIF($A$2:$A$3001,$A359)&gt;1,"DUPLICATE",""))</f>
        <v/>
      </c>
    </row>
    <row r="360" customFormat="false" ht="15" hidden="false" customHeight="false" outlineLevel="0" collapsed="false">
      <c r="A360" s="14"/>
      <c r="B360" s="14"/>
      <c r="C360" s="15"/>
      <c r="D360" s="14"/>
      <c r="E360" s="14"/>
      <c r="F360" s="14"/>
      <c r="G360" s="14"/>
      <c r="H360" s="9" t="str">
        <f aca="false">IF($A360="","",IF(COUNTIF($A$2:$A$3001,$A360)&gt;1,"DUPLICATE",""))</f>
        <v/>
      </c>
    </row>
    <row r="361" customFormat="false" ht="15" hidden="false" customHeight="false" outlineLevel="0" collapsed="false">
      <c r="A361" s="14"/>
      <c r="B361" s="14"/>
      <c r="C361" s="15"/>
      <c r="D361" s="14"/>
      <c r="E361" s="14"/>
      <c r="F361" s="14"/>
      <c r="G361" s="14"/>
      <c r="H361" s="9" t="str">
        <f aca="false">IF($A361="","",IF(COUNTIF($A$2:$A$3001,$A361)&gt;1,"DUPLICATE",""))</f>
        <v/>
      </c>
    </row>
    <row r="362" customFormat="false" ht="15" hidden="false" customHeight="false" outlineLevel="0" collapsed="false">
      <c r="A362" s="14"/>
      <c r="B362" s="14"/>
      <c r="C362" s="15"/>
      <c r="D362" s="14"/>
      <c r="E362" s="14"/>
      <c r="F362" s="14"/>
      <c r="G362" s="14"/>
      <c r="H362" s="9" t="str">
        <f aca="false">IF($A362="","",IF(COUNTIF($A$2:$A$3001,$A362)&gt;1,"DUPLICATE",""))</f>
        <v/>
      </c>
    </row>
    <row r="363" customFormat="false" ht="15" hidden="false" customHeight="false" outlineLevel="0" collapsed="false">
      <c r="A363" s="14"/>
      <c r="B363" s="14"/>
      <c r="C363" s="15"/>
      <c r="D363" s="14"/>
      <c r="E363" s="14"/>
      <c r="F363" s="14"/>
      <c r="G363" s="14"/>
      <c r="H363" s="9" t="str">
        <f aca="false">IF($A363="","",IF(COUNTIF($A$2:$A$3001,$A363)&gt;1,"DUPLICATE",""))</f>
        <v/>
      </c>
    </row>
    <row r="364" customFormat="false" ht="15" hidden="false" customHeight="false" outlineLevel="0" collapsed="false">
      <c r="A364" s="14"/>
      <c r="B364" s="14"/>
      <c r="C364" s="15"/>
      <c r="D364" s="14"/>
      <c r="E364" s="14"/>
      <c r="F364" s="14"/>
      <c r="G364" s="14"/>
      <c r="H364" s="9" t="str">
        <f aca="false">IF($A364="","",IF(COUNTIF($A$2:$A$3001,$A364)&gt;1,"DUPLICATE",""))</f>
        <v/>
      </c>
    </row>
    <row r="365" customFormat="false" ht="15" hidden="false" customHeight="false" outlineLevel="0" collapsed="false">
      <c r="A365" s="14"/>
      <c r="B365" s="14"/>
      <c r="C365" s="15"/>
      <c r="D365" s="14"/>
      <c r="E365" s="14"/>
      <c r="F365" s="14"/>
      <c r="G365" s="14"/>
      <c r="H365" s="9" t="str">
        <f aca="false">IF($A365="","",IF(COUNTIF($A$2:$A$3001,$A365)&gt;1,"DUPLICATE",""))</f>
        <v/>
      </c>
    </row>
    <row r="366" customFormat="false" ht="15" hidden="false" customHeight="false" outlineLevel="0" collapsed="false">
      <c r="A366" s="14"/>
      <c r="B366" s="14"/>
      <c r="C366" s="15"/>
      <c r="D366" s="14"/>
      <c r="E366" s="14"/>
      <c r="F366" s="14"/>
      <c r="G366" s="14"/>
      <c r="H366" s="9" t="str">
        <f aca="false">IF($A366="","",IF(COUNTIF($A$2:$A$3001,$A366)&gt;1,"DUPLICATE",""))</f>
        <v/>
      </c>
    </row>
    <row r="367" customFormat="false" ht="15" hidden="false" customHeight="false" outlineLevel="0" collapsed="false">
      <c r="A367" s="14"/>
      <c r="B367" s="14"/>
      <c r="C367" s="15"/>
      <c r="D367" s="14"/>
      <c r="E367" s="14"/>
      <c r="F367" s="14"/>
      <c r="G367" s="14"/>
      <c r="H367" s="9" t="str">
        <f aca="false">IF($A367="","",IF(COUNTIF($A$2:$A$3001,$A367)&gt;1,"DUPLICATE",""))</f>
        <v/>
      </c>
    </row>
    <row r="368" customFormat="false" ht="15" hidden="false" customHeight="false" outlineLevel="0" collapsed="false">
      <c r="A368" s="14"/>
      <c r="B368" s="14"/>
      <c r="C368" s="15"/>
      <c r="D368" s="14"/>
      <c r="E368" s="14"/>
      <c r="F368" s="14"/>
      <c r="G368" s="14"/>
      <c r="H368" s="9" t="str">
        <f aca="false">IF($A368="","",IF(COUNTIF($A$2:$A$3001,$A368)&gt;1,"DUPLICATE",""))</f>
        <v/>
      </c>
    </row>
    <row r="369" customFormat="false" ht="15" hidden="false" customHeight="false" outlineLevel="0" collapsed="false">
      <c r="A369" s="14"/>
      <c r="B369" s="14"/>
      <c r="C369" s="15"/>
      <c r="D369" s="14"/>
      <c r="E369" s="14"/>
      <c r="F369" s="14"/>
      <c r="G369" s="14"/>
      <c r="H369" s="9" t="str">
        <f aca="false">IF($A369="","",IF(COUNTIF($A$2:$A$3001,$A369)&gt;1,"DUPLICATE",""))</f>
        <v/>
      </c>
    </row>
    <row r="370" customFormat="false" ht="15" hidden="false" customHeight="false" outlineLevel="0" collapsed="false">
      <c r="A370" s="14"/>
      <c r="B370" s="14"/>
      <c r="C370" s="15"/>
      <c r="D370" s="14"/>
      <c r="E370" s="14"/>
      <c r="F370" s="14"/>
      <c r="G370" s="14"/>
      <c r="H370" s="9" t="str">
        <f aca="false">IF($A370="","",IF(COUNTIF($A$2:$A$3001,$A370)&gt;1,"DUPLICATE",""))</f>
        <v/>
      </c>
    </row>
    <row r="371" customFormat="false" ht="15" hidden="false" customHeight="false" outlineLevel="0" collapsed="false">
      <c r="A371" s="14"/>
      <c r="B371" s="14"/>
      <c r="C371" s="15"/>
      <c r="D371" s="14"/>
      <c r="E371" s="14"/>
      <c r="F371" s="14"/>
      <c r="G371" s="14"/>
      <c r="H371" s="9" t="str">
        <f aca="false">IF($A371="","",IF(COUNTIF($A$2:$A$3001,$A371)&gt;1,"DUPLICATE",""))</f>
        <v/>
      </c>
    </row>
    <row r="372" customFormat="false" ht="15" hidden="false" customHeight="false" outlineLevel="0" collapsed="false">
      <c r="A372" s="14"/>
      <c r="B372" s="14"/>
      <c r="C372" s="15"/>
      <c r="D372" s="14"/>
      <c r="E372" s="14"/>
      <c r="F372" s="14"/>
      <c r="G372" s="14"/>
      <c r="H372" s="9" t="str">
        <f aca="false">IF($A372="","",IF(COUNTIF($A$2:$A$3001,$A372)&gt;1,"DUPLICATE",""))</f>
        <v/>
      </c>
    </row>
    <row r="373" customFormat="false" ht="15" hidden="false" customHeight="false" outlineLevel="0" collapsed="false">
      <c r="A373" s="14"/>
      <c r="B373" s="14"/>
      <c r="C373" s="15"/>
      <c r="D373" s="14"/>
      <c r="E373" s="14"/>
      <c r="F373" s="14"/>
      <c r="G373" s="14"/>
      <c r="H373" s="9" t="str">
        <f aca="false">IF($A373="","",IF(COUNTIF($A$2:$A$3001,$A373)&gt;1,"DUPLICATE",""))</f>
        <v/>
      </c>
    </row>
    <row r="374" customFormat="false" ht="15" hidden="false" customHeight="false" outlineLevel="0" collapsed="false">
      <c r="A374" s="14"/>
      <c r="B374" s="14"/>
      <c r="C374" s="15"/>
      <c r="D374" s="14"/>
      <c r="E374" s="14"/>
      <c r="F374" s="14"/>
      <c r="G374" s="14"/>
      <c r="H374" s="9" t="str">
        <f aca="false">IF($A374="","",IF(COUNTIF($A$2:$A$3001,$A374)&gt;1,"DUPLICATE",""))</f>
        <v/>
      </c>
    </row>
    <row r="375" customFormat="false" ht="15" hidden="false" customHeight="false" outlineLevel="0" collapsed="false">
      <c r="A375" s="14"/>
      <c r="B375" s="14"/>
      <c r="C375" s="15"/>
      <c r="D375" s="14"/>
      <c r="E375" s="14"/>
      <c r="F375" s="14"/>
      <c r="G375" s="14"/>
      <c r="H375" s="9" t="str">
        <f aca="false">IF($A375="","",IF(COUNTIF($A$2:$A$3001,$A375)&gt;1,"DUPLICATE",""))</f>
        <v/>
      </c>
    </row>
    <row r="376" customFormat="false" ht="15" hidden="false" customHeight="false" outlineLevel="0" collapsed="false">
      <c r="A376" s="14"/>
      <c r="B376" s="14"/>
      <c r="C376" s="15"/>
      <c r="D376" s="14"/>
      <c r="E376" s="14"/>
      <c r="F376" s="14"/>
      <c r="G376" s="14"/>
      <c r="H376" s="9" t="str">
        <f aca="false">IF($A376="","",IF(COUNTIF($A$2:$A$3001,$A376)&gt;1,"DUPLICATE",""))</f>
        <v/>
      </c>
    </row>
    <row r="377" customFormat="false" ht="15" hidden="false" customHeight="false" outlineLevel="0" collapsed="false">
      <c r="A377" s="14"/>
      <c r="B377" s="14"/>
      <c r="C377" s="15"/>
      <c r="D377" s="14"/>
      <c r="E377" s="14"/>
      <c r="F377" s="14"/>
      <c r="G377" s="14"/>
      <c r="H377" s="9" t="str">
        <f aca="false">IF($A377="","",IF(COUNTIF($A$2:$A$3001,$A377)&gt;1,"DUPLICATE",""))</f>
        <v/>
      </c>
    </row>
    <row r="378" customFormat="false" ht="15" hidden="false" customHeight="false" outlineLevel="0" collapsed="false">
      <c r="A378" s="14"/>
      <c r="B378" s="14"/>
      <c r="C378" s="15"/>
      <c r="D378" s="14"/>
      <c r="E378" s="14"/>
      <c r="F378" s="14"/>
      <c r="G378" s="14"/>
      <c r="H378" s="9" t="str">
        <f aca="false">IF($A378="","",IF(COUNTIF($A$2:$A$3001,$A378)&gt;1,"DUPLICATE",""))</f>
        <v/>
      </c>
    </row>
    <row r="379" customFormat="false" ht="15" hidden="false" customHeight="false" outlineLevel="0" collapsed="false">
      <c r="A379" s="14"/>
      <c r="B379" s="14"/>
      <c r="C379" s="15"/>
      <c r="D379" s="14"/>
      <c r="E379" s="14"/>
      <c r="F379" s="14"/>
      <c r="G379" s="14"/>
      <c r="H379" s="9" t="str">
        <f aca="false">IF($A379="","",IF(COUNTIF($A$2:$A$3001,$A379)&gt;1,"DUPLICATE",""))</f>
        <v/>
      </c>
    </row>
    <row r="380" customFormat="false" ht="15" hidden="false" customHeight="false" outlineLevel="0" collapsed="false">
      <c r="A380" s="14"/>
      <c r="B380" s="14"/>
      <c r="C380" s="15"/>
      <c r="D380" s="14"/>
      <c r="E380" s="14"/>
      <c r="F380" s="14"/>
      <c r="G380" s="14"/>
      <c r="H380" s="9" t="str">
        <f aca="false">IF($A380="","",IF(COUNTIF($A$2:$A$3001,$A380)&gt;1,"DUPLICATE",""))</f>
        <v/>
      </c>
    </row>
    <row r="381" customFormat="false" ht="15" hidden="false" customHeight="false" outlineLevel="0" collapsed="false">
      <c r="A381" s="14"/>
      <c r="B381" s="14"/>
      <c r="C381" s="15"/>
      <c r="D381" s="14"/>
      <c r="E381" s="14"/>
      <c r="F381" s="14"/>
      <c r="G381" s="14"/>
      <c r="H381" s="9" t="str">
        <f aca="false">IF($A381="","",IF(COUNTIF($A$2:$A$3001,$A381)&gt;1,"DUPLICATE",""))</f>
        <v/>
      </c>
    </row>
    <row r="382" customFormat="false" ht="15" hidden="false" customHeight="false" outlineLevel="0" collapsed="false">
      <c r="A382" s="14"/>
      <c r="B382" s="14"/>
      <c r="C382" s="15"/>
      <c r="D382" s="14"/>
      <c r="E382" s="14"/>
      <c r="F382" s="14"/>
      <c r="G382" s="14"/>
      <c r="H382" s="9" t="str">
        <f aca="false">IF($A382="","",IF(COUNTIF($A$2:$A$3001,$A382)&gt;1,"DUPLICATE",""))</f>
        <v/>
      </c>
    </row>
    <row r="383" customFormat="false" ht="15" hidden="false" customHeight="false" outlineLevel="0" collapsed="false">
      <c r="A383" s="14"/>
      <c r="B383" s="14"/>
      <c r="C383" s="15"/>
      <c r="D383" s="14"/>
      <c r="E383" s="14"/>
      <c r="F383" s="14"/>
      <c r="G383" s="14"/>
      <c r="H383" s="9" t="str">
        <f aca="false">IF($A383="","",IF(COUNTIF($A$2:$A$3001,$A383)&gt;1,"DUPLICATE",""))</f>
        <v/>
      </c>
    </row>
    <row r="384" customFormat="false" ht="15" hidden="false" customHeight="false" outlineLevel="0" collapsed="false">
      <c r="A384" s="14"/>
      <c r="B384" s="14"/>
      <c r="C384" s="15"/>
      <c r="D384" s="14"/>
      <c r="E384" s="14"/>
      <c r="F384" s="14"/>
      <c r="G384" s="14"/>
      <c r="H384" s="9" t="str">
        <f aca="false">IF($A384="","",IF(COUNTIF($A$2:$A$3001,$A384)&gt;1,"DUPLICATE",""))</f>
        <v/>
      </c>
    </row>
    <row r="385" customFormat="false" ht="15" hidden="false" customHeight="false" outlineLevel="0" collapsed="false">
      <c r="A385" s="14"/>
      <c r="B385" s="14"/>
      <c r="C385" s="15"/>
      <c r="D385" s="14"/>
      <c r="E385" s="14"/>
      <c r="F385" s="14"/>
      <c r="G385" s="14"/>
      <c r="H385" s="9" t="str">
        <f aca="false">IF($A385="","",IF(COUNTIF($A$2:$A$3001,$A385)&gt;1,"DUPLICATE",""))</f>
        <v/>
      </c>
    </row>
    <row r="386" customFormat="false" ht="15" hidden="false" customHeight="false" outlineLevel="0" collapsed="false">
      <c r="A386" s="14"/>
      <c r="B386" s="14"/>
      <c r="C386" s="15"/>
      <c r="D386" s="14"/>
      <c r="E386" s="14"/>
      <c r="F386" s="14"/>
      <c r="G386" s="14"/>
      <c r="H386" s="9" t="str">
        <f aca="false">IF($A386="","",IF(COUNTIF($A$2:$A$3001,$A386)&gt;1,"DUPLICATE",""))</f>
        <v/>
      </c>
    </row>
    <row r="387" customFormat="false" ht="15" hidden="false" customHeight="false" outlineLevel="0" collapsed="false">
      <c r="A387" s="14"/>
      <c r="B387" s="14"/>
      <c r="C387" s="15"/>
      <c r="D387" s="14"/>
      <c r="E387" s="14"/>
      <c r="F387" s="14"/>
      <c r="G387" s="14"/>
      <c r="H387" s="9" t="str">
        <f aca="false">IF($A387="","",IF(COUNTIF($A$2:$A$3001,$A387)&gt;1,"DUPLICATE",""))</f>
        <v/>
      </c>
    </row>
    <row r="388" customFormat="false" ht="15" hidden="false" customHeight="false" outlineLevel="0" collapsed="false">
      <c r="A388" s="14"/>
      <c r="B388" s="14"/>
      <c r="C388" s="15"/>
      <c r="D388" s="14"/>
      <c r="E388" s="14"/>
      <c r="F388" s="14"/>
      <c r="G388" s="14"/>
      <c r="H388" s="9" t="str">
        <f aca="false">IF($A388="","",IF(COUNTIF($A$2:$A$3001,$A388)&gt;1,"DUPLICATE",""))</f>
        <v/>
      </c>
    </row>
    <row r="389" customFormat="false" ht="15" hidden="false" customHeight="false" outlineLevel="0" collapsed="false">
      <c r="A389" s="14"/>
      <c r="B389" s="14"/>
      <c r="C389" s="15"/>
      <c r="D389" s="14"/>
      <c r="E389" s="14"/>
      <c r="F389" s="14"/>
      <c r="G389" s="14"/>
      <c r="H389" s="9" t="str">
        <f aca="false">IF($A389="","",IF(COUNTIF($A$2:$A$3001,$A389)&gt;1,"DUPLICATE",""))</f>
        <v/>
      </c>
    </row>
    <row r="390" customFormat="false" ht="15" hidden="false" customHeight="false" outlineLevel="0" collapsed="false">
      <c r="A390" s="14"/>
      <c r="B390" s="14"/>
      <c r="C390" s="15"/>
      <c r="D390" s="14"/>
      <c r="E390" s="14"/>
      <c r="F390" s="14"/>
      <c r="G390" s="14"/>
      <c r="H390" s="9" t="str">
        <f aca="false">IF($A390="","",IF(COUNTIF($A$2:$A$3001,$A390)&gt;1,"DUPLICATE",""))</f>
        <v/>
      </c>
    </row>
    <row r="391" customFormat="false" ht="15" hidden="false" customHeight="false" outlineLevel="0" collapsed="false">
      <c r="A391" s="14"/>
      <c r="B391" s="14"/>
      <c r="C391" s="15"/>
      <c r="D391" s="14"/>
      <c r="E391" s="14"/>
      <c r="F391" s="14"/>
      <c r="G391" s="14"/>
      <c r="H391" s="9" t="str">
        <f aca="false">IF($A391="","",IF(COUNTIF($A$2:$A$3001,$A391)&gt;1,"DUPLICATE",""))</f>
        <v/>
      </c>
    </row>
    <row r="392" customFormat="false" ht="15" hidden="false" customHeight="false" outlineLevel="0" collapsed="false">
      <c r="A392" s="14"/>
      <c r="B392" s="14"/>
      <c r="C392" s="15"/>
      <c r="D392" s="14"/>
      <c r="E392" s="14"/>
      <c r="F392" s="14"/>
      <c r="G392" s="14"/>
      <c r="H392" s="9" t="str">
        <f aca="false">IF($A392="","",IF(COUNTIF($A$2:$A$3001,$A392)&gt;1,"DUPLICATE",""))</f>
        <v/>
      </c>
    </row>
    <row r="393" customFormat="false" ht="15" hidden="false" customHeight="false" outlineLevel="0" collapsed="false">
      <c r="A393" s="14"/>
      <c r="B393" s="14"/>
      <c r="C393" s="15"/>
      <c r="D393" s="14"/>
      <c r="E393" s="14"/>
      <c r="F393" s="14"/>
      <c r="G393" s="14"/>
      <c r="H393" s="9" t="str">
        <f aca="false">IF($A393="","",IF(COUNTIF($A$2:$A$3001,$A393)&gt;1,"DUPLICATE",""))</f>
        <v/>
      </c>
    </row>
    <row r="394" customFormat="false" ht="15" hidden="false" customHeight="false" outlineLevel="0" collapsed="false">
      <c r="A394" s="14"/>
      <c r="B394" s="14"/>
      <c r="C394" s="15"/>
      <c r="D394" s="14"/>
      <c r="E394" s="14"/>
      <c r="F394" s="14"/>
      <c r="G394" s="14"/>
      <c r="H394" s="9" t="str">
        <f aca="false">IF($A394="","",IF(COUNTIF($A$2:$A$3001,$A394)&gt;1,"DUPLICATE",""))</f>
        <v/>
      </c>
    </row>
    <row r="395" customFormat="false" ht="15" hidden="false" customHeight="false" outlineLevel="0" collapsed="false">
      <c r="A395" s="14"/>
      <c r="B395" s="14"/>
      <c r="C395" s="15"/>
      <c r="D395" s="14"/>
      <c r="E395" s="14"/>
      <c r="F395" s="14"/>
      <c r="G395" s="14"/>
      <c r="H395" s="9" t="str">
        <f aca="false">IF($A395="","",IF(COUNTIF($A$2:$A$3001,$A395)&gt;1,"DUPLICATE",""))</f>
        <v/>
      </c>
    </row>
    <row r="396" customFormat="false" ht="15" hidden="false" customHeight="false" outlineLevel="0" collapsed="false">
      <c r="A396" s="14"/>
      <c r="B396" s="14"/>
      <c r="C396" s="15"/>
      <c r="D396" s="14"/>
      <c r="E396" s="14"/>
      <c r="F396" s="14"/>
      <c r="G396" s="14"/>
      <c r="H396" s="9" t="str">
        <f aca="false">IF($A396="","",IF(COUNTIF($A$2:$A$3001,$A396)&gt;1,"DUPLICATE",""))</f>
        <v/>
      </c>
    </row>
    <row r="397" customFormat="false" ht="15" hidden="false" customHeight="false" outlineLevel="0" collapsed="false">
      <c r="A397" s="14"/>
      <c r="B397" s="14"/>
      <c r="C397" s="15"/>
      <c r="D397" s="14"/>
      <c r="E397" s="14"/>
      <c r="F397" s="14"/>
      <c r="G397" s="14"/>
      <c r="H397" s="9" t="str">
        <f aca="false">IF($A397="","",IF(COUNTIF($A$2:$A$3001,$A397)&gt;1,"DUPLICATE",""))</f>
        <v/>
      </c>
    </row>
    <row r="398" customFormat="false" ht="15" hidden="false" customHeight="false" outlineLevel="0" collapsed="false">
      <c r="A398" s="14"/>
      <c r="B398" s="14"/>
      <c r="C398" s="15"/>
      <c r="D398" s="14"/>
      <c r="E398" s="14"/>
      <c r="F398" s="14"/>
      <c r="G398" s="14"/>
      <c r="H398" s="9" t="str">
        <f aca="false">IF($A398="","",IF(COUNTIF($A$2:$A$3001,$A398)&gt;1,"DUPLICATE",""))</f>
        <v/>
      </c>
    </row>
    <row r="399" customFormat="false" ht="15" hidden="false" customHeight="false" outlineLevel="0" collapsed="false">
      <c r="A399" s="14"/>
      <c r="B399" s="14"/>
      <c r="C399" s="15"/>
      <c r="D399" s="14"/>
      <c r="E399" s="14"/>
      <c r="F399" s="14"/>
      <c r="G399" s="14"/>
      <c r="H399" s="9" t="str">
        <f aca="false">IF($A399="","",IF(COUNTIF($A$2:$A$3001,$A399)&gt;1,"DUPLICATE",""))</f>
        <v/>
      </c>
    </row>
    <row r="400" customFormat="false" ht="15" hidden="false" customHeight="false" outlineLevel="0" collapsed="false">
      <c r="A400" s="14"/>
      <c r="B400" s="14"/>
      <c r="C400" s="15"/>
      <c r="D400" s="14"/>
      <c r="E400" s="14"/>
      <c r="F400" s="14"/>
      <c r="G400" s="14"/>
      <c r="H400" s="9" t="str">
        <f aca="false">IF($A400="","",IF(COUNTIF($A$2:$A$3001,$A400)&gt;1,"DUPLICATE",""))</f>
        <v/>
      </c>
    </row>
    <row r="401" customFormat="false" ht="15" hidden="false" customHeight="false" outlineLevel="0" collapsed="false">
      <c r="A401" s="14"/>
      <c r="B401" s="14"/>
      <c r="C401" s="15"/>
      <c r="D401" s="14"/>
      <c r="E401" s="14"/>
      <c r="F401" s="14"/>
      <c r="G401" s="14"/>
      <c r="H401" s="9" t="str">
        <f aca="false">IF($A401="","",IF(COUNTIF($A$2:$A$3001,$A401)&gt;1,"DUPLICATE",""))</f>
        <v/>
      </c>
    </row>
    <row r="402" customFormat="false" ht="15" hidden="false" customHeight="false" outlineLevel="0" collapsed="false">
      <c r="A402" s="14"/>
      <c r="B402" s="14"/>
      <c r="C402" s="15"/>
      <c r="D402" s="14"/>
      <c r="E402" s="14"/>
      <c r="F402" s="14"/>
      <c r="G402" s="14"/>
      <c r="H402" s="9" t="str">
        <f aca="false">IF($A402="","",IF(COUNTIF($A$2:$A$3001,$A402)&gt;1,"DUPLICATE",""))</f>
        <v/>
      </c>
    </row>
    <row r="403" customFormat="false" ht="15" hidden="false" customHeight="false" outlineLevel="0" collapsed="false">
      <c r="A403" s="14"/>
      <c r="B403" s="14"/>
      <c r="C403" s="15"/>
      <c r="D403" s="14"/>
      <c r="E403" s="14"/>
      <c r="F403" s="14"/>
      <c r="G403" s="14"/>
      <c r="H403" s="9" t="str">
        <f aca="false">IF($A403="","",IF(COUNTIF($A$2:$A$3001,$A403)&gt;1,"DUPLICATE",""))</f>
        <v/>
      </c>
    </row>
    <row r="404" customFormat="false" ht="15" hidden="false" customHeight="false" outlineLevel="0" collapsed="false">
      <c r="A404" s="14"/>
      <c r="B404" s="14"/>
      <c r="C404" s="15"/>
      <c r="D404" s="14"/>
      <c r="E404" s="14"/>
      <c r="F404" s="14"/>
      <c r="G404" s="14"/>
      <c r="H404" s="9" t="str">
        <f aca="false">IF($A404="","",IF(COUNTIF($A$2:$A$3001,$A404)&gt;1,"DUPLICATE",""))</f>
        <v/>
      </c>
    </row>
    <row r="405" customFormat="false" ht="15" hidden="false" customHeight="false" outlineLevel="0" collapsed="false">
      <c r="A405" s="14"/>
      <c r="B405" s="14"/>
      <c r="C405" s="15"/>
      <c r="D405" s="14"/>
      <c r="E405" s="14"/>
      <c r="F405" s="14"/>
      <c r="G405" s="14"/>
      <c r="H405" s="9" t="str">
        <f aca="false">IF($A405="","",IF(COUNTIF($A$2:$A$3001,$A405)&gt;1,"DUPLICATE",""))</f>
        <v/>
      </c>
    </row>
    <row r="406" customFormat="false" ht="15" hidden="false" customHeight="false" outlineLevel="0" collapsed="false">
      <c r="A406" s="14"/>
      <c r="B406" s="14"/>
      <c r="C406" s="15"/>
      <c r="D406" s="14"/>
      <c r="E406" s="14"/>
      <c r="F406" s="14"/>
      <c r="G406" s="14"/>
      <c r="H406" s="9" t="str">
        <f aca="false">IF($A406="","",IF(COUNTIF($A$2:$A$3001,$A406)&gt;1,"DUPLICATE",""))</f>
        <v/>
      </c>
    </row>
    <row r="407" customFormat="false" ht="15" hidden="false" customHeight="false" outlineLevel="0" collapsed="false">
      <c r="A407" s="14"/>
      <c r="B407" s="14"/>
      <c r="C407" s="15"/>
      <c r="D407" s="14"/>
      <c r="E407" s="14"/>
      <c r="F407" s="14"/>
      <c r="G407" s="14"/>
      <c r="H407" s="9" t="str">
        <f aca="false">IF($A407="","",IF(COUNTIF($A$2:$A$3001,$A407)&gt;1,"DUPLICATE",""))</f>
        <v/>
      </c>
    </row>
    <row r="408" customFormat="false" ht="15" hidden="false" customHeight="false" outlineLevel="0" collapsed="false">
      <c r="A408" s="14"/>
      <c r="B408" s="14"/>
      <c r="C408" s="15"/>
      <c r="D408" s="14"/>
      <c r="E408" s="14"/>
      <c r="F408" s="14"/>
      <c r="G408" s="14"/>
      <c r="H408" s="9" t="str">
        <f aca="false">IF($A408="","",IF(COUNTIF($A$2:$A$3001,$A408)&gt;1,"DUPLICATE",""))</f>
        <v/>
      </c>
    </row>
    <row r="409" customFormat="false" ht="15" hidden="false" customHeight="false" outlineLevel="0" collapsed="false">
      <c r="A409" s="14"/>
      <c r="B409" s="14"/>
      <c r="C409" s="15"/>
      <c r="D409" s="14"/>
      <c r="E409" s="14"/>
      <c r="F409" s="14"/>
      <c r="G409" s="14"/>
      <c r="H409" s="9" t="str">
        <f aca="false">IF($A409="","",IF(COUNTIF($A$2:$A$3001,$A409)&gt;1,"DUPLICATE",""))</f>
        <v/>
      </c>
    </row>
    <row r="410" customFormat="false" ht="15" hidden="false" customHeight="false" outlineLevel="0" collapsed="false">
      <c r="A410" s="14"/>
      <c r="B410" s="14"/>
      <c r="C410" s="15"/>
      <c r="D410" s="14"/>
      <c r="E410" s="14"/>
      <c r="F410" s="14"/>
      <c r="G410" s="14"/>
      <c r="H410" s="9" t="str">
        <f aca="false">IF($A410="","",IF(COUNTIF($A$2:$A$3001,$A410)&gt;1,"DUPLICATE",""))</f>
        <v/>
      </c>
    </row>
    <row r="411" customFormat="false" ht="15" hidden="false" customHeight="false" outlineLevel="0" collapsed="false">
      <c r="A411" s="14"/>
      <c r="B411" s="14"/>
      <c r="C411" s="15"/>
      <c r="D411" s="14"/>
      <c r="E411" s="14"/>
      <c r="F411" s="14"/>
      <c r="G411" s="14"/>
      <c r="H411" s="9" t="str">
        <f aca="false">IF($A411="","",IF(COUNTIF($A$2:$A$3001,$A411)&gt;1,"DUPLICATE",""))</f>
        <v/>
      </c>
    </row>
    <row r="412" customFormat="false" ht="15" hidden="false" customHeight="false" outlineLevel="0" collapsed="false">
      <c r="A412" s="14"/>
      <c r="B412" s="14"/>
      <c r="C412" s="15"/>
      <c r="D412" s="14"/>
      <c r="E412" s="14"/>
      <c r="F412" s="14"/>
      <c r="G412" s="14"/>
      <c r="H412" s="9" t="str">
        <f aca="false">IF($A412="","",IF(COUNTIF($A$2:$A$3001,$A412)&gt;1,"DUPLICATE",""))</f>
        <v/>
      </c>
    </row>
    <row r="413" customFormat="false" ht="15" hidden="false" customHeight="false" outlineLevel="0" collapsed="false">
      <c r="A413" s="14"/>
      <c r="B413" s="14"/>
      <c r="C413" s="15"/>
      <c r="D413" s="14"/>
      <c r="E413" s="14"/>
      <c r="F413" s="14"/>
      <c r="G413" s="14"/>
      <c r="H413" s="9" t="str">
        <f aca="false">IF($A413="","",IF(COUNTIF($A$2:$A$3001,$A413)&gt;1,"DUPLICATE",""))</f>
        <v/>
      </c>
    </row>
    <row r="414" customFormat="false" ht="15" hidden="false" customHeight="false" outlineLevel="0" collapsed="false">
      <c r="A414" s="14"/>
      <c r="B414" s="14"/>
      <c r="C414" s="15"/>
      <c r="D414" s="14"/>
      <c r="E414" s="14"/>
      <c r="F414" s="14"/>
      <c r="G414" s="14"/>
      <c r="H414" s="9" t="str">
        <f aca="false">IF($A414="","",IF(COUNTIF($A$2:$A$3001,$A414)&gt;1,"DUPLICATE",""))</f>
        <v/>
      </c>
    </row>
    <row r="415" customFormat="false" ht="15" hidden="false" customHeight="false" outlineLevel="0" collapsed="false">
      <c r="A415" s="14"/>
      <c r="B415" s="14"/>
      <c r="C415" s="15"/>
      <c r="D415" s="14"/>
      <c r="E415" s="14"/>
      <c r="F415" s="14"/>
      <c r="G415" s="14"/>
      <c r="H415" s="9" t="str">
        <f aca="false">IF($A415="","",IF(COUNTIF($A$2:$A$3001,$A415)&gt;1,"DUPLICATE",""))</f>
        <v/>
      </c>
    </row>
    <row r="416" customFormat="false" ht="15" hidden="false" customHeight="false" outlineLevel="0" collapsed="false">
      <c r="A416" s="14"/>
      <c r="B416" s="14"/>
      <c r="C416" s="15"/>
      <c r="D416" s="14"/>
      <c r="E416" s="14"/>
      <c r="F416" s="14"/>
      <c r="G416" s="14"/>
      <c r="H416" s="9" t="str">
        <f aca="false">IF($A416="","",IF(COUNTIF($A$2:$A$3001,$A416)&gt;1,"DUPLICATE",""))</f>
        <v/>
      </c>
    </row>
    <row r="417" customFormat="false" ht="15" hidden="false" customHeight="false" outlineLevel="0" collapsed="false">
      <c r="A417" s="14"/>
      <c r="B417" s="14"/>
      <c r="C417" s="15"/>
      <c r="D417" s="14"/>
      <c r="E417" s="14"/>
      <c r="F417" s="14"/>
      <c r="G417" s="14"/>
      <c r="H417" s="9" t="str">
        <f aca="false">IF($A417="","",IF(COUNTIF($A$2:$A$3001,$A417)&gt;1,"DUPLICATE",""))</f>
        <v/>
      </c>
    </row>
    <row r="418" customFormat="false" ht="15" hidden="false" customHeight="false" outlineLevel="0" collapsed="false">
      <c r="A418" s="14"/>
      <c r="B418" s="14"/>
      <c r="C418" s="15"/>
      <c r="D418" s="14"/>
      <c r="E418" s="14"/>
      <c r="F418" s="14"/>
      <c r="G418" s="14"/>
      <c r="H418" s="9" t="str">
        <f aca="false">IF($A418="","",IF(COUNTIF($A$2:$A$3001,$A418)&gt;1,"DUPLICATE",""))</f>
        <v/>
      </c>
    </row>
    <row r="419" customFormat="false" ht="15" hidden="false" customHeight="false" outlineLevel="0" collapsed="false">
      <c r="A419" s="14"/>
      <c r="B419" s="14"/>
      <c r="C419" s="15"/>
      <c r="D419" s="14"/>
      <c r="E419" s="14"/>
      <c r="F419" s="14"/>
      <c r="G419" s="14"/>
      <c r="H419" s="9" t="str">
        <f aca="false">IF($A419="","",IF(COUNTIF($A$2:$A$3001,$A419)&gt;1,"DUPLICATE",""))</f>
        <v/>
      </c>
    </row>
    <row r="420" customFormat="false" ht="15" hidden="false" customHeight="false" outlineLevel="0" collapsed="false">
      <c r="A420" s="14"/>
      <c r="B420" s="14"/>
      <c r="C420" s="15"/>
      <c r="D420" s="14"/>
      <c r="E420" s="14"/>
      <c r="F420" s="14"/>
      <c r="G420" s="14"/>
      <c r="H420" s="9" t="str">
        <f aca="false">IF($A420="","",IF(COUNTIF($A$2:$A$3001,$A420)&gt;1,"DUPLICATE",""))</f>
        <v/>
      </c>
    </row>
    <row r="421" customFormat="false" ht="15" hidden="false" customHeight="false" outlineLevel="0" collapsed="false">
      <c r="A421" s="14"/>
      <c r="B421" s="14"/>
      <c r="C421" s="15"/>
      <c r="D421" s="14"/>
      <c r="E421" s="14"/>
      <c r="F421" s="14"/>
      <c r="G421" s="14"/>
      <c r="H421" s="9" t="str">
        <f aca="false">IF($A421="","",IF(COUNTIF($A$2:$A$3001,$A421)&gt;1,"DUPLICATE",""))</f>
        <v/>
      </c>
    </row>
    <row r="422" customFormat="false" ht="15" hidden="false" customHeight="false" outlineLevel="0" collapsed="false">
      <c r="A422" s="14"/>
      <c r="B422" s="14"/>
      <c r="C422" s="15"/>
      <c r="D422" s="14"/>
      <c r="E422" s="14"/>
      <c r="F422" s="14"/>
      <c r="G422" s="14"/>
      <c r="H422" s="9" t="str">
        <f aca="false">IF($A422="","",IF(COUNTIF($A$2:$A$3001,$A422)&gt;1,"DUPLICATE",""))</f>
        <v/>
      </c>
    </row>
    <row r="423" customFormat="false" ht="15" hidden="false" customHeight="false" outlineLevel="0" collapsed="false">
      <c r="A423" s="14"/>
      <c r="B423" s="14"/>
      <c r="C423" s="15"/>
      <c r="D423" s="14"/>
      <c r="E423" s="14"/>
      <c r="F423" s="14"/>
      <c r="G423" s="14"/>
      <c r="H423" s="9" t="str">
        <f aca="false">IF($A423="","",IF(COUNTIF($A$2:$A$3001,$A423)&gt;1,"DUPLICATE",""))</f>
        <v/>
      </c>
    </row>
    <row r="424" customFormat="false" ht="15" hidden="false" customHeight="false" outlineLevel="0" collapsed="false">
      <c r="A424" s="14"/>
      <c r="B424" s="14"/>
      <c r="C424" s="15"/>
      <c r="D424" s="14"/>
      <c r="E424" s="14"/>
      <c r="F424" s="14"/>
      <c r="G424" s="14"/>
      <c r="H424" s="9" t="str">
        <f aca="false">IF($A424="","",IF(COUNTIF($A$2:$A$3001,$A424)&gt;1,"DUPLICATE",""))</f>
        <v/>
      </c>
    </row>
    <row r="425" customFormat="false" ht="15" hidden="false" customHeight="false" outlineLevel="0" collapsed="false">
      <c r="A425" s="14"/>
      <c r="B425" s="14"/>
      <c r="C425" s="15"/>
      <c r="D425" s="14"/>
      <c r="E425" s="14"/>
      <c r="F425" s="14"/>
      <c r="G425" s="14"/>
      <c r="H425" s="9" t="str">
        <f aca="false">IF($A425="","",IF(COUNTIF($A$2:$A$3001,$A425)&gt;1,"DUPLICATE",""))</f>
        <v/>
      </c>
    </row>
    <row r="426" customFormat="false" ht="15" hidden="false" customHeight="false" outlineLevel="0" collapsed="false">
      <c r="A426" s="14"/>
      <c r="B426" s="14"/>
      <c r="C426" s="15"/>
      <c r="D426" s="14"/>
      <c r="E426" s="14"/>
      <c r="F426" s="14"/>
      <c r="G426" s="14"/>
      <c r="H426" s="9" t="str">
        <f aca="false">IF($A426="","",IF(COUNTIF($A$2:$A$3001,$A426)&gt;1,"DUPLICATE",""))</f>
        <v/>
      </c>
    </row>
    <row r="427" customFormat="false" ht="15" hidden="false" customHeight="false" outlineLevel="0" collapsed="false">
      <c r="A427" s="14"/>
      <c r="B427" s="14"/>
      <c r="C427" s="15"/>
      <c r="D427" s="14"/>
      <c r="E427" s="14"/>
      <c r="F427" s="14"/>
      <c r="G427" s="14"/>
      <c r="H427" s="9" t="str">
        <f aca="false">IF($A427="","",IF(COUNTIF($A$2:$A$3001,$A427)&gt;1,"DUPLICATE",""))</f>
        <v/>
      </c>
    </row>
    <row r="428" customFormat="false" ht="15" hidden="false" customHeight="false" outlineLevel="0" collapsed="false">
      <c r="A428" s="14"/>
      <c r="B428" s="14"/>
      <c r="C428" s="15"/>
      <c r="D428" s="14"/>
      <c r="E428" s="14"/>
      <c r="F428" s="14"/>
      <c r="G428" s="14"/>
      <c r="H428" s="9" t="str">
        <f aca="false">IF($A428="","",IF(COUNTIF($A$2:$A$3001,$A428)&gt;1,"DUPLICATE",""))</f>
        <v/>
      </c>
    </row>
    <row r="429" customFormat="false" ht="15" hidden="false" customHeight="false" outlineLevel="0" collapsed="false">
      <c r="A429" s="14"/>
      <c r="B429" s="14"/>
      <c r="C429" s="15"/>
      <c r="D429" s="14"/>
      <c r="E429" s="14"/>
      <c r="F429" s="14"/>
      <c r="G429" s="14"/>
      <c r="H429" s="9" t="str">
        <f aca="false">IF($A429="","",IF(COUNTIF($A$2:$A$3001,$A429)&gt;1,"DUPLICATE",""))</f>
        <v/>
      </c>
    </row>
    <row r="430" customFormat="false" ht="15" hidden="false" customHeight="false" outlineLevel="0" collapsed="false">
      <c r="A430" s="14"/>
      <c r="B430" s="14"/>
      <c r="C430" s="15"/>
      <c r="D430" s="14"/>
      <c r="E430" s="14"/>
      <c r="F430" s="14"/>
      <c r="G430" s="14"/>
      <c r="H430" s="9" t="str">
        <f aca="false">IF($A430="","",IF(COUNTIF($A$2:$A$3001,$A430)&gt;1,"DUPLICATE",""))</f>
        <v/>
      </c>
    </row>
    <row r="431" customFormat="false" ht="15" hidden="false" customHeight="false" outlineLevel="0" collapsed="false">
      <c r="A431" s="14"/>
      <c r="B431" s="14"/>
      <c r="C431" s="15"/>
      <c r="D431" s="14"/>
      <c r="E431" s="14"/>
      <c r="F431" s="14"/>
      <c r="G431" s="14"/>
      <c r="H431" s="9" t="str">
        <f aca="false">IF($A431="","",IF(COUNTIF($A$2:$A$3001,$A431)&gt;1,"DUPLICATE",""))</f>
        <v/>
      </c>
    </row>
    <row r="432" customFormat="false" ht="15" hidden="false" customHeight="false" outlineLevel="0" collapsed="false">
      <c r="A432" s="14"/>
      <c r="B432" s="14"/>
      <c r="C432" s="15"/>
      <c r="D432" s="14"/>
      <c r="E432" s="14"/>
      <c r="F432" s="14"/>
      <c r="G432" s="14"/>
      <c r="H432" s="9" t="str">
        <f aca="false">IF($A432="","",IF(COUNTIF($A$2:$A$3001,$A432)&gt;1,"DUPLICATE",""))</f>
        <v/>
      </c>
    </row>
    <row r="433" customFormat="false" ht="15" hidden="false" customHeight="false" outlineLevel="0" collapsed="false">
      <c r="A433" s="14"/>
      <c r="B433" s="14"/>
      <c r="C433" s="15"/>
      <c r="D433" s="14"/>
      <c r="E433" s="14"/>
      <c r="F433" s="14"/>
      <c r="G433" s="14"/>
      <c r="H433" s="9" t="str">
        <f aca="false">IF($A433="","",IF(COUNTIF($A$2:$A$3001,$A433)&gt;1,"DUPLICATE",""))</f>
        <v/>
      </c>
    </row>
    <row r="434" customFormat="false" ht="15" hidden="false" customHeight="false" outlineLevel="0" collapsed="false">
      <c r="A434" s="14"/>
      <c r="B434" s="14"/>
      <c r="C434" s="15"/>
      <c r="D434" s="14"/>
      <c r="E434" s="14"/>
      <c r="F434" s="14"/>
      <c r="G434" s="14"/>
      <c r="H434" s="9" t="str">
        <f aca="false">IF($A434="","",IF(COUNTIF($A$2:$A$3001,$A434)&gt;1,"DUPLICATE",""))</f>
        <v/>
      </c>
    </row>
    <row r="435" customFormat="false" ht="15" hidden="false" customHeight="false" outlineLevel="0" collapsed="false">
      <c r="A435" s="14"/>
      <c r="B435" s="14"/>
      <c r="C435" s="15"/>
      <c r="D435" s="14"/>
      <c r="E435" s="14"/>
      <c r="F435" s="14"/>
      <c r="G435" s="14"/>
      <c r="H435" s="9" t="str">
        <f aca="false">IF($A435="","",IF(COUNTIF($A$2:$A$3001,$A435)&gt;1,"DUPLICATE",""))</f>
        <v/>
      </c>
    </row>
    <row r="436" customFormat="false" ht="15" hidden="false" customHeight="false" outlineLevel="0" collapsed="false">
      <c r="A436" s="14"/>
      <c r="B436" s="14"/>
      <c r="C436" s="15"/>
      <c r="D436" s="14"/>
      <c r="E436" s="14"/>
      <c r="F436" s="14"/>
      <c r="G436" s="14"/>
      <c r="H436" s="9" t="str">
        <f aca="false">IF($A436="","",IF(COUNTIF($A$2:$A$3001,$A436)&gt;1,"DUPLICATE",""))</f>
        <v/>
      </c>
    </row>
    <row r="437" customFormat="false" ht="15" hidden="false" customHeight="false" outlineLevel="0" collapsed="false">
      <c r="A437" s="14"/>
      <c r="B437" s="14"/>
      <c r="C437" s="15"/>
      <c r="D437" s="14"/>
      <c r="E437" s="14"/>
      <c r="F437" s="14"/>
      <c r="G437" s="14"/>
      <c r="H437" s="9" t="str">
        <f aca="false">IF($A437="","",IF(COUNTIF($A$2:$A$3001,$A437)&gt;1,"DUPLICATE",""))</f>
        <v/>
      </c>
    </row>
    <row r="438" customFormat="false" ht="15" hidden="false" customHeight="false" outlineLevel="0" collapsed="false">
      <c r="A438" s="14"/>
      <c r="B438" s="14"/>
      <c r="C438" s="15"/>
      <c r="D438" s="14"/>
      <c r="E438" s="14"/>
      <c r="F438" s="14"/>
      <c r="G438" s="14"/>
      <c r="H438" s="9" t="str">
        <f aca="false">IF($A438="","",IF(COUNTIF($A$2:$A$3001,$A438)&gt;1,"DUPLICATE",""))</f>
        <v/>
      </c>
    </row>
    <row r="439" customFormat="false" ht="15" hidden="false" customHeight="false" outlineLevel="0" collapsed="false">
      <c r="A439" s="14"/>
      <c r="B439" s="14"/>
      <c r="C439" s="15"/>
      <c r="D439" s="14"/>
      <c r="E439" s="14"/>
      <c r="F439" s="14"/>
      <c r="G439" s="14"/>
      <c r="H439" s="9" t="str">
        <f aca="false">IF($A439="","",IF(COUNTIF($A$2:$A$3001,$A439)&gt;1,"DUPLICATE",""))</f>
        <v/>
      </c>
    </row>
    <row r="440" customFormat="false" ht="15" hidden="false" customHeight="false" outlineLevel="0" collapsed="false">
      <c r="A440" s="14"/>
      <c r="B440" s="14"/>
      <c r="C440" s="15"/>
      <c r="D440" s="14"/>
      <c r="E440" s="14"/>
      <c r="F440" s="14"/>
      <c r="G440" s="14"/>
      <c r="H440" s="9" t="str">
        <f aca="false">IF($A440="","",IF(COUNTIF($A$2:$A$3001,$A440)&gt;1,"DUPLICATE",""))</f>
        <v/>
      </c>
    </row>
    <row r="441" customFormat="false" ht="15" hidden="false" customHeight="false" outlineLevel="0" collapsed="false">
      <c r="A441" s="14"/>
      <c r="B441" s="14"/>
      <c r="C441" s="15"/>
      <c r="D441" s="14"/>
      <c r="E441" s="14"/>
      <c r="F441" s="14"/>
      <c r="G441" s="14"/>
      <c r="H441" s="9" t="str">
        <f aca="false">IF($A441="","",IF(COUNTIF($A$2:$A$3001,$A441)&gt;1,"DUPLICATE",""))</f>
        <v/>
      </c>
    </row>
    <row r="442" customFormat="false" ht="15" hidden="false" customHeight="false" outlineLevel="0" collapsed="false">
      <c r="A442" s="14"/>
      <c r="B442" s="14"/>
      <c r="C442" s="15"/>
      <c r="D442" s="14"/>
      <c r="E442" s="14"/>
      <c r="F442" s="14"/>
      <c r="G442" s="14"/>
      <c r="H442" s="9" t="str">
        <f aca="false">IF($A442="","",IF(COUNTIF($A$2:$A$3001,$A442)&gt;1,"DUPLICATE",""))</f>
        <v/>
      </c>
    </row>
    <row r="443" customFormat="false" ht="15" hidden="false" customHeight="false" outlineLevel="0" collapsed="false">
      <c r="A443" s="14"/>
      <c r="B443" s="14"/>
      <c r="C443" s="15"/>
      <c r="D443" s="14"/>
      <c r="E443" s="14"/>
      <c r="F443" s="14"/>
      <c r="G443" s="14"/>
      <c r="H443" s="9" t="str">
        <f aca="false">IF($A443="","",IF(COUNTIF($A$2:$A$3001,$A443)&gt;1,"DUPLICATE",""))</f>
        <v/>
      </c>
    </row>
    <row r="444" customFormat="false" ht="15" hidden="false" customHeight="false" outlineLevel="0" collapsed="false">
      <c r="A444" s="14"/>
      <c r="B444" s="14"/>
      <c r="C444" s="15"/>
      <c r="D444" s="14"/>
      <c r="E444" s="14"/>
      <c r="F444" s="14"/>
      <c r="G444" s="14"/>
      <c r="H444" s="9" t="str">
        <f aca="false">IF($A444="","",IF(COUNTIF($A$2:$A$3001,$A444)&gt;1,"DUPLICATE",""))</f>
        <v/>
      </c>
    </row>
    <row r="445" customFormat="false" ht="15" hidden="false" customHeight="false" outlineLevel="0" collapsed="false">
      <c r="A445" s="14"/>
      <c r="B445" s="14"/>
      <c r="C445" s="15"/>
      <c r="D445" s="14"/>
      <c r="E445" s="14"/>
      <c r="F445" s="14"/>
      <c r="G445" s="14"/>
      <c r="H445" s="9" t="str">
        <f aca="false">IF($A445="","",IF(COUNTIF($A$2:$A$3001,$A445)&gt;1,"DUPLICATE",""))</f>
        <v/>
      </c>
    </row>
    <row r="446" customFormat="false" ht="15" hidden="false" customHeight="false" outlineLevel="0" collapsed="false">
      <c r="A446" s="14"/>
      <c r="B446" s="14"/>
      <c r="C446" s="15"/>
      <c r="D446" s="14"/>
      <c r="E446" s="14"/>
      <c r="F446" s="14"/>
      <c r="G446" s="14"/>
      <c r="H446" s="9" t="str">
        <f aca="false">IF($A446="","",IF(COUNTIF($A$2:$A$3001,$A446)&gt;1,"DUPLICATE",""))</f>
        <v/>
      </c>
    </row>
    <row r="447" customFormat="false" ht="15" hidden="false" customHeight="false" outlineLevel="0" collapsed="false">
      <c r="A447" s="14"/>
      <c r="B447" s="14"/>
      <c r="C447" s="15"/>
      <c r="D447" s="14"/>
      <c r="E447" s="14"/>
      <c r="F447" s="14"/>
      <c r="G447" s="14"/>
      <c r="H447" s="9" t="str">
        <f aca="false">IF($A447="","",IF(COUNTIF($A$2:$A$3001,$A447)&gt;1,"DUPLICATE",""))</f>
        <v/>
      </c>
    </row>
    <row r="448" customFormat="false" ht="15" hidden="false" customHeight="false" outlineLevel="0" collapsed="false">
      <c r="A448" s="14"/>
      <c r="B448" s="14"/>
      <c r="C448" s="15"/>
      <c r="D448" s="14"/>
      <c r="E448" s="14"/>
      <c r="F448" s="14"/>
      <c r="G448" s="14"/>
      <c r="H448" s="9" t="str">
        <f aca="false">IF($A448="","",IF(COUNTIF($A$2:$A$3001,$A448)&gt;1,"DUPLICATE",""))</f>
        <v/>
      </c>
    </row>
    <row r="449" customFormat="false" ht="15" hidden="false" customHeight="false" outlineLevel="0" collapsed="false">
      <c r="A449" s="14"/>
      <c r="B449" s="14"/>
      <c r="C449" s="15"/>
      <c r="D449" s="14"/>
      <c r="E449" s="14"/>
      <c r="F449" s="14"/>
      <c r="G449" s="14"/>
      <c r="H449" s="9" t="str">
        <f aca="false">IF($A449="","",IF(COUNTIF($A$2:$A$3001,$A449)&gt;1,"DUPLICATE",""))</f>
        <v/>
      </c>
    </row>
    <row r="450" customFormat="false" ht="15" hidden="false" customHeight="false" outlineLevel="0" collapsed="false">
      <c r="A450" s="14"/>
      <c r="B450" s="14"/>
      <c r="C450" s="15"/>
      <c r="D450" s="14"/>
      <c r="E450" s="14"/>
      <c r="F450" s="14"/>
      <c r="G450" s="14"/>
      <c r="H450" s="9" t="str">
        <f aca="false">IF($A450="","",IF(COUNTIF($A$2:$A$3001,$A450)&gt;1,"DUPLICATE",""))</f>
        <v/>
      </c>
    </row>
    <row r="451" customFormat="false" ht="15" hidden="false" customHeight="false" outlineLevel="0" collapsed="false">
      <c r="A451" s="14"/>
      <c r="B451" s="14"/>
      <c r="C451" s="15"/>
      <c r="D451" s="14"/>
      <c r="E451" s="14"/>
      <c r="F451" s="14"/>
      <c r="G451" s="14"/>
      <c r="H451" s="9" t="str">
        <f aca="false">IF($A451="","",IF(COUNTIF($A$2:$A$3001,$A451)&gt;1,"DUPLICATE",""))</f>
        <v/>
      </c>
    </row>
    <row r="452" customFormat="false" ht="15" hidden="false" customHeight="false" outlineLevel="0" collapsed="false">
      <c r="A452" s="14"/>
      <c r="B452" s="14"/>
      <c r="C452" s="15"/>
      <c r="D452" s="14"/>
      <c r="E452" s="14"/>
      <c r="F452" s="14"/>
      <c r="G452" s="14"/>
      <c r="H452" s="9" t="str">
        <f aca="false">IF($A452="","",IF(COUNTIF($A$2:$A$3001,$A452)&gt;1,"DUPLICATE",""))</f>
        <v/>
      </c>
    </row>
    <row r="453" customFormat="false" ht="15" hidden="false" customHeight="false" outlineLevel="0" collapsed="false">
      <c r="A453" s="14"/>
      <c r="B453" s="14"/>
      <c r="C453" s="15"/>
      <c r="D453" s="14"/>
      <c r="E453" s="14"/>
      <c r="F453" s="14"/>
      <c r="G453" s="14"/>
      <c r="H453" s="9" t="str">
        <f aca="false">IF($A453="","",IF(COUNTIF($A$2:$A$3001,$A453)&gt;1,"DUPLICATE",""))</f>
        <v/>
      </c>
    </row>
    <row r="454" customFormat="false" ht="15" hidden="false" customHeight="false" outlineLevel="0" collapsed="false">
      <c r="A454" s="14"/>
      <c r="B454" s="14"/>
      <c r="C454" s="15"/>
      <c r="D454" s="14"/>
      <c r="E454" s="14"/>
      <c r="F454" s="14"/>
      <c r="G454" s="14"/>
      <c r="H454" s="9" t="str">
        <f aca="false">IF($A454="","",IF(COUNTIF($A$2:$A$3001,$A454)&gt;1,"DUPLICATE",""))</f>
        <v/>
      </c>
    </row>
    <row r="455" customFormat="false" ht="15" hidden="false" customHeight="false" outlineLevel="0" collapsed="false">
      <c r="A455" s="14"/>
      <c r="B455" s="14"/>
      <c r="C455" s="15"/>
      <c r="D455" s="14"/>
      <c r="E455" s="14"/>
      <c r="F455" s="14"/>
      <c r="G455" s="14"/>
      <c r="H455" s="9" t="str">
        <f aca="false">IF($A455="","",IF(COUNTIF($A$2:$A$3001,$A455)&gt;1,"DUPLICATE",""))</f>
        <v/>
      </c>
    </row>
    <row r="456" customFormat="false" ht="15" hidden="false" customHeight="false" outlineLevel="0" collapsed="false">
      <c r="A456" s="14"/>
      <c r="B456" s="14"/>
      <c r="C456" s="15"/>
      <c r="D456" s="14"/>
      <c r="E456" s="14"/>
      <c r="F456" s="14"/>
      <c r="G456" s="14"/>
      <c r="H456" s="9" t="str">
        <f aca="false">IF($A456="","",IF(COUNTIF($A$2:$A$3001,$A456)&gt;1,"DUPLICATE",""))</f>
        <v/>
      </c>
    </row>
    <row r="457" customFormat="false" ht="15" hidden="false" customHeight="false" outlineLevel="0" collapsed="false">
      <c r="A457" s="14"/>
      <c r="B457" s="14"/>
      <c r="C457" s="15"/>
      <c r="D457" s="14"/>
      <c r="E457" s="14"/>
      <c r="F457" s="14"/>
      <c r="G457" s="14"/>
      <c r="H457" s="9" t="str">
        <f aca="false">IF($A457="","",IF(COUNTIF($A$2:$A$3001,$A457)&gt;1,"DUPLICATE",""))</f>
        <v/>
      </c>
    </row>
    <row r="458" customFormat="false" ht="15" hidden="false" customHeight="false" outlineLevel="0" collapsed="false">
      <c r="A458" s="14"/>
      <c r="B458" s="14"/>
      <c r="C458" s="15"/>
      <c r="D458" s="14"/>
      <c r="E458" s="14"/>
      <c r="F458" s="14"/>
      <c r="G458" s="14"/>
      <c r="H458" s="9" t="str">
        <f aca="false">IF($A458="","",IF(COUNTIF($A$2:$A$3001,$A458)&gt;1,"DUPLICATE",""))</f>
        <v/>
      </c>
    </row>
    <row r="459" customFormat="false" ht="15" hidden="false" customHeight="false" outlineLevel="0" collapsed="false">
      <c r="A459" s="14"/>
      <c r="B459" s="14"/>
      <c r="C459" s="15"/>
      <c r="D459" s="14"/>
      <c r="E459" s="14"/>
      <c r="F459" s="14"/>
      <c r="G459" s="14"/>
      <c r="H459" s="9" t="str">
        <f aca="false">IF($A459="","",IF(COUNTIF($A$2:$A$3001,$A459)&gt;1,"DUPLICATE",""))</f>
        <v/>
      </c>
    </row>
    <row r="460" customFormat="false" ht="15" hidden="false" customHeight="false" outlineLevel="0" collapsed="false">
      <c r="A460" s="14"/>
      <c r="B460" s="14"/>
      <c r="C460" s="15"/>
      <c r="D460" s="14"/>
      <c r="E460" s="14"/>
      <c r="F460" s="14"/>
      <c r="G460" s="14"/>
      <c r="H460" s="9" t="str">
        <f aca="false">IF($A460="","",IF(COUNTIF($A$2:$A$3001,$A460)&gt;1,"DUPLICATE",""))</f>
        <v/>
      </c>
    </row>
    <row r="461" customFormat="false" ht="15" hidden="false" customHeight="false" outlineLevel="0" collapsed="false">
      <c r="A461" s="14"/>
      <c r="B461" s="14"/>
      <c r="C461" s="15"/>
      <c r="D461" s="14"/>
      <c r="E461" s="14"/>
      <c r="F461" s="14"/>
      <c r="G461" s="14"/>
      <c r="H461" s="9" t="str">
        <f aca="false">IF($A461="","",IF(COUNTIF($A$2:$A$3001,$A461)&gt;1,"DUPLICATE",""))</f>
        <v/>
      </c>
    </row>
    <row r="462" customFormat="false" ht="15" hidden="false" customHeight="false" outlineLevel="0" collapsed="false">
      <c r="A462" s="14"/>
      <c r="B462" s="14"/>
      <c r="C462" s="15"/>
      <c r="D462" s="14"/>
      <c r="E462" s="14"/>
      <c r="F462" s="14"/>
      <c r="G462" s="14"/>
      <c r="H462" s="9" t="str">
        <f aca="false">IF($A462="","",IF(COUNTIF($A$2:$A$3001,$A462)&gt;1,"DUPLICATE",""))</f>
        <v/>
      </c>
    </row>
    <row r="463" customFormat="false" ht="15" hidden="false" customHeight="false" outlineLevel="0" collapsed="false">
      <c r="A463" s="14"/>
      <c r="B463" s="14"/>
      <c r="C463" s="15"/>
      <c r="D463" s="14"/>
      <c r="E463" s="14"/>
      <c r="F463" s="14"/>
      <c r="G463" s="14"/>
      <c r="H463" s="9" t="str">
        <f aca="false">IF($A463="","",IF(COUNTIF($A$2:$A$3001,$A463)&gt;1,"DUPLICATE",""))</f>
        <v/>
      </c>
    </row>
    <row r="464" customFormat="false" ht="15" hidden="false" customHeight="false" outlineLevel="0" collapsed="false">
      <c r="A464" s="14"/>
      <c r="B464" s="14"/>
      <c r="C464" s="15"/>
      <c r="D464" s="14"/>
      <c r="E464" s="14"/>
      <c r="F464" s="14"/>
      <c r="G464" s="14"/>
      <c r="H464" s="9" t="str">
        <f aca="false">IF($A464="","",IF(COUNTIF($A$2:$A$3001,$A464)&gt;1,"DUPLICATE",""))</f>
        <v/>
      </c>
    </row>
    <row r="465" customFormat="false" ht="15" hidden="false" customHeight="false" outlineLevel="0" collapsed="false">
      <c r="A465" s="14"/>
      <c r="B465" s="14"/>
      <c r="C465" s="15"/>
      <c r="D465" s="14"/>
      <c r="E465" s="14"/>
      <c r="F465" s="14"/>
      <c r="G465" s="14"/>
      <c r="H465" s="9" t="str">
        <f aca="false">IF($A465="","",IF(COUNTIF($A$2:$A$3001,$A465)&gt;1,"DUPLICATE",""))</f>
        <v/>
      </c>
    </row>
    <row r="466" customFormat="false" ht="15" hidden="false" customHeight="false" outlineLevel="0" collapsed="false">
      <c r="A466" s="14"/>
      <c r="B466" s="14"/>
      <c r="C466" s="15"/>
      <c r="D466" s="14"/>
      <c r="E466" s="14"/>
      <c r="F466" s="14"/>
      <c r="G466" s="14"/>
      <c r="H466" s="9" t="str">
        <f aca="false">IF($A466="","",IF(COUNTIF($A$2:$A$3001,$A466)&gt;1,"DUPLICATE",""))</f>
        <v/>
      </c>
    </row>
    <row r="467" customFormat="false" ht="15" hidden="false" customHeight="false" outlineLevel="0" collapsed="false">
      <c r="A467" s="14"/>
      <c r="B467" s="14"/>
      <c r="C467" s="15"/>
      <c r="D467" s="14"/>
      <c r="E467" s="14"/>
      <c r="F467" s="14"/>
      <c r="G467" s="14"/>
      <c r="H467" s="9" t="str">
        <f aca="false">IF($A467="","",IF(COUNTIF($A$2:$A$3001,$A467)&gt;1,"DUPLICATE",""))</f>
        <v/>
      </c>
    </row>
    <row r="468" customFormat="false" ht="15" hidden="false" customHeight="false" outlineLevel="0" collapsed="false">
      <c r="A468" s="14"/>
      <c r="B468" s="14"/>
      <c r="C468" s="15"/>
      <c r="D468" s="14"/>
      <c r="E468" s="14"/>
      <c r="F468" s="14"/>
      <c r="G468" s="14"/>
      <c r="H468" s="9" t="str">
        <f aca="false">IF($A468="","",IF(COUNTIF($A$2:$A$3001,$A468)&gt;1,"DUPLICATE",""))</f>
        <v/>
      </c>
    </row>
    <row r="469" customFormat="false" ht="15" hidden="false" customHeight="false" outlineLevel="0" collapsed="false">
      <c r="A469" s="14"/>
      <c r="B469" s="14"/>
      <c r="C469" s="15"/>
      <c r="D469" s="14"/>
      <c r="E469" s="14"/>
      <c r="F469" s="14"/>
      <c r="G469" s="14"/>
      <c r="H469" s="9" t="str">
        <f aca="false">IF($A469="","",IF(COUNTIF($A$2:$A$3001,$A469)&gt;1,"DUPLICATE",""))</f>
        <v/>
      </c>
    </row>
    <row r="470" customFormat="false" ht="15" hidden="false" customHeight="false" outlineLevel="0" collapsed="false">
      <c r="A470" s="14"/>
      <c r="B470" s="14"/>
      <c r="C470" s="15"/>
      <c r="D470" s="14"/>
      <c r="E470" s="14"/>
      <c r="F470" s="14"/>
      <c r="G470" s="14"/>
      <c r="H470" s="9" t="str">
        <f aca="false">IF($A470="","",IF(COUNTIF($A$2:$A$3001,$A470)&gt;1,"DUPLICATE",""))</f>
        <v/>
      </c>
    </row>
    <row r="471" customFormat="false" ht="15" hidden="false" customHeight="false" outlineLevel="0" collapsed="false">
      <c r="A471" s="14"/>
      <c r="B471" s="14"/>
      <c r="C471" s="15"/>
      <c r="D471" s="14"/>
      <c r="E471" s="14"/>
      <c r="F471" s="14"/>
      <c r="G471" s="14"/>
      <c r="H471" s="9" t="str">
        <f aca="false">IF($A471="","",IF(COUNTIF($A$2:$A$3001,$A471)&gt;1,"DUPLICATE",""))</f>
        <v/>
      </c>
    </row>
    <row r="472" customFormat="false" ht="15" hidden="false" customHeight="false" outlineLevel="0" collapsed="false">
      <c r="A472" s="14"/>
      <c r="B472" s="14"/>
      <c r="C472" s="15"/>
      <c r="D472" s="14"/>
      <c r="E472" s="14"/>
      <c r="F472" s="14"/>
      <c r="G472" s="14"/>
      <c r="H472" s="9" t="str">
        <f aca="false">IF($A472="","",IF(COUNTIF($A$2:$A$3001,$A472)&gt;1,"DUPLICATE",""))</f>
        <v/>
      </c>
    </row>
    <row r="473" customFormat="false" ht="15" hidden="false" customHeight="false" outlineLevel="0" collapsed="false">
      <c r="A473" s="14"/>
      <c r="B473" s="14"/>
      <c r="C473" s="15"/>
      <c r="D473" s="14"/>
      <c r="E473" s="14"/>
      <c r="F473" s="14"/>
      <c r="G473" s="14"/>
      <c r="H473" s="9" t="str">
        <f aca="false">IF($A473="","",IF(COUNTIF($A$2:$A$3001,$A473)&gt;1,"DUPLICATE",""))</f>
        <v/>
      </c>
    </row>
    <row r="474" customFormat="false" ht="15" hidden="false" customHeight="false" outlineLevel="0" collapsed="false">
      <c r="A474" s="14"/>
      <c r="B474" s="14"/>
      <c r="C474" s="15"/>
      <c r="D474" s="14"/>
      <c r="E474" s="14"/>
      <c r="F474" s="14"/>
      <c r="G474" s="14"/>
      <c r="H474" s="9" t="str">
        <f aca="false">IF($A474="","",IF(COUNTIF($A$2:$A$3001,$A474)&gt;1,"DUPLICATE",""))</f>
        <v/>
      </c>
    </row>
    <row r="475" customFormat="false" ht="15" hidden="false" customHeight="false" outlineLevel="0" collapsed="false">
      <c r="A475" s="14"/>
      <c r="B475" s="14"/>
      <c r="C475" s="15"/>
      <c r="D475" s="14"/>
      <c r="E475" s="14"/>
      <c r="F475" s="14"/>
      <c r="G475" s="14"/>
      <c r="H475" s="9" t="str">
        <f aca="false">IF($A475="","",IF(COUNTIF($A$2:$A$3001,$A475)&gt;1,"DUPLICATE",""))</f>
        <v/>
      </c>
    </row>
    <row r="476" customFormat="false" ht="15" hidden="false" customHeight="false" outlineLevel="0" collapsed="false">
      <c r="A476" s="14"/>
      <c r="B476" s="14"/>
      <c r="C476" s="15"/>
      <c r="D476" s="14"/>
      <c r="E476" s="14"/>
      <c r="F476" s="14"/>
      <c r="G476" s="14"/>
      <c r="H476" s="9" t="str">
        <f aca="false">IF($A476="","",IF(COUNTIF($A$2:$A$3001,$A476)&gt;1,"DUPLICATE",""))</f>
        <v/>
      </c>
    </row>
    <row r="477" customFormat="false" ht="15" hidden="false" customHeight="false" outlineLevel="0" collapsed="false">
      <c r="A477" s="14"/>
      <c r="B477" s="14"/>
      <c r="C477" s="15"/>
      <c r="D477" s="14"/>
      <c r="E477" s="14"/>
      <c r="F477" s="14"/>
      <c r="G477" s="14"/>
      <c r="H477" s="9" t="str">
        <f aca="false">IF($A477="","",IF(COUNTIF($A$2:$A$3001,$A477)&gt;1,"DUPLICATE",""))</f>
        <v/>
      </c>
    </row>
    <row r="478" customFormat="false" ht="15" hidden="false" customHeight="false" outlineLevel="0" collapsed="false">
      <c r="A478" s="14"/>
      <c r="B478" s="14"/>
      <c r="C478" s="15"/>
      <c r="D478" s="14"/>
      <c r="E478" s="14"/>
      <c r="F478" s="14"/>
      <c r="G478" s="14"/>
      <c r="H478" s="9" t="str">
        <f aca="false">IF($A478="","",IF(COUNTIF($A$2:$A$3001,$A478)&gt;1,"DUPLICATE",""))</f>
        <v/>
      </c>
    </row>
    <row r="479" customFormat="false" ht="15" hidden="false" customHeight="false" outlineLevel="0" collapsed="false">
      <c r="A479" s="14"/>
      <c r="B479" s="14"/>
      <c r="C479" s="15"/>
      <c r="D479" s="14"/>
      <c r="E479" s="14"/>
      <c r="F479" s="14"/>
      <c r="G479" s="14"/>
      <c r="H479" s="9" t="str">
        <f aca="false">IF($A479="","",IF(COUNTIF($A$2:$A$3001,$A479)&gt;1,"DUPLICATE",""))</f>
        <v/>
      </c>
    </row>
    <row r="480" customFormat="false" ht="15" hidden="false" customHeight="false" outlineLevel="0" collapsed="false">
      <c r="A480" s="14"/>
      <c r="B480" s="14"/>
      <c r="C480" s="15"/>
      <c r="D480" s="14"/>
      <c r="E480" s="14"/>
      <c r="F480" s="14"/>
      <c r="G480" s="14"/>
      <c r="H480" s="9" t="str">
        <f aca="false">IF($A480="","",IF(COUNTIF($A$2:$A$3001,$A480)&gt;1,"DUPLICATE",""))</f>
        <v/>
      </c>
    </row>
    <row r="481" customFormat="false" ht="15" hidden="false" customHeight="false" outlineLevel="0" collapsed="false">
      <c r="A481" s="14"/>
      <c r="B481" s="14"/>
      <c r="C481" s="15"/>
      <c r="D481" s="14"/>
      <c r="E481" s="14"/>
      <c r="F481" s="14"/>
      <c r="G481" s="14"/>
      <c r="H481" s="9" t="str">
        <f aca="false">IF($A481="","",IF(COUNTIF($A$2:$A$3001,$A481)&gt;1,"DUPLICATE",""))</f>
        <v/>
      </c>
    </row>
    <row r="482" customFormat="false" ht="15" hidden="false" customHeight="false" outlineLevel="0" collapsed="false">
      <c r="A482" s="14"/>
      <c r="B482" s="14"/>
      <c r="C482" s="15"/>
      <c r="D482" s="14"/>
      <c r="E482" s="14"/>
      <c r="F482" s="14"/>
      <c r="G482" s="14"/>
      <c r="H482" s="9" t="str">
        <f aca="false">IF($A482="","",IF(COUNTIF($A$2:$A$3001,$A482)&gt;1,"DUPLICATE",""))</f>
        <v/>
      </c>
    </row>
    <row r="483" customFormat="false" ht="15" hidden="false" customHeight="false" outlineLevel="0" collapsed="false">
      <c r="A483" s="14"/>
      <c r="B483" s="14"/>
      <c r="C483" s="15"/>
      <c r="D483" s="14"/>
      <c r="E483" s="14"/>
      <c r="F483" s="14"/>
      <c r="G483" s="14"/>
      <c r="H483" s="9" t="str">
        <f aca="false">IF($A483="","",IF(COUNTIF($A$2:$A$3001,$A483)&gt;1,"DUPLICATE",""))</f>
        <v/>
      </c>
    </row>
    <row r="484" customFormat="false" ht="15" hidden="false" customHeight="false" outlineLevel="0" collapsed="false">
      <c r="A484" s="14"/>
      <c r="B484" s="14"/>
      <c r="C484" s="15"/>
      <c r="D484" s="14"/>
      <c r="E484" s="14"/>
      <c r="F484" s="14"/>
      <c r="G484" s="14"/>
      <c r="H484" s="9" t="str">
        <f aca="false">IF($A484="","",IF(COUNTIF($A$2:$A$3001,$A484)&gt;1,"DUPLICATE",""))</f>
        <v/>
      </c>
    </row>
    <row r="485" customFormat="false" ht="15" hidden="false" customHeight="false" outlineLevel="0" collapsed="false">
      <c r="A485" s="14"/>
      <c r="B485" s="14"/>
      <c r="C485" s="15"/>
      <c r="D485" s="14"/>
      <c r="E485" s="14"/>
      <c r="F485" s="14"/>
      <c r="G485" s="14"/>
      <c r="H485" s="9" t="str">
        <f aca="false">IF($A485="","",IF(COUNTIF($A$2:$A$3001,$A485)&gt;1,"DUPLICATE",""))</f>
        <v/>
      </c>
    </row>
    <row r="486" customFormat="false" ht="15" hidden="false" customHeight="false" outlineLevel="0" collapsed="false">
      <c r="A486" s="14"/>
      <c r="B486" s="14"/>
      <c r="C486" s="15"/>
      <c r="D486" s="14"/>
      <c r="E486" s="14"/>
      <c r="F486" s="14"/>
      <c r="G486" s="14"/>
      <c r="H486" s="9" t="str">
        <f aca="false">IF($A486="","",IF(COUNTIF($A$2:$A$3001,$A486)&gt;1,"DUPLICATE",""))</f>
        <v/>
      </c>
    </row>
    <row r="487" customFormat="false" ht="15" hidden="false" customHeight="false" outlineLevel="0" collapsed="false">
      <c r="A487" s="14"/>
      <c r="B487" s="14"/>
      <c r="C487" s="15"/>
      <c r="D487" s="14"/>
      <c r="E487" s="14"/>
      <c r="F487" s="14"/>
      <c r="G487" s="14"/>
      <c r="H487" s="9" t="str">
        <f aca="false">IF($A487="","",IF(COUNTIF($A$2:$A$3001,$A487)&gt;1,"DUPLICATE",""))</f>
        <v/>
      </c>
    </row>
    <row r="488" customFormat="false" ht="15" hidden="false" customHeight="false" outlineLevel="0" collapsed="false">
      <c r="A488" s="14"/>
      <c r="B488" s="14"/>
      <c r="C488" s="15"/>
      <c r="D488" s="14"/>
      <c r="E488" s="14"/>
      <c r="F488" s="14"/>
      <c r="G488" s="14"/>
      <c r="H488" s="9" t="str">
        <f aca="false">IF($A488="","",IF(COUNTIF($A$2:$A$3001,$A488)&gt;1,"DUPLICATE",""))</f>
        <v/>
      </c>
    </row>
    <row r="489" customFormat="false" ht="15" hidden="false" customHeight="false" outlineLevel="0" collapsed="false">
      <c r="A489" s="14"/>
      <c r="B489" s="14"/>
      <c r="C489" s="15"/>
      <c r="D489" s="14"/>
      <c r="E489" s="14"/>
      <c r="F489" s="14"/>
      <c r="G489" s="14"/>
      <c r="H489" s="9" t="str">
        <f aca="false">IF($A489="","",IF(COUNTIF($A$2:$A$3001,$A489)&gt;1,"DUPLICATE",""))</f>
        <v/>
      </c>
    </row>
    <row r="490" customFormat="false" ht="15" hidden="false" customHeight="false" outlineLevel="0" collapsed="false">
      <c r="A490" s="14"/>
      <c r="B490" s="14"/>
      <c r="C490" s="15"/>
      <c r="D490" s="14"/>
      <c r="E490" s="14"/>
      <c r="F490" s="14"/>
      <c r="G490" s="14"/>
      <c r="H490" s="9" t="str">
        <f aca="false">IF($A490="","",IF(COUNTIF($A$2:$A$3001,$A490)&gt;1,"DUPLICATE",""))</f>
        <v/>
      </c>
    </row>
    <row r="491" customFormat="false" ht="15" hidden="false" customHeight="false" outlineLevel="0" collapsed="false">
      <c r="A491" s="14"/>
      <c r="B491" s="14"/>
      <c r="C491" s="15"/>
      <c r="D491" s="14"/>
      <c r="E491" s="14"/>
      <c r="F491" s="14"/>
      <c r="G491" s="14"/>
      <c r="H491" s="9" t="str">
        <f aca="false">IF($A491="","",IF(COUNTIF($A$2:$A$3001,$A491)&gt;1,"DUPLICATE",""))</f>
        <v/>
      </c>
    </row>
    <row r="492" customFormat="false" ht="15" hidden="false" customHeight="false" outlineLevel="0" collapsed="false">
      <c r="A492" s="14"/>
      <c r="B492" s="14"/>
      <c r="C492" s="15"/>
      <c r="D492" s="14"/>
      <c r="E492" s="14"/>
      <c r="F492" s="14"/>
      <c r="G492" s="14"/>
      <c r="H492" s="9" t="str">
        <f aca="false">IF($A492="","",IF(COUNTIF($A$2:$A$3001,$A492)&gt;1,"DUPLICATE",""))</f>
        <v/>
      </c>
    </row>
    <row r="493" customFormat="false" ht="15" hidden="false" customHeight="false" outlineLevel="0" collapsed="false">
      <c r="A493" s="14"/>
      <c r="B493" s="14"/>
      <c r="C493" s="15"/>
      <c r="D493" s="14"/>
      <c r="E493" s="14"/>
      <c r="F493" s="14"/>
      <c r="G493" s="14"/>
      <c r="H493" s="9" t="str">
        <f aca="false">IF($A493="","",IF(COUNTIF($A$2:$A$3001,$A493)&gt;1,"DUPLICATE",""))</f>
        <v/>
      </c>
    </row>
    <row r="494" customFormat="false" ht="15" hidden="false" customHeight="false" outlineLevel="0" collapsed="false">
      <c r="A494" s="14"/>
      <c r="B494" s="14"/>
      <c r="C494" s="15"/>
      <c r="D494" s="14"/>
      <c r="E494" s="14"/>
      <c r="F494" s="14"/>
      <c r="G494" s="14"/>
      <c r="H494" s="9" t="str">
        <f aca="false">IF($A494="","",IF(COUNTIF($A$2:$A$3001,$A494)&gt;1,"DUPLICATE",""))</f>
        <v/>
      </c>
    </row>
    <row r="495" customFormat="false" ht="15" hidden="false" customHeight="false" outlineLevel="0" collapsed="false">
      <c r="A495" s="14"/>
      <c r="B495" s="14"/>
      <c r="C495" s="15"/>
      <c r="D495" s="14"/>
      <c r="E495" s="14"/>
      <c r="F495" s="14"/>
      <c r="G495" s="14"/>
      <c r="H495" s="9" t="str">
        <f aca="false">IF($A495="","",IF(COUNTIF($A$2:$A$3001,$A495)&gt;1,"DUPLICATE",""))</f>
        <v/>
      </c>
    </row>
    <row r="496" customFormat="false" ht="15" hidden="false" customHeight="false" outlineLevel="0" collapsed="false">
      <c r="A496" s="14"/>
      <c r="B496" s="14"/>
      <c r="C496" s="15"/>
      <c r="D496" s="14"/>
      <c r="E496" s="14"/>
      <c r="F496" s="14"/>
      <c r="G496" s="14"/>
      <c r="H496" s="9" t="str">
        <f aca="false">IF($A496="","",IF(COUNTIF($A$2:$A$3001,$A496)&gt;1,"DUPLICATE",""))</f>
        <v/>
      </c>
    </row>
    <row r="497" customFormat="false" ht="15" hidden="false" customHeight="false" outlineLevel="0" collapsed="false">
      <c r="A497" s="14"/>
      <c r="B497" s="14"/>
      <c r="C497" s="15"/>
      <c r="D497" s="14"/>
      <c r="E497" s="14"/>
      <c r="F497" s="14"/>
      <c r="G497" s="14"/>
      <c r="H497" s="9" t="str">
        <f aca="false">IF($A497="","",IF(COUNTIF($A$2:$A$3001,$A497)&gt;1,"DUPLICATE",""))</f>
        <v/>
      </c>
    </row>
    <row r="498" customFormat="false" ht="15" hidden="false" customHeight="false" outlineLevel="0" collapsed="false">
      <c r="A498" s="14"/>
      <c r="B498" s="14"/>
      <c r="C498" s="15"/>
      <c r="D498" s="14"/>
      <c r="E498" s="14"/>
      <c r="F498" s="14"/>
      <c r="G498" s="14"/>
      <c r="H498" s="9" t="str">
        <f aca="false">IF($A498="","",IF(COUNTIF($A$2:$A$3001,$A498)&gt;1,"DUPLICATE",""))</f>
        <v/>
      </c>
    </row>
    <row r="499" customFormat="false" ht="15" hidden="false" customHeight="false" outlineLevel="0" collapsed="false">
      <c r="A499" s="14"/>
      <c r="B499" s="14"/>
      <c r="C499" s="15"/>
      <c r="D499" s="14"/>
      <c r="E499" s="14"/>
      <c r="F499" s="14"/>
      <c r="G499" s="14"/>
      <c r="H499" s="9" t="str">
        <f aca="false">IF($A499="","",IF(COUNTIF($A$2:$A$3001,$A499)&gt;1,"DUPLICATE",""))</f>
        <v/>
      </c>
    </row>
    <row r="500" customFormat="false" ht="15" hidden="false" customHeight="false" outlineLevel="0" collapsed="false">
      <c r="A500" s="14"/>
      <c r="B500" s="14"/>
      <c r="C500" s="15"/>
      <c r="D500" s="14"/>
      <c r="E500" s="14"/>
      <c r="F500" s="14"/>
      <c r="G500" s="14"/>
      <c r="H500" s="9" t="str">
        <f aca="false">IF($A500="","",IF(COUNTIF($A$2:$A$3001,$A500)&gt;1,"DUPLICATE",""))</f>
        <v/>
      </c>
    </row>
    <row r="501" customFormat="false" ht="15" hidden="false" customHeight="false" outlineLevel="0" collapsed="false">
      <c r="A501" s="14"/>
      <c r="B501" s="14"/>
      <c r="C501" s="15"/>
      <c r="D501" s="14"/>
      <c r="E501" s="14"/>
      <c r="F501" s="14"/>
      <c r="G501" s="14"/>
      <c r="H501" s="9" t="str">
        <f aca="false">IF($A501="","",IF(COUNTIF($A$2:$A$3001,$A501)&gt;1,"DUPLICATE",""))</f>
        <v/>
      </c>
    </row>
    <row r="502" customFormat="false" ht="15" hidden="false" customHeight="false" outlineLevel="0" collapsed="false">
      <c r="A502" s="14"/>
      <c r="B502" s="14"/>
      <c r="C502" s="15"/>
      <c r="D502" s="14"/>
      <c r="E502" s="14"/>
      <c r="F502" s="14"/>
      <c r="G502" s="14"/>
      <c r="H502" s="9" t="str">
        <f aca="false">IF($A502="","",IF(COUNTIF($A$2:$A$3001,$A502)&gt;1,"DUPLICATE",""))</f>
        <v/>
      </c>
    </row>
    <row r="503" customFormat="false" ht="15" hidden="false" customHeight="false" outlineLevel="0" collapsed="false">
      <c r="A503" s="14"/>
      <c r="B503" s="14"/>
      <c r="C503" s="15"/>
      <c r="D503" s="14"/>
      <c r="E503" s="14"/>
      <c r="F503" s="14"/>
      <c r="G503" s="14"/>
      <c r="H503" s="9" t="str">
        <f aca="false">IF($A503="","",IF(COUNTIF($A$2:$A$3001,$A503)&gt;1,"DUPLICATE",""))</f>
        <v/>
      </c>
    </row>
    <row r="504" customFormat="false" ht="15" hidden="false" customHeight="false" outlineLevel="0" collapsed="false">
      <c r="A504" s="14"/>
      <c r="B504" s="14"/>
      <c r="C504" s="15"/>
      <c r="D504" s="14"/>
      <c r="E504" s="14"/>
      <c r="F504" s="14"/>
      <c r="G504" s="14"/>
      <c r="H504" s="9" t="str">
        <f aca="false">IF($A504="","",IF(COUNTIF($A$2:$A$3001,$A504)&gt;1,"DUPLICATE",""))</f>
        <v/>
      </c>
    </row>
    <row r="505" customFormat="false" ht="15" hidden="false" customHeight="false" outlineLevel="0" collapsed="false">
      <c r="A505" s="14"/>
      <c r="B505" s="14"/>
      <c r="C505" s="15"/>
      <c r="D505" s="14"/>
      <c r="E505" s="14"/>
      <c r="F505" s="14"/>
      <c r="G505" s="14"/>
      <c r="H505" s="9" t="str">
        <f aca="false">IF($A505="","",IF(COUNTIF($A$2:$A$3001,$A505)&gt;1,"DUPLICATE",""))</f>
        <v/>
      </c>
    </row>
    <row r="506" customFormat="false" ht="15" hidden="false" customHeight="false" outlineLevel="0" collapsed="false">
      <c r="A506" s="14"/>
      <c r="B506" s="14"/>
      <c r="C506" s="15"/>
      <c r="D506" s="14"/>
      <c r="E506" s="14"/>
      <c r="F506" s="14"/>
      <c r="G506" s="14"/>
      <c r="H506" s="9" t="str">
        <f aca="false">IF($A506="","",IF(COUNTIF($A$2:$A$3001,$A506)&gt;1,"DUPLICATE",""))</f>
        <v/>
      </c>
    </row>
    <row r="507" customFormat="false" ht="15" hidden="false" customHeight="false" outlineLevel="0" collapsed="false">
      <c r="A507" s="14"/>
      <c r="B507" s="14"/>
      <c r="C507" s="15"/>
      <c r="D507" s="14"/>
      <c r="E507" s="14"/>
      <c r="F507" s="14"/>
      <c r="G507" s="14"/>
      <c r="H507" s="9" t="str">
        <f aca="false">IF($A507="","",IF(COUNTIF($A$2:$A$3001,$A507)&gt;1,"DUPLICATE",""))</f>
        <v/>
      </c>
    </row>
    <row r="508" customFormat="false" ht="15" hidden="false" customHeight="false" outlineLevel="0" collapsed="false">
      <c r="A508" s="14"/>
      <c r="B508" s="14"/>
      <c r="C508" s="15"/>
      <c r="D508" s="14"/>
      <c r="E508" s="14"/>
      <c r="F508" s="14"/>
      <c r="G508" s="14"/>
      <c r="H508" s="9" t="str">
        <f aca="false">IF($A508="","",IF(COUNTIF($A$2:$A$3001,$A508)&gt;1,"DUPLICATE",""))</f>
        <v/>
      </c>
    </row>
    <row r="509" customFormat="false" ht="15" hidden="false" customHeight="false" outlineLevel="0" collapsed="false">
      <c r="A509" s="14"/>
      <c r="B509" s="14"/>
      <c r="C509" s="15"/>
      <c r="D509" s="14"/>
      <c r="E509" s="14"/>
      <c r="F509" s="14"/>
      <c r="G509" s="14"/>
      <c r="H509" s="9" t="str">
        <f aca="false">IF($A509="","",IF(COUNTIF($A$2:$A$3001,$A509)&gt;1,"DUPLICATE",""))</f>
        <v/>
      </c>
    </row>
    <row r="510" customFormat="false" ht="15" hidden="false" customHeight="false" outlineLevel="0" collapsed="false">
      <c r="A510" s="14"/>
      <c r="B510" s="14"/>
      <c r="C510" s="15"/>
      <c r="D510" s="14"/>
      <c r="E510" s="14"/>
      <c r="F510" s="14"/>
      <c r="G510" s="14"/>
      <c r="H510" s="9" t="str">
        <f aca="false">IF($A510="","",IF(COUNTIF($A$2:$A$3001,$A510)&gt;1,"DUPLICATE",""))</f>
        <v/>
      </c>
    </row>
    <row r="511" customFormat="false" ht="15" hidden="false" customHeight="false" outlineLevel="0" collapsed="false">
      <c r="A511" s="14"/>
      <c r="B511" s="14"/>
      <c r="C511" s="15"/>
      <c r="D511" s="14"/>
      <c r="E511" s="14"/>
      <c r="F511" s="14"/>
      <c r="G511" s="14"/>
      <c r="H511" s="9" t="str">
        <f aca="false">IF($A511="","",IF(COUNTIF($A$2:$A$3001,$A511)&gt;1,"DUPLICATE",""))</f>
        <v/>
      </c>
    </row>
    <row r="512" customFormat="false" ht="15" hidden="false" customHeight="false" outlineLevel="0" collapsed="false">
      <c r="A512" s="14"/>
      <c r="B512" s="14"/>
      <c r="C512" s="15"/>
      <c r="D512" s="14"/>
      <c r="E512" s="14"/>
      <c r="F512" s="14"/>
      <c r="G512" s="14"/>
      <c r="H512" s="9" t="str">
        <f aca="false">IF($A512="","",IF(COUNTIF($A$2:$A$3001,$A512)&gt;1,"DUPLICATE",""))</f>
        <v/>
      </c>
    </row>
    <row r="513" customFormat="false" ht="15" hidden="false" customHeight="false" outlineLevel="0" collapsed="false">
      <c r="A513" s="14"/>
      <c r="B513" s="14"/>
      <c r="C513" s="15"/>
      <c r="D513" s="14"/>
      <c r="E513" s="14"/>
      <c r="F513" s="14"/>
      <c r="G513" s="14"/>
      <c r="H513" s="9" t="str">
        <f aca="false">IF($A513="","",IF(COUNTIF($A$2:$A$3001,$A513)&gt;1,"DUPLICATE",""))</f>
        <v/>
      </c>
    </row>
    <row r="514" customFormat="false" ht="15" hidden="false" customHeight="false" outlineLevel="0" collapsed="false">
      <c r="A514" s="14"/>
      <c r="B514" s="14"/>
      <c r="C514" s="15"/>
      <c r="D514" s="14"/>
      <c r="E514" s="14"/>
      <c r="F514" s="14"/>
      <c r="G514" s="14"/>
      <c r="H514" s="9" t="str">
        <f aca="false">IF($A514="","",IF(COUNTIF($A$2:$A$3001,$A514)&gt;1,"DUPLICATE",""))</f>
        <v/>
      </c>
    </row>
    <row r="515" customFormat="false" ht="15" hidden="false" customHeight="false" outlineLevel="0" collapsed="false">
      <c r="A515" s="14"/>
      <c r="B515" s="14"/>
      <c r="C515" s="15"/>
      <c r="D515" s="14"/>
      <c r="E515" s="14"/>
      <c r="F515" s="14"/>
      <c r="G515" s="14"/>
      <c r="H515" s="9" t="str">
        <f aca="false">IF($A515="","",IF(COUNTIF($A$2:$A$3001,$A515)&gt;1,"DUPLICATE",""))</f>
        <v/>
      </c>
    </row>
    <row r="516" customFormat="false" ht="15" hidden="false" customHeight="false" outlineLevel="0" collapsed="false">
      <c r="A516" s="14"/>
      <c r="B516" s="14"/>
      <c r="C516" s="15"/>
      <c r="D516" s="14"/>
      <c r="E516" s="14"/>
      <c r="F516" s="14"/>
      <c r="G516" s="14"/>
      <c r="H516" s="9" t="str">
        <f aca="false">IF($A516="","",IF(COUNTIF($A$2:$A$3001,$A516)&gt;1,"DUPLICATE",""))</f>
        <v/>
      </c>
    </row>
    <row r="517" customFormat="false" ht="15" hidden="false" customHeight="false" outlineLevel="0" collapsed="false">
      <c r="A517" s="14"/>
      <c r="B517" s="14"/>
      <c r="C517" s="15"/>
      <c r="D517" s="14"/>
      <c r="E517" s="14"/>
      <c r="F517" s="14"/>
      <c r="G517" s="14"/>
      <c r="H517" s="9" t="str">
        <f aca="false">IF($A517="","",IF(COUNTIF($A$2:$A$3001,$A517)&gt;1,"DUPLICATE",""))</f>
        <v/>
      </c>
    </row>
    <row r="518" customFormat="false" ht="15" hidden="false" customHeight="false" outlineLevel="0" collapsed="false">
      <c r="A518" s="14"/>
      <c r="B518" s="14"/>
      <c r="C518" s="15"/>
      <c r="D518" s="14"/>
      <c r="E518" s="14"/>
      <c r="F518" s="14"/>
      <c r="G518" s="14"/>
      <c r="H518" s="9" t="str">
        <f aca="false">IF($A518="","",IF(COUNTIF($A$2:$A$3001,$A518)&gt;1,"DUPLICATE",""))</f>
        <v/>
      </c>
    </row>
    <row r="519" customFormat="false" ht="15" hidden="false" customHeight="false" outlineLevel="0" collapsed="false">
      <c r="A519" s="14"/>
      <c r="B519" s="14"/>
      <c r="C519" s="15"/>
      <c r="D519" s="14"/>
      <c r="E519" s="14"/>
      <c r="F519" s="14"/>
      <c r="G519" s="14"/>
      <c r="H519" s="9" t="str">
        <f aca="false">IF($A519="","",IF(COUNTIF($A$2:$A$3001,$A519)&gt;1,"DUPLICATE",""))</f>
        <v/>
      </c>
    </row>
    <row r="520" customFormat="false" ht="15" hidden="false" customHeight="false" outlineLevel="0" collapsed="false">
      <c r="A520" s="14"/>
      <c r="B520" s="14"/>
      <c r="C520" s="15"/>
      <c r="D520" s="14"/>
      <c r="E520" s="14"/>
      <c r="F520" s="14"/>
      <c r="G520" s="14"/>
      <c r="H520" s="9" t="str">
        <f aca="false">IF($A520="","",IF(COUNTIF($A$2:$A$3001,$A520)&gt;1,"DUPLICATE",""))</f>
        <v/>
      </c>
    </row>
    <row r="521" customFormat="false" ht="15" hidden="false" customHeight="false" outlineLevel="0" collapsed="false">
      <c r="A521" s="14"/>
      <c r="B521" s="14"/>
      <c r="C521" s="15"/>
      <c r="D521" s="14"/>
      <c r="E521" s="14"/>
      <c r="F521" s="14"/>
      <c r="G521" s="14"/>
      <c r="H521" s="9" t="str">
        <f aca="false">IF($A521="","",IF(COUNTIF($A$2:$A$3001,$A521)&gt;1,"DUPLICATE",""))</f>
        <v/>
      </c>
    </row>
    <row r="522" customFormat="false" ht="15" hidden="false" customHeight="false" outlineLevel="0" collapsed="false">
      <c r="A522" s="14"/>
      <c r="B522" s="14"/>
      <c r="C522" s="15"/>
      <c r="D522" s="14"/>
      <c r="E522" s="14"/>
      <c r="F522" s="14"/>
      <c r="G522" s="14"/>
      <c r="H522" s="9" t="str">
        <f aca="false">IF($A522="","",IF(COUNTIF($A$2:$A$3001,$A522)&gt;1,"DUPLICATE",""))</f>
        <v/>
      </c>
    </row>
    <row r="523" customFormat="false" ht="15" hidden="false" customHeight="false" outlineLevel="0" collapsed="false">
      <c r="A523" s="14"/>
      <c r="B523" s="14"/>
      <c r="C523" s="15"/>
      <c r="D523" s="14"/>
      <c r="E523" s="14"/>
      <c r="F523" s="14"/>
      <c r="G523" s="14"/>
      <c r="H523" s="9" t="str">
        <f aca="false">IF($A523="","",IF(COUNTIF($A$2:$A$3001,$A523)&gt;1,"DUPLICATE",""))</f>
        <v/>
      </c>
    </row>
    <row r="524" customFormat="false" ht="15" hidden="false" customHeight="false" outlineLevel="0" collapsed="false">
      <c r="A524" s="14"/>
      <c r="B524" s="14"/>
      <c r="C524" s="15"/>
      <c r="D524" s="14"/>
      <c r="E524" s="14"/>
      <c r="F524" s="14"/>
      <c r="G524" s="14"/>
      <c r="H524" s="9" t="str">
        <f aca="false">IF($A524="","",IF(COUNTIF($A$2:$A$3001,$A524)&gt;1,"DUPLICATE",""))</f>
        <v/>
      </c>
    </row>
    <row r="525" customFormat="false" ht="15" hidden="false" customHeight="false" outlineLevel="0" collapsed="false">
      <c r="A525" s="14"/>
      <c r="B525" s="14"/>
      <c r="C525" s="15"/>
      <c r="D525" s="14"/>
      <c r="E525" s="14"/>
      <c r="F525" s="14"/>
      <c r="G525" s="14"/>
      <c r="H525" s="9" t="str">
        <f aca="false">IF($A525="","",IF(COUNTIF($A$2:$A$3001,$A525)&gt;1,"DUPLICATE",""))</f>
        <v/>
      </c>
    </row>
    <row r="526" customFormat="false" ht="15" hidden="false" customHeight="false" outlineLevel="0" collapsed="false">
      <c r="A526" s="14"/>
      <c r="B526" s="14"/>
      <c r="C526" s="15"/>
      <c r="D526" s="14"/>
      <c r="E526" s="14"/>
      <c r="F526" s="14"/>
      <c r="G526" s="14"/>
      <c r="H526" s="9" t="str">
        <f aca="false">IF($A526="","",IF(COUNTIF($A$2:$A$3001,$A526)&gt;1,"DUPLICATE",""))</f>
        <v/>
      </c>
    </row>
    <row r="527" customFormat="false" ht="15" hidden="false" customHeight="false" outlineLevel="0" collapsed="false">
      <c r="A527" s="14"/>
      <c r="B527" s="14"/>
      <c r="C527" s="15"/>
      <c r="D527" s="14"/>
      <c r="E527" s="14"/>
      <c r="F527" s="14"/>
      <c r="G527" s="14"/>
      <c r="H527" s="9" t="str">
        <f aca="false">IF($A527="","",IF(COUNTIF($A$2:$A$3001,$A527)&gt;1,"DUPLICATE",""))</f>
        <v/>
      </c>
    </row>
    <row r="528" customFormat="false" ht="15" hidden="false" customHeight="false" outlineLevel="0" collapsed="false">
      <c r="A528" s="14"/>
      <c r="B528" s="14"/>
      <c r="C528" s="15"/>
      <c r="D528" s="14"/>
      <c r="E528" s="14"/>
      <c r="F528" s="14"/>
      <c r="G528" s="14"/>
      <c r="H528" s="9" t="str">
        <f aca="false">IF($A528="","",IF(COUNTIF($A$2:$A$3001,$A528)&gt;1,"DUPLICATE",""))</f>
        <v/>
      </c>
    </row>
    <row r="529" customFormat="false" ht="15" hidden="false" customHeight="false" outlineLevel="0" collapsed="false">
      <c r="A529" s="14"/>
      <c r="B529" s="14"/>
      <c r="C529" s="15"/>
      <c r="D529" s="14"/>
      <c r="E529" s="14"/>
      <c r="F529" s="14"/>
      <c r="G529" s="14"/>
      <c r="H529" s="9" t="str">
        <f aca="false">IF($A529="","",IF(COUNTIF($A$2:$A$3001,$A529)&gt;1,"DUPLICATE",""))</f>
        <v/>
      </c>
    </row>
    <row r="530" customFormat="false" ht="15" hidden="false" customHeight="false" outlineLevel="0" collapsed="false">
      <c r="A530" s="14"/>
      <c r="B530" s="14"/>
      <c r="C530" s="15"/>
      <c r="D530" s="14"/>
      <c r="E530" s="14"/>
      <c r="F530" s="14"/>
      <c r="G530" s="14"/>
      <c r="H530" s="9" t="str">
        <f aca="false">IF($A530="","",IF(COUNTIF($A$2:$A$3001,$A530)&gt;1,"DUPLICATE",""))</f>
        <v/>
      </c>
    </row>
    <row r="531" customFormat="false" ht="15" hidden="false" customHeight="false" outlineLevel="0" collapsed="false">
      <c r="A531" s="14"/>
      <c r="B531" s="14"/>
      <c r="C531" s="15"/>
      <c r="D531" s="14"/>
      <c r="E531" s="14"/>
      <c r="F531" s="14"/>
      <c r="G531" s="14"/>
      <c r="H531" s="9" t="str">
        <f aca="false">IF($A531="","",IF(COUNTIF($A$2:$A$3001,$A531)&gt;1,"DUPLICATE",""))</f>
        <v/>
      </c>
    </row>
    <row r="532" customFormat="false" ht="15" hidden="false" customHeight="false" outlineLevel="0" collapsed="false">
      <c r="A532" s="14"/>
      <c r="B532" s="14"/>
      <c r="C532" s="15"/>
      <c r="D532" s="14"/>
      <c r="E532" s="14"/>
      <c r="F532" s="14"/>
      <c r="G532" s="14"/>
      <c r="H532" s="9" t="str">
        <f aca="false">IF($A532="","",IF(COUNTIF($A$2:$A$3001,$A532)&gt;1,"DUPLICATE",""))</f>
        <v/>
      </c>
    </row>
    <row r="533" customFormat="false" ht="15" hidden="false" customHeight="false" outlineLevel="0" collapsed="false">
      <c r="A533" s="14"/>
      <c r="B533" s="14"/>
      <c r="C533" s="15"/>
      <c r="D533" s="14"/>
      <c r="E533" s="14"/>
      <c r="F533" s="14"/>
      <c r="G533" s="14"/>
      <c r="H533" s="9" t="str">
        <f aca="false">IF($A533="","",IF(COUNTIF($A$2:$A$3001,$A533)&gt;1,"DUPLICATE",""))</f>
        <v/>
      </c>
    </row>
    <row r="534" customFormat="false" ht="15" hidden="false" customHeight="false" outlineLevel="0" collapsed="false">
      <c r="A534" s="14"/>
      <c r="B534" s="14"/>
      <c r="C534" s="15"/>
      <c r="D534" s="14"/>
      <c r="E534" s="14"/>
      <c r="F534" s="14"/>
      <c r="G534" s="14"/>
      <c r="H534" s="9" t="str">
        <f aca="false">IF($A534="","",IF(COUNTIF($A$2:$A$3001,$A534)&gt;1,"DUPLICATE",""))</f>
        <v/>
      </c>
    </row>
    <row r="535" customFormat="false" ht="15" hidden="false" customHeight="false" outlineLevel="0" collapsed="false">
      <c r="A535" s="14"/>
      <c r="B535" s="14"/>
      <c r="C535" s="15"/>
      <c r="D535" s="14"/>
      <c r="E535" s="14"/>
      <c r="F535" s="14"/>
      <c r="G535" s="14"/>
      <c r="H535" s="9" t="str">
        <f aca="false">IF($A535="","",IF(COUNTIF($A$2:$A$3001,$A535)&gt;1,"DUPLICATE",""))</f>
        <v/>
      </c>
    </row>
    <row r="536" customFormat="false" ht="15" hidden="false" customHeight="false" outlineLevel="0" collapsed="false">
      <c r="A536" s="14"/>
      <c r="B536" s="14"/>
      <c r="C536" s="15"/>
      <c r="D536" s="14"/>
      <c r="E536" s="14"/>
      <c r="F536" s="14"/>
      <c r="G536" s="14"/>
      <c r="H536" s="9" t="str">
        <f aca="false">IF($A536="","",IF(COUNTIF($A$2:$A$3001,$A536)&gt;1,"DUPLICATE",""))</f>
        <v/>
      </c>
    </row>
    <row r="537" customFormat="false" ht="15" hidden="false" customHeight="false" outlineLevel="0" collapsed="false">
      <c r="A537" s="14"/>
      <c r="B537" s="14"/>
      <c r="C537" s="15"/>
      <c r="D537" s="14"/>
      <c r="E537" s="14"/>
      <c r="F537" s="14"/>
      <c r="G537" s="14"/>
      <c r="H537" s="9" t="str">
        <f aca="false">IF($A537="","",IF(COUNTIF($A$2:$A$3001,$A537)&gt;1,"DUPLICATE",""))</f>
        <v/>
      </c>
    </row>
    <row r="538" customFormat="false" ht="15" hidden="false" customHeight="false" outlineLevel="0" collapsed="false">
      <c r="A538" s="14"/>
      <c r="B538" s="14"/>
      <c r="C538" s="15"/>
      <c r="D538" s="14"/>
      <c r="E538" s="14"/>
      <c r="F538" s="14"/>
      <c r="G538" s="14"/>
      <c r="H538" s="9" t="str">
        <f aca="false">IF($A538="","",IF(COUNTIF($A$2:$A$3001,$A538)&gt;1,"DUPLICATE",""))</f>
        <v/>
      </c>
    </row>
    <row r="539" customFormat="false" ht="15" hidden="false" customHeight="false" outlineLevel="0" collapsed="false">
      <c r="A539" s="14"/>
      <c r="B539" s="14"/>
      <c r="C539" s="15"/>
      <c r="D539" s="14"/>
      <c r="E539" s="14"/>
      <c r="F539" s="14"/>
      <c r="G539" s="14"/>
      <c r="H539" s="9" t="str">
        <f aca="false">IF($A539="","",IF(COUNTIF($A$2:$A$3001,$A539)&gt;1,"DUPLICATE",""))</f>
        <v/>
      </c>
    </row>
    <row r="540" customFormat="false" ht="15" hidden="false" customHeight="false" outlineLevel="0" collapsed="false">
      <c r="A540" s="14"/>
      <c r="B540" s="14"/>
      <c r="C540" s="15"/>
      <c r="D540" s="14"/>
      <c r="E540" s="14"/>
      <c r="F540" s="14"/>
      <c r="G540" s="14"/>
      <c r="H540" s="9" t="str">
        <f aca="false">IF($A540="","",IF(COUNTIF($A$2:$A$3001,$A540)&gt;1,"DUPLICATE",""))</f>
        <v/>
      </c>
    </row>
    <row r="541" customFormat="false" ht="15" hidden="false" customHeight="false" outlineLevel="0" collapsed="false">
      <c r="A541" s="14"/>
      <c r="B541" s="14"/>
      <c r="C541" s="15"/>
      <c r="D541" s="14"/>
      <c r="E541" s="14"/>
      <c r="F541" s="14"/>
      <c r="G541" s="14"/>
      <c r="H541" s="9" t="str">
        <f aca="false">IF($A541="","",IF(COUNTIF($A$2:$A$3001,$A541)&gt;1,"DUPLICATE",""))</f>
        <v/>
      </c>
    </row>
    <row r="542" customFormat="false" ht="15" hidden="false" customHeight="false" outlineLevel="0" collapsed="false">
      <c r="A542" s="14"/>
      <c r="B542" s="14"/>
      <c r="C542" s="15"/>
      <c r="D542" s="14"/>
      <c r="E542" s="14"/>
      <c r="F542" s="14"/>
      <c r="G542" s="14"/>
      <c r="H542" s="9" t="str">
        <f aca="false">IF($A542="","",IF(COUNTIF($A$2:$A$3001,$A542)&gt;1,"DUPLICATE",""))</f>
        <v/>
      </c>
    </row>
    <row r="543" customFormat="false" ht="15" hidden="false" customHeight="false" outlineLevel="0" collapsed="false">
      <c r="A543" s="14"/>
      <c r="B543" s="14"/>
      <c r="C543" s="15"/>
      <c r="D543" s="14"/>
      <c r="E543" s="14"/>
      <c r="F543" s="14"/>
      <c r="G543" s="14"/>
      <c r="H543" s="9" t="str">
        <f aca="false">IF($A543="","",IF(COUNTIF($A$2:$A$3001,$A543)&gt;1,"DUPLICATE",""))</f>
        <v/>
      </c>
    </row>
    <row r="544" customFormat="false" ht="15" hidden="false" customHeight="false" outlineLevel="0" collapsed="false">
      <c r="A544" s="14"/>
      <c r="B544" s="14"/>
      <c r="C544" s="15"/>
      <c r="D544" s="14"/>
      <c r="E544" s="14"/>
      <c r="F544" s="14"/>
      <c r="G544" s="14"/>
      <c r="H544" s="9" t="str">
        <f aca="false">IF($A544="","",IF(COUNTIF($A$2:$A$3001,$A544)&gt;1,"DUPLICATE",""))</f>
        <v/>
      </c>
    </row>
    <row r="545" customFormat="false" ht="15" hidden="false" customHeight="false" outlineLevel="0" collapsed="false">
      <c r="A545" s="14"/>
      <c r="B545" s="14"/>
      <c r="C545" s="15"/>
      <c r="D545" s="14"/>
      <c r="E545" s="14"/>
      <c r="F545" s="14"/>
      <c r="G545" s="14"/>
      <c r="H545" s="9" t="str">
        <f aca="false">IF($A545="","",IF(COUNTIF($A$2:$A$3001,$A545)&gt;1,"DUPLICATE",""))</f>
        <v/>
      </c>
    </row>
    <row r="546" customFormat="false" ht="15" hidden="false" customHeight="false" outlineLevel="0" collapsed="false">
      <c r="A546" s="14"/>
      <c r="B546" s="14"/>
      <c r="C546" s="15"/>
      <c r="D546" s="14"/>
      <c r="E546" s="14"/>
      <c r="F546" s="14"/>
      <c r="G546" s="14"/>
      <c r="H546" s="9" t="str">
        <f aca="false">IF($A546="","",IF(COUNTIF($A$2:$A$3001,$A546)&gt;1,"DUPLICATE",""))</f>
        <v/>
      </c>
    </row>
    <row r="547" customFormat="false" ht="15" hidden="false" customHeight="false" outlineLevel="0" collapsed="false">
      <c r="A547" s="14"/>
      <c r="B547" s="14"/>
      <c r="C547" s="15"/>
      <c r="D547" s="14"/>
      <c r="E547" s="14"/>
      <c r="F547" s="14"/>
      <c r="G547" s="14"/>
      <c r="H547" s="9" t="str">
        <f aca="false">IF($A547="","",IF(COUNTIF($A$2:$A$3001,$A547)&gt;1,"DUPLICATE",""))</f>
        <v/>
      </c>
    </row>
    <row r="548" customFormat="false" ht="15" hidden="false" customHeight="false" outlineLevel="0" collapsed="false">
      <c r="A548" s="14"/>
      <c r="B548" s="14"/>
      <c r="C548" s="15"/>
      <c r="D548" s="14"/>
      <c r="E548" s="14"/>
      <c r="F548" s="14"/>
      <c r="G548" s="14"/>
      <c r="H548" s="9" t="str">
        <f aca="false">IF($A548="","",IF(COUNTIF($A$2:$A$3001,$A548)&gt;1,"DUPLICATE",""))</f>
        <v/>
      </c>
    </row>
    <row r="549" customFormat="false" ht="15" hidden="false" customHeight="false" outlineLevel="0" collapsed="false">
      <c r="A549" s="14"/>
      <c r="B549" s="14"/>
      <c r="C549" s="15"/>
      <c r="D549" s="14"/>
      <c r="E549" s="14"/>
      <c r="F549" s="14"/>
      <c r="G549" s="14"/>
      <c r="H549" s="9" t="str">
        <f aca="false">IF($A549="","",IF(COUNTIF($A$2:$A$3001,$A549)&gt;1,"DUPLICATE",""))</f>
        <v/>
      </c>
    </row>
    <row r="550" customFormat="false" ht="15" hidden="false" customHeight="false" outlineLevel="0" collapsed="false">
      <c r="A550" s="14"/>
      <c r="B550" s="14"/>
      <c r="C550" s="15"/>
      <c r="D550" s="14"/>
      <c r="E550" s="14"/>
      <c r="F550" s="14"/>
      <c r="G550" s="14"/>
      <c r="H550" s="9" t="str">
        <f aca="false">IF($A550="","",IF(COUNTIF($A$2:$A$3001,$A550)&gt;1,"DUPLICATE",""))</f>
        <v/>
      </c>
    </row>
    <row r="551" customFormat="false" ht="15" hidden="false" customHeight="false" outlineLevel="0" collapsed="false">
      <c r="A551" s="14"/>
      <c r="B551" s="14"/>
      <c r="C551" s="15"/>
      <c r="D551" s="14"/>
      <c r="E551" s="14"/>
      <c r="F551" s="14"/>
      <c r="G551" s="14"/>
      <c r="H551" s="9" t="str">
        <f aca="false">IF($A551="","",IF(COUNTIF($A$2:$A$3001,$A551)&gt;1,"DUPLICATE",""))</f>
        <v/>
      </c>
    </row>
    <row r="552" customFormat="false" ht="15" hidden="false" customHeight="false" outlineLevel="0" collapsed="false">
      <c r="A552" s="14"/>
      <c r="B552" s="14"/>
      <c r="C552" s="15"/>
      <c r="D552" s="14"/>
      <c r="E552" s="14"/>
      <c r="F552" s="14"/>
      <c r="G552" s="14"/>
      <c r="H552" s="9" t="str">
        <f aca="false">IF($A552="","",IF(COUNTIF($A$2:$A$3001,$A552)&gt;1,"DUPLICATE",""))</f>
        <v/>
      </c>
    </row>
    <row r="553" customFormat="false" ht="15" hidden="false" customHeight="false" outlineLevel="0" collapsed="false">
      <c r="A553" s="14"/>
      <c r="B553" s="14"/>
      <c r="C553" s="15"/>
      <c r="D553" s="14"/>
      <c r="E553" s="14"/>
      <c r="F553" s="14"/>
      <c r="G553" s="14"/>
      <c r="H553" s="9" t="str">
        <f aca="false">IF($A553="","",IF(COUNTIF($A$2:$A$3001,$A553)&gt;1,"DUPLICATE",""))</f>
        <v/>
      </c>
    </row>
    <row r="554" customFormat="false" ht="15" hidden="false" customHeight="false" outlineLevel="0" collapsed="false">
      <c r="A554" s="14"/>
      <c r="B554" s="14"/>
      <c r="C554" s="15"/>
      <c r="D554" s="14"/>
      <c r="E554" s="14"/>
      <c r="F554" s="14"/>
      <c r="G554" s="14"/>
      <c r="H554" s="9" t="str">
        <f aca="false">IF($A554="","",IF(COUNTIF($A$2:$A$3001,$A554)&gt;1,"DUPLICATE",""))</f>
        <v/>
      </c>
    </row>
    <row r="555" customFormat="false" ht="15" hidden="false" customHeight="false" outlineLevel="0" collapsed="false">
      <c r="A555" s="14"/>
      <c r="B555" s="14"/>
      <c r="C555" s="15"/>
      <c r="D555" s="14"/>
      <c r="E555" s="14"/>
      <c r="F555" s="14"/>
      <c r="G555" s="14"/>
      <c r="H555" s="9" t="str">
        <f aca="false">IF($A555="","",IF(COUNTIF($A$2:$A$3001,$A555)&gt;1,"DUPLICATE",""))</f>
        <v/>
      </c>
    </row>
    <row r="556" customFormat="false" ht="15" hidden="false" customHeight="false" outlineLevel="0" collapsed="false">
      <c r="A556" s="14"/>
      <c r="B556" s="14"/>
      <c r="C556" s="15"/>
      <c r="D556" s="14"/>
      <c r="E556" s="14"/>
      <c r="F556" s="14"/>
      <c r="G556" s="14"/>
      <c r="H556" s="9" t="str">
        <f aca="false">IF($A556="","",IF(COUNTIF($A$2:$A$3001,$A556)&gt;1,"DUPLICATE",""))</f>
        <v/>
      </c>
    </row>
    <row r="557" customFormat="false" ht="15" hidden="false" customHeight="false" outlineLevel="0" collapsed="false">
      <c r="A557" s="14"/>
      <c r="B557" s="14"/>
      <c r="C557" s="15"/>
      <c r="D557" s="14"/>
      <c r="E557" s="14"/>
      <c r="F557" s="14"/>
      <c r="G557" s="14"/>
      <c r="H557" s="9" t="str">
        <f aca="false">IF($A557="","",IF(COUNTIF($A$2:$A$3001,$A557)&gt;1,"DUPLICATE",""))</f>
        <v/>
      </c>
    </row>
    <row r="558" customFormat="false" ht="15" hidden="false" customHeight="false" outlineLevel="0" collapsed="false">
      <c r="A558" s="14"/>
      <c r="B558" s="14"/>
      <c r="C558" s="15"/>
      <c r="D558" s="14"/>
      <c r="E558" s="14"/>
      <c r="F558" s="14"/>
      <c r="G558" s="14"/>
      <c r="H558" s="9" t="str">
        <f aca="false">IF($A558="","",IF(COUNTIF($A$2:$A$3001,$A558)&gt;1,"DUPLICATE",""))</f>
        <v/>
      </c>
    </row>
    <row r="559" customFormat="false" ht="15" hidden="false" customHeight="false" outlineLevel="0" collapsed="false">
      <c r="A559" s="14"/>
      <c r="B559" s="14"/>
      <c r="C559" s="15"/>
      <c r="D559" s="14"/>
      <c r="E559" s="14"/>
      <c r="F559" s="14"/>
      <c r="G559" s="14"/>
      <c r="H559" s="9" t="str">
        <f aca="false">IF($A559="","",IF(COUNTIF($A$2:$A$3001,$A559)&gt;1,"DUPLICATE",""))</f>
        <v/>
      </c>
    </row>
    <row r="560" customFormat="false" ht="15" hidden="false" customHeight="false" outlineLevel="0" collapsed="false">
      <c r="A560" s="14"/>
      <c r="B560" s="14"/>
      <c r="C560" s="15"/>
      <c r="D560" s="14"/>
      <c r="E560" s="14"/>
      <c r="F560" s="14"/>
      <c r="G560" s="14"/>
      <c r="H560" s="9" t="str">
        <f aca="false">IF($A560="","",IF(COUNTIF($A$2:$A$3001,$A560)&gt;1,"DUPLICATE",""))</f>
        <v/>
      </c>
    </row>
    <row r="561" customFormat="false" ht="15" hidden="false" customHeight="false" outlineLevel="0" collapsed="false">
      <c r="A561" s="14"/>
      <c r="B561" s="14"/>
      <c r="C561" s="15"/>
      <c r="D561" s="14"/>
      <c r="E561" s="14"/>
      <c r="F561" s="14"/>
      <c r="G561" s="14"/>
      <c r="H561" s="9" t="str">
        <f aca="false">IF($A561="","",IF(COUNTIF($A$2:$A$3001,$A561)&gt;1,"DUPLICATE",""))</f>
        <v/>
      </c>
    </row>
    <row r="562" customFormat="false" ht="15" hidden="false" customHeight="false" outlineLevel="0" collapsed="false">
      <c r="A562" s="14"/>
      <c r="B562" s="14"/>
      <c r="C562" s="15"/>
      <c r="D562" s="14"/>
      <c r="E562" s="14"/>
      <c r="F562" s="14"/>
      <c r="G562" s="14"/>
      <c r="H562" s="9" t="str">
        <f aca="false">IF($A562="","",IF(COUNTIF($A$2:$A$3001,$A562)&gt;1,"DUPLICATE",""))</f>
        <v/>
      </c>
    </row>
    <row r="563" customFormat="false" ht="15" hidden="false" customHeight="false" outlineLevel="0" collapsed="false">
      <c r="A563" s="14"/>
      <c r="B563" s="14"/>
      <c r="C563" s="15"/>
      <c r="D563" s="14"/>
      <c r="E563" s="14"/>
      <c r="F563" s="14"/>
      <c r="G563" s="14"/>
      <c r="H563" s="9" t="str">
        <f aca="false">IF($A563="","",IF(COUNTIF($A$2:$A$3001,$A563)&gt;1,"DUPLICATE",""))</f>
        <v/>
      </c>
    </row>
    <row r="564" customFormat="false" ht="15" hidden="false" customHeight="false" outlineLevel="0" collapsed="false">
      <c r="A564" s="14"/>
      <c r="B564" s="14"/>
      <c r="C564" s="15"/>
      <c r="D564" s="14"/>
      <c r="E564" s="14"/>
      <c r="F564" s="14"/>
      <c r="G564" s="14"/>
      <c r="H564" s="9" t="str">
        <f aca="false">IF($A564="","",IF(COUNTIF($A$2:$A$3001,$A564)&gt;1,"DUPLICATE",""))</f>
        <v/>
      </c>
    </row>
    <row r="565" customFormat="false" ht="15" hidden="false" customHeight="false" outlineLevel="0" collapsed="false">
      <c r="A565" s="14"/>
      <c r="B565" s="14"/>
      <c r="C565" s="15"/>
      <c r="D565" s="14"/>
      <c r="E565" s="14"/>
      <c r="F565" s="14"/>
      <c r="G565" s="14"/>
      <c r="H565" s="9" t="str">
        <f aca="false">IF($A565="","",IF(COUNTIF($A$2:$A$3001,$A565)&gt;1,"DUPLICATE",""))</f>
        <v/>
      </c>
    </row>
    <row r="566" customFormat="false" ht="15" hidden="false" customHeight="false" outlineLevel="0" collapsed="false">
      <c r="A566" s="14"/>
      <c r="B566" s="14"/>
      <c r="C566" s="15"/>
      <c r="D566" s="14"/>
      <c r="E566" s="14"/>
      <c r="F566" s="14"/>
      <c r="G566" s="14"/>
      <c r="H566" s="9" t="str">
        <f aca="false">IF($A566="","",IF(COUNTIF($A$2:$A$3001,$A566)&gt;1,"DUPLICATE",""))</f>
        <v/>
      </c>
    </row>
    <row r="567" customFormat="false" ht="15" hidden="false" customHeight="false" outlineLevel="0" collapsed="false">
      <c r="A567" s="14"/>
      <c r="B567" s="14"/>
      <c r="C567" s="15"/>
      <c r="D567" s="14"/>
      <c r="E567" s="14"/>
      <c r="F567" s="14"/>
      <c r="G567" s="14"/>
      <c r="H567" s="9" t="str">
        <f aca="false">IF($A567="","",IF(COUNTIF($A$2:$A$3001,$A567)&gt;1,"DUPLICATE",""))</f>
        <v/>
      </c>
    </row>
    <row r="568" customFormat="false" ht="15" hidden="false" customHeight="false" outlineLevel="0" collapsed="false">
      <c r="A568" s="14"/>
      <c r="B568" s="14"/>
      <c r="C568" s="15"/>
      <c r="D568" s="14"/>
      <c r="E568" s="14"/>
      <c r="F568" s="14"/>
      <c r="G568" s="14"/>
      <c r="H568" s="9" t="str">
        <f aca="false">IF($A568="","",IF(COUNTIF($A$2:$A$3001,$A568)&gt;1,"DUPLICATE",""))</f>
        <v/>
      </c>
    </row>
    <row r="569" customFormat="false" ht="15" hidden="false" customHeight="false" outlineLevel="0" collapsed="false">
      <c r="A569" s="14"/>
      <c r="B569" s="14"/>
      <c r="C569" s="15"/>
      <c r="D569" s="14"/>
      <c r="E569" s="14"/>
      <c r="F569" s="14"/>
      <c r="G569" s="14"/>
      <c r="H569" s="9" t="str">
        <f aca="false">IF($A569="","",IF(COUNTIF($A$2:$A$3001,$A569)&gt;1,"DUPLICATE",""))</f>
        <v/>
      </c>
    </row>
    <row r="570" customFormat="false" ht="15" hidden="false" customHeight="false" outlineLevel="0" collapsed="false">
      <c r="A570" s="14"/>
      <c r="B570" s="14"/>
      <c r="C570" s="15"/>
      <c r="D570" s="14"/>
      <c r="E570" s="14"/>
      <c r="F570" s="14"/>
      <c r="G570" s="14"/>
      <c r="H570" s="9" t="str">
        <f aca="false">IF($A570="","",IF(COUNTIF($A$2:$A$3001,$A570)&gt;1,"DUPLICATE",""))</f>
        <v/>
      </c>
    </row>
    <row r="571" customFormat="false" ht="15" hidden="false" customHeight="false" outlineLevel="0" collapsed="false">
      <c r="A571" s="14"/>
      <c r="B571" s="14"/>
      <c r="C571" s="15"/>
      <c r="D571" s="14"/>
      <c r="E571" s="14"/>
      <c r="F571" s="14"/>
      <c r="G571" s="14"/>
      <c r="H571" s="9" t="str">
        <f aca="false">IF($A571="","",IF(COUNTIF($A$2:$A$3001,$A571)&gt;1,"DUPLICATE",""))</f>
        <v/>
      </c>
    </row>
    <row r="572" customFormat="false" ht="15" hidden="false" customHeight="false" outlineLevel="0" collapsed="false">
      <c r="A572" s="14"/>
      <c r="B572" s="14"/>
      <c r="C572" s="15"/>
      <c r="D572" s="14"/>
      <c r="E572" s="14"/>
      <c r="F572" s="14"/>
      <c r="G572" s="14"/>
      <c r="H572" s="9" t="str">
        <f aca="false">IF($A572="","",IF(COUNTIF($A$2:$A$3001,$A572)&gt;1,"DUPLICATE",""))</f>
        <v/>
      </c>
    </row>
    <row r="573" customFormat="false" ht="15" hidden="false" customHeight="false" outlineLevel="0" collapsed="false">
      <c r="A573" s="14"/>
      <c r="B573" s="14"/>
      <c r="C573" s="15"/>
      <c r="D573" s="14"/>
      <c r="E573" s="14"/>
      <c r="F573" s="14"/>
      <c r="G573" s="14"/>
      <c r="H573" s="9" t="str">
        <f aca="false">IF($A573="","",IF(COUNTIF($A$2:$A$3001,$A573)&gt;1,"DUPLICATE",""))</f>
        <v/>
      </c>
    </row>
    <row r="574" customFormat="false" ht="15" hidden="false" customHeight="false" outlineLevel="0" collapsed="false">
      <c r="A574" s="14"/>
      <c r="B574" s="14"/>
      <c r="C574" s="15"/>
      <c r="D574" s="14"/>
      <c r="E574" s="14"/>
      <c r="F574" s="14"/>
      <c r="G574" s="14"/>
      <c r="H574" s="9" t="str">
        <f aca="false">IF($A574="","",IF(COUNTIF($A$2:$A$3001,$A574)&gt;1,"DUPLICATE",""))</f>
        <v/>
      </c>
    </row>
    <row r="575" customFormat="false" ht="15" hidden="false" customHeight="false" outlineLevel="0" collapsed="false">
      <c r="A575" s="14"/>
      <c r="B575" s="14"/>
      <c r="C575" s="15"/>
      <c r="D575" s="14"/>
      <c r="E575" s="14"/>
      <c r="F575" s="14"/>
      <c r="G575" s="14"/>
      <c r="H575" s="9" t="str">
        <f aca="false">IF($A575="","",IF(COUNTIF($A$2:$A$3001,$A575)&gt;1,"DUPLICATE",""))</f>
        <v/>
      </c>
    </row>
    <row r="576" customFormat="false" ht="15" hidden="false" customHeight="false" outlineLevel="0" collapsed="false">
      <c r="A576" s="14"/>
      <c r="B576" s="14"/>
      <c r="C576" s="15"/>
      <c r="D576" s="14"/>
      <c r="E576" s="14"/>
      <c r="F576" s="14"/>
      <c r="G576" s="14"/>
      <c r="H576" s="9" t="str">
        <f aca="false">IF($A576="","",IF(COUNTIF($A$2:$A$3001,$A576)&gt;1,"DUPLICATE",""))</f>
        <v/>
      </c>
    </row>
    <row r="577" customFormat="false" ht="15" hidden="false" customHeight="false" outlineLevel="0" collapsed="false">
      <c r="A577" s="14"/>
      <c r="B577" s="14"/>
      <c r="C577" s="15"/>
      <c r="D577" s="14"/>
      <c r="E577" s="14"/>
      <c r="F577" s="14"/>
      <c r="G577" s="14"/>
      <c r="H577" s="9" t="str">
        <f aca="false">IF($A577="","",IF(COUNTIF($A$2:$A$3001,$A577)&gt;1,"DUPLICATE",""))</f>
        <v/>
      </c>
    </row>
    <row r="578" customFormat="false" ht="15" hidden="false" customHeight="false" outlineLevel="0" collapsed="false">
      <c r="A578" s="14"/>
      <c r="B578" s="14"/>
      <c r="C578" s="15"/>
      <c r="D578" s="14"/>
      <c r="E578" s="14"/>
      <c r="F578" s="14"/>
      <c r="G578" s="14"/>
      <c r="H578" s="9" t="str">
        <f aca="false">IF($A578="","",IF(COUNTIF($A$2:$A$3001,$A578)&gt;1,"DUPLICATE",""))</f>
        <v/>
      </c>
    </row>
    <row r="579" customFormat="false" ht="15" hidden="false" customHeight="false" outlineLevel="0" collapsed="false">
      <c r="A579" s="14"/>
      <c r="B579" s="14"/>
      <c r="C579" s="15"/>
      <c r="D579" s="14"/>
      <c r="E579" s="14"/>
      <c r="F579" s="14"/>
      <c r="G579" s="14"/>
      <c r="H579" s="9" t="str">
        <f aca="false">IF($A579="","",IF(COUNTIF($A$2:$A$3001,$A579)&gt;1,"DUPLICATE",""))</f>
        <v/>
      </c>
    </row>
    <row r="580" customFormat="false" ht="15" hidden="false" customHeight="false" outlineLevel="0" collapsed="false">
      <c r="A580" s="14"/>
      <c r="B580" s="14"/>
      <c r="C580" s="15"/>
      <c r="D580" s="14"/>
      <c r="E580" s="14"/>
      <c r="F580" s="14"/>
      <c r="G580" s="14"/>
      <c r="H580" s="9" t="str">
        <f aca="false">IF($A580="","",IF(COUNTIF($A$2:$A$3001,$A580)&gt;1,"DUPLICATE",""))</f>
        <v/>
      </c>
    </row>
    <row r="581" customFormat="false" ht="15" hidden="false" customHeight="false" outlineLevel="0" collapsed="false">
      <c r="A581" s="14"/>
      <c r="B581" s="14"/>
      <c r="C581" s="15"/>
      <c r="D581" s="14"/>
      <c r="E581" s="14"/>
      <c r="F581" s="14"/>
      <c r="G581" s="14"/>
      <c r="H581" s="9" t="str">
        <f aca="false">IF($A581="","",IF(COUNTIF($A$2:$A$3001,$A581)&gt;1,"DUPLICATE",""))</f>
        <v/>
      </c>
    </row>
    <row r="582" customFormat="false" ht="15" hidden="false" customHeight="false" outlineLevel="0" collapsed="false">
      <c r="A582" s="14"/>
      <c r="B582" s="14"/>
      <c r="C582" s="15"/>
      <c r="D582" s="14"/>
      <c r="E582" s="14"/>
      <c r="F582" s="14"/>
      <c r="G582" s="14"/>
      <c r="H582" s="9" t="str">
        <f aca="false">IF($A582="","",IF(COUNTIF($A$2:$A$3001,$A582)&gt;1,"DUPLICATE",""))</f>
        <v/>
      </c>
    </row>
    <row r="583" customFormat="false" ht="15" hidden="false" customHeight="false" outlineLevel="0" collapsed="false">
      <c r="A583" s="14"/>
      <c r="B583" s="14"/>
      <c r="C583" s="15"/>
      <c r="D583" s="14"/>
      <c r="E583" s="14"/>
      <c r="F583" s="14"/>
      <c r="G583" s="14"/>
      <c r="H583" s="9" t="str">
        <f aca="false">IF($A583="","",IF(COUNTIF($A$2:$A$3001,$A583)&gt;1,"DUPLICATE",""))</f>
        <v/>
      </c>
    </row>
    <row r="584" customFormat="false" ht="15" hidden="false" customHeight="false" outlineLevel="0" collapsed="false">
      <c r="A584" s="14"/>
      <c r="B584" s="14"/>
      <c r="C584" s="15"/>
      <c r="D584" s="14"/>
      <c r="E584" s="14"/>
      <c r="F584" s="14"/>
      <c r="G584" s="14"/>
      <c r="H584" s="9" t="str">
        <f aca="false">IF($A584="","",IF(COUNTIF($A$2:$A$3001,$A584)&gt;1,"DUPLICATE",""))</f>
        <v/>
      </c>
    </row>
    <row r="585" customFormat="false" ht="15" hidden="false" customHeight="false" outlineLevel="0" collapsed="false">
      <c r="A585" s="14"/>
      <c r="B585" s="14"/>
      <c r="C585" s="15"/>
      <c r="D585" s="14"/>
      <c r="E585" s="14"/>
      <c r="F585" s="14"/>
      <c r="G585" s="14"/>
      <c r="H585" s="9" t="str">
        <f aca="false">IF($A585="","",IF(COUNTIF($A$2:$A$3001,$A585)&gt;1,"DUPLICATE",""))</f>
        <v/>
      </c>
    </row>
    <row r="586" customFormat="false" ht="15" hidden="false" customHeight="false" outlineLevel="0" collapsed="false">
      <c r="A586" s="14"/>
      <c r="B586" s="14"/>
      <c r="C586" s="15"/>
      <c r="D586" s="14"/>
      <c r="E586" s="14"/>
      <c r="F586" s="14"/>
      <c r="G586" s="14"/>
      <c r="H586" s="9" t="str">
        <f aca="false">IF($A586="","",IF(COUNTIF($A$2:$A$3001,$A586)&gt;1,"DUPLICATE",""))</f>
        <v/>
      </c>
    </row>
    <row r="587" customFormat="false" ht="15" hidden="false" customHeight="false" outlineLevel="0" collapsed="false">
      <c r="A587" s="14"/>
      <c r="B587" s="14"/>
      <c r="C587" s="15"/>
      <c r="D587" s="14"/>
      <c r="E587" s="14"/>
      <c r="F587" s="14"/>
      <c r="G587" s="14"/>
      <c r="H587" s="9" t="str">
        <f aca="false">IF($A587="","",IF(COUNTIF($A$2:$A$3001,$A587)&gt;1,"DUPLICATE",""))</f>
        <v/>
      </c>
    </row>
    <row r="588" customFormat="false" ht="15" hidden="false" customHeight="false" outlineLevel="0" collapsed="false">
      <c r="A588" s="14"/>
      <c r="B588" s="14"/>
      <c r="C588" s="15"/>
      <c r="D588" s="14"/>
      <c r="E588" s="14"/>
      <c r="F588" s="14"/>
      <c r="G588" s="14"/>
      <c r="H588" s="9" t="str">
        <f aca="false">IF($A588="","",IF(COUNTIF($A$2:$A$3001,$A588)&gt;1,"DUPLICATE",""))</f>
        <v/>
      </c>
    </row>
    <row r="589" customFormat="false" ht="15" hidden="false" customHeight="false" outlineLevel="0" collapsed="false">
      <c r="A589" s="14"/>
      <c r="B589" s="14"/>
      <c r="C589" s="15"/>
      <c r="D589" s="14"/>
      <c r="E589" s="14"/>
      <c r="F589" s="14"/>
      <c r="G589" s="14"/>
      <c r="H589" s="9" t="str">
        <f aca="false">IF($A589="","",IF(COUNTIF($A$2:$A$3001,$A589)&gt;1,"DUPLICATE",""))</f>
        <v/>
      </c>
    </row>
    <row r="590" customFormat="false" ht="15" hidden="false" customHeight="false" outlineLevel="0" collapsed="false">
      <c r="A590" s="14"/>
      <c r="B590" s="14"/>
      <c r="C590" s="15"/>
      <c r="D590" s="14"/>
      <c r="E590" s="14"/>
      <c r="F590" s="14"/>
      <c r="G590" s="14"/>
      <c r="H590" s="9" t="str">
        <f aca="false">IF($A590="","",IF(COUNTIF($A$2:$A$3001,$A590)&gt;1,"DUPLICATE",""))</f>
        <v/>
      </c>
    </row>
    <row r="591" customFormat="false" ht="15" hidden="false" customHeight="false" outlineLevel="0" collapsed="false">
      <c r="A591" s="14"/>
      <c r="B591" s="14"/>
      <c r="C591" s="15"/>
      <c r="D591" s="14"/>
      <c r="E591" s="14"/>
      <c r="F591" s="14"/>
      <c r="G591" s="14"/>
      <c r="H591" s="9" t="str">
        <f aca="false">IF($A591="","",IF(COUNTIF($A$2:$A$3001,$A591)&gt;1,"DUPLICATE",""))</f>
        <v/>
      </c>
    </row>
    <row r="592" customFormat="false" ht="15" hidden="false" customHeight="false" outlineLevel="0" collapsed="false">
      <c r="A592" s="14"/>
      <c r="B592" s="14"/>
      <c r="C592" s="15"/>
      <c r="D592" s="14"/>
      <c r="E592" s="14"/>
      <c r="F592" s="14"/>
      <c r="G592" s="14"/>
      <c r="H592" s="9" t="str">
        <f aca="false">IF($A592="","",IF(COUNTIF($A$2:$A$3001,$A592)&gt;1,"DUPLICATE",""))</f>
        <v/>
      </c>
    </row>
    <row r="593" customFormat="false" ht="15" hidden="false" customHeight="false" outlineLevel="0" collapsed="false">
      <c r="A593" s="14"/>
      <c r="B593" s="14"/>
      <c r="C593" s="15"/>
      <c r="D593" s="14"/>
      <c r="E593" s="14"/>
      <c r="F593" s="14"/>
      <c r="G593" s="14"/>
      <c r="H593" s="9" t="str">
        <f aca="false">IF($A593="","",IF(COUNTIF($A$2:$A$3001,$A593)&gt;1,"DUPLICATE",""))</f>
        <v/>
      </c>
    </row>
    <row r="594" customFormat="false" ht="15" hidden="false" customHeight="false" outlineLevel="0" collapsed="false">
      <c r="A594" s="14"/>
      <c r="B594" s="14"/>
      <c r="C594" s="15"/>
      <c r="D594" s="14"/>
      <c r="E594" s="14"/>
      <c r="F594" s="14"/>
      <c r="G594" s="14"/>
      <c r="H594" s="9" t="str">
        <f aca="false">IF($A594="","",IF(COUNTIF($A$2:$A$3001,$A594)&gt;1,"DUPLICATE",""))</f>
        <v/>
      </c>
    </row>
    <row r="595" customFormat="false" ht="15" hidden="false" customHeight="false" outlineLevel="0" collapsed="false">
      <c r="A595" s="14"/>
      <c r="B595" s="14"/>
      <c r="C595" s="15"/>
      <c r="D595" s="14"/>
      <c r="E595" s="14"/>
      <c r="F595" s="14"/>
      <c r="G595" s="14"/>
      <c r="H595" s="9" t="str">
        <f aca="false">IF($A595="","",IF(COUNTIF($A$2:$A$3001,$A595)&gt;1,"DUPLICATE",""))</f>
        <v/>
      </c>
    </row>
    <row r="596" customFormat="false" ht="15" hidden="false" customHeight="false" outlineLevel="0" collapsed="false">
      <c r="A596" s="14"/>
      <c r="B596" s="14"/>
      <c r="C596" s="15"/>
      <c r="D596" s="14"/>
      <c r="E596" s="14"/>
      <c r="F596" s="14"/>
      <c r="G596" s="14"/>
      <c r="H596" s="9" t="str">
        <f aca="false">IF($A596="","",IF(COUNTIF($A$2:$A$3001,$A596)&gt;1,"DUPLICATE",""))</f>
        <v/>
      </c>
    </row>
    <row r="597" customFormat="false" ht="15" hidden="false" customHeight="false" outlineLevel="0" collapsed="false">
      <c r="A597" s="14"/>
      <c r="B597" s="14"/>
      <c r="C597" s="15"/>
      <c r="D597" s="14"/>
      <c r="E597" s="14"/>
      <c r="F597" s="14"/>
      <c r="G597" s="14"/>
      <c r="H597" s="9" t="str">
        <f aca="false">IF($A597="","",IF(COUNTIF($A$2:$A$3001,$A597)&gt;1,"DUPLICATE",""))</f>
        <v/>
      </c>
    </row>
    <row r="598" customFormat="false" ht="15" hidden="false" customHeight="false" outlineLevel="0" collapsed="false">
      <c r="A598" s="14"/>
      <c r="B598" s="14"/>
      <c r="C598" s="15"/>
      <c r="D598" s="14"/>
      <c r="E598" s="14"/>
      <c r="F598" s="14"/>
      <c r="G598" s="14"/>
      <c r="H598" s="9" t="str">
        <f aca="false">IF($A598="","",IF(COUNTIF($A$2:$A$3001,$A598)&gt;1,"DUPLICATE",""))</f>
        <v/>
      </c>
    </row>
    <row r="599" customFormat="false" ht="15" hidden="false" customHeight="false" outlineLevel="0" collapsed="false">
      <c r="A599" s="14"/>
      <c r="B599" s="14"/>
      <c r="C599" s="15"/>
      <c r="D599" s="14"/>
      <c r="E599" s="14"/>
      <c r="F599" s="14"/>
      <c r="G599" s="14"/>
      <c r="H599" s="9" t="str">
        <f aca="false">IF($A599="","",IF(COUNTIF($A$2:$A$3001,$A599)&gt;1,"DUPLICATE",""))</f>
        <v/>
      </c>
    </row>
    <row r="600" customFormat="false" ht="15" hidden="false" customHeight="false" outlineLevel="0" collapsed="false">
      <c r="A600" s="14"/>
      <c r="B600" s="14"/>
      <c r="C600" s="15"/>
      <c r="D600" s="14"/>
      <c r="E600" s="14"/>
      <c r="F600" s="14"/>
      <c r="G600" s="14"/>
      <c r="H600" s="9" t="str">
        <f aca="false">IF($A600="","",IF(COUNTIF($A$2:$A$3001,$A600)&gt;1,"DUPLICATE",""))</f>
        <v/>
      </c>
    </row>
    <row r="601" customFormat="false" ht="15" hidden="false" customHeight="false" outlineLevel="0" collapsed="false">
      <c r="A601" s="14"/>
      <c r="B601" s="14"/>
      <c r="C601" s="15"/>
      <c r="D601" s="14"/>
      <c r="E601" s="14"/>
      <c r="F601" s="14"/>
      <c r="G601" s="14"/>
      <c r="H601" s="9" t="str">
        <f aca="false">IF($A601="","",IF(COUNTIF($A$2:$A$3001,$A601)&gt;1,"DUPLICATE",""))</f>
        <v/>
      </c>
    </row>
    <row r="602" customFormat="false" ht="15" hidden="false" customHeight="false" outlineLevel="0" collapsed="false">
      <c r="A602" s="14"/>
      <c r="B602" s="14"/>
      <c r="C602" s="15"/>
      <c r="D602" s="14"/>
      <c r="E602" s="14"/>
      <c r="F602" s="14"/>
      <c r="G602" s="14"/>
      <c r="H602" s="9" t="str">
        <f aca="false">IF($A602="","",IF(COUNTIF($A$2:$A$3001,$A602)&gt;1,"DUPLICATE",""))</f>
        <v/>
      </c>
    </row>
    <row r="603" customFormat="false" ht="15" hidden="false" customHeight="false" outlineLevel="0" collapsed="false">
      <c r="A603" s="14"/>
      <c r="B603" s="14"/>
      <c r="C603" s="15"/>
      <c r="D603" s="14"/>
      <c r="E603" s="14"/>
      <c r="F603" s="14"/>
      <c r="G603" s="14"/>
      <c r="H603" s="9" t="str">
        <f aca="false">IF($A603="","",IF(COUNTIF($A$2:$A$3001,$A603)&gt;1,"DUPLICATE",""))</f>
        <v/>
      </c>
    </row>
    <row r="604" customFormat="false" ht="15" hidden="false" customHeight="false" outlineLevel="0" collapsed="false">
      <c r="A604" s="14"/>
      <c r="B604" s="14"/>
      <c r="C604" s="15"/>
      <c r="D604" s="14"/>
      <c r="E604" s="14"/>
      <c r="F604" s="14"/>
      <c r="G604" s="14"/>
      <c r="H604" s="9" t="str">
        <f aca="false">IF($A604="","",IF(COUNTIF($A$2:$A$3001,$A604)&gt;1,"DUPLICATE",""))</f>
        <v/>
      </c>
    </row>
    <row r="605" customFormat="false" ht="15" hidden="false" customHeight="false" outlineLevel="0" collapsed="false">
      <c r="A605" s="14"/>
      <c r="B605" s="14"/>
      <c r="C605" s="15"/>
      <c r="D605" s="14"/>
      <c r="E605" s="14"/>
      <c r="F605" s="14"/>
      <c r="G605" s="14"/>
      <c r="H605" s="9" t="str">
        <f aca="false">IF($A605="","",IF(COUNTIF($A$2:$A$3001,$A605)&gt;1,"DUPLICATE",""))</f>
        <v/>
      </c>
    </row>
    <row r="606" customFormat="false" ht="15" hidden="false" customHeight="false" outlineLevel="0" collapsed="false">
      <c r="A606" s="14"/>
      <c r="B606" s="14"/>
      <c r="C606" s="15"/>
      <c r="D606" s="14"/>
      <c r="E606" s="14"/>
      <c r="F606" s="14"/>
      <c r="G606" s="14"/>
      <c r="H606" s="9" t="str">
        <f aca="false">IF($A606="","",IF(COUNTIF($A$2:$A$3001,$A606)&gt;1,"DUPLICATE",""))</f>
        <v/>
      </c>
    </row>
    <row r="607" customFormat="false" ht="15" hidden="false" customHeight="false" outlineLevel="0" collapsed="false">
      <c r="A607" s="14"/>
      <c r="B607" s="14"/>
      <c r="C607" s="15"/>
      <c r="D607" s="14"/>
      <c r="E607" s="14"/>
      <c r="F607" s="14"/>
      <c r="G607" s="14"/>
      <c r="H607" s="9" t="str">
        <f aca="false">IF($A607="","",IF(COUNTIF($A$2:$A$3001,$A607)&gt;1,"DUPLICATE",""))</f>
        <v/>
      </c>
    </row>
    <row r="608" customFormat="false" ht="15" hidden="false" customHeight="false" outlineLevel="0" collapsed="false">
      <c r="A608" s="14"/>
      <c r="B608" s="14"/>
      <c r="C608" s="15"/>
      <c r="D608" s="14"/>
      <c r="E608" s="14"/>
      <c r="F608" s="14"/>
      <c r="G608" s="14"/>
      <c r="H608" s="9" t="str">
        <f aca="false">IF($A608="","",IF(COUNTIF($A$2:$A$3001,$A608)&gt;1,"DUPLICATE",""))</f>
        <v/>
      </c>
    </row>
    <row r="609" customFormat="false" ht="15" hidden="false" customHeight="false" outlineLevel="0" collapsed="false">
      <c r="A609" s="14"/>
      <c r="B609" s="14"/>
      <c r="C609" s="15"/>
      <c r="D609" s="14"/>
      <c r="E609" s="14"/>
      <c r="F609" s="14"/>
      <c r="G609" s="14"/>
      <c r="H609" s="9" t="str">
        <f aca="false">IF($A609="","",IF(COUNTIF($A$2:$A$3001,$A609)&gt;1,"DUPLICATE",""))</f>
        <v/>
      </c>
    </row>
    <row r="610" customFormat="false" ht="15" hidden="false" customHeight="false" outlineLevel="0" collapsed="false">
      <c r="A610" s="14"/>
      <c r="B610" s="14"/>
      <c r="C610" s="15"/>
      <c r="D610" s="14"/>
      <c r="E610" s="14"/>
      <c r="F610" s="14"/>
      <c r="G610" s="14"/>
      <c r="H610" s="9" t="str">
        <f aca="false">IF($A610="","",IF(COUNTIF($A$2:$A$3001,$A610)&gt;1,"DUPLICATE",""))</f>
        <v/>
      </c>
    </row>
    <row r="611" customFormat="false" ht="15" hidden="false" customHeight="false" outlineLevel="0" collapsed="false">
      <c r="A611" s="14"/>
      <c r="B611" s="14"/>
      <c r="C611" s="15"/>
      <c r="D611" s="14"/>
      <c r="E611" s="14"/>
      <c r="F611" s="14"/>
      <c r="G611" s="14"/>
      <c r="H611" s="9" t="str">
        <f aca="false">IF($A611="","",IF(COUNTIF($A$2:$A$3001,$A611)&gt;1,"DUPLICATE",""))</f>
        <v/>
      </c>
    </row>
    <row r="612" customFormat="false" ht="15" hidden="false" customHeight="false" outlineLevel="0" collapsed="false">
      <c r="A612" s="14"/>
      <c r="B612" s="14"/>
      <c r="C612" s="15"/>
      <c r="D612" s="14"/>
      <c r="E612" s="14"/>
      <c r="F612" s="14"/>
      <c r="G612" s="14"/>
      <c r="H612" s="9" t="str">
        <f aca="false">IF($A612="","",IF(COUNTIF($A$2:$A$3001,$A612)&gt;1,"DUPLICATE",""))</f>
        <v/>
      </c>
    </row>
    <row r="613" customFormat="false" ht="15" hidden="false" customHeight="false" outlineLevel="0" collapsed="false">
      <c r="A613" s="14"/>
      <c r="B613" s="14"/>
      <c r="C613" s="15"/>
      <c r="D613" s="14"/>
      <c r="E613" s="14"/>
      <c r="F613" s="14"/>
      <c r="G613" s="14"/>
      <c r="H613" s="9" t="str">
        <f aca="false">IF($A613="","",IF(COUNTIF($A$2:$A$3001,$A613)&gt;1,"DUPLICATE",""))</f>
        <v/>
      </c>
    </row>
    <row r="614" customFormat="false" ht="15" hidden="false" customHeight="false" outlineLevel="0" collapsed="false">
      <c r="A614" s="14"/>
      <c r="B614" s="14"/>
      <c r="C614" s="15"/>
      <c r="D614" s="14"/>
      <c r="E614" s="14"/>
      <c r="F614" s="14"/>
      <c r="G614" s="14"/>
      <c r="H614" s="9" t="str">
        <f aca="false">IF($A614="","",IF(COUNTIF($A$2:$A$3001,$A614)&gt;1,"DUPLICATE",""))</f>
        <v/>
      </c>
    </row>
    <row r="615" customFormat="false" ht="15" hidden="false" customHeight="false" outlineLevel="0" collapsed="false">
      <c r="A615" s="14"/>
      <c r="B615" s="14"/>
      <c r="C615" s="15"/>
      <c r="D615" s="14"/>
      <c r="E615" s="14"/>
      <c r="F615" s="14"/>
      <c r="G615" s="14"/>
      <c r="H615" s="9" t="str">
        <f aca="false">IF($A615="","",IF(COUNTIF($A$2:$A$3001,$A615)&gt;1,"DUPLICATE",""))</f>
        <v/>
      </c>
    </row>
    <row r="616" customFormat="false" ht="15" hidden="false" customHeight="false" outlineLevel="0" collapsed="false">
      <c r="A616" s="14"/>
      <c r="B616" s="14"/>
      <c r="C616" s="15"/>
      <c r="D616" s="14"/>
      <c r="E616" s="14"/>
      <c r="F616" s="14"/>
      <c r="G616" s="14"/>
      <c r="H616" s="9" t="str">
        <f aca="false">IF($A616="","",IF(COUNTIF($A$2:$A$3001,$A616)&gt;1,"DUPLICATE",""))</f>
        <v/>
      </c>
    </row>
    <row r="617" customFormat="false" ht="15" hidden="false" customHeight="false" outlineLevel="0" collapsed="false">
      <c r="A617" s="14"/>
      <c r="B617" s="14"/>
      <c r="C617" s="15"/>
      <c r="D617" s="14"/>
      <c r="E617" s="14"/>
      <c r="F617" s="14"/>
      <c r="G617" s="14"/>
      <c r="H617" s="9" t="str">
        <f aca="false">IF($A617="","",IF(COUNTIF($A$2:$A$3001,$A617)&gt;1,"DUPLICATE",""))</f>
        <v/>
      </c>
    </row>
    <row r="618" customFormat="false" ht="15" hidden="false" customHeight="false" outlineLevel="0" collapsed="false">
      <c r="A618" s="14"/>
      <c r="B618" s="14"/>
      <c r="C618" s="15"/>
      <c r="D618" s="14"/>
      <c r="E618" s="14"/>
      <c r="F618" s="14"/>
      <c r="G618" s="14"/>
      <c r="H618" s="9" t="str">
        <f aca="false">IF($A618="","",IF(COUNTIF($A$2:$A$3001,$A618)&gt;1,"DUPLICATE",""))</f>
        <v/>
      </c>
    </row>
    <row r="619" customFormat="false" ht="15" hidden="false" customHeight="false" outlineLevel="0" collapsed="false">
      <c r="A619" s="14"/>
      <c r="B619" s="14"/>
      <c r="C619" s="15"/>
      <c r="D619" s="14"/>
      <c r="E619" s="14"/>
      <c r="F619" s="14"/>
      <c r="G619" s="14"/>
      <c r="H619" s="9" t="str">
        <f aca="false">IF($A619="","",IF(COUNTIF($A$2:$A$3001,$A619)&gt;1,"DUPLICATE",""))</f>
        <v/>
      </c>
    </row>
    <row r="620" customFormat="false" ht="15" hidden="false" customHeight="false" outlineLevel="0" collapsed="false">
      <c r="A620" s="14"/>
      <c r="B620" s="14"/>
      <c r="C620" s="15"/>
      <c r="D620" s="14"/>
      <c r="E620" s="14"/>
      <c r="F620" s="14"/>
      <c r="G620" s="14"/>
      <c r="H620" s="9" t="str">
        <f aca="false">IF($A620="","",IF(COUNTIF($A$2:$A$3001,$A620)&gt;1,"DUPLICATE",""))</f>
        <v/>
      </c>
    </row>
    <row r="621" customFormat="false" ht="15" hidden="false" customHeight="false" outlineLevel="0" collapsed="false">
      <c r="A621" s="14"/>
      <c r="B621" s="14"/>
      <c r="C621" s="15"/>
      <c r="D621" s="14"/>
      <c r="E621" s="14"/>
      <c r="F621" s="14"/>
      <c r="G621" s="14"/>
      <c r="H621" s="9" t="str">
        <f aca="false">IF($A621="","",IF(COUNTIF($A$2:$A$3001,$A621)&gt;1,"DUPLICATE",""))</f>
        <v/>
      </c>
    </row>
    <row r="622" customFormat="false" ht="15" hidden="false" customHeight="false" outlineLevel="0" collapsed="false">
      <c r="A622" s="14"/>
      <c r="B622" s="14"/>
      <c r="C622" s="15"/>
      <c r="D622" s="14"/>
      <c r="E622" s="14"/>
      <c r="F622" s="14"/>
      <c r="G622" s="14"/>
      <c r="H622" s="9" t="str">
        <f aca="false">IF($A622="","",IF(COUNTIF($A$2:$A$3001,$A622)&gt;1,"DUPLICATE",""))</f>
        <v/>
      </c>
    </row>
    <row r="623" customFormat="false" ht="15" hidden="false" customHeight="false" outlineLevel="0" collapsed="false">
      <c r="A623" s="14"/>
      <c r="B623" s="14"/>
      <c r="C623" s="15"/>
      <c r="D623" s="14"/>
      <c r="E623" s="14"/>
      <c r="F623" s="14"/>
      <c r="G623" s="14"/>
      <c r="H623" s="9" t="str">
        <f aca="false">IF($A623="","",IF(COUNTIF($A$2:$A$3001,$A623)&gt;1,"DUPLICATE",""))</f>
        <v/>
      </c>
    </row>
    <row r="624" customFormat="false" ht="15" hidden="false" customHeight="false" outlineLevel="0" collapsed="false">
      <c r="A624" s="14"/>
      <c r="B624" s="14"/>
      <c r="C624" s="15"/>
      <c r="D624" s="14"/>
      <c r="E624" s="14"/>
      <c r="F624" s="14"/>
      <c r="G624" s="14"/>
      <c r="H624" s="9" t="str">
        <f aca="false">IF($A624="","",IF(COUNTIF($A$2:$A$3001,$A624)&gt;1,"DUPLICATE",""))</f>
        <v/>
      </c>
    </row>
    <row r="625" customFormat="false" ht="15" hidden="false" customHeight="false" outlineLevel="0" collapsed="false">
      <c r="A625" s="14"/>
      <c r="B625" s="14"/>
      <c r="C625" s="15"/>
      <c r="D625" s="14"/>
      <c r="E625" s="14"/>
      <c r="F625" s="14"/>
      <c r="G625" s="14"/>
      <c r="H625" s="9" t="str">
        <f aca="false">IF($A625="","",IF(COUNTIF($A$2:$A$3001,$A625)&gt;1,"DUPLICATE",""))</f>
        <v/>
      </c>
    </row>
    <row r="626" customFormat="false" ht="15" hidden="false" customHeight="false" outlineLevel="0" collapsed="false">
      <c r="A626" s="14"/>
      <c r="B626" s="14"/>
      <c r="C626" s="15"/>
      <c r="D626" s="14"/>
      <c r="E626" s="14"/>
      <c r="F626" s="14"/>
      <c r="G626" s="14"/>
      <c r="H626" s="9" t="str">
        <f aca="false">IF($A626="","",IF(COUNTIF($A$2:$A$3001,$A626)&gt;1,"DUPLICATE",""))</f>
        <v/>
      </c>
    </row>
    <row r="627" customFormat="false" ht="15" hidden="false" customHeight="false" outlineLevel="0" collapsed="false">
      <c r="A627" s="14"/>
      <c r="B627" s="14"/>
      <c r="C627" s="15"/>
      <c r="D627" s="14"/>
      <c r="E627" s="14"/>
      <c r="F627" s="14"/>
      <c r="G627" s="14"/>
      <c r="H627" s="9" t="str">
        <f aca="false">IF($A627="","",IF(COUNTIF($A$2:$A$3001,$A627)&gt;1,"DUPLICATE",""))</f>
        <v/>
      </c>
    </row>
    <row r="628" customFormat="false" ht="15" hidden="false" customHeight="false" outlineLevel="0" collapsed="false">
      <c r="A628" s="14"/>
      <c r="B628" s="14"/>
      <c r="C628" s="15"/>
      <c r="D628" s="14"/>
      <c r="E628" s="14"/>
      <c r="F628" s="14"/>
      <c r="G628" s="14"/>
      <c r="H628" s="9" t="str">
        <f aca="false">IF($A628="","",IF(COUNTIF($A$2:$A$3001,$A628)&gt;1,"DUPLICATE",""))</f>
        <v/>
      </c>
    </row>
    <row r="629" customFormat="false" ht="15" hidden="false" customHeight="false" outlineLevel="0" collapsed="false">
      <c r="A629" s="14"/>
      <c r="B629" s="14"/>
      <c r="C629" s="15"/>
      <c r="D629" s="14"/>
      <c r="E629" s="14"/>
      <c r="F629" s="14"/>
      <c r="G629" s="14"/>
      <c r="H629" s="9" t="str">
        <f aca="false">IF($A629="","",IF(COUNTIF($A$2:$A$3001,$A629)&gt;1,"DUPLICATE",""))</f>
        <v/>
      </c>
    </row>
    <row r="630" customFormat="false" ht="15" hidden="false" customHeight="false" outlineLevel="0" collapsed="false">
      <c r="A630" s="14"/>
      <c r="B630" s="14"/>
      <c r="C630" s="15"/>
      <c r="D630" s="14"/>
      <c r="E630" s="14"/>
      <c r="F630" s="14"/>
      <c r="G630" s="14"/>
      <c r="H630" s="9" t="str">
        <f aca="false">IF($A630="","",IF(COUNTIF($A$2:$A$3001,$A630)&gt;1,"DUPLICATE",""))</f>
        <v/>
      </c>
    </row>
    <row r="631" customFormat="false" ht="15" hidden="false" customHeight="false" outlineLevel="0" collapsed="false">
      <c r="A631" s="14"/>
      <c r="B631" s="14"/>
      <c r="C631" s="15"/>
      <c r="D631" s="14"/>
      <c r="E631" s="14"/>
      <c r="F631" s="14"/>
      <c r="G631" s="14"/>
      <c r="H631" s="9" t="str">
        <f aca="false">IF($A631="","",IF(COUNTIF($A$2:$A$3001,$A631)&gt;1,"DUPLICATE",""))</f>
        <v/>
      </c>
    </row>
    <row r="632" customFormat="false" ht="15" hidden="false" customHeight="false" outlineLevel="0" collapsed="false">
      <c r="A632" s="14"/>
      <c r="B632" s="14"/>
      <c r="C632" s="15"/>
      <c r="D632" s="14"/>
      <c r="E632" s="14"/>
      <c r="F632" s="14"/>
      <c r="G632" s="14"/>
      <c r="H632" s="9" t="str">
        <f aca="false">IF($A632="","",IF(COUNTIF($A$2:$A$3001,$A632)&gt;1,"DUPLICATE",""))</f>
        <v/>
      </c>
    </row>
    <row r="633" customFormat="false" ht="15" hidden="false" customHeight="false" outlineLevel="0" collapsed="false">
      <c r="A633" s="14"/>
      <c r="B633" s="14"/>
      <c r="C633" s="15"/>
      <c r="D633" s="14"/>
      <c r="E633" s="14"/>
      <c r="F633" s="14"/>
      <c r="G633" s="14"/>
      <c r="H633" s="9" t="str">
        <f aca="false">IF($A633="","",IF(COUNTIF($A$2:$A$3001,$A633)&gt;1,"DUPLICATE",""))</f>
        <v/>
      </c>
    </row>
    <row r="634" customFormat="false" ht="15" hidden="false" customHeight="false" outlineLevel="0" collapsed="false">
      <c r="A634" s="14"/>
      <c r="B634" s="14"/>
      <c r="C634" s="15"/>
      <c r="D634" s="14"/>
      <c r="E634" s="14"/>
      <c r="F634" s="14"/>
      <c r="G634" s="14"/>
      <c r="H634" s="9" t="str">
        <f aca="false">IF($A634="","",IF(COUNTIF($A$2:$A$3001,$A634)&gt;1,"DUPLICATE",""))</f>
        <v/>
      </c>
    </row>
    <row r="635" customFormat="false" ht="15" hidden="false" customHeight="false" outlineLevel="0" collapsed="false">
      <c r="A635" s="14"/>
      <c r="B635" s="14"/>
      <c r="C635" s="15"/>
      <c r="D635" s="14"/>
      <c r="E635" s="14"/>
      <c r="F635" s="14"/>
      <c r="G635" s="14"/>
      <c r="H635" s="9" t="str">
        <f aca="false">IF($A635="","",IF(COUNTIF($A$2:$A$3001,$A635)&gt;1,"DUPLICATE",""))</f>
        <v/>
      </c>
    </row>
    <row r="636" customFormat="false" ht="15" hidden="false" customHeight="false" outlineLevel="0" collapsed="false">
      <c r="A636" s="14"/>
      <c r="B636" s="14"/>
      <c r="C636" s="15"/>
      <c r="D636" s="14"/>
      <c r="E636" s="14"/>
      <c r="F636" s="14"/>
      <c r="G636" s="14"/>
      <c r="H636" s="9" t="str">
        <f aca="false">IF($A636="","",IF(COUNTIF($A$2:$A$3001,$A636)&gt;1,"DUPLICATE",""))</f>
        <v/>
      </c>
    </row>
    <row r="637" customFormat="false" ht="15" hidden="false" customHeight="false" outlineLevel="0" collapsed="false">
      <c r="A637" s="14"/>
      <c r="B637" s="14"/>
      <c r="C637" s="15"/>
      <c r="D637" s="14"/>
      <c r="E637" s="14"/>
      <c r="F637" s="14"/>
      <c r="G637" s="14"/>
      <c r="H637" s="9" t="str">
        <f aca="false">IF($A637="","",IF(COUNTIF($A$2:$A$3001,$A637)&gt;1,"DUPLICATE",""))</f>
        <v/>
      </c>
    </row>
    <row r="638" customFormat="false" ht="15" hidden="false" customHeight="false" outlineLevel="0" collapsed="false">
      <c r="A638" s="14"/>
      <c r="B638" s="14"/>
      <c r="C638" s="15"/>
      <c r="D638" s="14"/>
      <c r="E638" s="14"/>
      <c r="F638" s="14"/>
      <c r="G638" s="14"/>
      <c r="H638" s="9" t="str">
        <f aca="false">IF($A638="","",IF(COUNTIF($A$2:$A$3001,$A638)&gt;1,"DUPLICATE",""))</f>
        <v/>
      </c>
    </row>
    <row r="639" customFormat="false" ht="15" hidden="false" customHeight="false" outlineLevel="0" collapsed="false">
      <c r="A639" s="14"/>
      <c r="B639" s="14"/>
      <c r="C639" s="15"/>
      <c r="D639" s="14"/>
      <c r="E639" s="14"/>
      <c r="F639" s="14"/>
      <c r="G639" s="14"/>
      <c r="H639" s="9" t="str">
        <f aca="false">IF($A639="","",IF(COUNTIF($A$2:$A$3001,$A639)&gt;1,"DUPLICATE",""))</f>
        <v/>
      </c>
    </row>
    <row r="640" customFormat="false" ht="15" hidden="false" customHeight="false" outlineLevel="0" collapsed="false">
      <c r="A640" s="14"/>
      <c r="B640" s="14"/>
      <c r="C640" s="15"/>
      <c r="D640" s="14"/>
      <c r="E640" s="14"/>
      <c r="F640" s="14"/>
      <c r="G640" s="14"/>
      <c r="H640" s="9" t="str">
        <f aca="false">IF($A640="","",IF(COUNTIF($A$2:$A$3001,$A640)&gt;1,"DUPLICATE",""))</f>
        <v/>
      </c>
    </row>
    <row r="641" customFormat="false" ht="15" hidden="false" customHeight="false" outlineLevel="0" collapsed="false">
      <c r="A641" s="14"/>
      <c r="B641" s="14"/>
      <c r="C641" s="15"/>
      <c r="D641" s="14"/>
      <c r="E641" s="14"/>
      <c r="F641" s="14"/>
      <c r="G641" s="14"/>
      <c r="H641" s="9" t="str">
        <f aca="false">IF($A641="","",IF(COUNTIF($A$2:$A$3001,$A641)&gt;1,"DUPLICATE",""))</f>
        <v/>
      </c>
    </row>
    <row r="642" customFormat="false" ht="15" hidden="false" customHeight="false" outlineLevel="0" collapsed="false">
      <c r="A642" s="14"/>
      <c r="B642" s="14"/>
      <c r="C642" s="15"/>
      <c r="D642" s="14"/>
      <c r="E642" s="14"/>
      <c r="F642" s="14"/>
      <c r="G642" s="14"/>
      <c r="H642" s="9" t="str">
        <f aca="false">IF($A642="","",IF(COUNTIF($A$2:$A$3001,$A642)&gt;1,"DUPLICATE",""))</f>
        <v/>
      </c>
    </row>
    <row r="643" customFormat="false" ht="15" hidden="false" customHeight="false" outlineLevel="0" collapsed="false">
      <c r="A643" s="14"/>
      <c r="B643" s="14"/>
      <c r="C643" s="15"/>
      <c r="D643" s="14"/>
      <c r="E643" s="14"/>
      <c r="F643" s="14"/>
      <c r="G643" s="14"/>
      <c r="H643" s="9" t="str">
        <f aca="false">IF($A643="","",IF(COUNTIF($A$2:$A$3001,$A643)&gt;1,"DUPLICATE",""))</f>
        <v/>
      </c>
    </row>
    <row r="644" customFormat="false" ht="15" hidden="false" customHeight="false" outlineLevel="0" collapsed="false">
      <c r="A644" s="14"/>
      <c r="B644" s="14"/>
      <c r="C644" s="15"/>
      <c r="D644" s="14"/>
      <c r="E644" s="14"/>
      <c r="F644" s="14"/>
      <c r="G644" s="14"/>
      <c r="H644" s="9" t="str">
        <f aca="false">IF($A644="","",IF(COUNTIF($A$2:$A$3001,$A644)&gt;1,"DUPLICATE",""))</f>
        <v/>
      </c>
    </row>
    <row r="645" customFormat="false" ht="15" hidden="false" customHeight="false" outlineLevel="0" collapsed="false">
      <c r="A645" s="14"/>
      <c r="B645" s="14"/>
      <c r="C645" s="15"/>
      <c r="D645" s="14"/>
      <c r="E645" s="14"/>
      <c r="F645" s="14"/>
      <c r="G645" s="14"/>
      <c r="H645" s="9" t="str">
        <f aca="false">IF($A645="","",IF(COUNTIF($A$2:$A$3001,$A645)&gt;1,"DUPLICATE",""))</f>
        <v/>
      </c>
    </row>
    <row r="646" customFormat="false" ht="15" hidden="false" customHeight="false" outlineLevel="0" collapsed="false">
      <c r="A646" s="14"/>
      <c r="B646" s="14"/>
      <c r="C646" s="15"/>
      <c r="D646" s="14"/>
      <c r="E646" s="14"/>
      <c r="F646" s="14"/>
      <c r="G646" s="14"/>
      <c r="H646" s="9" t="str">
        <f aca="false">IF($A646="","",IF(COUNTIF($A$2:$A$3001,$A646)&gt;1,"DUPLICATE",""))</f>
        <v/>
      </c>
    </row>
    <row r="647" customFormat="false" ht="15" hidden="false" customHeight="false" outlineLevel="0" collapsed="false">
      <c r="A647" s="14"/>
      <c r="B647" s="14"/>
      <c r="C647" s="15"/>
      <c r="D647" s="14"/>
      <c r="E647" s="14"/>
      <c r="F647" s="14"/>
      <c r="G647" s="14"/>
      <c r="H647" s="9" t="str">
        <f aca="false">IF($A647="","",IF(COUNTIF($A$2:$A$3001,$A647)&gt;1,"DUPLICATE",""))</f>
        <v/>
      </c>
    </row>
    <row r="648" customFormat="false" ht="15" hidden="false" customHeight="false" outlineLevel="0" collapsed="false">
      <c r="A648" s="14"/>
      <c r="B648" s="14"/>
      <c r="C648" s="15"/>
      <c r="D648" s="14"/>
      <c r="E648" s="14"/>
      <c r="F648" s="14"/>
      <c r="G648" s="14"/>
      <c r="H648" s="9" t="str">
        <f aca="false">IF($A648="","",IF(COUNTIF($A$2:$A$3001,$A648)&gt;1,"DUPLICATE",""))</f>
        <v/>
      </c>
    </row>
    <row r="649" customFormat="false" ht="15" hidden="false" customHeight="false" outlineLevel="0" collapsed="false">
      <c r="A649" s="14"/>
      <c r="B649" s="14"/>
      <c r="C649" s="15"/>
      <c r="D649" s="14"/>
      <c r="E649" s="14"/>
      <c r="F649" s="14"/>
      <c r="G649" s="14"/>
      <c r="H649" s="9" t="str">
        <f aca="false">IF($A649="","",IF(COUNTIF($A$2:$A$3001,$A649)&gt;1,"DUPLICATE",""))</f>
        <v/>
      </c>
    </row>
    <row r="650" customFormat="false" ht="15" hidden="false" customHeight="false" outlineLevel="0" collapsed="false">
      <c r="A650" s="14"/>
      <c r="B650" s="14"/>
      <c r="C650" s="15"/>
      <c r="D650" s="14"/>
      <c r="E650" s="14"/>
      <c r="F650" s="14"/>
      <c r="G650" s="14"/>
      <c r="H650" s="9" t="str">
        <f aca="false">IF($A650="","",IF(COUNTIF($A$2:$A$3001,$A650)&gt;1,"DUPLICATE",""))</f>
        <v/>
      </c>
    </row>
    <row r="651" customFormat="false" ht="15" hidden="false" customHeight="false" outlineLevel="0" collapsed="false">
      <c r="A651" s="14"/>
      <c r="B651" s="14"/>
      <c r="C651" s="15"/>
      <c r="D651" s="14"/>
      <c r="E651" s="14"/>
      <c r="F651" s="14"/>
      <c r="G651" s="14"/>
      <c r="H651" s="9" t="str">
        <f aca="false">IF($A651="","",IF(COUNTIF($A$2:$A$3001,$A651)&gt;1,"DUPLICATE",""))</f>
        <v/>
      </c>
    </row>
    <row r="652" customFormat="false" ht="15" hidden="false" customHeight="false" outlineLevel="0" collapsed="false">
      <c r="A652" s="14"/>
      <c r="B652" s="14"/>
      <c r="C652" s="15"/>
      <c r="D652" s="14"/>
      <c r="E652" s="14"/>
      <c r="F652" s="14"/>
      <c r="G652" s="14"/>
      <c r="H652" s="9" t="str">
        <f aca="false">IF($A652="","",IF(COUNTIF($A$2:$A$3001,$A652)&gt;1,"DUPLICATE",""))</f>
        <v/>
      </c>
    </row>
    <row r="653" customFormat="false" ht="15" hidden="false" customHeight="false" outlineLevel="0" collapsed="false">
      <c r="A653" s="14"/>
      <c r="B653" s="14"/>
      <c r="C653" s="15"/>
      <c r="D653" s="14"/>
      <c r="E653" s="14"/>
      <c r="F653" s="14"/>
      <c r="G653" s="14"/>
      <c r="H653" s="9" t="str">
        <f aca="false">IF($A653="","",IF(COUNTIF($A$2:$A$3001,$A653)&gt;1,"DUPLICATE",""))</f>
        <v/>
      </c>
    </row>
    <row r="654" customFormat="false" ht="15" hidden="false" customHeight="false" outlineLevel="0" collapsed="false">
      <c r="A654" s="14"/>
      <c r="B654" s="14"/>
      <c r="C654" s="15"/>
      <c r="D654" s="14"/>
      <c r="E654" s="14"/>
      <c r="F654" s="14"/>
      <c r="G654" s="14"/>
      <c r="H654" s="9" t="str">
        <f aca="false">IF($A654="","",IF(COUNTIF($A$2:$A$3001,$A654)&gt;1,"DUPLICATE",""))</f>
        <v/>
      </c>
    </row>
    <row r="655" customFormat="false" ht="15" hidden="false" customHeight="false" outlineLevel="0" collapsed="false">
      <c r="A655" s="14"/>
      <c r="B655" s="14"/>
      <c r="C655" s="15"/>
      <c r="D655" s="14"/>
      <c r="E655" s="14"/>
      <c r="F655" s="14"/>
      <c r="G655" s="14"/>
      <c r="H655" s="9" t="str">
        <f aca="false">IF($A655="","",IF(COUNTIF($A$2:$A$3001,$A655)&gt;1,"DUPLICATE",""))</f>
        <v/>
      </c>
    </row>
    <row r="656" customFormat="false" ht="15" hidden="false" customHeight="false" outlineLevel="0" collapsed="false">
      <c r="A656" s="14"/>
      <c r="B656" s="14"/>
      <c r="C656" s="15"/>
      <c r="D656" s="14"/>
      <c r="E656" s="14"/>
      <c r="F656" s="14"/>
      <c r="G656" s="14"/>
      <c r="H656" s="9" t="str">
        <f aca="false">IF($A656="","",IF(COUNTIF($A$2:$A$3001,$A656)&gt;1,"DUPLICATE",""))</f>
        <v/>
      </c>
    </row>
    <row r="657" customFormat="false" ht="15" hidden="false" customHeight="false" outlineLevel="0" collapsed="false">
      <c r="A657" s="14"/>
      <c r="B657" s="14"/>
      <c r="C657" s="15"/>
      <c r="D657" s="14"/>
      <c r="E657" s="14"/>
      <c r="F657" s="14"/>
      <c r="G657" s="14"/>
      <c r="H657" s="9" t="str">
        <f aca="false">IF($A657="","",IF(COUNTIF($A$2:$A$3001,$A657)&gt;1,"DUPLICATE",""))</f>
        <v/>
      </c>
    </row>
    <row r="658" customFormat="false" ht="15" hidden="false" customHeight="false" outlineLevel="0" collapsed="false">
      <c r="A658" s="14"/>
      <c r="B658" s="14"/>
      <c r="C658" s="15"/>
      <c r="D658" s="14"/>
      <c r="E658" s="14"/>
      <c r="F658" s="14"/>
      <c r="G658" s="14"/>
      <c r="H658" s="9" t="str">
        <f aca="false">IF($A658="","",IF(COUNTIF($A$2:$A$3001,$A658)&gt;1,"DUPLICATE",""))</f>
        <v/>
      </c>
    </row>
    <row r="659" customFormat="false" ht="15" hidden="false" customHeight="false" outlineLevel="0" collapsed="false">
      <c r="A659" s="14"/>
      <c r="B659" s="14"/>
      <c r="C659" s="15"/>
      <c r="D659" s="14"/>
      <c r="E659" s="14"/>
      <c r="F659" s="14"/>
      <c r="G659" s="14"/>
      <c r="H659" s="9" t="str">
        <f aca="false">IF($A659="","",IF(COUNTIF($A$2:$A$3001,$A659)&gt;1,"DUPLICATE",""))</f>
        <v/>
      </c>
    </row>
    <row r="660" customFormat="false" ht="15" hidden="false" customHeight="false" outlineLevel="0" collapsed="false">
      <c r="A660" s="14"/>
      <c r="B660" s="14"/>
      <c r="C660" s="15"/>
      <c r="D660" s="14"/>
      <c r="E660" s="14"/>
      <c r="F660" s="14"/>
      <c r="G660" s="14"/>
      <c r="H660" s="9" t="str">
        <f aca="false">IF($A660="","",IF(COUNTIF($A$2:$A$3001,$A660)&gt;1,"DUPLICATE",""))</f>
        <v/>
      </c>
    </row>
    <row r="661" customFormat="false" ht="15" hidden="false" customHeight="false" outlineLevel="0" collapsed="false">
      <c r="A661" s="14"/>
      <c r="B661" s="14"/>
      <c r="C661" s="15"/>
      <c r="D661" s="14"/>
      <c r="E661" s="14"/>
      <c r="F661" s="14"/>
      <c r="G661" s="14"/>
      <c r="H661" s="9" t="str">
        <f aca="false">IF($A661="","",IF(COUNTIF($A$2:$A$3001,$A661)&gt;1,"DUPLICATE",""))</f>
        <v/>
      </c>
    </row>
    <row r="662" customFormat="false" ht="15" hidden="false" customHeight="false" outlineLevel="0" collapsed="false">
      <c r="A662" s="14"/>
      <c r="B662" s="14"/>
      <c r="C662" s="15"/>
      <c r="D662" s="14"/>
      <c r="E662" s="14"/>
      <c r="F662" s="14"/>
      <c r="G662" s="14"/>
      <c r="H662" s="9" t="str">
        <f aca="false">IF($A662="","",IF(COUNTIF($A$2:$A$3001,$A662)&gt;1,"DUPLICATE",""))</f>
        <v/>
      </c>
    </row>
    <row r="663" customFormat="false" ht="15" hidden="false" customHeight="false" outlineLevel="0" collapsed="false">
      <c r="A663" s="14"/>
      <c r="B663" s="14"/>
      <c r="C663" s="15"/>
      <c r="D663" s="14"/>
      <c r="E663" s="14"/>
      <c r="F663" s="14"/>
      <c r="G663" s="14"/>
      <c r="H663" s="9" t="str">
        <f aca="false">IF($A663="","",IF(COUNTIF($A$2:$A$3001,$A663)&gt;1,"DUPLICATE",""))</f>
        <v/>
      </c>
    </row>
    <row r="664" customFormat="false" ht="15" hidden="false" customHeight="false" outlineLevel="0" collapsed="false">
      <c r="A664" s="14"/>
      <c r="B664" s="14"/>
      <c r="C664" s="15"/>
      <c r="D664" s="14"/>
      <c r="E664" s="14"/>
      <c r="F664" s="14"/>
      <c r="G664" s="14"/>
      <c r="H664" s="9" t="str">
        <f aca="false">IF($A664="","",IF(COUNTIF($A$2:$A$3001,$A664)&gt;1,"DUPLICATE",""))</f>
        <v/>
      </c>
    </row>
    <row r="665" customFormat="false" ht="15" hidden="false" customHeight="false" outlineLevel="0" collapsed="false">
      <c r="A665" s="14"/>
      <c r="B665" s="14"/>
      <c r="C665" s="15"/>
      <c r="D665" s="14"/>
      <c r="E665" s="14"/>
      <c r="F665" s="14"/>
      <c r="G665" s="14"/>
      <c r="H665" s="9" t="str">
        <f aca="false">IF($A665="","",IF(COUNTIF($A$2:$A$3001,$A665)&gt;1,"DUPLICATE",""))</f>
        <v/>
      </c>
    </row>
    <row r="666" customFormat="false" ht="15" hidden="false" customHeight="false" outlineLevel="0" collapsed="false">
      <c r="A666" s="14"/>
      <c r="B666" s="14"/>
      <c r="C666" s="15"/>
      <c r="D666" s="14"/>
      <c r="E666" s="14"/>
      <c r="F666" s="14"/>
      <c r="G666" s="14"/>
      <c r="H666" s="9" t="str">
        <f aca="false">IF($A666="","",IF(COUNTIF($A$2:$A$3001,$A666)&gt;1,"DUPLICATE",""))</f>
        <v/>
      </c>
    </row>
    <row r="667" customFormat="false" ht="15" hidden="false" customHeight="false" outlineLevel="0" collapsed="false">
      <c r="A667" s="14"/>
      <c r="B667" s="14"/>
      <c r="C667" s="15"/>
      <c r="D667" s="14"/>
      <c r="E667" s="14"/>
      <c r="F667" s="14"/>
      <c r="G667" s="14"/>
      <c r="H667" s="9" t="str">
        <f aca="false">IF($A667="","",IF(COUNTIF($A$2:$A$3001,$A667)&gt;1,"DUPLICATE",""))</f>
        <v/>
      </c>
    </row>
    <row r="668" customFormat="false" ht="15" hidden="false" customHeight="false" outlineLevel="0" collapsed="false">
      <c r="A668" s="14"/>
      <c r="B668" s="14"/>
      <c r="C668" s="15"/>
      <c r="D668" s="14"/>
      <c r="E668" s="14"/>
      <c r="F668" s="14"/>
      <c r="G668" s="14"/>
      <c r="H668" s="9" t="str">
        <f aca="false">IF($A668="","",IF(COUNTIF($A$2:$A$3001,$A668)&gt;1,"DUPLICATE",""))</f>
        <v/>
      </c>
    </row>
    <row r="669" customFormat="false" ht="15" hidden="false" customHeight="false" outlineLevel="0" collapsed="false">
      <c r="A669" s="14"/>
      <c r="B669" s="14"/>
      <c r="C669" s="15"/>
      <c r="D669" s="14"/>
      <c r="E669" s="14"/>
      <c r="F669" s="14"/>
      <c r="G669" s="14"/>
      <c r="H669" s="9" t="str">
        <f aca="false">IF($A669="","",IF(COUNTIF($A$2:$A$3001,$A669)&gt;1,"DUPLICATE",""))</f>
        <v/>
      </c>
    </row>
    <row r="670" customFormat="false" ht="15" hidden="false" customHeight="false" outlineLevel="0" collapsed="false">
      <c r="A670" s="14"/>
      <c r="B670" s="14"/>
      <c r="C670" s="15"/>
      <c r="D670" s="14"/>
      <c r="E670" s="14"/>
      <c r="F670" s="14"/>
      <c r="G670" s="14"/>
      <c r="H670" s="9" t="str">
        <f aca="false">IF($A670="","",IF(COUNTIF($A$2:$A$3001,$A670)&gt;1,"DUPLICATE",""))</f>
        <v/>
      </c>
    </row>
    <row r="671" customFormat="false" ht="15" hidden="false" customHeight="false" outlineLevel="0" collapsed="false">
      <c r="A671" s="14"/>
      <c r="B671" s="14"/>
      <c r="C671" s="15"/>
      <c r="D671" s="14"/>
      <c r="E671" s="14"/>
      <c r="F671" s="14"/>
      <c r="G671" s="14"/>
      <c r="H671" s="9" t="str">
        <f aca="false">IF($A671="","",IF(COUNTIF($A$2:$A$3001,$A671)&gt;1,"DUPLICATE",""))</f>
        <v/>
      </c>
    </row>
    <row r="672" customFormat="false" ht="15" hidden="false" customHeight="false" outlineLevel="0" collapsed="false">
      <c r="A672" s="14"/>
      <c r="B672" s="14"/>
      <c r="C672" s="15"/>
      <c r="D672" s="14"/>
      <c r="E672" s="14"/>
      <c r="F672" s="14"/>
      <c r="G672" s="14"/>
      <c r="H672" s="9" t="str">
        <f aca="false">IF($A672="","",IF(COUNTIF($A$2:$A$3001,$A672)&gt;1,"DUPLICATE",""))</f>
        <v/>
      </c>
    </row>
    <row r="673" customFormat="false" ht="15" hidden="false" customHeight="false" outlineLevel="0" collapsed="false">
      <c r="A673" s="14"/>
      <c r="B673" s="14"/>
      <c r="C673" s="15"/>
      <c r="D673" s="14"/>
      <c r="E673" s="14"/>
      <c r="F673" s="14"/>
      <c r="G673" s="14"/>
      <c r="H673" s="9" t="str">
        <f aca="false">IF($A673="","",IF(COUNTIF($A$2:$A$3001,$A673)&gt;1,"DUPLICATE",""))</f>
        <v/>
      </c>
    </row>
    <row r="674" customFormat="false" ht="15" hidden="false" customHeight="false" outlineLevel="0" collapsed="false">
      <c r="A674" s="14"/>
      <c r="B674" s="14"/>
      <c r="C674" s="15"/>
      <c r="D674" s="14"/>
      <c r="E674" s="14"/>
      <c r="F674" s="14"/>
      <c r="G674" s="14"/>
      <c r="H674" s="9" t="str">
        <f aca="false">IF($A674="","",IF(COUNTIF($A$2:$A$3001,$A674)&gt;1,"DUPLICATE",""))</f>
        <v/>
      </c>
    </row>
    <row r="675" customFormat="false" ht="15" hidden="false" customHeight="false" outlineLevel="0" collapsed="false">
      <c r="A675" s="14"/>
      <c r="B675" s="14"/>
      <c r="C675" s="15"/>
      <c r="D675" s="14"/>
      <c r="E675" s="14"/>
      <c r="F675" s="14"/>
      <c r="G675" s="14"/>
      <c r="H675" s="9" t="str">
        <f aca="false">IF($A675="","",IF(COUNTIF($A$2:$A$3001,$A675)&gt;1,"DUPLICATE",""))</f>
        <v/>
      </c>
    </row>
    <row r="676" customFormat="false" ht="15" hidden="false" customHeight="false" outlineLevel="0" collapsed="false">
      <c r="A676" s="14"/>
      <c r="B676" s="14"/>
      <c r="C676" s="15"/>
      <c r="D676" s="14"/>
      <c r="E676" s="14"/>
      <c r="F676" s="14"/>
      <c r="G676" s="14"/>
      <c r="H676" s="9" t="str">
        <f aca="false">IF($A676="","",IF(COUNTIF($A$2:$A$3001,$A676)&gt;1,"DUPLICATE",""))</f>
        <v/>
      </c>
    </row>
    <row r="677" customFormat="false" ht="15" hidden="false" customHeight="false" outlineLevel="0" collapsed="false">
      <c r="A677" s="14"/>
      <c r="B677" s="14"/>
      <c r="C677" s="15"/>
      <c r="D677" s="14"/>
      <c r="E677" s="14"/>
      <c r="F677" s="14"/>
      <c r="G677" s="14"/>
      <c r="H677" s="9" t="str">
        <f aca="false">IF($A677="","",IF(COUNTIF($A$2:$A$3001,$A677)&gt;1,"DUPLICATE",""))</f>
        <v/>
      </c>
    </row>
    <row r="678" customFormat="false" ht="15" hidden="false" customHeight="false" outlineLevel="0" collapsed="false">
      <c r="A678" s="14"/>
      <c r="B678" s="14"/>
      <c r="C678" s="15"/>
      <c r="D678" s="14"/>
      <c r="E678" s="14"/>
      <c r="F678" s="14"/>
      <c r="G678" s="14"/>
      <c r="H678" s="9" t="str">
        <f aca="false">IF($A678="","",IF(COUNTIF($A$2:$A$3001,$A678)&gt;1,"DUPLICATE",""))</f>
        <v/>
      </c>
    </row>
    <row r="679" customFormat="false" ht="15" hidden="false" customHeight="false" outlineLevel="0" collapsed="false">
      <c r="A679" s="14"/>
      <c r="B679" s="14"/>
      <c r="C679" s="15"/>
      <c r="D679" s="14"/>
      <c r="E679" s="14"/>
      <c r="F679" s="14"/>
      <c r="G679" s="14"/>
      <c r="H679" s="9" t="str">
        <f aca="false">IF($A679="","",IF(COUNTIF($A$2:$A$3001,$A679)&gt;1,"DUPLICATE",""))</f>
        <v/>
      </c>
    </row>
    <row r="680" customFormat="false" ht="15" hidden="false" customHeight="false" outlineLevel="0" collapsed="false">
      <c r="A680" s="14"/>
      <c r="B680" s="14"/>
      <c r="C680" s="15"/>
      <c r="D680" s="14"/>
      <c r="E680" s="14"/>
      <c r="F680" s="14"/>
      <c r="G680" s="14"/>
      <c r="H680" s="9" t="str">
        <f aca="false">IF($A680="","",IF(COUNTIF($A$2:$A$3001,$A680)&gt;1,"DUPLICATE",""))</f>
        <v/>
      </c>
    </row>
    <row r="681" customFormat="false" ht="15" hidden="false" customHeight="false" outlineLevel="0" collapsed="false">
      <c r="A681" s="14"/>
      <c r="B681" s="14"/>
      <c r="C681" s="15"/>
      <c r="D681" s="14"/>
      <c r="E681" s="14"/>
      <c r="F681" s="14"/>
      <c r="G681" s="14"/>
      <c r="H681" s="9" t="str">
        <f aca="false">IF($A681="","",IF(COUNTIF($A$2:$A$3001,$A681)&gt;1,"DUPLICATE",""))</f>
        <v/>
      </c>
    </row>
    <row r="682" customFormat="false" ht="15" hidden="false" customHeight="false" outlineLevel="0" collapsed="false">
      <c r="A682" s="14"/>
      <c r="B682" s="14"/>
      <c r="C682" s="15"/>
      <c r="D682" s="14"/>
      <c r="E682" s="14"/>
      <c r="F682" s="14"/>
      <c r="G682" s="14"/>
      <c r="H682" s="9" t="str">
        <f aca="false">IF($A682="","",IF(COUNTIF($A$2:$A$3001,$A682)&gt;1,"DUPLICATE",""))</f>
        <v/>
      </c>
    </row>
    <row r="683" customFormat="false" ht="15" hidden="false" customHeight="false" outlineLevel="0" collapsed="false">
      <c r="A683" s="14"/>
      <c r="B683" s="14"/>
      <c r="C683" s="15"/>
      <c r="D683" s="14"/>
      <c r="E683" s="14"/>
      <c r="F683" s="14"/>
      <c r="G683" s="14"/>
      <c r="H683" s="9" t="str">
        <f aca="false">IF($A683="","",IF(COUNTIF($A$2:$A$3001,$A683)&gt;1,"DUPLICATE",""))</f>
        <v/>
      </c>
    </row>
    <row r="684" customFormat="false" ht="15" hidden="false" customHeight="false" outlineLevel="0" collapsed="false">
      <c r="A684" s="14"/>
      <c r="B684" s="14"/>
      <c r="C684" s="15"/>
      <c r="D684" s="14"/>
      <c r="E684" s="14"/>
      <c r="F684" s="14"/>
      <c r="G684" s="14"/>
      <c r="H684" s="9" t="str">
        <f aca="false">IF($A684="","",IF(COUNTIF($A$2:$A$3001,$A684)&gt;1,"DUPLICATE",""))</f>
        <v/>
      </c>
    </row>
    <row r="685" customFormat="false" ht="15" hidden="false" customHeight="false" outlineLevel="0" collapsed="false">
      <c r="A685" s="14"/>
      <c r="B685" s="14"/>
      <c r="C685" s="15"/>
      <c r="D685" s="14"/>
      <c r="E685" s="14"/>
      <c r="F685" s="14"/>
      <c r="G685" s="14"/>
      <c r="H685" s="9" t="str">
        <f aca="false">IF($A685="","",IF(COUNTIF($A$2:$A$3001,$A685)&gt;1,"DUPLICATE",""))</f>
        <v/>
      </c>
    </row>
    <row r="686" customFormat="false" ht="15" hidden="false" customHeight="false" outlineLevel="0" collapsed="false">
      <c r="A686" s="14"/>
      <c r="B686" s="14"/>
      <c r="C686" s="15"/>
      <c r="D686" s="14"/>
      <c r="E686" s="14"/>
      <c r="F686" s="14"/>
      <c r="G686" s="14"/>
      <c r="H686" s="9" t="str">
        <f aca="false">IF($A686="","",IF(COUNTIF($A$2:$A$3001,$A686)&gt;1,"DUPLICATE",""))</f>
        <v/>
      </c>
    </row>
    <row r="687" customFormat="false" ht="15" hidden="false" customHeight="false" outlineLevel="0" collapsed="false">
      <c r="A687" s="14"/>
      <c r="B687" s="14"/>
      <c r="C687" s="15"/>
      <c r="D687" s="14"/>
      <c r="E687" s="14"/>
      <c r="F687" s="14"/>
      <c r="G687" s="14"/>
      <c r="H687" s="9" t="str">
        <f aca="false">IF($A687="","",IF(COUNTIF($A$2:$A$3001,$A687)&gt;1,"DUPLICATE",""))</f>
        <v/>
      </c>
    </row>
    <row r="688" customFormat="false" ht="15" hidden="false" customHeight="false" outlineLevel="0" collapsed="false">
      <c r="A688" s="14"/>
      <c r="B688" s="14"/>
      <c r="C688" s="15"/>
      <c r="D688" s="14"/>
      <c r="E688" s="14"/>
      <c r="F688" s="14"/>
      <c r="G688" s="14"/>
      <c r="H688" s="9" t="str">
        <f aca="false">IF($A688="","",IF(COUNTIF($A$2:$A$3001,$A688)&gt;1,"DUPLICATE",""))</f>
        <v/>
      </c>
    </row>
    <row r="689" customFormat="false" ht="15" hidden="false" customHeight="false" outlineLevel="0" collapsed="false">
      <c r="A689" s="14"/>
      <c r="B689" s="14"/>
      <c r="C689" s="15"/>
      <c r="D689" s="14"/>
      <c r="E689" s="14"/>
      <c r="F689" s="14"/>
      <c r="G689" s="14"/>
      <c r="H689" s="9" t="str">
        <f aca="false">IF($A689="","",IF(COUNTIF($A$2:$A$3001,$A689)&gt;1,"DUPLICATE",""))</f>
        <v/>
      </c>
    </row>
    <row r="690" customFormat="false" ht="15" hidden="false" customHeight="false" outlineLevel="0" collapsed="false">
      <c r="A690" s="14"/>
      <c r="B690" s="14"/>
      <c r="C690" s="15"/>
      <c r="D690" s="14"/>
      <c r="E690" s="14"/>
      <c r="F690" s="14"/>
      <c r="G690" s="14"/>
      <c r="H690" s="9" t="str">
        <f aca="false">IF($A690="","",IF(COUNTIF($A$2:$A$3001,$A690)&gt;1,"DUPLICATE",""))</f>
        <v/>
      </c>
    </row>
    <row r="691" customFormat="false" ht="15" hidden="false" customHeight="false" outlineLevel="0" collapsed="false">
      <c r="A691" s="14"/>
      <c r="B691" s="14"/>
      <c r="C691" s="15"/>
      <c r="D691" s="14"/>
      <c r="E691" s="14"/>
      <c r="F691" s="14"/>
      <c r="G691" s="14"/>
      <c r="H691" s="9" t="str">
        <f aca="false">IF($A691="","",IF(COUNTIF($A$2:$A$3001,$A691)&gt;1,"DUPLICATE",""))</f>
        <v/>
      </c>
    </row>
    <row r="692" customFormat="false" ht="15" hidden="false" customHeight="false" outlineLevel="0" collapsed="false">
      <c r="A692" s="14"/>
      <c r="B692" s="14"/>
      <c r="C692" s="15"/>
      <c r="D692" s="14"/>
      <c r="E692" s="14"/>
      <c r="F692" s="14"/>
      <c r="G692" s="14"/>
      <c r="H692" s="9" t="str">
        <f aca="false">IF($A692="","",IF(COUNTIF($A$2:$A$3001,$A692)&gt;1,"DUPLICATE",""))</f>
        <v/>
      </c>
    </row>
    <row r="693" customFormat="false" ht="15" hidden="false" customHeight="false" outlineLevel="0" collapsed="false">
      <c r="A693" s="14"/>
      <c r="B693" s="14"/>
      <c r="C693" s="15"/>
      <c r="D693" s="14"/>
      <c r="E693" s="14"/>
      <c r="F693" s="14"/>
      <c r="G693" s="14"/>
      <c r="H693" s="9" t="str">
        <f aca="false">IF($A693="","",IF(COUNTIF($A$2:$A$3001,$A693)&gt;1,"DUPLICATE",""))</f>
        <v/>
      </c>
    </row>
    <row r="694" customFormat="false" ht="15" hidden="false" customHeight="false" outlineLevel="0" collapsed="false">
      <c r="A694" s="14"/>
      <c r="B694" s="14"/>
      <c r="C694" s="15"/>
      <c r="D694" s="14"/>
      <c r="E694" s="14"/>
      <c r="F694" s="14"/>
      <c r="G694" s="14"/>
      <c r="H694" s="9" t="str">
        <f aca="false">IF($A694="","",IF(COUNTIF($A$2:$A$3001,$A694)&gt;1,"DUPLICATE",""))</f>
        <v/>
      </c>
    </row>
    <row r="695" customFormat="false" ht="15" hidden="false" customHeight="false" outlineLevel="0" collapsed="false">
      <c r="A695" s="14"/>
      <c r="B695" s="14"/>
      <c r="C695" s="15"/>
      <c r="D695" s="14"/>
      <c r="E695" s="14"/>
      <c r="F695" s="14"/>
      <c r="G695" s="14"/>
      <c r="H695" s="9" t="str">
        <f aca="false">IF($A695="","",IF(COUNTIF($A$2:$A$3001,$A695)&gt;1,"DUPLICATE",""))</f>
        <v/>
      </c>
    </row>
    <row r="696" customFormat="false" ht="15" hidden="false" customHeight="false" outlineLevel="0" collapsed="false">
      <c r="A696" s="14"/>
      <c r="B696" s="14"/>
      <c r="C696" s="15"/>
      <c r="D696" s="14"/>
      <c r="E696" s="14"/>
      <c r="F696" s="14"/>
      <c r="G696" s="14"/>
      <c r="H696" s="9" t="str">
        <f aca="false">IF($A696="","",IF(COUNTIF($A$2:$A$3001,$A696)&gt;1,"DUPLICATE",""))</f>
        <v/>
      </c>
    </row>
    <row r="697" customFormat="false" ht="15" hidden="false" customHeight="false" outlineLevel="0" collapsed="false">
      <c r="A697" s="14"/>
      <c r="B697" s="14"/>
      <c r="C697" s="15"/>
      <c r="D697" s="14"/>
      <c r="E697" s="14"/>
      <c r="F697" s="14"/>
      <c r="G697" s="14"/>
      <c r="H697" s="9" t="str">
        <f aca="false">IF($A697="","",IF(COUNTIF($A$2:$A$3001,$A697)&gt;1,"DUPLICATE",""))</f>
        <v/>
      </c>
    </row>
    <row r="698" customFormat="false" ht="15" hidden="false" customHeight="false" outlineLevel="0" collapsed="false">
      <c r="A698" s="14"/>
      <c r="B698" s="14"/>
      <c r="C698" s="15"/>
      <c r="D698" s="14"/>
      <c r="E698" s="14"/>
      <c r="F698" s="14"/>
      <c r="G698" s="14"/>
      <c r="H698" s="9" t="str">
        <f aca="false">IF($A698="","",IF(COUNTIF($A$2:$A$3001,$A698)&gt;1,"DUPLICATE",""))</f>
        <v/>
      </c>
    </row>
    <row r="699" customFormat="false" ht="15" hidden="false" customHeight="false" outlineLevel="0" collapsed="false">
      <c r="A699" s="14"/>
      <c r="B699" s="14"/>
      <c r="C699" s="15"/>
      <c r="D699" s="14"/>
      <c r="E699" s="14"/>
      <c r="F699" s="14"/>
      <c r="G699" s="14"/>
      <c r="H699" s="9" t="str">
        <f aca="false">IF($A699="","",IF(COUNTIF($A$2:$A$3001,$A699)&gt;1,"DUPLICATE",""))</f>
        <v/>
      </c>
    </row>
    <row r="700" customFormat="false" ht="15" hidden="false" customHeight="false" outlineLevel="0" collapsed="false">
      <c r="A700" s="14"/>
      <c r="B700" s="14"/>
      <c r="C700" s="15"/>
      <c r="D700" s="14"/>
      <c r="E700" s="14"/>
      <c r="F700" s="14"/>
      <c r="G700" s="14"/>
      <c r="H700" s="9" t="str">
        <f aca="false">IF($A700="","",IF(COUNTIF($A$2:$A$3001,$A700)&gt;1,"DUPLICATE",""))</f>
        <v/>
      </c>
    </row>
    <row r="701" customFormat="false" ht="15" hidden="false" customHeight="false" outlineLevel="0" collapsed="false">
      <c r="A701" s="14"/>
      <c r="B701" s="14"/>
      <c r="C701" s="15"/>
      <c r="D701" s="14"/>
      <c r="E701" s="14"/>
      <c r="F701" s="14"/>
      <c r="G701" s="14"/>
      <c r="H701" s="9" t="str">
        <f aca="false">IF($A701="","",IF(COUNTIF($A$2:$A$3001,$A701)&gt;1,"DUPLICATE",""))</f>
        <v/>
      </c>
    </row>
    <row r="702" customFormat="false" ht="15" hidden="false" customHeight="false" outlineLevel="0" collapsed="false">
      <c r="A702" s="14"/>
      <c r="B702" s="14"/>
      <c r="C702" s="15"/>
      <c r="D702" s="14"/>
      <c r="E702" s="14"/>
      <c r="F702" s="14"/>
      <c r="G702" s="14"/>
      <c r="H702" s="9" t="str">
        <f aca="false">IF($A702="","",IF(COUNTIF($A$2:$A$3001,$A702)&gt;1,"DUPLICATE",""))</f>
        <v/>
      </c>
    </row>
    <row r="703" customFormat="false" ht="15" hidden="false" customHeight="false" outlineLevel="0" collapsed="false">
      <c r="A703" s="14"/>
      <c r="B703" s="14"/>
      <c r="C703" s="15"/>
      <c r="D703" s="14"/>
      <c r="E703" s="14"/>
      <c r="F703" s="14"/>
      <c r="G703" s="14"/>
      <c r="H703" s="9" t="str">
        <f aca="false">IF($A703="","",IF(COUNTIF($A$2:$A$3001,$A703)&gt;1,"DUPLICATE",""))</f>
        <v/>
      </c>
    </row>
    <row r="704" customFormat="false" ht="15" hidden="false" customHeight="false" outlineLevel="0" collapsed="false">
      <c r="A704" s="14"/>
      <c r="B704" s="14"/>
      <c r="C704" s="15"/>
      <c r="D704" s="14"/>
      <c r="E704" s="14"/>
      <c r="F704" s="14"/>
      <c r="G704" s="14"/>
      <c r="H704" s="9" t="str">
        <f aca="false">IF($A704="","",IF(COUNTIF($A$2:$A$3001,$A704)&gt;1,"DUPLICATE",""))</f>
        <v/>
      </c>
    </row>
    <row r="705" customFormat="false" ht="15" hidden="false" customHeight="false" outlineLevel="0" collapsed="false">
      <c r="A705" s="14"/>
      <c r="B705" s="14"/>
      <c r="C705" s="15"/>
      <c r="D705" s="14"/>
      <c r="E705" s="14"/>
      <c r="F705" s="14"/>
      <c r="G705" s="14"/>
      <c r="H705" s="9" t="str">
        <f aca="false">IF($A705="","",IF(COUNTIF($A$2:$A$3001,$A705)&gt;1,"DUPLICATE",""))</f>
        <v/>
      </c>
    </row>
    <row r="706" customFormat="false" ht="15" hidden="false" customHeight="false" outlineLevel="0" collapsed="false">
      <c r="A706" s="14"/>
      <c r="B706" s="14"/>
      <c r="C706" s="15"/>
      <c r="D706" s="14"/>
      <c r="E706" s="14"/>
      <c r="F706" s="14"/>
      <c r="G706" s="14"/>
      <c r="H706" s="9" t="str">
        <f aca="false">IF($A706="","",IF(COUNTIF($A$2:$A$3001,$A706)&gt;1,"DUPLICATE",""))</f>
        <v/>
      </c>
    </row>
    <row r="707" customFormat="false" ht="15" hidden="false" customHeight="false" outlineLevel="0" collapsed="false">
      <c r="A707" s="14"/>
      <c r="B707" s="14"/>
      <c r="C707" s="15"/>
      <c r="D707" s="14"/>
      <c r="E707" s="14"/>
      <c r="F707" s="14"/>
      <c r="G707" s="14"/>
      <c r="H707" s="9" t="str">
        <f aca="false">IF($A707="","",IF(COUNTIF($A$2:$A$3001,$A707)&gt;1,"DUPLICATE",""))</f>
        <v/>
      </c>
    </row>
    <row r="708" customFormat="false" ht="15" hidden="false" customHeight="false" outlineLevel="0" collapsed="false">
      <c r="A708" s="14"/>
      <c r="B708" s="14"/>
      <c r="C708" s="15"/>
      <c r="D708" s="14"/>
      <c r="E708" s="14"/>
      <c r="F708" s="14"/>
      <c r="G708" s="14"/>
      <c r="H708" s="9" t="str">
        <f aca="false">IF($A708="","",IF(COUNTIF($A$2:$A$3001,$A708)&gt;1,"DUPLICATE",""))</f>
        <v/>
      </c>
    </row>
    <row r="709" customFormat="false" ht="15" hidden="false" customHeight="false" outlineLevel="0" collapsed="false">
      <c r="A709" s="14"/>
      <c r="B709" s="14"/>
      <c r="C709" s="15"/>
      <c r="D709" s="14"/>
      <c r="E709" s="14"/>
      <c r="F709" s="14"/>
      <c r="G709" s="14"/>
      <c r="H709" s="9" t="str">
        <f aca="false">IF($A709="","",IF(COUNTIF($A$2:$A$3001,$A709)&gt;1,"DUPLICATE",""))</f>
        <v/>
      </c>
    </row>
    <row r="710" customFormat="false" ht="15" hidden="false" customHeight="false" outlineLevel="0" collapsed="false">
      <c r="A710" s="14"/>
      <c r="B710" s="14"/>
      <c r="C710" s="15"/>
      <c r="D710" s="14"/>
      <c r="E710" s="14"/>
      <c r="F710" s="14"/>
      <c r="G710" s="14"/>
      <c r="H710" s="9" t="str">
        <f aca="false">IF($A710="","",IF(COUNTIF($A$2:$A$3001,$A710)&gt;1,"DUPLICATE",""))</f>
        <v/>
      </c>
    </row>
    <row r="711" customFormat="false" ht="15" hidden="false" customHeight="false" outlineLevel="0" collapsed="false">
      <c r="A711" s="14"/>
      <c r="B711" s="14"/>
      <c r="C711" s="15"/>
      <c r="D711" s="14"/>
      <c r="E711" s="14"/>
      <c r="F711" s="14"/>
      <c r="G711" s="14"/>
      <c r="H711" s="9" t="str">
        <f aca="false">IF($A711="","",IF(COUNTIF($A$2:$A$3001,$A711)&gt;1,"DUPLICATE",""))</f>
        <v/>
      </c>
    </row>
    <row r="712" customFormat="false" ht="15" hidden="false" customHeight="false" outlineLevel="0" collapsed="false">
      <c r="A712" s="14"/>
      <c r="B712" s="14"/>
      <c r="C712" s="15"/>
      <c r="D712" s="14"/>
      <c r="E712" s="14"/>
      <c r="F712" s="14"/>
      <c r="G712" s="14"/>
      <c r="H712" s="9" t="str">
        <f aca="false">IF($A712="","",IF(COUNTIF($A$2:$A$3001,$A712)&gt;1,"DUPLICATE",""))</f>
        <v/>
      </c>
    </row>
    <row r="713" customFormat="false" ht="15" hidden="false" customHeight="false" outlineLevel="0" collapsed="false">
      <c r="A713" s="14"/>
      <c r="B713" s="14"/>
      <c r="C713" s="15"/>
      <c r="D713" s="14"/>
      <c r="E713" s="14"/>
      <c r="F713" s="14"/>
      <c r="G713" s="14"/>
      <c r="H713" s="9" t="str">
        <f aca="false">IF($A713="","",IF(COUNTIF($A$2:$A$3001,$A713)&gt;1,"DUPLICATE",""))</f>
        <v/>
      </c>
    </row>
    <row r="714" customFormat="false" ht="15" hidden="false" customHeight="false" outlineLevel="0" collapsed="false">
      <c r="A714" s="14"/>
      <c r="B714" s="14"/>
      <c r="C714" s="15"/>
      <c r="D714" s="14"/>
      <c r="E714" s="14"/>
      <c r="F714" s="14"/>
      <c r="G714" s="14"/>
      <c r="H714" s="9" t="str">
        <f aca="false">IF($A714="","",IF(COUNTIF($A$2:$A$3001,$A714)&gt;1,"DUPLICATE",""))</f>
        <v/>
      </c>
    </row>
    <row r="715" customFormat="false" ht="15" hidden="false" customHeight="false" outlineLevel="0" collapsed="false">
      <c r="A715" s="14"/>
      <c r="B715" s="14"/>
      <c r="C715" s="15"/>
      <c r="D715" s="14"/>
      <c r="E715" s="14"/>
      <c r="F715" s="14"/>
      <c r="G715" s="14"/>
      <c r="H715" s="9" t="str">
        <f aca="false">IF($A715="","",IF(COUNTIF($A$2:$A$3001,$A715)&gt;1,"DUPLICATE",""))</f>
        <v/>
      </c>
    </row>
    <row r="716" customFormat="false" ht="15" hidden="false" customHeight="false" outlineLevel="0" collapsed="false">
      <c r="A716" s="14"/>
      <c r="B716" s="14"/>
      <c r="C716" s="15"/>
      <c r="D716" s="14"/>
      <c r="E716" s="14"/>
      <c r="F716" s="14"/>
      <c r="G716" s="14"/>
      <c r="H716" s="9" t="str">
        <f aca="false">IF($A716="","",IF(COUNTIF($A$2:$A$3001,$A716)&gt;1,"DUPLICATE",""))</f>
        <v/>
      </c>
    </row>
    <row r="717" customFormat="false" ht="15" hidden="false" customHeight="false" outlineLevel="0" collapsed="false">
      <c r="A717" s="14"/>
      <c r="B717" s="14"/>
      <c r="C717" s="15"/>
      <c r="D717" s="14"/>
      <c r="E717" s="14"/>
      <c r="F717" s="14"/>
      <c r="G717" s="14"/>
      <c r="H717" s="9" t="str">
        <f aca="false">IF($A717="","",IF(COUNTIF($A$2:$A$3001,$A717)&gt;1,"DUPLICATE",""))</f>
        <v/>
      </c>
    </row>
    <row r="718" customFormat="false" ht="15" hidden="false" customHeight="false" outlineLevel="0" collapsed="false">
      <c r="A718" s="14"/>
      <c r="B718" s="14"/>
      <c r="C718" s="15"/>
      <c r="D718" s="14"/>
      <c r="E718" s="14"/>
      <c r="F718" s="14"/>
      <c r="G718" s="14"/>
      <c r="H718" s="9" t="str">
        <f aca="false">IF($A718="","",IF(COUNTIF($A$2:$A$3001,$A718)&gt;1,"DUPLICATE",""))</f>
        <v/>
      </c>
    </row>
    <row r="719" customFormat="false" ht="15" hidden="false" customHeight="false" outlineLevel="0" collapsed="false">
      <c r="A719" s="14"/>
      <c r="B719" s="14"/>
      <c r="C719" s="15"/>
      <c r="D719" s="14"/>
      <c r="E719" s="14"/>
      <c r="F719" s="14"/>
      <c r="G719" s="14"/>
      <c r="H719" s="9" t="str">
        <f aca="false">IF($A719="","",IF(COUNTIF($A$2:$A$3001,$A719)&gt;1,"DUPLICATE",""))</f>
        <v/>
      </c>
    </row>
    <row r="720" customFormat="false" ht="15" hidden="false" customHeight="false" outlineLevel="0" collapsed="false">
      <c r="A720" s="14"/>
      <c r="B720" s="14"/>
      <c r="C720" s="15"/>
      <c r="D720" s="14"/>
      <c r="E720" s="14"/>
      <c r="F720" s="14"/>
      <c r="G720" s="14"/>
      <c r="H720" s="9" t="str">
        <f aca="false">IF($A720="","",IF(COUNTIF($A$2:$A$3001,$A720)&gt;1,"DUPLICATE",""))</f>
        <v/>
      </c>
    </row>
    <row r="721" customFormat="false" ht="15" hidden="false" customHeight="false" outlineLevel="0" collapsed="false">
      <c r="A721" s="14"/>
      <c r="B721" s="14"/>
      <c r="C721" s="15"/>
      <c r="D721" s="14"/>
      <c r="E721" s="14"/>
      <c r="F721" s="14"/>
      <c r="G721" s="14"/>
      <c r="H721" s="9" t="str">
        <f aca="false">IF($A721="","",IF(COUNTIF($A$2:$A$3001,$A721)&gt;1,"DUPLICATE",""))</f>
        <v/>
      </c>
    </row>
    <row r="722" customFormat="false" ht="15" hidden="false" customHeight="false" outlineLevel="0" collapsed="false">
      <c r="A722" s="14"/>
      <c r="B722" s="14"/>
      <c r="C722" s="15"/>
      <c r="D722" s="14"/>
      <c r="E722" s="14"/>
      <c r="F722" s="14"/>
      <c r="G722" s="14"/>
      <c r="H722" s="9" t="str">
        <f aca="false">IF($A722="","",IF(COUNTIF($A$2:$A$3001,$A722)&gt;1,"DUPLICATE",""))</f>
        <v/>
      </c>
    </row>
    <row r="723" customFormat="false" ht="15" hidden="false" customHeight="false" outlineLevel="0" collapsed="false">
      <c r="A723" s="14"/>
      <c r="B723" s="14"/>
      <c r="C723" s="15"/>
      <c r="D723" s="14"/>
      <c r="E723" s="14"/>
      <c r="F723" s="14"/>
      <c r="G723" s="14"/>
      <c r="H723" s="9" t="str">
        <f aca="false">IF($A723="","",IF(COUNTIF($A$2:$A$3001,$A723)&gt;1,"DUPLICATE",""))</f>
        <v/>
      </c>
    </row>
    <row r="724" customFormat="false" ht="15" hidden="false" customHeight="false" outlineLevel="0" collapsed="false">
      <c r="A724" s="14"/>
      <c r="B724" s="14"/>
      <c r="C724" s="15"/>
      <c r="D724" s="14"/>
      <c r="E724" s="14"/>
      <c r="F724" s="14"/>
      <c r="G724" s="14"/>
      <c r="H724" s="9" t="str">
        <f aca="false">IF($A724="","",IF(COUNTIF($A$2:$A$3001,$A724)&gt;1,"DUPLICATE",""))</f>
        <v/>
      </c>
    </row>
    <row r="725" customFormat="false" ht="15" hidden="false" customHeight="false" outlineLevel="0" collapsed="false">
      <c r="A725" s="14"/>
      <c r="B725" s="14"/>
      <c r="C725" s="15"/>
      <c r="D725" s="14"/>
      <c r="E725" s="14"/>
      <c r="F725" s="14"/>
      <c r="G725" s="14"/>
      <c r="H725" s="9" t="str">
        <f aca="false">IF($A725="","",IF(COUNTIF($A$2:$A$3001,$A725)&gt;1,"DUPLICATE",""))</f>
        <v/>
      </c>
    </row>
    <row r="726" customFormat="false" ht="15" hidden="false" customHeight="false" outlineLevel="0" collapsed="false">
      <c r="A726" s="14"/>
      <c r="B726" s="14"/>
      <c r="C726" s="15"/>
      <c r="D726" s="14"/>
      <c r="E726" s="14"/>
      <c r="F726" s="14"/>
      <c r="G726" s="14"/>
      <c r="H726" s="9" t="str">
        <f aca="false">IF($A726="","",IF(COUNTIF($A$2:$A$3001,$A726)&gt;1,"DUPLICATE",""))</f>
        <v/>
      </c>
    </row>
    <row r="727" customFormat="false" ht="15" hidden="false" customHeight="false" outlineLevel="0" collapsed="false">
      <c r="A727" s="14"/>
      <c r="B727" s="14"/>
      <c r="C727" s="15"/>
      <c r="D727" s="14"/>
      <c r="E727" s="14"/>
      <c r="F727" s="14"/>
      <c r="G727" s="14"/>
      <c r="H727" s="9" t="str">
        <f aca="false">IF($A727="","",IF(COUNTIF($A$2:$A$3001,$A727)&gt;1,"DUPLICATE",""))</f>
        <v/>
      </c>
    </row>
    <row r="728" customFormat="false" ht="15" hidden="false" customHeight="false" outlineLevel="0" collapsed="false">
      <c r="A728" s="14"/>
      <c r="B728" s="14"/>
      <c r="C728" s="15"/>
      <c r="D728" s="14"/>
      <c r="E728" s="14"/>
      <c r="F728" s="14"/>
      <c r="G728" s="14"/>
      <c r="H728" s="9" t="str">
        <f aca="false">IF($A728="","",IF(COUNTIF($A$2:$A$3001,$A728)&gt;1,"DUPLICATE",""))</f>
        <v/>
      </c>
    </row>
    <row r="729" customFormat="false" ht="15" hidden="false" customHeight="false" outlineLevel="0" collapsed="false">
      <c r="A729" s="14"/>
      <c r="B729" s="14"/>
      <c r="C729" s="15"/>
      <c r="D729" s="14"/>
      <c r="E729" s="14"/>
      <c r="F729" s="14"/>
      <c r="G729" s="14"/>
      <c r="H729" s="9" t="str">
        <f aca="false">IF($A729="","",IF(COUNTIF($A$2:$A$3001,$A729)&gt;1,"DUPLICATE",""))</f>
        <v/>
      </c>
    </row>
    <row r="730" customFormat="false" ht="15" hidden="false" customHeight="false" outlineLevel="0" collapsed="false">
      <c r="A730" s="14"/>
      <c r="B730" s="14"/>
      <c r="C730" s="15"/>
      <c r="D730" s="14"/>
      <c r="E730" s="14"/>
      <c r="F730" s="14"/>
      <c r="G730" s="14"/>
      <c r="H730" s="9" t="str">
        <f aca="false">IF($A730="","",IF(COUNTIF($A$2:$A$3001,$A730)&gt;1,"DUPLICATE",""))</f>
        <v/>
      </c>
    </row>
    <row r="731" customFormat="false" ht="15" hidden="false" customHeight="false" outlineLevel="0" collapsed="false">
      <c r="A731" s="14"/>
      <c r="B731" s="14"/>
      <c r="C731" s="15"/>
      <c r="D731" s="14"/>
      <c r="E731" s="14"/>
      <c r="F731" s="14"/>
      <c r="G731" s="14"/>
      <c r="H731" s="9" t="str">
        <f aca="false">IF($A731="","",IF(COUNTIF($A$2:$A$3001,$A731)&gt;1,"DUPLICATE",""))</f>
        <v/>
      </c>
    </row>
    <row r="732" customFormat="false" ht="15" hidden="false" customHeight="false" outlineLevel="0" collapsed="false">
      <c r="A732" s="14"/>
      <c r="B732" s="14"/>
      <c r="C732" s="15"/>
      <c r="D732" s="14"/>
      <c r="E732" s="14"/>
      <c r="F732" s="14"/>
      <c r="G732" s="14"/>
      <c r="H732" s="9" t="str">
        <f aca="false">IF($A732="","",IF(COUNTIF($A$2:$A$3001,$A732)&gt;1,"DUPLICATE",""))</f>
        <v/>
      </c>
    </row>
    <row r="733" customFormat="false" ht="15" hidden="false" customHeight="false" outlineLevel="0" collapsed="false">
      <c r="A733" s="14"/>
      <c r="B733" s="14"/>
      <c r="C733" s="15"/>
      <c r="D733" s="14"/>
      <c r="E733" s="14"/>
      <c r="F733" s="14"/>
      <c r="G733" s="14"/>
      <c r="H733" s="9" t="str">
        <f aca="false">IF($A733="","",IF(COUNTIF($A$2:$A$3001,$A733)&gt;1,"DUPLICATE",""))</f>
        <v/>
      </c>
    </row>
    <row r="734" customFormat="false" ht="15" hidden="false" customHeight="false" outlineLevel="0" collapsed="false">
      <c r="A734" s="14"/>
      <c r="B734" s="14"/>
      <c r="C734" s="15"/>
      <c r="D734" s="14"/>
      <c r="E734" s="14"/>
      <c r="F734" s="14"/>
      <c r="G734" s="14"/>
      <c r="H734" s="9" t="str">
        <f aca="false">IF($A734="","",IF(COUNTIF($A$2:$A$3001,$A734)&gt;1,"DUPLICATE",""))</f>
        <v/>
      </c>
    </row>
    <row r="735" customFormat="false" ht="15" hidden="false" customHeight="false" outlineLevel="0" collapsed="false">
      <c r="A735" s="14"/>
      <c r="B735" s="14"/>
      <c r="C735" s="15"/>
      <c r="D735" s="14"/>
      <c r="E735" s="14"/>
      <c r="F735" s="14"/>
      <c r="G735" s="14"/>
      <c r="H735" s="9" t="str">
        <f aca="false">IF($A735="","",IF(COUNTIF($A$2:$A$3001,$A735)&gt;1,"DUPLICATE",""))</f>
        <v/>
      </c>
    </row>
    <row r="736" customFormat="false" ht="15" hidden="false" customHeight="false" outlineLevel="0" collapsed="false">
      <c r="A736" s="14"/>
      <c r="B736" s="14"/>
      <c r="C736" s="15"/>
      <c r="D736" s="14"/>
      <c r="E736" s="14"/>
      <c r="F736" s="14"/>
      <c r="G736" s="14"/>
      <c r="H736" s="9" t="str">
        <f aca="false">IF($A736="","",IF(COUNTIF($A$2:$A$3001,$A736)&gt;1,"DUPLICATE",""))</f>
        <v/>
      </c>
    </row>
    <row r="737" customFormat="false" ht="15" hidden="false" customHeight="false" outlineLevel="0" collapsed="false">
      <c r="A737" s="14"/>
      <c r="B737" s="14"/>
      <c r="C737" s="15"/>
      <c r="D737" s="14"/>
      <c r="E737" s="14"/>
      <c r="F737" s="14"/>
      <c r="G737" s="14"/>
      <c r="H737" s="9" t="str">
        <f aca="false">IF($A737="","",IF(COUNTIF($A$2:$A$3001,$A737)&gt;1,"DUPLICATE",""))</f>
        <v/>
      </c>
    </row>
    <row r="738" customFormat="false" ht="15" hidden="false" customHeight="false" outlineLevel="0" collapsed="false">
      <c r="A738" s="14"/>
      <c r="B738" s="14"/>
      <c r="C738" s="15"/>
      <c r="D738" s="14"/>
      <c r="E738" s="14"/>
      <c r="F738" s="14"/>
      <c r="G738" s="14"/>
      <c r="H738" s="9" t="str">
        <f aca="false">IF($A738="","",IF(COUNTIF($A$2:$A$3001,$A738)&gt;1,"DUPLICATE",""))</f>
        <v/>
      </c>
    </row>
    <row r="739" customFormat="false" ht="15" hidden="false" customHeight="false" outlineLevel="0" collapsed="false">
      <c r="A739" s="14"/>
      <c r="B739" s="14"/>
      <c r="C739" s="15"/>
      <c r="D739" s="14"/>
      <c r="E739" s="14"/>
      <c r="F739" s="14"/>
      <c r="G739" s="14"/>
      <c r="H739" s="9" t="str">
        <f aca="false">IF($A739="","",IF(COUNTIF($A$2:$A$3001,$A739)&gt;1,"DUPLICATE",""))</f>
        <v/>
      </c>
    </row>
    <row r="740" customFormat="false" ht="15" hidden="false" customHeight="false" outlineLevel="0" collapsed="false">
      <c r="A740" s="14"/>
      <c r="B740" s="14"/>
      <c r="C740" s="15"/>
      <c r="D740" s="14"/>
      <c r="E740" s="14"/>
      <c r="F740" s="14"/>
      <c r="G740" s="14"/>
      <c r="H740" s="9" t="str">
        <f aca="false">IF($A740="","",IF(COUNTIF($A$2:$A$3001,$A740)&gt;1,"DUPLICATE",""))</f>
        <v/>
      </c>
    </row>
    <row r="741" customFormat="false" ht="15" hidden="false" customHeight="false" outlineLevel="0" collapsed="false">
      <c r="A741" s="14"/>
      <c r="B741" s="14"/>
      <c r="C741" s="15"/>
      <c r="D741" s="14"/>
      <c r="E741" s="14"/>
      <c r="F741" s="14"/>
      <c r="G741" s="14"/>
      <c r="H741" s="9" t="str">
        <f aca="false">IF($A741="","",IF(COUNTIF($A$2:$A$3001,$A741)&gt;1,"DUPLICATE",""))</f>
        <v/>
      </c>
    </row>
    <row r="742" customFormat="false" ht="15" hidden="false" customHeight="false" outlineLevel="0" collapsed="false">
      <c r="A742" s="14"/>
      <c r="B742" s="14"/>
      <c r="C742" s="15"/>
      <c r="D742" s="14"/>
      <c r="E742" s="14"/>
      <c r="F742" s="14"/>
      <c r="G742" s="14"/>
      <c r="H742" s="9" t="str">
        <f aca="false">IF($A742="","",IF(COUNTIF($A$2:$A$3001,$A742)&gt;1,"DUPLICATE",""))</f>
        <v/>
      </c>
    </row>
    <row r="743" customFormat="false" ht="15" hidden="false" customHeight="false" outlineLevel="0" collapsed="false">
      <c r="A743" s="14"/>
      <c r="B743" s="14"/>
      <c r="C743" s="15"/>
      <c r="D743" s="14"/>
      <c r="E743" s="14"/>
      <c r="F743" s="14"/>
      <c r="G743" s="14"/>
      <c r="H743" s="9" t="str">
        <f aca="false">IF($A743="","",IF(COUNTIF($A$2:$A$3001,$A743)&gt;1,"DUPLICATE",""))</f>
        <v/>
      </c>
    </row>
    <row r="744" customFormat="false" ht="15" hidden="false" customHeight="false" outlineLevel="0" collapsed="false">
      <c r="A744" s="14"/>
      <c r="B744" s="14"/>
      <c r="C744" s="15"/>
      <c r="D744" s="14"/>
      <c r="E744" s="14"/>
      <c r="F744" s="14"/>
      <c r="G744" s="14"/>
      <c r="H744" s="9" t="str">
        <f aca="false">IF($A744="","",IF(COUNTIF($A$2:$A$3001,$A744)&gt;1,"DUPLICATE",""))</f>
        <v/>
      </c>
    </row>
    <row r="745" customFormat="false" ht="15" hidden="false" customHeight="false" outlineLevel="0" collapsed="false">
      <c r="A745" s="14"/>
      <c r="B745" s="14"/>
      <c r="C745" s="15"/>
      <c r="D745" s="14"/>
      <c r="E745" s="14"/>
      <c r="F745" s="14"/>
      <c r="G745" s="14"/>
      <c r="H745" s="9" t="str">
        <f aca="false">IF($A745="","",IF(COUNTIF($A$2:$A$3001,$A745)&gt;1,"DUPLICATE",""))</f>
        <v/>
      </c>
    </row>
    <row r="746" customFormat="false" ht="15" hidden="false" customHeight="false" outlineLevel="0" collapsed="false">
      <c r="A746" s="14"/>
      <c r="B746" s="14"/>
      <c r="C746" s="15"/>
      <c r="D746" s="14"/>
      <c r="E746" s="14"/>
      <c r="F746" s="14"/>
      <c r="G746" s="14"/>
      <c r="H746" s="9" t="str">
        <f aca="false">IF($A746="","",IF(COUNTIF($A$2:$A$3001,$A746)&gt;1,"DUPLICATE",""))</f>
        <v/>
      </c>
    </row>
    <row r="747" customFormat="false" ht="15" hidden="false" customHeight="false" outlineLevel="0" collapsed="false">
      <c r="A747" s="14"/>
      <c r="B747" s="14"/>
      <c r="C747" s="15"/>
      <c r="D747" s="14"/>
      <c r="E747" s="14"/>
      <c r="F747" s="14"/>
      <c r="G747" s="14"/>
      <c r="H747" s="9" t="str">
        <f aca="false">IF($A747="","",IF(COUNTIF($A$2:$A$3001,$A747)&gt;1,"DUPLICATE",""))</f>
        <v/>
      </c>
    </row>
    <row r="748" customFormat="false" ht="15" hidden="false" customHeight="false" outlineLevel="0" collapsed="false">
      <c r="A748" s="14"/>
      <c r="B748" s="14"/>
      <c r="C748" s="15"/>
      <c r="D748" s="14"/>
      <c r="E748" s="14"/>
      <c r="F748" s="14"/>
      <c r="G748" s="14"/>
      <c r="H748" s="9" t="str">
        <f aca="false">IF($A748="","",IF(COUNTIF($A$2:$A$3001,$A748)&gt;1,"DUPLICATE",""))</f>
        <v/>
      </c>
    </row>
    <row r="749" customFormat="false" ht="15" hidden="false" customHeight="false" outlineLevel="0" collapsed="false">
      <c r="A749" s="14"/>
      <c r="B749" s="14"/>
      <c r="C749" s="15"/>
      <c r="D749" s="14"/>
      <c r="E749" s="14"/>
      <c r="F749" s="14"/>
      <c r="G749" s="14"/>
      <c r="H749" s="9" t="str">
        <f aca="false">IF($A749="","",IF(COUNTIF($A$2:$A$3001,$A749)&gt;1,"DUPLICATE",""))</f>
        <v/>
      </c>
    </row>
    <row r="750" customFormat="false" ht="15" hidden="false" customHeight="false" outlineLevel="0" collapsed="false">
      <c r="A750" s="14"/>
      <c r="B750" s="14"/>
      <c r="C750" s="15"/>
      <c r="D750" s="14"/>
      <c r="E750" s="14"/>
      <c r="F750" s="14"/>
      <c r="G750" s="14"/>
      <c r="H750" s="9" t="str">
        <f aca="false">IF($A750="","",IF(COUNTIF($A$2:$A$3001,$A750)&gt;1,"DUPLICATE",""))</f>
        <v/>
      </c>
    </row>
    <row r="751" customFormat="false" ht="15" hidden="false" customHeight="false" outlineLevel="0" collapsed="false">
      <c r="A751" s="14"/>
      <c r="B751" s="14"/>
      <c r="C751" s="15"/>
      <c r="D751" s="14"/>
      <c r="E751" s="14"/>
      <c r="F751" s="14"/>
      <c r="G751" s="14"/>
      <c r="H751" s="9" t="str">
        <f aca="false">IF($A751="","",IF(COUNTIF($A$2:$A$3001,$A751)&gt;1,"DUPLICATE",""))</f>
        <v/>
      </c>
    </row>
    <row r="752" customFormat="false" ht="15" hidden="false" customHeight="false" outlineLevel="0" collapsed="false">
      <c r="A752" s="14"/>
      <c r="B752" s="14"/>
      <c r="C752" s="15"/>
      <c r="D752" s="14"/>
      <c r="E752" s="14"/>
      <c r="F752" s="14"/>
      <c r="G752" s="14"/>
      <c r="H752" s="9" t="str">
        <f aca="false">IF($A752="","",IF(COUNTIF($A$2:$A$3001,$A752)&gt;1,"DUPLICATE",""))</f>
        <v/>
      </c>
    </row>
    <row r="753" customFormat="false" ht="15" hidden="false" customHeight="false" outlineLevel="0" collapsed="false">
      <c r="A753" s="14"/>
      <c r="B753" s="14"/>
      <c r="C753" s="15"/>
      <c r="D753" s="14"/>
      <c r="E753" s="14"/>
      <c r="F753" s="14"/>
      <c r="G753" s="14"/>
      <c r="H753" s="9" t="str">
        <f aca="false">IF($A753="","",IF(COUNTIF($A$2:$A$3001,$A753)&gt;1,"DUPLICATE",""))</f>
        <v/>
      </c>
    </row>
    <row r="754" customFormat="false" ht="15" hidden="false" customHeight="false" outlineLevel="0" collapsed="false">
      <c r="A754" s="14"/>
      <c r="B754" s="14"/>
      <c r="C754" s="15"/>
      <c r="D754" s="14"/>
      <c r="E754" s="14"/>
      <c r="F754" s="14"/>
      <c r="G754" s="14"/>
      <c r="H754" s="9" t="str">
        <f aca="false">IF($A754="","",IF(COUNTIF($A$2:$A$3001,$A754)&gt;1,"DUPLICATE",""))</f>
        <v/>
      </c>
    </row>
    <row r="755" customFormat="false" ht="15" hidden="false" customHeight="false" outlineLevel="0" collapsed="false">
      <c r="A755" s="14"/>
      <c r="B755" s="14"/>
      <c r="C755" s="15"/>
      <c r="D755" s="14"/>
      <c r="E755" s="14"/>
      <c r="F755" s="14"/>
      <c r="G755" s="14"/>
      <c r="H755" s="9" t="str">
        <f aca="false">IF($A755="","",IF(COUNTIF($A$2:$A$3001,$A755)&gt;1,"DUPLICATE",""))</f>
        <v/>
      </c>
    </row>
    <row r="756" customFormat="false" ht="15" hidden="false" customHeight="false" outlineLevel="0" collapsed="false">
      <c r="A756" s="14"/>
      <c r="B756" s="14"/>
      <c r="C756" s="15"/>
      <c r="D756" s="14"/>
      <c r="E756" s="14"/>
      <c r="F756" s="14"/>
      <c r="G756" s="14"/>
      <c r="H756" s="9" t="str">
        <f aca="false">IF($A756="","",IF(COUNTIF($A$2:$A$3001,$A756)&gt;1,"DUPLICATE",""))</f>
        <v/>
      </c>
    </row>
    <row r="757" customFormat="false" ht="15" hidden="false" customHeight="false" outlineLevel="0" collapsed="false">
      <c r="A757" s="14"/>
      <c r="B757" s="14"/>
      <c r="C757" s="15"/>
      <c r="D757" s="14"/>
      <c r="E757" s="14"/>
      <c r="F757" s="14"/>
      <c r="G757" s="14"/>
      <c r="H757" s="9" t="str">
        <f aca="false">IF($A757="","",IF(COUNTIF($A$2:$A$3001,$A757)&gt;1,"DUPLICATE",""))</f>
        <v/>
      </c>
    </row>
    <row r="758" customFormat="false" ht="15" hidden="false" customHeight="false" outlineLevel="0" collapsed="false">
      <c r="A758" s="14"/>
      <c r="B758" s="14"/>
      <c r="C758" s="15"/>
      <c r="D758" s="14"/>
      <c r="E758" s="14"/>
      <c r="F758" s="14"/>
      <c r="G758" s="14"/>
      <c r="H758" s="9" t="str">
        <f aca="false">IF($A758="","",IF(COUNTIF($A$2:$A$3001,$A758)&gt;1,"DUPLICATE",""))</f>
        <v/>
      </c>
    </row>
    <row r="759" customFormat="false" ht="15" hidden="false" customHeight="false" outlineLevel="0" collapsed="false">
      <c r="A759" s="14"/>
      <c r="B759" s="14"/>
      <c r="C759" s="15"/>
      <c r="D759" s="14"/>
      <c r="E759" s="14"/>
      <c r="F759" s="14"/>
      <c r="G759" s="14"/>
      <c r="H759" s="9" t="str">
        <f aca="false">IF($A759="","",IF(COUNTIF($A$2:$A$3001,$A759)&gt;1,"DUPLICATE",""))</f>
        <v/>
      </c>
    </row>
    <row r="760" customFormat="false" ht="15" hidden="false" customHeight="false" outlineLevel="0" collapsed="false">
      <c r="A760" s="14"/>
      <c r="B760" s="14"/>
      <c r="C760" s="15"/>
      <c r="D760" s="14"/>
      <c r="E760" s="14"/>
      <c r="F760" s="14"/>
      <c r="G760" s="14"/>
      <c r="H760" s="9" t="str">
        <f aca="false">IF($A760="","",IF(COUNTIF($A$2:$A$3001,$A760)&gt;1,"DUPLICATE",""))</f>
        <v/>
      </c>
    </row>
    <row r="761" customFormat="false" ht="15" hidden="false" customHeight="false" outlineLevel="0" collapsed="false">
      <c r="A761" s="14"/>
      <c r="B761" s="14"/>
      <c r="C761" s="15"/>
      <c r="D761" s="14"/>
      <c r="E761" s="14"/>
      <c r="F761" s="14"/>
      <c r="G761" s="14"/>
      <c r="H761" s="9" t="str">
        <f aca="false">IF($A761="","",IF(COUNTIF($A$2:$A$3001,$A761)&gt;1,"DUPLICATE",""))</f>
        <v/>
      </c>
    </row>
    <row r="762" customFormat="false" ht="15" hidden="false" customHeight="false" outlineLevel="0" collapsed="false">
      <c r="A762" s="14"/>
      <c r="B762" s="14"/>
      <c r="C762" s="15"/>
      <c r="D762" s="14"/>
      <c r="E762" s="14"/>
      <c r="F762" s="14"/>
      <c r="G762" s="14"/>
      <c r="H762" s="9" t="str">
        <f aca="false">IF($A762="","",IF(COUNTIF($A$2:$A$3001,$A762)&gt;1,"DUPLICATE",""))</f>
        <v/>
      </c>
    </row>
    <row r="763" customFormat="false" ht="15" hidden="false" customHeight="false" outlineLevel="0" collapsed="false">
      <c r="A763" s="14"/>
      <c r="B763" s="14"/>
      <c r="C763" s="15"/>
      <c r="D763" s="14"/>
      <c r="E763" s="14"/>
      <c r="F763" s="14"/>
      <c r="G763" s="14"/>
      <c r="H763" s="9" t="str">
        <f aca="false">IF($A763="","",IF(COUNTIF($A$2:$A$3001,$A763)&gt;1,"DUPLICATE",""))</f>
        <v/>
      </c>
    </row>
    <row r="764" customFormat="false" ht="15" hidden="false" customHeight="false" outlineLevel="0" collapsed="false">
      <c r="A764" s="14"/>
      <c r="B764" s="14"/>
      <c r="C764" s="15"/>
      <c r="D764" s="14"/>
      <c r="E764" s="14"/>
      <c r="F764" s="14"/>
      <c r="G764" s="14"/>
      <c r="H764" s="9" t="str">
        <f aca="false">IF($A764="","",IF(COUNTIF($A$2:$A$3001,$A764)&gt;1,"DUPLICATE",""))</f>
        <v/>
      </c>
    </row>
    <row r="765" customFormat="false" ht="15" hidden="false" customHeight="false" outlineLevel="0" collapsed="false">
      <c r="A765" s="14"/>
      <c r="B765" s="14"/>
      <c r="C765" s="15"/>
      <c r="D765" s="14"/>
      <c r="E765" s="14"/>
      <c r="F765" s="14"/>
      <c r="G765" s="14"/>
      <c r="H765" s="9" t="str">
        <f aca="false">IF($A765="","",IF(COUNTIF($A$2:$A$3001,$A765)&gt;1,"DUPLICATE",""))</f>
        <v/>
      </c>
    </row>
    <row r="766" customFormat="false" ht="15" hidden="false" customHeight="false" outlineLevel="0" collapsed="false">
      <c r="A766" s="14"/>
      <c r="B766" s="14"/>
      <c r="C766" s="15"/>
      <c r="D766" s="14"/>
      <c r="E766" s="14"/>
      <c r="F766" s="14"/>
      <c r="G766" s="14"/>
      <c r="H766" s="9" t="str">
        <f aca="false">IF($A766="","",IF(COUNTIF($A$2:$A$3001,$A766)&gt;1,"DUPLICATE",""))</f>
        <v/>
      </c>
    </row>
    <row r="767" customFormat="false" ht="15" hidden="false" customHeight="false" outlineLevel="0" collapsed="false">
      <c r="A767" s="14"/>
      <c r="B767" s="14"/>
      <c r="C767" s="15"/>
      <c r="D767" s="14"/>
      <c r="E767" s="14"/>
      <c r="F767" s="14"/>
      <c r="G767" s="14"/>
      <c r="H767" s="9" t="str">
        <f aca="false">IF($A767="","",IF(COUNTIF($A$2:$A$3001,$A767)&gt;1,"DUPLICATE",""))</f>
        <v/>
      </c>
    </row>
    <row r="768" customFormat="false" ht="15" hidden="false" customHeight="false" outlineLevel="0" collapsed="false">
      <c r="A768" s="14"/>
      <c r="B768" s="14"/>
      <c r="C768" s="15"/>
      <c r="D768" s="14"/>
      <c r="E768" s="14"/>
      <c r="F768" s="14"/>
      <c r="G768" s="14"/>
      <c r="H768" s="9" t="str">
        <f aca="false">IF($A768="","",IF(COUNTIF($A$2:$A$3001,$A768)&gt;1,"DUPLICATE",""))</f>
        <v/>
      </c>
    </row>
    <row r="769" customFormat="false" ht="15" hidden="false" customHeight="false" outlineLevel="0" collapsed="false">
      <c r="A769" s="14"/>
      <c r="B769" s="14"/>
      <c r="C769" s="15"/>
      <c r="D769" s="14"/>
      <c r="E769" s="14"/>
      <c r="F769" s="14"/>
      <c r="G769" s="14"/>
      <c r="H769" s="9" t="str">
        <f aca="false">IF($A769="","",IF(COUNTIF($A$2:$A$3001,$A769)&gt;1,"DUPLICATE",""))</f>
        <v/>
      </c>
    </row>
    <row r="770" customFormat="false" ht="15" hidden="false" customHeight="false" outlineLevel="0" collapsed="false">
      <c r="A770" s="14"/>
      <c r="B770" s="14"/>
      <c r="C770" s="15"/>
      <c r="D770" s="14"/>
      <c r="E770" s="14"/>
      <c r="F770" s="14"/>
      <c r="G770" s="14"/>
      <c r="H770" s="9" t="str">
        <f aca="false">IF($A770="","",IF(COUNTIF($A$2:$A$3001,$A770)&gt;1,"DUPLICATE",""))</f>
        <v/>
      </c>
    </row>
    <row r="771" customFormat="false" ht="15" hidden="false" customHeight="false" outlineLevel="0" collapsed="false">
      <c r="A771" s="14"/>
      <c r="B771" s="14"/>
      <c r="C771" s="15"/>
      <c r="D771" s="14"/>
      <c r="E771" s="14"/>
      <c r="F771" s="14"/>
      <c r="G771" s="14"/>
      <c r="H771" s="9" t="str">
        <f aca="false">IF($A771="","",IF(COUNTIF($A$2:$A$3001,$A771)&gt;1,"DUPLICATE",""))</f>
        <v/>
      </c>
    </row>
    <row r="772" customFormat="false" ht="15" hidden="false" customHeight="false" outlineLevel="0" collapsed="false">
      <c r="A772" s="14"/>
      <c r="B772" s="14"/>
      <c r="C772" s="15"/>
      <c r="D772" s="14"/>
      <c r="E772" s="14"/>
      <c r="F772" s="14"/>
      <c r="G772" s="14"/>
      <c r="H772" s="9" t="str">
        <f aca="false">IF($A772="","",IF(COUNTIF($A$2:$A$3001,$A772)&gt;1,"DUPLICATE",""))</f>
        <v/>
      </c>
    </row>
    <row r="773" customFormat="false" ht="15" hidden="false" customHeight="false" outlineLevel="0" collapsed="false">
      <c r="A773" s="14"/>
      <c r="B773" s="14"/>
      <c r="C773" s="15"/>
      <c r="D773" s="14"/>
      <c r="E773" s="14"/>
      <c r="F773" s="14"/>
      <c r="G773" s="14"/>
      <c r="H773" s="9" t="str">
        <f aca="false">IF($A773="","",IF(COUNTIF($A$2:$A$3001,$A773)&gt;1,"DUPLICATE",""))</f>
        <v/>
      </c>
    </row>
    <row r="774" customFormat="false" ht="15" hidden="false" customHeight="false" outlineLevel="0" collapsed="false">
      <c r="A774" s="14"/>
      <c r="B774" s="14"/>
      <c r="C774" s="15"/>
      <c r="D774" s="14"/>
      <c r="E774" s="14"/>
      <c r="F774" s="14"/>
      <c r="G774" s="14"/>
      <c r="H774" s="9" t="str">
        <f aca="false">IF($A774="","",IF(COUNTIF($A$2:$A$3001,$A774)&gt;1,"DUPLICATE",""))</f>
        <v/>
      </c>
    </row>
    <row r="775" customFormat="false" ht="15" hidden="false" customHeight="false" outlineLevel="0" collapsed="false">
      <c r="A775" s="14"/>
      <c r="B775" s="14"/>
      <c r="C775" s="15"/>
      <c r="D775" s="14"/>
      <c r="E775" s="14"/>
      <c r="F775" s="14"/>
      <c r="G775" s="14"/>
      <c r="H775" s="9" t="str">
        <f aca="false">IF($A775="","",IF(COUNTIF($A$2:$A$3001,$A775)&gt;1,"DUPLICATE",""))</f>
        <v/>
      </c>
    </row>
    <row r="776" customFormat="false" ht="15" hidden="false" customHeight="false" outlineLevel="0" collapsed="false">
      <c r="A776" s="14"/>
      <c r="B776" s="14"/>
      <c r="C776" s="15"/>
      <c r="D776" s="14"/>
      <c r="E776" s="14"/>
      <c r="F776" s="14"/>
      <c r="G776" s="14"/>
      <c r="H776" s="9" t="str">
        <f aca="false">IF($A776="","",IF(COUNTIF($A$2:$A$3001,$A776)&gt;1,"DUPLICATE",""))</f>
        <v/>
      </c>
    </row>
    <row r="777" customFormat="false" ht="15" hidden="false" customHeight="false" outlineLevel="0" collapsed="false">
      <c r="A777" s="14"/>
      <c r="B777" s="14"/>
      <c r="C777" s="15"/>
      <c r="D777" s="14"/>
      <c r="E777" s="14"/>
      <c r="F777" s="14"/>
      <c r="G777" s="14"/>
      <c r="H777" s="9" t="str">
        <f aca="false">IF($A777="","",IF(COUNTIF($A$2:$A$3001,$A777)&gt;1,"DUPLICATE",""))</f>
        <v/>
      </c>
    </row>
    <row r="778" customFormat="false" ht="15" hidden="false" customHeight="false" outlineLevel="0" collapsed="false">
      <c r="A778" s="14"/>
      <c r="B778" s="14"/>
      <c r="C778" s="15"/>
      <c r="D778" s="14"/>
      <c r="E778" s="14"/>
      <c r="F778" s="14"/>
      <c r="G778" s="14"/>
      <c r="H778" s="9" t="str">
        <f aca="false">IF($A778="","",IF(COUNTIF($A$2:$A$3001,$A778)&gt;1,"DUPLICATE",""))</f>
        <v/>
      </c>
    </row>
    <row r="779" customFormat="false" ht="15" hidden="false" customHeight="false" outlineLevel="0" collapsed="false">
      <c r="A779" s="14"/>
      <c r="B779" s="14"/>
      <c r="C779" s="15"/>
      <c r="D779" s="14"/>
      <c r="E779" s="14"/>
      <c r="F779" s="14"/>
      <c r="G779" s="14"/>
      <c r="H779" s="9" t="str">
        <f aca="false">IF($A779="","",IF(COUNTIF($A$2:$A$3001,$A779)&gt;1,"DUPLICATE",""))</f>
        <v/>
      </c>
    </row>
    <row r="780" customFormat="false" ht="15" hidden="false" customHeight="false" outlineLevel="0" collapsed="false">
      <c r="A780" s="14"/>
      <c r="B780" s="14"/>
      <c r="C780" s="15"/>
      <c r="D780" s="14"/>
      <c r="E780" s="14"/>
      <c r="F780" s="14"/>
      <c r="G780" s="14"/>
      <c r="H780" s="9" t="str">
        <f aca="false">IF($A780="","",IF(COUNTIF($A$2:$A$3001,$A780)&gt;1,"DUPLICATE",""))</f>
        <v/>
      </c>
    </row>
    <row r="781" customFormat="false" ht="15" hidden="false" customHeight="false" outlineLevel="0" collapsed="false">
      <c r="A781" s="14"/>
      <c r="B781" s="14"/>
      <c r="C781" s="15"/>
      <c r="D781" s="14"/>
      <c r="E781" s="14"/>
      <c r="F781" s="14"/>
      <c r="G781" s="14"/>
      <c r="H781" s="9" t="str">
        <f aca="false">IF($A781="","",IF(COUNTIF($A$2:$A$3001,$A781)&gt;1,"DUPLICATE",""))</f>
        <v/>
      </c>
    </row>
    <row r="782" customFormat="false" ht="15" hidden="false" customHeight="false" outlineLevel="0" collapsed="false">
      <c r="A782" s="14"/>
      <c r="B782" s="14"/>
      <c r="C782" s="15"/>
      <c r="D782" s="14"/>
      <c r="E782" s="14"/>
      <c r="F782" s="14"/>
      <c r="G782" s="14"/>
      <c r="H782" s="9" t="str">
        <f aca="false">IF($A782="","",IF(COUNTIF($A$2:$A$3001,$A782)&gt;1,"DUPLICATE",""))</f>
        <v/>
      </c>
    </row>
    <row r="783" customFormat="false" ht="15" hidden="false" customHeight="false" outlineLevel="0" collapsed="false">
      <c r="A783" s="14"/>
      <c r="B783" s="14"/>
      <c r="C783" s="15"/>
      <c r="D783" s="14"/>
      <c r="E783" s="14"/>
      <c r="F783" s="14"/>
      <c r="G783" s="14"/>
      <c r="H783" s="9" t="str">
        <f aca="false">IF($A783="","",IF(COUNTIF($A$2:$A$3001,$A783)&gt;1,"DUPLICATE",""))</f>
        <v/>
      </c>
    </row>
    <row r="784" customFormat="false" ht="15" hidden="false" customHeight="false" outlineLevel="0" collapsed="false">
      <c r="A784" s="14"/>
      <c r="B784" s="14"/>
      <c r="C784" s="15"/>
      <c r="D784" s="14"/>
      <c r="E784" s="14"/>
      <c r="F784" s="14"/>
      <c r="G784" s="14"/>
      <c r="H784" s="9" t="str">
        <f aca="false">IF($A784="","",IF(COUNTIF($A$2:$A$3001,$A784)&gt;1,"DUPLICATE",""))</f>
        <v/>
      </c>
    </row>
    <row r="785" customFormat="false" ht="15" hidden="false" customHeight="false" outlineLevel="0" collapsed="false">
      <c r="A785" s="14"/>
      <c r="B785" s="14"/>
      <c r="C785" s="15"/>
      <c r="D785" s="14"/>
      <c r="E785" s="14"/>
      <c r="F785" s="14"/>
      <c r="G785" s="14"/>
      <c r="H785" s="9" t="str">
        <f aca="false">IF($A785="","",IF(COUNTIF($A$2:$A$3001,$A785)&gt;1,"DUPLICATE",""))</f>
        <v/>
      </c>
    </row>
    <row r="786" customFormat="false" ht="15" hidden="false" customHeight="false" outlineLevel="0" collapsed="false">
      <c r="A786" s="14"/>
      <c r="B786" s="14"/>
      <c r="C786" s="15"/>
      <c r="D786" s="14"/>
      <c r="E786" s="14"/>
      <c r="F786" s="14"/>
      <c r="G786" s="14"/>
      <c r="H786" s="9" t="str">
        <f aca="false">IF($A786="","",IF(COUNTIF($A$2:$A$3001,$A786)&gt;1,"DUPLICATE",""))</f>
        <v/>
      </c>
    </row>
    <row r="787" customFormat="false" ht="15" hidden="false" customHeight="false" outlineLevel="0" collapsed="false">
      <c r="A787" s="14"/>
      <c r="B787" s="14"/>
      <c r="C787" s="15"/>
      <c r="D787" s="14"/>
      <c r="E787" s="14"/>
      <c r="F787" s="14"/>
      <c r="G787" s="14"/>
      <c r="H787" s="9" t="str">
        <f aca="false">IF($A787="","",IF(COUNTIF($A$2:$A$3001,$A787)&gt;1,"DUPLICATE",""))</f>
        <v/>
      </c>
    </row>
    <row r="788" customFormat="false" ht="15" hidden="false" customHeight="false" outlineLevel="0" collapsed="false">
      <c r="A788" s="14"/>
      <c r="B788" s="14"/>
      <c r="C788" s="15"/>
      <c r="D788" s="14"/>
      <c r="E788" s="14"/>
      <c r="F788" s="14"/>
      <c r="G788" s="14"/>
      <c r="H788" s="9" t="str">
        <f aca="false">IF($A788="","",IF(COUNTIF($A$2:$A$3001,$A788)&gt;1,"DUPLICATE",""))</f>
        <v/>
      </c>
    </row>
    <row r="789" customFormat="false" ht="15" hidden="false" customHeight="false" outlineLevel="0" collapsed="false">
      <c r="A789" s="14"/>
      <c r="B789" s="14"/>
      <c r="C789" s="15"/>
      <c r="D789" s="14"/>
      <c r="E789" s="14"/>
      <c r="F789" s="14"/>
      <c r="G789" s="14"/>
      <c r="H789" s="9" t="str">
        <f aca="false">IF($A789="","",IF(COUNTIF($A$2:$A$3001,$A789)&gt;1,"DUPLICATE",""))</f>
        <v/>
      </c>
    </row>
    <row r="790" customFormat="false" ht="15" hidden="false" customHeight="false" outlineLevel="0" collapsed="false">
      <c r="A790" s="14"/>
      <c r="B790" s="14"/>
      <c r="C790" s="15"/>
      <c r="D790" s="14"/>
      <c r="E790" s="14"/>
      <c r="F790" s="14"/>
      <c r="G790" s="14"/>
      <c r="H790" s="9" t="str">
        <f aca="false">IF($A790="","",IF(COUNTIF($A$2:$A$3001,$A790)&gt;1,"DUPLICATE",""))</f>
        <v/>
      </c>
    </row>
    <row r="791" customFormat="false" ht="15" hidden="false" customHeight="false" outlineLevel="0" collapsed="false">
      <c r="A791" s="14"/>
      <c r="B791" s="14"/>
      <c r="C791" s="15"/>
      <c r="D791" s="14"/>
      <c r="E791" s="14"/>
      <c r="F791" s="14"/>
      <c r="G791" s="14"/>
      <c r="H791" s="9" t="str">
        <f aca="false">IF($A791="","",IF(COUNTIF($A$2:$A$3001,$A791)&gt;1,"DUPLICATE",""))</f>
        <v/>
      </c>
    </row>
    <row r="792" customFormat="false" ht="15" hidden="false" customHeight="false" outlineLevel="0" collapsed="false">
      <c r="A792" s="14"/>
      <c r="B792" s="14"/>
      <c r="C792" s="15"/>
      <c r="D792" s="14"/>
      <c r="E792" s="14"/>
      <c r="F792" s="14"/>
      <c r="G792" s="14"/>
      <c r="H792" s="9" t="str">
        <f aca="false">IF($A792="","",IF(COUNTIF($A$2:$A$3001,$A792)&gt;1,"DUPLICATE",""))</f>
        <v/>
      </c>
    </row>
    <row r="793" customFormat="false" ht="15" hidden="false" customHeight="false" outlineLevel="0" collapsed="false">
      <c r="A793" s="14"/>
      <c r="B793" s="14"/>
      <c r="C793" s="15"/>
      <c r="D793" s="14"/>
      <c r="E793" s="14"/>
      <c r="F793" s="14"/>
      <c r="G793" s="14"/>
      <c r="H793" s="9" t="str">
        <f aca="false">IF($A793="","",IF(COUNTIF($A$2:$A$3001,$A793)&gt;1,"DUPLICATE",""))</f>
        <v/>
      </c>
    </row>
    <row r="794" customFormat="false" ht="15" hidden="false" customHeight="false" outlineLevel="0" collapsed="false">
      <c r="A794" s="14"/>
      <c r="B794" s="14"/>
      <c r="C794" s="15"/>
      <c r="D794" s="14"/>
      <c r="E794" s="14"/>
      <c r="F794" s="14"/>
      <c r="G794" s="14"/>
      <c r="H794" s="9" t="str">
        <f aca="false">IF($A794="","",IF(COUNTIF($A$2:$A$3001,$A794)&gt;1,"DUPLICATE",""))</f>
        <v/>
      </c>
    </row>
    <row r="795" customFormat="false" ht="15" hidden="false" customHeight="false" outlineLevel="0" collapsed="false">
      <c r="A795" s="14"/>
      <c r="B795" s="14"/>
      <c r="C795" s="15"/>
      <c r="D795" s="14"/>
      <c r="E795" s="14"/>
      <c r="F795" s="14"/>
      <c r="G795" s="14"/>
      <c r="H795" s="9" t="str">
        <f aca="false">IF($A795="","",IF(COUNTIF($A$2:$A$3001,$A795)&gt;1,"DUPLICATE",""))</f>
        <v/>
      </c>
    </row>
    <row r="796" customFormat="false" ht="15" hidden="false" customHeight="false" outlineLevel="0" collapsed="false">
      <c r="A796" s="14"/>
      <c r="B796" s="14"/>
      <c r="C796" s="15"/>
      <c r="D796" s="14"/>
      <c r="E796" s="14"/>
      <c r="F796" s="14"/>
      <c r="G796" s="14"/>
      <c r="H796" s="9" t="str">
        <f aca="false">IF($A796="","",IF(COUNTIF($A$2:$A$3001,$A796)&gt;1,"DUPLICATE",""))</f>
        <v/>
      </c>
    </row>
    <row r="797" customFormat="false" ht="15" hidden="false" customHeight="false" outlineLevel="0" collapsed="false">
      <c r="A797" s="14"/>
      <c r="B797" s="14"/>
      <c r="C797" s="15"/>
      <c r="D797" s="14"/>
      <c r="E797" s="14"/>
      <c r="F797" s="14"/>
      <c r="G797" s="14"/>
      <c r="H797" s="9" t="str">
        <f aca="false">IF($A797="","",IF(COUNTIF($A$2:$A$3001,$A797)&gt;1,"DUPLICATE",""))</f>
        <v/>
      </c>
    </row>
    <row r="798" customFormat="false" ht="15" hidden="false" customHeight="false" outlineLevel="0" collapsed="false">
      <c r="A798" s="14"/>
      <c r="B798" s="14"/>
      <c r="C798" s="15"/>
      <c r="D798" s="14"/>
      <c r="E798" s="14"/>
      <c r="F798" s="14"/>
      <c r="G798" s="14"/>
      <c r="H798" s="9" t="str">
        <f aca="false">IF($A798="","",IF(COUNTIF($A$2:$A$3001,$A798)&gt;1,"DUPLICATE",""))</f>
        <v/>
      </c>
    </row>
    <row r="799" customFormat="false" ht="15" hidden="false" customHeight="false" outlineLevel="0" collapsed="false">
      <c r="A799" s="14"/>
      <c r="B799" s="14"/>
      <c r="C799" s="15"/>
      <c r="D799" s="14"/>
      <c r="E799" s="14"/>
      <c r="F799" s="14"/>
      <c r="G799" s="14"/>
      <c r="H799" s="9" t="str">
        <f aca="false">IF($A799="","",IF(COUNTIF($A$2:$A$3001,$A799)&gt;1,"DUPLICATE",""))</f>
        <v/>
      </c>
    </row>
    <row r="800" customFormat="false" ht="15" hidden="false" customHeight="false" outlineLevel="0" collapsed="false">
      <c r="A800" s="14"/>
      <c r="B800" s="14"/>
      <c r="C800" s="15"/>
      <c r="D800" s="14"/>
      <c r="E800" s="14"/>
      <c r="F800" s="14"/>
      <c r="G800" s="14"/>
      <c r="H800" s="9" t="str">
        <f aca="false">IF($A800="","",IF(COUNTIF($A$2:$A$3001,$A800)&gt;1,"DUPLICATE",""))</f>
        <v/>
      </c>
    </row>
    <row r="801" customFormat="false" ht="15" hidden="false" customHeight="false" outlineLevel="0" collapsed="false">
      <c r="A801" s="14"/>
      <c r="B801" s="14"/>
      <c r="C801" s="15"/>
      <c r="D801" s="14"/>
      <c r="E801" s="14"/>
      <c r="F801" s="14"/>
      <c r="G801" s="14"/>
      <c r="H801" s="9" t="str">
        <f aca="false">IF($A801="","",IF(COUNTIF($A$2:$A$3001,$A801)&gt;1,"DUPLICATE",""))</f>
        <v/>
      </c>
    </row>
    <row r="802" customFormat="false" ht="15" hidden="false" customHeight="false" outlineLevel="0" collapsed="false">
      <c r="A802" s="14"/>
      <c r="B802" s="14"/>
      <c r="C802" s="15"/>
      <c r="D802" s="14"/>
      <c r="E802" s="14"/>
      <c r="F802" s="14"/>
      <c r="G802" s="14"/>
      <c r="H802" s="9" t="str">
        <f aca="false">IF($A802="","",IF(COUNTIF($A$2:$A$3001,$A802)&gt;1,"DUPLICATE",""))</f>
        <v/>
      </c>
    </row>
    <row r="803" customFormat="false" ht="15" hidden="false" customHeight="false" outlineLevel="0" collapsed="false">
      <c r="A803" s="14"/>
      <c r="B803" s="14"/>
      <c r="C803" s="15"/>
      <c r="D803" s="14"/>
      <c r="E803" s="14"/>
      <c r="F803" s="14"/>
      <c r="G803" s="14"/>
      <c r="H803" s="9" t="str">
        <f aca="false">IF($A803="","",IF(COUNTIF($A$2:$A$3001,$A803)&gt;1,"DUPLICATE",""))</f>
        <v/>
      </c>
    </row>
    <row r="804" customFormat="false" ht="15" hidden="false" customHeight="false" outlineLevel="0" collapsed="false">
      <c r="A804" s="14"/>
      <c r="B804" s="14"/>
      <c r="C804" s="15"/>
      <c r="D804" s="14"/>
      <c r="E804" s="14"/>
      <c r="F804" s="14"/>
      <c r="G804" s="14"/>
      <c r="H804" s="9" t="str">
        <f aca="false">IF($A804="","",IF(COUNTIF($A$2:$A$3001,$A804)&gt;1,"DUPLICATE",""))</f>
        <v/>
      </c>
    </row>
    <row r="805" customFormat="false" ht="15" hidden="false" customHeight="false" outlineLevel="0" collapsed="false">
      <c r="A805" s="14"/>
      <c r="B805" s="14"/>
      <c r="C805" s="15"/>
      <c r="D805" s="14"/>
      <c r="E805" s="14"/>
      <c r="F805" s="14"/>
      <c r="G805" s="14"/>
      <c r="H805" s="9" t="str">
        <f aca="false">IF($A805="","",IF(COUNTIF($A$2:$A$3001,$A805)&gt;1,"DUPLICATE",""))</f>
        <v/>
      </c>
    </row>
    <row r="806" customFormat="false" ht="15" hidden="false" customHeight="false" outlineLevel="0" collapsed="false">
      <c r="A806" s="14"/>
      <c r="B806" s="14"/>
      <c r="C806" s="15"/>
      <c r="D806" s="14"/>
      <c r="E806" s="14"/>
      <c r="F806" s="14"/>
      <c r="G806" s="14"/>
      <c r="H806" s="9" t="str">
        <f aca="false">IF($A806="","",IF(COUNTIF($A$2:$A$3001,$A806)&gt;1,"DUPLICATE",""))</f>
        <v/>
      </c>
    </row>
    <row r="807" customFormat="false" ht="15" hidden="false" customHeight="false" outlineLevel="0" collapsed="false">
      <c r="A807" s="14"/>
      <c r="B807" s="14"/>
      <c r="C807" s="15"/>
      <c r="D807" s="14"/>
      <c r="E807" s="14"/>
      <c r="F807" s="14"/>
      <c r="G807" s="14"/>
      <c r="H807" s="9" t="str">
        <f aca="false">IF($A807="","",IF(COUNTIF($A$2:$A$3001,$A807)&gt;1,"DUPLICATE",""))</f>
        <v/>
      </c>
    </row>
    <row r="808" customFormat="false" ht="15" hidden="false" customHeight="false" outlineLevel="0" collapsed="false">
      <c r="A808" s="14"/>
      <c r="B808" s="14"/>
      <c r="C808" s="15"/>
      <c r="D808" s="14"/>
      <c r="E808" s="14"/>
      <c r="F808" s="14"/>
      <c r="G808" s="14"/>
      <c r="H808" s="9" t="str">
        <f aca="false">IF($A808="","",IF(COUNTIF($A$2:$A$3001,$A808)&gt;1,"DUPLICATE",""))</f>
        <v/>
      </c>
    </row>
    <row r="809" customFormat="false" ht="15" hidden="false" customHeight="false" outlineLevel="0" collapsed="false">
      <c r="A809" s="14"/>
      <c r="B809" s="14"/>
      <c r="C809" s="15"/>
      <c r="D809" s="14"/>
      <c r="E809" s="14"/>
      <c r="F809" s="14"/>
      <c r="G809" s="14"/>
      <c r="H809" s="9" t="str">
        <f aca="false">IF($A809="","",IF(COUNTIF($A$2:$A$3001,$A809)&gt;1,"DUPLICATE",""))</f>
        <v/>
      </c>
    </row>
    <row r="810" customFormat="false" ht="15" hidden="false" customHeight="false" outlineLevel="0" collapsed="false">
      <c r="A810" s="14"/>
      <c r="B810" s="14"/>
      <c r="C810" s="15"/>
      <c r="D810" s="14"/>
      <c r="E810" s="14"/>
      <c r="F810" s="14"/>
      <c r="G810" s="14"/>
      <c r="H810" s="9" t="str">
        <f aca="false">IF($A810="","",IF(COUNTIF($A$2:$A$3001,$A810)&gt;1,"DUPLICATE",""))</f>
        <v/>
      </c>
    </row>
    <row r="811" customFormat="false" ht="15" hidden="false" customHeight="false" outlineLevel="0" collapsed="false">
      <c r="A811" s="14"/>
      <c r="B811" s="14"/>
      <c r="C811" s="15"/>
      <c r="D811" s="14"/>
      <c r="E811" s="14"/>
      <c r="F811" s="14"/>
      <c r="G811" s="14"/>
      <c r="H811" s="9" t="str">
        <f aca="false">IF($A811="","",IF(COUNTIF($A$2:$A$3001,$A811)&gt;1,"DUPLICATE",""))</f>
        <v/>
      </c>
    </row>
    <row r="812" customFormat="false" ht="15" hidden="false" customHeight="false" outlineLevel="0" collapsed="false">
      <c r="A812" s="14"/>
      <c r="B812" s="14"/>
      <c r="C812" s="15"/>
      <c r="D812" s="14"/>
      <c r="E812" s="14"/>
      <c r="F812" s="14"/>
      <c r="G812" s="14"/>
      <c r="H812" s="9" t="str">
        <f aca="false">IF($A812="","",IF(COUNTIF($A$2:$A$3001,$A812)&gt;1,"DUPLICATE",""))</f>
        <v/>
      </c>
    </row>
    <row r="813" customFormat="false" ht="15" hidden="false" customHeight="false" outlineLevel="0" collapsed="false">
      <c r="A813" s="14"/>
      <c r="B813" s="14"/>
      <c r="C813" s="15"/>
      <c r="D813" s="14"/>
      <c r="E813" s="14"/>
      <c r="F813" s="14"/>
      <c r="G813" s="14"/>
      <c r="H813" s="9" t="str">
        <f aca="false">IF($A813="","",IF(COUNTIF($A$2:$A$3001,$A813)&gt;1,"DUPLICATE",""))</f>
        <v/>
      </c>
    </row>
    <row r="814" customFormat="false" ht="15" hidden="false" customHeight="false" outlineLevel="0" collapsed="false">
      <c r="A814" s="14"/>
      <c r="B814" s="14"/>
      <c r="C814" s="15"/>
      <c r="D814" s="14"/>
      <c r="E814" s="14"/>
      <c r="F814" s="14"/>
      <c r="G814" s="14"/>
      <c r="H814" s="9" t="str">
        <f aca="false">IF($A814="","",IF(COUNTIF($A$2:$A$3001,$A814)&gt;1,"DUPLICATE",""))</f>
        <v/>
      </c>
    </row>
    <row r="815" customFormat="false" ht="15" hidden="false" customHeight="false" outlineLevel="0" collapsed="false">
      <c r="A815" s="14"/>
      <c r="B815" s="14"/>
      <c r="C815" s="15"/>
      <c r="D815" s="14"/>
      <c r="E815" s="14"/>
      <c r="F815" s="14"/>
      <c r="G815" s="14"/>
      <c r="H815" s="9" t="str">
        <f aca="false">IF($A815="","",IF(COUNTIF($A$2:$A$3001,$A815)&gt;1,"DUPLICATE",""))</f>
        <v/>
      </c>
    </row>
    <row r="816" customFormat="false" ht="15" hidden="false" customHeight="false" outlineLevel="0" collapsed="false">
      <c r="A816" s="14"/>
      <c r="B816" s="14"/>
      <c r="C816" s="15"/>
      <c r="D816" s="14"/>
      <c r="E816" s="14"/>
      <c r="F816" s="14"/>
      <c r="G816" s="14"/>
      <c r="H816" s="9" t="str">
        <f aca="false">IF($A816="","",IF(COUNTIF($A$2:$A$3001,$A816)&gt;1,"DUPLICATE",""))</f>
        <v/>
      </c>
    </row>
    <row r="817" customFormat="false" ht="15" hidden="false" customHeight="false" outlineLevel="0" collapsed="false">
      <c r="A817" s="14"/>
      <c r="B817" s="14"/>
      <c r="C817" s="15"/>
      <c r="D817" s="14"/>
      <c r="E817" s="14"/>
      <c r="F817" s="14"/>
      <c r="G817" s="14"/>
      <c r="H817" s="9" t="str">
        <f aca="false">IF($A817="","",IF(COUNTIF($A$2:$A$3001,$A817)&gt;1,"DUPLICATE",""))</f>
        <v/>
      </c>
    </row>
    <row r="818" customFormat="false" ht="15" hidden="false" customHeight="false" outlineLevel="0" collapsed="false">
      <c r="A818" s="14"/>
      <c r="B818" s="14"/>
      <c r="C818" s="15"/>
      <c r="D818" s="14"/>
      <c r="E818" s="14"/>
      <c r="F818" s="14"/>
      <c r="G818" s="14"/>
      <c r="H818" s="9" t="str">
        <f aca="false">IF($A818="","",IF(COUNTIF($A$2:$A$3001,$A818)&gt;1,"DUPLICATE",""))</f>
        <v/>
      </c>
    </row>
    <row r="819" customFormat="false" ht="15" hidden="false" customHeight="false" outlineLevel="0" collapsed="false">
      <c r="A819" s="14"/>
      <c r="B819" s="14"/>
      <c r="C819" s="15"/>
      <c r="D819" s="14"/>
      <c r="E819" s="14"/>
      <c r="F819" s="14"/>
      <c r="G819" s="14"/>
      <c r="H819" s="9" t="str">
        <f aca="false">IF($A819="","",IF(COUNTIF($A$2:$A$3001,$A819)&gt;1,"DUPLICATE",""))</f>
        <v/>
      </c>
    </row>
    <row r="820" customFormat="false" ht="15" hidden="false" customHeight="false" outlineLevel="0" collapsed="false">
      <c r="A820" s="14"/>
      <c r="B820" s="14"/>
      <c r="C820" s="15"/>
      <c r="D820" s="14"/>
      <c r="E820" s="14"/>
      <c r="F820" s="14"/>
      <c r="G820" s="14"/>
      <c r="H820" s="9" t="str">
        <f aca="false">IF($A820="","",IF(COUNTIF($A$2:$A$3001,$A820)&gt;1,"DUPLICATE",""))</f>
        <v/>
      </c>
    </row>
    <row r="821" customFormat="false" ht="15" hidden="false" customHeight="false" outlineLevel="0" collapsed="false">
      <c r="A821" s="14"/>
      <c r="B821" s="14"/>
      <c r="C821" s="15"/>
      <c r="D821" s="14"/>
      <c r="E821" s="14"/>
      <c r="F821" s="14"/>
      <c r="G821" s="14"/>
      <c r="H821" s="9" t="str">
        <f aca="false">IF($A821="","",IF(COUNTIF($A$2:$A$3001,$A821)&gt;1,"DUPLICATE",""))</f>
        <v/>
      </c>
    </row>
    <row r="822" customFormat="false" ht="15" hidden="false" customHeight="false" outlineLevel="0" collapsed="false">
      <c r="A822" s="14"/>
      <c r="B822" s="14"/>
      <c r="C822" s="15"/>
      <c r="D822" s="14"/>
      <c r="E822" s="14"/>
      <c r="F822" s="14"/>
      <c r="G822" s="14"/>
      <c r="H822" s="9" t="str">
        <f aca="false">IF($A822="","",IF(COUNTIF($A$2:$A$3001,$A822)&gt;1,"DUPLICATE",""))</f>
        <v/>
      </c>
    </row>
    <row r="823" customFormat="false" ht="15" hidden="false" customHeight="false" outlineLevel="0" collapsed="false">
      <c r="A823" s="14"/>
      <c r="B823" s="14"/>
      <c r="C823" s="15"/>
      <c r="D823" s="14"/>
      <c r="E823" s="14"/>
      <c r="F823" s="14"/>
      <c r="G823" s="14"/>
      <c r="H823" s="9" t="str">
        <f aca="false">IF($A823="","",IF(COUNTIF($A$2:$A$3001,$A823)&gt;1,"DUPLICATE",""))</f>
        <v/>
      </c>
    </row>
    <row r="824" customFormat="false" ht="15" hidden="false" customHeight="false" outlineLevel="0" collapsed="false">
      <c r="A824" s="14"/>
      <c r="B824" s="14"/>
      <c r="C824" s="15"/>
      <c r="D824" s="14"/>
      <c r="E824" s="14"/>
      <c r="F824" s="14"/>
      <c r="G824" s="14"/>
      <c r="H824" s="9" t="str">
        <f aca="false">IF($A824="","",IF(COUNTIF($A$2:$A$3001,$A824)&gt;1,"DUPLICATE",""))</f>
        <v/>
      </c>
    </row>
    <row r="825" customFormat="false" ht="15" hidden="false" customHeight="false" outlineLevel="0" collapsed="false">
      <c r="A825" s="14"/>
      <c r="B825" s="14"/>
      <c r="C825" s="15"/>
      <c r="D825" s="14"/>
      <c r="E825" s="14"/>
      <c r="F825" s="14"/>
      <c r="G825" s="14"/>
      <c r="H825" s="9" t="str">
        <f aca="false">IF($A825="","",IF(COUNTIF($A$2:$A$3001,$A825)&gt;1,"DUPLICATE",""))</f>
        <v/>
      </c>
    </row>
    <row r="826" customFormat="false" ht="15" hidden="false" customHeight="false" outlineLevel="0" collapsed="false">
      <c r="A826" s="14"/>
      <c r="B826" s="14"/>
      <c r="C826" s="15"/>
      <c r="D826" s="14"/>
      <c r="E826" s="14"/>
      <c r="F826" s="14"/>
      <c r="G826" s="14"/>
      <c r="H826" s="9" t="str">
        <f aca="false">IF($A826="","",IF(COUNTIF($A$2:$A$3001,$A826)&gt;1,"DUPLICATE",""))</f>
        <v/>
      </c>
    </row>
    <row r="827" customFormat="false" ht="15" hidden="false" customHeight="false" outlineLevel="0" collapsed="false">
      <c r="A827" s="14"/>
      <c r="B827" s="14"/>
      <c r="C827" s="15"/>
      <c r="D827" s="14"/>
      <c r="E827" s="14"/>
      <c r="F827" s="14"/>
      <c r="G827" s="14"/>
      <c r="H827" s="9" t="str">
        <f aca="false">IF($A827="","",IF(COUNTIF($A$2:$A$3001,$A827)&gt;1,"DUPLICATE",""))</f>
        <v/>
      </c>
    </row>
    <row r="828" customFormat="false" ht="15" hidden="false" customHeight="false" outlineLevel="0" collapsed="false">
      <c r="A828" s="14"/>
      <c r="B828" s="14"/>
      <c r="C828" s="15"/>
      <c r="D828" s="14"/>
      <c r="E828" s="14"/>
      <c r="F828" s="14"/>
      <c r="G828" s="14"/>
      <c r="H828" s="9" t="str">
        <f aca="false">IF($A828="","",IF(COUNTIF($A$2:$A$3001,$A828)&gt;1,"DUPLICATE",""))</f>
        <v/>
      </c>
    </row>
    <row r="829" customFormat="false" ht="15" hidden="false" customHeight="false" outlineLevel="0" collapsed="false">
      <c r="A829" s="14"/>
      <c r="B829" s="14"/>
      <c r="C829" s="15"/>
      <c r="D829" s="14"/>
      <c r="E829" s="14"/>
      <c r="F829" s="14"/>
      <c r="G829" s="14"/>
      <c r="H829" s="9" t="str">
        <f aca="false">IF($A829="","",IF(COUNTIF($A$2:$A$3001,$A829)&gt;1,"DUPLICATE",""))</f>
        <v/>
      </c>
    </row>
    <row r="830" customFormat="false" ht="15" hidden="false" customHeight="false" outlineLevel="0" collapsed="false">
      <c r="A830" s="14"/>
      <c r="B830" s="14"/>
      <c r="C830" s="15"/>
      <c r="D830" s="14"/>
      <c r="E830" s="14"/>
      <c r="F830" s="14"/>
      <c r="G830" s="14"/>
      <c r="H830" s="9" t="str">
        <f aca="false">IF($A830="","",IF(COUNTIF($A$2:$A$3001,$A830)&gt;1,"DUPLICATE",""))</f>
        <v/>
      </c>
    </row>
    <row r="831" customFormat="false" ht="15" hidden="false" customHeight="false" outlineLevel="0" collapsed="false">
      <c r="A831" s="14"/>
      <c r="B831" s="14"/>
      <c r="C831" s="15"/>
      <c r="D831" s="14"/>
      <c r="E831" s="14"/>
      <c r="F831" s="14"/>
      <c r="G831" s="14"/>
      <c r="H831" s="9" t="str">
        <f aca="false">IF($A831="","",IF(COUNTIF($A$2:$A$3001,$A831)&gt;1,"DUPLICATE",""))</f>
        <v/>
      </c>
    </row>
    <row r="832" customFormat="false" ht="15" hidden="false" customHeight="false" outlineLevel="0" collapsed="false">
      <c r="A832" s="14"/>
      <c r="B832" s="14"/>
      <c r="C832" s="15"/>
      <c r="D832" s="14"/>
      <c r="E832" s="14"/>
      <c r="F832" s="14"/>
      <c r="G832" s="14"/>
      <c r="H832" s="9" t="str">
        <f aca="false">IF($A832="","",IF(COUNTIF($A$2:$A$3001,$A832)&gt;1,"DUPLICATE",""))</f>
        <v/>
      </c>
    </row>
    <row r="833" customFormat="false" ht="15" hidden="false" customHeight="false" outlineLevel="0" collapsed="false">
      <c r="A833" s="14"/>
      <c r="B833" s="14"/>
      <c r="C833" s="15"/>
      <c r="D833" s="14"/>
      <c r="E833" s="14"/>
      <c r="F833" s="14"/>
      <c r="G833" s="14"/>
      <c r="H833" s="9" t="str">
        <f aca="false">IF($A833="","",IF(COUNTIF($A$2:$A$3001,$A833)&gt;1,"DUPLICATE",""))</f>
        <v/>
      </c>
    </row>
    <row r="834" customFormat="false" ht="15" hidden="false" customHeight="false" outlineLevel="0" collapsed="false">
      <c r="A834" s="14"/>
      <c r="B834" s="14"/>
      <c r="C834" s="15"/>
      <c r="D834" s="14"/>
      <c r="E834" s="14"/>
      <c r="F834" s="14"/>
      <c r="G834" s="14"/>
      <c r="H834" s="9" t="str">
        <f aca="false">IF($A834="","",IF(COUNTIF($A$2:$A$3001,$A834)&gt;1,"DUPLICATE",""))</f>
        <v/>
      </c>
    </row>
    <row r="835" customFormat="false" ht="15" hidden="false" customHeight="false" outlineLevel="0" collapsed="false">
      <c r="A835" s="14"/>
      <c r="B835" s="14"/>
      <c r="C835" s="15"/>
      <c r="D835" s="14"/>
      <c r="E835" s="14"/>
      <c r="F835" s="14"/>
      <c r="G835" s="14"/>
      <c r="H835" s="9" t="str">
        <f aca="false">IF($A835="","",IF(COUNTIF($A$2:$A$3001,$A835)&gt;1,"DUPLICATE",""))</f>
        <v/>
      </c>
    </row>
    <row r="836" customFormat="false" ht="15" hidden="false" customHeight="false" outlineLevel="0" collapsed="false">
      <c r="A836" s="14"/>
      <c r="B836" s="14"/>
      <c r="C836" s="15"/>
      <c r="D836" s="14"/>
      <c r="E836" s="14"/>
      <c r="F836" s="14"/>
      <c r="G836" s="14"/>
      <c r="H836" s="9" t="str">
        <f aca="false">IF($A836="","",IF(COUNTIF($A$2:$A$3001,$A836)&gt;1,"DUPLICATE",""))</f>
        <v/>
      </c>
    </row>
    <row r="837" customFormat="false" ht="15" hidden="false" customHeight="false" outlineLevel="0" collapsed="false">
      <c r="A837" s="14"/>
      <c r="B837" s="14"/>
      <c r="C837" s="15"/>
      <c r="D837" s="14"/>
      <c r="E837" s="14"/>
      <c r="F837" s="14"/>
      <c r="G837" s="14"/>
      <c r="H837" s="9" t="str">
        <f aca="false">IF($A837="","",IF(COUNTIF($A$2:$A$3001,$A837)&gt;1,"DUPLICATE",""))</f>
        <v/>
      </c>
    </row>
    <row r="838" customFormat="false" ht="15" hidden="false" customHeight="false" outlineLevel="0" collapsed="false">
      <c r="A838" s="14"/>
      <c r="B838" s="14"/>
      <c r="C838" s="15"/>
      <c r="D838" s="14"/>
      <c r="E838" s="14"/>
      <c r="F838" s="14"/>
      <c r="G838" s="14"/>
      <c r="H838" s="9" t="str">
        <f aca="false">IF($A838="","",IF(COUNTIF($A$2:$A$3001,$A838)&gt;1,"DUPLICATE",""))</f>
        <v/>
      </c>
    </row>
    <row r="839" customFormat="false" ht="15" hidden="false" customHeight="false" outlineLevel="0" collapsed="false">
      <c r="A839" s="14"/>
      <c r="B839" s="14"/>
      <c r="C839" s="15"/>
      <c r="D839" s="14"/>
      <c r="E839" s="14"/>
      <c r="F839" s="14"/>
      <c r="G839" s="14"/>
      <c r="H839" s="9" t="str">
        <f aca="false">IF($A839="","",IF(COUNTIF($A$2:$A$3001,$A839)&gt;1,"DUPLICATE",""))</f>
        <v/>
      </c>
    </row>
    <row r="840" customFormat="false" ht="15" hidden="false" customHeight="false" outlineLevel="0" collapsed="false">
      <c r="A840" s="14"/>
      <c r="B840" s="14"/>
      <c r="C840" s="15"/>
      <c r="D840" s="14"/>
      <c r="E840" s="14"/>
      <c r="F840" s="14"/>
      <c r="G840" s="14"/>
      <c r="H840" s="9" t="str">
        <f aca="false">IF($A840="","",IF(COUNTIF($A$2:$A$3001,$A840)&gt;1,"DUPLICATE",""))</f>
        <v/>
      </c>
    </row>
    <row r="841" customFormat="false" ht="15" hidden="false" customHeight="false" outlineLevel="0" collapsed="false">
      <c r="A841" s="14"/>
      <c r="B841" s="14"/>
      <c r="C841" s="15"/>
      <c r="D841" s="14"/>
      <c r="E841" s="14"/>
      <c r="F841" s="14"/>
      <c r="G841" s="14"/>
      <c r="H841" s="9" t="str">
        <f aca="false">IF($A841="","",IF(COUNTIF($A$2:$A$3001,$A841)&gt;1,"DUPLICATE",""))</f>
        <v/>
      </c>
    </row>
    <row r="842" customFormat="false" ht="15" hidden="false" customHeight="false" outlineLevel="0" collapsed="false">
      <c r="A842" s="14"/>
      <c r="B842" s="14"/>
      <c r="C842" s="15"/>
      <c r="D842" s="14"/>
      <c r="E842" s="14"/>
      <c r="F842" s="14"/>
      <c r="G842" s="14"/>
      <c r="H842" s="9" t="str">
        <f aca="false">IF($A842="","",IF(COUNTIF($A$2:$A$3001,$A842)&gt;1,"DUPLICATE",""))</f>
        <v/>
      </c>
    </row>
    <row r="843" customFormat="false" ht="15" hidden="false" customHeight="false" outlineLevel="0" collapsed="false">
      <c r="A843" s="14"/>
      <c r="B843" s="14"/>
      <c r="C843" s="15"/>
      <c r="D843" s="14"/>
      <c r="E843" s="14"/>
      <c r="F843" s="14"/>
      <c r="G843" s="14"/>
      <c r="H843" s="9" t="str">
        <f aca="false">IF($A843="","",IF(COUNTIF($A$2:$A$3001,$A843)&gt;1,"DUPLICATE",""))</f>
        <v/>
      </c>
    </row>
    <row r="844" customFormat="false" ht="15" hidden="false" customHeight="false" outlineLevel="0" collapsed="false">
      <c r="A844" s="14"/>
      <c r="B844" s="14"/>
      <c r="C844" s="15"/>
      <c r="D844" s="14"/>
      <c r="E844" s="14"/>
      <c r="F844" s="14"/>
      <c r="G844" s="14"/>
      <c r="H844" s="9" t="str">
        <f aca="false">IF($A844="","",IF(COUNTIF($A$2:$A$3001,$A844)&gt;1,"DUPLICATE",""))</f>
        <v/>
      </c>
    </row>
    <row r="845" customFormat="false" ht="15" hidden="false" customHeight="false" outlineLevel="0" collapsed="false">
      <c r="A845" s="14"/>
      <c r="B845" s="14"/>
      <c r="C845" s="15"/>
      <c r="D845" s="14"/>
      <c r="E845" s="14"/>
      <c r="F845" s="14"/>
      <c r="G845" s="14"/>
      <c r="H845" s="9" t="str">
        <f aca="false">IF($A845="","",IF(COUNTIF($A$2:$A$3001,$A845)&gt;1,"DUPLICATE",""))</f>
        <v/>
      </c>
    </row>
    <row r="846" customFormat="false" ht="15" hidden="false" customHeight="false" outlineLevel="0" collapsed="false">
      <c r="A846" s="14"/>
      <c r="B846" s="14"/>
      <c r="C846" s="15"/>
      <c r="D846" s="14"/>
      <c r="E846" s="14"/>
      <c r="F846" s="14"/>
      <c r="G846" s="14"/>
      <c r="H846" s="9" t="str">
        <f aca="false">IF($A846="","",IF(COUNTIF($A$2:$A$3001,$A846)&gt;1,"DUPLICATE",""))</f>
        <v/>
      </c>
    </row>
    <row r="847" customFormat="false" ht="15" hidden="false" customHeight="false" outlineLevel="0" collapsed="false">
      <c r="A847" s="14"/>
      <c r="B847" s="14"/>
      <c r="C847" s="15"/>
      <c r="D847" s="14"/>
      <c r="E847" s="14"/>
      <c r="F847" s="14"/>
      <c r="G847" s="14"/>
      <c r="H847" s="9" t="str">
        <f aca="false">IF($A847="","",IF(COUNTIF($A$2:$A$3001,$A847)&gt;1,"DUPLICATE",""))</f>
        <v/>
      </c>
    </row>
    <row r="848" customFormat="false" ht="15" hidden="false" customHeight="false" outlineLevel="0" collapsed="false">
      <c r="A848" s="14"/>
      <c r="B848" s="14"/>
      <c r="C848" s="15"/>
      <c r="D848" s="14"/>
      <c r="E848" s="14"/>
      <c r="F848" s="14"/>
      <c r="G848" s="14"/>
      <c r="H848" s="9" t="str">
        <f aca="false">IF($A848="","",IF(COUNTIF($A$2:$A$3001,$A848)&gt;1,"DUPLICATE",""))</f>
        <v/>
      </c>
    </row>
    <row r="849" customFormat="false" ht="15" hidden="false" customHeight="false" outlineLevel="0" collapsed="false">
      <c r="A849" s="14"/>
      <c r="B849" s="14"/>
      <c r="C849" s="15"/>
      <c r="D849" s="14"/>
      <c r="E849" s="14"/>
      <c r="F849" s="14"/>
      <c r="G849" s="14"/>
      <c r="H849" s="9" t="str">
        <f aca="false">IF($A849="","",IF(COUNTIF($A$2:$A$3001,$A849)&gt;1,"DUPLICATE",""))</f>
        <v/>
      </c>
    </row>
    <row r="850" customFormat="false" ht="15" hidden="false" customHeight="false" outlineLevel="0" collapsed="false">
      <c r="A850" s="14"/>
      <c r="B850" s="14"/>
      <c r="C850" s="15"/>
      <c r="D850" s="14"/>
      <c r="E850" s="14"/>
      <c r="F850" s="14"/>
      <c r="G850" s="14"/>
      <c r="H850" s="9" t="str">
        <f aca="false">IF($A850="","",IF(COUNTIF($A$2:$A$3001,$A850)&gt;1,"DUPLICATE",""))</f>
        <v/>
      </c>
    </row>
    <row r="851" customFormat="false" ht="15" hidden="false" customHeight="false" outlineLevel="0" collapsed="false">
      <c r="A851" s="14"/>
      <c r="B851" s="14"/>
      <c r="C851" s="15"/>
      <c r="D851" s="14"/>
      <c r="E851" s="14"/>
      <c r="F851" s="14"/>
      <c r="G851" s="14"/>
      <c r="H851" s="9" t="str">
        <f aca="false">IF($A851="","",IF(COUNTIF($A$2:$A$3001,$A851)&gt;1,"DUPLICATE",""))</f>
        <v/>
      </c>
    </row>
    <row r="852" customFormat="false" ht="15" hidden="false" customHeight="false" outlineLevel="0" collapsed="false">
      <c r="A852" s="14"/>
      <c r="B852" s="14"/>
      <c r="C852" s="15"/>
      <c r="D852" s="14"/>
      <c r="E852" s="14"/>
      <c r="F852" s="14"/>
      <c r="G852" s="14"/>
      <c r="H852" s="9" t="str">
        <f aca="false">IF($A852="","",IF(COUNTIF($A$2:$A$3001,$A852)&gt;1,"DUPLICATE",""))</f>
        <v/>
      </c>
    </row>
    <row r="853" customFormat="false" ht="15" hidden="false" customHeight="false" outlineLevel="0" collapsed="false">
      <c r="A853" s="14"/>
      <c r="B853" s="14"/>
      <c r="C853" s="15"/>
      <c r="D853" s="14"/>
      <c r="E853" s="14"/>
      <c r="F853" s="14"/>
      <c r="G853" s="14"/>
      <c r="H853" s="9" t="str">
        <f aca="false">IF($A853="","",IF(COUNTIF($A$2:$A$3001,$A853)&gt;1,"DUPLICATE",""))</f>
        <v/>
      </c>
    </row>
    <row r="854" customFormat="false" ht="15" hidden="false" customHeight="false" outlineLevel="0" collapsed="false">
      <c r="A854" s="14"/>
      <c r="B854" s="14"/>
      <c r="C854" s="15"/>
      <c r="D854" s="14"/>
      <c r="E854" s="14"/>
      <c r="F854" s="14"/>
      <c r="G854" s="14"/>
      <c r="H854" s="9" t="str">
        <f aca="false">IF($A854="","",IF(COUNTIF($A$2:$A$3001,$A854)&gt;1,"DUPLICATE",""))</f>
        <v/>
      </c>
    </row>
    <row r="855" customFormat="false" ht="15" hidden="false" customHeight="false" outlineLevel="0" collapsed="false">
      <c r="A855" s="14"/>
      <c r="B855" s="14"/>
      <c r="C855" s="15"/>
      <c r="D855" s="14"/>
      <c r="E855" s="14"/>
      <c r="F855" s="14"/>
      <c r="G855" s="14"/>
      <c r="H855" s="9" t="str">
        <f aca="false">IF($A855="","",IF(COUNTIF($A$2:$A$3001,$A855)&gt;1,"DUPLICATE",""))</f>
        <v/>
      </c>
    </row>
    <row r="856" customFormat="false" ht="15" hidden="false" customHeight="false" outlineLevel="0" collapsed="false">
      <c r="A856" s="14"/>
      <c r="B856" s="14"/>
      <c r="C856" s="15"/>
      <c r="D856" s="14"/>
      <c r="E856" s="14"/>
      <c r="F856" s="14"/>
      <c r="G856" s="14"/>
      <c r="H856" s="9" t="str">
        <f aca="false">IF($A856="","",IF(COUNTIF($A$2:$A$3001,$A856)&gt;1,"DUPLICATE",""))</f>
        <v/>
      </c>
    </row>
    <row r="857" customFormat="false" ht="15" hidden="false" customHeight="false" outlineLevel="0" collapsed="false">
      <c r="A857" s="14"/>
      <c r="B857" s="14"/>
      <c r="C857" s="15"/>
      <c r="D857" s="14"/>
      <c r="E857" s="14"/>
      <c r="F857" s="14"/>
      <c r="G857" s="14"/>
      <c r="H857" s="9" t="str">
        <f aca="false">IF($A857="","",IF(COUNTIF($A$2:$A$3001,$A857)&gt;1,"DUPLICATE",""))</f>
        <v/>
      </c>
    </row>
    <row r="858" customFormat="false" ht="15" hidden="false" customHeight="false" outlineLevel="0" collapsed="false">
      <c r="A858" s="14"/>
      <c r="B858" s="14"/>
      <c r="C858" s="15"/>
      <c r="D858" s="14"/>
      <c r="E858" s="14"/>
      <c r="F858" s="14"/>
      <c r="G858" s="14"/>
      <c r="H858" s="9" t="str">
        <f aca="false">IF($A858="","",IF(COUNTIF($A$2:$A$3001,$A858)&gt;1,"DUPLICATE",""))</f>
        <v/>
      </c>
    </row>
    <row r="859" customFormat="false" ht="15" hidden="false" customHeight="false" outlineLevel="0" collapsed="false">
      <c r="A859" s="14"/>
      <c r="B859" s="14"/>
      <c r="C859" s="15"/>
      <c r="D859" s="14"/>
      <c r="E859" s="14"/>
      <c r="F859" s="14"/>
      <c r="G859" s="14"/>
      <c r="H859" s="9" t="str">
        <f aca="false">IF($A859="","",IF(COUNTIF($A$2:$A$3001,$A859)&gt;1,"DUPLICATE",""))</f>
        <v/>
      </c>
    </row>
    <row r="860" customFormat="false" ht="15" hidden="false" customHeight="false" outlineLevel="0" collapsed="false">
      <c r="A860" s="14"/>
      <c r="B860" s="14"/>
      <c r="C860" s="15"/>
      <c r="D860" s="14"/>
      <c r="E860" s="14"/>
      <c r="F860" s="14"/>
      <c r="G860" s="14"/>
      <c r="H860" s="9" t="str">
        <f aca="false">IF($A860="","",IF(COUNTIF($A$2:$A$3001,$A860)&gt;1,"DUPLICATE",""))</f>
        <v/>
      </c>
    </row>
    <row r="861" customFormat="false" ht="15" hidden="false" customHeight="false" outlineLevel="0" collapsed="false">
      <c r="A861" s="14"/>
      <c r="B861" s="14"/>
      <c r="C861" s="15"/>
      <c r="D861" s="14"/>
      <c r="E861" s="14"/>
      <c r="F861" s="14"/>
      <c r="G861" s="14"/>
      <c r="H861" s="9" t="str">
        <f aca="false">IF($A861="","",IF(COUNTIF($A$2:$A$3001,$A861)&gt;1,"DUPLICATE",""))</f>
        <v/>
      </c>
    </row>
    <row r="862" customFormat="false" ht="15" hidden="false" customHeight="false" outlineLevel="0" collapsed="false">
      <c r="A862" s="14"/>
      <c r="B862" s="14"/>
      <c r="C862" s="15"/>
      <c r="D862" s="14"/>
      <c r="E862" s="14"/>
      <c r="F862" s="14"/>
      <c r="G862" s="14"/>
      <c r="H862" s="9" t="str">
        <f aca="false">IF($A862="","",IF(COUNTIF($A$2:$A$3001,$A862)&gt;1,"DUPLICATE",""))</f>
        <v/>
      </c>
    </row>
    <row r="863" customFormat="false" ht="15" hidden="false" customHeight="false" outlineLevel="0" collapsed="false">
      <c r="A863" s="14"/>
      <c r="B863" s="14"/>
      <c r="C863" s="15"/>
      <c r="D863" s="14"/>
      <c r="E863" s="14"/>
      <c r="F863" s="14"/>
      <c r="G863" s="14"/>
      <c r="H863" s="9" t="str">
        <f aca="false">IF($A863="","",IF(COUNTIF($A$2:$A$3001,$A863)&gt;1,"DUPLICATE",""))</f>
        <v/>
      </c>
    </row>
    <row r="864" customFormat="false" ht="15" hidden="false" customHeight="false" outlineLevel="0" collapsed="false">
      <c r="A864" s="14"/>
      <c r="B864" s="14"/>
      <c r="C864" s="15"/>
      <c r="D864" s="14"/>
      <c r="E864" s="14"/>
      <c r="F864" s="14"/>
      <c r="G864" s="14"/>
      <c r="H864" s="9" t="str">
        <f aca="false">IF($A864="","",IF(COUNTIF($A$2:$A$3001,$A864)&gt;1,"DUPLICATE",""))</f>
        <v/>
      </c>
    </row>
    <row r="865" customFormat="false" ht="15" hidden="false" customHeight="false" outlineLevel="0" collapsed="false">
      <c r="A865" s="14"/>
      <c r="B865" s="14"/>
      <c r="C865" s="15"/>
      <c r="D865" s="14"/>
      <c r="E865" s="14"/>
      <c r="F865" s="14"/>
      <c r="G865" s="14"/>
      <c r="H865" s="9" t="str">
        <f aca="false">IF($A865="","",IF(COUNTIF($A$2:$A$3001,$A865)&gt;1,"DUPLICATE",""))</f>
        <v/>
      </c>
    </row>
    <row r="866" customFormat="false" ht="15" hidden="false" customHeight="false" outlineLevel="0" collapsed="false">
      <c r="A866" s="14"/>
      <c r="B866" s="14"/>
      <c r="C866" s="15"/>
      <c r="D866" s="14"/>
      <c r="E866" s="14"/>
      <c r="F866" s="14"/>
      <c r="G866" s="14"/>
      <c r="H866" s="9" t="str">
        <f aca="false">IF($A866="","",IF(COUNTIF($A$2:$A$3001,$A866)&gt;1,"DUPLICATE",""))</f>
        <v/>
      </c>
    </row>
    <row r="867" customFormat="false" ht="15" hidden="false" customHeight="false" outlineLevel="0" collapsed="false">
      <c r="A867" s="14"/>
      <c r="B867" s="14"/>
      <c r="C867" s="15"/>
      <c r="D867" s="14"/>
      <c r="E867" s="14"/>
      <c r="F867" s="14"/>
      <c r="G867" s="14"/>
      <c r="H867" s="9" t="str">
        <f aca="false">IF($A867="","",IF(COUNTIF($A$2:$A$3001,$A867)&gt;1,"DUPLICATE",""))</f>
        <v/>
      </c>
    </row>
    <row r="868" customFormat="false" ht="15" hidden="false" customHeight="false" outlineLevel="0" collapsed="false">
      <c r="A868" s="14"/>
      <c r="B868" s="14"/>
      <c r="C868" s="15"/>
      <c r="D868" s="14"/>
      <c r="E868" s="14"/>
      <c r="F868" s="14"/>
      <c r="G868" s="14"/>
      <c r="H868" s="9" t="str">
        <f aca="false">IF($A868="","",IF(COUNTIF($A$2:$A$3001,$A868)&gt;1,"DUPLICATE",""))</f>
        <v/>
      </c>
    </row>
    <row r="869" customFormat="false" ht="15" hidden="false" customHeight="false" outlineLevel="0" collapsed="false">
      <c r="A869" s="14"/>
      <c r="B869" s="14"/>
      <c r="C869" s="15"/>
      <c r="D869" s="14"/>
      <c r="E869" s="14"/>
      <c r="F869" s="14"/>
      <c r="G869" s="14"/>
      <c r="H869" s="9" t="str">
        <f aca="false">IF($A869="","",IF(COUNTIF($A$2:$A$3001,$A869)&gt;1,"DUPLICATE",""))</f>
        <v/>
      </c>
    </row>
    <row r="870" customFormat="false" ht="15" hidden="false" customHeight="false" outlineLevel="0" collapsed="false">
      <c r="A870" s="14"/>
      <c r="B870" s="14"/>
      <c r="C870" s="15"/>
      <c r="D870" s="14"/>
      <c r="E870" s="14"/>
      <c r="F870" s="14"/>
      <c r="G870" s="14"/>
      <c r="H870" s="9" t="str">
        <f aca="false">IF($A870="","",IF(COUNTIF($A$2:$A$3001,$A870)&gt;1,"DUPLICATE",""))</f>
        <v/>
      </c>
    </row>
    <row r="871" customFormat="false" ht="15" hidden="false" customHeight="false" outlineLevel="0" collapsed="false">
      <c r="A871" s="14"/>
      <c r="B871" s="14"/>
      <c r="C871" s="15"/>
      <c r="D871" s="14"/>
      <c r="E871" s="14"/>
      <c r="F871" s="14"/>
      <c r="G871" s="14"/>
      <c r="H871" s="9" t="str">
        <f aca="false">IF($A871="","",IF(COUNTIF($A$2:$A$3001,$A871)&gt;1,"DUPLICATE",""))</f>
        <v/>
      </c>
    </row>
    <row r="872" customFormat="false" ht="15" hidden="false" customHeight="false" outlineLevel="0" collapsed="false">
      <c r="A872" s="14"/>
      <c r="B872" s="14"/>
      <c r="C872" s="15"/>
      <c r="D872" s="14"/>
      <c r="E872" s="14"/>
      <c r="F872" s="14"/>
      <c r="G872" s="14"/>
      <c r="H872" s="9" t="str">
        <f aca="false">IF($A872="","",IF(COUNTIF($A$2:$A$3001,$A872)&gt;1,"DUPLICATE",""))</f>
        <v/>
      </c>
    </row>
    <row r="873" customFormat="false" ht="15" hidden="false" customHeight="false" outlineLevel="0" collapsed="false">
      <c r="A873" s="14"/>
      <c r="B873" s="14"/>
      <c r="C873" s="15"/>
      <c r="D873" s="14"/>
      <c r="E873" s="14"/>
      <c r="F873" s="14"/>
      <c r="G873" s="14"/>
      <c r="H873" s="9" t="str">
        <f aca="false">IF($A873="","",IF(COUNTIF($A$2:$A$3001,$A873)&gt;1,"DUPLICATE",""))</f>
        <v/>
      </c>
    </row>
    <row r="874" customFormat="false" ht="15" hidden="false" customHeight="false" outlineLevel="0" collapsed="false">
      <c r="A874" s="14"/>
      <c r="B874" s="14"/>
      <c r="C874" s="15"/>
      <c r="D874" s="14"/>
      <c r="E874" s="14"/>
      <c r="F874" s="14"/>
      <c r="G874" s="14"/>
      <c r="H874" s="9" t="str">
        <f aca="false">IF($A874="","",IF(COUNTIF($A$2:$A$3001,$A874)&gt;1,"DUPLICATE",""))</f>
        <v/>
      </c>
    </row>
    <row r="875" customFormat="false" ht="15" hidden="false" customHeight="false" outlineLevel="0" collapsed="false">
      <c r="A875" s="14"/>
      <c r="B875" s="14"/>
      <c r="C875" s="15"/>
      <c r="D875" s="14"/>
      <c r="E875" s="14"/>
      <c r="F875" s="14"/>
      <c r="G875" s="14"/>
      <c r="H875" s="9" t="str">
        <f aca="false">IF($A875="","",IF(COUNTIF($A$2:$A$3001,$A875)&gt;1,"DUPLICATE",""))</f>
        <v/>
      </c>
    </row>
    <row r="876" customFormat="false" ht="15" hidden="false" customHeight="false" outlineLevel="0" collapsed="false">
      <c r="A876" s="14"/>
      <c r="B876" s="14"/>
      <c r="C876" s="15"/>
      <c r="D876" s="14"/>
      <c r="E876" s="14"/>
      <c r="F876" s="14"/>
      <c r="G876" s="14"/>
      <c r="H876" s="9" t="str">
        <f aca="false">IF($A876="","",IF(COUNTIF($A$2:$A$3001,$A876)&gt;1,"DUPLICATE",""))</f>
        <v/>
      </c>
    </row>
    <row r="877" customFormat="false" ht="15" hidden="false" customHeight="false" outlineLevel="0" collapsed="false">
      <c r="A877" s="14"/>
      <c r="B877" s="14"/>
      <c r="C877" s="15"/>
      <c r="D877" s="14"/>
      <c r="E877" s="14"/>
      <c r="F877" s="14"/>
      <c r="G877" s="14"/>
      <c r="H877" s="9" t="str">
        <f aca="false">IF($A877="","",IF(COUNTIF($A$2:$A$3001,$A877)&gt;1,"DUPLICATE",""))</f>
        <v/>
      </c>
    </row>
    <row r="878" customFormat="false" ht="15" hidden="false" customHeight="false" outlineLevel="0" collapsed="false">
      <c r="A878" s="14"/>
      <c r="B878" s="14"/>
      <c r="C878" s="15"/>
      <c r="D878" s="14"/>
      <c r="E878" s="14"/>
      <c r="F878" s="14"/>
      <c r="G878" s="14"/>
      <c r="H878" s="9" t="str">
        <f aca="false">IF($A878="","",IF(COUNTIF($A$2:$A$3001,$A878)&gt;1,"DUPLICATE",""))</f>
        <v/>
      </c>
    </row>
    <row r="879" customFormat="false" ht="15" hidden="false" customHeight="false" outlineLevel="0" collapsed="false">
      <c r="A879" s="14"/>
      <c r="B879" s="14"/>
      <c r="C879" s="15"/>
      <c r="D879" s="14"/>
      <c r="E879" s="14"/>
      <c r="F879" s="14"/>
      <c r="G879" s="14"/>
      <c r="H879" s="9" t="str">
        <f aca="false">IF($A879="","",IF(COUNTIF($A$2:$A$3001,$A879)&gt;1,"DUPLICATE",""))</f>
        <v/>
      </c>
    </row>
    <row r="880" customFormat="false" ht="15" hidden="false" customHeight="false" outlineLevel="0" collapsed="false">
      <c r="A880" s="14"/>
      <c r="B880" s="14"/>
      <c r="C880" s="15"/>
      <c r="D880" s="14"/>
      <c r="E880" s="14"/>
      <c r="F880" s="14"/>
      <c r="G880" s="14"/>
      <c r="H880" s="9" t="str">
        <f aca="false">IF($A880="","",IF(COUNTIF($A$2:$A$3001,$A880)&gt;1,"DUPLICATE",""))</f>
        <v/>
      </c>
    </row>
    <row r="881" customFormat="false" ht="15" hidden="false" customHeight="false" outlineLevel="0" collapsed="false">
      <c r="A881" s="14"/>
      <c r="B881" s="14"/>
      <c r="C881" s="15"/>
      <c r="D881" s="14"/>
      <c r="E881" s="14"/>
      <c r="F881" s="14"/>
      <c r="G881" s="14"/>
      <c r="H881" s="9" t="str">
        <f aca="false">IF($A881="","",IF(COUNTIF($A$2:$A$3001,$A881)&gt;1,"DUPLICATE",""))</f>
        <v/>
      </c>
    </row>
    <row r="882" customFormat="false" ht="15" hidden="false" customHeight="false" outlineLevel="0" collapsed="false">
      <c r="A882" s="14"/>
      <c r="B882" s="14"/>
      <c r="C882" s="15"/>
      <c r="D882" s="14"/>
      <c r="E882" s="14"/>
      <c r="F882" s="14"/>
      <c r="G882" s="14"/>
      <c r="H882" s="9" t="str">
        <f aca="false">IF($A882="","",IF(COUNTIF($A$2:$A$3001,$A882)&gt;1,"DUPLICATE",""))</f>
        <v/>
      </c>
    </row>
    <row r="883" customFormat="false" ht="15" hidden="false" customHeight="false" outlineLevel="0" collapsed="false">
      <c r="A883" s="14"/>
      <c r="B883" s="14"/>
      <c r="C883" s="15"/>
      <c r="D883" s="14"/>
      <c r="E883" s="14"/>
      <c r="F883" s="14"/>
      <c r="G883" s="14"/>
      <c r="H883" s="9" t="str">
        <f aca="false">IF($A883="","",IF(COUNTIF($A$2:$A$3001,$A883)&gt;1,"DUPLICATE",""))</f>
        <v/>
      </c>
    </row>
    <row r="884" customFormat="false" ht="15" hidden="false" customHeight="false" outlineLevel="0" collapsed="false">
      <c r="A884" s="14"/>
      <c r="B884" s="14"/>
      <c r="C884" s="15"/>
      <c r="D884" s="14"/>
      <c r="E884" s="14"/>
      <c r="F884" s="14"/>
      <c r="G884" s="14"/>
      <c r="H884" s="9" t="str">
        <f aca="false">IF($A884="","",IF(COUNTIF($A$2:$A$3001,$A884)&gt;1,"DUPLICATE",""))</f>
        <v/>
      </c>
    </row>
    <row r="885" customFormat="false" ht="15" hidden="false" customHeight="false" outlineLevel="0" collapsed="false">
      <c r="A885" s="14"/>
      <c r="B885" s="14"/>
      <c r="C885" s="15"/>
      <c r="D885" s="14"/>
      <c r="E885" s="14"/>
      <c r="F885" s="14"/>
      <c r="G885" s="14"/>
      <c r="H885" s="9" t="str">
        <f aca="false">IF($A885="","",IF(COUNTIF($A$2:$A$3001,$A885)&gt;1,"DUPLICATE",""))</f>
        <v/>
      </c>
    </row>
    <row r="886" customFormat="false" ht="15" hidden="false" customHeight="false" outlineLevel="0" collapsed="false">
      <c r="A886" s="14"/>
      <c r="B886" s="14"/>
      <c r="C886" s="15"/>
      <c r="D886" s="14"/>
      <c r="E886" s="14"/>
      <c r="F886" s="14"/>
      <c r="G886" s="14"/>
      <c r="H886" s="9" t="str">
        <f aca="false">IF($A886="","",IF(COUNTIF($A$2:$A$3001,$A886)&gt;1,"DUPLICATE",""))</f>
        <v/>
      </c>
    </row>
    <row r="887" customFormat="false" ht="15" hidden="false" customHeight="false" outlineLevel="0" collapsed="false">
      <c r="A887" s="14"/>
      <c r="B887" s="14"/>
      <c r="C887" s="15"/>
      <c r="D887" s="14"/>
      <c r="E887" s="14"/>
      <c r="F887" s="14"/>
      <c r="G887" s="14"/>
      <c r="H887" s="9" t="str">
        <f aca="false">IF($A887="","",IF(COUNTIF($A$2:$A$3001,$A887)&gt;1,"DUPLICATE",""))</f>
        <v/>
      </c>
    </row>
    <row r="888" customFormat="false" ht="15" hidden="false" customHeight="false" outlineLevel="0" collapsed="false">
      <c r="A888" s="14"/>
      <c r="B888" s="14"/>
      <c r="C888" s="15"/>
      <c r="D888" s="14"/>
      <c r="E888" s="14"/>
      <c r="F888" s="14"/>
      <c r="G888" s="14"/>
      <c r="H888" s="9" t="str">
        <f aca="false">IF($A888="","",IF(COUNTIF($A$2:$A$3001,$A888)&gt;1,"DUPLICATE",""))</f>
        <v/>
      </c>
    </row>
    <row r="889" customFormat="false" ht="15" hidden="false" customHeight="false" outlineLevel="0" collapsed="false">
      <c r="A889" s="14"/>
      <c r="B889" s="14"/>
      <c r="C889" s="15"/>
      <c r="D889" s="14"/>
      <c r="E889" s="14"/>
      <c r="F889" s="14"/>
      <c r="G889" s="14"/>
      <c r="H889" s="9" t="str">
        <f aca="false">IF($A889="","",IF(COUNTIF($A$2:$A$3001,$A889)&gt;1,"DUPLICATE",""))</f>
        <v/>
      </c>
    </row>
    <row r="890" customFormat="false" ht="15" hidden="false" customHeight="false" outlineLevel="0" collapsed="false">
      <c r="A890" s="14"/>
      <c r="B890" s="14"/>
      <c r="C890" s="15"/>
      <c r="D890" s="14"/>
      <c r="E890" s="14"/>
      <c r="F890" s="14"/>
      <c r="G890" s="14"/>
      <c r="H890" s="9" t="str">
        <f aca="false">IF($A890="","",IF(COUNTIF($A$2:$A$3001,$A890)&gt;1,"DUPLICATE",""))</f>
        <v/>
      </c>
    </row>
    <row r="891" customFormat="false" ht="15" hidden="false" customHeight="false" outlineLevel="0" collapsed="false">
      <c r="A891" s="14"/>
      <c r="B891" s="14"/>
      <c r="C891" s="15"/>
      <c r="D891" s="14"/>
      <c r="E891" s="14"/>
      <c r="F891" s="14"/>
      <c r="G891" s="14"/>
      <c r="H891" s="9" t="str">
        <f aca="false">IF($A891="","",IF(COUNTIF($A$2:$A$3001,$A891)&gt;1,"DUPLICATE",""))</f>
        <v/>
      </c>
    </row>
    <row r="892" customFormat="false" ht="15" hidden="false" customHeight="false" outlineLevel="0" collapsed="false">
      <c r="A892" s="14"/>
      <c r="B892" s="14"/>
      <c r="C892" s="15"/>
      <c r="D892" s="14"/>
      <c r="E892" s="14"/>
      <c r="F892" s="14"/>
      <c r="G892" s="14"/>
      <c r="H892" s="9" t="str">
        <f aca="false">IF($A892="","",IF(COUNTIF($A$2:$A$3001,$A892)&gt;1,"DUPLICATE",""))</f>
        <v/>
      </c>
    </row>
    <row r="893" customFormat="false" ht="15" hidden="false" customHeight="false" outlineLevel="0" collapsed="false">
      <c r="A893" s="14"/>
      <c r="B893" s="14"/>
      <c r="C893" s="15"/>
      <c r="D893" s="14"/>
      <c r="E893" s="14"/>
      <c r="F893" s="14"/>
      <c r="G893" s="14"/>
      <c r="H893" s="9" t="str">
        <f aca="false">IF($A893="","",IF(COUNTIF($A$2:$A$3001,$A893)&gt;1,"DUPLICATE",""))</f>
        <v/>
      </c>
    </row>
    <row r="894" customFormat="false" ht="15" hidden="false" customHeight="false" outlineLevel="0" collapsed="false">
      <c r="A894" s="14"/>
      <c r="B894" s="14"/>
      <c r="C894" s="15"/>
      <c r="D894" s="14"/>
      <c r="E894" s="14"/>
      <c r="F894" s="14"/>
      <c r="G894" s="14"/>
      <c r="H894" s="9" t="str">
        <f aca="false">IF($A894="","",IF(COUNTIF($A$2:$A$3001,$A894)&gt;1,"DUPLICATE",""))</f>
        <v/>
      </c>
    </row>
    <row r="895" customFormat="false" ht="15" hidden="false" customHeight="false" outlineLevel="0" collapsed="false">
      <c r="A895" s="14"/>
      <c r="B895" s="14"/>
      <c r="C895" s="15"/>
      <c r="D895" s="14"/>
      <c r="E895" s="14"/>
      <c r="F895" s="14"/>
      <c r="G895" s="14"/>
      <c r="H895" s="9" t="str">
        <f aca="false">IF($A895="","",IF(COUNTIF($A$2:$A$3001,$A895)&gt;1,"DUPLICATE",""))</f>
        <v/>
      </c>
    </row>
    <row r="896" customFormat="false" ht="15" hidden="false" customHeight="false" outlineLevel="0" collapsed="false">
      <c r="A896" s="14"/>
      <c r="B896" s="14"/>
      <c r="C896" s="15"/>
      <c r="D896" s="14"/>
      <c r="E896" s="14"/>
      <c r="F896" s="14"/>
      <c r="G896" s="14"/>
      <c r="H896" s="9" t="str">
        <f aca="false">IF($A896="","",IF(COUNTIF($A$2:$A$3001,$A896)&gt;1,"DUPLICATE",""))</f>
        <v/>
      </c>
    </row>
    <row r="897" customFormat="false" ht="15" hidden="false" customHeight="false" outlineLevel="0" collapsed="false">
      <c r="A897" s="14"/>
      <c r="B897" s="14"/>
      <c r="C897" s="15"/>
      <c r="D897" s="14"/>
      <c r="E897" s="14"/>
      <c r="F897" s="14"/>
      <c r="G897" s="14"/>
      <c r="H897" s="9" t="str">
        <f aca="false">IF($A897="","",IF(COUNTIF($A$2:$A$3001,$A897)&gt;1,"DUPLICATE",""))</f>
        <v/>
      </c>
    </row>
    <row r="898" customFormat="false" ht="15" hidden="false" customHeight="false" outlineLevel="0" collapsed="false">
      <c r="A898" s="14"/>
      <c r="B898" s="14"/>
      <c r="C898" s="15"/>
      <c r="D898" s="14"/>
      <c r="E898" s="14"/>
      <c r="F898" s="14"/>
      <c r="G898" s="14"/>
      <c r="H898" s="9" t="str">
        <f aca="false">IF($A898="","",IF(COUNTIF($A$2:$A$3001,$A898)&gt;1,"DUPLICATE",""))</f>
        <v/>
      </c>
    </row>
    <row r="899" customFormat="false" ht="15" hidden="false" customHeight="false" outlineLevel="0" collapsed="false">
      <c r="A899" s="14"/>
      <c r="B899" s="14"/>
      <c r="C899" s="15"/>
      <c r="D899" s="14"/>
      <c r="E899" s="14"/>
      <c r="F899" s="14"/>
      <c r="G899" s="14"/>
      <c r="H899" s="9" t="str">
        <f aca="false">IF($A899="","",IF(COUNTIF($A$2:$A$3001,$A899)&gt;1,"DUPLICATE",""))</f>
        <v/>
      </c>
    </row>
    <row r="900" customFormat="false" ht="15" hidden="false" customHeight="false" outlineLevel="0" collapsed="false">
      <c r="A900" s="14"/>
      <c r="B900" s="14"/>
      <c r="C900" s="15"/>
      <c r="D900" s="14"/>
      <c r="E900" s="14"/>
      <c r="F900" s="14"/>
      <c r="G900" s="14"/>
      <c r="H900" s="9" t="str">
        <f aca="false">IF($A900="","",IF(COUNTIF($A$2:$A$3001,$A900)&gt;1,"DUPLICATE",""))</f>
        <v/>
      </c>
    </row>
    <row r="901" customFormat="false" ht="15" hidden="false" customHeight="false" outlineLevel="0" collapsed="false">
      <c r="A901" s="14"/>
      <c r="B901" s="14"/>
      <c r="C901" s="15"/>
      <c r="D901" s="14"/>
      <c r="E901" s="14"/>
      <c r="F901" s="14"/>
      <c r="G901" s="14"/>
      <c r="H901" s="9" t="str">
        <f aca="false">IF($A901="","",IF(COUNTIF($A$2:$A$3001,$A901)&gt;1,"DUPLICATE",""))</f>
        <v/>
      </c>
    </row>
    <row r="902" customFormat="false" ht="15" hidden="false" customHeight="false" outlineLevel="0" collapsed="false">
      <c r="A902" s="14"/>
      <c r="B902" s="14"/>
      <c r="C902" s="15"/>
      <c r="D902" s="14"/>
      <c r="E902" s="14"/>
      <c r="F902" s="14"/>
      <c r="G902" s="14"/>
      <c r="H902" s="9" t="str">
        <f aca="false">IF($A902="","",IF(COUNTIF($A$2:$A$3001,$A902)&gt;1,"DUPLICATE",""))</f>
        <v/>
      </c>
    </row>
    <row r="903" customFormat="false" ht="15" hidden="false" customHeight="false" outlineLevel="0" collapsed="false">
      <c r="A903" s="14"/>
      <c r="B903" s="14"/>
      <c r="C903" s="15"/>
      <c r="D903" s="14"/>
      <c r="E903" s="14"/>
      <c r="F903" s="14"/>
      <c r="G903" s="14"/>
      <c r="H903" s="9" t="str">
        <f aca="false">IF($A903="","",IF(COUNTIF($A$2:$A$3001,$A903)&gt;1,"DUPLICATE",""))</f>
        <v/>
      </c>
    </row>
    <row r="904" customFormat="false" ht="15" hidden="false" customHeight="false" outlineLevel="0" collapsed="false">
      <c r="A904" s="14"/>
      <c r="B904" s="14"/>
      <c r="C904" s="15"/>
      <c r="D904" s="14"/>
      <c r="E904" s="14"/>
      <c r="F904" s="14"/>
      <c r="G904" s="14"/>
      <c r="H904" s="9" t="str">
        <f aca="false">IF($A904="","",IF(COUNTIF($A$2:$A$3001,$A904)&gt;1,"DUPLICATE",""))</f>
        <v/>
      </c>
    </row>
    <row r="905" customFormat="false" ht="15" hidden="false" customHeight="false" outlineLevel="0" collapsed="false">
      <c r="A905" s="14"/>
      <c r="B905" s="14"/>
      <c r="C905" s="15"/>
      <c r="D905" s="14"/>
      <c r="E905" s="14"/>
      <c r="F905" s="14"/>
      <c r="G905" s="14"/>
      <c r="H905" s="9" t="str">
        <f aca="false">IF($A905="","",IF(COUNTIF($A$2:$A$3001,$A905)&gt;1,"DUPLICATE",""))</f>
        <v/>
      </c>
    </row>
    <row r="906" customFormat="false" ht="15" hidden="false" customHeight="false" outlineLevel="0" collapsed="false">
      <c r="A906" s="14"/>
      <c r="B906" s="14"/>
      <c r="C906" s="15"/>
      <c r="D906" s="14"/>
      <c r="E906" s="14"/>
      <c r="F906" s="14"/>
      <c r="G906" s="14"/>
      <c r="H906" s="9" t="str">
        <f aca="false">IF($A906="","",IF(COUNTIF($A$2:$A$3001,$A906)&gt;1,"DUPLICATE",""))</f>
        <v/>
      </c>
    </row>
    <row r="907" customFormat="false" ht="15" hidden="false" customHeight="false" outlineLevel="0" collapsed="false">
      <c r="A907" s="14"/>
      <c r="B907" s="14"/>
      <c r="C907" s="15"/>
      <c r="D907" s="14"/>
      <c r="E907" s="14"/>
      <c r="F907" s="14"/>
      <c r="G907" s="14"/>
      <c r="H907" s="9" t="str">
        <f aca="false">IF($A907="","",IF(COUNTIF($A$2:$A$3001,$A907)&gt;1,"DUPLICATE",""))</f>
        <v/>
      </c>
    </row>
    <row r="908" customFormat="false" ht="15" hidden="false" customHeight="false" outlineLevel="0" collapsed="false">
      <c r="A908" s="14"/>
      <c r="B908" s="14"/>
      <c r="C908" s="15"/>
      <c r="D908" s="14"/>
      <c r="E908" s="14"/>
      <c r="F908" s="14"/>
      <c r="G908" s="14"/>
      <c r="H908" s="9" t="str">
        <f aca="false">IF($A908="","",IF(COUNTIF($A$2:$A$3001,$A908)&gt;1,"DUPLICATE",""))</f>
        <v/>
      </c>
    </row>
    <row r="909" customFormat="false" ht="15" hidden="false" customHeight="false" outlineLevel="0" collapsed="false">
      <c r="A909" s="14"/>
      <c r="B909" s="14"/>
      <c r="C909" s="15"/>
      <c r="D909" s="14"/>
      <c r="E909" s="14"/>
      <c r="F909" s="14"/>
      <c r="G909" s="14"/>
      <c r="H909" s="9" t="str">
        <f aca="false">IF($A909="","",IF(COUNTIF($A$2:$A$3001,$A909)&gt;1,"DUPLICATE",""))</f>
        <v/>
      </c>
    </row>
    <row r="910" customFormat="false" ht="15" hidden="false" customHeight="false" outlineLevel="0" collapsed="false">
      <c r="A910" s="14"/>
      <c r="B910" s="14"/>
      <c r="C910" s="15"/>
      <c r="D910" s="14"/>
      <c r="E910" s="14"/>
      <c r="F910" s="14"/>
      <c r="G910" s="14"/>
      <c r="H910" s="9" t="str">
        <f aca="false">IF($A910="","",IF(COUNTIF($A$2:$A$3001,$A910)&gt;1,"DUPLICATE",""))</f>
        <v/>
      </c>
    </row>
    <row r="911" customFormat="false" ht="15" hidden="false" customHeight="false" outlineLevel="0" collapsed="false">
      <c r="A911" s="14"/>
      <c r="B911" s="14"/>
      <c r="C911" s="15"/>
      <c r="D911" s="14"/>
      <c r="E911" s="14"/>
      <c r="F911" s="14"/>
      <c r="G911" s="14"/>
      <c r="H911" s="9" t="str">
        <f aca="false">IF($A911="","",IF(COUNTIF($A$2:$A$3001,$A911)&gt;1,"DUPLICATE",""))</f>
        <v/>
      </c>
    </row>
    <row r="912" customFormat="false" ht="15" hidden="false" customHeight="false" outlineLevel="0" collapsed="false">
      <c r="A912" s="14"/>
      <c r="B912" s="14"/>
      <c r="C912" s="15"/>
      <c r="D912" s="14"/>
      <c r="E912" s="14"/>
      <c r="F912" s="14"/>
      <c r="G912" s="14"/>
      <c r="H912" s="9" t="str">
        <f aca="false">IF($A912="","",IF(COUNTIF($A$2:$A$3001,$A912)&gt;1,"DUPLICATE",""))</f>
        <v/>
      </c>
    </row>
    <row r="913" customFormat="false" ht="15" hidden="false" customHeight="false" outlineLevel="0" collapsed="false">
      <c r="A913" s="14"/>
      <c r="B913" s="14"/>
      <c r="C913" s="15"/>
      <c r="D913" s="14"/>
      <c r="E913" s="14"/>
      <c r="F913" s="14"/>
      <c r="G913" s="14"/>
      <c r="H913" s="9" t="str">
        <f aca="false">IF($A913="","",IF(COUNTIF($A$2:$A$3001,$A913)&gt;1,"DUPLICATE",""))</f>
        <v/>
      </c>
    </row>
    <row r="914" customFormat="false" ht="15" hidden="false" customHeight="false" outlineLevel="0" collapsed="false">
      <c r="A914" s="14"/>
      <c r="B914" s="14"/>
      <c r="C914" s="15"/>
      <c r="D914" s="14"/>
      <c r="E914" s="14"/>
      <c r="F914" s="14"/>
      <c r="G914" s="14"/>
      <c r="H914" s="9" t="str">
        <f aca="false">IF($A914="","",IF(COUNTIF($A$2:$A$3001,$A914)&gt;1,"DUPLICATE",""))</f>
        <v/>
      </c>
    </row>
    <row r="915" customFormat="false" ht="15" hidden="false" customHeight="false" outlineLevel="0" collapsed="false">
      <c r="A915" s="14"/>
      <c r="B915" s="14"/>
      <c r="C915" s="15"/>
      <c r="D915" s="14"/>
      <c r="E915" s="14"/>
      <c r="F915" s="14"/>
      <c r="G915" s="14"/>
      <c r="H915" s="9" t="str">
        <f aca="false">IF($A915="","",IF(COUNTIF($A$2:$A$3001,$A915)&gt;1,"DUPLICATE",""))</f>
        <v/>
      </c>
    </row>
    <row r="916" customFormat="false" ht="15" hidden="false" customHeight="false" outlineLevel="0" collapsed="false">
      <c r="A916" s="14"/>
      <c r="B916" s="14"/>
      <c r="C916" s="15"/>
      <c r="D916" s="14"/>
      <c r="E916" s="14"/>
      <c r="F916" s="14"/>
      <c r="G916" s="14"/>
      <c r="H916" s="9" t="str">
        <f aca="false">IF($A916="","",IF(COUNTIF($A$2:$A$3001,$A916)&gt;1,"DUPLICATE",""))</f>
        <v/>
      </c>
    </row>
    <row r="917" customFormat="false" ht="15" hidden="false" customHeight="false" outlineLevel="0" collapsed="false">
      <c r="A917" s="14"/>
      <c r="B917" s="14"/>
      <c r="C917" s="15"/>
      <c r="D917" s="14"/>
      <c r="E917" s="14"/>
      <c r="F917" s="14"/>
      <c r="G917" s="14"/>
      <c r="H917" s="9" t="str">
        <f aca="false">IF($A917="","",IF(COUNTIF($A$2:$A$3001,$A917)&gt;1,"DUPLICATE",""))</f>
        <v/>
      </c>
    </row>
    <row r="918" customFormat="false" ht="15" hidden="false" customHeight="false" outlineLevel="0" collapsed="false">
      <c r="A918" s="14"/>
      <c r="B918" s="14"/>
      <c r="C918" s="15"/>
      <c r="D918" s="14"/>
      <c r="E918" s="14"/>
      <c r="F918" s="14"/>
      <c r="G918" s="14"/>
      <c r="H918" s="9" t="str">
        <f aca="false">IF($A918="","",IF(COUNTIF($A$2:$A$3001,$A918)&gt;1,"DUPLICATE",""))</f>
        <v/>
      </c>
    </row>
    <row r="919" customFormat="false" ht="15" hidden="false" customHeight="false" outlineLevel="0" collapsed="false">
      <c r="A919" s="14"/>
      <c r="B919" s="14"/>
      <c r="C919" s="15"/>
      <c r="D919" s="14"/>
      <c r="E919" s="14"/>
      <c r="F919" s="14"/>
      <c r="G919" s="14"/>
      <c r="H919" s="9" t="str">
        <f aca="false">IF($A919="","",IF(COUNTIF($A$2:$A$3001,$A919)&gt;1,"DUPLICATE",""))</f>
        <v/>
      </c>
    </row>
    <row r="920" customFormat="false" ht="15" hidden="false" customHeight="false" outlineLevel="0" collapsed="false">
      <c r="A920" s="14"/>
      <c r="B920" s="14"/>
      <c r="C920" s="15"/>
      <c r="D920" s="14"/>
      <c r="E920" s="14"/>
      <c r="F920" s="14"/>
      <c r="G920" s="14"/>
      <c r="H920" s="9" t="str">
        <f aca="false">IF($A920="","",IF(COUNTIF($A$2:$A$3001,$A920)&gt;1,"DUPLICATE",""))</f>
        <v/>
      </c>
    </row>
    <row r="921" customFormat="false" ht="15" hidden="false" customHeight="false" outlineLevel="0" collapsed="false">
      <c r="A921" s="14"/>
      <c r="B921" s="14"/>
      <c r="C921" s="15"/>
      <c r="D921" s="14"/>
      <c r="E921" s="14"/>
      <c r="F921" s="14"/>
      <c r="G921" s="14"/>
      <c r="H921" s="9" t="str">
        <f aca="false">IF($A921="","",IF(COUNTIF($A$2:$A$3001,$A921)&gt;1,"DUPLICATE",""))</f>
        <v/>
      </c>
    </row>
    <row r="922" customFormat="false" ht="15" hidden="false" customHeight="false" outlineLevel="0" collapsed="false">
      <c r="A922" s="14"/>
      <c r="B922" s="14"/>
      <c r="C922" s="15"/>
      <c r="D922" s="14"/>
      <c r="E922" s="14"/>
      <c r="F922" s="14"/>
      <c r="G922" s="14"/>
      <c r="H922" s="9" t="str">
        <f aca="false">IF($A922="","",IF(COUNTIF($A$2:$A$3001,$A922)&gt;1,"DUPLICATE",""))</f>
        <v/>
      </c>
    </row>
    <row r="923" customFormat="false" ht="15" hidden="false" customHeight="false" outlineLevel="0" collapsed="false">
      <c r="A923" s="14"/>
      <c r="B923" s="14"/>
      <c r="C923" s="15"/>
      <c r="D923" s="14"/>
      <c r="E923" s="14"/>
      <c r="F923" s="14"/>
      <c r="G923" s="14"/>
      <c r="H923" s="9" t="str">
        <f aca="false">IF($A923="","",IF(COUNTIF($A$2:$A$3001,$A923)&gt;1,"DUPLICATE",""))</f>
        <v/>
      </c>
    </row>
    <row r="924" customFormat="false" ht="15" hidden="false" customHeight="false" outlineLevel="0" collapsed="false">
      <c r="A924" s="14"/>
      <c r="B924" s="14"/>
      <c r="C924" s="15"/>
      <c r="D924" s="14"/>
      <c r="E924" s="14"/>
      <c r="F924" s="14"/>
      <c r="G924" s="14"/>
      <c r="H924" s="9" t="str">
        <f aca="false">IF($A924="","",IF(COUNTIF($A$2:$A$3001,$A924)&gt;1,"DUPLICATE",""))</f>
        <v/>
      </c>
    </row>
    <row r="925" customFormat="false" ht="15" hidden="false" customHeight="false" outlineLevel="0" collapsed="false">
      <c r="A925" s="14"/>
      <c r="B925" s="14"/>
      <c r="C925" s="15"/>
      <c r="D925" s="14"/>
      <c r="E925" s="14"/>
      <c r="F925" s="14"/>
      <c r="G925" s="14"/>
      <c r="H925" s="9" t="str">
        <f aca="false">IF($A925="","",IF(COUNTIF($A$2:$A$3001,$A925)&gt;1,"DUPLICATE",""))</f>
        <v/>
      </c>
    </row>
    <row r="926" customFormat="false" ht="15" hidden="false" customHeight="false" outlineLevel="0" collapsed="false">
      <c r="A926" s="14"/>
      <c r="B926" s="14"/>
      <c r="C926" s="15"/>
      <c r="D926" s="14"/>
      <c r="E926" s="14"/>
      <c r="F926" s="14"/>
      <c r="G926" s="14"/>
      <c r="H926" s="9" t="str">
        <f aca="false">IF($A926="","",IF(COUNTIF($A$2:$A$3001,$A926)&gt;1,"DUPLICATE",""))</f>
        <v/>
      </c>
    </row>
    <row r="927" customFormat="false" ht="15" hidden="false" customHeight="false" outlineLevel="0" collapsed="false">
      <c r="A927" s="14"/>
      <c r="B927" s="14"/>
      <c r="C927" s="15"/>
      <c r="D927" s="14"/>
      <c r="E927" s="14"/>
      <c r="F927" s="14"/>
      <c r="G927" s="14"/>
      <c r="H927" s="9" t="str">
        <f aca="false">IF($A927="","",IF(COUNTIF($A$2:$A$3001,$A927)&gt;1,"DUPLICATE",""))</f>
        <v/>
      </c>
    </row>
    <row r="928" customFormat="false" ht="15" hidden="false" customHeight="false" outlineLevel="0" collapsed="false">
      <c r="A928" s="14"/>
      <c r="B928" s="14"/>
      <c r="C928" s="15"/>
      <c r="D928" s="14"/>
      <c r="E928" s="14"/>
      <c r="F928" s="14"/>
      <c r="G928" s="14"/>
      <c r="H928" s="9" t="str">
        <f aca="false">IF($A928="","",IF(COUNTIF($A$2:$A$3001,$A928)&gt;1,"DUPLICATE",""))</f>
        <v/>
      </c>
    </row>
    <row r="929" customFormat="false" ht="15" hidden="false" customHeight="false" outlineLevel="0" collapsed="false">
      <c r="A929" s="14"/>
      <c r="B929" s="14"/>
      <c r="C929" s="15"/>
      <c r="D929" s="14"/>
      <c r="E929" s="14"/>
      <c r="F929" s="14"/>
      <c r="G929" s="14"/>
      <c r="H929" s="9" t="str">
        <f aca="false">IF($A929="","",IF(COUNTIF($A$2:$A$3001,$A929)&gt;1,"DUPLICATE",""))</f>
        <v/>
      </c>
    </row>
    <row r="930" customFormat="false" ht="15" hidden="false" customHeight="false" outlineLevel="0" collapsed="false">
      <c r="A930" s="14"/>
      <c r="B930" s="14"/>
      <c r="C930" s="15"/>
      <c r="D930" s="14"/>
      <c r="E930" s="14"/>
      <c r="F930" s="14"/>
      <c r="G930" s="14"/>
      <c r="H930" s="9" t="str">
        <f aca="false">IF($A930="","",IF(COUNTIF($A$2:$A$3001,$A930)&gt;1,"DUPLICATE",""))</f>
        <v/>
      </c>
    </row>
    <row r="931" customFormat="false" ht="15" hidden="false" customHeight="false" outlineLevel="0" collapsed="false">
      <c r="A931" s="14"/>
      <c r="B931" s="14"/>
      <c r="C931" s="15"/>
      <c r="D931" s="14"/>
      <c r="E931" s="14"/>
      <c r="F931" s="14"/>
      <c r="G931" s="14"/>
      <c r="H931" s="9" t="str">
        <f aca="false">IF($A931="","",IF(COUNTIF($A$2:$A$3001,$A931)&gt;1,"DUPLICATE",""))</f>
        <v/>
      </c>
    </row>
    <row r="932" customFormat="false" ht="15" hidden="false" customHeight="false" outlineLevel="0" collapsed="false">
      <c r="A932" s="14"/>
      <c r="B932" s="14"/>
      <c r="C932" s="15"/>
      <c r="D932" s="14"/>
      <c r="E932" s="14"/>
      <c r="F932" s="14"/>
      <c r="G932" s="14"/>
      <c r="H932" s="9" t="str">
        <f aca="false">IF($A932="","",IF(COUNTIF($A$2:$A$3001,$A932)&gt;1,"DUPLICATE",""))</f>
        <v/>
      </c>
    </row>
    <row r="933" customFormat="false" ht="15" hidden="false" customHeight="false" outlineLevel="0" collapsed="false">
      <c r="A933" s="14"/>
      <c r="B933" s="14"/>
      <c r="C933" s="15"/>
      <c r="D933" s="14"/>
      <c r="E933" s="14"/>
      <c r="F933" s="14"/>
      <c r="G933" s="14"/>
      <c r="H933" s="9" t="str">
        <f aca="false">IF($A933="","",IF(COUNTIF($A$2:$A$3001,$A933)&gt;1,"DUPLICATE",""))</f>
        <v/>
      </c>
    </row>
    <row r="934" customFormat="false" ht="15" hidden="false" customHeight="false" outlineLevel="0" collapsed="false">
      <c r="A934" s="14"/>
      <c r="B934" s="14"/>
      <c r="C934" s="15"/>
      <c r="D934" s="14"/>
      <c r="E934" s="14"/>
      <c r="F934" s="14"/>
      <c r="G934" s="14"/>
      <c r="H934" s="9" t="str">
        <f aca="false">IF($A934="","",IF(COUNTIF($A$2:$A$3001,$A934)&gt;1,"DUPLICATE",""))</f>
        <v/>
      </c>
    </row>
    <row r="935" customFormat="false" ht="15" hidden="false" customHeight="false" outlineLevel="0" collapsed="false">
      <c r="A935" s="14"/>
      <c r="B935" s="14"/>
      <c r="C935" s="15"/>
      <c r="D935" s="14"/>
      <c r="E935" s="14"/>
      <c r="F935" s="14"/>
      <c r="G935" s="14"/>
      <c r="H935" s="9" t="str">
        <f aca="false">IF($A935="","",IF(COUNTIF($A$2:$A$3001,$A935)&gt;1,"DUPLICATE",""))</f>
        <v/>
      </c>
    </row>
    <row r="936" customFormat="false" ht="15" hidden="false" customHeight="false" outlineLevel="0" collapsed="false">
      <c r="A936" s="14"/>
      <c r="B936" s="14"/>
      <c r="C936" s="15"/>
      <c r="D936" s="14"/>
      <c r="E936" s="14"/>
      <c r="F936" s="14"/>
      <c r="G936" s="14"/>
      <c r="H936" s="9" t="str">
        <f aca="false">IF($A936="","",IF(COUNTIF($A$2:$A$3001,$A936)&gt;1,"DUPLICATE",""))</f>
        <v/>
      </c>
    </row>
    <row r="937" customFormat="false" ht="15" hidden="false" customHeight="false" outlineLevel="0" collapsed="false">
      <c r="A937" s="14"/>
      <c r="B937" s="14"/>
      <c r="C937" s="15"/>
      <c r="D937" s="14"/>
      <c r="E937" s="14"/>
      <c r="F937" s="14"/>
      <c r="G937" s="14"/>
      <c r="H937" s="9" t="str">
        <f aca="false">IF($A937="","",IF(COUNTIF($A$2:$A$3001,$A937)&gt;1,"DUPLICATE",""))</f>
        <v/>
      </c>
    </row>
    <row r="938" customFormat="false" ht="15" hidden="false" customHeight="false" outlineLevel="0" collapsed="false">
      <c r="A938" s="14"/>
      <c r="B938" s="14"/>
      <c r="C938" s="15"/>
      <c r="D938" s="14"/>
      <c r="E938" s="14"/>
      <c r="F938" s="14"/>
      <c r="G938" s="14"/>
      <c r="H938" s="9" t="str">
        <f aca="false">IF($A938="","",IF(COUNTIF($A$2:$A$3001,$A938)&gt;1,"DUPLICATE",""))</f>
        <v/>
      </c>
    </row>
    <row r="939" customFormat="false" ht="15" hidden="false" customHeight="false" outlineLevel="0" collapsed="false">
      <c r="A939" s="14"/>
      <c r="B939" s="14"/>
      <c r="C939" s="15"/>
      <c r="D939" s="14"/>
      <c r="E939" s="14"/>
      <c r="F939" s="14"/>
      <c r="G939" s="14"/>
      <c r="H939" s="9" t="str">
        <f aca="false">IF($A939="","",IF(COUNTIF($A$2:$A$3001,$A939)&gt;1,"DUPLICATE",""))</f>
        <v/>
      </c>
    </row>
    <row r="940" customFormat="false" ht="15" hidden="false" customHeight="false" outlineLevel="0" collapsed="false">
      <c r="A940" s="14"/>
      <c r="B940" s="14"/>
      <c r="C940" s="15"/>
      <c r="D940" s="14"/>
      <c r="E940" s="14"/>
      <c r="F940" s="14"/>
      <c r="G940" s="14"/>
      <c r="H940" s="9" t="str">
        <f aca="false">IF($A940="","",IF(COUNTIF($A$2:$A$3001,$A940)&gt;1,"DUPLICATE",""))</f>
        <v/>
      </c>
    </row>
    <row r="941" customFormat="false" ht="15" hidden="false" customHeight="false" outlineLevel="0" collapsed="false">
      <c r="A941" s="14"/>
      <c r="B941" s="14"/>
      <c r="C941" s="15"/>
      <c r="D941" s="14"/>
      <c r="E941" s="14"/>
      <c r="F941" s="14"/>
      <c r="G941" s="14"/>
      <c r="H941" s="9" t="str">
        <f aca="false">IF($A941="","",IF(COUNTIF($A$2:$A$3001,$A941)&gt;1,"DUPLICATE",""))</f>
        <v/>
      </c>
    </row>
    <row r="942" customFormat="false" ht="15" hidden="false" customHeight="false" outlineLevel="0" collapsed="false">
      <c r="A942" s="14"/>
      <c r="B942" s="14"/>
      <c r="C942" s="15"/>
      <c r="D942" s="14"/>
      <c r="E942" s="14"/>
      <c r="F942" s="14"/>
      <c r="G942" s="14"/>
      <c r="H942" s="9" t="str">
        <f aca="false">IF($A942="","",IF(COUNTIF($A$2:$A$3001,$A942)&gt;1,"DUPLICATE",""))</f>
        <v/>
      </c>
    </row>
    <row r="943" customFormat="false" ht="15" hidden="false" customHeight="false" outlineLevel="0" collapsed="false">
      <c r="A943" s="14"/>
      <c r="B943" s="14"/>
      <c r="C943" s="15"/>
      <c r="D943" s="14"/>
      <c r="E943" s="14"/>
      <c r="F943" s="14"/>
      <c r="G943" s="14"/>
      <c r="H943" s="9" t="str">
        <f aca="false">IF($A943="","",IF(COUNTIF($A$2:$A$3001,$A943)&gt;1,"DUPLICATE",""))</f>
        <v/>
      </c>
    </row>
    <row r="944" customFormat="false" ht="15" hidden="false" customHeight="false" outlineLevel="0" collapsed="false">
      <c r="A944" s="14"/>
      <c r="B944" s="14"/>
      <c r="C944" s="15"/>
      <c r="D944" s="14"/>
      <c r="E944" s="14"/>
      <c r="F944" s="14"/>
      <c r="G944" s="14"/>
      <c r="H944" s="9" t="str">
        <f aca="false">IF($A944="","",IF(COUNTIF($A$2:$A$3001,$A944)&gt;1,"DUPLICATE",""))</f>
        <v/>
      </c>
    </row>
    <row r="945" customFormat="false" ht="15" hidden="false" customHeight="false" outlineLevel="0" collapsed="false">
      <c r="A945" s="14"/>
      <c r="B945" s="14"/>
      <c r="C945" s="15"/>
      <c r="D945" s="14"/>
      <c r="E945" s="14"/>
      <c r="F945" s="14"/>
      <c r="G945" s="14"/>
      <c r="H945" s="9" t="str">
        <f aca="false">IF($A945="","",IF(COUNTIF($A$2:$A$3001,$A945)&gt;1,"DUPLICATE",""))</f>
        <v/>
      </c>
    </row>
    <row r="946" customFormat="false" ht="15" hidden="false" customHeight="false" outlineLevel="0" collapsed="false">
      <c r="A946" s="14"/>
      <c r="B946" s="14"/>
      <c r="C946" s="15"/>
      <c r="D946" s="14"/>
      <c r="E946" s="14"/>
      <c r="F946" s="14"/>
      <c r="G946" s="14"/>
      <c r="H946" s="9" t="str">
        <f aca="false">IF($A946="","",IF(COUNTIF($A$2:$A$3001,$A946)&gt;1,"DUPLICATE",""))</f>
        <v/>
      </c>
    </row>
    <row r="947" customFormat="false" ht="15" hidden="false" customHeight="false" outlineLevel="0" collapsed="false">
      <c r="A947" s="14"/>
      <c r="B947" s="14"/>
      <c r="C947" s="15"/>
      <c r="D947" s="14"/>
      <c r="E947" s="14"/>
      <c r="F947" s="14"/>
      <c r="G947" s="14"/>
      <c r="H947" s="9" t="str">
        <f aca="false">IF($A947="","",IF(COUNTIF($A$2:$A$3001,$A947)&gt;1,"DUPLICATE",""))</f>
        <v/>
      </c>
    </row>
    <row r="948" customFormat="false" ht="15" hidden="false" customHeight="false" outlineLevel="0" collapsed="false">
      <c r="A948" s="14"/>
      <c r="B948" s="14"/>
      <c r="C948" s="15"/>
      <c r="D948" s="14"/>
      <c r="E948" s="14"/>
      <c r="F948" s="14"/>
      <c r="G948" s="14"/>
      <c r="H948" s="9" t="str">
        <f aca="false">IF($A948="","",IF(COUNTIF($A$2:$A$3001,$A948)&gt;1,"DUPLICATE",""))</f>
        <v/>
      </c>
    </row>
    <row r="949" customFormat="false" ht="15" hidden="false" customHeight="false" outlineLevel="0" collapsed="false">
      <c r="A949" s="14"/>
      <c r="B949" s="14"/>
      <c r="C949" s="15"/>
      <c r="D949" s="14"/>
      <c r="E949" s="14"/>
      <c r="F949" s="14"/>
      <c r="G949" s="14"/>
      <c r="H949" s="9" t="str">
        <f aca="false">IF($A949="","",IF(COUNTIF($A$2:$A$3001,$A949)&gt;1,"DUPLICATE",""))</f>
        <v/>
      </c>
    </row>
    <row r="950" customFormat="false" ht="15" hidden="false" customHeight="false" outlineLevel="0" collapsed="false">
      <c r="A950" s="14"/>
      <c r="B950" s="14"/>
      <c r="C950" s="15"/>
      <c r="D950" s="14"/>
      <c r="E950" s="14"/>
      <c r="F950" s="14"/>
      <c r="G950" s="14"/>
      <c r="H950" s="9" t="str">
        <f aca="false">IF($A950="","",IF(COUNTIF($A$2:$A$3001,$A950)&gt;1,"DUPLICATE",""))</f>
        <v/>
      </c>
    </row>
    <row r="951" customFormat="false" ht="15" hidden="false" customHeight="false" outlineLevel="0" collapsed="false">
      <c r="A951" s="14"/>
      <c r="B951" s="14"/>
      <c r="C951" s="15"/>
      <c r="D951" s="14"/>
      <c r="E951" s="14"/>
      <c r="F951" s="14"/>
      <c r="G951" s="14"/>
      <c r="H951" s="9" t="str">
        <f aca="false">IF($A951="","",IF(COUNTIF($A$2:$A$3001,$A951)&gt;1,"DUPLICATE",""))</f>
        <v/>
      </c>
    </row>
    <row r="952" customFormat="false" ht="15" hidden="false" customHeight="false" outlineLevel="0" collapsed="false">
      <c r="A952" s="14"/>
      <c r="B952" s="14"/>
      <c r="C952" s="15"/>
      <c r="D952" s="14"/>
      <c r="E952" s="14"/>
      <c r="F952" s="14"/>
      <c r="G952" s="14"/>
      <c r="H952" s="9" t="str">
        <f aca="false">IF($A952="","",IF(COUNTIF($A$2:$A$3001,$A952)&gt;1,"DUPLICATE",""))</f>
        <v/>
      </c>
    </row>
    <row r="953" customFormat="false" ht="15" hidden="false" customHeight="false" outlineLevel="0" collapsed="false">
      <c r="A953" s="14"/>
      <c r="B953" s="14"/>
      <c r="C953" s="15"/>
      <c r="D953" s="14"/>
      <c r="E953" s="14"/>
      <c r="F953" s="14"/>
      <c r="G953" s="14"/>
      <c r="H953" s="9" t="str">
        <f aca="false">IF($A953="","",IF(COUNTIF($A$2:$A$3001,$A953)&gt;1,"DUPLICATE",""))</f>
        <v/>
      </c>
    </row>
    <row r="954" customFormat="false" ht="15" hidden="false" customHeight="false" outlineLevel="0" collapsed="false">
      <c r="A954" s="14"/>
      <c r="B954" s="14"/>
      <c r="C954" s="15"/>
      <c r="D954" s="14"/>
      <c r="E954" s="14"/>
      <c r="F954" s="14"/>
      <c r="G954" s="14"/>
      <c r="H954" s="9" t="str">
        <f aca="false">IF($A954="","",IF(COUNTIF($A$2:$A$3001,$A954)&gt;1,"DUPLICATE",""))</f>
        <v/>
      </c>
    </row>
    <row r="955" customFormat="false" ht="15" hidden="false" customHeight="false" outlineLevel="0" collapsed="false">
      <c r="A955" s="14"/>
      <c r="B955" s="14"/>
      <c r="C955" s="15"/>
      <c r="D955" s="14"/>
      <c r="E955" s="14"/>
      <c r="F955" s="14"/>
      <c r="G955" s="14"/>
      <c r="H955" s="9" t="str">
        <f aca="false">IF($A955="","",IF(COUNTIF($A$2:$A$3001,$A955)&gt;1,"DUPLICATE",""))</f>
        <v/>
      </c>
    </row>
    <row r="956" customFormat="false" ht="15" hidden="false" customHeight="false" outlineLevel="0" collapsed="false">
      <c r="A956" s="14"/>
      <c r="B956" s="14"/>
      <c r="C956" s="15"/>
      <c r="D956" s="14"/>
      <c r="E956" s="14"/>
      <c r="F956" s="14"/>
      <c r="G956" s="14"/>
      <c r="H956" s="9" t="str">
        <f aca="false">IF($A956="","",IF(COUNTIF($A$2:$A$3001,$A956)&gt;1,"DUPLICATE",""))</f>
        <v/>
      </c>
    </row>
    <row r="957" customFormat="false" ht="15" hidden="false" customHeight="false" outlineLevel="0" collapsed="false">
      <c r="A957" s="14"/>
      <c r="B957" s="14"/>
      <c r="C957" s="15"/>
      <c r="D957" s="14"/>
      <c r="E957" s="14"/>
      <c r="F957" s="14"/>
      <c r="G957" s="14"/>
      <c r="H957" s="9" t="str">
        <f aca="false">IF($A957="","",IF(COUNTIF($A$2:$A$3001,$A957)&gt;1,"DUPLICATE",""))</f>
        <v/>
      </c>
    </row>
    <row r="958" customFormat="false" ht="15" hidden="false" customHeight="false" outlineLevel="0" collapsed="false">
      <c r="A958" s="14"/>
      <c r="B958" s="14"/>
      <c r="C958" s="15"/>
      <c r="D958" s="14"/>
      <c r="E958" s="14"/>
      <c r="F958" s="14"/>
      <c r="G958" s="14"/>
      <c r="H958" s="9" t="str">
        <f aca="false">IF($A958="","",IF(COUNTIF($A$2:$A$3001,$A958)&gt;1,"DUPLICATE",""))</f>
        <v/>
      </c>
    </row>
    <row r="959" customFormat="false" ht="15" hidden="false" customHeight="false" outlineLevel="0" collapsed="false">
      <c r="A959" s="14"/>
      <c r="B959" s="14"/>
      <c r="C959" s="15"/>
      <c r="D959" s="14"/>
      <c r="E959" s="14"/>
      <c r="F959" s="14"/>
      <c r="G959" s="14"/>
      <c r="H959" s="9" t="str">
        <f aca="false">IF($A959="","",IF(COUNTIF($A$2:$A$3001,$A959)&gt;1,"DUPLICATE",""))</f>
        <v/>
      </c>
    </row>
    <row r="960" customFormat="false" ht="15" hidden="false" customHeight="false" outlineLevel="0" collapsed="false">
      <c r="A960" s="14"/>
      <c r="B960" s="14"/>
      <c r="C960" s="15"/>
      <c r="D960" s="14"/>
      <c r="E960" s="14"/>
      <c r="F960" s="14"/>
      <c r="G960" s="14"/>
      <c r="H960" s="9" t="str">
        <f aca="false">IF($A960="","",IF(COUNTIF($A$2:$A$3001,$A960)&gt;1,"DUPLICATE",""))</f>
        <v/>
      </c>
    </row>
    <row r="961" customFormat="false" ht="15" hidden="false" customHeight="false" outlineLevel="0" collapsed="false">
      <c r="A961" s="14"/>
      <c r="B961" s="14"/>
      <c r="C961" s="15"/>
      <c r="D961" s="14"/>
      <c r="E961" s="14"/>
      <c r="F961" s="14"/>
      <c r="G961" s="14"/>
      <c r="H961" s="9" t="str">
        <f aca="false">IF($A961="","",IF(COUNTIF($A$2:$A$3001,$A961)&gt;1,"DUPLICATE",""))</f>
        <v/>
      </c>
    </row>
    <row r="962" customFormat="false" ht="15" hidden="false" customHeight="false" outlineLevel="0" collapsed="false">
      <c r="A962" s="14"/>
      <c r="B962" s="14"/>
      <c r="C962" s="15"/>
      <c r="D962" s="14"/>
      <c r="E962" s="14"/>
      <c r="F962" s="14"/>
      <c r="G962" s="14"/>
      <c r="H962" s="9" t="str">
        <f aca="false">IF($A962="","",IF(COUNTIF($A$2:$A$3001,$A962)&gt;1,"DUPLICATE",""))</f>
        <v/>
      </c>
    </row>
    <row r="963" customFormat="false" ht="15" hidden="false" customHeight="false" outlineLevel="0" collapsed="false">
      <c r="A963" s="14"/>
      <c r="B963" s="14"/>
      <c r="C963" s="15"/>
      <c r="D963" s="14"/>
      <c r="E963" s="14"/>
      <c r="F963" s="14"/>
      <c r="G963" s="14"/>
      <c r="H963" s="9" t="str">
        <f aca="false">IF($A963="","",IF(COUNTIF($A$2:$A$3001,$A963)&gt;1,"DUPLICATE",""))</f>
        <v/>
      </c>
    </row>
    <row r="964" customFormat="false" ht="15" hidden="false" customHeight="false" outlineLevel="0" collapsed="false">
      <c r="A964" s="14"/>
      <c r="B964" s="14"/>
      <c r="C964" s="15"/>
      <c r="D964" s="14"/>
      <c r="E964" s="14"/>
      <c r="F964" s="14"/>
      <c r="G964" s="14"/>
      <c r="H964" s="9" t="str">
        <f aca="false">IF($A964="","",IF(COUNTIF($A$2:$A$3001,$A964)&gt;1,"DUPLICATE",""))</f>
        <v/>
      </c>
    </row>
    <row r="965" customFormat="false" ht="15" hidden="false" customHeight="false" outlineLevel="0" collapsed="false">
      <c r="A965" s="14"/>
      <c r="B965" s="14"/>
      <c r="C965" s="15"/>
      <c r="D965" s="14"/>
      <c r="E965" s="14"/>
      <c r="F965" s="14"/>
      <c r="G965" s="14"/>
      <c r="H965" s="9" t="str">
        <f aca="false">IF($A965="","",IF(COUNTIF($A$2:$A$3001,$A965)&gt;1,"DUPLICATE",""))</f>
        <v/>
      </c>
    </row>
    <row r="966" customFormat="false" ht="15" hidden="false" customHeight="false" outlineLevel="0" collapsed="false">
      <c r="A966" s="14"/>
      <c r="B966" s="14"/>
      <c r="C966" s="15"/>
      <c r="D966" s="14"/>
      <c r="E966" s="14"/>
      <c r="F966" s="14"/>
      <c r="G966" s="14"/>
      <c r="H966" s="9" t="str">
        <f aca="false">IF($A966="","",IF(COUNTIF($A$2:$A$3001,$A966)&gt;1,"DUPLICATE",""))</f>
        <v/>
      </c>
    </row>
    <row r="967" customFormat="false" ht="15" hidden="false" customHeight="false" outlineLevel="0" collapsed="false">
      <c r="A967" s="14"/>
      <c r="B967" s="14"/>
      <c r="C967" s="15"/>
      <c r="D967" s="14"/>
      <c r="E967" s="14"/>
      <c r="F967" s="14"/>
      <c r="G967" s="14"/>
      <c r="H967" s="9" t="str">
        <f aca="false">IF($A967="","",IF(COUNTIF($A$2:$A$3001,$A967)&gt;1,"DUPLICATE",""))</f>
        <v/>
      </c>
    </row>
    <row r="968" customFormat="false" ht="15" hidden="false" customHeight="false" outlineLevel="0" collapsed="false">
      <c r="A968" s="14"/>
      <c r="B968" s="14"/>
      <c r="C968" s="15"/>
      <c r="D968" s="14"/>
      <c r="E968" s="14"/>
      <c r="F968" s="14"/>
      <c r="G968" s="14"/>
      <c r="H968" s="9" t="str">
        <f aca="false">IF($A968="","",IF(COUNTIF($A$2:$A$3001,$A968)&gt;1,"DUPLICATE",""))</f>
        <v/>
      </c>
    </row>
    <row r="969" customFormat="false" ht="15" hidden="false" customHeight="false" outlineLevel="0" collapsed="false">
      <c r="A969" s="14"/>
      <c r="B969" s="14"/>
      <c r="C969" s="15"/>
      <c r="D969" s="14"/>
      <c r="E969" s="14"/>
      <c r="F969" s="14"/>
      <c r="G969" s="14"/>
      <c r="H969" s="9" t="str">
        <f aca="false">IF($A969="","",IF(COUNTIF($A$2:$A$3001,$A969)&gt;1,"DUPLICATE",""))</f>
        <v/>
      </c>
    </row>
    <row r="970" customFormat="false" ht="15" hidden="false" customHeight="false" outlineLevel="0" collapsed="false">
      <c r="A970" s="14"/>
      <c r="B970" s="14"/>
      <c r="C970" s="15"/>
      <c r="D970" s="14"/>
      <c r="E970" s="14"/>
      <c r="F970" s="14"/>
      <c r="G970" s="14"/>
      <c r="H970" s="9" t="str">
        <f aca="false">IF($A970="","",IF(COUNTIF($A$2:$A$3001,$A970)&gt;1,"DUPLICATE",""))</f>
        <v/>
      </c>
    </row>
    <row r="971" customFormat="false" ht="15" hidden="false" customHeight="false" outlineLevel="0" collapsed="false">
      <c r="A971" s="14"/>
      <c r="B971" s="14"/>
      <c r="C971" s="15"/>
      <c r="D971" s="14"/>
      <c r="E971" s="14"/>
      <c r="F971" s="14"/>
      <c r="G971" s="14"/>
      <c r="H971" s="9" t="str">
        <f aca="false">IF($A971="","",IF(COUNTIF($A$2:$A$3001,$A971)&gt;1,"DUPLICATE",""))</f>
        <v/>
      </c>
    </row>
    <row r="972" customFormat="false" ht="15" hidden="false" customHeight="false" outlineLevel="0" collapsed="false">
      <c r="A972" s="14"/>
      <c r="B972" s="14"/>
      <c r="C972" s="15"/>
      <c r="D972" s="14"/>
      <c r="E972" s="14"/>
      <c r="F972" s="14"/>
      <c r="G972" s="14"/>
      <c r="H972" s="9" t="str">
        <f aca="false">IF($A972="","",IF(COUNTIF($A$2:$A$3001,$A972)&gt;1,"DUPLICATE",""))</f>
        <v/>
      </c>
    </row>
    <row r="973" customFormat="false" ht="15" hidden="false" customHeight="false" outlineLevel="0" collapsed="false">
      <c r="A973" s="14"/>
      <c r="B973" s="14"/>
      <c r="C973" s="15"/>
      <c r="D973" s="14"/>
      <c r="E973" s="14"/>
      <c r="F973" s="14"/>
      <c r="G973" s="14"/>
      <c r="H973" s="9" t="str">
        <f aca="false">IF($A973="","",IF(COUNTIF($A$2:$A$3001,$A973)&gt;1,"DUPLICATE",""))</f>
        <v/>
      </c>
    </row>
    <row r="974" customFormat="false" ht="15" hidden="false" customHeight="false" outlineLevel="0" collapsed="false">
      <c r="A974" s="14"/>
      <c r="B974" s="14"/>
      <c r="C974" s="15"/>
      <c r="D974" s="14"/>
      <c r="E974" s="14"/>
      <c r="F974" s="14"/>
      <c r="G974" s="14"/>
      <c r="H974" s="9" t="str">
        <f aca="false">IF($A974="","",IF(COUNTIF($A$2:$A$3001,$A974)&gt;1,"DUPLICATE",""))</f>
        <v/>
      </c>
    </row>
    <row r="975" customFormat="false" ht="15" hidden="false" customHeight="false" outlineLevel="0" collapsed="false">
      <c r="A975" s="14"/>
      <c r="B975" s="14"/>
      <c r="C975" s="15"/>
      <c r="D975" s="14"/>
      <c r="E975" s="14"/>
      <c r="F975" s="14"/>
      <c r="G975" s="14"/>
      <c r="H975" s="9" t="str">
        <f aca="false">IF($A975="","",IF(COUNTIF($A$2:$A$3001,$A975)&gt;1,"DUPLICATE",""))</f>
        <v/>
      </c>
    </row>
    <row r="976" customFormat="false" ht="15" hidden="false" customHeight="false" outlineLevel="0" collapsed="false">
      <c r="A976" s="14"/>
      <c r="B976" s="14"/>
      <c r="C976" s="15"/>
      <c r="D976" s="14"/>
      <c r="E976" s="14"/>
      <c r="F976" s="14"/>
      <c r="G976" s="14"/>
      <c r="H976" s="9" t="str">
        <f aca="false">IF($A976="","",IF(COUNTIF($A$2:$A$3001,$A976)&gt;1,"DUPLICATE",""))</f>
        <v/>
      </c>
    </row>
    <row r="977" customFormat="false" ht="15" hidden="false" customHeight="false" outlineLevel="0" collapsed="false">
      <c r="A977" s="14"/>
      <c r="B977" s="14"/>
      <c r="C977" s="15"/>
      <c r="D977" s="14"/>
      <c r="E977" s="14"/>
      <c r="F977" s="14"/>
      <c r="G977" s="14"/>
      <c r="H977" s="9" t="str">
        <f aca="false">IF($A977="","",IF(COUNTIF($A$2:$A$3001,$A977)&gt;1,"DUPLICATE",""))</f>
        <v/>
      </c>
    </row>
    <row r="978" customFormat="false" ht="15" hidden="false" customHeight="false" outlineLevel="0" collapsed="false">
      <c r="A978" s="14"/>
      <c r="B978" s="14"/>
      <c r="C978" s="15"/>
      <c r="D978" s="14"/>
      <c r="E978" s="14"/>
      <c r="F978" s="14"/>
      <c r="G978" s="14"/>
      <c r="H978" s="9" t="str">
        <f aca="false">IF($A978="","",IF(COUNTIF($A$2:$A$3001,$A978)&gt;1,"DUPLICATE",""))</f>
        <v/>
      </c>
    </row>
    <row r="979" customFormat="false" ht="15" hidden="false" customHeight="false" outlineLevel="0" collapsed="false">
      <c r="A979" s="14"/>
      <c r="B979" s="14"/>
      <c r="C979" s="15"/>
      <c r="D979" s="14"/>
      <c r="E979" s="14"/>
      <c r="F979" s="14"/>
      <c r="G979" s="14"/>
      <c r="H979" s="9" t="str">
        <f aca="false">IF($A979="","",IF(COUNTIF($A$2:$A$3001,$A979)&gt;1,"DUPLICATE",""))</f>
        <v/>
      </c>
    </row>
    <row r="980" customFormat="false" ht="15" hidden="false" customHeight="false" outlineLevel="0" collapsed="false">
      <c r="A980" s="14"/>
      <c r="B980" s="14"/>
      <c r="C980" s="15"/>
      <c r="D980" s="14"/>
      <c r="E980" s="14"/>
      <c r="F980" s="14"/>
      <c r="G980" s="14"/>
      <c r="H980" s="9" t="str">
        <f aca="false">IF($A980="","",IF(COUNTIF($A$2:$A$3001,$A980)&gt;1,"DUPLICATE",""))</f>
        <v/>
      </c>
    </row>
    <row r="981" customFormat="false" ht="15" hidden="false" customHeight="false" outlineLevel="0" collapsed="false">
      <c r="A981" s="14"/>
      <c r="B981" s="14"/>
      <c r="C981" s="15"/>
      <c r="D981" s="14"/>
      <c r="E981" s="14"/>
      <c r="F981" s="14"/>
      <c r="G981" s="14"/>
      <c r="H981" s="9" t="str">
        <f aca="false">IF($A981="","",IF(COUNTIF($A$2:$A$3001,$A981)&gt;1,"DUPLICATE",""))</f>
        <v/>
      </c>
    </row>
    <row r="982" customFormat="false" ht="15" hidden="false" customHeight="false" outlineLevel="0" collapsed="false">
      <c r="A982" s="14"/>
      <c r="B982" s="14"/>
      <c r="C982" s="15"/>
      <c r="D982" s="14"/>
      <c r="E982" s="14"/>
      <c r="F982" s="14"/>
      <c r="G982" s="14"/>
      <c r="H982" s="9" t="str">
        <f aca="false">IF($A982="","",IF(COUNTIF($A$2:$A$3001,$A982)&gt;1,"DUPLICATE",""))</f>
        <v/>
      </c>
    </row>
    <row r="983" customFormat="false" ht="15" hidden="false" customHeight="false" outlineLevel="0" collapsed="false">
      <c r="A983" s="14"/>
      <c r="B983" s="14"/>
      <c r="C983" s="15"/>
      <c r="D983" s="14"/>
      <c r="E983" s="14"/>
      <c r="F983" s="14"/>
      <c r="G983" s="14"/>
      <c r="H983" s="9" t="str">
        <f aca="false">IF($A983="","",IF(COUNTIF($A$2:$A$3001,$A983)&gt;1,"DUPLICATE",""))</f>
        <v/>
      </c>
    </row>
    <row r="984" customFormat="false" ht="15" hidden="false" customHeight="false" outlineLevel="0" collapsed="false">
      <c r="A984" s="14"/>
      <c r="B984" s="14"/>
      <c r="C984" s="15"/>
      <c r="D984" s="14"/>
      <c r="E984" s="14"/>
      <c r="F984" s="14"/>
      <c r="G984" s="14"/>
      <c r="H984" s="9" t="str">
        <f aca="false">IF($A984="","",IF(COUNTIF($A$2:$A$3001,$A984)&gt;1,"DUPLICATE",""))</f>
        <v/>
      </c>
    </row>
    <row r="985" customFormat="false" ht="15" hidden="false" customHeight="false" outlineLevel="0" collapsed="false">
      <c r="A985" s="14"/>
      <c r="B985" s="14"/>
      <c r="C985" s="15"/>
      <c r="D985" s="14"/>
      <c r="E985" s="14"/>
      <c r="F985" s="14"/>
      <c r="G985" s="14"/>
      <c r="H985" s="9" t="str">
        <f aca="false">IF($A985="","",IF(COUNTIF($A$2:$A$3001,$A985)&gt;1,"DUPLICATE",""))</f>
        <v/>
      </c>
    </row>
    <row r="986" customFormat="false" ht="15" hidden="false" customHeight="false" outlineLevel="0" collapsed="false">
      <c r="A986" s="14"/>
      <c r="B986" s="14"/>
      <c r="C986" s="15"/>
      <c r="D986" s="14"/>
      <c r="E986" s="14"/>
      <c r="F986" s="14"/>
      <c r="G986" s="14"/>
      <c r="H986" s="9" t="str">
        <f aca="false">IF($A986="","",IF(COUNTIF($A$2:$A$3001,$A986)&gt;1,"DUPLICATE",""))</f>
        <v/>
      </c>
    </row>
    <row r="987" customFormat="false" ht="15" hidden="false" customHeight="false" outlineLevel="0" collapsed="false">
      <c r="A987" s="14"/>
      <c r="B987" s="14"/>
      <c r="C987" s="15"/>
      <c r="D987" s="14"/>
      <c r="E987" s="14"/>
      <c r="F987" s="14"/>
      <c r="G987" s="14"/>
      <c r="H987" s="9" t="str">
        <f aca="false">IF($A987="","",IF(COUNTIF($A$2:$A$3001,$A987)&gt;1,"DUPLICATE",""))</f>
        <v/>
      </c>
    </row>
    <row r="988" customFormat="false" ht="15" hidden="false" customHeight="false" outlineLevel="0" collapsed="false">
      <c r="A988" s="14"/>
      <c r="B988" s="14"/>
      <c r="C988" s="15"/>
      <c r="D988" s="14"/>
      <c r="E988" s="14"/>
      <c r="F988" s="14"/>
      <c r="G988" s="14"/>
      <c r="H988" s="9" t="str">
        <f aca="false">IF($A988="","",IF(COUNTIF($A$2:$A$3001,$A988)&gt;1,"DUPLICATE",""))</f>
        <v/>
      </c>
    </row>
    <row r="989" customFormat="false" ht="15" hidden="false" customHeight="false" outlineLevel="0" collapsed="false">
      <c r="A989" s="14"/>
      <c r="B989" s="14"/>
      <c r="C989" s="15"/>
      <c r="D989" s="14"/>
      <c r="E989" s="14"/>
      <c r="F989" s="14"/>
      <c r="G989" s="14"/>
      <c r="H989" s="9" t="str">
        <f aca="false">IF($A989="","",IF(COUNTIF($A$2:$A$3001,$A989)&gt;1,"DUPLICATE",""))</f>
        <v/>
      </c>
    </row>
    <row r="990" customFormat="false" ht="15" hidden="false" customHeight="false" outlineLevel="0" collapsed="false">
      <c r="A990" s="14"/>
      <c r="B990" s="14"/>
      <c r="C990" s="15"/>
      <c r="D990" s="14"/>
      <c r="E990" s="14"/>
      <c r="F990" s="14"/>
      <c r="G990" s="14"/>
      <c r="H990" s="9" t="str">
        <f aca="false">IF($A990="","",IF(COUNTIF($A$2:$A$3001,$A990)&gt;1,"DUPLICATE",""))</f>
        <v/>
      </c>
    </row>
    <row r="991" customFormat="false" ht="15" hidden="false" customHeight="false" outlineLevel="0" collapsed="false">
      <c r="A991" s="14"/>
      <c r="B991" s="14"/>
      <c r="C991" s="15"/>
      <c r="D991" s="14"/>
      <c r="E991" s="14"/>
      <c r="F991" s="14"/>
      <c r="G991" s="14"/>
      <c r="H991" s="9" t="str">
        <f aca="false">IF($A991="","",IF(COUNTIF($A$2:$A$3001,$A991)&gt;1,"DUPLICATE",""))</f>
        <v/>
      </c>
    </row>
    <row r="992" customFormat="false" ht="15" hidden="false" customHeight="false" outlineLevel="0" collapsed="false">
      <c r="A992" s="14"/>
      <c r="B992" s="14"/>
      <c r="C992" s="15"/>
      <c r="D992" s="14"/>
      <c r="E992" s="14"/>
      <c r="F992" s="14"/>
      <c r="G992" s="14"/>
      <c r="H992" s="9" t="str">
        <f aca="false">IF($A992="","",IF(COUNTIF($A$2:$A$3001,$A992)&gt;1,"DUPLICATE",""))</f>
        <v/>
      </c>
    </row>
    <row r="993" customFormat="false" ht="15" hidden="false" customHeight="false" outlineLevel="0" collapsed="false">
      <c r="A993" s="14"/>
      <c r="B993" s="14"/>
      <c r="C993" s="15"/>
      <c r="D993" s="14"/>
      <c r="E993" s="14"/>
      <c r="F993" s="14"/>
      <c r="G993" s="14"/>
      <c r="H993" s="9" t="str">
        <f aca="false">IF($A993="","",IF(COUNTIF($A$2:$A$3001,$A993)&gt;1,"DUPLICATE",""))</f>
        <v/>
      </c>
    </row>
    <row r="994" customFormat="false" ht="15" hidden="false" customHeight="false" outlineLevel="0" collapsed="false">
      <c r="A994" s="14"/>
      <c r="B994" s="14"/>
      <c r="C994" s="15"/>
      <c r="D994" s="14"/>
      <c r="E994" s="14"/>
      <c r="F994" s="14"/>
      <c r="G994" s="14"/>
      <c r="H994" s="9" t="str">
        <f aca="false">IF($A994="","",IF(COUNTIF($A$2:$A$3001,$A994)&gt;1,"DUPLICATE",""))</f>
        <v/>
      </c>
    </row>
    <row r="995" customFormat="false" ht="15" hidden="false" customHeight="false" outlineLevel="0" collapsed="false">
      <c r="A995" s="14"/>
      <c r="B995" s="14"/>
      <c r="C995" s="15"/>
      <c r="D995" s="14"/>
      <c r="E995" s="14"/>
      <c r="F995" s="14"/>
      <c r="G995" s="14"/>
      <c r="H995" s="9" t="str">
        <f aca="false">IF($A995="","",IF(COUNTIF($A$2:$A$3001,$A995)&gt;1,"DUPLICATE",""))</f>
        <v/>
      </c>
    </row>
    <row r="996" customFormat="false" ht="15" hidden="false" customHeight="false" outlineLevel="0" collapsed="false">
      <c r="A996" s="14"/>
      <c r="B996" s="14"/>
      <c r="C996" s="15"/>
      <c r="D996" s="14"/>
      <c r="E996" s="14"/>
      <c r="F996" s="14"/>
      <c r="G996" s="14"/>
      <c r="H996" s="9" t="str">
        <f aca="false">IF($A996="","",IF(COUNTIF($A$2:$A$3001,$A996)&gt;1,"DUPLICATE",""))</f>
        <v/>
      </c>
    </row>
    <row r="997" customFormat="false" ht="15" hidden="false" customHeight="false" outlineLevel="0" collapsed="false">
      <c r="A997" s="14"/>
      <c r="B997" s="14"/>
      <c r="C997" s="15"/>
      <c r="D997" s="14"/>
      <c r="E997" s="14"/>
      <c r="F997" s="14"/>
      <c r="G997" s="14"/>
      <c r="H997" s="9" t="str">
        <f aca="false">IF($A997="","",IF(COUNTIF($A$2:$A$3001,$A997)&gt;1,"DUPLICATE",""))</f>
        <v/>
      </c>
    </row>
    <row r="998" customFormat="false" ht="15" hidden="false" customHeight="false" outlineLevel="0" collapsed="false">
      <c r="A998" s="14"/>
      <c r="B998" s="14"/>
      <c r="C998" s="15"/>
      <c r="D998" s="14"/>
      <c r="E998" s="14"/>
      <c r="F998" s="14"/>
      <c r="G998" s="14"/>
      <c r="H998" s="9" t="str">
        <f aca="false">IF($A998="","",IF(COUNTIF($A$2:$A$3001,$A998)&gt;1,"DUPLICATE",""))</f>
        <v/>
      </c>
    </row>
    <row r="999" customFormat="false" ht="15" hidden="false" customHeight="false" outlineLevel="0" collapsed="false">
      <c r="A999" s="14"/>
      <c r="B999" s="14"/>
      <c r="C999" s="15"/>
      <c r="D999" s="14"/>
      <c r="E999" s="14"/>
      <c r="F999" s="14"/>
      <c r="G999" s="14"/>
      <c r="H999" s="9" t="str">
        <f aca="false">IF($A999="","",IF(COUNTIF($A$2:$A$3001,$A999)&gt;1,"DUPLICATE",""))</f>
        <v/>
      </c>
    </row>
    <row r="1000" customFormat="false" ht="15" hidden="false" customHeight="false" outlineLevel="0" collapsed="false">
      <c r="A1000" s="14"/>
      <c r="B1000" s="14"/>
      <c r="C1000" s="15"/>
      <c r="D1000" s="14"/>
      <c r="E1000" s="14"/>
      <c r="F1000" s="14"/>
      <c r="G1000" s="14"/>
      <c r="H1000" s="9" t="str">
        <f aca="false">IF($A1000="","",IF(COUNTIF($A$2:$A$3001,$A1000)&gt;1,"DUPLICATE",""))</f>
        <v/>
      </c>
    </row>
    <row r="1001" customFormat="false" ht="15" hidden="false" customHeight="false" outlineLevel="0" collapsed="false">
      <c r="A1001" s="14"/>
      <c r="B1001" s="14"/>
      <c r="C1001" s="15"/>
      <c r="D1001" s="14"/>
      <c r="E1001" s="14"/>
      <c r="F1001" s="14"/>
      <c r="G1001" s="14"/>
      <c r="H1001" s="9" t="str">
        <f aca="false">IF($A1001="","",IF(COUNTIF($A$2:$A$3001,$A1001)&gt;1,"DUPLICATE",""))</f>
        <v/>
      </c>
    </row>
    <row r="1002" customFormat="false" ht="15" hidden="false" customHeight="false" outlineLevel="0" collapsed="false">
      <c r="A1002" s="14"/>
      <c r="B1002" s="14"/>
      <c r="C1002" s="15"/>
      <c r="D1002" s="14"/>
      <c r="E1002" s="14"/>
      <c r="F1002" s="14"/>
      <c r="G1002" s="14"/>
      <c r="H1002" s="9" t="str">
        <f aca="false">IF($A1002="","",IF(COUNTIF($A$2:$A$3001,$A1002)&gt;1,"DUPLICATE",""))</f>
        <v/>
      </c>
    </row>
    <row r="1003" customFormat="false" ht="15" hidden="false" customHeight="false" outlineLevel="0" collapsed="false">
      <c r="A1003" s="14"/>
      <c r="B1003" s="14"/>
      <c r="C1003" s="15"/>
      <c r="D1003" s="14"/>
      <c r="E1003" s="14"/>
      <c r="F1003" s="14"/>
      <c r="G1003" s="14"/>
      <c r="H1003" s="9" t="str">
        <f aca="false">IF($A1003="","",IF(COUNTIF($A$2:$A$3001,$A1003)&gt;1,"DUPLICATE",""))</f>
        <v/>
      </c>
    </row>
    <row r="1004" customFormat="false" ht="15" hidden="false" customHeight="false" outlineLevel="0" collapsed="false">
      <c r="A1004" s="14"/>
      <c r="B1004" s="14"/>
      <c r="C1004" s="15"/>
      <c r="D1004" s="14"/>
      <c r="E1004" s="14"/>
      <c r="F1004" s="14"/>
      <c r="G1004" s="14"/>
      <c r="H1004" s="9" t="str">
        <f aca="false">IF($A1004="","",IF(COUNTIF($A$2:$A$3001,$A1004)&gt;1,"DUPLICATE",""))</f>
        <v/>
      </c>
    </row>
    <row r="1005" customFormat="false" ht="15" hidden="false" customHeight="false" outlineLevel="0" collapsed="false">
      <c r="A1005" s="14"/>
      <c r="B1005" s="14"/>
      <c r="C1005" s="15"/>
      <c r="D1005" s="14"/>
      <c r="E1005" s="14"/>
      <c r="F1005" s="14"/>
      <c r="G1005" s="14"/>
      <c r="H1005" s="9" t="str">
        <f aca="false">IF($A1005="","",IF(COUNTIF($A$2:$A$3001,$A1005)&gt;1,"DUPLICATE",""))</f>
        <v/>
      </c>
    </row>
    <row r="1006" customFormat="false" ht="15" hidden="false" customHeight="false" outlineLevel="0" collapsed="false">
      <c r="A1006" s="14"/>
      <c r="B1006" s="14"/>
      <c r="C1006" s="15"/>
      <c r="D1006" s="14"/>
      <c r="E1006" s="14"/>
      <c r="F1006" s="14"/>
      <c r="G1006" s="14"/>
      <c r="H1006" s="9" t="str">
        <f aca="false">IF($A1006="","",IF(COUNTIF($A$2:$A$3001,$A1006)&gt;1,"DUPLICATE",""))</f>
        <v/>
      </c>
    </row>
    <row r="1007" customFormat="false" ht="15" hidden="false" customHeight="false" outlineLevel="0" collapsed="false">
      <c r="A1007" s="14"/>
      <c r="B1007" s="14"/>
      <c r="C1007" s="15"/>
      <c r="D1007" s="14"/>
      <c r="E1007" s="14"/>
      <c r="F1007" s="14"/>
      <c r="G1007" s="14"/>
      <c r="H1007" s="9" t="str">
        <f aca="false">IF($A1007="","",IF(COUNTIF($A$2:$A$3001,$A1007)&gt;1,"DUPLICATE",""))</f>
        <v/>
      </c>
    </row>
    <row r="1008" customFormat="false" ht="15" hidden="false" customHeight="false" outlineLevel="0" collapsed="false">
      <c r="A1008" s="14"/>
      <c r="B1008" s="14"/>
      <c r="C1008" s="15"/>
      <c r="D1008" s="14"/>
      <c r="E1008" s="14"/>
      <c r="F1008" s="14"/>
      <c r="G1008" s="14"/>
      <c r="H1008" s="9" t="str">
        <f aca="false">IF($A1008="","",IF(COUNTIF($A$2:$A$3001,$A1008)&gt;1,"DUPLICATE",""))</f>
        <v/>
      </c>
    </row>
    <row r="1009" customFormat="false" ht="15" hidden="false" customHeight="false" outlineLevel="0" collapsed="false">
      <c r="A1009" s="14"/>
      <c r="B1009" s="14"/>
      <c r="C1009" s="15"/>
      <c r="D1009" s="14"/>
      <c r="E1009" s="14"/>
      <c r="F1009" s="14"/>
      <c r="G1009" s="14"/>
      <c r="H1009" s="9" t="str">
        <f aca="false">IF($A1009="","",IF(COUNTIF($A$2:$A$3001,$A1009)&gt;1,"DUPLICATE",""))</f>
        <v/>
      </c>
    </row>
    <row r="1010" customFormat="false" ht="15" hidden="false" customHeight="false" outlineLevel="0" collapsed="false">
      <c r="A1010" s="14"/>
      <c r="B1010" s="14"/>
      <c r="C1010" s="15"/>
      <c r="D1010" s="14"/>
      <c r="E1010" s="14"/>
      <c r="F1010" s="14"/>
      <c r="G1010" s="14"/>
      <c r="H1010" s="9" t="str">
        <f aca="false">IF($A1010="","",IF(COUNTIF($A$2:$A$3001,$A1010)&gt;1,"DUPLICATE",""))</f>
        <v/>
      </c>
    </row>
    <row r="1011" customFormat="false" ht="15" hidden="false" customHeight="false" outlineLevel="0" collapsed="false">
      <c r="A1011" s="14"/>
      <c r="B1011" s="14"/>
      <c r="C1011" s="15"/>
      <c r="D1011" s="14"/>
      <c r="E1011" s="14"/>
      <c r="F1011" s="14"/>
      <c r="G1011" s="14"/>
      <c r="H1011" s="9" t="str">
        <f aca="false">IF($A1011="","",IF(COUNTIF($A$2:$A$3001,$A1011)&gt;1,"DUPLICATE",""))</f>
        <v/>
      </c>
    </row>
    <row r="1012" customFormat="false" ht="15" hidden="false" customHeight="false" outlineLevel="0" collapsed="false">
      <c r="A1012" s="14"/>
      <c r="B1012" s="14"/>
      <c r="C1012" s="15"/>
      <c r="D1012" s="14"/>
      <c r="E1012" s="14"/>
      <c r="F1012" s="14"/>
      <c r="G1012" s="14"/>
      <c r="H1012" s="9" t="str">
        <f aca="false">IF($A1012="","",IF(COUNTIF($A$2:$A$3001,$A1012)&gt;1,"DUPLICATE",""))</f>
        <v/>
      </c>
    </row>
    <row r="1013" customFormat="false" ht="15" hidden="false" customHeight="false" outlineLevel="0" collapsed="false">
      <c r="A1013" s="14"/>
      <c r="B1013" s="14"/>
      <c r="C1013" s="15"/>
      <c r="D1013" s="14"/>
      <c r="E1013" s="14"/>
      <c r="F1013" s="14"/>
      <c r="G1013" s="14"/>
      <c r="H1013" s="9" t="str">
        <f aca="false">IF($A1013="","",IF(COUNTIF($A$2:$A$3001,$A1013)&gt;1,"DUPLICATE",""))</f>
        <v/>
      </c>
    </row>
    <row r="1014" customFormat="false" ht="15" hidden="false" customHeight="false" outlineLevel="0" collapsed="false">
      <c r="A1014" s="14"/>
      <c r="B1014" s="14"/>
      <c r="C1014" s="15"/>
      <c r="D1014" s="14"/>
      <c r="E1014" s="14"/>
      <c r="F1014" s="14"/>
      <c r="G1014" s="14"/>
      <c r="H1014" s="9" t="str">
        <f aca="false">IF($A1014="","",IF(COUNTIF($A$2:$A$3001,$A1014)&gt;1,"DUPLICATE",""))</f>
        <v/>
      </c>
    </row>
    <row r="1015" customFormat="false" ht="15" hidden="false" customHeight="false" outlineLevel="0" collapsed="false">
      <c r="A1015" s="14"/>
      <c r="B1015" s="14"/>
      <c r="C1015" s="15"/>
      <c r="D1015" s="14"/>
      <c r="E1015" s="14"/>
      <c r="F1015" s="14"/>
      <c r="G1015" s="14"/>
      <c r="H1015" s="9" t="str">
        <f aca="false">IF($A1015="","",IF(COUNTIF($A$2:$A$3001,$A1015)&gt;1,"DUPLICATE",""))</f>
        <v/>
      </c>
    </row>
    <row r="1016" customFormat="false" ht="15" hidden="false" customHeight="false" outlineLevel="0" collapsed="false">
      <c r="A1016" s="14"/>
      <c r="B1016" s="14"/>
      <c r="C1016" s="15"/>
      <c r="D1016" s="14"/>
      <c r="E1016" s="14"/>
      <c r="F1016" s="14"/>
      <c r="G1016" s="14"/>
      <c r="H1016" s="9" t="str">
        <f aca="false">IF($A1016="","",IF(COUNTIF($A$2:$A$3001,$A1016)&gt;1,"DUPLICATE",""))</f>
        <v/>
      </c>
    </row>
    <row r="1017" customFormat="false" ht="15" hidden="false" customHeight="false" outlineLevel="0" collapsed="false">
      <c r="A1017" s="14"/>
      <c r="B1017" s="14"/>
      <c r="C1017" s="15"/>
      <c r="D1017" s="14"/>
      <c r="E1017" s="14"/>
      <c r="F1017" s="14"/>
      <c r="G1017" s="14"/>
      <c r="H1017" s="9" t="str">
        <f aca="false">IF($A1017="","",IF(COUNTIF($A$2:$A$3001,$A1017)&gt;1,"DUPLICATE",""))</f>
        <v/>
      </c>
    </row>
    <row r="1018" customFormat="false" ht="15" hidden="false" customHeight="false" outlineLevel="0" collapsed="false">
      <c r="A1018" s="14"/>
      <c r="B1018" s="14"/>
      <c r="C1018" s="15"/>
      <c r="D1018" s="14"/>
      <c r="E1018" s="14"/>
      <c r="F1018" s="14"/>
      <c r="G1018" s="14"/>
      <c r="H1018" s="9" t="str">
        <f aca="false">IF($A1018="","",IF(COUNTIF($A$2:$A$3001,$A1018)&gt;1,"DUPLICATE",""))</f>
        <v/>
      </c>
    </row>
    <row r="1019" customFormat="false" ht="15" hidden="false" customHeight="false" outlineLevel="0" collapsed="false">
      <c r="A1019" s="14"/>
      <c r="B1019" s="14"/>
      <c r="C1019" s="15"/>
      <c r="D1019" s="14"/>
      <c r="E1019" s="14"/>
      <c r="F1019" s="14"/>
      <c r="G1019" s="14"/>
      <c r="H1019" s="9" t="str">
        <f aca="false">IF($A1019="","",IF(COUNTIF($A$2:$A$3001,$A1019)&gt;1,"DUPLICATE",""))</f>
        <v/>
      </c>
    </row>
    <row r="1020" customFormat="false" ht="15" hidden="false" customHeight="false" outlineLevel="0" collapsed="false">
      <c r="A1020" s="14"/>
      <c r="B1020" s="14"/>
      <c r="C1020" s="15"/>
      <c r="D1020" s="14"/>
      <c r="E1020" s="14"/>
      <c r="F1020" s="14"/>
      <c r="G1020" s="14"/>
      <c r="H1020" s="9" t="str">
        <f aca="false">IF($A1020="","",IF(COUNTIF($A$2:$A$3001,$A1020)&gt;1,"DUPLICATE",""))</f>
        <v/>
      </c>
    </row>
    <row r="1021" customFormat="false" ht="15" hidden="false" customHeight="false" outlineLevel="0" collapsed="false">
      <c r="A1021" s="14"/>
      <c r="B1021" s="14"/>
      <c r="C1021" s="15"/>
      <c r="D1021" s="14"/>
      <c r="E1021" s="14"/>
      <c r="F1021" s="14"/>
      <c r="G1021" s="14"/>
      <c r="H1021" s="9" t="str">
        <f aca="false">IF($A1021="","",IF(COUNTIF($A$2:$A$3001,$A1021)&gt;1,"DUPLICATE",""))</f>
        <v/>
      </c>
    </row>
    <row r="1022" customFormat="false" ht="15" hidden="false" customHeight="false" outlineLevel="0" collapsed="false">
      <c r="A1022" s="14"/>
      <c r="B1022" s="14"/>
      <c r="C1022" s="15"/>
      <c r="D1022" s="14"/>
      <c r="E1022" s="14"/>
      <c r="F1022" s="14"/>
      <c r="G1022" s="14"/>
      <c r="H1022" s="9" t="str">
        <f aca="false">IF($A1022="","",IF(COUNTIF($A$2:$A$3001,$A1022)&gt;1,"DUPLICATE",""))</f>
        <v/>
      </c>
    </row>
    <row r="1023" customFormat="false" ht="15" hidden="false" customHeight="false" outlineLevel="0" collapsed="false">
      <c r="A1023" s="14"/>
      <c r="B1023" s="14"/>
      <c r="C1023" s="15"/>
      <c r="D1023" s="14"/>
      <c r="E1023" s="14"/>
      <c r="F1023" s="14"/>
      <c r="G1023" s="14"/>
      <c r="H1023" s="9" t="str">
        <f aca="false">IF($A1023="","",IF(COUNTIF($A$2:$A$3001,$A1023)&gt;1,"DUPLICATE",""))</f>
        <v/>
      </c>
    </row>
    <row r="1024" customFormat="false" ht="15" hidden="false" customHeight="false" outlineLevel="0" collapsed="false">
      <c r="A1024" s="14"/>
      <c r="B1024" s="14"/>
      <c r="C1024" s="15"/>
      <c r="D1024" s="14"/>
      <c r="E1024" s="14"/>
      <c r="F1024" s="14"/>
      <c r="G1024" s="14"/>
      <c r="H1024" s="9" t="str">
        <f aca="false">IF($A1024="","",IF(COUNTIF($A$2:$A$3001,$A1024)&gt;1,"DUPLICATE",""))</f>
        <v/>
      </c>
    </row>
    <row r="1025" customFormat="false" ht="15" hidden="false" customHeight="false" outlineLevel="0" collapsed="false">
      <c r="A1025" s="14"/>
      <c r="B1025" s="14"/>
      <c r="C1025" s="15"/>
      <c r="D1025" s="14"/>
      <c r="E1025" s="14"/>
      <c r="F1025" s="14"/>
      <c r="G1025" s="14"/>
      <c r="H1025" s="9" t="str">
        <f aca="false">IF($A1025="","",IF(COUNTIF($A$2:$A$3001,$A1025)&gt;1,"DUPLICATE",""))</f>
        <v/>
      </c>
    </row>
    <row r="1026" customFormat="false" ht="15" hidden="false" customHeight="false" outlineLevel="0" collapsed="false">
      <c r="A1026" s="14"/>
      <c r="B1026" s="14"/>
      <c r="C1026" s="15"/>
      <c r="D1026" s="14"/>
      <c r="E1026" s="14"/>
      <c r="F1026" s="14"/>
      <c r="G1026" s="14"/>
      <c r="H1026" s="9" t="str">
        <f aca="false">IF($A1026="","",IF(COUNTIF($A$2:$A$3001,$A1026)&gt;1,"DUPLICATE",""))</f>
        <v/>
      </c>
    </row>
    <row r="1027" customFormat="false" ht="15" hidden="false" customHeight="false" outlineLevel="0" collapsed="false">
      <c r="A1027" s="14"/>
      <c r="B1027" s="14"/>
      <c r="C1027" s="15"/>
      <c r="D1027" s="14"/>
      <c r="E1027" s="14"/>
      <c r="F1027" s="14"/>
      <c r="G1027" s="14"/>
      <c r="H1027" s="9" t="str">
        <f aca="false">IF($A1027="","",IF(COUNTIF($A$2:$A$3001,$A1027)&gt;1,"DUPLICATE",""))</f>
        <v/>
      </c>
    </row>
    <row r="1028" customFormat="false" ht="15" hidden="false" customHeight="false" outlineLevel="0" collapsed="false">
      <c r="A1028" s="14"/>
      <c r="B1028" s="14"/>
      <c r="C1028" s="15"/>
      <c r="D1028" s="14"/>
      <c r="E1028" s="14"/>
      <c r="F1028" s="14"/>
      <c r="G1028" s="14"/>
      <c r="H1028" s="9" t="str">
        <f aca="false">IF($A1028="","",IF(COUNTIF($A$2:$A$3001,$A1028)&gt;1,"DUPLICATE",""))</f>
        <v/>
      </c>
    </row>
    <row r="1029" customFormat="false" ht="15" hidden="false" customHeight="false" outlineLevel="0" collapsed="false">
      <c r="A1029" s="14"/>
      <c r="B1029" s="14"/>
      <c r="C1029" s="15"/>
      <c r="D1029" s="14"/>
      <c r="E1029" s="14"/>
      <c r="F1029" s="14"/>
      <c r="G1029" s="14"/>
      <c r="H1029" s="9" t="str">
        <f aca="false">IF($A1029="","",IF(COUNTIF($A$2:$A$3001,$A1029)&gt;1,"DUPLICATE",""))</f>
        <v/>
      </c>
    </row>
    <row r="1030" customFormat="false" ht="15" hidden="false" customHeight="false" outlineLevel="0" collapsed="false">
      <c r="A1030" s="14"/>
      <c r="B1030" s="14"/>
      <c r="C1030" s="15"/>
      <c r="D1030" s="14"/>
      <c r="E1030" s="14"/>
      <c r="F1030" s="14"/>
      <c r="G1030" s="14"/>
      <c r="H1030" s="9" t="str">
        <f aca="false">IF($A1030="","",IF(COUNTIF($A$2:$A$3001,$A1030)&gt;1,"DUPLICATE",""))</f>
        <v/>
      </c>
    </row>
    <row r="1031" customFormat="false" ht="15" hidden="false" customHeight="false" outlineLevel="0" collapsed="false">
      <c r="A1031" s="14"/>
      <c r="B1031" s="14"/>
      <c r="C1031" s="15"/>
      <c r="D1031" s="14"/>
      <c r="E1031" s="14"/>
      <c r="F1031" s="14"/>
      <c r="G1031" s="14"/>
      <c r="H1031" s="9" t="str">
        <f aca="false">IF($A1031="","",IF(COUNTIF($A$2:$A$3001,$A1031)&gt;1,"DUPLICATE",""))</f>
        <v/>
      </c>
    </row>
    <row r="1032" customFormat="false" ht="15" hidden="false" customHeight="false" outlineLevel="0" collapsed="false">
      <c r="A1032" s="14"/>
      <c r="B1032" s="14"/>
      <c r="C1032" s="15"/>
      <c r="D1032" s="14"/>
      <c r="E1032" s="14"/>
      <c r="F1032" s="14"/>
      <c r="G1032" s="14"/>
      <c r="H1032" s="9" t="str">
        <f aca="false">IF($A1032="","",IF(COUNTIF($A$2:$A$3001,$A1032)&gt;1,"DUPLICATE",""))</f>
        <v/>
      </c>
    </row>
    <row r="1033" customFormat="false" ht="15" hidden="false" customHeight="false" outlineLevel="0" collapsed="false">
      <c r="A1033" s="14"/>
      <c r="B1033" s="14"/>
      <c r="C1033" s="15"/>
      <c r="D1033" s="14"/>
      <c r="E1033" s="14"/>
      <c r="F1033" s="14"/>
      <c r="G1033" s="14"/>
      <c r="H1033" s="9" t="str">
        <f aca="false">IF($A1033="","",IF(COUNTIF($A$2:$A$3001,$A1033)&gt;1,"DUPLICATE",""))</f>
        <v/>
      </c>
    </row>
    <row r="1034" customFormat="false" ht="15" hidden="false" customHeight="false" outlineLevel="0" collapsed="false">
      <c r="A1034" s="14"/>
      <c r="B1034" s="14"/>
      <c r="C1034" s="15"/>
      <c r="D1034" s="14"/>
      <c r="E1034" s="14"/>
      <c r="F1034" s="14"/>
      <c r="G1034" s="14"/>
      <c r="H1034" s="9" t="str">
        <f aca="false">IF($A1034="","",IF(COUNTIF($A$2:$A$3001,$A1034)&gt;1,"DUPLICATE",""))</f>
        <v/>
      </c>
    </row>
    <row r="1035" customFormat="false" ht="15" hidden="false" customHeight="false" outlineLevel="0" collapsed="false">
      <c r="A1035" s="14"/>
      <c r="B1035" s="14"/>
      <c r="C1035" s="15"/>
      <c r="D1035" s="14"/>
      <c r="E1035" s="14"/>
      <c r="F1035" s="14"/>
      <c r="G1035" s="14"/>
      <c r="H1035" s="9" t="str">
        <f aca="false">IF($A1035="","",IF(COUNTIF($A$2:$A$3001,$A1035)&gt;1,"DUPLICATE",""))</f>
        <v/>
      </c>
    </row>
    <row r="1036" customFormat="false" ht="15" hidden="false" customHeight="false" outlineLevel="0" collapsed="false">
      <c r="A1036" s="14"/>
      <c r="B1036" s="14"/>
      <c r="C1036" s="15"/>
      <c r="D1036" s="14"/>
      <c r="E1036" s="14"/>
      <c r="F1036" s="14"/>
      <c r="G1036" s="14"/>
      <c r="H1036" s="9" t="str">
        <f aca="false">IF($A1036="","",IF(COUNTIF($A$2:$A$3001,$A1036)&gt;1,"DUPLICATE",""))</f>
        <v/>
      </c>
    </row>
    <row r="1037" customFormat="false" ht="15" hidden="false" customHeight="false" outlineLevel="0" collapsed="false">
      <c r="A1037" s="14"/>
      <c r="B1037" s="14"/>
      <c r="C1037" s="15"/>
      <c r="D1037" s="14"/>
      <c r="E1037" s="14"/>
      <c r="F1037" s="14"/>
      <c r="G1037" s="14"/>
      <c r="H1037" s="9" t="str">
        <f aca="false">IF($A1037="","",IF(COUNTIF($A$2:$A$3001,$A1037)&gt;1,"DUPLICATE",""))</f>
        <v/>
      </c>
    </row>
    <row r="1038" customFormat="false" ht="15" hidden="false" customHeight="false" outlineLevel="0" collapsed="false">
      <c r="A1038" s="14"/>
      <c r="B1038" s="14"/>
      <c r="C1038" s="15"/>
      <c r="D1038" s="14"/>
      <c r="E1038" s="14"/>
      <c r="F1038" s="14"/>
      <c r="G1038" s="14"/>
      <c r="H1038" s="9" t="str">
        <f aca="false">IF($A1038="","",IF(COUNTIF($A$2:$A$3001,$A1038)&gt;1,"DUPLICATE",""))</f>
        <v/>
      </c>
    </row>
    <row r="1039" customFormat="false" ht="15" hidden="false" customHeight="false" outlineLevel="0" collapsed="false">
      <c r="A1039" s="14"/>
      <c r="B1039" s="14"/>
      <c r="C1039" s="15"/>
      <c r="D1039" s="14"/>
      <c r="E1039" s="14"/>
      <c r="F1039" s="14"/>
      <c r="G1039" s="14"/>
      <c r="H1039" s="9" t="str">
        <f aca="false">IF($A1039="","",IF(COUNTIF($A$2:$A$3001,$A1039)&gt;1,"DUPLICATE",""))</f>
        <v/>
      </c>
    </row>
    <row r="1040" customFormat="false" ht="15" hidden="false" customHeight="false" outlineLevel="0" collapsed="false">
      <c r="A1040" s="14"/>
      <c r="B1040" s="14"/>
      <c r="C1040" s="15"/>
      <c r="D1040" s="14"/>
      <c r="E1040" s="14"/>
      <c r="F1040" s="14"/>
      <c r="G1040" s="14"/>
      <c r="H1040" s="9" t="str">
        <f aca="false">IF($A1040="","",IF(COUNTIF($A$2:$A$3001,$A1040)&gt;1,"DUPLICATE",""))</f>
        <v/>
      </c>
    </row>
    <row r="1041" customFormat="false" ht="15" hidden="false" customHeight="false" outlineLevel="0" collapsed="false">
      <c r="A1041" s="14"/>
      <c r="B1041" s="14"/>
      <c r="C1041" s="15"/>
      <c r="D1041" s="14"/>
      <c r="E1041" s="14"/>
      <c r="F1041" s="14"/>
      <c r="G1041" s="14"/>
      <c r="H1041" s="9" t="str">
        <f aca="false">IF($A1041="","",IF(COUNTIF($A$2:$A$3001,$A1041)&gt;1,"DUPLICATE",""))</f>
        <v/>
      </c>
    </row>
    <row r="1042" customFormat="false" ht="15" hidden="false" customHeight="false" outlineLevel="0" collapsed="false">
      <c r="A1042" s="14"/>
      <c r="B1042" s="14"/>
      <c r="C1042" s="15"/>
      <c r="D1042" s="14"/>
      <c r="E1042" s="14"/>
      <c r="F1042" s="14"/>
      <c r="G1042" s="14"/>
      <c r="H1042" s="9" t="str">
        <f aca="false">IF($A1042="","",IF(COUNTIF($A$2:$A$3001,$A1042)&gt;1,"DUPLICATE",""))</f>
        <v/>
      </c>
    </row>
    <row r="1043" customFormat="false" ht="15" hidden="false" customHeight="false" outlineLevel="0" collapsed="false">
      <c r="A1043" s="14"/>
      <c r="B1043" s="14"/>
      <c r="C1043" s="15"/>
      <c r="D1043" s="14"/>
      <c r="E1043" s="14"/>
      <c r="F1043" s="14"/>
      <c r="G1043" s="14"/>
      <c r="H1043" s="9" t="str">
        <f aca="false">IF($A1043="","",IF(COUNTIF($A$2:$A$3001,$A1043)&gt;1,"DUPLICATE",""))</f>
        <v/>
      </c>
    </row>
    <row r="1044" customFormat="false" ht="15" hidden="false" customHeight="false" outlineLevel="0" collapsed="false">
      <c r="A1044" s="14"/>
      <c r="B1044" s="14"/>
      <c r="C1044" s="15"/>
      <c r="D1044" s="14"/>
      <c r="E1044" s="14"/>
      <c r="F1044" s="14"/>
      <c r="G1044" s="14"/>
      <c r="H1044" s="9" t="str">
        <f aca="false">IF($A1044="","",IF(COUNTIF($A$2:$A$3001,$A1044)&gt;1,"DUPLICATE",""))</f>
        <v/>
      </c>
    </row>
    <row r="1045" customFormat="false" ht="15" hidden="false" customHeight="false" outlineLevel="0" collapsed="false">
      <c r="A1045" s="14"/>
      <c r="B1045" s="14"/>
      <c r="C1045" s="15"/>
      <c r="D1045" s="14"/>
      <c r="E1045" s="14"/>
      <c r="F1045" s="14"/>
      <c r="G1045" s="14"/>
      <c r="H1045" s="9" t="str">
        <f aca="false">IF($A1045="","",IF(COUNTIF($A$2:$A$3001,$A1045)&gt;1,"DUPLICATE",""))</f>
        <v/>
      </c>
    </row>
    <row r="1046" customFormat="false" ht="15" hidden="false" customHeight="false" outlineLevel="0" collapsed="false">
      <c r="A1046" s="14"/>
      <c r="B1046" s="14"/>
      <c r="C1046" s="15"/>
      <c r="D1046" s="14"/>
      <c r="E1046" s="14"/>
      <c r="F1046" s="14"/>
      <c r="G1046" s="14"/>
      <c r="H1046" s="9" t="str">
        <f aca="false">IF($A1046="","",IF(COUNTIF($A$2:$A$3001,$A1046)&gt;1,"DUPLICATE",""))</f>
        <v/>
      </c>
    </row>
    <row r="1047" customFormat="false" ht="15" hidden="false" customHeight="false" outlineLevel="0" collapsed="false">
      <c r="A1047" s="14"/>
      <c r="B1047" s="14"/>
      <c r="C1047" s="15"/>
      <c r="D1047" s="14"/>
      <c r="E1047" s="14"/>
      <c r="F1047" s="14"/>
      <c r="G1047" s="14"/>
      <c r="H1047" s="9" t="str">
        <f aca="false">IF($A1047="","",IF(COUNTIF($A$2:$A$3001,$A1047)&gt;1,"DUPLICATE",""))</f>
        <v/>
      </c>
    </row>
    <row r="1048" customFormat="false" ht="15" hidden="false" customHeight="false" outlineLevel="0" collapsed="false">
      <c r="A1048" s="14"/>
      <c r="B1048" s="14"/>
      <c r="C1048" s="15"/>
      <c r="D1048" s="14"/>
      <c r="E1048" s="14"/>
      <c r="F1048" s="14"/>
      <c r="G1048" s="14"/>
      <c r="H1048" s="9" t="str">
        <f aca="false">IF($A1048="","",IF(COUNTIF($A$2:$A$3001,$A1048)&gt;1,"DUPLICATE",""))</f>
        <v/>
      </c>
    </row>
    <row r="1049" customFormat="false" ht="15" hidden="false" customHeight="false" outlineLevel="0" collapsed="false">
      <c r="A1049" s="14"/>
      <c r="B1049" s="14"/>
      <c r="C1049" s="15"/>
      <c r="D1049" s="14"/>
      <c r="E1049" s="14"/>
      <c r="F1049" s="14"/>
      <c r="G1049" s="14"/>
      <c r="H1049" s="9" t="str">
        <f aca="false">IF($A1049="","",IF(COUNTIF($A$2:$A$3001,$A1049)&gt;1,"DUPLICATE",""))</f>
        <v/>
      </c>
    </row>
    <row r="1050" customFormat="false" ht="15" hidden="false" customHeight="false" outlineLevel="0" collapsed="false">
      <c r="A1050" s="14"/>
      <c r="B1050" s="14"/>
      <c r="C1050" s="15"/>
      <c r="D1050" s="14"/>
      <c r="E1050" s="14"/>
      <c r="F1050" s="14"/>
      <c r="G1050" s="14"/>
      <c r="H1050" s="9" t="str">
        <f aca="false">IF($A1050="","",IF(COUNTIF($A$2:$A$3001,$A1050)&gt;1,"DUPLICATE",""))</f>
        <v/>
      </c>
    </row>
    <row r="1051" customFormat="false" ht="15" hidden="false" customHeight="false" outlineLevel="0" collapsed="false">
      <c r="A1051" s="14"/>
      <c r="B1051" s="14"/>
      <c r="C1051" s="15"/>
      <c r="D1051" s="14"/>
      <c r="E1051" s="14"/>
      <c r="F1051" s="14"/>
      <c r="G1051" s="14"/>
      <c r="H1051" s="9" t="str">
        <f aca="false">IF($A1051="","",IF(COUNTIF($A$2:$A$3001,$A1051)&gt;1,"DUPLICATE",""))</f>
        <v/>
      </c>
    </row>
    <row r="1052" customFormat="false" ht="15" hidden="false" customHeight="false" outlineLevel="0" collapsed="false">
      <c r="A1052" s="14"/>
      <c r="B1052" s="14"/>
      <c r="C1052" s="15"/>
      <c r="D1052" s="14"/>
      <c r="E1052" s="14"/>
      <c r="F1052" s="14"/>
      <c r="G1052" s="14"/>
      <c r="H1052" s="9" t="str">
        <f aca="false">IF($A1052="","",IF(COUNTIF($A$2:$A$3001,$A1052)&gt;1,"DUPLICATE",""))</f>
        <v/>
      </c>
    </row>
    <row r="1053" customFormat="false" ht="15" hidden="false" customHeight="false" outlineLevel="0" collapsed="false">
      <c r="A1053" s="14"/>
      <c r="B1053" s="14"/>
      <c r="C1053" s="15"/>
      <c r="D1053" s="14"/>
      <c r="E1053" s="14"/>
      <c r="F1053" s="14"/>
      <c r="G1053" s="14"/>
      <c r="H1053" s="9" t="str">
        <f aca="false">IF($A1053="","",IF(COUNTIF($A$2:$A$3001,$A1053)&gt;1,"DUPLICATE",""))</f>
        <v/>
      </c>
    </row>
    <row r="1054" customFormat="false" ht="15" hidden="false" customHeight="false" outlineLevel="0" collapsed="false">
      <c r="A1054" s="14"/>
      <c r="B1054" s="14"/>
      <c r="C1054" s="15"/>
      <c r="D1054" s="14"/>
      <c r="E1054" s="14"/>
      <c r="F1054" s="14"/>
      <c r="G1054" s="14"/>
      <c r="H1054" s="9" t="str">
        <f aca="false">IF($A1054="","",IF(COUNTIF($A$2:$A$3001,$A1054)&gt;1,"DUPLICATE",""))</f>
        <v/>
      </c>
    </row>
    <row r="1055" customFormat="false" ht="15" hidden="false" customHeight="false" outlineLevel="0" collapsed="false">
      <c r="A1055" s="14"/>
      <c r="B1055" s="14"/>
      <c r="C1055" s="15"/>
      <c r="D1055" s="14"/>
      <c r="E1055" s="14"/>
      <c r="F1055" s="14"/>
      <c r="G1055" s="14"/>
      <c r="H1055" s="9" t="str">
        <f aca="false">IF($A1055="","",IF(COUNTIF($A$2:$A$3001,$A1055)&gt;1,"DUPLICATE",""))</f>
        <v/>
      </c>
    </row>
    <row r="1056" customFormat="false" ht="15" hidden="false" customHeight="false" outlineLevel="0" collapsed="false">
      <c r="A1056" s="14"/>
      <c r="B1056" s="14"/>
      <c r="C1056" s="15"/>
      <c r="D1056" s="14"/>
      <c r="E1056" s="14"/>
      <c r="F1056" s="14"/>
      <c r="G1056" s="14"/>
      <c r="H1056" s="9" t="str">
        <f aca="false">IF($A1056="","",IF(COUNTIF($A$2:$A$3001,$A1056)&gt;1,"DUPLICATE",""))</f>
        <v/>
      </c>
    </row>
    <row r="1057" customFormat="false" ht="15" hidden="false" customHeight="false" outlineLevel="0" collapsed="false">
      <c r="A1057" s="14"/>
      <c r="B1057" s="14"/>
      <c r="C1057" s="15"/>
      <c r="D1057" s="14"/>
      <c r="E1057" s="14"/>
      <c r="F1057" s="14"/>
      <c r="G1057" s="14"/>
      <c r="H1057" s="9" t="str">
        <f aca="false">IF($A1057="","",IF(COUNTIF($A$2:$A$3001,$A1057)&gt;1,"DUPLICATE",""))</f>
        <v/>
      </c>
    </row>
    <row r="1058" customFormat="false" ht="15" hidden="false" customHeight="false" outlineLevel="0" collapsed="false">
      <c r="A1058" s="14"/>
      <c r="B1058" s="14"/>
      <c r="C1058" s="15"/>
      <c r="D1058" s="14"/>
      <c r="E1058" s="14"/>
      <c r="F1058" s="14"/>
      <c r="G1058" s="14"/>
      <c r="H1058" s="9" t="str">
        <f aca="false">IF($A1058="","",IF(COUNTIF($A$2:$A$3001,$A1058)&gt;1,"DUPLICATE",""))</f>
        <v/>
      </c>
    </row>
    <row r="1059" customFormat="false" ht="15" hidden="false" customHeight="false" outlineLevel="0" collapsed="false">
      <c r="A1059" s="14"/>
      <c r="B1059" s="14"/>
      <c r="C1059" s="15"/>
      <c r="D1059" s="14"/>
      <c r="E1059" s="14"/>
      <c r="F1059" s="14"/>
      <c r="G1059" s="14"/>
      <c r="H1059" s="9" t="str">
        <f aca="false">IF($A1059="","",IF(COUNTIF($A$2:$A$3001,$A1059)&gt;1,"DUPLICATE",""))</f>
        <v/>
      </c>
    </row>
    <row r="1060" customFormat="false" ht="15" hidden="false" customHeight="false" outlineLevel="0" collapsed="false">
      <c r="A1060" s="14"/>
      <c r="B1060" s="14"/>
      <c r="C1060" s="15"/>
      <c r="D1060" s="14"/>
      <c r="E1060" s="14"/>
      <c r="F1060" s="14"/>
      <c r="G1060" s="14"/>
      <c r="H1060" s="9" t="str">
        <f aca="false">IF($A1060="","",IF(COUNTIF($A$2:$A$3001,$A1060)&gt;1,"DUPLICATE",""))</f>
        <v/>
      </c>
    </row>
    <row r="1061" customFormat="false" ht="15" hidden="false" customHeight="false" outlineLevel="0" collapsed="false">
      <c r="A1061" s="14"/>
      <c r="B1061" s="14"/>
      <c r="C1061" s="15"/>
      <c r="D1061" s="14"/>
      <c r="E1061" s="14"/>
      <c r="F1061" s="14"/>
      <c r="G1061" s="14"/>
      <c r="H1061" s="9" t="str">
        <f aca="false">IF($A1061="","",IF(COUNTIF($A$2:$A$3001,$A1061)&gt;1,"DUPLICATE",""))</f>
        <v/>
      </c>
    </row>
    <row r="1062" customFormat="false" ht="15" hidden="false" customHeight="false" outlineLevel="0" collapsed="false">
      <c r="A1062" s="14"/>
      <c r="B1062" s="14"/>
      <c r="C1062" s="15"/>
      <c r="D1062" s="14"/>
      <c r="E1062" s="14"/>
      <c r="F1062" s="14"/>
      <c r="G1062" s="14"/>
      <c r="H1062" s="9" t="str">
        <f aca="false">IF($A1062="","",IF(COUNTIF($A$2:$A$3001,$A1062)&gt;1,"DUPLICATE",""))</f>
        <v/>
      </c>
    </row>
    <row r="1063" customFormat="false" ht="15" hidden="false" customHeight="false" outlineLevel="0" collapsed="false">
      <c r="A1063" s="14"/>
      <c r="B1063" s="14"/>
      <c r="C1063" s="15"/>
      <c r="D1063" s="14"/>
      <c r="E1063" s="14"/>
      <c r="F1063" s="14"/>
      <c r="G1063" s="14"/>
      <c r="H1063" s="9" t="str">
        <f aca="false">IF($A1063="","",IF(COUNTIF($A$2:$A$3001,$A1063)&gt;1,"DUPLICATE",""))</f>
        <v/>
      </c>
    </row>
    <row r="1064" customFormat="false" ht="15" hidden="false" customHeight="false" outlineLevel="0" collapsed="false">
      <c r="A1064" s="14"/>
      <c r="B1064" s="14"/>
      <c r="C1064" s="15"/>
      <c r="D1064" s="14"/>
      <c r="E1064" s="14"/>
      <c r="F1064" s="14"/>
      <c r="G1064" s="14"/>
      <c r="H1064" s="9" t="str">
        <f aca="false">IF($A1064="","",IF(COUNTIF($A$2:$A$3001,$A1064)&gt;1,"DUPLICATE",""))</f>
        <v/>
      </c>
    </row>
    <row r="1065" customFormat="false" ht="15" hidden="false" customHeight="false" outlineLevel="0" collapsed="false">
      <c r="A1065" s="14"/>
      <c r="B1065" s="14"/>
      <c r="C1065" s="15"/>
      <c r="D1065" s="14"/>
      <c r="E1065" s="14"/>
      <c r="F1065" s="14"/>
      <c r="G1065" s="14"/>
      <c r="H1065" s="9" t="str">
        <f aca="false">IF($A1065="","",IF(COUNTIF($A$2:$A$3001,$A1065)&gt;1,"DUPLICATE",""))</f>
        <v/>
      </c>
    </row>
    <row r="1066" customFormat="false" ht="15" hidden="false" customHeight="false" outlineLevel="0" collapsed="false">
      <c r="A1066" s="14"/>
      <c r="B1066" s="14"/>
      <c r="C1066" s="15"/>
      <c r="D1066" s="14"/>
      <c r="E1066" s="14"/>
      <c r="F1066" s="14"/>
      <c r="G1066" s="14"/>
      <c r="H1066" s="9" t="str">
        <f aca="false">IF($A1066="","",IF(COUNTIF($A$2:$A$3001,$A1066)&gt;1,"DUPLICATE",""))</f>
        <v/>
      </c>
    </row>
    <row r="1067" customFormat="false" ht="15" hidden="false" customHeight="false" outlineLevel="0" collapsed="false">
      <c r="A1067" s="14"/>
      <c r="B1067" s="14"/>
      <c r="C1067" s="15"/>
      <c r="D1067" s="14"/>
      <c r="E1067" s="14"/>
      <c r="F1067" s="14"/>
      <c r="G1067" s="14"/>
      <c r="H1067" s="9" t="str">
        <f aca="false">IF($A1067="","",IF(COUNTIF($A$2:$A$3001,$A1067)&gt;1,"DUPLICATE",""))</f>
        <v/>
      </c>
    </row>
    <row r="1068" customFormat="false" ht="15" hidden="false" customHeight="false" outlineLevel="0" collapsed="false">
      <c r="A1068" s="14"/>
      <c r="B1068" s="14"/>
      <c r="C1068" s="15"/>
      <c r="D1068" s="14"/>
      <c r="E1068" s="14"/>
      <c r="F1068" s="14"/>
      <c r="G1068" s="14"/>
      <c r="H1068" s="9" t="str">
        <f aca="false">IF($A1068="","",IF(COUNTIF($A$2:$A$3001,$A1068)&gt;1,"DUPLICATE",""))</f>
        <v/>
      </c>
    </row>
    <row r="1069" customFormat="false" ht="15" hidden="false" customHeight="false" outlineLevel="0" collapsed="false">
      <c r="A1069" s="14"/>
      <c r="B1069" s="14"/>
      <c r="C1069" s="15"/>
      <c r="D1069" s="14"/>
      <c r="E1069" s="14"/>
      <c r="F1069" s="14"/>
      <c r="G1069" s="14"/>
      <c r="H1069" s="9" t="str">
        <f aca="false">IF($A1069="","",IF(COUNTIF($A$2:$A$3001,$A1069)&gt;1,"DUPLICATE",""))</f>
        <v/>
      </c>
    </row>
    <row r="1070" customFormat="false" ht="15" hidden="false" customHeight="false" outlineLevel="0" collapsed="false">
      <c r="A1070" s="14"/>
      <c r="B1070" s="14"/>
      <c r="C1070" s="15"/>
      <c r="D1070" s="14"/>
      <c r="E1070" s="14"/>
      <c r="F1070" s="14"/>
      <c r="G1070" s="14"/>
      <c r="H1070" s="9" t="str">
        <f aca="false">IF($A1070="","",IF(COUNTIF($A$2:$A$3001,$A1070)&gt;1,"DUPLICATE",""))</f>
        <v/>
      </c>
    </row>
    <row r="1071" customFormat="false" ht="15" hidden="false" customHeight="false" outlineLevel="0" collapsed="false">
      <c r="A1071" s="14"/>
      <c r="B1071" s="14"/>
      <c r="C1071" s="15"/>
      <c r="D1071" s="14"/>
      <c r="E1071" s="14"/>
      <c r="F1071" s="14"/>
      <c r="G1071" s="14"/>
      <c r="H1071" s="9" t="str">
        <f aca="false">IF($A1071="","",IF(COUNTIF($A$2:$A$3001,$A1071)&gt;1,"DUPLICATE",""))</f>
        <v/>
      </c>
    </row>
    <row r="1072" customFormat="false" ht="15" hidden="false" customHeight="false" outlineLevel="0" collapsed="false">
      <c r="A1072" s="14"/>
      <c r="B1072" s="14"/>
      <c r="C1072" s="15"/>
      <c r="D1072" s="14"/>
      <c r="E1072" s="14"/>
      <c r="F1072" s="14"/>
      <c r="G1072" s="14"/>
      <c r="H1072" s="9" t="str">
        <f aca="false">IF($A1072="","",IF(COUNTIF($A$2:$A$3001,$A1072)&gt;1,"DUPLICATE",""))</f>
        <v/>
      </c>
    </row>
    <row r="1073" customFormat="false" ht="15" hidden="false" customHeight="false" outlineLevel="0" collapsed="false">
      <c r="A1073" s="14"/>
      <c r="B1073" s="14"/>
      <c r="C1073" s="15"/>
      <c r="D1073" s="14"/>
      <c r="E1073" s="14"/>
      <c r="F1073" s="14"/>
      <c r="G1073" s="14"/>
      <c r="H1073" s="9" t="str">
        <f aca="false">IF($A1073="","",IF(COUNTIF($A$2:$A$3001,$A1073)&gt;1,"DUPLICATE",""))</f>
        <v/>
      </c>
    </row>
    <row r="1074" customFormat="false" ht="15" hidden="false" customHeight="false" outlineLevel="0" collapsed="false">
      <c r="A1074" s="14"/>
      <c r="B1074" s="14"/>
      <c r="C1074" s="15"/>
      <c r="D1074" s="14"/>
      <c r="E1074" s="14"/>
      <c r="F1074" s="14"/>
      <c r="G1074" s="14"/>
      <c r="H1074" s="9" t="str">
        <f aca="false">IF($A1074="","",IF(COUNTIF($A$2:$A$3001,$A1074)&gt;1,"DUPLICATE",""))</f>
        <v/>
      </c>
    </row>
    <row r="1075" customFormat="false" ht="15" hidden="false" customHeight="false" outlineLevel="0" collapsed="false">
      <c r="A1075" s="14"/>
      <c r="B1075" s="14"/>
      <c r="C1075" s="15"/>
      <c r="D1075" s="14"/>
      <c r="E1075" s="14"/>
      <c r="F1075" s="14"/>
      <c r="G1075" s="14"/>
      <c r="H1075" s="9" t="str">
        <f aca="false">IF($A1075="","",IF(COUNTIF($A$2:$A$3001,$A1075)&gt;1,"DUPLICATE",""))</f>
        <v/>
      </c>
    </row>
    <row r="1076" customFormat="false" ht="15" hidden="false" customHeight="false" outlineLevel="0" collapsed="false">
      <c r="A1076" s="14"/>
      <c r="B1076" s="14"/>
      <c r="C1076" s="15"/>
      <c r="D1076" s="14"/>
      <c r="E1076" s="14"/>
      <c r="F1076" s="14"/>
      <c r="G1076" s="14"/>
      <c r="H1076" s="9" t="str">
        <f aca="false">IF($A1076="","",IF(COUNTIF($A$2:$A$3001,$A1076)&gt;1,"DUPLICATE",""))</f>
        <v/>
      </c>
    </row>
    <row r="1077" customFormat="false" ht="15" hidden="false" customHeight="false" outlineLevel="0" collapsed="false">
      <c r="A1077" s="14"/>
      <c r="B1077" s="14"/>
      <c r="C1077" s="15"/>
      <c r="D1077" s="14"/>
      <c r="E1077" s="14"/>
      <c r="F1077" s="14"/>
      <c r="G1077" s="14"/>
      <c r="H1077" s="9" t="str">
        <f aca="false">IF($A1077="","",IF(COUNTIF($A$2:$A$3001,$A1077)&gt;1,"DUPLICATE",""))</f>
        <v/>
      </c>
    </row>
    <row r="1078" customFormat="false" ht="15" hidden="false" customHeight="false" outlineLevel="0" collapsed="false">
      <c r="A1078" s="14"/>
      <c r="B1078" s="14"/>
      <c r="C1078" s="15"/>
      <c r="D1078" s="14"/>
      <c r="E1078" s="14"/>
      <c r="F1078" s="14"/>
      <c r="G1078" s="14"/>
      <c r="H1078" s="9" t="str">
        <f aca="false">IF($A1078="","",IF(COUNTIF($A$2:$A$3001,$A1078)&gt;1,"DUPLICATE",""))</f>
        <v/>
      </c>
    </row>
    <row r="1079" customFormat="false" ht="15" hidden="false" customHeight="false" outlineLevel="0" collapsed="false">
      <c r="A1079" s="14"/>
      <c r="B1079" s="14"/>
      <c r="C1079" s="15"/>
      <c r="D1079" s="14"/>
      <c r="E1079" s="14"/>
      <c r="F1079" s="14"/>
      <c r="G1079" s="14"/>
      <c r="H1079" s="9" t="str">
        <f aca="false">IF($A1079="","",IF(COUNTIF($A$2:$A$3001,$A1079)&gt;1,"DUPLICATE",""))</f>
        <v/>
      </c>
    </row>
    <row r="1080" customFormat="false" ht="15" hidden="false" customHeight="false" outlineLevel="0" collapsed="false">
      <c r="A1080" s="14"/>
      <c r="B1080" s="14"/>
      <c r="C1080" s="15"/>
      <c r="D1080" s="14"/>
      <c r="E1080" s="14"/>
      <c r="F1080" s="14"/>
      <c r="G1080" s="14"/>
      <c r="H1080" s="9" t="str">
        <f aca="false">IF($A1080="","",IF(COUNTIF($A$2:$A$3001,$A1080)&gt;1,"DUPLICATE",""))</f>
        <v/>
      </c>
    </row>
    <row r="1081" customFormat="false" ht="15" hidden="false" customHeight="false" outlineLevel="0" collapsed="false">
      <c r="A1081" s="14"/>
      <c r="B1081" s="14"/>
      <c r="C1081" s="15"/>
      <c r="D1081" s="14"/>
      <c r="E1081" s="14"/>
      <c r="F1081" s="14"/>
      <c r="G1081" s="14"/>
      <c r="H1081" s="9" t="str">
        <f aca="false">IF($A1081="","",IF(COUNTIF($A$2:$A$3001,$A1081)&gt;1,"DUPLICATE",""))</f>
        <v/>
      </c>
    </row>
    <row r="1082" customFormat="false" ht="15" hidden="false" customHeight="false" outlineLevel="0" collapsed="false">
      <c r="A1082" s="14"/>
      <c r="B1082" s="14"/>
      <c r="C1082" s="15"/>
      <c r="D1082" s="14"/>
      <c r="E1082" s="14"/>
      <c r="F1082" s="14"/>
      <c r="G1082" s="14"/>
      <c r="H1082" s="9" t="str">
        <f aca="false">IF($A1082="","",IF(COUNTIF($A$2:$A$3001,$A1082)&gt;1,"DUPLICATE",""))</f>
        <v/>
      </c>
    </row>
    <row r="1083" customFormat="false" ht="15" hidden="false" customHeight="false" outlineLevel="0" collapsed="false">
      <c r="A1083" s="14"/>
      <c r="B1083" s="14"/>
      <c r="C1083" s="15"/>
      <c r="D1083" s="14"/>
      <c r="E1083" s="14"/>
      <c r="F1083" s="14"/>
      <c r="G1083" s="14"/>
      <c r="H1083" s="9" t="str">
        <f aca="false">IF($A1083="","",IF(COUNTIF($A$2:$A$3001,$A1083)&gt;1,"DUPLICATE",""))</f>
        <v/>
      </c>
    </row>
    <row r="1084" customFormat="false" ht="15" hidden="false" customHeight="false" outlineLevel="0" collapsed="false">
      <c r="A1084" s="14"/>
      <c r="B1084" s="14"/>
      <c r="C1084" s="15"/>
      <c r="D1084" s="14"/>
      <c r="E1084" s="14"/>
      <c r="F1084" s="14"/>
      <c r="G1084" s="14"/>
      <c r="H1084" s="9" t="str">
        <f aca="false">IF($A1084="","",IF(COUNTIF($A$2:$A$3001,$A1084)&gt;1,"DUPLICATE",""))</f>
        <v/>
      </c>
    </row>
    <row r="1085" customFormat="false" ht="15" hidden="false" customHeight="false" outlineLevel="0" collapsed="false">
      <c r="A1085" s="14"/>
      <c r="B1085" s="14"/>
      <c r="C1085" s="15"/>
      <c r="D1085" s="14"/>
      <c r="E1085" s="14"/>
      <c r="F1085" s="14"/>
      <c r="G1085" s="14"/>
      <c r="H1085" s="9" t="str">
        <f aca="false">IF($A1085="","",IF(COUNTIF($A$2:$A$3001,$A1085)&gt;1,"DUPLICATE",""))</f>
        <v/>
      </c>
    </row>
    <row r="1086" customFormat="false" ht="15" hidden="false" customHeight="false" outlineLevel="0" collapsed="false">
      <c r="A1086" s="14"/>
      <c r="B1086" s="14"/>
      <c r="C1086" s="15"/>
      <c r="D1086" s="14"/>
      <c r="E1086" s="14"/>
      <c r="F1086" s="14"/>
      <c r="G1086" s="14"/>
      <c r="H1086" s="9" t="str">
        <f aca="false">IF($A1086="","",IF(COUNTIF($A$2:$A$3001,$A1086)&gt;1,"DUPLICATE",""))</f>
        <v/>
      </c>
    </row>
    <row r="1087" customFormat="false" ht="15" hidden="false" customHeight="false" outlineLevel="0" collapsed="false">
      <c r="A1087" s="14"/>
      <c r="B1087" s="14"/>
      <c r="C1087" s="15"/>
      <c r="D1087" s="14"/>
      <c r="E1087" s="14"/>
      <c r="F1087" s="14"/>
      <c r="G1087" s="14"/>
      <c r="H1087" s="9" t="str">
        <f aca="false">IF($A1087="","",IF(COUNTIF($A$2:$A$3001,$A1087)&gt;1,"DUPLICATE",""))</f>
        <v/>
      </c>
    </row>
    <row r="1088" customFormat="false" ht="15" hidden="false" customHeight="false" outlineLevel="0" collapsed="false">
      <c r="A1088" s="14"/>
      <c r="B1088" s="14"/>
      <c r="C1088" s="15"/>
      <c r="D1088" s="14"/>
      <c r="E1088" s="14"/>
      <c r="F1088" s="14"/>
      <c r="G1088" s="14"/>
      <c r="H1088" s="9" t="str">
        <f aca="false">IF($A1088="","",IF(COUNTIF($A$2:$A$3001,$A1088)&gt;1,"DUPLICATE",""))</f>
        <v/>
      </c>
    </row>
    <row r="1089" customFormat="false" ht="15" hidden="false" customHeight="false" outlineLevel="0" collapsed="false">
      <c r="A1089" s="14"/>
      <c r="B1089" s="14"/>
      <c r="C1089" s="15"/>
      <c r="D1089" s="14"/>
      <c r="E1089" s="14"/>
      <c r="F1089" s="14"/>
      <c r="G1089" s="14"/>
      <c r="H1089" s="9" t="str">
        <f aca="false">IF($A1089="","",IF(COUNTIF($A$2:$A$3001,$A1089)&gt;1,"DUPLICATE",""))</f>
        <v/>
      </c>
    </row>
    <row r="1090" customFormat="false" ht="15" hidden="false" customHeight="false" outlineLevel="0" collapsed="false">
      <c r="A1090" s="14"/>
      <c r="B1090" s="14"/>
      <c r="C1090" s="15"/>
      <c r="D1090" s="14"/>
      <c r="E1090" s="14"/>
      <c r="F1090" s="14"/>
      <c r="G1090" s="14"/>
      <c r="H1090" s="9" t="str">
        <f aca="false">IF($A1090="","",IF(COUNTIF($A$2:$A$3001,$A1090)&gt;1,"DUPLICATE",""))</f>
        <v/>
      </c>
    </row>
    <row r="1091" customFormat="false" ht="15" hidden="false" customHeight="false" outlineLevel="0" collapsed="false">
      <c r="A1091" s="14"/>
      <c r="B1091" s="14"/>
      <c r="C1091" s="15"/>
      <c r="D1091" s="14"/>
      <c r="E1091" s="14"/>
      <c r="F1091" s="14"/>
      <c r="G1091" s="14"/>
      <c r="H1091" s="9" t="str">
        <f aca="false">IF($A1091="","",IF(COUNTIF($A$2:$A$3001,$A1091)&gt;1,"DUPLICATE",""))</f>
        <v/>
      </c>
    </row>
    <row r="1092" customFormat="false" ht="15" hidden="false" customHeight="false" outlineLevel="0" collapsed="false">
      <c r="A1092" s="14"/>
      <c r="B1092" s="14"/>
      <c r="C1092" s="15"/>
      <c r="D1092" s="14"/>
      <c r="E1092" s="14"/>
      <c r="F1092" s="14"/>
      <c r="G1092" s="14"/>
      <c r="H1092" s="9" t="str">
        <f aca="false">IF($A1092="","",IF(COUNTIF($A$2:$A$3001,$A1092)&gt;1,"DUPLICATE",""))</f>
        <v/>
      </c>
    </row>
    <row r="1093" customFormat="false" ht="15" hidden="false" customHeight="false" outlineLevel="0" collapsed="false">
      <c r="A1093" s="14"/>
      <c r="B1093" s="14"/>
      <c r="C1093" s="15"/>
      <c r="D1093" s="14"/>
      <c r="E1093" s="14"/>
      <c r="F1093" s="14"/>
      <c r="G1093" s="14"/>
      <c r="H1093" s="9" t="str">
        <f aca="false">IF($A1093="","",IF(COUNTIF($A$2:$A$3001,$A1093)&gt;1,"DUPLICATE",""))</f>
        <v/>
      </c>
    </row>
    <row r="1094" customFormat="false" ht="15" hidden="false" customHeight="false" outlineLevel="0" collapsed="false">
      <c r="A1094" s="14"/>
      <c r="B1094" s="14"/>
      <c r="C1094" s="15"/>
      <c r="D1094" s="14"/>
      <c r="E1094" s="14"/>
      <c r="F1094" s="14"/>
      <c r="G1094" s="14"/>
      <c r="H1094" s="9" t="str">
        <f aca="false">IF($A1094="","",IF(COUNTIF($A$2:$A$3001,$A1094)&gt;1,"DUPLICATE",""))</f>
        <v/>
      </c>
    </row>
    <row r="1095" customFormat="false" ht="15" hidden="false" customHeight="false" outlineLevel="0" collapsed="false">
      <c r="A1095" s="14"/>
      <c r="B1095" s="14"/>
      <c r="C1095" s="15"/>
      <c r="D1095" s="14"/>
      <c r="E1095" s="14"/>
      <c r="F1095" s="14"/>
      <c r="G1095" s="14"/>
      <c r="H1095" s="9" t="str">
        <f aca="false">IF($A1095="","",IF(COUNTIF($A$2:$A$3001,$A1095)&gt;1,"DUPLICATE",""))</f>
        <v/>
      </c>
    </row>
    <row r="1096" customFormat="false" ht="15" hidden="false" customHeight="false" outlineLevel="0" collapsed="false">
      <c r="A1096" s="14"/>
      <c r="B1096" s="14"/>
      <c r="C1096" s="15"/>
      <c r="D1096" s="14"/>
      <c r="E1096" s="14"/>
      <c r="F1096" s="14"/>
      <c r="G1096" s="14"/>
      <c r="H1096" s="9" t="str">
        <f aca="false">IF($A1096="","",IF(COUNTIF($A$2:$A$3001,$A1096)&gt;1,"DUPLICATE",""))</f>
        <v/>
      </c>
    </row>
    <row r="1097" customFormat="false" ht="15" hidden="false" customHeight="false" outlineLevel="0" collapsed="false">
      <c r="A1097" s="14"/>
      <c r="B1097" s="14"/>
      <c r="C1097" s="15"/>
      <c r="D1097" s="14"/>
      <c r="E1097" s="14"/>
      <c r="F1097" s="14"/>
      <c r="G1097" s="14"/>
      <c r="H1097" s="9" t="str">
        <f aca="false">IF($A1097="","",IF(COUNTIF($A$2:$A$3001,$A1097)&gt;1,"DUPLICATE",""))</f>
        <v/>
      </c>
    </row>
    <row r="1098" customFormat="false" ht="15" hidden="false" customHeight="false" outlineLevel="0" collapsed="false">
      <c r="A1098" s="14"/>
      <c r="B1098" s="14"/>
      <c r="C1098" s="15"/>
      <c r="D1098" s="14"/>
      <c r="E1098" s="14"/>
      <c r="F1098" s="14"/>
      <c r="G1098" s="14"/>
      <c r="H1098" s="9" t="str">
        <f aca="false">IF($A1098="","",IF(COUNTIF($A$2:$A$3001,$A1098)&gt;1,"DUPLICATE",""))</f>
        <v/>
      </c>
    </row>
    <row r="1099" customFormat="false" ht="15" hidden="false" customHeight="false" outlineLevel="0" collapsed="false">
      <c r="A1099" s="14"/>
      <c r="B1099" s="14"/>
      <c r="C1099" s="15"/>
      <c r="D1099" s="14"/>
      <c r="E1099" s="14"/>
      <c r="F1099" s="14"/>
      <c r="G1099" s="14"/>
      <c r="H1099" s="9" t="str">
        <f aca="false">IF($A1099="","",IF(COUNTIF($A$2:$A$3001,$A1099)&gt;1,"DUPLICATE",""))</f>
        <v/>
      </c>
    </row>
    <row r="1100" customFormat="false" ht="15" hidden="false" customHeight="false" outlineLevel="0" collapsed="false">
      <c r="A1100" s="14"/>
      <c r="B1100" s="14"/>
      <c r="C1100" s="15"/>
      <c r="D1100" s="14"/>
      <c r="E1100" s="14"/>
      <c r="F1100" s="14"/>
      <c r="G1100" s="14"/>
      <c r="H1100" s="9" t="str">
        <f aca="false">IF($A1100="","",IF(COUNTIF($A$2:$A$3001,$A1100)&gt;1,"DUPLICATE",""))</f>
        <v/>
      </c>
    </row>
    <row r="1101" customFormat="false" ht="15" hidden="false" customHeight="false" outlineLevel="0" collapsed="false">
      <c r="A1101" s="14"/>
      <c r="B1101" s="14"/>
      <c r="C1101" s="15"/>
      <c r="D1101" s="14"/>
      <c r="E1101" s="14"/>
      <c r="F1101" s="14"/>
      <c r="G1101" s="14"/>
      <c r="H1101" s="9" t="str">
        <f aca="false">IF($A1101="","",IF(COUNTIF($A$2:$A$3001,$A1101)&gt;1,"DUPLICATE",""))</f>
        <v/>
      </c>
    </row>
    <row r="1102" customFormat="false" ht="15" hidden="false" customHeight="false" outlineLevel="0" collapsed="false">
      <c r="A1102" s="14"/>
      <c r="B1102" s="14"/>
      <c r="C1102" s="15"/>
      <c r="D1102" s="14"/>
      <c r="E1102" s="14"/>
      <c r="F1102" s="14"/>
      <c r="G1102" s="14"/>
      <c r="H1102" s="9" t="str">
        <f aca="false">IF($A1102="","",IF(COUNTIF($A$2:$A$3001,$A1102)&gt;1,"DUPLICATE",""))</f>
        <v/>
      </c>
    </row>
    <row r="1103" customFormat="false" ht="15" hidden="false" customHeight="false" outlineLevel="0" collapsed="false">
      <c r="A1103" s="14"/>
      <c r="B1103" s="14"/>
      <c r="C1103" s="15"/>
      <c r="D1103" s="14"/>
      <c r="E1103" s="14"/>
      <c r="F1103" s="14"/>
      <c r="G1103" s="14"/>
      <c r="H1103" s="9" t="str">
        <f aca="false">IF($A1103="","",IF(COUNTIF($A$2:$A$3001,$A1103)&gt;1,"DUPLICATE",""))</f>
        <v/>
      </c>
    </row>
    <row r="1104" customFormat="false" ht="15" hidden="false" customHeight="false" outlineLevel="0" collapsed="false">
      <c r="A1104" s="14"/>
      <c r="B1104" s="14"/>
      <c r="C1104" s="15"/>
      <c r="D1104" s="14"/>
      <c r="E1104" s="14"/>
      <c r="F1104" s="14"/>
      <c r="G1104" s="14"/>
      <c r="H1104" s="9" t="str">
        <f aca="false">IF($A1104="","",IF(COUNTIF($A$2:$A$3001,$A1104)&gt;1,"DUPLICATE",""))</f>
        <v/>
      </c>
    </row>
    <row r="1105" customFormat="false" ht="15" hidden="false" customHeight="false" outlineLevel="0" collapsed="false">
      <c r="A1105" s="14"/>
      <c r="B1105" s="14"/>
      <c r="C1105" s="15"/>
      <c r="D1105" s="14"/>
      <c r="E1105" s="14"/>
      <c r="F1105" s="14"/>
      <c r="G1105" s="14"/>
      <c r="H1105" s="9" t="str">
        <f aca="false">IF($A1105="","",IF(COUNTIF($A$2:$A$3001,$A1105)&gt;1,"DUPLICATE",""))</f>
        <v/>
      </c>
    </row>
    <row r="1106" customFormat="false" ht="15" hidden="false" customHeight="false" outlineLevel="0" collapsed="false">
      <c r="A1106" s="14"/>
      <c r="B1106" s="14"/>
      <c r="C1106" s="15"/>
      <c r="D1106" s="14"/>
      <c r="E1106" s="14"/>
      <c r="F1106" s="14"/>
      <c r="G1106" s="14"/>
      <c r="H1106" s="9" t="str">
        <f aca="false">IF($A1106="","",IF(COUNTIF($A$2:$A$3001,$A1106)&gt;1,"DUPLICATE",""))</f>
        <v/>
      </c>
    </row>
    <row r="1107" customFormat="false" ht="15" hidden="false" customHeight="false" outlineLevel="0" collapsed="false">
      <c r="A1107" s="14"/>
      <c r="B1107" s="14"/>
      <c r="C1107" s="15"/>
      <c r="D1107" s="14"/>
      <c r="E1107" s="14"/>
      <c r="F1107" s="14"/>
      <c r="G1107" s="14"/>
      <c r="H1107" s="9" t="str">
        <f aca="false">IF($A1107="","",IF(COUNTIF($A$2:$A$3001,$A1107)&gt;1,"DUPLICATE",""))</f>
        <v/>
      </c>
    </row>
    <row r="1108" customFormat="false" ht="15" hidden="false" customHeight="false" outlineLevel="0" collapsed="false">
      <c r="A1108" s="14"/>
      <c r="B1108" s="14"/>
      <c r="C1108" s="15"/>
      <c r="D1108" s="14"/>
      <c r="E1108" s="14"/>
      <c r="F1108" s="14"/>
      <c r="G1108" s="14"/>
      <c r="H1108" s="9" t="str">
        <f aca="false">IF($A1108="","",IF(COUNTIF($A$2:$A$3001,$A1108)&gt;1,"DUPLICATE",""))</f>
        <v/>
      </c>
    </row>
    <row r="1109" customFormat="false" ht="15" hidden="false" customHeight="false" outlineLevel="0" collapsed="false">
      <c r="A1109" s="14"/>
      <c r="B1109" s="14"/>
      <c r="C1109" s="15"/>
      <c r="D1109" s="14"/>
      <c r="E1109" s="14"/>
      <c r="F1109" s="14"/>
      <c r="G1109" s="14"/>
      <c r="H1109" s="9" t="str">
        <f aca="false">IF($A1109="","",IF(COUNTIF($A$2:$A$3001,$A1109)&gt;1,"DUPLICATE",""))</f>
        <v/>
      </c>
    </row>
    <row r="1110" customFormat="false" ht="15" hidden="false" customHeight="false" outlineLevel="0" collapsed="false">
      <c r="A1110" s="14"/>
      <c r="B1110" s="14"/>
      <c r="C1110" s="15"/>
      <c r="D1110" s="14"/>
      <c r="E1110" s="14"/>
      <c r="F1110" s="14"/>
      <c r="G1110" s="14"/>
      <c r="H1110" s="9" t="str">
        <f aca="false">IF($A1110="","",IF(COUNTIF($A$2:$A$3001,$A1110)&gt;1,"DUPLICATE",""))</f>
        <v/>
      </c>
    </row>
    <row r="1111" customFormat="false" ht="15" hidden="false" customHeight="false" outlineLevel="0" collapsed="false">
      <c r="A1111" s="14"/>
      <c r="B1111" s="14"/>
      <c r="C1111" s="15"/>
      <c r="D1111" s="14"/>
      <c r="E1111" s="14"/>
      <c r="F1111" s="14"/>
      <c r="G1111" s="14"/>
      <c r="H1111" s="9" t="str">
        <f aca="false">IF($A1111="","",IF(COUNTIF($A$2:$A$3001,$A1111)&gt;1,"DUPLICATE",""))</f>
        <v/>
      </c>
    </row>
    <row r="1112" customFormat="false" ht="15" hidden="false" customHeight="false" outlineLevel="0" collapsed="false">
      <c r="A1112" s="14"/>
      <c r="B1112" s="14"/>
      <c r="C1112" s="15"/>
      <c r="D1112" s="14"/>
      <c r="E1112" s="14"/>
      <c r="F1112" s="14"/>
      <c r="G1112" s="14"/>
      <c r="H1112" s="9" t="str">
        <f aca="false">IF($A1112="","",IF(COUNTIF($A$2:$A$3001,$A1112)&gt;1,"DUPLICATE",""))</f>
        <v/>
      </c>
    </row>
    <row r="1113" customFormat="false" ht="15" hidden="false" customHeight="false" outlineLevel="0" collapsed="false">
      <c r="A1113" s="14"/>
      <c r="B1113" s="14"/>
      <c r="C1113" s="15"/>
      <c r="D1113" s="14"/>
      <c r="E1113" s="14"/>
      <c r="F1113" s="14"/>
      <c r="G1113" s="14"/>
      <c r="H1113" s="9" t="str">
        <f aca="false">IF($A1113="","",IF(COUNTIF($A$2:$A$3001,$A1113)&gt;1,"DUPLICATE",""))</f>
        <v/>
      </c>
    </row>
    <row r="1114" customFormat="false" ht="15" hidden="false" customHeight="false" outlineLevel="0" collapsed="false">
      <c r="A1114" s="14"/>
      <c r="B1114" s="14"/>
      <c r="C1114" s="15"/>
      <c r="D1114" s="14"/>
      <c r="E1114" s="14"/>
      <c r="F1114" s="14"/>
      <c r="G1114" s="14"/>
      <c r="H1114" s="9" t="str">
        <f aca="false">IF($A1114="","",IF(COUNTIF($A$2:$A$3001,$A1114)&gt;1,"DUPLICATE",""))</f>
        <v/>
      </c>
    </row>
    <row r="1115" customFormat="false" ht="15" hidden="false" customHeight="false" outlineLevel="0" collapsed="false">
      <c r="A1115" s="14"/>
      <c r="B1115" s="14"/>
      <c r="C1115" s="15"/>
      <c r="D1115" s="14"/>
      <c r="E1115" s="14"/>
      <c r="F1115" s="14"/>
      <c r="G1115" s="14"/>
      <c r="H1115" s="9" t="str">
        <f aca="false">IF($A1115="","",IF(COUNTIF($A$2:$A$3001,$A1115)&gt;1,"DUPLICATE",""))</f>
        <v/>
      </c>
    </row>
    <row r="1116" customFormat="false" ht="15" hidden="false" customHeight="false" outlineLevel="0" collapsed="false">
      <c r="A1116" s="14"/>
      <c r="B1116" s="14"/>
      <c r="C1116" s="15"/>
      <c r="D1116" s="14"/>
      <c r="E1116" s="14"/>
      <c r="F1116" s="14"/>
      <c r="G1116" s="14"/>
      <c r="H1116" s="9" t="str">
        <f aca="false">IF($A1116="","",IF(COUNTIF($A$2:$A$3001,$A1116)&gt;1,"DUPLICATE",""))</f>
        <v/>
      </c>
    </row>
    <row r="1117" customFormat="false" ht="15" hidden="false" customHeight="false" outlineLevel="0" collapsed="false">
      <c r="A1117" s="14"/>
      <c r="B1117" s="14"/>
      <c r="C1117" s="15"/>
      <c r="D1117" s="14"/>
      <c r="E1117" s="14"/>
      <c r="F1117" s="14"/>
      <c r="G1117" s="14"/>
      <c r="H1117" s="9" t="str">
        <f aca="false">IF($A1117="","",IF(COUNTIF($A$2:$A$3001,$A1117)&gt;1,"DUPLICATE",""))</f>
        <v/>
      </c>
    </row>
    <row r="1118" customFormat="false" ht="15" hidden="false" customHeight="false" outlineLevel="0" collapsed="false">
      <c r="A1118" s="14"/>
      <c r="B1118" s="14"/>
      <c r="C1118" s="15"/>
      <c r="D1118" s="14"/>
      <c r="E1118" s="14"/>
      <c r="F1118" s="14"/>
      <c r="G1118" s="14"/>
      <c r="H1118" s="9" t="str">
        <f aca="false">IF($A1118="","",IF(COUNTIF($A$2:$A$3001,$A1118)&gt;1,"DUPLICATE",""))</f>
        <v/>
      </c>
    </row>
    <row r="1119" customFormat="false" ht="15" hidden="false" customHeight="false" outlineLevel="0" collapsed="false">
      <c r="A1119" s="14"/>
      <c r="B1119" s="14"/>
      <c r="C1119" s="15"/>
      <c r="D1119" s="14"/>
      <c r="E1119" s="14"/>
      <c r="F1119" s="14"/>
      <c r="G1119" s="14"/>
      <c r="H1119" s="9" t="str">
        <f aca="false">IF($A1119="","",IF(COUNTIF($A$2:$A$3001,$A1119)&gt;1,"DUPLICATE",""))</f>
        <v/>
      </c>
    </row>
    <row r="1120" customFormat="false" ht="15" hidden="false" customHeight="false" outlineLevel="0" collapsed="false">
      <c r="A1120" s="14"/>
      <c r="B1120" s="14"/>
      <c r="C1120" s="15"/>
      <c r="D1120" s="14"/>
      <c r="E1120" s="14"/>
      <c r="F1120" s="14"/>
      <c r="G1120" s="14"/>
      <c r="H1120" s="9" t="str">
        <f aca="false">IF($A1120="","",IF(COUNTIF($A$2:$A$3001,$A1120)&gt;1,"DUPLICATE",""))</f>
        <v/>
      </c>
    </row>
    <row r="1121" customFormat="false" ht="15" hidden="false" customHeight="false" outlineLevel="0" collapsed="false">
      <c r="A1121" s="14"/>
      <c r="B1121" s="14"/>
      <c r="C1121" s="15"/>
      <c r="D1121" s="14"/>
      <c r="E1121" s="14"/>
      <c r="F1121" s="14"/>
      <c r="G1121" s="14"/>
      <c r="H1121" s="9" t="str">
        <f aca="false">IF($A1121="","",IF(COUNTIF($A$2:$A$3001,$A1121)&gt;1,"DUPLICATE",""))</f>
        <v/>
      </c>
    </row>
    <row r="1122" customFormat="false" ht="15" hidden="false" customHeight="false" outlineLevel="0" collapsed="false">
      <c r="A1122" s="14"/>
      <c r="B1122" s="14"/>
      <c r="C1122" s="15"/>
      <c r="D1122" s="14"/>
      <c r="E1122" s="14"/>
      <c r="F1122" s="14"/>
      <c r="G1122" s="14"/>
      <c r="H1122" s="9" t="str">
        <f aca="false">IF($A1122="","",IF(COUNTIF($A$2:$A$3001,$A1122)&gt;1,"DUPLICATE",""))</f>
        <v/>
      </c>
    </row>
    <row r="1123" customFormat="false" ht="15" hidden="false" customHeight="false" outlineLevel="0" collapsed="false">
      <c r="A1123" s="14"/>
      <c r="B1123" s="14"/>
      <c r="C1123" s="15"/>
      <c r="D1123" s="14"/>
      <c r="E1123" s="14"/>
      <c r="F1123" s="14"/>
      <c r="G1123" s="14"/>
      <c r="H1123" s="9" t="str">
        <f aca="false">IF($A1123="","",IF(COUNTIF($A$2:$A$3001,$A1123)&gt;1,"DUPLICATE",""))</f>
        <v/>
      </c>
    </row>
    <row r="1124" customFormat="false" ht="15" hidden="false" customHeight="false" outlineLevel="0" collapsed="false">
      <c r="A1124" s="14"/>
      <c r="B1124" s="14"/>
      <c r="C1124" s="15"/>
      <c r="D1124" s="14"/>
      <c r="E1124" s="14"/>
      <c r="F1124" s="14"/>
      <c r="G1124" s="14"/>
      <c r="H1124" s="9" t="str">
        <f aca="false">IF($A1124="","",IF(COUNTIF($A$2:$A$3001,$A1124)&gt;1,"DUPLICATE",""))</f>
        <v/>
      </c>
    </row>
    <row r="1125" customFormat="false" ht="15" hidden="false" customHeight="false" outlineLevel="0" collapsed="false">
      <c r="A1125" s="14"/>
      <c r="B1125" s="14"/>
      <c r="C1125" s="15"/>
      <c r="D1125" s="14"/>
      <c r="E1125" s="14"/>
      <c r="F1125" s="14"/>
      <c r="G1125" s="14"/>
      <c r="H1125" s="9" t="str">
        <f aca="false">IF($A1125="","",IF(COUNTIF($A$2:$A$3001,$A1125)&gt;1,"DUPLICATE",""))</f>
        <v/>
      </c>
    </row>
    <row r="1126" customFormat="false" ht="15" hidden="false" customHeight="false" outlineLevel="0" collapsed="false">
      <c r="A1126" s="14"/>
      <c r="B1126" s="14"/>
      <c r="C1126" s="15"/>
      <c r="D1126" s="14"/>
      <c r="E1126" s="14"/>
      <c r="F1126" s="14"/>
      <c r="G1126" s="14"/>
      <c r="H1126" s="9" t="str">
        <f aca="false">IF($A1126="","",IF(COUNTIF($A$2:$A$3001,$A1126)&gt;1,"DUPLICATE",""))</f>
        <v/>
      </c>
    </row>
    <row r="1127" customFormat="false" ht="15" hidden="false" customHeight="false" outlineLevel="0" collapsed="false">
      <c r="A1127" s="14"/>
      <c r="B1127" s="14"/>
      <c r="C1127" s="15"/>
      <c r="D1127" s="14"/>
      <c r="E1127" s="14"/>
      <c r="F1127" s="14"/>
      <c r="G1127" s="14"/>
      <c r="H1127" s="9" t="str">
        <f aca="false">IF($A1127="","",IF(COUNTIF($A$2:$A$3001,$A1127)&gt;1,"DUPLICATE",""))</f>
        <v/>
      </c>
    </row>
    <row r="1128" customFormat="false" ht="15" hidden="false" customHeight="false" outlineLevel="0" collapsed="false">
      <c r="A1128" s="14"/>
      <c r="B1128" s="14"/>
      <c r="C1128" s="15"/>
      <c r="D1128" s="14"/>
      <c r="E1128" s="14"/>
      <c r="F1128" s="14"/>
      <c r="G1128" s="14"/>
      <c r="H1128" s="9" t="str">
        <f aca="false">IF($A1128="","",IF(COUNTIF($A$2:$A$3001,$A1128)&gt;1,"DUPLICATE",""))</f>
        <v/>
      </c>
    </row>
    <row r="1129" customFormat="false" ht="15" hidden="false" customHeight="false" outlineLevel="0" collapsed="false">
      <c r="A1129" s="14"/>
      <c r="B1129" s="14"/>
      <c r="C1129" s="15"/>
      <c r="D1129" s="14"/>
      <c r="E1129" s="14"/>
      <c r="F1129" s="14"/>
      <c r="G1129" s="14"/>
      <c r="H1129" s="9" t="str">
        <f aca="false">IF($A1129="","",IF(COUNTIF($A$2:$A$3001,$A1129)&gt;1,"DUPLICATE",""))</f>
        <v/>
      </c>
    </row>
    <row r="1130" customFormat="false" ht="15" hidden="false" customHeight="false" outlineLevel="0" collapsed="false">
      <c r="A1130" s="14"/>
      <c r="B1130" s="14"/>
      <c r="C1130" s="15"/>
      <c r="D1130" s="14"/>
      <c r="E1130" s="14"/>
      <c r="F1130" s="14"/>
      <c r="G1130" s="14"/>
      <c r="H1130" s="9" t="str">
        <f aca="false">IF($A1130="","",IF(COUNTIF($A$2:$A$3001,$A1130)&gt;1,"DUPLICATE",""))</f>
        <v/>
      </c>
    </row>
    <row r="1131" customFormat="false" ht="15" hidden="false" customHeight="false" outlineLevel="0" collapsed="false">
      <c r="A1131" s="14"/>
      <c r="B1131" s="14"/>
      <c r="C1131" s="15"/>
      <c r="D1131" s="14"/>
      <c r="E1131" s="14"/>
      <c r="F1131" s="14"/>
      <c r="G1131" s="14"/>
      <c r="H1131" s="9" t="str">
        <f aca="false">IF($A1131="","",IF(COUNTIF($A$2:$A$3001,$A1131)&gt;1,"DUPLICATE",""))</f>
        <v/>
      </c>
    </row>
    <row r="1132" customFormat="false" ht="15" hidden="false" customHeight="false" outlineLevel="0" collapsed="false">
      <c r="A1132" s="14"/>
      <c r="B1132" s="14"/>
      <c r="C1132" s="15"/>
      <c r="D1132" s="14"/>
      <c r="E1132" s="14"/>
      <c r="F1132" s="14"/>
      <c r="G1132" s="14"/>
      <c r="H1132" s="9" t="str">
        <f aca="false">IF($A1132="","",IF(COUNTIF($A$2:$A$3001,$A1132)&gt;1,"DUPLICATE",""))</f>
        <v/>
      </c>
    </row>
    <row r="1133" customFormat="false" ht="15" hidden="false" customHeight="false" outlineLevel="0" collapsed="false">
      <c r="A1133" s="14"/>
      <c r="B1133" s="14"/>
      <c r="C1133" s="15"/>
      <c r="D1133" s="14"/>
      <c r="E1133" s="14"/>
      <c r="F1133" s="14"/>
      <c r="G1133" s="14"/>
      <c r="H1133" s="9" t="str">
        <f aca="false">IF($A1133="","",IF(COUNTIF($A$2:$A$3001,$A1133)&gt;1,"DUPLICATE",""))</f>
        <v/>
      </c>
    </row>
    <row r="1134" customFormat="false" ht="15" hidden="false" customHeight="false" outlineLevel="0" collapsed="false">
      <c r="A1134" s="14"/>
      <c r="B1134" s="14"/>
      <c r="C1134" s="15"/>
      <c r="D1134" s="14"/>
      <c r="E1134" s="14"/>
      <c r="F1134" s="14"/>
      <c r="G1134" s="14"/>
      <c r="H1134" s="9" t="str">
        <f aca="false">IF($A1134="","",IF(COUNTIF($A$2:$A$3001,$A1134)&gt;1,"DUPLICATE",""))</f>
        <v/>
      </c>
    </row>
    <row r="1135" customFormat="false" ht="15" hidden="false" customHeight="false" outlineLevel="0" collapsed="false">
      <c r="A1135" s="14"/>
      <c r="B1135" s="14"/>
      <c r="C1135" s="15"/>
      <c r="D1135" s="14"/>
      <c r="E1135" s="14"/>
      <c r="F1135" s="14"/>
      <c r="G1135" s="14"/>
      <c r="H1135" s="9" t="str">
        <f aca="false">IF($A1135="","",IF(COUNTIF($A$2:$A$3001,$A1135)&gt;1,"DUPLICATE",""))</f>
        <v/>
      </c>
    </row>
    <row r="1136" customFormat="false" ht="15" hidden="false" customHeight="false" outlineLevel="0" collapsed="false">
      <c r="A1136" s="14"/>
      <c r="B1136" s="14"/>
      <c r="C1136" s="15"/>
      <c r="D1136" s="14"/>
      <c r="E1136" s="14"/>
      <c r="F1136" s="14"/>
      <c r="G1136" s="14"/>
      <c r="H1136" s="9" t="str">
        <f aca="false">IF($A1136="","",IF(COUNTIF($A$2:$A$3001,$A1136)&gt;1,"DUPLICATE",""))</f>
        <v/>
      </c>
    </row>
    <row r="1137" customFormat="false" ht="15" hidden="false" customHeight="false" outlineLevel="0" collapsed="false">
      <c r="A1137" s="14"/>
      <c r="B1137" s="14"/>
      <c r="C1137" s="15"/>
      <c r="D1137" s="14"/>
      <c r="E1137" s="14"/>
      <c r="F1137" s="14"/>
      <c r="G1137" s="14"/>
      <c r="H1137" s="9" t="str">
        <f aca="false">IF($A1137="","",IF(COUNTIF($A$2:$A$3001,$A1137)&gt;1,"DUPLICATE",""))</f>
        <v/>
      </c>
    </row>
    <row r="1138" customFormat="false" ht="15" hidden="false" customHeight="false" outlineLevel="0" collapsed="false">
      <c r="A1138" s="14"/>
      <c r="B1138" s="14"/>
      <c r="C1138" s="15"/>
      <c r="D1138" s="14"/>
      <c r="E1138" s="14"/>
      <c r="F1138" s="14"/>
      <c r="G1138" s="14"/>
      <c r="H1138" s="9" t="str">
        <f aca="false">IF($A1138="","",IF(COUNTIF($A$2:$A$3001,$A1138)&gt;1,"DUPLICATE",""))</f>
        <v/>
      </c>
    </row>
    <row r="1139" customFormat="false" ht="15" hidden="false" customHeight="false" outlineLevel="0" collapsed="false">
      <c r="A1139" s="14"/>
      <c r="B1139" s="14"/>
      <c r="C1139" s="15"/>
      <c r="D1139" s="14"/>
      <c r="E1139" s="14"/>
      <c r="F1139" s="14"/>
      <c r="G1139" s="14"/>
      <c r="H1139" s="9" t="str">
        <f aca="false">IF($A1139="","",IF(COUNTIF($A$2:$A$3001,$A1139)&gt;1,"DUPLICATE",""))</f>
        <v/>
      </c>
    </row>
    <row r="1140" customFormat="false" ht="15" hidden="false" customHeight="false" outlineLevel="0" collapsed="false">
      <c r="A1140" s="14"/>
      <c r="B1140" s="14"/>
      <c r="C1140" s="15"/>
      <c r="D1140" s="14"/>
      <c r="E1140" s="14"/>
      <c r="F1140" s="14"/>
      <c r="G1140" s="14"/>
      <c r="H1140" s="9" t="str">
        <f aca="false">IF($A1140="","",IF(COUNTIF($A$2:$A$3001,$A1140)&gt;1,"DUPLICATE",""))</f>
        <v/>
      </c>
    </row>
    <row r="1141" customFormat="false" ht="15" hidden="false" customHeight="false" outlineLevel="0" collapsed="false">
      <c r="A1141" s="14"/>
      <c r="B1141" s="14"/>
      <c r="C1141" s="15"/>
      <c r="D1141" s="14"/>
      <c r="E1141" s="14"/>
      <c r="F1141" s="14"/>
      <c r="G1141" s="14"/>
      <c r="H1141" s="9" t="str">
        <f aca="false">IF($A1141="","",IF(COUNTIF($A$2:$A$3001,$A1141)&gt;1,"DUPLICATE",""))</f>
        <v/>
      </c>
    </row>
    <row r="1142" customFormat="false" ht="15" hidden="false" customHeight="false" outlineLevel="0" collapsed="false">
      <c r="A1142" s="14"/>
      <c r="B1142" s="14"/>
      <c r="C1142" s="15"/>
      <c r="D1142" s="14"/>
      <c r="E1142" s="14"/>
      <c r="F1142" s="14"/>
      <c r="G1142" s="14"/>
      <c r="H1142" s="9" t="str">
        <f aca="false">IF($A1142="","",IF(COUNTIF($A$2:$A$3001,$A1142)&gt;1,"DUPLICATE",""))</f>
        <v/>
      </c>
    </row>
    <row r="1143" customFormat="false" ht="15" hidden="false" customHeight="false" outlineLevel="0" collapsed="false">
      <c r="A1143" s="14"/>
      <c r="B1143" s="14"/>
      <c r="C1143" s="15"/>
      <c r="D1143" s="14"/>
      <c r="E1143" s="14"/>
      <c r="F1143" s="14"/>
      <c r="G1143" s="14"/>
      <c r="H1143" s="9" t="str">
        <f aca="false">IF($A1143="","",IF(COUNTIF($A$2:$A$3001,$A1143)&gt;1,"DUPLICATE",""))</f>
        <v/>
      </c>
    </row>
    <row r="1144" customFormat="false" ht="15" hidden="false" customHeight="false" outlineLevel="0" collapsed="false">
      <c r="A1144" s="14"/>
      <c r="B1144" s="14"/>
      <c r="C1144" s="15"/>
      <c r="D1144" s="14"/>
      <c r="E1144" s="14"/>
      <c r="F1144" s="14"/>
      <c r="G1144" s="14"/>
      <c r="H1144" s="9" t="str">
        <f aca="false">IF($A1144="","",IF(COUNTIF($A$2:$A$3001,$A1144)&gt;1,"DUPLICATE",""))</f>
        <v/>
      </c>
    </row>
    <row r="1145" customFormat="false" ht="15" hidden="false" customHeight="false" outlineLevel="0" collapsed="false">
      <c r="A1145" s="14"/>
      <c r="B1145" s="14"/>
      <c r="C1145" s="15"/>
      <c r="D1145" s="14"/>
      <c r="E1145" s="14"/>
      <c r="F1145" s="14"/>
      <c r="G1145" s="14"/>
      <c r="H1145" s="9" t="str">
        <f aca="false">IF($A1145="","",IF(COUNTIF($A$2:$A$3001,$A1145)&gt;1,"DUPLICATE",""))</f>
        <v/>
      </c>
    </row>
    <row r="1146" customFormat="false" ht="15" hidden="false" customHeight="false" outlineLevel="0" collapsed="false">
      <c r="A1146" s="14"/>
      <c r="B1146" s="14"/>
      <c r="C1146" s="15"/>
      <c r="D1146" s="14"/>
      <c r="E1146" s="14"/>
      <c r="F1146" s="14"/>
      <c r="G1146" s="14"/>
      <c r="H1146" s="9" t="str">
        <f aca="false">IF($A1146="","",IF(COUNTIF($A$2:$A$3001,$A1146)&gt;1,"DUPLICATE",""))</f>
        <v/>
      </c>
    </row>
    <row r="1147" customFormat="false" ht="15" hidden="false" customHeight="false" outlineLevel="0" collapsed="false">
      <c r="A1147" s="14"/>
      <c r="B1147" s="14"/>
      <c r="C1147" s="15"/>
      <c r="D1147" s="14"/>
      <c r="E1147" s="14"/>
      <c r="F1147" s="14"/>
      <c r="G1147" s="14"/>
      <c r="H1147" s="9" t="str">
        <f aca="false">IF($A1147="","",IF(COUNTIF($A$2:$A$3001,$A1147)&gt;1,"DUPLICATE",""))</f>
        <v/>
      </c>
    </row>
    <row r="1148" customFormat="false" ht="15" hidden="false" customHeight="false" outlineLevel="0" collapsed="false">
      <c r="A1148" s="14"/>
      <c r="B1148" s="14"/>
      <c r="C1148" s="15"/>
      <c r="D1148" s="14"/>
      <c r="E1148" s="14"/>
      <c r="F1148" s="14"/>
      <c r="G1148" s="14"/>
      <c r="H1148" s="9" t="str">
        <f aca="false">IF($A1148="","",IF(COUNTIF($A$2:$A$3001,$A1148)&gt;1,"DUPLICATE",""))</f>
        <v/>
      </c>
    </row>
    <row r="1149" customFormat="false" ht="15" hidden="false" customHeight="false" outlineLevel="0" collapsed="false">
      <c r="A1149" s="14"/>
      <c r="B1149" s="14"/>
      <c r="C1149" s="15"/>
      <c r="D1149" s="14"/>
      <c r="E1149" s="14"/>
      <c r="F1149" s="14"/>
      <c r="G1149" s="14"/>
      <c r="H1149" s="9" t="str">
        <f aca="false">IF($A1149="","",IF(COUNTIF($A$2:$A$3001,$A1149)&gt;1,"DUPLICATE",""))</f>
        <v/>
      </c>
    </row>
    <row r="1150" customFormat="false" ht="15" hidden="false" customHeight="false" outlineLevel="0" collapsed="false">
      <c r="A1150" s="14"/>
      <c r="B1150" s="14"/>
      <c r="C1150" s="15"/>
      <c r="D1150" s="14"/>
      <c r="E1150" s="14"/>
      <c r="F1150" s="14"/>
      <c r="G1150" s="14"/>
      <c r="H1150" s="9" t="str">
        <f aca="false">IF($A1150="","",IF(COUNTIF($A$2:$A$3001,$A1150)&gt;1,"DUPLICATE",""))</f>
        <v/>
      </c>
    </row>
    <row r="1151" customFormat="false" ht="15" hidden="false" customHeight="false" outlineLevel="0" collapsed="false">
      <c r="A1151" s="14"/>
      <c r="B1151" s="14"/>
      <c r="C1151" s="15"/>
      <c r="D1151" s="14"/>
      <c r="E1151" s="14"/>
      <c r="F1151" s="14"/>
      <c r="G1151" s="14"/>
      <c r="H1151" s="9" t="str">
        <f aca="false">IF($A1151="","",IF(COUNTIF($A$2:$A$3001,$A1151)&gt;1,"DUPLICATE",""))</f>
        <v/>
      </c>
    </row>
    <row r="1152" customFormat="false" ht="15" hidden="false" customHeight="false" outlineLevel="0" collapsed="false">
      <c r="A1152" s="14"/>
      <c r="B1152" s="14"/>
      <c r="C1152" s="15"/>
      <c r="D1152" s="14"/>
      <c r="E1152" s="14"/>
      <c r="F1152" s="14"/>
      <c r="G1152" s="14"/>
      <c r="H1152" s="9" t="str">
        <f aca="false">IF($A1152="","",IF(COUNTIF($A$2:$A$3001,$A1152)&gt;1,"DUPLICATE",""))</f>
        <v/>
      </c>
    </row>
    <row r="1153" customFormat="false" ht="15" hidden="false" customHeight="false" outlineLevel="0" collapsed="false">
      <c r="A1153" s="14"/>
      <c r="B1153" s="14"/>
      <c r="C1153" s="15"/>
      <c r="D1153" s="14"/>
      <c r="E1153" s="14"/>
      <c r="F1153" s="14"/>
      <c r="G1153" s="14"/>
      <c r="H1153" s="9" t="str">
        <f aca="false">IF($A1153="","",IF(COUNTIF($A$2:$A$3001,$A1153)&gt;1,"DUPLICATE",""))</f>
        <v/>
      </c>
    </row>
    <row r="1154" customFormat="false" ht="15" hidden="false" customHeight="false" outlineLevel="0" collapsed="false">
      <c r="A1154" s="14"/>
      <c r="B1154" s="14"/>
      <c r="C1154" s="15"/>
      <c r="D1154" s="14"/>
      <c r="E1154" s="14"/>
      <c r="F1154" s="14"/>
      <c r="G1154" s="14"/>
      <c r="H1154" s="9" t="str">
        <f aca="false">IF($A1154="","",IF(COUNTIF($A$2:$A$3001,$A1154)&gt;1,"DUPLICATE",""))</f>
        <v/>
      </c>
    </row>
    <row r="1155" customFormat="false" ht="15" hidden="false" customHeight="false" outlineLevel="0" collapsed="false">
      <c r="A1155" s="14"/>
      <c r="B1155" s="14"/>
      <c r="C1155" s="15"/>
      <c r="D1155" s="14"/>
      <c r="E1155" s="14"/>
      <c r="F1155" s="14"/>
      <c r="G1155" s="14"/>
      <c r="H1155" s="9" t="str">
        <f aca="false">IF($A1155="","",IF(COUNTIF($A$2:$A$3001,$A1155)&gt;1,"DUPLICATE",""))</f>
        <v/>
      </c>
    </row>
    <row r="1156" customFormat="false" ht="15" hidden="false" customHeight="false" outlineLevel="0" collapsed="false">
      <c r="A1156" s="14"/>
      <c r="B1156" s="14"/>
      <c r="C1156" s="15"/>
      <c r="D1156" s="14"/>
      <c r="E1156" s="14"/>
      <c r="F1156" s="14"/>
      <c r="G1156" s="14"/>
      <c r="H1156" s="9" t="str">
        <f aca="false">IF($A1156="","",IF(COUNTIF($A$2:$A$3001,$A1156)&gt;1,"DUPLICATE",""))</f>
        <v/>
      </c>
    </row>
    <row r="1157" customFormat="false" ht="15" hidden="false" customHeight="false" outlineLevel="0" collapsed="false">
      <c r="A1157" s="14"/>
      <c r="B1157" s="14"/>
      <c r="C1157" s="15"/>
      <c r="D1157" s="14"/>
      <c r="E1157" s="14"/>
      <c r="F1157" s="14"/>
      <c r="G1157" s="14"/>
      <c r="H1157" s="9" t="str">
        <f aca="false">IF($A1157="","",IF(COUNTIF($A$2:$A$3001,$A1157)&gt;1,"DUPLICATE",""))</f>
        <v/>
      </c>
    </row>
    <row r="1158" customFormat="false" ht="15" hidden="false" customHeight="false" outlineLevel="0" collapsed="false">
      <c r="A1158" s="14"/>
      <c r="B1158" s="14"/>
      <c r="C1158" s="15"/>
      <c r="D1158" s="14"/>
      <c r="E1158" s="14"/>
      <c r="F1158" s="14"/>
      <c r="G1158" s="14"/>
      <c r="H1158" s="9" t="str">
        <f aca="false">IF($A1158="","",IF(COUNTIF($A$2:$A$3001,$A1158)&gt;1,"DUPLICATE",""))</f>
        <v/>
      </c>
    </row>
    <row r="1159" customFormat="false" ht="15" hidden="false" customHeight="false" outlineLevel="0" collapsed="false">
      <c r="A1159" s="14"/>
      <c r="B1159" s="14"/>
      <c r="C1159" s="15"/>
      <c r="D1159" s="14"/>
      <c r="E1159" s="14"/>
      <c r="F1159" s="14"/>
      <c r="G1159" s="14"/>
      <c r="H1159" s="9" t="str">
        <f aca="false">IF($A1159="","",IF(COUNTIF($A$2:$A$3001,$A1159)&gt;1,"DUPLICATE",""))</f>
        <v/>
      </c>
    </row>
    <row r="1160" customFormat="false" ht="15" hidden="false" customHeight="false" outlineLevel="0" collapsed="false">
      <c r="A1160" s="14"/>
      <c r="B1160" s="14"/>
      <c r="C1160" s="15"/>
      <c r="D1160" s="14"/>
      <c r="E1160" s="14"/>
      <c r="F1160" s="14"/>
      <c r="G1160" s="14"/>
      <c r="H1160" s="9" t="str">
        <f aca="false">IF($A1160="","",IF(COUNTIF($A$2:$A$3001,$A1160)&gt;1,"DUPLICATE",""))</f>
        <v/>
      </c>
    </row>
    <row r="1161" customFormat="false" ht="15" hidden="false" customHeight="false" outlineLevel="0" collapsed="false">
      <c r="A1161" s="14"/>
      <c r="B1161" s="14"/>
      <c r="C1161" s="15"/>
      <c r="D1161" s="14"/>
      <c r="E1161" s="14"/>
      <c r="F1161" s="14"/>
      <c r="G1161" s="14"/>
      <c r="H1161" s="9" t="str">
        <f aca="false">IF($A1161="","",IF(COUNTIF($A$2:$A$3001,$A1161)&gt;1,"DUPLICATE",""))</f>
        <v/>
      </c>
    </row>
    <row r="1162" customFormat="false" ht="15" hidden="false" customHeight="false" outlineLevel="0" collapsed="false">
      <c r="A1162" s="14"/>
      <c r="B1162" s="14"/>
      <c r="C1162" s="15"/>
      <c r="D1162" s="14"/>
      <c r="E1162" s="14"/>
      <c r="F1162" s="14"/>
      <c r="G1162" s="14"/>
      <c r="H1162" s="9" t="str">
        <f aca="false">IF($A1162="","",IF(COUNTIF($A$2:$A$3001,$A1162)&gt;1,"DUPLICATE",""))</f>
        <v/>
      </c>
    </row>
    <row r="1163" customFormat="false" ht="15" hidden="false" customHeight="false" outlineLevel="0" collapsed="false">
      <c r="A1163" s="14"/>
      <c r="B1163" s="14"/>
      <c r="C1163" s="15"/>
      <c r="D1163" s="14"/>
      <c r="E1163" s="14"/>
      <c r="F1163" s="14"/>
      <c r="G1163" s="14"/>
      <c r="H1163" s="9" t="str">
        <f aca="false">IF($A1163="","",IF(COUNTIF($A$2:$A$3001,$A1163)&gt;1,"DUPLICATE",""))</f>
        <v/>
      </c>
    </row>
    <row r="1164" customFormat="false" ht="15" hidden="false" customHeight="false" outlineLevel="0" collapsed="false">
      <c r="A1164" s="14"/>
      <c r="B1164" s="14"/>
      <c r="C1164" s="15"/>
      <c r="D1164" s="14"/>
      <c r="E1164" s="14"/>
      <c r="F1164" s="14"/>
      <c r="G1164" s="14"/>
      <c r="H1164" s="9" t="str">
        <f aca="false">IF($A1164="","",IF(COUNTIF($A$2:$A$3001,$A1164)&gt;1,"DUPLICATE",""))</f>
        <v/>
      </c>
    </row>
    <row r="1165" customFormat="false" ht="15" hidden="false" customHeight="false" outlineLevel="0" collapsed="false">
      <c r="A1165" s="14"/>
      <c r="B1165" s="14"/>
      <c r="C1165" s="15"/>
      <c r="D1165" s="14"/>
      <c r="E1165" s="14"/>
      <c r="F1165" s="14"/>
      <c r="G1165" s="14"/>
      <c r="H1165" s="9" t="str">
        <f aca="false">IF($A1165="","",IF(COUNTIF($A$2:$A$3001,$A1165)&gt;1,"DUPLICATE",""))</f>
        <v/>
      </c>
    </row>
    <row r="1166" customFormat="false" ht="15" hidden="false" customHeight="false" outlineLevel="0" collapsed="false">
      <c r="A1166" s="14"/>
      <c r="B1166" s="14"/>
      <c r="C1166" s="15"/>
      <c r="D1166" s="14"/>
      <c r="E1166" s="14"/>
      <c r="F1166" s="14"/>
      <c r="G1166" s="14"/>
      <c r="H1166" s="9" t="str">
        <f aca="false">IF($A1166="","",IF(COUNTIF($A$2:$A$3001,$A1166)&gt;1,"DUPLICATE",""))</f>
        <v/>
      </c>
    </row>
    <row r="1167" customFormat="false" ht="15" hidden="false" customHeight="false" outlineLevel="0" collapsed="false">
      <c r="A1167" s="14"/>
      <c r="B1167" s="14"/>
      <c r="C1167" s="15"/>
      <c r="D1167" s="14"/>
      <c r="E1167" s="14"/>
      <c r="F1167" s="14"/>
      <c r="G1167" s="14"/>
      <c r="H1167" s="9" t="str">
        <f aca="false">IF($A1167="","",IF(COUNTIF($A$2:$A$3001,$A1167)&gt;1,"DUPLICATE",""))</f>
        <v/>
      </c>
    </row>
    <row r="1168" customFormat="false" ht="15" hidden="false" customHeight="false" outlineLevel="0" collapsed="false">
      <c r="A1168" s="14"/>
      <c r="B1168" s="14"/>
      <c r="C1168" s="15"/>
      <c r="D1168" s="14"/>
      <c r="E1168" s="14"/>
      <c r="F1168" s="14"/>
      <c r="G1168" s="14"/>
      <c r="H1168" s="9" t="str">
        <f aca="false">IF($A1168="","",IF(COUNTIF($A$2:$A$3001,$A1168)&gt;1,"DUPLICATE",""))</f>
        <v/>
      </c>
    </row>
    <row r="1169" customFormat="false" ht="15" hidden="false" customHeight="false" outlineLevel="0" collapsed="false">
      <c r="A1169" s="14"/>
      <c r="B1169" s="14"/>
      <c r="C1169" s="15"/>
      <c r="D1169" s="14"/>
      <c r="E1169" s="14"/>
      <c r="F1169" s="14"/>
      <c r="G1169" s="14"/>
      <c r="H1169" s="9" t="str">
        <f aca="false">IF($A1169="","",IF(COUNTIF($A$2:$A$3001,$A1169)&gt;1,"DUPLICATE",""))</f>
        <v/>
      </c>
    </row>
    <row r="1170" customFormat="false" ht="15" hidden="false" customHeight="false" outlineLevel="0" collapsed="false">
      <c r="A1170" s="14"/>
      <c r="B1170" s="14"/>
      <c r="C1170" s="15"/>
      <c r="D1170" s="14"/>
      <c r="E1170" s="14"/>
      <c r="F1170" s="14"/>
      <c r="G1170" s="14"/>
      <c r="H1170" s="9" t="str">
        <f aca="false">IF($A1170="","",IF(COUNTIF($A$2:$A$3001,$A1170)&gt;1,"DUPLICATE",""))</f>
        <v/>
      </c>
    </row>
    <row r="1171" customFormat="false" ht="15" hidden="false" customHeight="false" outlineLevel="0" collapsed="false">
      <c r="A1171" s="14"/>
      <c r="B1171" s="14"/>
      <c r="C1171" s="15"/>
      <c r="D1171" s="14"/>
      <c r="E1171" s="14"/>
      <c r="F1171" s="14"/>
      <c r="G1171" s="14"/>
      <c r="H1171" s="9" t="str">
        <f aca="false">IF($A1171="","",IF(COUNTIF($A$2:$A$3001,$A1171)&gt;1,"DUPLICATE",""))</f>
        <v/>
      </c>
    </row>
    <row r="1172" customFormat="false" ht="15" hidden="false" customHeight="false" outlineLevel="0" collapsed="false">
      <c r="A1172" s="14"/>
      <c r="B1172" s="14"/>
      <c r="C1172" s="15"/>
      <c r="D1172" s="14"/>
      <c r="E1172" s="14"/>
      <c r="F1172" s="14"/>
      <c r="G1172" s="14"/>
      <c r="H1172" s="9" t="str">
        <f aca="false">IF($A1172="","",IF(COUNTIF($A$2:$A$3001,$A1172)&gt;1,"DUPLICATE",""))</f>
        <v/>
      </c>
    </row>
    <row r="1173" customFormat="false" ht="15" hidden="false" customHeight="false" outlineLevel="0" collapsed="false">
      <c r="A1173" s="14"/>
      <c r="B1173" s="14"/>
      <c r="C1173" s="15"/>
      <c r="D1173" s="14"/>
      <c r="E1173" s="14"/>
      <c r="F1173" s="14"/>
      <c r="G1173" s="14"/>
      <c r="H1173" s="9" t="str">
        <f aca="false">IF($A1173="","",IF(COUNTIF($A$2:$A$3001,$A1173)&gt;1,"DUPLICATE",""))</f>
        <v/>
      </c>
    </row>
    <row r="1174" customFormat="false" ht="15" hidden="false" customHeight="false" outlineLevel="0" collapsed="false">
      <c r="A1174" s="14"/>
      <c r="B1174" s="14"/>
      <c r="C1174" s="15"/>
      <c r="D1174" s="14"/>
      <c r="E1174" s="14"/>
      <c r="F1174" s="14"/>
      <c r="G1174" s="14"/>
      <c r="H1174" s="9" t="str">
        <f aca="false">IF($A1174="","",IF(COUNTIF($A$2:$A$3001,$A1174)&gt;1,"DUPLICATE",""))</f>
        <v/>
      </c>
    </row>
    <row r="1175" customFormat="false" ht="15" hidden="false" customHeight="false" outlineLevel="0" collapsed="false">
      <c r="A1175" s="14"/>
      <c r="B1175" s="14"/>
      <c r="C1175" s="15"/>
      <c r="D1175" s="14"/>
      <c r="E1175" s="14"/>
      <c r="F1175" s="14"/>
      <c r="G1175" s="14"/>
      <c r="H1175" s="9" t="str">
        <f aca="false">IF($A1175="","",IF(COUNTIF($A$2:$A$3001,$A1175)&gt;1,"DUPLICATE",""))</f>
        <v/>
      </c>
    </row>
    <row r="1176" customFormat="false" ht="15" hidden="false" customHeight="false" outlineLevel="0" collapsed="false">
      <c r="A1176" s="14"/>
      <c r="B1176" s="14"/>
      <c r="C1176" s="15"/>
      <c r="D1176" s="14"/>
      <c r="E1176" s="14"/>
      <c r="F1176" s="14"/>
      <c r="G1176" s="14"/>
      <c r="H1176" s="9" t="str">
        <f aca="false">IF($A1176="","",IF(COUNTIF($A$2:$A$3001,$A1176)&gt;1,"DUPLICATE",""))</f>
        <v/>
      </c>
    </row>
    <row r="1177" customFormat="false" ht="15" hidden="false" customHeight="false" outlineLevel="0" collapsed="false">
      <c r="A1177" s="14"/>
      <c r="B1177" s="14"/>
      <c r="C1177" s="15"/>
      <c r="D1177" s="14"/>
      <c r="E1177" s="14"/>
      <c r="F1177" s="14"/>
      <c r="G1177" s="14"/>
      <c r="H1177" s="9" t="str">
        <f aca="false">IF($A1177="","",IF(COUNTIF($A$2:$A$3001,$A1177)&gt;1,"DUPLICATE",""))</f>
        <v/>
      </c>
    </row>
    <row r="1178" customFormat="false" ht="15" hidden="false" customHeight="false" outlineLevel="0" collapsed="false">
      <c r="A1178" s="14"/>
      <c r="B1178" s="14"/>
      <c r="C1178" s="15"/>
      <c r="D1178" s="14"/>
      <c r="E1178" s="14"/>
      <c r="F1178" s="14"/>
      <c r="G1178" s="14"/>
      <c r="H1178" s="9" t="str">
        <f aca="false">IF($A1178="","",IF(COUNTIF($A$2:$A$3001,$A1178)&gt;1,"DUPLICATE",""))</f>
        <v/>
      </c>
    </row>
    <row r="1179" customFormat="false" ht="15" hidden="false" customHeight="false" outlineLevel="0" collapsed="false">
      <c r="A1179" s="14"/>
      <c r="B1179" s="14"/>
      <c r="C1179" s="15"/>
      <c r="D1179" s="14"/>
      <c r="E1179" s="14"/>
      <c r="F1179" s="14"/>
      <c r="G1179" s="14"/>
      <c r="H1179" s="9" t="str">
        <f aca="false">IF($A1179="","",IF(COUNTIF($A$2:$A$3001,$A1179)&gt;1,"DUPLICATE",""))</f>
        <v/>
      </c>
    </row>
    <row r="1180" customFormat="false" ht="15" hidden="false" customHeight="false" outlineLevel="0" collapsed="false">
      <c r="A1180" s="14"/>
      <c r="B1180" s="14"/>
      <c r="C1180" s="15"/>
      <c r="D1180" s="14"/>
      <c r="E1180" s="14"/>
      <c r="F1180" s="14"/>
      <c r="G1180" s="14"/>
      <c r="H1180" s="9" t="str">
        <f aca="false">IF($A1180="","",IF(COUNTIF($A$2:$A$3001,$A1180)&gt;1,"DUPLICATE",""))</f>
        <v/>
      </c>
    </row>
    <row r="1181" customFormat="false" ht="15" hidden="false" customHeight="false" outlineLevel="0" collapsed="false">
      <c r="A1181" s="14"/>
      <c r="B1181" s="14"/>
      <c r="C1181" s="15"/>
      <c r="D1181" s="14"/>
      <c r="E1181" s="14"/>
      <c r="F1181" s="14"/>
      <c r="G1181" s="14"/>
      <c r="H1181" s="9" t="str">
        <f aca="false">IF($A1181="","",IF(COUNTIF($A$2:$A$3001,$A1181)&gt;1,"DUPLICATE",""))</f>
        <v/>
      </c>
    </row>
    <row r="1182" customFormat="false" ht="15" hidden="false" customHeight="false" outlineLevel="0" collapsed="false">
      <c r="A1182" s="14"/>
      <c r="B1182" s="14"/>
      <c r="C1182" s="15"/>
      <c r="D1182" s="14"/>
      <c r="E1182" s="14"/>
      <c r="F1182" s="14"/>
      <c r="G1182" s="14"/>
      <c r="H1182" s="9" t="str">
        <f aca="false">IF($A1182="","",IF(COUNTIF($A$2:$A$3001,$A1182)&gt;1,"DUPLICATE",""))</f>
        <v/>
      </c>
    </row>
    <row r="1183" customFormat="false" ht="15" hidden="false" customHeight="false" outlineLevel="0" collapsed="false">
      <c r="A1183" s="14"/>
      <c r="B1183" s="14"/>
      <c r="C1183" s="15"/>
      <c r="D1183" s="14"/>
      <c r="E1183" s="14"/>
      <c r="F1183" s="14"/>
      <c r="G1183" s="14"/>
      <c r="H1183" s="9" t="str">
        <f aca="false">IF($A1183="","",IF(COUNTIF($A$2:$A$3001,$A1183)&gt;1,"DUPLICATE",""))</f>
        <v/>
      </c>
    </row>
    <row r="1184" customFormat="false" ht="15" hidden="false" customHeight="false" outlineLevel="0" collapsed="false">
      <c r="A1184" s="14"/>
      <c r="B1184" s="14"/>
      <c r="C1184" s="15"/>
      <c r="D1184" s="14"/>
      <c r="E1184" s="14"/>
      <c r="F1184" s="14"/>
      <c r="G1184" s="14"/>
      <c r="H1184" s="9" t="str">
        <f aca="false">IF($A1184="","",IF(COUNTIF($A$2:$A$3001,$A1184)&gt;1,"DUPLICATE",""))</f>
        <v/>
      </c>
    </row>
    <row r="1185" customFormat="false" ht="15" hidden="false" customHeight="false" outlineLevel="0" collapsed="false">
      <c r="A1185" s="14"/>
      <c r="B1185" s="14"/>
      <c r="C1185" s="15"/>
      <c r="D1185" s="14"/>
      <c r="E1185" s="14"/>
      <c r="F1185" s="14"/>
      <c r="G1185" s="14"/>
      <c r="H1185" s="9" t="str">
        <f aca="false">IF($A1185="","",IF(COUNTIF($A$2:$A$3001,$A1185)&gt;1,"DUPLICATE",""))</f>
        <v/>
      </c>
    </row>
    <row r="1186" customFormat="false" ht="15" hidden="false" customHeight="false" outlineLevel="0" collapsed="false">
      <c r="A1186" s="14"/>
      <c r="B1186" s="14"/>
      <c r="C1186" s="15"/>
      <c r="D1186" s="14"/>
      <c r="E1186" s="14"/>
      <c r="F1186" s="14"/>
      <c r="G1186" s="14"/>
      <c r="H1186" s="9" t="str">
        <f aca="false">IF($A1186="","",IF(COUNTIF($A$2:$A$3001,$A1186)&gt;1,"DUPLICATE",""))</f>
        <v/>
      </c>
    </row>
    <row r="1187" customFormat="false" ht="15" hidden="false" customHeight="false" outlineLevel="0" collapsed="false">
      <c r="A1187" s="14"/>
      <c r="B1187" s="14"/>
      <c r="C1187" s="15"/>
      <c r="D1187" s="14"/>
      <c r="E1187" s="14"/>
      <c r="F1187" s="14"/>
      <c r="G1187" s="14"/>
      <c r="H1187" s="9" t="str">
        <f aca="false">IF($A1187="","",IF(COUNTIF($A$2:$A$3001,$A1187)&gt;1,"DUPLICATE",""))</f>
        <v/>
      </c>
    </row>
    <row r="1188" customFormat="false" ht="15" hidden="false" customHeight="false" outlineLevel="0" collapsed="false">
      <c r="A1188" s="14"/>
      <c r="B1188" s="14"/>
      <c r="C1188" s="15"/>
      <c r="D1188" s="14"/>
      <c r="E1188" s="14"/>
      <c r="F1188" s="14"/>
      <c r="G1188" s="14"/>
      <c r="H1188" s="9" t="str">
        <f aca="false">IF($A1188="","",IF(COUNTIF($A$2:$A$3001,$A1188)&gt;1,"DUPLICATE",""))</f>
        <v/>
      </c>
    </row>
    <row r="1189" customFormat="false" ht="15" hidden="false" customHeight="false" outlineLevel="0" collapsed="false">
      <c r="A1189" s="14"/>
      <c r="B1189" s="14"/>
      <c r="C1189" s="15"/>
      <c r="D1189" s="14"/>
      <c r="E1189" s="14"/>
      <c r="F1189" s="14"/>
      <c r="G1189" s="14"/>
      <c r="H1189" s="9" t="str">
        <f aca="false">IF($A1189="","",IF(COUNTIF($A$2:$A$3001,$A1189)&gt;1,"DUPLICATE",""))</f>
        <v/>
      </c>
    </row>
    <row r="1190" customFormat="false" ht="15" hidden="false" customHeight="false" outlineLevel="0" collapsed="false">
      <c r="A1190" s="14"/>
      <c r="B1190" s="14"/>
      <c r="C1190" s="15"/>
      <c r="D1190" s="14"/>
      <c r="E1190" s="14"/>
      <c r="F1190" s="14"/>
      <c r="G1190" s="14"/>
      <c r="H1190" s="9" t="str">
        <f aca="false">IF($A1190="","",IF(COUNTIF($A$2:$A$3001,$A1190)&gt;1,"DUPLICATE",""))</f>
        <v/>
      </c>
    </row>
    <row r="1191" customFormat="false" ht="15" hidden="false" customHeight="false" outlineLevel="0" collapsed="false">
      <c r="A1191" s="14"/>
      <c r="B1191" s="14"/>
      <c r="C1191" s="15"/>
      <c r="D1191" s="14"/>
      <c r="E1191" s="14"/>
      <c r="F1191" s="14"/>
      <c r="G1191" s="14"/>
      <c r="H1191" s="9" t="str">
        <f aca="false">IF($A1191="","",IF(COUNTIF($A$2:$A$3001,$A1191)&gt;1,"DUPLICATE",""))</f>
        <v/>
      </c>
    </row>
    <row r="1192" customFormat="false" ht="15" hidden="false" customHeight="false" outlineLevel="0" collapsed="false">
      <c r="A1192" s="14"/>
      <c r="B1192" s="14"/>
      <c r="C1192" s="15"/>
      <c r="D1192" s="14"/>
      <c r="E1192" s="14"/>
      <c r="F1192" s="14"/>
      <c r="G1192" s="14"/>
      <c r="H1192" s="9" t="str">
        <f aca="false">IF($A1192="","",IF(COUNTIF($A$2:$A$3001,$A1192)&gt;1,"DUPLICATE",""))</f>
        <v/>
      </c>
    </row>
    <row r="1193" customFormat="false" ht="15" hidden="false" customHeight="false" outlineLevel="0" collapsed="false">
      <c r="A1193" s="14"/>
      <c r="B1193" s="14"/>
      <c r="C1193" s="15"/>
      <c r="D1193" s="14"/>
      <c r="E1193" s="14"/>
      <c r="F1193" s="14"/>
      <c r="G1193" s="14"/>
      <c r="H1193" s="9" t="str">
        <f aca="false">IF($A1193="","",IF(COUNTIF($A$2:$A$3001,$A1193)&gt;1,"DUPLICATE",""))</f>
        <v/>
      </c>
    </row>
    <row r="1194" customFormat="false" ht="15" hidden="false" customHeight="false" outlineLevel="0" collapsed="false">
      <c r="A1194" s="14"/>
      <c r="B1194" s="14"/>
      <c r="C1194" s="15"/>
      <c r="D1194" s="14"/>
      <c r="E1194" s="14"/>
      <c r="F1194" s="14"/>
      <c r="G1194" s="14"/>
      <c r="H1194" s="9" t="str">
        <f aca="false">IF($A1194="","",IF(COUNTIF($A$2:$A$3001,$A1194)&gt;1,"DUPLICATE",""))</f>
        <v/>
      </c>
    </row>
    <row r="1195" customFormat="false" ht="15" hidden="false" customHeight="false" outlineLevel="0" collapsed="false">
      <c r="A1195" s="14"/>
      <c r="B1195" s="14"/>
      <c r="C1195" s="15"/>
      <c r="D1195" s="14"/>
      <c r="E1195" s="14"/>
      <c r="F1195" s="14"/>
      <c r="G1195" s="14"/>
      <c r="H1195" s="9" t="str">
        <f aca="false">IF($A1195="","",IF(COUNTIF($A$2:$A$3001,$A1195)&gt;1,"DUPLICATE",""))</f>
        <v/>
      </c>
    </row>
    <row r="1196" customFormat="false" ht="15" hidden="false" customHeight="false" outlineLevel="0" collapsed="false">
      <c r="A1196" s="14"/>
      <c r="B1196" s="14"/>
      <c r="C1196" s="15"/>
      <c r="D1196" s="14"/>
      <c r="E1196" s="14"/>
      <c r="F1196" s="14"/>
      <c r="G1196" s="14"/>
      <c r="H1196" s="9" t="str">
        <f aca="false">IF($A1196="","",IF(COUNTIF($A$2:$A$3001,$A1196)&gt;1,"DUPLICATE",""))</f>
        <v/>
      </c>
    </row>
    <row r="1197" customFormat="false" ht="15" hidden="false" customHeight="false" outlineLevel="0" collapsed="false">
      <c r="A1197" s="14"/>
      <c r="B1197" s="14"/>
      <c r="C1197" s="15"/>
      <c r="D1197" s="14"/>
      <c r="E1197" s="14"/>
      <c r="F1197" s="14"/>
      <c r="G1197" s="14"/>
      <c r="H1197" s="9" t="str">
        <f aca="false">IF($A1197="","",IF(COUNTIF($A$2:$A$3001,$A1197)&gt;1,"DUPLICATE",""))</f>
        <v/>
      </c>
    </row>
    <row r="1198" customFormat="false" ht="15" hidden="false" customHeight="false" outlineLevel="0" collapsed="false">
      <c r="A1198" s="14"/>
      <c r="B1198" s="14"/>
      <c r="C1198" s="15"/>
      <c r="D1198" s="14"/>
      <c r="E1198" s="14"/>
      <c r="F1198" s="14"/>
      <c r="G1198" s="14"/>
      <c r="H1198" s="9" t="str">
        <f aca="false">IF($A1198="","",IF(COUNTIF($A$2:$A$3001,$A1198)&gt;1,"DUPLICATE",""))</f>
        <v/>
      </c>
    </row>
    <row r="1199" customFormat="false" ht="15" hidden="false" customHeight="false" outlineLevel="0" collapsed="false">
      <c r="A1199" s="14"/>
      <c r="B1199" s="14"/>
      <c r="C1199" s="15"/>
      <c r="D1199" s="14"/>
      <c r="E1199" s="14"/>
      <c r="F1199" s="14"/>
      <c r="G1199" s="14"/>
      <c r="H1199" s="9" t="str">
        <f aca="false">IF($A1199="","",IF(COUNTIF($A$2:$A$3001,$A1199)&gt;1,"DUPLICATE",""))</f>
        <v/>
      </c>
    </row>
    <row r="1200" customFormat="false" ht="15" hidden="false" customHeight="false" outlineLevel="0" collapsed="false">
      <c r="A1200" s="14"/>
      <c r="B1200" s="14"/>
      <c r="C1200" s="15"/>
      <c r="D1200" s="14"/>
      <c r="E1200" s="14"/>
      <c r="F1200" s="14"/>
      <c r="G1200" s="14"/>
      <c r="H1200" s="9" t="str">
        <f aca="false">IF($A1200="","",IF(COUNTIF($A$2:$A$3001,$A1200)&gt;1,"DUPLICATE",""))</f>
        <v/>
      </c>
    </row>
    <row r="1201" customFormat="false" ht="15" hidden="false" customHeight="false" outlineLevel="0" collapsed="false">
      <c r="A1201" s="14"/>
      <c r="B1201" s="14"/>
      <c r="C1201" s="15"/>
      <c r="D1201" s="14"/>
      <c r="E1201" s="14"/>
      <c r="F1201" s="14"/>
      <c r="G1201" s="14"/>
      <c r="H1201" s="9" t="str">
        <f aca="false">IF($A1201="","",IF(COUNTIF($A$2:$A$3001,$A1201)&gt;1,"DUPLICATE",""))</f>
        <v/>
      </c>
    </row>
    <row r="1202" customFormat="false" ht="15" hidden="false" customHeight="false" outlineLevel="0" collapsed="false">
      <c r="A1202" s="14"/>
      <c r="B1202" s="14"/>
      <c r="C1202" s="15"/>
      <c r="D1202" s="14"/>
      <c r="E1202" s="14"/>
      <c r="F1202" s="14"/>
      <c r="G1202" s="14"/>
      <c r="H1202" s="9" t="str">
        <f aca="false">IF($A1202="","",IF(COUNTIF($A$2:$A$3001,$A1202)&gt;1,"DUPLICATE",""))</f>
        <v/>
      </c>
    </row>
    <row r="1203" customFormat="false" ht="15" hidden="false" customHeight="false" outlineLevel="0" collapsed="false">
      <c r="A1203" s="14"/>
      <c r="B1203" s="14"/>
      <c r="C1203" s="15"/>
      <c r="D1203" s="14"/>
      <c r="E1203" s="14"/>
      <c r="F1203" s="14"/>
      <c r="G1203" s="14"/>
      <c r="H1203" s="9" t="str">
        <f aca="false">IF($A1203="","",IF(COUNTIF($A$2:$A$3001,$A1203)&gt;1,"DUPLICATE",""))</f>
        <v/>
      </c>
    </row>
    <row r="1204" customFormat="false" ht="15" hidden="false" customHeight="false" outlineLevel="0" collapsed="false">
      <c r="A1204" s="14"/>
      <c r="B1204" s="14"/>
      <c r="C1204" s="15"/>
      <c r="D1204" s="14"/>
      <c r="E1204" s="14"/>
      <c r="F1204" s="14"/>
      <c r="G1204" s="14"/>
      <c r="H1204" s="9" t="str">
        <f aca="false">IF($A1204="","",IF(COUNTIF($A$2:$A$3001,$A1204)&gt;1,"DUPLICATE",""))</f>
        <v/>
      </c>
    </row>
    <row r="1205" customFormat="false" ht="15" hidden="false" customHeight="false" outlineLevel="0" collapsed="false">
      <c r="A1205" s="14"/>
      <c r="B1205" s="14"/>
      <c r="C1205" s="15"/>
      <c r="D1205" s="14"/>
      <c r="E1205" s="14"/>
      <c r="F1205" s="14"/>
      <c r="G1205" s="14"/>
      <c r="H1205" s="9" t="str">
        <f aca="false">IF($A1205="","",IF(COUNTIF($A$2:$A$3001,$A1205)&gt;1,"DUPLICATE",""))</f>
        <v/>
      </c>
    </row>
    <row r="1206" customFormat="false" ht="15" hidden="false" customHeight="false" outlineLevel="0" collapsed="false">
      <c r="A1206" s="14"/>
      <c r="B1206" s="14"/>
      <c r="C1206" s="15"/>
      <c r="D1206" s="14"/>
      <c r="E1206" s="14"/>
      <c r="F1206" s="14"/>
      <c r="G1206" s="14"/>
      <c r="H1206" s="9" t="str">
        <f aca="false">IF($A1206="","",IF(COUNTIF($A$2:$A$3001,$A1206)&gt;1,"DUPLICATE",""))</f>
        <v/>
      </c>
    </row>
    <row r="1207" customFormat="false" ht="15" hidden="false" customHeight="false" outlineLevel="0" collapsed="false">
      <c r="A1207" s="14"/>
      <c r="B1207" s="14"/>
      <c r="C1207" s="15"/>
      <c r="D1207" s="14"/>
      <c r="E1207" s="14"/>
      <c r="F1207" s="14"/>
      <c r="G1207" s="14"/>
      <c r="H1207" s="9" t="str">
        <f aca="false">IF($A1207="","",IF(COUNTIF($A$2:$A$3001,$A1207)&gt;1,"DUPLICATE",""))</f>
        <v/>
      </c>
    </row>
    <row r="1208" customFormat="false" ht="15" hidden="false" customHeight="false" outlineLevel="0" collapsed="false">
      <c r="A1208" s="14"/>
      <c r="B1208" s="14"/>
      <c r="C1208" s="15"/>
      <c r="D1208" s="14"/>
      <c r="E1208" s="14"/>
      <c r="F1208" s="14"/>
      <c r="G1208" s="14"/>
      <c r="H1208" s="9" t="str">
        <f aca="false">IF($A1208="","",IF(COUNTIF($A$2:$A$3001,$A1208)&gt;1,"DUPLICATE",""))</f>
        <v/>
      </c>
    </row>
    <row r="1209" customFormat="false" ht="15" hidden="false" customHeight="false" outlineLevel="0" collapsed="false">
      <c r="A1209" s="14"/>
      <c r="B1209" s="14"/>
      <c r="C1209" s="15"/>
      <c r="D1209" s="14"/>
      <c r="E1209" s="14"/>
      <c r="F1209" s="14"/>
      <c r="G1209" s="14"/>
      <c r="H1209" s="9" t="str">
        <f aca="false">IF($A1209="","",IF(COUNTIF($A$2:$A$3001,$A1209)&gt;1,"DUPLICATE",""))</f>
        <v/>
      </c>
    </row>
    <row r="1210" customFormat="false" ht="15" hidden="false" customHeight="false" outlineLevel="0" collapsed="false">
      <c r="A1210" s="14"/>
      <c r="B1210" s="14"/>
      <c r="C1210" s="15"/>
      <c r="D1210" s="14"/>
      <c r="E1210" s="14"/>
      <c r="F1210" s="14"/>
      <c r="G1210" s="14"/>
      <c r="H1210" s="9" t="str">
        <f aca="false">IF($A1210="","",IF(COUNTIF($A$2:$A$3001,$A1210)&gt;1,"DUPLICATE",""))</f>
        <v/>
      </c>
    </row>
    <row r="1211" customFormat="false" ht="15" hidden="false" customHeight="false" outlineLevel="0" collapsed="false">
      <c r="A1211" s="14"/>
      <c r="B1211" s="14"/>
      <c r="C1211" s="15"/>
      <c r="D1211" s="14"/>
      <c r="E1211" s="14"/>
      <c r="F1211" s="14"/>
      <c r="G1211" s="14"/>
      <c r="H1211" s="9" t="str">
        <f aca="false">IF($A1211="","",IF(COUNTIF($A$2:$A$3001,$A1211)&gt;1,"DUPLICATE",""))</f>
        <v/>
      </c>
    </row>
    <row r="1212" customFormat="false" ht="15" hidden="false" customHeight="false" outlineLevel="0" collapsed="false">
      <c r="A1212" s="14"/>
      <c r="B1212" s="14"/>
      <c r="C1212" s="15"/>
      <c r="D1212" s="14"/>
      <c r="E1212" s="14"/>
      <c r="F1212" s="14"/>
      <c r="G1212" s="14"/>
      <c r="H1212" s="9" t="str">
        <f aca="false">IF($A1212="","",IF(COUNTIF($A$2:$A$3001,$A1212)&gt;1,"DUPLICATE",""))</f>
        <v/>
      </c>
    </row>
    <row r="1213" customFormat="false" ht="15" hidden="false" customHeight="false" outlineLevel="0" collapsed="false">
      <c r="A1213" s="14"/>
      <c r="B1213" s="14"/>
      <c r="C1213" s="15"/>
      <c r="D1213" s="14"/>
      <c r="E1213" s="14"/>
      <c r="F1213" s="14"/>
      <c r="G1213" s="14"/>
      <c r="H1213" s="9" t="str">
        <f aca="false">IF($A1213="","",IF(COUNTIF($A$2:$A$3001,$A1213)&gt;1,"DUPLICATE",""))</f>
        <v/>
      </c>
    </row>
    <row r="1214" customFormat="false" ht="15" hidden="false" customHeight="false" outlineLevel="0" collapsed="false">
      <c r="A1214" s="14"/>
      <c r="B1214" s="14"/>
      <c r="C1214" s="15"/>
      <c r="D1214" s="14"/>
      <c r="E1214" s="14"/>
      <c r="F1214" s="14"/>
      <c r="G1214" s="14"/>
      <c r="H1214" s="9" t="str">
        <f aca="false">IF($A1214="","",IF(COUNTIF($A$2:$A$3001,$A1214)&gt;1,"DUPLICATE",""))</f>
        <v/>
      </c>
    </row>
    <row r="1215" customFormat="false" ht="15" hidden="false" customHeight="false" outlineLevel="0" collapsed="false">
      <c r="A1215" s="14"/>
      <c r="B1215" s="14"/>
      <c r="C1215" s="15"/>
      <c r="D1215" s="14"/>
      <c r="E1215" s="14"/>
      <c r="F1215" s="14"/>
      <c r="G1215" s="14"/>
      <c r="H1215" s="9" t="str">
        <f aca="false">IF($A1215="","",IF(COUNTIF($A$2:$A$3001,$A1215)&gt;1,"DUPLICATE",""))</f>
        <v/>
      </c>
    </row>
    <row r="1216" customFormat="false" ht="15" hidden="false" customHeight="false" outlineLevel="0" collapsed="false">
      <c r="A1216" s="14"/>
      <c r="B1216" s="14"/>
      <c r="C1216" s="15"/>
      <c r="D1216" s="14"/>
      <c r="E1216" s="14"/>
      <c r="F1216" s="14"/>
      <c r="G1216" s="14"/>
      <c r="H1216" s="9" t="str">
        <f aca="false">IF($A1216="","",IF(COUNTIF($A$2:$A$3001,$A1216)&gt;1,"DUPLICATE",""))</f>
        <v/>
      </c>
    </row>
    <row r="1217" customFormat="false" ht="15" hidden="false" customHeight="false" outlineLevel="0" collapsed="false">
      <c r="A1217" s="14"/>
      <c r="B1217" s="14"/>
      <c r="C1217" s="15"/>
      <c r="D1217" s="14"/>
      <c r="E1217" s="14"/>
      <c r="F1217" s="14"/>
      <c r="G1217" s="14"/>
      <c r="H1217" s="9" t="str">
        <f aca="false">IF($A1217="","",IF(COUNTIF($A$2:$A$3001,$A1217)&gt;1,"DUPLICATE",""))</f>
        <v/>
      </c>
    </row>
    <row r="1218" customFormat="false" ht="15" hidden="false" customHeight="false" outlineLevel="0" collapsed="false">
      <c r="A1218" s="14"/>
      <c r="B1218" s="14"/>
      <c r="C1218" s="15"/>
      <c r="D1218" s="14"/>
      <c r="E1218" s="14"/>
      <c r="F1218" s="14"/>
      <c r="G1218" s="14"/>
      <c r="H1218" s="9" t="str">
        <f aca="false">IF($A1218="","",IF(COUNTIF($A$2:$A$3001,$A1218)&gt;1,"DUPLICATE",""))</f>
        <v/>
      </c>
    </row>
    <row r="1219" customFormat="false" ht="15" hidden="false" customHeight="false" outlineLevel="0" collapsed="false">
      <c r="A1219" s="14"/>
      <c r="B1219" s="14"/>
      <c r="C1219" s="15"/>
      <c r="D1219" s="14"/>
      <c r="E1219" s="14"/>
      <c r="F1219" s="14"/>
      <c r="G1219" s="14"/>
      <c r="H1219" s="9" t="str">
        <f aca="false">IF($A1219="","",IF(COUNTIF($A$2:$A$3001,$A1219)&gt;1,"DUPLICATE",""))</f>
        <v/>
      </c>
    </row>
    <row r="1220" customFormat="false" ht="15" hidden="false" customHeight="false" outlineLevel="0" collapsed="false">
      <c r="A1220" s="14"/>
      <c r="B1220" s="14"/>
      <c r="C1220" s="15"/>
      <c r="D1220" s="14"/>
      <c r="E1220" s="14"/>
      <c r="F1220" s="14"/>
      <c r="G1220" s="14"/>
      <c r="H1220" s="9" t="str">
        <f aca="false">IF($A1220="","",IF(COUNTIF($A$2:$A$3001,$A1220)&gt;1,"DUPLICATE",""))</f>
        <v/>
      </c>
    </row>
    <row r="1221" customFormat="false" ht="15" hidden="false" customHeight="false" outlineLevel="0" collapsed="false">
      <c r="A1221" s="14"/>
      <c r="B1221" s="14"/>
      <c r="C1221" s="15"/>
      <c r="D1221" s="14"/>
      <c r="E1221" s="14"/>
      <c r="F1221" s="14"/>
      <c r="G1221" s="14"/>
      <c r="H1221" s="9" t="str">
        <f aca="false">IF($A1221="","",IF(COUNTIF($A$2:$A$3001,$A1221)&gt;1,"DUPLICATE",""))</f>
        <v/>
      </c>
    </row>
    <row r="1222" customFormat="false" ht="15" hidden="false" customHeight="false" outlineLevel="0" collapsed="false">
      <c r="A1222" s="14"/>
      <c r="B1222" s="14"/>
      <c r="C1222" s="15"/>
      <c r="D1222" s="14"/>
      <c r="E1222" s="14"/>
      <c r="F1222" s="14"/>
      <c r="G1222" s="14"/>
      <c r="H1222" s="9" t="str">
        <f aca="false">IF($A1222="","",IF(COUNTIF($A$2:$A$3001,$A1222)&gt;1,"DUPLICATE",""))</f>
        <v/>
      </c>
    </row>
    <row r="1223" customFormat="false" ht="15" hidden="false" customHeight="false" outlineLevel="0" collapsed="false">
      <c r="A1223" s="14"/>
      <c r="B1223" s="14"/>
      <c r="C1223" s="15"/>
      <c r="D1223" s="14"/>
      <c r="E1223" s="14"/>
      <c r="F1223" s="14"/>
      <c r="G1223" s="14"/>
      <c r="H1223" s="9" t="str">
        <f aca="false">IF($A1223="","",IF(COUNTIF($A$2:$A$3001,$A1223)&gt;1,"DUPLICATE",""))</f>
        <v/>
      </c>
    </row>
    <row r="1224" customFormat="false" ht="15" hidden="false" customHeight="false" outlineLevel="0" collapsed="false">
      <c r="A1224" s="14"/>
      <c r="B1224" s="14"/>
      <c r="C1224" s="15"/>
      <c r="D1224" s="14"/>
      <c r="E1224" s="14"/>
      <c r="F1224" s="14"/>
      <c r="G1224" s="14"/>
      <c r="H1224" s="9" t="str">
        <f aca="false">IF($A1224="","",IF(COUNTIF($A$2:$A$3001,$A1224)&gt;1,"DUPLICATE",""))</f>
        <v/>
      </c>
    </row>
    <row r="1225" customFormat="false" ht="15" hidden="false" customHeight="false" outlineLevel="0" collapsed="false">
      <c r="A1225" s="14"/>
      <c r="B1225" s="14"/>
      <c r="C1225" s="15"/>
      <c r="D1225" s="14"/>
      <c r="E1225" s="14"/>
      <c r="F1225" s="14"/>
      <c r="G1225" s="14"/>
      <c r="H1225" s="9" t="str">
        <f aca="false">IF($A1225="","",IF(COUNTIF($A$2:$A$3001,$A1225)&gt;1,"DUPLICATE",""))</f>
        <v/>
      </c>
    </row>
    <row r="1226" customFormat="false" ht="15" hidden="false" customHeight="false" outlineLevel="0" collapsed="false">
      <c r="A1226" s="14"/>
      <c r="B1226" s="14"/>
      <c r="C1226" s="15"/>
      <c r="D1226" s="14"/>
      <c r="E1226" s="14"/>
      <c r="F1226" s="14"/>
      <c r="G1226" s="14"/>
      <c r="H1226" s="9" t="str">
        <f aca="false">IF($A1226="","",IF(COUNTIF($A$2:$A$3001,$A1226)&gt;1,"DUPLICATE",""))</f>
        <v/>
      </c>
    </row>
    <row r="1227" customFormat="false" ht="15" hidden="false" customHeight="false" outlineLevel="0" collapsed="false">
      <c r="A1227" s="14"/>
      <c r="B1227" s="14"/>
      <c r="C1227" s="15"/>
      <c r="D1227" s="14"/>
      <c r="E1227" s="14"/>
      <c r="F1227" s="14"/>
      <c r="G1227" s="14"/>
      <c r="H1227" s="9" t="str">
        <f aca="false">IF($A1227="","",IF(COUNTIF($A$2:$A$3001,$A1227)&gt;1,"DUPLICATE",""))</f>
        <v/>
      </c>
    </row>
    <row r="1228" customFormat="false" ht="15" hidden="false" customHeight="false" outlineLevel="0" collapsed="false">
      <c r="A1228" s="14"/>
      <c r="B1228" s="14"/>
      <c r="C1228" s="15"/>
      <c r="D1228" s="14"/>
      <c r="E1228" s="14"/>
      <c r="F1228" s="14"/>
      <c r="G1228" s="14"/>
      <c r="H1228" s="9" t="str">
        <f aca="false">IF($A1228="","",IF(COUNTIF($A$2:$A$3001,$A1228)&gt;1,"DUPLICATE",""))</f>
        <v/>
      </c>
    </row>
    <row r="1229" customFormat="false" ht="15" hidden="false" customHeight="false" outlineLevel="0" collapsed="false">
      <c r="A1229" s="14"/>
      <c r="B1229" s="14"/>
      <c r="C1229" s="15"/>
      <c r="D1229" s="14"/>
      <c r="E1229" s="14"/>
      <c r="F1229" s="14"/>
      <c r="G1229" s="14"/>
      <c r="H1229" s="9" t="str">
        <f aca="false">IF($A1229="","",IF(COUNTIF($A$2:$A$3001,$A1229)&gt;1,"DUPLICATE",""))</f>
        <v/>
      </c>
    </row>
    <row r="1230" customFormat="false" ht="15" hidden="false" customHeight="false" outlineLevel="0" collapsed="false">
      <c r="A1230" s="14"/>
      <c r="B1230" s="14"/>
      <c r="C1230" s="15"/>
      <c r="D1230" s="14"/>
      <c r="E1230" s="14"/>
      <c r="F1230" s="14"/>
      <c r="G1230" s="14"/>
      <c r="H1230" s="9" t="str">
        <f aca="false">IF($A1230="","",IF(COUNTIF($A$2:$A$3001,$A1230)&gt;1,"DUPLICATE",""))</f>
        <v/>
      </c>
    </row>
    <row r="1231" customFormat="false" ht="15" hidden="false" customHeight="false" outlineLevel="0" collapsed="false">
      <c r="A1231" s="14"/>
      <c r="B1231" s="14"/>
      <c r="C1231" s="15"/>
      <c r="D1231" s="14"/>
      <c r="E1231" s="14"/>
      <c r="F1231" s="14"/>
      <c r="G1231" s="14"/>
      <c r="H1231" s="9" t="str">
        <f aca="false">IF($A1231="","",IF(COUNTIF($A$2:$A$3001,$A1231)&gt;1,"DUPLICATE",""))</f>
        <v/>
      </c>
    </row>
    <row r="1232" customFormat="false" ht="15" hidden="false" customHeight="false" outlineLevel="0" collapsed="false">
      <c r="A1232" s="14"/>
      <c r="B1232" s="14"/>
      <c r="C1232" s="15"/>
      <c r="D1232" s="14"/>
      <c r="E1232" s="14"/>
      <c r="F1232" s="14"/>
      <c r="G1232" s="14"/>
      <c r="H1232" s="9" t="str">
        <f aca="false">IF($A1232="","",IF(COUNTIF($A$2:$A$3001,$A1232)&gt;1,"DUPLICATE",""))</f>
        <v/>
      </c>
    </row>
    <row r="1233" customFormat="false" ht="15" hidden="false" customHeight="false" outlineLevel="0" collapsed="false">
      <c r="A1233" s="14"/>
      <c r="B1233" s="14"/>
      <c r="C1233" s="15"/>
      <c r="D1233" s="14"/>
      <c r="E1233" s="14"/>
      <c r="F1233" s="14"/>
      <c r="G1233" s="14"/>
      <c r="H1233" s="9" t="str">
        <f aca="false">IF($A1233="","",IF(COUNTIF($A$2:$A$3001,$A1233)&gt;1,"DUPLICATE",""))</f>
        <v/>
      </c>
    </row>
    <row r="1234" customFormat="false" ht="15" hidden="false" customHeight="false" outlineLevel="0" collapsed="false">
      <c r="A1234" s="14"/>
      <c r="B1234" s="14"/>
      <c r="C1234" s="15"/>
      <c r="D1234" s="14"/>
      <c r="E1234" s="14"/>
      <c r="F1234" s="14"/>
      <c r="G1234" s="14"/>
      <c r="H1234" s="9" t="str">
        <f aca="false">IF($A1234="","",IF(COUNTIF($A$2:$A$3001,$A1234)&gt;1,"DUPLICATE",""))</f>
        <v/>
      </c>
    </row>
    <row r="1235" customFormat="false" ht="15" hidden="false" customHeight="false" outlineLevel="0" collapsed="false">
      <c r="A1235" s="14"/>
      <c r="B1235" s="14"/>
      <c r="C1235" s="15"/>
      <c r="D1235" s="14"/>
      <c r="E1235" s="14"/>
      <c r="F1235" s="14"/>
      <c r="G1235" s="14"/>
      <c r="H1235" s="9" t="str">
        <f aca="false">IF($A1235="","",IF(COUNTIF($A$2:$A$3001,$A1235)&gt;1,"DUPLICATE",""))</f>
        <v/>
      </c>
    </row>
    <row r="1236" customFormat="false" ht="15" hidden="false" customHeight="false" outlineLevel="0" collapsed="false">
      <c r="A1236" s="14"/>
      <c r="B1236" s="14"/>
      <c r="C1236" s="15"/>
      <c r="D1236" s="14"/>
      <c r="E1236" s="14"/>
      <c r="F1236" s="14"/>
      <c r="G1236" s="14"/>
      <c r="H1236" s="9" t="str">
        <f aca="false">IF($A1236="","",IF(COUNTIF($A$2:$A$3001,$A1236)&gt;1,"DUPLICATE",""))</f>
        <v/>
      </c>
    </row>
    <row r="1237" customFormat="false" ht="15" hidden="false" customHeight="false" outlineLevel="0" collapsed="false">
      <c r="A1237" s="14"/>
      <c r="B1237" s="14"/>
      <c r="C1237" s="15"/>
      <c r="D1237" s="14"/>
      <c r="E1237" s="14"/>
      <c r="F1237" s="14"/>
      <c r="G1237" s="14"/>
      <c r="H1237" s="9" t="str">
        <f aca="false">IF($A1237="","",IF(COUNTIF($A$2:$A$3001,$A1237)&gt;1,"DUPLICATE",""))</f>
        <v/>
      </c>
    </row>
    <row r="1238" customFormat="false" ht="15" hidden="false" customHeight="false" outlineLevel="0" collapsed="false">
      <c r="A1238" s="14"/>
      <c r="B1238" s="14"/>
      <c r="C1238" s="15"/>
      <c r="D1238" s="14"/>
      <c r="E1238" s="14"/>
      <c r="F1238" s="14"/>
      <c r="G1238" s="14"/>
      <c r="H1238" s="9" t="str">
        <f aca="false">IF($A1238="","",IF(COUNTIF($A$2:$A$3001,$A1238)&gt;1,"DUPLICATE",""))</f>
        <v/>
      </c>
    </row>
    <row r="1239" customFormat="false" ht="15" hidden="false" customHeight="false" outlineLevel="0" collapsed="false">
      <c r="A1239" s="14"/>
      <c r="B1239" s="14"/>
      <c r="C1239" s="15"/>
      <c r="D1239" s="14"/>
      <c r="E1239" s="14"/>
      <c r="F1239" s="14"/>
      <c r="G1239" s="14"/>
      <c r="H1239" s="9" t="str">
        <f aca="false">IF($A1239="","",IF(COUNTIF($A$2:$A$3001,$A1239)&gt;1,"DUPLICATE",""))</f>
        <v/>
      </c>
    </row>
    <row r="1240" customFormat="false" ht="15" hidden="false" customHeight="false" outlineLevel="0" collapsed="false">
      <c r="A1240" s="14"/>
      <c r="B1240" s="14"/>
      <c r="C1240" s="15"/>
      <c r="D1240" s="14"/>
      <c r="E1240" s="14"/>
      <c r="F1240" s="14"/>
      <c r="G1240" s="14"/>
      <c r="H1240" s="9" t="str">
        <f aca="false">IF($A1240="","",IF(COUNTIF($A$2:$A$3001,$A1240)&gt;1,"DUPLICATE",""))</f>
        <v/>
      </c>
    </row>
    <row r="1241" customFormat="false" ht="15" hidden="false" customHeight="false" outlineLevel="0" collapsed="false">
      <c r="A1241" s="14"/>
      <c r="B1241" s="14"/>
      <c r="C1241" s="15"/>
      <c r="D1241" s="14"/>
      <c r="E1241" s="14"/>
      <c r="F1241" s="14"/>
      <c r="G1241" s="14"/>
      <c r="H1241" s="9" t="str">
        <f aca="false">IF($A1241="","",IF(COUNTIF($A$2:$A$3001,$A1241)&gt;1,"DUPLICATE",""))</f>
        <v/>
      </c>
    </row>
    <row r="1242" customFormat="false" ht="15" hidden="false" customHeight="false" outlineLevel="0" collapsed="false">
      <c r="A1242" s="14"/>
      <c r="B1242" s="14"/>
      <c r="C1242" s="15"/>
      <c r="D1242" s="14"/>
      <c r="E1242" s="14"/>
      <c r="F1242" s="14"/>
      <c r="G1242" s="14"/>
      <c r="H1242" s="9" t="str">
        <f aca="false">IF($A1242="","",IF(COUNTIF($A$2:$A$3001,$A1242)&gt;1,"DUPLICATE",""))</f>
        <v/>
      </c>
    </row>
    <row r="1243" customFormat="false" ht="15" hidden="false" customHeight="false" outlineLevel="0" collapsed="false">
      <c r="A1243" s="14"/>
      <c r="B1243" s="14"/>
      <c r="C1243" s="15"/>
      <c r="D1243" s="14"/>
      <c r="E1243" s="14"/>
      <c r="F1243" s="14"/>
      <c r="G1243" s="14"/>
      <c r="H1243" s="9" t="str">
        <f aca="false">IF($A1243="","",IF(COUNTIF($A$2:$A$3001,$A1243)&gt;1,"DUPLICATE",""))</f>
        <v/>
      </c>
    </row>
    <row r="1244" customFormat="false" ht="15" hidden="false" customHeight="false" outlineLevel="0" collapsed="false">
      <c r="A1244" s="14"/>
      <c r="B1244" s="14"/>
      <c r="C1244" s="15"/>
      <c r="D1244" s="14"/>
      <c r="E1244" s="14"/>
      <c r="F1244" s="14"/>
      <c r="G1244" s="14"/>
      <c r="H1244" s="9" t="str">
        <f aca="false">IF($A1244="","",IF(COUNTIF($A$2:$A$3001,$A1244)&gt;1,"DUPLICATE",""))</f>
        <v/>
      </c>
    </row>
    <row r="1245" customFormat="false" ht="15" hidden="false" customHeight="false" outlineLevel="0" collapsed="false">
      <c r="A1245" s="14"/>
      <c r="B1245" s="14"/>
      <c r="C1245" s="15"/>
      <c r="D1245" s="14"/>
      <c r="E1245" s="14"/>
      <c r="F1245" s="14"/>
      <c r="G1245" s="14"/>
      <c r="H1245" s="9" t="str">
        <f aca="false">IF($A1245="","",IF(COUNTIF($A$2:$A$3001,$A1245)&gt;1,"DUPLICATE",""))</f>
        <v/>
      </c>
    </row>
    <row r="1246" customFormat="false" ht="15" hidden="false" customHeight="false" outlineLevel="0" collapsed="false">
      <c r="A1246" s="14"/>
      <c r="B1246" s="14"/>
      <c r="C1246" s="15"/>
      <c r="D1246" s="14"/>
      <c r="E1246" s="14"/>
      <c r="F1246" s="14"/>
      <c r="G1246" s="14"/>
      <c r="H1246" s="9" t="str">
        <f aca="false">IF($A1246="","",IF(COUNTIF($A$2:$A$3001,$A1246)&gt;1,"DUPLICATE",""))</f>
        <v/>
      </c>
    </row>
    <row r="1247" customFormat="false" ht="15" hidden="false" customHeight="false" outlineLevel="0" collapsed="false">
      <c r="A1247" s="14"/>
      <c r="B1247" s="14"/>
      <c r="C1247" s="15"/>
      <c r="D1247" s="14"/>
      <c r="E1247" s="14"/>
      <c r="F1247" s="14"/>
      <c r="G1247" s="14"/>
      <c r="H1247" s="9" t="str">
        <f aca="false">IF($A1247="","",IF(COUNTIF($A$2:$A$3001,$A1247)&gt;1,"DUPLICATE",""))</f>
        <v/>
      </c>
    </row>
    <row r="1248" customFormat="false" ht="15" hidden="false" customHeight="false" outlineLevel="0" collapsed="false">
      <c r="A1248" s="14"/>
      <c r="B1248" s="14"/>
      <c r="C1248" s="15"/>
      <c r="D1248" s="14"/>
      <c r="E1248" s="14"/>
      <c r="F1248" s="14"/>
      <c r="G1248" s="14"/>
      <c r="H1248" s="9" t="str">
        <f aca="false">IF($A1248="","",IF(COUNTIF($A$2:$A$3001,$A1248)&gt;1,"DUPLICATE",""))</f>
        <v/>
      </c>
    </row>
    <row r="1249" customFormat="false" ht="15" hidden="false" customHeight="false" outlineLevel="0" collapsed="false">
      <c r="A1249" s="14"/>
      <c r="B1249" s="14"/>
      <c r="C1249" s="15"/>
      <c r="D1249" s="14"/>
      <c r="E1249" s="14"/>
      <c r="F1249" s="14"/>
      <c r="G1249" s="14"/>
      <c r="H1249" s="9" t="str">
        <f aca="false">IF($A1249="","",IF(COUNTIF($A$2:$A$3001,$A1249)&gt;1,"DUPLICATE",""))</f>
        <v/>
      </c>
    </row>
    <row r="1250" customFormat="false" ht="15" hidden="false" customHeight="false" outlineLevel="0" collapsed="false">
      <c r="A1250" s="14"/>
      <c r="B1250" s="14"/>
      <c r="C1250" s="15"/>
      <c r="D1250" s="14"/>
      <c r="E1250" s="14"/>
      <c r="F1250" s="14"/>
      <c r="G1250" s="14"/>
      <c r="H1250" s="9" t="str">
        <f aca="false">IF($A1250="","",IF(COUNTIF($A$2:$A$3001,$A1250)&gt;1,"DUPLICATE",""))</f>
        <v/>
      </c>
    </row>
    <row r="1251" customFormat="false" ht="15" hidden="false" customHeight="false" outlineLevel="0" collapsed="false">
      <c r="A1251" s="14"/>
      <c r="B1251" s="14"/>
      <c r="C1251" s="15"/>
      <c r="D1251" s="14"/>
      <c r="E1251" s="14"/>
      <c r="F1251" s="14"/>
      <c r="G1251" s="14"/>
      <c r="H1251" s="9" t="str">
        <f aca="false">IF($A1251="","",IF(COUNTIF($A$2:$A$3001,$A1251)&gt;1,"DUPLICATE",""))</f>
        <v/>
      </c>
    </row>
    <row r="1252" customFormat="false" ht="15" hidden="false" customHeight="false" outlineLevel="0" collapsed="false">
      <c r="A1252" s="14"/>
      <c r="B1252" s="14"/>
      <c r="C1252" s="15"/>
      <c r="D1252" s="14"/>
      <c r="E1252" s="14"/>
      <c r="F1252" s="14"/>
      <c r="G1252" s="14"/>
      <c r="H1252" s="9" t="str">
        <f aca="false">IF($A1252="","",IF(COUNTIF($A$2:$A$3001,$A1252)&gt;1,"DUPLICATE",""))</f>
        <v/>
      </c>
    </row>
    <row r="1253" customFormat="false" ht="15" hidden="false" customHeight="false" outlineLevel="0" collapsed="false">
      <c r="A1253" s="14"/>
      <c r="B1253" s="14"/>
      <c r="C1253" s="15"/>
      <c r="D1253" s="14"/>
      <c r="E1253" s="14"/>
      <c r="F1253" s="14"/>
      <c r="G1253" s="14"/>
      <c r="H1253" s="9" t="str">
        <f aca="false">IF($A1253="","",IF(COUNTIF($A$2:$A$3001,$A1253)&gt;1,"DUPLICATE",""))</f>
        <v/>
      </c>
    </row>
    <row r="1254" customFormat="false" ht="15" hidden="false" customHeight="false" outlineLevel="0" collapsed="false">
      <c r="A1254" s="14"/>
      <c r="B1254" s="14"/>
      <c r="C1254" s="15"/>
      <c r="D1254" s="14"/>
      <c r="E1254" s="14"/>
      <c r="F1254" s="14"/>
      <c r="G1254" s="14"/>
      <c r="H1254" s="9" t="str">
        <f aca="false">IF($A1254="","",IF(COUNTIF($A$2:$A$3001,$A1254)&gt;1,"DUPLICATE",""))</f>
        <v/>
      </c>
    </row>
    <row r="1255" customFormat="false" ht="15" hidden="false" customHeight="false" outlineLevel="0" collapsed="false">
      <c r="A1255" s="14"/>
      <c r="B1255" s="14"/>
      <c r="C1255" s="15"/>
      <c r="D1255" s="14"/>
      <c r="E1255" s="14"/>
      <c r="F1255" s="14"/>
      <c r="G1255" s="14"/>
      <c r="H1255" s="9" t="str">
        <f aca="false">IF($A1255="","",IF(COUNTIF($A$2:$A$3001,$A1255)&gt;1,"DUPLICATE",""))</f>
        <v/>
      </c>
    </row>
    <row r="1256" customFormat="false" ht="15" hidden="false" customHeight="false" outlineLevel="0" collapsed="false">
      <c r="A1256" s="14"/>
      <c r="B1256" s="14"/>
      <c r="C1256" s="15"/>
      <c r="D1256" s="14"/>
      <c r="E1256" s="14"/>
      <c r="F1256" s="14"/>
      <c r="G1256" s="14"/>
      <c r="H1256" s="9" t="str">
        <f aca="false">IF($A1256="","",IF(COUNTIF($A$2:$A$3001,$A1256)&gt;1,"DUPLICATE",""))</f>
        <v/>
      </c>
    </row>
    <row r="1257" customFormat="false" ht="15" hidden="false" customHeight="false" outlineLevel="0" collapsed="false">
      <c r="A1257" s="14"/>
      <c r="B1257" s="14"/>
      <c r="C1257" s="15"/>
      <c r="D1257" s="14"/>
      <c r="E1257" s="14"/>
      <c r="F1257" s="14"/>
      <c r="G1257" s="14"/>
      <c r="H1257" s="9" t="str">
        <f aca="false">IF($A1257="","",IF(COUNTIF($A$2:$A$3001,$A1257)&gt;1,"DUPLICATE",""))</f>
        <v/>
      </c>
    </row>
    <row r="1258" customFormat="false" ht="15" hidden="false" customHeight="false" outlineLevel="0" collapsed="false">
      <c r="A1258" s="14"/>
      <c r="B1258" s="14"/>
      <c r="C1258" s="15"/>
      <c r="D1258" s="14"/>
      <c r="E1258" s="14"/>
      <c r="F1258" s="14"/>
      <c r="G1258" s="14"/>
      <c r="H1258" s="9" t="str">
        <f aca="false">IF($A1258="","",IF(COUNTIF($A$2:$A$3001,$A1258)&gt;1,"DUPLICATE",""))</f>
        <v/>
      </c>
    </row>
    <row r="1259" customFormat="false" ht="15" hidden="false" customHeight="false" outlineLevel="0" collapsed="false">
      <c r="A1259" s="14"/>
      <c r="B1259" s="14"/>
      <c r="C1259" s="15"/>
      <c r="D1259" s="14"/>
      <c r="E1259" s="14"/>
      <c r="F1259" s="14"/>
      <c r="G1259" s="14"/>
      <c r="H1259" s="9" t="str">
        <f aca="false">IF($A1259="","",IF(COUNTIF($A$2:$A$3001,$A1259)&gt;1,"DUPLICATE",""))</f>
        <v/>
      </c>
    </row>
    <row r="1260" customFormat="false" ht="15" hidden="false" customHeight="false" outlineLevel="0" collapsed="false">
      <c r="A1260" s="14"/>
      <c r="B1260" s="14"/>
      <c r="C1260" s="15"/>
      <c r="D1260" s="14"/>
      <c r="E1260" s="14"/>
      <c r="F1260" s="14"/>
      <c r="G1260" s="14"/>
      <c r="H1260" s="9" t="str">
        <f aca="false">IF($A1260="","",IF(COUNTIF($A$2:$A$3001,$A1260)&gt;1,"DUPLICATE",""))</f>
        <v/>
      </c>
    </row>
    <row r="1261" customFormat="false" ht="15" hidden="false" customHeight="false" outlineLevel="0" collapsed="false">
      <c r="A1261" s="14"/>
      <c r="B1261" s="14"/>
      <c r="C1261" s="15"/>
      <c r="D1261" s="14"/>
      <c r="E1261" s="14"/>
      <c r="F1261" s="14"/>
      <c r="G1261" s="14"/>
      <c r="H1261" s="9" t="str">
        <f aca="false">IF($A1261="","",IF(COUNTIF($A$2:$A$3001,$A1261)&gt;1,"DUPLICATE",""))</f>
        <v/>
      </c>
    </row>
    <row r="1262" customFormat="false" ht="15" hidden="false" customHeight="false" outlineLevel="0" collapsed="false">
      <c r="A1262" s="14"/>
      <c r="B1262" s="14"/>
      <c r="C1262" s="15"/>
      <c r="D1262" s="14"/>
      <c r="E1262" s="14"/>
      <c r="F1262" s="14"/>
      <c r="G1262" s="14"/>
      <c r="H1262" s="9" t="str">
        <f aca="false">IF($A1262="","",IF(COUNTIF($A$2:$A$3001,$A1262)&gt;1,"DUPLICATE",""))</f>
        <v/>
      </c>
    </row>
    <row r="1263" customFormat="false" ht="15" hidden="false" customHeight="false" outlineLevel="0" collapsed="false">
      <c r="A1263" s="14"/>
      <c r="B1263" s="14"/>
      <c r="C1263" s="15"/>
      <c r="D1263" s="14"/>
      <c r="E1263" s="14"/>
      <c r="F1263" s="14"/>
      <c r="G1263" s="14"/>
      <c r="H1263" s="9" t="str">
        <f aca="false">IF($A1263="","",IF(COUNTIF($A$2:$A$3001,$A1263)&gt;1,"DUPLICATE",""))</f>
        <v/>
      </c>
    </row>
    <row r="1264" customFormat="false" ht="15" hidden="false" customHeight="false" outlineLevel="0" collapsed="false">
      <c r="A1264" s="14"/>
      <c r="B1264" s="14"/>
      <c r="C1264" s="15"/>
      <c r="D1264" s="14"/>
      <c r="E1264" s="14"/>
      <c r="F1264" s="14"/>
      <c r="G1264" s="14"/>
      <c r="H1264" s="9" t="str">
        <f aca="false">IF($A1264="","",IF(COUNTIF($A$2:$A$3001,$A1264)&gt;1,"DUPLICATE",""))</f>
        <v/>
      </c>
    </row>
    <row r="1265" customFormat="false" ht="15" hidden="false" customHeight="false" outlineLevel="0" collapsed="false">
      <c r="A1265" s="14"/>
      <c r="B1265" s="14"/>
      <c r="C1265" s="15"/>
      <c r="D1265" s="14"/>
      <c r="E1265" s="14"/>
      <c r="F1265" s="14"/>
      <c r="G1265" s="14"/>
      <c r="H1265" s="9" t="str">
        <f aca="false">IF($A1265="","",IF(COUNTIF($A$2:$A$3001,$A1265)&gt;1,"DUPLICATE",""))</f>
        <v/>
      </c>
    </row>
    <row r="1266" customFormat="false" ht="15" hidden="false" customHeight="false" outlineLevel="0" collapsed="false">
      <c r="A1266" s="14"/>
      <c r="B1266" s="14"/>
      <c r="C1266" s="15"/>
      <c r="D1266" s="14"/>
      <c r="E1266" s="14"/>
      <c r="F1266" s="14"/>
      <c r="G1266" s="14"/>
      <c r="H1266" s="9" t="str">
        <f aca="false">IF($A1266="","",IF(COUNTIF($A$2:$A$3001,$A1266)&gt;1,"DUPLICATE",""))</f>
        <v/>
      </c>
    </row>
    <row r="1267" customFormat="false" ht="15" hidden="false" customHeight="false" outlineLevel="0" collapsed="false">
      <c r="A1267" s="14"/>
      <c r="B1267" s="14"/>
      <c r="C1267" s="15"/>
      <c r="D1267" s="14"/>
      <c r="E1267" s="14"/>
      <c r="F1267" s="14"/>
      <c r="G1267" s="14"/>
      <c r="H1267" s="9" t="str">
        <f aca="false">IF($A1267="","",IF(COUNTIF($A$2:$A$3001,$A1267)&gt;1,"DUPLICATE",""))</f>
        <v/>
      </c>
    </row>
    <row r="1268" customFormat="false" ht="15" hidden="false" customHeight="false" outlineLevel="0" collapsed="false">
      <c r="A1268" s="14"/>
      <c r="B1268" s="14"/>
      <c r="C1268" s="15"/>
      <c r="D1268" s="14"/>
      <c r="E1268" s="14"/>
      <c r="F1268" s="14"/>
      <c r="G1268" s="14"/>
      <c r="H1268" s="9" t="str">
        <f aca="false">IF($A1268="","",IF(COUNTIF($A$2:$A$3001,$A1268)&gt;1,"DUPLICATE",""))</f>
        <v/>
      </c>
    </row>
    <row r="1269" customFormat="false" ht="15" hidden="false" customHeight="false" outlineLevel="0" collapsed="false">
      <c r="A1269" s="14"/>
      <c r="B1269" s="14"/>
      <c r="C1269" s="15"/>
      <c r="D1269" s="14"/>
      <c r="E1269" s="14"/>
      <c r="F1269" s="14"/>
      <c r="G1269" s="14"/>
      <c r="H1269" s="9" t="str">
        <f aca="false">IF($A1269="","",IF(COUNTIF($A$2:$A$3001,$A1269)&gt;1,"DUPLICATE",""))</f>
        <v/>
      </c>
    </row>
    <row r="1270" customFormat="false" ht="15" hidden="false" customHeight="false" outlineLevel="0" collapsed="false">
      <c r="A1270" s="14"/>
      <c r="B1270" s="14"/>
      <c r="C1270" s="15"/>
      <c r="D1270" s="14"/>
      <c r="E1270" s="14"/>
      <c r="F1270" s="14"/>
      <c r="G1270" s="14"/>
      <c r="H1270" s="9" t="str">
        <f aca="false">IF($A1270="","",IF(COUNTIF($A$2:$A$3001,$A1270)&gt;1,"DUPLICATE",""))</f>
        <v/>
      </c>
    </row>
    <row r="1271" customFormat="false" ht="15" hidden="false" customHeight="false" outlineLevel="0" collapsed="false">
      <c r="A1271" s="14"/>
      <c r="B1271" s="14"/>
      <c r="C1271" s="15"/>
      <c r="D1271" s="14"/>
      <c r="E1271" s="14"/>
      <c r="F1271" s="14"/>
      <c r="G1271" s="14"/>
      <c r="H1271" s="9" t="str">
        <f aca="false">IF($A1271="","",IF(COUNTIF($A$2:$A$3001,$A1271)&gt;1,"DUPLICATE",""))</f>
        <v/>
      </c>
    </row>
    <row r="1272" customFormat="false" ht="15" hidden="false" customHeight="false" outlineLevel="0" collapsed="false">
      <c r="A1272" s="14"/>
      <c r="B1272" s="14"/>
      <c r="C1272" s="15"/>
      <c r="D1272" s="14"/>
      <c r="E1272" s="14"/>
      <c r="F1272" s="14"/>
      <c r="G1272" s="14"/>
      <c r="H1272" s="9" t="str">
        <f aca="false">IF($A1272="","",IF(COUNTIF($A$2:$A$3001,$A1272)&gt;1,"DUPLICATE",""))</f>
        <v/>
      </c>
    </row>
    <row r="1273" customFormat="false" ht="15" hidden="false" customHeight="false" outlineLevel="0" collapsed="false">
      <c r="A1273" s="14"/>
      <c r="B1273" s="14"/>
      <c r="C1273" s="15"/>
      <c r="D1273" s="14"/>
      <c r="E1273" s="14"/>
      <c r="F1273" s="14"/>
      <c r="G1273" s="14"/>
      <c r="H1273" s="9" t="str">
        <f aca="false">IF($A1273="","",IF(COUNTIF($A$2:$A$3001,$A1273)&gt;1,"DUPLICATE",""))</f>
        <v/>
      </c>
    </row>
    <row r="1274" customFormat="false" ht="15" hidden="false" customHeight="false" outlineLevel="0" collapsed="false">
      <c r="A1274" s="14"/>
      <c r="B1274" s="14"/>
      <c r="C1274" s="15"/>
      <c r="D1274" s="14"/>
      <c r="E1274" s="14"/>
      <c r="F1274" s="14"/>
      <c r="G1274" s="14"/>
      <c r="H1274" s="9" t="str">
        <f aca="false">IF($A1274="","",IF(COUNTIF($A$2:$A$3001,$A1274)&gt;1,"DUPLICATE",""))</f>
        <v/>
      </c>
    </row>
    <row r="1275" customFormat="false" ht="15" hidden="false" customHeight="false" outlineLevel="0" collapsed="false">
      <c r="A1275" s="14"/>
      <c r="B1275" s="14"/>
      <c r="C1275" s="15"/>
      <c r="D1275" s="14"/>
      <c r="E1275" s="14"/>
      <c r="F1275" s="14"/>
      <c r="G1275" s="14"/>
      <c r="H1275" s="9" t="str">
        <f aca="false">IF($A1275="","",IF(COUNTIF($A$2:$A$3001,$A1275)&gt;1,"DUPLICATE",""))</f>
        <v/>
      </c>
    </row>
    <row r="1276" customFormat="false" ht="15" hidden="false" customHeight="false" outlineLevel="0" collapsed="false">
      <c r="A1276" s="14"/>
      <c r="B1276" s="14"/>
      <c r="C1276" s="15"/>
      <c r="D1276" s="14"/>
      <c r="E1276" s="14"/>
      <c r="F1276" s="14"/>
      <c r="G1276" s="14"/>
      <c r="H1276" s="9" t="str">
        <f aca="false">IF($A1276="","",IF(COUNTIF($A$2:$A$3001,$A1276)&gt;1,"DUPLICATE",""))</f>
        <v/>
      </c>
    </row>
    <row r="1277" customFormat="false" ht="15" hidden="false" customHeight="false" outlineLevel="0" collapsed="false">
      <c r="A1277" s="14"/>
      <c r="B1277" s="14"/>
      <c r="C1277" s="15"/>
      <c r="D1277" s="14"/>
      <c r="E1277" s="14"/>
      <c r="F1277" s="14"/>
      <c r="G1277" s="14"/>
      <c r="H1277" s="9" t="str">
        <f aca="false">IF($A1277="","",IF(COUNTIF($A$2:$A$3001,$A1277)&gt;1,"DUPLICATE",""))</f>
        <v/>
      </c>
    </row>
    <row r="1278" customFormat="false" ht="15" hidden="false" customHeight="false" outlineLevel="0" collapsed="false">
      <c r="A1278" s="14"/>
      <c r="B1278" s="14"/>
      <c r="C1278" s="15"/>
      <c r="D1278" s="14"/>
      <c r="E1278" s="14"/>
      <c r="F1278" s="14"/>
      <c r="G1278" s="14"/>
      <c r="H1278" s="9" t="str">
        <f aca="false">IF($A1278="","",IF(COUNTIF($A$2:$A$3001,$A1278)&gt;1,"DUPLICATE",""))</f>
        <v/>
      </c>
    </row>
    <row r="1279" customFormat="false" ht="15" hidden="false" customHeight="false" outlineLevel="0" collapsed="false">
      <c r="A1279" s="14"/>
      <c r="B1279" s="14"/>
      <c r="C1279" s="15"/>
      <c r="D1279" s="14"/>
      <c r="E1279" s="14"/>
      <c r="F1279" s="14"/>
      <c r="G1279" s="14"/>
      <c r="H1279" s="9" t="str">
        <f aca="false">IF($A1279="","",IF(COUNTIF($A$2:$A$3001,$A1279)&gt;1,"DUPLICATE",""))</f>
        <v/>
      </c>
    </row>
    <row r="1280" customFormat="false" ht="15" hidden="false" customHeight="false" outlineLevel="0" collapsed="false">
      <c r="A1280" s="14"/>
      <c r="B1280" s="14"/>
      <c r="C1280" s="15"/>
      <c r="D1280" s="14"/>
      <c r="E1280" s="14"/>
      <c r="F1280" s="14"/>
      <c r="G1280" s="14"/>
      <c r="H1280" s="9" t="str">
        <f aca="false">IF($A1280="","",IF(COUNTIF($A$2:$A$3001,$A1280)&gt;1,"DUPLICATE",""))</f>
        <v/>
      </c>
    </row>
    <row r="1281" customFormat="false" ht="15" hidden="false" customHeight="false" outlineLevel="0" collapsed="false">
      <c r="A1281" s="14"/>
      <c r="B1281" s="14"/>
      <c r="C1281" s="15"/>
      <c r="D1281" s="14"/>
      <c r="E1281" s="14"/>
      <c r="F1281" s="14"/>
      <c r="G1281" s="14"/>
      <c r="H1281" s="9" t="str">
        <f aca="false">IF($A1281="","",IF(COUNTIF($A$2:$A$3001,$A1281)&gt;1,"DUPLICATE",""))</f>
        <v/>
      </c>
    </row>
    <row r="1282" customFormat="false" ht="15" hidden="false" customHeight="false" outlineLevel="0" collapsed="false">
      <c r="A1282" s="14"/>
      <c r="B1282" s="14"/>
      <c r="C1282" s="15"/>
      <c r="D1282" s="14"/>
      <c r="E1282" s="14"/>
      <c r="F1282" s="14"/>
      <c r="G1282" s="14"/>
      <c r="H1282" s="9" t="str">
        <f aca="false">IF($A1282="","",IF(COUNTIF($A$2:$A$3001,$A1282)&gt;1,"DUPLICATE",""))</f>
        <v/>
      </c>
    </row>
    <row r="1283" customFormat="false" ht="15" hidden="false" customHeight="false" outlineLevel="0" collapsed="false">
      <c r="A1283" s="14"/>
      <c r="B1283" s="14"/>
      <c r="C1283" s="15"/>
      <c r="D1283" s="14"/>
      <c r="E1283" s="14"/>
      <c r="F1283" s="14"/>
      <c r="G1283" s="14"/>
      <c r="H1283" s="9" t="str">
        <f aca="false">IF($A1283="","",IF(COUNTIF($A$2:$A$3001,$A1283)&gt;1,"DUPLICATE",""))</f>
        <v/>
      </c>
    </row>
    <row r="1284" customFormat="false" ht="15" hidden="false" customHeight="false" outlineLevel="0" collapsed="false">
      <c r="A1284" s="14"/>
      <c r="B1284" s="14"/>
      <c r="C1284" s="15"/>
      <c r="D1284" s="14"/>
      <c r="E1284" s="14"/>
      <c r="F1284" s="14"/>
      <c r="G1284" s="14"/>
      <c r="H1284" s="9" t="str">
        <f aca="false">IF($A1284="","",IF(COUNTIF($A$2:$A$3001,$A1284)&gt;1,"DUPLICATE",""))</f>
        <v/>
      </c>
    </row>
    <row r="1285" customFormat="false" ht="15" hidden="false" customHeight="false" outlineLevel="0" collapsed="false">
      <c r="A1285" s="14"/>
      <c r="B1285" s="14"/>
      <c r="C1285" s="15"/>
      <c r="D1285" s="14"/>
      <c r="E1285" s="14"/>
      <c r="F1285" s="14"/>
      <c r="G1285" s="14"/>
      <c r="H1285" s="9" t="str">
        <f aca="false">IF($A1285="","",IF(COUNTIF($A$2:$A$3001,$A1285)&gt;1,"DUPLICATE",""))</f>
        <v/>
      </c>
    </row>
    <row r="1286" customFormat="false" ht="15" hidden="false" customHeight="false" outlineLevel="0" collapsed="false">
      <c r="A1286" s="14"/>
      <c r="B1286" s="14"/>
      <c r="C1286" s="15"/>
      <c r="D1286" s="14"/>
      <c r="E1286" s="14"/>
      <c r="F1286" s="14"/>
      <c r="G1286" s="14"/>
      <c r="H1286" s="9" t="str">
        <f aca="false">IF($A1286="","",IF(COUNTIF($A$2:$A$3001,$A1286)&gt;1,"DUPLICATE",""))</f>
        <v/>
      </c>
    </row>
    <row r="1287" customFormat="false" ht="15" hidden="false" customHeight="false" outlineLevel="0" collapsed="false">
      <c r="A1287" s="14"/>
      <c r="B1287" s="14"/>
      <c r="C1287" s="15"/>
      <c r="D1287" s="14"/>
      <c r="E1287" s="14"/>
      <c r="F1287" s="14"/>
      <c r="G1287" s="14"/>
      <c r="H1287" s="9" t="str">
        <f aca="false">IF($A1287="","",IF(COUNTIF($A$2:$A$3001,$A1287)&gt;1,"DUPLICATE",""))</f>
        <v/>
      </c>
    </row>
    <row r="1288" customFormat="false" ht="15" hidden="false" customHeight="false" outlineLevel="0" collapsed="false">
      <c r="A1288" s="14"/>
      <c r="B1288" s="14"/>
      <c r="C1288" s="15"/>
      <c r="D1288" s="14"/>
      <c r="E1288" s="14"/>
      <c r="F1288" s="14"/>
      <c r="G1288" s="14"/>
      <c r="H1288" s="9" t="str">
        <f aca="false">IF($A1288="","",IF(COUNTIF($A$2:$A$3001,$A1288)&gt;1,"DUPLICATE",""))</f>
        <v/>
      </c>
    </row>
    <row r="1289" customFormat="false" ht="15" hidden="false" customHeight="false" outlineLevel="0" collapsed="false">
      <c r="A1289" s="14"/>
      <c r="B1289" s="14"/>
      <c r="C1289" s="15"/>
      <c r="D1289" s="14"/>
      <c r="E1289" s="14"/>
      <c r="F1289" s="14"/>
      <c r="G1289" s="14"/>
      <c r="H1289" s="9" t="str">
        <f aca="false">IF($A1289="","",IF(COUNTIF($A$2:$A$3001,$A1289)&gt;1,"DUPLICATE",""))</f>
        <v/>
      </c>
    </row>
    <row r="1290" customFormat="false" ht="15" hidden="false" customHeight="false" outlineLevel="0" collapsed="false">
      <c r="A1290" s="14"/>
      <c r="B1290" s="14"/>
      <c r="C1290" s="15"/>
      <c r="D1290" s="14"/>
      <c r="E1290" s="14"/>
      <c r="F1290" s="14"/>
      <c r="G1290" s="14"/>
      <c r="H1290" s="9" t="str">
        <f aca="false">IF($A1290="","",IF(COUNTIF($A$2:$A$3001,$A1290)&gt;1,"DUPLICATE",""))</f>
        <v/>
      </c>
    </row>
    <row r="1291" customFormat="false" ht="15" hidden="false" customHeight="false" outlineLevel="0" collapsed="false">
      <c r="A1291" s="14"/>
      <c r="B1291" s="14"/>
      <c r="C1291" s="15"/>
      <c r="D1291" s="14"/>
      <c r="E1291" s="14"/>
      <c r="F1291" s="14"/>
      <c r="G1291" s="14"/>
      <c r="H1291" s="9" t="str">
        <f aca="false">IF($A1291="","",IF(COUNTIF($A$2:$A$3001,$A1291)&gt;1,"DUPLICATE",""))</f>
        <v/>
      </c>
    </row>
    <row r="1292" customFormat="false" ht="15" hidden="false" customHeight="false" outlineLevel="0" collapsed="false">
      <c r="A1292" s="14"/>
      <c r="B1292" s="14"/>
      <c r="C1292" s="15"/>
      <c r="D1292" s="14"/>
      <c r="E1292" s="14"/>
      <c r="F1292" s="14"/>
      <c r="G1292" s="14"/>
      <c r="H1292" s="9" t="str">
        <f aca="false">IF($A1292="","",IF(COUNTIF($A$2:$A$3001,$A1292)&gt;1,"DUPLICATE",""))</f>
        <v/>
      </c>
    </row>
    <row r="1293" customFormat="false" ht="15" hidden="false" customHeight="false" outlineLevel="0" collapsed="false">
      <c r="A1293" s="14"/>
      <c r="B1293" s="14"/>
      <c r="C1293" s="15"/>
      <c r="D1293" s="14"/>
      <c r="E1293" s="14"/>
      <c r="F1293" s="14"/>
      <c r="G1293" s="14"/>
      <c r="H1293" s="9" t="str">
        <f aca="false">IF($A1293="","",IF(COUNTIF($A$2:$A$3001,$A1293)&gt;1,"DUPLICATE",""))</f>
        <v/>
      </c>
    </row>
    <row r="1294" customFormat="false" ht="15" hidden="false" customHeight="false" outlineLevel="0" collapsed="false">
      <c r="A1294" s="14"/>
      <c r="B1294" s="14"/>
      <c r="C1294" s="15"/>
      <c r="D1294" s="14"/>
      <c r="E1294" s="14"/>
      <c r="F1294" s="14"/>
      <c r="G1294" s="14"/>
      <c r="H1294" s="9" t="str">
        <f aca="false">IF($A1294="","",IF(COUNTIF($A$2:$A$3001,$A1294)&gt;1,"DUPLICATE",""))</f>
        <v/>
      </c>
    </row>
    <row r="1295" customFormat="false" ht="15" hidden="false" customHeight="false" outlineLevel="0" collapsed="false">
      <c r="A1295" s="14"/>
      <c r="B1295" s="14"/>
      <c r="C1295" s="15"/>
      <c r="D1295" s="14"/>
      <c r="E1295" s="14"/>
      <c r="F1295" s="14"/>
      <c r="G1295" s="14"/>
      <c r="H1295" s="9" t="str">
        <f aca="false">IF($A1295="","",IF(COUNTIF($A$2:$A$3001,$A1295)&gt;1,"DUPLICATE",""))</f>
        <v/>
      </c>
    </row>
    <row r="1296" customFormat="false" ht="15" hidden="false" customHeight="false" outlineLevel="0" collapsed="false">
      <c r="A1296" s="14"/>
      <c r="B1296" s="14"/>
      <c r="C1296" s="15"/>
      <c r="D1296" s="14"/>
      <c r="E1296" s="14"/>
      <c r="F1296" s="14"/>
      <c r="G1296" s="14"/>
      <c r="H1296" s="9" t="str">
        <f aca="false">IF($A1296="","",IF(COUNTIF($A$2:$A$3001,$A1296)&gt;1,"DUPLICATE",""))</f>
        <v/>
      </c>
    </row>
    <row r="1297" customFormat="false" ht="15" hidden="false" customHeight="false" outlineLevel="0" collapsed="false">
      <c r="A1297" s="14"/>
      <c r="B1297" s="14"/>
      <c r="C1297" s="15"/>
      <c r="D1297" s="14"/>
      <c r="E1297" s="14"/>
      <c r="F1297" s="14"/>
      <c r="G1297" s="14"/>
      <c r="H1297" s="9" t="str">
        <f aca="false">IF($A1297="","",IF(COUNTIF($A$2:$A$3001,$A1297)&gt;1,"DUPLICATE",""))</f>
        <v/>
      </c>
    </row>
    <row r="1298" customFormat="false" ht="15" hidden="false" customHeight="false" outlineLevel="0" collapsed="false">
      <c r="A1298" s="14"/>
      <c r="B1298" s="14"/>
      <c r="C1298" s="15"/>
      <c r="D1298" s="14"/>
      <c r="E1298" s="14"/>
      <c r="F1298" s="14"/>
      <c r="G1298" s="14"/>
      <c r="H1298" s="9" t="str">
        <f aca="false">IF($A1298="","",IF(COUNTIF($A$2:$A$3001,$A1298)&gt;1,"DUPLICATE",""))</f>
        <v/>
      </c>
    </row>
    <row r="1299" customFormat="false" ht="15" hidden="false" customHeight="false" outlineLevel="0" collapsed="false">
      <c r="A1299" s="14"/>
      <c r="B1299" s="14"/>
      <c r="C1299" s="15"/>
      <c r="D1299" s="14"/>
      <c r="E1299" s="14"/>
      <c r="F1299" s="14"/>
      <c r="G1299" s="14"/>
      <c r="H1299" s="9" t="str">
        <f aca="false">IF($A1299="","",IF(COUNTIF($A$2:$A$3001,$A1299)&gt;1,"DUPLICATE",""))</f>
        <v/>
      </c>
    </row>
    <row r="1300" customFormat="false" ht="15" hidden="false" customHeight="false" outlineLevel="0" collapsed="false">
      <c r="A1300" s="14"/>
      <c r="B1300" s="14"/>
      <c r="C1300" s="15"/>
      <c r="D1300" s="14"/>
      <c r="E1300" s="14"/>
      <c r="F1300" s="14"/>
      <c r="G1300" s="14"/>
      <c r="H1300" s="9" t="str">
        <f aca="false">IF($A1300="","",IF(COUNTIF($A$2:$A$3001,$A1300)&gt;1,"DUPLICATE",""))</f>
        <v/>
      </c>
    </row>
    <row r="1301" customFormat="false" ht="15" hidden="false" customHeight="false" outlineLevel="0" collapsed="false">
      <c r="A1301" s="14"/>
      <c r="B1301" s="14"/>
      <c r="C1301" s="15"/>
      <c r="D1301" s="14"/>
      <c r="E1301" s="14"/>
      <c r="F1301" s="14"/>
      <c r="G1301" s="14"/>
      <c r="H1301" s="9" t="str">
        <f aca="false">IF($A1301="","",IF(COUNTIF($A$2:$A$3001,$A1301)&gt;1,"DUPLICATE",""))</f>
        <v/>
      </c>
    </row>
    <row r="1302" customFormat="false" ht="15" hidden="false" customHeight="false" outlineLevel="0" collapsed="false">
      <c r="A1302" s="14"/>
      <c r="B1302" s="14"/>
      <c r="C1302" s="15"/>
      <c r="D1302" s="14"/>
      <c r="E1302" s="14"/>
      <c r="F1302" s="14"/>
      <c r="G1302" s="14"/>
      <c r="H1302" s="9" t="str">
        <f aca="false">IF($A1302="","",IF(COUNTIF($A$2:$A$3001,$A1302)&gt;1,"DUPLICATE",""))</f>
        <v/>
      </c>
    </row>
    <row r="1303" customFormat="false" ht="15" hidden="false" customHeight="false" outlineLevel="0" collapsed="false">
      <c r="A1303" s="14"/>
      <c r="B1303" s="14"/>
      <c r="C1303" s="15"/>
      <c r="D1303" s="14"/>
      <c r="E1303" s="14"/>
      <c r="F1303" s="14"/>
      <c r="G1303" s="14"/>
      <c r="H1303" s="9" t="str">
        <f aca="false">IF($A1303="","",IF(COUNTIF($A$2:$A$3001,$A1303)&gt;1,"DUPLICATE",""))</f>
        <v/>
      </c>
    </row>
    <row r="1304" customFormat="false" ht="15" hidden="false" customHeight="false" outlineLevel="0" collapsed="false">
      <c r="A1304" s="14"/>
      <c r="B1304" s="14"/>
      <c r="C1304" s="15"/>
      <c r="D1304" s="14"/>
      <c r="E1304" s="14"/>
      <c r="F1304" s="14"/>
      <c r="G1304" s="14"/>
      <c r="H1304" s="9" t="str">
        <f aca="false">IF($A1304="","",IF(COUNTIF($A$2:$A$3001,$A1304)&gt;1,"DUPLICATE",""))</f>
        <v/>
      </c>
    </row>
    <row r="1305" customFormat="false" ht="15" hidden="false" customHeight="false" outlineLevel="0" collapsed="false">
      <c r="A1305" s="14"/>
      <c r="B1305" s="14"/>
      <c r="C1305" s="15"/>
      <c r="D1305" s="14"/>
      <c r="E1305" s="14"/>
      <c r="F1305" s="14"/>
      <c r="G1305" s="14"/>
      <c r="H1305" s="9" t="str">
        <f aca="false">IF($A1305="","",IF(COUNTIF($A$2:$A$3001,$A1305)&gt;1,"DUPLICATE",""))</f>
        <v/>
      </c>
    </row>
    <row r="1306" customFormat="false" ht="15" hidden="false" customHeight="false" outlineLevel="0" collapsed="false">
      <c r="A1306" s="14"/>
      <c r="B1306" s="14"/>
      <c r="C1306" s="15"/>
      <c r="D1306" s="14"/>
      <c r="E1306" s="14"/>
      <c r="F1306" s="14"/>
      <c r="G1306" s="14"/>
      <c r="H1306" s="9" t="str">
        <f aca="false">IF($A1306="","",IF(COUNTIF($A$2:$A$3001,$A1306)&gt;1,"DUPLICATE",""))</f>
        <v/>
      </c>
    </row>
    <row r="1307" customFormat="false" ht="15" hidden="false" customHeight="false" outlineLevel="0" collapsed="false">
      <c r="A1307" s="14"/>
      <c r="B1307" s="14"/>
      <c r="C1307" s="15"/>
      <c r="D1307" s="14"/>
      <c r="E1307" s="14"/>
      <c r="F1307" s="14"/>
      <c r="G1307" s="14"/>
      <c r="H1307" s="9" t="str">
        <f aca="false">IF($A1307="","",IF(COUNTIF($A$2:$A$3001,$A1307)&gt;1,"DUPLICATE",""))</f>
        <v/>
      </c>
    </row>
    <row r="1308" customFormat="false" ht="15" hidden="false" customHeight="false" outlineLevel="0" collapsed="false">
      <c r="A1308" s="14"/>
      <c r="B1308" s="14"/>
      <c r="C1308" s="15"/>
      <c r="D1308" s="14"/>
      <c r="E1308" s="14"/>
      <c r="F1308" s="14"/>
      <c r="G1308" s="14"/>
      <c r="H1308" s="9" t="str">
        <f aca="false">IF($A1308="","",IF(COUNTIF($A$2:$A$3001,$A1308)&gt;1,"DUPLICATE",""))</f>
        <v/>
      </c>
    </row>
    <row r="1309" customFormat="false" ht="15" hidden="false" customHeight="false" outlineLevel="0" collapsed="false">
      <c r="A1309" s="14"/>
      <c r="B1309" s="14"/>
      <c r="C1309" s="15"/>
      <c r="D1309" s="14"/>
      <c r="E1309" s="14"/>
      <c r="F1309" s="14"/>
      <c r="G1309" s="14"/>
      <c r="H1309" s="9" t="str">
        <f aca="false">IF($A1309="","",IF(COUNTIF($A$2:$A$3001,$A1309)&gt;1,"DUPLICATE",""))</f>
        <v/>
      </c>
    </row>
    <row r="1310" customFormat="false" ht="15" hidden="false" customHeight="false" outlineLevel="0" collapsed="false">
      <c r="A1310" s="14"/>
      <c r="B1310" s="14"/>
      <c r="C1310" s="15"/>
      <c r="D1310" s="14"/>
      <c r="E1310" s="14"/>
      <c r="F1310" s="14"/>
      <c r="G1310" s="14"/>
      <c r="H1310" s="9" t="str">
        <f aca="false">IF($A1310="","",IF(COUNTIF($A$2:$A$3001,$A1310)&gt;1,"DUPLICATE",""))</f>
        <v/>
      </c>
    </row>
    <row r="1311" customFormat="false" ht="15" hidden="false" customHeight="false" outlineLevel="0" collapsed="false">
      <c r="A1311" s="14"/>
      <c r="B1311" s="14"/>
      <c r="C1311" s="15"/>
      <c r="D1311" s="14"/>
      <c r="E1311" s="14"/>
      <c r="F1311" s="14"/>
      <c r="G1311" s="14"/>
      <c r="H1311" s="9" t="str">
        <f aca="false">IF($A1311="","",IF(COUNTIF($A$2:$A$3001,$A1311)&gt;1,"DUPLICATE",""))</f>
        <v/>
      </c>
    </row>
    <row r="1312" customFormat="false" ht="15" hidden="false" customHeight="false" outlineLevel="0" collapsed="false">
      <c r="A1312" s="14"/>
      <c r="B1312" s="14"/>
      <c r="C1312" s="15"/>
      <c r="D1312" s="14"/>
      <c r="E1312" s="14"/>
      <c r="F1312" s="14"/>
      <c r="G1312" s="14"/>
      <c r="H1312" s="9" t="str">
        <f aca="false">IF($A1312="","",IF(COUNTIF($A$2:$A$3001,$A1312)&gt;1,"DUPLICATE",""))</f>
        <v/>
      </c>
    </row>
    <row r="1313" customFormat="false" ht="15" hidden="false" customHeight="false" outlineLevel="0" collapsed="false">
      <c r="A1313" s="14"/>
      <c r="B1313" s="14"/>
      <c r="C1313" s="15"/>
      <c r="D1313" s="14"/>
      <c r="E1313" s="14"/>
      <c r="F1313" s="14"/>
      <c r="G1313" s="14"/>
      <c r="H1313" s="9" t="str">
        <f aca="false">IF($A1313="","",IF(COUNTIF($A$2:$A$3001,$A1313)&gt;1,"DUPLICATE",""))</f>
        <v/>
      </c>
    </row>
    <row r="1314" customFormat="false" ht="15" hidden="false" customHeight="false" outlineLevel="0" collapsed="false">
      <c r="A1314" s="14"/>
      <c r="B1314" s="14"/>
      <c r="C1314" s="15"/>
      <c r="D1314" s="14"/>
      <c r="E1314" s="14"/>
      <c r="F1314" s="14"/>
      <c r="G1314" s="14"/>
      <c r="H1314" s="9" t="str">
        <f aca="false">IF($A1314="","",IF(COUNTIF($A$2:$A$3001,$A1314)&gt;1,"DUPLICATE",""))</f>
        <v/>
      </c>
    </row>
    <row r="1315" customFormat="false" ht="15" hidden="false" customHeight="false" outlineLevel="0" collapsed="false">
      <c r="A1315" s="14"/>
      <c r="B1315" s="14"/>
      <c r="C1315" s="15"/>
      <c r="D1315" s="14"/>
      <c r="E1315" s="14"/>
      <c r="F1315" s="14"/>
      <c r="G1315" s="14"/>
      <c r="H1315" s="9" t="str">
        <f aca="false">IF($A1315="","",IF(COUNTIF($A$2:$A$3001,$A1315)&gt;1,"DUPLICATE",""))</f>
        <v/>
      </c>
    </row>
    <row r="1316" customFormat="false" ht="15" hidden="false" customHeight="false" outlineLevel="0" collapsed="false">
      <c r="A1316" s="14"/>
      <c r="B1316" s="14"/>
      <c r="C1316" s="15"/>
      <c r="D1316" s="14"/>
      <c r="E1316" s="14"/>
      <c r="F1316" s="14"/>
      <c r="G1316" s="14"/>
      <c r="H1316" s="9" t="str">
        <f aca="false">IF($A1316="","",IF(COUNTIF($A$2:$A$3001,$A1316)&gt;1,"DUPLICATE",""))</f>
        <v/>
      </c>
    </row>
    <row r="1317" customFormat="false" ht="15" hidden="false" customHeight="false" outlineLevel="0" collapsed="false">
      <c r="A1317" s="14"/>
      <c r="B1317" s="14"/>
      <c r="C1317" s="15"/>
      <c r="D1317" s="14"/>
      <c r="E1317" s="14"/>
      <c r="F1317" s="14"/>
      <c r="G1317" s="14"/>
      <c r="H1317" s="9" t="str">
        <f aca="false">IF($A1317="","",IF(COUNTIF($A$2:$A$3001,$A1317)&gt;1,"DUPLICATE",""))</f>
        <v/>
      </c>
    </row>
    <row r="1318" customFormat="false" ht="15" hidden="false" customHeight="false" outlineLevel="0" collapsed="false">
      <c r="A1318" s="14"/>
      <c r="B1318" s="14"/>
      <c r="C1318" s="15"/>
      <c r="D1318" s="14"/>
      <c r="E1318" s="14"/>
      <c r="F1318" s="14"/>
      <c r="G1318" s="14"/>
      <c r="H1318" s="9" t="str">
        <f aca="false">IF($A1318="","",IF(COUNTIF($A$2:$A$3001,$A1318)&gt;1,"DUPLICATE",""))</f>
        <v/>
      </c>
    </row>
    <row r="1319" customFormat="false" ht="15" hidden="false" customHeight="false" outlineLevel="0" collapsed="false">
      <c r="A1319" s="14"/>
      <c r="B1319" s="14"/>
      <c r="C1319" s="15"/>
      <c r="D1319" s="14"/>
      <c r="E1319" s="14"/>
      <c r="F1319" s="14"/>
      <c r="G1319" s="14"/>
      <c r="H1319" s="9" t="str">
        <f aca="false">IF($A1319="","",IF(COUNTIF($A$2:$A$3001,$A1319)&gt;1,"DUPLICATE",""))</f>
        <v/>
      </c>
    </row>
    <row r="1320" customFormat="false" ht="15" hidden="false" customHeight="false" outlineLevel="0" collapsed="false">
      <c r="A1320" s="14"/>
      <c r="B1320" s="14"/>
      <c r="C1320" s="15"/>
      <c r="D1320" s="14"/>
      <c r="E1320" s="14"/>
      <c r="F1320" s="14"/>
      <c r="G1320" s="14"/>
      <c r="H1320" s="9" t="str">
        <f aca="false">IF($A1320="","",IF(COUNTIF($A$2:$A$3001,$A1320)&gt;1,"DUPLICATE",""))</f>
        <v/>
      </c>
    </row>
    <row r="1321" customFormat="false" ht="15" hidden="false" customHeight="false" outlineLevel="0" collapsed="false">
      <c r="A1321" s="14"/>
      <c r="B1321" s="14"/>
      <c r="C1321" s="15"/>
      <c r="D1321" s="14"/>
      <c r="E1321" s="14"/>
      <c r="F1321" s="14"/>
      <c r="G1321" s="14"/>
      <c r="H1321" s="9" t="str">
        <f aca="false">IF($A1321="","",IF(COUNTIF($A$2:$A$3001,$A1321)&gt;1,"DUPLICATE",""))</f>
        <v/>
      </c>
    </row>
    <row r="1322" customFormat="false" ht="15" hidden="false" customHeight="false" outlineLevel="0" collapsed="false">
      <c r="A1322" s="14"/>
      <c r="B1322" s="14"/>
      <c r="C1322" s="15"/>
      <c r="D1322" s="14"/>
      <c r="E1322" s="14"/>
      <c r="F1322" s="14"/>
      <c r="G1322" s="14"/>
      <c r="H1322" s="9" t="str">
        <f aca="false">IF($A1322="","",IF(COUNTIF($A$2:$A$3001,$A1322)&gt;1,"DUPLICATE",""))</f>
        <v/>
      </c>
    </row>
    <row r="1323" customFormat="false" ht="15" hidden="false" customHeight="false" outlineLevel="0" collapsed="false">
      <c r="A1323" s="14"/>
      <c r="B1323" s="14"/>
      <c r="C1323" s="15"/>
      <c r="D1323" s="14"/>
      <c r="E1323" s="14"/>
      <c r="F1323" s="14"/>
      <c r="G1323" s="14"/>
      <c r="H1323" s="9" t="str">
        <f aca="false">IF($A1323="","",IF(COUNTIF($A$2:$A$3001,$A1323)&gt;1,"DUPLICATE",""))</f>
        <v/>
      </c>
    </row>
    <row r="1324" customFormat="false" ht="15" hidden="false" customHeight="false" outlineLevel="0" collapsed="false">
      <c r="A1324" s="14"/>
      <c r="B1324" s="14"/>
      <c r="C1324" s="15"/>
      <c r="D1324" s="14"/>
      <c r="E1324" s="14"/>
      <c r="F1324" s="14"/>
      <c r="G1324" s="14"/>
      <c r="H1324" s="9" t="str">
        <f aca="false">IF($A1324="","",IF(COUNTIF($A$2:$A$3001,$A1324)&gt;1,"DUPLICATE",""))</f>
        <v/>
      </c>
    </row>
    <row r="1325" customFormat="false" ht="15" hidden="false" customHeight="false" outlineLevel="0" collapsed="false">
      <c r="A1325" s="14"/>
      <c r="B1325" s="14"/>
      <c r="C1325" s="15"/>
      <c r="D1325" s="14"/>
      <c r="E1325" s="14"/>
      <c r="F1325" s="14"/>
      <c r="G1325" s="14"/>
      <c r="H1325" s="9" t="str">
        <f aca="false">IF($A1325="","",IF(COUNTIF($A$2:$A$3001,$A1325)&gt;1,"DUPLICATE",""))</f>
        <v/>
      </c>
    </row>
    <row r="1326" customFormat="false" ht="15" hidden="false" customHeight="false" outlineLevel="0" collapsed="false">
      <c r="A1326" s="14"/>
      <c r="B1326" s="14"/>
      <c r="C1326" s="15"/>
      <c r="D1326" s="14"/>
      <c r="E1326" s="14"/>
      <c r="F1326" s="14"/>
      <c r="G1326" s="14"/>
      <c r="H1326" s="9" t="str">
        <f aca="false">IF($A1326="","",IF(COUNTIF($A$2:$A$3001,$A1326)&gt;1,"DUPLICATE",""))</f>
        <v/>
      </c>
    </row>
    <row r="1327" customFormat="false" ht="15" hidden="false" customHeight="false" outlineLevel="0" collapsed="false">
      <c r="A1327" s="14"/>
      <c r="B1327" s="14"/>
      <c r="C1327" s="15"/>
      <c r="D1327" s="14"/>
      <c r="E1327" s="14"/>
      <c r="F1327" s="14"/>
      <c r="G1327" s="14"/>
      <c r="H1327" s="9" t="str">
        <f aca="false">IF($A1327="","",IF(COUNTIF($A$2:$A$3001,$A1327)&gt;1,"DUPLICATE",""))</f>
        <v/>
      </c>
    </row>
    <row r="1328" customFormat="false" ht="15" hidden="false" customHeight="false" outlineLevel="0" collapsed="false">
      <c r="A1328" s="14"/>
      <c r="B1328" s="14"/>
      <c r="C1328" s="15"/>
      <c r="D1328" s="14"/>
      <c r="E1328" s="14"/>
      <c r="F1328" s="14"/>
      <c r="G1328" s="14"/>
      <c r="H1328" s="9" t="str">
        <f aca="false">IF($A1328="","",IF(COUNTIF($A$2:$A$3001,$A1328)&gt;1,"DUPLICATE",""))</f>
        <v/>
      </c>
    </row>
    <row r="1329" customFormat="false" ht="15" hidden="false" customHeight="false" outlineLevel="0" collapsed="false">
      <c r="A1329" s="14"/>
      <c r="B1329" s="14"/>
      <c r="C1329" s="15"/>
      <c r="D1329" s="14"/>
      <c r="E1329" s="14"/>
      <c r="F1329" s="14"/>
      <c r="G1329" s="14"/>
      <c r="H1329" s="9" t="str">
        <f aca="false">IF($A1329="","",IF(COUNTIF($A$2:$A$3001,$A1329)&gt;1,"DUPLICATE",""))</f>
        <v/>
      </c>
    </row>
    <row r="1330" customFormat="false" ht="15" hidden="false" customHeight="false" outlineLevel="0" collapsed="false">
      <c r="A1330" s="14"/>
      <c r="B1330" s="14"/>
      <c r="C1330" s="15"/>
      <c r="D1330" s="14"/>
      <c r="E1330" s="14"/>
      <c r="F1330" s="14"/>
      <c r="G1330" s="14"/>
      <c r="H1330" s="9" t="str">
        <f aca="false">IF($A1330="","",IF(COUNTIF($A$2:$A$3001,$A1330)&gt;1,"DUPLICATE",""))</f>
        <v/>
      </c>
    </row>
    <row r="1331" customFormat="false" ht="15" hidden="false" customHeight="false" outlineLevel="0" collapsed="false">
      <c r="A1331" s="14"/>
      <c r="B1331" s="14"/>
      <c r="C1331" s="15"/>
      <c r="D1331" s="14"/>
      <c r="E1331" s="14"/>
      <c r="F1331" s="14"/>
      <c r="G1331" s="14"/>
      <c r="H1331" s="9" t="str">
        <f aca="false">IF($A1331="","",IF(COUNTIF($A$2:$A$3001,$A1331)&gt;1,"DUPLICATE",""))</f>
        <v/>
      </c>
    </row>
    <row r="1332" customFormat="false" ht="15" hidden="false" customHeight="false" outlineLevel="0" collapsed="false">
      <c r="A1332" s="14"/>
      <c r="B1332" s="14"/>
      <c r="C1332" s="15"/>
      <c r="D1332" s="14"/>
      <c r="E1332" s="14"/>
      <c r="F1332" s="14"/>
      <c r="G1332" s="14"/>
      <c r="H1332" s="9" t="str">
        <f aca="false">IF($A1332="","",IF(COUNTIF($A$2:$A$3001,$A1332)&gt;1,"DUPLICATE",""))</f>
        <v/>
      </c>
    </row>
    <row r="1333" customFormat="false" ht="15" hidden="false" customHeight="false" outlineLevel="0" collapsed="false">
      <c r="A1333" s="14"/>
      <c r="B1333" s="14"/>
      <c r="C1333" s="15"/>
      <c r="D1333" s="14"/>
      <c r="E1333" s="14"/>
      <c r="F1333" s="14"/>
      <c r="G1333" s="14"/>
      <c r="H1333" s="9" t="str">
        <f aca="false">IF($A1333="","",IF(COUNTIF($A$2:$A$3001,$A1333)&gt;1,"DUPLICATE",""))</f>
        <v/>
      </c>
    </row>
    <row r="1334" customFormat="false" ht="15" hidden="false" customHeight="false" outlineLevel="0" collapsed="false">
      <c r="A1334" s="14"/>
      <c r="B1334" s="14"/>
      <c r="C1334" s="15"/>
      <c r="D1334" s="14"/>
      <c r="E1334" s="14"/>
      <c r="F1334" s="14"/>
      <c r="G1334" s="14"/>
      <c r="H1334" s="9" t="str">
        <f aca="false">IF($A1334="","",IF(COUNTIF($A$2:$A$3001,$A1334)&gt;1,"DUPLICATE",""))</f>
        <v/>
      </c>
    </row>
    <row r="1335" customFormat="false" ht="15" hidden="false" customHeight="false" outlineLevel="0" collapsed="false">
      <c r="A1335" s="14"/>
      <c r="B1335" s="14"/>
      <c r="C1335" s="15"/>
      <c r="D1335" s="14"/>
      <c r="E1335" s="14"/>
      <c r="F1335" s="14"/>
      <c r="G1335" s="14"/>
      <c r="H1335" s="9" t="str">
        <f aca="false">IF($A1335="","",IF(COUNTIF($A$2:$A$3001,$A1335)&gt;1,"DUPLICATE",""))</f>
        <v/>
      </c>
    </row>
    <row r="1336" customFormat="false" ht="15" hidden="false" customHeight="false" outlineLevel="0" collapsed="false">
      <c r="A1336" s="14"/>
      <c r="B1336" s="14"/>
      <c r="C1336" s="15"/>
      <c r="D1336" s="14"/>
      <c r="E1336" s="14"/>
      <c r="F1336" s="14"/>
      <c r="G1336" s="14"/>
      <c r="H1336" s="9" t="str">
        <f aca="false">IF($A1336="","",IF(COUNTIF($A$2:$A$3001,$A1336)&gt;1,"DUPLICATE",""))</f>
        <v/>
      </c>
    </row>
    <row r="1337" customFormat="false" ht="15" hidden="false" customHeight="false" outlineLevel="0" collapsed="false">
      <c r="A1337" s="14"/>
      <c r="B1337" s="14"/>
      <c r="C1337" s="15"/>
      <c r="D1337" s="14"/>
      <c r="E1337" s="14"/>
      <c r="F1337" s="14"/>
      <c r="G1337" s="14"/>
      <c r="H1337" s="9" t="str">
        <f aca="false">IF($A1337="","",IF(COUNTIF($A$2:$A$3001,$A1337)&gt;1,"DUPLICATE",""))</f>
        <v/>
      </c>
    </row>
    <row r="1338" customFormat="false" ht="15" hidden="false" customHeight="false" outlineLevel="0" collapsed="false">
      <c r="A1338" s="14"/>
      <c r="B1338" s="14"/>
      <c r="C1338" s="15"/>
      <c r="D1338" s="14"/>
      <c r="E1338" s="14"/>
      <c r="F1338" s="14"/>
      <c r="G1338" s="14"/>
      <c r="H1338" s="9" t="str">
        <f aca="false">IF($A1338="","",IF(COUNTIF($A$2:$A$3001,$A1338)&gt;1,"DUPLICATE",""))</f>
        <v/>
      </c>
    </row>
    <row r="1339" customFormat="false" ht="15" hidden="false" customHeight="false" outlineLevel="0" collapsed="false">
      <c r="A1339" s="14"/>
      <c r="B1339" s="14"/>
      <c r="C1339" s="15"/>
      <c r="D1339" s="14"/>
      <c r="E1339" s="14"/>
      <c r="F1339" s="14"/>
      <c r="G1339" s="14"/>
      <c r="H1339" s="9" t="str">
        <f aca="false">IF($A1339="","",IF(COUNTIF($A$2:$A$3001,$A1339)&gt;1,"DUPLICATE",""))</f>
        <v/>
      </c>
    </row>
    <row r="1340" customFormat="false" ht="15" hidden="false" customHeight="false" outlineLevel="0" collapsed="false">
      <c r="A1340" s="14"/>
      <c r="B1340" s="14"/>
      <c r="C1340" s="15"/>
      <c r="D1340" s="14"/>
      <c r="E1340" s="14"/>
      <c r="F1340" s="14"/>
      <c r="G1340" s="14"/>
      <c r="H1340" s="9" t="str">
        <f aca="false">IF($A1340="","",IF(COUNTIF($A$2:$A$3001,$A1340)&gt;1,"DUPLICATE",""))</f>
        <v/>
      </c>
    </row>
    <row r="1341" customFormat="false" ht="15" hidden="false" customHeight="false" outlineLevel="0" collapsed="false">
      <c r="A1341" s="14"/>
      <c r="B1341" s="14"/>
      <c r="C1341" s="15"/>
      <c r="D1341" s="14"/>
      <c r="E1341" s="14"/>
      <c r="F1341" s="14"/>
      <c r="G1341" s="14"/>
      <c r="H1341" s="9" t="str">
        <f aca="false">IF($A1341="","",IF(COUNTIF($A$2:$A$3001,$A1341)&gt;1,"DUPLICATE",""))</f>
        <v/>
      </c>
    </row>
    <row r="1342" customFormat="false" ht="15" hidden="false" customHeight="false" outlineLevel="0" collapsed="false">
      <c r="A1342" s="14"/>
      <c r="B1342" s="14"/>
      <c r="C1342" s="15"/>
      <c r="D1342" s="14"/>
      <c r="E1342" s="14"/>
      <c r="F1342" s="14"/>
      <c r="G1342" s="14"/>
      <c r="H1342" s="9" t="str">
        <f aca="false">IF($A1342="","",IF(COUNTIF($A$2:$A$3001,$A1342)&gt;1,"DUPLICATE",""))</f>
        <v/>
      </c>
    </row>
    <row r="1343" customFormat="false" ht="15" hidden="false" customHeight="false" outlineLevel="0" collapsed="false">
      <c r="A1343" s="14"/>
      <c r="B1343" s="14"/>
      <c r="C1343" s="15"/>
      <c r="D1343" s="14"/>
      <c r="E1343" s="14"/>
      <c r="F1343" s="14"/>
      <c r="G1343" s="14"/>
      <c r="H1343" s="9" t="str">
        <f aca="false">IF($A1343="","",IF(COUNTIF($A$2:$A$3001,$A1343)&gt;1,"DUPLICATE",""))</f>
        <v/>
      </c>
    </row>
    <row r="1344" customFormat="false" ht="15" hidden="false" customHeight="false" outlineLevel="0" collapsed="false">
      <c r="A1344" s="14"/>
      <c r="B1344" s="14"/>
      <c r="C1344" s="15"/>
      <c r="D1344" s="14"/>
      <c r="E1344" s="14"/>
      <c r="F1344" s="14"/>
      <c r="G1344" s="14"/>
      <c r="H1344" s="9" t="str">
        <f aca="false">IF($A1344="","",IF(COUNTIF($A$2:$A$3001,$A1344)&gt;1,"DUPLICATE",""))</f>
        <v/>
      </c>
    </row>
    <row r="1345" customFormat="false" ht="15" hidden="false" customHeight="false" outlineLevel="0" collapsed="false">
      <c r="A1345" s="14"/>
      <c r="B1345" s="14"/>
      <c r="C1345" s="15"/>
      <c r="D1345" s="14"/>
      <c r="E1345" s="14"/>
      <c r="F1345" s="14"/>
      <c r="G1345" s="14"/>
      <c r="H1345" s="9" t="str">
        <f aca="false">IF($A1345="","",IF(COUNTIF($A$2:$A$3001,$A1345)&gt;1,"DUPLICATE",""))</f>
        <v/>
      </c>
    </row>
    <row r="1346" customFormat="false" ht="15" hidden="false" customHeight="false" outlineLevel="0" collapsed="false">
      <c r="A1346" s="14"/>
      <c r="B1346" s="14"/>
      <c r="C1346" s="15"/>
      <c r="D1346" s="14"/>
      <c r="E1346" s="14"/>
      <c r="F1346" s="14"/>
      <c r="G1346" s="14"/>
      <c r="H1346" s="9" t="str">
        <f aca="false">IF($A1346="","",IF(COUNTIF($A$2:$A$3001,$A1346)&gt;1,"DUPLICATE",""))</f>
        <v/>
      </c>
    </row>
    <row r="1347" customFormat="false" ht="15" hidden="false" customHeight="false" outlineLevel="0" collapsed="false">
      <c r="A1347" s="14"/>
      <c r="B1347" s="14"/>
      <c r="C1347" s="15"/>
      <c r="D1347" s="14"/>
      <c r="E1347" s="14"/>
      <c r="F1347" s="14"/>
      <c r="G1347" s="14"/>
      <c r="H1347" s="9" t="str">
        <f aca="false">IF($A1347="","",IF(COUNTIF($A$2:$A$3001,$A1347)&gt;1,"DUPLICATE",""))</f>
        <v/>
      </c>
    </row>
    <row r="1348" customFormat="false" ht="15" hidden="false" customHeight="false" outlineLevel="0" collapsed="false">
      <c r="A1348" s="14"/>
      <c r="B1348" s="14"/>
      <c r="C1348" s="15"/>
      <c r="D1348" s="14"/>
      <c r="E1348" s="14"/>
      <c r="F1348" s="14"/>
      <c r="G1348" s="14"/>
      <c r="H1348" s="9" t="str">
        <f aca="false">IF($A1348="","",IF(COUNTIF($A$2:$A$3001,$A1348)&gt;1,"DUPLICATE",""))</f>
        <v/>
      </c>
    </row>
    <row r="1349" customFormat="false" ht="15" hidden="false" customHeight="false" outlineLevel="0" collapsed="false">
      <c r="A1349" s="14"/>
      <c r="B1349" s="14"/>
      <c r="C1349" s="15"/>
      <c r="D1349" s="14"/>
      <c r="E1349" s="14"/>
      <c r="F1349" s="14"/>
      <c r="G1349" s="14"/>
      <c r="H1349" s="9" t="str">
        <f aca="false">IF($A1349="","",IF(COUNTIF($A$2:$A$3001,$A1349)&gt;1,"DUPLICATE",""))</f>
        <v/>
      </c>
    </row>
    <row r="1350" customFormat="false" ht="15" hidden="false" customHeight="false" outlineLevel="0" collapsed="false">
      <c r="A1350" s="14"/>
      <c r="B1350" s="14"/>
      <c r="C1350" s="15"/>
      <c r="D1350" s="14"/>
      <c r="E1350" s="14"/>
      <c r="F1350" s="14"/>
      <c r="G1350" s="14"/>
      <c r="H1350" s="9" t="str">
        <f aca="false">IF($A1350="","",IF(COUNTIF($A$2:$A$3001,$A1350)&gt;1,"DUPLICATE",""))</f>
        <v/>
      </c>
    </row>
    <row r="1351" customFormat="false" ht="15" hidden="false" customHeight="false" outlineLevel="0" collapsed="false">
      <c r="A1351" s="14"/>
      <c r="B1351" s="14"/>
      <c r="C1351" s="15"/>
      <c r="D1351" s="14"/>
      <c r="E1351" s="14"/>
      <c r="F1351" s="14"/>
      <c r="G1351" s="14"/>
      <c r="H1351" s="9" t="str">
        <f aca="false">IF($A1351="","",IF(COUNTIF($A$2:$A$3001,$A1351)&gt;1,"DUPLICATE",""))</f>
        <v/>
      </c>
    </row>
    <row r="1352" customFormat="false" ht="15" hidden="false" customHeight="false" outlineLevel="0" collapsed="false">
      <c r="A1352" s="14"/>
      <c r="B1352" s="14"/>
      <c r="C1352" s="15"/>
      <c r="D1352" s="14"/>
      <c r="E1352" s="14"/>
      <c r="F1352" s="14"/>
      <c r="G1352" s="14"/>
      <c r="H1352" s="9" t="str">
        <f aca="false">IF($A1352="","",IF(COUNTIF($A$2:$A$3001,$A1352)&gt;1,"DUPLICATE",""))</f>
        <v/>
      </c>
    </row>
    <row r="1353" customFormat="false" ht="15" hidden="false" customHeight="false" outlineLevel="0" collapsed="false">
      <c r="A1353" s="14"/>
      <c r="B1353" s="14"/>
      <c r="C1353" s="15"/>
      <c r="D1353" s="14"/>
      <c r="E1353" s="14"/>
      <c r="F1353" s="14"/>
      <c r="G1353" s="14"/>
      <c r="H1353" s="9" t="str">
        <f aca="false">IF($A1353="","",IF(COUNTIF($A$2:$A$3001,$A1353)&gt;1,"DUPLICATE",""))</f>
        <v/>
      </c>
    </row>
    <row r="1354" customFormat="false" ht="15" hidden="false" customHeight="false" outlineLevel="0" collapsed="false">
      <c r="A1354" s="14"/>
      <c r="B1354" s="14"/>
      <c r="C1354" s="15"/>
      <c r="D1354" s="14"/>
      <c r="E1354" s="14"/>
      <c r="F1354" s="14"/>
      <c r="G1354" s="14"/>
      <c r="H1354" s="9" t="str">
        <f aca="false">IF($A1354="","",IF(COUNTIF($A$2:$A$3001,$A1354)&gt;1,"DUPLICATE",""))</f>
        <v/>
      </c>
    </row>
    <row r="1355" customFormat="false" ht="15" hidden="false" customHeight="false" outlineLevel="0" collapsed="false">
      <c r="A1355" s="14"/>
      <c r="B1355" s="14"/>
      <c r="C1355" s="15"/>
      <c r="D1355" s="14"/>
      <c r="E1355" s="14"/>
      <c r="F1355" s="14"/>
      <c r="G1355" s="14"/>
      <c r="H1355" s="9" t="str">
        <f aca="false">IF($A1355="","",IF(COUNTIF($A$2:$A$3001,$A1355)&gt;1,"DUPLICATE",""))</f>
        <v/>
      </c>
    </row>
    <row r="1356" customFormat="false" ht="15" hidden="false" customHeight="false" outlineLevel="0" collapsed="false">
      <c r="A1356" s="14"/>
      <c r="B1356" s="14"/>
      <c r="C1356" s="15"/>
      <c r="D1356" s="14"/>
      <c r="E1356" s="14"/>
      <c r="F1356" s="14"/>
      <c r="G1356" s="14"/>
      <c r="H1356" s="9" t="str">
        <f aca="false">IF($A1356="","",IF(COUNTIF($A$2:$A$3001,$A1356)&gt;1,"DUPLICATE",""))</f>
        <v/>
      </c>
    </row>
    <row r="1357" customFormat="false" ht="15" hidden="false" customHeight="false" outlineLevel="0" collapsed="false">
      <c r="A1357" s="14"/>
      <c r="B1357" s="14"/>
      <c r="C1357" s="15"/>
      <c r="D1357" s="14"/>
      <c r="E1357" s="14"/>
      <c r="F1357" s="14"/>
      <c r="G1357" s="14"/>
      <c r="H1357" s="9" t="str">
        <f aca="false">IF($A1357="","",IF(COUNTIF($A$2:$A$3001,$A1357)&gt;1,"DUPLICATE",""))</f>
        <v/>
      </c>
    </row>
    <row r="1358" customFormat="false" ht="15" hidden="false" customHeight="false" outlineLevel="0" collapsed="false">
      <c r="A1358" s="14"/>
      <c r="B1358" s="14"/>
      <c r="C1358" s="15"/>
      <c r="D1358" s="14"/>
      <c r="E1358" s="14"/>
      <c r="F1358" s="14"/>
      <c r="G1358" s="14"/>
      <c r="H1358" s="9" t="str">
        <f aca="false">IF($A1358="","",IF(COUNTIF($A$2:$A$3001,$A1358)&gt;1,"DUPLICATE",""))</f>
        <v/>
      </c>
    </row>
    <row r="1359" customFormat="false" ht="15" hidden="false" customHeight="false" outlineLevel="0" collapsed="false">
      <c r="A1359" s="14"/>
      <c r="B1359" s="14"/>
      <c r="C1359" s="15"/>
      <c r="D1359" s="14"/>
      <c r="E1359" s="14"/>
      <c r="F1359" s="14"/>
      <c r="G1359" s="14"/>
      <c r="H1359" s="9" t="str">
        <f aca="false">IF($A1359="","",IF(COUNTIF($A$2:$A$3001,$A1359)&gt;1,"DUPLICATE",""))</f>
        <v/>
      </c>
    </row>
    <row r="1360" customFormat="false" ht="15" hidden="false" customHeight="false" outlineLevel="0" collapsed="false">
      <c r="A1360" s="14"/>
      <c r="B1360" s="14"/>
      <c r="C1360" s="15"/>
      <c r="D1360" s="14"/>
      <c r="E1360" s="14"/>
      <c r="F1360" s="14"/>
      <c r="G1360" s="14"/>
      <c r="H1360" s="9" t="str">
        <f aca="false">IF($A1360="","",IF(COUNTIF($A$2:$A$3001,$A1360)&gt;1,"DUPLICATE",""))</f>
        <v/>
      </c>
    </row>
    <row r="1361" customFormat="false" ht="15" hidden="false" customHeight="false" outlineLevel="0" collapsed="false">
      <c r="A1361" s="14"/>
      <c r="B1361" s="14"/>
      <c r="C1361" s="15"/>
      <c r="D1361" s="14"/>
      <c r="E1361" s="14"/>
      <c r="F1361" s="14"/>
      <c r="G1361" s="14"/>
      <c r="H1361" s="9" t="str">
        <f aca="false">IF($A1361="","",IF(COUNTIF($A$2:$A$3001,$A1361)&gt;1,"DUPLICATE",""))</f>
        <v/>
      </c>
    </row>
    <row r="1362" customFormat="false" ht="15" hidden="false" customHeight="false" outlineLevel="0" collapsed="false">
      <c r="A1362" s="14"/>
      <c r="B1362" s="14"/>
      <c r="C1362" s="15"/>
      <c r="D1362" s="14"/>
      <c r="E1362" s="14"/>
      <c r="F1362" s="14"/>
      <c r="G1362" s="14"/>
      <c r="H1362" s="9" t="str">
        <f aca="false">IF($A1362="","",IF(COUNTIF($A$2:$A$3001,$A1362)&gt;1,"DUPLICATE",""))</f>
        <v/>
      </c>
    </row>
    <row r="1363" customFormat="false" ht="15" hidden="false" customHeight="false" outlineLevel="0" collapsed="false">
      <c r="A1363" s="14"/>
      <c r="B1363" s="14"/>
      <c r="C1363" s="15"/>
      <c r="D1363" s="14"/>
      <c r="E1363" s="14"/>
      <c r="F1363" s="14"/>
      <c r="G1363" s="14"/>
      <c r="H1363" s="9" t="str">
        <f aca="false">IF($A1363="","",IF(COUNTIF($A$2:$A$3001,$A1363)&gt;1,"DUPLICATE",""))</f>
        <v/>
      </c>
    </row>
    <row r="1364" customFormat="false" ht="15" hidden="false" customHeight="false" outlineLevel="0" collapsed="false">
      <c r="A1364" s="14"/>
      <c r="B1364" s="14"/>
      <c r="C1364" s="15"/>
      <c r="D1364" s="14"/>
      <c r="E1364" s="14"/>
      <c r="F1364" s="14"/>
      <c r="G1364" s="14"/>
      <c r="H1364" s="9" t="str">
        <f aca="false">IF($A1364="","",IF(COUNTIF($A$2:$A$3001,$A1364)&gt;1,"DUPLICATE",""))</f>
        <v/>
      </c>
    </row>
    <row r="1365" customFormat="false" ht="15" hidden="false" customHeight="false" outlineLevel="0" collapsed="false">
      <c r="A1365" s="14"/>
      <c r="B1365" s="14"/>
      <c r="C1365" s="15"/>
      <c r="D1365" s="14"/>
      <c r="E1365" s="14"/>
      <c r="F1365" s="14"/>
      <c r="G1365" s="14"/>
      <c r="H1365" s="9" t="str">
        <f aca="false">IF($A1365="","",IF(COUNTIF($A$2:$A$3001,$A1365)&gt;1,"DUPLICATE",""))</f>
        <v/>
      </c>
    </row>
    <row r="1366" customFormat="false" ht="15" hidden="false" customHeight="false" outlineLevel="0" collapsed="false">
      <c r="A1366" s="14"/>
      <c r="B1366" s="14"/>
      <c r="C1366" s="15"/>
      <c r="D1366" s="14"/>
      <c r="E1366" s="14"/>
      <c r="F1366" s="14"/>
      <c r="G1366" s="14"/>
      <c r="H1366" s="9" t="str">
        <f aca="false">IF($A1366="","",IF(COUNTIF($A$2:$A$3001,$A1366)&gt;1,"DUPLICATE",""))</f>
        <v/>
      </c>
    </row>
    <row r="1367" customFormat="false" ht="15" hidden="false" customHeight="false" outlineLevel="0" collapsed="false">
      <c r="A1367" s="14"/>
      <c r="B1367" s="14"/>
      <c r="C1367" s="15"/>
      <c r="D1367" s="14"/>
      <c r="E1367" s="14"/>
      <c r="F1367" s="14"/>
      <c r="G1367" s="14"/>
      <c r="H1367" s="9" t="str">
        <f aca="false">IF($A1367="","",IF(COUNTIF($A$2:$A$3001,$A1367)&gt;1,"DUPLICATE",""))</f>
        <v/>
      </c>
    </row>
    <row r="1368" customFormat="false" ht="15" hidden="false" customHeight="false" outlineLevel="0" collapsed="false">
      <c r="A1368" s="14"/>
      <c r="B1368" s="14"/>
      <c r="C1368" s="15"/>
      <c r="D1368" s="14"/>
      <c r="E1368" s="14"/>
      <c r="F1368" s="14"/>
      <c r="G1368" s="14"/>
      <c r="H1368" s="9" t="str">
        <f aca="false">IF($A1368="","",IF(COUNTIF($A$2:$A$3001,$A1368)&gt;1,"DUPLICATE",""))</f>
        <v/>
      </c>
    </row>
    <row r="1369" customFormat="false" ht="15" hidden="false" customHeight="false" outlineLevel="0" collapsed="false">
      <c r="A1369" s="14"/>
      <c r="B1369" s="14"/>
      <c r="C1369" s="15"/>
      <c r="D1369" s="14"/>
      <c r="E1369" s="14"/>
      <c r="F1369" s="14"/>
      <c r="G1369" s="14"/>
      <c r="H1369" s="9" t="str">
        <f aca="false">IF($A1369="","",IF(COUNTIF($A$2:$A$3001,$A1369)&gt;1,"DUPLICATE",""))</f>
        <v/>
      </c>
    </row>
    <row r="1370" customFormat="false" ht="15" hidden="false" customHeight="false" outlineLevel="0" collapsed="false">
      <c r="A1370" s="14"/>
      <c r="B1370" s="14"/>
      <c r="C1370" s="15"/>
      <c r="D1370" s="14"/>
      <c r="E1370" s="14"/>
      <c r="F1370" s="14"/>
      <c r="G1370" s="14"/>
      <c r="H1370" s="9" t="str">
        <f aca="false">IF($A1370="","",IF(COUNTIF($A$2:$A$3001,$A1370)&gt;1,"DUPLICATE",""))</f>
        <v/>
      </c>
    </row>
    <row r="1371" customFormat="false" ht="15" hidden="false" customHeight="false" outlineLevel="0" collapsed="false">
      <c r="A1371" s="14"/>
      <c r="B1371" s="14"/>
      <c r="C1371" s="15"/>
      <c r="D1371" s="14"/>
      <c r="E1371" s="14"/>
      <c r="F1371" s="14"/>
      <c r="G1371" s="14"/>
      <c r="H1371" s="9" t="str">
        <f aca="false">IF($A1371="","",IF(COUNTIF($A$2:$A$3001,$A1371)&gt;1,"DUPLICATE",""))</f>
        <v/>
      </c>
    </row>
    <row r="1372" customFormat="false" ht="15" hidden="false" customHeight="false" outlineLevel="0" collapsed="false">
      <c r="A1372" s="14"/>
      <c r="B1372" s="14"/>
      <c r="C1372" s="15"/>
      <c r="D1372" s="14"/>
      <c r="E1372" s="14"/>
      <c r="F1372" s="14"/>
      <c r="G1372" s="14"/>
      <c r="H1372" s="9" t="str">
        <f aca="false">IF($A1372="","",IF(COUNTIF($A$2:$A$3001,$A1372)&gt;1,"DUPLICATE",""))</f>
        <v/>
      </c>
    </row>
    <row r="1373" customFormat="false" ht="15" hidden="false" customHeight="false" outlineLevel="0" collapsed="false">
      <c r="A1373" s="14"/>
      <c r="B1373" s="14"/>
      <c r="C1373" s="15"/>
      <c r="D1373" s="14"/>
      <c r="E1373" s="14"/>
      <c r="F1373" s="14"/>
      <c r="G1373" s="14"/>
      <c r="H1373" s="9" t="str">
        <f aca="false">IF($A1373="","",IF(COUNTIF($A$2:$A$3001,$A1373)&gt;1,"DUPLICATE",""))</f>
        <v/>
      </c>
    </row>
    <row r="1374" customFormat="false" ht="15" hidden="false" customHeight="false" outlineLevel="0" collapsed="false">
      <c r="A1374" s="14"/>
      <c r="B1374" s="14"/>
      <c r="C1374" s="15"/>
      <c r="D1374" s="14"/>
      <c r="E1374" s="14"/>
      <c r="F1374" s="14"/>
      <c r="G1374" s="14"/>
      <c r="H1374" s="9" t="str">
        <f aca="false">IF($A1374="","",IF(COUNTIF($A$2:$A$3001,$A1374)&gt;1,"DUPLICATE",""))</f>
        <v/>
      </c>
    </row>
    <row r="1375" customFormat="false" ht="15" hidden="false" customHeight="false" outlineLevel="0" collapsed="false">
      <c r="A1375" s="14"/>
      <c r="B1375" s="14"/>
      <c r="C1375" s="15"/>
      <c r="D1375" s="14"/>
      <c r="E1375" s="14"/>
      <c r="F1375" s="14"/>
      <c r="G1375" s="14"/>
      <c r="H1375" s="9" t="str">
        <f aca="false">IF($A1375="","",IF(COUNTIF($A$2:$A$3001,$A1375)&gt;1,"DUPLICATE",""))</f>
        <v/>
      </c>
    </row>
    <row r="1376" customFormat="false" ht="15" hidden="false" customHeight="false" outlineLevel="0" collapsed="false">
      <c r="A1376" s="14"/>
      <c r="B1376" s="14"/>
      <c r="C1376" s="15"/>
      <c r="D1376" s="14"/>
      <c r="E1376" s="14"/>
      <c r="F1376" s="14"/>
      <c r="G1376" s="14"/>
      <c r="H1376" s="9" t="str">
        <f aca="false">IF($A1376="","",IF(COUNTIF($A$2:$A$3001,$A1376)&gt;1,"DUPLICATE",""))</f>
        <v/>
      </c>
    </row>
    <row r="1377" customFormat="false" ht="15" hidden="false" customHeight="false" outlineLevel="0" collapsed="false">
      <c r="A1377" s="14"/>
      <c r="B1377" s="14"/>
      <c r="C1377" s="15"/>
      <c r="D1377" s="14"/>
      <c r="E1377" s="14"/>
      <c r="F1377" s="14"/>
      <c r="G1377" s="14"/>
      <c r="H1377" s="9" t="str">
        <f aca="false">IF($A1377="","",IF(COUNTIF($A$2:$A$3001,$A1377)&gt;1,"DUPLICATE",""))</f>
        <v/>
      </c>
    </row>
    <row r="1378" customFormat="false" ht="15" hidden="false" customHeight="false" outlineLevel="0" collapsed="false">
      <c r="A1378" s="14"/>
      <c r="B1378" s="14"/>
      <c r="C1378" s="15"/>
      <c r="D1378" s="14"/>
      <c r="E1378" s="14"/>
      <c r="F1378" s="14"/>
      <c r="G1378" s="14"/>
      <c r="H1378" s="9" t="str">
        <f aca="false">IF($A1378="","",IF(COUNTIF($A$2:$A$3001,$A1378)&gt;1,"DUPLICATE",""))</f>
        <v/>
      </c>
    </row>
    <row r="1379" customFormat="false" ht="15" hidden="false" customHeight="false" outlineLevel="0" collapsed="false">
      <c r="A1379" s="14"/>
      <c r="B1379" s="14"/>
      <c r="C1379" s="15"/>
      <c r="D1379" s="14"/>
      <c r="E1379" s="14"/>
      <c r="F1379" s="14"/>
      <c r="G1379" s="14"/>
      <c r="H1379" s="9" t="str">
        <f aca="false">IF($A1379="","",IF(COUNTIF($A$2:$A$3001,$A1379)&gt;1,"DUPLICATE",""))</f>
        <v/>
      </c>
    </row>
    <row r="1380" customFormat="false" ht="15" hidden="false" customHeight="false" outlineLevel="0" collapsed="false">
      <c r="A1380" s="14"/>
      <c r="B1380" s="14"/>
      <c r="C1380" s="15"/>
      <c r="D1380" s="14"/>
      <c r="E1380" s="14"/>
      <c r="F1380" s="14"/>
      <c r="G1380" s="14"/>
      <c r="H1380" s="9" t="str">
        <f aca="false">IF($A1380="","",IF(COUNTIF($A$2:$A$3001,$A1380)&gt;1,"DUPLICATE",""))</f>
        <v/>
      </c>
    </row>
    <row r="1381" customFormat="false" ht="15" hidden="false" customHeight="false" outlineLevel="0" collapsed="false">
      <c r="A1381" s="14"/>
      <c r="B1381" s="14"/>
      <c r="C1381" s="15"/>
      <c r="D1381" s="14"/>
      <c r="E1381" s="14"/>
      <c r="F1381" s="14"/>
      <c r="G1381" s="14"/>
      <c r="H1381" s="9" t="str">
        <f aca="false">IF($A1381="","",IF(COUNTIF($A$2:$A$3001,$A1381)&gt;1,"DUPLICATE",""))</f>
        <v/>
      </c>
    </row>
    <row r="1382" customFormat="false" ht="15" hidden="false" customHeight="false" outlineLevel="0" collapsed="false">
      <c r="A1382" s="14"/>
      <c r="B1382" s="14"/>
      <c r="C1382" s="15"/>
      <c r="D1382" s="14"/>
      <c r="E1382" s="14"/>
      <c r="F1382" s="14"/>
      <c r="G1382" s="14"/>
      <c r="H1382" s="9" t="str">
        <f aca="false">IF($A1382="","",IF(COUNTIF($A$2:$A$3001,$A1382)&gt;1,"DUPLICATE",""))</f>
        <v/>
      </c>
    </row>
    <row r="1383" customFormat="false" ht="15" hidden="false" customHeight="false" outlineLevel="0" collapsed="false">
      <c r="A1383" s="14"/>
      <c r="B1383" s="14"/>
      <c r="C1383" s="15"/>
      <c r="D1383" s="14"/>
      <c r="E1383" s="14"/>
      <c r="F1383" s="14"/>
      <c r="G1383" s="14"/>
      <c r="H1383" s="9" t="str">
        <f aca="false">IF($A1383="","",IF(COUNTIF($A$2:$A$3001,$A1383)&gt;1,"DUPLICATE",""))</f>
        <v/>
      </c>
    </row>
    <row r="1384" customFormat="false" ht="15" hidden="false" customHeight="false" outlineLevel="0" collapsed="false">
      <c r="A1384" s="14"/>
      <c r="B1384" s="14"/>
      <c r="C1384" s="15"/>
      <c r="D1384" s="14"/>
      <c r="E1384" s="14"/>
      <c r="F1384" s="14"/>
      <c r="G1384" s="14"/>
      <c r="H1384" s="9" t="str">
        <f aca="false">IF($A1384="","",IF(COUNTIF($A$2:$A$3001,$A1384)&gt;1,"DUPLICATE",""))</f>
        <v/>
      </c>
    </row>
    <row r="1385" customFormat="false" ht="15" hidden="false" customHeight="false" outlineLevel="0" collapsed="false">
      <c r="A1385" s="14"/>
      <c r="B1385" s="14"/>
      <c r="C1385" s="15"/>
      <c r="D1385" s="14"/>
      <c r="E1385" s="14"/>
      <c r="F1385" s="14"/>
      <c r="G1385" s="14"/>
      <c r="H1385" s="9" t="str">
        <f aca="false">IF($A1385="","",IF(COUNTIF($A$2:$A$3001,$A1385)&gt;1,"DUPLICATE",""))</f>
        <v/>
      </c>
    </row>
    <row r="1386" customFormat="false" ht="15" hidden="false" customHeight="false" outlineLevel="0" collapsed="false">
      <c r="A1386" s="14"/>
      <c r="B1386" s="14"/>
      <c r="C1386" s="15"/>
      <c r="D1386" s="14"/>
      <c r="E1386" s="14"/>
      <c r="F1386" s="14"/>
      <c r="G1386" s="14"/>
      <c r="H1386" s="9" t="str">
        <f aca="false">IF($A1386="","",IF(COUNTIF($A$2:$A$3001,$A1386)&gt;1,"DUPLICATE",""))</f>
        <v/>
      </c>
    </row>
    <row r="1387" customFormat="false" ht="15" hidden="false" customHeight="false" outlineLevel="0" collapsed="false">
      <c r="A1387" s="14"/>
      <c r="B1387" s="14"/>
      <c r="C1387" s="15"/>
      <c r="D1387" s="14"/>
      <c r="E1387" s="14"/>
      <c r="F1387" s="14"/>
      <c r="G1387" s="14"/>
      <c r="H1387" s="9" t="str">
        <f aca="false">IF($A1387="","",IF(COUNTIF($A$2:$A$3001,$A1387)&gt;1,"DUPLICATE",""))</f>
        <v/>
      </c>
    </row>
    <row r="1388" customFormat="false" ht="15" hidden="false" customHeight="false" outlineLevel="0" collapsed="false">
      <c r="A1388" s="14"/>
      <c r="B1388" s="14"/>
      <c r="C1388" s="15"/>
      <c r="D1388" s="14"/>
      <c r="E1388" s="14"/>
      <c r="F1388" s="14"/>
      <c r="G1388" s="14"/>
      <c r="H1388" s="9" t="str">
        <f aca="false">IF($A1388="","",IF(COUNTIF($A$2:$A$3001,$A1388)&gt;1,"DUPLICATE",""))</f>
        <v/>
      </c>
    </row>
    <row r="1389" customFormat="false" ht="15" hidden="false" customHeight="false" outlineLevel="0" collapsed="false">
      <c r="A1389" s="14"/>
      <c r="B1389" s="14"/>
      <c r="C1389" s="15"/>
      <c r="D1389" s="14"/>
      <c r="E1389" s="14"/>
      <c r="F1389" s="14"/>
      <c r="G1389" s="14"/>
      <c r="H1389" s="9" t="str">
        <f aca="false">IF($A1389="","",IF(COUNTIF($A$2:$A$3001,$A1389)&gt;1,"DUPLICATE",""))</f>
        <v/>
      </c>
    </row>
    <row r="1390" customFormat="false" ht="15" hidden="false" customHeight="false" outlineLevel="0" collapsed="false">
      <c r="A1390" s="14"/>
      <c r="B1390" s="14"/>
      <c r="C1390" s="15"/>
      <c r="D1390" s="14"/>
      <c r="E1390" s="14"/>
      <c r="F1390" s="14"/>
      <c r="G1390" s="14"/>
      <c r="H1390" s="9" t="str">
        <f aca="false">IF($A1390="","",IF(COUNTIF($A$2:$A$3001,$A1390)&gt;1,"DUPLICATE",""))</f>
        <v/>
      </c>
    </row>
    <row r="1391" customFormat="false" ht="15" hidden="false" customHeight="false" outlineLevel="0" collapsed="false">
      <c r="A1391" s="14"/>
      <c r="B1391" s="14"/>
      <c r="C1391" s="15"/>
      <c r="D1391" s="14"/>
      <c r="E1391" s="14"/>
      <c r="F1391" s="14"/>
      <c r="G1391" s="14"/>
      <c r="H1391" s="9" t="str">
        <f aca="false">IF($A1391="","",IF(COUNTIF($A$2:$A$3001,$A1391)&gt;1,"DUPLICATE",""))</f>
        <v/>
      </c>
    </row>
    <row r="1392" customFormat="false" ht="15" hidden="false" customHeight="false" outlineLevel="0" collapsed="false">
      <c r="A1392" s="14"/>
      <c r="B1392" s="14"/>
      <c r="C1392" s="15"/>
      <c r="D1392" s="14"/>
      <c r="E1392" s="14"/>
      <c r="F1392" s="14"/>
      <c r="G1392" s="14"/>
      <c r="H1392" s="9" t="str">
        <f aca="false">IF($A1392="","",IF(COUNTIF($A$2:$A$3001,$A1392)&gt;1,"DUPLICATE",""))</f>
        <v/>
      </c>
    </row>
    <row r="1393" customFormat="false" ht="15" hidden="false" customHeight="false" outlineLevel="0" collapsed="false">
      <c r="A1393" s="14"/>
      <c r="B1393" s="14"/>
      <c r="C1393" s="15"/>
      <c r="D1393" s="14"/>
      <c r="E1393" s="14"/>
      <c r="F1393" s="14"/>
      <c r="G1393" s="14"/>
      <c r="H1393" s="9" t="str">
        <f aca="false">IF($A1393="","",IF(COUNTIF($A$2:$A$3001,$A1393)&gt;1,"DUPLICATE",""))</f>
        <v/>
      </c>
    </row>
    <row r="1394" customFormat="false" ht="15" hidden="false" customHeight="false" outlineLevel="0" collapsed="false">
      <c r="A1394" s="14"/>
      <c r="B1394" s="14"/>
      <c r="C1394" s="15"/>
      <c r="D1394" s="14"/>
      <c r="E1394" s="14"/>
      <c r="F1394" s="14"/>
      <c r="G1394" s="14"/>
      <c r="H1394" s="9" t="str">
        <f aca="false">IF($A1394="","",IF(COUNTIF($A$2:$A$3001,$A1394)&gt;1,"DUPLICATE",""))</f>
        <v/>
      </c>
    </row>
    <row r="1395" customFormat="false" ht="15" hidden="false" customHeight="false" outlineLevel="0" collapsed="false">
      <c r="A1395" s="14"/>
      <c r="B1395" s="14"/>
      <c r="C1395" s="15"/>
      <c r="D1395" s="14"/>
      <c r="E1395" s="14"/>
      <c r="F1395" s="14"/>
      <c r="G1395" s="14"/>
      <c r="H1395" s="9" t="str">
        <f aca="false">IF($A1395="","",IF(COUNTIF($A$2:$A$3001,$A1395)&gt;1,"DUPLICATE",""))</f>
        <v/>
      </c>
    </row>
    <row r="1396" customFormat="false" ht="15" hidden="false" customHeight="false" outlineLevel="0" collapsed="false">
      <c r="A1396" s="14"/>
      <c r="B1396" s="14"/>
      <c r="C1396" s="15"/>
      <c r="D1396" s="14"/>
      <c r="E1396" s="14"/>
      <c r="F1396" s="14"/>
      <c r="G1396" s="14"/>
      <c r="H1396" s="9" t="str">
        <f aca="false">IF($A1396="","",IF(COUNTIF($A$2:$A$3001,$A1396)&gt;1,"DUPLICATE",""))</f>
        <v/>
      </c>
    </row>
    <row r="1397" customFormat="false" ht="15" hidden="false" customHeight="false" outlineLevel="0" collapsed="false">
      <c r="A1397" s="14"/>
      <c r="B1397" s="14"/>
      <c r="C1397" s="15"/>
      <c r="D1397" s="14"/>
      <c r="E1397" s="14"/>
      <c r="F1397" s="14"/>
      <c r="G1397" s="14"/>
      <c r="H1397" s="9" t="str">
        <f aca="false">IF($A1397="","",IF(COUNTIF($A$2:$A$3001,$A1397)&gt;1,"DUPLICATE",""))</f>
        <v/>
      </c>
    </row>
    <row r="1398" customFormat="false" ht="15" hidden="false" customHeight="false" outlineLevel="0" collapsed="false">
      <c r="A1398" s="14"/>
      <c r="B1398" s="14"/>
      <c r="C1398" s="15"/>
      <c r="D1398" s="14"/>
      <c r="E1398" s="14"/>
      <c r="F1398" s="14"/>
      <c r="G1398" s="14"/>
      <c r="H1398" s="9" t="str">
        <f aca="false">IF($A1398="","",IF(COUNTIF($A$2:$A$3001,$A1398)&gt;1,"DUPLICATE",""))</f>
        <v/>
      </c>
    </row>
    <row r="1399" customFormat="false" ht="15" hidden="false" customHeight="false" outlineLevel="0" collapsed="false">
      <c r="A1399" s="14"/>
      <c r="B1399" s="14"/>
      <c r="C1399" s="15"/>
      <c r="D1399" s="14"/>
      <c r="E1399" s="14"/>
      <c r="F1399" s="14"/>
      <c r="G1399" s="14"/>
      <c r="H1399" s="9" t="str">
        <f aca="false">IF($A1399="","",IF(COUNTIF($A$2:$A$3001,$A1399)&gt;1,"DUPLICATE",""))</f>
        <v/>
      </c>
    </row>
    <row r="1400" customFormat="false" ht="15" hidden="false" customHeight="false" outlineLevel="0" collapsed="false">
      <c r="A1400" s="14"/>
      <c r="B1400" s="14"/>
      <c r="C1400" s="15"/>
      <c r="D1400" s="14"/>
      <c r="E1400" s="14"/>
      <c r="F1400" s="14"/>
      <c r="G1400" s="14"/>
      <c r="H1400" s="9" t="str">
        <f aca="false">IF($A1400="","",IF(COUNTIF($A$2:$A$3001,$A1400)&gt;1,"DUPLICATE",""))</f>
        <v/>
      </c>
    </row>
    <row r="1401" customFormat="false" ht="15" hidden="false" customHeight="false" outlineLevel="0" collapsed="false">
      <c r="A1401" s="14"/>
      <c r="B1401" s="14"/>
      <c r="C1401" s="15"/>
      <c r="D1401" s="14"/>
      <c r="E1401" s="14"/>
      <c r="F1401" s="14"/>
      <c r="G1401" s="14"/>
      <c r="H1401" s="9" t="str">
        <f aca="false">IF($A1401="","",IF(COUNTIF($A$2:$A$3001,$A1401)&gt;1,"DUPLICATE",""))</f>
        <v/>
      </c>
    </row>
    <row r="1402" customFormat="false" ht="15" hidden="false" customHeight="false" outlineLevel="0" collapsed="false">
      <c r="A1402" s="14"/>
      <c r="B1402" s="14"/>
      <c r="C1402" s="15"/>
      <c r="D1402" s="14"/>
      <c r="E1402" s="14"/>
      <c r="F1402" s="14"/>
      <c r="G1402" s="14"/>
      <c r="H1402" s="9" t="str">
        <f aca="false">IF($A1402="","",IF(COUNTIF($A$2:$A$3001,$A1402)&gt;1,"DUPLICATE",""))</f>
        <v/>
      </c>
    </row>
    <row r="1403" customFormat="false" ht="15" hidden="false" customHeight="false" outlineLevel="0" collapsed="false">
      <c r="A1403" s="14"/>
      <c r="B1403" s="14"/>
      <c r="C1403" s="15"/>
      <c r="D1403" s="14"/>
      <c r="E1403" s="14"/>
      <c r="F1403" s="14"/>
      <c r="G1403" s="14"/>
      <c r="H1403" s="9" t="str">
        <f aca="false">IF($A1403="","",IF(COUNTIF($A$2:$A$3001,$A1403)&gt;1,"DUPLICATE",""))</f>
        <v/>
      </c>
    </row>
    <row r="1404" customFormat="false" ht="15" hidden="false" customHeight="false" outlineLevel="0" collapsed="false">
      <c r="A1404" s="14"/>
      <c r="B1404" s="14"/>
      <c r="C1404" s="15"/>
      <c r="D1404" s="14"/>
      <c r="E1404" s="14"/>
      <c r="F1404" s="14"/>
      <c r="G1404" s="14"/>
      <c r="H1404" s="9" t="str">
        <f aca="false">IF($A1404="","",IF(COUNTIF($A$2:$A$3001,$A1404)&gt;1,"DUPLICATE",""))</f>
        <v/>
      </c>
    </row>
    <row r="1405" customFormat="false" ht="15" hidden="false" customHeight="false" outlineLevel="0" collapsed="false">
      <c r="A1405" s="14"/>
      <c r="B1405" s="14"/>
      <c r="C1405" s="15"/>
      <c r="D1405" s="14"/>
      <c r="E1405" s="14"/>
      <c r="F1405" s="14"/>
      <c r="G1405" s="14"/>
      <c r="H1405" s="9" t="str">
        <f aca="false">IF($A1405="","",IF(COUNTIF($A$2:$A$3001,$A1405)&gt;1,"DUPLICATE",""))</f>
        <v/>
      </c>
    </row>
    <row r="1406" customFormat="false" ht="15" hidden="false" customHeight="false" outlineLevel="0" collapsed="false">
      <c r="A1406" s="14"/>
      <c r="B1406" s="14"/>
      <c r="C1406" s="15"/>
      <c r="D1406" s="14"/>
      <c r="E1406" s="14"/>
      <c r="F1406" s="14"/>
      <c r="G1406" s="14"/>
      <c r="H1406" s="9" t="str">
        <f aca="false">IF($A1406="","",IF(COUNTIF($A$2:$A$3001,$A1406)&gt;1,"DUPLICATE",""))</f>
        <v/>
      </c>
    </row>
    <row r="1407" customFormat="false" ht="15" hidden="false" customHeight="false" outlineLevel="0" collapsed="false">
      <c r="A1407" s="14"/>
      <c r="B1407" s="14"/>
      <c r="C1407" s="15"/>
      <c r="D1407" s="14"/>
      <c r="E1407" s="14"/>
      <c r="F1407" s="14"/>
      <c r="G1407" s="14"/>
      <c r="H1407" s="9" t="str">
        <f aca="false">IF($A1407="","",IF(COUNTIF($A$2:$A$3001,$A1407)&gt;1,"DUPLICATE",""))</f>
        <v/>
      </c>
    </row>
    <row r="1408" customFormat="false" ht="15" hidden="false" customHeight="false" outlineLevel="0" collapsed="false">
      <c r="A1408" s="14"/>
      <c r="B1408" s="14"/>
      <c r="C1408" s="15"/>
      <c r="D1408" s="14"/>
      <c r="E1408" s="14"/>
      <c r="F1408" s="14"/>
      <c r="G1408" s="14"/>
      <c r="H1408" s="9" t="str">
        <f aca="false">IF($A1408="","",IF(COUNTIF($A$2:$A$3001,$A1408)&gt;1,"DUPLICATE",""))</f>
        <v/>
      </c>
    </row>
    <row r="1409" customFormat="false" ht="15" hidden="false" customHeight="false" outlineLevel="0" collapsed="false">
      <c r="A1409" s="14"/>
      <c r="B1409" s="14"/>
      <c r="C1409" s="15"/>
      <c r="D1409" s="14"/>
      <c r="E1409" s="14"/>
      <c r="F1409" s="14"/>
      <c r="G1409" s="14"/>
      <c r="H1409" s="9" t="str">
        <f aca="false">IF($A1409="","",IF(COUNTIF($A$2:$A$3001,$A1409)&gt;1,"DUPLICATE",""))</f>
        <v/>
      </c>
    </row>
    <row r="1410" customFormat="false" ht="15" hidden="false" customHeight="false" outlineLevel="0" collapsed="false">
      <c r="A1410" s="14"/>
      <c r="B1410" s="14"/>
      <c r="C1410" s="15"/>
      <c r="D1410" s="14"/>
      <c r="E1410" s="14"/>
      <c r="F1410" s="14"/>
      <c r="G1410" s="14"/>
      <c r="H1410" s="9" t="str">
        <f aca="false">IF($A1410="","",IF(COUNTIF($A$2:$A$3001,$A1410)&gt;1,"DUPLICATE",""))</f>
        <v/>
      </c>
    </row>
    <row r="1411" customFormat="false" ht="15" hidden="false" customHeight="false" outlineLevel="0" collapsed="false">
      <c r="A1411" s="14"/>
      <c r="B1411" s="14"/>
      <c r="C1411" s="15"/>
      <c r="D1411" s="14"/>
      <c r="E1411" s="14"/>
      <c r="F1411" s="14"/>
      <c r="G1411" s="14"/>
      <c r="H1411" s="9" t="str">
        <f aca="false">IF($A1411="","",IF(COUNTIF($A$2:$A$3001,$A1411)&gt;1,"DUPLICATE",""))</f>
        <v/>
      </c>
    </row>
    <row r="1412" customFormat="false" ht="15" hidden="false" customHeight="false" outlineLevel="0" collapsed="false">
      <c r="A1412" s="14"/>
      <c r="B1412" s="14"/>
      <c r="C1412" s="15"/>
      <c r="D1412" s="14"/>
      <c r="E1412" s="14"/>
      <c r="F1412" s="14"/>
      <c r="G1412" s="14"/>
      <c r="H1412" s="9" t="str">
        <f aca="false">IF($A1412="","",IF(COUNTIF($A$2:$A$3001,$A1412)&gt;1,"DUPLICATE",""))</f>
        <v/>
      </c>
    </row>
    <row r="1413" customFormat="false" ht="15" hidden="false" customHeight="false" outlineLevel="0" collapsed="false">
      <c r="A1413" s="14"/>
      <c r="B1413" s="14"/>
      <c r="C1413" s="15"/>
      <c r="D1413" s="14"/>
      <c r="E1413" s="14"/>
      <c r="F1413" s="14"/>
      <c r="G1413" s="14"/>
      <c r="H1413" s="9" t="str">
        <f aca="false">IF($A1413="","",IF(COUNTIF($A$2:$A$3001,$A1413)&gt;1,"DUPLICATE",""))</f>
        <v/>
      </c>
    </row>
    <row r="1414" customFormat="false" ht="15" hidden="false" customHeight="false" outlineLevel="0" collapsed="false">
      <c r="A1414" s="14"/>
      <c r="B1414" s="14"/>
      <c r="C1414" s="15"/>
      <c r="D1414" s="14"/>
      <c r="E1414" s="14"/>
      <c r="F1414" s="14"/>
      <c r="G1414" s="14"/>
      <c r="H1414" s="9" t="str">
        <f aca="false">IF($A1414="","",IF(COUNTIF($A$2:$A$3001,$A1414)&gt;1,"DUPLICATE",""))</f>
        <v/>
      </c>
    </row>
    <row r="1415" customFormat="false" ht="15" hidden="false" customHeight="false" outlineLevel="0" collapsed="false">
      <c r="A1415" s="14"/>
      <c r="B1415" s="14"/>
      <c r="C1415" s="15"/>
      <c r="D1415" s="14"/>
      <c r="E1415" s="14"/>
      <c r="F1415" s="14"/>
      <c r="G1415" s="14"/>
      <c r="H1415" s="9" t="str">
        <f aca="false">IF($A1415="","",IF(COUNTIF($A$2:$A$3001,$A1415)&gt;1,"DUPLICATE",""))</f>
        <v/>
      </c>
    </row>
    <row r="1416" customFormat="false" ht="15" hidden="false" customHeight="false" outlineLevel="0" collapsed="false">
      <c r="A1416" s="14"/>
      <c r="B1416" s="14"/>
      <c r="C1416" s="15"/>
      <c r="D1416" s="14"/>
      <c r="E1416" s="14"/>
      <c r="F1416" s="14"/>
      <c r="G1416" s="14"/>
      <c r="H1416" s="9" t="str">
        <f aca="false">IF($A1416="","",IF(COUNTIF($A$2:$A$3001,$A1416)&gt;1,"DUPLICATE",""))</f>
        <v/>
      </c>
    </row>
    <row r="1417" customFormat="false" ht="15" hidden="false" customHeight="false" outlineLevel="0" collapsed="false">
      <c r="A1417" s="14"/>
      <c r="B1417" s="14"/>
      <c r="C1417" s="15"/>
      <c r="D1417" s="14"/>
      <c r="E1417" s="14"/>
      <c r="F1417" s="14"/>
      <c r="G1417" s="14"/>
      <c r="H1417" s="9" t="str">
        <f aca="false">IF($A1417="","",IF(COUNTIF($A$2:$A$3001,$A1417)&gt;1,"DUPLICATE",""))</f>
        <v/>
      </c>
    </row>
    <row r="1418" customFormat="false" ht="15" hidden="false" customHeight="false" outlineLevel="0" collapsed="false">
      <c r="A1418" s="14"/>
      <c r="B1418" s="14"/>
      <c r="C1418" s="15"/>
      <c r="D1418" s="14"/>
      <c r="E1418" s="14"/>
      <c r="F1418" s="14"/>
      <c r="G1418" s="14"/>
      <c r="H1418" s="9" t="str">
        <f aca="false">IF($A1418="","",IF(COUNTIF($A$2:$A$3001,$A1418)&gt;1,"DUPLICATE",""))</f>
        <v/>
      </c>
    </row>
    <row r="1419" customFormat="false" ht="15" hidden="false" customHeight="false" outlineLevel="0" collapsed="false">
      <c r="A1419" s="14"/>
      <c r="B1419" s="14"/>
      <c r="C1419" s="15"/>
      <c r="D1419" s="14"/>
      <c r="E1419" s="14"/>
      <c r="F1419" s="14"/>
      <c r="G1419" s="14"/>
      <c r="H1419" s="9" t="str">
        <f aca="false">IF($A1419="","",IF(COUNTIF($A$2:$A$3001,$A1419)&gt;1,"DUPLICATE",""))</f>
        <v/>
      </c>
    </row>
    <row r="1420" customFormat="false" ht="15" hidden="false" customHeight="false" outlineLevel="0" collapsed="false">
      <c r="A1420" s="14"/>
      <c r="B1420" s="14"/>
      <c r="C1420" s="15"/>
      <c r="D1420" s="14"/>
      <c r="E1420" s="14"/>
      <c r="F1420" s="14"/>
      <c r="G1420" s="14"/>
      <c r="H1420" s="9" t="str">
        <f aca="false">IF($A1420="","",IF(COUNTIF($A$2:$A$3001,$A1420)&gt;1,"DUPLICATE",""))</f>
        <v/>
      </c>
    </row>
    <row r="1421" customFormat="false" ht="15" hidden="false" customHeight="false" outlineLevel="0" collapsed="false">
      <c r="A1421" s="14"/>
      <c r="B1421" s="14"/>
      <c r="C1421" s="15"/>
      <c r="D1421" s="14"/>
      <c r="E1421" s="14"/>
      <c r="F1421" s="14"/>
      <c r="G1421" s="14"/>
      <c r="H1421" s="9" t="str">
        <f aca="false">IF($A1421="","",IF(COUNTIF($A$2:$A$3001,$A1421)&gt;1,"DUPLICATE",""))</f>
        <v/>
      </c>
    </row>
    <row r="1422" customFormat="false" ht="15" hidden="false" customHeight="false" outlineLevel="0" collapsed="false">
      <c r="A1422" s="14"/>
      <c r="B1422" s="14"/>
      <c r="C1422" s="15"/>
      <c r="D1422" s="14"/>
      <c r="E1422" s="14"/>
      <c r="F1422" s="14"/>
      <c r="G1422" s="14"/>
      <c r="H1422" s="9" t="str">
        <f aca="false">IF($A1422="","",IF(COUNTIF($A$2:$A$3001,$A1422)&gt;1,"DUPLICATE",""))</f>
        <v/>
      </c>
    </row>
    <row r="1423" customFormat="false" ht="15" hidden="false" customHeight="false" outlineLevel="0" collapsed="false">
      <c r="A1423" s="14"/>
      <c r="B1423" s="14"/>
      <c r="C1423" s="15"/>
      <c r="D1423" s="14"/>
      <c r="E1423" s="14"/>
      <c r="F1423" s="14"/>
      <c r="G1423" s="14"/>
      <c r="H1423" s="9" t="str">
        <f aca="false">IF($A1423="","",IF(COUNTIF($A$2:$A$3001,$A1423)&gt;1,"DUPLICATE",""))</f>
        <v/>
      </c>
    </row>
    <row r="1424" customFormat="false" ht="15" hidden="false" customHeight="false" outlineLevel="0" collapsed="false">
      <c r="A1424" s="14"/>
      <c r="B1424" s="14"/>
      <c r="C1424" s="15"/>
      <c r="D1424" s="14"/>
      <c r="E1424" s="14"/>
      <c r="F1424" s="14"/>
      <c r="G1424" s="14"/>
      <c r="H1424" s="9" t="str">
        <f aca="false">IF($A1424="","",IF(COUNTIF($A$2:$A$3001,$A1424)&gt;1,"DUPLICATE",""))</f>
        <v/>
      </c>
    </row>
    <row r="1425" customFormat="false" ht="15" hidden="false" customHeight="false" outlineLevel="0" collapsed="false">
      <c r="A1425" s="14"/>
      <c r="B1425" s="14"/>
      <c r="C1425" s="15"/>
      <c r="D1425" s="14"/>
      <c r="E1425" s="14"/>
      <c r="F1425" s="14"/>
      <c r="G1425" s="14"/>
      <c r="H1425" s="9" t="str">
        <f aca="false">IF($A1425="","",IF(COUNTIF($A$2:$A$3001,$A1425)&gt;1,"DUPLICATE",""))</f>
        <v/>
      </c>
    </row>
    <row r="1426" customFormat="false" ht="15" hidden="false" customHeight="false" outlineLevel="0" collapsed="false">
      <c r="A1426" s="14"/>
      <c r="B1426" s="14"/>
      <c r="C1426" s="15"/>
      <c r="D1426" s="14"/>
      <c r="E1426" s="14"/>
      <c r="F1426" s="14"/>
      <c r="G1426" s="14"/>
      <c r="H1426" s="9" t="str">
        <f aca="false">IF($A1426="","",IF(COUNTIF($A$2:$A$3001,$A1426)&gt;1,"DUPLICATE",""))</f>
        <v/>
      </c>
    </row>
    <row r="1427" customFormat="false" ht="15" hidden="false" customHeight="false" outlineLevel="0" collapsed="false">
      <c r="A1427" s="14"/>
      <c r="B1427" s="14"/>
      <c r="C1427" s="15"/>
      <c r="D1427" s="14"/>
      <c r="E1427" s="14"/>
      <c r="F1427" s="14"/>
      <c r="G1427" s="14"/>
      <c r="H1427" s="9" t="str">
        <f aca="false">IF($A1427="","",IF(COUNTIF($A$2:$A$3001,$A1427)&gt;1,"DUPLICATE",""))</f>
        <v/>
      </c>
    </row>
    <row r="1428" customFormat="false" ht="15" hidden="false" customHeight="false" outlineLevel="0" collapsed="false">
      <c r="A1428" s="14"/>
      <c r="B1428" s="14"/>
      <c r="C1428" s="15"/>
      <c r="D1428" s="14"/>
      <c r="E1428" s="14"/>
      <c r="F1428" s="14"/>
      <c r="G1428" s="14"/>
      <c r="H1428" s="9" t="str">
        <f aca="false">IF($A1428="","",IF(COUNTIF($A$2:$A$3001,$A1428)&gt;1,"DUPLICATE",""))</f>
        <v/>
      </c>
    </row>
    <row r="1429" customFormat="false" ht="15" hidden="false" customHeight="false" outlineLevel="0" collapsed="false">
      <c r="A1429" s="14"/>
      <c r="B1429" s="14"/>
      <c r="C1429" s="15"/>
      <c r="D1429" s="14"/>
      <c r="E1429" s="14"/>
      <c r="F1429" s="14"/>
      <c r="G1429" s="14"/>
      <c r="H1429" s="9" t="str">
        <f aca="false">IF($A1429="","",IF(COUNTIF($A$2:$A$3001,$A1429)&gt;1,"DUPLICATE",""))</f>
        <v/>
      </c>
    </row>
    <row r="1430" customFormat="false" ht="15" hidden="false" customHeight="false" outlineLevel="0" collapsed="false">
      <c r="A1430" s="14"/>
      <c r="B1430" s="14"/>
      <c r="C1430" s="15"/>
      <c r="D1430" s="14"/>
      <c r="E1430" s="14"/>
      <c r="F1430" s="14"/>
      <c r="G1430" s="14"/>
      <c r="H1430" s="9" t="str">
        <f aca="false">IF($A1430="","",IF(COUNTIF($A$2:$A$3001,$A1430)&gt;1,"DUPLICATE",""))</f>
        <v/>
      </c>
    </row>
    <row r="1431" customFormat="false" ht="15" hidden="false" customHeight="false" outlineLevel="0" collapsed="false">
      <c r="A1431" s="14"/>
      <c r="B1431" s="14"/>
      <c r="C1431" s="15"/>
      <c r="D1431" s="14"/>
      <c r="E1431" s="14"/>
      <c r="F1431" s="14"/>
      <c r="G1431" s="14"/>
      <c r="H1431" s="9" t="str">
        <f aca="false">IF($A1431="","",IF(COUNTIF($A$2:$A$3001,$A1431)&gt;1,"DUPLICATE",""))</f>
        <v/>
      </c>
    </row>
    <row r="1432" customFormat="false" ht="15" hidden="false" customHeight="false" outlineLevel="0" collapsed="false">
      <c r="A1432" s="14"/>
      <c r="B1432" s="14"/>
      <c r="C1432" s="15"/>
      <c r="D1432" s="14"/>
      <c r="E1432" s="14"/>
      <c r="F1432" s="14"/>
      <c r="G1432" s="14"/>
      <c r="H1432" s="9" t="str">
        <f aca="false">IF($A1432="","",IF(COUNTIF($A$2:$A$3001,$A1432)&gt;1,"DUPLICATE",""))</f>
        <v/>
      </c>
    </row>
    <row r="1433" customFormat="false" ht="15" hidden="false" customHeight="false" outlineLevel="0" collapsed="false">
      <c r="A1433" s="14"/>
      <c r="B1433" s="14"/>
      <c r="C1433" s="15"/>
      <c r="D1433" s="14"/>
      <c r="E1433" s="14"/>
      <c r="F1433" s="14"/>
      <c r="G1433" s="14"/>
      <c r="H1433" s="9" t="str">
        <f aca="false">IF($A1433="","",IF(COUNTIF($A$2:$A$3001,$A1433)&gt;1,"DUPLICATE",""))</f>
        <v/>
      </c>
    </row>
    <row r="1434" customFormat="false" ht="15" hidden="false" customHeight="false" outlineLevel="0" collapsed="false">
      <c r="A1434" s="14"/>
      <c r="B1434" s="14"/>
      <c r="C1434" s="15"/>
      <c r="D1434" s="14"/>
      <c r="E1434" s="14"/>
      <c r="F1434" s="14"/>
      <c r="G1434" s="14"/>
      <c r="H1434" s="9" t="str">
        <f aca="false">IF($A1434="","",IF(COUNTIF($A$2:$A$3001,$A1434)&gt;1,"DUPLICATE",""))</f>
        <v/>
      </c>
    </row>
    <row r="1435" customFormat="false" ht="15" hidden="false" customHeight="false" outlineLevel="0" collapsed="false">
      <c r="A1435" s="14"/>
      <c r="B1435" s="14"/>
      <c r="C1435" s="15"/>
      <c r="D1435" s="14"/>
      <c r="E1435" s="14"/>
      <c r="F1435" s="14"/>
      <c r="G1435" s="14"/>
      <c r="H1435" s="9" t="str">
        <f aca="false">IF($A1435="","",IF(COUNTIF($A$2:$A$3001,$A1435)&gt;1,"DUPLICATE",""))</f>
        <v/>
      </c>
    </row>
    <row r="1436" customFormat="false" ht="15" hidden="false" customHeight="false" outlineLevel="0" collapsed="false">
      <c r="A1436" s="14"/>
      <c r="B1436" s="14"/>
      <c r="C1436" s="15"/>
      <c r="D1436" s="14"/>
      <c r="E1436" s="14"/>
      <c r="F1436" s="14"/>
      <c r="G1436" s="14"/>
      <c r="H1436" s="9" t="str">
        <f aca="false">IF($A1436="","",IF(COUNTIF($A$2:$A$3001,$A1436)&gt;1,"DUPLICATE",""))</f>
        <v/>
      </c>
    </row>
    <row r="1437" customFormat="false" ht="15" hidden="false" customHeight="false" outlineLevel="0" collapsed="false">
      <c r="A1437" s="14"/>
      <c r="B1437" s="14"/>
      <c r="C1437" s="15"/>
      <c r="D1437" s="14"/>
      <c r="E1437" s="14"/>
      <c r="F1437" s="14"/>
      <c r="G1437" s="14"/>
      <c r="H1437" s="9" t="str">
        <f aca="false">IF($A1437="","",IF(COUNTIF($A$2:$A$3001,$A1437)&gt;1,"DUPLICATE",""))</f>
        <v/>
      </c>
    </row>
    <row r="1438" customFormat="false" ht="15" hidden="false" customHeight="false" outlineLevel="0" collapsed="false">
      <c r="A1438" s="14"/>
      <c r="B1438" s="14"/>
      <c r="C1438" s="15"/>
      <c r="D1438" s="14"/>
      <c r="E1438" s="14"/>
      <c r="F1438" s="14"/>
      <c r="G1438" s="14"/>
      <c r="H1438" s="9" t="str">
        <f aca="false">IF($A1438="","",IF(COUNTIF($A$2:$A$3001,$A1438)&gt;1,"DUPLICATE",""))</f>
        <v/>
      </c>
    </row>
    <row r="1439" customFormat="false" ht="15" hidden="false" customHeight="false" outlineLevel="0" collapsed="false">
      <c r="A1439" s="14"/>
      <c r="B1439" s="14"/>
      <c r="C1439" s="15"/>
      <c r="D1439" s="14"/>
      <c r="E1439" s="14"/>
      <c r="F1439" s="14"/>
      <c r="G1439" s="14"/>
      <c r="H1439" s="9" t="str">
        <f aca="false">IF($A1439="","",IF(COUNTIF($A$2:$A$3001,$A1439)&gt;1,"DUPLICATE",""))</f>
        <v/>
      </c>
    </row>
    <row r="1440" customFormat="false" ht="15" hidden="false" customHeight="false" outlineLevel="0" collapsed="false">
      <c r="A1440" s="14"/>
      <c r="B1440" s="14"/>
      <c r="C1440" s="15"/>
      <c r="D1440" s="14"/>
      <c r="E1440" s="14"/>
      <c r="F1440" s="14"/>
      <c r="G1440" s="14"/>
      <c r="H1440" s="9" t="str">
        <f aca="false">IF($A1440="","",IF(COUNTIF($A$2:$A$3001,$A1440)&gt;1,"DUPLICATE",""))</f>
        <v/>
      </c>
    </row>
    <row r="1441" customFormat="false" ht="15" hidden="false" customHeight="false" outlineLevel="0" collapsed="false">
      <c r="A1441" s="14"/>
      <c r="B1441" s="14"/>
      <c r="C1441" s="15"/>
      <c r="D1441" s="14"/>
      <c r="E1441" s="14"/>
      <c r="F1441" s="14"/>
      <c r="G1441" s="14"/>
      <c r="H1441" s="9" t="str">
        <f aca="false">IF($A1441="","",IF(COUNTIF($A$2:$A$3001,$A1441)&gt;1,"DUPLICATE",""))</f>
        <v/>
      </c>
    </row>
    <row r="1442" customFormat="false" ht="15" hidden="false" customHeight="false" outlineLevel="0" collapsed="false">
      <c r="A1442" s="14"/>
      <c r="B1442" s="14"/>
      <c r="C1442" s="15"/>
      <c r="D1442" s="14"/>
      <c r="E1442" s="14"/>
      <c r="F1442" s="14"/>
      <c r="G1442" s="14"/>
      <c r="H1442" s="9" t="str">
        <f aca="false">IF($A1442="","",IF(COUNTIF($A$2:$A$3001,$A1442)&gt;1,"DUPLICATE",""))</f>
        <v/>
      </c>
    </row>
    <row r="1443" customFormat="false" ht="15" hidden="false" customHeight="false" outlineLevel="0" collapsed="false">
      <c r="A1443" s="14"/>
      <c r="B1443" s="14"/>
      <c r="C1443" s="15"/>
      <c r="D1443" s="14"/>
      <c r="E1443" s="14"/>
      <c r="F1443" s="14"/>
      <c r="G1443" s="14"/>
      <c r="H1443" s="9" t="str">
        <f aca="false">IF($A1443="","",IF(COUNTIF($A$2:$A$3001,$A1443)&gt;1,"DUPLICATE",""))</f>
        <v/>
      </c>
    </row>
    <row r="1444" customFormat="false" ht="15" hidden="false" customHeight="false" outlineLevel="0" collapsed="false">
      <c r="A1444" s="14"/>
      <c r="B1444" s="14"/>
      <c r="C1444" s="15"/>
      <c r="D1444" s="14"/>
      <c r="E1444" s="14"/>
      <c r="F1444" s="14"/>
      <c r="G1444" s="14"/>
      <c r="H1444" s="9" t="str">
        <f aca="false">IF($A1444="","",IF(COUNTIF($A$2:$A$3001,$A1444)&gt;1,"DUPLICATE",""))</f>
        <v/>
      </c>
    </row>
    <row r="1445" customFormat="false" ht="15" hidden="false" customHeight="false" outlineLevel="0" collapsed="false">
      <c r="A1445" s="14"/>
      <c r="B1445" s="14"/>
      <c r="C1445" s="15"/>
      <c r="D1445" s="14"/>
      <c r="E1445" s="14"/>
      <c r="F1445" s="14"/>
      <c r="G1445" s="14"/>
      <c r="H1445" s="9" t="str">
        <f aca="false">IF($A1445="","",IF(COUNTIF($A$2:$A$3001,$A1445)&gt;1,"DUPLICATE",""))</f>
        <v/>
      </c>
    </row>
    <row r="1446" customFormat="false" ht="15" hidden="false" customHeight="false" outlineLevel="0" collapsed="false">
      <c r="A1446" s="14"/>
      <c r="B1446" s="14"/>
      <c r="C1446" s="15"/>
      <c r="D1446" s="14"/>
      <c r="E1446" s="14"/>
      <c r="F1446" s="14"/>
      <c r="G1446" s="14"/>
      <c r="H1446" s="9" t="str">
        <f aca="false">IF($A1446="","",IF(COUNTIF($A$2:$A$3001,$A1446)&gt;1,"DUPLICATE",""))</f>
        <v/>
      </c>
    </row>
    <row r="1447" customFormat="false" ht="15" hidden="false" customHeight="false" outlineLevel="0" collapsed="false">
      <c r="A1447" s="14"/>
      <c r="B1447" s="14"/>
      <c r="C1447" s="15"/>
      <c r="D1447" s="14"/>
      <c r="E1447" s="14"/>
      <c r="F1447" s="14"/>
      <c r="G1447" s="14"/>
      <c r="H1447" s="9" t="str">
        <f aca="false">IF($A1447="","",IF(COUNTIF($A$2:$A$3001,$A1447)&gt;1,"DUPLICATE",""))</f>
        <v/>
      </c>
    </row>
    <row r="1448" customFormat="false" ht="15" hidden="false" customHeight="false" outlineLevel="0" collapsed="false">
      <c r="A1448" s="14"/>
      <c r="B1448" s="14"/>
      <c r="C1448" s="15"/>
      <c r="D1448" s="14"/>
      <c r="E1448" s="14"/>
      <c r="F1448" s="14"/>
      <c r="G1448" s="14"/>
      <c r="H1448" s="9" t="str">
        <f aca="false">IF($A1448="","",IF(COUNTIF($A$2:$A$3001,$A1448)&gt;1,"DUPLICATE",""))</f>
        <v/>
      </c>
    </row>
    <row r="1449" customFormat="false" ht="15" hidden="false" customHeight="false" outlineLevel="0" collapsed="false">
      <c r="A1449" s="14"/>
      <c r="B1449" s="14"/>
      <c r="C1449" s="15"/>
      <c r="D1449" s="14"/>
      <c r="E1449" s="14"/>
      <c r="F1449" s="14"/>
      <c r="G1449" s="14"/>
      <c r="H1449" s="9" t="str">
        <f aca="false">IF($A1449="","",IF(COUNTIF($A$2:$A$3001,$A1449)&gt;1,"DUPLICATE",""))</f>
        <v/>
      </c>
    </row>
    <row r="1450" customFormat="false" ht="15" hidden="false" customHeight="false" outlineLevel="0" collapsed="false">
      <c r="A1450" s="14"/>
      <c r="B1450" s="14"/>
      <c r="C1450" s="15"/>
      <c r="D1450" s="14"/>
      <c r="E1450" s="14"/>
      <c r="F1450" s="14"/>
      <c r="G1450" s="14"/>
      <c r="H1450" s="9" t="str">
        <f aca="false">IF($A1450="","",IF(COUNTIF($A$2:$A$3001,$A1450)&gt;1,"DUPLICATE",""))</f>
        <v/>
      </c>
    </row>
    <row r="1451" customFormat="false" ht="15" hidden="false" customHeight="false" outlineLevel="0" collapsed="false">
      <c r="A1451" s="14"/>
      <c r="B1451" s="14"/>
      <c r="C1451" s="15"/>
      <c r="D1451" s="14"/>
      <c r="E1451" s="14"/>
      <c r="F1451" s="14"/>
      <c r="G1451" s="14"/>
      <c r="H1451" s="9" t="str">
        <f aca="false">IF($A1451="","",IF(COUNTIF($A$2:$A$3001,$A1451)&gt;1,"DUPLICATE",""))</f>
        <v/>
      </c>
    </row>
    <row r="1452" customFormat="false" ht="15" hidden="false" customHeight="false" outlineLevel="0" collapsed="false">
      <c r="A1452" s="14"/>
      <c r="B1452" s="14"/>
      <c r="C1452" s="15"/>
      <c r="D1452" s="14"/>
      <c r="E1452" s="14"/>
      <c r="F1452" s="14"/>
      <c r="G1452" s="14"/>
      <c r="H1452" s="9" t="str">
        <f aca="false">IF($A1452="","",IF(COUNTIF($A$2:$A$3001,$A1452)&gt;1,"DUPLICATE",""))</f>
        <v/>
      </c>
    </row>
    <row r="1453" customFormat="false" ht="15" hidden="false" customHeight="false" outlineLevel="0" collapsed="false">
      <c r="A1453" s="14"/>
      <c r="B1453" s="14"/>
      <c r="C1453" s="15"/>
      <c r="D1453" s="14"/>
      <c r="E1453" s="14"/>
      <c r="F1453" s="14"/>
      <c r="G1453" s="14"/>
      <c r="H1453" s="9" t="str">
        <f aca="false">IF($A1453="","",IF(COUNTIF($A$2:$A$3001,$A1453)&gt;1,"DUPLICATE",""))</f>
        <v/>
      </c>
    </row>
    <row r="1454" customFormat="false" ht="15" hidden="false" customHeight="false" outlineLevel="0" collapsed="false">
      <c r="A1454" s="14"/>
      <c r="B1454" s="14"/>
      <c r="C1454" s="15"/>
      <c r="D1454" s="14"/>
      <c r="E1454" s="14"/>
      <c r="F1454" s="14"/>
      <c r="G1454" s="14"/>
      <c r="H1454" s="9" t="str">
        <f aca="false">IF($A1454="","",IF(COUNTIF($A$2:$A$3001,$A1454)&gt;1,"DUPLICATE",""))</f>
        <v/>
      </c>
    </row>
    <row r="1455" customFormat="false" ht="15" hidden="false" customHeight="false" outlineLevel="0" collapsed="false">
      <c r="A1455" s="14"/>
      <c r="B1455" s="14"/>
      <c r="C1455" s="15"/>
      <c r="D1455" s="14"/>
      <c r="E1455" s="14"/>
      <c r="F1455" s="14"/>
      <c r="G1455" s="14"/>
      <c r="H1455" s="9" t="str">
        <f aca="false">IF($A1455="","",IF(COUNTIF($A$2:$A$3001,$A1455)&gt;1,"DUPLICATE",""))</f>
        <v/>
      </c>
    </row>
    <row r="1456" customFormat="false" ht="15" hidden="false" customHeight="false" outlineLevel="0" collapsed="false">
      <c r="A1456" s="14"/>
      <c r="B1456" s="14"/>
      <c r="C1456" s="15"/>
      <c r="D1456" s="14"/>
      <c r="E1456" s="14"/>
      <c r="F1456" s="14"/>
      <c r="G1456" s="14"/>
      <c r="H1456" s="9" t="str">
        <f aca="false">IF($A1456="","",IF(COUNTIF($A$2:$A$3001,$A1456)&gt;1,"DUPLICATE",""))</f>
        <v/>
      </c>
    </row>
    <row r="1457" customFormat="false" ht="15" hidden="false" customHeight="false" outlineLevel="0" collapsed="false">
      <c r="A1457" s="14"/>
      <c r="B1457" s="14"/>
      <c r="C1457" s="15"/>
      <c r="D1457" s="14"/>
      <c r="E1457" s="14"/>
      <c r="F1457" s="14"/>
      <c r="G1457" s="14"/>
      <c r="H1457" s="9" t="str">
        <f aca="false">IF($A1457="","",IF(COUNTIF($A$2:$A$3001,$A1457)&gt;1,"DUPLICATE",""))</f>
        <v/>
      </c>
    </row>
    <row r="1458" customFormat="false" ht="15" hidden="false" customHeight="false" outlineLevel="0" collapsed="false">
      <c r="A1458" s="14"/>
      <c r="B1458" s="14"/>
      <c r="C1458" s="15"/>
      <c r="D1458" s="14"/>
      <c r="E1458" s="14"/>
      <c r="F1458" s="14"/>
      <c r="G1458" s="14"/>
      <c r="H1458" s="9" t="str">
        <f aca="false">IF($A1458="","",IF(COUNTIF($A$2:$A$3001,$A1458)&gt;1,"DUPLICATE",""))</f>
        <v/>
      </c>
    </row>
    <row r="1459" customFormat="false" ht="15" hidden="false" customHeight="false" outlineLevel="0" collapsed="false">
      <c r="A1459" s="14"/>
      <c r="B1459" s="14"/>
      <c r="C1459" s="15"/>
      <c r="D1459" s="14"/>
      <c r="E1459" s="14"/>
      <c r="F1459" s="14"/>
      <c r="G1459" s="14"/>
      <c r="H1459" s="9" t="str">
        <f aca="false">IF($A1459="","",IF(COUNTIF($A$2:$A$3001,$A1459)&gt;1,"DUPLICATE",""))</f>
        <v/>
      </c>
    </row>
    <row r="1460" customFormat="false" ht="15" hidden="false" customHeight="false" outlineLevel="0" collapsed="false">
      <c r="A1460" s="14"/>
      <c r="B1460" s="14"/>
      <c r="C1460" s="15"/>
      <c r="D1460" s="14"/>
      <c r="E1460" s="14"/>
      <c r="F1460" s="14"/>
      <c r="G1460" s="14"/>
      <c r="H1460" s="9" t="str">
        <f aca="false">IF($A1460="","",IF(COUNTIF($A$2:$A$3001,$A1460)&gt;1,"DUPLICATE",""))</f>
        <v/>
      </c>
    </row>
    <row r="1461" customFormat="false" ht="15" hidden="false" customHeight="false" outlineLevel="0" collapsed="false">
      <c r="A1461" s="14"/>
      <c r="B1461" s="14"/>
      <c r="C1461" s="15"/>
      <c r="D1461" s="14"/>
      <c r="E1461" s="14"/>
      <c r="F1461" s="14"/>
      <c r="G1461" s="14"/>
      <c r="H1461" s="9" t="str">
        <f aca="false">IF($A1461="","",IF(COUNTIF($A$2:$A$3001,$A1461)&gt;1,"DUPLICATE",""))</f>
        <v/>
      </c>
    </row>
    <row r="1462" customFormat="false" ht="15" hidden="false" customHeight="false" outlineLevel="0" collapsed="false">
      <c r="A1462" s="14"/>
      <c r="B1462" s="14"/>
      <c r="C1462" s="15"/>
      <c r="D1462" s="14"/>
      <c r="E1462" s="14"/>
      <c r="F1462" s="14"/>
      <c r="G1462" s="14"/>
      <c r="H1462" s="9" t="str">
        <f aca="false">IF($A1462="","",IF(COUNTIF($A$2:$A$3001,$A1462)&gt;1,"DUPLICATE",""))</f>
        <v/>
      </c>
    </row>
    <row r="1463" customFormat="false" ht="15" hidden="false" customHeight="false" outlineLevel="0" collapsed="false">
      <c r="A1463" s="14"/>
      <c r="B1463" s="14"/>
      <c r="C1463" s="15"/>
      <c r="D1463" s="14"/>
      <c r="E1463" s="14"/>
      <c r="F1463" s="14"/>
      <c r="G1463" s="14"/>
      <c r="H1463" s="9" t="str">
        <f aca="false">IF($A1463="","",IF(COUNTIF($A$2:$A$3001,$A1463)&gt;1,"DUPLICATE",""))</f>
        <v/>
      </c>
    </row>
    <row r="1464" customFormat="false" ht="15" hidden="false" customHeight="false" outlineLevel="0" collapsed="false">
      <c r="A1464" s="14"/>
      <c r="B1464" s="14"/>
      <c r="C1464" s="15"/>
      <c r="D1464" s="14"/>
      <c r="E1464" s="14"/>
      <c r="F1464" s="14"/>
      <c r="G1464" s="14"/>
      <c r="H1464" s="9" t="str">
        <f aca="false">IF($A1464="","",IF(COUNTIF($A$2:$A$3001,$A1464)&gt;1,"DUPLICATE",""))</f>
        <v/>
      </c>
    </row>
    <row r="1465" customFormat="false" ht="15" hidden="false" customHeight="false" outlineLevel="0" collapsed="false">
      <c r="A1465" s="14"/>
      <c r="B1465" s="14"/>
      <c r="C1465" s="15"/>
      <c r="D1465" s="14"/>
      <c r="E1465" s="14"/>
      <c r="F1465" s="14"/>
      <c r="G1465" s="14"/>
      <c r="H1465" s="9" t="str">
        <f aca="false">IF($A1465="","",IF(COUNTIF($A$2:$A$3001,$A1465)&gt;1,"DUPLICATE",""))</f>
        <v/>
      </c>
    </row>
    <row r="1466" customFormat="false" ht="15" hidden="false" customHeight="false" outlineLevel="0" collapsed="false">
      <c r="A1466" s="14"/>
      <c r="B1466" s="14"/>
      <c r="C1466" s="15"/>
      <c r="D1466" s="14"/>
      <c r="E1466" s="14"/>
      <c r="F1466" s="14"/>
      <c r="G1466" s="14"/>
      <c r="H1466" s="9" t="str">
        <f aca="false">IF($A1466="","",IF(COUNTIF($A$2:$A$3001,$A1466)&gt;1,"DUPLICATE",""))</f>
        <v/>
      </c>
    </row>
    <row r="1467" customFormat="false" ht="15" hidden="false" customHeight="false" outlineLevel="0" collapsed="false">
      <c r="A1467" s="14"/>
      <c r="B1467" s="14"/>
      <c r="C1467" s="15"/>
      <c r="D1467" s="14"/>
      <c r="E1467" s="14"/>
      <c r="F1467" s="14"/>
      <c r="G1467" s="14"/>
      <c r="H1467" s="9" t="str">
        <f aca="false">IF($A1467="","",IF(COUNTIF($A$2:$A$3001,$A1467)&gt;1,"DUPLICATE",""))</f>
        <v/>
      </c>
    </row>
    <row r="1468" customFormat="false" ht="15" hidden="false" customHeight="false" outlineLevel="0" collapsed="false">
      <c r="A1468" s="14"/>
      <c r="B1468" s="14"/>
      <c r="C1468" s="15"/>
      <c r="D1468" s="14"/>
      <c r="E1468" s="14"/>
      <c r="F1468" s="14"/>
      <c r="G1468" s="14"/>
      <c r="H1468" s="9" t="str">
        <f aca="false">IF($A1468="","",IF(COUNTIF($A$2:$A$3001,$A1468)&gt;1,"DUPLICATE",""))</f>
        <v/>
      </c>
    </row>
    <row r="1469" customFormat="false" ht="15" hidden="false" customHeight="false" outlineLevel="0" collapsed="false">
      <c r="A1469" s="14"/>
      <c r="B1469" s="14"/>
      <c r="C1469" s="15"/>
      <c r="D1469" s="14"/>
      <c r="E1469" s="14"/>
      <c r="F1469" s="14"/>
      <c r="G1469" s="14"/>
      <c r="H1469" s="9" t="str">
        <f aca="false">IF($A1469="","",IF(COUNTIF($A$2:$A$3001,$A1469)&gt;1,"DUPLICATE",""))</f>
        <v/>
      </c>
    </row>
    <row r="1470" customFormat="false" ht="15" hidden="false" customHeight="false" outlineLevel="0" collapsed="false">
      <c r="A1470" s="14"/>
      <c r="B1470" s="14"/>
      <c r="C1470" s="15"/>
      <c r="D1470" s="14"/>
      <c r="E1470" s="14"/>
      <c r="F1470" s="14"/>
      <c r="G1470" s="14"/>
      <c r="H1470" s="9" t="str">
        <f aca="false">IF($A1470="","",IF(COUNTIF($A$2:$A$3001,$A1470)&gt;1,"DUPLICATE",""))</f>
        <v/>
      </c>
    </row>
    <row r="1471" customFormat="false" ht="15" hidden="false" customHeight="false" outlineLevel="0" collapsed="false">
      <c r="A1471" s="14"/>
      <c r="B1471" s="14"/>
      <c r="C1471" s="15"/>
      <c r="D1471" s="14"/>
      <c r="E1471" s="14"/>
      <c r="F1471" s="14"/>
      <c r="G1471" s="14"/>
      <c r="H1471" s="9" t="str">
        <f aca="false">IF($A1471="","",IF(COUNTIF($A$2:$A$3001,$A1471)&gt;1,"DUPLICATE",""))</f>
        <v/>
      </c>
    </row>
    <row r="1472" customFormat="false" ht="15" hidden="false" customHeight="false" outlineLevel="0" collapsed="false">
      <c r="A1472" s="14"/>
      <c r="B1472" s="14"/>
      <c r="C1472" s="15"/>
      <c r="D1472" s="14"/>
      <c r="E1472" s="14"/>
      <c r="F1472" s="14"/>
      <c r="G1472" s="14"/>
      <c r="H1472" s="9" t="str">
        <f aca="false">IF($A1472="","",IF(COUNTIF($A$2:$A$3001,$A1472)&gt;1,"DUPLICATE",""))</f>
        <v/>
      </c>
    </row>
    <row r="1473" customFormat="false" ht="15" hidden="false" customHeight="false" outlineLevel="0" collapsed="false">
      <c r="A1473" s="14"/>
      <c r="B1473" s="14"/>
      <c r="C1473" s="15"/>
      <c r="D1473" s="14"/>
      <c r="E1473" s="14"/>
      <c r="F1473" s="14"/>
      <c r="G1473" s="14"/>
      <c r="H1473" s="9" t="str">
        <f aca="false">IF($A1473="","",IF(COUNTIF($A$2:$A$3001,$A1473)&gt;1,"DUPLICATE",""))</f>
        <v/>
      </c>
    </row>
    <row r="1474" customFormat="false" ht="15" hidden="false" customHeight="false" outlineLevel="0" collapsed="false">
      <c r="A1474" s="14"/>
      <c r="B1474" s="14"/>
      <c r="C1474" s="15"/>
      <c r="D1474" s="14"/>
      <c r="E1474" s="14"/>
      <c r="F1474" s="14"/>
      <c r="G1474" s="14"/>
      <c r="H1474" s="9" t="str">
        <f aca="false">IF($A1474="","",IF(COUNTIF($A$2:$A$3001,$A1474)&gt;1,"DUPLICATE",""))</f>
        <v/>
      </c>
    </row>
    <row r="1475" customFormat="false" ht="15" hidden="false" customHeight="false" outlineLevel="0" collapsed="false">
      <c r="A1475" s="14"/>
      <c r="B1475" s="14"/>
      <c r="C1475" s="15"/>
      <c r="D1475" s="14"/>
      <c r="E1475" s="14"/>
      <c r="F1475" s="14"/>
      <c r="G1475" s="14"/>
      <c r="H1475" s="9" t="str">
        <f aca="false">IF($A1475="","",IF(COUNTIF($A$2:$A$3001,$A1475)&gt;1,"DUPLICATE",""))</f>
        <v/>
      </c>
    </row>
    <row r="1476" customFormat="false" ht="15" hidden="false" customHeight="false" outlineLevel="0" collapsed="false">
      <c r="A1476" s="14"/>
      <c r="B1476" s="14"/>
      <c r="C1476" s="15"/>
      <c r="D1476" s="14"/>
      <c r="E1476" s="14"/>
      <c r="F1476" s="14"/>
      <c r="G1476" s="14"/>
      <c r="H1476" s="9" t="str">
        <f aca="false">IF($A1476="","",IF(COUNTIF($A$2:$A$3001,$A1476)&gt;1,"DUPLICATE",""))</f>
        <v/>
      </c>
    </row>
    <row r="1477" customFormat="false" ht="15" hidden="false" customHeight="false" outlineLevel="0" collapsed="false">
      <c r="A1477" s="14"/>
      <c r="B1477" s="14"/>
      <c r="C1477" s="15"/>
      <c r="D1477" s="14"/>
      <c r="E1477" s="14"/>
      <c r="F1477" s="14"/>
      <c r="G1477" s="14"/>
      <c r="H1477" s="9" t="str">
        <f aca="false">IF($A1477="","",IF(COUNTIF($A$2:$A$3001,$A1477)&gt;1,"DUPLICATE",""))</f>
        <v/>
      </c>
    </row>
    <row r="1478" customFormat="false" ht="15" hidden="false" customHeight="false" outlineLevel="0" collapsed="false">
      <c r="A1478" s="14"/>
      <c r="B1478" s="14"/>
      <c r="C1478" s="15"/>
      <c r="D1478" s="14"/>
      <c r="E1478" s="14"/>
      <c r="F1478" s="14"/>
      <c r="G1478" s="14"/>
      <c r="H1478" s="9" t="str">
        <f aca="false">IF($A1478="","",IF(COUNTIF($A$2:$A$3001,$A1478)&gt;1,"DUPLICATE",""))</f>
        <v/>
      </c>
    </row>
    <row r="1479" customFormat="false" ht="15" hidden="false" customHeight="false" outlineLevel="0" collapsed="false">
      <c r="A1479" s="14"/>
      <c r="B1479" s="14"/>
      <c r="C1479" s="15"/>
      <c r="D1479" s="14"/>
      <c r="E1479" s="14"/>
      <c r="F1479" s="14"/>
      <c r="G1479" s="14"/>
      <c r="H1479" s="9" t="str">
        <f aca="false">IF($A1479="","",IF(COUNTIF($A$2:$A$3001,$A1479)&gt;1,"DUPLICATE",""))</f>
        <v/>
      </c>
    </row>
    <row r="1480" customFormat="false" ht="15" hidden="false" customHeight="false" outlineLevel="0" collapsed="false">
      <c r="A1480" s="14"/>
      <c r="B1480" s="14"/>
      <c r="C1480" s="15"/>
      <c r="D1480" s="14"/>
      <c r="E1480" s="14"/>
      <c r="F1480" s="14"/>
      <c r="G1480" s="14"/>
      <c r="H1480" s="9" t="str">
        <f aca="false">IF($A1480="","",IF(COUNTIF($A$2:$A$3001,$A1480)&gt;1,"DUPLICATE",""))</f>
        <v/>
      </c>
    </row>
    <row r="1481" customFormat="false" ht="15" hidden="false" customHeight="false" outlineLevel="0" collapsed="false">
      <c r="A1481" s="14"/>
      <c r="B1481" s="14"/>
      <c r="C1481" s="15"/>
      <c r="D1481" s="14"/>
      <c r="E1481" s="14"/>
      <c r="F1481" s="14"/>
      <c r="G1481" s="14"/>
      <c r="H1481" s="9" t="str">
        <f aca="false">IF($A1481="","",IF(COUNTIF($A$2:$A$3001,$A1481)&gt;1,"DUPLICATE",""))</f>
        <v/>
      </c>
    </row>
    <row r="1482" customFormat="false" ht="15" hidden="false" customHeight="false" outlineLevel="0" collapsed="false">
      <c r="A1482" s="14"/>
      <c r="B1482" s="14"/>
      <c r="C1482" s="15"/>
      <c r="D1482" s="14"/>
      <c r="E1482" s="14"/>
      <c r="F1482" s="14"/>
      <c r="G1482" s="14"/>
      <c r="H1482" s="9" t="str">
        <f aca="false">IF($A1482="","",IF(COUNTIF($A$2:$A$3001,$A1482)&gt;1,"DUPLICATE",""))</f>
        <v/>
      </c>
    </row>
    <row r="1483" customFormat="false" ht="15" hidden="false" customHeight="false" outlineLevel="0" collapsed="false">
      <c r="A1483" s="14"/>
      <c r="B1483" s="14"/>
      <c r="C1483" s="15"/>
      <c r="D1483" s="14"/>
      <c r="E1483" s="14"/>
      <c r="F1483" s="14"/>
      <c r="G1483" s="14"/>
      <c r="H1483" s="9" t="str">
        <f aca="false">IF($A1483="","",IF(COUNTIF($A$2:$A$3001,$A1483)&gt;1,"DUPLICATE",""))</f>
        <v/>
      </c>
    </row>
    <row r="1484" customFormat="false" ht="15" hidden="false" customHeight="false" outlineLevel="0" collapsed="false">
      <c r="A1484" s="14"/>
      <c r="B1484" s="14"/>
      <c r="C1484" s="15"/>
      <c r="D1484" s="14"/>
      <c r="E1484" s="14"/>
      <c r="F1484" s="14"/>
      <c r="G1484" s="14"/>
      <c r="H1484" s="9" t="str">
        <f aca="false">IF($A1484="","",IF(COUNTIF($A$2:$A$3001,$A1484)&gt;1,"DUPLICATE",""))</f>
        <v/>
      </c>
    </row>
    <row r="1485" customFormat="false" ht="15" hidden="false" customHeight="false" outlineLevel="0" collapsed="false">
      <c r="A1485" s="14"/>
      <c r="B1485" s="14"/>
      <c r="C1485" s="15"/>
      <c r="D1485" s="14"/>
      <c r="E1485" s="14"/>
      <c r="F1485" s="14"/>
      <c r="G1485" s="14"/>
      <c r="H1485" s="9" t="str">
        <f aca="false">IF($A1485="","",IF(COUNTIF($A$2:$A$3001,$A1485)&gt;1,"DUPLICATE",""))</f>
        <v/>
      </c>
    </row>
    <row r="1486" customFormat="false" ht="15" hidden="false" customHeight="false" outlineLevel="0" collapsed="false">
      <c r="A1486" s="14"/>
      <c r="B1486" s="14"/>
      <c r="C1486" s="15"/>
      <c r="D1486" s="14"/>
      <c r="E1486" s="14"/>
      <c r="F1486" s="14"/>
      <c r="G1486" s="14"/>
      <c r="H1486" s="9" t="str">
        <f aca="false">IF($A1486="","",IF(COUNTIF($A$2:$A$3001,$A1486)&gt;1,"DUPLICATE",""))</f>
        <v/>
      </c>
    </row>
    <row r="1487" customFormat="false" ht="15" hidden="false" customHeight="false" outlineLevel="0" collapsed="false">
      <c r="A1487" s="14"/>
      <c r="B1487" s="14"/>
      <c r="C1487" s="15"/>
      <c r="D1487" s="14"/>
      <c r="E1487" s="14"/>
      <c r="F1487" s="14"/>
      <c r="G1487" s="14"/>
      <c r="H1487" s="9" t="str">
        <f aca="false">IF($A1487="","",IF(COUNTIF($A$2:$A$3001,$A1487)&gt;1,"DUPLICATE",""))</f>
        <v/>
      </c>
    </row>
    <row r="1488" customFormat="false" ht="15" hidden="false" customHeight="false" outlineLevel="0" collapsed="false">
      <c r="A1488" s="14"/>
      <c r="B1488" s="14"/>
      <c r="C1488" s="15"/>
      <c r="D1488" s="14"/>
      <c r="E1488" s="14"/>
      <c r="F1488" s="14"/>
      <c r="G1488" s="14"/>
      <c r="H1488" s="9" t="str">
        <f aca="false">IF($A1488="","",IF(COUNTIF($A$2:$A$3001,$A1488)&gt;1,"DUPLICATE",""))</f>
        <v/>
      </c>
    </row>
    <row r="1489" customFormat="false" ht="15" hidden="false" customHeight="false" outlineLevel="0" collapsed="false">
      <c r="A1489" s="14"/>
      <c r="B1489" s="14"/>
      <c r="C1489" s="15"/>
      <c r="D1489" s="14"/>
      <c r="E1489" s="14"/>
      <c r="F1489" s="14"/>
      <c r="G1489" s="14"/>
      <c r="H1489" s="9" t="str">
        <f aca="false">IF($A1489="","",IF(COUNTIF($A$2:$A$3001,$A1489)&gt;1,"DUPLICATE",""))</f>
        <v/>
      </c>
    </row>
    <row r="1490" customFormat="false" ht="15" hidden="false" customHeight="false" outlineLevel="0" collapsed="false">
      <c r="A1490" s="14"/>
      <c r="B1490" s="14"/>
      <c r="C1490" s="15"/>
      <c r="D1490" s="14"/>
      <c r="E1490" s="14"/>
      <c r="F1490" s="14"/>
      <c r="G1490" s="14"/>
      <c r="H1490" s="9" t="str">
        <f aca="false">IF($A1490="","",IF(COUNTIF($A$2:$A$3001,$A1490)&gt;1,"DUPLICATE",""))</f>
        <v/>
      </c>
    </row>
    <row r="1491" customFormat="false" ht="15" hidden="false" customHeight="false" outlineLevel="0" collapsed="false">
      <c r="A1491" s="14"/>
      <c r="B1491" s="14"/>
      <c r="C1491" s="15"/>
      <c r="D1491" s="14"/>
      <c r="E1491" s="14"/>
      <c r="F1491" s="14"/>
      <c r="G1491" s="14"/>
      <c r="H1491" s="9" t="str">
        <f aca="false">IF($A1491="","",IF(COUNTIF($A$2:$A$3001,$A1491)&gt;1,"DUPLICATE",""))</f>
        <v/>
      </c>
    </row>
    <row r="1492" customFormat="false" ht="15" hidden="false" customHeight="false" outlineLevel="0" collapsed="false">
      <c r="A1492" s="14"/>
      <c r="B1492" s="14"/>
      <c r="C1492" s="15"/>
      <c r="D1492" s="14"/>
      <c r="E1492" s="14"/>
      <c r="F1492" s="14"/>
      <c r="G1492" s="14"/>
      <c r="H1492" s="9" t="str">
        <f aca="false">IF($A1492="","",IF(COUNTIF($A$2:$A$3001,$A1492)&gt;1,"DUPLICATE",""))</f>
        <v/>
      </c>
    </row>
    <row r="1493" customFormat="false" ht="15" hidden="false" customHeight="false" outlineLevel="0" collapsed="false">
      <c r="A1493" s="14"/>
      <c r="B1493" s="14"/>
      <c r="C1493" s="15"/>
      <c r="D1493" s="14"/>
      <c r="E1493" s="14"/>
      <c r="F1493" s="14"/>
      <c r="G1493" s="14"/>
      <c r="H1493" s="9" t="str">
        <f aca="false">IF($A1493="","",IF(COUNTIF($A$2:$A$3001,$A1493)&gt;1,"DUPLICATE",""))</f>
        <v/>
      </c>
    </row>
    <row r="1494" customFormat="false" ht="15" hidden="false" customHeight="false" outlineLevel="0" collapsed="false">
      <c r="A1494" s="14"/>
      <c r="B1494" s="14"/>
      <c r="C1494" s="15"/>
      <c r="D1494" s="14"/>
      <c r="E1494" s="14"/>
      <c r="F1494" s="14"/>
      <c r="G1494" s="14"/>
      <c r="H1494" s="9" t="str">
        <f aca="false">IF($A1494="","",IF(COUNTIF($A$2:$A$3001,$A1494)&gt;1,"DUPLICATE",""))</f>
        <v/>
      </c>
    </row>
    <row r="1495" customFormat="false" ht="15" hidden="false" customHeight="false" outlineLevel="0" collapsed="false">
      <c r="A1495" s="14"/>
      <c r="B1495" s="14"/>
      <c r="C1495" s="15"/>
      <c r="D1495" s="14"/>
      <c r="E1495" s="14"/>
      <c r="F1495" s="14"/>
      <c r="G1495" s="14"/>
      <c r="H1495" s="9" t="str">
        <f aca="false">IF($A1495="","",IF(COUNTIF($A$2:$A$3001,$A1495)&gt;1,"DUPLICATE",""))</f>
        <v/>
      </c>
    </row>
    <row r="1496" customFormat="false" ht="15" hidden="false" customHeight="false" outlineLevel="0" collapsed="false">
      <c r="A1496" s="14"/>
      <c r="B1496" s="14"/>
      <c r="C1496" s="15"/>
      <c r="D1496" s="14"/>
      <c r="E1496" s="14"/>
      <c r="F1496" s="14"/>
      <c r="G1496" s="14"/>
      <c r="H1496" s="9" t="str">
        <f aca="false">IF($A1496="","",IF(COUNTIF($A$2:$A$3001,$A1496)&gt;1,"DUPLICATE",""))</f>
        <v/>
      </c>
    </row>
    <row r="1497" customFormat="false" ht="15" hidden="false" customHeight="false" outlineLevel="0" collapsed="false">
      <c r="A1497" s="14"/>
      <c r="B1497" s="14"/>
      <c r="C1497" s="15"/>
      <c r="D1497" s="14"/>
      <c r="E1497" s="14"/>
      <c r="F1497" s="14"/>
      <c r="G1497" s="14"/>
      <c r="H1497" s="9" t="str">
        <f aca="false">IF($A1497="","",IF(COUNTIF($A$2:$A$3001,$A1497)&gt;1,"DUPLICATE",""))</f>
        <v/>
      </c>
    </row>
    <row r="1498" customFormat="false" ht="15" hidden="false" customHeight="false" outlineLevel="0" collapsed="false">
      <c r="A1498" s="14"/>
      <c r="B1498" s="14"/>
      <c r="C1498" s="15"/>
      <c r="D1498" s="14"/>
      <c r="E1498" s="14"/>
      <c r="F1498" s="14"/>
      <c r="G1498" s="14"/>
      <c r="H1498" s="9" t="str">
        <f aca="false">IF($A1498="","",IF(COUNTIF($A$2:$A$3001,$A1498)&gt;1,"DUPLICATE",""))</f>
        <v/>
      </c>
    </row>
    <row r="1499" customFormat="false" ht="15" hidden="false" customHeight="false" outlineLevel="0" collapsed="false">
      <c r="A1499" s="14"/>
      <c r="B1499" s="14"/>
      <c r="C1499" s="15"/>
      <c r="D1499" s="14"/>
      <c r="E1499" s="14"/>
      <c r="F1499" s="14"/>
      <c r="G1499" s="14"/>
      <c r="H1499" s="9" t="str">
        <f aca="false">IF($A1499="","",IF(COUNTIF($A$2:$A$3001,$A1499)&gt;1,"DUPLICATE",""))</f>
        <v/>
      </c>
    </row>
    <row r="1500" customFormat="false" ht="15" hidden="false" customHeight="false" outlineLevel="0" collapsed="false">
      <c r="A1500" s="14"/>
      <c r="B1500" s="14"/>
      <c r="C1500" s="15"/>
      <c r="D1500" s="14"/>
      <c r="E1500" s="14"/>
      <c r="F1500" s="14"/>
      <c r="G1500" s="14"/>
      <c r="H1500" s="9" t="str">
        <f aca="false">IF($A1500="","",IF(COUNTIF($A$2:$A$3001,$A1500)&gt;1,"DUPLICATE",""))</f>
        <v/>
      </c>
    </row>
    <row r="1501" customFormat="false" ht="15" hidden="false" customHeight="false" outlineLevel="0" collapsed="false">
      <c r="A1501" s="14"/>
      <c r="B1501" s="14"/>
      <c r="C1501" s="15"/>
      <c r="D1501" s="14"/>
      <c r="E1501" s="14"/>
      <c r="F1501" s="14"/>
      <c r="G1501" s="14"/>
      <c r="H1501" s="9" t="str">
        <f aca="false">IF($A1501="","",IF(COUNTIF($A$2:$A$3001,$A1501)&gt;1,"DUPLICATE",""))</f>
        <v/>
      </c>
    </row>
    <row r="1502" customFormat="false" ht="15" hidden="false" customHeight="false" outlineLevel="0" collapsed="false">
      <c r="A1502" s="14"/>
      <c r="B1502" s="14"/>
      <c r="C1502" s="15"/>
      <c r="D1502" s="14"/>
      <c r="E1502" s="14"/>
      <c r="F1502" s="14"/>
      <c r="G1502" s="14"/>
      <c r="H1502" s="9" t="str">
        <f aca="false">IF($A1502="","",IF(COUNTIF($A$2:$A$3001,$A1502)&gt;1,"DUPLICATE",""))</f>
        <v/>
      </c>
    </row>
    <row r="1503" customFormat="false" ht="15" hidden="false" customHeight="false" outlineLevel="0" collapsed="false">
      <c r="A1503" s="14"/>
      <c r="B1503" s="14"/>
      <c r="C1503" s="15"/>
      <c r="D1503" s="14"/>
      <c r="E1503" s="14"/>
      <c r="F1503" s="14"/>
      <c r="G1503" s="14"/>
      <c r="H1503" s="9" t="str">
        <f aca="false">IF($A1503="","",IF(COUNTIF($A$2:$A$3001,$A1503)&gt;1,"DUPLICATE",""))</f>
        <v/>
      </c>
    </row>
    <row r="1504" customFormat="false" ht="15" hidden="false" customHeight="false" outlineLevel="0" collapsed="false">
      <c r="A1504" s="14"/>
      <c r="B1504" s="14"/>
      <c r="C1504" s="15"/>
      <c r="D1504" s="14"/>
      <c r="E1504" s="14"/>
      <c r="F1504" s="14"/>
      <c r="G1504" s="14"/>
      <c r="H1504" s="9" t="str">
        <f aca="false">IF($A1504="","",IF(COUNTIF($A$2:$A$3001,$A1504)&gt;1,"DUPLICATE",""))</f>
        <v/>
      </c>
    </row>
    <row r="1505" customFormat="false" ht="15" hidden="false" customHeight="false" outlineLevel="0" collapsed="false">
      <c r="A1505" s="14"/>
      <c r="B1505" s="14"/>
      <c r="C1505" s="15"/>
      <c r="D1505" s="14"/>
      <c r="E1505" s="14"/>
      <c r="F1505" s="14"/>
      <c r="G1505" s="14"/>
      <c r="H1505" s="9" t="str">
        <f aca="false">IF($A1505="","",IF(COUNTIF($A$2:$A$3001,$A1505)&gt;1,"DUPLICATE",""))</f>
        <v/>
      </c>
    </row>
    <row r="1506" customFormat="false" ht="15" hidden="false" customHeight="false" outlineLevel="0" collapsed="false">
      <c r="A1506" s="14"/>
      <c r="B1506" s="14"/>
      <c r="C1506" s="15"/>
      <c r="D1506" s="14"/>
      <c r="E1506" s="14"/>
      <c r="F1506" s="14"/>
      <c r="G1506" s="14"/>
      <c r="H1506" s="9" t="str">
        <f aca="false">IF($A1506="","",IF(COUNTIF($A$2:$A$3001,$A1506)&gt;1,"DUPLICATE",""))</f>
        <v/>
      </c>
    </row>
    <row r="1507" customFormat="false" ht="15" hidden="false" customHeight="false" outlineLevel="0" collapsed="false">
      <c r="A1507" s="14"/>
      <c r="B1507" s="14"/>
      <c r="C1507" s="15"/>
      <c r="D1507" s="14"/>
      <c r="E1507" s="14"/>
      <c r="F1507" s="14"/>
      <c r="G1507" s="14"/>
      <c r="H1507" s="9" t="str">
        <f aca="false">IF($A1507="","",IF(COUNTIF($A$2:$A$3001,$A1507)&gt;1,"DUPLICATE",""))</f>
        <v/>
      </c>
    </row>
    <row r="1508" customFormat="false" ht="15" hidden="false" customHeight="false" outlineLevel="0" collapsed="false">
      <c r="A1508" s="14"/>
      <c r="B1508" s="14"/>
      <c r="C1508" s="15"/>
      <c r="D1508" s="14"/>
      <c r="E1508" s="14"/>
      <c r="F1508" s="14"/>
      <c r="G1508" s="14"/>
      <c r="H1508" s="9" t="str">
        <f aca="false">IF($A1508="","",IF(COUNTIF($A$2:$A$3001,$A1508)&gt;1,"DUPLICATE",""))</f>
        <v/>
      </c>
    </row>
    <row r="1509" customFormat="false" ht="15" hidden="false" customHeight="false" outlineLevel="0" collapsed="false">
      <c r="A1509" s="14"/>
      <c r="B1509" s="14"/>
      <c r="C1509" s="15"/>
      <c r="D1509" s="14"/>
      <c r="E1509" s="14"/>
      <c r="F1509" s="14"/>
      <c r="G1509" s="14"/>
      <c r="H1509" s="9" t="str">
        <f aca="false">IF($A1509="","",IF(COUNTIF($A$2:$A$3001,$A1509)&gt;1,"DUPLICATE",""))</f>
        <v/>
      </c>
    </row>
    <row r="1510" customFormat="false" ht="15" hidden="false" customHeight="false" outlineLevel="0" collapsed="false">
      <c r="A1510" s="14"/>
      <c r="B1510" s="14"/>
      <c r="C1510" s="15"/>
      <c r="D1510" s="14"/>
      <c r="E1510" s="14"/>
      <c r="F1510" s="14"/>
      <c r="G1510" s="14"/>
      <c r="H1510" s="9" t="str">
        <f aca="false">IF($A1510="","",IF(COUNTIF($A$2:$A$3001,$A1510)&gt;1,"DUPLICATE",""))</f>
        <v/>
      </c>
    </row>
    <row r="1511" customFormat="false" ht="15" hidden="false" customHeight="false" outlineLevel="0" collapsed="false">
      <c r="A1511" s="14"/>
      <c r="B1511" s="14"/>
      <c r="C1511" s="15"/>
      <c r="D1511" s="14"/>
      <c r="E1511" s="14"/>
      <c r="F1511" s="14"/>
      <c r="G1511" s="14"/>
      <c r="H1511" s="9" t="str">
        <f aca="false">IF($A1511="","",IF(COUNTIF($A$2:$A$3001,$A1511)&gt;1,"DUPLICATE",""))</f>
        <v/>
      </c>
    </row>
    <row r="1512" customFormat="false" ht="15" hidden="false" customHeight="false" outlineLevel="0" collapsed="false">
      <c r="A1512" s="14"/>
      <c r="B1512" s="14"/>
      <c r="C1512" s="15"/>
      <c r="D1512" s="14"/>
      <c r="E1512" s="14"/>
      <c r="F1512" s="14"/>
      <c r="G1512" s="14"/>
      <c r="H1512" s="9" t="str">
        <f aca="false">IF($A1512="","",IF(COUNTIF($A$2:$A$3001,$A1512)&gt;1,"DUPLICATE",""))</f>
        <v/>
      </c>
    </row>
    <row r="1513" customFormat="false" ht="15" hidden="false" customHeight="false" outlineLevel="0" collapsed="false">
      <c r="A1513" s="14"/>
      <c r="B1513" s="14"/>
      <c r="C1513" s="15"/>
      <c r="D1513" s="14"/>
      <c r="E1513" s="14"/>
      <c r="F1513" s="14"/>
      <c r="G1513" s="14"/>
      <c r="H1513" s="9" t="str">
        <f aca="false">IF($A1513="","",IF(COUNTIF($A$2:$A$3001,$A1513)&gt;1,"DUPLICATE",""))</f>
        <v/>
      </c>
    </row>
    <row r="1514" customFormat="false" ht="15" hidden="false" customHeight="false" outlineLevel="0" collapsed="false">
      <c r="A1514" s="14"/>
      <c r="B1514" s="14"/>
      <c r="C1514" s="15"/>
      <c r="D1514" s="14"/>
      <c r="E1514" s="14"/>
      <c r="F1514" s="14"/>
      <c r="G1514" s="14"/>
      <c r="H1514" s="9" t="str">
        <f aca="false">IF($A1514="","",IF(COUNTIF($A$2:$A$3001,$A1514)&gt;1,"DUPLICATE",""))</f>
        <v/>
      </c>
    </row>
    <row r="1515" customFormat="false" ht="15" hidden="false" customHeight="false" outlineLevel="0" collapsed="false">
      <c r="A1515" s="14"/>
      <c r="B1515" s="14"/>
      <c r="C1515" s="15"/>
      <c r="D1515" s="14"/>
      <c r="E1515" s="14"/>
      <c r="F1515" s="14"/>
      <c r="G1515" s="14"/>
      <c r="H1515" s="9" t="str">
        <f aca="false">IF($A1515="","",IF(COUNTIF($A$2:$A$3001,$A1515)&gt;1,"DUPLICATE",""))</f>
        <v/>
      </c>
    </row>
    <row r="1516" customFormat="false" ht="15" hidden="false" customHeight="false" outlineLevel="0" collapsed="false">
      <c r="A1516" s="14"/>
      <c r="B1516" s="14"/>
      <c r="C1516" s="15"/>
      <c r="D1516" s="14"/>
      <c r="E1516" s="14"/>
      <c r="F1516" s="14"/>
      <c r="G1516" s="14"/>
      <c r="H1516" s="9" t="str">
        <f aca="false">IF($A1516="","",IF(COUNTIF($A$2:$A$3001,$A1516)&gt;1,"DUPLICATE",""))</f>
        <v/>
      </c>
    </row>
    <row r="1517" customFormat="false" ht="15" hidden="false" customHeight="false" outlineLevel="0" collapsed="false">
      <c r="A1517" s="14"/>
      <c r="B1517" s="14"/>
      <c r="C1517" s="15"/>
      <c r="D1517" s="14"/>
      <c r="E1517" s="14"/>
      <c r="F1517" s="14"/>
      <c r="G1517" s="14"/>
      <c r="H1517" s="9" t="str">
        <f aca="false">IF($A1517="","",IF(COUNTIF($A$2:$A$3001,$A1517)&gt;1,"DUPLICATE",""))</f>
        <v/>
      </c>
    </row>
    <row r="1518" customFormat="false" ht="15" hidden="false" customHeight="false" outlineLevel="0" collapsed="false">
      <c r="A1518" s="14"/>
      <c r="B1518" s="14"/>
      <c r="C1518" s="15"/>
      <c r="D1518" s="14"/>
      <c r="E1518" s="14"/>
      <c r="F1518" s="14"/>
      <c r="G1518" s="14"/>
      <c r="H1518" s="9" t="str">
        <f aca="false">IF($A1518="","",IF(COUNTIF($A$2:$A$3001,$A1518)&gt;1,"DUPLICATE",""))</f>
        <v/>
      </c>
    </row>
    <row r="1519" customFormat="false" ht="15" hidden="false" customHeight="false" outlineLevel="0" collapsed="false">
      <c r="A1519" s="14"/>
      <c r="B1519" s="14"/>
      <c r="C1519" s="15"/>
      <c r="D1519" s="14"/>
      <c r="E1519" s="14"/>
      <c r="F1519" s="14"/>
      <c r="G1519" s="14"/>
      <c r="H1519" s="9" t="str">
        <f aca="false">IF($A1519="","",IF(COUNTIF($A$2:$A$3001,$A1519)&gt;1,"DUPLICATE",""))</f>
        <v/>
      </c>
    </row>
    <row r="1520" customFormat="false" ht="15" hidden="false" customHeight="false" outlineLevel="0" collapsed="false">
      <c r="A1520" s="14"/>
      <c r="B1520" s="14"/>
      <c r="C1520" s="15"/>
      <c r="D1520" s="14"/>
      <c r="E1520" s="14"/>
      <c r="F1520" s="14"/>
      <c r="G1520" s="14"/>
      <c r="H1520" s="9" t="str">
        <f aca="false">IF($A1520="","",IF(COUNTIF($A$2:$A$3001,$A1520)&gt;1,"DUPLICATE",""))</f>
        <v/>
      </c>
    </row>
    <row r="1521" customFormat="false" ht="15" hidden="false" customHeight="false" outlineLevel="0" collapsed="false">
      <c r="A1521" s="14"/>
      <c r="B1521" s="14"/>
      <c r="C1521" s="15"/>
      <c r="D1521" s="14"/>
      <c r="E1521" s="14"/>
      <c r="F1521" s="14"/>
      <c r="G1521" s="14"/>
      <c r="H1521" s="9" t="str">
        <f aca="false">IF($A1521="","",IF(COUNTIF($A$2:$A$3001,$A1521)&gt;1,"DUPLICATE",""))</f>
        <v/>
      </c>
    </row>
    <row r="1522" customFormat="false" ht="15" hidden="false" customHeight="false" outlineLevel="0" collapsed="false">
      <c r="A1522" s="14"/>
      <c r="B1522" s="14"/>
      <c r="C1522" s="15"/>
      <c r="D1522" s="14"/>
      <c r="E1522" s="14"/>
      <c r="F1522" s="14"/>
      <c r="G1522" s="14"/>
      <c r="H1522" s="9" t="str">
        <f aca="false">IF($A1522="","",IF(COUNTIF($A$2:$A$3001,$A1522)&gt;1,"DUPLICATE",""))</f>
        <v/>
      </c>
    </row>
    <row r="1523" customFormat="false" ht="15" hidden="false" customHeight="false" outlineLevel="0" collapsed="false">
      <c r="A1523" s="14"/>
      <c r="B1523" s="14"/>
      <c r="C1523" s="15"/>
      <c r="D1523" s="14"/>
      <c r="E1523" s="14"/>
      <c r="F1523" s="14"/>
      <c r="G1523" s="14"/>
      <c r="H1523" s="9" t="str">
        <f aca="false">IF($A1523="","",IF(COUNTIF($A$2:$A$3001,$A1523)&gt;1,"DUPLICATE",""))</f>
        <v/>
      </c>
    </row>
    <row r="1524" customFormat="false" ht="15" hidden="false" customHeight="false" outlineLevel="0" collapsed="false">
      <c r="A1524" s="14"/>
      <c r="B1524" s="14"/>
      <c r="C1524" s="15"/>
      <c r="D1524" s="14"/>
      <c r="E1524" s="14"/>
      <c r="F1524" s="14"/>
      <c r="G1524" s="14"/>
      <c r="H1524" s="9" t="str">
        <f aca="false">IF($A1524="","",IF(COUNTIF($A$2:$A$3001,$A1524)&gt;1,"DUPLICATE",""))</f>
        <v/>
      </c>
    </row>
    <row r="1525" customFormat="false" ht="15" hidden="false" customHeight="false" outlineLevel="0" collapsed="false">
      <c r="A1525" s="14"/>
      <c r="B1525" s="14"/>
      <c r="C1525" s="15"/>
      <c r="D1525" s="14"/>
      <c r="E1525" s="14"/>
      <c r="F1525" s="14"/>
      <c r="G1525" s="14"/>
      <c r="H1525" s="9" t="str">
        <f aca="false">IF($A1525="","",IF(COUNTIF($A$2:$A$3001,$A1525)&gt;1,"DUPLICATE",""))</f>
        <v/>
      </c>
    </row>
    <row r="1526" customFormat="false" ht="15" hidden="false" customHeight="false" outlineLevel="0" collapsed="false">
      <c r="A1526" s="14"/>
      <c r="B1526" s="14"/>
      <c r="C1526" s="15"/>
      <c r="D1526" s="14"/>
      <c r="E1526" s="14"/>
      <c r="F1526" s="14"/>
      <c r="G1526" s="14"/>
      <c r="H1526" s="9" t="str">
        <f aca="false">IF($A1526="","",IF(COUNTIF($A$2:$A$3001,$A1526)&gt;1,"DUPLICATE",""))</f>
        <v/>
      </c>
    </row>
    <row r="1527" customFormat="false" ht="15" hidden="false" customHeight="false" outlineLevel="0" collapsed="false">
      <c r="A1527" s="14"/>
      <c r="B1527" s="14"/>
      <c r="C1527" s="15"/>
      <c r="D1527" s="14"/>
      <c r="E1527" s="14"/>
      <c r="F1527" s="14"/>
      <c r="G1527" s="14"/>
      <c r="H1527" s="9" t="str">
        <f aca="false">IF($A1527="","",IF(COUNTIF($A$2:$A$3001,$A1527)&gt;1,"DUPLICATE",""))</f>
        <v/>
      </c>
    </row>
    <row r="1528" customFormat="false" ht="15" hidden="false" customHeight="false" outlineLevel="0" collapsed="false">
      <c r="A1528" s="14"/>
      <c r="B1528" s="14"/>
      <c r="C1528" s="15"/>
      <c r="D1528" s="14"/>
      <c r="E1528" s="14"/>
      <c r="F1528" s="14"/>
      <c r="G1528" s="14"/>
      <c r="H1528" s="9" t="str">
        <f aca="false">IF($A1528="","",IF(COUNTIF($A$2:$A$3001,$A1528)&gt;1,"DUPLICATE",""))</f>
        <v/>
      </c>
    </row>
    <row r="1529" customFormat="false" ht="15" hidden="false" customHeight="false" outlineLevel="0" collapsed="false">
      <c r="A1529" s="14"/>
      <c r="B1529" s="14"/>
      <c r="C1529" s="15"/>
      <c r="D1529" s="14"/>
      <c r="E1529" s="14"/>
      <c r="F1529" s="14"/>
      <c r="G1529" s="14"/>
      <c r="H1529" s="9" t="str">
        <f aca="false">IF($A1529="","",IF(COUNTIF($A$2:$A$3001,$A1529)&gt;1,"DUPLICATE",""))</f>
        <v/>
      </c>
    </row>
    <row r="1530" customFormat="false" ht="15" hidden="false" customHeight="false" outlineLevel="0" collapsed="false">
      <c r="A1530" s="14"/>
      <c r="B1530" s="14"/>
      <c r="C1530" s="15"/>
      <c r="D1530" s="14"/>
      <c r="E1530" s="14"/>
      <c r="F1530" s="14"/>
      <c r="G1530" s="14"/>
      <c r="H1530" s="9" t="str">
        <f aca="false">IF($A1530="","",IF(COUNTIF($A$2:$A$3001,$A1530)&gt;1,"DUPLICATE",""))</f>
        <v/>
      </c>
    </row>
    <row r="1531" customFormat="false" ht="15" hidden="false" customHeight="false" outlineLevel="0" collapsed="false">
      <c r="A1531" s="14"/>
      <c r="B1531" s="14"/>
      <c r="C1531" s="15"/>
      <c r="D1531" s="14"/>
      <c r="E1531" s="14"/>
      <c r="F1531" s="14"/>
      <c r="G1531" s="14"/>
      <c r="H1531" s="9" t="str">
        <f aca="false">IF($A1531="","",IF(COUNTIF($A$2:$A$3001,$A1531)&gt;1,"DUPLICATE",""))</f>
        <v/>
      </c>
    </row>
    <row r="1532" customFormat="false" ht="15" hidden="false" customHeight="false" outlineLevel="0" collapsed="false">
      <c r="A1532" s="14"/>
      <c r="B1532" s="14"/>
      <c r="C1532" s="15"/>
      <c r="D1532" s="14"/>
      <c r="E1532" s="14"/>
      <c r="F1532" s="14"/>
      <c r="G1532" s="14"/>
      <c r="H1532" s="9" t="str">
        <f aca="false">IF($A1532="","",IF(COUNTIF($A$2:$A$3001,$A1532)&gt;1,"DUPLICATE",""))</f>
        <v/>
      </c>
    </row>
    <row r="1533" customFormat="false" ht="15" hidden="false" customHeight="false" outlineLevel="0" collapsed="false">
      <c r="A1533" s="14"/>
      <c r="B1533" s="14"/>
      <c r="C1533" s="15"/>
      <c r="D1533" s="14"/>
      <c r="E1533" s="14"/>
      <c r="F1533" s="14"/>
      <c r="G1533" s="14"/>
      <c r="H1533" s="9" t="str">
        <f aca="false">IF($A1533="","",IF(COUNTIF($A$2:$A$3001,$A1533)&gt;1,"DUPLICATE",""))</f>
        <v/>
      </c>
    </row>
    <row r="1534" customFormat="false" ht="15" hidden="false" customHeight="false" outlineLevel="0" collapsed="false">
      <c r="A1534" s="14"/>
      <c r="B1534" s="14"/>
      <c r="C1534" s="15"/>
      <c r="D1534" s="14"/>
      <c r="E1534" s="14"/>
      <c r="F1534" s="14"/>
      <c r="G1534" s="14"/>
      <c r="H1534" s="9" t="str">
        <f aca="false">IF($A1534="","",IF(COUNTIF($A$2:$A$3001,$A1534)&gt;1,"DUPLICATE",""))</f>
        <v/>
      </c>
    </row>
    <row r="1535" customFormat="false" ht="15" hidden="false" customHeight="false" outlineLevel="0" collapsed="false">
      <c r="A1535" s="14"/>
      <c r="B1535" s="14"/>
      <c r="C1535" s="15"/>
      <c r="D1535" s="14"/>
      <c r="E1535" s="14"/>
      <c r="F1535" s="14"/>
      <c r="G1535" s="14"/>
      <c r="H1535" s="9" t="str">
        <f aca="false">IF($A1535="","",IF(COUNTIF($A$2:$A$3001,$A1535)&gt;1,"DUPLICATE",""))</f>
        <v/>
      </c>
    </row>
    <row r="1536" customFormat="false" ht="15" hidden="false" customHeight="false" outlineLevel="0" collapsed="false">
      <c r="A1536" s="14"/>
      <c r="B1536" s="14"/>
      <c r="C1536" s="15"/>
      <c r="D1536" s="14"/>
      <c r="E1536" s="14"/>
      <c r="F1536" s="14"/>
      <c r="G1536" s="14"/>
      <c r="H1536" s="9" t="str">
        <f aca="false">IF($A1536="","",IF(COUNTIF($A$2:$A$3001,$A1536)&gt;1,"DUPLICATE",""))</f>
        <v/>
      </c>
    </row>
    <row r="1537" customFormat="false" ht="15" hidden="false" customHeight="false" outlineLevel="0" collapsed="false">
      <c r="A1537" s="14"/>
      <c r="B1537" s="14"/>
      <c r="C1537" s="15"/>
      <c r="D1537" s="14"/>
      <c r="E1537" s="14"/>
      <c r="F1537" s="14"/>
      <c r="G1537" s="14"/>
      <c r="H1537" s="9" t="str">
        <f aca="false">IF($A1537="","",IF(COUNTIF($A$2:$A$3001,$A1537)&gt;1,"DUPLICATE",""))</f>
        <v/>
      </c>
    </row>
    <row r="1538" customFormat="false" ht="15" hidden="false" customHeight="false" outlineLevel="0" collapsed="false">
      <c r="A1538" s="14"/>
      <c r="B1538" s="14"/>
      <c r="C1538" s="15"/>
      <c r="D1538" s="14"/>
      <c r="E1538" s="14"/>
      <c r="F1538" s="14"/>
      <c r="G1538" s="14"/>
      <c r="H1538" s="9" t="str">
        <f aca="false">IF($A1538="","",IF(COUNTIF($A$2:$A$3001,$A1538)&gt;1,"DUPLICATE",""))</f>
        <v/>
      </c>
    </row>
    <row r="1539" customFormat="false" ht="15" hidden="false" customHeight="false" outlineLevel="0" collapsed="false">
      <c r="A1539" s="14"/>
      <c r="B1539" s="14"/>
      <c r="C1539" s="15"/>
      <c r="D1539" s="14"/>
      <c r="E1539" s="14"/>
      <c r="F1539" s="14"/>
      <c r="G1539" s="14"/>
      <c r="H1539" s="9" t="str">
        <f aca="false">IF($A1539="","",IF(COUNTIF($A$2:$A$3001,$A1539)&gt;1,"DUPLICATE",""))</f>
        <v/>
      </c>
    </row>
    <row r="1540" customFormat="false" ht="15" hidden="false" customHeight="false" outlineLevel="0" collapsed="false">
      <c r="A1540" s="14"/>
      <c r="B1540" s="14"/>
      <c r="C1540" s="15"/>
      <c r="D1540" s="14"/>
      <c r="E1540" s="14"/>
      <c r="F1540" s="14"/>
      <c r="G1540" s="14"/>
      <c r="H1540" s="9" t="str">
        <f aca="false">IF($A1540="","",IF(COUNTIF($A$2:$A$3001,$A1540)&gt;1,"DUPLICATE",""))</f>
        <v/>
      </c>
    </row>
    <row r="1541" customFormat="false" ht="15" hidden="false" customHeight="false" outlineLevel="0" collapsed="false">
      <c r="A1541" s="14"/>
      <c r="B1541" s="14"/>
      <c r="C1541" s="15"/>
      <c r="D1541" s="14"/>
      <c r="E1541" s="14"/>
      <c r="F1541" s="14"/>
      <c r="G1541" s="14"/>
      <c r="H1541" s="9" t="str">
        <f aca="false">IF($A1541="","",IF(COUNTIF($A$2:$A$3001,$A1541)&gt;1,"DUPLICATE",""))</f>
        <v/>
      </c>
    </row>
    <row r="1542" customFormat="false" ht="15" hidden="false" customHeight="false" outlineLevel="0" collapsed="false">
      <c r="A1542" s="14"/>
      <c r="B1542" s="14"/>
      <c r="C1542" s="15"/>
      <c r="D1542" s="14"/>
      <c r="E1542" s="14"/>
      <c r="F1542" s="14"/>
      <c r="G1542" s="14"/>
      <c r="H1542" s="9" t="str">
        <f aca="false">IF($A1542="","",IF(COUNTIF($A$2:$A$3001,$A1542)&gt;1,"DUPLICATE",""))</f>
        <v/>
      </c>
    </row>
    <row r="1543" customFormat="false" ht="15" hidden="false" customHeight="false" outlineLevel="0" collapsed="false">
      <c r="A1543" s="14"/>
      <c r="B1543" s="14"/>
      <c r="C1543" s="15"/>
      <c r="D1543" s="14"/>
      <c r="E1543" s="14"/>
      <c r="F1543" s="14"/>
      <c r="G1543" s="14"/>
      <c r="H1543" s="9" t="str">
        <f aca="false">IF($A1543="","",IF(COUNTIF($A$2:$A$3001,$A1543)&gt;1,"DUPLICATE",""))</f>
        <v/>
      </c>
    </row>
    <row r="1544" customFormat="false" ht="15" hidden="false" customHeight="false" outlineLevel="0" collapsed="false">
      <c r="A1544" s="14"/>
      <c r="B1544" s="14"/>
      <c r="C1544" s="15"/>
      <c r="D1544" s="14"/>
      <c r="E1544" s="14"/>
      <c r="F1544" s="14"/>
      <c r="G1544" s="14"/>
      <c r="H1544" s="9" t="str">
        <f aca="false">IF($A1544="","",IF(COUNTIF($A$2:$A$3001,$A1544)&gt;1,"DUPLICATE",""))</f>
        <v/>
      </c>
    </row>
    <row r="1545" customFormat="false" ht="15" hidden="false" customHeight="false" outlineLevel="0" collapsed="false">
      <c r="A1545" s="14"/>
      <c r="B1545" s="14"/>
      <c r="C1545" s="15"/>
      <c r="D1545" s="14"/>
      <c r="E1545" s="14"/>
      <c r="F1545" s="14"/>
      <c r="G1545" s="14"/>
      <c r="H1545" s="9" t="str">
        <f aca="false">IF($A1545="","",IF(COUNTIF($A$2:$A$3001,$A1545)&gt;1,"DUPLICATE",""))</f>
        <v/>
      </c>
    </row>
    <row r="1546" customFormat="false" ht="15" hidden="false" customHeight="false" outlineLevel="0" collapsed="false">
      <c r="A1546" s="14"/>
      <c r="B1546" s="14"/>
      <c r="C1546" s="15"/>
      <c r="D1546" s="14"/>
      <c r="E1546" s="14"/>
      <c r="F1546" s="14"/>
      <c r="G1546" s="14"/>
      <c r="H1546" s="9" t="str">
        <f aca="false">IF($A1546="","",IF(COUNTIF($A$2:$A$3001,$A1546)&gt;1,"DUPLICATE",""))</f>
        <v/>
      </c>
    </row>
    <row r="1547" customFormat="false" ht="15" hidden="false" customHeight="false" outlineLevel="0" collapsed="false">
      <c r="A1547" s="14"/>
      <c r="B1547" s="14"/>
      <c r="C1547" s="15"/>
      <c r="D1547" s="14"/>
      <c r="E1547" s="14"/>
      <c r="F1547" s="14"/>
      <c r="G1547" s="14"/>
      <c r="H1547" s="9" t="str">
        <f aca="false">IF($A1547="","",IF(COUNTIF($A$2:$A$3001,$A1547)&gt;1,"DUPLICATE",""))</f>
        <v/>
      </c>
    </row>
    <row r="1548" customFormat="false" ht="15" hidden="false" customHeight="false" outlineLevel="0" collapsed="false">
      <c r="A1548" s="14"/>
      <c r="B1548" s="14"/>
      <c r="C1548" s="15"/>
      <c r="D1548" s="14"/>
      <c r="E1548" s="14"/>
      <c r="F1548" s="14"/>
      <c r="G1548" s="14"/>
      <c r="H1548" s="9" t="str">
        <f aca="false">IF($A1548="","",IF(COUNTIF($A$2:$A$3001,$A1548)&gt;1,"DUPLICATE",""))</f>
        <v/>
      </c>
    </row>
    <row r="1549" customFormat="false" ht="15" hidden="false" customHeight="false" outlineLevel="0" collapsed="false">
      <c r="A1549" s="14"/>
      <c r="B1549" s="14"/>
      <c r="C1549" s="15"/>
      <c r="D1549" s="14"/>
      <c r="E1549" s="14"/>
      <c r="F1549" s="14"/>
      <c r="G1549" s="14"/>
      <c r="H1549" s="9" t="str">
        <f aca="false">IF($A1549="","",IF(COUNTIF($A$2:$A$3001,$A1549)&gt;1,"DUPLICATE",""))</f>
        <v/>
      </c>
    </row>
    <row r="1550" customFormat="false" ht="15" hidden="false" customHeight="false" outlineLevel="0" collapsed="false">
      <c r="A1550" s="14"/>
      <c r="B1550" s="14"/>
      <c r="C1550" s="15"/>
      <c r="D1550" s="14"/>
      <c r="E1550" s="14"/>
      <c r="F1550" s="14"/>
      <c r="G1550" s="14"/>
      <c r="H1550" s="9" t="str">
        <f aca="false">IF($A1550="","",IF(COUNTIF($A$2:$A$3001,$A1550)&gt;1,"DUPLICATE",""))</f>
        <v/>
      </c>
    </row>
    <row r="1551" customFormat="false" ht="15" hidden="false" customHeight="false" outlineLevel="0" collapsed="false">
      <c r="A1551" s="14"/>
      <c r="B1551" s="14"/>
      <c r="C1551" s="15"/>
      <c r="D1551" s="14"/>
      <c r="E1551" s="14"/>
      <c r="F1551" s="14"/>
      <c r="G1551" s="14"/>
      <c r="H1551" s="9" t="str">
        <f aca="false">IF($A1551="","",IF(COUNTIF($A$2:$A$3001,$A1551)&gt;1,"DUPLICATE",""))</f>
        <v/>
      </c>
    </row>
    <row r="1552" customFormat="false" ht="15" hidden="false" customHeight="false" outlineLevel="0" collapsed="false">
      <c r="A1552" s="14"/>
      <c r="B1552" s="14"/>
      <c r="C1552" s="15"/>
      <c r="D1552" s="14"/>
      <c r="E1552" s="14"/>
      <c r="F1552" s="14"/>
      <c r="G1552" s="14"/>
      <c r="H1552" s="9" t="str">
        <f aca="false">IF($A1552="","",IF(COUNTIF($A$2:$A$3001,$A1552)&gt;1,"DUPLICATE",""))</f>
        <v/>
      </c>
    </row>
    <row r="1553" customFormat="false" ht="15" hidden="false" customHeight="false" outlineLevel="0" collapsed="false">
      <c r="A1553" s="14"/>
      <c r="B1553" s="14"/>
      <c r="C1553" s="15"/>
      <c r="D1553" s="14"/>
      <c r="E1553" s="14"/>
      <c r="F1553" s="14"/>
      <c r="G1553" s="14"/>
      <c r="H1553" s="9" t="str">
        <f aca="false">IF($A1553="","",IF(COUNTIF($A$2:$A$3001,$A1553)&gt;1,"DUPLICATE",""))</f>
        <v/>
      </c>
    </row>
    <row r="1554" customFormat="false" ht="15" hidden="false" customHeight="false" outlineLevel="0" collapsed="false">
      <c r="A1554" s="14"/>
      <c r="B1554" s="14"/>
      <c r="C1554" s="15"/>
      <c r="D1554" s="14"/>
      <c r="E1554" s="14"/>
      <c r="F1554" s="14"/>
      <c r="G1554" s="14"/>
      <c r="H1554" s="9" t="str">
        <f aca="false">IF($A1554="","",IF(COUNTIF($A$2:$A$3001,$A1554)&gt;1,"DUPLICATE",""))</f>
        <v/>
      </c>
    </row>
    <row r="1555" customFormat="false" ht="15" hidden="false" customHeight="false" outlineLevel="0" collapsed="false">
      <c r="A1555" s="14"/>
      <c r="B1555" s="14"/>
      <c r="C1555" s="15"/>
      <c r="D1555" s="14"/>
      <c r="E1555" s="14"/>
      <c r="F1555" s="14"/>
      <c r="G1555" s="14"/>
      <c r="H1555" s="9" t="str">
        <f aca="false">IF($A1555="","",IF(COUNTIF($A$2:$A$3001,$A1555)&gt;1,"DUPLICATE",""))</f>
        <v/>
      </c>
    </row>
    <row r="1556" customFormat="false" ht="15" hidden="false" customHeight="false" outlineLevel="0" collapsed="false">
      <c r="A1556" s="14"/>
      <c r="B1556" s="14"/>
      <c r="C1556" s="15"/>
      <c r="D1556" s="14"/>
      <c r="E1556" s="14"/>
      <c r="F1556" s="14"/>
      <c r="G1556" s="14"/>
      <c r="H1556" s="9" t="str">
        <f aca="false">IF($A1556="","",IF(COUNTIF($A$2:$A$3001,$A1556)&gt;1,"DUPLICATE",""))</f>
        <v/>
      </c>
    </row>
    <row r="1557" customFormat="false" ht="15" hidden="false" customHeight="false" outlineLevel="0" collapsed="false">
      <c r="A1557" s="14"/>
      <c r="B1557" s="14"/>
      <c r="C1557" s="15"/>
      <c r="D1557" s="14"/>
      <c r="E1557" s="14"/>
      <c r="F1557" s="14"/>
      <c r="G1557" s="14"/>
      <c r="H1557" s="9" t="str">
        <f aca="false">IF($A1557="","",IF(COUNTIF($A$2:$A$3001,$A1557)&gt;1,"DUPLICATE",""))</f>
        <v/>
      </c>
    </row>
    <row r="1558" customFormat="false" ht="15" hidden="false" customHeight="false" outlineLevel="0" collapsed="false">
      <c r="A1558" s="14"/>
      <c r="B1558" s="14"/>
      <c r="C1558" s="15"/>
      <c r="D1558" s="14"/>
      <c r="E1558" s="14"/>
      <c r="F1558" s="14"/>
      <c r="G1558" s="14"/>
      <c r="H1558" s="9" t="str">
        <f aca="false">IF($A1558="","",IF(COUNTIF($A$2:$A$3001,$A1558)&gt;1,"DUPLICATE",""))</f>
        <v/>
      </c>
    </row>
    <row r="1559" customFormat="false" ht="15" hidden="false" customHeight="false" outlineLevel="0" collapsed="false">
      <c r="A1559" s="14"/>
      <c r="B1559" s="14"/>
      <c r="C1559" s="15"/>
      <c r="D1559" s="14"/>
      <c r="E1559" s="14"/>
      <c r="F1559" s="14"/>
      <c r="G1559" s="14"/>
      <c r="H1559" s="9" t="str">
        <f aca="false">IF($A1559="","",IF(COUNTIF($A$2:$A$3001,$A1559)&gt;1,"DUPLICATE",""))</f>
        <v/>
      </c>
    </row>
    <row r="1560" customFormat="false" ht="15" hidden="false" customHeight="false" outlineLevel="0" collapsed="false">
      <c r="A1560" s="14"/>
      <c r="B1560" s="14"/>
      <c r="C1560" s="15"/>
      <c r="D1560" s="14"/>
      <c r="E1560" s="14"/>
      <c r="F1560" s="14"/>
      <c r="G1560" s="14"/>
      <c r="H1560" s="9" t="str">
        <f aca="false">IF($A1560="","",IF(COUNTIF($A$2:$A$3001,$A1560)&gt;1,"DUPLICATE",""))</f>
        <v/>
      </c>
    </row>
    <row r="1561" customFormat="false" ht="15" hidden="false" customHeight="false" outlineLevel="0" collapsed="false">
      <c r="A1561" s="14"/>
      <c r="B1561" s="14"/>
      <c r="C1561" s="15"/>
      <c r="D1561" s="14"/>
      <c r="E1561" s="14"/>
      <c r="F1561" s="14"/>
      <c r="G1561" s="14"/>
      <c r="H1561" s="9" t="str">
        <f aca="false">IF($A1561="","",IF(COUNTIF($A$2:$A$3001,$A1561)&gt;1,"DUPLICATE",""))</f>
        <v/>
      </c>
    </row>
    <row r="1562" customFormat="false" ht="15" hidden="false" customHeight="false" outlineLevel="0" collapsed="false">
      <c r="A1562" s="14"/>
      <c r="B1562" s="14"/>
      <c r="C1562" s="15"/>
      <c r="D1562" s="14"/>
      <c r="E1562" s="14"/>
      <c r="F1562" s="14"/>
      <c r="G1562" s="14"/>
      <c r="H1562" s="9" t="str">
        <f aca="false">IF($A1562="","",IF(COUNTIF($A$2:$A$3001,$A1562)&gt;1,"DUPLICATE",""))</f>
        <v/>
      </c>
    </row>
    <row r="1563" customFormat="false" ht="15" hidden="false" customHeight="false" outlineLevel="0" collapsed="false">
      <c r="A1563" s="14"/>
      <c r="B1563" s="14"/>
      <c r="C1563" s="15"/>
      <c r="D1563" s="14"/>
      <c r="E1563" s="14"/>
      <c r="F1563" s="14"/>
      <c r="G1563" s="14"/>
      <c r="H1563" s="9" t="str">
        <f aca="false">IF($A1563="","",IF(COUNTIF($A$2:$A$3001,$A1563)&gt;1,"DUPLICATE",""))</f>
        <v/>
      </c>
    </row>
    <row r="1564" customFormat="false" ht="15" hidden="false" customHeight="false" outlineLevel="0" collapsed="false">
      <c r="A1564" s="14"/>
      <c r="B1564" s="14"/>
      <c r="C1564" s="15"/>
      <c r="D1564" s="14"/>
      <c r="E1564" s="14"/>
      <c r="F1564" s="14"/>
      <c r="G1564" s="14"/>
      <c r="H1564" s="9" t="str">
        <f aca="false">IF($A1564="","",IF(COUNTIF($A$2:$A$3001,$A1564)&gt;1,"DUPLICATE",""))</f>
        <v/>
      </c>
    </row>
    <row r="1565" customFormat="false" ht="15" hidden="false" customHeight="false" outlineLevel="0" collapsed="false">
      <c r="A1565" s="14"/>
      <c r="B1565" s="14"/>
      <c r="C1565" s="15"/>
      <c r="D1565" s="14"/>
      <c r="E1565" s="14"/>
      <c r="F1565" s="14"/>
      <c r="G1565" s="14"/>
      <c r="H1565" s="9" t="str">
        <f aca="false">IF($A1565="","",IF(COUNTIF($A$2:$A$3001,$A1565)&gt;1,"DUPLICATE",""))</f>
        <v/>
      </c>
    </row>
    <row r="1566" customFormat="false" ht="15" hidden="false" customHeight="false" outlineLevel="0" collapsed="false">
      <c r="A1566" s="14"/>
      <c r="B1566" s="14"/>
      <c r="C1566" s="15"/>
      <c r="D1566" s="14"/>
      <c r="E1566" s="14"/>
      <c r="F1566" s="14"/>
      <c r="G1566" s="14"/>
      <c r="H1566" s="9" t="str">
        <f aca="false">IF($A1566="","",IF(COUNTIF($A$2:$A$3001,$A1566)&gt;1,"DUPLICATE",""))</f>
        <v/>
      </c>
    </row>
    <row r="1567" customFormat="false" ht="15" hidden="false" customHeight="false" outlineLevel="0" collapsed="false">
      <c r="A1567" s="14"/>
      <c r="B1567" s="14"/>
      <c r="C1567" s="15"/>
      <c r="D1567" s="14"/>
      <c r="E1567" s="14"/>
      <c r="F1567" s="14"/>
      <c r="G1567" s="14"/>
      <c r="H1567" s="9" t="str">
        <f aca="false">IF($A1567="","",IF(COUNTIF($A$2:$A$3001,$A1567)&gt;1,"DUPLICATE",""))</f>
        <v/>
      </c>
    </row>
    <row r="1568" customFormat="false" ht="15" hidden="false" customHeight="false" outlineLevel="0" collapsed="false">
      <c r="A1568" s="14"/>
      <c r="B1568" s="14"/>
      <c r="C1568" s="15"/>
      <c r="D1568" s="14"/>
      <c r="E1568" s="14"/>
      <c r="F1568" s="14"/>
      <c r="G1568" s="14"/>
      <c r="H1568" s="9" t="str">
        <f aca="false">IF($A1568="","",IF(COUNTIF($A$2:$A$3001,$A1568)&gt;1,"DUPLICATE",""))</f>
        <v/>
      </c>
    </row>
    <row r="1569" customFormat="false" ht="15" hidden="false" customHeight="false" outlineLevel="0" collapsed="false">
      <c r="A1569" s="14"/>
      <c r="B1569" s="14"/>
      <c r="C1569" s="15"/>
      <c r="D1569" s="14"/>
      <c r="E1569" s="14"/>
      <c r="F1569" s="14"/>
      <c r="G1569" s="14"/>
      <c r="H1569" s="9" t="str">
        <f aca="false">IF($A1569="","",IF(COUNTIF($A$2:$A$3001,$A1569)&gt;1,"DUPLICATE",""))</f>
        <v/>
      </c>
    </row>
    <row r="1570" customFormat="false" ht="15" hidden="false" customHeight="false" outlineLevel="0" collapsed="false">
      <c r="A1570" s="14"/>
      <c r="B1570" s="14"/>
      <c r="C1570" s="15"/>
      <c r="D1570" s="14"/>
      <c r="E1570" s="14"/>
      <c r="F1570" s="14"/>
      <c r="G1570" s="14"/>
      <c r="H1570" s="9" t="str">
        <f aca="false">IF($A1570="","",IF(COUNTIF($A$2:$A$3001,$A1570)&gt;1,"DUPLICATE",""))</f>
        <v/>
      </c>
    </row>
    <row r="1571" customFormat="false" ht="15" hidden="false" customHeight="false" outlineLevel="0" collapsed="false">
      <c r="A1571" s="14"/>
      <c r="B1571" s="14"/>
      <c r="C1571" s="15"/>
      <c r="D1571" s="14"/>
      <c r="E1571" s="14"/>
      <c r="F1571" s="14"/>
      <c r="G1571" s="14"/>
      <c r="H1571" s="9" t="str">
        <f aca="false">IF($A1571="","",IF(COUNTIF($A$2:$A$3001,$A1571)&gt;1,"DUPLICATE",""))</f>
        <v/>
      </c>
    </row>
    <row r="1572" customFormat="false" ht="15" hidden="false" customHeight="false" outlineLevel="0" collapsed="false">
      <c r="A1572" s="14"/>
      <c r="B1572" s="14"/>
      <c r="C1572" s="15"/>
      <c r="D1572" s="14"/>
      <c r="E1572" s="14"/>
      <c r="F1572" s="14"/>
      <c r="G1572" s="14"/>
      <c r="H1572" s="9" t="str">
        <f aca="false">IF($A1572="","",IF(COUNTIF($A$2:$A$3001,$A1572)&gt;1,"DUPLICATE",""))</f>
        <v/>
      </c>
    </row>
    <row r="1573" customFormat="false" ht="15" hidden="false" customHeight="false" outlineLevel="0" collapsed="false">
      <c r="A1573" s="14"/>
      <c r="B1573" s="14"/>
      <c r="C1573" s="15"/>
      <c r="D1573" s="14"/>
      <c r="E1573" s="14"/>
      <c r="F1573" s="14"/>
      <c r="G1573" s="14"/>
      <c r="H1573" s="9" t="str">
        <f aca="false">IF($A1573="","",IF(COUNTIF($A$2:$A$3001,$A1573)&gt;1,"DUPLICATE",""))</f>
        <v/>
      </c>
    </row>
    <row r="1574" customFormat="false" ht="15" hidden="false" customHeight="false" outlineLevel="0" collapsed="false">
      <c r="A1574" s="14"/>
      <c r="B1574" s="14"/>
      <c r="C1574" s="15"/>
      <c r="D1574" s="14"/>
      <c r="E1574" s="14"/>
      <c r="F1574" s="14"/>
      <c r="G1574" s="14"/>
      <c r="H1574" s="9" t="str">
        <f aca="false">IF($A1574="","",IF(COUNTIF($A$2:$A$3001,$A1574)&gt;1,"DUPLICATE",""))</f>
        <v/>
      </c>
    </row>
    <row r="1575" customFormat="false" ht="15" hidden="false" customHeight="false" outlineLevel="0" collapsed="false">
      <c r="A1575" s="14"/>
      <c r="B1575" s="14"/>
      <c r="C1575" s="15"/>
      <c r="D1575" s="14"/>
      <c r="E1575" s="14"/>
      <c r="F1575" s="14"/>
      <c r="G1575" s="14"/>
      <c r="H1575" s="9" t="str">
        <f aca="false">IF($A1575="","",IF(COUNTIF($A$2:$A$3001,$A1575)&gt;1,"DUPLICATE",""))</f>
        <v/>
      </c>
    </row>
    <row r="1576" customFormat="false" ht="15" hidden="false" customHeight="false" outlineLevel="0" collapsed="false">
      <c r="A1576" s="14"/>
      <c r="B1576" s="14"/>
      <c r="C1576" s="15"/>
      <c r="D1576" s="14"/>
      <c r="E1576" s="14"/>
      <c r="F1576" s="14"/>
      <c r="G1576" s="14"/>
      <c r="H1576" s="9" t="str">
        <f aca="false">IF($A1576="","",IF(COUNTIF($A$2:$A$3001,$A1576)&gt;1,"DUPLICATE",""))</f>
        <v/>
      </c>
    </row>
    <row r="1577" customFormat="false" ht="15" hidden="false" customHeight="false" outlineLevel="0" collapsed="false">
      <c r="A1577" s="14"/>
      <c r="B1577" s="14"/>
      <c r="C1577" s="15"/>
      <c r="D1577" s="14"/>
      <c r="E1577" s="14"/>
      <c r="F1577" s="14"/>
      <c r="G1577" s="14"/>
      <c r="H1577" s="9" t="str">
        <f aca="false">IF($A1577="","",IF(COUNTIF($A$2:$A$3001,$A1577)&gt;1,"DUPLICATE",""))</f>
        <v/>
      </c>
    </row>
    <row r="1578" customFormat="false" ht="15" hidden="false" customHeight="false" outlineLevel="0" collapsed="false">
      <c r="A1578" s="14"/>
      <c r="B1578" s="14"/>
      <c r="C1578" s="15"/>
      <c r="D1578" s="14"/>
      <c r="E1578" s="14"/>
      <c r="F1578" s="14"/>
      <c r="G1578" s="14"/>
      <c r="H1578" s="9" t="str">
        <f aca="false">IF($A1578="","",IF(COUNTIF($A$2:$A$3001,$A1578)&gt;1,"DUPLICATE",""))</f>
        <v/>
      </c>
    </row>
    <row r="1579" customFormat="false" ht="15" hidden="false" customHeight="false" outlineLevel="0" collapsed="false">
      <c r="A1579" s="14"/>
      <c r="B1579" s="14"/>
      <c r="C1579" s="15"/>
      <c r="D1579" s="14"/>
      <c r="E1579" s="14"/>
      <c r="F1579" s="14"/>
      <c r="G1579" s="14"/>
      <c r="H1579" s="9" t="str">
        <f aca="false">IF($A1579="","",IF(COUNTIF($A$2:$A$3001,$A1579)&gt;1,"DUPLICATE",""))</f>
        <v/>
      </c>
    </row>
    <row r="1580" customFormat="false" ht="15" hidden="false" customHeight="false" outlineLevel="0" collapsed="false">
      <c r="A1580" s="14"/>
      <c r="B1580" s="14"/>
      <c r="C1580" s="15"/>
      <c r="D1580" s="14"/>
      <c r="E1580" s="14"/>
      <c r="F1580" s="14"/>
      <c r="G1580" s="14"/>
      <c r="H1580" s="9" t="str">
        <f aca="false">IF($A1580="","",IF(COUNTIF($A$2:$A$3001,$A1580)&gt;1,"DUPLICATE",""))</f>
        <v/>
      </c>
    </row>
    <row r="1581" customFormat="false" ht="15" hidden="false" customHeight="false" outlineLevel="0" collapsed="false">
      <c r="A1581" s="14"/>
      <c r="B1581" s="14"/>
      <c r="C1581" s="15"/>
      <c r="D1581" s="14"/>
      <c r="E1581" s="14"/>
      <c r="F1581" s="14"/>
      <c r="G1581" s="14"/>
      <c r="H1581" s="9" t="str">
        <f aca="false">IF($A1581="","",IF(COUNTIF($A$2:$A$3001,$A1581)&gt;1,"DUPLICATE",""))</f>
        <v/>
      </c>
    </row>
    <row r="1582" customFormat="false" ht="15" hidden="false" customHeight="false" outlineLevel="0" collapsed="false">
      <c r="A1582" s="14"/>
      <c r="B1582" s="14"/>
      <c r="C1582" s="15"/>
      <c r="D1582" s="14"/>
      <c r="E1582" s="14"/>
      <c r="F1582" s="14"/>
      <c r="G1582" s="14"/>
      <c r="H1582" s="9" t="str">
        <f aca="false">IF($A1582="","",IF(COUNTIF($A$2:$A$3001,$A1582)&gt;1,"DUPLICATE",""))</f>
        <v/>
      </c>
    </row>
    <row r="1583" customFormat="false" ht="15" hidden="false" customHeight="false" outlineLevel="0" collapsed="false">
      <c r="A1583" s="14"/>
      <c r="B1583" s="14"/>
      <c r="C1583" s="15"/>
      <c r="D1583" s="14"/>
      <c r="E1583" s="14"/>
      <c r="F1583" s="14"/>
      <c r="G1583" s="14"/>
      <c r="H1583" s="9" t="str">
        <f aca="false">IF($A1583="","",IF(COUNTIF($A$2:$A$3001,$A1583)&gt;1,"DUPLICATE",""))</f>
        <v/>
      </c>
    </row>
    <row r="1584" customFormat="false" ht="15" hidden="false" customHeight="false" outlineLevel="0" collapsed="false">
      <c r="A1584" s="14"/>
      <c r="B1584" s="14"/>
      <c r="C1584" s="15"/>
      <c r="D1584" s="14"/>
      <c r="E1584" s="14"/>
      <c r="F1584" s="14"/>
      <c r="G1584" s="14"/>
      <c r="H1584" s="9" t="str">
        <f aca="false">IF($A1584="","",IF(COUNTIF($A$2:$A$3001,$A1584)&gt;1,"DUPLICATE",""))</f>
        <v/>
      </c>
    </row>
    <row r="1585" customFormat="false" ht="15" hidden="false" customHeight="false" outlineLevel="0" collapsed="false">
      <c r="A1585" s="14"/>
      <c r="B1585" s="14"/>
      <c r="C1585" s="15"/>
      <c r="D1585" s="14"/>
      <c r="E1585" s="14"/>
      <c r="F1585" s="14"/>
      <c r="G1585" s="14"/>
      <c r="H1585" s="9" t="str">
        <f aca="false">IF($A1585="","",IF(COUNTIF($A$2:$A$3001,$A1585)&gt;1,"DUPLICATE",""))</f>
        <v/>
      </c>
    </row>
    <row r="1586" customFormat="false" ht="15" hidden="false" customHeight="false" outlineLevel="0" collapsed="false">
      <c r="A1586" s="14"/>
      <c r="B1586" s="14"/>
      <c r="C1586" s="15"/>
      <c r="D1586" s="14"/>
      <c r="E1586" s="14"/>
      <c r="F1586" s="14"/>
      <c r="G1586" s="14"/>
      <c r="H1586" s="9" t="str">
        <f aca="false">IF($A1586="","",IF(COUNTIF($A$2:$A$3001,$A1586)&gt;1,"DUPLICATE",""))</f>
        <v/>
      </c>
    </row>
    <row r="1587" customFormat="false" ht="15" hidden="false" customHeight="false" outlineLevel="0" collapsed="false">
      <c r="A1587" s="14"/>
      <c r="B1587" s="14"/>
      <c r="C1587" s="15"/>
      <c r="D1587" s="14"/>
      <c r="E1587" s="14"/>
      <c r="F1587" s="14"/>
      <c r="G1587" s="14"/>
      <c r="H1587" s="9" t="str">
        <f aca="false">IF($A1587="","",IF(COUNTIF($A$2:$A$3001,$A1587)&gt;1,"DUPLICATE",""))</f>
        <v/>
      </c>
    </row>
    <row r="1588" customFormat="false" ht="15" hidden="false" customHeight="false" outlineLevel="0" collapsed="false">
      <c r="A1588" s="14"/>
      <c r="B1588" s="14"/>
      <c r="C1588" s="15"/>
      <c r="D1588" s="14"/>
      <c r="E1588" s="14"/>
      <c r="F1588" s="14"/>
      <c r="G1588" s="14"/>
      <c r="H1588" s="9" t="str">
        <f aca="false">IF($A1588="","",IF(COUNTIF($A$2:$A$3001,$A1588)&gt;1,"DUPLICATE",""))</f>
        <v/>
      </c>
    </row>
    <row r="1589" customFormat="false" ht="15" hidden="false" customHeight="false" outlineLevel="0" collapsed="false">
      <c r="A1589" s="14"/>
      <c r="B1589" s="14"/>
      <c r="C1589" s="15"/>
      <c r="D1589" s="14"/>
      <c r="E1589" s="14"/>
      <c r="F1589" s="14"/>
      <c r="G1589" s="14"/>
      <c r="H1589" s="9" t="str">
        <f aca="false">IF($A1589="","",IF(COUNTIF($A$2:$A$3001,$A1589)&gt;1,"DUPLICATE",""))</f>
        <v/>
      </c>
    </row>
    <row r="1590" customFormat="false" ht="15" hidden="false" customHeight="false" outlineLevel="0" collapsed="false">
      <c r="A1590" s="14"/>
      <c r="B1590" s="14"/>
      <c r="C1590" s="15"/>
      <c r="D1590" s="14"/>
      <c r="E1590" s="14"/>
      <c r="F1590" s="14"/>
      <c r="G1590" s="14"/>
      <c r="H1590" s="9" t="str">
        <f aca="false">IF($A1590="","",IF(COUNTIF($A$2:$A$3001,$A1590)&gt;1,"DUPLICATE",""))</f>
        <v/>
      </c>
    </row>
    <row r="1591" customFormat="false" ht="15" hidden="false" customHeight="false" outlineLevel="0" collapsed="false">
      <c r="A1591" s="14"/>
      <c r="B1591" s="14"/>
      <c r="C1591" s="15"/>
      <c r="D1591" s="14"/>
      <c r="E1591" s="14"/>
      <c r="F1591" s="14"/>
      <c r="G1591" s="14"/>
      <c r="H1591" s="9" t="str">
        <f aca="false">IF($A1591="","",IF(COUNTIF($A$2:$A$3001,$A1591)&gt;1,"DUPLICATE",""))</f>
        <v/>
      </c>
    </row>
    <row r="1592" customFormat="false" ht="15" hidden="false" customHeight="false" outlineLevel="0" collapsed="false">
      <c r="A1592" s="14"/>
      <c r="B1592" s="14"/>
      <c r="C1592" s="15"/>
      <c r="D1592" s="14"/>
      <c r="E1592" s="14"/>
      <c r="F1592" s="14"/>
      <c r="G1592" s="14"/>
      <c r="H1592" s="9" t="str">
        <f aca="false">IF($A1592="","",IF(COUNTIF($A$2:$A$3001,$A1592)&gt;1,"DUPLICATE",""))</f>
        <v/>
      </c>
    </row>
    <row r="1593" customFormat="false" ht="15" hidden="false" customHeight="false" outlineLevel="0" collapsed="false">
      <c r="A1593" s="14"/>
      <c r="B1593" s="14"/>
      <c r="C1593" s="15"/>
      <c r="D1593" s="14"/>
      <c r="E1593" s="14"/>
      <c r="F1593" s="14"/>
      <c r="G1593" s="14"/>
      <c r="H1593" s="9" t="str">
        <f aca="false">IF($A1593="","",IF(COUNTIF($A$2:$A$3001,$A1593)&gt;1,"DUPLICATE",""))</f>
        <v/>
      </c>
    </row>
    <row r="1594" customFormat="false" ht="15" hidden="false" customHeight="false" outlineLevel="0" collapsed="false">
      <c r="A1594" s="14"/>
      <c r="B1594" s="14"/>
      <c r="C1594" s="15"/>
      <c r="D1594" s="14"/>
      <c r="E1594" s="14"/>
      <c r="F1594" s="14"/>
      <c r="G1594" s="14"/>
      <c r="H1594" s="9" t="str">
        <f aca="false">IF($A1594="","",IF(COUNTIF($A$2:$A$3001,$A1594)&gt;1,"DUPLICATE",""))</f>
        <v/>
      </c>
    </row>
    <row r="1595" customFormat="false" ht="15" hidden="false" customHeight="false" outlineLevel="0" collapsed="false">
      <c r="A1595" s="14"/>
      <c r="B1595" s="14"/>
      <c r="C1595" s="15"/>
      <c r="D1595" s="14"/>
      <c r="E1595" s="14"/>
      <c r="F1595" s="14"/>
      <c r="G1595" s="14"/>
      <c r="H1595" s="9" t="str">
        <f aca="false">IF($A1595="","",IF(COUNTIF($A$2:$A$3001,$A1595)&gt;1,"DUPLICATE",""))</f>
        <v/>
      </c>
    </row>
    <row r="1596" customFormat="false" ht="15" hidden="false" customHeight="false" outlineLevel="0" collapsed="false">
      <c r="A1596" s="14"/>
      <c r="B1596" s="14"/>
      <c r="C1596" s="15"/>
      <c r="D1596" s="14"/>
      <c r="E1596" s="14"/>
      <c r="F1596" s="14"/>
      <c r="G1596" s="14"/>
      <c r="H1596" s="9" t="str">
        <f aca="false">IF($A1596="","",IF(COUNTIF($A$2:$A$3001,$A1596)&gt;1,"DUPLICATE",""))</f>
        <v/>
      </c>
    </row>
    <row r="1597" customFormat="false" ht="15" hidden="false" customHeight="false" outlineLevel="0" collapsed="false">
      <c r="A1597" s="14"/>
      <c r="B1597" s="14"/>
      <c r="C1597" s="15"/>
      <c r="D1597" s="14"/>
      <c r="E1597" s="14"/>
      <c r="F1597" s="14"/>
      <c r="G1597" s="14"/>
      <c r="H1597" s="9" t="str">
        <f aca="false">IF($A1597="","",IF(COUNTIF($A$2:$A$3001,$A1597)&gt;1,"DUPLICATE",""))</f>
        <v/>
      </c>
    </row>
    <row r="1598" customFormat="false" ht="15" hidden="false" customHeight="false" outlineLevel="0" collapsed="false">
      <c r="A1598" s="14"/>
      <c r="B1598" s="14"/>
      <c r="C1598" s="15"/>
      <c r="D1598" s="14"/>
      <c r="E1598" s="14"/>
      <c r="F1598" s="14"/>
      <c r="G1598" s="14"/>
      <c r="H1598" s="9" t="str">
        <f aca="false">IF($A1598="","",IF(COUNTIF($A$2:$A$3001,$A1598)&gt;1,"DUPLICATE",""))</f>
        <v/>
      </c>
    </row>
    <row r="1599" customFormat="false" ht="15" hidden="false" customHeight="false" outlineLevel="0" collapsed="false">
      <c r="A1599" s="14"/>
      <c r="B1599" s="14"/>
      <c r="C1599" s="15"/>
      <c r="D1599" s="14"/>
      <c r="E1599" s="14"/>
      <c r="F1599" s="14"/>
      <c r="G1599" s="14"/>
      <c r="H1599" s="9" t="str">
        <f aca="false">IF($A1599="","",IF(COUNTIF($A$2:$A$3001,$A1599)&gt;1,"DUPLICATE",""))</f>
        <v/>
      </c>
    </row>
    <row r="1600" customFormat="false" ht="15" hidden="false" customHeight="false" outlineLevel="0" collapsed="false">
      <c r="A1600" s="14"/>
      <c r="B1600" s="14"/>
      <c r="C1600" s="15"/>
      <c r="D1600" s="14"/>
      <c r="E1600" s="14"/>
      <c r="F1600" s="14"/>
      <c r="G1600" s="14"/>
      <c r="H1600" s="9" t="str">
        <f aca="false">IF($A1600="","",IF(COUNTIF($A$2:$A$3001,$A1600)&gt;1,"DUPLICATE",""))</f>
        <v/>
      </c>
    </row>
    <row r="1601" customFormat="false" ht="15" hidden="false" customHeight="false" outlineLevel="0" collapsed="false">
      <c r="A1601" s="14"/>
      <c r="B1601" s="14"/>
      <c r="C1601" s="15"/>
      <c r="D1601" s="14"/>
      <c r="E1601" s="14"/>
      <c r="F1601" s="14"/>
      <c r="G1601" s="14"/>
      <c r="H1601" s="9" t="str">
        <f aca="false">IF($A1601="","",IF(COUNTIF($A$2:$A$3001,$A1601)&gt;1,"DUPLICATE",""))</f>
        <v/>
      </c>
    </row>
    <row r="1602" customFormat="false" ht="15" hidden="false" customHeight="false" outlineLevel="0" collapsed="false">
      <c r="A1602" s="14"/>
      <c r="B1602" s="14"/>
      <c r="C1602" s="15"/>
      <c r="D1602" s="14"/>
      <c r="E1602" s="14"/>
      <c r="F1602" s="14"/>
      <c r="G1602" s="14"/>
      <c r="H1602" s="9" t="str">
        <f aca="false">IF($A1602="","",IF(COUNTIF($A$2:$A$3001,$A1602)&gt;1,"DUPLICATE",""))</f>
        <v/>
      </c>
    </row>
    <row r="1603" customFormat="false" ht="15" hidden="false" customHeight="false" outlineLevel="0" collapsed="false">
      <c r="A1603" s="14"/>
      <c r="B1603" s="14"/>
      <c r="C1603" s="15"/>
      <c r="D1603" s="14"/>
      <c r="E1603" s="14"/>
      <c r="F1603" s="14"/>
      <c r="G1603" s="14"/>
      <c r="H1603" s="9" t="str">
        <f aca="false">IF($A1603="","",IF(COUNTIF($A$2:$A$3001,$A1603)&gt;1,"DUPLICATE",""))</f>
        <v/>
      </c>
    </row>
    <row r="1604" customFormat="false" ht="15" hidden="false" customHeight="false" outlineLevel="0" collapsed="false">
      <c r="A1604" s="14"/>
      <c r="B1604" s="14"/>
      <c r="C1604" s="15"/>
      <c r="D1604" s="14"/>
      <c r="E1604" s="14"/>
      <c r="F1604" s="14"/>
      <c r="G1604" s="14"/>
      <c r="H1604" s="9" t="str">
        <f aca="false">IF($A1604="","",IF(COUNTIF($A$2:$A$3001,$A1604)&gt;1,"DUPLICATE",""))</f>
        <v/>
      </c>
    </row>
    <row r="1605" customFormat="false" ht="15" hidden="false" customHeight="false" outlineLevel="0" collapsed="false">
      <c r="A1605" s="14"/>
      <c r="B1605" s="14"/>
      <c r="C1605" s="15"/>
      <c r="D1605" s="14"/>
      <c r="E1605" s="14"/>
      <c r="F1605" s="14"/>
      <c r="G1605" s="14"/>
      <c r="H1605" s="9" t="str">
        <f aca="false">IF($A1605="","",IF(COUNTIF($A$2:$A$3001,$A1605)&gt;1,"DUPLICATE",""))</f>
        <v/>
      </c>
    </row>
    <row r="1606" customFormat="false" ht="15" hidden="false" customHeight="false" outlineLevel="0" collapsed="false">
      <c r="A1606" s="14"/>
      <c r="B1606" s="14"/>
      <c r="C1606" s="15"/>
      <c r="D1606" s="14"/>
      <c r="E1606" s="14"/>
      <c r="F1606" s="14"/>
      <c r="G1606" s="14"/>
      <c r="H1606" s="9" t="str">
        <f aca="false">IF($A1606="","",IF(COUNTIF($A$2:$A$3001,$A1606)&gt;1,"DUPLICATE",""))</f>
        <v/>
      </c>
    </row>
    <row r="1607" customFormat="false" ht="15" hidden="false" customHeight="false" outlineLevel="0" collapsed="false">
      <c r="A1607" s="14"/>
      <c r="B1607" s="14"/>
      <c r="C1607" s="15"/>
      <c r="D1607" s="14"/>
      <c r="E1607" s="14"/>
      <c r="F1607" s="14"/>
      <c r="G1607" s="14"/>
      <c r="H1607" s="9" t="str">
        <f aca="false">IF($A1607="","",IF(COUNTIF($A$2:$A$3001,$A1607)&gt;1,"DUPLICATE",""))</f>
        <v/>
      </c>
    </row>
    <row r="1608" customFormat="false" ht="15" hidden="false" customHeight="false" outlineLevel="0" collapsed="false">
      <c r="A1608" s="14"/>
      <c r="B1608" s="14"/>
      <c r="C1608" s="15"/>
      <c r="D1608" s="14"/>
      <c r="E1608" s="14"/>
      <c r="F1608" s="14"/>
      <c r="G1608" s="14"/>
      <c r="H1608" s="9" t="str">
        <f aca="false">IF($A1608="","",IF(COUNTIF($A$2:$A$3001,$A1608)&gt;1,"DUPLICATE",""))</f>
        <v/>
      </c>
    </row>
    <row r="1609" customFormat="false" ht="15" hidden="false" customHeight="false" outlineLevel="0" collapsed="false">
      <c r="A1609" s="14"/>
      <c r="B1609" s="14"/>
      <c r="C1609" s="15"/>
      <c r="D1609" s="14"/>
      <c r="E1609" s="14"/>
      <c r="F1609" s="14"/>
      <c r="G1609" s="14"/>
      <c r="H1609" s="9" t="str">
        <f aca="false">IF($A1609="","",IF(COUNTIF($A$2:$A$3001,$A1609)&gt;1,"DUPLICATE",""))</f>
        <v/>
      </c>
    </row>
    <row r="1610" customFormat="false" ht="15" hidden="false" customHeight="false" outlineLevel="0" collapsed="false">
      <c r="A1610" s="14"/>
      <c r="B1610" s="14"/>
      <c r="C1610" s="15"/>
      <c r="D1610" s="14"/>
      <c r="E1610" s="14"/>
      <c r="F1610" s="14"/>
      <c r="G1610" s="14"/>
      <c r="H1610" s="9" t="str">
        <f aca="false">IF($A1610="","",IF(COUNTIF($A$2:$A$3001,$A1610)&gt;1,"DUPLICATE",""))</f>
        <v/>
      </c>
    </row>
    <row r="1611" customFormat="false" ht="15" hidden="false" customHeight="false" outlineLevel="0" collapsed="false">
      <c r="A1611" s="14"/>
      <c r="B1611" s="14"/>
      <c r="C1611" s="15"/>
      <c r="D1611" s="14"/>
      <c r="E1611" s="14"/>
      <c r="F1611" s="14"/>
      <c r="G1611" s="14"/>
      <c r="H1611" s="9" t="str">
        <f aca="false">IF($A1611="","",IF(COUNTIF($A$2:$A$3001,$A1611)&gt;1,"DUPLICATE",""))</f>
        <v/>
      </c>
    </row>
    <row r="1612" customFormat="false" ht="15" hidden="false" customHeight="false" outlineLevel="0" collapsed="false">
      <c r="A1612" s="14"/>
      <c r="B1612" s="14"/>
      <c r="C1612" s="15"/>
      <c r="D1612" s="14"/>
      <c r="E1612" s="14"/>
      <c r="F1612" s="14"/>
      <c r="G1612" s="14"/>
      <c r="H1612" s="9" t="str">
        <f aca="false">IF($A1612="","",IF(COUNTIF($A$2:$A$3001,$A1612)&gt;1,"DUPLICATE",""))</f>
        <v/>
      </c>
    </row>
    <row r="1613" customFormat="false" ht="15" hidden="false" customHeight="false" outlineLevel="0" collapsed="false">
      <c r="A1613" s="14"/>
      <c r="B1613" s="14"/>
      <c r="C1613" s="15"/>
      <c r="D1613" s="14"/>
      <c r="E1613" s="14"/>
      <c r="F1613" s="14"/>
      <c r="G1613" s="14"/>
      <c r="H1613" s="9" t="str">
        <f aca="false">IF($A1613="","",IF(COUNTIF($A$2:$A$3001,$A1613)&gt;1,"DUPLICATE",""))</f>
        <v/>
      </c>
    </row>
    <row r="1614" customFormat="false" ht="15" hidden="false" customHeight="false" outlineLevel="0" collapsed="false">
      <c r="A1614" s="14"/>
      <c r="B1614" s="14"/>
      <c r="C1614" s="15"/>
      <c r="D1614" s="14"/>
      <c r="E1614" s="14"/>
      <c r="F1614" s="14"/>
      <c r="G1614" s="14"/>
      <c r="H1614" s="9" t="str">
        <f aca="false">IF($A1614="","",IF(COUNTIF($A$2:$A$3001,$A1614)&gt;1,"DUPLICATE",""))</f>
        <v/>
      </c>
    </row>
    <row r="1615" customFormat="false" ht="15" hidden="false" customHeight="false" outlineLevel="0" collapsed="false">
      <c r="A1615" s="14"/>
      <c r="B1615" s="14"/>
      <c r="C1615" s="15"/>
      <c r="D1615" s="14"/>
      <c r="E1615" s="14"/>
      <c r="F1615" s="14"/>
      <c r="G1615" s="14"/>
      <c r="H1615" s="9" t="str">
        <f aca="false">IF($A1615="","",IF(COUNTIF($A$2:$A$3001,$A1615)&gt;1,"DUPLICATE",""))</f>
        <v/>
      </c>
    </row>
    <row r="1616" customFormat="false" ht="15" hidden="false" customHeight="false" outlineLevel="0" collapsed="false">
      <c r="A1616" s="14"/>
      <c r="B1616" s="14"/>
      <c r="C1616" s="15"/>
      <c r="D1616" s="14"/>
      <c r="E1616" s="14"/>
      <c r="F1616" s="14"/>
      <c r="G1616" s="14"/>
      <c r="H1616" s="9" t="str">
        <f aca="false">IF($A1616="","",IF(COUNTIF($A$2:$A$3001,$A1616)&gt;1,"DUPLICATE",""))</f>
        <v/>
      </c>
    </row>
    <row r="1617" customFormat="false" ht="15" hidden="false" customHeight="false" outlineLevel="0" collapsed="false">
      <c r="A1617" s="14"/>
      <c r="B1617" s="14"/>
      <c r="C1617" s="15"/>
      <c r="D1617" s="14"/>
      <c r="E1617" s="14"/>
      <c r="F1617" s="14"/>
      <c r="G1617" s="14"/>
      <c r="H1617" s="9" t="str">
        <f aca="false">IF($A1617="","",IF(COUNTIF($A$2:$A$3001,$A1617)&gt;1,"DUPLICATE",""))</f>
        <v/>
      </c>
    </row>
    <row r="1618" customFormat="false" ht="15" hidden="false" customHeight="false" outlineLevel="0" collapsed="false">
      <c r="A1618" s="14"/>
      <c r="B1618" s="14"/>
      <c r="C1618" s="15"/>
      <c r="D1618" s="14"/>
      <c r="E1618" s="14"/>
      <c r="F1618" s="14"/>
      <c r="G1618" s="14"/>
      <c r="H1618" s="9" t="str">
        <f aca="false">IF($A1618="","",IF(COUNTIF($A$2:$A$3001,$A1618)&gt;1,"DUPLICATE",""))</f>
        <v/>
      </c>
    </row>
    <row r="1619" customFormat="false" ht="15" hidden="false" customHeight="false" outlineLevel="0" collapsed="false">
      <c r="A1619" s="14"/>
      <c r="B1619" s="14"/>
      <c r="C1619" s="15"/>
      <c r="D1619" s="14"/>
      <c r="E1619" s="14"/>
      <c r="F1619" s="14"/>
      <c r="G1619" s="14"/>
      <c r="H1619" s="9" t="str">
        <f aca="false">IF($A1619="","",IF(COUNTIF($A$2:$A$3001,$A1619)&gt;1,"DUPLICATE",""))</f>
        <v/>
      </c>
    </row>
    <row r="1620" customFormat="false" ht="15" hidden="false" customHeight="false" outlineLevel="0" collapsed="false">
      <c r="A1620" s="14"/>
      <c r="B1620" s="14"/>
      <c r="C1620" s="15"/>
      <c r="D1620" s="14"/>
      <c r="E1620" s="14"/>
      <c r="F1620" s="14"/>
      <c r="G1620" s="14"/>
      <c r="H1620" s="9" t="str">
        <f aca="false">IF($A1620="","",IF(COUNTIF($A$2:$A$3001,$A1620)&gt;1,"DUPLICATE",""))</f>
        <v/>
      </c>
    </row>
    <row r="1621" customFormat="false" ht="15" hidden="false" customHeight="false" outlineLevel="0" collapsed="false">
      <c r="A1621" s="14"/>
      <c r="B1621" s="14"/>
      <c r="C1621" s="15"/>
      <c r="D1621" s="14"/>
      <c r="E1621" s="14"/>
      <c r="F1621" s="14"/>
      <c r="G1621" s="14"/>
      <c r="H1621" s="9" t="str">
        <f aca="false">IF($A1621="","",IF(COUNTIF($A$2:$A$3001,$A1621)&gt;1,"DUPLICATE",""))</f>
        <v/>
      </c>
    </row>
    <row r="1622" customFormat="false" ht="15" hidden="false" customHeight="false" outlineLevel="0" collapsed="false">
      <c r="A1622" s="14"/>
      <c r="B1622" s="14"/>
      <c r="C1622" s="15"/>
      <c r="D1622" s="14"/>
      <c r="E1622" s="14"/>
      <c r="F1622" s="14"/>
      <c r="G1622" s="14"/>
      <c r="H1622" s="9" t="str">
        <f aca="false">IF($A1622="","",IF(COUNTIF($A$2:$A$3001,$A1622)&gt;1,"DUPLICATE",""))</f>
        <v/>
      </c>
    </row>
    <row r="1623" customFormat="false" ht="15" hidden="false" customHeight="false" outlineLevel="0" collapsed="false">
      <c r="A1623" s="14"/>
      <c r="B1623" s="14"/>
      <c r="C1623" s="15"/>
      <c r="D1623" s="14"/>
      <c r="E1623" s="14"/>
      <c r="F1623" s="14"/>
      <c r="G1623" s="14"/>
      <c r="H1623" s="9" t="str">
        <f aca="false">IF($A1623="","",IF(COUNTIF($A$2:$A$3001,$A1623)&gt;1,"DUPLICATE",""))</f>
        <v/>
      </c>
    </row>
    <row r="1624" customFormat="false" ht="15" hidden="false" customHeight="false" outlineLevel="0" collapsed="false">
      <c r="A1624" s="14"/>
      <c r="B1624" s="14"/>
      <c r="C1624" s="15"/>
      <c r="D1624" s="14"/>
      <c r="E1624" s="14"/>
      <c r="F1624" s="14"/>
      <c r="G1624" s="14"/>
      <c r="H1624" s="9" t="str">
        <f aca="false">IF($A1624="","",IF(COUNTIF($A$2:$A$3001,$A1624)&gt;1,"DUPLICATE",""))</f>
        <v/>
      </c>
    </row>
    <row r="1625" customFormat="false" ht="15" hidden="false" customHeight="false" outlineLevel="0" collapsed="false">
      <c r="A1625" s="14"/>
      <c r="B1625" s="14"/>
      <c r="C1625" s="15"/>
      <c r="D1625" s="14"/>
      <c r="E1625" s="14"/>
      <c r="F1625" s="14"/>
      <c r="G1625" s="14"/>
      <c r="H1625" s="9" t="str">
        <f aca="false">IF($A1625="","",IF(COUNTIF($A$2:$A$3001,$A1625)&gt;1,"DUPLICATE",""))</f>
        <v/>
      </c>
    </row>
    <row r="1626" customFormat="false" ht="15" hidden="false" customHeight="false" outlineLevel="0" collapsed="false">
      <c r="A1626" s="14"/>
      <c r="B1626" s="14"/>
      <c r="C1626" s="15"/>
      <c r="D1626" s="14"/>
      <c r="E1626" s="14"/>
      <c r="F1626" s="14"/>
      <c r="G1626" s="14"/>
      <c r="H1626" s="9" t="str">
        <f aca="false">IF($A1626="","",IF(COUNTIF($A$2:$A$3001,$A1626)&gt;1,"DUPLICATE",""))</f>
        <v/>
      </c>
    </row>
    <row r="1627" customFormat="false" ht="15" hidden="false" customHeight="false" outlineLevel="0" collapsed="false">
      <c r="A1627" s="14"/>
      <c r="B1627" s="14"/>
      <c r="C1627" s="15"/>
      <c r="D1627" s="14"/>
      <c r="E1627" s="14"/>
      <c r="F1627" s="14"/>
      <c r="G1627" s="14"/>
      <c r="H1627" s="9" t="str">
        <f aca="false">IF($A1627="","",IF(COUNTIF($A$2:$A$3001,$A1627)&gt;1,"DUPLICATE",""))</f>
        <v/>
      </c>
    </row>
    <row r="1628" customFormat="false" ht="15" hidden="false" customHeight="false" outlineLevel="0" collapsed="false">
      <c r="A1628" s="14"/>
      <c r="B1628" s="14"/>
      <c r="C1628" s="15"/>
      <c r="D1628" s="14"/>
      <c r="E1628" s="14"/>
      <c r="F1628" s="14"/>
      <c r="G1628" s="14"/>
      <c r="H1628" s="9" t="str">
        <f aca="false">IF($A1628="","",IF(COUNTIF($A$2:$A$3001,$A1628)&gt;1,"DUPLICATE",""))</f>
        <v/>
      </c>
    </row>
    <row r="1629" customFormat="false" ht="15" hidden="false" customHeight="false" outlineLevel="0" collapsed="false">
      <c r="A1629" s="14"/>
      <c r="B1629" s="14"/>
      <c r="C1629" s="15"/>
      <c r="D1629" s="14"/>
      <c r="E1629" s="14"/>
      <c r="F1629" s="14"/>
      <c r="G1629" s="14"/>
      <c r="H1629" s="9" t="str">
        <f aca="false">IF($A1629="","",IF(COUNTIF($A$2:$A$3001,$A1629)&gt;1,"DUPLICATE",""))</f>
        <v/>
      </c>
    </row>
    <row r="1630" customFormat="false" ht="15" hidden="false" customHeight="false" outlineLevel="0" collapsed="false">
      <c r="A1630" s="14"/>
      <c r="B1630" s="14"/>
      <c r="C1630" s="15"/>
      <c r="D1630" s="14"/>
      <c r="E1630" s="14"/>
      <c r="F1630" s="14"/>
      <c r="G1630" s="14"/>
      <c r="H1630" s="9" t="str">
        <f aca="false">IF($A1630="","",IF(COUNTIF($A$2:$A$3001,$A1630)&gt;1,"DUPLICATE",""))</f>
        <v/>
      </c>
    </row>
    <row r="1631" customFormat="false" ht="15" hidden="false" customHeight="false" outlineLevel="0" collapsed="false">
      <c r="A1631" s="14"/>
      <c r="B1631" s="14"/>
      <c r="C1631" s="15"/>
      <c r="D1631" s="14"/>
      <c r="E1631" s="14"/>
      <c r="F1631" s="14"/>
      <c r="G1631" s="14"/>
      <c r="H1631" s="9" t="str">
        <f aca="false">IF($A1631="","",IF(COUNTIF($A$2:$A$3001,$A1631)&gt;1,"DUPLICATE",""))</f>
        <v/>
      </c>
    </row>
    <row r="1632" customFormat="false" ht="15" hidden="false" customHeight="false" outlineLevel="0" collapsed="false">
      <c r="A1632" s="14"/>
      <c r="B1632" s="14"/>
      <c r="C1632" s="15"/>
      <c r="D1632" s="14"/>
      <c r="E1632" s="14"/>
      <c r="F1632" s="14"/>
      <c r="G1632" s="14"/>
      <c r="H1632" s="9" t="str">
        <f aca="false">IF($A1632="","",IF(COUNTIF($A$2:$A$3001,$A1632)&gt;1,"DUPLICATE",""))</f>
        <v/>
      </c>
    </row>
    <row r="1633" customFormat="false" ht="15" hidden="false" customHeight="false" outlineLevel="0" collapsed="false">
      <c r="A1633" s="14"/>
      <c r="B1633" s="14"/>
      <c r="C1633" s="15"/>
      <c r="D1633" s="14"/>
      <c r="E1633" s="14"/>
      <c r="F1633" s="14"/>
      <c r="G1633" s="14"/>
      <c r="H1633" s="9" t="str">
        <f aca="false">IF($A1633="","",IF(COUNTIF($A$2:$A$3001,$A1633)&gt;1,"DUPLICATE",""))</f>
        <v/>
      </c>
    </row>
    <row r="1634" customFormat="false" ht="15" hidden="false" customHeight="false" outlineLevel="0" collapsed="false">
      <c r="A1634" s="14"/>
      <c r="B1634" s="14"/>
      <c r="C1634" s="15"/>
      <c r="D1634" s="14"/>
      <c r="E1634" s="14"/>
      <c r="F1634" s="14"/>
      <c r="G1634" s="14"/>
      <c r="H1634" s="9" t="str">
        <f aca="false">IF($A1634="","",IF(COUNTIF($A$2:$A$3001,$A1634)&gt;1,"DUPLICATE",""))</f>
        <v/>
      </c>
    </row>
    <row r="1635" customFormat="false" ht="15" hidden="false" customHeight="false" outlineLevel="0" collapsed="false">
      <c r="A1635" s="14"/>
      <c r="B1635" s="14"/>
      <c r="C1635" s="15"/>
      <c r="D1635" s="14"/>
      <c r="E1635" s="14"/>
      <c r="F1635" s="14"/>
      <c r="G1635" s="14"/>
      <c r="H1635" s="9" t="str">
        <f aca="false">IF($A1635="","",IF(COUNTIF($A$2:$A$3001,$A1635)&gt;1,"DUPLICATE",""))</f>
        <v/>
      </c>
    </row>
    <row r="1636" customFormat="false" ht="15" hidden="false" customHeight="false" outlineLevel="0" collapsed="false">
      <c r="A1636" s="14"/>
      <c r="B1636" s="14"/>
      <c r="C1636" s="15"/>
      <c r="D1636" s="14"/>
      <c r="E1636" s="14"/>
      <c r="F1636" s="14"/>
      <c r="G1636" s="14"/>
      <c r="H1636" s="9" t="str">
        <f aca="false">IF($A1636="","",IF(COUNTIF($A$2:$A$3001,$A1636)&gt;1,"DUPLICATE",""))</f>
        <v/>
      </c>
    </row>
    <row r="1637" customFormat="false" ht="15" hidden="false" customHeight="false" outlineLevel="0" collapsed="false">
      <c r="A1637" s="14"/>
      <c r="B1637" s="14"/>
      <c r="C1637" s="15"/>
      <c r="D1637" s="14"/>
      <c r="E1637" s="14"/>
      <c r="F1637" s="14"/>
      <c r="G1637" s="14"/>
      <c r="H1637" s="9" t="str">
        <f aca="false">IF($A1637="","",IF(COUNTIF($A$2:$A$3001,$A1637)&gt;1,"DUPLICATE",""))</f>
        <v/>
      </c>
    </row>
    <row r="1638" customFormat="false" ht="15" hidden="false" customHeight="false" outlineLevel="0" collapsed="false">
      <c r="A1638" s="14"/>
      <c r="B1638" s="14"/>
      <c r="C1638" s="15"/>
      <c r="D1638" s="14"/>
      <c r="E1638" s="14"/>
      <c r="F1638" s="14"/>
      <c r="G1638" s="14"/>
      <c r="H1638" s="9" t="str">
        <f aca="false">IF($A1638="","",IF(COUNTIF($A$2:$A$3001,$A1638)&gt;1,"DUPLICATE",""))</f>
        <v/>
      </c>
    </row>
    <row r="1639" customFormat="false" ht="15" hidden="false" customHeight="false" outlineLevel="0" collapsed="false">
      <c r="A1639" s="14"/>
      <c r="B1639" s="14"/>
      <c r="C1639" s="15"/>
      <c r="D1639" s="14"/>
      <c r="E1639" s="14"/>
      <c r="F1639" s="14"/>
      <c r="G1639" s="14"/>
      <c r="H1639" s="9" t="str">
        <f aca="false">IF($A1639="","",IF(COUNTIF($A$2:$A$3001,$A1639)&gt;1,"DUPLICATE",""))</f>
        <v/>
      </c>
    </row>
    <row r="1640" customFormat="false" ht="15" hidden="false" customHeight="false" outlineLevel="0" collapsed="false">
      <c r="A1640" s="14"/>
      <c r="B1640" s="14"/>
      <c r="C1640" s="15"/>
      <c r="D1640" s="14"/>
      <c r="E1640" s="14"/>
      <c r="F1640" s="14"/>
      <c r="G1640" s="14"/>
      <c r="H1640" s="9" t="str">
        <f aca="false">IF($A1640="","",IF(COUNTIF($A$2:$A$3001,$A1640)&gt;1,"DUPLICATE",""))</f>
        <v/>
      </c>
    </row>
    <row r="1641" customFormat="false" ht="15" hidden="false" customHeight="false" outlineLevel="0" collapsed="false">
      <c r="A1641" s="14"/>
      <c r="B1641" s="14"/>
      <c r="C1641" s="15"/>
      <c r="D1641" s="14"/>
      <c r="E1641" s="14"/>
      <c r="F1641" s="14"/>
      <c r="G1641" s="14"/>
      <c r="H1641" s="9" t="str">
        <f aca="false">IF($A1641="","",IF(COUNTIF($A$2:$A$3001,$A1641)&gt;1,"DUPLICATE",""))</f>
        <v/>
      </c>
    </row>
    <row r="1642" customFormat="false" ht="15" hidden="false" customHeight="false" outlineLevel="0" collapsed="false">
      <c r="A1642" s="14"/>
      <c r="B1642" s="14"/>
      <c r="C1642" s="15"/>
      <c r="D1642" s="14"/>
      <c r="E1642" s="14"/>
      <c r="F1642" s="14"/>
      <c r="G1642" s="14"/>
      <c r="H1642" s="9" t="str">
        <f aca="false">IF($A1642="","",IF(COUNTIF($A$2:$A$3001,$A1642)&gt;1,"DUPLICATE",""))</f>
        <v/>
      </c>
    </row>
    <row r="1643" customFormat="false" ht="15" hidden="false" customHeight="false" outlineLevel="0" collapsed="false">
      <c r="A1643" s="14"/>
      <c r="B1643" s="14"/>
      <c r="C1643" s="15"/>
      <c r="D1643" s="14"/>
      <c r="E1643" s="14"/>
      <c r="F1643" s="14"/>
      <c r="G1643" s="14"/>
      <c r="H1643" s="9" t="str">
        <f aca="false">IF($A1643="","",IF(COUNTIF($A$2:$A$3001,$A1643)&gt;1,"DUPLICATE",""))</f>
        <v/>
      </c>
    </row>
    <row r="1644" customFormat="false" ht="15" hidden="false" customHeight="false" outlineLevel="0" collapsed="false">
      <c r="A1644" s="14"/>
      <c r="B1644" s="14"/>
      <c r="C1644" s="15"/>
      <c r="D1644" s="14"/>
      <c r="E1644" s="14"/>
      <c r="F1644" s="14"/>
      <c r="G1644" s="14"/>
      <c r="H1644" s="9" t="str">
        <f aca="false">IF($A1644="","",IF(COUNTIF($A$2:$A$3001,$A1644)&gt;1,"DUPLICATE",""))</f>
        <v/>
      </c>
    </row>
    <row r="1645" customFormat="false" ht="15" hidden="false" customHeight="false" outlineLevel="0" collapsed="false">
      <c r="A1645" s="14"/>
      <c r="B1645" s="14"/>
      <c r="C1645" s="15"/>
      <c r="D1645" s="14"/>
      <c r="E1645" s="14"/>
      <c r="F1645" s="14"/>
      <c r="G1645" s="14"/>
      <c r="H1645" s="9" t="str">
        <f aca="false">IF($A1645="","",IF(COUNTIF($A$2:$A$3001,$A1645)&gt;1,"DUPLICATE",""))</f>
        <v/>
      </c>
    </row>
    <row r="1646" customFormat="false" ht="15" hidden="false" customHeight="false" outlineLevel="0" collapsed="false">
      <c r="A1646" s="14"/>
      <c r="B1646" s="14"/>
      <c r="C1646" s="15"/>
      <c r="D1646" s="14"/>
      <c r="E1646" s="14"/>
      <c r="F1646" s="14"/>
      <c r="G1646" s="14"/>
      <c r="H1646" s="9" t="str">
        <f aca="false">IF($A1646="","",IF(COUNTIF($A$2:$A$3001,$A1646)&gt;1,"DUPLICATE",""))</f>
        <v/>
      </c>
    </row>
    <row r="1647" customFormat="false" ht="15" hidden="false" customHeight="false" outlineLevel="0" collapsed="false">
      <c r="A1647" s="14"/>
      <c r="B1647" s="14"/>
      <c r="C1647" s="15"/>
      <c r="D1647" s="14"/>
      <c r="E1647" s="14"/>
      <c r="F1647" s="14"/>
      <c r="G1647" s="14"/>
      <c r="H1647" s="9" t="str">
        <f aca="false">IF($A1647="","",IF(COUNTIF($A$2:$A$3001,$A1647)&gt;1,"DUPLICATE",""))</f>
        <v/>
      </c>
    </row>
    <row r="1648" customFormat="false" ht="15" hidden="false" customHeight="false" outlineLevel="0" collapsed="false">
      <c r="A1648" s="14"/>
      <c r="B1648" s="14"/>
      <c r="C1648" s="15"/>
      <c r="D1648" s="14"/>
      <c r="E1648" s="14"/>
      <c r="F1648" s="14"/>
      <c r="G1648" s="14"/>
      <c r="H1648" s="9" t="str">
        <f aca="false">IF($A1648="","",IF(COUNTIF($A$2:$A$3001,$A1648)&gt;1,"DUPLICATE",""))</f>
        <v/>
      </c>
    </row>
    <row r="1649" customFormat="false" ht="15" hidden="false" customHeight="false" outlineLevel="0" collapsed="false">
      <c r="A1649" s="14"/>
      <c r="B1649" s="14"/>
      <c r="C1649" s="15"/>
      <c r="D1649" s="14"/>
      <c r="E1649" s="14"/>
      <c r="F1649" s="14"/>
      <c r="G1649" s="14"/>
      <c r="H1649" s="9" t="str">
        <f aca="false">IF($A1649="","",IF(COUNTIF($A$2:$A$3001,$A1649)&gt;1,"DUPLICATE",""))</f>
        <v/>
      </c>
    </row>
    <row r="1650" customFormat="false" ht="15" hidden="false" customHeight="false" outlineLevel="0" collapsed="false">
      <c r="A1650" s="14"/>
      <c r="B1650" s="14"/>
      <c r="C1650" s="15"/>
      <c r="D1650" s="14"/>
      <c r="E1650" s="14"/>
      <c r="F1650" s="14"/>
      <c r="G1650" s="14"/>
      <c r="H1650" s="9" t="str">
        <f aca="false">IF($A1650="","",IF(COUNTIF($A$2:$A$3001,$A1650)&gt;1,"DUPLICATE",""))</f>
        <v/>
      </c>
    </row>
    <row r="1651" customFormat="false" ht="15" hidden="false" customHeight="false" outlineLevel="0" collapsed="false">
      <c r="A1651" s="14"/>
      <c r="B1651" s="14"/>
      <c r="C1651" s="15"/>
      <c r="D1651" s="14"/>
      <c r="E1651" s="14"/>
      <c r="F1651" s="14"/>
      <c r="G1651" s="14"/>
      <c r="H1651" s="9" t="str">
        <f aca="false">IF($A1651="","",IF(COUNTIF($A$2:$A$3001,$A1651)&gt;1,"DUPLICATE",""))</f>
        <v/>
      </c>
    </row>
    <row r="1652" customFormat="false" ht="15" hidden="false" customHeight="false" outlineLevel="0" collapsed="false">
      <c r="A1652" s="14"/>
      <c r="B1652" s="14"/>
      <c r="C1652" s="15"/>
      <c r="D1652" s="14"/>
      <c r="E1652" s="14"/>
      <c r="F1652" s="14"/>
      <c r="G1652" s="14"/>
      <c r="H1652" s="9" t="str">
        <f aca="false">IF($A1652="","",IF(COUNTIF($A$2:$A$3001,$A1652)&gt;1,"DUPLICATE",""))</f>
        <v/>
      </c>
    </row>
    <row r="1653" customFormat="false" ht="15" hidden="false" customHeight="false" outlineLevel="0" collapsed="false">
      <c r="A1653" s="14"/>
      <c r="B1653" s="14"/>
      <c r="C1653" s="15"/>
      <c r="D1653" s="14"/>
      <c r="E1653" s="14"/>
      <c r="F1653" s="14"/>
      <c r="G1653" s="14"/>
      <c r="H1653" s="9" t="str">
        <f aca="false">IF($A1653="","",IF(COUNTIF($A$2:$A$3001,$A1653)&gt;1,"DUPLICATE",""))</f>
        <v/>
      </c>
    </row>
    <row r="1654" customFormat="false" ht="15" hidden="false" customHeight="false" outlineLevel="0" collapsed="false">
      <c r="A1654" s="14"/>
      <c r="B1654" s="14"/>
      <c r="C1654" s="15"/>
      <c r="D1654" s="14"/>
      <c r="E1654" s="14"/>
      <c r="F1654" s="14"/>
      <c r="G1654" s="14"/>
      <c r="H1654" s="9" t="str">
        <f aca="false">IF($A1654="","",IF(COUNTIF($A$2:$A$3001,$A1654)&gt;1,"DUPLICATE",""))</f>
        <v/>
      </c>
    </row>
    <row r="1655" customFormat="false" ht="15" hidden="false" customHeight="false" outlineLevel="0" collapsed="false">
      <c r="A1655" s="14"/>
      <c r="B1655" s="14"/>
      <c r="C1655" s="15"/>
      <c r="D1655" s="14"/>
      <c r="E1655" s="14"/>
      <c r="F1655" s="14"/>
      <c r="G1655" s="14"/>
      <c r="H1655" s="9" t="str">
        <f aca="false">IF($A1655="","",IF(COUNTIF($A$2:$A$3001,$A1655)&gt;1,"DUPLICATE",""))</f>
        <v/>
      </c>
    </row>
    <row r="1656" customFormat="false" ht="15" hidden="false" customHeight="false" outlineLevel="0" collapsed="false">
      <c r="A1656" s="14"/>
      <c r="B1656" s="14"/>
      <c r="C1656" s="15"/>
      <c r="D1656" s="14"/>
      <c r="E1656" s="14"/>
      <c r="F1656" s="14"/>
      <c r="G1656" s="14"/>
      <c r="H1656" s="9" t="str">
        <f aca="false">IF($A1656="","",IF(COUNTIF($A$2:$A$3001,$A1656)&gt;1,"DUPLICATE",""))</f>
        <v/>
      </c>
    </row>
    <row r="1657" customFormat="false" ht="15" hidden="false" customHeight="false" outlineLevel="0" collapsed="false">
      <c r="A1657" s="14"/>
      <c r="B1657" s="14"/>
      <c r="C1657" s="15"/>
      <c r="D1657" s="14"/>
      <c r="E1657" s="14"/>
      <c r="F1657" s="14"/>
      <c r="G1657" s="14"/>
      <c r="H1657" s="9" t="str">
        <f aca="false">IF($A1657="","",IF(COUNTIF($A$2:$A$3001,$A1657)&gt;1,"DUPLICATE",""))</f>
        <v/>
      </c>
    </row>
    <row r="1658" customFormat="false" ht="15" hidden="false" customHeight="false" outlineLevel="0" collapsed="false">
      <c r="A1658" s="14"/>
      <c r="B1658" s="14"/>
      <c r="C1658" s="15"/>
      <c r="D1658" s="14"/>
      <c r="E1658" s="14"/>
      <c r="F1658" s="14"/>
      <c r="G1658" s="14"/>
      <c r="H1658" s="9" t="str">
        <f aca="false">IF($A1658="","",IF(COUNTIF($A$2:$A$3001,$A1658)&gt;1,"DUPLICATE",""))</f>
        <v/>
      </c>
    </row>
    <row r="1659" customFormat="false" ht="15" hidden="false" customHeight="false" outlineLevel="0" collapsed="false">
      <c r="A1659" s="14"/>
      <c r="B1659" s="14"/>
      <c r="C1659" s="15"/>
      <c r="D1659" s="14"/>
      <c r="E1659" s="14"/>
      <c r="F1659" s="14"/>
      <c r="G1659" s="14"/>
      <c r="H1659" s="9" t="str">
        <f aca="false">IF($A1659="","",IF(COUNTIF($A$2:$A$3001,$A1659)&gt;1,"DUPLICATE",""))</f>
        <v/>
      </c>
    </row>
    <row r="1660" customFormat="false" ht="15" hidden="false" customHeight="false" outlineLevel="0" collapsed="false">
      <c r="A1660" s="14"/>
      <c r="B1660" s="14"/>
      <c r="C1660" s="15"/>
      <c r="D1660" s="14"/>
      <c r="E1660" s="14"/>
      <c r="F1660" s="14"/>
      <c r="G1660" s="14"/>
      <c r="H1660" s="9" t="str">
        <f aca="false">IF($A1660="","",IF(COUNTIF($A$2:$A$3001,$A1660)&gt;1,"DUPLICATE",""))</f>
        <v/>
      </c>
    </row>
    <row r="1661" customFormat="false" ht="15" hidden="false" customHeight="false" outlineLevel="0" collapsed="false">
      <c r="A1661" s="14"/>
      <c r="B1661" s="14"/>
      <c r="C1661" s="15"/>
      <c r="D1661" s="14"/>
      <c r="E1661" s="14"/>
      <c r="F1661" s="14"/>
      <c r="G1661" s="14"/>
      <c r="H1661" s="9" t="str">
        <f aca="false">IF($A1661="","",IF(COUNTIF($A$2:$A$3001,$A1661)&gt;1,"DUPLICATE",""))</f>
        <v/>
      </c>
    </row>
    <row r="1662" customFormat="false" ht="15" hidden="false" customHeight="false" outlineLevel="0" collapsed="false">
      <c r="A1662" s="14"/>
      <c r="B1662" s="14"/>
      <c r="C1662" s="15"/>
      <c r="D1662" s="14"/>
      <c r="E1662" s="14"/>
      <c r="F1662" s="14"/>
      <c r="G1662" s="14"/>
      <c r="H1662" s="9" t="str">
        <f aca="false">IF($A1662="","",IF(COUNTIF($A$2:$A$3001,$A1662)&gt;1,"DUPLICATE",""))</f>
        <v/>
      </c>
    </row>
    <row r="1663" customFormat="false" ht="15" hidden="false" customHeight="false" outlineLevel="0" collapsed="false">
      <c r="A1663" s="14"/>
      <c r="B1663" s="14"/>
      <c r="C1663" s="15"/>
      <c r="D1663" s="14"/>
      <c r="E1663" s="14"/>
      <c r="F1663" s="14"/>
      <c r="G1663" s="14"/>
      <c r="H1663" s="9" t="str">
        <f aca="false">IF($A1663="","",IF(COUNTIF($A$2:$A$3001,$A1663)&gt;1,"DUPLICATE",""))</f>
        <v/>
      </c>
    </row>
    <row r="1664" customFormat="false" ht="15" hidden="false" customHeight="false" outlineLevel="0" collapsed="false">
      <c r="A1664" s="14"/>
      <c r="B1664" s="14"/>
      <c r="C1664" s="15"/>
      <c r="D1664" s="14"/>
      <c r="E1664" s="14"/>
      <c r="F1664" s="14"/>
      <c r="G1664" s="14"/>
      <c r="H1664" s="9" t="str">
        <f aca="false">IF($A1664="","",IF(COUNTIF($A$2:$A$3001,$A1664)&gt;1,"DUPLICATE",""))</f>
        <v/>
      </c>
    </row>
    <row r="1665" customFormat="false" ht="15" hidden="false" customHeight="false" outlineLevel="0" collapsed="false">
      <c r="A1665" s="14"/>
      <c r="B1665" s="14"/>
      <c r="C1665" s="15"/>
      <c r="D1665" s="14"/>
      <c r="E1665" s="14"/>
      <c r="F1665" s="14"/>
      <c r="G1665" s="14"/>
      <c r="H1665" s="9" t="str">
        <f aca="false">IF($A1665="","",IF(COUNTIF($A$2:$A$3001,$A1665)&gt;1,"DUPLICATE",""))</f>
        <v/>
      </c>
    </row>
    <row r="1666" customFormat="false" ht="15" hidden="false" customHeight="false" outlineLevel="0" collapsed="false">
      <c r="A1666" s="14"/>
      <c r="B1666" s="14"/>
      <c r="C1666" s="15"/>
      <c r="D1666" s="14"/>
      <c r="E1666" s="14"/>
      <c r="F1666" s="14"/>
      <c r="G1666" s="14"/>
      <c r="H1666" s="9" t="str">
        <f aca="false">IF($A1666="","",IF(COUNTIF($A$2:$A$3001,$A1666)&gt;1,"DUPLICATE",""))</f>
        <v/>
      </c>
    </row>
    <row r="1667" customFormat="false" ht="15" hidden="false" customHeight="false" outlineLevel="0" collapsed="false">
      <c r="A1667" s="14"/>
      <c r="B1667" s="14"/>
      <c r="C1667" s="15"/>
      <c r="D1667" s="14"/>
      <c r="E1667" s="14"/>
      <c r="F1667" s="14"/>
      <c r="G1667" s="14"/>
      <c r="H1667" s="9" t="str">
        <f aca="false">IF($A1667="","",IF(COUNTIF($A$2:$A$3001,$A1667)&gt;1,"DUPLICATE",""))</f>
        <v/>
      </c>
    </row>
    <row r="1668" customFormat="false" ht="15" hidden="false" customHeight="false" outlineLevel="0" collapsed="false">
      <c r="A1668" s="14"/>
      <c r="B1668" s="14"/>
      <c r="C1668" s="15"/>
      <c r="D1668" s="14"/>
      <c r="E1668" s="14"/>
      <c r="F1668" s="14"/>
      <c r="G1668" s="14"/>
      <c r="H1668" s="9" t="str">
        <f aca="false">IF($A1668="","",IF(COUNTIF($A$2:$A$3001,$A1668)&gt;1,"DUPLICATE",""))</f>
        <v/>
      </c>
    </row>
    <row r="1669" customFormat="false" ht="15" hidden="false" customHeight="false" outlineLevel="0" collapsed="false">
      <c r="A1669" s="14"/>
      <c r="B1669" s="14"/>
      <c r="C1669" s="15"/>
      <c r="D1669" s="14"/>
      <c r="E1669" s="14"/>
      <c r="F1669" s="14"/>
      <c r="G1669" s="14"/>
      <c r="H1669" s="9" t="str">
        <f aca="false">IF($A1669="","",IF(COUNTIF($A$2:$A$3001,$A1669)&gt;1,"DUPLICATE",""))</f>
        <v/>
      </c>
    </row>
    <row r="1670" customFormat="false" ht="15" hidden="false" customHeight="false" outlineLevel="0" collapsed="false">
      <c r="A1670" s="14"/>
      <c r="B1670" s="14"/>
      <c r="C1670" s="15"/>
      <c r="D1670" s="14"/>
      <c r="E1670" s="14"/>
      <c r="F1670" s="14"/>
      <c r="G1670" s="14"/>
      <c r="H1670" s="9" t="str">
        <f aca="false">IF($A1670="","",IF(COUNTIF($A$2:$A$3001,$A1670)&gt;1,"DUPLICATE",""))</f>
        <v/>
      </c>
    </row>
    <row r="1671" customFormat="false" ht="15" hidden="false" customHeight="false" outlineLevel="0" collapsed="false">
      <c r="A1671" s="14"/>
      <c r="B1671" s="14"/>
      <c r="C1671" s="15"/>
      <c r="D1671" s="14"/>
      <c r="E1671" s="14"/>
      <c r="F1671" s="14"/>
      <c r="G1671" s="14"/>
      <c r="H1671" s="9" t="str">
        <f aca="false">IF($A1671="","",IF(COUNTIF($A$2:$A$3001,$A1671)&gt;1,"DUPLICATE",""))</f>
        <v/>
      </c>
    </row>
    <row r="1672" customFormat="false" ht="15" hidden="false" customHeight="false" outlineLevel="0" collapsed="false">
      <c r="A1672" s="14"/>
      <c r="B1672" s="14"/>
      <c r="C1672" s="15"/>
      <c r="D1672" s="14"/>
      <c r="E1672" s="14"/>
      <c r="F1672" s="14"/>
      <c r="G1672" s="14"/>
      <c r="H1672" s="9" t="str">
        <f aca="false">IF($A1672="","",IF(COUNTIF($A$2:$A$3001,$A1672)&gt;1,"DUPLICATE",""))</f>
        <v/>
      </c>
    </row>
    <row r="1673" customFormat="false" ht="15" hidden="false" customHeight="false" outlineLevel="0" collapsed="false">
      <c r="A1673" s="14"/>
      <c r="B1673" s="14"/>
      <c r="C1673" s="15"/>
      <c r="D1673" s="14"/>
      <c r="E1673" s="14"/>
      <c r="F1673" s="14"/>
      <c r="G1673" s="14"/>
      <c r="H1673" s="9" t="str">
        <f aca="false">IF($A1673="","",IF(COUNTIF($A$2:$A$3001,$A1673)&gt;1,"DUPLICATE",""))</f>
        <v/>
      </c>
    </row>
    <row r="1674" customFormat="false" ht="15" hidden="false" customHeight="false" outlineLevel="0" collapsed="false">
      <c r="A1674" s="14"/>
      <c r="B1674" s="14"/>
      <c r="C1674" s="15"/>
      <c r="D1674" s="14"/>
      <c r="E1674" s="14"/>
      <c r="F1674" s="14"/>
      <c r="G1674" s="14"/>
      <c r="H1674" s="9" t="str">
        <f aca="false">IF($A1674="","",IF(COUNTIF($A$2:$A$3001,$A1674)&gt;1,"DUPLICATE",""))</f>
        <v/>
      </c>
    </row>
    <row r="1675" customFormat="false" ht="15" hidden="false" customHeight="false" outlineLevel="0" collapsed="false">
      <c r="A1675" s="14"/>
      <c r="B1675" s="14"/>
      <c r="C1675" s="15"/>
      <c r="D1675" s="14"/>
      <c r="E1675" s="14"/>
      <c r="F1675" s="14"/>
      <c r="G1675" s="14"/>
      <c r="H1675" s="9" t="str">
        <f aca="false">IF($A1675="","",IF(COUNTIF($A$2:$A$3001,$A1675)&gt;1,"DUPLICATE",""))</f>
        <v/>
      </c>
    </row>
    <row r="1676" customFormat="false" ht="15" hidden="false" customHeight="false" outlineLevel="0" collapsed="false">
      <c r="A1676" s="14"/>
      <c r="B1676" s="14"/>
      <c r="C1676" s="15"/>
      <c r="D1676" s="14"/>
      <c r="E1676" s="14"/>
      <c r="F1676" s="14"/>
      <c r="G1676" s="14"/>
      <c r="H1676" s="9" t="str">
        <f aca="false">IF($A1676="","",IF(COUNTIF($A$2:$A$3001,$A1676)&gt;1,"DUPLICATE",""))</f>
        <v/>
      </c>
    </row>
    <row r="1677" customFormat="false" ht="15" hidden="false" customHeight="false" outlineLevel="0" collapsed="false">
      <c r="A1677" s="14"/>
      <c r="B1677" s="14"/>
      <c r="C1677" s="15"/>
      <c r="D1677" s="14"/>
      <c r="E1677" s="14"/>
      <c r="F1677" s="14"/>
      <c r="G1677" s="14"/>
      <c r="H1677" s="9" t="str">
        <f aca="false">IF($A1677="","",IF(COUNTIF($A$2:$A$3001,$A1677)&gt;1,"DUPLICATE",""))</f>
        <v/>
      </c>
    </row>
    <row r="1678" customFormat="false" ht="15" hidden="false" customHeight="false" outlineLevel="0" collapsed="false">
      <c r="A1678" s="14"/>
      <c r="B1678" s="14"/>
      <c r="C1678" s="15"/>
      <c r="D1678" s="14"/>
      <c r="E1678" s="14"/>
      <c r="F1678" s="14"/>
      <c r="G1678" s="14"/>
      <c r="H1678" s="9" t="str">
        <f aca="false">IF($A1678="","",IF(COUNTIF($A$2:$A$3001,$A1678)&gt;1,"DUPLICATE",""))</f>
        <v/>
      </c>
    </row>
    <row r="1679" customFormat="false" ht="15" hidden="false" customHeight="false" outlineLevel="0" collapsed="false">
      <c r="A1679" s="14"/>
      <c r="B1679" s="14"/>
      <c r="C1679" s="15"/>
      <c r="D1679" s="14"/>
      <c r="E1679" s="14"/>
      <c r="F1679" s="14"/>
      <c r="G1679" s="14"/>
      <c r="H1679" s="9" t="str">
        <f aca="false">IF($A1679="","",IF(COUNTIF($A$2:$A$3001,$A1679)&gt;1,"DUPLICATE",""))</f>
        <v/>
      </c>
    </row>
    <row r="1680" customFormat="false" ht="15" hidden="false" customHeight="false" outlineLevel="0" collapsed="false">
      <c r="A1680" s="14"/>
      <c r="B1680" s="14"/>
      <c r="C1680" s="15"/>
      <c r="D1680" s="14"/>
      <c r="E1680" s="14"/>
      <c r="F1680" s="14"/>
      <c r="G1680" s="14"/>
      <c r="H1680" s="9" t="str">
        <f aca="false">IF($A1680="","",IF(COUNTIF($A$2:$A$3001,$A1680)&gt;1,"DUPLICATE",""))</f>
        <v/>
      </c>
    </row>
    <row r="1681" customFormat="false" ht="15" hidden="false" customHeight="false" outlineLevel="0" collapsed="false">
      <c r="A1681" s="14"/>
      <c r="B1681" s="14"/>
      <c r="C1681" s="15"/>
      <c r="D1681" s="14"/>
      <c r="E1681" s="14"/>
      <c r="F1681" s="14"/>
      <c r="G1681" s="14"/>
      <c r="H1681" s="9" t="str">
        <f aca="false">IF($A1681="","",IF(COUNTIF($A$2:$A$3001,$A1681)&gt;1,"DUPLICATE",""))</f>
        <v/>
      </c>
    </row>
    <row r="1682" customFormat="false" ht="15" hidden="false" customHeight="false" outlineLevel="0" collapsed="false">
      <c r="A1682" s="14"/>
      <c r="B1682" s="14"/>
      <c r="C1682" s="15"/>
      <c r="D1682" s="14"/>
      <c r="E1682" s="14"/>
      <c r="F1682" s="14"/>
      <c r="G1682" s="14"/>
      <c r="H1682" s="9" t="str">
        <f aca="false">IF($A1682="","",IF(COUNTIF($A$2:$A$3001,$A1682)&gt;1,"DUPLICATE",""))</f>
        <v/>
      </c>
    </row>
    <row r="1683" customFormat="false" ht="15" hidden="false" customHeight="false" outlineLevel="0" collapsed="false">
      <c r="A1683" s="14"/>
      <c r="B1683" s="14"/>
      <c r="C1683" s="15"/>
      <c r="D1683" s="14"/>
      <c r="E1683" s="14"/>
      <c r="F1683" s="14"/>
      <c r="G1683" s="14"/>
      <c r="H1683" s="9" t="str">
        <f aca="false">IF($A1683="","",IF(COUNTIF($A$2:$A$3001,$A1683)&gt;1,"DUPLICATE",""))</f>
        <v/>
      </c>
    </row>
    <row r="1684" customFormat="false" ht="15" hidden="false" customHeight="false" outlineLevel="0" collapsed="false">
      <c r="A1684" s="14"/>
      <c r="B1684" s="14"/>
      <c r="C1684" s="15"/>
      <c r="D1684" s="14"/>
      <c r="E1684" s="14"/>
      <c r="F1684" s="14"/>
      <c r="G1684" s="14"/>
      <c r="H1684" s="9" t="str">
        <f aca="false">IF($A1684="","",IF(COUNTIF($A$2:$A$3001,$A1684)&gt;1,"DUPLICATE",""))</f>
        <v/>
      </c>
    </row>
    <row r="1685" customFormat="false" ht="15" hidden="false" customHeight="false" outlineLevel="0" collapsed="false">
      <c r="A1685" s="14"/>
      <c r="B1685" s="14"/>
      <c r="C1685" s="15"/>
      <c r="D1685" s="14"/>
      <c r="E1685" s="14"/>
      <c r="F1685" s="14"/>
      <c r="G1685" s="14"/>
      <c r="H1685" s="9" t="str">
        <f aca="false">IF($A1685="","",IF(COUNTIF($A$2:$A$3001,$A1685)&gt;1,"DUPLICATE",""))</f>
        <v/>
      </c>
    </row>
    <row r="1686" customFormat="false" ht="15" hidden="false" customHeight="false" outlineLevel="0" collapsed="false">
      <c r="A1686" s="14"/>
      <c r="B1686" s="14"/>
      <c r="C1686" s="15"/>
      <c r="D1686" s="14"/>
      <c r="E1686" s="14"/>
      <c r="F1686" s="14"/>
      <c r="G1686" s="14"/>
      <c r="H1686" s="9" t="str">
        <f aca="false">IF($A1686="","",IF(COUNTIF($A$2:$A$3001,$A1686)&gt;1,"DUPLICATE",""))</f>
        <v/>
      </c>
    </row>
    <row r="1687" customFormat="false" ht="15" hidden="false" customHeight="false" outlineLevel="0" collapsed="false">
      <c r="A1687" s="14"/>
      <c r="B1687" s="14"/>
      <c r="C1687" s="15"/>
      <c r="D1687" s="14"/>
      <c r="E1687" s="14"/>
      <c r="F1687" s="14"/>
      <c r="G1687" s="14"/>
      <c r="H1687" s="9" t="str">
        <f aca="false">IF($A1687="","",IF(COUNTIF($A$2:$A$3001,$A1687)&gt;1,"DUPLICATE",""))</f>
        <v/>
      </c>
    </row>
    <row r="1688" customFormat="false" ht="15" hidden="false" customHeight="false" outlineLevel="0" collapsed="false">
      <c r="A1688" s="14"/>
      <c r="B1688" s="14"/>
      <c r="C1688" s="15"/>
      <c r="D1688" s="14"/>
      <c r="E1688" s="14"/>
      <c r="F1688" s="14"/>
      <c r="G1688" s="14"/>
      <c r="H1688" s="9" t="str">
        <f aca="false">IF($A1688="","",IF(COUNTIF($A$2:$A$3001,$A1688)&gt;1,"DUPLICATE",""))</f>
        <v/>
      </c>
    </row>
    <row r="1689" customFormat="false" ht="15" hidden="false" customHeight="false" outlineLevel="0" collapsed="false">
      <c r="A1689" s="14"/>
      <c r="B1689" s="14"/>
      <c r="C1689" s="15"/>
      <c r="D1689" s="14"/>
      <c r="E1689" s="14"/>
      <c r="F1689" s="14"/>
      <c r="G1689" s="14"/>
      <c r="H1689" s="9" t="str">
        <f aca="false">IF($A1689="","",IF(COUNTIF($A$2:$A$3001,$A1689)&gt;1,"DUPLICATE",""))</f>
        <v/>
      </c>
    </row>
    <row r="1690" customFormat="false" ht="15" hidden="false" customHeight="false" outlineLevel="0" collapsed="false">
      <c r="A1690" s="14"/>
      <c r="B1690" s="14"/>
      <c r="C1690" s="15"/>
      <c r="D1690" s="14"/>
      <c r="E1690" s="14"/>
      <c r="F1690" s="14"/>
      <c r="G1690" s="14"/>
      <c r="H1690" s="9" t="str">
        <f aca="false">IF($A1690="","",IF(COUNTIF($A$2:$A$3001,$A1690)&gt;1,"DUPLICATE",""))</f>
        <v/>
      </c>
    </row>
    <row r="1691" customFormat="false" ht="15" hidden="false" customHeight="false" outlineLevel="0" collapsed="false">
      <c r="A1691" s="14"/>
      <c r="B1691" s="14"/>
      <c r="C1691" s="15"/>
      <c r="D1691" s="14"/>
      <c r="E1691" s="14"/>
      <c r="F1691" s="14"/>
      <c r="G1691" s="14"/>
      <c r="H1691" s="9" t="str">
        <f aca="false">IF($A1691="","",IF(COUNTIF($A$2:$A$3001,$A1691)&gt;1,"DUPLICATE",""))</f>
        <v/>
      </c>
    </row>
    <row r="1692" customFormat="false" ht="15" hidden="false" customHeight="false" outlineLevel="0" collapsed="false">
      <c r="A1692" s="14"/>
      <c r="B1692" s="14"/>
      <c r="C1692" s="15"/>
      <c r="D1692" s="14"/>
      <c r="E1692" s="14"/>
      <c r="F1692" s="14"/>
      <c r="G1692" s="14"/>
      <c r="H1692" s="9" t="str">
        <f aca="false">IF($A1692="","",IF(COUNTIF($A$2:$A$3001,$A1692)&gt;1,"DUPLICATE",""))</f>
        <v/>
      </c>
    </row>
    <row r="1693" customFormat="false" ht="15" hidden="false" customHeight="false" outlineLevel="0" collapsed="false">
      <c r="A1693" s="14"/>
      <c r="B1693" s="14"/>
      <c r="C1693" s="15"/>
      <c r="D1693" s="14"/>
      <c r="E1693" s="14"/>
      <c r="F1693" s="14"/>
      <c r="G1693" s="14"/>
      <c r="H1693" s="9" t="str">
        <f aca="false">IF($A1693="","",IF(COUNTIF($A$2:$A$3001,$A1693)&gt;1,"DUPLICATE",""))</f>
        <v/>
      </c>
    </row>
    <row r="1694" customFormat="false" ht="15" hidden="false" customHeight="false" outlineLevel="0" collapsed="false">
      <c r="A1694" s="14"/>
      <c r="B1694" s="14"/>
      <c r="C1694" s="15"/>
      <c r="D1694" s="14"/>
      <c r="E1694" s="14"/>
      <c r="F1694" s="14"/>
      <c r="G1694" s="14"/>
      <c r="H1694" s="9" t="str">
        <f aca="false">IF($A1694="","",IF(COUNTIF($A$2:$A$3001,$A1694)&gt;1,"DUPLICATE",""))</f>
        <v/>
      </c>
    </row>
    <row r="1695" customFormat="false" ht="15" hidden="false" customHeight="false" outlineLevel="0" collapsed="false">
      <c r="A1695" s="14"/>
      <c r="B1695" s="14"/>
      <c r="C1695" s="15"/>
      <c r="D1695" s="14"/>
      <c r="E1695" s="14"/>
      <c r="F1695" s="14"/>
      <c r="G1695" s="14"/>
      <c r="H1695" s="9" t="str">
        <f aca="false">IF($A1695="","",IF(COUNTIF($A$2:$A$3001,$A1695)&gt;1,"DUPLICATE",""))</f>
        <v/>
      </c>
    </row>
    <row r="1696" customFormat="false" ht="15" hidden="false" customHeight="false" outlineLevel="0" collapsed="false">
      <c r="A1696" s="14"/>
      <c r="B1696" s="14"/>
      <c r="C1696" s="15"/>
      <c r="D1696" s="14"/>
      <c r="E1696" s="14"/>
      <c r="F1696" s="14"/>
      <c r="G1696" s="14"/>
      <c r="H1696" s="9" t="str">
        <f aca="false">IF($A1696="","",IF(COUNTIF($A$2:$A$3001,$A1696)&gt;1,"DUPLICATE",""))</f>
        <v/>
      </c>
    </row>
    <row r="1697" customFormat="false" ht="15" hidden="false" customHeight="false" outlineLevel="0" collapsed="false">
      <c r="A1697" s="14"/>
      <c r="B1697" s="14"/>
      <c r="C1697" s="15"/>
      <c r="D1697" s="14"/>
      <c r="E1697" s="14"/>
      <c r="F1697" s="14"/>
      <c r="G1697" s="14"/>
      <c r="H1697" s="9" t="str">
        <f aca="false">IF($A1697="","",IF(COUNTIF($A$2:$A$3001,$A1697)&gt;1,"DUPLICATE",""))</f>
        <v/>
      </c>
    </row>
    <row r="1698" customFormat="false" ht="15" hidden="false" customHeight="false" outlineLevel="0" collapsed="false">
      <c r="A1698" s="14"/>
      <c r="B1698" s="14"/>
      <c r="C1698" s="15"/>
      <c r="D1698" s="14"/>
      <c r="E1698" s="14"/>
      <c r="F1698" s="14"/>
      <c r="G1698" s="14"/>
      <c r="H1698" s="9" t="str">
        <f aca="false">IF($A1698="","",IF(COUNTIF($A$2:$A$3001,$A1698)&gt;1,"DUPLICATE",""))</f>
        <v/>
      </c>
    </row>
    <row r="1699" customFormat="false" ht="15" hidden="false" customHeight="false" outlineLevel="0" collapsed="false">
      <c r="A1699" s="14"/>
      <c r="B1699" s="14"/>
      <c r="C1699" s="15"/>
      <c r="D1699" s="14"/>
      <c r="E1699" s="14"/>
      <c r="F1699" s="14"/>
      <c r="G1699" s="14"/>
      <c r="H1699" s="9" t="str">
        <f aca="false">IF($A1699="","",IF(COUNTIF($A$2:$A$3001,$A1699)&gt;1,"DUPLICATE",""))</f>
        <v/>
      </c>
    </row>
    <row r="1700" customFormat="false" ht="15" hidden="false" customHeight="false" outlineLevel="0" collapsed="false">
      <c r="A1700" s="14"/>
      <c r="B1700" s="14"/>
      <c r="C1700" s="15"/>
      <c r="D1700" s="14"/>
      <c r="E1700" s="14"/>
      <c r="F1700" s="14"/>
      <c r="G1700" s="14"/>
      <c r="H1700" s="9" t="str">
        <f aca="false">IF($A1700="","",IF(COUNTIF($A$2:$A$3001,$A1700)&gt;1,"DUPLICATE",""))</f>
        <v/>
      </c>
    </row>
    <row r="1701" customFormat="false" ht="15" hidden="false" customHeight="false" outlineLevel="0" collapsed="false">
      <c r="A1701" s="14"/>
      <c r="B1701" s="14"/>
      <c r="C1701" s="15"/>
      <c r="D1701" s="14"/>
      <c r="E1701" s="14"/>
      <c r="F1701" s="14"/>
      <c r="G1701" s="14"/>
      <c r="H1701" s="9" t="str">
        <f aca="false">IF($A1701="","",IF(COUNTIF($A$2:$A$3001,$A1701)&gt;1,"DUPLICATE",""))</f>
        <v/>
      </c>
    </row>
    <row r="1702" customFormat="false" ht="15" hidden="false" customHeight="false" outlineLevel="0" collapsed="false">
      <c r="A1702" s="14"/>
      <c r="B1702" s="14"/>
      <c r="C1702" s="15"/>
      <c r="D1702" s="14"/>
      <c r="E1702" s="14"/>
      <c r="F1702" s="14"/>
      <c r="G1702" s="14"/>
      <c r="H1702" s="9" t="str">
        <f aca="false">IF($A1702="","",IF(COUNTIF($A$2:$A$3001,$A1702)&gt;1,"DUPLICATE",""))</f>
        <v/>
      </c>
    </row>
    <row r="1703" customFormat="false" ht="15" hidden="false" customHeight="false" outlineLevel="0" collapsed="false">
      <c r="A1703" s="14"/>
      <c r="B1703" s="14"/>
      <c r="C1703" s="15"/>
      <c r="D1703" s="14"/>
      <c r="E1703" s="14"/>
      <c r="F1703" s="14"/>
      <c r="G1703" s="14"/>
      <c r="H1703" s="9" t="str">
        <f aca="false">IF($A1703="","",IF(COUNTIF($A$2:$A$3001,$A1703)&gt;1,"DUPLICATE",""))</f>
        <v/>
      </c>
    </row>
    <row r="1704" customFormat="false" ht="15" hidden="false" customHeight="false" outlineLevel="0" collapsed="false">
      <c r="A1704" s="14"/>
      <c r="B1704" s="14"/>
      <c r="C1704" s="15"/>
      <c r="D1704" s="14"/>
      <c r="E1704" s="14"/>
      <c r="F1704" s="14"/>
      <c r="G1704" s="14"/>
      <c r="H1704" s="9" t="str">
        <f aca="false">IF($A1704="","",IF(COUNTIF($A$2:$A$3001,$A1704)&gt;1,"DUPLICATE",""))</f>
        <v/>
      </c>
    </row>
    <row r="1705" customFormat="false" ht="15" hidden="false" customHeight="false" outlineLevel="0" collapsed="false">
      <c r="A1705" s="14"/>
      <c r="B1705" s="14"/>
      <c r="C1705" s="15"/>
      <c r="D1705" s="14"/>
      <c r="E1705" s="14"/>
      <c r="F1705" s="14"/>
      <c r="G1705" s="14"/>
      <c r="H1705" s="9" t="str">
        <f aca="false">IF($A1705="","",IF(COUNTIF($A$2:$A$3001,$A1705)&gt;1,"DUPLICATE",""))</f>
        <v/>
      </c>
    </row>
    <row r="1706" customFormat="false" ht="15" hidden="false" customHeight="false" outlineLevel="0" collapsed="false">
      <c r="A1706" s="14"/>
      <c r="B1706" s="14"/>
      <c r="C1706" s="15"/>
      <c r="D1706" s="14"/>
      <c r="E1706" s="14"/>
      <c r="F1706" s="14"/>
      <c r="G1706" s="14"/>
      <c r="H1706" s="9" t="str">
        <f aca="false">IF($A1706="","",IF(COUNTIF($A$2:$A$3001,$A1706)&gt;1,"DUPLICATE",""))</f>
        <v/>
      </c>
    </row>
    <row r="1707" customFormat="false" ht="15" hidden="false" customHeight="false" outlineLevel="0" collapsed="false">
      <c r="A1707" s="14"/>
      <c r="B1707" s="14"/>
      <c r="C1707" s="15"/>
      <c r="D1707" s="14"/>
      <c r="E1707" s="14"/>
      <c r="F1707" s="14"/>
      <c r="G1707" s="14"/>
      <c r="H1707" s="9" t="str">
        <f aca="false">IF($A1707="","",IF(COUNTIF($A$2:$A$3001,$A1707)&gt;1,"DUPLICATE",""))</f>
        <v/>
      </c>
    </row>
    <row r="1708" customFormat="false" ht="15" hidden="false" customHeight="false" outlineLevel="0" collapsed="false">
      <c r="A1708" s="14"/>
      <c r="B1708" s="14"/>
      <c r="C1708" s="15"/>
      <c r="D1708" s="14"/>
      <c r="E1708" s="14"/>
      <c r="F1708" s="14"/>
      <c r="G1708" s="14"/>
      <c r="H1708" s="9" t="str">
        <f aca="false">IF($A1708="","",IF(COUNTIF($A$2:$A$3001,$A1708)&gt;1,"DUPLICATE",""))</f>
        <v/>
      </c>
    </row>
    <row r="1709" customFormat="false" ht="15" hidden="false" customHeight="false" outlineLevel="0" collapsed="false">
      <c r="A1709" s="14"/>
      <c r="B1709" s="14"/>
      <c r="C1709" s="15"/>
      <c r="D1709" s="14"/>
      <c r="E1709" s="14"/>
      <c r="F1709" s="14"/>
      <c r="G1709" s="14"/>
      <c r="H1709" s="9" t="str">
        <f aca="false">IF($A1709="","",IF(COUNTIF($A$2:$A$3001,$A1709)&gt;1,"DUPLICATE",""))</f>
        <v/>
      </c>
    </row>
    <row r="1710" customFormat="false" ht="15" hidden="false" customHeight="false" outlineLevel="0" collapsed="false">
      <c r="A1710" s="14"/>
      <c r="B1710" s="14"/>
      <c r="C1710" s="15"/>
      <c r="D1710" s="14"/>
      <c r="E1710" s="14"/>
      <c r="F1710" s="14"/>
      <c r="G1710" s="14"/>
      <c r="H1710" s="9" t="str">
        <f aca="false">IF($A1710="","",IF(COUNTIF($A$2:$A$3001,$A1710)&gt;1,"DUPLICATE",""))</f>
        <v/>
      </c>
    </row>
    <row r="1711" customFormat="false" ht="15" hidden="false" customHeight="false" outlineLevel="0" collapsed="false">
      <c r="A1711" s="14"/>
      <c r="B1711" s="14"/>
      <c r="C1711" s="15"/>
      <c r="D1711" s="14"/>
      <c r="E1711" s="14"/>
      <c r="F1711" s="14"/>
      <c r="G1711" s="14"/>
      <c r="H1711" s="9" t="str">
        <f aca="false">IF($A1711="","",IF(COUNTIF($A$2:$A$3001,$A1711)&gt;1,"DUPLICATE",""))</f>
        <v/>
      </c>
    </row>
    <row r="1712" customFormat="false" ht="15" hidden="false" customHeight="false" outlineLevel="0" collapsed="false">
      <c r="A1712" s="14"/>
      <c r="B1712" s="14"/>
      <c r="C1712" s="15"/>
      <c r="D1712" s="14"/>
      <c r="E1712" s="14"/>
      <c r="F1712" s="14"/>
      <c r="G1712" s="14"/>
      <c r="H1712" s="9" t="str">
        <f aca="false">IF($A1712="","",IF(COUNTIF($A$2:$A$3001,$A1712)&gt;1,"DUPLICATE",""))</f>
        <v/>
      </c>
    </row>
    <row r="1713" customFormat="false" ht="15" hidden="false" customHeight="false" outlineLevel="0" collapsed="false">
      <c r="A1713" s="14"/>
      <c r="B1713" s="14"/>
      <c r="C1713" s="15"/>
      <c r="D1713" s="14"/>
      <c r="E1713" s="14"/>
      <c r="F1713" s="14"/>
      <c r="G1713" s="14"/>
      <c r="H1713" s="9" t="str">
        <f aca="false">IF($A1713="","",IF(COUNTIF($A$2:$A$3001,$A1713)&gt;1,"DUPLICATE",""))</f>
        <v/>
      </c>
    </row>
    <row r="1714" customFormat="false" ht="15" hidden="false" customHeight="false" outlineLevel="0" collapsed="false">
      <c r="A1714" s="14"/>
      <c r="B1714" s="14"/>
      <c r="C1714" s="15"/>
      <c r="D1714" s="14"/>
      <c r="E1714" s="14"/>
      <c r="F1714" s="14"/>
      <c r="G1714" s="14"/>
      <c r="H1714" s="9" t="str">
        <f aca="false">IF($A1714="","",IF(COUNTIF($A$2:$A$3001,$A1714)&gt;1,"DUPLICATE",""))</f>
        <v/>
      </c>
    </row>
    <row r="1715" customFormat="false" ht="15" hidden="false" customHeight="false" outlineLevel="0" collapsed="false">
      <c r="A1715" s="14"/>
      <c r="B1715" s="14"/>
      <c r="C1715" s="15"/>
      <c r="D1715" s="14"/>
      <c r="E1715" s="14"/>
      <c r="F1715" s="14"/>
      <c r="G1715" s="14"/>
      <c r="H1715" s="9" t="str">
        <f aca="false">IF($A1715="","",IF(COUNTIF($A$2:$A$3001,$A1715)&gt;1,"DUPLICATE",""))</f>
        <v/>
      </c>
    </row>
    <row r="1716" customFormat="false" ht="15" hidden="false" customHeight="false" outlineLevel="0" collapsed="false">
      <c r="A1716" s="14"/>
      <c r="B1716" s="14"/>
      <c r="C1716" s="15"/>
      <c r="D1716" s="14"/>
      <c r="E1716" s="14"/>
      <c r="F1716" s="14"/>
      <c r="G1716" s="14"/>
      <c r="H1716" s="9" t="str">
        <f aca="false">IF($A1716="","",IF(COUNTIF($A$2:$A$3001,$A1716)&gt;1,"DUPLICATE",""))</f>
        <v/>
      </c>
    </row>
    <row r="1717" customFormat="false" ht="15" hidden="false" customHeight="false" outlineLevel="0" collapsed="false">
      <c r="A1717" s="14"/>
      <c r="B1717" s="14"/>
      <c r="C1717" s="15"/>
      <c r="D1717" s="14"/>
      <c r="E1717" s="14"/>
      <c r="F1717" s="14"/>
      <c r="G1717" s="14"/>
      <c r="H1717" s="9" t="str">
        <f aca="false">IF($A1717="","",IF(COUNTIF($A$2:$A$3001,$A1717)&gt;1,"DUPLICATE",""))</f>
        <v/>
      </c>
    </row>
    <row r="1718" customFormat="false" ht="15" hidden="false" customHeight="false" outlineLevel="0" collapsed="false">
      <c r="A1718" s="14"/>
      <c r="B1718" s="14"/>
      <c r="C1718" s="15"/>
      <c r="D1718" s="14"/>
      <c r="E1718" s="14"/>
      <c r="F1718" s="14"/>
      <c r="G1718" s="14"/>
      <c r="H1718" s="9" t="str">
        <f aca="false">IF($A1718="","",IF(COUNTIF($A$2:$A$3001,$A1718)&gt;1,"DUPLICATE",""))</f>
        <v/>
      </c>
    </row>
    <row r="1719" customFormat="false" ht="15" hidden="false" customHeight="false" outlineLevel="0" collapsed="false">
      <c r="A1719" s="14"/>
      <c r="B1719" s="14"/>
      <c r="C1719" s="15"/>
      <c r="D1719" s="14"/>
      <c r="E1719" s="14"/>
      <c r="F1719" s="14"/>
      <c r="G1719" s="14"/>
      <c r="H1719" s="9" t="str">
        <f aca="false">IF($A1719="","",IF(COUNTIF($A$2:$A$3001,$A1719)&gt;1,"DUPLICATE",""))</f>
        <v/>
      </c>
    </row>
    <row r="1720" customFormat="false" ht="15" hidden="false" customHeight="false" outlineLevel="0" collapsed="false">
      <c r="A1720" s="14"/>
      <c r="B1720" s="14"/>
      <c r="C1720" s="15"/>
      <c r="D1720" s="14"/>
      <c r="E1720" s="14"/>
      <c r="F1720" s="14"/>
      <c r="G1720" s="14"/>
      <c r="H1720" s="9" t="str">
        <f aca="false">IF($A1720="","",IF(COUNTIF($A$2:$A$3001,$A1720)&gt;1,"DUPLICATE",""))</f>
        <v/>
      </c>
    </row>
    <row r="1721" customFormat="false" ht="15" hidden="false" customHeight="false" outlineLevel="0" collapsed="false">
      <c r="A1721" s="14"/>
      <c r="B1721" s="14"/>
      <c r="C1721" s="15"/>
      <c r="D1721" s="14"/>
      <c r="E1721" s="14"/>
      <c r="F1721" s="14"/>
      <c r="G1721" s="14"/>
      <c r="H1721" s="9" t="str">
        <f aca="false">IF($A1721="","",IF(COUNTIF($A$2:$A$3001,$A1721)&gt;1,"DUPLICATE",""))</f>
        <v/>
      </c>
    </row>
    <row r="1722" customFormat="false" ht="15" hidden="false" customHeight="false" outlineLevel="0" collapsed="false">
      <c r="A1722" s="14"/>
      <c r="B1722" s="14"/>
      <c r="C1722" s="15"/>
      <c r="D1722" s="14"/>
      <c r="E1722" s="14"/>
      <c r="F1722" s="14"/>
      <c r="G1722" s="14"/>
      <c r="H1722" s="9" t="str">
        <f aca="false">IF($A1722="","",IF(COUNTIF($A$2:$A$3001,$A1722)&gt;1,"DUPLICATE",""))</f>
        <v/>
      </c>
    </row>
    <row r="1723" customFormat="false" ht="15" hidden="false" customHeight="false" outlineLevel="0" collapsed="false">
      <c r="A1723" s="14"/>
      <c r="B1723" s="14"/>
      <c r="C1723" s="15"/>
      <c r="D1723" s="14"/>
      <c r="E1723" s="14"/>
      <c r="F1723" s="14"/>
      <c r="G1723" s="14"/>
      <c r="H1723" s="9" t="str">
        <f aca="false">IF($A1723="","",IF(COUNTIF($A$2:$A$3001,$A1723)&gt;1,"DUPLICATE",""))</f>
        <v/>
      </c>
    </row>
    <row r="1724" customFormat="false" ht="15" hidden="false" customHeight="false" outlineLevel="0" collapsed="false">
      <c r="A1724" s="14"/>
      <c r="B1724" s="14"/>
      <c r="C1724" s="15"/>
      <c r="D1724" s="14"/>
      <c r="E1724" s="14"/>
      <c r="F1724" s="14"/>
      <c r="G1724" s="14"/>
      <c r="H1724" s="9" t="str">
        <f aca="false">IF($A1724="","",IF(COUNTIF($A$2:$A$3001,$A1724)&gt;1,"DUPLICATE",""))</f>
        <v/>
      </c>
    </row>
    <row r="1725" customFormat="false" ht="15" hidden="false" customHeight="false" outlineLevel="0" collapsed="false">
      <c r="A1725" s="14"/>
      <c r="B1725" s="14"/>
      <c r="C1725" s="15"/>
      <c r="D1725" s="14"/>
      <c r="E1725" s="14"/>
      <c r="F1725" s="14"/>
      <c r="G1725" s="14"/>
      <c r="H1725" s="9" t="str">
        <f aca="false">IF($A1725="","",IF(COUNTIF($A$2:$A$3001,$A1725)&gt;1,"DUPLICATE",""))</f>
        <v/>
      </c>
    </row>
    <row r="1726" customFormat="false" ht="15" hidden="false" customHeight="false" outlineLevel="0" collapsed="false">
      <c r="A1726" s="14"/>
      <c r="B1726" s="14"/>
      <c r="C1726" s="15"/>
      <c r="D1726" s="14"/>
      <c r="E1726" s="14"/>
      <c r="F1726" s="14"/>
      <c r="G1726" s="14"/>
      <c r="H1726" s="9" t="str">
        <f aca="false">IF($A1726="","",IF(COUNTIF($A$2:$A$3001,$A1726)&gt;1,"DUPLICATE",""))</f>
        <v/>
      </c>
    </row>
    <row r="1727" customFormat="false" ht="15" hidden="false" customHeight="false" outlineLevel="0" collapsed="false">
      <c r="A1727" s="14"/>
      <c r="B1727" s="14"/>
      <c r="C1727" s="15"/>
      <c r="D1727" s="14"/>
      <c r="E1727" s="14"/>
      <c r="F1727" s="14"/>
      <c r="G1727" s="14"/>
      <c r="H1727" s="9" t="str">
        <f aca="false">IF($A1727="","",IF(COUNTIF($A$2:$A$3001,$A1727)&gt;1,"DUPLICATE",""))</f>
        <v/>
      </c>
    </row>
    <row r="1728" customFormat="false" ht="15" hidden="false" customHeight="false" outlineLevel="0" collapsed="false">
      <c r="A1728" s="14"/>
      <c r="B1728" s="14"/>
      <c r="C1728" s="15"/>
      <c r="D1728" s="14"/>
      <c r="E1728" s="14"/>
      <c r="F1728" s="14"/>
      <c r="G1728" s="14"/>
      <c r="H1728" s="9" t="str">
        <f aca="false">IF($A1728="","",IF(COUNTIF($A$2:$A$3001,$A1728)&gt;1,"DUPLICATE",""))</f>
        <v/>
      </c>
    </row>
    <row r="1729" customFormat="false" ht="15" hidden="false" customHeight="false" outlineLevel="0" collapsed="false">
      <c r="A1729" s="14"/>
      <c r="B1729" s="14"/>
      <c r="C1729" s="15"/>
      <c r="D1729" s="14"/>
      <c r="E1729" s="14"/>
      <c r="F1729" s="14"/>
      <c r="G1729" s="14"/>
      <c r="H1729" s="9" t="str">
        <f aca="false">IF($A1729="","",IF(COUNTIF($A$2:$A$3001,$A1729)&gt;1,"DUPLICATE",""))</f>
        <v/>
      </c>
    </row>
    <row r="1730" customFormat="false" ht="15" hidden="false" customHeight="false" outlineLevel="0" collapsed="false">
      <c r="A1730" s="14"/>
      <c r="B1730" s="14"/>
      <c r="C1730" s="15"/>
      <c r="D1730" s="14"/>
      <c r="E1730" s="14"/>
      <c r="F1730" s="14"/>
      <c r="G1730" s="14"/>
      <c r="H1730" s="9" t="str">
        <f aca="false">IF($A1730="","",IF(COUNTIF($A$2:$A$3001,$A1730)&gt;1,"DUPLICATE",""))</f>
        <v/>
      </c>
    </row>
    <row r="1731" customFormat="false" ht="15" hidden="false" customHeight="false" outlineLevel="0" collapsed="false">
      <c r="A1731" s="14"/>
      <c r="B1731" s="14"/>
      <c r="C1731" s="15"/>
      <c r="D1731" s="14"/>
      <c r="E1731" s="14"/>
      <c r="F1731" s="14"/>
      <c r="G1731" s="14"/>
      <c r="H1731" s="9" t="str">
        <f aca="false">IF($A1731="","",IF(COUNTIF($A$2:$A$3001,$A1731)&gt;1,"DUPLICATE",""))</f>
        <v/>
      </c>
    </row>
    <row r="1732" customFormat="false" ht="15" hidden="false" customHeight="false" outlineLevel="0" collapsed="false">
      <c r="A1732" s="14"/>
      <c r="B1732" s="14"/>
      <c r="C1732" s="15"/>
      <c r="D1732" s="14"/>
      <c r="E1732" s="14"/>
      <c r="F1732" s="14"/>
      <c r="G1732" s="14"/>
      <c r="H1732" s="9" t="str">
        <f aca="false">IF($A1732="","",IF(COUNTIF($A$2:$A$3001,$A1732)&gt;1,"DUPLICATE",""))</f>
        <v/>
      </c>
    </row>
    <row r="1733" customFormat="false" ht="15" hidden="false" customHeight="false" outlineLevel="0" collapsed="false">
      <c r="A1733" s="14"/>
      <c r="B1733" s="14"/>
      <c r="C1733" s="15"/>
      <c r="D1733" s="14"/>
      <c r="E1733" s="14"/>
      <c r="F1733" s="14"/>
      <c r="G1733" s="14"/>
      <c r="H1733" s="9" t="str">
        <f aca="false">IF($A1733="","",IF(COUNTIF($A$2:$A$3001,$A1733)&gt;1,"DUPLICATE",""))</f>
        <v/>
      </c>
    </row>
    <row r="1734" customFormat="false" ht="15" hidden="false" customHeight="false" outlineLevel="0" collapsed="false">
      <c r="A1734" s="14"/>
      <c r="B1734" s="14"/>
      <c r="C1734" s="15"/>
      <c r="D1734" s="14"/>
      <c r="E1734" s="14"/>
      <c r="F1734" s="14"/>
      <c r="G1734" s="14"/>
      <c r="H1734" s="9" t="str">
        <f aca="false">IF($A1734="","",IF(COUNTIF($A$2:$A$3001,$A1734)&gt;1,"DUPLICATE",""))</f>
        <v/>
      </c>
    </row>
    <row r="1735" customFormat="false" ht="15" hidden="false" customHeight="false" outlineLevel="0" collapsed="false">
      <c r="A1735" s="14"/>
      <c r="B1735" s="14"/>
      <c r="C1735" s="15"/>
      <c r="D1735" s="14"/>
      <c r="E1735" s="14"/>
      <c r="F1735" s="14"/>
      <c r="G1735" s="14"/>
      <c r="H1735" s="9" t="str">
        <f aca="false">IF($A1735="","",IF(COUNTIF($A$2:$A$3001,$A1735)&gt;1,"DUPLICATE",""))</f>
        <v/>
      </c>
    </row>
    <row r="1736" customFormat="false" ht="15" hidden="false" customHeight="false" outlineLevel="0" collapsed="false">
      <c r="A1736" s="14"/>
      <c r="B1736" s="14"/>
      <c r="C1736" s="15"/>
      <c r="D1736" s="14"/>
      <c r="E1736" s="14"/>
      <c r="F1736" s="14"/>
      <c r="G1736" s="14"/>
      <c r="H1736" s="9" t="str">
        <f aca="false">IF($A1736="","",IF(COUNTIF($A$2:$A$3001,$A1736)&gt;1,"DUPLICATE",""))</f>
        <v/>
      </c>
    </row>
    <row r="1737" customFormat="false" ht="15" hidden="false" customHeight="false" outlineLevel="0" collapsed="false">
      <c r="A1737" s="14"/>
      <c r="B1737" s="14"/>
      <c r="C1737" s="15"/>
      <c r="D1737" s="14"/>
      <c r="E1737" s="14"/>
      <c r="F1737" s="14"/>
      <c r="G1737" s="14"/>
      <c r="H1737" s="9" t="str">
        <f aca="false">IF($A1737="","",IF(COUNTIF($A$2:$A$3001,$A1737)&gt;1,"DUPLICATE",""))</f>
        <v/>
      </c>
    </row>
    <row r="1738" customFormat="false" ht="15" hidden="false" customHeight="false" outlineLevel="0" collapsed="false">
      <c r="A1738" s="14"/>
      <c r="B1738" s="14"/>
      <c r="C1738" s="15"/>
      <c r="D1738" s="14"/>
      <c r="E1738" s="14"/>
      <c r="F1738" s="14"/>
      <c r="G1738" s="14"/>
      <c r="H1738" s="9" t="str">
        <f aca="false">IF($A1738="","",IF(COUNTIF($A$2:$A$3001,$A1738)&gt;1,"DUPLICATE",""))</f>
        <v/>
      </c>
    </row>
    <row r="1739" customFormat="false" ht="15" hidden="false" customHeight="false" outlineLevel="0" collapsed="false">
      <c r="A1739" s="14"/>
      <c r="B1739" s="14"/>
      <c r="C1739" s="15"/>
      <c r="D1739" s="14"/>
      <c r="E1739" s="14"/>
      <c r="F1739" s="14"/>
      <c r="G1739" s="14"/>
      <c r="H1739" s="9" t="str">
        <f aca="false">IF($A1739="","",IF(COUNTIF($A$2:$A$3001,$A1739)&gt;1,"DUPLICATE",""))</f>
        <v/>
      </c>
    </row>
    <row r="1740" customFormat="false" ht="15" hidden="false" customHeight="false" outlineLevel="0" collapsed="false">
      <c r="A1740" s="14"/>
      <c r="B1740" s="14"/>
      <c r="C1740" s="15"/>
      <c r="D1740" s="14"/>
      <c r="E1740" s="14"/>
      <c r="F1740" s="14"/>
      <c r="G1740" s="14"/>
      <c r="H1740" s="9" t="str">
        <f aca="false">IF($A1740="","",IF(COUNTIF($A$2:$A$3001,$A1740)&gt;1,"DUPLICATE",""))</f>
        <v/>
      </c>
    </row>
    <row r="1741" customFormat="false" ht="15" hidden="false" customHeight="false" outlineLevel="0" collapsed="false">
      <c r="A1741" s="14"/>
      <c r="B1741" s="14"/>
      <c r="C1741" s="15"/>
      <c r="D1741" s="14"/>
      <c r="E1741" s="14"/>
      <c r="F1741" s="14"/>
      <c r="G1741" s="14"/>
      <c r="H1741" s="9" t="str">
        <f aca="false">IF($A1741="","",IF(COUNTIF($A$2:$A$3001,$A1741)&gt;1,"DUPLICATE",""))</f>
        <v/>
      </c>
    </row>
    <row r="1742" customFormat="false" ht="15" hidden="false" customHeight="false" outlineLevel="0" collapsed="false">
      <c r="A1742" s="14"/>
      <c r="B1742" s="14"/>
      <c r="C1742" s="15"/>
      <c r="D1742" s="14"/>
      <c r="E1742" s="14"/>
      <c r="F1742" s="14"/>
      <c r="G1742" s="14"/>
      <c r="H1742" s="9" t="str">
        <f aca="false">IF($A1742="","",IF(COUNTIF($A$2:$A$3001,$A1742)&gt;1,"DUPLICATE",""))</f>
        <v/>
      </c>
    </row>
    <row r="1743" customFormat="false" ht="15" hidden="false" customHeight="false" outlineLevel="0" collapsed="false">
      <c r="A1743" s="14"/>
      <c r="B1743" s="14"/>
      <c r="C1743" s="15"/>
      <c r="D1743" s="14"/>
      <c r="E1743" s="14"/>
      <c r="F1743" s="14"/>
      <c r="G1743" s="14"/>
      <c r="H1743" s="9" t="str">
        <f aca="false">IF($A1743="","",IF(COUNTIF($A$2:$A$3001,$A1743)&gt;1,"DUPLICATE",""))</f>
        <v/>
      </c>
    </row>
    <row r="1744" customFormat="false" ht="15" hidden="false" customHeight="false" outlineLevel="0" collapsed="false">
      <c r="A1744" s="14"/>
      <c r="B1744" s="14"/>
      <c r="C1744" s="15"/>
      <c r="D1744" s="14"/>
      <c r="E1744" s="14"/>
      <c r="F1744" s="14"/>
      <c r="G1744" s="14"/>
      <c r="H1744" s="9" t="str">
        <f aca="false">IF($A1744="","",IF(COUNTIF($A$2:$A$3001,$A1744)&gt;1,"DUPLICATE",""))</f>
        <v/>
      </c>
    </row>
    <row r="1745" customFormat="false" ht="15" hidden="false" customHeight="false" outlineLevel="0" collapsed="false">
      <c r="A1745" s="14"/>
      <c r="B1745" s="14"/>
      <c r="C1745" s="15"/>
      <c r="D1745" s="14"/>
      <c r="E1745" s="14"/>
      <c r="F1745" s="14"/>
      <c r="G1745" s="14"/>
      <c r="H1745" s="9" t="str">
        <f aca="false">IF($A1745="","",IF(COUNTIF($A$2:$A$3001,$A1745)&gt;1,"DUPLICATE",""))</f>
        <v/>
      </c>
    </row>
    <row r="1746" customFormat="false" ht="15" hidden="false" customHeight="false" outlineLevel="0" collapsed="false">
      <c r="A1746" s="14"/>
      <c r="B1746" s="14"/>
      <c r="C1746" s="15"/>
      <c r="D1746" s="14"/>
      <c r="E1746" s="14"/>
      <c r="F1746" s="14"/>
      <c r="G1746" s="14"/>
      <c r="H1746" s="9" t="str">
        <f aca="false">IF($A1746="","",IF(COUNTIF($A$2:$A$3001,$A1746)&gt;1,"DUPLICATE",""))</f>
        <v/>
      </c>
    </row>
    <row r="1747" customFormat="false" ht="15" hidden="false" customHeight="false" outlineLevel="0" collapsed="false">
      <c r="A1747" s="14"/>
      <c r="B1747" s="14"/>
      <c r="C1747" s="15"/>
      <c r="D1747" s="14"/>
      <c r="E1747" s="14"/>
      <c r="F1747" s="14"/>
      <c r="G1747" s="14"/>
      <c r="H1747" s="9" t="str">
        <f aca="false">IF($A1747="","",IF(COUNTIF($A$2:$A$3001,$A1747)&gt;1,"DUPLICATE",""))</f>
        <v/>
      </c>
    </row>
    <row r="1748" customFormat="false" ht="15" hidden="false" customHeight="false" outlineLevel="0" collapsed="false">
      <c r="A1748" s="14"/>
      <c r="B1748" s="14"/>
      <c r="C1748" s="15"/>
      <c r="D1748" s="14"/>
      <c r="E1748" s="14"/>
      <c r="F1748" s="14"/>
      <c r="G1748" s="14"/>
      <c r="H1748" s="9" t="str">
        <f aca="false">IF($A1748="","",IF(COUNTIF($A$2:$A$3001,$A1748)&gt;1,"DUPLICATE",""))</f>
        <v/>
      </c>
    </row>
    <row r="1749" customFormat="false" ht="15" hidden="false" customHeight="false" outlineLevel="0" collapsed="false">
      <c r="A1749" s="14"/>
      <c r="B1749" s="14"/>
      <c r="C1749" s="15"/>
      <c r="D1749" s="14"/>
      <c r="E1749" s="14"/>
      <c r="F1749" s="14"/>
      <c r="G1749" s="14"/>
      <c r="H1749" s="9" t="str">
        <f aca="false">IF($A1749="","",IF(COUNTIF($A$2:$A$3001,$A1749)&gt;1,"DUPLICATE",""))</f>
        <v/>
      </c>
    </row>
    <row r="1750" customFormat="false" ht="15" hidden="false" customHeight="false" outlineLevel="0" collapsed="false">
      <c r="A1750" s="14"/>
      <c r="B1750" s="14"/>
      <c r="C1750" s="15"/>
      <c r="D1750" s="14"/>
      <c r="E1750" s="14"/>
      <c r="F1750" s="14"/>
      <c r="G1750" s="14"/>
      <c r="H1750" s="9" t="str">
        <f aca="false">IF($A1750="","",IF(COUNTIF($A$2:$A$3001,$A1750)&gt;1,"DUPLICATE",""))</f>
        <v/>
      </c>
    </row>
    <row r="1751" customFormat="false" ht="15" hidden="false" customHeight="false" outlineLevel="0" collapsed="false">
      <c r="A1751" s="14"/>
      <c r="B1751" s="14"/>
      <c r="C1751" s="15"/>
      <c r="D1751" s="14"/>
      <c r="E1751" s="14"/>
      <c r="F1751" s="14"/>
      <c r="G1751" s="14"/>
      <c r="H1751" s="9" t="str">
        <f aca="false">IF($A1751="","",IF(COUNTIF($A$2:$A$3001,$A1751)&gt;1,"DUPLICATE",""))</f>
        <v/>
      </c>
    </row>
    <row r="1752" customFormat="false" ht="15" hidden="false" customHeight="false" outlineLevel="0" collapsed="false">
      <c r="A1752" s="14"/>
      <c r="B1752" s="14"/>
      <c r="C1752" s="15"/>
      <c r="D1752" s="14"/>
      <c r="E1752" s="14"/>
      <c r="F1752" s="14"/>
      <c r="G1752" s="14"/>
      <c r="H1752" s="9" t="str">
        <f aca="false">IF($A1752="","",IF(COUNTIF($A$2:$A$3001,$A1752)&gt;1,"DUPLICATE",""))</f>
        <v/>
      </c>
    </row>
    <row r="1753" customFormat="false" ht="15" hidden="false" customHeight="false" outlineLevel="0" collapsed="false">
      <c r="A1753" s="14"/>
      <c r="B1753" s="14"/>
      <c r="C1753" s="15"/>
      <c r="D1753" s="14"/>
      <c r="E1753" s="14"/>
      <c r="F1753" s="14"/>
      <c r="G1753" s="14"/>
      <c r="H1753" s="9" t="str">
        <f aca="false">IF($A1753="","",IF(COUNTIF($A$2:$A$3001,$A1753)&gt;1,"DUPLICATE",""))</f>
        <v/>
      </c>
    </row>
    <row r="1754" customFormat="false" ht="15" hidden="false" customHeight="false" outlineLevel="0" collapsed="false">
      <c r="A1754" s="14"/>
      <c r="B1754" s="14"/>
      <c r="C1754" s="15"/>
      <c r="D1754" s="14"/>
      <c r="E1754" s="14"/>
      <c r="F1754" s="14"/>
      <c r="G1754" s="14"/>
      <c r="H1754" s="9" t="str">
        <f aca="false">IF($A1754="","",IF(COUNTIF($A$2:$A$3001,$A1754)&gt;1,"DUPLICATE",""))</f>
        <v/>
      </c>
    </row>
    <row r="1755" customFormat="false" ht="15" hidden="false" customHeight="false" outlineLevel="0" collapsed="false">
      <c r="A1755" s="14"/>
      <c r="B1755" s="14"/>
      <c r="C1755" s="15"/>
      <c r="D1755" s="14"/>
      <c r="E1755" s="14"/>
      <c r="F1755" s="14"/>
      <c r="G1755" s="14"/>
      <c r="H1755" s="9" t="str">
        <f aca="false">IF($A1755="","",IF(COUNTIF($A$2:$A$3001,$A1755)&gt;1,"DUPLICATE",""))</f>
        <v/>
      </c>
    </row>
    <row r="1756" customFormat="false" ht="15" hidden="false" customHeight="false" outlineLevel="0" collapsed="false">
      <c r="A1756" s="14"/>
      <c r="B1756" s="14"/>
      <c r="C1756" s="15"/>
      <c r="D1756" s="14"/>
      <c r="E1756" s="14"/>
      <c r="F1756" s="14"/>
      <c r="G1756" s="14"/>
      <c r="H1756" s="9" t="str">
        <f aca="false">IF($A1756="","",IF(COUNTIF($A$2:$A$3001,$A1756)&gt;1,"DUPLICATE",""))</f>
        <v/>
      </c>
    </row>
    <row r="1757" customFormat="false" ht="15" hidden="false" customHeight="false" outlineLevel="0" collapsed="false">
      <c r="A1757" s="14"/>
      <c r="B1757" s="14"/>
      <c r="C1757" s="15"/>
      <c r="D1757" s="14"/>
      <c r="E1757" s="14"/>
      <c r="F1757" s="14"/>
      <c r="G1757" s="14"/>
      <c r="H1757" s="9" t="str">
        <f aca="false">IF($A1757="","",IF(COUNTIF($A$2:$A$3001,$A1757)&gt;1,"DUPLICATE",""))</f>
        <v/>
      </c>
    </row>
    <row r="1758" customFormat="false" ht="15" hidden="false" customHeight="false" outlineLevel="0" collapsed="false">
      <c r="A1758" s="14"/>
      <c r="B1758" s="14"/>
      <c r="C1758" s="15"/>
      <c r="D1758" s="14"/>
      <c r="E1758" s="14"/>
      <c r="F1758" s="14"/>
      <c r="G1758" s="14"/>
      <c r="H1758" s="9" t="str">
        <f aca="false">IF($A1758="","",IF(COUNTIF($A$2:$A$3001,$A1758)&gt;1,"DUPLICATE",""))</f>
        <v/>
      </c>
    </row>
    <row r="1759" customFormat="false" ht="15" hidden="false" customHeight="false" outlineLevel="0" collapsed="false">
      <c r="A1759" s="14"/>
      <c r="B1759" s="14"/>
      <c r="C1759" s="15"/>
      <c r="D1759" s="14"/>
      <c r="E1759" s="14"/>
      <c r="F1759" s="14"/>
      <c r="G1759" s="14"/>
      <c r="H1759" s="9" t="str">
        <f aca="false">IF($A1759="","",IF(COUNTIF($A$2:$A$3001,$A1759)&gt;1,"DUPLICATE",""))</f>
        <v/>
      </c>
    </row>
    <row r="1760" customFormat="false" ht="15" hidden="false" customHeight="false" outlineLevel="0" collapsed="false">
      <c r="A1760" s="14"/>
      <c r="B1760" s="14"/>
      <c r="C1760" s="15"/>
      <c r="D1760" s="14"/>
      <c r="E1760" s="14"/>
      <c r="F1760" s="14"/>
      <c r="G1760" s="14"/>
      <c r="H1760" s="9" t="str">
        <f aca="false">IF($A1760="","",IF(COUNTIF($A$2:$A$3001,$A1760)&gt;1,"DUPLICATE",""))</f>
        <v/>
      </c>
    </row>
    <row r="1761" customFormat="false" ht="15" hidden="false" customHeight="false" outlineLevel="0" collapsed="false">
      <c r="A1761" s="14"/>
      <c r="B1761" s="14"/>
      <c r="C1761" s="15"/>
      <c r="D1761" s="14"/>
      <c r="E1761" s="14"/>
      <c r="F1761" s="14"/>
      <c r="G1761" s="14"/>
      <c r="H1761" s="9" t="str">
        <f aca="false">IF($A1761="","",IF(COUNTIF($A$2:$A$3001,$A1761)&gt;1,"DUPLICATE",""))</f>
        <v/>
      </c>
    </row>
    <row r="1762" customFormat="false" ht="15" hidden="false" customHeight="false" outlineLevel="0" collapsed="false">
      <c r="A1762" s="14"/>
      <c r="B1762" s="14"/>
      <c r="C1762" s="15"/>
      <c r="D1762" s="14"/>
      <c r="E1762" s="14"/>
      <c r="F1762" s="14"/>
      <c r="G1762" s="14"/>
      <c r="H1762" s="9" t="str">
        <f aca="false">IF($A1762="","",IF(COUNTIF($A$2:$A$3001,$A1762)&gt;1,"DUPLICATE",""))</f>
        <v/>
      </c>
    </row>
    <row r="1763" customFormat="false" ht="15" hidden="false" customHeight="false" outlineLevel="0" collapsed="false">
      <c r="A1763" s="14"/>
      <c r="B1763" s="14"/>
      <c r="C1763" s="15"/>
      <c r="D1763" s="14"/>
      <c r="E1763" s="14"/>
      <c r="F1763" s="14"/>
      <c r="G1763" s="14"/>
      <c r="H1763" s="9" t="str">
        <f aca="false">IF($A1763="","",IF(COUNTIF($A$2:$A$3001,$A1763)&gt;1,"DUPLICATE",""))</f>
        <v/>
      </c>
    </row>
    <row r="1764" customFormat="false" ht="15" hidden="false" customHeight="false" outlineLevel="0" collapsed="false">
      <c r="A1764" s="14"/>
      <c r="B1764" s="14"/>
      <c r="C1764" s="15"/>
      <c r="D1764" s="14"/>
      <c r="E1764" s="14"/>
      <c r="F1764" s="14"/>
      <c r="G1764" s="14"/>
      <c r="H1764" s="9" t="str">
        <f aca="false">IF($A1764="","",IF(COUNTIF($A$2:$A$3001,$A1764)&gt;1,"DUPLICATE",""))</f>
        <v/>
      </c>
    </row>
    <row r="1765" customFormat="false" ht="15" hidden="false" customHeight="false" outlineLevel="0" collapsed="false">
      <c r="A1765" s="14"/>
      <c r="B1765" s="14"/>
      <c r="C1765" s="15"/>
      <c r="D1765" s="14"/>
      <c r="E1765" s="14"/>
      <c r="F1765" s="14"/>
      <c r="G1765" s="14"/>
      <c r="H1765" s="9" t="str">
        <f aca="false">IF($A1765="","",IF(COUNTIF($A$2:$A$3001,$A1765)&gt;1,"DUPLICATE",""))</f>
        <v/>
      </c>
    </row>
    <row r="1766" customFormat="false" ht="15" hidden="false" customHeight="false" outlineLevel="0" collapsed="false">
      <c r="A1766" s="14"/>
      <c r="B1766" s="14"/>
      <c r="C1766" s="15"/>
      <c r="D1766" s="14"/>
      <c r="E1766" s="14"/>
      <c r="F1766" s="14"/>
      <c r="G1766" s="14"/>
      <c r="H1766" s="9" t="str">
        <f aca="false">IF($A1766="","",IF(COUNTIF($A$2:$A$3001,$A1766)&gt;1,"DUPLICATE",""))</f>
        <v/>
      </c>
    </row>
    <row r="1767" customFormat="false" ht="15" hidden="false" customHeight="false" outlineLevel="0" collapsed="false">
      <c r="A1767" s="14"/>
      <c r="B1767" s="14"/>
      <c r="C1767" s="15"/>
      <c r="D1767" s="14"/>
      <c r="E1767" s="14"/>
      <c r="F1767" s="14"/>
      <c r="G1767" s="14"/>
      <c r="H1767" s="9" t="str">
        <f aca="false">IF($A1767="","",IF(COUNTIF($A$2:$A$3001,$A1767)&gt;1,"DUPLICATE",""))</f>
        <v/>
      </c>
    </row>
    <row r="1768" customFormat="false" ht="15" hidden="false" customHeight="false" outlineLevel="0" collapsed="false">
      <c r="A1768" s="14"/>
      <c r="B1768" s="14"/>
      <c r="C1768" s="15"/>
      <c r="D1768" s="14"/>
      <c r="E1768" s="14"/>
      <c r="F1768" s="14"/>
      <c r="G1768" s="14"/>
      <c r="H1768" s="9" t="str">
        <f aca="false">IF($A1768="","",IF(COUNTIF($A$2:$A$3001,$A1768)&gt;1,"DUPLICATE",""))</f>
        <v/>
      </c>
    </row>
    <row r="1769" customFormat="false" ht="15" hidden="false" customHeight="false" outlineLevel="0" collapsed="false">
      <c r="A1769" s="14"/>
      <c r="B1769" s="14"/>
      <c r="C1769" s="15"/>
      <c r="D1769" s="14"/>
      <c r="E1769" s="14"/>
      <c r="F1769" s="14"/>
      <c r="G1769" s="14"/>
      <c r="H1769" s="9" t="str">
        <f aca="false">IF($A1769="","",IF(COUNTIF($A$2:$A$3001,$A1769)&gt;1,"DUPLICATE",""))</f>
        <v/>
      </c>
    </row>
    <row r="1770" customFormat="false" ht="15" hidden="false" customHeight="false" outlineLevel="0" collapsed="false">
      <c r="A1770" s="14"/>
      <c r="B1770" s="14"/>
      <c r="C1770" s="15"/>
      <c r="D1770" s="14"/>
      <c r="E1770" s="14"/>
      <c r="F1770" s="14"/>
      <c r="G1770" s="14"/>
      <c r="H1770" s="9" t="str">
        <f aca="false">IF($A1770="","",IF(COUNTIF($A$2:$A$3001,$A1770)&gt;1,"DUPLICATE",""))</f>
        <v/>
      </c>
    </row>
    <row r="1771" customFormat="false" ht="15" hidden="false" customHeight="false" outlineLevel="0" collapsed="false">
      <c r="A1771" s="14"/>
      <c r="B1771" s="14"/>
      <c r="C1771" s="15"/>
      <c r="D1771" s="14"/>
      <c r="E1771" s="14"/>
      <c r="F1771" s="14"/>
      <c r="G1771" s="14"/>
      <c r="H1771" s="9" t="str">
        <f aca="false">IF($A1771="","",IF(COUNTIF($A$2:$A$3001,$A1771)&gt;1,"DUPLICATE",""))</f>
        <v/>
      </c>
    </row>
    <row r="1772" customFormat="false" ht="15" hidden="false" customHeight="false" outlineLevel="0" collapsed="false">
      <c r="A1772" s="14"/>
      <c r="B1772" s="14"/>
      <c r="C1772" s="15"/>
      <c r="D1772" s="14"/>
      <c r="E1772" s="14"/>
      <c r="F1772" s="14"/>
      <c r="G1772" s="14"/>
      <c r="H1772" s="9" t="str">
        <f aca="false">IF($A1772="","",IF(COUNTIF($A$2:$A$3001,$A1772)&gt;1,"DUPLICATE",""))</f>
        <v/>
      </c>
    </row>
    <row r="1773" customFormat="false" ht="15" hidden="false" customHeight="false" outlineLevel="0" collapsed="false">
      <c r="A1773" s="14"/>
      <c r="B1773" s="14"/>
      <c r="C1773" s="15"/>
      <c r="D1773" s="14"/>
      <c r="E1773" s="14"/>
      <c r="F1773" s="14"/>
      <c r="G1773" s="14"/>
      <c r="H1773" s="9" t="str">
        <f aca="false">IF($A1773="","",IF(COUNTIF($A$2:$A$3001,$A1773)&gt;1,"DUPLICATE",""))</f>
        <v/>
      </c>
    </row>
    <row r="1774" customFormat="false" ht="15" hidden="false" customHeight="false" outlineLevel="0" collapsed="false">
      <c r="A1774" s="14"/>
      <c r="B1774" s="14"/>
      <c r="C1774" s="15"/>
      <c r="D1774" s="14"/>
      <c r="E1774" s="14"/>
      <c r="F1774" s="14"/>
      <c r="G1774" s="14"/>
      <c r="H1774" s="9" t="str">
        <f aca="false">IF($A1774="","",IF(COUNTIF($A$2:$A$3001,$A1774)&gt;1,"DUPLICATE",""))</f>
        <v/>
      </c>
    </row>
    <row r="1775" customFormat="false" ht="15" hidden="false" customHeight="false" outlineLevel="0" collapsed="false">
      <c r="A1775" s="14"/>
      <c r="B1775" s="14"/>
      <c r="C1775" s="15"/>
      <c r="D1775" s="14"/>
      <c r="E1775" s="14"/>
      <c r="F1775" s="14"/>
      <c r="G1775" s="14"/>
      <c r="H1775" s="9" t="str">
        <f aca="false">IF($A1775="","",IF(COUNTIF($A$2:$A$3001,$A1775)&gt;1,"DUPLICATE",""))</f>
        <v/>
      </c>
    </row>
    <row r="1776" customFormat="false" ht="15" hidden="false" customHeight="false" outlineLevel="0" collapsed="false">
      <c r="A1776" s="14"/>
      <c r="B1776" s="14"/>
      <c r="C1776" s="15"/>
      <c r="D1776" s="14"/>
      <c r="E1776" s="14"/>
      <c r="F1776" s="14"/>
      <c r="G1776" s="14"/>
      <c r="H1776" s="9" t="str">
        <f aca="false">IF($A1776="","",IF(COUNTIF($A$2:$A$3001,$A1776)&gt;1,"DUPLICATE",""))</f>
        <v/>
      </c>
    </row>
    <row r="1777" customFormat="false" ht="15" hidden="false" customHeight="false" outlineLevel="0" collapsed="false">
      <c r="A1777" s="14"/>
      <c r="B1777" s="14"/>
      <c r="C1777" s="15"/>
      <c r="D1777" s="14"/>
      <c r="E1777" s="14"/>
      <c r="F1777" s="14"/>
      <c r="G1777" s="14"/>
      <c r="H1777" s="9" t="str">
        <f aca="false">IF($A1777="","",IF(COUNTIF($A$2:$A$3001,$A1777)&gt;1,"DUPLICATE",""))</f>
        <v/>
      </c>
    </row>
    <row r="1778" customFormat="false" ht="15" hidden="false" customHeight="false" outlineLevel="0" collapsed="false">
      <c r="A1778" s="14"/>
      <c r="B1778" s="14"/>
      <c r="C1778" s="15"/>
      <c r="D1778" s="14"/>
      <c r="E1778" s="14"/>
      <c r="F1778" s="14"/>
      <c r="G1778" s="14"/>
      <c r="H1778" s="9" t="str">
        <f aca="false">IF($A1778="","",IF(COUNTIF($A$2:$A$3001,$A1778)&gt;1,"DUPLICATE",""))</f>
        <v/>
      </c>
    </row>
    <row r="1779" customFormat="false" ht="15" hidden="false" customHeight="false" outlineLevel="0" collapsed="false">
      <c r="A1779" s="14"/>
      <c r="B1779" s="14"/>
      <c r="C1779" s="15"/>
      <c r="D1779" s="14"/>
      <c r="E1779" s="14"/>
      <c r="F1779" s="14"/>
      <c r="G1779" s="14"/>
      <c r="H1779" s="9" t="str">
        <f aca="false">IF($A1779="","",IF(COUNTIF($A$2:$A$3001,$A1779)&gt;1,"DUPLICATE",""))</f>
        <v/>
      </c>
    </row>
    <row r="1780" customFormat="false" ht="15" hidden="false" customHeight="false" outlineLevel="0" collapsed="false">
      <c r="A1780" s="14"/>
      <c r="B1780" s="14"/>
      <c r="C1780" s="15"/>
      <c r="D1780" s="14"/>
      <c r="E1780" s="14"/>
      <c r="F1780" s="14"/>
      <c r="G1780" s="14"/>
      <c r="H1780" s="9" t="str">
        <f aca="false">IF($A1780="","",IF(COUNTIF($A$2:$A$3001,$A1780)&gt;1,"DUPLICATE",""))</f>
        <v/>
      </c>
    </row>
    <row r="1781" customFormat="false" ht="15" hidden="false" customHeight="false" outlineLevel="0" collapsed="false">
      <c r="A1781" s="14"/>
      <c r="B1781" s="14"/>
      <c r="C1781" s="15"/>
      <c r="D1781" s="14"/>
      <c r="E1781" s="14"/>
      <c r="F1781" s="14"/>
      <c r="G1781" s="14"/>
      <c r="H1781" s="9" t="str">
        <f aca="false">IF($A1781="","",IF(COUNTIF($A$2:$A$3001,$A1781)&gt;1,"DUPLICATE",""))</f>
        <v/>
      </c>
    </row>
    <row r="1782" customFormat="false" ht="15" hidden="false" customHeight="false" outlineLevel="0" collapsed="false">
      <c r="A1782" s="14"/>
      <c r="B1782" s="14"/>
      <c r="C1782" s="15"/>
      <c r="D1782" s="14"/>
      <c r="E1782" s="14"/>
      <c r="F1782" s="14"/>
      <c r="G1782" s="14"/>
      <c r="H1782" s="9" t="str">
        <f aca="false">IF($A1782="","",IF(COUNTIF($A$2:$A$3001,$A1782)&gt;1,"DUPLICATE",""))</f>
        <v/>
      </c>
    </row>
    <row r="1783" customFormat="false" ht="15" hidden="false" customHeight="false" outlineLevel="0" collapsed="false">
      <c r="A1783" s="14"/>
      <c r="B1783" s="14"/>
      <c r="C1783" s="15"/>
      <c r="D1783" s="14"/>
      <c r="E1783" s="14"/>
      <c r="F1783" s="14"/>
      <c r="G1783" s="14"/>
      <c r="H1783" s="9" t="str">
        <f aca="false">IF($A1783="","",IF(COUNTIF($A$2:$A$3001,$A1783)&gt;1,"DUPLICATE",""))</f>
        <v/>
      </c>
    </row>
    <row r="1784" customFormat="false" ht="15" hidden="false" customHeight="false" outlineLevel="0" collapsed="false">
      <c r="A1784" s="14"/>
      <c r="B1784" s="14"/>
      <c r="C1784" s="15"/>
      <c r="D1784" s="14"/>
      <c r="E1784" s="14"/>
      <c r="F1784" s="14"/>
      <c r="G1784" s="14"/>
      <c r="H1784" s="9" t="str">
        <f aca="false">IF($A1784="","",IF(COUNTIF($A$2:$A$3001,$A1784)&gt;1,"DUPLICATE",""))</f>
        <v/>
      </c>
    </row>
    <row r="1785" customFormat="false" ht="15" hidden="false" customHeight="false" outlineLevel="0" collapsed="false">
      <c r="A1785" s="14"/>
      <c r="B1785" s="14"/>
      <c r="C1785" s="15"/>
      <c r="D1785" s="14"/>
      <c r="E1785" s="14"/>
      <c r="F1785" s="14"/>
      <c r="G1785" s="14"/>
      <c r="H1785" s="9" t="str">
        <f aca="false">IF($A1785="","",IF(COUNTIF($A$2:$A$3001,$A1785)&gt;1,"DUPLICATE",""))</f>
        <v/>
      </c>
    </row>
    <row r="1786" customFormat="false" ht="15" hidden="false" customHeight="false" outlineLevel="0" collapsed="false">
      <c r="A1786" s="14"/>
      <c r="B1786" s="14"/>
      <c r="C1786" s="15"/>
      <c r="D1786" s="14"/>
      <c r="E1786" s="14"/>
      <c r="F1786" s="14"/>
      <c r="G1786" s="14"/>
      <c r="H1786" s="9" t="str">
        <f aca="false">IF($A1786="","",IF(COUNTIF($A$2:$A$3001,$A1786)&gt;1,"DUPLICATE",""))</f>
        <v/>
      </c>
    </row>
    <row r="1787" customFormat="false" ht="15" hidden="false" customHeight="false" outlineLevel="0" collapsed="false">
      <c r="A1787" s="14"/>
      <c r="B1787" s="14"/>
      <c r="C1787" s="15"/>
      <c r="D1787" s="14"/>
      <c r="E1787" s="14"/>
      <c r="F1787" s="14"/>
      <c r="G1787" s="14"/>
      <c r="H1787" s="9" t="str">
        <f aca="false">IF($A1787="","",IF(COUNTIF($A$2:$A$3001,$A1787)&gt;1,"DUPLICATE",""))</f>
        <v/>
      </c>
    </row>
    <row r="1788" customFormat="false" ht="15" hidden="false" customHeight="false" outlineLevel="0" collapsed="false">
      <c r="A1788" s="14"/>
      <c r="B1788" s="14"/>
      <c r="C1788" s="15"/>
      <c r="D1788" s="14"/>
      <c r="E1788" s="14"/>
      <c r="F1788" s="14"/>
      <c r="G1788" s="14"/>
      <c r="H1788" s="9" t="str">
        <f aca="false">IF($A1788="","",IF(COUNTIF($A$2:$A$3001,$A1788)&gt;1,"DUPLICATE",""))</f>
        <v/>
      </c>
    </row>
    <row r="1789" customFormat="false" ht="15" hidden="false" customHeight="false" outlineLevel="0" collapsed="false">
      <c r="A1789" s="14"/>
      <c r="B1789" s="14"/>
      <c r="C1789" s="15"/>
      <c r="D1789" s="14"/>
      <c r="E1789" s="14"/>
      <c r="F1789" s="14"/>
      <c r="G1789" s="14"/>
      <c r="H1789" s="9" t="str">
        <f aca="false">IF($A1789="","",IF(COUNTIF($A$2:$A$3001,$A1789)&gt;1,"DUPLICATE",""))</f>
        <v/>
      </c>
    </row>
    <row r="1790" customFormat="false" ht="15" hidden="false" customHeight="false" outlineLevel="0" collapsed="false">
      <c r="A1790" s="14"/>
      <c r="B1790" s="14"/>
      <c r="C1790" s="15"/>
      <c r="D1790" s="14"/>
      <c r="E1790" s="14"/>
      <c r="F1790" s="14"/>
      <c r="G1790" s="14"/>
      <c r="H1790" s="9" t="str">
        <f aca="false">IF($A1790="","",IF(COUNTIF($A$2:$A$3001,$A1790)&gt;1,"DUPLICATE",""))</f>
        <v/>
      </c>
    </row>
    <row r="1791" customFormat="false" ht="15" hidden="false" customHeight="false" outlineLevel="0" collapsed="false">
      <c r="A1791" s="14"/>
      <c r="B1791" s="14"/>
      <c r="C1791" s="15"/>
      <c r="D1791" s="14"/>
      <c r="E1791" s="14"/>
      <c r="F1791" s="14"/>
      <c r="G1791" s="14"/>
      <c r="H1791" s="9" t="str">
        <f aca="false">IF($A1791="","",IF(COUNTIF($A$2:$A$3001,$A1791)&gt;1,"DUPLICATE",""))</f>
        <v/>
      </c>
    </row>
    <row r="1792" customFormat="false" ht="15" hidden="false" customHeight="false" outlineLevel="0" collapsed="false">
      <c r="A1792" s="14"/>
      <c r="B1792" s="14"/>
      <c r="C1792" s="15"/>
      <c r="D1792" s="14"/>
      <c r="E1792" s="14"/>
      <c r="F1792" s="14"/>
      <c r="G1792" s="14"/>
      <c r="H1792" s="9" t="str">
        <f aca="false">IF($A1792="","",IF(COUNTIF($A$2:$A$3001,$A1792)&gt;1,"DUPLICATE",""))</f>
        <v/>
      </c>
    </row>
    <row r="1793" customFormat="false" ht="15" hidden="false" customHeight="false" outlineLevel="0" collapsed="false">
      <c r="A1793" s="14"/>
      <c r="B1793" s="14"/>
      <c r="C1793" s="15"/>
      <c r="D1793" s="14"/>
      <c r="E1793" s="14"/>
      <c r="F1793" s="14"/>
      <c r="G1793" s="14"/>
      <c r="H1793" s="9" t="str">
        <f aca="false">IF($A1793="","",IF(COUNTIF($A$2:$A$3001,$A1793)&gt;1,"DUPLICATE",""))</f>
        <v/>
      </c>
    </row>
    <row r="1794" customFormat="false" ht="15" hidden="false" customHeight="false" outlineLevel="0" collapsed="false">
      <c r="A1794" s="14"/>
      <c r="B1794" s="14"/>
      <c r="C1794" s="15"/>
      <c r="D1794" s="14"/>
      <c r="E1794" s="14"/>
      <c r="F1794" s="14"/>
      <c r="G1794" s="14"/>
      <c r="H1794" s="9" t="str">
        <f aca="false">IF($A1794="","",IF(COUNTIF($A$2:$A$3001,$A1794)&gt;1,"DUPLICATE",""))</f>
        <v/>
      </c>
    </row>
    <row r="1795" customFormat="false" ht="15" hidden="false" customHeight="false" outlineLevel="0" collapsed="false">
      <c r="A1795" s="14"/>
      <c r="B1795" s="14"/>
      <c r="C1795" s="15"/>
      <c r="D1795" s="14"/>
      <c r="E1795" s="14"/>
      <c r="F1795" s="14"/>
      <c r="G1795" s="14"/>
      <c r="H1795" s="9" t="str">
        <f aca="false">IF($A1795="","",IF(COUNTIF($A$2:$A$3001,$A1795)&gt;1,"DUPLICATE",""))</f>
        <v/>
      </c>
    </row>
    <row r="1796" customFormat="false" ht="15" hidden="false" customHeight="false" outlineLevel="0" collapsed="false">
      <c r="A1796" s="14"/>
      <c r="B1796" s="14"/>
      <c r="C1796" s="15"/>
      <c r="D1796" s="14"/>
      <c r="E1796" s="14"/>
      <c r="F1796" s="14"/>
      <c r="G1796" s="14"/>
      <c r="H1796" s="9" t="str">
        <f aca="false">IF($A1796="","",IF(COUNTIF($A$2:$A$3001,$A1796)&gt;1,"DUPLICATE",""))</f>
        <v/>
      </c>
    </row>
    <row r="1797" customFormat="false" ht="15" hidden="false" customHeight="false" outlineLevel="0" collapsed="false">
      <c r="A1797" s="14"/>
      <c r="B1797" s="14"/>
      <c r="C1797" s="15"/>
      <c r="D1797" s="14"/>
      <c r="E1797" s="14"/>
      <c r="F1797" s="14"/>
      <c r="G1797" s="14"/>
      <c r="H1797" s="9" t="str">
        <f aca="false">IF($A1797="","",IF(COUNTIF($A$2:$A$3001,$A1797)&gt;1,"DUPLICATE",""))</f>
        <v/>
      </c>
    </row>
    <row r="1798" customFormat="false" ht="15" hidden="false" customHeight="false" outlineLevel="0" collapsed="false">
      <c r="A1798" s="14"/>
      <c r="B1798" s="14"/>
      <c r="C1798" s="15"/>
      <c r="D1798" s="14"/>
      <c r="E1798" s="14"/>
      <c r="F1798" s="14"/>
      <c r="G1798" s="14"/>
      <c r="H1798" s="9" t="str">
        <f aca="false">IF($A1798="","",IF(COUNTIF($A$2:$A$3001,$A1798)&gt;1,"DUPLICATE",""))</f>
        <v/>
      </c>
    </row>
    <row r="1799" customFormat="false" ht="15" hidden="false" customHeight="false" outlineLevel="0" collapsed="false">
      <c r="A1799" s="14"/>
      <c r="B1799" s="14"/>
      <c r="C1799" s="15"/>
      <c r="D1799" s="14"/>
      <c r="E1799" s="14"/>
      <c r="F1799" s="14"/>
      <c r="G1799" s="14"/>
      <c r="H1799" s="9" t="str">
        <f aca="false">IF($A1799="","",IF(COUNTIF($A$2:$A$3001,$A1799)&gt;1,"DUPLICATE",""))</f>
        <v/>
      </c>
    </row>
    <row r="1800" customFormat="false" ht="15" hidden="false" customHeight="false" outlineLevel="0" collapsed="false">
      <c r="A1800" s="14"/>
      <c r="B1800" s="14"/>
      <c r="C1800" s="15"/>
      <c r="D1800" s="14"/>
      <c r="E1800" s="14"/>
      <c r="F1800" s="14"/>
      <c r="G1800" s="14"/>
      <c r="H1800" s="9" t="str">
        <f aca="false">IF($A1800="","",IF(COUNTIF($A$2:$A$3001,$A1800)&gt;1,"DUPLICATE",""))</f>
        <v/>
      </c>
    </row>
    <row r="1801" customFormat="false" ht="15" hidden="false" customHeight="false" outlineLevel="0" collapsed="false">
      <c r="A1801" s="14"/>
      <c r="B1801" s="14"/>
      <c r="C1801" s="15"/>
      <c r="D1801" s="14"/>
      <c r="E1801" s="14"/>
      <c r="F1801" s="14"/>
      <c r="G1801" s="14"/>
      <c r="H1801" s="9" t="str">
        <f aca="false">IF($A1801="","",IF(COUNTIF($A$2:$A$3001,$A1801)&gt;1,"DUPLICATE",""))</f>
        <v/>
      </c>
    </row>
    <row r="1802" customFormat="false" ht="15" hidden="false" customHeight="false" outlineLevel="0" collapsed="false">
      <c r="A1802" s="14"/>
      <c r="B1802" s="14"/>
      <c r="C1802" s="15"/>
      <c r="D1802" s="14"/>
      <c r="E1802" s="14"/>
      <c r="F1802" s="14"/>
      <c r="G1802" s="14"/>
      <c r="H1802" s="9" t="str">
        <f aca="false">IF($A1802="","",IF(COUNTIF($A$2:$A$3001,$A1802)&gt;1,"DUPLICATE",""))</f>
        <v/>
      </c>
    </row>
    <row r="1803" customFormat="false" ht="15" hidden="false" customHeight="false" outlineLevel="0" collapsed="false">
      <c r="A1803" s="14"/>
      <c r="B1803" s="14"/>
      <c r="C1803" s="15"/>
      <c r="D1803" s="14"/>
      <c r="E1803" s="14"/>
      <c r="F1803" s="14"/>
      <c r="G1803" s="14"/>
      <c r="H1803" s="9" t="str">
        <f aca="false">IF($A1803="","",IF(COUNTIF($A$2:$A$3001,$A1803)&gt;1,"DUPLICATE",""))</f>
        <v/>
      </c>
    </row>
    <row r="1804" customFormat="false" ht="15" hidden="false" customHeight="false" outlineLevel="0" collapsed="false">
      <c r="A1804" s="14"/>
      <c r="B1804" s="14"/>
      <c r="C1804" s="15"/>
      <c r="D1804" s="14"/>
      <c r="E1804" s="14"/>
      <c r="F1804" s="14"/>
      <c r="G1804" s="14"/>
      <c r="H1804" s="9" t="str">
        <f aca="false">IF($A1804="","",IF(COUNTIF($A$2:$A$3001,$A1804)&gt;1,"DUPLICATE",""))</f>
        <v/>
      </c>
    </row>
    <row r="1805" customFormat="false" ht="15" hidden="false" customHeight="false" outlineLevel="0" collapsed="false">
      <c r="A1805" s="14"/>
      <c r="B1805" s="14"/>
      <c r="C1805" s="15"/>
      <c r="D1805" s="14"/>
      <c r="E1805" s="14"/>
      <c r="F1805" s="14"/>
      <c r="G1805" s="14"/>
      <c r="H1805" s="9" t="str">
        <f aca="false">IF($A1805="","",IF(COUNTIF($A$2:$A$3001,$A1805)&gt;1,"DUPLICATE",""))</f>
        <v/>
      </c>
    </row>
    <row r="1806" customFormat="false" ht="15" hidden="false" customHeight="false" outlineLevel="0" collapsed="false">
      <c r="A1806" s="14"/>
      <c r="B1806" s="14"/>
      <c r="C1806" s="15"/>
      <c r="D1806" s="14"/>
      <c r="E1806" s="14"/>
      <c r="F1806" s="14"/>
      <c r="G1806" s="14"/>
      <c r="H1806" s="9" t="str">
        <f aca="false">IF($A1806="","",IF(COUNTIF($A$2:$A$3001,$A1806)&gt;1,"DUPLICATE",""))</f>
        <v/>
      </c>
    </row>
    <row r="1807" customFormat="false" ht="15" hidden="false" customHeight="false" outlineLevel="0" collapsed="false">
      <c r="A1807" s="14"/>
      <c r="B1807" s="14"/>
      <c r="C1807" s="15"/>
      <c r="D1807" s="14"/>
      <c r="E1807" s="14"/>
      <c r="F1807" s="14"/>
      <c r="G1807" s="14"/>
      <c r="H1807" s="9" t="str">
        <f aca="false">IF($A1807="","",IF(COUNTIF($A$2:$A$3001,$A1807)&gt;1,"DUPLICATE",""))</f>
        <v/>
      </c>
    </row>
    <row r="1808" customFormat="false" ht="15" hidden="false" customHeight="false" outlineLevel="0" collapsed="false">
      <c r="A1808" s="14"/>
      <c r="B1808" s="14"/>
      <c r="C1808" s="15"/>
      <c r="D1808" s="14"/>
      <c r="E1808" s="14"/>
      <c r="F1808" s="14"/>
      <c r="G1808" s="14"/>
      <c r="H1808" s="9" t="str">
        <f aca="false">IF($A1808="","",IF(COUNTIF($A$2:$A$3001,$A1808)&gt;1,"DUPLICATE",""))</f>
        <v/>
      </c>
    </row>
    <row r="1809" customFormat="false" ht="15" hidden="false" customHeight="false" outlineLevel="0" collapsed="false">
      <c r="A1809" s="14"/>
      <c r="B1809" s="14"/>
      <c r="C1809" s="15"/>
      <c r="D1809" s="14"/>
      <c r="E1809" s="14"/>
      <c r="F1809" s="14"/>
      <c r="G1809" s="14"/>
      <c r="H1809" s="9" t="str">
        <f aca="false">IF($A1809="","",IF(COUNTIF($A$2:$A$3001,$A1809)&gt;1,"DUPLICATE",""))</f>
        <v/>
      </c>
    </row>
    <row r="1810" customFormat="false" ht="15" hidden="false" customHeight="false" outlineLevel="0" collapsed="false">
      <c r="A1810" s="14"/>
      <c r="B1810" s="14"/>
      <c r="C1810" s="15"/>
      <c r="D1810" s="14"/>
      <c r="E1810" s="14"/>
      <c r="F1810" s="14"/>
      <c r="G1810" s="14"/>
      <c r="H1810" s="9" t="str">
        <f aca="false">IF($A1810="","",IF(COUNTIF($A$2:$A$3001,$A1810)&gt;1,"DUPLICATE",""))</f>
        <v/>
      </c>
    </row>
    <row r="1811" customFormat="false" ht="15" hidden="false" customHeight="false" outlineLevel="0" collapsed="false">
      <c r="A1811" s="14"/>
      <c r="B1811" s="14"/>
      <c r="C1811" s="15"/>
      <c r="D1811" s="14"/>
      <c r="E1811" s="14"/>
      <c r="F1811" s="14"/>
      <c r="G1811" s="14"/>
      <c r="H1811" s="9" t="str">
        <f aca="false">IF($A1811="","",IF(COUNTIF($A$2:$A$3001,$A1811)&gt;1,"DUPLICATE",""))</f>
        <v/>
      </c>
    </row>
    <row r="1812" customFormat="false" ht="15" hidden="false" customHeight="false" outlineLevel="0" collapsed="false">
      <c r="A1812" s="14"/>
      <c r="B1812" s="14"/>
      <c r="C1812" s="15"/>
      <c r="D1812" s="14"/>
      <c r="E1812" s="14"/>
      <c r="F1812" s="14"/>
      <c r="G1812" s="14"/>
      <c r="H1812" s="9" t="str">
        <f aca="false">IF($A1812="","",IF(COUNTIF($A$2:$A$3001,$A1812)&gt;1,"DUPLICATE",""))</f>
        <v/>
      </c>
    </row>
    <row r="1813" customFormat="false" ht="15" hidden="false" customHeight="false" outlineLevel="0" collapsed="false">
      <c r="A1813" s="14"/>
      <c r="B1813" s="14"/>
      <c r="C1813" s="15"/>
      <c r="D1813" s="14"/>
      <c r="E1813" s="14"/>
      <c r="F1813" s="14"/>
      <c r="G1813" s="14"/>
      <c r="H1813" s="9" t="str">
        <f aca="false">IF($A1813="","",IF(COUNTIF($A$2:$A$3001,$A1813)&gt;1,"DUPLICATE",""))</f>
        <v/>
      </c>
    </row>
    <row r="1814" customFormat="false" ht="15" hidden="false" customHeight="false" outlineLevel="0" collapsed="false">
      <c r="A1814" s="14"/>
      <c r="B1814" s="14"/>
      <c r="C1814" s="15"/>
      <c r="D1814" s="14"/>
      <c r="E1814" s="14"/>
      <c r="F1814" s="14"/>
      <c r="G1814" s="14"/>
      <c r="H1814" s="9" t="str">
        <f aca="false">IF($A1814="","",IF(COUNTIF($A$2:$A$3001,$A1814)&gt;1,"DUPLICATE",""))</f>
        <v/>
      </c>
    </row>
    <row r="1815" customFormat="false" ht="15" hidden="false" customHeight="false" outlineLevel="0" collapsed="false">
      <c r="A1815" s="14"/>
      <c r="B1815" s="14"/>
      <c r="C1815" s="15"/>
      <c r="D1815" s="14"/>
      <c r="E1815" s="14"/>
      <c r="F1815" s="14"/>
      <c r="G1815" s="14"/>
      <c r="H1815" s="9" t="str">
        <f aca="false">IF($A1815="","",IF(COUNTIF($A$2:$A$3001,$A1815)&gt;1,"DUPLICATE",""))</f>
        <v/>
      </c>
    </row>
    <row r="1816" customFormat="false" ht="15" hidden="false" customHeight="false" outlineLevel="0" collapsed="false">
      <c r="A1816" s="14"/>
      <c r="B1816" s="14"/>
      <c r="C1816" s="15"/>
      <c r="D1816" s="14"/>
      <c r="E1816" s="14"/>
      <c r="F1816" s="14"/>
      <c r="G1816" s="14"/>
      <c r="H1816" s="9" t="str">
        <f aca="false">IF($A1816="","",IF(COUNTIF($A$2:$A$3001,$A1816)&gt;1,"DUPLICATE",""))</f>
        <v/>
      </c>
    </row>
    <row r="1817" customFormat="false" ht="15" hidden="false" customHeight="false" outlineLevel="0" collapsed="false">
      <c r="A1817" s="14"/>
      <c r="B1817" s="14"/>
      <c r="C1817" s="15"/>
      <c r="D1817" s="14"/>
      <c r="E1817" s="14"/>
      <c r="F1817" s="14"/>
      <c r="G1817" s="14"/>
      <c r="H1817" s="9" t="str">
        <f aca="false">IF($A1817="","",IF(COUNTIF($A$2:$A$3001,$A1817)&gt;1,"DUPLICATE",""))</f>
        <v/>
      </c>
    </row>
    <row r="1818" customFormat="false" ht="15" hidden="false" customHeight="false" outlineLevel="0" collapsed="false">
      <c r="A1818" s="14"/>
      <c r="B1818" s="14"/>
      <c r="C1818" s="15"/>
      <c r="D1818" s="14"/>
      <c r="E1818" s="14"/>
      <c r="F1818" s="14"/>
      <c r="G1818" s="14"/>
      <c r="H1818" s="9" t="str">
        <f aca="false">IF($A1818="","",IF(COUNTIF($A$2:$A$3001,$A1818)&gt;1,"DUPLICATE",""))</f>
        <v/>
      </c>
    </row>
    <row r="1819" customFormat="false" ht="15" hidden="false" customHeight="false" outlineLevel="0" collapsed="false">
      <c r="A1819" s="14"/>
      <c r="B1819" s="14"/>
      <c r="C1819" s="15"/>
      <c r="D1819" s="14"/>
      <c r="E1819" s="14"/>
      <c r="F1819" s="14"/>
      <c r="G1819" s="14"/>
      <c r="H1819" s="9" t="str">
        <f aca="false">IF($A1819="","",IF(COUNTIF($A$2:$A$3001,$A1819)&gt;1,"DUPLICATE",""))</f>
        <v/>
      </c>
    </row>
    <row r="1820" customFormat="false" ht="15" hidden="false" customHeight="false" outlineLevel="0" collapsed="false">
      <c r="A1820" s="14"/>
      <c r="B1820" s="14"/>
      <c r="C1820" s="15"/>
      <c r="D1820" s="14"/>
      <c r="E1820" s="14"/>
      <c r="F1820" s="14"/>
      <c r="G1820" s="14"/>
      <c r="H1820" s="9" t="str">
        <f aca="false">IF($A1820="","",IF(COUNTIF($A$2:$A$3001,$A1820)&gt;1,"DUPLICATE",""))</f>
        <v/>
      </c>
    </row>
    <row r="1821" customFormat="false" ht="15" hidden="false" customHeight="false" outlineLevel="0" collapsed="false">
      <c r="A1821" s="14"/>
      <c r="B1821" s="14"/>
      <c r="C1821" s="15"/>
      <c r="D1821" s="14"/>
      <c r="E1821" s="14"/>
      <c r="F1821" s="14"/>
      <c r="G1821" s="14"/>
      <c r="H1821" s="9" t="str">
        <f aca="false">IF($A1821="","",IF(COUNTIF($A$2:$A$3001,$A1821)&gt;1,"DUPLICATE",""))</f>
        <v/>
      </c>
    </row>
    <row r="1822" customFormat="false" ht="15" hidden="false" customHeight="false" outlineLevel="0" collapsed="false">
      <c r="A1822" s="14"/>
      <c r="B1822" s="14"/>
      <c r="C1822" s="15"/>
      <c r="D1822" s="14"/>
      <c r="E1822" s="14"/>
      <c r="F1822" s="14"/>
      <c r="G1822" s="14"/>
      <c r="H1822" s="9" t="str">
        <f aca="false">IF($A1822="","",IF(COUNTIF($A$2:$A$3001,$A1822)&gt;1,"DUPLICATE",""))</f>
        <v/>
      </c>
    </row>
    <row r="1823" customFormat="false" ht="15" hidden="false" customHeight="false" outlineLevel="0" collapsed="false">
      <c r="A1823" s="14"/>
      <c r="B1823" s="14"/>
      <c r="C1823" s="15"/>
      <c r="D1823" s="14"/>
      <c r="E1823" s="14"/>
      <c r="F1823" s="14"/>
      <c r="G1823" s="14"/>
      <c r="H1823" s="9" t="str">
        <f aca="false">IF($A1823="","",IF(COUNTIF($A$2:$A$3001,$A1823)&gt;1,"DUPLICATE",""))</f>
        <v/>
      </c>
    </row>
    <row r="1824" customFormat="false" ht="15" hidden="false" customHeight="false" outlineLevel="0" collapsed="false">
      <c r="A1824" s="14"/>
      <c r="B1824" s="14"/>
      <c r="C1824" s="15"/>
      <c r="D1824" s="14"/>
      <c r="E1824" s="14"/>
      <c r="F1824" s="14"/>
      <c r="G1824" s="14"/>
      <c r="H1824" s="9" t="str">
        <f aca="false">IF($A1824="","",IF(COUNTIF($A$2:$A$3001,$A1824)&gt;1,"DUPLICATE",""))</f>
        <v/>
      </c>
    </row>
    <row r="1825" customFormat="false" ht="15" hidden="false" customHeight="false" outlineLevel="0" collapsed="false">
      <c r="A1825" s="14"/>
      <c r="B1825" s="14"/>
      <c r="C1825" s="15"/>
      <c r="D1825" s="14"/>
      <c r="E1825" s="14"/>
      <c r="F1825" s="14"/>
      <c r="G1825" s="14"/>
      <c r="H1825" s="9" t="str">
        <f aca="false">IF($A1825="","",IF(COUNTIF($A$2:$A$3001,$A1825)&gt;1,"DUPLICATE",""))</f>
        <v/>
      </c>
    </row>
    <row r="1826" customFormat="false" ht="15" hidden="false" customHeight="false" outlineLevel="0" collapsed="false">
      <c r="A1826" s="14"/>
      <c r="B1826" s="14"/>
      <c r="C1826" s="15"/>
      <c r="D1826" s="14"/>
      <c r="E1826" s="14"/>
      <c r="F1826" s="14"/>
      <c r="G1826" s="14"/>
      <c r="H1826" s="9" t="str">
        <f aca="false">IF($A1826="","",IF(COUNTIF($A$2:$A$3001,$A1826)&gt;1,"DUPLICATE",""))</f>
        <v/>
      </c>
    </row>
    <row r="1827" customFormat="false" ht="15" hidden="false" customHeight="false" outlineLevel="0" collapsed="false">
      <c r="A1827" s="14"/>
      <c r="B1827" s="14"/>
      <c r="C1827" s="15"/>
      <c r="D1827" s="14"/>
      <c r="E1827" s="14"/>
      <c r="F1827" s="14"/>
      <c r="G1827" s="14"/>
      <c r="H1827" s="9" t="str">
        <f aca="false">IF($A1827="","",IF(COUNTIF($A$2:$A$3001,$A1827)&gt;1,"DUPLICATE",""))</f>
        <v/>
      </c>
    </row>
    <row r="1828" customFormat="false" ht="15" hidden="false" customHeight="false" outlineLevel="0" collapsed="false">
      <c r="A1828" s="14"/>
      <c r="B1828" s="14"/>
      <c r="C1828" s="15"/>
      <c r="D1828" s="14"/>
      <c r="E1828" s="14"/>
      <c r="F1828" s="14"/>
      <c r="G1828" s="14"/>
      <c r="H1828" s="9" t="str">
        <f aca="false">IF($A1828="","",IF(COUNTIF($A$2:$A$3001,$A1828)&gt;1,"DUPLICATE",""))</f>
        <v/>
      </c>
    </row>
    <row r="1829" customFormat="false" ht="15" hidden="false" customHeight="false" outlineLevel="0" collapsed="false">
      <c r="A1829" s="14"/>
      <c r="B1829" s="14"/>
      <c r="C1829" s="15"/>
      <c r="D1829" s="14"/>
      <c r="E1829" s="14"/>
      <c r="F1829" s="14"/>
      <c r="G1829" s="14"/>
      <c r="H1829" s="9" t="str">
        <f aca="false">IF($A1829="","",IF(COUNTIF($A$2:$A$3001,$A1829)&gt;1,"DUPLICATE",""))</f>
        <v/>
      </c>
    </row>
    <row r="1830" customFormat="false" ht="15" hidden="false" customHeight="false" outlineLevel="0" collapsed="false">
      <c r="A1830" s="14"/>
      <c r="B1830" s="14"/>
      <c r="C1830" s="15"/>
      <c r="D1830" s="14"/>
      <c r="E1830" s="14"/>
      <c r="F1830" s="14"/>
      <c r="G1830" s="14"/>
      <c r="H1830" s="9" t="str">
        <f aca="false">IF($A1830="","",IF(COUNTIF($A$2:$A$3001,$A1830)&gt;1,"DUPLICATE",""))</f>
        <v/>
      </c>
    </row>
    <row r="1831" customFormat="false" ht="15" hidden="false" customHeight="false" outlineLevel="0" collapsed="false">
      <c r="A1831" s="14"/>
      <c r="B1831" s="14"/>
      <c r="C1831" s="15"/>
      <c r="D1831" s="14"/>
      <c r="E1831" s="14"/>
      <c r="F1831" s="14"/>
      <c r="G1831" s="14"/>
      <c r="H1831" s="9" t="str">
        <f aca="false">IF($A1831="","",IF(COUNTIF($A$2:$A$3001,$A1831)&gt;1,"DUPLICATE",""))</f>
        <v/>
      </c>
    </row>
    <row r="1832" customFormat="false" ht="15" hidden="false" customHeight="false" outlineLevel="0" collapsed="false">
      <c r="A1832" s="14"/>
      <c r="B1832" s="14"/>
      <c r="C1832" s="15"/>
      <c r="D1832" s="14"/>
      <c r="E1832" s="14"/>
      <c r="F1832" s="14"/>
      <c r="G1832" s="14"/>
      <c r="H1832" s="9" t="str">
        <f aca="false">IF($A1832="","",IF(COUNTIF($A$2:$A$3001,$A1832)&gt;1,"DUPLICATE",""))</f>
        <v/>
      </c>
    </row>
    <row r="1833" customFormat="false" ht="15" hidden="false" customHeight="false" outlineLevel="0" collapsed="false">
      <c r="A1833" s="14"/>
      <c r="B1833" s="14"/>
      <c r="C1833" s="15"/>
      <c r="D1833" s="14"/>
      <c r="E1833" s="14"/>
      <c r="F1833" s="14"/>
      <c r="G1833" s="14"/>
      <c r="H1833" s="9" t="str">
        <f aca="false">IF($A1833="","",IF(COUNTIF($A$2:$A$3001,$A1833)&gt;1,"DUPLICATE",""))</f>
        <v/>
      </c>
    </row>
    <row r="1834" customFormat="false" ht="15" hidden="false" customHeight="false" outlineLevel="0" collapsed="false">
      <c r="A1834" s="14"/>
      <c r="B1834" s="14"/>
      <c r="C1834" s="15"/>
      <c r="D1834" s="14"/>
      <c r="E1834" s="14"/>
      <c r="F1834" s="14"/>
      <c r="G1834" s="14"/>
      <c r="H1834" s="9" t="str">
        <f aca="false">IF($A1834="","",IF(COUNTIF($A$2:$A$3001,$A1834)&gt;1,"DUPLICATE",""))</f>
        <v/>
      </c>
    </row>
    <row r="1835" customFormat="false" ht="15" hidden="false" customHeight="false" outlineLevel="0" collapsed="false">
      <c r="A1835" s="14"/>
      <c r="B1835" s="14"/>
      <c r="C1835" s="15"/>
      <c r="D1835" s="14"/>
      <c r="E1835" s="14"/>
      <c r="F1835" s="14"/>
      <c r="G1835" s="14"/>
      <c r="H1835" s="9" t="str">
        <f aca="false">IF($A1835="","",IF(COUNTIF($A$2:$A$3001,$A1835)&gt;1,"DUPLICATE",""))</f>
        <v/>
      </c>
    </row>
    <row r="1836" customFormat="false" ht="15" hidden="false" customHeight="false" outlineLevel="0" collapsed="false">
      <c r="A1836" s="14"/>
      <c r="B1836" s="14"/>
      <c r="C1836" s="15"/>
      <c r="D1836" s="14"/>
      <c r="E1836" s="14"/>
      <c r="F1836" s="14"/>
      <c r="G1836" s="14"/>
      <c r="H1836" s="9" t="str">
        <f aca="false">IF($A1836="","",IF(COUNTIF($A$2:$A$3001,$A1836)&gt;1,"DUPLICATE",""))</f>
        <v/>
      </c>
    </row>
    <row r="1837" customFormat="false" ht="15" hidden="false" customHeight="false" outlineLevel="0" collapsed="false">
      <c r="A1837" s="14"/>
      <c r="B1837" s="14"/>
      <c r="C1837" s="15"/>
      <c r="D1837" s="14"/>
      <c r="E1837" s="14"/>
      <c r="F1837" s="14"/>
      <c r="G1837" s="14"/>
      <c r="H1837" s="9" t="str">
        <f aca="false">IF($A1837="","",IF(COUNTIF($A$2:$A$3001,$A1837)&gt;1,"DUPLICATE",""))</f>
        <v/>
      </c>
    </row>
    <row r="1838" customFormat="false" ht="15" hidden="false" customHeight="false" outlineLevel="0" collapsed="false">
      <c r="A1838" s="14"/>
      <c r="B1838" s="14"/>
      <c r="C1838" s="15"/>
      <c r="D1838" s="14"/>
      <c r="E1838" s="14"/>
      <c r="F1838" s="14"/>
      <c r="G1838" s="14"/>
      <c r="H1838" s="9" t="str">
        <f aca="false">IF($A1838="","",IF(COUNTIF($A$2:$A$3001,$A1838)&gt;1,"DUPLICATE",""))</f>
        <v/>
      </c>
    </row>
    <row r="1839" customFormat="false" ht="15" hidden="false" customHeight="false" outlineLevel="0" collapsed="false">
      <c r="A1839" s="14"/>
      <c r="B1839" s="14"/>
      <c r="C1839" s="15"/>
      <c r="D1839" s="14"/>
      <c r="E1839" s="14"/>
      <c r="F1839" s="14"/>
      <c r="G1839" s="14"/>
      <c r="H1839" s="9" t="str">
        <f aca="false">IF($A1839="","",IF(COUNTIF($A$2:$A$3001,$A1839)&gt;1,"DUPLICATE",""))</f>
        <v/>
      </c>
    </row>
    <row r="1840" customFormat="false" ht="15" hidden="false" customHeight="false" outlineLevel="0" collapsed="false">
      <c r="A1840" s="14"/>
      <c r="B1840" s="14"/>
      <c r="C1840" s="15"/>
      <c r="D1840" s="14"/>
      <c r="E1840" s="14"/>
      <c r="F1840" s="14"/>
      <c r="G1840" s="14"/>
      <c r="H1840" s="9" t="str">
        <f aca="false">IF($A1840="","",IF(COUNTIF($A$2:$A$3001,$A1840)&gt;1,"DUPLICATE",""))</f>
        <v/>
      </c>
    </row>
    <row r="1841" customFormat="false" ht="15" hidden="false" customHeight="false" outlineLevel="0" collapsed="false">
      <c r="A1841" s="14"/>
      <c r="B1841" s="14"/>
      <c r="C1841" s="15"/>
      <c r="D1841" s="14"/>
      <c r="E1841" s="14"/>
      <c r="F1841" s="14"/>
      <c r="G1841" s="14"/>
      <c r="H1841" s="9" t="str">
        <f aca="false">IF($A1841="","",IF(COUNTIF($A$2:$A$3001,$A1841)&gt;1,"DUPLICATE",""))</f>
        <v/>
      </c>
    </row>
    <row r="1842" customFormat="false" ht="15" hidden="false" customHeight="false" outlineLevel="0" collapsed="false">
      <c r="A1842" s="14"/>
      <c r="B1842" s="14"/>
      <c r="C1842" s="15"/>
      <c r="D1842" s="14"/>
      <c r="E1842" s="14"/>
      <c r="F1842" s="14"/>
      <c r="G1842" s="14"/>
      <c r="H1842" s="9" t="str">
        <f aca="false">IF($A1842="","",IF(COUNTIF($A$2:$A$3001,$A1842)&gt;1,"DUPLICATE",""))</f>
        <v/>
      </c>
    </row>
    <row r="1843" customFormat="false" ht="15" hidden="false" customHeight="false" outlineLevel="0" collapsed="false">
      <c r="A1843" s="14"/>
      <c r="B1843" s="14"/>
      <c r="C1843" s="15"/>
      <c r="D1843" s="14"/>
      <c r="E1843" s="14"/>
      <c r="F1843" s="14"/>
      <c r="G1843" s="14"/>
      <c r="H1843" s="9" t="str">
        <f aca="false">IF($A1843="","",IF(COUNTIF($A$2:$A$3001,$A1843)&gt;1,"DUPLICATE",""))</f>
        <v/>
      </c>
    </row>
    <row r="1844" customFormat="false" ht="15" hidden="false" customHeight="false" outlineLevel="0" collapsed="false">
      <c r="A1844" s="14"/>
      <c r="B1844" s="14"/>
      <c r="C1844" s="15"/>
      <c r="D1844" s="14"/>
      <c r="E1844" s="14"/>
      <c r="F1844" s="14"/>
      <c r="G1844" s="14"/>
      <c r="H1844" s="9" t="str">
        <f aca="false">IF($A1844="","",IF(COUNTIF($A$2:$A$3001,$A1844)&gt;1,"DUPLICATE",""))</f>
        <v/>
      </c>
    </row>
    <row r="1845" customFormat="false" ht="15" hidden="false" customHeight="false" outlineLevel="0" collapsed="false">
      <c r="A1845" s="14"/>
      <c r="B1845" s="14"/>
      <c r="C1845" s="15"/>
      <c r="D1845" s="14"/>
      <c r="E1845" s="14"/>
      <c r="F1845" s="14"/>
      <c r="G1845" s="14"/>
      <c r="H1845" s="9" t="str">
        <f aca="false">IF($A1845="","",IF(COUNTIF($A$2:$A$3001,$A1845)&gt;1,"DUPLICATE",""))</f>
        <v/>
      </c>
    </row>
    <row r="1846" customFormat="false" ht="15" hidden="false" customHeight="false" outlineLevel="0" collapsed="false">
      <c r="A1846" s="14"/>
      <c r="B1846" s="14"/>
      <c r="C1846" s="15"/>
      <c r="D1846" s="14"/>
      <c r="E1846" s="14"/>
      <c r="F1846" s="14"/>
      <c r="G1846" s="14"/>
      <c r="H1846" s="9" t="str">
        <f aca="false">IF($A1846="","",IF(COUNTIF($A$2:$A$3001,$A1846)&gt;1,"DUPLICATE",""))</f>
        <v/>
      </c>
    </row>
    <row r="1847" customFormat="false" ht="15" hidden="false" customHeight="false" outlineLevel="0" collapsed="false">
      <c r="A1847" s="14"/>
      <c r="B1847" s="14"/>
      <c r="C1847" s="15"/>
      <c r="D1847" s="14"/>
      <c r="E1847" s="14"/>
      <c r="F1847" s="14"/>
      <c r="G1847" s="14"/>
      <c r="H1847" s="9" t="str">
        <f aca="false">IF($A1847="","",IF(COUNTIF($A$2:$A$3001,$A1847)&gt;1,"DUPLICATE",""))</f>
        <v/>
      </c>
    </row>
    <row r="1848" customFormat="false" ht="15" hidden="false" customHeight="false" outlineLevel="0" collapsed="false">
      <c r="A1848" s="14"/>
      <c r="B1848" s="14"/>
      <c r="C1848" s="15"/>
      <c r="D1848" s="14"/>
      <c r="E1848" s="14"/>
      <c r="F1848" s="14"/>
      <c r="G1848" s="14"/>
      <c r="H1848" s="9" t="str">
        <f aca="false">IF($A1848="","",IF(COUNTIF($A$2:$A$3001,$A1848)&gt;1,"DUPLICATE",""))</f>
        <v/>
      </c>
    </row>
    <row r="1849" customFormat="false" ht="15" hidden="false" customHeight="false" outlineLevel="0" collapsed="false">
      <c r="A1849" s="14"/>
      <c r="B1849" s="14"/>
      <c r="C1849" s="15"/>
      <c r="D1849" s="14"/>
      <c r="E1849" s="14"/>
      <c r="F1849" s="14"/>
      <c r="G1849" s="14"/>
      <c r="H1849" s="9" t="str">
        <f aca="false">IF($A1849="","",IF(COUNTIF($A$2:$A$3001,$A1849)&gt;1,"DUPLICATE",""))</f>
        <v/>
      </c>
    </row>
    <row r="1850" customFormat="false" ht="15" hidden="false" customHeight="false" outlineLevel="0" collapsed="false">
      <c r="A1850" s="14"/>
      <c r="B1850" s="14"/>
      <c r="C1850" s="15"/>
      <c r="D1850" s="14"/>
      <c r="E1850" s="14"/>
      <c r="F1850" s="14"/>
      <c r="G1850" s="14"/>
      <c r="H1850" s="9" t="str">
        <f aca="false">IF($A1850="","",IF(COUNTIF($A$2:$A$3001,$A1850)&gt;1,"DUPLICATE",""))</f>
        <v/>
      </c>
    </row>
    <row r="1851" customFormat="false" ht="15" hidden="false" customHeight="false" outlineLevel="0" collapsed="false">
      <c r="A1851" s="14"/>
      <c r="B1851" s="14"/>
      <c r="C1851" s="15"/>
      <c r="D1851" s="14"/>
      <c r="E1851" s="14"/>
      <c r="F1851" s="14"/>
      <c r="G1851" s="14"/>
      <c r="H1851" s="9" t="str">
        <f aca="false">IF($A1851="","",IF(COUNTIF($A$2:$A$3001,$A1851)&gt;1,"DUPLICATE",""))</f>
        <v/>
      </c>
    </row>
    <row r="1852" customFormat="false" ht="15" hidden="false" customHeight="false" outlineLevel="0" collapsed="false">
      <c r="A1852" s="14"/>
      <c r="B1852" s="14"/>
      <c r="C1852" s="15"/>
      <c r="D1852" s="14"/>
      <c r="E1852" s="14"/>
      <c r="F1852" s="14"/>
      <c r="G1852" s="14"/>
      <c r="H1852" s="9" t="str">
        <f aca="false">IF($A1852="","",IF(COUNTIF($A$2:$A$3001,$A1852)&gt;1,"DUPLICATE",""))</f>
        <v/>
      </c>
    </row>
    <row r="1853" customFormat="false" ht="15" hidden="false" customHeight="false" outlineLevel="0" collapsed="false">
      <c r="A1853" s="14"/>
      <c r="B1853" s="14"/>
      <c r="C1853" s="15"/>
      <c r="D1853" s="14"/>
      <c r="E1853" s="14"/>
      <c r="F1853" s="14"/>
      <c r="G1853" s="14"/>
      <c r="H1853" s="9" t="str">
        <f aca="false">IF($A1853="","",IF(COUNTIF($A$2:$A$3001,$A1853)&gt;1,"DUPLICATE",""))</f>
        <v/>
      </c>
    </row>
    <row r="1854" customFormat="false" ht="15" hidden="false" customHeight="false" outlineLevel="0" collapsed="false">
      <c r="A1854" s="14"/>
      <c r="B1854" s="14"/>
      <c r="C1854" s="15"/>
      <c r="D1854" s="14"/>
      <c r="E1854" s="14"/>
      <c r="F1854" s="14"/>
      <c r="G1854" s="14"/>
      <c r="H1854" s="9" t="str">
        <f aca="false">IF($A1854="","",IF(COUNTIF($A$2:$A$3001,$A1854)&gt;1,"DUPLICATE",""))</f>
        <v/>
      </c>
    </row>
    <row r="1855" customFormat="false" ht="15" hidden="false" customHeight="false" outlineLevel="0" collapsed="false">
      <c r="A1855" s="14"/>
      <c r="B1855" s="14"/>
      <c r="C1855" s="15"/>
      <c r="D1855" s="14"/>
      <c r="E1855" s="14"/>
      <c r="F1855" s="14"/>
      <c r="G1855" s="14"/>
      <c r="H1855" s="9" t="str">
        <f aca="false">IF($A1855="","",IF(COUNTIF($A$2:$A$3001,$A1855)&gt;1,"DUPLICATE",""))</f>
        <v/>
      </c>
    </row>
    <row r="1856" customFormat="false" ht="15" hidden="false" customHeight="false" outlineLevel="0" collapsed="false">
      <c r="A1856" s="14"/>
      <c r="B1856" s="14"/>
      <c r="C1856" s="15"/>
      <c r="D1856" s="14"/>
      <c r="E1856" s="14"/>
      <c r="F1856" s="14"/>
      <c r="G1856" s="14"/>
      <c r="H1856" s="9" t="str">
        <f aca="false">IF($A1856="","",IF(COUNTIF($A$2:$A$3001,$A1856)&gt;1,"DUPLICATE",""))</f>
        <v/>
      </c>
    </row>
    <row r="1857" customFormat="false" ht="15" hidden="false" customHeight="false" outlineLevel="0" collapsed="false">
      <c r="A1857" s="14"/>
      <c r="B1857" s="14"/>
      <c r="C1857" s="15"/>
      <c r="D1857" s="14"/>
      <c r="E1857" s="14"/>
      <c r="F1857" s="14"/>
      <c r="G1857" s="14"/>
      <c r="H1857" s="9" t="str">
        <f aca="false">IF($A1857="","",IF(COUNTIF($A$2:$A$3001,$A1857)&gt;1,"DUPLICATE",""))</f>
        <v/>
      </c>
    </row>
    <row r="1858" customFormat="false" ht="15" hidden="false" customHeight="false" outlineLevel="0" collapsed="false">
      <c r="A1858" s="14"/>
      <c r="B1858" s="14"/>
      <c r="C1858" s="15"/>
      <c r="D1858" s="14"/>
      <c r="E1858" s="14"/>
      <c r="F1858" s="14"/>
      <c r="G1858" s="14"/>
      <c r="H1858" s="9" t="str">
        <f aca="false">IF($A1858="","",IF(COUNTIF($A$2:$A$3001,$A1858)&gt;1,"DUPLICATE",""))</f>
        <v/>
      </c>
    </row>
    <row r="1859" customFormat="false" ht="15" hidden="false" customHeight="false" outlineLevel="0" collapsed="false">
      <c r="A1859" s="14"/>
      <c r="B1859" s="14"/>
      <c r="C1859" s="15"/>
      <c r="D1859" s="14"/>
      <c r="E1859" s="14"/>
      <c r="F1859" s="14"/>
      <c r="G1859" s="14"/>
      <c r="H1859" s="9" t="str">
        <f aca="false">IF($A1859="","",IF(COUNTIF($A$2:$A$3001,$A1859)&gt;1,"DUPLICATE",""))</f>
        <v/>
      </c>
    </row>
    <row r="1860" customFormat="false" ht="15" hidden="false" customHeight="false" outlineLevel="0" collapsed="false">
      <c r="A1860" s="14"/>
      <c r="B1860" s="14"/>
      <c r="C1860" s="15"/>
      <c r="D1860" s="14"/>
      <c r="E1860" s="14"/>
      <c r="F1860" s="14"/>
      <c r="G1860" s="14"/>
      <c r="H1860" s="9" t="str">
        <f aca="false">IF($A1860="","",IF(COUNTIF($A$2:$A$3001,$A1860)&gt;1,"DUPLICATE",""))</f>
        <v/>
      </c>
    </row>
    <row r="1861" customFormat="false" ht="15" hidden="false" customHeight="false" outlineLevel="0" collapsed="false">
      <c r="A1861" s="14"/>
      <c r="B1861" s="14"/>
      <c r="C1861" s="15"/>
      <c r="D1861" s="14"/>
      <c r="E1861" s="14"/>
      <c r="F1861" s="14"/>
      <c r="G1861" s="14"/>
      <c r="H1861" s="9" t="str">
        <f aca="false">IF($A1861="","",IF(COUNTIF($A$2:$A$3001,$A1861)&gt;1,"DUPLICATE",""))</f>
        <v/>
      </c>
    </row>
    <row r="1862" customFormat="false" ht="15" hidden="false" customHeight="false" outlineLevel="0" collapsed="false">
      <c r="A1862" s="14"/>
      <c r="B1862" s="14"/>
      <c r="C1862" s="15"/>
      <c r="D1862" s="14"/>
      <c r="E1862" s="14"/>
      <c r="F1862" s="14"/>
      <c r="G1862" s="14"/>
      <c r="H1862" s="9" t="str">
        <f aca="false">IF($A1862="","",IF(COUNTIF($A$2:$A$3001,$A1862)&gt;1,"DUPLICATE",""))</f>
        <v/>
      </c>
    </row>
    <row r="1863" customFormat="false" ht="15" hidden="false" customHeight="false" outlineLevel="0" collapsed="false">
      <c r="A1863" s="14"/>
      <c r="B1863" s="14"/>
      <c r="C1863" s="15"/>
      <c r="D1863" s="14"/>
      <c r="E1863" s="14"/>
      <c r="F1863" s="14"/>
      <c r="G1863" s="14"/>
      <c r="H1863" s="9" t="str">
        <f aca="false">IF($A1863="","",IF(COUNTIF($A$2:$A$3001,$A1863)&gt;1,"DUPLICATE",""))</f>
        <v/>
      </c>
    </row>
    <row r="1864" customFormat="false" ht="15" hidden="false" customHeight="false" outlineLevel="0" collapsed="false">
      <c r="A1864" s="14"/>
      <c r="B1864" s="14"/>
      <c r="C1864" s="15"/>
      <c r="D1864" s="14"/>
      <c r="E1864" s="14"/>
      <c r="F1864" s="14"/>
      <c r="G1864" s="14"/>
      <c r="H1864" s="9" t="str">
        <f aca="false">IF($A1864="","",IF(COUNTIF($A$2:$A$3001,$A1864)&gt;1,"DUPLICATE",""))</f>
        <v/>
      </c>
    </row>
    <row r="1865" customFormat="false" ht="15" hidden="false" customHeight="false" outlineLevel="0" collapsed="false">
      <c r="A1865" s="14"/>
      <c r="B1865" s="14"/>
      <c r="C1865" s="15"/>
      <c r="D1865" s="14"/>
      <c r="E1865" s="14"/>
      <c r="F1865" s="14"/>
      <c r="G1865" s="14"/>
      <c r="H1865" s="9" t="str">
        <f aca="false">IF($A1865="","",IF(COUNTIF($A$2:$A$3001,$A1865)&gt;1,"DUPLICATE",""))</f>
        <v/>
      </c>
    </row>
    <row r="1866" customFormat="false" ht="15" hidden="false" customHeight="false" outlineLevel="0" collapsed="false">
      <c r="A1866" s="14"/>
      <c r="B1866" s="14"/>
      <c r="C1866" s="15"/>
      <c r="D1866" s="14"/>
      <c r="E1866" s="14"/>
      <c r="F1866" s="14"/>
      <c r="G1866" s="14"/>
      <c r="H1866" s="9" t="str">
        <f aca="false">IF($A1866="","",IF(COUNTIF($A$2:$A$3001,$A1866)&gt;1,"DUPLICATE",""))</f>
        <v/>
      </c>
    </row>
    <row r="1867" customFormat="false" ht="15" hidden="false" customHeight="false" outlineLevel="0" collapsed="false">
      <c r="A1867" s="14"/>
      <c r="B1867" s="14"/>
      <c r="C1867" s="15"/>
      <c r="D1867" s="14"/>
      <c r="E1867" s="14"/>
      <c r="F1867" s="14"/>
      <c r="G1867" s="14"/>
      <c r="H1867" s="9" t="str">
        <f aca="false">IF($A1867="","",IF(COUNTIF($A$2:$A$3001,$A1867)&gt;1,"DUPLICATE",""))</f>
        <v/>
      </c>
    </row>
    <row r="1868" customFormat="false" ht="15" hidden="false" customHeight="false" outlineLevel="0" collapsed="false">
      <c r="A1868" s="14"/>
      <c r="B1868" s="14"/>
      <c r="C1868" s="15"/>
      <c r="D1868" s="14"/>
      <c r="E1868" s="14"/>
      <c r="F1868" s="14"/>
      <c r="G1868" s="14"/>
      <c r="H1868" s="9" t="str">
        <f aca="false">IF($A1868="","",IF(COUNTIF($A$2:$A$3001,$A1868)&gt;1,"DUPLICATE",""))</f>
        <v/>
      </c>
    </row>
    <row r="1869" customFormat="false" ht="15" hidden="false" customHeight="false" outlineLevel="0" collapsed="false">
      <c r="A1869" s="14"/>
      <c r="B1869" s="14"/>
      <c r="C1869" s="15"/>
      <c r="D1869" s="14"/>
      <c r="E1869" s="14"/>
      <c r="F1869" s="14"/>
      <c r="G1869" s="14"/>
      <c r="H1869" s="9" t="str">
        <f aca="false">IF($A1869="","",IF(COUNTIF($A$2:$A$3001,$A1869)&gt;1,"DUPLICATE",""))</f>
        <v/>
      </c>
    </row>
    <row r="1870" customFormat="false" ht="15" hidden="false" customHeight="false" outlineLevel="0" collapsed="false">
      <c r="A1870" s="14"/>
      <c r="B1870" s="14"/>
      <c r="C1870" s="15"/>
      <c r="D1870" s="14"/>
      <c r="E1870" s="14"/>
      <c r="F1870" s="14"/>
      <c r="G1870" s="14"/>
      <c r="H1870" s="9" t="str">
        <f aca="false">IF($A1870="","",IF(COUNTIF($A$2:$A$3001,$A1870)&gt;1,"DUPLICATE",""))</f>
        <v/>
      </c>
    </row>
    <row r="1871" customFormat="false" ht="15" hidden="false" customHeight="false" outlineLevel="0" collapsed="false">
      <c r="A1871" s="14"/>
      <c r="B1871" s="14"/>
      <c r="C1871" s="15"/>
      <c r="D1871" s="14"/>
      <c r="E1871" s="14"/>
      <c r="F1871" s="14"/>
      <c r="G1871" s="14"/>
      <c r="H1871" s="9" t="str">
        <f aca="false">IF($A1871="","",IF(COUNTIF($A$2:$A$3001,$A1871)&gt;1,"DUPLICATE",""))</f>
        <v/>
      </c>
    </row>
    <row r="1872" customFormat="false" ht="15" hidden="false" customHeight="false" outlineLevel="0" collapsed="false">
      <c r="A1872" s="14"/>
      <c r="B1872" s="14"/>
      <c r="C1872" s="15"/>
      <c r="D1872" s="14"/>
      <c r="E1872" s="14"/>
      <c r="F1872" s="14"/>
      <c r="G1872" s="14"/>
      <c r="H1872" s="9" t="str">
        <f aca="false">IF($A1872="","",IF(COUNTIF($A$2:$A$3001,$A1872)&gt;1,"DUPLICATE",""))</f>
        <v/>
      </c>
    </row>
    <row r="1873" customFormat="false" ht="15" hidden="false" customHeight="false" outlineLevel="0" collapsed="false">
      <c r="A1873" s="14"/>
      <c r="B1873" s="14"/>
      <c r="C1873" s="15"/>
      <c r="D1873" s="14"/>
      <c r="E1873" s="14"/>
      <c r="F1873" s="14"/>
      <c r="G1873" s="14"/>
      <c r="H1873" s="9" t="str">
        <f aca="false">IF($A1873="","",IF(COUNTIF($A$2:$A$3001,$A1873)&gt;1,"DUPLICATE",""))</f>
        <v/>
      </c>
    </row>
    <row r="1874" customFormat="false" ht="15" hidden="false" customHeight="false" outlineLevel="0" collapsed="false">
      <c r="A1874" s="14"/>
      <c r="B1874" s="14"/>
      <c r="C1874" s="15"/>
      <c r="D1874" s="14"/>
      <c r="E1874" s="14"/>
      <c r="F1874" s="14"/>
      <c r="G1874" s="14"/>
      <c r="H1874" s="9" t="str">
        <f aca="false">IF($A1874="","",IF(COUNTIF($A$2:$A$3001,$A1874)&gt;1,"DUPLICATE",""))</f>
        <v/>
      </c>
    </row>
    <row r="1875" customFormat="false" ht="15" hidden="false" customHeight="false" outlineLevel="0" collapsed="false">
      <c r="A1875" s="14"/>
      <c r="B1875" s="14"/>
      <c r="C1875" s="15"/>
      <c r="D1875" s="14"/>
      <c r="E1875" s="14"/>
      <c r="F1875" s="14"/>
      <c r="G1875" s="14"/>
      <c r="H1875" s="9" t="str">
        <f aca="false">IF($A1875="","",IF(COUNTIF($A$2:$A$3001,$A1875)&gt;1,"DUPLICATE",""))</f>
        <v/>
      </c>
    </row>
    <row r="1876" customFormat="false" ht="15" hidden="false" customHeight="false" outlineLevel="0" collapsed="false">
      <c r="A1876" s="14"/>
      <c r="B1876" s="14"/>
      <c r="C1876" s="15"/>
      <c r="D1876" s="14"/>
      <c r="E1876" s="14"/>
      <c r="F1876" s="14"/>
      <c r="G1876" s="14"/>
      <c r="H1876" s="9" t="str">
        <f aca="false">IF($A1876="","",IF(COUNTIF($A$2:$A$3001,$A1876)&gt;1,"DUPLICATE",""))</f>
        <v/>
      </c>
    </row>
    <row r="1877" customFormat="false" ht="15" hidden="false" customHeight="false" outlineLevel="0" collapsed="false">
      <c r="A1877" s="14"/>
      <c r="B1877" s="14"/>
      <c r="C1877" s="15"/>
      <c r="D1877" s="14"/>
      <c r="E1877" s="14"/>
      <c r="F1877" s="14"/>
      <c r="G1877" s="14"/>
      <c r="H1877" s="9" t="str">
        <f aca="false">IF($A1877="","",IF(COUNTIF($A$2:$A$3001,$A1877)&gt;1,"DUPLICATE",""))</f>
        <v/>
      </c>
    </row>
    <row r="1878" customFormat="false" ht="15" hidden="false" customHeight="false" outlineLevel="0" collapsed="false">
      <c r="A1878" s="14"/>
      <c r="B1878" s="14"/>
      <c r="C1878" s="15"/>
      <c r="D1878" s="14"/>
      <c r="E1878" s="14"/>
      <c r="F1878" s="14"/>
      <c r="G1878" s="14"/>
      <c r="H1878" s="9" t="str">
        <f aca="false">IF($A1878="","",IF(COUNTIF($A$2:$A$3001,$A1878)&gt;1,"DUPLICATE",""))</f>
        <v/>
      </c>
    </row>
    <row r="1879" customFormat="false" ht="15" hidden="false" customHeight="false" outlineLevel="0" collapsed="false">
      <c r="A1879" s="14"/>
      <c r="B1879" s="14"/>
      <c r="C1879" s="15"/>
      <c r="D1879" s="14"/>
      <c r="E1879" s="14"/>
      <c r="F1879" s="14"/>
      <c r="G1879" s="14"/>
      <c r="H1879" s="9" t="str">
        <f aca="false">IF($A1879="","",IF(COUNTIF($A$2:$A$3001,$A1879)&gt;1,"DUPLICATE",""))</f>
        <v/>
      </c>
    </row>
    <row r="1880" customFormat="false" ht="15" hidden="false" customHeight="false" outlineLevel="0" collapsed="false">
      <c r="A1880" s="14"/>
      <c r="B1880" s="14"/>
      <c r="C1880" s="15"/>
      <c r="D1880" s="14"/>
      <c r="E1880" s="14"/>
      <c r="F1880" s="14"/>
      <c r="G1880" s="14"/>
      <c r="H1880" s="9" t="str">
        <f aca="false">IF($A1880="","",IF(COUNTIF($A$2:$A$3001,$A1880)&gt;1,"DUPLICATE",""))</f>
        <v/>
      </c>
    </row>
    <row r="1881" customFormat="false" ht="15" hidden="false" customHeight="false" outlineLevel="0" collapsed="false">
      <c r="A1881" s="14"/>
      <c r="B1881" s="14"/>
      <c r="C1881" s="15"/>
      <c r="D1881" s="14"/>
      <c r="E1881" s="14"/>
      <c r="F1881" s="14"/>
      <c r="G1881" s="14"/>
      <c r="H1881" s="9" t="str">
        <f aca="false">IF($A1881="","",IF(COUNTIF($A$2:$A$3001,$A1881)&gt;1,"DUPLICATE",""))</f>
        <v/>
      </c>
    </row>
    <row r="1882" customFormat="false" ht="15" hidden="false" customHeight="false" outlineLevel="0" collapsed="false">
      <c r="A1882" s="14"/>
      <c r="B1882" s="14"/>
      <c r="C1882" s="15"/>
      <c r="D1882" s="14"/>
      <c r="E1882" s="14"/>
      <c r="F1882" s="14"/>
      <c r="G1882" s="14"/>
      <c r="H1882" s="9" t="str">
        <f aca="false">IF($A1882="","",IF(COUNTIF($A$2:$A$3001,$A1882)&gt;1,"DUPLICATE",""))</f>
        <v/>
      </c>
    </row>
    <row r="1883" customFormat="false" ht="15" hidden="false" customHeight="false" outlineLevel="0" collapsed="false">
      <c r="A1883" s="14"/>
      <c r="B1883" s="14"/>
      <c r="C1883" s="15"/>
      <c r="D1883" s="14"/>
      <c r="E1883" s="14"/>
      <c r="F1883" s="14"/>
      <c r="G1883" s="14"/>
      <c r="H1883" s="9" t="str">
        <f aca="false">IF($A1883="","",IF(COUNTIF($A$2:$A$3001,$A1883)&gt;1,"DUPLICATE",""))</f>
        <v/>
      </c>
    </row>
    <row r="1884" customFormat="false" ht="15" hidden="false" customHeight="false" outlineLevel="0" collapsed="false">
      <c r="A1884" s="14"/>
      <c r="B1884" s="14"/>
      <c r="C1884" s="15"/>
      <c r="D1884" s="14"/>
      <c r="E1884" s="14"/>
      <c r="F1884" s="14"/>
      <c r="G1884" s="14"/>
      <c r="H1884" s="9" t="str">
        <f aca="false">IF($A1884="","",IF(COUNTIF($A$2:$A$3001,$A1884)&gt;1,"DUPLICATE",""))</f>
        <v/>
      </c>
    </row>
    <row r="1885" customFormat="false" ht="15" hidden="false" customHeight="false" outlineLevel="0" collapsed="false">
      <c r="A1885" s="14"/>
      <c r="B1885" s="14"/>
      <c r="C1885" s="15"/>
      <c r="D1885" s="14"/>
      <c r="E1885" s="14"/>
      <c r="F1885" s="14"/>
      <c r="G1885" s="14"/>
      <c r="H1885" s="9" t="str">
        <f aca="false">IF($A1885="","",IF(COUNTIF($A$2:$A$3001,$A1885)&gt;1,"DUPLICATE",""))</f>
        <v/>
      </c>
    </row>
    <row r="1886" customFormat="false" ht="15" hidden="false" customHeight="false" outlineLevel="0" collapsed="false">
      <c r="A1886" s="14"/>
      <c r="B1886" s="14"/>
      <c r="C1886" s="15"/>
      <c r="D1886" s="14"/>
      <c r="E1886" s="14"/>
      <c r="F1886" s="14"/>
      <c r="G1886" s="14"/>
      <c r="H1886" s="9" t="str">
        <f aca="false">IF($A1886="","",IF(COUNTIF($A$2:$A$3001,$A1886)&gt;1,"DUPLICATE",""))</f>
        <v/>
      </c>
    </row>
    <row r="1887" customFormat="false" ht="15" hidden="false" customHeight="false" outlineLevel="0" collapsed="false">
      <c r="A1887" s="14"/>
      <c r="B1887" s="14"/>
      <c r="C1887" s="15"/>
      <c r="D1887" s="14"/>
      <c r="E1887" s="14"/>
      <c r="F1887" s="14"/>
      <c r="G1887" s="14"/>
      <c r="H1887" s="9" t="str">
        <f aca="false">IF($A1887="","",IF(COUNTIF($A$2:$A$3001,$A1887)&gt;1,"DUPLICATE",""))</f>
        <v/>
      </c>
    </row>
    <row r="1888" customFormat="false" ht="15" hidden="false" customHeight="false" outlineLevel="0" collapsed="false">
      <c r="A1888" s="14"/>
      <c r="B1888" s="14"/>
      <c r="C1888" s="15"/>
      <c r="D1888" s="14"/>
      <c r="E1888" s="14"/>
      <c r="F1888" s="14"/>
      <c r="G1888" s="14"/>
      <c r="H1888" s="9" t="str">
        <f aca="false">IF($A1888="","",IF(COUNTIF($A$2:$A$3001,$A1888)&gt;1,"DUPLICATE",""))</f>
        <v/>
      </c>
    </row>
    <row r="1889" customFormat="false" ht="15" hidden="false" customHeight="false" outlineLevel="0" collapsed="false">
      <c r="A1889" s="14"/>
      <c r="B1889" s="14"/>
      <c r="C1889" s="15"/>
      <c r="D1889" s="14"/>
      <c r="E1889" s="14"/>
      <c r="F1889" s="14"/>
      <c r="G1889" s="14"/>
      <c r="H1889" s="9" t="str">
        <f aca="false">IF($A1889="","",IF(COUNTIF($A$2:$A$3001,$A1889)&gt;1,"DUPLICATE",""))</f>
        <v/>
      </c>
    </row>
    <row r="1890" customFormat="false" ht="15" hidden="false" customHeight="false" outlineLevel="0" collapsed="false">
      <c r="A1890" s="14"/>
      <c r="B1890" s="14"/>
      <c r="C1890" s="15"/>
      <c r="D1890" s="14"/>
      <c r="E1890" s="14"/>
      <c r="F1890" s="14"/>
      <c r="G1890" s="14"/>
      <c r="H1890" s="9" t="str">
        <f aca="false">IF($A1890="","",IF(COUNTIF($A$2:$A$3001,$A1890)&gt;1,"DUPLICATE",""))</f>
        <v/>
      </c>
    </row>
    <row r="1891" customFormat="false" ht="15" hidden="false" customHeight="false" outlineLevel="0" collapsed="false">
      <c r="A1891" s="14"/>
      <c r="B1891" s="14"/>
      <c r="C1891" s="15"/>
      <c r="D1891" s="14"/>
      <c r="E1891" s="14"/>
      <c r="F1891" s="14"/>
      <c r="G1891" s="14"/>
      <c r="H1891" s="9" t="str">
        <f aca="false">IF($A1891="","",IF(COUNTIF($A$2:$A$3001,$A1891)&gt;1,"DUPLICATE",""))</f>
        <v/>
      </c>
    </row>
    <row r="1892" customFormat="false" ht="15" hidden="false" customHeight="false" outlineLevel="0" collapsed="false">
      <c r="A1892" s="14"/>
      <c r="B1892" s="14"/>
      <c r="C1892" s="15"/>
      <c r="D1892" s="14"/>
      <c r="E1892" s="14"/>
      <c r="F1892" s="14"/>
      <c r="G1892" s="14"/>
      <c r="H1892" s="9" t="str">
        <f aca="false">IF($A1892="","",IF(COUNTIF($A$2:$A$3001,$A1892)&gt;1,"DUPLICATE",""))</f>
        <v/>
      </c>
    </row>
    <row r="1893" customFormat="false" ht="15" hidden="false" customHeight="false" outlineLevel="0" collapsed="false">
      <c r="A1893" s="14"/>
      <c r="B1893" s="14"/>
      <c r="C1893" s="15"/>
      <c r="D1893" s="14"/>
      <c r="E1893" s="14"/>
      <c r="F1893" s="14"/>
      <c r="G1893" s="14"/>
      <c r="H1893" s="9" t="str">
        <f aca="false">IF($A1893="","",IF(COUNTIF($A$2:$A$3001,$A1893)&gt;1,"DUPLICATE",""))</f>
        <v/>
      </c>
    </row>
    <row r="1894" customFormat="false" ht="15" hidden="false" customHeight="false" outlineLevel="0" collapsed="false">
      <c r="A1894" s="14"/>
      <c r="B1894" s="14"/>
      <c r="C1894" s="15"/>
      <c r="D1894" s="14"/>
      <c r="E1894" s="14"/>
      <c r="F1894" s="14"/>
      <c r="G1894" s="14"/>
      <c r="H1894" s="9" t="str">
        <f aca="false">IF($A1894="","",IF(COUNTIF($A$2:$A$3001,$A1894)&gt;1,"DUPLICATE",""))</f>
        <v/>
      </c>
    </row>
    <row r="1895" customFormat="false" ht="15" hidden="false" customHeight="false" outlineLevel="0" collapsed="false">
      <c r="A1895" s="14"/>
      <c r="B1895" s="14"/>
      <c r="C1895" s="15"/>
      <c r="D1895" s="14"/>
      <c r="E1895" s="14"/>
      <c r="F1895" s="14"/>
      <c r="G1895" s="14"/>
      <c r="H1895" s="9" t="str">
        <f aca="false">IF($A1895="","",IF(COUNTIF($A$2:$A$3001,$A1895)&gt;1,"DUPLICATE",""))</f>
        <v/>
      </c>
    </row>
    <row r="1896" customFormat="false" ht="15" hidden="false" customHeight="false" outlineLevel="0" collapsed="false">
      <c r="A1896" s="14"/>
      <c r="B1896" s="14"/>
      <c r="C1896" s="15"/>
      <c r="D1896" s="14"/>
      <c r="E1896" s="14"/>
      <c r="F1896" s="14"/>
      <c r="G1896" s="14"/>
      <c r="H1896" s="9" t="str">
        <f aca="false">IF($A1896="","",IF(COUNTIF($A$2:$A$3001,$A1896)&gt;1,"DUPLICATE",""))</f>
        <v/>
      </c>
    </row>
    <row r="1897" customFormat="false" ht="15" hidden="false" customHeight="false" outlineLevel="0" collapsed="false">
      <c r="A1897" s="14"/>
      <c r="B1897" s="14"/>
      <c r="C1897" s="15"/>
      <c r="D1897" s="14"/>
      <c r="E1897" s="14"/>
      <c r="F1897" s="14"/>
      <c r="G1897" s="14"/>
      <c r="H1897" s="9" t="str">
        <f aca="false">IF($A1897="","",IF(COUNTIF($A$2:$A$3001,$A1897)&gt;1,"DUPLICATE",""))</f>
        <v/>
      </c>
    </row>
    <row r="1898" customFormat="false" ht="15" hidden="false" customHeight="false" outlineLevel="0" collapsed="false">
      <c r="A1898" s="14"/>
      <c r="B1898" s="14"/>
      <c r="C1898" s="15"/>
      <c r="D1898" s="14"/>
      <c r="E1898" s="14"/>
      <c r="F1898" s="14"/>
      <c r="G1898" s="14"/>
      <c r="H1898" s="9" t="str">
        <f aca="false">IF($A1898="","",IF(COUNTIF($A$2:$A$3001,$A1898)&gt;1,"DUPLICATE",""))</f>
        <v/>
      </c>
    </row>
    <row r="1899" customFormat="false" ht="15" hidden="false" customHeight="false" outlineLevel="0" collapsed="false">
      <c r="A1899" s="14"/>
      <c r="B1899" s="14"/>
      <c r="C1899" s="15"/>
      <c r="D1899" s="14"/>
      <c r="E1899" s="14"/>
      <c r="F1899" s="14"/>
      <c r="G1899" s="14"/>
      <c r="H1899" s="9" t="str">
        <f aca="false">IF($A1899="","",IF(COUNTIF($A$2:$A$3001,$A1899)&gt;1,"DUPLICATE",""))</f>
        <v/>
      </c>
    </row>
    <row r="1900" customFormat="false" ht="15" hidden="false" customHeight="false" outlineLevel="0" collapsed="false">
      <c r="A1900" s="14"/>
      <c r="B1900" s="14"/>
      <c r="C1900" s="15"/>
      <c r="D1900" s="14"/>
      <c r="E1900" s="14"/>
      <c r="F1900" s="14"/>
      <c r="G1900" s="14"/>
      <c r="H1900" s="9" t="str">
        <f aca="false">IF($A1900="","",IF(COUNTIF($A$2:$A$3001,$A1900)&gt;1,"DUPLICATE",""))</f>
        <v/>
      </c>
    </row>
    <row r="1901" customFormat="false" ht="15" hidden="false" customHeight="false" outlineLevel="0" collapsed="false">
      <c r="A1901" s="14"/>
      <c r="B1901" s="14"/>
      <c r="C1901" s="15"/>
      <c r="D1901" s="14"/>
      <c r="E1901" s="14"/>
      <c r="F1901" s="14"/>
      <c r="G1901" s="14"/>
      <c r="H1901" s="9" t="str">
        <f aca="false">IF($A1901="","",IF(COUNTIF($A$2:$A$3001,$A1901)&gt;1,"DUPLICATE",""))</f>
        <v/>
      </c>
    </row>
    <row r="1902" customFormat="false" ht="15" hidden="false" customHeight="false" outlineLevel="0" collapsed="false">
      <c r="A1902" s="14"/>
      <c r="B1902" s="14"/>
      <c r="C1902" s="15"/>
      <c r="D1902" s="14"/>
      <c r="E1902" s="14"/>
      <c r="F1902" s="14"/>
      <c r="G1902" s="14"/>
      <c r="H1902" s="9" t="str">
        <f aca="false">IF($A1902="","",IF(COUNTIF($A$2:$A$3001,$A1902)&gt;1,"DUPLICATE",""))</f>
        <v/>
      </c>
    </row>
    <row r="1903" customFormat="false" ht="15" hidden="false" customHeight="false" outlineLevel="0" collapsed="false">
      <c r="A1903" s="14"/>
      <c r="B1903" s="14"/>
      <c r="C1903" s="15"/>
      <c r="D1903" s="14"/>
      <c r="E1903" s="14"/>
      <c r="F1903" s="14"/>
      <c r="G1903" s="14"/>
      <c r="H1903" s="9" t="str">
        <f aca="false">IF($A1903="","",IF(COUNTIF($A$2:$A$3001,$A1903)&gt;1,"DUPLICATE",""))</f>
        <v/>
      </c>
    </row>
    <row r="1904" customFormat="false" ht="15" hidden="false" customHeight="false" outlineLevel="0" collapsed="false">
      <c r="A1904" s="14"/>
      <c r="B1904" s="14"/>
      <c r="C1904" s="15"/>
      <c r="D1904" s="14"/>
      <c r="E1904" s="14"/>
      <c r="F1904" s="14"/>
      <c r="G1904" s="14"/>
      <c r="H1904" s="9" t="str">
        <f aca="false">IF($A1904="","",IF(COUNTIF($A$2:$A$3001,$A1904)&gt;1,"DUPLICATE",""))</f>
        <v/>
      </c>
    </row>
    <row r="1905" customFormat="false" ht="15" hidden="false" customHeight="false" outlineLevel="0" collapsed="false">
      <c r="A1905" s="14"/>
      <c r="B1905" s="14"/>
      <c r="C1905" s="15"/>
      <c r="D1905" s="14"/>
      <c r="E1905" s="14"/>
      <c r="F1905" s="14"/>
      <c r="G1905" s="14"/>
      <c r="H1905" s="9" t="str">
        <f aca="false">IF($A1905="","",IF(COUNTIF($A$2:$A$3001,$A1905)&gt;1,"DUPLICATE",""))</f>
        <v/>
      </c>
    </row>
    <row r="1906" customFormat="false" ht="15" hidden="false" customHeight="false" outlineLevel="0" collapsed="false">
      <c r="A1906" s="14"/>
      <c r="B1906" s="14"/>
      <c r="C1906" s="15"/>
      <c r="D1906" s="14"/>
      <c r="E1906" s="14"/>
      <c r="F1906" s="14"/>
      <c r="G1906" s="14"/>
      <c r="H1906" s="9" t="str">
        <f aca="false">IF($A1906="","",IF(COUNTIF($A$2:$A$3001,$A1906)&gt;1,"DUPLICATE",""))</f>
        <v/>
      </c>
    </row>
    <row r="1907" customFormat="false" ht="15" hidden="false" customHeight="false" outlineLevel="0" collapsed="false">
      <c r="A1907" s="14"/>
      <c r="B1907" s="14"/>
      <c r="C1907" s="15"/>
      <c r="D1907" s="14"/>
      <c r="E1907" s="14"/>
      <c r="F1907" s="14"/>
      <c r="G1907" s="14"/>
      <c r="H1907" s="9" t="str">
        <f aca="false">IF($A1907="","",IF(COUNTIF($A$2:$A$3001,$A1907)&gt;1,"DUPLICATE",""))</f>
        <v/>
      </c>
    </row>
    <row r="1908" customFormat="false" ht="15" hidden="false" customHeight="false" outlineLevel="0" collapsed="false">
      <c r="A1908" s="14"/>
      <c r="B1908" s="14"/>
      <c r="C1908" s="15"/>
      <c r="D1908" s="14"/>
      <c r="E1908" s="14"/>
      <c r="F1908" s="14"/>
      <c r="G1908" s="14"/>
      <c r="H1908" s="9" t="str">
        <f aca="false">IF($A1908="","",IF(COUNTIF($A$2:$A$3001,$A1908)&gt;1,"DUPLICATE",""))</f>
        <v/>
      </c>
    </row>
    <row r="1909" customFormat="false" ht="15" hidden="false" customHeight="false" outlineLevel="0" collapsed="false">
      <c r="A1909" s="14"/>
      <c r="B1909" s="14"/>
      <c r="C1909" s="15"/>
      <c r="D1909" s="14"/>
      <c r="E1909" s="14"/>
      <c r="F1909" s="14"/>
      <c r="G1909" s="14"/>
      <c r="H1909" s="9" t="str">
        <f aca="false">IF($A1909="","",IF(COUNTIF($A$2:$A$3001,$A1909)&gt;1,"DUPLICATE",""))</f>
        <v/>
      </c>
    </row>
    <row r="1910" customFormat="false" ht="15" hidden="false" customHeight="false" outlineLevel="0" collapsed="false">
      <c r="A1910" s="14"/>
      <c r="B1910" s="14"/>
      <c r="C1910" s="15"/>
      <c r="D1910" s="14"/>
      <c r="E1910" s="14"/>
      <c r="F1910" s="14"/>
      <c r="G1910" s="14"/>
      <c r="H1910" s="9" t="str">
        <f aca="false">IF($A1910="","",IF(COUNTIF($A$2:$A$3001,$A1910)&gt;1,"DUPLICATE",""))</f>
        <v/>
      </c>
    </row>
    <row r="1911" customFormat="false" ht="15" hidden="false" customHeight="false" outlineLevel="0" collapsed="false">
      <c r="A1911" s="14"/>
      <c r="B1911" s="14"/>
      <c r="C1911" s="15"/>
      <c r="D1911" s="14"/>
      <c r="E1911" s="14"/>
      <c r="F1911" s="14"/>
      <c r="G1911" s="14"/>
      <c r="H1911" s="9" t="str">
        <f aca="false">IF($A1911="","",IF(COUNTIF($A$2:$A$3001,$A1911)&gt;1,"DUPLICATE",""))</f>
        <v/>
      </c>
    </row>
    <row r="1912" customFormat="false" ht="15" hidden="false" customHeight="false" outlineLevel="0" collapsed="false">
      <c r="A1912" s="14"/>
      <c r="B1912" s="14"/>
      <c r="C1912" s="15"/>
      <c r="D1912" s="14"/>
      <c r="E1912" s="14"/>
      <c r="F1912" s="14"/>
      <c r="G1912" s="14"/>
      <c r="H1912" s="9" t="str">
        <f aca="false">IF($A1912="","",IF(COUNTIF($A$2:$A$3001,$A1912)&gt;1,"DUPLICATE",""))</f>
        <v/>
      </c>
    </row>
    <row r="1913" customFormat="false" ht="15" hidden="false" customHeight="false" outlineLevel="0" collapsed="false">
      <c r="A1913" s="14"/>
      <c r="B1913" s="14"/>
      <c r="C1913" s="15"/>
      <c r="D1913" s="14"/>
      <c r="E1913" s="14"/>
      <c r="F1913" s="14"/>
      <c r="G1913" s="14"/>
      <c r="H1913" s="9" t="str">
        <f aca="false">IF($A1913="","",IF(COUNTIF($A$2:$A$3001,$A1913)&gt;1,"DUPLICATE",""))</f>
        <v/>
      </c>
    </row>
    <row r="1914" customFormat="false" ht="15" hidden="false" customHeight="false" outlineLevel="0" collapsed="false">
      <c r="A1914" s="14"/>
      <c r="B1914" s="14"/>
      <c r="C1914" s="15"/>
      <c r="D1914" s="14"/>
      <c r="E1914" s="14"/>
      <c r="F1914" s="14"/>
      <c r="G1914" s="14"/>
      <c r="H1914" s="9" t="str">
        <f aca="false">IF($A1914="","",IF(COUNTIF($A$2:$A$3001,$A1914)&gt;1,"DUPLICATE",""))</f>
        <v/>
      </c>
    </row>
    <row r="1915" customFormat="false" ht="15" hidden="false" customHeight="false" outlineLevel="0" collapsed="false">
      <c r="A1915" s="14"/>
      <c r="B1915" s="14"/>
      <c r="C1915" s="15"/>
      <c r="D1915" s="14"/>
      <c r="E1915" s="14"/>
      <c r="F1915" s="14"/>
      <c r="G1915" s="14"/>
      <c r="H1915" s="9" t="str">
        <f aca="false">IF($A1915="","",IF(COUNTIF($A$2:$A$3001,$A1915)&gt;1,"DUPLICATE",""))</f>
        <v/>
      </c>
    </row>
    <row r="1916" customFormat="false" ht="15" hidden="false" customHeight="false" outlineLevel="0" collapsed="false">
      <c r="A1916" s="14"/>
      <c r="B1916" s="14"/>
      <c r="C1916" s="15"/>
      <c r="D1916" s="14"/>
      <c r="E1916" s="14"/>
      <c r="F1916" s="14"/>
      <c r="G1916" s="14"/>
      <c r="H1916" s="9" t="str">
        <f aca="false">IF($A1916="","",IF(COUNTIF($A$2:$A$3001,$A1916)&gt;1,"DUPLICATE",""))</f>
        <v/>
      </c>
    </row>
    <row r="1917" customFormat="false" ht="15" hidden="false" customHeight="false" outlineLevel="0" collapsed="false">
      <c r="A1917" s="14"/>
      <c r="B1917" s="14"/>
      <c r="C1917" s="15"/>
      <c r="D1917" s="14"/>
      <c r="E1917" s="14"/>
      <c r="F1917" s="14"/>
      <c r="G1917" s="14"/>
      <c r="H1917" s="9" t="str">
        <f aca="false">IF($A1917="","",IF(COUNTIF($A$2:$A$3001,$A1917)&gt;1,"DUPLICATE",""))</f>
        <v/>
      </c>
    </row>
    <row r="1918" customFormat="false" ht="15" hidden="false" customHeight="false" outlineLevel="0" collapsed="false">
      <c r="A1918" s="14"/>
      <c r="B1918" s="14"/>
      <c r="C1918" s="15"/>
      <c r="D1918" s="14"/>
      <c r="E1918" s="14"/>
      <c r="F1918" s="14"/>
      <c r="G1918" s="14"/>
      <c r="H1918" s="9" t="str">
        <f aca="false">IF($A1918="","",IF(COUNTIF($A$2:$A$3001,$A1918)&gt;1,"DUPLICATE",""))</f>
        <v/>
      </c>
    </row>
    <row r="1919" customFormat="false" ht="15" hidden="false" customHeight="false" outlineLevel="0" collapsed="false">
      <c r="A1919" s="14"/>
      <c r="B1919" s="14"/>
      <c r="C1919" s="15"/>
      <c r="D1919" s="14"/>
      <c r="E1919" s="14"/>
      <c r="F1919" s="14"/>
      <c r="G1919" s="14"/>
      <c r="H1919" s="9" t="str">
        <f aca="false">IF($A1919="","",IF(COUNTIF($A$2:$A$3001,$A1919)&gt;1,"DUPLICATE",""))</f>
        <v/>
      </c>
    </row>
    <row r="1920" customFormat="false" ht="15" hidden="false" customHeight="false" outlineLevel="0" collapsed="false">
      <c r="A1920" s="14"/>
      <c r="B1920" s="14"/>
      <c r="C1920" s="15"/>
      <c r="D1920" s="14"/>
      <c r="E1920" s="14"/>
      <c r="F1920" s="14"/>
      <c r="G1920" s="14"/>
      <c r="H1920" s="9" t="str">
        <f aca="false">IF($A1920="","",IF(COUNTIF($A$2:$A$3001,$A1920)&gt;1,"DUPLICATE",""))</f>
        <v/>
      </c>
    </row>
    <row r="1921" customFormat="false" ht="15" hidden="false" customHeight="false" outlineLevel="0" collapsed="false">
      <c r="A1921" s="14"/>
      <c r="B1921" s="14"/>
      <c r="C1921" s="15"/>
      <c r="D1921" s="14"/>
      <c r="E1921" s="14"/>
      <c r="F1921" s="14"/>
      <c r="G1921" s="14"/>
      <c r="H1921" s="9" t="str">
        <f aca="false">IF($A1921="","",IF(COUNTIF($A$2:$A$3001,$A1921)&gt;1,"DUPLICATE",""))</f>
        <v/>
      </c>
    </row>
    <row r="1922" customFormat="false" ht="15" hidden="false" customHeight="false" outlineLevel="0" collapsed="false">
      <c r="A1922" s="14"/>
      <c r="B1922" s="14"/>
      <c r="C1922" s="15"/>
      <c r="D1922" s="14"/>
      <c r="E1922" s="14"/>
      <c r="F1922" s="14"/>
      <c r="G1922" s="14"/>
      <c r="H1922" s="9" t="str">
        <f aca="false">IF($A1922="","",IF(COUNTIF($A$2:$A$3001,$A1922)&gt;1,"DUPLICATE",""))</f>
        <v/>
      </c>
    </row>
    <row r="1923" customFormat="false" ht="15" hidden="false" customHeight="false" outlineLevel="0" collapsed="false">
      <c r="A1923" s="14"/>
      <c r="B1923" s="14"/>
      <c r="C1923" s="15"/>
      <c r="D1923" s="14"/>
      <c r="E1923" s="14"/>
      <c r="F1923" s="14"/>
      <c r="G1923" s="14"/>
      <c r="H1923" s="9" t="str">
        <f aca="false">IF($A1923="","",IF(COUNTIF($A$2:$A$3001,$A1923)&gt;1,"DUPLICATE",""))</f>
        <v/>
      </c>
    </row>
    <row r="1924" customFormat="false" ht="15" hidden="false" customHeight="false" outlineLevel="0" collapsed="false">
      <c r="A1924" s="14"/>
      <c r="B1924" s="14"/>
      <c r="C1924" s="15"/>
      <c r="D1924" s="14"/>
      <c r="E1924" s="14"/>
      <c r="F1924" s="14"/>
      <c r="G1924" s="14"/>
      <c r="H1924" s="9" t="str">
        <f aca="false">IF($A1924="","",IF(COUNTIF($A$2:$A$3001,$A1924)&gt;1,"DUPLICATE",""))</f>
        <v/>
      </c>
    </row>
    <row r="1925" customFormat="false" ht="15" hidden="false" customHeight="false" outlineLevel="0" collapsed="false">
      <c r="A1925" s="14"/>
      <c r="B1925" s="14"/>
      <c r="C1925" s="15"/>
      <c r="D1925" s="14"/>
      <c r="E1925" s="14"/>
      <c r="F1925" s="14"/>
      <c r="G1925" s="14"/>
      <c r="H1925" s="9" t="str">
        <f aca="false">IF($A1925="","",IF(COUNTIF($A$2:$A$3001,$A1925)&gt;1,"DUPLICATE",""))</f>
        <v/>
      </c>
    </row>
    <row r="1926" customFormat="false" ht="15" hidden="false" customHeight="false" outlineLevel="0" collapsed="false">
      <c r="A1926" s="14"/>
      <c r="B1926" s="14"/>
      <c r="C1926" s="15"/>
      <c r="D1926" s="14"/>
      <c r="E1926" s="14"/>
      <c r="F1926" s="14"/>
      <c r="G1926" s="14"/>
      <c r="H1926" s="9" t="str">
        <f aca="false">IF($A1926="","",IF(COUNTIF($A$2:$A$3001,$A1926)&gt;1,"DUPLICATE",""))</f>
        <v/>
      </c>
    </row>
    <row r="1927" customFormat="false" ht="15" hidden="false" customHeight="false" outlineLevel="0" collapsed="false">
      <c r="A1927" s="14"/>
      <c r="B1927" s="14"/>
      <c r="C1927" s="15"/>
      <c r="D1927" s="14"/>
      <c r="E1927" s="14"/>
      <c r="F1927" s="14"/>
      <c r="G1927" s="14"/>
      <c r="H1927" s="9" t="str">
        <f aca="false">IF($A1927="","",IF(COUNTIF($A$2:$A$3001,$A1927)&gt;1,"DUPLICATE",""))</f>
        <v/>
      </c>
    </row>
    <row r="1928" customFormat="false" ht="15" hidden="false" customHeight="false" outlineLevel="0" collapsed="false">
      <c r="A1928" s="14"/>
      <c r="B1928" s="14"/>
      <c r="C1928" s="15"/>
      <c r="D1928" s="14"/>
      <c r="E1928" s="14"/>
      <c r="F1928" s="14"/>
      <c r="G1928" s="14"/>
      <c r="H1928" s="9" t="str">
        <f aca="false">IF($A1928="","",IF(COUNTIF($A$2:$A$3001,$A1928)&gt;1,"DUPLICATE",""))</f>
        <v/>
      </c>
    </row>
    <row r="1929" customFormat="false" ht="15" hidden="false" customHeight="false" outlineLevel="0" collapsed="false">
      <c r="A1929" s="14"/>
      <c r="B1929" s="14"/>
      <c r="C1929" s="15"/>
      <c r="D1929" s="14"/>
      <c r="E1929" s="14"/>
      <c r="F1929" s="14"/>
      <c r="G1929" s="14"/>
      <c r="H1929" s="9" t="str">
        <f aca="false">IF($A1929="","",IF(COUNTIF($A$2:$A$3001,$A1929)&gt;1,"DUPLICATE",""))</f>
        <v/>
      </c>
    </row>
    <row r="1930" customFormat="false" ht="15" hidden="false" customHeight="false" outlineLevel="0" collapsed="false">
      <c r="A1930" s="14"/>
      <c r="B1930" s="14"/>
      <c r="C1930" s="15"/>
      <c r="D1930" s="14"/>
      <c r="E1930" s="14"/>
      <c r="F1930" s="14"/>
      <c r="G1930" s="14"/>
      <c r="H1930" s="9" t="str">
        <f aca="false">IF($A1930="","",IF(COUNTIF($A$2:$A$3001,$A1930)&gt;1,"DUPLICATE",""))</f>
        <v/>
      </c>
    </row>
    <row r="1931" customFormat="false" ht="15" hidden="false" customHeight="false" outlineLevel="0" collapsed="false">
      <c r="A1931" s="14"/>
      <c r="B1931" s="14"/>
      <c r="C1931" s="15"/>
      <c r="D1931" s="14"/>
      <c r="E1931" s="14"/>
      <c r="F1931" s="14"/>
      <c r="G1931" s="14"/>
      <c r="H1931" s="9" t="str">
        <f aca="false">IF($A1931="","",IF(COUNTIF($A$2:$A$3001,$A1931)&gt;1,"DUPLICATE",""))</f>
        <v/>
      </c>
    </row>
    <row r="1932" customFormat="false" ht="15" hidden="false" customHeight="false" outlineLevel="0" collapsed="false">
      <c r="A1932" s="14"/>
      <c r="B1932" s="14"/>
      <c r="C1932" s="15"/>
      <c r="D1932" s="14"/>
      <c r="E1932" s="14"/>
      <c r="F1932" s="14"/>
      <c r="G1932" s="14"/>
      <c r="H1932" s="9" t="str">
        <f aca="false">IF($A1932="","",IF(COUNTIF($A$2:$A$3001,$A1932)&gt;1,"DUPLICATE",""))</f>
        <v/>
      </c>
    </row>
    <row r="1933" customFormat="false" ht="15" hidden="false" customHeight="false" outlineLevel="0" collapsed="false">
      <c r="A1933" s="14"/>
      <c r="B1933" s="14"/>
      <c r="C1933" s="15"/>
      <c r="D1933" s="14"/>
      <c r="E1933" s="14"/>
      <c r="F1933" s="14"/>
      <c r="G1933" s="14"/>
      <c r="H1933" s="9" t="str">
        <f aca="false">IF($A1933="","",IF(COUNTIF($A$2:$A$3001,$A1933)&gt;1,"DUPLICATE",""))</f>
        <v/>
      </c>
    </row>
    <row r="1934" customFormat="false" ht="15" hidden="false" customHeight="false" outlineLevel="0" collapsed="false">
      <c r="A1934" s="14"/>
      <c r="B1934" s="14"/>
      <c r="C1934" s="15"/>
      <c r="D1934" s="14"/>
      <c r="E1934" s="14"/>
      <c r="F1934" s="14"/>
      <c r="G1934" s="14"/>
      <c r="H1934" s="9" t="str">
        <f aca="false">IF($A1934="","",IF(COUNTIF($A$2:$A$3001,$A1934)&gt;1,"DUPLICATE",""))</f>
        <v/>
      </c>
    </row>
    <row r="1935" customFormat="false" ht="15" hidden="false" customHeight="false" outlineLevel="0" collapsed="false">
      <c r="A1935" s="14"/>
      <c r="B1935" s="14"/>
      <c r="C1935" s="15"/>
      <c r="D1935" s="14"/>
      <c r="E1935" s="14"/>
      <c r="F1935" s="14"/>
      <c r="G1935" s="14"/>
      <c r="H1935" s="9" t="str">
        <f aca="false">IF($A1935="","",IF(COUNTIF($A$2:$A$3001,$A1935)&gt;1,"DUPLICATE",""))</f>
        <v/>
      </c>
    </row>
    <row r="1936" customFormat="false" ht="15" hidden="false" customHeight="false" outlineLevel="0" collapsed="false">
      <c r="A1936" s="14"/>
      <c r="B1936" s="14"/>
      <c r="C1936" s="15"/>
      <c r="D1936" s="14"/>
      <c r="E1936" s="14"/>
      <c r="F1936" s="14"/>
      <c r="G1936" s="14"/>
      <c r="H1936" s="9" t="str">
        <f aca="false">IF($A1936="","",IF(COUNTIF($A$2:$A$3001,$A1936)&gt;1,"DUPLICATE",""))</f>
        <v/>
      </c>
    </row>
    <row r="1937" customFormat="false" ht="15" hidden="false" customHeight="false" outlineLevel="0" collapsed="false">
      <c r="A1937" s="14"/>
      <c r="B1937" s="14"/>
      <c r="C1937" s="15"/>
      <c r="D1937" s="14"/>
      <c r="E1937" s="14"/>
      <c r="F1937" s="14"/>
      <c r="G1937" s="14"/>
      <c r="H1937" s="9" t="str">
        <f aca="false">IF($A1937="","",IF(COUNTIF($A$2:$A$3001,$A1937)&gt;1,"DUPLICATE",""))</f>
        <v/>
      </c>
    </row>
    <row r="1938" customFormat="false" ht="15" hidden="false" customHeight="false" outlineLevel="0" collapsed="false">
      <c r="A1938" s="14"/>
      <c r="B1938" s="14"/>
      <c r="C1938" s="15"/>
      <c r="D1938" s="14"/>
      <c r="E1938" s="14"/>
      <c r="F1938" s="14"/>
      <c r="G1938" s="14"/>
      <c r="H1938" s="9" t="str">
        <f aca="false">IF($A1938="","",IF(COUNTIF($A$2:$A$3001,$A1938)&gt;1,"DUPLICATE",""))</f>
        <v/>
      </c>
    </row>
    <row r="1939" customFormat="false" ht="15" hidden="false" customHeight="false" outlineLevel="0" collapsed="false">
      <c r="A1939" s="14"/>
      <c r="B1939" s="14"/>
      <c r="C1939" s="15"/>
      <c r="D1939" s="14"/>
      <c r="E1939" s="14"/>
      <c r="F1939" s="14"/>
      <c r="G1939" s="14"/>
      <c r="H1939" s="9" t="str">
        <f aca="false">IF($A1939="","",IF(COUNTIF($A$2:$A$3001,$A1939)&gt;1,"DUPLICATE",""))</f>
        <v/>
      </c>
    </row>
    <row r="1940" customFormat="false" ht="15" hidden="false" customHeight="false" outlineLevel="0" collapsed="false">
      <c r="A1940" s="14"/>
      <c r="B1940" s="14"/>
      <c r="C1940" s="15"/>
      <c r="D1940" s="14"/>
      <c r="E1940" s="14"/>
      <c r="F1940" s="14"/>
      <c r="G1940" s="14"/>
      <c r="H1940" s="9" t="str">
        <f aca="false">IF($A1940="","",IF(COUNTIF($A$2:$A$3001,$A1940)&gt;1,"DUPLICATE",""))</f>
        <v/>
      </c>
    </row>
    <row r="1941" customFormat="false" ht="15" hidden="false" customHeight="false" outlineLevel="0" collapsed="false">
      <c r="A1941" s="14"/>
      <c r="B1941" s="14"/>
      <c r="C1941" s="15"/>
      <c r="D1941" s="14"/>
      <c r="E1941" s="14"/>
      <c r="F1941" s="14"/>
      <c r="G1941" s="14"/>
      <c r="H1941" s="9" t="str">
        <f aca="false">IF($A1941="","",IF(COUNTIF($A$2:$A$3001,$A1941)&gt;1,"DUPLICATE",""))</f>
        <v/>
      </c>
    </row>
    <row r="1942" customFormat="false" ht="15" hidden="false" customHeight="false" outlineLevel="0" collapsed="false">
      <c r="A1942" s="14"/>
      <c r="B1942" s="14"/>
      <c r="C1942" s="15"/>
      <c r="D1942" s="14"/>
      <c r="E1942" s="14"/>
      <c r="F1942" s="14"/>
      <c r="G1942" s="14"/>
      <c r="H1942" s="9" t="str">
        <f aca="false">IF($A1942="","",IF(COUNTIF($A$2:$A$3001,$A1942)&gt;1,"DUPLICATE",""))</f>
        <v/>
      </c>
    </row>
    <row r="1943" customFormat="false" ht="15" hidden="false" customHeight="false" outlineLevel="0" collapsed="false">
      <c r="A1943" s="14"/>
      <c r="B1943" s="14"/>
      <c r="C1943" s="15"/>
      <c r="D1943" s="14"/>
      <c r="E1943" s="14"/>
      <c r="F1943" s="14"/>
      <c r="G1943" s="14"/>
      <c r="H1943" s="9" t="str">
        <f aca="false">IF($A1943="","",IF(COUNTIF($A$2:$A$3001,$A1943)&gt;1,"DUPLICATE",""))</f>
        <v/>
      </c>
    </row>
    <row r="1944" customFormat="false" ht="15" hidden="false" customHeight="false" outlineLevel="0" collapsed="false">
      <c r="A1944" s="14"/>
      <c r="B1944" s="14"/>
      <c r="C1944" s="15"/>
      <c r="D1944" s="14"/>
      <c r="E1944" s="14"/>
      <c r="F1944" s="14"/>
      <c r="G1944" s="14"/>
      <c r="H1944" s="9" t="str">
        <f aca="false">IF($A1944="","",IF(COUNTIF($A$2:$A$3001,$A1944)&gt;1,"DUPLICATE",""))</f>
        <v/>
      </c>
    </row>
    <row r="1945" customFormat="false" ht="15" hidden="false" customHeight="false" outlineLevel="0" collapsed="false">
      <c r="A1945" s="14"/>
      <c r="B1945" s="14"/>
      <c r="C1945" s="15"/>
      <c r="D1945" s="14"/>
      <c r="E1945" s="14"/>
      <c r="F1945" s="14"/>
      <c r="G1945" s="14"/>
      <c r="H1945" s="9" t="str">
        <f aca="false">IF($A1945="","",IF(COUNTIF($A$2:$A$3001,$A1945)&gt;1,"DUPLICATE",""))</f>
        <v/>
      </c>
    </row>
    <row r="1946" customFormat="false" ht="15" hidden="false" customHeight="false" outlineLevel="0" collapsed="false">
      <c r="A1946" s="14"/>
      <c r="B1946" s="14"/>
      <c r="C1946" s="15"/>
      <c r="D1946" s="14"/>
      <c r="E1946" s="14"/>
      <c r="F1946" s="14"/>
      <c r="G1946" s="14"/>
      <c r="H1946" s="9" t="str">
        <f aca="false">IF($A1946="","",IF(COUNTIF($A$2:$A$3001,$A1946)&gt;1,"DUPLICATE",""))</f>
        <v/>
      </c>
    </row>
    <row r="1947" customFormat="false" ht="15" hidden="false" customHeight="false" outlineLevel="0" collapsed="false">
      <c r="A1947" s="14"/>
      <c r="B1947" s="14"/>
      <c r="C1947" s="15"/>
      <c r="D1947" s="14"/>
      <c r="E1947" s="14"/>
      <c r="F1947" s="14"/>
      <c r="G1947" s="14"/>
      <c r="H1947" s="9" t="str">
        <f aca="false">IF($A1947="","",IF(COUNTIF($A$2:$A$3001,$A1947)&gt;1,"DUPLICATE",""))</f>
        <v/>
      </c>
    </row>
    <row r="1948" customFormat="false" ht="15" hidden="false" customHeight="false" outlineLevel="0" collapsed="false">
      <c r="A1948" s="14"/>
      <c r="B1948" s="14"/>
      <c r="C1948" s="15"/>
      <c r="D1948" s="14"/>
      <c r="E1948" s="14"/>
      <c r="F1948" s="14"/>
      <c r="G1948" s="14"/>
      <c r="H1948" s="9" t="str">
        <f aca="false">IF($A1948="","",IF(COUNTIF($A$2:$A$3001,$A1948)&gt;1,"DUPLICATE",""))</f>
        <v/>
      </c>
    </row>
    <row r="1949" customFormat="false" ht="15" hidden="false" customHeight="false" outlineLevel="0" collapsed="false">
      <c r="A1949" s="14"/>
      <c r="B1949" s="14"/>
      <c r="C1949" s="15"/>
      <c r="D1949" s="14"/>
      <c r="E1949" s="14"/>
      <c r="F1949" s="14"/>
      <c r="G1949" s="14"/>
      <c r="H1949" s="9" t="str">
        <f aca="false">IF($A1949="","",IF(COUNTIF($A$2:$A$3001,$A1949)&gt;1,"DUPLICATE",""))</f>
        <v/>
      </c>
    </row>
    <row r="1950" customFormat="false" ht="15" hidden="false" customHeight="false" outlineLevel="0" collapsed="false">
      <c r="A1950" s="14"/>
      <c r="B1950" s="14"/>
      <c r="C1950" s="15"/>
      <c r="D1950" s="14"/>
      <c r="E1950" s="14"/>
      <c r="F1950" s="14"/>
      <c r="G1950" s="14"/>
      <c r="H1950" s="9" t="str">
        <f aca="false">IF($A1950="","",IF(COUNTIF($A$2:$A$3001,$A1950)&gt;1,"DUPLICATE",""))</f>
        <v/>
      </c>
    </row>
    <row r="1951" customFormat="false" ht="15" hidden="false" customHeight="false" outlineLevel="0" collapsed="false">
      <c r="A1951" s="14"/>
      <c r="B1951" s="14"/>
      <c r="C1951" s="15"/>
      <c r="D1951" s="14"/>
      <c r="E1951" s="14"/>
      <c r="F1951" s="14"/>
      <c r="G1951" s="14"/>
      <c r="H1951" s="9" t="str">
        <f aca="false">IF($A1951="","",IF(COUNTIF($A$2:$A$3001,$A1951)&gt;1,"DUPLICATE",""))</f>
        <v/>
      </c>
    </row>
    <row r="1952" customFormat="false" ht="15" hidden="false" customHeight="false" outlineLevel="0" collapsed="false">
      <c r="A1952" s="14"/>
      <c r="B1952" s="14"/>
      <c r="C1952" s="15"/>
      <c r="D1952" s="14"/>
      <c r="E1952" s="14"/>
      <c r="F1952" s="14"/>
      <c r="G1952" s="14"/>
      <c r="H1952" s="9" t="str">
        <f aca="false">IF($A1952="","",IF(COUNTIF($A$2:$A$3001,$A1952)&gt;1,"DUPLICATE",""))</f>
        <v/>
      </c>
    </row>
    <row r="1953" customFormat="false" ht="15" hidden="false" customHeight="false" outlineLevel="0" collapsed="false">
      <c r="A1953" s="14"/>
      <c r="B1953" s="14"/>
      <c r="C1953" s="15"/>
      <c r="D1953" s="14"/>
      <c r="E1953" s="14"/>
      <c r="F1953" s="14"/>
      <c r="G1953" s="14"/>
      <c r="H1953" s="9" t="str">
        <f aca="false">IF($A1953="","",IF(COUNTIF($A$2:$A$3001,$A1953)&gt;1,"DUPLICATE",""))</f>
        <v/>
      </c>
    </row>
    <row r="1954" customFormat="false" ht="15" hidden="false" customHeight="false" outlineLevel="0" collapsed="false">
      <c r="A1954" s="14"/>
      <c r="B1954" s="14"/>
      <c r="C1954" s="15"/>
      <c r="D1954" s="14"/>
      <c r="E1954" s="14"/>
      <c r="F1954" s="14"/>
      <c r="G1954" s="14"/>
      <c r="H1954" s="9" t="str">
        <f aca="false">IF($A1954="","",IF(COUNTIF($A$2:$A$3001,$A1954)&gt;1,"DUPLICATE",""))</f>
        <v/>
      </c>
    </row>
    <row r="1955" customFormat="false" ht="15" hidden="false" customHeight="false" outlineLevel="0" collapsed="false">
      <c r="A1955" s="14"/>
      <c r="B1955" s="14"/>
      <c r="C1955" s="15"/>
      <c r="D1955" s="14"/>
      <c r="E1955" s="14"/>
      <c r="F1955" s="14"/>
      <c r="G1955" s="14"/>
      <c r="H1955" s="9" t="str">
        <f aca="false">IF($A1955="","",IF(COUNTIF($A$2:$A$3001,$A1955)&gt;1,"DUPLICATE",""))</f>
        <v/>
      </c>
    </row>
    <row r="1956" customFormat="false" ht="15" hidden="false" customHeight="false" outlineLevel="0" collapsed="false">
      <c r="A1956" s="14"/>
      <c r="B1956" s="14"/>
      <c r="C1956" s="15"/>
      <c r="D1956" s="14"/>
      <c r="E1956" s="14"/>
      <c r="F1956" s="14"/>
      <c r="G1956" s="14"/>
      <c r="H1956" s="9" t="str">
        <f aca="false">IF($A1956="","",IF(COUNTIF($A$2:$A$3001,$A1956)&gt;1,"DUPLICATE",""))</f>
        <v/>
      </c>
    </row>
    <row r="1957" customFormat="false" ht="15" hidden="false" customHeight="false" outlineLevel="0" collapsed="false">
      <c r="A1957" s="14"/>
      <c r="B1957" s="14"/>
      <c r="C1957" s="15"/>
      <c r="D1957" s="14"/>
      <c r="E1957" s="14"/>
      <c r="F1957" s="14"/>
      <c r="G1957" s="14"/>
      <c r="H1957" s="9" t="str">
        <f aca="false">IF($A1957="","",IF(COUNTIF($A$2:$A$3001,$A1957)&gt;1,"DUPLICATE",""))</f>
        <v/>
      </c>
    </row>
    <row r="1958" customFormat="false" ht="15" hidden="false" customHeight="false" outlineLevel="0" collapsed="false">
      <c r="A1958" s="14"/>
      <c r="B1958" s="14"/>
      <c r="C1958" s="15"/>
      <c r="D1958" s="14"/>
      <c r="E1958" s="14"/>
      <c r="F1958" s="14"/>
      <c r="G1958" s="14"/>
      <c r="H1958" s="9" t="str">
        <f aca="false">IF($A1958="","",IF(COUNTIF($A$2:$A$3001,$A1958)&gt;1,"DUPLICATE",""))</f>
        <v/>
      </c>
    </row>
    <row r="1959" customFormat="false" ht="15" hidden="false" customHeight="false" outlineLevel="0" collapsed="false">
      <c r="A1959" s="14"/>
      <c r="B1959" s="14"/>
      <c r="C1959" s="15"/>
      <c r="D1959" s="14"/>
      <c r="E1959" s="14"/>
      <c r="F1959" s="14"/>
      <c r="G1959" s="14"/>
      <c r="H1959" s="9" t="str">
        <f aca="false">IF($A1959="","",IF(COUNTIF($A$2:$A$3001,$A1959)&gt;1,"DUPLICATE",""))</f>
        <v/>
      </c>
    </row>
    <row r="1960" customFormat="false" ht="15" hidden="false" customHeight="false" outlineLevel="0" collapsed="false">
      <c r="A1960" s="14"/>
      <c r="B1960" s="14"/>
      <c r="C1960" s="15"/>
      <c r="D1960" s="14"/>
      <c r="E1960" s="14"/>
      <c r="F1960" s="14"/>
      <c r="G1960" s="14"/>
      <c r="H1960" s="9" t="str">
        <f aca="false">IF($A1960="","",IF(COUNTIF($A$2:$A$3001,$A1960)&gt;1,"DUPLICATE",""))</f>
        <v/>
      </c>
    </row>
    <row r="1961" customFormat="false" ht="15" hidden="false" customHeight="false" outlineLevel="0" collapsed="false">
      <c r="A1961" s="14"/>
      <c r="B1961" s="14"/>
      <c r="C1961" s="15"/>
      <c r="D1961" s="14"/>
      <c r="E1961" s="14"/>
      <c r="F1961" s="14"/>
      <c r="G1961" s="14"/>
      <c r="H1961" s="9" t="str">
        <f aca="false">IF($A1961="","",IF(COUNTIF($A$2:$A$3001,$A1961)&gt;1,"DUPLICATE",""))</f>
        <v/>
      </c>
    </row>
    <row r="1962" customFormat="false" ht="15" hidden="false" customHeight="false" outlineLevel="0" collapsed="false">
      <c r="A1962" s="14"/>
      <c r="B1962" s="14"/>
      <c r="C1962" s="15"/>
      <c r="D1962" s="14"/>
      <c r="E1962" s="14"/>
      <c r="F1962" s="14"/>
      <c r="G1962" s="14"/>
      <c r="H1962" s="9" t="str">
        <f aca="false">IF($A1962="","",IF(COUNTIF($A$2:$A$3001,$A1962)&gt;1,"DUPLICATE",""))</f>
        <v/>
      </c>
    </row>
    <row r="1963" customFormat="false" ht="15" hidden="false" customHeight="false" outlineLevel="0" collapsed="false">
      <c r="A1963" s="14"/>
      <c r="B1963" s="14"/>
      <c r="C1963" s="15"/>
      <c r="D1963" s="14"/>
      <c r="E1963" s="14"/>
      <c r="F1963" s="14"/>
      <c r="G1963" s="14"/>
      <c r="H1963" s="9" t="str">
        <f aca="false">IF($A1963="","",IF(COUNTIF($A$2:$A$3001,$A1963)&gt;1,"DUPLICATE",""))</f>
        <v/>
      </c>
    </row>
    <row r="1964" customFormat="false" ht="15" hidden="false" customHeight="false" outlineLevel="0" collapsed="false">
      <c r="A1964" s="14"/>
      <c r="B1964" s="14"/>
      <c r="C1964" s="15"/>
      <c r="D1964" s="14"/>
      <c r="E1964" s="14"/>
      <c r="F1964" s="14"/>
      <c r="G1964" s="14"/>
      <c r="H1964" s="9" t="str">
        <f aca="false">IF($A1964="","",IF(COUNTIF($A$2:$A$3001,$A1964)&gt;1,"DUPLICATE",""))</f>
        <v/>
      </c>
    </row>
    <row r="1965" customFormat="false" ht="15" hidden="false" customHeight="false" outlineLevel="0" collapsed="false">
      <c r="A1965" s="14"/>
      <c r="B1965" s="14"/>
      <c r="C1965" s="15"/>
      <c r="D1965" s="14"/>
      <c r="E1965" s="14"/>
      <c r="F1965" s="14"/>
      <c r="G1965" s="14"/>
      <c r="H1965" s="9" t="str">
        <f aca="false">IF($A1965="","",IF(COUNTIF($A$2:$A$3001,$A1965)&gt;1,"DUPLICATE",""))</f>
        <v/>
      </c>
    </row>
    <row r="1966" customFormat="false" ht="15" hidden="false" customHeight="false" outlineLevel="0" collapsed="false">
      <c r="A1966" s="14"/>
      <c r="B1966" s="14"/>
      <c r="C1966" s="15"/>
      <c r="D1966" s="14"/>
      <c r="E1966" s="14"/>
      <c r="F1966" s="14"/>
      <c r="G1966" s="14"/>
      <c r="H1966" s="9" t="str">
        <f aca="false">IF($A1966="","",IF(COUNTIF($A$2:$A$3001,$A1966)&gt;1,"DUPLICATE",""))</f>
        <v/>
      </c>
    </row>
    <row r="1967" customFormat="false" ht="15" hidden="false" customHeight="false" outlineLevel="0" collapsed="false">
      <c r="A1967" s="14"/>
      <c r="B1967" s="14"/>
      <c r="C1967" s="15"/>
      <c r="D1967" s="14"/>
      <c r="E1967" s="14"/>
      <c r="F1967" s="14"/>
      <c r="G1967" s="14"/>
      <c r="H1967" s="9" t="str">
        <f aca="false">IF($A1967="","",IF(COUNTIF($A$2:$A$3001,$A1967)&gt;1,"DUPLICATE",""))</f>
        <v/>
      </c>
    </row>
    <row r="1968" customFormat="false" ht="15" hidden="false" customHeight="false" outlineLevel="0" collapsed="false">
      <c r="A1968" s="14"/>
      <c r="B1968" s="14"/>
      <c r="C1968" s="15"/>
      <c r="D1968" s="14"/>
      <c r="E1968" s="14"/>
      <c r="F1968" s="14"/>
      <c r="G1968" s="14"/>
      <c r="H1968" s="9" t="str">
        <f aca="false">IF($A1968="","",IF(COUNTIF($A$2:$A$3001,$A1968)&gt;1,"DUPLICATE",""))</f>
        <v/>
      </c>
    </row>
    <row r="1969" customFormat="false" ht="15" hidden="false" customHeight="false" outlineLevel="0" collapsed="false">
      <c r="A1969" s="14"/>
      <c r="B1969" s="14"/>
      <c r="C1969" s="15"/>
      <c r="D1969" s="14"/>
      <c r="E1969" s="14"/>
      <c r="F1969" s="14"/>
      <c r="G1969" s="14"/>
      <c r="H1969" s="9" t="str">
        <f aca="false">IF($A1969="","",IF(COUNTIF($A$2:$A$3001,$A1969)&gt;1,"DUPLICATE",""))</f>
        <v/>
      </c>
    </row>
    <row r="1970" customFormat="false" ht="15" hidden="false" customHeight="false" outlineLevel="0" collapsed="false">
      <c r="A1970" s="14"/>
      <c r="B1970" s="14"/>
      <c r="C1970" s="15"/>
      <c r="D1970" s="14"/>
      <c r="E1970" s="14"/>
      <c r="F1970" s="14"/>
      <c r="G1970" s="14"/>
      <c r="H1970" s="9" t="str">
        <f aca="false">IF($A1970="","",IF(COUNTIF($A$2:$A$3001,$A1970)&gt;1,"DUPLICATE",""))</f>
        <v/>
      </c>
    </row>
    <row r="1971" customFormat="false" ht="15" hidden="false" customHeight="false" outlineLevel="0" collapsed="false">
      <c r="A1971" s="14"/>
      <c r="B1971" s="14"/>
      <c r="C1971" s="15"/>
      <c r="D1971" s="14"/>
      <c r="E1971" s="14"/>
      <c r="F1971" s="14"/>
      <c r="G1971" s="14"/>
      <c r="H1971" s="9" t="str">
        <f aca="false">IF($A1971="","",IF(COUNTIF($A$2:$A$3001,$A1971)&gt;1,"DUPLICATE",""))</f>
        <v/>
      </c>
    </row>
    <row r="1972" customFormat="false" ht="15" hidden="false" customHeight="false" outlineLevel="0" collapsed="false">
      <c r="A1972" s="14"/>
      <c r="B1972" s="14"/>
      <c r="C1972" s="15"/>
      <c r="D1972" s="14"/>
      <c r="E1972" s="14"/>
      <c r="F1972" s="14"/>
      <c r="G1972" s="14"/>
      <c r="H1972" s="9" t="str">
        <f aca="false">IF($A1972="","",IF(COUNTIF($A$2:$A$3001,$A1972)&gt;1,"DUPLICATE",""))</f>
        <v/>
      </c>
    </row>
    <row r="1973" customFormat="false" ht="15" hidden="false" customHeight="false" outlineLevel="0" collapsed="false">
      <c r="A1973" s="14"/>
      <c r="B1973" s="14"/>
      <c r="C1973" s="15"/>
      <c r="D1973" s="14"/>
      <c r="E1973" s="14"/>
      <c r="F1973" s="14"/>
      <c r="G1973" s="14"/>
      <c r="H1973" s="9" t="str">
        <f aca="false">IF($A1973="","",IF(COUNTIF($A$2:$A$3001,$A1973)&gt;1,"DUPLICATE",""))</f>
        <v/>
      </c>
    </row>
    <row r="1974" customFormat="false" ht="15" hidden="false" customHeight="false" outlineLevel="0" collapsed="false">
      <c r="A1974" s="14"/>
      <c r="B1974" s="14"/>
      <c r="C1974" s="15"/>
      <c r="D1974" s="14"/>
      <c r="E1974" s="14"/>
      <c r="F1974" s="14"/>
      <c r="G1974" s="14"/>
      <c r="H1974" s="9" t="str">
        <f aca="false">IF($A1974="","",IF(COUNTIF($A$2:$A$3001,$A1974)&gt;1,"DUPLICATE",""))</f>
        <v/>
      </c>
    </row>
    <row r="1975" customFormat="false" ht="15" hidden="false" customHeight="false" outlineLevel="0" collapsed="false">
      <c r="A1975" s="14"/>
      <c r="B1975" s="14"/>
      <c r="C1975" s="15"/>
      <c r="D1975" s="14"/>
      <c r="E1975" s="14"/>
      <c r="F1975" s="14"/>
      <c r="G1975" s="14"/>
      <c r="H1975" s="9" t="str">
        <f aca="false">IF($A1975="","",IF(COUNTIF($A$2:$A$3001,$A1975)&gt;1,"DUPLICATE",""))</f>
        <v/>
      </c>
    </row>
    <row r="1976" customFormat="false" ht="15" hidden="false" customHeight="false" outlineLevel="0" collapsed="false">
      <c r="A1976" s="14"/>
      <c r="B1976" s="14"/>
      <c r="C1976" s="15"/>
      <c r="D1976" s="14"/>
      <c r="E1976" s="14"/>
      <c r="F1976" s="14"/>
      <c r="G1976" s="14"/>
      <c r="H1976" s="9" t="str">
        <f aca="false">IF($A1976="","",IF(COUNTIF($A$2:$A$3001,$A1976)&gt;1,"DUPLICATE",""))</f>
        <v/>
      </c>
    </row>
    <row r="1977" customFormat="false" ht="15" hidden="false" customHeight="false" outlineLevel="0" collapsed="false">
      <c r="A1977" s="14"/>
      <c r="B1977" s="14"/>
      <c r="C1977" s="15"/>
      <c r="D1977" s="14"/>
      <c r="E1977" s="14"/>
      <c r="F1977" s="14"/>
      <c r="G1977" s="14"/>
      <c r="H1977" s="9" t="str">
        <f aca="false">IF($A1977="","",IF(COUNTIF($A$2:$A$3001,$A1977)&gt;1,"DUPLICATE",""))</f>
        <v/>
      </c>
    </row>
    <row r="1978" customFormat="false" ht="15" hidden="false" customHeight="false" outlineLevel="0" collapsed="false">
      <c r="A1978" s="14"/>
      <c r="B1978" s="14"/>
      <c r="C1978" s="15"/>
      <c r="D1978" s="14"/>
      <c r="E1978" s="14"/>
      <c r="F1978" s="14"/>
      <c r="G1978" s="14"/>
      <c r="H1978" s="9" t="str">
        <f aca="false">IF($A1978="","",IF(COUNTIF($A$2:$A$3001,$A1978)&gt;1,"DUPLICATE",""))</f>
        <v/>
      </c>
    </row>
    <row r="1979" customFormat="false" ht="15" hidden="false" customHeight="false" outlineLevel="0" collapsed="false">
      <c r="A1979" s="14"/>
      <c r="B1979" s="14"/>
      <c r="C1979" s="15"/>
      <c r="D1979" s="14"/>
      <c r="E1979" s="14"/>
      <c r="F1979" s="14"/>
      <c r="G1979" s="14"/>
      <c r="H1979" s="9" t="str">
        <f aca="false">IF($A1979="","",IF(COUNTIF($A$2:$A$3001,$A1979)&gt;1,"DUPLICATE",""))</f>
        <v/>
      </c>
    </row>
    <row r="1980" customFormat="false" ht="15" hidden="false" customHeight="false" outlineLevel="0" collapsed="false">
      <c r="A1980" s="14"/>
      <c r="B1980" s="14"/>
      <c r="C1980" s="15"/>
      <c r="D1980" s="14"/>
      <c r="E1980" s="14"/>
      <c r="F1980" s="14"/>
      <c r="G1980" s="14"/>
      <c r="H1980" s="9" t="str">
        <f aca="false">IF($A1980="","",IF(COUNTIF($A$2:$A$3001,$A1980)&gt;1,"DUPLICATE",""))</f>
        <v/>
      </c>
    </row>
    <row r="1981" customFormat="false" ht="15" hidden="false" customHeight="false" outlineLevel="0" collapsed="false">
      <c r="A1981" s="14"/>
      <c r="B1981" s="14"/>
      <c r="C1981" s="15"/>
      <c r="D1981" s="14"/>
      <c r="E1981" s="14"/>
      <c r="F1981" s="14"/>
      <c r="G1981" s="14"/>
      <c r="H1981" s="9" t="str">
        <f aca="false">IF($A1981="","",IF(COUNTIF($A$2:$A$3001,$A1981)&gt;1,"DUPLICATE",""))</f>
        <v/>
      </c>
    </row>
    <row r="1982" customFormat="false" ht="15" hidden="false" customHeight="false" outlineLevel="0" collapsed="false">
      <c r="A1982" s="14"/>
      <c r="B1982" s="14"/>
      <c r="C1982" s="15"/>
      <c r="D1982" s="14"/>
      <c r="E1982" s="14"/>
      <c r="F1982" s="14"/>
      <c r="G1982" s="14"/>
      <c r="H1982" s="9" t="str">
        <f aca="false">IF($A1982="","",IF(COUNTIF($A$2:$A$3001,$A1982)&gt;1,"DUPLICATE",""))</f>
        <v/>
      </c>
    </row>
    <row r="1983" customFormat="false" ht="15" hidden="false" customHeight="false" outlineLevel="0" collapsed="false">
      <c r="A1983" s="14"/>
      <c r="B1983" s="14"/>
      <c r="C1983" s="15"/>
      <c r="D1983" s="14"/>
      <c r="E1983" s="14"/>
      <c r="F1983" s="14"/>
      <c r="G1983" s="14"/>
      <c r="H1983" s="9" t="str">
        <f aca="false">IF($A1983="","",IF(COUNTIF($A$2:$A$3001,$A1983)&gt;1,"DUPLICATE",""))</f>
        <v/>
      </c>
    </row>
    <row r="1984" customFormat="false" ht="15" hidden="false" customHeight="false" outlineLevel="0" collapsed="false">
      <c r="A1984" s="14"/>
      <c r="B1984" s="14"/>
      <c r="C1984" s="15"/>
      <c r="D1984" s="14"/>
      <c r="E1984" s="14"/>
      <c r="F1984" s="14"/>
      <c r="G1984" s="14"/>
      <c r="H1984" s="9" t="str">
        <f aca="false">IF($A1984="","",IF(COUNTIF($A$2:$A$3001,$A1984)&gt;1,"DUPLICATE",""))</f>
        <v/>
      </c>
    </row>
    <row r="1985" customFormat="false" ht="15" hidden="false" customHeight="false" outlineLevel="0" collapsed="false">
      <c r="A1985" s="14"/>
      <c r="B1985" s="14"/>
      <c r="C1985" s="15"/>
      <c r="D1985" s="14"/>
      <c r="E1985" s="14"/>
      <c r="F1985" s="14"/>
      <c r="G1985" s="14"/>
      <c r="H1985" s="9" t="str">
        <f aca="false">IF($A1985="","",IF(COUNTIF($A$2:$A$3001,$A1985)&gt;1,"DUPLICATE",""))</f>
        <v/>
      </c>
    </row>
    <row r="1986" customFormat="false" ht="15" hidden="false" customHeight="false" outlineLevel="0" collapsed="false">
      <c r="A1986" s="14"/>
      <c r="B1986" s="14"/>
      <c r="C1986" s="15"/>
      <c r="D1986" s="14"/>
      <c r="E1986" s="14"/>
      <c r="F1986" s="14"/>
      <c r="G1986" s="14"/>
      <c r="H1986" s="9" t="str">
        <f aca="false">IF($A1986="","",IF(COUNTIF($A$2:$A$3001,$A1986)&gt;1,"DUPLICATE",""))</f>
        <v/>
      </c>
    </row>
    <row r="1987" customFormat="false" ht="15" hidden="false" customHeight="false" outlineLevel="0" collapsed="false">
      <c r="A1987" s="14"/>
      <c r="B1987" s="14"/>
      <c r="C1987" s="15"/>
      <c r="D1987" s="14"/>
      <c r="E1987" s="14"/>
      <c r="F1987" s="14"/>
      <c r="G1987" s="14"/>
      <c r="H1987" s="9" t="str">
        <f aca="false">IF($A1987="","",IF(COUNTIF($A$2:$A$3001,$A1987)&gt;1,"DUPLICATE",""))</f>
        <v/>
      </c>
    </row>
    <row r="1988" customFormat="false" ht="15" hidden="false" customHeight="false" outlineLevel="0" collapsed="false">
      <c r="A1988" s="14"/>
      <c r="B1988" s="14"/>
      <c r="C1988" s="15"/>
      <c r="D1988" s="14"/>
      <c r="E1988" s="14"/>
      <c r="F1988" s="14"/>
      <c r="G1988" s="14"/>
      <c r="H1988" s="9" t="str">
        <f aca="false">IF($A1988="","",IF(COUNTIF($A$2:$A$3001,$A1988)&gt;1,"DUPLICATE",""))</f>
        <v/>
      </c>
    </row>
    <row r="1989" customFormat="false" ht="15" hidden="false" customHeight="false" outlineLevel="0" collapsed="false">
      <c r="A1989" s="14"/>
      <c r="B1989" s="14"/>
      <c r="C1989" s="15"/>
      <c r="D1989" s="14"/>
      <c r="E1989" s="14"/>
      <c r="F1989" s="14"/>
      <c r="G1989" s="14"/>
      <c r="H1989" s="9" t="str">
        <f aca="false">IF($A1989="","",IF(COUNTIF($A$2:$A$3001,$A1989)&gt;1,"DUPLICATE",""))</f>
        <v/>
      </c>
    </row>
    <row r="1990" customFormat="false" ht="15" hidden="false" customHeight="false" outlineLevel="0" collapsed="false">
      <c r="A1990" s="14"/>
      <c r="B1990" s="14"/>
      <c r="C1990" s="15"/>
      <c r="D1990" s="14"/>
      <c r="E1990" s="14"/>
      <c r="F1990" s="14"/>
      <c r="G1990" s="14"/>
      <c r="H1990" s="9" t="str">
        <f aca="false">IF($A1990="","",IF(COUNTIF($A$2:$A$3001,$A1990)&gt;1,"DUPLICATE",""))</f>
        <v/>
      </c>
    </row>
    <row r="1991" customFormat="false" ht="15" hidden="false" customHeight="false" outlineLevel="0" collapsed="false">
      <c r="A1991" s="14"/>
      <c r="B1991" s="14"/>
      <c r="C1991" s="15"/>
      <c r="D1991" s="14"/>
      <c r="E1991" s="14"/>
      <c r="F1991" s="14"/>
      <c r="G1991" s="14"/>
      <c r="H1991" s="9" t="str">
        <f aca="false">IF($A1991="","",IF(COUNTIF($A$2:$A$3001,$A1991)&gt;1,"DUPLICATE",""))</f>
        <v/>
      </c>
    </row>
    <row r="1992" customFormat="false" ht="15" hidden="false" customHeight="false" outlineLevel="0" collapsed="false">
      <c r="A1992" s="14"/>
      <c r="B1992" s="14"/>
      <c r="C1992" s="15"/>
      <c r="D1992" s="14"/>
      <c r="E1992" s="14"/>
      <c r="F1992" s="14"/>
      <c r="G1992" s="14"/>
      <c r="H1992" s="9" t="str">
        <f aca="false">IF($A1992="","",IF(COUNTIF($A$2:$A$3001,$A1992)&gt;1,"DUPLICATE",""))</f>
        <v/>
      </c>
    </row>
    <row r="1993" customFormat="false" ht="15" hidden="false" customHeight="false" outlineLevel="0" collapsed="false">
      <c r="A1993" s="14"/>
      <c r="B1993" s="14"/>
      <c r="C1993" s="15"/>
      <c r="D1993" s="14"/>
      <c r="E1993" s="14"/>
      <c r="F1993" s="14"/>
      <c r="G1993" s="14"/>
      <c r="H1993" s="9" t="str">
        <f aca="false">IF($A1993="","",IF(COUNTIF($A$2:$A$3001,$A1993)&gt;1,"DUPLICATE",""))</f>
        <v/>
      </c>
    </row>
    <row r="1994" customFormat="false" ht="15" hidden="false" customHeight="false" outlineLevel="0" collapsed="false">
      <c r="A1994" s="14"/>
      <c r="B1994" s="14"/>
      <c r="C1994" s="15"/>
      <c r="D1994" s="14"/>
      <c r="E1994" s="14"/>
      <c r="F1994" s="14"/>
      <c r="G1994" s="14"/>
      <c r="H1994" s="9" t="str">
        <f aca="false">IF($A1994="","",IF(COUNTIF($A$2:$A$3001,$A1994)&gt;1,"DUPLICATE",""))</f>
        <v/>
      </c>
    </row>
    <row r="1995" customFormat="false" ht="15" hidden="false" customHeight="false" outlineLevel="0" collapsed="false">
      <c r="A1995" s="14"/>
      <c r="B1995" s="14"/>
      <c r="C1995" s="15"/>
      <c r="D1995" s="14"/>
      <c r="E1995" s="14"/>
      <c r="F1995" s="14"/>
      <c r="G1995" s="14"/>
      <c r="H1995" s="9" t="str">
        <f aca="false">IF($A1995="","",IF(COUNTIF($A$2:$A$3001,$A1995)&gt;1,"DUPLICATE",""))</f>
        <v/>
      </c>
    </row>
    <row r="1996" customFormat="false" ht="15" hidden="false" customHeight="false" outlineLevel="0" collapsed="false">
      <c r="A1996" s="14"/>
      <c r="B1996" s="14"/>
      <c r="C1996" s="15"/>
      <c r="D1996" s="14"/>
      <c r="E1996" s="14"/>
      <c r="F1996" s="14"/>
      <c r="G1996" s="14"/>
      <c r="H1996" s="9" t="str">
        <f aca="false">IF($A1996="","",IF(COUNTIF($A$2:$A$3001,$A1996)&gt;1,"DUPLICATE",""))</f>
        <v/>
      </c>
    </row>
    <row r="1997" customFormat="false" ht="15" hidden="false" customHeight="false" outlineLevel="0" collapsed="false">
      <c r="A1997" s="14"/>
      <c r="B1997" s="14"/>
      <c r="C1997" s="15"/>
      <c r="D1997" s="14"/>
      <c r="E1997" s="14"/>
      <c r="F1997" s="14"/>
      <c r="G1997" s="14"/>
      <c r="H1997" s="9" t="str">
        <f aca="false">IF($A1997="","",IF(COUNTIF($A$2:$A$3001,$A1997)&gt;1,"DUPLICATE",""))</f>
        <v/>
      </c>
    </row>
    <row r="1998" customFormat="false" ht="15" hidden="false" customHeight="false" outlineLevel="0" collapsed="false">
      <c r="A1998" s="14"/>
      <c r="B1998" s="14"/>
      <c r="C1998" s="15"/>
      <c r="D1998" s="14"/>
      <c r="E1998" s="14"/>
      <c r="F1998" s="14"/>
      <c r="G1998" s="14"/>
      <c r="H1998" s="9" t="str">
        <f aca="false">IF($A1998="","",IF(COUNTIF($A$2:$A$3001,$A1998)&gt;1,"DUPLICATE",""))</f>
        <v/>
      </c>
    </row>
    <row r="1999" customFormat="false" ht="15" hidden="false" customHeight="false" outlineLevel="0" collapsed="false">
      <c r="A1999" s="14"/>
      <c r="B1999" s="14"/>
      <c r="C1999" s="15"/>
      <c r="D1999" s="14"/>
      <c r="E1999" s="14"/>
      <c r="F1999" s="14"/>
      <c r="G1999" s="14"/>
      <c r="H1999" s="9" t="str">
        <f aca="false">IF($A1999="","",IF(COUNTIF($A$2:$A$3001,$A1999)&gt;1,"DUPLICATE",""))</f>
        <v/>
      </c>
    </row>
    <row r="2000" customFormat="false" ht="15" hidden="false" customHeight="false" outlineLevel="0" collapsed="false">
      <c r="A2000" s="14"/>
      <c r="B2000" s="14"/>
      <c r="C2000" s="15"/>
      <c r="D2000" s="14"/>
      <c r="E2000" s="14"/>
      <c r="F2000" s="14"/>
      <c r="G2000" s="14"/>
      <c r="H2000" s="9" t="str">
        <f aca="false">IF($A2000="","",IF(COUNTIF($A$2:$A$3001,$A2000)&gt;1,"DUPLICATE",""))</f>
        <v/>
      </c>
    </row>
    <row r="2001" customFormat="false" ht="15" hidden="false" customHeight="false" outlineLevel="0" collapsed="false">
      <c r="A2001" s="14"/>
      <c r="B2001" s="14"/>
      <c r="C2001" s="15"/>
      <c r="D2001" s="14"/>
      <c r="E2001" s="14"/>
      <c r="F2001" s="14"/>
      <c r="G2001" s="14"/>
      <c r="H2001" s="9" t="str">
        <f aca="false">IF($A2001="","",IF(COUNTIF($A$2:$A$3001,$A2001)&gt;1,"DUPLICATE",""))</f>
        <v/>
      </c>
    </row>
    <row r="2002" customFormat="false" ht="15" hidden="false" customHeight="false" outlineLevel="0" collapsed="false">
      <c r="A2002" s="14"/>
      <c r="B2002" s="14"/>
      <c r="C2002" s="15"/>
      <c r="D2002" s="14"/>
      <c r="E2002" s="14"/>
      <c r="F2002" s="14"/>
      <c r="G2002" s="14"/>
      <c r="H2002" s="9" t="str">
        <f aca="false">IF($A2002="","",IF(COUNTIF($A$2:$A$3001,$A2002)&gt;1,"DUPLICATE",""))</f>
        <v/>
      </c>
    </row>
    <row r="2003" customFormat="false" ht="15" hidden="false" customHeight="false" outlineLevel="0" collapsed="false">
      <c r="A2003" s="14"/>
      <c r="B2003" s="14"/>
      <c r="C2003" s="15"/>
      <c r="D2003" s="14"/>
      <c r="E2003" s="14"/>
      <c r="F2003" s="14"/>
      <c r="G2003" s="14"/>
      <c r="H2003" s="9" t="str">
        <f aca="false">IF($A2003="","",IF(COUNTIF($A$2:$A$3001,$A2003)&gt;1,"DUPLICATE",""))</f>
        <v/>
      </c>
    </row>
    <row r="2004" customFormat="false" ht="15" hidden="false" customHeight="false" outlineLevel="0" collapsed="false">
      <c r="A2004" s="14"/>
      <c r="B2004" s="14"/>
      <c r="C2004" s="15"/>
      <c r="D2004" s="14"/>
      <c r="E2004" s="14"/>
      <c r="F2004" s="14"/>
      <c r="G2004" s="14"/>
      <c r="H2004" s="9" t="str">
        <f aca="false">IF($A2004="","",IF(COUNTIF($A$2:$A$3001,$A2004)&gt;1,"DUPLICATE",""))</f>
        <v/>
      </c>
    </row>
    <row r="2005" customFormat="false" ht="15" hidden="false" customHeight="false" outlineLevel="0" collapsed="false">
      <c r="A2005" s="14"/>
      <c r="B2005" s="14"/>
      <c r="C2005" s="15"/>
      <c r="D2005" s="14"/>
      <c r="E2005" s="14"/>
      <c r="F2005" s="14"/>
      <c r="G2005" s="14"/>
      <c r="H2005" s="9" t="str">
        <f aca="false">IF($A2005="","",IF(COUNTIF($A$2:$A$3001,$A2005)&gt;1,"DUPLICATE",""))</f>
        <v/>
      </c>
    </row>
    <row r="2006" customFormat="false" ht="15" hidden="false" customHeight="false" outlineLevel="0" collapsed="false">
      <c r="A2006" s="14"/>
      <c r="B2006" s="14"/>
      <c r="C2006" s="15"/>
      <c r="D2006" s="14"/>
      <c r="E2006" s="14"/>
      <c r="F2006" s="14"/>
      <c r="G2006" s="14"/>
      <c r="H2006" s="9" t="str">
        <f aca="false">IF($A2006="","",IF(COUNTIF($A$2:$A$3001,$A2006)&gt;1,"DUPLICATE",""))</f>
        <v/>
      </c>
    </row>
    <row r="2007" customFormat="false" ht="15" hidden="false" customHeight="false" outlineLevel="0" collapsed="false">
      <c r="A2007" s="14"/>
      <c r="B2007" s="14"/>
      <c r="C2007" s="15"/>
      <c r="D2007" s="14"/>
      <c r="E2007" s="14"/>
      <c r="F2007" s="14"/>
      <c r="G2007" s="14"/>
      <c r="H2007" s="9" t="str">
        <f aca="false">IF($A2007="","",IF(COUNTIF($A$2:$A$3001,$A2007)&gt;1,"DUPLICATE",""))</f>
        <v/>
      </c>
    </row>
    <row r="2008" customFormat="false" ht="15" hidden="false" customHeight="false" outlineLevel="0" collapsed="false">
      <c r="A2008" s="14"/>
      <c r="B2008" s="14"/>
      <c r="C2008" s="15"/>
      <c r="D2008" s="14"/>
      <c r="E2008" s="14"/>
      <c r="F2008" s="14"/>
      <c r="G2008" s="14"/>
      <c r="H2008" s="9" t="str">
        <f aca="false">IF($A2008="","",IF(COUNTIF($A$2:$A$3001,$A2008)&gt;1,"DUPLICATE",""))</f>
        <v/>
      </c>
    </row>
    <row r="2009" customFormat="false" ht="15" hidden="false" customHeight="false" outlineLevel="0" collapsed="false">
      <c r="A2009" s="14"/>
      <c r="B2009" s="14"/>
      <c r="C2009" s="15"/>
      <c r="D2009" s="14"/>
      <c r="E2009" s="14"/>
      <c r="F2009" s="14"/>
      <c r="G2009" s="14"/>
      <c r="H2009" s="9" t="str">
        <f aca="false">IF($A2009="","",IF(COUNTIF($A$2:$A$3001,$A2009)&gt;1,"DUPLICATE",""))</f>
        <v/>
      </c>
    </row>
    <row r="2010" customFormat="false" ht="15" hidden="false" customHeight="false" outlineLevel="0" collapsed="false">
      <c r="A2010" s="14"/>
      <c r="B2010" s="14"/>
      <c r="C2010" s="15"/>
      <c r="D2010" s="14"/>
      <c r="E2010" s="14"/>
      <c r="F2010" s="14"/>
      <c r="G2010" s="14"/>
      <c r="H2010" s="9" t="str">
        <f aca="false">IF($A2010="","",IF(COUNTIF($A$2:$A$3001,$A2010)&gt;1,"DUPLICATE",""))</f>
        <v/>
      </c>
    </row>
    <row r="2011" customFormat="false" ht="15" hidden="false" customHeight="false" outlineLevel="0" collapsed="false">
      <c r="A2011" s="14"/>
      <c r="B2011" s="14"/>
      <c r="C2011" s="15"/>
      <c r="D2011" s="14"/>
      <c r="E2011" s="14"/>
      <c r="F2011" s="14"/>
      <c r="G2011" s="14"/>
      <c r="H2011" s="9" t="str">
        <f aca="false">IF($A2011="","",IF(COUNTIF($A$2:$A$3001,$A2011)&gt;1,"DUPLICATE",""))</f>
        <v/>
      </c>
    </row>
    <row r="2012" customFormat="false" ht="15" hidden="false" customHeight="false" outlineLevel="0" collapsed="false">
      <c r="A2012" s="14"/>
      <c r="B2012" s="14"/>
      <c r="C2012" s="15"/>
      <c r="D2012" s="14"/>
      <c r="E2012" s="14"/>
      <c r="F2012" s="14"/>
      <c r="G2012" s="14"/>
      <c r="H2012" s="9" t="str">
        <f aca="false">IF($A2012="","",IF(COUNTIF($A$2:$A$3001,$A2012)&gt;1,"DUPLICATE",""))</f>
        <v/>
      </c>
    </row>
    <row r="2013" customFormat="false" ht="15" hidden="false" customHeight="false" outlineLevel="0" collapsed="false">
      <c r="A2013" s="14"/>
      <c r="B2013" s="14"/>
      <c r="C2013" s="15"/>
      <c r="D2013" s="14"/>
      <c r="E2013" s="14"/>
      <c r="F2013" s="14"/>
      <c r="G2013" s="14"/>
      <c r="H2013" s="9" t="str">
        <f aca="false">IF($A2013="","",IF(COUNTIF($A$2:$A$3001,$A2013)&gt;1,"DUPLICATE",""))</f>
        <v/>
      </c>
    </row>
    <row r="2014" customFormat="false" ht="15" hidden="false" customHeight="false" outlineLevel="0" collapsed="false">
      <c r="A2014" s="14"/>
      <c r="B2014" s="14"/>
      <c r="C2014" s="15"/>
      <c r="D2014" s="14"/>
      <c r="E2014" s="14"/>
      <c r="F2014" s="14"/>
      <c r="G2014" s="14"/>
      <c r="H2014" s="9" t="str">
        <f aca="false">IF($A2014="","",IF(COUNTIF($A$2:$A$3001,$A2014)&gt;1,"DUPLICATE",""))</f>
        <v/>
      </c>
    </row>
    <row r="2015" customFormat="false" ht="15" hidden="false" customHeight="false" outlineLevel="0" collapsed="false">
      <c r="A2015" s="14"/>
      <c r="B2015" s="14"/>
      <c r="C2015" s="15"/>
      <c r="D2015" s="14"/>
      <c r="E2015" s="14"/>
      <c r="F2015" s="14"/>
      <c r="G2015" s="14"/>
      <c r="H2015" s="9" t="str">
        <f aca="false">IF($A2015="","",IF(COUNTIF($A$2:$A$3001,$A2015)&gt;1,"DUPLICATE",""))</f>
        <v/>
      </c>
    </row>
    <row r="2016" customFormat="false" ht="15" hidden="false" customHeight="false" outlineLevel="0" collapsed="false">
      <c r="A2016" s="14"/>
      <c r="B2016" s="14"/>
      <c r="C2016" s="15"/>
      <c r="D2016" s="14"/>
      <c r="E2016" s="14"/>
      <c r="F2016" s="14"/>
      <c r="G2016" s="14"/>
      <c r="H2016" s="9" t="str">
        <f aca="false">IF($A2016="","",IF(COUNTIF($A$2:$A$3001,$A2016)&gt;1,"DUPLICATE",""))</f>
        <v/>
      </c>
    </row>
    <row r="2017" customFormat="false" ht="15" hidden="false" customHeight="false" outlineLevel="0" collapsed="false">
      <c r="A2017" s="14"/>
      <c r="B2017" s="14"/>
      <c r="C2017" s="15"/>
      <c r="D2017" s="14"/>
      <c r="E2017" s="14"/>
      <c r="F2017" s="14"/>
      <c r="G2017" s="14"/>
      <c r="H2017" s="9" t="str">
        <f aca="false">IF($A2017="","",IF(COUNTIF($A$2:$A$3001,$A2017)&gt;1,"DUPLICATE",""))</f>
        <v/>
      </c>
    </row>
    <row r="2018" customFormat="false" ht="15" hidden="false" customHeight="false" outlineLevel="0" collapsed="false">
      <c r="A2018" s="14"/>
      <c r="B2018" s="14"/>
      <c r="C2018" s="15"/>
      <c r="D2018" s="14"/>
      <c r="E2018" s="14"/>
      <c r="F2018" s="14"/>
      <c r="G2018" s="14"/>
      <c r="H2018" s="9" t="str">
        <f aca="false">IF($A2018="","",IF(COUNTIF($A$2:$A$3001,$A2018)&gt;1,"DUPLICATE",""))</f>
        <v/>
      </c>
    </row>
    <row r="2019" customFormat="false" ht="15" hidden="false" customHeight="false" outlineLevel="0" collapsed="false">
      <c r="A2019" s="14"/>
      <c r="B2019" s="14"/>
      <c r="C2019" s="15"/>
      <c r="D2019" s="14"/>
      <c r="E2019" s="14"/>
      <c r="F2019" s="14"/>
      <c r="G2019" s="14"/>
      <c r="H2019" s="9" t="str">
        <f aca="false">IF($A2019="","",IF(COUNTIF($A$2:$A$3001,$A2019)&gt;1,"DUPLICATE",""))</f>
        <v/>
      </c>
    </row>
    <row r="2020" customFormat="false" ht="15" hidden="false" customHeight="false" outlineLevel="0" collapsed="false">
      <c r="A2020" s="14"/>
      <c r="B2020" s="14"/>
      <c r="C2020" s="15"/>
      <c r="D2020" s="14"/>
      <c r="E2020" s="14"/>
      <c r="F2020" s="14"/>
      <c r="G2020" s="14"/>
      <c r="H2020" s="9" t="str">
        <f aca="false">IF($A2020="","",IF(COUNTIF($A$2:$A$3001,$A2020)&gt;1,"DUPLICATE",""))</f>
        <v/>
      </c>
    </row>
    <row r="2021" customFormat="false" ht="15" hidden="false" customHeight="false" outlineLevel="0" collapsed="false">
      <c r="A2021" s="14"/>
      <c r="B2021" s="14"/>
      <c r="C2021" s="15"/>
      <c r="D2021" s="14"/>
      <c r="E2021" s="14"/>
      <c r="F2021" s="14"/>
      <c r="G2021" s="14"/>
      <c r="H2021" s="9" t="str">
        <f aca="false">IF($A2021="","",IF(COUNTIF($A$2:$A$3001,$A2021)&gt;1,"DUPLICATE",""))</f>
        <v/>
      </c>
    </row>
    <row r="2022" customFormat="false" ht="15" hidden="false" customHeight="false" outlineLevel="0" collapsed="false">
      <c r="A2022" s="14"/>
      <c r="B2022" s="14"/>
      <c r="C2022" s="15"/>
      <c r="D2022" s="14"/>
      <c r="E2022" s="14"/>
      <c r="F2022" s="14"/>
      <c r="G2022" s="14"/>
      <c r="H2022" s="9" t="str">
        <f aca="false">IF($A2022="","",IF(COUNTIF($A$2:$A$3001,$A2022)&gt;1,"DUPLICATE",""))</f>
        <v/>
      </c>
    </row>
    <row r="2023" customFormat="false" ht="15" hidden="false" customHeight="false" outlineLevel="0" collapsed="false">
      <c r="A2023" s="14"/>
      <c r="B2023" s="14"/>
      <c r="C2023" s="15"/>
      <c r="D2023" s="14"/>
      <c r="E2023" s="14"/>
      <c r="F2023" s="14"/>
      <c r="G2023" s="14"/>
      <c r="H2023" s="9" t="str">
        <f aca="false">IF($A2023="","",IF(COUNTIF($A$2:$A$3001,$A2023)&gt;1,"DUPLICATE",""))</f>
        <v/>
      </c>
    </row>
    <row r="2024" customFormat="false" ht="15" hidden="false" customHeight="false" outlineLevel="0" collapsed="false">
      <c r="A2024" s="14"/>
      <c r="B2024" s="14"/>
      <c r="C2024" s="15"/>
      <c r="D2024" s="14"/>
      <c r="E2024" s="14"/>
      <c r="F2024" s="14"/>
      <c r="G2024" s="14"/>
      <c r="H2024" s="9" t="str">
        <f aca="false">IF($A2024="","",IF(COUNTIF($A$2:$A$3001,$A2024)&gt;1,"DUPLICATE",""))</f>
        <v/>
      </c>
    </row>
    <row r="2025" customFormat="false" ht="15" hidden="false" customHeight="false" outlineLevel="0" collapsed="false">
      <c r="A2025" s="14"/>
      <c r="B2025" s="14"/>
      <c r="C2025" s="15"/>
      <c r="D2025" s="14"/>
      <c r="E2025" s="14"/>
      <c r="F2025" s="14"/>
      <c r="G2025" s="14"/>
      <c r="H2025" s="9" t="str">
        <f aca="false">IF($A2025="","",IF(COUNTIF($A$2:$A$3001,$A2025)&gt;1,"DUPLICATE",""))</f>
        <v/>
      </c>
    </row>
    <row r="2026" customFormat="false" ht="15" hidden="false" customHeight="false" outlineLevel="0" collapsed="false">
      <c r="A2026" s="14"/>
      <c r="B2026" s="14"/>
      <c r="C2026" s="15"/>
      <c r="D2026" s="14"/>
      <c r="E2026" s="14"/>
      <c r="F2026" s="14"/>
      <c r="G2026" s="14"/>
      <c r="H2026" s="9" t="str">
        <f aca="false">IF($A2026="","",IF(COUNTIF($A$2:$A$3001,$A2026)&gt;1,"DUPLICATE",""))</f>
        <v/>
      </c>
    </row>
    <row r="2027" customFormat="false" ht="15" hidden="false" customHeight="false" outlineLevel="0" collapsed="false">
      <c r="A2027" s="14"/>
      <c r="B2027" s="14"/>
      <c r="C2027" s="15"/>
      <c r="D2027" s="14"/>
      <c r="E2027" s="14"/>
      <c r="F2027" s="14"/>
      <c r="G2027" s="14"/>
      <c r="H2027" s="9" t="str">
        <f aca="false">IF($A2027="","",IF(COUNTIF($A$2:$A$3001,$A2027)&gt;1,"DUPLICATE",""))</f>
        <v/>
      </c>
    </row>
    <row r="2028" customFormat="false" ht="15" hidden="false" customHeight="false" outlineLevel="0" collapsed="false">
      <c r="A2028" s="14"/>
      <c r="B2028" s="14"/>
      <c r="C2028" s="15"/>
      <c r="D2028" s="14"/>
      <c r="E2028" s="14"/>
      <c r="F2028" s="14"/>
      <c r="G2028" s="14"/>
      <c r="H2028" s="9" t="str">
        <f aca="false">IF($A2028="","",IF(COUNTIF($A$2:$A$3001,$A2028)&gt;1,"DUPLICATE",""))</f>
        <v/>
      </c>
    </row>
    <row r="2029" customFormat="false" ht="15" hidden="false" customHeight="false" outlineLevel="0" collapsed="false">
      <c r="A2029" s="14"/>
      <c r="B2029" s="14"/>
      <c r="C2029" s="15"/>
      <c r="D2029" s="14"/>
      <c r="E2029" s="14"/>
      <c r="F2029" s="14"/>
      <c r="G2029" s="14"/>
      <c r="H2029" s="9" t="str">
        <f aca="false">IF($A2029="","",IF(COUNTIF($A$2:$A$3001,$A2029)&gt;1,"DUPLICATE",""))</f>
        <v/>
      </c>
    </row>
    <row r="2030" customFormat="false" ht="15" hidden="false" customHeight="false" outlineLevel="0" collapsed="false">
      <c r="A2030" s="14"/>
      <c r="B2030" s="14"/>
      <c r="C2030" s="15"/>
      <c r="D2030" s="14"/>
      <c r="E2030" s="14"/>
      <c r="F2030" s="14"/>
      <c r="G2030" s="14"/>
      <c r="H2030" s="9" t="str">
        <f aca="false">IF($A2030="","",IF(COUNTIF($A$2:$A$3001,$A2030)&gt;1,"DUPLICATE",""))</f>
        <v/>
      </c>
    </row>
    <row r="2031" customFormat="false" ht="15" hidden="false" customHeight="false" outlineLevel="0" collapsed="false">
      <c r="A2031" s="14"/>
      <c r="B2031" s="14"/>
      <c r="C2031" s="15"/>
      <c r="D2031" s="14"/>
      <c r="E2031" s="14"/>
      <c r="F2031" s="14"/>
      <c r="G2031" s="14"/>
      <c r="H2031" s="9" t="str">
        <f aca="false">IF($A2031="","",IF(COUNTIF($A$2:$A$3001,$A2031)&gt;1,"DUPLICATE",""))</f>
        <v/>
      </c>
    </row>
    <row r="2032" customFormat="false" ht="15" hidden="false" customHeight="false" outlineLevel="0" collapsed="false">
      <c r="A2032" s="14"/>
      <c r="B2032" s="14"/>
      <c r="C2032" s="15"/>
      <c r="D2032" s="14"/>
      <c r="E2032" s="14"/>
      <c r="F2032" s="14"/>
      <c r="G2032" s="14"/>
      <c r="H2032" s="9" t="str">
        <f aca="false">IF($A2032="","",IF(COUNTIF($A$2:$A$3001,$A2032)&gt;1,"DUPLICATE",""))</f>
        <v/>
      </c>
    </row>
    <row r="2033" customFormat="false" ht="15" hidden="false" customHeight="false" outlineLevel="0" collapsed="false">
      <c r="A2033" s="14"/>
      <c r="B2033" s="14"/>
      <c r="C2033" s="15"/>
      <c r="D2033" s="14"/>
      <c r="E2033" s="14"/>
      <c r="F2033" s="14"/>
      <c r="G2033" s="14"/>
      <c r="H2033" s="9" t="str">
        <f aca="false">IF($A2033="","",IF(COUNTIF($A$2:$A$3001,$A2033)&gt;1,"DUPLICATE",""))</f>
        <v/>
      </c>
    </row>
    <row r="2034" customFormat="false" ht="15" hidden="false" customHeight="false" outlineLevel="0" collapsed="false">
      <c r="A2034" s="14"/>
      <c r="B2034" s="14"/>
      <c r="C2034" s="15"/>
      <c r="D2034" s="14"/>
      <c r="E2034" s="14"/>
      <c r="F2034" s="14"/>
      <c r="G2034" s="14"/>
      <c r="H2034" s="9" t="str">
        <f aca="false">IF($A2034="","",IF(COUNTIF($A$2:$A$3001,$A2034)&gt;1,"DUPLICATE",""))</f>
        <v/>
      </c>
    </row>
    <row r="2035" customFormat="false" ht="15" hidden="false" customHeight="false" outlineLevel="0" collapsed="false">
      <c r="A2035" s="14"/>
      <c r="B2035" s="14"/>
      <c r="C2035" s="15"/>
      <c r="D2035" s="14"/>
      <c r="E2035" s="14"/>
      <c r="F2035" s="14"/>
      <c r="G2035" s="14"/>
      <c r="H2035" s="9" t="str">
        <f aca="false">IF($A2035="","",IF(COUNTIF($A$2:$A$3001,$A2035)&gt;1,"DUPLICATE",""))</f>
        <v/>
      </c>
    </row>
    <row r="2036" customFormat="false" ht="15" hidden="false" customHeight="false" outlineLevel="0" collapsed="false">
      <c r="A2036" s="14"/>
      <c r="B2036" s="14"/>
      <c r="C2036" s="15"/>
      <c r="D2036" s="14"/>
      <c r="E2036" s="14"/>
      <c r="F2036" s="14"/>
      <c r="G2036" s="14"/>
      <c r="H2036" s="9" t="str">
        <f aca="false">IF($A2036="","",IF(COUNTIF($A$2:$A$3001,$A2036)&gt;1,"DUPLICATE",""))</f>
        <v/>
      </c>
    </row>
    <row r="2037" customFormat="false" ht="15" hidden="false" customHeight="false" outlineLevel="0" collapsed="false">
      <c r="A2037" s="14"/>
      <c r="B2037" s="14"/>
      <c r="C2037" s="15"/>
      <c r="D2037" s="14"/>
      <c r="E2037" s="14"/>
      <c r="F2037" s="14"/>
      <c r="G2037" s="14"/>
      <c r="H2037" s="9" t="str">
        <f aca="false">IF($A2037="","",IF(COUNTIF($A$2:$A$3001,$A2037)&gt;1,"DUPLICATE",""))</f>
        <v/>
      </c>
    </row>
    <row r="2038" customFormat="false" ht="15" hidden="false" customHeight="false" outlineLevel="0" collapsed="false">
      <c r="A2038" s="14"/>
      <c r="B2038" s="14"/>
      <c r="C2038" s="15"/>
      <c r="D2038" s="14"/>
      <c r="E2038" s="14"/>
      <c r="F2038" s="14"/>
      <c r="G2038" s="14"/>
      <c r="H2038" s="9" t="str">
        <f aca="false">IF($A2038="","",IF(COUNTIF($A$2:$A$3001,$A2038)&gt;1,"DUPLICATE",""))</f>
        <v/>
      </c>
    </row>
    <row r="2039" customFormat="false" ht="15" hidden="false" customHeight="false" outlineLevel="0" collapsed="false">
      <c r="A2039" s="14"/>
      <c r="B2039" s="14"/>
      <c r="C2039" s="15"/>
      <c r="D2039" s="14"/>
      <c r="E2039" s="14"/>
      <c r="F2039" s="14"/>
      <c r="G2039" s="14"/>
      <c r="H2039" s="9" t="str">
        <f aca="false">IF($A2039="","",IF(COUNTIF($A$2:$A$3001,$A2039)&gt;1,"DUPLICATE",""))</f>
        <v/>
      </c>
    </row>
    <row r="2040" customFormat="false" ht="15" hidden="false" customHeight="false" outlineLevel="0" collapsed="false">
      <c r="A2040" s="14"/>
      <c r="B2040" s="14"/>
      <c r="C2040" s="15"/>
      <c r="D2040" s="14"/>
      <c r="E2040" s="14"/>
      <c r="F2040" s="14"/>
      <c r="G2040" s="14"/>
      <c r="H2040" s="9" t="str">
        <f aca="false">IF($A2040="","",IF(COUNTIF($A$2:$A$3001,$A2040)&gt;1,"DUPLICATE",""))</f>
        <v/>
      </c>
    </row>
    <row r="2041" customFormat="false" ht="15" hidden="false" customHeight="false" outlineLevel="0" collapsed="false">
      <c r="A2041" s="14"/>
      <c r="B2041" s="14"/>
      <c r="C2041" s="15"/>
      <c r="D2041" s="14"/>
      <c r="E2041" s="14"/>
      <c r="F2041" s="14"/>
      <c r="G2041" s="14"/>
      <c r="H2041" s="9" t="str">
        <f aca="false">IF($A2041="","",IF(COUNTIF($A$2:$A$3001,$A2041)&gt;1,"DUPLICATE",""))</f>
        <v/>
      </c>
    </row>
    <row r="2042" customFormat="false" ht="15" hidden="false" customHeight="false" outlineLevel="0" collapsed="false">
      <c r="A2042" s="14"/>
      <c r="B2042" s="14"/>
      <c r="C2042" s="15"/>
      <c r="D2042" s="14"/>
      <c r="E2042" s="14"/>
      <c r="F2042" s="14"/>
      <c r="G2042" s="14"/>
      <c r="H2042" s="9" t="str">
        <f aca="false">IF($A2042="","",IF(COUNTIF($A$2:$A$3001,$A2042)&gt;1,"DUPLICATE",""))</f>
        <v/>
      </c>
    </row>
    <row r="2043" customFormat="false" ht="15" hidden="false" customHeight="false" outlineLevel="0" collapsed="false">
      <c r="A2043" s="14"/>
      <c r="B2043" s="14"/>
      <c r="C2043" s="15"/>
      <c r="D2043" s="14"/>
      <c r="E2043" s="14"/>
      <c r="F2043" s="14"/>
      <c r="G2043" s="14"/>
      <c r="H2043" s="9" t="str">
        <f aca="false">IF($A2043="","",IF(COUNTIF($A$2:$A$3001,$A2043)&gt;1,"DUPLICATE",""))</f>
        <v/>
      </c>
    </row>
    <row r="2044" customFormat="false" ht="15" hidden="false" customHeight="false" outlineLevel="0" collapsed="false">
      <c r="A2044" s="14"/>
      <c r="B2044" s="14"/>
      <c r="C2044" s="15"/>
      <c r="D2044" s="14"/>
      <c r="E2044" s="14"/>
      <c r="F2044" s="14"/>
      <c r="G2044" s="14"/>
      <c r="H2044" s="9" t="str">
        <f aca="false">IF($A2044="","",IF(COUNTIF($A$2:$A$3001,$A2044)&gt;1,"DUPLICATE",""))</f>
        <v/>
      </c>
    </row>
    <row r="2045" customFormat="false" ht="15" hidden="false" customHeight="false" outlineLevel="0" collapsed="false">
      <c r="A2045" s="14"/>
      <c r="B2045" s="14"/>
      <c r="C2045" s="15"/>
      <c r="D2045" s="14"/>
      <c r="E2045" s="14"/>
      <c r="F2045" s="14"/>
      <c r="G2045" s="14"/>
      <c r="H2045" s="9" t="str">
        <f aca="false">IF($A2045="","",IF(COUNTIF($A$2:$A$3001,$A2045)&gt;1,"DUPLICATE",""))</f>
        <v/>
      </c>
    </row>
    <row r="2046" customFormat="false" ht="15" hidden="false" customHeight="false" outlineLevel="0" collapsed="false">
      <c r="A2046" s="14"/>
      <c r="B2046" s="14"/>
      <c r="C2046" s="15"/>
      <c r="D2046" s="14"/>
      <c r="E2046" s="14"/>
      <c r="F2046" s="14"/>
      <c r="G2046" s="14"/>
      <c r="H2046" s="9" t="str">
        <f aca="false">IF($A2046="","",IF(COUNTIF($A$2:$A$3001,$A2046)&gt;1,"DUPLICATE",""))</f>
        <v/>
      </c>
    </row>
    <row r="2047" customFormat="false" ht="15" hidden="false" customHeight="false" outlineLevel="0" collapsed="false">
      <c r="A2047" s="14"/>
      <c r="B2047" s="14"/>
      <c r="C2047" s="15"/>
      <c r="D2047" s="14"/>
      <c r="E2047" s="14"/>
      <c r="F2047" s="14"/>
      <c r="G2047" s="14"/>
      <c r="H2047" s="9" t="str">
        <f aca="false">IF($A2047="","",IF(COUNTIF($A$2:$A$3001,$A2047)&gt;1,"DUPLICATE",""))</f>
        <v/>
      </c>
    </row>
    <row r="2048" customFormat="false" ht="15" hidden="false" customHeight="false" outlineLevel="0" collapsed="false">
      <c r="A2048" s="14"/>
      <c r="B2048" s="14"/>
      <c r="C2048" s="15"/>
      <c r="D2048" s="14"/>
      <c r="E2048" s="14"/>
      <c r="F2048" s="14"/>
      <c r="G2048" s="14"/>
      <c r="H2048" s="9" t="str">
        <f aca="false">IF($A2048="","",IF(COUNTIF($A$2:$A$3001,$A2048)&gt;1,"DUPLICATE",""))</f>
        <v/>
      </c>
    </row>
    <row r="2049" customFormat="false" ht="15" hidden="false" customHeight="false" outlineLevel="0" collapsed="false">
      <c r="A2049" s="14"/>
      <c r="B2049" s="14"/>
      <c r="C2049" s="15"/>
      <c r="D2049" s="14"/>
      <c r="E2049" s="14"/>
      <c r="F2049" s="14"/>
      <c r="G2049" s="14"/>
      <c r="H2049" s="9" t="str">
        <f aca="false">IF($A2049="","",IF(COUNTIF($A$2:$A$3001,$A2049)&gt;1,"DUPLICATE",""))</f>
        <v/>
      </c>
    </row>
    <row r="2050" customFormat="false" ht="15" hidden="false" customHeight="false" outlineLevel="0" collapsed="false">
      <c r="A2050" s="14"/>
      <c r="B2050" s="14"/>
      <c r="C2050" s="15"/>
      <c r="D2050" s="14"/>
      <c r="E2050" s="14"/>
      <c r="F2050" s="14"/>
      <c r="G2050" s="14"/>
      <c r="H2050" s="9" t="str">
        <f aca="false">IF($A2050="","",IF(COUNTIF($A$2:$A$3001,$A2050)&gt;1,"DUPLICATE",""))</f>
        <v/>
      </c>
    </row>
    <row r="2051" customFormat="false" ht="15" hidden="false" customHeight="false" outlineLevel="0" collapsed="false">
      <c r="A2051" s="14"/>
      <c r="B2051" s="14"/>
      <c r="C2051" s="15"/>
      <c r="D2051" s="14"/>
      <c r="E2051" s="14"/>
      <c r="F2051" s="14"/>
      <c r="G2051" s="14"/>
      <c r="H2051" s="9" t="str">
        <f aca="false">IF($A2051="","",IF(COUNTIF($A$2:$A$3001,$A2051)&gt;1,"DUPLICATE",""))</f>
        <v/>
      </c>
    </row>
    <row r="2052" customFormat="false" ht="15" hidden="false" customHeight="false" outlineLevel="0" collapsed="false">
      <c r="A2052" s="14"/>
      <c r="B2052" s="14"/>
      <c r="C2052" s="15"/>
      <c r="D2052" s="14"/>
      <c r="E2052" s="14"/>
      <c r="F2052" s="14"/>
      <c r="G2052" s="14"/>
      <c r="H2052" s="9" t="str">
        <f aca="false">IF($A2052="","",IF(COUNTIF($A$2:$A$3001,$A2052)&gt;1,"DUPLICATE",""))</f>
        <v/>
      </c>
    </row>
    <row r="2053" customFormat="false" ht="15" hidden="false" customHeight="false" outlineLevel="0" collapsed="false">
      <c r="A2053" s="14"/>
      <c r="B2053" s="14"/>
      <c r="C2053" s="15"/>
      <c r="D2053" s="14"/>
      <c r="E2053" s="14"/>
      <c r="F2053" s="14"/>
      <c r="G2053" s="14"/>
      <c r="H2053" s="9" t="str">
        <f aca="false">IF($A2053="","",IF(COUNTIF($A$2:$A$3001,$A2053)&gt;1,"DUPLICATE",""))</f>
        <v/>
      </c>
    </row>
    <row r="2054" customFormat="false" ht="15" hidden="false" customHeight="false" outlineLevel="0" collapsed="false">
      <c r="A2054" s="14"/>
      <c r="B2054" s="14"/>
      <c r="C2054" s="15"/>
      <c r="D2054" s="14"/>
      <c r="E2054" s="14"/>
      <c r="F2054" s="14"/>
      <c r="G2054" s="14"/>
      <c r="H2054" s="9" t="str">
        <f aca="false">IF($A2054="","",IF(COUNTIF($A$2:$A$3001,$A2054)&gt;1,"DUPLICATE",""))</f>
        <v/>
      </c>
    </row>
    <row r="2055" customFormat="false" ht="15" hidden="false" customHeight="false" outlineLevel="0" collapsed="false">
      <c r="A2055" s="14"/>
      <c r="B2055" s="14"/>
      <c r="C2055" s="15"/>
      <c r="D2055" s="14"/>
      <c r="E2055" s="14"/>
      <c r="F2055" s="14"/>
      <c r="G2055" s="14"/>
      <c r="H2055" s="9" t="str">
        <f aca="false">IF($A2055="","",IF(COUNTIF($A$2:$A$3001,$A2055)&gt;1,"DUPLICATE",""))</f>
        <v/>
      </c>
    </row>
    <row r="2056" customFormat="false" ht="15" hidden="false" customHeight="false" outlineLevel="0" collapsed="false">
      <c r="A2056" s="14"/>
      <c r="B2056" s="14"/>
      <c r="C2056" s="15"/>
      <c r="D2056" s="14"/>
      <c r="E2056" s="14"/>
      <c r="F2056" s="14"/>
      <c r="G2056" s="14"/>
      <c r="H2056" s="9" t="str">
        <f aca="false">IF($A2056="","",IF(COUNTIF($A$2:$A$3001,$A2056)&gt;1,"DUPLICATE",""))</f>
        <v/>
      </c>
    </row>
    <row r="2057" customFormat="false" ht="15" hidden="false" customHeight="false" outlineLevel="0" collapsed="false">
      <c r="A2057" s="14"/>
      <c r="B2057" s="14"/>
      <c r="C2057" s="15"/>
      <c r="D2057" s="14"/>
      <c r="E2057" s="14"/>
      <c r="F2057" s="14"/>
      <c r="G2057" s="14"/>
      <c r="H2057" s="9" t="str">
        <f aca="false">IF($A2057="","",IF(COUNTIF($A$2:$A$3001,$A2057)&gt;1,"DUPLICATE",""))</f>
        <v/>
      </c>
    </row>
    <row r="2058" customFormat="false" ht="15" hidden="false" customHeight="false" outlineLevel="0" collapsed="false">
      <c r="A2058" s="14"/>
      <c r="B2058" s="14"/>
      <c r="C2058" s="15"/>
      <c r="D2058" s="14"/>
      <c r="E2058" s="14"/>
      <c r="F2058" s="14"/>
      <c r="G2058" s="14"/>
      <c r="H2058" s="9" t="str">
        <f aca="false">IF($A2058="","",IF(COUNTIF($A$2:$A$3001,$A2058)&gt;1,"DUPLICATE",""))</f>
        <v/>
      </c>
    </row>
    <row r="2059" customFormat="false" ht="15" hidden="false" customHeight="false" outlineLevel="0" collapsed="false">
      <c r="A2059" s="14"/>
      <c r="B2059" s="14"/>
      <c r="C2059" s="15"/>
      <c r="D2059" s="14"/>
      <c r="E2059" s="14"/>
      <c r="F2059" s="14"/>
      <c r="G2059" s="14"/>
      <c r="H2059" s="9" t="str">
        <f aca="false">IF($A2059="","",IF(COUNTIF($A$2:$A$3001,$A2059)&gt;1,"DUPLICATE",""))</f>
        <v/>
      </c>
    </row>
    <row r="2060" customFormat="false" ht="15" hidden="false" customHeight="false" outlineLevel="0" collapsed="false">
      <c r="A2060" s="14"/>
      <c r="B2060" s="14"/>
      <c r="C2060" s="15"/>
      <c r="D2060" s="14"/>
      <c r="E2060" s="14"/>
      <c r="F2060" s="14"/>
      <c r="G2060" s="14"/>
      <c r="H2060" s="9" t="str">
        <f aca="false">IF($A2060="","",IF(COUNTIF($A$2:$A$3001,$A2060)&gt;1,"DUPLICATE",""))</f>
        <v/>
      </c>
    </row>
    <row r="2061" customFormat="false" ht="15" hidden="false" customHeight="false" outlineLevel="0" collapsed="false">
      <c r="A2061" s="14"/>
      <c r="B2061" s="14"/>
      <c r="C2061" s="15"/>
      <c r="D2061" s="14"/>
      <c r="E2061" s="14"/>
      <c r="F2061" s="14"/>
      <c r="G2061" s="14"/>
      <c r="H2061" s="9" t="str">
        <f aca="false">IF($A2061="","",IF(COUNTIF($A$2:$A$3001,$A2061)&gt;1,"DUPLICATE",""))</f>
        <v/>
      </c>
    </row>
    <row r="2062" customFormat="false" ht="15" hidden="false" customHeight="false" outlineLevel="0" collapsed="false">
      <c r="A2062" s="14"/>
      <c r="B2062" s="14"/>
      <c r="C2062" s="15"/>
      <c r="D2062" s="14"/>
      <c r="E2062" s="14"/>
      <c r="F2062" s="14"/>
      <c r="G2062" s="14"/>
      <c r="H2062" s="9" t="str">
        <f aca="false">IF($A2062="","",IF(COUNTIF($A$2:$A$3001,$A2062)&gt;1,"DUPLICATE",""))</f>
        <v/>
      </c>
    </row>
    <row r="2063" customFormat="false" ht="15" hidden="false" customHeight="false" outlineLevel="0" collapsed="false">
      <c r="A2063" s="14"/>
      <c r="B2063" s="14"/>
      <c r="C2063" s="15"/>
      <c r="D2063" s="14"/>
      <c r="E2063" s="14"/>
      <c r="F2063" s="14"/>
      <c r="G2063" s="14"/>
      <c r="H2063" s="9" t="str">
        <f aca="false">IF($A2063="","",IF(COUNTIF($A$2:$A$3001,$A2063)&gt;1,"DUPLICATE",""))</f>
        <v/>
      </c>
    </row>
    <row r="2064" customFormat="false" ht="15" hidden="false" customHeight="false" outlineLevel="0" collapsed="false">
      <c r="A2064" s="14"/>
      <c r="B2064" s="14"/>
      <c r="C2064" s="15"/>
      <c r="D2064" s="14"/>
      <c r="E2064" s="14"/>
      <c r="F2064" s="14"/>
      <c r="G2064" s="14"/>
      <c r="H2064" s="9" t="str">
        <f aca="false">IF($A2064="","",IF(COUNTIF($A$2:$A$3001,$A2064)&gt;1,"DUPLICATE",""))</f>
        <v/>
      </c>
    </row>
    <row r="2065" customFormat="false" ht="15" hidden="false" customHeight="false" outlineLevel="0" collapsed="false">
      <c r="A2065" s="14"/>
      <c r="B2065" s="14"/>
      <c r="C2065" s="15"/>
      <c r="D2065" s="14"/>
      <c r="E2065" s="14"/>
      <c r="F2065" s="14"/>
      <c r="G2065" s="14"/>
      <c r="H2065" s="9" t="str">
        <f aca="false">IF($A2065="","",IF(COUNTIF($A$2:$A$3001,$A2065)&gt;1,"DUPLICATE",""))</f>
        <v/>
      </c>
    </row>
    <row r="2066" customFormat="false" ht="15" hidden="false" customHeight="false" outlineLevel="0" collapsed="false">
      <c r="A2066" s="14"/>
      <c r="B2066" s="14"/>
      <c r="C2066" s="15"/>
      <c r="D2066" s="14"/>
      <c r="E2066" s="14"/>
      <c r="F2066" s="14"/>
      <c r="G2066" s="14"/>
      <c r="H2066" s="9" t="str">
        <f aca="false">IF($A2066="","",IF(COUNTIF($A$2:$A$3001,$A2066)&gt;1,"DUPLICATE",""))</f>
        <v/>
      </c>
    </row>
    <row r="2067" customFormat="false" ht="15" hidden="false" customHeight="false" outlineLevel="0" collapsed="false">
      <c r="A2067" s="14"/>
      <c r="B2067" s="14"/>
      <c r="C2067" s="15"/>
      <c r="D2067" s="14"/>
      <c r="E2067" s="14"/>
      <c r="F2067" s="14"/>
      <c r="G2067" s="14"/>
      <c r="H2067" s="9" t="str">
        <f aca="false">IF($A2067="","",IF(COUNTIF($A$2:$A$3001,$A2067)&gt;1,"DUPLICATE",""))</f>
        <v/>
      </c>
    </row>
    <row r="2068" customFormat="false" ht="15" hidden="false" customHeight="false" outlineLevel="0" collapsed="false">
      <c r="A2068" s="14"/>
      <c r="B2068" s="14"/>
      <c r="C2068" s="15"/>
      <c r="D2068" s="14"/>
      <c r="E2068" s="14"/>
      <c r="F2068" s="14"/>
      <c r="G2068" s="14"/>
      <c r="H2068" s="9" t="str">
        <f aca="false">IF($A2068="","",IF(COUNTIF($A$2:$A$3001,$A2068)&gt;1,"DUPLICATE",""))</f>
        <v/>
      </c>
    </row>
    <row r="2069" customFormat="false" ht="15" hidden="false" customHeight="false" outlineLevel="0" collapsed="false">
      <c r="A2069" s="14"/>
      <c r="B2069" s="14"/>
      <c r="C2069" s="15"/>
      <c r="D2069" s="14"/>
      <c r="E2069" s="14"/>
      <c r="F2069" s="14"/>
      <c r="G2069" s="14"/>
      <c r="H2069" s="9" t="str">
        <f aca="false">IF($A2069="","",IF(COUNTIF($A$2:$A$3001,$A2069)&gt;1,"DUPLICATE",""))</f>
        <v/>
      </c>
    </row>
    <row r="2070" customFormat="false" ht="15" hidden="false" customHeight="false" outlineLevel="0" collapsed="false">
      <c r="A2070" s="14"/>
      <c r="B2070" s="14"/>
      <c r="C2070" s="15"/>
      <c r="D2070" s="14"/>
      <c r="E2070" s="14"/>
      <c r="F2070" s="14"/>
      <c r="G2070" s="14"/>
      <c r="H2070" s="9" t="str">
        <f aca="false">IF($A2070="","",IF(COUNTIF($A$2:$A$3001,$A2070)&gt;1,"DUPLICATE",""))</f>
        <v/>
      </c>
    </row>
    <row r="2071" customFormat="false" ht="15" hidden="false" customHeight="false" outlineLevel="0" collapsed="false">
      <c r="A2071" s="14"/>
      <c r="B2071" s="14"/>
      <c r="C2071" s="15"/>
      <c r="D2071" s="14"/>
      <c r="E2071" s="14"/>
      <c r="F2071" s="14"/>
      <c r="G2071" s="14"/>
      <c r="H2071" s="9" t="str">
        <f aca="false">IF($A2071="","",IF(COUNTIF($A$2:$A$3001,$A2071)&gt;1,"DUPLICATE",""))</f>
        <v/>
      </c>
    </row>
    <row r="2072" customFormat="false" ht="15" hidden="false" customHeight="false" outlineLevel="0" collapsed="false">
      <c r="A2072" s="14"/>
      <c r="B2072" s="14"/>
      <c r="C2072" s="15"/>
      <c r="D2072" s="14"/>
      <c r="E2072" s="14"/>
      <c r="F2072" s="14"/>
      <c r="G2072" s="14"/>
      <c r="H2072" s="9" t="str">
        <f aca="false">IF($A2072="","",IF(COUNTIF($A$2:$A$3001,$A2072)&gt;1,"DUPLICATE",""))</f>
        <v/>
      </c>
    </row>
    <row r="2073" customFormat="false" ht="15" hidden="false" customHeight="false" outlineLevel="0" collapsed="false">
      <c r="A2073" s="14"/>
      <c r="B2073" s="14"/>
      <c r="C2073" s="15"/>
      <c r="D2073" s="14"/>
      <c r="E2073" s="14"/>
      <c r="F2073" s="14"/>
      <c r="G2073" s="14"/>
      <c r="H2073" s="9" t="str">
        <f aca="false">IF($A2073="","",IF(COUNTIF($A$2:$A$3001,$A2073)&gt;1,"DUPLICATE",""))</f>
        <v/>
      </c>
    </row>
    <row r="2074" customFormat="false" ht="15" hidden="false" customHeight="false" outlineLevel="0" collapsed="false">
      <c r="A2074" s="14"/>
      <c r="B2074" s="14"/>
      <c r="C2074" s="15"/>
      <c r="D2074" s="14"/>
      <c r="E2074" s="14"/>
      <c r="F2074" s="14"/>
      <c r="G2074" s="14"/>
      <c r="H2074" s="9" t="str">
        <f aca="false">IF($A2074="","",IF(COUNTIF($A$2:$A$3001,$A2074)&gt;1,"DUPLICATE",""))</f>
        <v/>
      </c>
    </row>
    <row r="2075" customFormat="false" ht="15" hidden="false" customHeight="false" outlineLevel="0" collapsed="false">
      <c r="A2075" s="14"/>
      <c r="B2075" s="14"/>
      <c r="C2075" s="15"/>
      <c r="D2075" s="14"/>
      <c r="E2075" s="14"/>
      <c r="F2075" s="14"/>
      <c r="G2075" s="14"/>
      <c r="H2075" s="9" t="str">
        <f aca="false">IF($A2075="","",IF(COUNTIF($A$2:$A$3001,$A2075)&gt;1,"DUPLICATE",""))</f>
        <v/>
      </c>
    </row>
    <row r="2076" customFormat="false" ht="15" hidden="false" customHeight="false" outlineLevel="0" collapsed="false">
      <c r="A2076" s="14"/>
      <c r="B2076" s="14"/>
      <c r="C2076" s="15"/>
      <c r="D2076" s="14"/>
      <c r="E2076" s="14"/>
      <c r="F2076" s="14"/>
      <c r="G2076" s="14"/>
      <c r="H2076" s="9" t="str">
        <f aca="false">IF($A2076="","",IF(COUNTIF($A$2:$A$3001,$A2076)&gt;1,"DUPLICATE",""))</f>
        <v/>
      </c>
    </row>
    <row r="2077" customFormat="false" ht="15" hidden="false" customHeight="false" outlineLevel="0" collapsed="false">
      <c r="A2077" s="14"/>
      <c r="B2077" s="14"/>
      <c r="C2077" s="15"/>
      <c r="D2077" s="14"/>
      <c r="E2077" s="14"/>
      <c r="F2077" s="14"/>
      <c r="G2077" s="14"/>
      <c r="H2077" s="9" t="str">
        <f aca="false">IF($A2077="","",IF(COUNTIF($A$2:$A$3001,$A2077)&gt;1,"DUPLICATE",""))</f>
        <v/>
      </c>
    </row>
    <row r="2078" customFormat="false" ht="15" hidden="false" customHeight="false" outlineLevel="0" collapsed="false">
      <c r="A2078" s="14"/>
      <c r="B2078" s="14"/>
      <c r="C2078" s="15"/>
      <c r="D2078" s="14"/>
      <c r="E2078" s="14"/>
      <c r="F2078" s="14"/>
      <c r="G2078" s="14"/>
      <c r="H2078" s="9" t="str">
        <f aca="false">IF($A2078="","",IF(COUNTIF($A$2:$A$3001,$A2078)&gt;1,"DUPLICATE",""))</f>
        <v/>
      </c>
    </row>
    <row r="2079" customFormat="false" ht="15" hidden="false" customHeight="false" outlineLevel="0" collapsed="false">
      <c r="A2079" s="14"/>
      <c r="B2079" s="14"/>
      <c r="C2079" s="15"/>
      <c r="D2079" s="14"/>
      <c r="E2079" s="14"/>
      <c r="F2079" s="14"/>
      <c r="G2079" s="14"/>
      <c r="H2079" s="9" t="str">
        <f aca="false">IF($A2079="","",IF(COUNTIF($A$2:$A$3001,$A2079)&gt;1,"DUPLICATE",""))</f>
        <v/>
      </c>
    </row>
    <row r="2080" customFormat="false" ht="15" hidden="false" customHeight="false" outlineLevel="0" collapsed="false">
      <c r="A2080" s="14"/>
      <c r="B2080" s="14"/>
      <c r="C2080" s="15"/>
      <c r="D2080" s="14"/>
      <c r="E2080" s="14"/>
      <c r="F2080" s="14"/>
      <c r="G2080" s="14"/>
      <c r="H2080" s="9" t="str">
        <f aca="false">IF($A2080="","",IF(COUNTIF($A$2:$A$3001,$A2080)&gt;1,"DUPLICATE",""))</f>
        <v/>
      </c>
    </row>
    <row r="2081" customFormat="false" ht="15" hidden="false" customHeight="false" outlineLevel="0" collapsed="false">
      <c r="A2081" s="14"/>
      <c r="B2081" s="14"/>
      <c r="C2081" s="15"/>
      <c r="D2081" s="14"/>
      <c r="E2081" s="14"/>
      <c r="F2081" s="14"/>
      <c r="G2081" s="14"/>
      <c r="H2081" s="9" t="str">
        <f aca="false">IF($A2081="","",IF(COUNTIF($A$2:$A$3001,$A2081)&gt;1,"DUPLICATE",""))</f>
        <v/>
      </c>
    </row>
    <row r="2082" customFormat="false" ht="15" hidden="false" customHeight="false" outlineLevel="0" collapsed="false">
      <c r="A2082" s="14"/>
      <c r="B2082" s="14"/>
      <c r="C2082" s="15"/>
      <c r="D2082" s="14"/>
      <c r="E2082" s="14"/>
      <c r="F2082" s="14"/>
      <c r="G2082" s="14"/>
      <c r="H2082" s="9" t="str">
        <f aca="false">IF($A2082="","",IF(COUNTIF($A$2:$A$3001,$A2082)&gt;1,"DUPLICATE",""))</f>
        <v/>
      </c>
    </row>
    <row r="2083" customFormat="false" ht="15" hidden="false" customHeight="false" outlineLevel="0" collapsed="false">
      <c r="A2083" s="14"/>
      <c r="B2083" s="14"/>
      <c r="C2083" s="15"/>
      <c r="D2083" s="14"/>
      <c r="E2083" s="14"/>
      <c r="F2083" s="14"/>
      <c r="G2083" s="14"/>
      <c r="H2083" s="9" t="str">
        <f aca="false">IF($A2083="","",IF(COUNTIF($A$2:$A$3001,$A2083)&gt;1,"DUPLICATE",""))</f>
        <v/>
      </c>
    </row>
    <row r="2084" customFormat="false" ht="15" hidden="false" customHeight="false" outlineLevel="0" collapsed="false">
      <c r="A2084" s="14"/>
      <c r="B2084" s="14"/>
      <c r="C2084" s="15"/>
      <c r="D2084" s="14"/>
      <c r="E2084" s="14"/>
      <c r="F2084" s="14"/>
      <c r="G2084" s="14"/>
      <c r="H2084" s="9" t="str">
        <f aca="false">IF($A2084="","",IF(COUNTIF($A$2:$A$3001,$A2084)&gt;1,"DUPLICATE",""))</f>
        <v/>
      </c>
    </row>
    <row r="2085" customFormat="false" ht="15" hidden="false" customHeight="false" outlineLevel="0" collapsed="false">
      <c r="A2085" s="14"/>
      <c r="B2085" s="14"/>
      <c r="C2085" s="15"/>
      <c r="D2085" s="14"/>
      <c r="E2085" s="14"/>
      <c r="F2085" s="14"/>
      <c r="G2085" s="14"/>
      <c r="H2085" s="9" t="str">
        <f aca="false">IF($A2085="","",IF(COUNTIF($A$2:$A$3001,$A2085)&gt;1,"DUPLICATE",""))</f>
        <v/>
      </c>
    </row>
    <row r="2086" customFormat="false" ht="15" hidden="false" customHeight="false" outlineLevel="0" collapsed="false">
      <c r="A2086" s="14"/>
      <c r="B2086" s="14"/>
      <c r="C2086" s="15"/>
      <c r="D2086" s="14"/>
      <c r="E2086" s="14"/>
      <c r="F2086" s="14"/>
      <c r="G2086" s="14"/>
      <c r="H2086" s="9" t="str">
        <f aca="false">IF($A2086="","",IF(COUNTIF($A$2:$A$3001,$A2086)&gt;1,"DUPLICATE",""))</f>
        <v/>
      </c>
    </row>
    <row r="2087" customFormat="false" ht="15" hidden="false" customHeight="false" outlineLevel="0" collapsed="false">
      <c r="A2087" s="14"/>
      <c r="B2087" s="14"/>
      <c r="C2087" s="15"/>
      <c r="D2087" s="14"/>
      <c r="E2087" s="14"/>
      <c r="F2087" s="14"/>
      <c r="G2087" s="14"/>
      <c r="H2087" s="9" t="str">
        <f aca="false">IF($A2087="","",IF(COUNTIF($A$2:$A$3001,$A2087)&gt;1,"DUPLICATE",""))</f>
        <v/>
      </c>
    </row>
    <row r="2088" customFormat="false" ht="15" hidden="false" customHeight="false" outlineLevel="0" collapsed="false">
      <c r="A2088" s="14"/>
      <c r="B2088" s="14"/>
      <c r="C2088" s="15"/>
      <c r="D2088" s="14"/>
      <c r="E2088" s="14"/>
      <c r="F2088" s="14"/>
      <c r="G2088" s="14"/>
      <c r="H2088" s="9" t="str">
        <f aca="false">IF($A2088="","",IF(COUNTIF($A$2:$A$3001,$A2088)&gt;1,"DUPLICATE",""))</f>
        <v/>
      </c>
    </row>
    <row r="2089" customFormat="false" ht="15" hidden="false" customHeight="false" outlineLevel="0" collapsed="false">
      <c r="A2089" s="14"/>
      <c r="B2089" s="14"/>
      <c r="C2089" s="15"/>
      <c r="D2089" s="14"/>
      <c r="E2089" s="14"/>
      <c r="F2089" s="14"/>
      <c r="G2089" s="14"/>
      <c r="H2089" s="9" t="str">
        <f aca="false">IF($A2089="","",IF(COUNTIF($A$2:$A$3001,$A2089)&gt;1,"DUPLICATE",""))</f>
        <v/>
      </c>
    </row>
    <row r="2090" customFormat="false" ht="15" hidden="false" customHeight="false" outlineLevel="0" collapsed="false">
      <c r="A2090" s="14"/>
      <c r="B2090" s="14"/>
      <c r="C2090" s="15"/>
      <c r="D2090" s="14"/>
      <c r="E2090" s="14"/>
      <c r="F2090" s="14"/>
      <c r="G2090" s="14"/>
      <c r="H2090" s="9" t="str">
        <f aca="false">IF($A2090="","",IF(COUNTIF($A$2:$A$3001,$A2090)&gt;1,"DUPLICATE",""))</f>
        <v/>
      </c>
    </row>
    <row r="2091" customFormat="false" ht="15" hidden="false" customHeight="false" outlineLevel="0" collapsed="false">
      <c r="A2091" s="14"/>
      <c r="B2091" s="14"/>
      <c r="C2091" s="15"/>
      <c r="D2091" s="14"/>
      <c r="E2091" s="14"/>
      <c r="F2091" s="14"/>
      <c r="G2091" s="14"/>
      <c r="H2091" s="9" t="str">
        <f aca="false">IF($A2091="","",IF(COUNTIF($A$2:$A$3001,$A2091)&gt;1,"DUPLICATE",""))</f>
        <v/>
      </c>
    </row>
    <row r="2092" customFormat="false" ht="15" hidden="false" customHeight="false" outlineLevel="0" collapsed="false">
      <c r="A2092" s="14"/>
      <c r="B2092" s="14"/>
      <c r="C2092" s="15"/>
      <c r="D2092" s="14"/>
      <c r="E2092" s="14"/>
      <c r="F2092" s="14"/>
      <c r="G2092" s="14"/>
      <c r="H2092" s="9" t="str">
        <f aca="false">IF($A2092="","",IF(COUNTIF($A$2:$A$3001,$A2092)&gt;1,"DUPLICATE",""))</f>
        <v/>
      </c>
    </row>
    <row r="2093" customFormat="false" ht="15" hidden="false" customHeight="false" outlineLevel="0" collapsed="false">
      <c r="A2093" s="14"/>
      <c r="B2093" s="14"/>
      <c r="C2093" s="15"/>
      <c r="D2093" s="14"/>
      <c r="E2093" s="14"/>
      <c r="F2093" s="14"/>
      <c r="G2093" s="14"/>
      <c r="H2093" s="9" t="str">
        <f aca="false">IF($A2093="","",IF(COUNTIF($A$2:$A$3001,$A2093)&gt;1,"DUPLICATE",""))</f>
        <v/>
      </c>
    </row>
    <row r="2094" customFormat="false" ht="15" hidden="false" customHeight="false" outlineLevel="0" collapsed="false">
      <c r="A2094" s="14"/>
      <c r="B2094" s="14"/>
      <c r="C2094" s="15"/>
      <c r="D2094" s="14"/>
      <c r="E2094" s="14"/>
      <c r="F2094" s="14"/>
      <c r="G2094" s="14"/>
      <c r="H2094" s="9" t="str">
        <f aca="false">IF($A2094="","",IF(COUNTIF($A$2:$A$3001,$A2094)&gt;1,"DUPLICATE",""))</f>
        <v/>
      </c>
    </row>
    <row r="2095" customFormat="false" ht="15" hidden="false" customHeight="false" outlineLevel="0" collapsed="false">
      <c r="A2095" s="14"/>
      <c r="B2095" s="14"/>
      <c r="C2095" s="15"/>
      <c r="D2095" s="14"/>
      <c r="E2095" s="14"/>
      <c r="F2095" s="14"/>
      <c r="G2095" s="14"/>
      <c r="H2095" s="9" t="str">
        <f aca="false">IF($A2095="","",IF(COUNTIF($A$2:$A$3001,$A2095)&gt;1,"DUPLICATE",""))</f>
        <v/>
      </c>
    </row>
    <row r="2096" customFormat="false" ht="15" hidden="false" customHeight="false" outlineLevel="0" collapsed="false">
      <c r="A2096" s="14"/>
      <c r="B2096" s="14"/>
      <c r="C2096" s="15"/>
      <c r="D2096" s="14"/>
      <c r="E2096" s="14"/>
      <c r="F2096" s="14"/>
      <c r="G2096" s="14"/>
      <c r="H2096" s="9" t="str">
        <f aca="false">IF($A2096="","",IF(COUNTIF($A$2:$A$3001,$A2096)&gt;1,"DUPLICATE",""))</f>
        <v/>
      </c>
    </row>
    <row r="2097" customFormat="false" ht="15" hidden="false" customHeight="false" outlineLevel="0" collapsed="false">
      <c r="A2097" s="14"/>
      <c r="B2097" s="14"/>
      <c r="C2097" s="15"/>
      <c r="D2097" s="14"/>
      <c r="E2097" s="14"/>
      <c r="F2097" s="14"/>
      <c r="G2097" s="14"/>
      <c r="H2097" s="9" t="str">
        <f aca="false">IF($A2097="","",IF(COUNTIF($A$2:$A$3001,$A2097)&gt;1,"DUPLICATE",""))</f>
        <v/>
      </c>
    </row>
    <row r="2098" customFormat="false" ht="15" hidden="false" customHeight="false" outlineLevel="0" collapsed="false">
      <c r="A2098" s="14"/>
      <c r="B2098" s="14"/>
      <c r="C2098" s="15"/>
      <c r="D2098" s="14"/>
      <c r="E2098" s="14"/>
      <c r="F2098" s="14"/>
      <c r="G2098" s="14"/>
      <c r="H2098" s="9" t="str">
        <f aca="false">IF($A2098="","",IF(COUNTIF($A$2:$A$3001,$A2098)&gt;1,"DUPLICATE",""))</f>
        <v/>
      </c>
    </row>
    <row r="2099" customFormat="false" ht="15" hidden="false" customHeight="false" outlineLevel="0" collapsed="false">
      <c r="A2099" s="14"/>
      <c r="B2099" s="14"/>
      <c r="C2099" s="15"/>
      <c r="D2099" s="14"/>
      <c r="E2099" s="14"/>
      <c r="F2099" s="14"/>
      <c r="G2099" s="14"/>
      <c r="H2099" s="9" t="str">
        <f aca="false">IF($A2099="","",IF(COUNTIF($A$2:$A$3001,$A2099)&gt;1,"DUPLICATE",""))</f>
        <v/>
      </c>
    </row>
    <row r="2100" customFormat="false" ht="15" hidden="false" customHeight="false" outlineLevel="0" collapsed="false">
      <c r="A2100" s="14"/>
      <c r="B2100" s="14"/>
      <c r="C2100" s="15"/>
      <c r="D2100" s="14"/>
      <c r="E2100" s="14"/>
      <c r="F2100" s="14"/>
      <c r="G2100" s="14"/>
      <c r="H2100" s="9" t="str">
        <f aca="false">IF($A2100="","",IF(COUNTIF($A$2:$A$3001,$A2100)&gt;1,"DUPLICATE",""))</f>
        <v/>
      </c>
    </row>
    <row r="2101" customFormat="false" ht="15" hidden="false" customHeight="false" outlineLevel="0" collapsed="false">
      <c r="A2101" s="14"/>
      <c r="B2101" s="14"/>
      <c r="C2101" s="15"/>
      <c r="D2101" s="14"/>
      <c r="E2101" s="14"/>
      <c r="F2101" s="14"/>
      <c r="G2101" s="14"/>
      <c r="H2101" s="9" t="str">
        <f aca="false">IF($A2101="","",IF(COUNTIF($A$2:$A$3001,$A2101)&gt;1,"DUPLICATE",""))</f>
        <v/>
      </c>
    </row>
    <row r="2102" customFormat="false" ht="15" hidden="false" customHeight="false" outlineLevel="0" collapsed="false">
      <c r="A2102" s="14"/>
      <c r="B2102" s="14"/>
      <c r="C2102" s="15"/>
      <c r="D2102" s="14"/>
      <c r="E2102" s="14"/>
      <c r="F2102" s="14"/>
      <c r="G2102" s="14"/>
      <c r="H2102" s="9" t="str">
        <f aca="false">IF($A2102="","",IF(COUNTIF($A$2:$A$3001,$A2102)&gt;1,"DUPLICATE",""))</f>
        <v/>
      </c>
    </row>
    <row r="2103" customFormat="false" ht="15" hidden="false" customHeight="false" outlineLevel="0" collapsed="false">
      <c r="A2103" s="14"/>
      <c r="B2103" s="14"/>
      <c r="C2103" s="15"/>
      <c r="D2103" s="14"/>
      <c r="E2103" s="14"/>
      <c r="F2103" s="14"/>
      <c r="G2103" s="14"/>
      <c r="H2103" s="9" t="str">
        <f aca="false">IF($A2103="","",IF(COUNTIF($A$2:$A$3001,$A2103)&gt;1,"DUPLICATE",""))</f>
        <v/>
      </c>
    </row>
    <row r="2104" customFormat="false" ht="15" hidden="false" customHeight="false" outlineLevel="0" collapsed="false">
      <c r="A2104" s="14"/>
      <c r="B2104" s="14"/>
      <c r="C2104" s="15"/>
      <c r="D2104" s="14"/>
      <c r="E2104" s="14"/>
      <c r="F2104" s="14"/>
      <c r="G2104" s="14"/>
      <c r="H2104" s="9" t="str">
        <f aca="false">IF($A2104="","",IF(COUNTIF($A$2:$A$3001,$A2104)&gt;1,"DUPLICATE",""))</f>
        <v/>
      </c>
    </row>
    <row r="2105" customFormat="false" ht="15" hidden="false" customHeight="false" outlineLevel="0" collapsed="false">
      <c r="A2105" s="14"/>
      <c r="B2105" s="14"/>
      <c r="C2105" s="15"/>
      <c r="D2105" s="14"/>
      <c r="E2105" s="14"/>
      <c r="F2105" s="14"/>
      <c r="G2105" s="14"/>
      <c r="H2105" s="9" t="str">
        <f aca="false">IF($A2105="","",IF(COUNTIF($A$2:$A$3001,$A2105)&gt;1,"DUPLICATE",""))</f>
        <v/>
      </c>
    </row>
    <row r="2106" customFormat="false" ht="15" hidden="false" customHeight="false" outlineLevel="0" collapsed="false">
      <c r="A2106" s="14"/>
      <c r="B2106" s="14"/>
      <c r="C2106" s="15"/>
      <c r="D2106" s="14"/>
      <c r="E2106" s="14"/>
      <c r="F2106" s="14"/>
      <c r="G2106" s="14"/>
      <c r="H2106" s="9" t="str">
        <f aca="false">IF($A2106="","",IF(COUNTIF($A$2:$A$3001,$A2106)&gt;1,"DUPLICATE",""))</f>
        <v/>
      </c>
    </row>
    <row r="2107" customFormat="false" ht="15" hidden="false" customHeight="false" outlineLevel="0" collapsed="false">
      <c r="A2107" s="14"/>
      <c r="B2107" s="14"/>
      <c r="C2107" s="15"/>
      <c r="D2107" s="14"/>
      <c r="E2107" s="14"/>
      <c r="F2107" s="14"/>
      <c r="G2107" s="14"/>
      <c r="H2107" s="9" t="str">
        <f aca="false">IF($A2107="","",IF(COUNTIF($A$2:$A$3001,$A2107)&gt;1,"DUPLICATE",""))</f>
        <v/>
      </c>
    </row>
    <row r="2108" customFormat="false" ht="15" hidden="false" customHeight="false" outlineLevel="0" collapsed="false">
      <c r="A2108" s="14"/>
      <c r="B2108" s="14"/>
      <c r="C2108" s="15"/>
      <c r="D2108" s="14"/>
      <c r="E2108" s="14"/>
      <c r="F2108" s="14"/>
      <c r="G2108" s="14"/>
      <c r="H2108" s="9" t="str">
        <f aca="false">IF($A2108="","",IF(COUNTIF($A$2:$A$3001,$A2108)&gt;1,"DUPLICATE",""))</f>
        <v/>
      </c>
    </row>
    <row r="2109" customFormat="false" ht="15" hidden="false" customHeight="false" outlineLevel="0" collapsed="false">
      <c r="A2109" s="14"/>
      <c r="B2109" s="14"/>
      <c r="C2109" s="15"/>
      <c r="D2109" s="14"/>
      <c r="E2109" s="14"/>
      <c r="F2109" s="14"/>
      <c r="G2109" s="14"/>
      <c r="H2109" s="9" t="str">
        <f aca="false">IF($A2109="","",IF(COUNTIF($A$2:$A$3001,$A2109)&gt;1,"DUPLICATE",""))</f>
        <v/>
      </c>
    </row>
    <row r="2110" customFormat="false" ht="15" hidden="false" customHeight="false" outlineLevel="0" collapsed="false">
      <c r="A2110" s="14"/>
      <c r="B2110" s="14"/>
      <c r="C2110" s="15"/>
      <c r="D2110" s="14"/>
      <c r="E2110" s="14"/>
      <c r="F2110" s="14"/>
      <c r="G2110" s="14"/>
      <c r="H2110" s="9" t="str">
        <f aca="false">IF($A2110="","",IF(COUNTIF($A$2:$A$3001,$A2110)&gt;1,"DUPLICATE",""))</f>
        <v/>
      </c>
    </row>
    <row r="2111" customFormat="false" ht="15" hidden="false" customHeight="false" outlineLevel="0" collapsed="false">
      <c r="A2111" s="14"/>
      <c r="B2111" s="14"/>
      <c r="C2111" s="15"/>
      <c r="D2111" s="14"/>
      <c r="E2111" s="14"/>
      <c r="F2111" s="14"/>
      <c r="G2111" s="14"/>
      <c r="H2111" s="9" t="str">
        <f aca="false">IF($A2111="","",IF(COUNTIF($A$2:$A$3001,$A2111)&gt;1,"DUPLICATE",""))</f>
        <v/>
      </c>
    </row>
    <row r="2112" customFormat="false" ht="15" hidden="false" customHeight="false" outlineLevel="0" collapsed="false">
      <c r="A2112" s="14"/>
      <c r="B2112" s="14"/>
      <c r="C2112" s="15"/>
      <c r="D2112" s="14"/>
      <c r="E2112" s="14"/>
      <c r="F2112" s="14"/>
      <c r="G2112" s="14"/>
      <c r="H2112" s="9" t="str">
        <f aca="false">IF($A2112="","",IF(COUNTIF($A$2:$A$3001,$A2112)&gt;1,"DUPLICATE",""))</f>
        <v/>
      </c>
    </row>
    <row r="2113" customFormat="false" ht="15" hidden="false" customHeight="false" outlineLevel="0" collapsed="false">
      <c r="A2113" s="14"/>
      <c r="B2113" s="14"/>
      <c r="C2113" s="15"/>
      <c r="D2113" s="14"/>
      <c r="E2113" s="14"/>
      <c r="F2113" s="14"/>
      <c r="G2113" s="14"/>
      <c r="H2113" s="9" t="str">
        <f aca="false">IF($A2113="","",IF(COUNTIF($A$2:$A$3001,$A2113)&gt;1,"DUPLICATE",""))</f>
        <v/>
      </c>
    </row>
    <row r="2114" customFormat="false" ht="15" hidden="false" customHeight="false" outlineLevel="0" collapsed="false">
      <c r="A2114" s="14"/>
      <c r="B2114" s="14"/>
      <c r="C2114" s="15"/>
      <c r="D2114" s="14"/>
      <c r="E2114" s="14"/>
      <c r="F2114" s="14"/>
      <c r="G2114" s="14"/>
      <c r="H2114" s="9" t="str">
        <f aca="false">IF($A2114="","",IF(COUNTIF($A$2:$A$3001,$A2114)&gt;1,"DUPLICATE",""))</f>
        <v/>
      </c>
    </row>
    <row r="2115" customFormat="false" ht="15" hidden="false" customHeight="false" outlineLevel="0" collapsed="false">
      <c r="A2115" s="14"/>
      <c r="B2115" s="14"/>
      <c r="C2115" s="15"/>
      <c r="D2115" s="14"/>
      <c r="E2115" s="14"/>
      <c r="F2115" s="14"/>
      <c r="G2115" s="14"/>
      <c r="H2115" s="9" t="str">
        <f aca="false">IF($A2115="","",IF(COUNTIF($A$2:$A$3001,$A2115)&gt;1,"DUPLICATE",""))</f>
        <v/>
      </c>
    </row>
    <row r="2116" customFormat="false" ht="15" hidden="false" customHeight="false" outlineLevel="0" collapsed="false">
      <c r="A2116" s="14"/>
      <c r="B2116" s="14"/>
      <c r="C2116" s="15"/>
      <c r="D2116" s="14"/>
      <c r="E2116" s="14"/>
      <c r="F2116" s="14"/>
      <c r="G2116" s="14"/>
      <c r="H2116" s="9" t="str">
        <f aca="false">IF($A2116="","",IF(COUNTIF($A$2:$A$3001,$A2116)&gt;1,"DUPLICATE",""))</f>
        <v/>
      </c>
    </row>
    <row r="2117" customFormat="false" ht="15" hidden="false" customHeight="false" outlineLevel="0" collapsed="false">
      <c r="A2117" s="14"/>
      <c r="B2117" s="14"/>
      <c r="C2117" s="15"/>
      <c r="D2117" s="14"/>
      <c r="E2117" s="14"/>
      <c r="F2117" s="14"/>
      <c r="G2117" s="14"/>
      <c r="H2117" s="9" t="str">
        <f aca="false">IF($A2117="","",IF(COUNTIF($A$2:$A$3001,$A2117)&gt;1,"DUPLICATE",""))</f>
        <v/>
      </c>
    </row>
    <row r="2118" customFormat="false" ht="15" hidden="false" customHeight="false" outlineLevel="0" collapsed="false">
      <c r="A2118" s="14"/>
      <c r="B2118" s="14"/>
      <c r="C2118" s="15"/>
      <c r="D2118" s="14"/>
      <c r="E2118" s="14"/>
      <c r="F2118" s="14"/>
      <c r="G2118" s="14"/>
      <c r="H2118" s="9" t="str">
        <f aca="false">IF($A2118="","",IF(COUNTIF($A$2:$A$3001,$A2118)&gt;1,"DUPLICATE",""))</f>
        <v/>
      </c>
    </row>
    <row r="2119" customFormat="false" ht="15" hidden="false" customHeight="false" outlineLevel="0" collapsed="false">
      <c r="A2119" s="14"/>
      <c r="B2119" s="14"/>
      <c r="C2119" s="15"/>
      <c r="D2119" s="14"/>
      <c r="E2119" s="14"/>
      <c r="F2119" s="14"/>
      <c r="G2119" s="14"/>
      <c r="H2119" s="9" t="str">
        <f aca="false">IF($A2119="","",IF(COUNTIF($A$2:$A$3001,$A2119)&gt;1,"DUPLICATE",""))</f>
        <v/>
      </c>
    </row>
    <row r="2120" customFormat="false" ht="15" hidden="false" customHeight="false" outlineLevel="0" collapsed="false">
      <c r="A2120" s="14"/>
      <c r="B2120" s="14"/>
      <c r="C2120" s="15"/>
      <c r="D2120" s="14"/>
      <c r="E2120" s="14"/>
      <c r="F2120" s="14"/>
      <c r="G2120" s="14"/>
      <c r="H2120" s="9" t="str">
        <f aca="false">IF($A2120="","",IF(COUNTIF($A$2:$A$3001,$A2120)&gt;1,"DUPLICATE",""))</f>
        <v/>
      </c>
    </row>
    <row r="2121" customFormat="false" ht="15" hidden="false" customHeight="false" outlineLevel="0" collapsed="false">
      <c r="A2121" s="14"/>
      <c r="B2121" s="14"/>
      <c r="C2121" s="15"/>
      <c r="D2121" s="14"/>
      <c r="E2121" s="14"/>
      <c r="F2121" s="14"/>
      <c r="G2121" s="14"/>
      <c r="H2121" s="9" t="str">
        <f aca="false">IF($A2121="","",IF(COUNTIF($A$2:$A$3001,$A2121)&gt;1,"DUPLICATE",""))</f>
        <v/>
      </c>
    </row>
    <row r="2122" customFormat="false" ht="15" hidden="false" customHeight="false" outlineLevel="0" collapsed="false">
      <c r="A2122" s="14"/>
      <c r="B2122" s="14"/>
      <c r="C2122" s="15"/>
      <c r="D2122" s="14"/>
      <c r="E2122" s="14"/>
      <c r="F2122" s="14"/>
      <c r="G2122" s="14"/>
      <c r="H2122" s="9" t="str">
        <f aca="false">IF($A2122="","",IF(COUNTIF($A$2:$A$3001,$A2122)&gt;1,"DUPLICATE",""))</f>
        <v/>
      </c>
    </row>
    <row r="2123" customFormat="false" ht="15" hidden="false" customHeight="false" outlineLevel="0" collapsed="false">
      <c r="A2123" s="14"/>
      <c r="B2123" s="14"/>
      <c r="C2123" s="15"/>
      <c r="D2123" s="14"/>
      <c r="E2123" s="14"/>
      <c r="F2123" s="14"/>
      <c r="G2123" s="14"/>
      <c r="H2123" s="9" t="str">
        <f aca="false">IF($A2123="","",IF(COUNTIF($A$2:$A$3001,$A2123)&gt;1,"DUPLICATE",""))</f>
        <v/>
      </c>
    </row>
    <row r="2124" customFormat="false" ht="15" hidden="false" customHeight="false" outlineLevel="0" collapsed="false">
      <c r="A2124" s="14"/>
      <c r="B2124" s="14"/>
      <c r="C2124" s="15"/>
      <c r="D2124" s="14"/>
      <c r="E2124" s="14"/>
      <c r="F2124" s="14"/>
      <c r="G2124" s="14"/>
      <c r="H2124" s="9" t="str">
        <f aca="false">IF($A2124="","",IF(COUNTIF($A$2:$A$3001,$A2124)&gt;1,"DUPLICATE",""))</f>
        <v/>
      </c>
    </row>
    <row r="2125" customFormat="false" ht="15" hidden="false" customHeight="false" outlineLevel="0" collapsed="false">
      <c r="A2125" s="14"/>
      <c r="B2125" s="14"/>
      <c r="C2125" s="15"/>
      <c r="D2125" s="14"/>
      <c r="E2125" s="14"/>
      <c r="F2125" s="14"/>
      <c r="G2125" s="14"/>
      <c r="H2125" s="9" t="str">
        <f aca="false">IF($A2125="","",IF(COUNTIF($A$2:$A$3001,$A2125)&gt;1,"DUPLICATE",""))</f>
        <v/>
      </c>
    </row>
    <row r="2126" customFormat="false" ht="15" hidden="false" customHeight="false" outlineLevel="0" collapsed="false">
      <c r="A2126" s="14"/>
      <c r="B2126" s="14"/>
      <c r="C2126" s="15"/>
      <c r="D2126" s="14"/>
      <c r="E2126" s="14"/>
      <c r="F2126" s="14"/>
      <c r="G2126" s="14"/>
      <c r="H2126" s="9" t="str">
        <f aca="false">IF($A2126="","",IF(COUNTIF($A$2:$A$3001,$A2126)&gt;1,"DUPLICATE",""))</f>
        <v/>
      </c>
    </row>
    <row r="2127" customFormat="false" ht="15" hidden="false" customHeight="false" outlineLevel="0" collapsed="false">
      <c r="A2127" s="14"/>
      <c r="B2127" s="14"/>
      <c r="C2127" s="15"/>
      <c r="D2127" s="14"/>
      <c r="E2127" s="14"/>
      <c r="F2127" s="14"/>
      <c r="G2127" s="14"/>
      <c r="H2127" s="9" t="str">
        <f aca="false">IF($A2127="","",IF(COUNTIF($A$2:$A$3001,$A2127)&gt;1,"DUPLICATE",""))</f>
        <v/>
      </c>
    </row>
    <row r="2128" customFormat="false" ht="15" hidden="false" customHeight="false" outlineLevel="0" collapsed="false">
      <c r="A2128" s="14"/>
      <c r="B2128" s="14"/>
      <c r="C2128" s="15"/>
      <c r="D2128" s="14"/>
      <c r="E2128" s="14"/>
      <c r="F2128" s="14"/>
      <c r="G2128" s="14"/>
      <c r="H2128" s="9" t="str">
        <f aca="false">IF($A2128="","",IF(COUNTIF($A$2:$A$3001,$A2128)&gt;1,"DUPLICATE",""))</f>
        <v/>
      </c>
    </row>
    <row r="2129" customFormat="false" ht="15" hidden="false" customHeight="false" outlineLevel="0" collapsed="false">
      <c r="A2129" s="14"/>
      <c r="B2129" s="14"/>
      <c r="C2129" s="15"/>
      <c r="D2129" s="14"/>
      <c r="E2129" s="14"/>
      <c r="F2129" s="14"/>
      <c r="G2129" s="14"/>
      <c r="H2129" s="9" t="str">
        <f aca="false">IF($A2129="","",IF(COUNTIF($A$2:$A$3001,$A2129)&gt;1,"DUPLICATE",""))</f>
        <v/>
      </c>
    </row>
    <row r="2130" customFormat="false" ht="15" hidden="false" customHeight="false" outlineLevel="0" collapsed="false">
      <c r="A2130" s="14"/>
      <c r="B2130" s="14"/>
      <c r="C2130" s="15"/>
      <c r="D2130" s="14"/>
      <c r="E2130" s="14"/>
      <c r="F2130" s="14"/>
      <c r="G2130" s="14"/>
      <c r="H2130" s="9" t="str">
        <f aca="false">IF($A2130="","",IF(COUNTIF($A$2:$A$3001,$A2130)&gt;1,"DUPLICATE",""))</f>
        <v/>
      </c>
    </row>
    <row r="2131" customFormat="false" ht="15" hidden="false" customHeight="false" outlineLevel="0" collapsed="false">
      <c r="A2131" s="14"/>
      <c r="B2131" s="14"/>
      <c r="C2131" s="15"/>
      <c r="D2131" s="14"/>
      <c r="E2131" s="14"/>
      <c r="F2131" s="14"/>
      <c r="G2131" s="14"/>
      <c r="H2131" s="9" t="str">
        <f aca="false">IF($A2131="","",IF(COUNTIF($A$2:$A$3001,$A2131)&gt;1,"DUPLICATE",""))</f>
        <v/>
      </c>
    </row>
    <row r="2132" customFormat="false" ht="15" hidden="false" customHeight="false" outlineLevel="0" collapsed="false">
      <c r="A2132" s="14"/>
      <c r="B2132" s="14"/>
      <c r="C2132" s="15"/>
      <c r="D2132" s="14"/>
      <c r="E2132" s="14"/>
      <c r="F2132" s="14"/>
      <c r="G2132" s="14"/>
      <c r="H2132" s="9" t="str">
        <f aca="false">IF($A2132="","",IF(COUNTIF($A$2:$A$3001,$A2132)&gt;1,"DUPLICATE",""))</f>
        <v/>
      </c>
    </row>
    <row r="2133" customFormat="false" ht="15" hidden="false" customHeight="false" outlineLevel="0" collapsed="false">
      <c r="A2133" s="14"/>
      <c r="B2133" s="14"/>
      <c r="C2133" s="15"/>
      <c r="D2133" s="14"/>
      <c r="E2133" s="14"/>
      <c r="F2133" s="14"/>
      <c r="G2133" s="14"/>
      <c r="H2133" s="9" t="str">
        <f aca="false">IF($A2133="","",IF(COUNTIF($A$2:$A$3001,$A2133)&gt;1,"DUPLICATE",""))</f>
        <v/>
      </c>
    </row>
    <row r="2134" customFormat="false" ht="15" hidden="false" customHeight="false" outlineLevel="0" collapsed="false">
      <c r="A2134" s="14"/>
      <c r="B2134" s="14"/>
      <c r="C2134" s="15"/>
      <c r="D2134" s="14"/>
      <c r="E2134" s="14"/>
      <c r="F2134" s="14"/>
      <c r="G2134" s="14"/>
      <c r="H2134" s="9" t="str">
        <f aca="false">IF($A2134="","",IF(COUNTIF($A$2:$A$3001,$A2134)&gt;1,"DUPLICATE",""))</f>
        <v/>
      </c>
    </row>
    <row r="2135" customFormat="false" ht="15" hidden="false" customHeight="false" outlineLevel="0" collapsed="false">
      <c r="A2135" s="14"/>
      <c r="B2135" s="14"/>
      <c r="C2135" s="15"/>
      <c r="D2135" s="14"/>
      <c r="E2135" s="14"/>
      <c r="F2135" s="14"/>
      <c r="G2135" s="14"/>
      <c r="H2135" s="9" t="str">
        <f aca="false">IF($A2135="","",IF(COUNTIF($A$2:$A$3001,$A2135)&gt;1,"DUPLICATE",""))</f>
        <v/>
      </c>
    </row>
    <row r="2136" customFormat="false" ht="15" hidden="false" customHeight="false" outlineLevel="0" collapsed="false">
      <c r="A2136" s="14"/>
      <c r="B2136" s="14"/>
      <c r="C2136" s="15"/>
      <c r="D2136" s="14"/>
      <c r="E2136" s="14"/>
      <c r="F2136" s="14"/>
      <c r="G2136" s="14"/>
      <c r="H2136" s="9" t="str">
        <f aca="false">IF($A2136="","",IF(COUNTIF($A$2:$A$3001,$A2136)&gt;1,"DUPLICATE",""))</f>
        <v/>
      </c>
    </row>
    <row r="2137" customFormat="false" ht="15" hidden="false" customHeight="false" outlineLevel="0" collapsed="false">
      <c r="A2137" s="14"/>
      <c r="B2137" s="14"/>
      <c r="C2137" s="15"/>
      <c r="D2137" s="14"/>
      <c r="E2137" s="14"/>
      <c r="F2137" s="14"/>
      <c r="G2137" s="14"/>
      <c r="H2137" s="9" t="str">
        <f aca="false">IF($A2137="","",IF(COUNTIF($A$2:$A$3001,$A2137)&gt;1,"DUPLICATE",""))</f>
        <v/>
      </c>
    </row>
    <row r="2138" customFormat="false" ht="15" hidden="false" customHeight="false" outlineLevel="0" collapsed="false">
      <c r="A2138" s="14"/>
      <c r="B2138" s="14"/>
      <c r="C2138" s="15"/>
      <c r="D2138" s="14"/>
      <c r="E2138" s="14"/>
      <c r="F2138" s="14"/>
      <c r="G2138" s="14"/>
      <c r="H2138" s="9" t="str">
        <f aca="false">IF($A2138="","",IF(COUNTIF($A$2:$A$3001,$A2138)&gt;1,"DUPLICATE",""))</f>
        <v/>
      </c>
    </row>
    <row r="2139" customFormat="false" ht="15" hidden="false" customHeight="false" outlineLevel="0" collapsed="false">
      <c r="A2139" s="14"/>
      <c r="B2139" s="14"/>
      <c r="C2139" s="15"/>
      <c r="D2139" s="14"/>
      <c r="E2139" s="14"/>
      <c r="F2139" s="14"/>
      <c r="G2139" s="14"/>
      <c r="H2139" s="9" t="str">
        <f aca="false">IF($A2139="","",IF(COUNTIF($A$2:$A$3001,$A2139)&gt;1,"DUPLICATE",""))</f>
        <v/>
      </c>
    </row>
    <row r="2140" customFormat="false" ht="15" hidden="false" customHeight="false" outlineLevel="0" collapsed="false">
      <c r="A2140" s="14"/>
      <c r="B2140" s="14"/>
      <c r="C2140" s="15"/>
      <c r="D2140" s="14"/>
      <c r="E2140" s="14"/>
      <c r="F2140" s="14"/>
      <c r="G2140" s="14"/>
      <c r="H2140" s="9" t="str">
        <f aca="false">IF($A2140="","",IF(COUNTIF($A$2:$A$3001,$A2140)&gt;1,"DUPLICATE",""))</f>
        <v/>
      </c>
    </row>
    <row r="2141" customFormat="false" ht="15" hidden="false" customHeight="false" outlineLevel="0" collapsed="false">
      <c r="A2141" s="14"/>
      <c r="B2141" s="14"/>
      <c r="C2141" s="15"/>
      <c r="D2141" s="14"/>
      <c r="E2141" s="14"/>
      <c r="F2141" s="14"/>
      <c r="G2141" s="14"/>
      <c r="H2141" s="9" t="str">
        <f aca="false">IF($A2141="","",IF(COUNTIF($A$2:$A$3001,$A2141)&gt;1,"DUPLICATE",""))</f>
        <v/>
      </c>
    </row>
    <row r="2142" customFormat="false" ht="15" hidden="false" customHeight="false" outlineLevel="0" collapsed="false">
      <c r="A2142" s="14"/>
      <c r="B2142" s="14"/>
      <c r="C2142" s="15"/>
      <c r="D2142" s="14"/>
      <c r="E2142" s="14"/>
      <c r="F2142" s="14"/>
      <c r="G2142" s="14"/>
      <c r="H2142" s="9" t="str">
        <f aca="false">IF($A2142="","",IF(COUNTIF($A$2:$A$3001,$A2142)&gt;1,"DUPLICATE",""))</f>
        <v/>
      </c>
    </row>
    <row r="2143" customFormat="false" ht="15" hidden="false" customHeight="false" outlineLevel="0" collapsed="false">
      <c r="A2143" s="14"/>
      <c r="B2143" s="14"/>
      <c r="C2143" s="15"/>
      <c r="D2143" s="14"/>
      <c r="E2143" s="14"/>
      <c r="F2143" s="14"/>
      <c r="G2143" s="14"/>
      <c r="H2143" s="9" t="str">
        <f aca="false">IF($A2143="","",IF(COUNTIF($A$2:$A$3001,$A2143)&gt;1,"DUPLICATE",""))</f>
        <v/>
      </c>
    </row>
    <row r="2144" customFormat="false" ht="15" hidden="false" customHeight="false" outlineLevel="0" collapsed="false">
      <c r="A2144" s="14"/>
      <c r="B2144" s="14"/>
      <c r="C2144" s="15"/>
      <c r="D2144" s="14"/>
      <c r="E2144" s="14"/>
      <c r="F2144" s="14"/>
      <c r="G2144" s="14"/>
      <c r="H2144" s="9" t="str">
        <f aca="false">IF($A2144="","",IF(COUNTIF($A$2:$A$3001,$A2144)&gt;1,"DUPLICATE",""))</f>
        <v/>
      </c>
    </row>
    <row r="2145" customFormat="false" ht="15" hidden="false" customHeight="false" outlineLevel="0" collapsed="false">
      <c r="A2145" s="14"/>
      <c r="B2145" s="14"/>
      <c r="C2145" s="15"/>
      <c r="D2145" s="14"/>
      <c r="E2145" s="14"/>
      <c r="F2145" s="14"/>
      <c r="G2145" s="14"/>
      <c r="H2145" s="9" t="str">
        <f aca="false">IF($A2145="","",IF(COUNTIF($A$2:$A$3001,$A2145)&gt;1,"DUPLICATE",""))</f>
        <v/>
      </c>
    </row>
    <row r="2146" customFormat="false" ht="15" hidden="false" customHeight="false" outlineLevel="0" collapsed="false">
      <c r="A2146" s="14"/>
      <c r="B2146" s="14"/>
      <c r="C2146" s="15"/>
      <c r="D2146" s="14"/>
      <c r="E2146" s="14"/>
      <c r="F2146" s="14"/>
      <c r="G2146" s="14"/>
      <c r="H2146" s="9" t="str">
        <f aca="false">IF($A2146="","",IF(COUNTIF($A$2:$A$3001,$A2146)&gt;1,"DUPLICATE",""))</f>
        <v/>
      </c>
    </row>
    <row r="2147" customFormat="false" ht="15" hidden="false" customHeight="false" outlineLevel="0" collapsed="false">
      <c r="A2147" s="14"/>
      <c r="B2147" s="14"/>
      <c r="C2147" s="15"/>
      <c r="D2147" s="14"/>
      <c r="E2147" s="14"/>
      <c r="F2147" s="14"/>
      <c r="G2147" s="14"/>
      <c r="H2147" s="9" t="str">
        <f aca="false">IF($A2147="","",IF(COUNTIF($A$2:$A$3001,$A2147)&gt;1,"DUPLICATE",""))</f>
        <v/>
      </c>
    </row>
    <row r="2148" customFormat="false" ht="15" hidden="false" customHeight="false" outlineLevel="0" collapsed="false">
      <c r="A2148" s="14"/>
      <c r="B2148" s="14"/>
      <c r="C2148" s="15"/>
      <c r="D2148" s="14"/>
      <c r="E2148" s="14"/>
      <c r="F2148" s="14"/>
      <c r="G2148" s="14"/>
      <c r="H2148" s="9" t="str">
        <f aca="false">IF($A2148="","",IF(COUNTIF($A$2:$A$3001,$A2148)&gt;1,"DUPLICATE",""))</f>
        <v/>
      </c>
    </row>
    <row r="2149" customFormat="false" ht="15" hidden="false" customHeight="false" outlineLevel="0" collapsed="false">
      <c r="A2149" s="14"/>
      <c r="B2149" s="14"/>
      <c r="C2149" s="15"/>
      <c r="D2149" s="14"/>
      <c r="E2149" s="14"/>
      <c r="F2149" s="14"/>
      <c r="G2149" s="14"/>
      <c r="H2149" s="9" t="str">
        <f aca="false">IF($A2149="","",IF(COUNTIF($A$2:$A$3001,$A2149)&gt;1,"DUPLICATE",""))</f>
        <v/>
      </c>
    </row>
    <row r="2150" customFormat="false" ht="15" hidden="false" customHeight="false" outlineLevel="0" collapsed="false">
      <c r="A2150" s="14"/>
      <c r="B2150" s="14"/>
      <c r="C2150" s="15"/>
      <c r="D2150" s="14"/>
      <c r="E2150" s="14"/>
      <c r="F2150" s="14"/>
      <c r="G2150" s="14"/>
      <c r="H2150" s="9" t="str">
        <f aca="false">IF($A2150="","",IF(COUNTIF($A$2:$A$3001,$A2150)&gt;1,"DUPLICATE",""))</f>
        <v/>
      </c>
    </row>
    <row r="2151" customFormat="false" ht="15" hidden="false" customHeight="false" outlineLevel="0" collapsed="false">
      <c r="A2151" s="14"/>
      <c r="B2151" s="14"/>
      <c r="C2151" s="15"/>
      <c r="D2151" s="14"/>
      <c r="E2151" s="14"/>
      <c r="F2151" s="14"/>
      <c r="G2151" s="14"/>
      <c r="H2151" s="9" t="str">
        <f aca="false">IF($A2151="","",IF(COUNTIF($A$2:$A$3001,$A2151)&gt;1,"DUPLICATE",""))</f>
        <v/>
      </c>
    </row>
    <row r="2152" customFormat="false" ht="15" hidden="false" customHeight="false" outlineLevel="0" collapsed="false">
      <c r="A2152" s="14"/>
      <c r="B2152" s="14"/>
      <c r="C2152" s="15"/>
      <c r="D2152" s="14"/>
      <c r="E2152" s="14"/>
      <c r="F2152" s="14"/>
      <c r="G2152" s="14"/>
      <c r="H2152" s="9" t="str">
        <f aca="false">IF($A2152="","",IF(COUNTIF($A$2:$A$3001,$A2152)&gt;1,"DUPLICATE",""))</f>
        <v/>
      </c>
    </row>
    <row r="2153" customFormat="false" ht="15" hidden="false" customHeight="false" outlineLevel="0" collapsed="false">
      <c r="A2153" s="14"/>
      <c r="B2153" s="14"/>
      <c r="C2153" s="15"/>
      <c r="D2153" s="14"/>
      <c r="E2153" s="14"/>
      <c r="F2153" s="14"/>
      <c r="G2153" s="14"/>
      <c r="H2153" s="9" t="str">
        <f aca="false">IF($A2153="","",IF(COUNTIF($A$2:$A$3001,$A2153)&gt;1,"DUPLICATE",""))</f>
        <v/>
      </c>
    </row>
    <row r="2154" customFormat="false" ht="15" hidden="false" customHeight="false" outlineLevel="0" collapsed="false">
      <c r="A2154" s="14"/>
      <c r="B2154" s="14"/>
      <c r="C2154" s="15"/>
      <c r="D2154" s="14"/>
      <c r="E2154" s="14"/>
      <c r="F2154" s="14"/>
      <c r="G2154" s="14"/>
      <c r="H2154" s="9" t="str">
        <f aca="false">IF($A2154="","",IF(COUNTIF($A$2:$A$3001,$A2154)&gt;1,"DUPLICATE",""))</f>
        <v/>
      </c>
    </row>
    <row r="2155" customFormat="false" ht="15" hidden="false" customHeight="false" outlineLevel="0" collapsed="false">
      <c r="A2155" s="14"/>
      <c r="B2155" s="14"/>
      <c r="C2155" s="15"/>
      <c r="D2155" s="14"/>
      <c r="E2155" s="14"/>
      <c r="F2155" s="14"/>
      <c r="G2155" s="14"/>
      <c r="H2155" s="9" t="str">
        <f aca="false">IF($A2155="","",IF(COUNTIF($A$2:$A$3001,$A2155)&gt;1,"DUPLICATE",""))</f>
        <v/>
      </c>
    </row>
    <row r="2156" customFormat="false" ht="15" hidden="false" customHeight="false" outlineLevel="0" collapsed="false">
      <c r="A2156" s="14"/>
      <c r="B2156" s="14"/>
      <c r="C2156" s="15"/>
      <c r="D2156" s="14"/>
      <c r="E2156" s="14"/>
      <c r="F2156" s="14"/>
      <c r="G2156" s="14"/>
      <c r="H2156" s="9" t="str">
        <f aca="false">IF($A2156="","",IF(COUNTIF($A$2:$A$3001,$A2156)&gt;1,"DUPLICATE",""))</f>
        <v/>
      </c>
    </row>
    <row r="2157" customFormat="false" ht="15" hidden="false" customHeight="false" outlineLevel="0" collapsed="false">
      <c r="A2157" s="14"/>
      <c r="B2157" s="14"/>
      <c r="C2157" s="15"/>
      <c r="D2157" s="14"/>
      <c r="E2157" s="14"/>
      <c r="F2157" s="14"/>
      <c r="G2157" s="14"/>
      <c r="H2157" s="9" t="str">
        <f aca="false">IF($A2157="","",IF(COUNTIF($A$2:$A$3001,$A2157)&gt;1,"DUPLICATE",""))</f>
        <v/>
      </c>
    </row>
    <row r="2158" customFormat="false" ht="15" hidden="false" customHeight="false" outlineLevel="0" collapsed="false">
      <c r="A2158" s="14"/>
      <c r="B2158" s="14"/>
      <c r="C2158" s="15"/>
      <c r="D2158" s="14"/>
      <c r="E2158" s="14"/>
      <c r="F2158" s="14"/>
      <c r="G2158" s="14"/>
      <c r="H2158" s="9" t="str">
        <f aca="false">IF($A2158="","",IF(COUNTIF($A$2:$A$3001,$A2158)&gt;1,"DUPLICATE",""))</f>
        <v/>
      </c>
    </row>
    <row r="2159" customFormat="false" ht="15" hidden="false" customHeight="false" outlineLevel="0" collapsed="false">
      <c r="A2159" s="14"/>
      <c r="B2159" s="14"/>
      <c r="C2159" s="15"/>
      <c r="D2159" s="14"/>
      <c r="E2159" s="14"/>
      <c r="F2159" s="14"/>
      <c r="G2159" s="14"/>
      <c r="H2159" s="9" t="str">
        <f aca="false">IF($A2159="","",IF(COUNTIF($A$2:$A$3001,$A2159)&gt;1,"DUPLICATE",""))</f>
        <v/>
      </c>
    </row>
    <row r="2160" customFormat="false" ht="15" hidden="false" customHeight="false" outlineLevel="0" collapsed="false">
      <c r="A2160" s="14"/>
      <c r="B2160" s="14"/>
      <c r="C2160" s="15"/>
      <c r="D2160" s="14"/>
      <c r="E2160" s="14"/>
      <c r="F2160" s="14"/>
      <c r="G2160" s="14"/>
      <c r="H2160" s="9" t="str">
        <f aca="false">IF($A2160="","",IF(COUNTIF($A$2:$A$3001,$A2160)&gt;1,"DUPLICATE",""))</f>
        <v/>
      </c>
    </row>
    <row r="2161" customFormat="false" ht="15" hidden="false" customHeight="false" outlineLevel="0" collapsed="false">
      <c r="A2161" s="14"/>
      <c r="B2161" s="14"/>
      <c r="C2161" s="15"/>
      <c r="D2161" s="14"/>
      <c r="E2161" s="14"/>
      <c r="F2161" s="14"/>
      <c r="G2161" s="14"/>
      <c r="H2161" s="9" t="str">
        <f aca="false">IF($A2161="","",IF(COUNTIF($A$2:$A$3001,$A2161)&gt;1,"DUPLICATE",""))</f>
        <v/>
      </c>
    </row>
    <row r="2162" customFormat="false" ht="15" hidden="false" customHeight="false" outlineLevel="0" collapsed="false">
      <c r="A2162" s="14"/>
      <c r="B2162" s="14"/>
      <c r="C2162" s="15"/>
      <c r="D2162" s="14"/>
      <c r="E2162" s="14"/>
      <c r="F2162" s="14"/>
      <c r="G2162" s="14"/>
      <c r="H2162" s="9" t="str">
        <f aca="false">IF($A2162="","",IF(COUNTIF($A$2:$A$3001,$A2162)&gt;1,"DUPLICATE",""))</f>
        <v/>
      </c>
    </row>
    <row r="2163" customFormat="false" ht="15" hidden="false" customHeight="false" outlineLevel="0" collapsed="false">
      <c r="A2163" s="14"/>
      <c r="B2163" s="14"/>
      <c r="C2163" s="15"/>
      <c r="D2163" s="14"/>
      <c r="E2163" s="14"/>
      <c r="F2163" s="14"/>
      <c r="G2163" s="14"/>
      <c r="H2163" s="9" t="str">
        <f aca="false">IF($A2163="","",IF(COUNTIF($A$2:$A$3001,$A2163)&gt;1,"DUPLICATE",""))</f>
        <v/>
      </c>
    </row>
    <row r="2164" customFormat="false" ht="15" hidden="false" customHeight="false" outlineLevel="0" collapsed="false">
      <c r="A2164" s="14"/>
      <c r="B2164" s="14"/>
      <c r="C2164" s="15"/>
      <c r="D2164" s="14"/>
      <c r="E2164" s="14"/>
      <c r="F2164" s="14"/>
      <c r="G2164" s="14"/>
      <c r="H2164" s="9" t="str">
        <f aca="false">IF($A2164="","",IF(COUNTIF($A$2:$A$3001,$A2164)&gt;1,"DUPLICATE",""))</f>
        <v/>
      </c>
    </row>
    <row r="2165" customFormat="false" ht="15" hidden="false" customHeight="false" outlineLevel="0" collapsed="false">
      <c r="A2165" s="14"/>
      <c r="B2165" s="14"/>
      <c r="C2165" s="15"/>
      <c r="D2165" s="14"/>
      <c r="E2165" s="14"/>
      <c r="F2165" s="14"/>
      <c r="G2165" s="14"/>
      <c r="H2165" s="9" t="str">
        <f aca="false">IF($A2165="","",IF(COUNTIF($A$2:$A$3001,$A2165)&gt;1,"DUPLICATE",""))</f>
        <v/>
      </c>
    </row>
    <row r="2166" customFormat="false" ht="15" hidden="false" customHeight="false" outlineLevel="0" collapsed="false">
      <c r="A2166" s="14"/>
      <c r="B2166" s="14"/>
      <c r="C2166" s="15"/>
      <c r="D2166" s="14"/>
      <c r="E2166" s="14"/>
      <c r="F2166" s="14"/>
      <c r="G2166" s="14"/>
      <c r="H2166" s="9" t="str">
        <f aca="false">IF($A2166="","",IF(COUNTIF($A$2:$A$3001,$A2166)&gt;1,"DUPLICATE",""))</f>
        <v/>
      </c>
    </row>
    <row r="2167" customFormat="false" ht="15" hidden="false" customHeight="false" outlineLevel="0" collapsed="false">
      <c r="A2167" s="14"/>
      <c r="B2167" s="14"/>
      <c r="C2167" s="15"/>
      <c r="D2167" s="14"/>
      <c r="E2167" s="14"/>
      <c r="F2167" s="14"/>
      <c r="G2167" s="14"/>
      <c r="H2167" s="9" t="str">
        <f aca="false">IF($A2167="","",IF(COUNTIF($A$2:$A$3001,$A2167)&gt;1,"DUPLICATE",""))</f>
        <v/>
      </c>
    </row>
    <row r="2168" customFormat="false" ht="15" hidden="false" customHeight="false" outlineLevel="0" collapsed="false">
      <c r="A2168" s="14"/>
      <c r="B2168" s="14"/>
      <c r="C2168" s="15"/>
      <c r="D2168" s="14"/>
      <c r="E2168" s="14"/>
      <c r="F2168" s="14"/>
      <c r="G2168" s="14"/>
      <c r="H2168" s="9" t="str">
        <f aca="false">IF($A2168="","",IF(COUNTIF($A$2:$A$3001,$A2168)&gt;1,"DUPLICATE",""))</f>
        <v/>
      </c>
    </row>
    <row r="2169" customFormat="false" ht="15" hidden="false" customHeight="false" outlineLevel="0" collapsed="false">
      <c r="A2169" s="14"/>
      <c r="B2169" s="14"/>
      <c r="C2169" s="15"/>
      <c r="D2169" s="14"/>
      <c r="E2169" s="14"/>
      <c r="F2169" s="14"/>
      <c r="G2169" s="14"/>
      <c r="H2169" s="9" t="str">
        <f aca="false">IF($A2169="","",IF(COUNTIF($A$2:$A$3001,$A2169)&gt;1,"DUPLICATE",""))</f>
        <v/>
      </c>
    </row>
    <row r="2170" customFormat="false" ht="15" hidden="false" customHeight="false" outlineLevel="0" collapsed="false">
      <c r="A2170" s="14"/>
      <c r="B2170" s="14"/>
      <c r="C2170" s="15"/>
      <c r="D2170" s="14"/>
      <c r="E2170" s="14"/>
      <c r="F2170" s="14"/>
      <c r="G2170" s="14"/>
      <c r="H2170" s="9" t="str">
        <f aca="false">IF($A2170="","",IF(COUNTIF($A$2:$A$3001,$A2170)&gt;1,"DUPLICATE",""))</f>
        <v/>
      </c>
    </row>
    <row r="2171" customFormat="false" ht="15" hidden="false" customHeight="false" outlineLevel="0" collapsed="false">
      <c r="A2171" s="14"/>
      <c r="B2171" s="14"/>
      <c r="C2171" s="15"/>
      <c r="D2171" s="14"/>
      <c r="E2171" s="14"/>
      <c r="F2171" s="14"/>
      <c r="G2171" s="14"/>
      <c r="H2171" s="9" t="str">
        <f aca="false">IF($A2171="","",IF(COUNTIF($A$2:$A$3001,$A2171)&gt;1,"DUPLICATE",""))</f>
        <v/>
      </c>
    </row>
    <row r="2172" customFormat="false" ht="15" hidden="false" customHeight="false" outlineLevel="0" collapsed="false">
      <c r="A2172" s="14"/>
      <c r="B2172" s="14"/>
      <c r="C2172" s="15"/>
      <c r="D2172" s="14"/>
      <c r="E2172" s="14"/>
      <c r="F2172" s="14"/>
      <c r="G2172" s="14"/>
      <c r="H2172" s="9" t="str">
        <f aca="false">IF($A2172="","",IF(COUNTIF($A$2:$A$3001,$A2172)&gt;1,"DUPLICATE",""))</f>
        <v/>
      </c>
    </row>
    <row r="2173" customFormat="false" ht="15" hidden="false" customHeight="false" outlineLevel="0" collapsed="false">
      <c r="A2173" s="14"/>
      <c r="B2173" s="14"/>
      <c r="C2173" s="15"/>
      <c r="D2173" s="14"/>
      <c r="E2173" s="14"/>
      <c r="F2173" s="14"/>
      <c r="G2173" s="14"/>
      <c r="H2173" s="9" t="str">
        <f aca="false">IF($A2173="","",IF(COUNTIF($A$2:$A$3001,$A2173)&gt;1,"DUPLICATE",""))</f>
        <v/>
      </c>
    </row>
    <row r="2174" customFormat="false" ht="15" hidden="false" customHeight="false" outlineLevel="0" collapsed="false">
      <c r="A2174" s="14"/>
      <c r="B2174" s="14"/>
      <c r="C2174" s="15"/>
      <c r="D2174" s="14"/>
      <c r="E2174" s="14"/>
      <c r="F2174" s="14"/>
      <c r="G2174" s="14"/>
      <c r="H2174" s="9" t="str">
        <f aca="false">IF($A2174="","",IF(COUNTIF($A$2:$A$3001,$A2174)&gt;1,"DUPLICATE",""))</f>
        <v/>
      </c>
    </row>
    <row r="2175" customFormat="false" ht="15" hidden="false" customHeight="false" outlineLevel="0" collapsed="false">
      <c r="A2175" s="14"/>
      <c r="B2175" s="14"/>
      <c r="C2175" s="15"/>
      <c r="D2175" s="14"/>
      <c r="E2175" s="14"/>
      <c r="F2175" s="14"/>
      <c r="G2175" s="14"/>
      <c r="H2175" s="9" t="str">
        <f aca="false">IF($A2175="","",IF(COUNTIF($A$2:$A$3001,$A2175)&gt;1,"DUPLICATE",""))</f>
        <v/>
      </c>
    </row>
    <row r="2176" customFormat="false" ht="15" hidden="false" customHeight="false" outlineLevel="0" collapsed="false">
      <c r="A2176" s="14"/>
      <c r="B2176" s="14"/>
      <c r="C2176" s="15"/>
      <c r="D2176" s="14"/>
      <c r="E2176" s="14"/>
      <c r="F2176" s="14"/>
      <c r="G2176" s="14"/>
      <c r="H2176" s="9" t="str">
        <f aca="false">IF($A2176="","",IF(COUNTIF($A$2:$A$3001,$A2176)&gt;1,"DUPLICATE",""))</f>
        <v/>
      </c>
    </row>
    <row r="2177" customFormat="false" ht="15" hidden="false" customHeight="false" outlineLevel="0" collapsed="false">
      <c r="A2177" s="14"/>
      <c r="B2177" s="14"/>
      <c r="C2177" s="15"/>
      <c r="D2177" s="14"/>
      <c r="E2177" s="14"/>
      <c r="F2177" s="14"/>
      <c r="G2177" s="14"/>
      <c r="H2177" s="9" t="str">
        <f aca="false">IF($A2177="","",IF(COUNTIF($A$2:$A$3001,$A2177)&gt;1,"DUPLICATE",""))</f>
        <v/>
      </c>
    </row>
    <row r="2178" customFormat="false" ht="15" hidden="false" customHeight="false" outlineLevel="0" collapsed="false">
      <c r="A2178" s="14"/>
      <c r="B2178" s="14"/>
      <c r="C2178" s="15"/>
      <c r="D2178" s="14"/>
      <c r="E2178" s="14"/>
      <c r="F2178" s="14"/>
      <c r="G2178" s="14"/>
      <c r="H2178" s="9" t="str">
        <f aca="false">IF($A2178="","",IF(COUNTIF($A$2:$A$3001,$A2178)&gt;1,"DUPLICATE",""))</f>
        <v/>
      </c>
    </row>
    <row r="2179" customFormat="false" ht="15" hidden="false" customHeight="false" outlineLevel="0" collapsed="false">
      <c r="A2179" s="14"/>
      <c r="B2179" s="14"/>
      <c r="C2179" s="15"/>
      <c r="D2179" s="14"/>
      <c r="E2179" s="14"/>
      <c r="F2179" s="14"/>
      <c r="G2179" s="14"/>
      <c r="H2179" s="9" t="str">
        <f aca="false">IF($A2179="","",IF(COUNTIF($A$2:$A$3001,$A2179)&gt;1,"DUPLICATE",""))</f>
        <v/>
      </c>
    </row>
    <row r="2180" customFormat="false" ht="15" hidden="false" customHeight="false" outlineLevel="0" collapsed="false">
      <c r="A2180" s="14"/>
      <c r="B2180" s="14"/>
      <c r="C2180" s="15"/>
      <c r="D2180" s="14"/>
      <c r="E2180" s="14"/>
      <c r="F2180" s="14"/>
      <c r="G2180" s="14"/>
      <c r="H2180" s="9" t="str">
        <f aca="false">IF($A2180="","",IF(COUNTIF($A$2:$A$3001,$A2180)&gt;1,"DUPLICATE",""))</f>
        <v/>
      </c>
    </row>
    <row r="2181" customFormat="false" ht="15" hidden="false" customHeight="false" outlineLevel="0" collapsed="false">
      <c r="A2181" s="14"/>
      <c r="B2181" s="14"/>
      <c r="C2181" s="15"/>
      <c r="D2181" s="14"/>
      <c r="E2181" s="14"/>
      <c r="F2181" s="14"/>
      <c r="G2181" s="14"/>
      <c r="H2181" s="9" t="str">
        <f aca="false">IF($A2181="","",IF(COUNTIF($A$2:$A$3001,$A2181)&gt;1,"DUPLICATE",""))</f>
        <v/>
      </c>
    </row>
    <row r="2182" customFormat="false" ht="15" hidden="false" customHeight="false" outlineLevel="0" collapsed="false">
      <c r="A2182" s="14"/>
      <c r="B2182" s="14"/>
      <c r="C2182" s="15"/>
      <c r="D2182" s="14"/>
      <c r="E2182" s="14"/>
      <c r="F2182" s="14"/>
      <c r="G2182" s="14"/>
      <c r="H2182" s="9" t="str">
        <f aca="false">IF($A2182="","",IF(COUNTIF($A$2:$A$3001,$A2182)&gt;1,"DUPLICATE",""))</f>
        <v/>
      </c>
    </row>
    <row r="2183" customFormat="false" ht="15" hidden="false" customHeight="false" outlineLevel="0" collapsed="false">
      <c r="A2183" s="14"/>
      <c r="B2183" s="14"/>
      <c r="C2183" s="15"/>
      <c r="D2183" s="14"/>
      <c r="E2183" s="14"/>
      <c r="F2183" s="14"/>
      <c r="G2183" s="14"/>
      <c r="H2183" s="9" t="str">
        <f aca="false">IF($A2183="","",IF(COUNTIF($A$2:$A$3001,$A2183)&gt;1,"DUPLICATE",""))</f>
        <v/>
      </c>
    </row>
    <row r="2184" customFormat="false" ht="15" hidden="false" customHeight="false" outlineLevel="0" collapsed="false">
      <c r="A2184" s="14"/>
      <c r="B2184" s="14"/>
      <c r="C2184" s="15"/>
      <c r="D2184" s="14"/>
      <c r="E2184" s="14"/>
      <c r="F2184" s="14"/>
      <c r="G2184" s="14"/>
      <c r="H2184" s="9" t="str">
        <f aca="false">IF($A2184="","",IF(COUNTIF($A$2:$A$3001,$A2184)&gt;1,"DUPLICATE",""))</f>
        <v/>
      </c>
    </row>
    <row r="2185" customFormat="false" ht="15" hidden="false" customHeight="false" outlineLevel="0" collapsed="false">
      <c r="A2185" s="14"/>
      <c r="B2185" s="14"/>
      <c r="C2185" s="15"/>
      <c r="D2185" s="14"/>
      <c r="E2185" s="14"/>
      <c r="F2185" s="14"/>
      <c r="G2185" s="14"/>
      <c r="H2185" s="9" t="str">
        <f aca="false">IF($A2185="","",IF(COUNTIF($A$2:$A$3001,$A2185)&gt;1,"DUPLICATE",""))</f>
        <v/>
      </c>
    </row>
    <row r="2186" customFormat="false" ht="15" hidden="false" customHeight="false" outlineLevel="0" collapsed="false">
      <c r="A2186" s="14"/>
      <c r="B2186" s="14"/>
      <c r="C2186" s="15"/>
      <c r="D2186" s="14"/>
      <c r="E2186" s="14"/>
      <c r="F2186" s="14"/>
      <c r="G2186" s="14"/>
      <c r="H2186" s="9" t="str">
        <f aca="false">IF($A2186="","",IF(COUNTIF($A$2:$A$3001,$A2186)&gt;1,"DUPLICATE",""))</f>
        <v/>
      </c>
    </row>
    <row r="2187" customFormat="false" ht="15" hidden="false" customHeight="false" outlineLevel="0" collapsed="false">
      <c r="A2187" s="14"/>
      <c r="B2187" s="14"/>
      <c r="C2187" s="15"/>
      <c r="D2187" s="14"/>
      <c r="E2187" s="14"/>
      <c r="F2187" s="14"/>
      <c r="G2187" s="14"/>
      <c r="H2187" s="9" t="str">
        <f aca="false">IF($A2187="","",IF(COUNTIF($A$2:$A$3001,$A2187)&gt;1,"DUPLICATE",""))</f>
        <v/>
      </c>
    </row>
    <row r="2188" customFormat="false" ht="15" hidden="false" customHeight="false" outlineLevel="0" collapsed="false">
      <c r="A2188" s="14"/>
      <c r="B2188" s="14"/>
      <c r="C2188" s="15"/>
      <c r="D2188" s="14"/>
      <c r="E2188" s="14"/>
      <c r="F2188" s="14"/>
      <c r="G2188" s="14"/>
      <c r="H2188" s="9" t="str">
        <f aca="false">IF($A2188="","",IF(COUNTIF($A$2:$A$3001,$A2188)&gt;1,"DUPLICATE",""))</f>
        <v/>
      </c>
    </row>
    <row r="2189" customFormat="false" ht="15" hidden="false" customHeight="false" outlineLevel="0" collapsed="false">
      <c r="A2189" s="14"/>
      <c r="B2189" s="14"/>
      <c r="C2189" s="15"/>
      <c r="D2189" s="14"/>
      <c r="E2189" s="14"/>
      <c r="F2189" s="14"/>
      <c r="G2189" s="14"/>
      <c r="H2189" s="9" t="str">
        <f aca="false">IF($A2189="","",IF(COUNTIF($A$2:$A$3001,$A2189)&gt;1,"DUPLICATE",""))</f>
        <v/>
      </c>
    </row>
    <row r="2190" customFormat="false" ht="15" hidden="false" customHeight="false" outlineLevel="0" collapsed="false">
      <c r="A2190" s="14"/>
      <c r="B2190" s="14"/>
      <c r="C2190" s="15"/>
      <c r="D2190" s="14"/>
      <c r="E2190" s="14"/>
      <c r="F2190" s="14"/>
      <c r="G2190" s="14"/>
      <c r="H2190" s="9" t="str">
        <f aca="false">IF($A2190="","",IF(COUNTIF($A$2:$A$3001,$A2190)&gt;1,"DUPLICATE",""))</f>
        <v/>
      </c>
    </row>
    <row r="2191" customFormat="false" ht="15" hidden="false" customHeight="false" outlineLevel="0" collapsed="false">
      <c r="A2191" s="14"/>
      <c r="B2191" s="14"/>
      <c r="C2191" s="15"/>
      <c r="D2191" s="14"/>
      <c r="E2191" s="14"/>
      <c r="F2191" s="14"/>
      <c r="G2191" s="14"/>
      <c r="H2191" s="9" t="str">
        <f aca="false">IF($A2191="","",IF(COUNTIF($A$2:$A$3001,$A2191)&gt;1,"DUPLICATE",""))</f>
        <v/>
      </c>
    </row>
    <row r="2192" customFormat="false" ht="15" hidden="false" customHeight="false" outlineLevel="0" collapsed="false">
      <c r="A2192" s="14"/>
      <c r="B2192" s="14"/>
      <c r="C2192" s="15"/>
      <c r="D2192" s="14"/>
      <c r="E2192" s="14"/>
      <c r="F2192" s="14"/>
      <c r="G2192" s="14"/>
      <c r="H2192" s="9" t="str">
        <f aca="false">IF($A2192="","",IF(COUNTIF($A$2:$A$3001,$A2192)&gt;1,"DUPLICATE",""))</f>
        <v/>
      </c>
    </row>
    <row r="2193" customFormat="false" ht="15" hidden="false" customHeight="false" outlineLevel="0" collapsed="false">
      <c r="A2193" s="14"/>
      <c r="B2193" s="14"/>
      <c r="C2193" s="15"/>
      <c r="D2193" s="14"/>
      <c r="E2193" s="14"/>
      <c r="F2193" s="14"/>
      <c r="G2193" s="14"/>
      <c r="H2193" s="9" t="str">
        <f aca="false">IF($A2193="","",IF(COUNTIF($A$2:$A$3001,$A2193)&gt;1,"DUPLICATE",""))</f>
        <v/>
      </c>
    </row>
    <row r="2194" customFormat="false" ht="15" hidden="false" customHeight="false" outlineLevel="0" collapsed="false">
      <c r="A2194" s="14"/>
      <c r="B2194" s="14"/>
      <c r="C2194" s="15"/>
      <c r="D2194" s="14"/>
      <c r="E2194" s="14"/>
      <c r="F2194" s="14"/>
      <c r="G2194" s="14"/>
      <c r="H2194" s="9" t="str">
        <f aca="false">IF($A2194="","",IF(COUNTIF($A$2:$A$3001,$A2194)&gt;1,"DUPLICATE",""))</f>
        <v/>
      </c>
    </row>
    <row r="2195" customFormat="false" ht="15" hidden="false" customHeight="false" outlineLevel="0" collapsed="false">
      <c r="A2195" s="14"/>
      <c r="B2195" s="14"/>
      <c r="C2195" s="15"/>
      <c r="D2195" s="14"/>
      <c r="E2195" s="14"/>
      <c r="F2195" s="14"/>
      <c r="G2195" s="14"/>
      <c r="H2195" s="9" t="str">
        <f aca="false">IF($A2195="","",IF(COUNTIF($A$2:$A$3001,$A2195)&gt;1,"DUPLICATE",""))</f>
        <v/>
      </c>
    </row>
    <row r="2196" customFormat="false" ht="15" hidden="false" customHeight="false" outlineLevel="0" collapsed="false">
      <c r="A2196" s="14"/>
      <c r="B2196" s="14"/>
      <c r="C2196" s="15"/>
      <c r="D2196" s="14"/>
      <c r="E2196" s="14"/>
      <c r="F2196" s="14"/>
      <c r="G2196" s="14"/>
      <c r="H2196" s="9" t="str">
        <f aca="false">IF($A2196="","",IF(COUNTIF($A$2:$A$3001,$A2196)&gt;1,"DUPLICATE",""))</f>
        <v/>
      </c>
    </row>
    <row r="2197" customFormat="false" ht="15" hidden="false" customHeight="false" outlineLevel="0" collapsed="false">
      <c r="A2197" s="14"/>
      <c r="B2197" s="14"/>
      <c r="C2197" s="15"/>
      <c r="D2197" s="14"/>
      <c r="E2197" s="14"/>
      <c r="F2197" s="14"/>
      <c r="G2197" s="14"/>
      <c r="H2197" s="9" t="str">
        <f aca="false">IF($A2197="","",IF(COUNTIF($A$2:$A$3001,$A2197)&gt;1,"DUPLICATE",""))</f>
        <v/>
      </c>
    </row>
    <row r="2198" customFormat="false" ht="15" hidden="false" customHeight="false" outlineLevel="0" collapsed="false">
      <c r="A2198" s="14"/>
      <c r="B2198" s="14"/>
      <c r="C2198" s="15"/>
      <c r="D2198" s="14"/>
      <c r="E2198" s="14"/>
      <c r="F2198" s="14"/>
      <c r="G2198" s="14"/>
      <c r="H2198" s="9" t="str">
        <f aca="false">IF($A2198="","",IF(COUNTIF($A$2:$A$3001,$A2198)&gt;1,"DUPLICATE",""))</f>
        <v/>
      </c>
    </row>
    <row r="2199" customFormat="false" ht="15" hidden="false" customHeight="false" outlineLevel="0" collapsed="false">
      <c r="A2199" s="14"/>
      <c r="B2199" s="14"/>
      <c r="C2199" s="15"/>
      <c r="D2199" s="14"/>
      <c r="E2199" s="14"/>
      <c r="F2199" s="14"/>
      <c r="G2199" s="14"/>
      <c r="H2199" s="9" t="str">
        <f aca="false">IF($A2199="","",IF(COUNTIF($A$2:$A$3001,$A2199)&gt;1,"DUPLICATE",""))</f>
        <v/>
      </c>
    </row>
    <row r="2200" customFormat="false" ht="15" hidden="false" customHeight="false" outlineLevel="0" collapsed="false">
      <c r="A2200" s="14"/>
      <c r="B2200" s="14"/>
      <c r="C2200" s="15"/>
      <c r="D2200" s="14"/>
      <c r="E2200" s="14"/>
      <c r="F2200" s="14"/>
      <c r="G2200" s="14"/>
      <c r="H2200" s="9" t="str">
        <f aca="false">IF($A2200="","",IF(COUNTIF($A$2:$A$3001,$A2200)&gt;1,"DUPLICATE",""))</f>
        <v/>
      </c>
    </row>
    <row r="2201" customFormat="false" ht="15" hidden="false" customHeight="false" outlineLevel="0" collapsed="false">
      <c r="A2201" s="14"/>
      <c r="B2201" s="14"/>
      <c r="C2201" s="15"/>
      <c r="D2201" s="14"/>
      <c r="E2201" s="14"/>
      <c r="F2201" s="14"/>
      <c r="G2201" s="14"/>
      <c r="H2201" s="9" t="str">
        <f aca="false">IF($A2201="","",IF(COUNTIF($A$2:$A$3001,$A2201)&gt;1,"DUPLICATE",""))</f>
        <v/>
      </c>
    </row>
    <row r="2202" customFormat="false" ht="15" hidden="false" customHeight="false" outlineLevel="0" collapsed="false">
      <c r="A2202" s="14"/>
      <c r="B2202" s="14"/>
      <c r="C2202" s="15"/>
      <c r="D2202" s="14"/>
      <c r="E2202" s="14"/>
      <c r="F2202" s="14"/>
      <c r="G2202" s="14"/>
      <c r="H2202" s="9" t="str">
        <f aca="false">IF($A2202="","",IF(COUNTIF($A$2:$A$3001,$A2202)&gt;1,"DUPLICATE",""))</f>
        <v/>
      </c>
    </row>
    <row r="2203" customFormat="false" ht="15" hidden="false" customHeight="false" outlineLevel="0" collapsed="false">
      <c r="A2203" s="14"/>
      <c r="B2203" s="14"/>
      <c r="C2203" s="15"/>
      <c r="D2203" s="14"/>
      <c r="E2203" s="14"/>
      <c r="F2203" s="14"/>
      <c r="G2203" s="14"/>
      <c r="H2203" s="9" t="str">
        <f aca="false">IF($A2203="","",IF(COUNTIF($A$2:$A$3001,$A2203)&gt;1,"DUPLICATE",""))</f>
        <v/>
      </c>
    </row>
    <row r="2204" customFormat="false" ht="15" hidden="false" customHeight="false" outlineLevel="0" collapsed="false">
      <c r="A2204" s="14"/>
      <c r="B2204" s="14"/>
      <c r="C2204" s="15"/>
      <c r="D2204" s="14"/>
      <c r="E2204" s="14"/>
      <c r="F2204" s="14"/>
      <c r="G2204" s="14"/>
      <c r="H2204" s="9" t="str">
        <f aca="false">IF($A2204="","",IF(COUNTIF($A$2:$A$3001,$A2204)&gt;1,"DUPLICATE",""))</f>
        <v/>
      </c>
    </row>
    <row r="2205" customFormat="false" ht="15" hidden="false" customHeight="false" outlineLevel="0" collapsed="false">
      <c r="A2205" s="14"/>
      <c r="B2205" s="14"/>
      <c r="C2205" s="15"/>
      <c r="D2205" s="14"/>
      <c r="E2205" s="14"/>
      <c r="F2205" s="14"/>
      <c r="G2205" s="14"/>
      <c r="H2205" s="9" t="str">
        <f aca="false">IF($A2205="","",IF(COUNTIF($A$2:$A$3001,$A2205)&gt;1,"DUPLICATE",""))</f>
        <v/>
      </c>
    </row>
    <row r="2206" customFormat="false" ht="15" hidden="false" customHeight="false" outlineLevel="0" collapsed="false">
      <c r="A2206" s="14"/>
      <c r="B2206" s="14"/>
      <c r="C2206" s="15"/>
      <c r="D2206" s="14"/>
      <c r="E2206" s="14"/>
      <c r="F2206" s="14"/>
      <c r="G2206" s="14"/>
      <c r="H2206" s="9" t="str">
        <f aca="false">IF($A2206="","",IF(COUNTIF($A$2:$A$3001,$A2206)&gt;1,"DUPLICATE",""))</f>
        <v/>
      </c>
    </row>
    <row r="2207" customFormat="false" ht="15" hidden="false" customHeight="false" outlineLevel="0" collapsed="false">
      <c r="A2207" s="14"/>
      <c r="B2207" s="14"/>
      <c r="C2207" s="15"/>
      <c r="D2207" s="14"/>
      <c r="E2207" s="14"/>
      <c r="F2207" s="14"/>
      <c r="G2207" s="14"/>
      <c r="H2207" s="9" t="str">
        <f aca="false">IF($A2207="","",IF(COUNTIF($A$2:$A$3001,$A2207)&gt;1,"DUPLICATE",""))</f>
        <v/>
      </c>
    </row>
    <row r="2208" customFormat="false" ht="15" hidden="false" customHeight="false" outlineLevel="0" collapsed="false">
      <c r="A2208" s="14"/>
      <c r="B2208" s="14"/>
      <c r="C2208" s="15"/>
      <c r="D2208" s="14"/>
      <c r="E2208" s="14"/>
      <c r="F2208" s="14"/>
      <c r="G2208" s="14"/>
      <c r="H2208" s="9" t="str">
        <f aca="false">IF($A2208="","",IF(COUNTIF($A$2:$A$3001,$A2208)&gt;1,"DUPLICATE",""))</f>
        <v/>
      </c>
    </row>
    <row r="2209" customFormat="false" ht="15" hidden="false" customHeight="false" outlineLevel="0" collapsed="false">
      <c r="A2209" s="14"/>
      <c r="B2209" s="14"/>
      <c r="C2209" s="15"/>
      <c r="D2209" s="14"/>
      <c r="E2209" s="14"/>
      <c r="F2209" s="14"/>
      <c r="G2209" s="14"/>
      <c r="H2209" s="9" t="str">
        <f aca="false">IF($A2209="","",IF(COUNTIF($A$2:$A$3001,$A2209)&gt;1,"DUPLICATE",""))</f>
        <v/>
      </c>
    </row>
    <row r="2210" customFormat="false" ht="15" hidden="false" customHeight="false" outlineLevel="0" collapsed="false">
      <c r="A2210" s="14"/>
      <c r="B2210" s="14"/>
      <c r="C2210" s="15"/>
      <c r="D2210" s="14"/>
      <c r="E2210" s="14"/>
      <c r="F2210" s="14"/>
      <c r="G2210" s="14"/>
      <c r="H2210" s="9" t="str">
        <f aca="false">IF($A2210="","",IF(COUNTIF($A$2:$A$3001,$A2210)&gt;1,"DUPLICATE",""))</f>
        <v/>
      </c>
    </row>
    <row r="2211" customFormat="false" ht="15" hidden="false" customHeight="false" outlineLevel="0" collapsed="false">
      <c r="A2211" s="14"/>
      <c r="B2211" s="14"/>
      <c r="C2211" s="15"/>
      <c r="D2211" s="14"/>
      <c r="E2211" s="14"/>
      <c r="F2211" s="14"/>
      <c r="G2211" s="14"/>
      <c r="H2211" s="9" t="str">
        <f aca="false">IF($A2211="","",IF(COUNTIF($A$2:$A$3001,$A2211)&gt;1,"DUPLICATE",""))</f>
        <v/>
      </c>
    </row>
    <row r="2212" customFormat="false" ht="15" hidden="false" customHeight="false" outlineLevel="0" collapsed="false">
      <c r="A2212" s="14"/>
      <c r="B2212" s="14"/>
      <c r="C2212" s="15"/>
      <c r="D2212" s="14"/>
      <c r="E2212" s="14"/>
      <c r="F2212" s="14"/>
      <c r="G2212" s="14"/>
      <c r="H2212" s="9" t="str">
        <f aca="false">IF($A2212="","",IF(COUNTIF($A$2:$A$3001,$A2212)&gt;1,"DUPLICATE",""))</f>
        <v/>
      </c>
    </row>
    <row r="2213" customFormat="false" ht="15" hidden="false" customHeight="false" outlineLevel="0" collapsed="false">
      <c r="A2213" s="14"/>
      <c r="B2213" s="14"/>
      <c r="C2213" s="15"/>
      <c r="D2213" s="14"/>
      <c r="E2213" s="14"/>
      <c r="F2213" s="14"/>
      <c r="G2213" s="14"/>
      <c r="H2213" s="9" t="str">
        <f aca="false">IF($A2213="","",IF(COUNTIF($A$2:$A$3001,$A2213)&gt;1,"DUPLICATE",""))</f>
        <v/>
      </c>
    </row>
    <row r="2214" customFormat="false" ht="15" hidden="false" customHeight="false" outlineLevel="0" collapsed="false">
      <c r="A2214" s="14"/>
      <c r="B2214" s="14"/>
      <c r="C2214" s="15"/>
      <c r="D2214" s="14"/>
      <c r="E2214" s="14"/>
      <c r="F2214" s="14"/>
      <c r="G2214" s="14"/>
      <c r="H2214" s="9" t="str">
        <f aca="false">IF($A2214="","",IF(COUNTIF($A$2:$A$3001,$A2214)&gt;1,"DUPLICATE",""))</f>
        <v/>
      </c>
    </row>
    <row r="2215" customFormat="false" ht="15" hidden="false" customHeight="false" outlineLevel="0" collapsed="false">
      <c r="A2215" s="14"/>
      <c r="B2215" s="14"/>
      <c r="C2215" s="15"/>
      <c r="D2215" s="14"/>
      <c r="E2215" s="14"/>
      <c r="F2215" s="14"/>
      <c r="G2215" s="14"/>
      <c r="H2215" s="9" t="str">
        <f aca="false">IF($A2215="","",IF(COUNTIF($A$2:$A$3001,$A2215)&gt;1,"DUPLICATE",""))</f>
        <v/>
      </c>
    </row>
    <row r="2216" customFormat="false" ht="15" hidden="false" customHeight="false" outlineLevel="0" collapsed="false">
      <c r="A2216" s="14"/>
      <c r="B2216" s="14"/>
      <c r="C2216" s="15"/>
      <c r="D2216" s="14"/>
      <c r="E2216" s="14"/>
      <c r="F2216" s="14"/>
      <c r="G2216" s="14"/>
      <c r="H2216" s="9" t="str">
        <f aca="false">IF($A2216="","",IF(COUNTIF($A$2:$A$3001,$A2216)&gt;1,"DUPLICATE",""))</f>
        <v/>
      </c>
    </row>
    <row r="2217" customFormat="false" ht="15" hidden="false" customHeight="false" outlineLevel="0" collapsed="false">
      <c r="A2217" s="14"/>
      <c r="B2217" s="14"/>
      <c r="C2217" s="15"/>
      <c r="D2217" s="14"/>
      <c r="E2217" s="14"/>
      <c r="F2217" s="14"/>
      <c r="G2217" s="14"/>
      <c r="H2217" s="9" t="str">
        <f aca="false">IF($A2217="","",IF(COUNTIF($A$2:$A$3001,$A2217)&gt;1,"DUPLICATE",""))</f>
        <v/>
      </c>
    </row>
    <row r="2218" customFormat="false" ht="15" hidden="false" customHeight="false" outlineLevel="0" collapsed="false">
      <c r="A2218" s="14"/>
      <c r="B2218" s="14"/>
      <c r="C2218" s="15"/>
      <c r="D2218" s="14"/>
      <c r="E2218" s="14"/>
      <c r="F2218" s="14"/>
      <c r="G2218" s="14"/>
      <c r="H2218" s="9" t="str">
        <f aca="false">IF($A2218="","",IF(COUNTIF($A$2:$A$3001,$A2218)&gt;1,"DUPLICATE",""))</f>
        <v/>
      </c>
    </row>
    <row r="2219" customFormat="false" ht="15" hidden="false" customHeight="false" outlineLevel="0" collapsed="false">
      <c r="A2219" s="14"/>
      <c r="B2219" s="14"/>
      <c r="C2219" s="15"/>
      <c r="D2219" s="14"/>
      <c r="E2219" s="14"/>
      <c r="F2219" s="14"/>
      <c r="G2219" s="14"/>
      <c r="H2219" s="9" t="str">
        <f aca="false">IF($A2219="","",IF(COUNTIF($A$2:$A$3001,$A2219)&gt;1,"DUPLICATE",""))</f>
        <v/>
      </c>
    </row>
    <row r="2220" customFormat="false" ht="15" hidden="false" customHeight="false" outlineLevel="0" collapsed="false">
      <c r="A2220" s="14"/>
      <c r="B2220" s="14"/>
      <c r="C2220" s="15"/>
      <c r="D2220" s="14"/>
      <c r="E2220" s="14"/>
      <c r="F2220" s="14"/>
      <c r="G2220" s="14"/>
      <c r="H2220" s="9" t="str">
        <f aca="false">IF($A2220="","",IF(COUNTIF($A$2:$A$3001,$A2220)&gt;1,"DUPLICATE",""))</f>
        <v/>
      </c>
    </row>
    <row r="2221" customFormat="false" ht="15" hidden="false" customHeight="false" outlineLevel="0" collapsed="false">
      <c r="A2221" s="14"/>
      <c r="B2221" s="14"/>
      <c r="C2221" s="15"/>
      <c r="D2221" s="14"/>
      <c r="E2221" s="14"/>
      <c r="F2221" s="14"/>
      <c r="G2221" s="14"/>
      <c r="H2221" s="9" t="str">
        <f aca="false">IF($A2221="","",IF(COUNTIF($A$2:$A$3001,$A2221)&gt;1,"DUPLICATE",""))</f>
        <v/>
      </c>
    </row>
    <row r="2222" customFormat="false" ht="15" hidden="false" customHeight="false" outlineLevel="0" collapsed="false">
      <c r="A2222" s="14"/>
      <c r="B2222" s="14"/>
      <c r="C2222" s="15"/>
      <c r="D2222" s="14"/>
      <c r="E2222" s="14"/>
      <c r="F2222" s="14"/>
      <c r="G2222" s="14"/>
      <c r="H2222" s="9" t="str">
        <f aca="false">IF($A2222="","",IF(COUNTIF($A$2:$A$3001,$A2222)&gt;1,"DUPLICATE",""))</f>
        <v/>
      </c>
    </row>
    <row r="2223" customFormat="false" ht="15" hidden="false" customHeight="false" outlineLevel="0" collapsed="false">
      <c r="A2223" s="14"/>
      <c r="B2223" s="14"/>
      <c r="C2223" s="15"/>
      <c r="D2223" s="14"/>
      <c r="E2223" s="14"/>
      <c r="F2223" s="14"/>
      <c r="G2223" s="14"/>
      <c r="H2223" s="9" t="str">
        <f aca="false">IF($A2223="","",IF(COUNTIF($A$2:$A$3001,$A2223)&gt;1,"DUPLICATE",""))</f>
        <v/>
      </c>
    </row>
    <row r="2224" customFormat="false" ht="15" hidden="false" customHeight="false" outlineLevel="0" collapsed="false">
      <c r="A2224" s="14"/>
      <c r="B2224" s="14"/>
      <c r="C2224" s="15"/>
      <c r="D2224" s="14"/>
      <c r="E2224" s="14"/>
      <c r="F2224" s="14"/>
      <c r="G2224" s="14"/>
      <c r="H2224" s="9" t="str">
        <f aca="false">IF($A2224="","",IF(COUNTIF($A$2:$A$3001,$A2224)&gt;1,"DUPLICATE",""))</f>
        <v/>
      </c>
    </row>
    <row r="2225" customFormat="false" ht="15" hidden="false" customHeight="false" outlineLevel="0" collapsed="false">
      <c r="A2225" s="14"/>
      <c r="B2225" s="14"/>
      <c r="C2225" s="15"/>
      <c r="D2225" s="14"/>
      <c r="E2225" s="14"/>
      <c r="F2225" s="14"/>
      <c r="G2225" s="14"/>
      <c r="H2225" s="9" t="str">
        <f aca="false">IF($A2225="","",IF(COUNTIF($A$2:$A$3001,$A2225)&gt;1,"DUPLICATE",""))</f>
        <v/>
      </c>
    </row>
    <row r="2226" customFormat="false" ht="15" hidden="false" customHeight="false" outlineLevel="0" collapsed="false">
      <c r="A2226" s="14"/>
      <c r="B2226" s="14"/>
      <c r="C2226" s="15"/>
      <c r="D2226" s="14"/>
      <c r="E2226" s="14"/>
      <c r="F2226" s="14"/>
      <c r="G2226" s="14"/>
      <c r="H2226" s="9" t="str">
        <f aca="false">IF($A2226="","",IF(COUNTIF($A$2:$A$3001,$A2226)&gt;1,"DUPLICATE",""))</f>
        <v/>
      </c>
    </row>
    <row r="2227" customFormat="false" ht="15" hidden="false" customHeight="false" outlineLevel="0" collapsed="false">
      <c r="A2227" s="14"/>
      <c r="B2227" s="14"/>
      <c r="C2227" s="15"/>
      <c r="D2227" s="14"/>
      <c r="E2227" s="14"/>
      <c r="F2227" s="14"/>
      <c r="G2227" s="14"/>
      <c r="H2227" s="9" t="str">
        <f aca="false">IF($A2227="","",IF(COUNTIF($A$2:$A$3001,$A2227)&gt;1,"DUPLICATE",""))</f>
        <v/>
      </c>
    </row>
    <row r="2228" customFormat="false" ht="15" hidden="false" customHeight="false" outlineLevel="0" collapsed="false">
      <c r="A2228" s="14"/>
      <c r="B2228" s="14"/>
      <c r="C2228" s="15"/>
      <c r="D2228" s="14"/>
      <c r="E2228" s="14"/>
      <c r="F2228" s="14"/>
      <c r="G2228" s="14"/>
      <c r="H2228" s="9" t="str">
        <f aca="false">IF($A2228="","",IF(COUNTIF($A$2:$A$3001,$A2228)&gt;1,"DUPLICATE",""))</f>
        <v/>
      </c>
    </row>
    <row r="2229" customFormat="false" ht="15" hidden="false" customHeight="false" outlineLevel="0" collapsed="false">
      <c r="A2229" s="14"/>
      <c r="B2229" s="14"/>
      <c r="C2229" s="15"/>
      <c r="D2229" s="14"/>
      <c r="E2229" s="14"/>
      <c r="F2229" s="14"/>
      <c r="G2229" s="14"/>
      <c r="H2229" s="9" t="str">
        <f aca="false">IF($A2229="","",IF(COUNTIF($A$2:$A$3001,$A2229)&gt;1,"DUPLICATE",""))</f>
        <v/>
      </c>
    </row>
    <row r="2230" customFormat="false" ht="15" hidden="false" customHeight="false" outlineLevel="0" collapsed="false">
      <c r="A2230" s="14"/>
      <c r="B2230" s="14"/>
      <c r="C2230" s="15"/>
      <c r="D2230" s="14"/>
      <c r="E2230" s="14"/>
      <c r="F2230" s="14"/>
      <c r="G2230" s="14"/>
      <c r="H2230" s="9" t="str">
        <f aca="false">IF($A2230="","",IF(COUNTIF($A$2:$A$3001,$A2230)&gt;1,"DUPLICATE",""))</f>
        <v/>
      </c>
    </row>
    <row r="2231" customFormat="false" ht="15" hidden="false" customHeight="false" outlineLevel="0" collapsed="false">
      <c r="A2231" s="14"/>
      <c r="B2231" s="14"/>
      <c r="C2231" s="15"/>
      <c r="D2231" s="14"/>
      <c r="E2231" s="14"/>
      <c r="F2231" s="14"/>
      <c r="G2231" s="14"/>
      <c r="H2231" s="9" t="str">
        <f aca="false">IF($A2231="","",IF(COUNTIF($A$2:$A$3001,$A2231)&gt;1,"DUPLICATE",""))</f>
        <v/>
      </c>
    </row>
    <row r="2232" customFormat="false" ht="15" hidden="false" customHeight="false" outlineLevel="0" collapsed="false">
      <c r="A2232" s="14"/>
      <c r="B2232" s="14"/>
      <c r="C2232" s="15"/>
      <c r="D2232" s="14"/>
      <c r="E2232" s="14"/>
      <c r="F2232" s="14"/>
      <c r="G2232" s="14"/>
      <c r="H2232" s="9" t="str">
        <f aca="false">IF($A2232="","",IF(COUNTIF($A$2:$A$3001,$A2232)&gt;1,"DUPLICATE",""))</f>
        <v/>
      </c>
    </row>
    <row r="2233" customFormat="false" ht="15" hidden="false" customHeight="false" outlineLevel="0" collapsed="false">
      <c r="A2233" s="14"/>
      <c r="B2233" s="14"/>
      <c r="C2233" s="15"/>
      <c r="D2233" s="14"/>
      <c r="E2233" s="14"/>
      <c r="F2233" s="14"/>
      <c r="G2233" s="14"/>
      <c r="H2233" s="9" t="str">
        <f aca="false">IF($A2233="","",IF(COUNTIF($A$2:$A$3001,$A2233)&gt;1,"DUPLICATE",""))</f>
        <v/>
      </c>
    </row>
    <row r="2234" customFormat="false" ht="15" hidden="false" customHeight="false" outlineLevel="0" collapsed="false">
      <c r="A2234" s="14"/>
      <c r="B2234" s="14"/>
      <c r="C2234" s="15"/>
      <c r="D2234" s="14"/>
      <c r="E2234" s="14"/>
      <c r="F2234" s="14"/>
      <c r="G2234" s="14"/>
      <c r="H2234" s="9" t="str">
        <f aca="false">IF($A2234="","",IF(COUNTIF($A$2:$A$3001,$A2234)&gt;1,"DUPLICATE",""))</f>
        <v/>
      </c>
    </row>
    <row r="2235" customFormat="false" ht="15" hidden="false" customHeight="false" outlineLevel="0" collapsed="false">
      <c r="A2235" s="14"/>
      <c r="B2235" s="14"/>
      <c r="C2235" s="15"/>
      <c r="D2235" s="14"/>
      <c r="E2235" s="14"/>
      <c r="F2235" s="14"/>
      <c r="G2235" s="14"/>
      <c r="H2235" s="9" t="str">
        <f aca="false">IF($A2235="","",IF(COUNTIF($A$2:$A$3001,$A2235)&gt;1,"DUPLICATE",""))</f>
        <v/>
      </c>
    </row>
    <row r="2236" customFormat="false" ht="15" hidden="false" customHeight="false" outlineLevel="0" collapsed="false">
      <c r="A2236" s="14"/>
      <c r="B2236" s="14"/>
      <c r="C2236" s="15"/>
      <c r="D2236" s="14"/>
      <c r="E2236" s="14"/>
      <c r="F2236" s="14"/>
      <c r="G2236" s="14"/>
      <c r="H2236" s="9" t="str">
        <f aca="false">IF($A2236="","",IF(COUNTIF($A$2:$A$3001,$A2236)&gt;1,"DUPLICATE",""))</f>
        <v/>
      </c>
    </row>
    <row r="2237" customFormat="false" ht="15" hidden="false" customHeight="false" outlineLevel="0" collapsed="false">
      <c r="A2237" s="14"/>
      <c r="B2237" s="14"/>
      <c r="C2237" s="15"/>
      <c r="D2237" s="14"/>
      <c r="E2237" s="14"/>
      <c r="F2237" s="14"/>
      <c r="G2237" s="14"/>
      <c r="H2237" s="9" t="str">
        <f aca="false">IF($A2237="","",IF(COUNTIF($A$2:$A$3001,$A2237)&gt;1,"DUPLICATE",""))</f>
        <v/>
      </c>
    </row>
    <row r="2238" customFormat="false" ht="15" hidden="false" customHeight="false" outlineLevel="0" collapsed="false">
      <c r="A2238" s="14"/>
      <c r="B2238" s="14"/>
      <c r="C2238" s="15"/>
      <c r="D2238" s="14"/>
      <c r="E2238" s="14"/>
      <c r="F2238" s="14"/>
      <c r="G2238" s="14"/>
      <c r="H2238" s="9" t="str">
        <f aca="false">IF($A2238="","",IF(COUNTIF($A$2:$A$3001,$A2238)&gt;1,"DUPLICATE",""))</f>
        <v/>
      </c>
    </row>
    <row r="2239" customFormat="false" ht="15" hidden="false" customHeight="false" outlineLevel="0" collapsed="false">
      <c r="A2239" s="14"/>
      <c r="B2239" s="14"/>
      <c r="C2239" s="15"/>
      <c r="D2239" s="14"/>
      <c r="E2239" s="14"/>
      <c r="F2239" s="14"/>
      <c r="G2239" s="14"/>
      <c r="H2239" s="9" t="str">
        <f aca="false">IF($A2239="","",IF(COUNTIF($A$2:$A$3001,$A2239)&gt;1,"DUPLICATE",""))</f>
        <v/>
      </c>
    </row>
    <row r="2240" customFormat="false" ht="15" hidden="false" customHeight="false" outlineLevel="0" collapsed="false">
      <c r="A2240" s="14"/>
      <c r="B2240" s="14"/>
      <c r="C2240" s="15"/>
      <c r="D2240" s="14"/>
      <c r="E2240" s="14"/>
      <c r="F2240" s="14"/>
      <c r="G2240" s="14"/>
      <c r="H2240" s="9" t="str">
        <f aca="false">IF($A2240="","",IF(COUNTIF($A$2:$A$3001,$A2240)&gt;1,"DUPLICATE",""))</f>
        <v/>
      </c>
    </row>
    <row r="2241" customFormat="false" ht="15" hidden="false" customHeight="false" outlineLevel="0" collapsed="false">
      <c r="A2241" s="14"/>
      <c r="B2241" s="14"/>
      <c r="C2241" s="15"/>
      <c r="D2241" s="14"/>
      <c r="E2241" s="14"/>
      <c r="F2241" s="14"/>
      <c r="G2241" s="14"/>
      <c r="H2241" s="9" t="str">
        <f aca="false">IF($A2241="","",IF(COUNTIF($A$2:$A$3001,$A2241)&gt;1,"DUPLICATE",""))</f>
        <v/>
      </c>
    </row>
    <row r="2242" customFormat="false" ht="15" hidden="false" customHeight="false" outlineLevel="0" collapsed="false">
      <c r="A2242" s="14"/>
      <c r="B2242" s="14"/>
      <c r="C2242" s="15"/>
      <c r="D2242" s="14"/>
      <c r="E2242" s="14"/>
      <c r="F2242" s="14"/>
      <c r="G2242" s="14"/>
      <c r="H2242" s="9" t="str">
        <f aca="false">IF($A2242="","",IF(COUNTIF($A$2:$A$3001,$A2242)&gt;1,"DUPLICATE",""))</f>
        <v/>
      </c>
    </row>
    <row r="2243" customFormat="false" ht="15" hidden="false" customHeight="false" outlineLevel="0" collapsed="false">
      <c r="A2243" s="14"/>
      <c r="B2243" s="14"/>
      <c r="C2243" s="15"/>
      <c r="D2243" s="14"/>
      <c r="E2243" s="14"/>
      <c r="F2243" s="14"/>
      <c r="G2243" s="14"/>
      <c r="H2243" s="9" t="str">
        <f aca="false">IF($A2243="","",IF(COUNTIF($A$2:$A$3001,$A2243)&gt;1,"DUPLICATE",""))</f>
        <v/>
      </c>
    </row>
    <row r="2244" customFormat="false" ht="15" hidden="false" customHeight="false" outlineLevel="0" collapsed="false">
      <c r="A2244" s="14"/>
      <c r="B2244" s="14"/>
      <c r="C2244" s="15"/>
      <c r="D2244" s="14"/>
      <c r="E2244" s="14"/>
      <c r="F2244" s="14"/>
      <c r="G2244" s="14"/>
      <c r="H2244" s="9" t="str">
        <f aca="false">IF($A2244="","",IF(COUNTIF($A$2:$A$3001,$A2244)&gt;1,"DUPLICATE",""))</f>
        <v/>
      </c>
    </row>
    <row r="2245" customFormat="false" ht="15" hidden="false" customHeight="false" outlineLevel="0" collapsed="false">
      <c r="A2245" s="14"/>
      <c r="B2245" s="14"/>
      <c r="C2245" s="15"/>
      <c r="D2245" s="14"/>
      <c r="E2245" s="14"/>
      <c r="F2245" s="14"/>
      <c r="G2245" s="14"/>
      <c r="H2245" s="9" t="str">
        <f aca="false">IF($A2245="","",IF(COUNTIF($A$2:$A$3001,$A2245)&gt;1,"DUPLICATE",""))</f>
        <v/>
      </c>
    </row>
    <row r="2246" customFormat="false" ht="15" hidden="false" customHeight="false" outlineLevel="0" collapsed="false">
      <c r="A2246" s="14"/>
      <c r="B2246" s="14"/>
      <c r="C2246" s="15"/>
      <c r="D2246" s="14"/>
      <c r="E2246" s="14"/>
      <c r="F2246" s="14"/>
      <c r="G2246" s="14"/>
      <c r="H2246" s="9" t="str">
        <f aca="false">IF($A2246="","",IF(COUNTIF($A$2:$A$3001,$A2246)&gt;1,"DUPLICATE",""))</f>
        <v/>
      </c>
    </row>
    <row r="2247" customFormat="false" ht="15" hidden="false" customHeight="false" outlineLevel="0" collapsed="false">
      <c r="A2247" s="14"/>
      <c r="B2247" s="14"/>
      <c r="C2247" s="15"/>
      <c r="D2247" s="14"/>
      <c r="E2247" s="14"/>
      <c r="F2247" s="14"/>
      <c r="G2247" s="14"/>
      <c r="H2247" s="9" t="str">
        <f aca="false">IF($A2247="","",IF(COUNTIF($A$2:$A$3001,$A2247)&gt;1,"DUPLICATE",""))</f>
        <v/>
      </c>
    </row>
    <row r="2248" customFormat="false" ht="15" hidden="false" customHeight="false" outlineLevel="0" collapsed="false">
      <c r="A2248" s="14"/>
      <c r="B2248" s="14"/>
      <c r="C2248" s="15"/>
      <c r="D2248" s="14"/>
      <c r="E2248" s="14"/>
      <c r="F2248" s="14"/>
      <c r="G2248" s="14"/>
      <c r="H2248" s="9" t="str">
        <f aca="false">IF($A2248="","",IF(COUNTIF($A$2:$A$3001,$A2248)&gt;1,"DUPLICATE",""))</f>
        <v/>
      </c>
    </row>
    <row r="2249" customFormat="false" ht="15" hidden="false" customHeight="false" outlineLevel="0" collapsed="false">
      <c r="A2249" s="14"/>
      <c r="B2249" s="14"/>
      <c r="C2249" s="15"/>
      <c r="D2249" s="14"/>
      <c r="E2249" s="14"/>
      <c r="F2249" s="14"/>
      <c r="G2249" s="14"/>
      <c r="H2249" s="9" t="str">
        <f aca="false">IF($A2249="","",IF(COUNTIF($A$2:$A$3001,$A2249)&gt;1,"DUPLICATE",""))</f>
        <v/>
      </c>
    </row>
    <row r="2250" customFormat="false" ht="15" hidden="false" customHeight="false" outlineLevel="0" collapsed="false">
      <c r="A2250" s="14"/>
      <c r="B2250" s="14"/>
      <c r="C2250" s="15"/>
      <c r="D2250" s="14"/>
      <c r="E2250" s="14"/>
      <c r="F2250" s="14"/>
      <c r="G2250" s="14"/>
      <c r="H2250" s="9" t="str">
        <f aca="false">IF($A2250="","",IF(COUNTIF($A$2:$A$3001,$A2250)&gt;1,"DUPLICATE",""))</f>
        <v/>
      </c>
    </row>
    <row r="2251" customFormat="false" ht="15" hidden="false" customHeight="false" outlineLevel="0" collapsed="false">
      <c r="A2251" s="14"/>
      <c r="B2251" s="14"/>
      <c r="C2251" s="15"/>
      <c r="D2251" s="14"/>
      <c r="E2251" s="14"/>
      <c r="F2251" s="14"/>
      <c r="G2251" s="14"/>
      <c r="H2251" s="9" t="str">
        <f aca="false">IF($A2251="","",IF(COUNTIF($A$2:$A$3001,$A2251)&gt;1,"DUPLICATE",""))</f>
        <v/>
      </c>
    </row>
    <row r="2252" customFormat="false" ht="15" hidden="false" customHeight="false" outlineLevel="0" collapsed="false">
      <c r="A2252" s="14"/>
      <c r="B2252" s="14"/>
      <c r="C2252" s="15"/>
      <c r="D2252" s="14"/>
      <c r="E2252" s="14"/>
      <c r="F2252" s="14"/>
      <c r="G2252" s="14"/>
      <c r="H2252" s="9" t="str">
        <f aca="false">IF($A2252="","",IF(COUNTIF($A$2:$A$3001,$A2252)&gt;1,"DUPLICATE",""))</f>
        <v/>
      </c>
    </row>
    <row r="2253" customFormat="false" ht="15" hidden="false" customHeight="false" outlineLevel="0" collapsed="false">
      <c r="A2253" s="14"/>
      <c r="B2253" s="14"/>
      <c r="C2253" s="15"/>
      <c r="D2253" s="14"/>
      <c r="E2253" s="14"/>
      <c r="F2253" s="14"/>
      <c r="G2253" s="14"/>
      <c r="H2253" s="9" t="str">
        <f aca="false">IF($A2253="","",IF(COUNTIF($A$2:$A$3001,$A2253)&gt;1,"DUPLICATE",""))</f>
        <v/>
      </c>
    </row>
    <row r="2254" customFormat="false" ht="15" hidden="false" customHeight="false" outlineLevel="0" collapsed="false">
      <c r="A2254" s="14"/>
      <c r="B2254" s="14"/>
      <c r="C2254" s="15"/>
      <c r="D2254" s="14"/>
      <c r="E2254" s="14"/>
      <c r="F2254" s="14"/>
      <c r="G2254" s="14"/>
      <c r="H2254" s="9" t="str">
        <f aca="false">IF($A2254="","",IF(COUNTIF($A$2:$A$3001,$A2254)&gt;1,"DUPLICATE",""))</f>
        <v/>
      </c>
    </row>
    <row r="2255" customFormat="false" ht="15" hidden="false" customHeight="false" outlineLevel="0" collapsed="false">
      <c r="A2255" s="14"/>
      <c r="B2255" s="14"/>
      <c r="C2255" s="15"/>
      <c r="D2255" s="14"/>
      <c r="E2255" s="14"/>
      <c r="F2255" s="14"/>
      <c r="G2255" s="14"/>
      <c r="H2255" s="9" t="str">
        <f aca="false">IF($A2255="","",IF(COUNTIF($A$2:$A$3001,$A2255)&gt;1,"DUPLICATE",""))</f>
        <v/>
      </c>
    </row>
    <row r="2256" customFormat="false" ht="15" hidden="false" customHeight="false" outlineLevel="0" collapsed="false">
      <c r="A2256" s="14"/>
      <c r="B2256" s="14"/>
      <c r="C2256" s="15"/>
      <c r="D2256" s="14"/>
      <c r="E2256" s="14"/>
      <c r="F2256" s="14"/>
      <c r="G2256" s="14"/>
      <c r="H2256" s="9" t="str">
        <f aca="false">IF($A2256="","",IF(COUNTIF($A$2:$A$3001,$A2256)&gt;1,"DUPLICATE",""))</f>
        <v/>
      </c>
    </row>
    <row r="2257" customFormat="false" ht="15" hidden="false" customHeight="false" outlineLevel="0" collapsed="false">
      <c r="A2257" s="14"/>
      <c r="B2257" s="14"/>
      <c r="C2257" s="15"/>
      <c r="D2257" s="14"/>
      <c r="E2257" s="14"/>
      <c r="F2257" s="14"/>
      <c r="G2257" s="14"/>
      <c r="H2257" s="9" t="str">
        <f aca="false">IF($A2257="","",IF(COUNTIF($A$2:$A$3001,$A2257)&gt;1,"DUPLICATE",""))</f>
        <v/>
      </c>
    </row>
    <row r="2258" customFormat="false" ht="15" hidden="false" customHeight="false" outlineLevel="0" collapsed="false">
      <c r="A2258" s="14"/>
      <c r="B2258" s="14"/>
      <c r="C2258" s="15"/>
      <c r="D2258" s="14"/>
      <c r="E2258" s="14"/>
      <c r="F2258" s="14"/>
      <c r="G2258" s="14"/>
      <c r="H2258" s="9" t="str">
        <f aca="false">IF($A2258="","",IF(COUNTIF($A$2:$A$3001,$A2258)&gt;1,"DUPLICATE",""))</f>
        <v/>
      </c>
    </row>
    <row r="2259" customFormat="false" ht="15" hidden="false" customHeight="false" outlineLevel="0" collapsed="false">
      <c r="A2259" s="14"/>
      <c r="B2259" s="14"/>
      <c r="C2259" s="15"/>
      <c r="D2259" s="14"/>
      <c r="E2259" s="14"/>
      <c r="F2259" s="14"/>
      <c r="G2259" s="14"/>
      <c r="H2259" s="9" t="str">
        <f aca="false">IF($A2259="","",IF(COUNTIF($A$2:$A$3001,$A2259)&gt;1,"DUPLICATE",""))</f>
        <v/>
      </c>
    </row>
    <row r="2260" customFormat="false" ht="15" hidden="false" customHeight="false" outlineLevel="0" collapsed="false">
      <c r="A2260" s="14"/>
      <c r="B2260" s="14"/>
      <c r="C2260" s="15"/>
      <c r="D2260" s="14"/>
      <c r="E2260" s="14"/>
      <c r="F2260" s="14"/>
      <c r="G2260" s="14"/>
      <c r="H2260" s="9" t="str">
        <f aca="false">IF($A2260="","",IF(COUNTIF($A$2:$A$3001,$A2260)&gt;1,"DUPLICATE",""))</f>
        <v/>
      </c>
    </row>
    <row r="2261" customFormat="false" ht="15" hidden="false" customHeight="false" outlineLevel="0" collapsed="false">
      <c r="A2261" s="14"/>
      <c r="B2261" s="14"/>
      <c r="C2261" s="15"/>
      <c r="D2261" s="14"/>
      <c r="E2261" s="14"/>
      <c r="F2261" s="14"/>
      <c r="G2261" s="14"/>
      <c r="H2261" s="9" t="str">
        <f aca="false">IF($A2261="","",IF(COUNTIF($A$2:$A$3001,$A2261)&gt;1,"DUPLICATE",""))</f>
        <v/>
      </c>
    </row>
    <row r="2262" customFormat="false" ht="15" hidden="false" customHeight="false" outlineLevel="0" collapsed="false">
      <c r="A2262" s="14"/>
      <c r="B2262" s="14"/>
      <c r="C2262" s="15"/>
      <c r="D2262" s="14"/>
      <c r="E2262" s="14"/>
      <c r="F2262" s="14"/>
      <c r="G2262" s="14"/>
      <c r="H2262" s="9" t="str">
        <f aca="false">IF($A2262="","",IF(COUNTIF($A$2:$A$3001,$A2262)&gt;1,"DUPLICATE",""))</f>
        <v/>
      </c>
    </row>
    <row r="2263" customFormat="false" ht="15" hidden="false" customHeight="false" outlineLevel="0" collapsed="false">
      <c r="A2263" s="14"/>
      <c r="B2263" s="14"/>
      <c r="C2263" s="15"/>
      <c r="D2263" s="14"/>
      <c r="E2263" s="14"/>
      <c r="F2263" s="14"/>
      <c r="G2263" s="14"/>
      <c r="H2263" s="9" t="str">
        <f aca="false">IF($A2263="","",IF(COUNTIF($A$2:$A$3001,$A2263)&gt;1,"DUPLICATE",""))</f>
        <v/>
      </c>
    </row>
    <row r="2264" customFormat="false" ht="15" hidden="false" customHeight="false" outlineLevel="0" collapsed="false">
      <c r="A2264" s="14"/>
      <c r="B2264" s="14"/>
      <c r="C2264" s="15"/>
      <c r="D2264" s="14"/>
      <c r="E2264" s="14"/>
      <c r="F2264" s="14"/>
      <c r="G2264" s="14"/>
      <c r="H2264" s="9" t="str">
        <f aca="false">IF($A2264="","",IF(COUNTIF($A$2:$A$3001,$A2264)&gt;1,"DUPLICATE",""))</f>
        <v/>
      </c>
    </row>
    <row r="2265" customFormat="false" ht="15" hidden="false" customHeight="false" outlineLevel="0" collapsed="false">
      <c r="A2265" s="14"/>
      <c r="B2265" s="14"/>
      <c r="C2265" s="15"/>
      <c r="D2265" s="14"/>
      <c r="E2265" s="14"/>
      <c r="F2265" s="14"/>
      <c r="G2265" s="14"/>
      <c r="H2265" s="9" t="str">
        <f aca="false">IF($A2265="","",IF(COUNTIF($A$2:$A$3001,$A2265)&gt;1,"DUPLICATE",""))</f>
        <v/>
      </c>
    </row>
    <row r="2266" customFormat="false" ht="15" hidden="false" customHeight="false" outlineLevel="0" collapsed="false">
      <c r="A2266" s="14"/>
      <c r="B2266" s="14"/>
      <c r="C2266" s="15"/>
      <c r="D2266" s="14"/>
      <c r="E2266" s="14"/>
      <c r="F2266" s="14"/>
      <c r="G2266" s="14"/>
      <c r="H2266" s="9" t="str">
        <f aca="false">IF($A2266="","",IF(COUNTIF($A$2:$A$3001,$A2266)&gt;1,"DUPLICATE",""))</f>
        <v/>
      </c>
    </row>
    <row r="2267" customFormat="false" ht="15" hidden="false" customHeight="false" outlineLevel="0" collapsed="false">
      <c r="A2267" s="14"/>
      <c r="B2267" s="14"/>
      <c r="C2267" s="15"/>
      <c r="D2267" s="14"/>
      <c r="E2267" s="14"/>
      <c r="F2267" s="14"/>
      <c r="G2267" s="14"/>
      <c r="H2267" s="9" t="str">
        <f aca="false">IF($A2267="","",IF(COUNTIF($A$2:$A$3001,$A2267)&gt;1,"DUPLICATE",""))</f>
        <v/>
      </c>
    </row>
    <row r="2268" customFormat="false" ht="15" hidden="false" customHeight="false" outlineLevel="0" collapsed="false">
      <c r="A2268" s="14"/>
      <c r="B2268" s="14"/>
      <c r="C2268" s="15"/>
      <c r="D2268" s="14"/>
      <c r="E2268" s="14"/>
      <c r="F2268" s="14"/>
      <c r="G2268" s="14"/>
      <c r="H2268" s="9" t="str">
        <f aca="false">IF($A2268="","",IF(COUNTIF($A$2:$A$3001,$A2268)&gt;1,"DUPLICATE",""))</f>
        <v/>
      </c>
    </row>
    <row r="2269" customFormat="false" ht="15" hidden="false" customHeight="false" outlineLevel="0" collapsed="false">
      <c r="A2269" s="14"/>
      <c r="B2269" s="14"/>
      <c r="C2269" s="15"/>
      <c r="D2269" s="14"/>
      <c r="E2269" s="14"/>
      <c r="F2269" s="14"/>
      <c r="G2269" s="14"/>
      <c r="H2269" s="9" t="str">
        <f aca="false">IF($A2269="","",IF(COUNTIF($A$2:$A$3001,$A2269)&gt;1,"DUPLICATE",""))</f>
        <v/>
      </c>
    </row>
    <row r="2270" customFormat="false" ht="15" hidden="false" customHeight="false" outlineLevel="0" collapsed="false">
      <c r="A2270" s="14"/>
      <c r="B2270" s="14"/>
      <c r="C2270" s="15"/>
      <c r="D2270" s="14"/>
      <c r="E2270" s="14"/>
      <c r="F2270" s="14"/>
      <c r="G2270" s="14"/>
      <c r="H2270" s="9" t="str">
        <f aca="false">IF($A2270="","",IF(COUNTIF($A$2:$A$3001,$A2270)&gt;1,"DUPLICATE",""))</f>
        <v/>
      </c>
    </row>
    <row r="2271" customFormat="false" ht="15" hidden="false" customHeight="false" outlineLevel="0" collapsed="false">
      <c r="A2271" s="14"/>
      <c r="B2271" s="14"/>
      <c r="C2271" s="15"/>
      <c r="D2271" s="14"/>
      <c r="E2271" s="14"/>
      <c r="F2271" s="14"/>
      <c r="G2271" s="14"/>
      <c r="H2271" s="9" t="str">
        <f aca="false">IF($A2271="","",IF(COUNTIF($A$2:$A$3001,$A2271)&gt;1,"DUPLICATE",""))</f>
        <v/>
      </c>
    </row>
    <row r="2272" customFormat="false" ht="15" hidden="false" customHeight="false" outlineLevel="0" collapsed="false">
      <c r="A2272" s="14"/>
      <c r="B2272" s="14"/>
      <c r="C2272" s="15"/>
      <c r="D2272" s="14"/>
      <c r="E2272" s="14"/>
      <c r="F2272" s="14"/>
      <c r="G2272" s="14"/>
      <c r="H2272" s="9" t="str">
        <f aca="false">IF($A2272="","",IF(COUNTIF($A$2:$A$3001,$A2272)&gt;1,"DUPLICATE",""))</f>
        <v/>
      </c>
    </row>
    <row r="2273" customFormat="false" ht="15" hidden="false" customHeight="false" outlineLevel="0" collapsed="false">
      <c r="A2273" s="14"/>
      <c r="B2273" s="14"/>
      <c r="C2273" s="15"/>
      <c r="D2273" s="14"/>
      <c r="E2273" s="14"/>
      <c r="F2273" s="14"/>
      <c r="G2273" s="14"/>
      <c r="H2273" s="9" t="str">
        <f aca="false">IF($A2273="","",IF(COUNTIF($A$2:$A$3001,$A2273)&gt;1,"DUPLICATE",""))</f>
        <v/>
      </c>
    </row>
    <row r="2274" customFormat="false" ht="15" hidden="false" customHeight="false" outlineLevel="0" collapsed="false">
      <c r="A2274" s="14"/>
      <c r="B2274" s="14"/>
      <c r="C2274" s="15"/>
      <c r="D2274" s="14"/>
      <c r="E2274" s="14"/>
      <c r="F2274" s="14"/>
      <c r="G2274" s="14"/>
      <c r="H2274" s="9" t="str">
        <f aca="false">IF($A2274="","",IF(COUNTIF($A$2:$A$3001,$A2274)&gt;1,"DUPLICATE",""))</f>
        <v/>
      </c>
    </row>
    <row r="2275" customFormat="false" ht="15" hidden="false" customHeight="false" outlineLevel="0" collapsed="false">
      <c r="A2275" s="14"/>
      <c r="B2275" s="14"/>
      <c r="C2275" s="15"/>
      <c r="D2275" s="14"/>
      <c r="E2275" s="14"/>
      <c r="F2275" s="14"/>
      <c r="G2275" s="14"/>
      <c r="H2275" s="9" t="str">
        <f aca="false">IF($A2275="","",IF(COUNTIF($A$2:$A$3001,$A2275)&gt;1,"DUPLICATE",""))</f>
        <v/>
      </c>
    </row>
    <row r="2276" customFormat="false" ht="15" hidden="false" customHeight="false" outlineLevel="0" collapsed="false">
      <c r="A2276" s="14"/>
      <c r="B2276" s="14"/>
      <c r="C2276" s="15"/>
      <c r="D2276" s="14"/>
      <c r="E2276" s="14"/>
      <c r="F2276" s="14"/>
      <c r="G2276" s="14"/>
      <c r="H2276" s="9" t="str">
        <f aca="false">IF($A2276="","",IF(COUNTIF($A$2:$A$3001,$A2276)&gt;1,"DUPLICATE",""))</f>
        <v/>
      </c>
    </row>
    <row r="2277" customFormat="false" ht="15" hidden="false" customHeight="false" outlineLevel="0" collapsed="false">
      <c r="A2277" s="14"/>
      <c r="B2277" s="14"/>
      <c r="C2277" s="15"/>
      <c r="D2277" s="14"/>
      <c r="E2277" s="14"/>
      <c r="F2277" s="14"/>
      <c r="G2277" s="14"/>
      <c r="H2277" s="9" t="str">
        <f aca="false">IF($A2277="","",IF(COUNTIF($A$2:$A$3001,$A2277)&gt;1,"DUPLICATE",""))</f>
        <v/>
      </c>
    </row>
    <row r="2278" customFormat="false" ht="15" hidden="false" customHeight="false" outlineLevel="0" collapsed="false">
      <c r="A2278" s="14"/>
      <c r="B2278" s="14"/>
      <c r="C2278" s="15"/>
      <c r="D2278" s="14"/>
      <c r="E2278" s="14"/>
      <c r="F2278" s="14"/>
      <c r="G2278" s="14"/>
      <c r="H2278" s="9" t="str">
        <f aca="false">IF($A2278="","",IF(COUNTIF($A$2:$A$3001,$A2278)&gt;1,"DUPLICATE",""))</f>
        <v/>
      </c>
    </row>
    <row r="2279" customFormat="false" ht="15" hidden="false" customHeight="false" outlineLevel="0" collapsed="false">
      <c r="A2279" s="14"/>
      <c r="B2279" s="14"/>
      <c r="C2279" s="15"/>
      <c r="D2279" s="14"/>
      <c r="E2279" s="14"/>
      <c r="F2279" s="14"/>
      <c r="G2279" s="14"/>
      <c r="H2279" s="9" t="str">
        <f aca="false">IF($A2279="","",IF(COUNTIF($A$2:$A$3001,$A2279)&gt;1,"DUPLICATE",""))</f>
        <v/>
      </c>
    </row>
    <row r="2280" customFormat="false" ht="15" hidden="false" customHeight="false" outlineLevel="0" collapsed="false">
      <c r="A2280" s="14"/>
      <c r="B2280" s="14"/>
      <c r="C2280" s="15"/>
      <c r="D2280" s="14"/>
      <c r="E2280" s="14"/>
      <c r="F2280" s="14"/>
      <c r="G2280" s="14"/>
      <c r="H2280" s="9" t="str">
        <f aca="false">IF($A2280="","",IF(COUNTIF($A$2:$A$3001,$A2280)&gt;1,"DUPLICATE",""))</f>
        <v/>
      </c>
    </row>
    <row r="2281" customFormat="false" ht="15" hidden="false" customHeight="false" outlineLevel="0" collapsed="false">
      <c r="A2281" s="14"/>
      <c r="B2281" s="14"/>
      <c r="C2281" s="15"/>
      <c r="D2281" s="14"/>
      <c r="E2281" s="14"/>
      <c r="F2281" s="14"/>
      <c r="G2281" s="14"/>
      <c r="H2281" s="9" t="str">
        <f aca="false">IF($A2281="","",IF(COUNTIF($A$2:$A$3001,$A2281)&gt;1,"DUPLICATE",""))</f>
        <v/>
      </c>
    </row>
    <row r="2282" customFormat="false" ht="15" hidden="false" customHeight="false" outlineLevel="0" collapsed="false">
      <c r="A2282" s="14"/>
      <c r="B2282" s="14"/>
      <c r="C2282" s="15"/>
      <c r="D2282" s="14"/>
      <c r="E2282" s="14"/>
      <c r="F2282" s="14"/>
      <c r="G2282" s="14"/>
      <c r="H2282" s="9" t="str">
        <f aca="false">IF($A2282="","",IF(COUNTIF($A$2:$A$3001,$A2282)&gt;1,"DUPLICATE",""))</f>
        <v/>
      </c>
    </row>
    <row r="2283" customFormat="false" ht="15" hidden="false" customHeight="false" outlineLevel="0" collapsed="false">
      <c r="A2283" s="14"/>
      <c r="B2283" s="14"/>
      <c r="C2283" s="15"/>
      <c r="D2283" s="14"/>
      <c r="E2283" s="14"/>
      <c r="F2283" s="14"/>
      <c r="G2283" s="14"/>
      <c r="H2283" s="9" t="str">
        <f aca="false">IF($A2283="","",IF(COUNTIF($A$2:$A$3001,$A2283)&gt;1,"DUPLICATE",""))</f>
        <v/>
      </c>
    </row>
    <row r="2284" customFormat="false" ht="15" hidden="false" customHeight="false" outlineLevel="0" collapsed="false">
      <c r="A2284" s="14"/>
      <c r="B2284" s="14"/>
      <c r="C2284" s="15"/>
      <c r="D2284" s="14"/>
      <c r="E2284" s="14"/>
      <c r="F2284" s="14"/>
      <c r="G2284" s="14"/>
      <c r="H2284" s="9" t="str">
        <f aca="false">IF($A2284="","",IF(COUNTIF($A$2:$A$3001,$A2284)&gt;1,"DUPLICATE",""))</f>
        <v/>
      </c>
    </row>
    <row r="2285" customFormat="false" ht="15" hidden="false" customHeight="false" outlineLevel="0" collapsed="false">
      <c r="A2285" s="14"/>
      <c r="B2285" s="14"/>
      <c r="C2285" s="15"/>
      <c r="D2285" s="14"/>
      <c r="E2285" s="14"/>
      <c r="F2285" s="14"/>
      <c r="G2285" s="14"/>
      <c r="H2285" s="9" t="str">
        <f aca="false">IF($A2285="","",IF(COUNTIF($A$2:$A$3001,$A2285)&gt;1,"DUPLICATE",""))</f>
        <v/>
      </c>
    </row>
    <row r="2286" customFormat="false" ht="15" hidden="false" customHeight="false" outlineLevel="0" collapsed="false">
      <c r="A2286" s="14"/>
      <c r="B2286" s="14"/>
      <c r="C2286" s="15"/>
      <c r="D2286" s="14"/>
      <c r="E2286" s="14"/>
      <c r="F2286" s="14"/>
      <c r="G2286" s="14"/>
      <c r="H2286" s="9" t="str">
        <f aca="false">IF($A2286="","",IF(COUNTIF($A$2:$A$3001,$A2286)&gt;1,"DUPLICATE",""))</f>
        <v/>
      </c>
    </row>
    <row r="2287" customFormat="false" ht="15" hidden="false" customHeight="false" outlineLevel="0" collapsed="false">
      <c r="A2287" s="14"/>
      <c r="B2287" s="14"/>
      <c r="C2287" s="15"/>
      <c r="D2287" s="14"/>
      <c r="E2287" s="14"/>
      <c r="F2287" s="14"/>
      <c r="G2287" s="14"/>
      <c r="H2287" s="9" t="str">
        <f aca="false">IF($A2287="","",IF(COUNTIF($A$2:$A$3001,$A2287)&gt;1,"DUPLICATE",""))</f>
        <v/>
      </c>
    </row>
    <row r="2288" customFormat="false" ht="15" hidden="false" customHeight="false" outlineLevel="0" collapsed="false">
      <c r="A2288" s="14"/>
      <c r="B2288" s="14"/>
      <c r="C2288" s="15"/>
      <c r="D2288" s="14"/>
      <c r="E2288" s="14"/>
      <c r="F2288" s="14"/>
      <c r="G2288" s="14"/>
      <c r="H2288" s="9" t="str">
        <f aca="false">IF($A2288="","",IF(COUNTIF($A$2:$A$3001,$A2288)&gt;1,"DUPLICATE",""))</f>
        <v/>
      </c>
    </row>
    <row r="2289" customFormat="false" ht="15" hidden="false" customHeight="false" outlineLevel="0" collapsed="false">
      <c r="A2289" s="14"/>
      <c r="B2289" s="14"/>
      <c r="C2289" s="15"/>
      <c r="D2289" s="14"/>
      <c r="E2289" s="14"/>
      <c r="F2289" s="14"/>
      <c r="G2289" s="14"/>
      <c r="H2289" s="9" t="str">
        <f aca="false">IF($A2289="","",IF(COUNTIF($A$2:$A$3001,$A2289)&gt;1,"DUPLICATE",""))</f>
        <v/>
      </c>
    </row>
    <row r="2290" customFormat="false" ht="15" hidden="false" customHeight="false" outlineLevel="0" collapsed="false">
      <c r="A2290" s="14"/>
      <c r="B2290" s="14"/>
      <c r="C2290" s="15"/>
      <c r="D2290" s="14"/>
      <c r="E2290" s="14"/>
      <c r="F2290" s="14"/>
      <c r="G2290" s="14"/>
      <c r="H2290" s="9" t="str">
        <f aca="false">IF($A2290="","",IF(COUNTIF($A$2:$A$3001,$A2290)&gt;1,"DUPLICATE",""))</f>
        <v/>
      </c>
    </row>
    <row r="2291" customFormat="false" ht="15" hidden="false" customHeight="false" outlineLevel="0" collapsed="false">
      <c r="A2291" s="14"/>
      <c r="B2291" s="14"/>
      <c r="C2291" s="15"/>
      <c r="D2291" s="14"/>
      <c r="E2291" s="14"/>
      <c r="F2291" s="14"/>
      <c r="G2291" s="14"/>
      <c r="H2291" s="9" t="str">
        <f aca="false">IF($A2291="","",IF(COUNTIF($A$2:$A$3001,$A2291)&gt;1,"DUPLICATE",""))</f>
        <v/>
      </c>
    </row>
    <row r="2292" customFormat="false" ht="15" hidden="false" customHeight="false" outlineLevel="0" collapsed="false">
      <c r="A2292" s="14"/>
      <c r="B2292" s="14"/>
      <c r="C2292" s="15"/>
      <c r="D2292" s="14"/>
      <c r="E2292" s="14"/>
      <c r="F2292" s="14"/>
      <c r="G2292" s="14"/>
      <c r="H2292" s="9" t="str">
        <f aca="false">IF($A2292="","",IF(COUNTIF($A$2:$A$3001,$A2292)&gt;1,"DUPLICATE",""))</f>
        <v/>
      </c>
    </row>
    <row r="2293" customFormat="false" ht="15" hidden="false" customHeight="false" outlineLevel="0" collapsed="false">
      <c r="A2293" s="14"/>
      <c r="B2293" s="14"/>
      <c r="C2293" s="15"/>
      <c r="D2293" s="14"/>
      <c r="E2293" s="14"/>
      <c r="F2293" s="14"/>
      <c r="G2293" s="14"/>
      <c r="H2293" s="9" t="str">
        <f aca="false">IF($A2293="","",IF(COUNTIF($A$2:$A$3001,$A2293)&gt;1,"DUPLICATE",""))</f>
        <v/>
      </c>
    </row>
    <row r="2294" customFormat="false" ht="15" hidden="false" customHeight="false" outlineLevel="0" collapsed="false">
      <c r="A2294" s="14"/>
      <c r="B2294" s="14"/>
      <c r="C2294" s="15"/>
      <c r="D2294" s="14"/>
      <c r="E2294" s="14"/>
      <c r="F2294" s="14"/>
      <c r="G2294" s="14"/>
      <c r="H2294" s="9" t="str">
        <f aca="false">IF($A2294="","",IF(COUNTIF($A$2:$A$3001,$A2294)&gt;1,"DUPLICATE",""))</f>
        <v/>
      </c>
    </row>
    <row r="2295" customFormat="false" ht="15" hidden="false" customHeight="false" outlineLevel="0" collapsed="false">
      <c r="A2295" s="14"/>
      <c r="B2295" s="14"/>
      <c r="C2295" s="15"/>
      <c r="D2295" s="14"/>
      <c r="E2295" s="14"/>
      <c r="F2295" s="14"/>
      <c r="G2295" s="14"/>
      <c r="H2295" s="9" t="str">
        <f aca="false">IF($A2295="","",IF(COUNTIF($A$2:$A$3001,$A2295)&gt;1,"DUPLICATE",""))</f>
        <v/>
      </c>
    </row>
    <row r="2296" customFormat="false" ht="15" hidden="false" customHeight="false" outlineLevel="0" collapsed="false">
      <c r="A2296" s="14"/>
      <c r="B2296" s="14"/>
      <c r="C2296" s="15"/>
      <c r="D2296" s="14"/>
      <c r="E2296" s="14"/>
      <c r="F2296" s="14"/>
      <c r="G2296" s="14"/>
      <c r="H2296" s="9" t="str">
        <f aca="false">IF($A2296="","",IF(COUNTIF($A$2:$A$3001,$A2296)&gt;1,"DUPLICATE",""))</f>
        <v/>
      </c>
    </row>
    <row r="2297" customFormat="false" ht="15" hidden="false" customHeight="false" outlineLevel="0" collapsed="false">
      <c r="A2297" s="14"/>
      <c r="B2297" s="14"/>
      <c r="C2297" s="15"/>
      <c r="D2297" s="14"/>
      <c r="E2297" s="14"/>
      <c r="F2297" s="14"/>
      <c r="G2297" s="14"/>
      <c r="H2297" s="9" t="str">
        <f aca="false">IF($A2297="","",IF(COUNTIF($A$2:$A$3001,$A2297)&gt;1,"DUPLICATE",""))</f>
        <v/>
      </c>
    </row>
    <row r="2298" customFormat="false" ht="15" hidden="false" customHeight="false" outlineLevel="0" collapsed="false">
      <c r="A2298" s="14"/>
      <c r="B2298" s="14"/>
      <c r="C2298" s="15"/>
      <c r="D2298" s="14"/>
      <c r="E2298" s="14"/>
      <c r="F2298" s="14"/>
      <c r="G2298" s="14"/>
      <c r="H2298" s="9" t="str">
        <f aca="false">IF($A2298="","",IF(COUNTIF($A$2:$A$3001,$A2298)&gt;1,"DUPLICATE",""))</f>
        <v/>
      </c>
    </row>
    <row r="2299" customFormat="false" ht="15" hidden="false" customHeight="false" outlineLevel="0" collapsed="false">
      <c r="A2299" s="14"/>
      <c r="B2299" s="14"/>
      <c r="C2299" s="15"/>
      <c r="D2299" s="14"/>
      <c r="E2299" s="14"/>
      <c r="F2299" s="14"/>
      <c r="G2299" s="14"/>
      <c r="H2299" s="9" t="str">
        <f aca="false">IF($A2299="","",IF(COUNTIF($A$2:$A$3001,$A2299)&gt;1,"DUPLICATE",""))</f>
        <v/>
      </c>
    </row>
    <row r="2300" customFormat="false" ht="15" hidden="false" customHeight="false" outlineLevel="0" collapsed="false">
      <c r="A2300" s="14"/>
      <c r="B2300" s="14"/>
      <c r="C2300" s="15"/>
      <c r="D2300" s="14"/>
      <c r="E2300" s="14"/>
      <c r="F2300" s="14"/>
      <c r="G2300" s="14"/>
      <c r="H2300" s="9" t="str">
        <f aca="false">IF($A2300="","",IF(COUNTIF($A$2:$A$3001,$A2300)&gt;1,"DUPLICATE",""))</f>
        <v/>
      </c>
    </row>
    <row r="2301" customFormat="false" ht="15" hidden="false" customHeight="false" outlineLevel="0" collapsed="false">
      <c r="A2301" s="14"/>
      <c r="B2301" s="14"/>
      <c r="C2301" s="15"/>
      <c r="D2301" s="14"/>
      <c r="E2301" s="14"/>
      <c r="F2301" s="14"/>
      <c r="G2301" s="14"/>
      <c r="H2301" s="9" t="str">
        <f aca="false">IF($A2301="","",IF(COUNTIF($A$2:$A$3001,$A2301)&gt;1,"DUPLICATE",""))</f>
        <v/>
      </c>
    </row>
    <row r="2302" customFormat="false" ht="15" hidden="false" customHeight="false" outlineLevel="0" collapsed="false">
      <c r="A2302" s="14"/>
      <c r="B2302" s="14"/>
      <c r="C2302" s="15"/>
      <c r="D2302" s="14"/>
      <c r="E2302" s="14"/>
      <c r="F2302" s="14"/>
      <c r="G2302" s="14"/>
      <c r="H2302" s="9" t="str">
        <f aca="false">IF($A2302="","",IF(COUNTIF($A$2:$A$3001,$A2302)&gt;1,"DUPLICATE",""))</f>
        <v/>
      </c>
    </row>
    <row r="2303" customFormat="false" ht="15" hidden="false" customHeight="false" outlineLevel="0" collapsed="false">
      <c r="A2303" s="14"/>
      <c r="B2303" s="14"/>
      <c r="C2303" s="15"/>
      <c r="D2303" s="14"/>
      <c r="E2303" s="14"/>
      <c r="F2303" s="14"/>
      <c r="G2303" s="14"/>
      <c r="H2303" s="9" t="str">
        <f aca="false">IF($A2303="","",IF(COUNTIF($A$2:$A$3001,$A2303)&gt;1,"DUPLICATE",""))</f>
        <v/>
      </c>
    </row>
    <row r="2304" customFormat="false" ht="15" hidden="false" customHeight="false" outlineLevel="0" collapsed="false">
      <c r="A2304" s="14"/>
      <c r="B2304" s="14"/>
      <c r="C2304" s="15"/>
      <c r="D2304" s="14"/>
      <c r="E2304" s="14"/>
      <c r="F2304" s="14"/>
      <c r="G2304" s="14"/>
      <c r="H2304" s="9" t="str">
        <f aca="false">IF($A2304="","",IF(COUNTIF($A$2:$A$3001,$A2304)&gt;1,"DUPLICATE",""))</f>
        <v/>
      </c>
    </row>
    <row r="2305" customFormat="false" ht="15" hidden="false" customHeight="false" outlineLevel="0" collapsed="false">
      <c r="A2305" s="14"/>
      <c r="B2305" s="14"/>
      <c r="C2305" s="15"/>
      <c r="D2305" s="14"/>
      <c r="E2305" s="14"/>
      <c r="F2305" s="14"/>
      <c r="G2305" s="14"/>
      <c r="H2305" s="9" t="str">
        <f aca="false">IF($A2305="","",IF(COUNTIF($A$2:$A$3001,$A2305)&gt;1,"DUPLICATE",""))</f>
        <v/>
      </c>
    </row>
    <row r="2306" customFormat="false" ht="15" hidden="false" customHeight="false" outlineLevel="0" collapsed="false">
      <c r="A2306" s="14"/>
      <c r="B2306" s="14"/>
      <c r="C2306" s="15"/>
      <c r="D2306" s="14"/>
      <c r="E2306" s="14"/>
      <c r="F2306" s="14"/>
      <c r="G2306" s="14"/>
      <c r="H2306" s="9" t="str">
        <f aca="false">IF($A2306="","",IF(COUNTIF($A$2:$A$3001,$A2306)&gt;1,"DUPLICATE",""))</f>
        <v/>
      </c>
    </row>
    <row r="2307" customFormat="false" ht="15" hidden="false" customHeight="false" outlineLevel="0" collapsed="false">
      <c r="A2307" s="14"/>
      <c r="B2307" s="14"/>
      <c r="C2307" s="15"/>
      <c r="D2307" s="14"/>
      <c r="E2307" s="14"/>
      <c r="F2307" s="14"/>
      <c r="G2307" s="14"/>
      <c r="H2307" s="9" t="str">
        <f aca="false">IF($A2307="","",IF(COUNTIF($A$2:$A$3001,$A2307)&gt;1,"DUPLICATE",""))</f>
        <v/>
      </c>
    </row>
    <row r="2308" customFormat="false" ht="15" hidden="false" customHeight="false" outlineLevel="0" collapsed="false">
      <c r="A2308" s="14"/>
      <c r="B2308" s="14"/>
      <c r="C2308" s="15"/>
      <c r="D2308" s="14"/>
      <c r="E2308" s="14"/>
      <c r="F2308" s="14"/>
      <c r="G2308" s="14"/>
      <c r="H2308" s="9" t="str">
        <f aca="false">IF($A2308="","",IF(COUNTIF($A$2:$A$3001,$A2308)&gt;1,"DUPLICATE",""))</f>
        <v/>
      </c>
    </row>
    <row r="2309" customFormat="false" ht="15" hidden="false" customHeight="false" outlineLevel="0" collapsed="false">
      <c r="A2309" s="14"/>
      <c r="B2309" s="14"/>
      <c r="C2309" s="15"/>
      <c r="D2309" s="14"/>
      <c r="E2309" s="14"/>
      <c r="F2309" s="14"/>
      <c r="G2309" s="14"/>
      <c r="H2309" s="9" t="str">
        <f aca="false">IF($A2309="","",IF(COUNTIF($A$2:$A$3001,$A2309)&gt;1,"DUPLICATE",""))</f>
        <v/>
      </c>
    </row>
    <row r="2310" customFormat="false" ht="15" hidden="false" customHeight="false" outlineLevel="0" collapsed="false">
      <c r="A2310" s="14"/>
      <c r="B2310" s="14"/>
      <c r="C2310" s="15"/>
      <c r="D2310" s="14"/>
      <c r="E2310" s="14"/>
      <c r="F2310" s="14"/>
      <c r="G2310" s="14"/>
      <c r="H2310" s="9" t="str">
        <f aca="false">IF($A2310="","",IF(COUNTIF($A$2:$A$3001,$A2310)&gt;1,"DUPLICATE",""))</f>
        <v/>
      </c>
    </row>
    <row r="2311" customFormat="false" ht="15" hidden="false" customHeight="false" outlineLevel="0" collapsed="false">
      <c r="A2311" s="14"/>
      <c r="B2311" s="14"/>
      <c r="C2311" s="15"/>
      <c r="D2311" s="14"/>
      <c r="E2311" s="14"/>
      <c r="F2311" s="14"/>
      <c r="G2311" s="14"/>
      <c r="H2311" s="9" t="str">
        <f aca="false">IF($A2311="","",IF(COUNTIF($A$2:$A$3001,$A2311)&gt;1,"DUPLICATE",""))</f>
        <v/>
      </c>
    </row>
    <row r="2312" customFormat="false" ht="15" hidden="false" customHeight="false" outlineLevel="0" collapsed="false">
      <c r="A2312" s="14"/>
      <c r="B2312" s="14"/>
      <c r="C2312" s="15"/>
      <c r="D2312" s="14"/>
      <c r="E2312" s="14"/>
      <c r="F2312" s="14"/>
      <c r="G2312" s="14"/>
      <c r="H2312" s="9" t="str">
        <f aca="false">IF($A2312="","",IF(COUNTIF($A$2:$A$3001,$A2312)&gt;1,"DUPLICATE",""))</f>
        <v/>
      </c>
    </row>
    <row r="2313" customFormat="false" ht="15" hidden="false" customHeight="false" outlineLevel="0" collapsed="false">
      <c r="A2313" s="14"/>
      <c r="B2313" s="14"/>
      <c r="C2313" s="15"/>
      <c r="D2313" s="14"/>
      <c r="E2313" s="14"/>
      <c r="F2313" s="14"/>
      <c r="G2313" s="14"/>
      <c r="H2313" s="9" t="str">
        <f aca="false">IF($A2313="","",IF(COUNTIF($A$2:$A$3001,$A2313)&gt;1,"DUPLICATE",""))</f>
        <v/>
      </c>
    </row>
    <row r="2314" customFormat="false" ht="15" hidden="false" customHeight="false" outlineLevel="0" collapsed="false">
      <c r="A2314" s="14"/>
      <c r="B2314" s="14"/>
      <c r="C2314" s="15"/>
      <c r="D2314" s="14"/>
      <c r="E2314" s="14"/>
      <c r="F2314" s="14"/>
      <c r="G2314" s="14"/>
      <c r="H2314" s="9" t="str">
        <f aca="false">IF($A2314="","",IF(COUNTIF($A$2:$A$3001,$A2314)&gt;1,"DUPLICATE",""))</f>
        <v/>
      </c>
    </row>
    <row r="2315" customFormat="false" ht="15" hidden="false" customHeight="false" outlineLevel="0" collapsed="false">
      <c r="A2315" s="14"/>
      <c r="B2315" s="14"/>
      <c r="C2315" s="15"/>
      <c r="D2315" s="14"/>
      <c r="E2315" s="14"/>
      <c r="F2315" s="14"/>
      <c r="G2315" s="14"/>
      <c r="H2315" s="9" t="str">
        <f aca="false">IF($A2315="","",IF(COUNTIF($A$2:$A$3001,$A2315)&gt;1,"DUPLICATE",""))</f>
        <v/>
      </c>
    </row>
    <row r="2316" customFormat="false" ht="15" hidden="false" customHeight="false" outlineLevel="0" collapsed="false">
      <c r="A2316" s="14"/>
      <c r="B2316" s="14"/>
      <c r="C2316" s="15"/>
      <c r="D2316" s="14"/>
      <c r="E2316" s="14"/>
      <c r="F2316" s="14"/>
      <c r="G2316" s="14"/>
      <c r="H2316" s="9" t="str">
        <f aca="false">IF($A2316="","",IF(COUNTIF($A$2:$A$3001,$A2316)&gt;1,"DUPLICATE",""))</f>
        <v/>
      </c>
    </row>
    <row r="2317" customFormat="false" ht="15" hidden="false" customHeight="false" outlineLevel="0" collapsed="false">
      <c r="A2317" s="14"/>
      <c r="B2317" s="14"/>
      <c r="C2317" s="15"/>
      <c r="D2317" s="14"/>
      <c r="E2317" s="14"/>
      <c r="F2317" s="14"/>
      <c r="G2317" s="14"/>
      <c r="H2317" s="9" t="str">
        <f aca="false">IF($A2317="","",IF(COUNTIF($A$2:$A$3001,$A2317)&gt;1,"DUPLICATE",""))</f>
        <v/>
      </c>
    </row>
    <row r="2318" customFormat="false" ht="15" hidden="false" customHeight="false" outlineLevel="0" collapsed="false">
      <c r="A2318" s="14"/>
      <c r="B2318" s="14"/>
      <c r="C2318" s="15"/>
      <c r="D2318" s="14"/>
      <c r="E2318" s="14"/>
      <c r="F2318" s="14"/>
      <c r="G2318" s="14"/>
      <c r="H2318" s="9" t="str">
        <f aca="false">IF($A2318="","",IF(COUNTIF($A$2:$A$3001,$A2318)&gt;1,"DUPLICATE",""))</f>
        <v/>
      </c>
    </row>
    <row r="2319" customFormat="false" ht="15" hidden="false" customHeight="false" outlineLevel="0" collapsed="false">
      <c r="A2319" s="14"/>
      <c r="B2319" s="14"/>
      <c r="C2319" s="15"/>
      <c r="D2319" s="14"/>
      <c r="E2319" s="14"/>
      <c r="F2319" s="14"/>
      <c r="G2319" s="14"/>
      <c r="H2319" s="9" t="str">
        <f aca="false">IF($A2319="","",IF(COUNTIF($A$2:$A$3001,$A2319)&gt;1,"DUPLICATE",""))</f>
        <v/>
      </c>
    </row>
    <row r="2320" customFormat="false" ht="15" hidden="false" customHeight="false" outlineLevel="0" collapsed="false">
      <c r="A2320" s="14"/>
      <c r="B2320" s="14"/>
      <c r="C2320" s="15"/>
      <c r="D2320" s="14"/>
      <c r="E2320" s="14"/>
      <c r="F2320" s="14"/>
      <c r="G2320" s="14"/>
      <c r="H2320" s="9" t="str">
        <f aca="false">IF($A2320="","",IF(COUNTIF($A$2:$A$3001,$A2320)&gt;1,"DUPLICATE",""))</f>
        <v/>
      </c>
    </row>
    <row r="2321" customFormat="false" ht="15" hidden="false" customHeight="false" outlineLevel="0" collapsed="false">
      <c r="A2321" s="14"/>
      <c r="B2321" s="14"/>
      <c r="C2321" s="15"/>
      <c r="D2321" s="14"/>
      <c r="E2321" s="14"/>
      <c r="F2321" s="14"/>
      <c r="G2321" s="14"/>
      <c r="H2321" s="9" t="str">
        <f aca="false">IF($A2321="","",IF(COUNTIF($A$2:$A$3001,$A2321)&gt;1,"DUPLICATE",""))</f>
        <v/>
      </c>
    </row>
    <row r="2322" customFormat="false" ht="15" hidden="false" customHeight="false" outlineLevel="0" collapsed="false">
      <c r="A2322" s="14"/>
      <c r="B2322" s="14"/>
      <c r="C2322" s="15"/>
      <c r="D2322" s="14"/>
      <c r="E2322" s="14"/>
      <c r="F2322" s="14"/>
      <c r="G2322" s="14"/>
      <c r="H2322" s="9" t="str">
        <f aca="false">IF($A2322="","",IF(COUNTIF($A$2:$A$3001,$A2322)&gt;1,"DUPLICATE",""))</f>
        <v/>
      </c>
    </row>
    <row r="2323" customFormat="false" ht="15" hidden="false" customHeight="false" outlineLevel="0" collapsed="false">
      <c r="A2323" s="14"/>
      <c r="B2323" s="14"/>
      <c r="C2323" s="15"/>
      <c r="D2323" s="14"/>
      <c r="E2323" s="14"/>
      <c r="F2323" s="14"/>
      <c r="G2323" s="14"/>
      <c r="H2323" s="9" t="str">
        <f aca="false">IF($A2323="","",IF(COUNTIF($A$2:$A$3001,$A2323)&gt;1,"DUPLICATE",""))</f>
        <v/>
      </c>
    </row>
    <row r="2324" customFormat="false" ht="15" hidden="false" customHeight="false" outlineLevel="0" collapsed="false">
      <c r="A2324" s="14"/>
      <c r="B2324" s="14"/>
      <c r="C2324" s="15"/>
      <c r="D2324" s="14"/>
      <c r="E2324" s="14"/>
      <c r="F2324" s="14"/>
      <c r="G2324" s="14"/>
      <c r="H2324" s="9" t="str">
        <f aca="false">IF($A2324="","",IF(COUNTIF($A$2:$A$3001,$A2324)&gt;1,"DUPLICATE",""))</f>
        <v/>
      </c>
    </row>
    <row r="2325" customFormat="false" ht="15" hidden="false" customHeight="false" outlineLevel="0" collapsed="false">
      <c r="A2325" s="14"/>
      <c r="B2325" s="14"/>
      <c r="C2325" s="15"/>
      <c r="D2325" s="14"/>
      <c r="E2325" s="14"/>
      <c r="F2325" s="14"/>
      <c r="G2325" s="14"/>
      <c r="H2325" s="9" t="str">
        <f aca="false">IF($A2325="","",IF(COUNTIF($A$2:$A$3001,$A2325)&gt;1,"DUPLICATE",""))</f>
        <v/>
      </c>
    </row>
    <row r="2326" customFormat="false" ht="15" hidden="false" customHeight="false" outlineLevel="0" collapsed="false">
      <c r="A2326" s="14"/>
      <c r="B2326" s="14"/>
      <c r="C2326" s="15"/>
      <c r="D2326" s="14"/>
      <c r="E2326" s="14"/>
      <c r="F2326" s="14"/>
      <c r="G2326" s="14"/>
      <c r="H2326" s="9" t="str">
        <f aca="false">IF($A2326="","",IF(COUNTIF($A$2:$A$3001,$A2326)&gt;1,"DUPLICATE",""))</f>
        <v/>
      </c>
    </row>
    <row r="2327" customFormat="false" ht="15" hidden="false" customHeight="false" outlineLevel="0" collapsed="false">
      <c r="A2327" s="14"/>
      <c r="B2327" s="14"/>
      <c r="C2327" s="15"/>
      <c r="D2327" s="14"/>
      <c r="E2327" s="14"/>
      <c r="F2327" s="14"/>
      <c r="G2327" s="14"/>
      <c r="H2327" s="9" t="str">
        <f aca="false">IF($A2327="","",IF(COUNTIF($A$2:$A$3001,$A2327)&gt;1,"DUPLICATE",""))</f>
        <v/>
      </c>
    </row>
    <row r="2328" customFormat="false" ht="15" hidden="false" customHeight="false" outlineLevel="0" collapsed="false">
      <c r="A2328" s="14"/>
      <c r="B2328" s="14"/>
      <c r="C2328" s="15"/>
      <c r="D2328" s="14"/>
      <c r="E2328" s="14"/>
      <c r="F2328" s="14"/>
      <c r="G2328" s="14"/>
      <c r="H2328" s="9" t="str">
        <f aca="false">IF($A2328="","",IF(COUNTIF($A$2:$A$3001,$A2328)&gt;1,"DUPLICATE",""))</f>
        <v/>
      </c>
    </row>
    <row r="2329" customFormat="false" ht="15" hidden="false" customHeight="false" outlineLevel="0" collapsed="false">
      <c r="A2329" s="14"/>
      <c r="B2329" s="14"/>
      <c r="C2329" s="15"/>
      <c r="D2329" s="14"/>
      <c r="E2329" s="14"/>
      <c r="F2329" s="14"/>
      <c r="G2329" s="14"/>
      <c r="H2329" s="9" t="str">
        <f aca="false">IF($A2329="","",IF(COUNTIF($A$2:$A$3001,$A2329)&gt;1,"DUPLICATE",""))</f>
        <v/>
      </c>
    </row>
    <row r="2330" customFormat="false" ht="15" hidden="false" customHeight="false" outlineLevel="0" collapsed="false">
      <c r="A2330" s="14"/>
      <c r="B2330" s="14"/>
      <c r="C2330" s="15"/>
      <c r="D2330" s="14"/>
      <c r="E2330" s="14"/>
      <c r="F2330" s="14"/>
      <c r="G2330" s="14"/>
      <c r="H2330" s="9" t="str">
        <f aca="false">IF($A2330="","",IF(COUNTIF($A$2:$A$3001,$A2330)&gt;1,"DUPLICATE",""))</f>
        <v/>
      </c>
    </row>
    <row r="2331" customFormat="false" ht="15" hidden="false" customHeight="false" outlineLevel="0" collapsed="false">
      <c r="A2331" s="14"/>
      <c r="B2331" s="14"/>
      <c r="C2331" s="15"/>
      <c r="D2331" s="14"/>
      <c r="E2331" s="14"/>
      <c r="F2331" s="14"/>
      <c r="G2331" s="14"/>
      <c r="H2331" s="9" t="str">
        <f aca="false">IF($A2331="","",IF(COUNTIF($A$2:$A$3001,$A2331)&gt;1,"DUPLICATE",""))</f>
        <v/>
      </c>
    </row>
    <row r="2332" customFormat="false" ht="15" hidden="false" customHeight="false" outlineLevel="0" collapsed="false">
      <c r="A2332" s="14"/>
      <c r="B2332" s="14"/>
      <c r="C2332" s="15"/>
      <c r="D2332" s="14"/>
      <c r="E2332" s="14"/>
      <c r="F2332" s="14"/>
      <c r="G2332" s="14"/>
      <c r="H2332" s="9" t="str">
        <f aca="false">IF($A2332="","",IF(COUNTIF($A$2:$A$3001,$A2332)&gt;1,"DUPLICATE",""))</f>
        <v/>
      </c>
    </row>
    <row r="2333" customFormat="false" ht="15" hidden="false" customHeight="false" outlineLevel="0" collapsed="false">
      <c r="A2333" s="14"/>
      <c r="B2333" s="14"/>
      <c r="C2333" s="15"/>
      <c r="D2333" s="14"/>
      <c r="E2333" s="14"/>
      <c r="F2333" s="14"/>
      <c r="G2333" s="14"/>
      <c r="H2333" s="9" t="str">
        <f aca="false">IF($A2333="","",IF(COUNTIF($A$2:$A$3001,$A2333)&gt;1,"DUPLICATE",""))</f>
        <v/>
      </c>
    </row>
    <row r="2334" customFormat="false" ht="15" hidden="false" customHeight="false" outlineLevel="0" collapsed="false">
      <c r="A2334" s="14"/>
      <c r="B2334" s="14"/>
      <c r="C2334" s="15"/>
      <c r="D2334" s="14"/>
      <c r="E2334" s="14"/>
      <c r="F2334" s="14"/>
      <c r="G2334" s="14"/>
      <c r="H2334" s="9" t="str">
        <f aca="false">IF($A2334="","",IF(COUNTIF($A$2:$A$3001,$A2334)&gt;1,"DUPLICATE",""))</f>
        <v/>
      </c>
    </row>
    <row r="2335" customFormat="false" ht="15" hidden="false" customHeight="false" outlineLevel="0" collapsed="false">
      <c r="A2335" s="14"/>
      <c r="B2335" s="14"/>
      <c r="C2335" s="15"/>
      <c r="D2335" s="14"/>
      <c r="E2335" s="14"/>
      <c r="F2335" s="14"/>
      <c r="G2335" s="14"/>
      <c r="H2335" s="9" t="str">
        <f aca="false">IF($A2335="","",IF(COUNTIF($A$2:$A$3001,$A2335)&gt;1,"DUPLICATE",""))</f>
        <v/>
      </c>
    </row>
    <row r="2336" customFormat="false" ht="15" hidden="false" customHeight="false" outlineLevel="0" collapsed="false">
      <c r="A2336" s="14"/>
      <c r="B2336" s="14"/>
      <c r="C2336" s="15"/>
      <c r="D2336" s="14"/>
      <c r="E2336" s="14"/>
      <c r="F2336" s="14"/>
      <c r="G2336" s="14"/>
      <c r="H2336" s="9" t="str">
        <f aca="false">IF($A2336="","",IF(COUNTIF($A$2:$A$3001,$A2336)&gt;1,"DUPLICATE",""))</f>
        <v/>
      </c>
    </row>
    <row r="2337" customFormat="false" ht="15" hidden="false" customHeight="false" outlineLevel="0" collapsed="false">
      <c r="A2337" s="14"/>
      <c r="B2337" s="14"/>
      <c r="C2337" s="15"/>
      <c r="D2337" s="14"/>
      <c r="E2337" s="14"/>
      <c r="F2337" s="14"/>
      <c r="G2337" s="14"/>
      <c r="H2337" s="9" t="str">
        <f aca="false">IF($A2337="","",IF(COUNTIF($A$2:$A$3001,$A2337)&gt;1,"DUPLICATE",""))</f>
        <v/>
      </c>
    </row>
    <row r="2338" customFormat="false" ht="15" hidden="false" customHeight="false" outlineLevel="0" collapsed="false">
      <c r="A2338" s="14"/>
      <c r="B2338" s="14"/>
      <c r="C2338" s="15"/>
      <c r="D2338" s="14"/>
      <c r="E2338" s="14"/>
      <c r="F2338" s="14"/>
      <c r="G2338" s="14"/>
      <c r="H2338" s="9" t="str">
        <f aca="false">IF($A2338="","",IF(COUNTIF($A$2:$A$3001,$A2338)&gt;1,"DUPLICATE",""))</f>
        <v/>
      </c>
    </row>
    <row r="2339" customFormat="false" ht="15" hidden="false" customHeight="false" outlineLevel="0" collapsed="false">
      <c r="A2339" s="14"/>
      <c r="B2339" s="14"/>
      <c r="C2339" s="15"/>
      <c r="D2339" s="14"/>
      <c r="E2339" s="14"/>
      <c r="F2339" s="14"/>
      <c r="G2339" s="14"/>
      <c r="H2339" s="9" t="str">
        <f aca="false">IF($A2339="","",IF(COUNTIF($A$2:$A$3001,$A2339)&gt;1,"DUPLICATE",""))</f>
        <v/>
      </c>
    </row>
    <row r="2340" customFormat="false" ht="15" hidden="false" customHeight="false" outlineLevel="0" collapsed="false">
      <c r="A2340" s="14"/>
      <c r="B2340" s="14"/>
      <c r="C2340" s="15"/>
      <c r="D2340" s="14"/>
      <c r="E2340" s="14"/>
      <c r="F2340" s="14"/>
      <c r="G2340" s="14"/>
      <c r="H2340" s="9" t="str">
        <f aca="false">IF($A2340="","",IF(COUNTIF($A$2:$A$3001,$A2340)&gt;1,"DUPLICATE",""))</f>
        <v/>
      </c>
    </row>
    <row r="2341" customFormat="false" ht="15" hidden="false" customHeight="false" outlineLevel="0" collapsed="false">
      <c r="A2341" s="14"/>
      <c r="B2341" s="14"/>
      <c r="C2341" s="15"/>
      <c r="D2341" s="14"/>
      <c r="E2341" s="14"/>
      <c r="F2341" s="14"/>
      <c r="G2341" s="14"/>
      <c r="H2341" s="9" t="str">
        <f aca="false">IF($A2341="","",IF(COUNTIF($A$2:$A$3001,$A2341)&gt;1,"DUPLICATE",""))</f>
        <v/>
      </c>
    </row>
    <row r="2342" customFormat="false" ht="15" hidden="false" customHeight="false" outlineLevel="0" collapsed="false">
      <c r="A2342" s="14"/>
      <c r="B2342" s="14"/>
      <c r="C2342" s="15"/>
      <c r="D2342" s="14"/>
      <c r="E2342" s="14"/>
      <c r="F2342" s="14"/>
      <c r="G2342" s="14"/>
      <c r="H2342" s="9" t="str">
        <f aca="false">IF($A2342="","",IF(COUNTIF($A$2:$A$3001,$A2342)&gt;1,"DUPLICATE",""))</f>
        <v/>
      </c>
    </row>
    <row r="2343" customFormat="false" ht="15" hidden="false" customHeight="false" outlineLevel="0" collapsed="false">
      <c r="A2343" s="14"/>
      <c r="B2343" s="14"/>
      <c r="C2343" s="15"/>
      <c r="D2343" s="14"/>
      <c r="E2343" s="14"/>
      <c r="F2343" s="14"/>
      <c r="G2343" s="14"/>
      <c r="H2343" s="9" t="str">
        <f aca="false">IF($A2343="","",IF(COUNTIF($A$2:$A$3001,$A2343)&gt;1,"DUPLICATE",""))</f>
        <v/>
      </c>
    </row>
    <row r="2344" customFormat="false" ht="15" hidden="false" customHeight="false" outlineLevel="0" collapsed="false">
      <c r="A2344" s="14"/>
      <c r="B2344" s="14"/>
      <c r="C2344" s="15"/>
      <c r="D2344" s="14"/>
      <c r="E2344" s="14"/>
      <c r="F2344" s="14"/>
      <c r="G2344" s="14"/>
      <c r="H2344" s="9" t="str">
        <f aca="false">IF($A2344="","",IF(COUNTIF($A$2:$A$3001,$A2344)&gt;1,"DUPLICATE",""))</f>
        <v/>
      </c>
    </row>
    <row r="2345" customFormat="false" ht="15" hidden="false" customHeight="false" outlineLevel="0" collapsed="false">
      <c r="A2345" s="14"/>
      <c r="B2345" s="14"/>
      <c r="C2345" s="15"/>
      <c r="D2345" s="14"/>
      <c r="E2345" s="14"/>
      <c r="F2345" s="14"/>
      <c r="G2345" s="14"/>
      <c r="H2345" s="9" t="str">
        <f aca="false">IF($A2345="","",IF(COUNTIF($A$2:$A$3001,$A2345)&gt;1,"DUPLICATE",""))</f>
        <v/>
      </c>
    </row>
    <row r="2346" customFormat="false" ht="15" hidden="false" customHeight="false" outlineLevel="0" collapsed="false">
      <c r="A2346" s="14"/>
      <c r="B2346" s="14"/>
      <c r="C2346" s="15"/>
      <c r="D2346" s="14"/>
      <c r="E2346" s="14"/>
      <c r="F2346" s="14"/>
      <c r="G2346" s="14"/>
      <c r="H2346" s="9" t="str">
        <f aca="false">IF($A2346="","",IF(COUNTIF($A$2:$A$3001,$A2346)&gt;1,"DUPLICATE",""))</f>
        <v/>
      </c>
    </row>
    <row r="2347" customFormat="false" ht="15" hidden="false" customHeight="false" outlineLevel="0" collapsed="false">
      <c r="A2347" s="14"/>
      <c r="B2347" s="14"/>
      <c r="C2347" s="15"/>
      <c r="D2347" s="14"/>
      <c r="E2347" s="14"/>
      <c r="F2347" s="14"/>
      <c r="G2347" s="14"/>
      <c r="H2347" s="9" t="str">
        <f aca="false">IF($A2347="","",IF(COUNTIF($A$2:$A$3001,$A2347)&gt;1,"DUPLICATE",""))</f>
        <v/>
      </c>
    </row>
    <row r="2348" customFormat="false" ht="15" hidden="false" customHeight="false" outlineLevel="0" collapsed="false">
      <c r="A2348" s="14"/>
      <c r="B2348" s="14"/>
      <c r="C2348" s="15"/>
      <c r="D2348" s="14"/>
      <c r="E2348" s="14"/>
      <c r="F2348" s="14"/>
      <c r="G2348" s="14"/>
      <c r="H2348" s="9" t="str">
        <f aca="false">IF($A2348="","",IF(COUNTIF($A$2:$A$3001,$A2348)&gt;1,"DUPLICATE",""))</f>
        <v/>
      </c>
    </row>
    <row r="2349" customFormat="false" ht="15" hidden="false" customHeight="false" outlineLevel="0" collapsed="false">
      <c r="A2349" s="14"/>
      <c r="B2349" s="14"/>
      <c r="C2349" s="15"/>
      <c r="D2349" s="14"/>
      <c r="E2349" s="14"/>
      <c r="F2349" s="14"/>
      <c r="G2349" s="14"/>
      <c r="H2349" s="9" t="str">
        <f aca="false">IF($A2349="","",IF(COUNTIF($A$2:$A$3001,$A2349)&gt;1,"DUPLICATE",""))</f>
        <v/>
      </c>
    </row>
    <row r="2350" customFormat="false" ht="15" hidden="false" customHeight="false" outlineLevel="0" collapsed="false">
      <c r="A2350" s="14"/>
      <c r="B2350" s="14"/>
      <c r="C2350" s="15"/>
      <c r="D2350" s="14"/>
      <c r="E2350" s="14"/>
      <c r="F2350" s="14"/>
      <c r="G2350" s="14"/>
      <c r="H2350" s="9" t="str">
        <f aca="false">IF($A2350="","",IF(COUNTIF($A$2:$A$3001,$A2350)&gt;1,"DUPLICATE",""))</f>
        <v/>
      </c>
    </row>
    <row r="2351" customFormat="false" ht="15" hidden="false" customHeight="false" outlineLevel="0" collapsed="false">
      <c r="A2351" s="14"/>
      <c r="B2351" s="14"/>
      <c r="C2351" s="15"/>
      <c r="D2351" s="14"/>
      <c r="E2351" s="14"/>
      <c r="F2351" s="14"/>
      <c r="G2351" s="14"/>
      <c r="H2351" s="9" t="str">
        <f aca="false">IF($A2351="","",IF(COUNTIF($A$2:$A$3001,$A2351)&gt;1,"DUPLICATE",""))</f>
        <v/>
      </c>
    </row>
    <row r="2352" customFormat="false" ht="15" hidden="false" customHeight="false" outlineLevel="0" collapsed="false">
      <c r="A2352" s="14"/>
      <c r="B2352" s="14"/>
      <c r="C2352" s="15"/>
      <c r="D2352" s="14"/>
      <c r="E2352" s="14"/>
      <c r="F2352" s="14"/>
      <c r="G2352" s="14"/>
      <c r="H2352" s="9" t="str">
        <f aca="false">IF($A2352="","",IF(COUNTIF($A$2:$A$3001,$A2352)&gt;1,"DUPLICATE",""))</f>
        <v/>
      </c>
    </row>
    <row r="2353" customFormat="false" ht="15" hidden="false" customHeight="false" outlineLevel="0" collapsed="false">
      <c r="A2353" s="14"/>
      <c r="B2353" s="14"/>
      <c r="C2353" s="15"/>
      <c r="D2353" s="14"/>
      <c r="E2353" s="14"/>
      <c r="F2353" s="14"/>
      <c r="G2353" s="14"/>
      <c r="H2353" s="9" t="str">
        <f aca="false">IF($A2353="","",IF(COUNTIF($A$2:$A$3001,$A2353)&gt;1,"DUPLICATE",""))</f>
        <v/>
      </c>
    </row>
    <row r="2354" customFormat="false" ht="15" hidden="false" customHeight="false" outlineLevel="0" collapsed="false">
      <c r="A2354" s="14"/>
      <c r="B2354" s="14"/>
      <c r="C2354" s="15"/>
      <c r="D2354" s="14"/>
      <c r="E2354" s="14"/>
      <c r="F2354" s="14"/>
      <c r="G2354" s="14"/>
      <c r="H2354" s="9" t="str">
        <f aca="false">IF($A2354="","",IF(COUNTIF($A$2:$A$3001,$A2354)&gt;1,"DUPLICATE",""))</f>
        <v/>
      </c>
    </row>
    <row r="2355" customFormat="false" ht="15" hidden="false" customHeight="false" outlineLevel="0" collapsed="false">
      <c r="A2355" s="14"/>
      <c r="B2355" s="14"/>
      <c r="C2355" s="15"/>
      <c r="D2355" s="14"/>
      <c r="E2355" s="14"/>
      <c r="F2355" s="14"/>
      <c r="G2355" s="14"/>
      <c r="H2355" s="9" t="str">
        <f aca="false">IF($A2355="","",IF(COUNTIF($A$2:$A$3001,$A2355)&gt;1,"DUPLICATE",""))</f>
        <v/>
      </c>
    </row>
    <row r="2356" customFormat="false" ht="15" hidden="false" customHeight="false" outlineLevel="0" collapsed="false">
      <c r="A2356" s="14"/>
      <c r="B2356" s="14"/>
      <c r="C2356" s="15"/>
      <c r="D2356" s="14"/>
      <c r="E2356" s="14"/>
      <c r="F2356" s="14"/>
      <c r="G2356" s="14"/>
      <c r="H2356" s="9" t="str">
        <f aca="false">IF($A2356="","",IF(COUNTIF($A$2:$A$3001,$A2356)&gt;1,"DUPLICATE",""))</f>
        <v/>
      </c>
    </row>
    <row r="2357" customFormat="false" ht="15" hidden="false" customHeight="false" outlineLevel="0" collapsed="false">
      <c r="A2357" s="14"/>
      <c r="B2357" s="14"/>
      <c r="C2357" s="15"/>
      <c r="D2357" s="14"/>
      <c r="E2357" s="14"/>
      <c r="F2357" s="14"/>
      <c r="G2357" s="14"/>
      <c r="H2357" s="9" t="str">
        <f aca="false">IF($A2357="","",IF(COUNTIF($A$2:$A$3001,$A2357)&gt;1,"DUPLICATE",""))</f>
        <v/>
      </c>
    </row>
    <row r="2358" customFormat="false" ht="15" hidden="false" customHeight="false" outlineLevel="0" collapsed="false">
      <c r="A2358" s="14"/>
      <c r="B2358" s="14"/>
      <c r="C2358" s="15"/>
      <c r="D2358" s="14"/>
      <c r="E2358" s="14"/>
      <c r="F2358" s="14"/>
      <c r="G2358" s="14"/>
      <c r="H2358" s="9" t="str">
        <f aca="false">IF($A2358="","",IF(COUNTIF($A$2:$A$3001,$A2358)&gt;1,"DUPLICATE",""))</f>
        <v/>
      </c>
    </row>
    <row r="2359" customFormat="false" ht="15" hidden="false" customHeight="false" outlineLevel="0" collapsed="false">
      <c r="A2359" s="14"/>
      <c r="B2359" s="14"/>
      <c r="C2359" s="15"/>
      <c r="D2359" s="14"/>
      <c r="E2359" s="14"/>
      <c r="F2359" s="14"/>
      <c r="G2359" s="14"/>
      <c r="H2359" s="9" t="str">
        <f aca="false">IF($A2359="","",IF(COUNTIF($A$2:$A$3001,$A2359)&gt;1,"DUPLICATE",""))</f>
        <v/>
      </c>
    </row>
    <row r="2360" customFormat="false" ht="15" hidden="false" customHeight="false" outlineLevel="0" collapsed="false">
      <c r="A2360" s="14"/>
      <c r="B2360" s="14"/>
      <c r="C2360" s="15"/>
      <c r="D2360" s="14"/>
      <c r="E2360" s="14"/>
      <c r="F2360" s="14"/>
      <c r="G2360" s="14"/>
      <c r="H2360" s="9" t="str">
        <f aca="false">IF($A2360="","",IF(COUNTIF($A$2:$A$3001,$A2360)&gt;1,"DUPLICATE",""))</f>
        <v/>
      </c>
    </row>
    <row r="2361" customFormat="false" ht="15" hidden="false" customHeight="false" outlineLevel="0" collapsed="false">
      <c r="A2361" s="14"/>
      <c r="B2361" s="14"/>
      <c r="C2361" s="15"/>
      <c r="D2361" s="14"/>
      <c r="E2361" s="14"/>
      <c r="F2361" s="14"/>
      <c r="G2361" s="14"/>
      <c r="H2361" s="9" t="str">
        <f aca="false">IF($A2361="","",IF(COUNTIF($A$2:$A$3001,$A2361)&gt;1,"DUPLICATE",""))</f>
        <v/>
      </c>
    </row>
    <row r="2362" customFormat="false" ht="15" hidden="false" customHeight="false" outlineLevel="0" collapsed="false">
      <c r="A2362" s="14"/>
      <c r="B2362" s="14"/>
      <c r="C2362" s="15"/>
      <c r="D2362" s="14"/>
      <c r="E2362" s="14"/>
      <c r="F2362" s="14"/>
      <c r="G2362" s="14"/>
      <c r="H2362" s="9" t="str">
        <f aca="false">IF($A2362="","",IF(COUNTIF($A$2:$A$3001,$A2362)&gt;1,"DUPLICATE",""))</f>
        <v/>
      </c>
    </row>
    <row r="2363" customFormat="false" ht="15" hidden="false" customHeight="false" outlineLevel="0" collapsed="false">
      <c r="A2363" s="14"/>
      <c r="B2363" s="14"/>
      <c r="C2363" s="15"/>
      <c r="D2363" s="14"/>
      <c r="E2363" s="14"/>
      <c r="F2363" s="14"/>
      <c r="G2363" s="14"/>
      <c r="H2363" s="9" t="str">
        <f aca="false">IF($A2363="","",IF(COUNTIF($A$2:$A$3001,$A2363)&gt;1,"DUPLICATE",""))</f>
        <v/>
      </c>
    </row>
    <row r="2364" customFormat="false" ht="15" hidden="false" customHeight="false" outlineLevel="0" collapsed="false">
      <c r="A2364" s="14"/>
      <c r="B2364" s="14"/>
      <c r="C2364" s="15"/>
      <c r="D2364" s="14"/>
      <c r="E2364" s="14"/>
      <c r="F2364" s="14"/>
      <c r="G2364" s="14"/>
      <c r="H2364" s="9" t="str">
        <f aca="false">IF($A2364="","",IF(COUNTIF($A$2:$A$3001,$A2364)&gt;1,"DUPLICATE",""))</f>
        <v/>
      </c>
    </row>
    <row r="2365" customFormat="false" ht="15" hidden="false" customHeight="false" outlineLevel="0" collapsed="false">
      <c r="A2365" s="14"/>
      <c r="B2365" s="14"/>
      <c r="C2365" s="15"/>
      <c r="D2365" s="14"/>
      <c r="E2365" s="14"/>
      <c r="F2365" s="14"/>
      <c r="G2365" s="14"/>
      <c r="H2365" s="9" t="str">
        <f aca="false">IF($A2365="","",IF(COUNTIF($A$2:$A$3001,$A2365)&gt;1,"DUPLICATE",""))</f>
        <v/>
      </c>
    </row>
    <row r="2366" customFormat="false" ht="15" hidden="false" customHeight="false" outlineLevel="0" collapsed="false">
      <c r="A2366" s="14"/>
      <c r="B2366" s="14"/>
      <c r="C2366" s="15"/>
      <c r="D2366" s="14"/>
      <c r="E2366" s="14"/>
      <c r="F2366" s="14"/>
      <c r="G2366" s="14"/>
      <c r="H2366" s="9" t="str">
        <f aca="false">IF($A2366="","",IF(COUNTIF($A$2:$A$3001,$A2366)&gt;1,"DUPLICATE",""))</f>
        <v/>
      </c>
    </row>
    <row r="2367" customFormat="false" ht="15" hidden="false" customHeight="false" outlineLevel="0" collapsed="false">
      <c r="A2367" s="14"/>
      <c r="B2367" s="14"/>
      <c r="C2367" s="15"/>
      <c r="D2367" s="14"/>
      <c r="E2367" s="14"/>
      <c r="F2367" s="14"/>
      <c r="G2367" s="14"/>
      <c r="H2367" s="9" t="str">
        <f aca="false">IF($A2367="","",IF(COUNTIF($A$2:$A$3001,$A2367)&gt;1,"DUPLICATE",""))</f>
        <v/>
      </c>
    </row>
    <row r="2368" customFormat="false" ht="15" hidden="false" customHeight="false" outlineLevel="0" collapsed="false">
      <c r="A2368" s="14"/>
      <c r="B2368" s="14"/>
      <c r="C2368" s="15"/>
      <c r="D2368" s="14"/>
      <c r="E2368" s="14"/>
      <c r="F2368" s="14"/>
      <c r="G2368" s="14"/>
      <c r="H2368" s="9" t="str">
        <f aca="false">IF($A2368="","",IF(COUNTIF($A$2:$A$3001,$A2368)&gt;1,"DUPLICATE",""))</f>
        <v/>
      </c>
    </row>
    <row r="2369" customFormat="false" ht="15" hidden="false" customHeight="false" outlineLevel="0" collapsed="false">
      <c r="A2369" s="14"/>
      <c r="B2369" s="14"/>
      <c r="C2369" s="15"/>
      <c r="D2369" s="14"/>
      <c r="E2369" s="14"/>
      <c r="F2369" s="14"/>
      <c r="G2369" s="14"/>
      <c r="H2369" s="9" t="str">
        <f aca="false">IF($A2369="","",IF(COUNTIF($A$2:$A$3001,$A2369)&gt;1,"DUPLICATE",""))</f>
        <v/>
      </c>
    </row>
    <row r="2370" customFormat="false" ht="15" hidden="false" customHeight="false" outlineLevel="0" collapsed="false">
      <c r="A2370" s="14"/>
      <c r="B2370" s="14"/>
      <c r="C2370" s="15"/>
      <c r="D2370" s="14"/>
      <c r="E2370" s="14"/>
      <c r="F2370" s="14"/>
      <c r="G2370" s="14"/>
      <c r="H2370" s="9" t="str">
        <f aca="false">IF($A2370="","",IF(COUNTIF($A$2:$A$3001,$A2370)&gt;1,"DUPLICATE",""))</f>
        <v/>
      </c>
    </row>
    <row r="2371" customFormat="false" ht="15" hidden="false" customHeight="false" outlineLevel="0" collapsed="false">
      <c r="A2371" s="14"/>
      <c r="B2371" s="14"/>
      <c r="C2371" s="15"/>
      <c r="D2371" s="14"/>
      <c r="E2371" s="14"/>
      <c r="F2371" s="14"/>
      <c r="G2371" s="14"/>
      <c r="H2371" s="9" t="str">
        <f aca="false">IF($A2371="","",IF(COUNTIF($A$2:$A$3001,$A2371)&gt;1,"DUPLICATE",""))</f>
        <v/>
      </c>
    </row>
    <row r="2372" customFormat="false" ht="15" hidden="false" customHeight="false" outlineLevel="0" collapsed="false">
      <c r="A2372" s="14"/>
      <c r="B2372" s="14"/>
      <c r="C2372" s="15"/>
      <c r="D2372" s="14"/>
      <c r="E2372" s="14"/>
      <c r="F2372" s="14"/>
      <c r="G2372" s="14"/>
      <c r="H2372" s="9" t="str">
        <f aca="false">IF($A2372="","",IF(COUNTIF($A$2:$A$3001,$A2372)&gt;1,"DUPLICATE",""))</f>
        <v/>
      </c>
    </row>
    <row r="2373" customFormat="false" ht="15" hidden="false" customHeight="false" outlineLevel="0" collapsed="false">
      <c r="A2373" s="14"/>
      <c r="B2373" s="14"/>
      <c r="C2373" s="15"/>
      <c r="D2373" s="14"/>
      <c r="E2373" s="14"/>
      <c r="F2373" s="14"/>
      <c r="G2373" s="14"/>
      <c r="H2373" s="9" t="str">
        <f aca="false">IF($A2373="","",IF(COUNTIF($A$2:$A$3001,$A2373)&gt;1,"DUPLICATE",""))</f>
        <v/>
      </c>
    </row>
    <row r="2374" customFormat="false" ht="15" hidden="false" customHeight="false" outlineLevel="0" collapsed="false">
      <c r="A2374" s="14"/>
      <c r="B2374" s="14"/>
      <c r="C2374" s="15"/>
      <c r="D2374" s="14"/>
      <c r="E2374" s="14"/>
      <c r="F2374" s="14"/>
      <c r="G2374" s="14"/>
      <c r="H2374" s="9" t="str">
        <f aca="false">IF($A2374="","",IF(COUNTIF($A$2:$A$3001,$A2374)&gt;1,"DUPLICATE",""))</f>
        <v/>
      </c>
    </row>
    <row r="2375" customFormat="false" ht="15" hidden="false" customHeight="false" outlineLevel="0" collapsed="false">
      <c r="A2375" s="14"/>
      <c r="B2375" s="14"/>
      <c r="C2375" s="15"/>
      <c r="D2375" s="14"/>
      <c r="E2375" s="14"/>
      <c r="F2375" s="14"/>
      <c r="G2375" s="14"/>
      <c r="H2375" s="9" t="str">
        <f aca="false">IF($A2375="","",IF(COUNTIF($A$2:$A$3001,$A2375)&gt;1,"DUPLICATE",""))</f>
        <v/>
      </c>
    </row>
    <row r="2376" customFormat="false" ht="15" hidden="false" customHeight="false" outlineLevel="0" collapsed="false">
      <c r="A2376" s="14"/>
      <c r="B2376" s="14"/>
      <c r="C2376" s="15"/>
      <c r="D2376" s="14"/>
      <c r="E2376" s="14"/>
      <c r="F2376" s="14"/>
      <c r="G2376" s="14"/>
      <c r="H2376" s="9" t="str">
        <f aca="false">IF($A2376="","",IF(COUNTIF($A$2:$A$3001,$A2376)&gt;1,"DUPLICATE",""))</f>
        <v/>
      </c>
    </row>
    <row r="2377" customFormat="false" ht="15" hidden="false" customHeight="false" outlineLevel="0" collapsed="false">
      <c r="A2377" s="14"/>
      <c r="B2377" s="14"/>
      <c r="C2377" s="15"/>
      <c r="D2377" s="14"/>
      <c r="E2377" s="14"/>
      <c r="F2377" s="14"/>
      <c r="G2377" s="14"/>
      <c r="H2377" s="9" t="str">
        <f aca="false">IF($A2377="","",IF(COUNTIF($A$2:$A$3001,$A2377)&gt;1,"DUPLICATE",""))</f>
        <v/>
      </c>
    </row>
    <row r="2378" customFormat="false" ht="15" hidden="false" customHeight="false" outlineLevel="0" collapsed="false">
      <c r="A2378" s="14"/>
      <c r="B2378" s="14"/>
      <c r="C2378" s="15"/>
      <c r="D2378" s="14"/>
      <c r="E2378" s="14"/>
      <c r="F2378" s="14"/>
      <c r="G2378" s="14"/>
      <c r="H2378" s="9" t="str">
        <f aca="false">IF($A2378="","",IF(COUNTIF($A$2:$A$3001,$A2378)&gt;1,"DUPLICATE",""))</f>
        <v/>
      </c>
    </row>
    <row r="2379" customFormat="false" ht="15" hidden="false" customHeight="false" outlineLevel="0" collapsed="false">
      <c r="A2379" s="14"/>
      <c r="B2379" s="14"/>
      <c r="C2379" s="15"/>
      <c r="D2379" s="14"/>
      <c r="E2379" s="14"/>
      <c r="F2379" s="14"/>
      <c r="G2379" s="14"/>
      <c r="H2379" s="9" t="str">
        <f aca="false">IF($A2379="","",IF(COUNTIF($A$2:$A$3001,$A2379)&gt;1,"DUPLICATE",""))</f>
        <v/>
      </c>
    </row>
    <row r="2380" customFormat="false" ht="15" hidden="false" customHeight="false" outlineLevel="0" collapsed="false">
      <c r="A2380" s="14"/>
      <c r="B2380" s="14"/>
      <c r="C2380" s="15"/>
      <c r="D2380" s="14"/>
      <c r="E2380" s="14"/>
      <c r="F2380" s="14"/>
      <c r="G2380" s="14"/>
      <c r="H2380" s="9" t="str">
        <f aca="false">IF($A2380="","",IF(COUNTIF($A$2:$A$3001,$A2380)&gt;1,"DUPLICATE",""))</f>
        <v/>
      </c>
    </row>
    <row r="2381" customFormat="false" ht="15" hidden="false" customHeight="false" outlineLevel="0" collapsed="false">
      <c r="A2381" s="14"/>
      <c r="B2381" s="14"/>
      <c r="C2381" s="15"/>
      <c r="D2381" s="14"/>
      <c r="E2381" s="14"/>
      <c r="F2381" s="14"/>
      <c r="G2381" s="14"/>
      <c r="H2381" s="9" t="str">
        <f aca="false">IF($A2381="","",IF(COUNTIF($A$2:$A$3001,$A2381)&gt;1,"DUPLICATE",""))</f>
        <v/>
      </c>
    </row>
    <row r="2382" customFormat="false" ht="15" hidden="false" customHeight="false" outlineLevel="0" collapsed="false">
      <c r="A2382" s="14"/>
      <c r="B2382" s="14"/>
      <c r="C2382" s="15"/>
      <c r="D2382" s="14"/>
      <c r="E2382" s="14"/>
      <c r="F2382" s="14"/>
      <c r="G2382" s="14"/>
      <c r="H2382" s="9" t="str">
        <f aca="false">IF($A2382="","",IF(COUNTIF($A$2:$A$3001,$A2382)&gt;1,"DUPLICATE",""))</f>
        <v/>
      </c>
    </row>
    <row r="2383" customFormat="false" ht="15" hidden="false" customHeight="false" outlineLevel="0" collapsed="false">
      <c r="A2383" s="14"/>
      <c r="B2383" s="14"/>
      <c r="C2383" s="15"/>
      <c r="D2383" s="14"/>
      <c r="E2383" s="14"/>
      <c r="F2383" s="14"/>
      <c r="G2383" s="14"/>
      <c r="H2383" s="9" t="str">
        <f aca="false">IF($A2383="","",IF(COUNTIF($A$2:$A$3001,$A2383)&gt;1,"DUPLICATE",""))</f>
        <v/>
      </c>
    </row>
    <row r="2384" customFormat="false" ht="15" hidden="false" customHeight="false" outlineLevel="0" collapsed="false">
      <c r="A2384" s="14"/>
      <c r="B2384" s="14"/>
      <c r="C2384" s="15"/>
      <c r="D2384" s="14"/>
      <c r="E2384" s="14"/>
      <c r="F2384" s="14"/>
      <c r="G2384" s="14"/>
      <c r="H2384" s="9" t="str">
        <f aca="false">IF($A2384="","",IF(COUNTIF($A$2:$A$3001,$A2384)&gt;1,"DUPLICATE",""))</f>
        <v/>
      </c>
    </row>
    <row r="2385" customFormat="false" ht="15" hidden="false" customHeight="false" outlineLevel="0" collapsed="false">
      <c r="A2385" s="14"/>
      <c r="B2385" s="14"/>
      <c r="C2385" s="15"/>
      <c r="D2385" s="14"/>
      <c r="E2385" s="14"/>
      <c r="F2385" s="14"/>
      <c r="G2385" s="14"/>
      <c r="H2385" s="9" t="str">
        <f aca="false">IF($A2385="","",IF(COUNTIF($A$2:$A$3001,$A2385)&gt;1,"DUPLICATE",""))</f>
        <v/>
      </c>
    </row>
    <row r="2386" customFormat="false" ht="15" hidden="false" customHeight="false" outlineLevel="0" collapsed="false">
      <c r="A2386" s="14"/>
      <c r="B2386" s="14"/>
      <c r="C2386" s="15"/>
      <c r="D2386" s="14"/>
      <c r="E2386" s="14"/>
      <c r="F2386" s="14"/>
      <c r="G2386" s="14"/>
      <c r="H2386" s="9" t="str">
        <f aca="false">IF($A2386="","",IF(COUNTIF($A$2:$A$3001,$A2386)&gt;1,"DUPLICATE",""))</f>
        <v/>
      </c>
    </row>
    <row r="2387" customFormat="false" ht="15" hidden="false" customHeight="false" outlineLevel="0" collapsed="false">
      <c r="A2387" s="14"/>
      <c r="B2387" s="14"/>
      <c r="C2387" s="15"/>
      <c r="D2387" s="14"/>
      <c r="E2387" s="14"/>
      <c r="F2387" s="14"/>
      <c r="G2387" s="14"/>
      <c r="H2387" s="9" t="str">
        <f aca="false">IF($A2387="","",IF(COUNTIF($A$2:$A$3001,$A2387)&gt;1,"DUPLICATE",""))</f>
        <v/>
      </c>
    </row>
    <row r="2388" customFormat="false" ht="15" hidden="false" customHeight="false" outlineLevel="0" collapsed="false">
      <c r="A2388" s="14"/>
      <c r="B2388" s="14"/>
      <c r="C2388" s="15"/>
      <c r="D2388" s="14"/>
      <c r="E2388" s="14"/>
      <c r="F2388" s="14"/>
      <c r="G2388" s="14"/>
      <c r="H2388" s="9" t="str">
        <f aca="false">IF($A2388="","",IF(COUNTIF($A$2:$A$3001,$A2388)&gt;1,"DUPLICATE",""))</f>
        <v/>
      </c>
    </row>
    <row r="2389" customFormat="false" ht="15" hidden="false" customHeight="false" outlineLevel="0" collapsed="false">
      <c r="A2389" s="14"/>
      <c r="B2389" s="14"/>
      <c r="C2389" s="15"/>
      <c r="D2389" s="14"/>
      <c r="E2389" s="14"/>
      <c r="F2389" s="14"/>
      <c r="G2389" s="14"/>
      <c r="H2389" s="9" t="str">
        <f aca="false">IF($A2389="","",IF(COUNTIF($A$2:$A$3001,$A2389)&gt;1,"DUPLICATE",""))</f>
        <v/>
      </c>
    </row>
    <row r="2390" customFormat="false" ht="15" hidden="false" customHeight="false" outlineLevel="0" collapsed="false">
      <c r="A2390" s="14"/>
      <c r="B2390" s="14"/>
      <c r="C2390" s="15"/>
      <c r="D2390" s="14"/>
      <c r="E2390" s="14"/>
      <c r="F2390" s="14"/>
      <c r="G2390" s="14"/>
      <c r="H2390" s="9" t="str">
        <f aca="false">IF($A2390="","",IF(COUNTIF($A$2:$A$3001,$A2390)&gt;1,"DUPLICATE",""))</f>
        <v/>
      </c>
    </row>
    <row r="2391" customFormat="false" ht="15" hidden="false" customHeight="false" outlineLevel="0" collapsed="false">
      <c r="A2391" s="14"/>
      <c r="B2391" s="14"/>
      <c r="C2391" s="15"/>
      <c r="D2391" s="14"/>
      <c r="E2391" s="14"/>
      <c r="F2391" s="14"/>
      <c r="G2391" s="14"/>
      <c r="H2391" s="9" t="str">
        <f aca="false">IF($A2391="","",IF(COUNTIF($A$2:$A$3001,$A2391)&gt;1,"DUPLICATE",""))</f>
        <v/>
      </c>
    </row>
    <row r="2392" customFormat="false" ht="15" hidden="false" customHeight="false" outlineLevel="0" collapsed="false">
      <c r="A2392" s="14"/>
      <c r="B2392" s="14"/>
      <c r="C2392" s="15"/>
      <c r="D2392" s="14"/>
      <c r="E2392" s="14"/>
      <c r="F2392" s="14"/>
      <c r="G2392" s="14"/>
      <c r="H2392" s="9" t="str">
        <f aca="false">IF($A2392="","",IF(COUNTIF($A$2:$A$3001,$A2392)&gt;1,"DUPLICATE",""))</f>
        <v/>
      </c>
    </row>
    <row r="2393" customFormat="false" ht="15" hidden="false" customHeight="false" outlineLevel="0" collapsed="false">
      <c r="A2393" s="14"/>
      <c r="B2393" s="14"/>
      <c r="C2393" s="15"/>
      <c r="D2393" s="14"/>
      <c r="E2393" s="14"/>
      <c r="F2393" s="14"/>
      <c r="G2393" s="14"/>
      <c r="H2393" s="9" t="str">
        <f aca="false">IF($A2393="","",IF(COUNTIF($A$2:$A$3001,$A2393)&gt;1,"DUPLICATE",""))</f>
        <v/>
      </c>
    </row>
    <row r="2394" customFormat="false" ht="15" hidden="false" customHeight="false" outlineLevel="0" collapsed="false">
      <c r="A2394" s="14"/>
      <c r="B2394" s="14"/>
      <c r="C2394" s="15"/>
      <c r="D2394" s="14"/>
      <c r="E2394" s="14"/>
      <c r="F2394" s="14"/>
      <c r="G2394" s="14"/>
      <c r="H2394" s="9" t="str">
        <f aca="false">IF($A2394="","",IF(COUNTIF($A$2:$A$3001,$A2394)&gt;1,"DUPLICATE",""))</f>
        <v/>
      </c>
    </row>
    <row r="2395" customFormat="false" ht="15" hidden="false" customHeight="false" outlineLevel="0" collapsed="false">
      <c r="A2395" s="14"/>
      <c r="B2395" s="14"/>
      <c r="C2395" s="15"/>
      <c r="D2395" s="14"/>
      <c r="E2395" s="14"/>
      <c r="F2395" s="14"/>
      <c r="G2395" s="14"/>
      <c r="H2395" s="9" t="str">
        <f aca="false">IF($A2395="","",IF(COUNTIF($A$2:$A$3001,$A2395)&gt;1,"DUPLICATE",""))</f>
        <v/>
      </c>
    </row>
    <row r="2396" customFormat="false" ht="15" hidden="false" customHeight="false" outlineLevel="0" collapsed="false">
      <c r="A2396" s="14"/>
      <c r="B2396" s="14"/>
      <c r="C2396" s="15"/>
      <c r="D2396" s="14"/>
      <c r="E2396" s="14"/>
      <c r="F2396" s="14"/>
      <c r="G2396" s="14"/>
      <c r="H2396" s="9" t="str">
        <f aca="false">IF($A2396="","",IF(COUNTIF($A$2:$A$3001,$A2396)&gt;1,"DUPLICATE",""))</f>
        <v/>
      </c>
    </row>
    <row r="2397" customFormat="false" ht="15" hidden="false" customHeight="false" outlineLevel="0" collapsed="false">
      <c r="A2397" s="14"/>
      <c r="B2397" s="14"/>
      <c r="C2397" s="15"/>
      <c r="D2397" s="14"/>
      <c r="E2397" s="14"/>
      <c r="F2397" s="14"/>
      <c r="G2397" s="14"/>
      <c r="H2397" s="9" t="str">
        <f aca="false">IF($A2397="","",IF(COUNTIF($A$2:$A$3001,$A2397)&gt;1,"DUPLICATE",""))</f>
        <v/>
      </c>
    </row>
    <row r="2398" customFormat="false" ht="15" hidden="false" customHeight="false" outlineLevel="0" collapsed="false">
      <c r="A2398" s="14"/>
      <c r="B2398" s="14"/>
      <c r="C2398" s="15"/>
      <c r="D2398" s="14"/>
      <c r="E2398" s="14"/>
      <c r="F2398" s="14"/>
      <c r="G2398" s="14"/>
      <c r="H2398" s="9" t="str">
        <f aca="false">IF($A2398="","",IF(COUNTIF($A$2:$A$3001,$A2398)&gt;1,"DUPLICATE",""))</f>
        <v/>
      </c>
    </row>
    <row r="2399" customFormat="false" ht="15" hidden="false" customHeight="false" outlineLevel="0" collapsed="false">
      <c r="A2399" s="14"/>
      <c r="B2399" s="14"/>
      <c r="C2399" s="15"/>
      <c r="D2399" s="14"/>
      <c r="E2399" s="14"/>
      <c r="F2399" s="14"/>
      <c r="G2399" s="14"/>
      <c r="H2399" s="9" t="str">
        <f aca="false">IF($A2399="","",IF(COUNTIF($A$2:$A$3001,$A2399)&gt;1,"DUPLICATE",""))</f>
        <v/>
      </c>
    </row>
    <row r="2400" customFormat="false" ht="15" hidden="false" customHeight="false" outlineLevel="0" collapsed="false">
      <c r="A2400" s="14"/>
      <c r="B2400" s="14"/>
      <c r="C2400" s="15"/>
      <c r="D2400" s="14"/>
      <c r="E2400" s="14"/>
      <c r="F2400" s="14"/>
      <c r="G2400" s="14"/>
      <c r="H2400" s="9" t="str">
        <f aca="false">IF($A2400="","",IF(COUNTIF($A$2:$A$3001,$A2400)&gt;1,"DUPLICATE",""))</f>
        <v/>
      </c>
    </row>
    <row r="2401" customFormat="false" ht="15" hidden="false" customHeight="false" outlineLevel="0" collapsed="false">
      <c r="A2401" s="14"/>
      <c r="B2401" s="14"/>
      <c r="C2401" s="15"/>
      <c r="D2401" s="14"/>
      <c r="E2401" s="14"/>
      <c r="F2401" s="14"/>
      <c r="G2401" s="14"/>
      <c r="H2401" s="9" t="str">
        <f aca="false">IF($A2401="","",IF(COUNTIF($A$2:$A$3001,$A2401)&gt;1,"DUPLICATE",""))</f>
        <v/>
      </c>
    </row>
    <row r="2402" customFormat="false" ht="15" hidden="false" customHeight="false" outlineLevel="0" collapsed="false">
      <c r="A2402" s="14"/>
      <c r="B2402" s="14"/>
      <c r="C2402" s="15"/>
      <c r="D2402" s="14"/>
      <c r="E2402" s="14"/>
      <c r="F2402" s="14"/>
      <c r="G2402" s="14"/>
      <c r="H2402" s="9" t="str">
        <f aca="false">IF($A2402="","",IF(COUNTIF($A$2:$A$3001,$A2402)&gt;1,"DUPLICATE",""))</f>
        <v/>
      </c>
    </row>
    <row r="2403" customFormat="false" ht="15" hidden="false" customHeight="false" outlineLevel="0" collapsed="false">
      <c r="A2403" s="14"/>
      <c r="B2403" s="14"/>
      <c r="C2403" s="15"/>
      <c r="D2403" s="14"/>
      <c r="E2403" s="14"/>
      <c r="F2403" s="14"/>
      <c r="G2403" s="14"/>
      <c r="H2403" s="9" t="str">
        <f aca="false">IF($A2403="","",IF(COUNTIF($A$2:$A$3001,$A2403)&gt;1,"DUPLICATE",""))</f>
        <v/>
      </c>
    </row>
    <row r="2404" customFormat="false" ht="15" hidden="false" customHeight="false" outlineLevel="0" collapsed="false">
      <c r="A2404" s="14"/>
      <c r="B2404" s="14"/>
      <c r="C2404" s="15"/>
      <c r="D2404" s="14"/>
      <c r="E2404" s="14"/>
      <c r="F2404" s="14"/>
      <c r="G2404" s="14"/>
      <c r="H2404" s="9" t="str">
        <f aca="false">IF($A2404="","",IF(COUNTIF($A$2:$A$3001,$A2404)&gt;1,"DUPLICATE",""))</f>
        <v/>
      </c>
    </row>
    <row r="2405" customFormat="false" ht="15" hidden="false" customHeight="false" outlineLevel="0" collapsed="false">
      <c r="A2405" s="14"/>
      <c r="B2405" s="14"/>
      <c r="C2405" s="15"/>
      <c r="D2405" s="14"/>
      <c r="E2405" s="14"/>
      <c r="F2405" s="14"/>
      <c r="G2405" s="14"/>
      <c r="H2405" s="9" t="str">
        <f aca="false">IF($A2405="","",IF(COUNTIF($A$2:$A$3001,$A2405)&gt;1,"DUPLICATE",""))</f>
        <v/>
      </c>
    </row>
    <row r="2406" customFormat="false" ht="15" hidden="false" customHeight="false" outlineLevel="0" collapsed="false">
      <c r="A2406" s="14"/>
      <c r="B2406" s="14"/>
      <c r="C2406" s="15"/>
      <c r="D2406" s="14"/>
      <c r="E2406" s="14"/>
      <c r="F2406" s="14"/>
      <c r="G2406" s="14"/>
      <c r="H2406" s="9" t="str">
        <f aca="false">IF($A2406="","",IF(COUNTIF($A$2:$A$3001,$A2406)&gt;1,"DUPLICATE",""))</f>
        <v/>
      </c>
    </row>
    <row r="2407" customFormat="false" ht="15" hidden="false" customHeight="false" outlineLevel="0" collapsed="false">
      <c r="A2407" s="14"/>
      <c r="B2407" s="14"/>
      <c r="C2407" s="15"/>
      <c r="D2407" s="14"/>
      <c r="E2407" s="14"/>
      <c r="F2407" s="14"/>
      <c r="G2407" s="14"/>
      <c r="H2407" s="9" t="str">
        <f aca="false">IF($A2407="","",IF(COUNTIF($A$2:$A$3001,$A2407)&gt;1,"DUPLICATE",""))</f>
        <v/>
      </c>
    </row>
    <row r="2408" customFormat="false" ht="15" hidden="false" customHeight="false" outlineLevel="0" collapsed="false">
      <c r="A2408" s="14"/>
      <c r="B2408" s="14"/>
      <c r="C2408" s="15"/>
      <c r="D2408" s="14"/>
      <c r="E2408" s="14"/>
      <c r="F2408" s="14"/>
      <c r="G2408" s="14"/>
      <c r="H2408" s="9" t="str">
        <f aca="false">IF($A2408="","",IF(COUNTIF($A$2:$A$3001,$A2408)&gt;1,"DUPLICATE",""))</f>
        <v/>
      </c>
    </row>
    <row r="2409" customFormat="false" ht="15" hidden="false" customHeight="false" outlineLevel="0" collapsed="false">
      <c r="A2409" s="14"/>
      <c r="B2409" s="14"/>
      <c r="C2409" s="15"/>
      <c r="D2409" s="14"/>
      <c r="E2409" s="14"/>
      <c r="F2409" s="14"/>
      <c r="G2409" s="14"/>
      <c r="H2409" s="9" t="str">
        <f aca="false">IF($A2409="","",IF(COUNTIF($A$2:$A$3001,$A2409)&gt;1,"DUPLICATE",""))</f>
        <v/>
      </c>
    </row>
    <row r="2410" customFormat="false" ht="15" hidden="false" customHeight="false" outlineLevel="0" collapsed="false">
      <c r="A2410" s="14"/>
      <c r="B2410" s="14"/>
      <c r="C2410" s="15"/>
      <c r="D2410" s="14"/>
      <c r="E2410" s="14"/>
      <c r="F2410" s="14"/>
      <c r="G2410" s="14"/>
      <c r="H2410" s="9" t="str">
        <f aca="false">IF($A2410="","",IF(COUNTIF($A$2:$A$3001,$A2410)&gt;1,"DUPLICATE",""))</f>
        <v/>
      </c>
    </row>
    <row r="2411" customFormat="false" ht="15" hidden="false" customHeight="false" outlineLevel="0" collapsed="false">
      <c r="A2411" s="14"/>
      <c r="B2411" s="14"/>
      <c r="C2411" s="15"/>
      <c r="D2411" s="14"/>
      <c r="E2411" s="14"/>
      <c r="F2411" s="14"/>
      <c r="G2411" s="14"/>
      <c r="H2411" s="9" t="str">
        <f aca="false">IF($A2411="","",IF(COUNTIF($A$2:$A$3001,$A2411)&gt;1,"DUPLICATE",""))</f>
        <v/>
      </c>
    </row>
    <row r="2412" customFormat="false" ht="15" hidden="false" customHeight="false" outlineLevel="0" collapsed="false">
      <c r="A2412" s="14"/>
      <c r="B2412" s="14"/>
      <c r="C2412" s="15"/>
      <c r="D2412" s="14"/>
      <c r="E2412" s="14"/>
      <c r="F2412" s="14"/>
      <c r="G2412" s="14"/>
      <c r="H2412" s="9" t="str">
        <f aca="false">IF($A2412="","",IF(COUNTIF($A$2:$A$3001,$A2412)&gt;1,"DUPLICATE",""))</f>
        <v/>
      </c>
    </row>
    <row r="2413" customFormat="false" ht="15" hidden="false" customHeight="false" outlineLevel="0" collapsed="false">
      <c r="A2413" s="14"/>
      <c r="B2413" s="14"/>
      <c r="C2413" s="15"/>
      <c r="D2413" s="14"/>
      <c r="E2413" s="14"/>
      <c r="F2413" s="14"/>
      <c r="G2413" s="14"/>
      <c r="H2413" s="9" t="str">
        <f aca="false">IF($A2413="","",IF(COUNTIF($A$2:$A$3001,$A2413)&gt;1,"DUPLICATE",""))</f>
        <v/>
      </c>
    </row>
    <row r="2414" customFormat="false" ht="15" hidden="false" customHeight="false" outlineLevel="0" collapsed="false">
      <c r="A2414" s="14"/>
      <c r="B2414" s="14"/>
      <c r="C2414" s="15"/>
      <c r="D2414" s="14"/>
      <c r="E2414" s="14"/>
      <c r="F2414" s="14"/>
      <c r="G2414" s="14"/>
      <c r="H2414" s="9" t="str">
        <f aca="false">IF($A2414="","",IF(COUNTIF($A$2:$A$3001,$A2414)&gt;1,"DUPLICATE",""))</f>
        <v/>
      </c>
    </row>
    <row r="2415" customFormat="false" ht="15" hidden="false" customHeight="false" outlineLevel="0" collapsed="false">
      <c r="A2415" s="14"/>
      <c r="B2415" s="14"/>
      <c r="C2415" s="15"/>
      <c r="D2415" s="14"/>
      <c r="E2415" s="14"/>
      <c r="F2415" s="14"/>
      <c r="G2415" s="14"/>
      <c r="H2415" s="9" t="str">
        <f aca="false">IF($A2415="","",IF(COUNTIF($A$2:$A$3001,$A2415)&gt;1,"DUPLICATE",""))</f>
        <v/>
      </c>
    </row>
    <row r="2416" customFormat="false" ht="15" hidden="false" customHeight="false" outlineLevel="0" collapsed="false">
      <c r="A2416" s="14"/>
      <c r="B2416" s="14"/>
      <c r="C2416" s="15"/>
      <c r="D2416" s="14"/>
      <c r="E2416" s="14"/>
      <c r="F2416" s="14"/>
      <c r="G2416" s="14"/>
      <c r="H2416" s="9" t="str">
        <f aca="false">IF($A2416="","",IF(COUNTIF($A$2:$A$3001,$A2416)&gt;1,"DUPLICATE",""))</f>
        <v/>
      </c>
    </row>
    <row r="2417" customFormat="false" ht="15" hidden="false" customHeight="false" outlineLevel="0" collapsed="false">
      <c r="A2417" s="14"/>
      <c r="B2417" s="14"/>
      <c r="C2417" s="15"/>
      <c r="D2417" s="14"/>
      <c r="E2417" s="14"/>
      <c r="F2417" s="14"/>
      <c r="G2417" s="14"/>
      <c r="H2417" s="9" t="str">
        <f aca="false">IF($A2417="","",IF(COUNTIF($A$2:$A$3001,$A2417)&gt;1,"DUPLICATE",""))</f>
        <v/>
      </c>
    </row>
    <row r="2418" customFormat="false" ht="15" hidden="false" customHeight="false" outlineLevel="0" collapsed="false">
      <c r="A2418" s="14"/>
      <c r="B2418" s="14"/>
      <c r="C2418" s="15"/>
      <c r="D2418" s="14"/>
      <c r="E2418" s="14"/>
      <c r="F2418" s="14"/>
      <c r="G2418" s="14"/>
      <c r="H2418" s="9" t="str">
        <f aca="false">IF($A2418="","",IF(COUNTIF($A$2:$A$3001,$A2418)&gt;1,"DUPLICATE",""))</f>
        <v/>
      </c>
    </row>
    <row r="2419" customFormat="false" ht="15" hidden="false" customHeight="false" outlineLevel="0" collapsed="false">
      <c r="A2419" s="14"/>
      <c r="B2419" s="14"/>
      <c r="C2419" s="15"/>
      <c r="D2419" s="14"/>
      <c r="E2419" s="14"/>
      <c r="F2419" s="14"/>
      <c r="G2419" s="14"/>
      <c r="H2419" s="9" t="str">
        <f aca="false">IF($A2419="","",IF(COUNTIF($A$2:$A$3001,$A2419)&gt;1,"DUPLICATE",""))</f>
        <v/>
      </c>
    </row>
    <row r="2420" customFormat="false" ht="15" hidden="false" customHeight="false" outlineLevel="0" collapsed="false">
      <c r="A2420" s="14"/>
      <c r="B2420" s="14"/>
      <c r="C2420" s="15"/>
      <c r="D2420" s="14"/>
      <c r="E2420" s="14"/>
      <c r="F2420" s="14"/>
      <c r="G2420" s="14"/>
      <c r="H2420" s="9" t="str">
        <f aca="false">IF($A2420="","",IF(COUNTIF($A$2:$A$3001,$A2420)&gt;1,"DUPLICATE",""))</f>
        <v/>
      </c>
    </row>
    <row r="2421" customFormat="false" ht="15" hidden="false" customHeight="false" outlineLevel="0" collapsed="false">
      <c r="A2421" s="14"/>
      <c r="B2421" s="14"/>
      <c r="C2421" s="15"/>
      <c r="D2421" s="14"/>
      <c r="E2421" s="14"/>
      <c r="F2421" s="14"/>
      <c r="G2421" s="14"/>
      <c r="H2421" s="9" t="str">
        <f aca="false">IF($A2421="","",IF(COUNTIF($A$2:$A$3001,$A2421)&gt;1,"DUPLICATE",""))</f>
        <v/>
      </c>
    </row>
    <row r="2422" customFormat="false" ht="15" hidden="false" customHeight="false" outlineLevel="0" collapsed="false">
      <c r="A2422" s="14"/>
      <c r="B2422" s="14"/>
      <c r="C2422" s="15"/>
      <c r="D2422" s="14"/>
      <c r="E2422" s="14"/>
      <c r="F2422" s="14"/>
      <c r="G2422" s="14"/>
      <c r="H2422" s="9" t="str">
        <f aca="false">IF($A2422="","",IF(COUNTIF($A$2:$A$3001,$A2422)&gt;1,"DUPLICATE",""))</f>
        <v/>
      </c>
    </row>
    <row r="2423" customFormat="false" ht="15" hidden="false" customHeight="false" outlineLevel="0" collapsed="false">
      <c r="A2423" s="14"/>
      <c r="B2423" s="14"/>
      <c r="C2423" s="15"/>
      <c r="D2423" s="14"/>
      <c r="E2423" s="14"/>
      <c r="F2423" s="14"/>
      <c r="G2423" s="14"/>
      <c r="H2423" s="9" t="str">
        <f aca="false">IF($A2423="","",IF(COUNTIF($A$2:$A$3001,$A2423)&gt;1,"DUPLICATE",""))</f>
        <v/>
      </c>
    </row>
    <row r="2424" customFormat="false" ht="15" hidden="false" customHeight="false" outlineLevel="0" collapsed="false">
      <c r="A2424" s="14"/>
      <c r="B2424" s="14"/>
      <c r="C2424" s="15"/>
      <c r="D2424" s="14"/>
      <c r="E2424" s="14"/>
      <c r="F2424" s="14"/>
      <c r="G2424" s="14"/>
      <c r="H2424" s="9" t="str">
        <f aca="false">IF($A2424="","",IF(COUNTIF($A$2:$A$3001,$A2424)&gt;1,"DUPLICATE",""))</f>
        <v/>
      </c>
    </row>
    <row r="2425" customFormat="false" ht="15" hidden="false" customHeight="false" outlineLevel="0" collapsed="false">
      <c r="A2425" s="14"/>
      <c r="B2425" s="14"/>
      <c r="C2425" s="15"/>
      <c r="D2425" s="14"/>
      <c r="E2425" s="14"/>
      <c r="F2425" s="14"/>
      <c r="G2425" s="14"/>
      <c r="H2425" s="9" t="str">
        <f aca="false">IF($A2425="","",IF(COUNTIF($A$2:$A$3001,$A2425)&gt;1,"DUPLICATE",""))</f>
        <v/>
      </c>
    </row>
    <row r="2426" customFormat="false" ht="15" hidden="false" customHeight="false" outlineLevel="0" collapsed="false">
      <c r="A2426" s="14"/>
      <c r="B2426" s="14"/>
      <c r="C2426" s="15"/>
      <c r="D2426" s="14"/>
      <c r="E2426" s="14"/>
      <c r="F2426" s="14"/>
      <c r="G2426" s="14"/>
      <c r="H2426" s="9" t="str">
        <f aca="false">IF($A2426="","",IF(COUNTIF($A$2:$A$3001,$A2426)&gt;1,"DUPLICATE",""))</f>
        <v/>
      </c>
    </row>
    <row r="2427" customFormat="false" ht="15" hidden="false" customHeight="false" outlineLevel="0" collapsed="false">
      <c r="A2427" s="14"/>
      <c r="B2427" s="14"/>
      <c r="C2427" s="15"/>
      <c r="D2427" s="14"/>
      <c r="E2427" s="14"/>
      <c r="F2427" s="14"/>
      <c r="G2427" s="14"/>
      <c r="H2427" s="9" t="str">
        <f aca="false">IF($A2427="","",IF(COUNTIF($A$2:$A$3001,$A2427)&gt;1,"DUPLICATE",""))</f>
        <v/>
      </c>
    </row>
    <row r="2428" customFormat="false" ht="15" hidden="false" customHeight="false" outlineLevel="0" collapsed="false">
      <c r="A2428" s="14"/>
      <c r="B2428" s="14"/>
      <c r="C2428" s="15"/>
      <c r="D2428" s="14"/>
      <c r="E2428" s="14"/>
      <c r="F2428" s="14"/>
      <c r="G2428" s="14"/>
      <c r="H2428" s="9" t="str">
        <f aca="false">IF($A2428="","",IF(COUNTIF($A$2:$A$3001,$A2428)&gt;1,"DUPLICATE",""))</f>
        <v/>
      </c>
    </row>
    <row r="2429" customFormat="false" ht="15" hidden="false" customHeight="false" outlineLevel="0" collapsed="false">
      <c r="A2429" s="14"/>
      <c r="B2429" s="14"/>
      <c r="C2429" s="15"/>
      <c r="D2429" s="14"/>
      <c r="E2429" s="14"/>
      <c r="F2429" s="14"/>
      <c r="G2429" s="14"/>
      <c r="H2429" s="9" t="str">
        <f aca="false">IF($A2429="","",IF(COUNTIF($A$2:$A$3001,$A2429)&gt;1,"DUPLICATE",""))</f>
        <v/>
      </c>
    </row>
    <row r="2430" customFormat="false" ht="15" hidden="false" customHeight="false" outlineLevel="0" collapsed="false">
      <c r="A2430" s="14"/>
      <c r="B2430" s="14"/>
      <c r="C2430" s="15"/>
      <c r="D2430" s="14"/>
      <c r="E2430" s="14"/>
      <c r="F2430" s="14"/>
      <c r="G2430" s="14"/>
      <c r="H2430" s="9" t="str">
        <f aca="false">IF($A2430="","",IF(COUNTIF($A$2:$A$3001,$A2430)&gt;1,"DUPLICATE",""))</f>
        <v/>
      </c>
    </row>
    <row r="2431" customFormat="false" ht="15" hidden="false" customHeight="false" outlineLevel="0" collapsed="false">
      <c r="A2431" s="14"/>
      <c r="B2431" s="14"/>
      <c r="C2431" s="15"/>
      <c r="D2431" s="14"/>
      <c r="E2431" s="14"/>
      <c r="F2431" s="14"/>
      <c r="G2431" s="14"/>
      <c r="H2431" s="9" t="str">
        <f aca="false">IF($A2431="","",IF(COUNTIF($A$2:$A$3001,$A2431)&gt;1,"DUPLICATE",""))</f>
        <v/>
      </c>
    </row>
    <row r="2432" customFormat="false" ht="15" hidden="false" customHeight="false" outlineLevel="0" collapsed="false">
      <c r="A2432" s="14"/>
      <c r="B2432" s="14"/>
      <c r="C2432" s="15"/>
      <c r="D2432" s="14"/>
      <c r="E2432" s="14"/>
      <c r="F2432" s="14"/>
      <c r="G2432" s="14"/>
      <c r="H2432" s="9" t="str">
        <f aca="false">IF($A2432="","",IF(COUNTIF($A$2:$A$3001,$A2432)&gt;1,"DUPLICATE",""))</f>
        <v/>
      </c>
    </row>
    <row r="2433" customFormat="false" ht="15" hidden="false" customHeight="false" outlineLevel="0" collapsed="false">
      <c r="A2433" s="14"/>
      <c r="B2433" s="14"/>
      <c r="C2433" s="15"/>
      <c r="D2433" s="14"/>
      <c r="E2433" s="14"/>
      <c r="F2433" s="14"/>
      <c r="G2433" s="14"/>
      <c r="H2433" s="9" t="str">
        <f aca="false">IF($A2433="","",IF(COUNTIF($A$2:$A$3001,$A2433)&gt;1,"DUPLICATE",""))</f>
        <v/>
      </c>
    </row>
    <row r="2434" customFormat="false" ht="15" hidden="false" customHeight="false" outlineLevel="0" collapsed="false">
      <c r="A2434" s="14"/>
      <c r="B2434" s="14"/>
      <c r="C2434" s="15"/>
      <c r="D2434" s="14"/>
      <c r="E2434" s="14"/>
      <c r="F2434" s="14"/>
      <c r="G2434" s="14"/>
      <c r="H2434" s="9" t="str">
        <f aca="false">IF($A2434="","",IF(COUNTIF($A$2:$A$3001,$A2434)&gt;1,"DUPLICATE",""))</f>
        <v/>
      </c>
    </row>
    <row r="2435" customFormat="false" ht="15" hidden="false" customHeight="false" outlineLevel="0" collapsed="false">
      <c r="A2435" s="14"/>
      <c r="B2435" s="14"/>
      <c r="C2435" s="15"/>
      <c r="D2435" s="14"/>
      <c r="E2435" s="14"/>
      <c r="F2435" s="14"/>
      <c r="G2435" s="14"/>
      <c r="H2435" s="9" t="str">
        <f aca="false">IF($A2435="","",IF(COUNTIF($A$2:$A$3001,$A2435)&gt;1,"DUPLICATE",""))</f>
        <v/>
      </c>
    </row>
    <row r="2436" customFormat="false" ht="15" hidden="false" customHeight="false" outlineLevel="0" collapsed="false">
      <c r="A2436" s="14"/>
      <c r="B2436" s="14"/>
      <c r="C2436" s="15"/>
      <c r="D2436" s="14"/>
      <c r="E2436" s="14"/>
      <c r="F2436" s="14"/>
      <c r="G2436" s="14"/>
      <c r="H2436" s="9" t="str">
        <f aca="false">IF($A2436="","",IF(COUNTIF($A$2:$A$3001,$A2436)&gt;1,"DUPLICATE",""))</f>
        <v/>
      </c>
    </row>
    <row r="2437" customFormat="false" ht="15" hidden="false" customHeight="false" outlineLevel="0" collapsed="false">
      <c r="A2437" s="14"/>
      <c r="B2437" s="14"/>
      <c r="C2437" s="15"/>
      <c r="D2437" s="14"/>
      <c r="E2437" s="14"/>
      <c r="F2437" s="14"/>
      <c r="G2437" s="14"/>
      <c r="H2437" s="9" t="str">
        <f aca="false">IF($A2437="","",IF(COUNTIF($A$2:$A$3001,$A2437)&gt;1,"DUPLICATE",""))</f>
        <v/>
      </c>
    </row>
    <row r="2438" customFormat="false" ht="15" hidden="false" customHeight="false" outlineLevel="0" collapsed="false">
      <c r="A2438" s="14"/>
      <c r="B2438" s="14"/>
      <c r="C2438" s="15"/>
      <c r="D2438" s="14"/>
      <c r="E2438" s="14"/>
      <c r="F2438" s="14"/>
      <c r="G2438" s="14"/>
      <c r="H2438" s="9" t="str">
        <f aca="false">IF($A2438="","",IF(COUNTIF($A$2:$A$3001,$A2438)&gt;1,"DUPLICATE",""))</f>
        <v/>
      </c>
    </row>
    <row r="2439" customFormat="false" ht="15" hidden="false" customHeight="false" outlineLevel="0" collapsed="false">
      <c r="A2439" s="14"/>
      <c r="B2439" s="14"/>
      <c r="C2439" s="15"/>
      <c r="D2439" s="14"/>
      <c r="E2439" s="14"/>
      <c r="F2439" s="14"/>
      <c r="G2439" s="14"/>
      <c r="H2439" s="9" t="str">
        <f aca="false">IF($A2439="","",IF(COUNTIF($A$2:$A$3001,$A2439)&gt;1,"DUPLICATE",""))</f>
        <v/>
      </c>
    </row>
    <row r="2440" customFormat="false" ht="15" hidden="false" customHeight="false" outlineLevel="0" collapsed="false">
      <c r="A2440" s="14"/>
      <c r="B2440" s="14"/>
      <c r="C2440" s="15"/>
      <c r="D2440" s="14"/>
      <c r="E2440" s="14"/>
      <c r="F2440" s="14"/>
      <c r="G2440" s="14"/>
      <c r="H2440" s="9" t="str">
        <f aca="false">IF($A2440="","",IF(COUNTIF($A$2:$A$3001,$A2440)&gt;1,"DUPLICATE",""))</f>
        <v/>
      </c>
    </row>
    <row r="2441" customFormat="false" ht="15" hidden="false" customHeight="false" outlineLevel="0" collapsed="false">
      <c r="A2441" s="14"/>
      <c r="B2441" s="14"/>
      <c r="C2441" s="15"/>
      <c r="D2441" s="14"/>
      <c r="E2441" s="14"/>
      <c r="F2441" s="14"/>
      <c r="G2441" s="14"/>
      <c r="H2441" s="9" t="str">
        <f aca="false">IF($A2441="","",IF(COUNTIF($A$2:$A$3001,$A2441)&gt;1,"DUPLICATE",""))</f>
        <v/>
      </c>
    </row>
    <row r="2442" customFormat="false" ht="15" hidden="false" customHeight="false" outlineLevel="0" collapsed="false">
      <c r="A2442" s="14"/>
      <c r="B2442" s="14"/>
      <c r="C2442" s="15"/>
      <c r="D2442" s="14"/>
      <c r="E2442" s="14"/>
      <c r="F2442" s="14"/>
      <c r="G2442" s="14"/>
      <c r="H2442" s="9" t="str">
        <f aca="false">IF($A2442="","",IF(COUNTIF($A$2:$A$3001,$A2442)&gt;1,"DUPLICATE",""))</f>
        <v/>
      </c>
    </row>
    <row r="2443" customFormat="false" ht="15" hidden="false" customHeight="false" outlineLevel="0" collapsed="false">
      <c r="A2443" s="14"/>
      <c r="B2443" s="14"/>
      <c r="C2443" s="15"/>
      <c r="D2443" s="14"/>
      <c r="E2443" s="14"/>
      <c r="F2443" s="14"/>
      <c r="G2443" s="14"/>
      <c r="H2443" s="9" t="str">
        <f aca="false">IF($A2443="","",IF(COUNTIF($A$2:$A$3001,$A2443)&gt;1,"DUPLICATE",""))</f>
        <v/>
      </c>
    </row>
    <row r="2444" customFormat="false" ht="15" hidden="false" customHeight="false" outlineLevel="0" collapsed="false">
      <c r="A2444" s="14"/>
      <c r="B2444" s="14"/>
      <c r="C2444" s="15"/>
      <c r="D2444" s="14"/>
      <c r="E2444" s="14"/>
      <c r="F2444" s="14"/>
      <c r="G2444" s="14"/>
      <c r="H2444" s="9" t="str">
        <f aca="false">IF($A2444="","",IF(COUNTIF($A$2:$A$3001,$A2444)&gt;1,"DUPLICATE",""))</f>
        <v/>
      </c>
    </row>
    <row r="2445" customFormat="false" ht="15" hidden="false" customHeight="false" outlineLevel="0" collapsed="false">
      <c r="A2445" s="14"/>
      <c r="B2445" s="14"/>
      <c r="C2445" s="15"/>
      <c r="D2445" s="14"/>
      <c r="E2445" s="14"/>
      <c r="F2445" s="14"/>
      <c r="G2445" s="14"/>
      <c r="H2445" s="9" t="str">
        <f aca="false">IF($A2445="","",IF(COUNTIF($A$2:$A$3001,$A2445)&gt;1,"DUPLICATE",""))</f>
        <v/>
      </c>
    </row>
    <row r="2446" customFormat="false" ht="15" hidden="false" customHeight="false" outlineLevel="0" collapsed="false">
      <c r="A2446" s="14"/>
      <c r="B2446" s="14"/>
      <c r="C2446" s="15"/>
      <c r="D2446" s="14"/>
      <c r="E2446" s="14"/>
      <c r="F2446" s="14"/>
      <c r="G2446" s="14"/>
      <c r="H2446" s="9" t="str">
        <f aca="false">IF($A2446="","",IF(COUNTIF($A$2:$A$3001,$A2446)&gt;1,"DUPLICATE",""))</f>
        <v/>
      </c>
    </row>
    <row r="2447" customFormat="false" ht="15" hidden="false" customHeight="false" outlineLevel="0" collapsed="false">
      <c r="A2447" s="14"/>
      <c r="B2447" s="14"/>
      <c r="C2447" s="15"/>
      <c r="D2447" s="14"/>
      <c r="E2447" s="14"/>
      <c r="F2447" s="14"/>
      <c r="G2447" s="14"/>
      <c r="H2447" s="9" t="str">
        <f aca="false">IF($A2447="","",IF(COUNTIF($A$2:$A$3001,$A2447)&gt;1,"DUPLICATE",""))</f>
        <v/>
      </c>
    </row>
    <row r="2448" customFormat="false" ht="15" hidden="false" customHeight="false" outlineLevel="0" collapsed="false">
      <c r="A2448" s="14"/>
      <c r="B2448" s="14"/>
      <c r="C2448" s="15"/>
      <c r="D2448" s="14"/>
      <c r="E2448" s="14"/>
      <c r="F2448" s="14"/>
      <c r="G2448" s="14"/>
      <c r="H2448" s="9" t="str">
        <f aca="false">IF($A2448="","",IF(COUNTIF($A$2:$A$3001,$A2448)&gt;1,"DUPLICATE",""))</f>
        <v/>
      </c>
    </row>
    <row r="2449" customFormat="false" ht="15" hidden="false" customHeight="false" outlineLevel="0" collapsed="false">
      <c r="A2449" s="14"/>
      <c r="B2449" s="14"/>
      <c r="C2449" s="15"/>
      <c r="D2449" s="14"/>
      <c r="E2449" s="14"/>
      <c r="F2449" s="14"/>
      <c r="G2449" s="14"/>
      <c r="H2449" s="9" t="str">
        <f aca="false">IF($A2449="","",IF(COUNTIF($A$2:$A$3001,$A2449)&gt;1,"DUPLICATE",""))</f>
        <v/>
      </c>
    </row>
    <row r="2450" customFormat="false" ht="15" hidden="false" customHeight="false" outlineLevel="0" collapsed="false">
      <c r="A2450" s="14"/>
      <c r="B2450" s="14"/>
      <c r="C2450" s="15"/>
      <c r="D2450" s="14"/>
      <c r="E2450" s="14"/>
      <c r="F2450" s="14"/>
      <c r="G2450" s="14"/>
      <c r="H2450" s="9" t="str">
        <f aca="false">IF($A2450="","",IF(COUNTIF($A$2:$A$3001,$A2450)&gt;1,"DUPLICATE",""))</f>
        <v/>
      </c>
    </row>
    <row r="2451" customFormat="false" ht="15" hidden="false" customHeight="false" outlineLevel="0" collapsed="false">
      <c r="A2451" s="14"/>
      <c r="B2451" s="14"/>
      <c r="C2451" s="15"/>
      <c r="D2451" s="14"/>
      <c r="E2451" s="14"/>
      <c r="F2451" s="14"/>
      <c r="G2451" s="14"/>
      <c r="H2451" s="9" t="str">
        <f aca="false">IF($A2451="","",IF(COUNTIF($A$2:$A$3001,$A2451)&gt;1,"DUPLICATE",""))</f>
        <v/>
      </c>
    </row>
    <row r="2452" customFormat="false" ht="15" hidden="false" customHeight="false" outlineLevel="0" collapsed="false">
      <c r="A2452" s="14"/>
      <c r="B2452" s="14"/>
      <c r="C2452" s="15"/>
      <c r="D2452" s="14"/>
      <c r="E2452" s="14"/>
      <c r="F2452" s="14"/>
      <c r="G2452" s="14"/>
      <c r="H2452" s="9" t="str">
        <f aca="false">IF($A2452="","",IF(COUNTIF($A$2:$A$3001,$A2452)&gt;1,"DUPLICATE",""))</f>
        <v/>
      </c>
    </row>
    <row r="2453" customFormat="false" ht="15" hidden="false" customHeight="false" outlineLevel="0" collapsed="false">
      <c r="A2453" s="14"/>
      <c r="B2453" s="14"/>
      <c r="C2453" s="15"/>
      <c r="D2453" s="14"/>
      <c r="E2453" s="14"/>
      <c r="F2453" s="14"/>
      <c r="G2453" s="14"/>
      <c r="H2453" s="9" t="str">
        <f aca="false">IF($A2453="","",IF(COUNTIF($A$2:$A$3001,$A2453)&gt;1,"DUPLICATE",""))</f>
        <v/>
      </c>
    </row>
    <row r="2454" customFormat="false" ht="15" hidden="false" customHeight="false" outlineLevel="0" collapsed="false">
      <c r="A2454" s="14"/>
      <c r="B2454" s="14"/>
      <c r="C2454" s="15"/>
      <c r="D2454" s="14"/>
      <c r="E2454" s="14"/>
      <c r="F2454" s="14"/>
      <c r="G2454" s="14"/>
      <c r="H2454" s="9" t="str">
        <f aca="false">IF($A2454="","",IF(COUNTIF($A$2:$A$3001,$A2454)&gt;1,"DUPLICATE",""))</f>
        <v/>
      </c>
    </row>
    <row r="2455" customFormat="false" ht="15" hidden="false" customHeight="false" outlineLevel="0" collapsed="false">
      <c r="A2455" s="14"/>
      <c r="B2455" s="14"/>
      <c r="C2455" s="15"/>
      <c r="D2455" s="14"/>
      <c r="E2455" s="14"/>
      <c r="F2455" s="14"/>
      <c r="G2455" s="14"/>
      <c r="H2455" s="9" t="str">
        <f aca="false">IF($A2455="","",IF(COUNTIF($A$2:$A$3001,$A2455)&gt;1,"DUPLICATE",""))</f>
        <v/>
      </c>
    </row>
    <row r="2456" customFormat="false" ht="15" hidden="false" customHeight="false" outlineLevel="0" collapsed="false">
      <c r="A2456" s="14"/>
      <c r="B2456" s="14"/>
      <c r="C2456" s="15"/>
      <c r="D2456" s="14"/>
      <c r="E2456" s="14"/>
      <c r="F2456" s="14"/>
      <c r="G2456" s="14"/>
      <c r="H2456" s="9" t="str">
        <f aca="false">IF($A2456="","",IF(COUNTIF($A$2:$A$3001,$A2456)&gt;1,"DUPLICATE",""))</f>
        <v/>
      </c>
    </row>
    <row r="2457" customFormat="false" ht="15" hidden="false" customHeight="false" outlineLevel="0" collapsed="false">
      <c r="A2457" s="14"/>
      <c r="B2457" s="14"/>
      <c r="C2457" s="15"/>
      <c r="D2457" s="14"/>
      <c r="E2457" s="14"/>
      <c r="F2457" s="14"/>
      <c r="G2457" s="14"/>
      <c r="H2457" s="9" t="str">
        <f aca="false">IF($A2457="","",IF(COUNTIF($A$2:$A$3001,$A2457)&gt;1,"DUPLICATE",""))</f>
        <v/>
      </c>
    </row>
    <row r="2458" customFormat="false" ht="15" hidden="false" customHeight="false" outlineLevel="0" collapsed="false">
      <c r="A2458" s="14"/>
      <c r="B2458" s="14"/>
      <c r="C2458" s="15"/>
      <c r="D2458" s="14"/>
      <c r="E2458" s="14"/>
      <c r="F2458" s="14"/>
      <c r="G2458" s="14"/>
      <c r="H2458" s="9" t="str">
        <f aca="false">IF($A2458="","",IF(COUNTIF($A$2:$A$3001,$A2458)&gt;1,"DUPLICATE",""))</f>
        <v/>
      </c>
    </row>
    <row r="2459" customFormat="false" ht="15" hidden="false" customHeight="false" outlineLevel="0" collapsed="false">
      <c r="A2459" s="14"/>
      <c r="B2459" s="14"/>
      <c r="C2459" s="15"/>
      <c r="D2459" s="14"/>
      <c r="E2459" s="14"/>
      <c r="F2459" s="14"/>
      <c r="G2459" s="14"/>
      <c r="H2459" s="9" t="str">
        <f aca="false">IF($A2459="","",IF(COUNTIF($A$2:$A$3001,$A2459)&gt;1,"DUPLICATE",""))</f>
        <v/>
      </c>
    </row>
    <row r="2460" customFormat="false" ht="15" hidden="false" customHeight="false" outlineLevel="0" collapsed="false">
      <c r="A2460" s="14"/>
      <c r="B2460" s="14"/>
      <c r="C2460" s="15"/>
      <c r="D2460" s="14"/>
      <c r="E2460" s="14"/>
      <c r="F2460" s="14"/>
      <c r="G2460" s="14"/>
      <c r="H2460" s="9" t="str">
        <f aca="false">IF($A2460="","",IF(COUNTIF($A$2:$A$3001,$A2460)&gt;1,"DUPLICATE",""))</f>
        <v/>
      </c>
    </row>
    <row r="2461" customFormat="false" ht="15" hidden="false" customHeight="false" outlineLevel="0" collapsed="false">
      <c r="A2461" s="14"/>
      <c r="B2461" s="14"/>
      <c r="C2461" s="15"/>
      <c r="D2461" s="14"/>
      <c r="E2461" s="14"/>
      <c r="F2461" s="14"/>
      <c r="G2461" s="14"/>
      <c r="H2461" s="9" t="str">
        <f aca="false">IF($A2461="","",IF(COUNTIF($A$2:$A$3001,$A2461)&gt;1,"DUPLICATE",""))</f>
        <v/>
      </c>
    </row>
    <row r="2462" customFormat="false" ht="15" hidden="false" customHeight="false" outlineLevel="0" collapsed="false">
      <c r="A2462" s="14"/>
      <c r="B2462" s="14"/>
      <c r="C2462" s="15"/>
      <c r="D2462" s="14"/>
      <c r="E2462" s="14"/>
      <c r="F2462" s="14"/>
      <c r="G2462" s="14"/>
      <c r="H2462" s="9" t="str">
        <f aca="false">IF($A2462="","",IF(COUNTIF($A$2:$A$3001,$A2462)&gt;1,"DUPLICATE",""))</f>
        <v/>
      </c>
    </row>
    <row r="2463" customFormat="false" ht="15" hidden="false" customHeight="false" outlineLevel="0" collapsed="false">
      <c r="A2463" s="14"/>
      <c r="B2463" s="14"/>
      <c r="C2463" s="15"/>
      <c r="D2463" s="14"/>
      <c r="E2463" s="14"/>
      <c r="F2463" s="14"/>
      <c r="G2463" s="14"/>
      <c r="H2463" s="9" t="str">
        <f aca="false">IF($A2463="","",IF(COUNTIF($A$2:$A$3001,$A2463)&gt;1,"DUPLICATE",""))</f>
        <v/>
      </c>
    </row>
    <row r="2464" customFormat="false" ht="15" hidden="false" customHeight="false" outlineLevel="0" collapsed="false">
      <c r="A2464" s="14"/>
      <c r="B2464" s="14"/>
      <c r="C2464" s="15"/>
      <c r="D2464" s="14"/>
      <c r="E2464" s="14"/>
      <c r="F2464" s="14"/>
      <c r="G2464" s="14"/>
      <c r="H2464" s="9" t="str">
        <f aca="false">IF($A2464="","",IF(COUNTIF($A$2:$A$3001,$A2464)&gt;1,"DUPLICATE",""))</f>
        <v/>
      </c>
    </row>
    <row r="2465" customFormat="false" ht="15" hidden="false" customHeight="false" outlineLevel="0" collapsed="false">
      <c r="A2465" s="14"/>
      <c r="B2465" s="14"/>
      <c r="C2465" s="15"/>
      <c r="D2465" s="14"/>
      <c r="E2465" s="14"/>
      <c r="F2465" s="14"/>
      <c r="G2465" s="14"/>
      <c r="H2465" s="9" t="str">
        <f aca="false">IF($A2465="","",IF(COUNTIF($A$2:$A$3001,$A2465)&gt;1,"DUPLICATE",""))</f>
        <v/>
      </c>
    </row>
    <row r="2466" customFormat="false" ht="15" hidden="false" customHeight="false" outlineLevel="0" collapsed="false">
      <c r="A2466" s="14"/>
      <c r="B2466" s="14"/>
      <c r="C2466" s="15"/>
      <c r="D2466" s="14"/>
      <c r="E2466" s="14"/>
      <c r="F2466" s="14"/>
      <c r="G2466" s="14"/>
      <c r="H2466" s="9" t="str">
        <f aca="false">IF($A2466="","",IF(COUNTIF($A$2:$A$3001,$A2466)&gt;1,"DUPLICATE",""))</f>
        <v/>
      </c>
    </row>
    <row r="2467" customFormat="false" ht="15" hidden="false" customHeight="false" outlineLevel="0" collapsed="false">
      <c r="A2467" s="14"/>
      <c r="B2467" s="14"/>
      <c r="C2467" s="15"/>
      <c r="D2467" s="14"/>
      <c r="E2467" s="14"/>
      <c r="F2467" s="14"/>
      <c r="G2467" s="14"/>
      <c r="H2467" s="9" t="str">
        <f aca="false">IF($A2467="","",IF(COUNTIF($A$2:$A$3001,$A2467)&gt;1,"DUPLICATE",""))</f>
        <v/>
      </c>
    </row>
    <row r="2468" customFormat="false" ht="15" hidden="false" customHeight="false" outlineLevel="0" collapsed="false">
      <c r="A2468" s="14"/>
      <c r="B2468" s="14"/>
      <c r="C2468" s="15"/>
      <c r="D2468" s="14"/>
      <c r="E2468" s="14"/>
      <c r="F2468" s="14"/>
      <c r="G2468" s="14"/>
      <c r="H2468" s="9" t="str">
        <f aca="false">IF($A2468="","",IF(COUNTIF($A$2:$A$3001,$A2468)&gt;1,"DUPLICATE",""))</f>
        <v/>
      </c>
    </row>
    <row r="2469" customFormat="false" ht="15" hidden="false" customHeight="false" outlineLevel="0" collapsed="false">
      <c r="A2469" s="14"/>
      <c r="B2469" s="14"/>
      <c r="C2469" s="15"/>
      <c r="D2469" s="14"/>
      <c r="E2469" s="14"/>
      <c r="F2469" s="14"/>
      <c r="G2469" s="14"/>
      <c r="H2469" s="9" t="str">
        <f aca="false">IF($A2469="","",IF(COUNTIF($A$2:$A$3001,$A2469)&gt;1,"DUPLICATE",""))</f>
        <v/>
      </c>
    </row>
    <row r="2470" customFormat="false" ht="15" hidden="false" customHeight="false" outlineLevel="0" collapsed="false">
      <c r="A2470" s="14"/>
      <c r="B2470" s="14"/>
      <c r="C2470" s="15"/>
      <c r="D2470" s="14"/>
      <c r="E2470" s="14"/>
      <c r="F2470" s="14"/>
      <c r="G2470" s="14"/>
      <c r="H2470" s="9" t="str">
        <f aca="false">IF($A2470="","",IF(COUNTIF($A$2:$A$3001,$A2470)&gt;1,"DUPLICATE",""))</f>
        <v/>
      </c>
    </row>
    <row r="2471" customFormat="false" ht="15" hidden="false" customHeight="false" outlineLevel="0" collapsed="false">
      <c r="A2471" s="14"/>
      <c r="B2471" s="14"/>
      <c r="C2471" s="15"/>
      <c r="D2471" s="14"/>
      <c r="E2471" s="14"/>
      <c r="F2471" s="14"/>
      <c r="G2471" s="14"/>
      <c r="H2471" s="9" t="str">
        <f aca="false">IF($A2471="","",IF(COUNTIF($A$2:$A$3001,$A2471)&gt;1,"DUPLICATE",""))</f>
        <v/>
      </c>
    </row>
    <row r="2472" customFormat="false" ht="15" hidden="false" customHeight="false" outlineLevel="0" collapsed="false">
      <c r="A2472" s="14"/>
      <c r="B2472" s="14"/>
      <c r="C2472" s="15"/>
      <c r="D2472" s="14"/>
      <c r="E2472" s="14"/>
      <c r="F2472" s="14"/>
      <c r="G2472" s="14"/>
      <c r="H2472" s="9" t="str">
        <f aca="false">IF($A2472="","",IF(COUNTIF($A$2:$A$3001,$A2472)&gt;1,"DUPLICATE",""))</f>
        <v/>
      </c>
    </row>
    <row r="2473" customFormat="false" ht="15" hidden="false" customHeight="false" outlineLevel="0" collapsed="false">
      <c r="A2473" s="14"/>
      <c r="B2473" s="14"/>
      <c r="C2473" s="15"/>
      <c r="D2473" s="14"/>
      <c r="E2473" s="14"/>
      <c r="F2473" s="14"/>
      <c r="G2473" s="14"/>
      <c r="H2473" s="9" t="str">
        <f aca="false">IF($A2473="","",IF(COUNTIF($A$2:$A$3001,$A2473)&gt;1,"DUPLICATE",""))</f>
        <v/>
      </c>
    </row>
    <row r="2474" customFormat="false" ht="15" hidden="false" customHeight="false" outlineLevel="0" collapsed="false">
      <c r="A2474" s="14"/>
      <c r="B2474" s="14"/>
      <c r="C2474" s="15"/>
      <c r="D2474" s="14"/>
      <c r="E2474" s="14"/>
      <c r="F2474" s="14"/>
      <c r="G2474" s="14"/>
      <c r="H2474" s="9" t="str">
        <f aca="false">IF($A2474="","",IF(COUNTIF($A$2:$A$3001,$A2474)&gt;1,"DUPLICATE",""))</f>
        <v/>
      </c>
    </row>
    <row r="2475" customFormat="false" ht="15" hidden="false" customHeight="false" outlineLevel="0" collapsed="false">
      <c r="A2475" s="14"/>
      <c r="B2475" s="14"/>
      <c r="C2475" s="15"/>
      <c r="D2475" s="14"/>
      <c r="E2475" s="14"/>
      <c r="F2475" s="14"/>
      <c r="G2475" s="14"/>
      <c r="H2475" s="9" t="str">
        <f aca="false">IF($A2475="","",IF(COUNTIF($A$2:$A$3001,$A2475)&gt;1,"DUPLICATE",""))</f>
        <v/>
      </c>
    </row>
    <row r="2476" customFormat="false" ht="15" hidden="false" customHeight="false" outlineLevel="0" collapsed="false">
      <c r="A2476" s="14"/>
      <c r="B2476" s="14"/>
      <c r="C2476" s="15"/>
      <c r="D2476" s="14"/>
      <c r="E2476" s="14"/>
      <c r="F2476" s="14"/>
      <c r="G2476" s="14"/>
      <c r="H2476" s="9" t="str">
        <f aca="false">IF($A2476="","",IF(COUNTIF($A$2:$A$3001,$A2476)&gt;1,"DUPLICATE",""))</f>
        <v/>
      </c>
    </row>
    <row r="2477" customFormat="false" ht="15" hidden="false" customHeight="false" outlineLevel="0" collapsed="false">
      <c r="A2477" s="14"/>
      <c r="B2477" s="14"/>
      <c r="C2477" s="15"/>
      <c r="D2477" s="14"/>
      <c r="E2477" s="14"/>
      <c r="F2477" s="14"/>
      <c r="G2477" s="14"/>
      <c r="H2477" s="9" t="str">
        <f aca="false">IF($A2477="","",IF(COUNTIF($A$2:$A$3001,$A2477)&gt;1,"DUPLICATE",""))</f>
        <v/>
      </c>
    </row>
    <row r="2478" customFormat="false" ht="15" hidden="false" customHeight="false" outlineLevel="0" collapsed="false">
      <c r="A2478" s="14"/>
      <c r="B2478" s="14"/>
      <c r="C2478" s="15"/>
      <c r="D2478" s="14"/>
      <c r="E2478" s="14"/>
      <c r="F2478" s="14"/>
      <c r="G2478" s="14"/>
      <c r="H2478" s="9" t="str">
        <f aca="false">IF($A2478="","",IF(COUNTIF($A$2:$A$3001,$A2478)&gt;1,"DUPLICATE",""))</f>
        <v/>
      </c>
    </row>
    <row r="2479" customFormat="false" ht="15" hidden="false" customHeight="false" outlineLevel="0" collapsed="false">
      <c r="A2479" s="14"/>
      <c r="B2479" s="14"/>
      <c r="C2479" s="15"/>
      <c r="D2479" s="14"/>
      <c r="E2479" s="14"/>
      <c r="F2479" s="14"/>
      <c r="G2479" s="14"/>
      <c r="H2479" s="9" t="str">
        <f aca="false">IF($A2479="","",IF(COUNTIF($A$2:$A$3001,$A2479)&gt;1,"DUPLICATE",""))</f>
        <v/>
      </c>
    </row>
    <row r="2480" customFormat="false" ht="15" hidden="false" customHeight="false" outlineLevel="0" collapsed="false">
      <c r="A2480" s="14"/>
      <c r="B2480" s="14"/>
      <c r="C2480" s="15"/>
      <c r="D2480" s="14"/>
      <c r="E2480" s="14"/>
      <c r="F2480" s="14"/>
      <c r="G2480" s="14"/>
      <c r="H2480" s="9" t="str">
        <f aca="false">IF($A2480="","",IF(COUNTIF($A$2:$A$3001,$A2480)&gt;1,"DUPLICATE",""))</f>
        <v/>
      </c>
    </row>
    <row r="2481" customFormat="false" ht="15" hidden="false" customHeight="false" outlineLevel="0" collapsed="false">
      <c r="A2481" s="14"/>
      <c r="B2481" s="14"/>
      <c r="C2481" s="15"/>
      <c r="D2481" s="14"/>
      <c r="E2481" s="14"/>
      <c r="F2481" s="14"/>
      <c r="G2481" s="14"/>
      <c r="H2481" s="9" t="str">
        <f aca="false">IF($A2481="","",IF(COUNTIF($A$2:$A$3001,$A2481)&gt;1,"DUPLICATE",""))</f>
        <v/>
      </c>
    </row>
    <row r="2482" customFormat="false" ht="15" hidden="false" customHeight="false" outlineLevel="0" collapsed="false">
      <c r="A2482" s="14"/>
      <c r="B2482" s="14"/>
      <c r="C2482" s="15"/>
      <c r="D2482" s="14"/>
      <c r="E2482" s="14"/>
      <c r="F2482" s="14"/>
      <c r="G2482" s="14"/>
      <c r="H2482" s="9" t="str">
        <f aca="false">IF($A2482="","",IF(COUNTIF($A$2:$A$3001,$A2482)&gt;1,"DUPLICATE",""))</f>
        <v/>
      </c>
    </row>
    <row r="2483" customFormat="false" ht="15" hidden="false" customHeight="false" outlineLevel="0" collapsed="false">
      <c r="A2483" s="14"/>
      <c r="B2483" s="14"/>
      <c r="C2483" s="15"/>
      <c r="D2483" s="14"/>
      <c r="E2483" s="14"/>
      <c r="F2483" s="14"/>
      <c r="G2483" s="14"/>
      <c r="H2483" s="9" t="str">
        <f aca="false">IF($A2483="","",IF(COUNTIF($A$2:$A$3001,$A2483)&gt;1,"DUPLICATE",""))</f>
        <v/>
      </c>
    </row>
    <row r="2484" customFormat="false" ht="15" hidden="false" customHeight="false" outlineLevel="0" collapsed="false">
      <c r="A2484" s="14"/>
      <c r="B2484" s="14"/>
      <c r="C2484" s="15"/>
      <c r="D2484" s="14"/>
      <c r="E2484" s="14"/>
      <c r="F2484" s="14"/>
      <c r="G2484" s="14"/>
      <c r="H2484" s="9" t="str">
        <f aca="false">IF($A2484="","",IF(COUNTIF($A$2:$A$3001,$A2484)&gt;1,"DUPLICATE",""))</f>
        <v/>
      </c>
    </row>
    <row r="2485" customFormat="false" ht="15" hidden="false" customHeight="false" outlineLevel="0" collapsed="false">
      <c r="A2485" s="14"/>
      <c r="B2485" s="14"/>
      <c r="C2485" s="15"/>
      <c r="D2485" s="14"/>
      <c r="E2485" s="14"/>
      <c r="F2485" s="14"/>
      <c r="G2485" s="14"/>
      <c r="H2485" s="9" t="str">
        <f aca="false">IF($A2485="","",IF(COUNTIF($A$2:$A$3001,$A2485)&gt;1,"DUPLICATE",""))</f>
        <v/>
      </c>
    </row>
    <row r="2486" customFormat="false" ht="15" hidden="false" customHeight="false" outlineLevel="0" collapsed="false">
      <c r="A2486" s="14"/>
      <c r="B2486" s="14"/>
      <c r="C2486" s="15"/>
      <c r="D2486" s="14"/>
      <c r="E2486" s="14"/>
      <c r="F2486" s="14"/>
      <c r="G2486" s="14"/>
      <c r="H2486" s="9" t="str">
        <f aca="false">IF($A2486="","",IF(COUNTIF($A$2:$A$3001,$A2486)&gt;1,"DUPLICATE",""))</f>
        <v/>
      </c>
    </row>
    <row r="2487" customFormat="false" ht="15" hidden="false" customHeight="false" outlineLevel="0" collapsed="false">
      <c r="A2487" s="14"/>
      <c r="B2487" s="14"/>
      <c r="C2487" s="15"/>
      <c r="D2487" s="14"/>
      <c r="E2487" s="14"/>
      <c r="F2487" s="14"/>
      <c r="G2487" s="14"/>
      <c r="H2487" s="9" t="str">
        <f aca="false">IF($A2487="","",IF(COUNTIF($A$2:$A$3001,$A2487)&gt;1,"DUPLICATE",""))</f>
        <v/>
      </c>
    </row>
    <row r="2488" customFormat="false" ht="15" hidden="false" customHeight="false" outlineLevel="0" collapsed="false">
      <c r="A2488" s="14"/>
      <c r="B2488" s="14"/>
      <c r="C2488" s="15"/>
      <c r="D2488" s="14"/>
      <c r="E2488" s="14"/>
      <c r="F2488" s="14"/>
      <c r="G2488" s="14"/>
      <c r="H2488" s="9" t="str">
        <f aca="false">IF($A2488="","",IF(COUNTIF($A$2:$A$3001,$A2488)&gt;1,"DUPLICATE",""))</f>
        <v/>
      </c>
    </row>
    <row r="2489" customFormat="false" ht="15" hidden="false" customHeight="false" outlineLevel="0" collapsed="false">
      <c r="A2489" s="14"/>
      <c r="B2489" s="14"/>
      <c r="C2489" s="15"/>
      <c r="D2489" s="14"/>
      <c r="E2489" s="14"/>
      <c r="F2489" s="14"/>
      <c r="G2489" s="14"/>
      <c r="H2489" s="9" t="str">
        <f aca="false">IF($A2489="","",IF(COUNTIF($A$2:$A$3001,$A2489)&gt;1,"DUPLICATE",""))</f>
        <v/>
      </c>
    </row>
    <row r="2490" customFormat="false" ht="15" hidden="false" customHeight="false" outlineLevel="0" collapsed="false">
      <c r="A2490" s="14"/>
      <c r="B2490" s="14"/>
      <c r="C2490" s="15"/>
      <c r="D2490" s="14"/>
      <c r="E2490" s="14"/>
      <c r="F2490" s="14"/>
      <c r="G2490" s="14"/>
      <c r="H2490" s="9" t="str">
        <f aca="false">IF($A2490="","",IF(COUNTIF($A$2:$A$3001,$A2490)&gt;1,"DUPLICATE",""))</f>
        <v/>
      </c>
    </row>
    <row r="2491" customFormat="false" ht="15" hidden="false" customHeight="false" outlineLevel="0" collapsed="false">
      <c r="A2491" s="14"/>
      <c r="B2491" s="14"/>
      <c r="C2491" s="15"/>
      <c r="D2491" s="14"/>
      <c r="E2491" s="14"/>
      <c r="F2491" s="14"/>
      <c r="G2491" s="14"/>
      <c r="H2491" s="9" t="str">
        <f aca="false">IF($A2491="","",IF(COUNTIF($A$2:$A$3001,$A2491)&gt;1,"DUPLICATE",""))</f>
        <v/>
      </c>
    </row>
    <row r="2492" customFormat="false" ht="15" hidden="false" customHeight="false" outlineLevel="0" collapsed="false">
      <c r="A2492" s="14"/>
      <c r="B2492" s="14"/>
      <c r="C2492" s="15"/>
      <c r="D2492" s="14"/>
      <c r="E2492" s="14"/>
      <c r="F2492" s="14"/>
      <c r="G2492" s="14"/>
      <c r="H2492" s="9" t="str">
        <f aca="false">IF($A2492="","",IF(COUNTIF($A$2:$A$3001,$A2492)&gt;1,"DUPLICATE",""))</f>
        <v/>
      </c>
    </row>
    <row r="2493" customFormat="false" ht="15" hidden="false" customHeight="false" outlineLevel="0" collapsed="false">
      <c r="A2493" s="14"/>
      <c r="B2493" s="14"/>
      <c r="C2493" s="15"/>
      <c r="D2493" s="14"/>
      <c r="E2493" s="14"/>
      <c r="F2493" s="14"/>
      <c r="G2493" s="14"/>
      <c r="H2493" s="9" t="str">
        <f aca="false">IF($A2493="","",IF(COUNTIF($A$2:$A$3001,$A2493)&gt;1,"DUPLICATE",""))</f>
        <v/>
      </c>
    </row>
    <row r="2494" customFormat="false" ht="15" hidden="false" customHeight="false" outlineLevel="0" collapsed="false">
      <c r="A2494" s="14"/>
      <c r="B2494" s="14"/>
      <c r="C2494" s="15"/>
      <c r="D2494" s="14"/>
      <c r="E2494" s="14"/>
      <c r="F2494" s="14"/>
      <c r="G2494" s="14"/>
      <c r="H2494" s="9" t="str">
        <f aca="false">IF($A2494="","",IF(COUNTIF($A$2:$A$3001,$A2494)&gt;1,"DUPLICATE",""))</f>
        <v/>
      </c>
    </row>
    <row r="2495" customFormat="false" ht="15" hidden="false" customHeight="false" outlineLevel="0" collapsed="false">
      <c r="A2495" s="14"/>
      <c r="B2495" s="14"/>
      <c r="C2495" s="15"/>
      <c r="D2495" s="14"/>
      <c r="E2495" s="14"/>
      <c r="F2495" s="14"/>
      <c r="G2495" s="14"/>
      <c r="H2495" s="9" t="str">
        <f aca="false">IF($A2495="","",IF(COUNTIF($A$2:$A$3001,$A2495)&gt;1,"DUPLICATE",""))</f>
        <v/>
      </c>
    </row>
    <row r="2496" customFormat="false" ht="15" hidden="false" customHeight="false" outlineLevel="0" collapsed="false">
      <c r="A2496" s="14"/>
      <c r="B2496" s="14"/>
      <c r="C2496" s="15"/>
      <c r="D2496" s="14"/>
      <c r="E2496" s="14"/>
      <c r="F2496" s="14"/>
      <c r="G2496" s="14"/>
      <c r="H2496" s="9" t="str">
        <f aca="false">IF($A2496="","",IF(COUNTIF($A$2:$A$3001,$A2496)&gt;1,"DUPLICATE",""))</f>
        <v/>
      </c>
    </row>
    <row r="2497" customFormat="false" ht="15" hidden="false" customHeight="false" outlineLevel="0" collapsed="false">
      <c r="A2497" s="14"/>
      <c r="B2497" s="14"/>
      <c r="C2497" s="15"/>
      <c r="D2497" s="14"/>
      <c r="E2497" s="14"/>
      <c r="F2497" s="14"/>
      <c r="G2497" s="14"/>
      <c r="H2497" s="9" t="str">
        <f aca="false">IF($A2497="","",IF(COUNTIF($A$2:$A$3001,$A2497)&gt;1,"DUPLICATE",""))</f>
        <v/>
      </c>
    </row>
    <row r="2498" customFormat="false" ht="15" hidden="false" customHeight="false" outlineLevel="0" collapsed="false">
      <c r="A2498" s="14"/>
      <c r="B2498" s="14"/>
      <c r="C2498" s="15"/>
      <c r="D2498" s="14"/>
      <c r="E2498" s="14"/>
      <c r="F2498" s="14"/>
      <c r="G2498" s="14"/>
      <c r="H2498" s="9" t="str">
        <f aca="false">IF($A2498="","",IF(COUNTIF($A$2:$A$3001,$A2498)&gt;1,"DUPLICATE",""))</f>
        <v/>
      </c>
    </row>
    <row r="2499" customFormat="false" ht="15" hidden="false" customHeight="false" outlineLevel="0" collapsed="false">
      <c r="A2499" s="14"/>
      <c r="B2499" s="14"/>
      <c r="C2499" s="15"/>
      <c r="D2499" s="14"/>
      <c r="E2499" s="14"/>
      <c r="F2499" s="14"/>
      <c r="G2499" s="14"/>
      <c r="H2499" s="9" t="str">
        <f aca="false">IF($A2499="","",IF(COUNTIF($A$2:$A$3001,$A2499)&gt;1,"DUPLICATE",""))</f>
        <v/>
      </c>
    </row>
    <row r="2500" customFormat="false" ht="15" hidden="false" customHeight="false" outlineLevel="0" collapsed="false">
      <c r="A2500" s="14"/>
      <c r="B2500" s="14"/>
      <c r="C2500" s="15"/>
      <c r="D2500" s="14"/>
      <c r="E2500" s="14"/>
      <c r="F2500" s="14"/>
      <c r="G2500" s="14"/>
      <c r="H2500" s="9" t="str">
        <f aca="false">IF($A2500="","",IF(COUNTIF($A$2:$A$3001,$A2500)&gt;1,"DUPLICATE",""))</f>
        <v/>
      </c>
    </row>
    <row r="2501" customFormat="false" ht="15" hidden="false" customHeight="false" outlineLevel="0" collapsed="false">
      <c r="A2501" s="14"/>
      <c r="B2501" s="14"/>
      <c r="C2501" s="15"/>
      <c r="D2501" s="14"/>
      <c r="E2501" s="14"/>
      <c r="F2501" s="14"/>
      <c r="G2501" s="14"/>
      <c r="H2501" s="9" t="str">
        <f aca="false">IF($A2501="","",IF(COUNTIF($A$2:$A$3001,$A2501)&gt;1,"DUPLICATE",""))</f>
        <v/>
      </c>
    </row>
    <row r="2502" customFormat="false" ht="15" hidden="false" customHeight="false" outlineLevel="0" collapsed="false">
      <c r="A2502" s="14"/>
      <c r="B2502" s="14"/>
      <c r="C2502" s="15"/>
      <c r="D2502" s="14"/>
      <c r="E2502" s="14"/>
      <c r="F2502" s="14"/>
      <c r="G2502" s="14"/>
      <c r="H2502" s="9" t="str">
        <f aca="false">IF($A2502="","",IF(COUNTIF($A$2:$A$3001,$A2502)&gt;1,"DUPLICATE",""))</f>
        <v/>
      </c>
    </row>
    <row r="2503" customFormat="false" ht="15" hidden="false" customHeight="false" outlineLevel="0" collapsed="false">
      <c r="A2503" s="14"/>
      <c r="B2503" s="14"/>
      <c r="C2503" s="15"/>
      <c r="D2503" s="14"/>
      <c r="E2503" s="14"/>
      <c r="F2503" s="14"/>
      <c r="G2503" s="14"/>
      <c r="H2503" s="9" t="str">
        <f aca="false">IF($A2503="","",IF(COUNTIF($A$2:$A$3001,$A2503)&gt;1,"DUPLICATE",""))</f>
        <v/>
      </c>
    </row>
    <row r="2504" customFormat="false" ht="15" hidden="false" customHeight="false" outlineLevel="0" collapsed="false">
      <c r="A2504" s="14"/>
      <c r="B2504" s="14"/>
      <c r="C2504" s="15"/>
      <c r="D2504" s="14"/>
      <c r="E2504" s="14"/>
      <c r="F2504" s="14"/>
      <c r="G2504" s="14"/>
      <c r="H2504" s="9" t="str">
        <f aca="false">IF($A2504="","",IF(COUNTIF($A$2:$A$3001,$A2504)&gt;1,"DUPLICATE",""))</f>
        <v/>
      </c>
    </row>
    <row r="2505" customFormat="false" ht="15" hidden="false" customHeight="false" outlineLevel="0" collapsed="false">
      <c r="A2505" s="14"/>
      <c r="B2505" s="14"/>
      <c r="C2505" s="15"/>
      <c r="D2505" s="14"/>
      <c r="E2505" s="14"/>
      <c r="F2505" s="14"/>
      <c r="G2505" s="14"/>
      <c r="H2505" s="9" t="str">
        <f aca="false">IF($A2505="","",IF(COUNTIF($A$2:$A$3001,$A2505)&gt;1,"DUPLICATE",""))</f>
        <v/>
      </c>
    </row>
    <row r="2506" customFormat="false" ht="15" hidden="false" customHeight="false" outlineLevel="0" collapsed="false">
      <c r="A2506" s="14"/>
      <c r="B2506" s="14"/>
      <c r="C2506" s="15"/>
      <c r="D2506" s="14"/>
      <c r="E2506" s="14"/>
      <c r="F2506" s="14"/>
      <c r="G2506" s="14"/>
      <c r="H2506" s="9" t="str">
        <f aca="false">IF($A2506="","",IF(COUNTIF($A$2:$A$3001,$A2506)&gt;1,"DUPLICATE",""))</f>
        <v/>
      </c>
    </row>
    <row r="2507" customFormat="false" ht="15" hidden="false" customHeight="false" outlineLevel="0" collapsed="false">
      <c r="A2507" s="14"/>
      <c r="B2507" s="14"/>
      <c r="C2507" s="15"/>
      <c r="D2507" s="14"/>
      <c r="E2507" s="14"/>
      <c r="F2507" s="14"/>
      <c r="G2507" s="14"/>
      <c r="H2507" s="9" t="str">
        <f aca="false">IF($A2507="","",IF(COUNTIF($A$2:$A$3001,$A2507)&gt;1,"DUPLICATE",""))</f>
        <v/>
      </c>
    </row>
    <row r="2508" customFormat="false" ht="15" hidden="false" customHeight="false" outlineLevel="0" collapsed="false">
      <c r="A2508" s="14"/>
      <c r="B2508" s="14"/>
      <c r="C2508" s="15"/>
      <c r="D2508" s="14"/>
      <c r="E2508" s="14"/>
      <c r="F2508" s="14"/>
      <c r="G2508" s="14"/>
      <c r="H2508" s="9" t="str">
        <f aca="false">IF($A2508="","",IF(COUNTIF($A$2:$A$3001,$A2508)&gt;1,"DUPLICATE",""))</f>
        <v/>
      </c>
    </row>
    <row r="2509" customFormat="false" ht="15" hidden="false" customHeight="false" outlineLevel="0" collapsed="false">
      <c r="A2509" s="14"/>
      <c r="B2509" s="14"/>
      <c r="C2509" s="15"/>
      <c r="D2509" s="14"/>
      <c r="E2509" s="14"/>
      <c r="F2509" s="14"/>
      <c r="G2509" s="14"/>
      <c r="H2509" s="9" t="str">
        <f aca="false">IF($A2509="","",IF(COUNTIF($A$2:$A$3001,$A2509)&gt;1,"DUPLICATE",""))</f>
        <v/>
      </c>
    </row>
    <row r="2510" customFormat="false" ht="15" hidden="false" customHeight="false" outlineLevel="0" collapsed="false">
      <c r="A2510" s="14"/>
      <c r="B2510" s="14"/>
      <c r="C2510" s="15"/>
      <c r="D2510" s="14"/>
      <c r="E2510" s="14"/>
      <c r="F2510" s="14"/>
      <c r="G2510" s="14"/>
      <c r="H2510" s="9" t="str">
        <f aca="false">IF($A2510="","",IF(COUNTIF($A$2:$A$3001,$A2510)&gt;1,"DUPLICATE",""))</f>
        <v/>
      </c>
    </row>
    <row r="2511" customFormat="false" ht="15" hidden="false" customHeight="false" outlineLevel="0" collapsed="false">
      <c r="A2511" s="14"/>
      <c r="B2511" s="14"/>
      <c r="C2511" s="15"/>
      <c r="D2511" s="14"/>
      <c r="E2511" s="14"/>
      <c r="F2511" s="14"/>
      <c r="G2511" s="14"/>
      <c r="H2511" s="9" t="str">
        <f aca="false">IF($A2511="","",IF(COUNTIF($A$2:$A$3001,$A2511)&gt;1,"DUPLICATE",""))</f>
        <v/>
      </c>
    </row>
    <row r="2512" customFormat="false" ht="15" hidden="false" customHeight="false" outlineLevel="0" collapsed="false">
      <c r="A2512" s="14"/>
      <c r="B2512" s="14"/>
      <c r="C2512" s="15"/>
      <c r="D2512" s="14"/>
      <c r="E2512" s="14"/>
      <c r="F2512" s="14"/>
      <c r="G2512" s="14"/>
      <c r="H2512" s="9" t="str">
        <f aca="false">IF($A2512="","",IF(COUNTIF($A$2:$A$3001,$A2512)&gt;1,"DUPLICATE",""))</f>
        <v/>
      </c>
    </row>
    <row r="2513" customFormat="false" ht="15" hidden="false" customHeight="false" outlineLevel="0" collapsed="false">
      <c r="A2513" s="14"/>
      <c r="B2513" s="14"/>
      <c r="C2513" s="15"/>
      <c r="D2513" s="14"/>
      <c r="E2513" s="14"/>
      <c r="F2513" s="14"/>
      <c r="G2513" s="14"/>
      <c r="H2513" s="9" t="str">
        <f aca="false">IF($A2513="","",IF(COUNTIF($A$2:$A$3001,$A2513)&gt;1,"DUPLICATE",""))</f>
        <v/>
      </c>
    </row>
    <row r="2514" customFormat="false" ht="15" hidden="false" customHeight="false" outlineLevel="0" collapsed="false">
      <c r="A2514" s="14"/>
      <c r="B2514" s="14"/>
      <c r="C2514" s="15"/>
      <c r="D2514" s="14"/>
      <c r="E2514" s="14"/>
      <c r="F2514" s="14"/>
      <c r="G2514" s="14"/>
      <c r="H2514" s="9" t="str">
        <f aca="false">IF($A2514="","",IF(COUNTIF($A$2:$A$3001,$A2514)&gt;1,"DUPLICATE",""))</f>
        <v/>
      </c>
    </row>
    <row r="2515" customFormat="false" ht="15" hidden="false" customHeight="false" outlineLevel="0" collapsed="false">
      <c r="A2515" s="14"/>
      <c r="B2515" s="14"/>
      <c r="C2515" s="15"/>
      <c r="D2515" s="14"/>
      <c r="E2515" s="14"/>
      <c r="F2515" s="14"/>
      <c r="G2515" s="14"/>
      <c r="H2515" s="9" t="str">
        <f aca="false">IF($A2515="","",IF(COUNTIF($A$2:$A$3001,$A2515)&gt;1,"DUPLICATE",""))</f>
        <v/>
      </c>
    </row>
    <row r="2516" customFormat="false" ht="15" hidden="false" customHeight="false" outlineLevel="0" collapsed="false">
      <c r="A2516" s="14"/>
      <c r="B2516" s="14"/>
      <c r="C2516" s="15"/>
      <c r="D2516" s="14"/>
      <c r="E2516" s="14"/>
      <c r="F2516" s="14"/>
      <c r="G2516" s="14"/>
      <c r="H2516" s="9" t="str">
        <f aca="false">IF($A2516="","",IF(COUNTIF($A$2:$A$3001,$A2516)&gt;1,"DUPLICATE",""))</f>
        <v/>
      </c>
    </row>
    <row r="2517" customFormat="false" ht="15" hidden="false" customHeight="false" outlineLevel="0" collapsed="false">
      <c r="A2517" s="14"/>
      <c r="B2517" s="14"/>
      <c r="C2517" s="15"/>
      <c r="D2517" s="14"/>
      <c r="E2517" s="14"/>
      <c r="F2517" s="14"/>
      <c r="G2517" s="14"/>
      <c r="H2517" s="9" t="str">
        <f aca="false">IF($A2517="","",IF(COUNTIF($A$2:$A$3001,$A2517)&gt;1,"DUPLICATE",""))</f>
        <v/>
      </c>
    </row>
    <row r="2518" customFormat="false" ht="15" hidden="false" customHeight="false" outlineLevel="0" collapsed="false">
      <c r="A2518" s="14"/>
      <c r="B2518" s="14"/>
      <c r="C2518" s="15"/>
      <c r="D2518" s="14"/>
      <c r="E2518" s="14"/>
      <c r="F2518" s="14"/>
      <c r="G2518" s="14"/>
      <c r="H2518" s="9" t="str">
        <f aca="false">IF($A2518="","",IF(COUNTIF($A$2:$A$3001,$A2518)&gt;1,"DUPLICATE",""))</f>
        <v/>
      </c>
    </row>
    <row r="2519" customFormat="false" ht="15" hidden="false" customHeight="false" outlineLevel="0" collapsed="false">
      <c r="A2519" s="14"/>
      <c r="B2519" s="14"/>
      <c r="C2519" s="15"/>
      <c r="D2519" s="14"/>
      <c r="E2519" s="14"/>
      <c r="F2519" s="14"/>
      <c r="G2519" s="14"/>
      <c r="H2519" s="9" t="str">
        <f aca="false">IF($A2519="","",IF(COUNTIF($A$2:$A$3001,$A2519)&gt;1,"DUPLICATE",""))</f>
        <v/>
      </c>
    </row>
    <row r="2520" customFormat="false" ht="15" hidden="false" customHeight="false" outlineLevel="0" collapsed="false">
      <c r="A2520" s="14"/>
      <c r="B2520" s="14"/>
      <c r="C2520" s="15"/>
      <c r="D2520" s="14"/>
      <c r="E2520" s="14"/>
      <c r="F2520" s="14"/>
      <c r="G2520" s="14"/>
      <c r="H2520" s="9" t="str">
        <f aca="false">IF($A2520="","",IF(COUNTIF($A$2:$A$3001,$A2520)&gt;1,"DUPLICATE",""))</f>
        <v/>
      </c>
    </row>
    <row r="2521" customFormat="false" ht="15" hidden="false" customHeight="false" outlineLevel="0" collapsed="false">
      <c r="A2521" s="14"/>
      <c r="B2521" s="14"/>
      <c r="C2521" s="15"/>
      <c r="D2521" s="14"/>
      <c r="E2521" s="14"/>
      <c r="F2521" s="14"/>
      <c r="G2521" s="14"/>
      <c r="H2521" s="9" t="str">
        <f aca="false">IF($A2521="","",IF(COUNTIF($A$2:$A$3001,$A2521)&gt;1,"DUPLICATE",""))</f>
        <v/>
      </c>
    </row>
    <row r="2522" customFormat="false" ht="15" hidden="false" customHeight="false" outlineLevel="0" collapsed="false">
      <c r="A2522" s="14"/>
      <c r="B2522" s="14"/>
      <c r="C2522" s="15"/>
      <c r="D2522" s="14"/>
      <c r="E2522" s="14"/>
      <c r="F2522" s="14"/>
      <c r="G2522" s="14"/>
      <c r="H2522" s="9" t="str">
        <f aca="false">IF($A2522="","",IF(COUNTIF($A$2:$A$3001,$A2522)&gt;1,"DUPLICATE",""))</f>
        <v/>
      </c>
    </row>
    <row r="2523" customFormat="false" ht="15" hidden="false" customHeight="false" outlineLevel="0" collapsed="false">
      <c r="A2523" s="14"/>
      <c r="B2523" s="14"/>
      <c r="C2523" s="15"/>
      <c r="D2523" s="14"/>
      <c r="E2523" s="14"/>
      <c r="F2523" s="14"/>
      <c r="G2523" s="14"/>
      <c r="H2523" s="9" t="str">
        <f aca="false">IF($A2523="","",IF(COUNTIF($A$2:$A$3001,$A2523)&gt;1,"DUPLICATE",""))</f>
        <v/>
      </c>
    </row>
    <row r="2524" customFormat="false" ht="15" hidden="false" customHeight="false" outlineLevel="0" collapsed="false">
      <c r="A2524" s="14"/>
      <c r="B2524" s="14"/>
      <c r="C2524" s="15"/>
      <c r="D2524" s="14"/>
      <c r="E2524" s="14"/>
      <c r="F2524" s="14"/>
      <c r="G2524" s="14"/>
      <c r="H2524" s="9" t="str">
        <f aca="false">IF($A2524="","",IF(COUNTIF($A$2:$A$3001,$A2524)&gt;1,"DUPLICATE",""))</f>
        <v/>
      </c>
    </row>
    <row r="2525" customFormat="false" ht="15" hidden="false" customHeight="false" outlineLevel="0" collapsed="false">
      <c r="A2525" s="14"/>
      <c r="B2525" s="14"/>
      <c r="C2525" s="15"/>
      <c r="D2525" s="14"/>
      <c r="E2525" s="14"/>
      <c r="F2525" s="14"/>
      <c r="G2525" s="14"/>
      <c r="H2525" s="9" t="str">
        <f aca="false">IF($A2525="","",IF(COUNTIF($A$2:$A$3001,$A2525)&gt;1,"DUPLICATE",""))</f>
        <v/>
      </c>
    </row>
    <row r="2526" customFormat="false" ht="15" hidden="false" customHeight="false" outlineLevel="0" collapsed="false">
      <c r="A2526" s="14"/>
      <c r="B2526" s="14"/>
      <c r="C2526" s="15"/>
      <c r="D2526" s="14"/>
      <c r="E2526" s="14"/>
      <c r="F2526" s="14"/>
      <c r="G2526" s="14"/>
      <c r="H2526" s="9" t="str">
        <f aca="false">IF($A2526="","",IF(COUNTIF($A$2:$A$3001,$A2526)&gt;1,"DUPLICATE",""))</f>
        <v/>
      </c>
    </row>
    <row r="2527" customFormat="false" ht="15" hidden="false" customHeight="false" outlineLevel="0" collapsed="false">
      <c r="A2527" s="14"/>
      <c r="B2527" s="14"/>
      <c r="C2527" s="15"/>
      <c r="D2527" s="14"/>
      <c r="E2527" s="14"/>
      <c r="F2527" s="14"/>
      <c r="G2527" s="14"/>
      <c r="H2527" s="9" t="str">
        <f aca="false">IF($A2527="","",IF(COUNTIF($A$2:$A$3001,$A2527)&gt;1,"DUPLICATE",""))</f>
        <v/>
      </c>
    </row>
    <row r="2528" customFormat="false" ht="15" hidden="false" customHeight="false" outlineLevel="0" collapsed="false">
      <c r="A2528" s="14"/>
      <c r="B2528" s="14"/>
      <c r="C2528" s="15"/>
      <c r="D2528" s="14"/>
      <c r="E2528" s="14"/>
      <c r="F2528" s="14"/>
      <c r="G2528" s="14"/>
      <c r="H2528" s="9" t="str">
        <f aca="false">IF($A2528="","",IF(COUNTIF($A$2:$A$3001,$A2528)&gt;1,"DUPLICATE",""))</f>
        <v/>
      </c>
    </row>
    <row r="2529" customFormat="false" ht="15" hidden="false" customHeight="false" outlineLevel="0" collapsed="false">
      <c r="A2529" s="14"/>
      <c r="B2529" s="14"/>
      <c r="C2529" s="15"/>
      <c r="D2529" s="14"/>
      <c r="E2529" s="14"/>
      <c r="F2529" s="14"/>
      <c r="G2529" s="14"/>
      <c r="H2529" s="9" t="str">
        <f aca="false">IF($A2529="","",IF(COUNTIF($A$2:$A$3001,$A2529)&gt;1,"DUPLICATE",""))</f>
        <v/>
      </c>
    </row>
    <row r="2530" customFormat="false" ht="15" hidden="false" customHeight="false" outlineLevel="0" collapsed="false">
      <c r="A2530" s="14"/>
      <c r="B2530" s="14"/>
      <c r="C2530" s="15"/>
      <c r="D2530" s="14"/>
      <c r="E2530" s="14"/>
      <c r="F2530" s="14"/>
      <c r="G2530" s="14"/>
      <c r="H2530" s="9" t="str">
        <f aca="false">IF($A2530="","",IF(COUNTIF($A$2:$A$3001,$A2530)&gt;1,"DUPLICATE",""))</f>
        <v/>
      </c>
    </row>
    <row r="2531" customFormat="false" ht="15" hidden="false" customHeight="false" outlineLevel="0" collapsed="false">
      <c r="A2531" s="14"/>
      <c r="B2531" s="14"/>
      <c r="C2531" s="15"/>
      <c r="D2531" s="14"/>
      <c r="E2531" s="14"/>
      <c r="F2531" s="14"/>
      <c r="G2531" s="14"/>
      <c r="H2531" s="9" t="str">
        <f aca="false">IF($A2531="","",IF(COUNTIF($A$2:$A$3001,$A2531)&gt;1,"DUPLICATE",""))</f>
        <v/>
      </c>
    </row>
    <row r="2532" customFormat="false" ht="15" hidden="false" customHeight="false" outlineLevel="0" collapsed="false">
      <c r="A2532" s="14"/>
      <c r="B2532" s="14"/>
      <c r="C2532" s="15"/>
      <c r="D2532" s="14"/>
      <c r="E2532" s="14"/>
      <c r="F2532" s="14"/>
      <c r="G2532" s="14"/>
      <c r="H2532" s="9" t="str">
        <f aca="false">IF($A2532="","",IF(COUNTIF($A$2:$A$3001,$A2532)&gt;1,"DUPLICATE",""))</f>
        <v/>
      </c>
    </row>
    <row r="2533" customFormat="false" ht="15" hidden="false" customHeight="false" outlineLevel="0" collapsed="false">
      <c r="A2533" s="14"/>
      <c r="B2533" s="14"/>
      <c r="C2533" s="15"/>
      <c r="D2533" s="14"/>
      <c r="E2533" s="14"/>
      <c r="F2533" s="14"/>
      <c r="G2533" s="14"/>
      <c r="H2533" s="9" t="str">
        <f aca="false">IF($A2533="","",IF(COUNTIF($A$2:$A$3001,$A2533)&gt;1,"DUPLICATE",""))</f>
        <v/>
      </c>
    </row>
    <row r="2534" customFormat="false" ht="15" hidden="false" customHeight="false" outlineLevel="0" collapsed="false">
      <c r="A2534" s="14"/>
      <c r="B2534" s="14"/>
      <c r="C2534" s="15"/>
      <c r="D2534" s="14"/>
      <c r="E2534" s="14"/>
      <c r="F2534" s="14"/>
      <c r="G2534" s="14"/>
      <c r="H2534" s="9" t="str">
        <f aca="false">IF($A2534="","",IF(COUNTIF($A$2:$A$3001,$A2534)&gt;1,"DUPLICATE",""))</f>
        <v/>
      </c>
    </row>
    <row r="2535" customFormat="false" ht="15" hidden="false" customHeight="false" outlineLevel="0" collapsed="false">
      <c r="A2535" s="14"/>
      <c r="B2535" s="14"/>
      <c r="C2535" s="15"/>
      <c r="D2535" s="14"/>
      <c r="E2535" s="14"/>
      <c r="F2535" s="14"/>
      <c r="G2535" s="14"/>
      <c r="H2535" s="9" t="str">
        <f aca="false">IF($A2535="","",IF(COUNTIF($A$2:$A$3001,$A2535)&gt;1,"DUPLICATE",""))</f>
        <v/>
      </c>
    </row>
    <row r="2536" customFormat="false" ht="15" hidden="false" customHeight="false" outlineLevel="0" collapsed="false">
      <c r="A2536" s="14"/>
      <c r="B2536" s="14"/>
      <c r="C2536" s="15"/>
      <c r="D2536" s="14"/>
      <c r="E2536" s="14"/>
      <c r="F2536" s="14"/>
      <c r="G2536" s="14"/>
      <c r="H2536" s="9" t="str">
        <f aca="false">IF($A2536="","",IF(COUNTIF($A$2:$A$3001,$A2536)&gt;1,"DUPLICATE",""))</f>
        <v/>
      </c>
    </row>
    <row r="2537" customFormat="false" ht="15" hidden="false" customHeight="false" outlineLevel="0" collapsed="false">
      <c r="A2537" s="14"/>
      <c r="B2537" s="14"/>
      <c r="C2537" s="15"/>
      <c r="D2537" s="14"/>
      <c r="E2537" s="14"/>
      <c r="F2537" s="14"/>
      <c r="G2537" s="14"/>
      <c r="H2537" s="9" t="str">
        <f aca="false">IF($A2537="","",IF(COUNTIF($A$2:$A$3001,$A2537)&gt;1,"DUPLICATE",""))</f>
        <v/>
      </c>
    </row>
    <row r="2538" customFormat="false" ht="15" hidden="false" customHeight="false" outlineLevel="0" collapsed="false">
      <c r="A2538" s="14"/>
      <c r="B2538" s="14"/>
      <c r="C2538" s="15"/>
      <c r="D2538" s="14"/>
      <c r="E2538" s="14"/>
      <c r="F2538" s="14"/>
      <c r="G2538" s="14"/>
      <c r="H2538" s="9" t="str">
        <f aca="false">IF($A2538="","",IF(COUNTIF($A$2:$A$3001,$A2538)&gt;1,"DUPLICATE",""))</f>
        <v/>
      </c>
    </row>
    <row r="2539" customFormat="false" ht="15" hidden="false" customHeight="false" outlineLevel="0" collapsed="false">
      <c r="A2539" s="14"/>
      <c r="B2539" s="14"/>
      <c r="C2539" s="15"/>
      <c r="D2539" s="14"/>
      <c r="E2539" s="14"/>
      <c r="F2539" s="14"/>
      <c r="G2539" s="14"/>
      <c r="H2539" s="9" t="str">
        <f aca="false">IF($A2539="","",IF(COUNTIF($A$2:$A$3001,$A2539)&gt;1,"DUPLICATE",""))</f>
        <v/>
      </c>
    </row>
    <row r="2540" customFormat="false" ht="15" hidden="false" customHeight="false" outlineLevel="0" collapsed="false">
      <c r="A2540" s="14"/>
      <c r="B2540" s="14"/>
      <c r="C2540" s="15"/>
      <c r="D2540" s="14"/>
      <c r="E2540" s="14"/>
      <c r="F2540" s="14"/>
      <c r="G2540" s="14"/>
      <c r="H2540" s="9" t="str">
        <f aca="false">IF($A2540="","",IF(COUNTIF($A$2:$A$3001,$A2540)&gt;1,"DUPLICATE",""))</f>
        <v/>
      </c>
    </row>
    <row r="2541" customFormat="false" ht="15" hidden="false" customHeight="false" outlineLevel="0" collapsed="false">
      <c r="A2541" s="14"/>
      <c r="B2541" s="14"/>
      <c r="C2541" s="15"/>
      <c r="D2541" s="14"/>
      <c r="E2541" s="14"/>
      <c r="F2541" s="14"/>
      <c r="G2541" s="14"/>
      <c r="H2541" s="9" t="str">
        <f aca="false">IF($A2541="","",IF(COUNTIF($A$2:$A$3001,$A2541)&gt;1,"DUPLICATE",""))</f>
        <v/>
      </c>
    </row>
    <row r="2542" customFormat="false" ht="15" hidden="false" customHeight="false" outlineLevel="0" collapsed="false">
      <c r="A2542" s="14"/>
      <c r="B2542" s="14"/>
      <c r="C2542" s="15"/>
      <c r="D2542" s="14"/>
      <c r="E2542" s="14"/>
      <c r="F2542" s="14"/>
      <c r="G2542" s="14"/>
      <c r="H2542" s="9" t="str">
        <f aca="false">IF($A2542="","",IF(COUNTIF($A$2:$A$3001,$A2542)&gt;1,"DUPLICATE",""))</f>
        <v/>
      </c>
    </row>
    <row r="2543" customFormat="false" ht="15" hidden="false" customHeight="false" outlineLevel="0" collapsed="false">
      <c r="A2543" s="14"/>
      <c r="B2543" s="14"/>
      <c r="C2543" s="15"/>
      <c r="D2543" s="14"/>
      <c r="E2543" s="14"/>
      <c r="F2543" s="14"/>
      <c r="G2543" s="14"/>
      <c r="H2543" s="9" t="str">
        <f aca="false">IF($A2543="","",IF(COUNTIF($A$2:$A$3001,$A2543)&gt;1,"DUPLICATE",""))</f>
        <v/>
      </c>
    </row>
    <row r="2544" customFormat="false" ht="15" hidden="false" customHeight="false" outlineLevel="0" collapsed="false">
      <c r="A2544" s="14"/>
      <c r="B2544" s="14"/>
      <c r="C2544" s="15"/>
      <c r="D2544" s="14"/>
      <c r="E2544" s="14"/>
      <c r="F2544" s="14"/>
      <c r="G2544" s="14"/>
      <c r="H2544" s="9" t="str">
        <f aca="false">IF($A2544="","",IF(COUNTIF($A$2:$A$3001,$A2544)&gt;1,"DUPLICATE",""))</f>
        <v/>
      </c>
    </row>
    <row r="2545" customFormat="false" ht="15" hidden="false" customHeight="false" outlineLevel="0" collapsed="false">
      <c r="A2545" s="14"/>
      <c r="B2545" s="14"/>
      <c r="C2545" s="15"/>
      <c r="D2545" s="14"/>
      <c r="E2545" s="14"/>
      <c r="F2545" s="14"/>
      <c r="G2545" s="14"/>
      <c r="H2545" s="9" t="str">
        <f aca="false">IF($A2545="","",IF(COUNTIF($A$2:$A$3001,$A2545)&gt;1,"DUPLICATE",""))</f>
        <v/>
      </c>
    </row>
    <row r="2546" customFormat="false" ht="15" hidden="false" customHeight="false" outlineLevel="0" collapsed="false">
      <c r="A2546" s="14"/>
      <c r="B2546" s="14"/>
      <c r="C2546" s="15"/>
      <c r="D2546" s="14"/>
      <c r="E2546" s="14"/>
      <c r="F2546" s="14"/>
      <c r="G2546" s="14"/>
      <c r="H2546" s="9" t="str">
        <f aca="false">IF($A2546="","",IF(COUNTIF($A$2:$A$3001,$A2546)&gt;1,"DUPLICATE",""))</f>
        <v/>
      </c>
    </row>
    <row r="2547" customFormat="false" ht="15" hidden="false" customHeight="false" outlineLevel="0" collapsed="false">
      <c r="A2547" s="14"/>
      <c r="B2547" s="14"/>
      <c r="C2547" s="15"/>
      <c r="D2547" s="14"/>
      <c r="E2547" s="14"/>
      <c r="F2547" s="14"/>
      <c r="G2547" s="14"/>
      <c r="H2547" s="9" t="str">
        <f aca="false">IF($A2547="","",IF(COUNTIF($A$2:$A$3001,$A2547)&gt;1,"DUPLICATE",""))</f>
        <v/>
      </c>
    </row>
    <row r="2548" customFormat="false" ht="15" hidden="false" customHeight="false" outlineLevel="0" collapsed="false">
      <c r="A2548" s="14"/>
      <c r="B2548" s="14"/>
      <c r="C2548" s="15"/>
      <c r="D2548" s="14"/>
      <c r="E2548" s="14"/>
      <c r="F2548" s="14"/>
      <c r="G2548" s="14"/>
      <c r="H2548" s="9" t="str">
        <f aca="false">IF($A2548="","",IF(COUNTIF($A$2:$A$3001,$A2548)&gt;1,"DUPLICATE",""))</f>
        <v/>
      </c>
    </row>
    <row r="2549" customFormat="false" ht="15" hidden="false" customHeight="false" outlineLevel="0" collapsed="false">
      <c r="A2549" s="14"/>
      <c r="B2549" s="14"/>
      <c r="C2549" s="15"/>
      <c r="D2549" s="14"/>
      <c r="E2549" s="14"/>
      <c r="F2549" s="14"/>
      <c r="G2549" s="14"/>
      <c r="H2549" s="9" t="str">
        <f aca="false">IF($A2549="","",IF(COUNTIF($A$2:$A$3001,$A2549)&gt;1,"DUPLICATE",""))</f>
        <v/>
      </c>
    </row>
    <row r="2550" customFormat="false" ht="15" hidden="false" customHeight="false" outlineLevel="0" collapsed="false">
      <c r="A2550" s="14"/>
      <c r="B2550" s="14"/>
      <c r="C2550" s="15"/>
      <c r="D2550" s="14"/>
      <c r="E2550" s="14"/>
      <c r="F2550" s="14"/>
      <c r="G2550" s="14"/>
      <c r="H2550" s="9" t="str">
        <f aca="false">IF($A2550="","",IF(COUNTIF($A$2:$A$3001,$A2550)&gt;1,"DUPLICATE",""))</f>
        <v/>
      </c>
    </row>
    <row r="2551" customFormat="false" ht="15" hidden="false" customHeight="false" outlineLevel="0" collapsed="false">
      <c r="A2551" s="14"/>
      <c r="B2551" s="14"/>
      <c r="C2551" s="15"/>
      <c r="D2551" s="14"/>
      <c r="E2551" s="14"/>
      <c r="F2551" s="14"/>
      <c r="G2551" s="14"/>
      <c r="H2551" s="9" t="str">
        <f aca="false">IF($A2551="","",IF(COUNTIF($A$2:$A$3001,$A2551)&gt;1,"DUPLICATE",""))</f>
        <v/>
      </c>
    </row>
    <row r="2552" customFormat="false" ht="15" hidden="false" customHeight="false" outlineLevel="0" collapsed="false">
      <c r="A2552" s="14"/>
      <c r="B2552" s="14"/>
      <c r="C2552" s="15"/>
      <c r="D2552" s="14"/>
      <c r="E2552" s="14"/>
      <c r="F2552" s="14"/>
      <c r="G2552" s="14"/>
      <c r="H2552" s="9" t="str">
        <f aca="false">IF($A2552="","",IF(COUNTIF($A$2:$A$3001,$A2552)&gt;1,"DUPLICATE",""))</f>
        <v/>
      </c>
    </row>
    <row r="2553" customFormat="false" ht="15" hidden="false" customHeight="false" outlineLevel="0" collapsed="false">
      <c r="A2553" s="14"/>
      <c r="B2553" s="14"/>
      <c r="C2553" s="15"/>
      <c r="D2553" s="14"/>
      <c r="E2553" s="14"/>
      <c r="F2553" s="14"/>
      <c r="G2553" s="14"/>
      <c r="H2553" s="9" t="str">
        <f aca="false">IF($A2553="","",IF(COUNTIF($A$2:$A$3001,$A2553)&gt;1,"DUPLICATE",""))</f>
        <v/>
      </c>
    </row>
    <row r="2554" customFormat="false" ht="15" hidden="false" customHeight="false" outlineLevel="0" collapsed="false">
      <c r="A2554" s="14"/>
      <c r="B2554" s="14"/>
      <c r="C2554" s="15"/>
      <c r="D2554" s="14"/>
      <c r="E2554" s="14"/>
      <c r="F2554" s="14"/>
      <c r="G2554" s="14"/>
      <c r="H2554" s="9" t="str">
        <f aca="false">IF($A2554="","",IF(COUNTIF($A$2:$A$3001,$A2554)&gt;1,"DUPLICATE",""))</f>
        <v/>
      </c>
    </row>
    <row r="2555" customFormat="false" ht="15" hidden="false" customHeight="false" outlineLevel="0" collapsed="false">
      <c r="A2555" s="14"/>
      <c r="B2555" s="14"/>
      <c r="C2555" s="15"/>
      <c r="D2555" s="14"/>
      <c r="E2555" s="14"/>
      <c r="F2555" s="14"/>
      <c r="G2555" s="14"/>
      <c r="H2555" s="9" t="str">
        <f aca="false">IF($A2555="","",IF(COUNTIF($A$2:$A$3001,$A2555)&gt;1,"DUPLICATE",""))</f>
        <v/>
      </c>
    </row>
    <row r="2556" customFormat="false" ht="15" hidden="false" customHeight="false" outlineLevel="0" collapsed="false">
      <c r="A2556" s="14"/>
      <c r="B2556" s="14"/>
      <c r="C2556" s="15"/>
      <c r="D2556" s="14"/>
      <c r="E2556" s="14"/>
      <c r="F2556" s="14"/>
      <c r="G2556" s="14"/>
      <c r="H2556" s="9" t="str">
        <f aca="false">IF($A2556="","",IF(COUNTIF($A$2:$A$3001,$A2556)&gt;1,"DUPLICATE",""))</f>
        <v/>
      </c>
    </row>
    <row r="2557" customFormat="false" ht="15" hidden="false" customHeight="false" outlineLevel="0" collapsed="false">
      <c r="A2557" s="14"/>
      <c r="B2557" s="14"/>
      <c r="C2557" s="15"/>
      <c r="D2557" s="14"/>
      <c r="E2557" s="14"/>
      <c r="F2557" s="14"/>
      <c r="G2557" s="14"/>
      <c r="H2557" s="9" t="str">
        <f aca="false">IF($A2557="","",IF(COUNTIF($A$2:$A$3001,$A2557)&gt;1,"DUPLICATE",""))</f>
        <v/>
      </c>
    </row>
    <row r="2558" customFormat="false" ht="15" hidden="false" customHeight="false" outlineLevel="0" collapsed="false">
      <c r="A2558" s="14"/>
      <c r="B2558" s="14"/>
      <c r="C2558" s="15"/>
      <c r="D2558" s="14"/>
      <c r="E2558" s="14"/>
      <c r="F2558" s="14"/>
      <c r="G2558" s="14"/>
      <c r="H2558" s="9" t="str">
        <f aca="false">IF($A2558="","",IF(COUNTIF($A$2:$A$3001,$A2558)&gt;1,"DUPLICATE",""))</f>
        <v/>
      </c>
    </row>
    <row r="2559" customFormat="false" ht="15" hidden="false" customHeight="false" outlineLevel="0" collapsed="false">
      <c r="A2559" s="14"/>
      <c r="B2559" s="14"/>
      <c r="C2559" s="15"/>
      <c r="D2559" s="14"/>
      <c r="E2559" s="14"/>
      <c r="F2559" s="14"/>
      <c r="G2559" s="14"/>
      <c r="H2559" s="9" t="str">
        <f aca="false">IF($A2559="","",IF(COUNTIF($A$2:$A$3001,$A2559)&gt;1,"DUPLICATE",""))</f>
        <v/>
      </c>
    </row>
    <row r="2560" customFormat="false" ht="15" hidden="false" customHeight="false" outlineLevel="0" collapsed="false">
      <c r="A2560" s="14"/>
      <c r="B2560" s="14"/>
      <c r="C2560" s="15"/>
      <c r="D2560" s="14"/>
      <c r="E2560" s="14"/>
      <c r="F2560" s="14"/>
      <c r="G2560" s="14"/>
      <c r="H2560" s="9" t="str">
        <f aca="false">IF($A2560="","",IF(COUNTIF($A$2:$A$3001,$A2560)&gt;1,"DUPLICATE",""))</f>
        <v/>
      </c>
    </row>
    <row r="2561" customFormat="false" ht="15" hidden="false" customHeight="false" outlineLevel="0" collapsed="false">
      <c r="A2561" s="14"/>
      <c r="B2561" s="14"/>
      <c r="C2561" s="15"/>
      <c r="D2561" s="14"/>
      <c r="E2561" s="14"/>
      <c r="F2561" s="14"/>
      <c r="G2561" s="14"/>
      <c r="H2561" s="9" t="str">
        <f aca="false">IF($A2561="","",IF(COUNTIF($A$2:$A$3001,$A2561)&gt;1,"DUPLICATE",""))</f>
        <v/>
      </c>
    </row>
    <row r="2562" customFormat="false" ht="15" hidden="false" customHeight="false" outlineLevel="0" collapsed="false">
      <c r="A2562" s="14"/>
      <c r="B2562" s="14"/>
      <c r="C2562" s="15"/>
      <c r="D2562" s="14"/>
      <c r="E2562" s="14"/>
      <c r="F2562" s="14"/>
      <c r="G2562" s="14"/>
      <c r="H2562" s="9" t="str">
        <f aca="false">IF($A2562="","",IF(COUNTIF($A$2:$A$3001,$A2562)&gt;1,"DUPLICATE",""))</f>
        <v/>
      </c>
    </row>
    <row r="2563" customFormat="false" ht="15" hidden="false" customHeight="false" outlineLevel="0" collapsed="false">
      <c r="A2563" s="14"/>
      <c r="B2563" s="14"/>
      <c r="C2563" s="15"/>
      <c r="D2563" s="14"/>
      <c r="E2563" s="14"/>
      <c r="F2563" s="14"/>
      <c r="G2563" s="14"/>
      <c r="H2563" s="9" t="str">
        <f aca="false">IF($A2563="","",IF(COUNTIF($A$2:$A$3001,$A2563)&gt;1,"DUPLICATE",""))</f>
        <v/>
      </c>
    </row>
    <row r="2564" customFormat="false" ht="15" hidden="false" customHeight="false" outlineLevel="0" collapsed="false">
      <c r="A2564" s="14"/>
      <c r="B2564" s="14"/>
      <c r="C2564" s="15"/>
      <c r="D2564" s="14"/>
      <c r="E2564" s="14"/>
      <c r="F2564" s="14"/>
      <c r="G2564" s="14"/>
      <c r="H2564" s="9" t="str">
        <f aca="false">IF($A2564="","",IF(COUNTIF($A$2:$A$3001,$A2564)&gt;1,"DUPLICATE",""))</f>
        <v/>
      </c>
    </row>
    <row r="2565" customFormat="false" ht="15" hidden="false" customHeight="false" outlineLevel="0" collapsed="false">
      <c r="A2565" s="14"/>
      <c r="B2565" s="14"/>
      <c r="C2565" s="15"/>
      <c r="D2565" s="14"/>
      <c r="E2565" s="14"/>
      <c r="F2565" s="14"/>
      <c r="G2565" s="14"/>
      <c r="H2565" s="9" t="str">
        <f aca="false">IF($A2565="","",IF(COUNTIF($A$2:$A$3001,$A2565)&gt;1,"DUPLICATE",""))</f>
        <v/>
      </c>
    </row>
    <row r="2566" customFormat="false" ht="15" hidden="false" customHeight="false" outlineLevel="0" collapsed="false">
      <c r="A2566" s="14"/>
      <c r="B2566" s="14"/>
      <c r="C2566" s="15"/>
      <c r="D2566" s="14"/>
      <c r="E2566" s="14"/>
      <c r="F2566" s="14"/>
      <c r="G2566" s="14"/>
      <c r="H2566" s="9" t="str">
        <f aca="false">IF($A2566="","",IF(COUNTIF($A$2:$A$3001,$A2566)&gt;1,"DUPLICATE",""))</f>
        <v/>
      </c>
    </row>
    <row r="2567" customFormat="false" ht="15" hidden="false" customHeight="false" outlineLevel="0" collapsed="false">
      <c r="A2567" s="14"/>
      <c r="B2567" s="14"/>
      <c r="C2567" s="15"/>
      <c r="D2567" s="14"/>
      <c r="E2567" s="14"/>
      <c r="F2567" s="14"/>
      <c r="G2567" s="14"/>
      <c r="H2567" s="9" t="str">
        <f aca="false">IF($A2567="","",IF(COUNTIF($A$2:$A$3001,$A2567)&gt;1,"DUPLICATE",""))</f>
        <v/>
      </c>
    </row>
    <row r="2568" customFormat="false" ht="15" hidden="false" customHeight="false" outlineLevel="0" collapsed="false">
      <c r="A2568" s="14"/>
      <c r="B2568" s="14"/>
      <c r="C2568" s="15"/>
      <c r="D2568" s="14"/>
      <c r="E2568" s="14"/>
      <c r="F2568" s="14"/>
      <c r="G2568" s="14"/>
      <c r="H2568" s="9" t="str">
        <f aca="false">IF($A2568="","",IF(COUNTIF($A$2:$A$3001,$A2568)&gt;1,"DUPLICATE",""))</f>
        <v/>
      </c>
    </row>
    <row r="2569" customFormat="false" ht="15" hidden="false" customHeight="false" outlineLevel="0" collapsed="false">
      <c r="A2569" s="14"/>
      <c r="B2569" s="14"/>
      <c r="C2569" s="15"/>
      <c r="D2569" s="14"/>
      <c r="E2569" s="14"/>
      <c r="F2569" s="14"/>
      <c r="G2569" s="14"/>
      <c r="H2569" s="9" t="str">
        <f aca="false">IF($A2569="","",IF(COUNTIF($A$2:$A$3001,$A2569)&gt;1,"DUPLICATE",""))</f>
        <v/>
      </c>
    </row>
    <row r="2570" customFormat="false" ht="15" hidden="false" customHeight="false" outlineLevel="0" collapsed="false">
      <c r="A2570" s="14"/>
      <c r="B2570" s="14"/>
      <c r="C2570" s="15"/>
      <c r="D2570" s="14"/>
      <c r="E2570" s="14"/>
      <c r="F2570" s="14"/>
      <c r="G2570" s="14"/>
      <c r="H2570" s="9" t="str">
        <f aca="false">IF($A2570="","",IF(COUNTIF($A$2:$A$3001,$A2570)&gt;1,"DUPLICATE",""))</f>
        <v/>
      </c>
    </row>
    <row r="2571" customFormat="false" ht="15" hidden="false" customHeight="false" outlineLevel="0" collapsed="false">
      <c r="A2571" s="14"/>
      <c r="B2571" s="14"/>
      <c r="C2571" s="15"/>
      <c r="D2571" s="14"/>
      <c r="E2571" s="14"/>
      <c r="F2571" s="14"/>
      <c r="G2571" s="14"/>
      <c r="H2571" s="9" t="str">
        <f aca="false">IF($A2571="","",IF(COUNTIF($A$2:$A$3001,$A2571)&gt;1,"DUPLICATE",""))</f>
        <v/>
      </c>
    </row>
    <row r="2572" customFormat="false" ht="15" hidden="false" customHeight="false" outlineLevel="0" collapsed="false">
      <c r="A2572" s="14"/>
      <c r="B2572" s="14"/>
      <c r="C2572" s="15"/>
      <c r="D2572" s="14"/>
      <c r="E2572" s="14"/>
      <c r="F2572" s="14"/>
      <c r="G2572" s="14"/>
      <c r="H2572" s="9" t="str">
        <f aca="false">IF($A2572="","",IF(COUNTIF($A$2:$A$3001,$A2572)&gt;1,"DUPLICATE",""))</f>
        <v/>
      </c>
    </row>
    <row r="2573" customFormat="false" ht="15" hidden="false" customHeight="false" outlineLevel="0" collapsed="false">
      <c r="A2573" s="14"/>
      <c r="B2573" s="14"/>
      <c r="C2573" s="15"/>
      <c r="D2573" s="14"/>
      <c r="E2573" s="14"/>
      <c r="F2573" s="14"/>
      <c r="G2573" s="14"/>
      <c r="H2573" s="9" t="str">
        <f aca="false">IF($A2573="","",IF(COUNTIF($A$2:$A$3001,$A2573)&gt;1,"DUPLICATE",""))</f>
        <v/>
      </c>
    </row>
    <row r="2574" customFormat="false" ht="15" hidden="false" customHeight="false" outlineLevel="0" collapsed="false">
      <c r="A2574" s="14"/>
      <c r="B2574" s="14"/>
      <c r="C2574" s="15"/>
      <c r="D2574" s="14"/>
      <c r="E2574" s="14"/>
      <c r="F2574" s="14"/>
      <c r="G2574" s="14"/>
      <c r="H2574" s="9" t="str">
        <f aca="false">IF($A2574="","",IF(COUNTIF($A$2:$A$3001,$A2574)&gt;1,"DUPLICATE",""))</f>
        <v/>
      </c>
    </row>
    <row r="2575" customFormat="false" ht="15" hidden="false" customHeight="false" outlineLevel="0" collapsed="false">
      <c r="A2575" s="14"/>
      <c r="B2575" s="14"/>
      <c r="C2575" s="15"/>
      <c r="D2575" s="14"/>
      <c r="E2575" s="14"/>
      <c r="F2575" s="14"/>
      <c r="G2575" s="14"/>
      <c r="H2575" s="9" t="str">
        <f aca="false">IF($A2575="","",IF(COUNTIF($A$2:$A$3001,$A2575)&gt;1,"DUPLICATE",""))</f>
        <v/>
      </c>
    </row>
    <row r="2576" customFormat="false" ht="15" hidden="false" customHeight="false" outlineLevel="0" collapsed="false">
      <c r="A2576" s="14"/>
      <c r="B2576" s="14"/>
      <c r="C2576" s="15"/>
      <c r="D2576" s="14"/>
      <c r="E2576" s="14"/>
      <c r="F2576" s="14"/>
      <c r="G2576" s="14"/>
      <c r="H2576" s="9" t="str">
        <f aca="false">IF($A2576="","",IF(COUNTIF($A$2:$A$3001,$A2576)&gt;1,"DUPLICATE",""))</f>
        <v/>
      </c>
    </row>
    <row r="2577" customFormat="false" ht="15" hidden="false" customHeight="false" outlineLevel="0" collapsed="false">
      <c r="A2577" s="14"/>
      <c r="B2577" s="14"/>
      <c r="C2577" s="15"/>
      <c r="D2577" s="14"/>
      <c r="E2577" s="14"/>
      <c r="F2577" s="14"/>
      <c r="G2577" s="14"/>
      <c r="H2577" s="9" t="str">
        <f aca="false">IF($A2577="","",IF(COUNTIF($A$2:$A$3001,$A2577)&gt;1,"DUPLICATE",""))</f>
        <v/>
      </c>
    </row>
    <row r="2578" customFormat="false" ht="15" hidden="false" customHeight="false" outlineLevel="0" collapsed="false">
      <c r="A2578" s="14"/>
      <c r="B2578" s="14"/>
      <c r="C2578" s="15"/>
      <c r="D2578" s="14"/>
      <c r="E2578" s="14"/>
      <c r="F2578" s="14"/>
      <c r="G2578" s="14"/>
      <c r="H2578" s="9" t="str">
        <f aca="false">IF($A2578="","",IF(COUNTIF($A$2:$A$3001,$A2578)&gt;1,"DUPLICATE",""))</f>
        <v/>
      </c>
    </row>
    <row r="2579" customFormat="false" ht="15" hidden="false" customHeight="false" outlineLevel="0" collapsed="false">
      <c r="A2579" s="14"/>
      <c r="B2579" s="14"/>
      <c r="C2579" s="15"/>
      <c r="D2579" s="14"/>
      <c r="E2579" s="14"/>
      <c r="F2579" s="14"/>
      <c r="G2579" s="14"/>
      <c r="H2579" s="9" t="str">
        <f aca="false">IF($A2579="","",IF(COUNTIF($A$2:$A$3001,$A2579)&gt;1,"DUPLICATE",""))</f>
        <v/>
      </c>
    </row>
    <row r="2580" customFormat="false" ht="15" hidden="false" customHeight="false" outlineLevel="0" collapsed="false">
      <c r="A2580" s="14"/>
      <c r="B2580" s="14"/>
      <c r="C2580" s="15"/>
      <c r="D2580" s="14"/>
      <c r="E2580" s="14"/>
      <c r="F2580" s="14"/>
      <c r="G2580" s="14"/>
      <c r="H2580" s="9" t="str">
        <f aca="false">IF($A2580="","",IF(COUNTIF($A$2:$A$3001,$A2580)&gt;1,"DUPLICATE",""))</f>
        <v/>
      </c>
    </row>
    <row r="2581" customFormat="false" ht="15" hidden="false" customHeight="false" outlineLevel="0" collapsed="false">
      <c r="A2581" s="14"/>
      <c r="B2581" s="14"/>
      <c r="C2581" s="15"/>
      <c r="D2581" s="14"/>
      <c r="E2581" s="14"/>
      <c r="F2581" s="14"/>
      <c r="G2581" s="14"/>
      <c r="H2581" s="9" t="str">
        <f aca="false">IF($A2581="","",IF(COUNTIF($A$2:$A$3001,$A2581)&gt;1,"DUPLICATE",""))</f>
        <v/>
      </c>
    </row>
    <row r="2582" customFormat="false" ht="15" hidden="false" customHeight="false" outlineLevel="0" collapsed="false">
      <c r="A2582" s="14"/>
      <c r="B2582" s="14"/>
      <c r="C2582" s="15"/>
      <c r="D2582" s="14"/>
      <c r="E2582" s="14"/>
      <c r="F2582" s="14"/>
      <c r="G2582" s="14"/>
      <c r="H2582" s="9" t="str">
        <f aca="false">IF($A2582="","",IF(COUNTIF($A$2:$A$3001,$A2582)&gt;1,"DUPLICATE",""))</f>
        <v/>
      </c>
    </row>
    <row r="2583" customFormat="false" ht="15" hidden="false" customHeight="false" outlineLevel="0" collapsed="false">
      <c r="A2583" s="14"/>
      <c r="B2583" s="14"/>
      <c r="C2583" s="15"/>
      <c r="D2583" s="14"/>
      <c r="E2583" s="14"/>
      <c r="F2583" s="14"/>
      <c r="G2583" s="14"/>
      <c r="H2583" s="9" t="str">
        <f aca="false">IF($A2583="","",IF(COUNTIF($A$2:$A$3001,$A2583)&gt;1,"DUPLICATE",""))</f>
        <v/>
      </c>
    </row>
    <row r="2584" customFormat="false" ht="15" hidden="false" customHeight="false" outlineLevel="0" collapsed="false">
      <c r="A2584" s="14"/>
      <c r="B2584" s="14"/>
      <c r="C2584" s="15"/>
      <c r="D2584" s="14"/>
      <c r="E2584" s="14"/>
      <c r="F2584" s="14"/>
      <c r="G2584" s="14"/>
      <c r="H2584" s="9" t="str">
        <f aca="false">IF($A2584="","",IF(COUNTIF($A$2:$A$3001,$A2584)&gt;1,"DUPLICATE",""))</f>
        <v/>
      </c>
    </row>
    <row r="2585" customFormat="false" ht="15" hidden="false" customHeight="false" outlineLevel="0" collapsed="false">
      <c r="A2585" s="14"/>
      <c r="B2585" s="14"/>
      <c r="C2585" s="15"/>
      <c r="D2585" s="14"/>
      <c r="E2585" s="14"/>
      <c r="F2585" s="14"/>
      <c r="G2585" s="14"/>
      <c r="H2585" s="9" t="str">
        <f aca="false">IF($A2585="","",IF(COUNTIF($A$2:$A$3001,$A2585)&gt;1,"DUPLICATE",""))</f>
        <v/>
      </c>
    </row>
    <row r="2586" customFormat="false" ht="15" hidden="false" customHeight="false" outlineLevel="0" collapsed="false">
      <c r="A2586" s="14"/>
      <c r="B2586" s="14"/>
      <c r="C2586" s="15"/>
      <c r="D2586" s="14"/>
      <c r="E2586" s="14"/>
      <c r="F2586" s="14"/>
      <c r="G2586" s="14"/>
      <c r="H2586" s="9" t="str">
        <f aca="false">IF($A2586="","",IF(COUNTIF($A$2:$A$3001,$A2586)&gt;1,"DUPLICATE",""))</f>
        <v/>
      </c>
    </row>
    <row r="2587" customFormat="false" ht="15" hidden="false" customHeight="false" outlineLevel="0" collapsed="false">
      <c r="A2587" s="14"/>
      <c r="B2587" s="14"/>
      <c r="C2587" s="15"/>
      <c r="D2587" s="14"/>
      <c r="E2587" s="14"/>
      <c r="F2587" s="14"/>
      <c r="G2587" s="14"/>
      <c r="H2587" s="9" t="str">
        <f aca="false">IF($A2587="","",IF(COUNTIF($A$2:$A$3001,$A2587)&gt;1,"DUPLICATE",""))</f>
        <v/>
      </c>
    </row>
    <row r="2588" customFormat="false" ht="15" hidden="false" customHeight="false" outlineLevel="0" collapsed="false">
      <c r="A2588" s="14"/>
      <c r="B2588" s="14"/>
      <c r="C2588" s="15"/>
      <c r="D2588" s="14"/>
      <c r="E2588" s="14"/>
      <c r="F2588" s="14"/>
      <c r="G2588" s="14"/>
      <c r="H2588" s="9" t="str">
        <f aca="false">IF($A2588="","",IF(COUNTIF($A$2:$A$3001,$A2588)&gt;1,"DUPLICATE",""))</f>
        <v/>
      </c>
    </row>
    <row r="2589" customFormat="false" ht="15" hidden="false" customHeight="false" outlineLevel="0" collapsed="false">
      <c r="A2589" s="14"/>
      <c r="B2589" s="14"/>
      <c r="C2589" s="15"/>
      <c r="D2589" s="14"/>
      <c r="E2589" s="14"/>
      <c r="F2589" s="14"/>
      <c r="G2589" s="14"/>
      <c r="H2589" s="9" t="str">
        <f aca="false">IF($A2589="","",IF(COUNTIF($A$2:$A$3001,$A2589)&gt;1,"DUPLICATE",""))</f>
        <v/>
      </c>
    </row>
    <row r="2590" customFormat="false" ht="15" hidden="false" customHeight="false" outlineLevel="0" collapsed="false">
      <c r="A2590" s="14"/>
      <c r="B2590" s="14"/>
      <c r="C2590" s="15"/>
      <c r="D2590" s="14"/>
      <c r="E2590" s="14"/>
      <c r="F2590" s="14"/>
      <c r="G2590" s="14"/>
      <c r="H2590" s="9" t="str">
        <f aca="false">IF($A2590="","",IF(COUNTIF($A$2:$A$3001,$A2590)&gt;1,"DUPLICATE",""))</f>
        <v/>
      </c>
    </row>
    <row r="2591" customFormat="false" ht="15" hidden="false" customHeight="false" outlineLevel="0" collapsed="false">
      <c r="A2591" s="14"/>
      <c r="B2591" s="14"/>
      <c r="C2591" s="15"/>
      <c r="D2591" s="14"/>
      <c r="E2591" s="14"/>
      <c r="F2591" s="14"/>
      <c r="G2591" s="14"/>
      <c r="H2591" s="9" t="str">
        <f aca="false">IF($A2591="","",IF(COUNTIF($A$2:$A$3001,$A2591)&gt;1,"DUPLICATE",""))</f>
        <v/>
      </c>
    </row>
    <row r="2592" customFormat="false" ht="15" hidden="false" customHeight="false" outlineLevel="0" collapsed="false">
      <c r="A2592" s="14"/>
      <c r="B2592" s="14"/>
      <c r="C2592" s="15"/>
      <c r="D2592" s="14"/>
      <c r="E2592" s="14"/>
      <c r="F2592" s="14"/>
      <c r="G2592" s="14"/>
      <c r="H2592" s="9" t="str">
        <f aca="false">IF($A2592="","",IF(COUNTIF($A$2:$A$3001,$A2592)&gt;1,"DUPLICATE",""))</f>
        <v/>
      </c>
    </row>
    <row r="2593" customFormat="false" ht="15" hidden="false" customHeight="false" outlineLevel="0" collapsed="false">
      <c r="A2593" s="14"/>
      <c r="B2593" s="14"/>
      <c r="C2593" s="15"/>
      <c r="D2593" s="14"/>
      <c r="E2593" s="14"/>
      <c r="F2593" s="14"/>
      <c r="G2593" s="14"/>
      <c r="H2593" s="9" t="str">
        <f aca="false">IF($A2593="","",IF(COUNTIF($A$2:$A$3001,$A2593)&gt;1,"DUPLICATE",""))</f>
        <v/>
      </c>
    </row>
    <row r="2594" customFormat="false" ht="15" hidden="false" customHeight="false" outlineLevel="0" collapsed="false">
      <c r="A2594" s="14"/>
      <c r="B2594" s="14"/>
      <c r="C2594" s="15"/>
      <c r="D2594" s="14"/>
      <c r="E2594" s="14"/>
      <c r="F2594" s="14"/>
      <c r="G2594" s="14"/>
      <c r="H2594" s="9" t="str">
        <f aca="false">IF($A2594="","",IF(COUNTIF($A$2:$A$3001,$A2594)&gt;1,"DUPLICATE",""))</f>
        <v/>
      </c>
    </row>
    <row r="2595" customFormat="false" ht="15" hidden="false" customHeight="false" outlineLevel="0" collapsed="false">
      <c r="A2595" s="14"/>
      <c r="B2595" s="14"/>
      <c r="C2595" s="15"/>
      <c r="D2595" s="14"/>
      <c r="E2595" s="14"/>
      <c r="F2595" s="14"/>
      <c r="G2595" s="14"/>
      <c r="H2595" s="9" t="str">
        <f aca="false">IF($A2595="","",IF(COUNTIF($A$2:$A$3001,$A2595)&gt;1,"DUPLICATE",""))</f>
        <v/>
      </c>
    </row>
    <row r="2596" customFormat="false" ht="15" hidden="false" customHeight="false" outlineLevel="0" collapsed="false">
      <c r="A2596" s="14"/>
      <c r="B2596" s="14"/>
      <c r="C2596" s="15"/>
      <c r="D2596" s="14"/>
      <c r="E2596" s="14"/>
      <c r="F2596" s="14"/>
      <c r="G2596" s="14"/>
      <c r="H2596" s="9" t="str">
        <f aca="false">IF($A2596="","",IF(COUNTIF($A$2:$A$3001,$A2596)&gt;1,"DUPLICATE",""))</f>
        <v/>
      </c>
    </row>
    <row r="2597" customFormat="false" ht="15" hidden="false" customHeight="false" outlineLevel="0" collapsed="false">
      <c r="A2597" s="14"/>
      <c r="B2597" s="14"/>
      <c r="C2597" s="15"/>
      <c r="D2597" s="14"/>
      <c r="E2597" s="14"/>
      <c r="F2597" s="14"/>
      <c r="G2597" s="14"/>
      <c r="H2597" s="9" t="str">
        <f aca="false">IF($A2597="","",IF(COUNTIF($A$2:$A$3001,$A2597)&gt;1,"DUPLICATE",""))</f>
        <v/>
      </c>
    </row>
    <row r="2598" customFormat="false" ht="15" hidden="false" customHeight="false" outlineLevel="0" collapsed="false">
      <c r="A2598" s="14"/>
      <c r="B2598" s="14"/>
      <c r="C2598" s="15"/>
      <c r="D2598" s="14"/>
      <c r="E2598" s="14"/>
      <c r="F2598" s="14"/>
      <c r="G2598" s="14"/>
      <c r="H2598" s="9" t="str">
        <f aca="false">IF($A2598="","",IF(COUNTIF($A$2:$A$3001,$A2598)&gt;1,"DUPLICATE",""))</f>
        <v/>
      </c>
    </row>
    <row r="2599" customFormat="false" ht="15" hidden="false" customHeight="false" outlineLevel="0" collapsed="false">
      <c r="A2599" s="14"/>
      <c r="B2599" s="14"/>
      <c r="C2599" s="15"/>
      <c r="D2599" s="14"/>
      <c r="E2599" s="14"/>
      <c r="F2599" s="14"/>
      <c r="G2599" s="14"/>
      <c r="H2599" s="9" t="str">
        <f aca="false">IF($A2599="","",IF(COUNTIF($A$2:$A$3001,$A2599)&gt;1,"DUPLICATE",""))</f>
        <v/>
      </c>
    </row>
    <row r="2600" customFormat="false" ht="15" hidden="false" customHeight="false" outlineLevel="0" collapsed="false">
      <c r="A2600" s="14"/>
      <c r="B2600" s="14"/>
      <c r="C2600" s="15"/>
      <c r="D2600" s="14"/>
      <c r="E2600" s="14"/>
      <c r="F2600" s="14"/>
      <c r="G2600" s="14"/>
      <c r="H2600" s="9" t="str">
        <f aca="false">IF($A2600="","",IF(COUNTIF($A$2:$A$3001,$A2600)&gt;1,"DUPLICATE",""))</f>
        <v/>
      </c>
    </row>
    <row r="2601" customFormat="false" ht="15" hidden="false" customHeight="false" outlineLevel="0" collapsed="false">
      <c r="A2601" s="14"/>
      <c r="B2601" s="14"/>
      <c r="C2601" s="15"/>
      <c r="D2601" s="14"/>
      <c r="E2601" s="14"/>
      <c r="F2601" s="14"/>
      <c r="G2601" s="14"/>
      <c r="H2601" s="9" t="str">
        <f aca="false">IF($A2601="","",IF(COUNTIF($A$2:$A$3001,$A2601)&gt;1,"DUPLICATE",""))</f>
        <v/>
      </c>
    </row>
    <row r="2602" customFormat="false" ht="15" hidden="false" customHeight="false" outlineLevel="0" collapsed="false">
      <c r="A2602" s="14"/>
      <c r="B2602" s="14"/>
      <c r="C2602" s="15"/>
      <c r="D2602" s="14"/>
      <c r="E2602" s="14"/>
      <c r="F2602" s="14"/>
      <c r="G2602" s="14"/>
      <c r="H2602" s="9" t="str">
        <f aca="false">IF($A2602="","",IF(COUNTIF($A$2:$A$3001,$A2602)&gt;1,"DUPLICATE",""))</f>
        <v/>
      </c>
    </row>
    <row r="2603" customFormat="false" ht="15" hidden="false" customHeight="false" outlineLevel="0" collapsed="false">
      <c r="A2603" s="14"/>
      <c r="B2603" s="14"/>
      <c r="C2603" s="15"/>
      <c r="D2603" s="14"/>
      <c r="E2603" s="14"/>
      <c r="F2603" s="14"/>
      <c r="G2603" s="14"/>
      <c r="H2603" s="9" t="str">
        <f aca="false">IF($A2603="","",IF(COUNTIF($A$2:$A$3001,$A2603)&gt;1,"DUPLICATE",""))</f>
        <v/>
      </c>
    </row>
    <row r="2604" customFormat="false" ht="15" hidden="false" customHeight="false" outlineLevel="0" collapsed="false">
      <c r="A2604" s="14"/>
      <c r="B2604" s="14"/>
      <c r="C2604" s="15"/>
      <c r="D2604" s="14"/>
      <c r="E2604" s="14"/>
      <c r="F2604" s="14"/>
      <c r="G2604" s="14"/>
      <c r="H2604" s="9" t="str">
        <f aca="false">IF($A2604="","",IF(COUNTIF($A$2:$A$3001,$A2604)&gt;1,"DUPLICATE",""))</f>
        <v/>
      </c>
    </row>
    <row r="2605" customFormat="false" ht="15" hidden="false" customHeight="false" outlineLevel="0" collapsed="false">
      <c r="A2605" s="14"/>
      <c r="B2605" s="14"/>
      <c r="C2605" s="15"/>
      <c r="D2605" s="14"/>
      <c r="E2605" s="14"/>
      <c r="F2605" s="14"/>
      <c r="G2605" s="14"/>
      <c r="H2605" s="9" t="str">
        <f aca="false">IF($A2605="","",IF(COUNTIF($A$2:$A$3001,$A2605)&gt;1,"DUPLICATE",""))</f>
        <v/>
      </c>
    </row>
    <row r="2606" customFormat="false" ht="15" hidden="false" customHeight="false" outlineLevel="0" collapsed="false">
      <c r="A2606" s="14"/>
      <c r="B2606" s="14"/>
      <c r="C2606" s="15"/>
      <c r="D2606" s="14"/>
      <c r="E2606" s="14"/>
      <c r="F2606" s="14"/>
      <c r="G2606" s="14"/>
      <c r="H2606" s="9" t="str">
        <f aca="false">IF($A2606="","",IF(COUNTIF($A$2:$A$3001,$A2606)&gt;1,"DUPLICATE",""))</f>
        <v/>
      </c>
    </row>
    <row r="2607" customFormat="false" ht="15" hidden="false" customHeight="false" outlineLevel="0" collapsed="false">
      <c r="A2607" s="14"/>
      <c r="B2607" s="14"/>
      <c r="C2607" s="15"/>
      <c r="D2607" s="14"/>
      <c r="E2607" s="14"/>
      <c r="F2607" s="14"/>
      <c r="G2607" s="14"/>
      <c r="H2607" s="9" t="str">
        <f aca="false">IF($A2607="","",IF(COUNTIF($A$2:$A$3001,$A2607)&gt;1,"DUPLICATE",""))</f>
        <v/>
      </c>
    </row>
    <row r="2608" customFormat="false" ht="15" hidden="false" customHeight="false" outlineLevel="0" collapsed="false">
      <c r="A2608" s="14"/>
      <c r="B2608" s="14"/>
      <c r="C2608" s="15"/>
      <c r="D2608" s="14"/>
      <c r="E2608" s="14"/>
      <c r="F2608" s="14"/>
      <c r="G2608" s="14"/>
      <c r="H2608" s="9" t="str">
        <f aca="false">IF($A2608="","",IF(COUNTIF($A$2:$A$3001,$A2608)&gt;1,"DUPLICATE",""))</f>
        <v/>
      </c>
    </row>
    <row r="2609" customFormat="false" ht="15" hidden="false" customHeight="false" outlineLevel="0" collapsed="false">
      <c r="A2609" s="14"/>
      <c r="B2609" s="14"/>
      <c r="C2609" s="15"/>
      <c r="D2609" s="14"/>
      <c r="E2609" s="14"/>
      <c r="F2609" s="14"/>
      <c r="G2609" s="14"/>
      <c r="H2609" s="9" t="str">
        <f aca="false">IF($A2609="","",IF(COUNTIF($A$2:$A$3001,$A2609)&gt;1,"DUPLICATE",""))</f>
        <v/>
      </c>
    </row>
    <row r="2610" customFormat="false" ht="15" hidden="false" customHeight="false" outlineLevel="0" collapsed="false">
      <c r="A2610" s="14"/>
      <c r="B2610" s="14"/>
      <c r="C2610" s="15"/>
      <c r="D2610" s="14"/>
      <c r="E2610" s="14"/>
      <c r="F2610" s="14"/>
      <c r="G2610" s="14"/>
      <c r="H2610" s="9" t="str">
        <f aca="false">IF($A2610="","",IF(COUNTIF($A$2:$A$3001,$A2610)&gt;1,"DUPLICATE",""))</f>
        <v/>
      </c>
    </row>
    <row r="2611" customFormat="false" ht="15" hidden="false" customHeight="false" outlineLevel="0" collapsed="false">
      <c r="A2611" s="14"/>
      <c r="B2611" s="14"/>
      <c r="C2611" s="15"/>
      <c r="D2611" s="14"/>
      <c r="E2611" s="14"/>
      <c r="F2611" s="14"/>
      <c r="G2611" s="14"/>
      <c r="H2611" s="9" t="str">
        <f aca="false">IF($A2611="","",IF(COUNTIF($A$2:$A$3001,$A2611)&gt;1,"DUPLICATE",""))</f>
        <v/>
      </c>
    </row>
    <row r="2612" customFormat="false" ht="15" hidden="false" customHeight="false" outlineLevel="0" collapsed="false">
      <c r="A2612" s="14"/>
      <c r="B2612" s="14"/>
      <c r="C2612" s="15"/>
      <c r="D2612" s="14"/>
      <c r="E2612" s="14"/>
      <c r="F2612" s="14"/>
      <c r="G2612" s="14"/>
      <c r="H2612" s="9" t="str">
        <f aca="false">IF($A2612="","",IF(COUNTIF($A$2:$A$3001,$A2612)&gt;1,"DUPLICATE",""))</f>
        <v/>
      </c>
    </row>
    <row r="2613" customFormat="false" ht="15" hidden="false" customHeight="false" outlineLevel="0" collapsed="false">
      <c r="A2613" s="14"/>
      <c r="B2613" s="14"/>
      <c r="C2613" s="15"/>
      <c r="D2613" s="14"/>
      <c r="E2613" s="14"/>
      <c r="F2613" s="14"/>
      <c r="G2613" s="14"/>
      <c r="H2613" s="9" t="str">
        <f aca="false">IF($A2613="","",IF(COUNTIF($A$2:$A$3001,$A2613)&gt;1,"DUPLICATE",""))</f>
        <v/>
      </c>
    </row>
    <row r="2614" customFormat="false" ht="15" hidden="false" customHeight="false" outlineLevel="0" collapsed="false">
      <c r="A2614" s="14"/>
      <c r="B2614" s="14"/>
      <c r="C2614" s="15"/>
      <c r="D2614" s="14"/>
      <c r="E2614" s="14"/>
      <c r="F2614" s="14"/>
      <c r="G2614" s="14"/>
      <c r="H2614" s="9" t="str">
        <f aca="false">IF($A2614="","",IF(COUNTIF($A$2:$A$3001,$A2614)&gt;1,"DUPLICATE",""))</f>
        <v/>
      </c>
    </row>
    <row r="2615" customFormat="false" ht="15" hidden="false" customHeight="false" outlineLevel="0" collapsed="false">
      <c r="A2615" s="14"/>
      <c r="B2615" s="14"/>
      <c r="C2615" s="15"/>
      <c r="D2615" s="14"/>
      <c r="E2615" s="14"/>
      <c r="F2615" s="14"/>
      <c r="G2615" s="14"/>
      <c r="H2615" s="9" t="str">
        <f aca="false">IF($A2615="","",IF(COUNTIF($A$2:$A$3001,$A2615)&gt;1,"DUPLICATE",""))</f>
        <v/>
      </c>
    </row>
    <row r="2616" customFormat="false" ht="15" hidden="false" customHeight="false" outlineLevel="0" collapsed="false">
      <c r="A2616" s="14"/>
      <c r="B2616" s="14"/>
      <c r="C2616" s="15"/>
      <c r="D2616" s="14"/>
      <c r="E2616" s="14"/>
      <c r="F2616" s="14"/>
      <c r="G2616" s="14"/>
      <c r="H2616" s="9" t="str">
        <f aca="false">IF($A2616="","",IF(COUNTIF($A$2:$A$3001,$A2616)&gt;1,"DUPLICATE",""))</f>
        <v/>
      </c>
    </row>
    <row r="2617" customFormat="false" ht="15" hidden="false" customHeight="false" outlineLevel="0" collapsed="false">
      <c r="A2617" s="14"/>
      <c r="B2617" s="14"/>
      <c r="C2617" s="15"/>
      <c r="D2617" s="14"/>
      <c r="E2617" s="14"/>
      <c r="F2617" s="14"/>
      <c r="G2617" s="14"/>
      <c r="H2617" s="9" t="str">
        <f aca="false">IF($A2617="","",IF(COUNTIF($A$2:$A$3001,$A2617)&gt;1,"DUPLICATE",""))</f>
        <v/>
      </c>
    </row>
    <row r="2618" customFormat="false" ht="15" hidden="false" customHeight="false" outlineLevel="0" collapsed="false">
      <c r="A2618" s="14"/>
      <c r="B2618" s="14"/>
      <c r="C2618" s="15"/>
      <c r="D2618" s="14"/>
      <c r="E2618" s="14"/>
      <c r="F2618" s="14"/>
      <c r="G2618" s="14"/>
      <c r="H2618" s="9" t="str">
        <f aca="false">IF($A2618="","",IF(COUNTIF($A$2:$A$3001,$A2618)&gt;1,"DUPLICATE",""))</f>
        <v/>
      </c>
    </row>
    <row r="2619" customFormat="false" ht="15" hidden="false" customHeight="false" outlineLevel="0" collapsed="false">
      <c r="A2619" s="14"/>
      <c r="B2619" s="14"/>
      <c r="C2619" s="15"/>
      <c r="D2619" s="14"/>
      <c r="E2619" s="14"/>
      <c r="F2619" s="14"/>
      <c r="G2619" s="14"/>
      <c r="H2619" s="9" t="str">
        <f aca="false">IF($A2619="","",IF(COUNTIF($A$2:$A$3001,$A2619)&gt;1,"DUPLICATE",""))</f>
        <v/>
      </c>
    </row>
    <row r="2620" customFormat="false" ht="15" hidden="false" customHeight="false" outlineLevel="0" collapsed="false">
      <c r="A2620" s="14"/>
      <c r="B2620" s="14"/>
      <c r="C2620" s="15"/>
      <c r="D2620" s="14"/>
      <c r="E2620" s="14"/>
      <c r="F2620" s="14"/>
      <c r="G2620" s="14"/>
      <c r="H2620" s="9" t="str">
        <f aca="false">IF($A2620="","",IF(COUNTIF($A$2:$A$3001,$A2620)&gt;1,"DUPLICATE",""))</f>
        <v/>
      </c>
    </row>
    <row r="2621" customFormat="false" ht="15" hidden="false" customHeight="false" outlineLevel="0" collapsed="false">
      <c r="A2621" s="14"/>
      <c r="B2621" s="14"/>
      <c r="C2621" s="15"/>
      <c r="D2621" s="14"/>
      <c r="E2621" s="14"/>
      <c r="F2621" s="14"/>
      <c r="G2621" s="14"/>
      <c r="H2621" s="9" t="str">
        <f aca="false">IF($A2621="","",IF(COUNTIF($A$2:$A$3001,$A2621)&gt;1,"DUPLICATE",""))</f>
        <v/>
      </c>
    </row>
    <row r="2622" customFormat="false" ht="15" hidden="false" customHeight="false" outlineLevel="0" collapsed="false">
      <c r="A2622" s="14"/>
      <c r="B2622" s="14"/>
      <c r="C2622" s="15"/>
      <c r="D2622" s="14"/>
      <c r="E2622" s="14"/>
      <c r="F2622" s="14"/>
      <c r="G2622" s="14"/>
      <c r="H2622" s="9" t="str">
        <f aca="false">IF($A2622="","",IF(COUNTIF($A$2:$A$3001,$A2622)&gt;1,"DUPLICATE",""))</f>
        <v/>
      </c>
    </row>
    <row r="2623" customFormat="false" ht="15" hidden="false" customHeight="false" outlineLevel="0" collapsed="false">
      <c r="A2623" s="14"/>
      <c r="B2623" s="14"/>
      <c r="C2623" s="15"/>
      <c r="D2623" s="14"/>
      <c r="E2623" s="14"/>
      <c r="F2623" s="14"/>
      <c r="G2623" s="14"/>
      <c r="H2623" s="9" t="str">
        <f aca="false">IF($A2623="","",IF(COUNTIF($A$2:$A$3001,$A2623)&gt;1,"DUPLICATE",""))</f>
        <v/>
      </c>
    </row>
    <row r="2624" customFormat="false" ht="15" hidden="false" customHeight="false" outlineLevel="0" collapsed="false">
      <c r="A2624" s="14"/>
      <c r="B2624" s="14"/>
      <c r="C2624" s="15"/>
      <c r="D2624" s="14"/>
      <c r="E2624" s="14"/>
      <c r="F2624" s="14"/>
      <c r="G2624" s="14"/>
      <c r="H2624" s="9" t="str">
        <f aca="false">IF($A2624="","",IF(COUNTIF($A$2:$A$3001,$A2624)&gt;1,"DUPLICATE",""))</f>
        <v/>
      </c>
    </row>
    <row r="2625" customFormat="false" ht="15" hidden="false" customHeight="false" outlineLevel="0" collapsed="false">
      <c r="A2625" s="14"/>
      <c r="B2625" s="14"/>
      <c r="C2625" s="15"/>
      <c r="D2625" s="14"/>
      <c r="E2625" s="14"/>
      <c r="F2625" s="14"/>
      <c r="G2625" s="14"/>
      <c r="H2625" s="9" t="str">
        <f aca="false">IF($A2625="","",IF(COUNTIF($A$2:$A$3001,$A2625)&gt;1,"DUPLICATE",""))</f>
        <v/>
      </c>
    </row>
    <row r="2626" customFormat="false" ht="15" hidden="false" customHeight="false" outlineLevel="0" collapsed="false">
      <c r="A2626" s="14"/>
      <c r="B2626" s="14"/>
      <c r="C2626" s="15"/>
      <c r="D2626" s="14"/>
      <c r="E2626" s="14"/>
      <c r="F2626" s="14"/>
      <c r="G2626" s="14"/>
      <c r="H2626" s="9" t="str">
        <f aca="false">IF($A2626="","",IF(COUNTIF($A$2:$A$3001,$A2626)&gt;1,"DUPLICATE",""))</f>
        <v/>
      </c>
    </row>
    <row r="2627" customFormat="false" ht="15" hidden="false" customHeight="false" outlineLevel="0" collapsed="false">
      <c r="A2627" s="14"/>
      <c r="B2627" s="14"/>
      <c r="C2627" s="15"/>
      <c r="D2627" s="14"/>
      <c r="E2627" s="14"/>
      <c r="F2627" s="14"/>
      <c r="G2627" s="14"/>
      <c r="H2627" s="9" t="str">
        <f aca="false">IF($A2627="","",IF(COUNTIF($A$2:$A$3001,$A2627)&gt;1,"DUPLICATE",""))</f>
        <v/>
      </c>
    </row>
    <row r="2628" customFormat="false" ht="15" hidden="false" customHeight="false" outlineLevel="0" collapsed="false">
      <c r="A2628" s="14"/>
      <c r="B2628" s="14"/>
      <c r="C2628" s="15"/>
      <c r="D2628" s="14"/>
      <c r="E2628" s="14"/>
      <c r="F2628" s="14"/>
      <c r="G2628" s="14"/>
      <c r="H2628" s="9" t="str">
        <f aca="false">IF($A2628="","",IF(COUNTIF($A$2:$A$3001,$A2628)&gt;1,"DUPLICATE",""))</f>
        <v/>
      </c>
    </row>
    <row r="2629" customFormat="false" ht="15" hidden="false" customHeight="false" outlineLevel="0" collapsed="false">
      <c r="A2629" s="14"/>
      <c r="B2629" s="14"/>
      <c r="C2629" s="15"/>
      <c r="D2629" s="14"/>
      <c r="E2629" s="14"/>
      <c r="F2629" s="14"/>
      <c r="G2629" s="14"/>
      <c r="H2629" s="9" t="str">
        <f aca="false">IF($A2629="","",IF(COUNTIF($A$2:$A$3001,$A2629)&gt;1,"DUPLICATE",""))</f>
        <v/>
      </c>
    </row>
    <row r="2630" customFormat="false" ht="15" hidden="false" customHeight="false" outlineLevel="0" collapsed="false">
      <c r="A2630" s="14"/>
      <c r="B2630" s="14"/>
      <c r="C2630" s="15"/>
      <c r="D2630" s="14"/>
      <c r="E2630" s="14"/>
      <c r="F2630" s="14"/>
      <c r="G2630" s="14"/>
      <c r="H2630" s="9" t="str">
        <f aca="false">IF($A2630="","",IF(COUNTIF($A$2:$A$3001,$A2630)&gt;1,"DUPLICATE",""))</f>
        <v/>
      </c>
    </row>
    <row r="2631" customFormat="false" ht="15" hidden="false" customHeight="false" outlineLevel="0" collapsed="false">
      <c r="A2631" s="14"/>
      <c r="B2631" s="14"/>
      <c r="C2631" s="15"/>
      <c r="D2631" s="14"/>
      <c r="E2631" s="14"/>
      <c r="F2631" s="14"/>
      <c r="G2631" s="14"/>
      <c r="H2631" s="9" t="str">
        <f aca="false">IF($A2631="","",IF(COUNTIF($A$2:$A$3001,$A2631)&gt;1,"DUPLICATE",""))</f>
        <v/>
      </c>
    </row>
    <row r="2632" customFormat="false" ht="15" hidden="false" customHeight="false" outlineLevel="0" collapsed="false">
      <c r="A2632" s="14"/>
      <c r="B2632" s="14"/>
      <c r="C2632" s="15"/>
      <c r="D2632" s="14"/>
      <c r="E2632" s="14"/>
      <c r="F2632" s="14"/>
      <c r="G2632" s="14"/>
      <c r="H2632" s="9" t="str">
        <f aca="false">IF($A2632="","",IF(COUNTIF($A$2:$A$3001,$A2632)&gt;1,"DUPLICATE",""))</f>
        <v/>
      </c>
    </row>
    <row r="2633" customFormat="false" ht="15" hidden="false" customHeight="false" outlineLevel="0" collapsed="false">
      <c r="A2633" s="14"/>
      <c r="B2633" s="14"/>
      <c r="C2633" s="15"/>
      <c r="D2633" s="14"/>
      <c r="E2633" s="14"/>
      <c r="F2633" s="14"/>
      <c r="G2633" s="14"/>
      <c r="H2633" s="9" t="str">
        <f aca="false">IF($A2633="","",IF(COUNTIF($A$2:$A$3001,$A2633)&gt;1,"DUPLICATE",""))</f>
        <v/>
      </c>
    </row>
    <row r="2634" customFormat="false" ht="15" hidden="false" customHeight="false" outlineLevel="0" collapsed="false">
      <c r="A2634" s="14"/>
      <c r="B2634" s="14"/>
      <c r="C2634" s="15"/>
      <c r="D2634" s="14"/>
      <c r="E2634" s="14"/>
      <c r="F2634" s="14"/>
      <c r="G2634" s="14"/>
      <c r="H2634" s="9" t="str">
        <f aca="false">IF($A2634="","",IF(COUNTIF($A$2:$A$3001,$A2634)&gt;1,"DUPLICATE",""))</f>
        <v/>
      </c>
    </row>
    <row r="2635" customFormat="false" ht="15" hidden="false" customHeight="false" outlineLevel="0" collapsed="false">
      <c r="A2635" s="14"/>
      <c r="B2635" s="14"/>
      <c r="C2635" s="15"/>
      <c r="D2635" s="14"/>
      <c r="E2635" s="14"/>
      <c r="F2635" s="14"/>
      <c r="G2635" s="14"/>
      <c r="H2635" s="9" t="str">
        <f aca="false">IF($A2635="","",IF(COUNTIF($A$2:$A$3001,$A2635)&gt;1,"DUPLICATE",""))</f>
        <v/>
      </c>
    </row>
    <row r="2636" customFormat="false" ht="15" hidden="false" customHeight="false" outlineLevel="0" collapsed="false">
      <c r="A2636" s="14"/>
      <c r="B2636" s="14"/>
      <c r="C2636" s="15"/>
      <c r="D2636" s="14"/>
      <c r="E2636" s="14"/>
      <c r="F2636" s="14"/>
      <c r="G2636" s="14"/>
      <c r="H2636" s="9" t="str">
        <f aca="false">IF($A2636="","",IF(COUNTIF($A$2:$A$3001,$A2636)&gt;1,"DUPLICATE",""))</f>
        <v/>
      </c>
    </row>
    <row r="2637" customFormat="false" ht="15" hidden="false" customHeight="false" outlineLevel="0" collapsed="false">
      <c r="A2637" s="14"/>
      <c r="B2637" s="14"/>
      <c r="C2637" s="15"/>
      <c r="D2637" s="14"/>
      <c r="E2637" s="14"/>
      <c r="F2637" s="14"/>
      <c r="G2637" s="14"/>
      <c r="H2637" s="9" t="str">
        <f aca="false">IF($A2637="","",IF(COUNTIF($A$2:$A$3001,$A2637)&gt;1,"DUPLICATE",""))</f>
        <v/>
      </c>
    </row>
    <row r="2638" customFormat="false" ht="15" hidden="false" customHeight="false" outlineLevel="0" collapsed="false">
      <c r="A2638" s="14"/>
      <c r="B2638" s="14"/>
      <c r="C2638" s="15"/>
      <c r="D2638" s="14"/>
      <c r="E2638" s="14"/>
      <c r="F2638" s="14"/>
      <c r="G2638" s="14"/>
      <c r="H2638" s="9" t="str">
        <f aca="false">IF($A2638="","",IF(COUNTIF($A$2:$A$3001,$A2638)&gt;1,"DUPLICATE",""))</f>
        <v/>
      </c>
    </row>
    <row r="2639" customFormat="false" ht="15" hidden="false" customHeight="false" outlineLevel="0" collapsed="false">
      <c r="A2639" s="14"/>
      <c r="B2639" s="14"/>
      <c r="C2639" s="15"/>
      <c r="D2639" s="14"/>
      <c r="E2639" s="14"/>
      <c r="F2639" s="14"/>
      <c r="G2639" s="14"/>
      <c r="H2639" s="9" t="str">
        <f aca="false">IF($A2639="","",IF(COUNTIF($A$2:$A$3001,$A2639)&gt;1,"DUPLICATE",""))</f>
        <v/>
      </c>
    </row>
    <row r="2640" customFormat="false" ht="15" hidden="false" customHeight="false" outlineLevel="0" collapsed="false">
      <c r="A2640" s="14"/>
      <c r="B2640" s="14"/>
      <c r="C2640" s="15"/>
      <c r="D2640" s="14"/>
      <c r="E2640" s="14"/>
      <c r="F2640" s="14"/>
      <c r="G2640" s="14"/>
      <c r="H2640" s="9" t="str">
        <f aca="false">IF($A2640="","",IF(COUNTIF($A$2:$A$3001,$A2640)&gt;1,"DUPLICATE",""))</f>
        <v/>
      </c>
    </row>
    <row r="2641" customFormat="false" ht="15" hidden="false" customHeight="false" outlineLevel="0" collapsed="false">
      <c r="A2641" s="14"/>
      <c r="B2641" s="14"/>
      <c r="C2641" s="15"/>
      <c r="D2641" s="14"/>
      <c r="E2641" s="14"/>
      <c r="F2641" s="14"/>
      <c r="G2641" s="14"/>
      <c r="H2641" s="9" t="str">
        <f aca="false">IF($A2641="","",IF(COUNTIF($A$2:$A$3001,$A2641)&gt;1,"DUPLICATE",""))</f>
        <v/>
      </c>
    </row>
    <row r="2642" customFormat="false" ht="15" hidden="false" customHeight="false" outlineLevel="0" collapsed="false">
      <c r="A2642" s="14"/>
      <c r="B2642" s="14"/>
      <c r="C2642" s="15"/>
      <c r="D2642" s="14"/>
      <c r="E2642" s="14"/>
      <c r="F2642" s="14"/>
      <c r="G2642" s="14"/>
      <c r="H2642" s="9" t="str">
        <f aca="false">IF($A2642="","",IF(COUNTIF($A$2:$A$3001,$A2642)&gt;1,"DUPLICATE",""))</f>
        <v/>
      </c>
    </row>
    <row r="2643" customFormat="false" ht="15" hidden="false" customHeight="false" outlineLevel="0" collapsed="false">
      <c r="A2643" s="14"/>
      <c r="B2643" s="14"/>
      <c r="C2643" s="15"/>
      <c r="D2643" s="14"/>
      <c r="E2643" s="14"/>
      <c r="F2643" s="14"/>
      <c r="G2643" s="14"/>
      <c r="H2643" s="9" t="str">
        <f aca="false">IF($A2643="","",IF(COUNTIF($A$2:$A$3001,$A2643)&gt;1,"DUPLICATE",""))</f>
        <v/>
      </c>
    </row>
    <row r="2644" customFormat="false" ht="15" hidden="false" customHeight="false" outlineLevel="0" collapsed="false">
      <c r="A2644" s="14"/>
      <c r="B2644" s="14"/>
      <c r="C2644" s="15"/>
      <c r="D2644" s="14"/>
      <c r="E2644" s="14"/>
      <c r="F2644" s="14"/>
      <c r="G2644" s="14"/>
      <c r="H2644" s="9" t="str">
        <f aca="false">IF($A2644="","",IF(COUNTIF($A$2:$A$3001,$A2644)&gt;1,"DUPLICATE",""))</f>
        <v/>
      </c>
    </row>
    <row r="2645" customFormat="false" ht="15" hidden="false" customHeight="false" outlineLevel="0" collapsed="false">
      <c r="A2645" s="14"/>
      <c r="B2645" s="14"/>
      <c r="C2645" s="15"/>
      <c r="D2645" s="14"/>
      <c r="E2645" s="14"/>
      <c r="F2645" s="14"/>
      <c r="G2645" s="14"/>
      <c r="H2645" s="9" t="str">
        <f aca="false">IF($A2645="","",IF(COUNTIF($A$2:$A$3001,$A2645)&gt;1,"DUPLICATE",""))</f>
        <v/>
      </c>
    </row>
    <row r="2646" customFormat="false" ht="15" hidden="false" customHeight="false" outlineLevel="0" collapsed="false">
      <c r="A2646" s="14"/>
      <c r="B2646" s="14"/>
      <c r="C2646" s="15"/>
      <c r="D2646" s="14"/>
      <c r="E2646" s="14"/>
      <c r="F2646" s="14"/>
      <c r="G2646" s="14"/>
      <c r="H2646" s="9" t="str">
        <f aca="false">IF($A2646="","",IF(COUNTIF($A$2:$A$3001,$A2646)&gt;1,"DUPLICATE",""))</f>
        <v/>
      </c>
    </row>
    <row r="2647" customFormat="false" ht="15" hidden="false" customHeight="false" outlineLevel="0" collapsed="false">
      <c r="A2647" s="14"/>
      <c r="B2647" s="14"/>
      <c r="C2647" s="15"/>
      <c r="D2647" s="14"/>
      <c r="E2647" s="14"/>
      <c r="F2647" s="14"/>
      <c r="G2647" s="14"/>
      <c r="H2647" s="9" t="str">
        <f aca="false">IF($A2647="","",IF(COUNTIF($A$2:$A$3001,$A2647)&gt;1,"DUPLICATE",""))</f>
        <v/>
      </c>
    </row>
    <row r="2648" customFormat="false" ht="15" hidden="false" customHeight="false" outlineLevel="0" collapsed="false">
      <c r="A2648" s="14"/>
      <c r="B2648" s="14"/>
      <c r="C2648" s="15"/>
      <c r="D2648" s="14"/>
      <c r="E2648" s="14"/>
      <c r="F2648" s="14"/>
      <c r="G2648" s="14"/>
      <c r="H2648" s="9" t="str">
        <f aca="false">IF($A2648="","",IF(COUNTIF($A$2:$A$3001,$A2648)&gt;1,"DUPLICATE",""))</f>
        <v/>
      </c>
    </row>
    <row r="2649" customFormat="false" ht="15" hidden="false" customHeight="false" outlineLevel="0" collapsed="false">
      <c r="A2649" s="14"/>
      <c r="B2649" s="14"/>
      <c r="C2649" s="15"/>
      <c r="D2649" s="14"/>
      <c r="E2649" s="14"/>
      <c r="F2649" s="14"/>
      <c r="G2649" s="14"/>
      <c r="H2649" s="9" t="str">
        <f aca="false">IF($A2649="","",IF(COUNTIF($A$2:$A$3001,$A2649)&gt;1,"DUPLICATE",""))</f>
        <v/>
      </c>
    </row>
    <row r="2650" customFormat="false" ht="15" hidden="false" customHeight="false" outlineLevel="0" collapsed="false">
      <c r="A2650" s="14"/>
      <c r="B2650" s="14"/>
      <c r="C2650" s="15"/>
      <c r="D2650" s="14"/>
      <c r="E2650" s="14"/>
      <c r="F2650" s="14"/>
      <c r="G2650" s="14"/>
      <c r="H2650" s="9" t="str">
        <f aca="false">IF($A2650="","",IF(COUNTIF($A$2:$A$3001,$A2650)&gt;1,"DUPLICATE",""))</f>
        <v/>
      </c>
    </row>
    <row r="2651" customFormat="false" ht="15" hidden="false" customHeight="false" outlineLevel="0" collapsed="false">
      <c r="A2651" s="14"/>
      <c r="B2651" s="14"/>
      <c r="C2651" s="15"/>
      <c r="D2651" s="14"/>
      <c r="E2651" s="14"/>
      <c r="F2651" s="14"/>
      <c r="G2651" s="14"/>
      <c r="H2651" s="9" t="str">
        <f aca="false">IF($A2651="","",IF(COUNTIF($A$2:$A$3001,$A2651)&gt;1,"DUPLICATE",""))</f>
        <v/>
      </c>
    </row>
    <row r="2652" customFormat="false" ht="15" hidden="false" customHeight="false" outlineLevel="0" collapsed="false">
      <c r="A2652" s="14"/>
      <c r="B2652" s="14"/>
      <c r="C2652" s="15"/>
      <c r="D2652" s="14"/>
      <c r="E2652" s="14"/>
      <c r="F2652" s="14"/>
      <c r="G2652" s="14"/>
      <c r="H2652" s="9" t="str">
        <f aca="false">IF($A2652="","",IF(COUNTIF($A$2:$A$3001,$A2652)&gt;1,"DUPLICATE",""))</f>
        <v/>
      </c>
    </row>
    <row r="2653" customFormat="false" ht="15" hidden="false" customHeight="false" outlineLevel="0" collapsed="false">
      <c r="A2653" s="14"/>
      <c r="B2653" s="14"/>
      <c r="C2653" s="15"/>
      <c r="D2653" s="14"/>
      <c r="E2653" s="14"/>
      <c r="F2653" s="14"/>
      <c r="G2653" s="14"/>
      <c r="H2653" s="9" t="str">
        <f aca="false">IF($A2653="","",IF(COUNTIF($A$2:$A$3001,$A2653)&gt;1,"DUPLICATE",""))</f>
        <v/>
      </c>
    </row>
    <row r="2654" customFormat="false" ht="15" hidden="false" customHeight="false" outlineLevel="0" collapsed="false">
      <c r="A2654" s="14"/>
      <c r="B2654" s="14"/>
      <c r="C2654" s="15"/>
      <c r="D2654" s="14"/>
      <c r="E2654" s="14"/>
      <c r="F2654" s="14"/>
      <c r="G2654" s="14"/>
      <c r="H2654" s="9" t="str">
        <f aca="false">IF($A2654="","",IF(COUNTIF($A$2:$A$3001,$A2654)&gt;1,"DUPLICATE",""))</f>
        <v/>
      </c>
    </row>
    <row r="2655" customFormat="false" ht="15" hidden="false" customHeight="false" outlineLevel="0" collapsed="false">
      <c r="A2655" s="14"/>
      <c r="B2655" s="14"/>
      <c r="C2655" s="15"/>
      <c r="D2655" s="14"/>
      <c r="E2655" s="14"/>
      <c r="F2655" s="14"/>
      <c r="G2655" s="14"/>
      <c r="H2655" s="9" t="str">
        <f aca="false">IF($A2655="","",IF(COUNTIF($A$2:$A$3001,$A2655)&gt;1,"DUPLICATE",""))</f>
        <v/>
      </c>
    </row>
    <row r="2656" customFormat="false" ht="15" hidden="false" customHeight="false" outlineLevel="0" collapsed="false">
      <c r="A2656" s="14"/>
      <c r="B2656" s="14"/>
      <c r="C2656" s="15"/>
      <c r="D2656" s="14"/>
      <c r="E2656" s="14"/>
      <c r="F2656" s="14"/>
      <c r="G2656" s="14"/>
      <c r="H2656" s="9" t="str">
        <f aca="false">IF($A2656="","",IF(COUNTIF($A$2:$A$3001,$A2656)&gt;1,"DUPLICATE",""))</f>
        <v/>
      </c>
    </row>
    <row r="2657" customFormat="false" ht="15" hidden="false" customHeight="false" outlineLevel="0" collapsed="false">
      <c r="A2657" s="14"/>
      <c r="B2657" s="14"/>
      <c r="C2657" s="15"/>
      <c r="D2657" s="14"/>
      <c r="E2657" s="14"/>
      <c r="F2657" s="14"/>
      <c r="G2657" s="14"/>
      <c r="H2657" s="9" t="str">
        <f aca="false">IF($A2657="","",IF(COUNTIF($A$2:$A$3001,$A2657)&gt;1,"DUPLICATE",""))</f>
        <v/>
      </c>
    </row>
    <row r="2658" customFormat="false" ht="15" hidden="false" customHeight="false" outlineLevel="0" collapsed="false">
      <c r="A2658" s="14"/>
      <c r="B2658" s="14"/>
      <c r="C2658" s="15"/>
      <c r="D2658" s="14"/>
      <c r="E2658" s="14"/>
      <c r="F2658" s="14"/>
      <c r="G2658" s="14"/>
      <c r="H2658" s="9" t="str">
        <f aca="false">IF($A2658="","",IF(COUNTIF($A$2:$A$3001,$A2658)&gt;1,"DUPLICATE",""))</f>
        <v/>
      </c>
    </row>
    <row r="2659" customFormat="false" ht="15" hidden="false" customHeight="false" outlineLevel="0" collapsed="false">
      <c r="A2659" s="14"/>
      <c r="B2659" s="14"/>
      <c r="C2659" s="15"/>
      <c r="D2659" s="14"/>
      <c r="E2659" s="14"/>
      <c r="F2659" s="14"/>
      <c r="G2659" s="14"/>
      <c r="H2659" s="9" t="str">
        <f aca="false">IF($A2659="","",IF(COUNTIF($A$2:$A$3001,$A2659)&gt;1,"DUPLICATE",""))</f>
        <v/>
      </c>
    </row>
    <row r="2660" customFormat="false" ht="15" hidden="false" customHeight="false" outlineLevel="0" collapsed="false">
      <c r="A2660" s="14"/>
      <c r="B2660" s="14"/>
      <c r="C2660" s="15"/>
      <c r="D2660" s="14"/>
      <c r="E2660" s="14"/>
      <c r="F2660" s="14"/>
      <c r="G2660" s="14"/>
      <c r="H2660" s="9" t="str">
        <f aca="false">IF($A2660="","",IF(COUNTIF($A$2:$A$3001,$A2660)&gt;1,"DUPLICATE",""))</f>
        <v/>
      </c>
    </row>
    <row r="2661" customFormat="false" ht="15" hidden="false" customHeight="false" outlineLevel="0" collapsed="false">
      <c r="A2661" s="14"/>
      <c r="B2661" s="14"/>
      <c r="C2661" s="15"/>
      <c r="D2661" s="14"/>
      <c r="E2661" s="14"/>
      <c r="F2661" s="14"/>
      <c r="G2661" s="14"/>
      <c r="H2661" s="9" t="str">
        <f aca="false">IF($A2661="","",IF(COUNTIF($A$2:$A$3001,$A2661)&gt;1,"DUPLICATE",""))</f>
        <v/>
      </c>
    </row>
    <row r="2662" customFormat="false" ht="15" hidden="false" customHeight="false" outlineLevel="0" collapsed="false">
      <c r="A2662" s="14"/>
      <c r="B2662" s="14"/>
      <c r="C2662" s="15"/>
      <c r="D2662" s="14"/>
      <c r="E2662" s="14"/>
      <c r="F2662" s="14"/>
      <c r="G2662" s="14"/>
      <c r="H2662" s="9" t="str">
        <f aca="false">IF($A2662="","",IF(COUNTIF($A$2:$A$3001,$A2662)&gt;1,"DUPLICATE",""))</f>
        <v/>
      </c>
    </row>
    <row r="2663" customFormat="false" ht="15" hidden="false" customHeight="false" outlineLevel="0" collapsed="false">
      <c r="A2663" s="14"/>
      <c r="B2663" s="14"/>
      <c r="C2663" s="15"/>
      <c r="D2663" s="14"/>
      <c r="E2663" s="14"/>
      <c r="F2663" s="14"/>
      <c r="G2663" s="14"/>
      <c r="H2663" s="9" t="str">
        <f aca="false">IF($A2663="","",IF(COUNTIF($A$2:$A$3001,$A2663)&gt;1,"DUPLICATE",""))</f>
        <v/>
      </c>
    </row>
    <row r="2664" customFormat="false" ht="15" hidden="false" customHeight="false" outlineLevel="0" collapsed="false">
      <c r="A2664" s="14"/>
      <c r="B2664" s="14"/>
      <c r="C2664" s="15"/>
      <c r="D2664" s="14"/>
      <c r="E2664" s="14"/>
      <c r="F2664" s="14"/>
      <c r="G2664" s="14"/>
      <c r="H2664" s="9" t="str">
        <f aca="false">IF($A2664="","",IF(COUNTIF($A$2:$A$3001,$A2664)&gt;1,"DUPLICATE",""))</f>
        <v/>
      </c>
    </row>
    <row r="2665" customFormat="false" ht="15" hidden="false" customHeight="false" outlineLevel="0" collapsed="false">
      <c r="A2665" s="14"/>
      <c r="B2665" s="14"/>
      <c r="C2665" s="15"/>
      <c r="D2665" s="14"/>
      <c r="E2665" s="14"/>
      <c r="F2665" s="14"/>
      <c r="G2665" s="14"/>
      <c r="H2665" s="9" t="str">
        <f aca="false">IF($A2665="","",IF(COUNTIF($A$2:$A$3001,$A2665)&gt;1,"DUPLICATE",""))</f>
        <v/>
      </c>
    </row>
    <row r="2666" customFormat="false" ht="15" hidden="false" customHeight="false" outlineLevel="0" collapsed="false">
      <c r="A2666" s="14"/>
      <c r="B2666" s="14"/>
      <c r="C2666" s="15"/>
      <c r="D2666" s="14"/>
      <c r="E2666" s="14"/>
      <c r="F2666" s="14"/>
      <c r="G2666" s="14"/>
      <c r="H2666" s="9" t="str">
        <f aca="false">IF($A2666="","",IF(COUNTIF($A$2:$A$3001,$A2666)&gt;1,"DUPLICATE",""))</f>
        <v/>
      </c>
    </row>
    <row r="2667" customFormat="false" ht="15" hidden="false" customHeight="false" outlineLevel="0" collapsed="false">
      <c r="A2667" s="14"/>
      <c r="B2667" s="14"/>
      <c r="C2667" s="15"/>
      <c r="D2667" s="14"/>
      <c r="E2667" s="14"/>
      <c r="F2667" s="14"/>
      <c r="G2667" s="14"/>
      <c r="H2667" s="9" t="str">
        <f aca="false">IF($A2667="","",IF(COUNTIF($A$2:$A$3001,$A2667)&gt;1,"DUPLICATE",""))</f>
        <v/>
      </c>
    </row>
    <row r="2668" customFormat="false" ht="15" hidden="false" customHeight="false" outlineLevel="0" collapsed="false">
      <c r="A2668" s="14"/>
      <c r="B2668" s="14"/>
      <c r="C2668" s="15"/>
      <c r="D2668" s="14"/>
      <c r="E2668" s="14"/>
      <c r="F2668" s="14"/>
      <c r="G2668" s="14"/>
      <c r="H2668" s="9" t="str">
        <f aca="false">IF($A2668="","",IF(COUNTIF($A$2:$A$3001,$A2668)&gt;1,"DUPLICATE",""))</f>
        <v/>
      </c>
    </row>
    <row r="2669" customFormat="false" ht="15" hidden="false" customHeight="false" outlineLevel="0" collapsed="false">
      <c r="A2669" s="14"/>
      <c r="B2669" s="14"/>
      <c r="C2669" s="15"/>
      <c r="D2669" s="14"/>
      <c r="E2669" s="14"/>
      <c r="F2669" s="14"/>
      <c r="G2669" s="14"/>
      <c r="H2669" s="9" t="str">
        <f aca="false">IF($A2669="","",IF(COUNTIF($A$2:$A$3001,$A2669)&gt;1,"DUPLICATE",""))</f>
        <v/>
      </c>
    </row>
    <row r="2670" customFormat="false" ht="15" hidden="false" customHeight="false" outlineLevel="0" collapsed="false">
      <c r="A2670" s="14"/>
      <c r="B2670" s="14"/>
      <c r="C2670" s="15"/>
      <c r="D2670" s="14"/>
      <c r="E2670" s="14"/>
      <c r="F2670" s="14"/>
      <c r="G2670" s="14"/>
      <c r="H2670" s="9" t="str">
        <f aca="false">IF($A2670="","",IF(COUNTIF($A$2:$A$3001,$A2670)&gt;1,"DUPLICATE",""))</f>
        <v/>
      </c>
    </row>
    <row r="2671" customFormat="false" ht="15" hidden="false" customHeight="false" outlineLevel="0" collapsed="false">
      <c r="A2671" s="14"/>
      <c r="B2671" s="14"/>
      <c r="C2671" s="15"/>
      <c r="D2671" s="14"/>
      <c r="E2671" s="14"/>
      <c r="F2671" s="14"/>
      <c r="G2671" s="14"/>
      <c r="H2671" s="9" t="str">
        <f aca="false">IF($A2671="","",IF(COUNTIF($A$2:$A$3001,$A2671)&gt;1,"DUPLICATE",""))</f>
        <v/>
      </c>
    </row>
    <row r="2672" customFormat="false" ht="15" hidden="false" customHeight="false" outlineLevel="0" collapsed="false">
      <c r="A2672" s="14"/>
      <c r="B2672" s="14"/>
      <c r="C2672" s="15"/>
      <c r="D2672" s="14"/>
      <c r="E2672" s="14"/>
      <c r="F2672" s="14"/>
      <c r="G2672" s="14"/>
      <c r="H2672" s="9" t="str">
        <f aca="false">IF($A2672="","",IF(COUNTIF($A$2:$A$3001,$A2672)&gt;1,"DUPLICATE",""))</f>
        <v/>
      </c>
    </row>
    <row r="2673" customFormat="false" ht="15" hidden="false" customHeight="false" outlineLevel="0" collapsed="false">
      <c r="A2673" s="14"/>
      <c r="B2673" s="14"/>
      <c r="C2673" s="15"/>
      <c r="D2673" s="14"/>
      <c r="E2673" s="14"/>
      <c r="F2673" s="14"/>
      <c r="G2673" s="14"/>
      <c r="H2673" s="9" t="str">
        <f aca="false">IF($A2673="","",IF(COUNTIF($A$2:$A$3001,$A2673)&gt;1,"DUPLICATE",""))</f>
        <v/>
      </c>
    </row>
    <row r="2674" customFormat="false" ht="15" hidden="false" customHeight="false" outlineLevel="0" collapsed="false">
      <c r="A2674" s="14"/>
      <c r="B2674" s="14"/>
      <c r="C2674" s="15"/>
      <c r="D2674" s="14"/>
      <c r="E2674" s="14"/>
      <c r="F2674" s="14"/>
      <c r="G2674" s="14"/>
      <c r="H2674" s="9" t="str">
        <f aca="false">IF($A2674="","",IF(COUNTIF($A$2:$A$3001,$A2674)&gt;1,"DUPLICATE",""))</f>
        <v/>
      </c>
    </row>
    <row r="2675" customFormat="false" ht="15" hidden="false" customHeight="false" outlineLevel="0" collapsed="false">
      <c r="A2675" s="14"/>
      <c r="B2675" s="14"/>
      <c r="C2675" s="15"/>
      <c r="D2675" s="14"/>
      <c r="E2675" s="14"/>
      <c r="F2675" s="14"/>
      <c r="G2675" s="14"/>
      <c r="H2675" s="9" t="str">
        <f aca="false">IF($A2675="","",IF(COUNTIF($A$2:$A$3001,$A2675)&gt;1,"DUPLICATE",""))</f>
        <v/>
      </c>
    </row>
    <row r="2676" customFormat="false" ht="15" hidden="false" customHeight="false" outlineLevel="0" collapsed="false">
      <c r="A2676" s="14"/>
      <c r="B2676" s="14"/>
      <c r="C2676" s="15"/>
      <c r="D2676" s="14"/>
      <c r="E2676" s="14"/>
      <c r="F2676" s="14"/>
      <c r="G2676" s="14"/>
      <c r="H2676" s="9" t="str">
        <f aca="false">IF($A2676="","",IF(COUNTIF($A$2:$A$3001,$A2676)&gt;1,"DUPLICATE",""))</f>
        <v/>
      </c>
    </row>
    <row r="2677" customFormat="false" ht="15" hidden="false" customHeight="false" outlineLevel="0" collapsed="false">
      <c r="A2677" s="14"/>
      <c r="B2677" s="14"/>
      <c r="C2677" s="15"/>
      <c r="D2677" s="14"/>
      <c r="E2677" s="14"/>
      <c r="F2677" s="14"/>
      <c r="G2677" s="14"/>
      <c r="H2677" s="9" t="str">
        <f aca="false">IF($A2677="","",IF(COUNTIF($A$2:$A$3001,$A2677)&gt;1,"DUPLICATE",""))</f>
        <v/>
      </c>
    </row>
    <row r="2678" customFormat="false" ht="15" hidden="false" customHeight="false" outlineLevel="0" collapsed="false">
      <c r="A2678" s="14"/>
      <c r="B2678" s="14"/>
      <c r="C2678" s="15"/>
      <c r="D2678" s="14"/>
      <c r="E2678" s="14"/>
      <c r="F2678" s="14"/>
      <c r="G2678" s="14"/>
      <c r="H2678" s="9" t="str">
        <f aca="false">IF($A2678="","",IF(COUNTIF($A$2:$A$3001,$A2678)&gt;1,"DUPLICATE",""))</f>
        <v/>
      </c>
    </row>
    <row r="2679" customFormat="false" ht="15" hidden="false" customHeight="false" outlineLevel="0" collapsed="false">
      <c r="A2679" s="14"/>
      <c r="B2679" s="14"/>
      <c r="C2679" s="15"/>
      <c r="D2679" s="14"/>
      <c r="E2679" s="14"/>
      <c r="F2679" s="14"/>
      <c r="G2679" s="14"/>
      <c r="H2679" s="9" t="str">
        <f aca="false">IF($A2679="","",IF(COUNTIF($A$2:$A$3001,$A2679)&gt;1,"DUPLICATE",""))</f>
        <v/>
      </c>
    </row>
    <row r="2680" customFormat="false" ht="15" hidden="false" customHeight="false" outlineLevel="0" collapsed="false">
      <c r="A2680" s="14"/>
      <c r="B2680" s="14"/>
      <c r="C2680" s="15"/>
      <c r="D2680" s="14"/>
      <c r="E2680" s="14"/>
      <c r="F2680" s="14"/>
      <c r="G2680" s="14"/>
      <c r="H2680" s="9" t="str">
        <f aca="false">IF($A2680="","",IF(COUNTIF($A$2:$A$3001,$A2680)&gt;1,"DUPLICATE",""))</f>
        <v/>
      </c>
    </row>
    <row r="2681" customFormat="false" ht="15" hidden="false" customHeight="false" outlineLevel="0" collapsed="false">
      <c r="A2681" s="14"/>
      <c r="B2681" s="14"/>
      <c r="C2681" s="15"/>
      <c r="D2681" s="14"/>
      <c r="E2681" s="14"/>
      <c r="F2681" s="14"/>
      <c r="G2681" s="14"/>
      <c r="H2681" s="9" t="str">
        <f aca="false">IF($A2681="","",IF(COUNTIF($A$2:$A$3001,$A2681)&gt;1,"DUPLICATE",""))</f>
        <v/>
      </c>
    </row>
    <row r="2682" customFormat="false" ht="15" hidden="false" customHeight="false" outlineLevel="0" collapsed="false">
      <c r="A2682" s="14"/>
      <c r="B2682" s="14"/>
      <c r="C2682" s="15"/>
      <c r="D2682" s="14"/>
      <c r="E2682" s="14"/>
      <c r="F2682" s="14"/>
      <c r="G2682" s="14"/>
      <c r="H2682" s="9" t="str">
        <f aca="false">IF($A2682="","",IF(COUNTIF($A$2:$A$3001,$A2682)&gt;1,"DUPLICATE",""))</f>
        <v/>
      </c>
    </row>
    <row r="2683" customFormat="false" ht="15" hidden="false" customHeight="false" outlineLevel="0" collapsed="false">
      <c r="A2683" s="14"/>
      <c r="B2683" s="14"/>
      <c r="C2683" s="15"/>
      <c r="D2683" s="14"/>
      <c r="E2683" s="14"/>
      <c r="F2683" s="14"/>
      <c r="G2683" s="14"/>
      <c r="H2683" s="9" t="str">
        <f aca="false">IF($A2683="","",IF(COUNTIF($A$2:$A$3001,$A2683)&gt;1,"DUPLICATE",""))</f>
        <v/>
      </c>
    </row>
    <row r="2684" customFormat="false" ht="15" hidden="false" customHeight="false" outlineLevel="0" collapsed="false">
      <c r="A2684" s="14"/>
      <c r="B2684" s="14"/>
      <c r="C2684" s="15"/>
      <c r="D2684" s="14"/>
      <c r="E2684" s="14"/>
      <c r="F2684" s="14"/>
      <c r="G2684" s="14"/>
      <c r="H2684" s="9" t="str">
        <f aca="false">IF($A2684="","",IF(COUNTIF($A$2:$A$3001,$A2684)&gt;1,"DUPLICATE",""))</f>
        <v/>
      </c>
    </row>
    <row r="2685" customFormat="false" ht="15" hidden="false" customHeight="false" outlineLevel="0" collapsed="false">
      <c r="A2685" s="14"/>
      <c r="B2685" s="14"/>
      <c r="C2685" s="15"/>
      <c r="D2685" s="14"/>
      <c r="E2685" s="14"/>
      <c r="F2685" s="14"/>
      <c r="G2685" s="14"/>
      <c r="H2685" s="9" t="str">
        <f aca="false">IF($A2685="","",IF(COUNTIF($A$2:$A$3001,$A2685)&gt;1,"DUPLICATE",""))</f>
        <v/>
      </c>
    </row>
    <row r="2686" customFormat="false" ht="15" hidden="false" customHeight="false" outlineLevel="0" collapsed="false">
      <c r="A2686" s="14"/>
      <c r="B2686" s="14"/>
      <c r="C2686" s="15"/>
      <c r="D2686" s="14"/>
      <c r="E2686" s="14"/>
      <c r="F2686" s="14"/>
      <c r="G2686" s="14"/>
      <c r="H2686" s="9" t="str">
        <f aca="false">IF($A2686="","",IF(COUNTIF($A$2:$A$3001,$A2686)&gt;1,"DUPLICATE",""))</f>
        <v/>
      </c>
    </row>
    <row r="2687" customFormat="false" ht="15" hidden="false" customHeight="false" outlineLevel="0" collapsed="false">
      <c r="A2687" s="14"/>
      <c r="B2687" s="14"/>
      <c r="C2687" s="15"/>
      <c r="D2687" s="14"/>
      <c r="E2687" s="14"/>
      <c r="F2687" s="14"/>
      <c r="G2687" s="14"/>
      <c r="H2687" s="9" t="str">
        <f aca="false">IF($A2687="","",IF(COUNTIF($A$2:$A$3001,$A2687)&gt;1,"DUPLICATE",""))</f>
        <v/>
      </c>
    </row>
    <row r="2688" customFormat="false" ht="15" hidden="false" customHeight="false" outlineLevel="0" collapsed="false">
      <c r="A2688" s="14"/>
      <c r="B2688" s="14"/>
      <c r="C2688" s="15"/>
      <c r="D2688" s="14"/>
      <c r="E2688" s="14"/>
      <c r="F2688" s="14"/>
      <c r="G2688" s="14"/>
      <c r="H2688" s="9" t="str">
        <f aca="false">IF($A2688="","",IF(COUNTIF($A$2:$A$3001,$A2688)&gt;1,"DUPLICATE",""))</f>
        <v/>
      </c>
    </row>
    <row r="2689" customFormat="false" ht="15" hidden="false" customHeight="false" outlineLevel="0" collapsed="false">
      <c r="A2689" s="14"/>
      <c r="B2689" s="14"/>
      <c r="C2689" s="15"/>
      <c r="D2689" s="14"/>
      <c r="E2689" s="14"/>
      <c r="F2689" s="14"/>
      <c r="G2689" s="14"/>
      <c r="H2689" s="9" t="str">
        <f aca="false">IF($A2689="","",IF(COUNTIF($A$2:$A$3001,$A2689)&gt;1,"DUPLICATE",""))</f>
        <v/>
      </c>
    </row>
    <row r="2690" customFormat="false" ht="15" hidden="false" customHeight="false" outlineLevel="0" collapsed="false">
      <c r="A2690" s="14"/>
      <c r="B2690" s="14"/>
      <c r="C2690" s="15"/>
      <c r="D2690" s="14"/>
      <c r="E2690" s="14"/>
      <c r="F2690" s="14"/>
      <c r="G2690" s="14"/>
      <c r="H2690" s="9" t="str">
        <f aca="false">IF($A2690="","",IF(COUNTIF($A$2:$A$3001,$A2690)&gt;1,"DUPLICATE",""))</f>
        <v/>
      </c>
    </row>
    <row r="2691" customFormat="false" ht="15" hidden="false" customHeight="false" outlineLevel="0" collapsed="false">
      <c r="A2691" s="14"/>
      <c r="B2691" s="14"/>
      <c r="C2691" s="15"/>
      <c r="D2691" s="14"/>
      <c r="E2691" s="14"/>
      <c r="F2691" s="14"/>
      <c r="G2691" s="14"/>
      <c r="H2691" s="9" t="str">
        <f aca="false">IF($A2691="","",IF(COUNTIF($A$2:$A$3001,$A2691)&gt;1,"DUPLICATE",""))</f>
        <v/>
      </c>
    </row>
    <row r="2692" customFormat="false" ht="15" hidden="false" customHeight="false" outlineLevel="0" collapsed="false">
      <c r="A2692" s="14"/>
      <c r="B2692" s="14"/>
      <c r="C2692" s="15"/>
      <c r="D2692" s="14"/>
      <c r="E2692" s="14"/>
      <c r="F2692" s="14"/>
      <c r="G2692" s="14"/>
      <c r="H2692" s="9" t="str">
        <f aca="false">IF($A2692="","",IF(COUNTIF($A$2:$A$3001,$A2692)&gt;1,"DUPLICATE",""))</f>
        <v/>
      </c>
    </row>
    <row r="2693" customFormat="false" ht="15" hidden="false" customHeight="false" outlineLevel="0" collapsed="false">
      <c r="A2693" s="14"/>
      <c r="B2693" s="14"/>
      <c r="C2693" s="15"/>
      <c r="D2693" s="14"/>
      <c r="E2693" s="14"/>
      <c r="F2693" s="14"/>
      <c r="G2693" s="14"/>
      <c r="H2693" s="9" t="str">
        <f aca="false">IF($A2693="","",IF(COUNTIF($A$2:$A$3001,$A2693)&gt;1,"DUPLICATE",""))</f>
        <v/>
      </c>
    </row>
    <row r="2694" customFormat="false" ht="15" hidden="false" customHeight="false" outlineLevel="0" collapsed="false">
      <c r="A2694" s="14"/>
      <c r="B2694" s="14"/>
      <c r="C2694" s="15"/>
      <c r="D2694" s="14"/>
      <c r="E2694" s="14"/>
      <c r="F2694" s="14"/>
      <c r="G2694" s="14"/>
      <c r="H2694" s="9" t="str">
        <f aca="false">IF($A2694="","",IF(COUNTIF($A$2:$A$3001,$A2694)&gt;1,"DUPLICATE",""))</f>
        <v/>
      </c>
    </row>
    <row r="2695" customFormat="false" ht="15" hidden="false" customHeight="false" outlineLevel="0" collapsed="false">
      <c r="A2695" s="14"/>
      <c r="B2695" s="14"/>
      <c r="C2695" s="15"/>
      <c r="D2695" s="14"/>
      <c r="E2695" s="14"/>
      <c r="F2695" s="14"/>
      <c r="G2695" s="14"/>
      <c r="H2695" s="9" t="str">
        <f aca="false">IF($A2695="","",IF(COUNTIF($A$2:$A$3001,$A2695)&gt;1,"DUPLICATE",""))</f>
        <v/>
      </c>
    </row>
    <row r="2696" customFormat="false" ht="15" hidden="false" customHeight="false" outlineLevel="0" collapsed="false">
      <c r="A2696" s="14"/>
      <c r="B2696" s="14"/>
      <c r="C2696" s="15"/>
      <c r="D2696" s="14"/>
      <c r="E2696" s="14"/>
      <c r="F2696" s="14"/>
      <c r="G2696" s="14"/>
      <c r="H2696" s="9" t="str">
        <f aca="false">IF($A2696="","",IF(COUNTIF($A$2:$A$3001,$A2696)&gt;1,"DUPLICATE",""))</f>
        <v/>
      </c>
    </row>
    <row r="2697" customFormat="false" ht="15" hidden="false" customHeight="false" outlineLevel="0" collapsed="false">
      <c r="A2697" s="14"/>
      <c r="B2697" s="14"/>
      <c r="C2697" s="15"/>
      <c r="D2697" s="14"/>
      <c r="E2697" s="14"/>
      <c r="F2697" s="14"/>
      <c r="G2697" s="14"/>
      <c r="H2697" s="9" t="str">
        <f aca="false">IF($A2697="","",IF(COUNTIF($A$2:$A$3001,$A2697)&gt;1,"DUPLICATE",""))</f>
        <v/>
      </c>
    </row>
    <row r="2698" customFormat="false" ht="15" hidden="false" customHeight="false" outlineLevel="0" collapsed="false">
      <c r="A2698" s="14"/>
      <c r="B2698" s="14"/>
      <c r="C2698" s="15"/>
      <c r="D2698" s="14"/>
      <c r="E2698" s="14"/>
      <c r="F2698" s="14"/>
      <c r="G2698" s="14"/>
      <c r="H2698" s="9" t="str">
        <f aca="false">IF($A2698="","",IF(COUNTIF($A$2:$A$3001,$A2698)&gt;1,"DUPLICATE",""))</f>
        <v/>
      </c>
    </row>
    <row r="2699" customFormat="false" ht="15" hidden="false" customHeight="false" outlineLevel="0" collapsed="false">
      <c r="A2699" s="14"/>
      <c r="B2699" s="14"/>
      <c r="C2699" s="15"/>
      <c r="D2699" s="14"/>
      <c r="E2699" s="14"/>
      <c r="F2699" s="14"/>
      <c r="G2699" s="14"/>
      <c r="H2699" s="9" t="str">
        <f aca="false">IF($A2699="","",IF(COUNTIF($A$2:$A$3001,$A2699)&gt;1,"DUPLICATE",""))</f>
        <v/>
      </c>
    </row>
    <row r="2700" customFormat="false" ht="15" hidden="false" customHeight="false" outlineLevel="0" collapsed="false">
      <c r="A2700" s="14"/>
      <c r="B2700" s="14"/>
      <c r="C2700" s="15"/>
      <c r="D2700" s="14"/>
      <c r="E2700" s="14"/>
      <c r="F2700" s="14"/>
      <c r="G2700" s="14"/>
      <c r="H2700" s="9" t="str">
        <f aca="false">IF($A2700="","",IF(COUNTIF($A$2:$A$3001,$A2700)&gt;1,"DUPLICATE",""))</f>
        <v/>
      </c>
    </row>
    <row r="2701" customFormat="false" ht="15" hidden="false" customHeight="false" outlineLevel="0" collapsed="false">
      <c r="A2701" s="14"/>
      <c r="B2701" s="14"/>
      <c r="C2701" s="15"/>
      <c r="D2701" s="14"/>
      <c r="E2701" s="14"/>
      <c r="F2701" s="14"/>
      <c r="G2701" s="14"/>
      <c r="H2701" s="9" t="str">
        <f aca="false">IF($A2701="","",IF(COUNTIF($A$2:$A$3001,$A2701)&gt;1,"DUPLICATE",""))</f>
        <v/>
      </c>
    </row>
    <row r="2702" customFormat="false" ht="15" hidden="false" customHeight="false" outlineLevel="0" collapsed="false">
      <c r="A2702" s="14"/>
      <c r="B2702" s="14"/>
      <c r="C2702" s="15"/>
      <c r="D2702" s="14"/>
      <c r="E2702" s="14"/>
      <c r="F2702" s="14"/>
      <c r="G2702" s="14"/>
      <c r="H2702" s="9" t="str">
        <f aca="false">IF($A2702="","",IF(COUNTIF($A$2:$A$3001,$A2702)&gt;1,"DUPLICATE",""))</f>
        <v/>
      </c>
    </row>
    <row r="2703" customFormat="false" ht="15" hidden="false" customHeight="false" outlineLevel="0" collapsed="false">
      <c r="A2703" s="14"/>
      <c r="B2703" s="14"/>
      <c r="C2703" s="15"/>
      <c r="D2703" s="14"/>
      <c r="E2703" s="14"/>
      <c r="F2703" s="14"/>
      <c r="G2703" s="14"/>
      <c r="H2703" s="9" t="str">
        <f aca="false">IF($A2703="","",IF(COUNTIF($A$2:$A$3001,$A2703)&gt;1,"DUPLICATE",""))</f>
        <v/>
      </c>
    </row>
    <row r="2704" customFormat="false" ht="15" hidden="false" customHeight="false" outlineLevel="0" collapsed="false">
      <c r="A2704" s="14"/>
      <c r="B2704" s="14"/>
      <c r="C2704" s="15"/>
      <c r="D2704" s="14"/>
      <c r="E2704" s="14"/>
      <c r="F2704" s="14"/>
      <c r="G2704" s="14"/>
      <c r="H2704" s="9" t="str">
        <f aca="false">IF($A2704="","",IF(COUNTIF($A$2:$A$3001,$A2704)&gt;1,"DUPLICATE",""))</f>
        <v/>
      </c>
    </row>
    <row r="2705" customFormat="false" ht="15" hidden="false" customHeight="false" outlineLevel="0" collapsed="false">
      <c r="A2705" s="14"/>
      <c r="B2705" s="14"/>
      <c r="C2705" s="15"/>
      <c r="D2705" s="14"/>
      <c r="E2705" s="14"/>
      <c r="F2705" s="14"/>
      <c r="G2705" s="14"/>
      <c r="H2705" s="9" t="str">
        <f aca="false">IF($A2705="","",IF(COUNTIF($A$2:$A$3001,$A2705)&gt;1,"DUPLICATE",""))</f>
        <v/>
      </c>
    </row>
    <row r="2706" customFormat="false" ht="15" hidden="false" customHeight="false" outlineLevel="0" collapsed="false">
      <c r="A2706" s="14"/>
      <c r="B2706" s="14"/>
      <c r="C2706" s="15"/>
      <c r="D2706" s="14"/>
      <c r="E2706" s="14"/>
      <c r="F2706" s="14"/>
      <c r="G2706" s="14"/>
      <c r="H2706" s="9" t="str">
        <f aca="false">IF($A2706="","",IF(COUNTIF($A$2:$A$3001,$A2706)&gt;1,"DUPLICATE",""))</f>
        <v/>
      </c>
    </row>
    <row r="2707" customFormat="false" ht="15" hidden="false" customHeight="false" outlineLevel="0" collapsed="false">
      <c r="A2707" s="14"/>
      <c r="B2707" s="14"/>
      <c r="C2707" s="15"/>
      <c r="D2707" s="14"/>
      <c r="E2707" s="14"/>
      <c r="F2707" s="14"/>
      <c r="G2707" s="14"/>
      <c r="H2707" s="9" t="str">
        <f aca="false">IF($A2707="","",IF(COUNTIF($A$2:$A$3001,$A2707)&gt;1,"DUPLICATE",""))</f>
        <v/>
      </c>
    </row>
    <row r="2708" customFormat="false" ht="15" hidden="false" customHeight="false" outlineLevel="0" collapsed="false">
      <c r="A2708" s="14"/>
      <c r="B2708" s="14"/>
      <c r="C2708" s="15"/>
      <c r="D2708" s="14"/>
      <c r="E2708" s="14"/>
      <c r="F2708" s="14"/>
      <c r="G2708" s="14"/>
      <c r="H2708" s="9" t="str">
        <f aca="false">IF($A2708="","",IF(COUNTIF($A$2:$A$3001,$A2708)&gt;1,"DUPLICATE",""))</f>
        <v/>
      </c>
    </row>
    <row r="2709" customFormat="false" ht="15" hidden="false" customHeight="false" outlineLevel="0" collapsed="false">
      <c r="A2709" s="14"/>
      <c r="B2709" s="14"/>
      <c r="C2709" s="15"/>
      <c r="D2709" s="14"/>
      <c r="E2709" s="14"/>
      <c r="F2709" s="14"/>
      <c r="G2709" s="14"/>
      <c r="H2709" s="9" t="str">
        <f aca="false">IF($A2709="","",IF(COUNTIF($A$2:$A$3001,$A2709)&gt;1,"DUPLICATE",""))</f>
        <v/>
      </c>
    </row>
    <row r="2710" customFormat="false" ht="15" hidden="false" customHeight="false" outlineLevel="0" collapsed="false">
      <c r="A2710" s="14"/>
      <c r="B2710" s="14"/>
      <c r="C2710" s="15"/>
      <c r="D2710" s="14"/>
      <c r="E2710" s="14"/>
      <c r="F2710" s="14"/>
      <c r="G2710" s="14"/>
      <c r="H2710" s="9" t="str">
        <f aca="false">IF($A2710="","",IF(COUNTIF($A$2:$A$3001,$A2710)&gt;1,"DUPLICATE",""))</f>
        <v/>
      </c>
    </row>
    <row r="2711" customFormat="false" ht="15" hidden="false" customHeight="false" outlineLevel="0" collapsed="false">
      <c r="A2711" s="14"/>
      <c r="B2711" s="14"/>
      <c r="C2711" s="15"/>
      <c r="D2711" s="14"/>
      <c r="E2711" s="14"/>
      <c r="F2711" s="14"/>
      <c r="G2711" s="14"/>
      <c r="H2711" s="9" t="str">
        <f aca="false">IF($A2711="","",IF(COUNTIF($A$2:$A$3001,$A2711)&gt;1,"DUPLICATE",""))</f>
        <v/>
      </c>
    </row>
    <row r="2712" customFormat="false" ht="15" hidden="false" customHeight="false" outlineLevel="0" collapsed="false">
      <c r="A2712" s="14"/>
      <c r="B2712" s="14"/>
      <c r="C2712" s="15"/>
      <c r="D2712" s="14"/>
      <c r="E2712" s="14"/>
      <c r="F2712" s="14"/>
      <c r="G2712" s="14"/>
      <c r="H2712" s="9" t="str">
        <f aca="false">IF($A2712="","",IF(COUNTIF($A$2:$A$3001,$A2712)&gt;1,"DUPLICATE",""))</f>
        <v/>
      </c>
    </row>
    <row r="2713" customFormat="false" ht="15" hidden="false" customHeight="false" outlineLevel="0" collapsed="false">
      <c r="A2713" s="14"/>
      <c r="B2713" s="14"/>
      <c r="C2713" s="15"/>
      <c r="D2713" s="14"/>
      <c r="E2713" s="14"/>
      <c r="F2713" s="14"/>
      <c r="G2713" s="14"/>
      <c r="H2713" s="9" t="str">
        <f aca="false">IF($A2713="","",IF(COUNTIF($A$2:$A$3001,$A2713)&gt;1,"DUPLICATE",""))</f>
        <v/>
      </c>
    </row>
    <row r="2714" customFormat="false" ht="15" hidden="false" customHeight="false" outlineLevel="0" collapsed="false">
      <c r="A2714" s="14"/>
      <c r="B2714" s="14"/>
      <c r="C2714" s="15"/>
      <c r="D2714" s="14"/>
      <c r="E2714" s="14"/>
      <c r="F2714" s="14"/>
      <c r="G2714" s="14"/>
      <c r="H2714" s="9" t="str">
        <f aca="false">IF($A2714="","",IF(COUNTIF($A$2:$A$3001,$A2714)&gt;1,"DUPLICATE",""))</f>
        <v/>
      </c>
    </row>
    <row r="2715" customFormat="false" ht="15" hidden="false" customHeight="false" outlineLevel="0" collapsed="false">
      <c r="A2715" s="14"/>
      <c r="B2715" s="14"/>
      <c r="C2715" s="15"/>
      <c r="D2715" s="14"/>
      <c r="E2715" s="14"/>
      <c r="F2715" s="14"/>
      <c r="G2715" s="14"/>
      <c r="H2715" s="9" t="str">
        <f aca="false">IF($A2715="","",IF(COUNTIF($A$2:$A$3001,$A2715)&gt;1,"DUPLICATE",""))</f>
        <v/>
      </c>
    </row>
    <row r="2716" customFormat="false" ht="15" hidden="false" customHeight="false" outlineLevel="0" collapsed="false">
      <c r="A2716" s="14"/>
      <c r="B2716" s="14"/>
      <c r="C2716" s="15"/>
      <c r="D2716" s="14"/>
      <c r="E2716" s="14"/>
      <c r="F2716" s="14"/>
      <c r="G2716" s="14"/>
      <c r="H2716" s="9" t="str">
        <f aca="false">IF($A2716="","",IF(COUNTIF($A$2:$A$3001,$A2716)&gt;1,"DUPLICATE",""))</f>
        <v/>
      </c>
    </row>
    <row r="2717" customFormat="false" ht="15" hidden="false" customHeight="false" outlineLevel="0" collapsed="false">
      <c r="A2717" s="14"/>
      <c r="B2717" s="14"/>
      <c r="C2717" s="15"/>
      <c r="D2717" s="14"/>
      <c r="E2717" s="14"/>
      <c r="F2717" s="14"/>
      <c r="G2717" s="14"/>
      <c r="H2717" s="9" t="str">
        <f aca="false">IF($A2717="","",IF(COUNTIF($A$2:$A$3001,$A2717)&gt;1,"DUPLICATE",""))</f>
        <v/>
      </c>
    </row>
    <row r="2718" customFormat="false" ht="15" hidden="false" customHeight="false" outlineLevel="0" collapsed="false">
      <c r="A2718" s="14"/>
      <c r="B2718" s="14"/>
      <c r="C2718" s="15"/>
      <c r="D2718" s="14"/>
      <c r="E2718" s="14"/>
      <c r="F2718" s="14"/>
      <c r="G2718" s="14"/>
      <c r="H2718" s="9" t="str">
        <f aca="false">IF($A2718="","",IF(COUNTIF($A$2:$A$3001,$A2718)&gt;1,"DUPLICATE",""))</f>
        <v/>
      </c>
    </row>
    <row r="2719" customFormat="false" ht="15" hidden="false" customHeight="false" outlineLevel="0" collapsed="false">
      <c r="A2719" s="14"/>
      <c r="B2719" s="14"/>
      <c r="C2719" s="15"/>
      <c r="D2719" s="14"/>
      <c r="E2719" s="14"/>
      <c r="F2719" s="14"/>
      <c r="G2719" s="14"/>
      <c r="H2719" s="9" t="str">
        <f aca="false">IF($A2719="","",IF(COUNTIF($A$2:$A$3001,$A2719)&gt;1,"DUPLICATE",""))</f>
        <v/>
      </c>
    </row>
    <row r="2720" customFormat="false" ht="15" hidden="false" customHeight="false" outlineLevel="0" collapsed="false">
      <c r="A2720" s="14"/>
      <c r="B2720" s="14"/>
      <c r="C2720" s="15"/>
      <c r="D2720" s="14"/>
      <c r="E2720" s="14"/>
      <c r="F2720" s="14"/>
      <c r="G2720" s="14"/>
      <c r="H2720" s="9" t="str">
        <f aca="false">IF($A2720="","",IF(COUNTIF($A$2:$A$3001,$A2720)&gt;1,"DUPLICATE",""))</f>
        <v/>
      </c>
    </row>
    <row r="2721" customFormat="false" ht="15" hidden="false" customHeight="false" outlineLevel="0" collapsed="false">
      <c r="A2721" s="14"/>
      <c r="B2721" s="14"/>
      <c r="C2721" s="15"/>
      <c r="D2721" s="14"/>
      <c r="E2721" s="14"/>
      <c r="F2721" s="14"/>
      <c r="G2721" s="14"/>
      <c r="H2721" s="9" t="str">
        <f aca="false">IF($A2721="","",IF(COUNTIF($A$2:$A$3001,$A2721)&gt;1,"DUPLICATE",""))</f>
        <v/>
      </c>
    </row>
    <row r="2722" customFormat="false" ht="15" hidden="false" customHeight="false" outlineLevel="0" collapsed="false">
      <c r="A2722" s="14"/>
      <c r="B2722" s="14"/>
      <c r="C2722" s="15"/>
      <c r="D2722" s="14"/>
      <c r="E2722" s="14"/>
      <c r="F2722" s="14"/>
      <c r="G2722" s="14"/>
      <c r="H2722" s="9" t="str">
        <f aca="false">IF($A2722="","",IF(COUNTIF($A$2:$A$3001,$A2722)&gt;1,"DUPLICATE",""))</f>
        <v/>
      </c>
    </row>
    <row r="2723" customFormat="false" ht="15" hidden="false" customHeight="false" outlineLevel="0" collapsed="false">
      <c r="A2723" s="14"/>
      <c r="B2723" s="14"/>
      <c r="C2723" s="15"/>
      <c r="D2723" s="14"/>
      <c r="E2723" s="14"/>
      <c r="F2723" s="14"/>
      <c r="G2723" s="14"/>
      <c r="H2723" s="9" t="str">
        <f aca="false">IF($A2723="","",IF(COUNTIF($A$2:$A$3001,$A2723)&gt;1,"DUPLICATE",""))</f>
        <v/>
      </c>
    </row>
    <row r="2724" customFormat="false" ht="15" hidden="false" customHeight="false" outlineLevel="0" collapsed="false">
      <c r="A2724" s="14"/>
      <c r="B2724" s="14"/>
      <c r="C2724" s="15"/>
      <c r="D2724" s="14"/>
      <c r="E2724" s="14"/>
      <c r="F2724" s="14"/>
      <c r="G2724" s="14"/>
      <c r="H2724" s="9" t="str">
        <f aca="false">IF($A2724="","",IF(COUNTIF($A$2:$A$3001,$A2724)&gt;1,"DUPLICATE",""))</f>
        <v/>
      </c>
    </row>
    <row r="2725" customFormat="false" ht="15" hidden="false" customHeight="false" outlineLevel="0" collapsed="false">
      <c r="A2725" s="14"/>
      <c r="B2725" s="14"/>
      <c r="C2725" s="15"/>
      <c r="D2725" s="14"/>
      <c r="E2725" s="14"/>
      <c r="F2725" s="14"/>
      <c r="G2725" s="14"/>
      <c r="H2725" s="9" t="str">
        <f aca="false">IF($A2725="","",IF(COUNTIF($A$2:$A$3001,$A2725)&gt;1,"DUPLICATE",""))</f>
        <v/>
      </c>
    </row>
    <row r="2726" customFormat="false" ht="15" hidden="false" customHeight="false" outlineLevel="0" collapsed="false">
      <c r="A2726" s="14"/>
      <c r="B2726" s="14"/>
      <c r="C2726" s="15"/>
      <c r="D2726" s="14"/>
      <c r="E2726" s="14"/>
      <c r="F2726" s="14"/>
      <c r="G2726" s="14"/>
      <c r="H2726" s="9" t="str">
        <f aca="false">IF($A2726="","",IF(COUNTIF($A$2:$A$3001,$A2726)&gt;1,"DUPLICATE",""))</f>
        <v/>
      </c>
    </row>
    <row r="2727" customFormat="false" ht="15" hidden="false" customHeight="false" outlineLevel="0" collapsed="false">
      <c r="A2727" s="14"/>
      <c r="B2727" s="14"/>
      <c r="C2727" s="15"/>
      <c r="D2727" s="14"/>
      <c r="E2727" s="14"/>
      <c r="F2727" s="14"/>
      <c r="G2727" s="14"/>
      <c r="H2727" s="9" t="str">
        <f aca="false">IF($A2727="","",IF(COUNTIF($A$2:$A$3001,$A2727)&gt;1,"DUPLICATE",""))</f>
        <v/>
      </c>
    </row>
    <row r="2728" customFormat="false" ht="15" hidden="false" customHeight="false" outlineLevel="0" collapsed="false">
      <c r="A2728" s="14"/>
      <c r="B2728" s="14"/>
      <c r="C2728" s="15"/>
      <c r="D2728" s="14"/>
      <c r="E2728" s="14"/>
      <c r="F2728" s="14"/>
      <c r="G2728" s="14"/>
      <c r="H2728" s="9" t="str">
        <f aca="false">IF($A2728="","",IF(COUNTIF($A$2:$A$3001,$A2728)&gt;1,"DUPLICATE",""))</f>
        <v/>
      </c>
    </row>
    <row r="2729" customFormat="false" ht="15" hidden="false" customHeight="false" outlineLevel="0" collapsed="false">
      <c r="A2729" s="14"/>
      <c r="B2729" s="14"/>
      <c r="C2729" s="15"/>
      <c r="D2729" s="14"/>
      <c r="E2729" s="14"/>
      <c r="F2729" s="14"/>
      <c r="G2729" s="14"/>
      <c r="H2729" s="9" t="str">
        <f aca="false">IF($A2729="","",IF(COUNTIF($A$2:$A$3001,$A2729)&gt;1,"DUPLICATE",""))</f>
        <v/>
      </c>
    </row>
    <row r="2730" customFormat="false" ht="15" hidden="false" customHeight="false" outlineLevel="0" collapsed="false">
      <c r="A2730" s="14"/>
      <c r="B2730" s="14"/>
      <c r="C2730" s="15"/>
      <c r="D2730" s="14"/>
      <c r="E2730" s="14"/>
      <c r="F2730" s="14"/>
      <c r="G2730" s="14"/>
      <c r="H2730" s="9" t="str">
        <f aca="false">IF($A2730="","",IF(COUNTIF($A$2:$A$3001,$A2730)&gt;1,"DUPLICATE",""))</f>
        <v/>
      </c>
    </row>
    <row r="2731" customFormat="false" ht="15" hidden="false" customHeight="false" outlineLevel="0" collapsed="false">
      <c r="A2731" s="14"/>
      <c r="B2731" s="14"/>
      <c r="C2731" s="15"/>
      <c r="D2731" s="14"/>
      <c r="E2731" s="14"/>
      <c r="F2731" s="14"/>
      <c r="G2731" s="14"/>
      <c r="H2731" s="9" t="str">
        <f aca="false">IF($A2731="","",IF(COUNTIF($A$2:$A$3001,$A2731)&gt;1,"DUPLICATE",""))</f>
        <v/>
      </c>
    </row>
    <row r="2732" customFormat="false" ht="15" hidden="false" customHeight="false" outlineLevel="0" collapsed="false">
      <c r="A2732" s="14"/>
      <c r="B2732" s="14"/>
      <c r="C2732" s="15"/>
      <c r="D2732" s="14"/>
      <c r="E2732" s="14"/>
      <c r="F2732" s="14"/>
      <c r="G2732" s="14"/>
      <c r="H2732" s="9" t="str">
        <f aca="false">IF($A2732="","",IF(COUNTIF($A$2:$A$3001,$A2732)&gt;1,"DUPLICATE",""))</f>
        <v/>
      </c>
    </row>
    <row r="2733" customFormat="false" ht="15" hidden="false" customHeight="false" outlineLevel="0" collapsed="false">
      <c r="A2733" s="14"/>
      <c r="B2733" s="14"/>
      <c r="C2733" s="15"/>
      <c r="D2733" s="14"/>
      <c r="E2733" s="14"/>
      <c r="F2733" s="14"/>
      <c r="G2733" s="14"/>
      <c r="H2733" s="9" t="str">
        <f aca="false">IF($A2733="","",IF(COUNTIF($A$2:$A$3001,$A2733)&gt;1,"DUPLICATE",""))</f>
        <v/>
      </c>
    </row>
    <row r="2734" customFormat="false" ht="15" hidden="false" customHeight="false" outlineLevel="0" collapsed="false">
      <c r="A2734" s="14"/>
      <c r="B2734" s="14"/>
      <c r="C2734" s="15"/>
      <c r="D2734" s="14"/>
      <c r="E2734" s="14"/>
      <c r="F2734" s="14"/>
      <c r="G2734" s="14"/>
      <c r="H2734" s="9" t="str">
        <f aca="false">IF($A2734="","",IF(COUNTIF($A$2:$A$3001,$A2734)&gt;1,"DUPLICATE",""))</f>
        <v/>
      </c>
    </row>
    <row r="2735" customFormat="false" ht="15" hidden="false" customHeight="false" outlineLevel="0" collapsed="false">
      <c r="A2735" s="14"/>
      <c r="B2735" s="14"/>
      <c r="C2735" s="15"/>
      <c r="D2735" s="14"/>
      <c r="E2735" s="14"/>
      <c r="F2735" s="14"/>
      <c r="G2735" s="14"/>
      <c r="H2735" s="9" t="str">
        <f aca="false">IF($A2735="","",IF(COUNTIF($A$2:$A$3001,$A2735)&gt;1,"DUPLICATE",""))</f>
        <v/>
      </c>
    </row>
    <row r="2736" customFormat="false" ht="15" hidden="false" customHeight="false" outlineLevel="0" collapsed="false">
      <c r="A2736" s="14"/>
      <c r="B2736" s="14"/>
      <c r="C2736" s="15"/>
      <c r="D2736" s="14"/>
      <c r="E2736" s="14"/>
      <c r="F2736" s="14"/>
      <c r="G2736" s="14"/>
      <c r="H2736" s="9" t="str">
        <f aca="false">IF($A2736="","",IF(COUNTIF($A$2:$A$3001,$A2736)&gt;1,"DUPLICATE",""))</f>
        <v/>
      </c>
    </row>
    <row r="2737" customFormat="false" ht="15" hidden="false" customHeight="false" outlineLevel="0" collapsed="false">
      <c r="A2737" s="14"/>
      <c r="B2737" s="14"/>
      <c r="C2737" s="15"/>
      <c r="D2737" s="14"/>
      <c r="E2737" s="14"/>
      <c r="F2737" s="14"/>
      <c r="G2737" s="14"/>
      <c r="H2737" s="9" t="str">
        <f aca="false">IF($A2737="","",IF(COUNTIF($A$2:$A$3001,$A2737)&gt;1,"DUPLICATE",""))</f>
        <v/>
      </c>
    </row>
    <row r="2738" customFormat="false" ht="15" hidden="false" customHeight="false" outlineLevel="0" collapsed="false">
      <c r="A2738" s="14"/>
      <c r="B2738" s="14"/>
      <c r="C2738" s="15"/>
      <c r="D2738" s="14"/>
      <c r="E2738" s="14"/>
      <c r="F2738" s="14"/>
      <c r="G2738" s="14"/>
      <c r="H2738" s="9" t="str">
        <f aca="false">IF($A2738="","",IF(COUNTIF($A$2:$A$3001,$A2738)&gt;1,"DUPLICATE",""))</f>
        <v/>
      </c>
    </row>
    <row r="2739" customFormat="false" ht="15" hidden="false" customHeight="false" outlineLevel="0" collapsed="false">
      <c r="A2739" s="14"/>
      <c r="B2739" s="14"/>
      <c r="C2739" s="15"/>
      <c r="D2739" s="14"/>
      <c r="E2739" s="14"/>
      <c r="F2739" s="14"/>
      <c r="G2739" s="14"/>
      <c r="H2739" s="9" t="str">
        <f aca="false">IF($A2739="","",IF(COUNTIF($A$2:$A$3001,$A2739)&gt;1,"DUPLICATE",""))</f>
        <v/>
      </c>
    </row>
    <row r="2740" customFormat="false" ht="15" hidden="false" customHeight="false" outlineLevel="0" collapsed="false">
      <c r="A2740" s="14"/>
      <c r="B2740" s="14"/>
      <c r="C2740" s="15"/>
      <c r="D2740" s="14"/>
      <c r="E2740" s="14"/>
      <c r="F2740" s="14"/>
      <c r="G2740" s="14"/>
      <c r="H2740" s="9" t="str">
        <f aca="false">IF($A2740="","",IF(COUNTIF($A$2:$A$3001,$A2740)&gt;1,"DUPLICATE",""))</f>
        <v/>
      </c>
    </row>
    <row r="2741" customFormat="false" ht="15" hidden="false" customHeight="false" outlineLevel="0" collapsed="false">
      <c r="A2741" s="14"/>
      <c r="B2741" s="14"/>
      <c r="C2741" s="15"/>
      <c r="D2741" s="14"/>
      <c r="E2741" s="14"/>
      <c r="F2741" s="14"/>
      <c r="G2741" s="14"/>
      <c r="H2741" s="9" t="str">
        <f aca="false">IF($A2741="","",IF(COUNTIF($A$2:$A$3001,$A2741)&gt;1,"DUPLICATE",""))</f>
        <v/>
      </c>
    </row>
    <row r="2742" customFormat="false" ht="15" hidden="false" customHeight="false" outlineLevel="0" collapsed="false">
      <c r="A2742" s="14"/>
      <c r="B2742" s="14"/>
      <c r="C2742" s="15"/>
      <c r="D2742" s="14"/>
      <c r="E2742" s="14"/>
      <c r="F2742" s="14"/>
      <c r="G2742" s="14"/>
      <c r="H2742" s="9" t="str">
        <f aca="false">IF($A2742="","",IF(COUNTIF($A$2:$A$3001,$A2742)&gt;1,"DUPLICATE",""))</f>
        <v/>
      </c>
    </row>
    <row r="2743" customFormat="false" ht="15" hidden="false" customHeight="false" outlineLevel="0" collapsed="false">
      <c r="A2743" s="14"/>
      <c r="B2743" s="14"/>
      <c r="C2743" s="15"/>
      <c r="D2743" s="14"/>
      <c r="E2743" s="14"/>
      <c r="F2743" s="14"/>
      <c r="G2743" s="14"/>
      <c r="H2743" s="9" t="str">
        <f aca="false">IF($A2743="","",IF(COUNTIF($A$2:$A$3001,$A2743)&gt;1,"DUPLICATE",""))</f>
        <v/>
      </c>
    </row>
    <row r="2744" customFormat="false" ht="15" hidden="false" customHeight="false" outlineLevel="0" collapsed="false">
      <c r="A2744" s="14"/>
      <c r="B2744" s="14"/>
      <c r="C2744" s="15"/>
      <c r="D2744" s="14"/>
      <c r="E2744" s="14"/>
      <c r="F2744" s="14"/>
      <c r="G2744" s="14"/>
      <c r="H2744" s="9" t="str">
        <f aca="false">IF($A2744="","",IF(COUNTIF($A$2:$A$3001,$A2744)&gt;1,"DUPLICATE",""))</f>
        <v/>
      </c>
    </row>
    <row r="2745" customFormat="false" ht="15" hidden="false" customHeight="false" outlineLevel="0" collapsed="false">
      <c r="A2745" s="14"/>
      <c r="B2745" s="14"/>
      <c r="C2745" s="15"/>
      <c r="D2745" s="14"/>
      <c r="E2745" s="14"/>
      <c r="F2745" s="14"/>
      <c r="G2745" s="14"/>
      <c r="H2745" s="9" t="str">
        <f aca="false">IF($A2745="","",IF(COUNTIF($A$2:$A$3001,$A2745)&gt;1,"DUPLICATE",""))</f>
        <v/>
      </c>
    </row>
    <row r="2746" customFormat="false" ht="15" hidden="false" customHeight="false" outlineLevel="0" collapsed="false">
      <c r="A2746" s="14"/>
      <c r="B2746" s="14"/>
      <c r="C2746" s="15"/>
      <c r="D2746" s="14"/>
      <c r="E2746" s="14"/>
      <c r="F2746" s="14"/>
      <c r="G2746" s="14"/>
      <c r="H2746" s="9" t="str">
        <f aca="false">IF($A2746="","",IF(COUNTIF($A$2:$A$3001,$A2746)&gt;1,"DUPLICATE",""))</f>
        <v/>
      </c>
    </row>
    <row r="2747" customFormat="false" ht="15" hidden="false" customHeight="false" outlineLevel="0" collapsed="false">
      <c r="A2747" s="14"/>
      <c r="B2747" s="14"/>
      <c r="C2747" s="15"/>
      <c r="D2747" s="14"/>
      <c r="E2747" s="14"/>
      <c r="F2747" s="14"/>
      <c r="G2747" s="14"/>
      <c r="H2747" s="9" t="str">
        <f aca="false">IF($A2747="","",IF(COUNTIF($A$2:$A$3001,$A2747)&gt;1,"DUPLICATE",""))</f>
        <v/>
      </c>
    </row>
    <row r="2748" customFormat="false" ht="15" hidden="false" customHeight="false" outlineLevel="0" collapsed="false">
      <c r="A2748" s="14"/>
      <c r="B2748" s="14"/>
      <c r="C2748" s="15"/>
      <c r="D2748" s="14"/>
      <c r="E2748" s="14"/>
      <c r="F2748" s="14"/>
      <c r="G2748" s="14"/>
      <c r="H2748" s="9" t="str">
        <f aca="false">IF($A2748="","",IF(COUNTIF($A$2:$A$3001,$A2748)&gt;1,"DUPLICATE",""))</f>
        <v/>
      </c>
    </row>
    <row r="2749" customFormat="false" ht="15" hidden="false" customHeight="false" outlineLevel="0" collapsed="false">
      <c r="A2749" s="14"/>
      <c r="B2749" s="14"/>
      <c r="C2749" s="15"/>
      <c r="D2749" s="14"/>
      <c r="E2749" s="14"/>
      <c r="F2749" s="14"/>
      <c r="G2749" s="14"/>
      <c r="H2749" s="9" t="str">
        <f aca="false">IF($A2749="","",IF(COUNTIF($A$2:$A$3001,$A2749)&gt;1,"DUPLICATE",""))</f>
        <v/>
      </c>
    </row>
    <row r="2750" customFormat="false" ht="15" hidden="false" customHeight="false" outlineLevel="0" collapsed="false">
      <c r="A2750" s="14"/>
      <c r="B2750" s="14"/>
      <c r="C2750" s="15"/>
      <c r="D2750" s="14"/>
      <c r="E2750" s="14"/>
      <c r="F2750" s="14"/>
      <c r="G2750" s="14"/>
      <c r="H2750" s="9" t="str">
        <f aca="false">IF($A2750="","",IF(COUNTIF($A$2:$A$3001,$A2750)&gt;1,"DUPLICATE",""))</f>
        <v/>
      </c>
    </row>
    <row r="2751" customFormat="false" ht="15" hidden="false" customHeight="false" outlineLevel="0" collapsed="false">
      <c r="A2751" s="14"/>
      <c r="B2751" s="14"/>
      <c r="C2751" s="15"/>
      <c r="D2751" s="14"/>
      <c r="E2751" s="14"/>
      <c r="F2751" s="14"/>
      <c r="G2751" s="14"/>
      <c r="H2751" s="9" t="str">
        <f aca="false">IF($A2751="","",IF(COUNTIF($A$2:$A$3001,$A2751)&gt;1,"DUPLICATE",""))</f>
        <v/>
      </c>
    </row>
    <row r="2752" customFormat="false" ht="15" hidden="false" customHeight="false" outlineLevel="0" collapsed="false">
      <c r="A2752" s="14"/>
      <c r="B2752" s="14"/>
      <c r="C2752" s="15"/>
      <c r="D2752" s="14"/>
      <c r="E2752" s="14"/>
      <c r="F2752" s="14"/>
      <c r="G2752" s="14"/>
      <c r="H2752" s="9" t="str">
        <f aca="false">IF($A2752="","",IF(COUNTIF($A$2:$A$3001,$A2752)&gt;1,"DUPLICATE",""))</f>
        <v/>
      </c>
    </row>
    <row r="2753" customFormat="false" ht="15" hidden="false" customHeight="false" outlineLevel="0" collapsed="false">
      <c r="A2753" s="14"/>
      <c r="B2753" s="14"/>
      <c r="C2753" s="15"/>
      <c r="D2753" s="14"/>
      <c r="E2753" s="14"/>
      <c r="F2753" s="14"/>
      <c r="G2753" s="14"/>
      <c r="H2753" s="9" t="str">
        <f aca="false">IF($A2753="","",IF(COUNTIF($A$2:$A$3001,$A2753)&gt;1,"DUPLICATE",""))</f>
        <v/>
      </c>
    </row>
    <row r="2754" customFormat="false" ht="15" hidden="false" customHeight="false" outlineLevel="0" collapsed="false">
      <c r="A2754" s="14"/>
      <c r="B2754" s="14"/>
      <c r="C2754" s="15"/>
      <c r="D2754" s="14"/>
      <c r="E2754" s="14"/>
      <c r="F2754" s="14"/>
      <c r="G2754" s="14"/>
      <c r="H2754" s="9" t="str">
        <f aca="false">IF($A2754="","",IF(COUNTIF($A$2:$A$3001,$A2754)&gt;1,"DUPLICATE",""))</f>
        <v/>
      </c>
    </row>
    <row r="2755" customFormat="false" ht="15" hidden="false" customHeight="false" outlineLevel="0" collapsed="false">
      <c r="A2755" s="14"/>
      <c r="B2755" s="14"/>
      <c r="C2755" s="15"/>
      <c r="D2755" s="14"/>
      <c r="E2755" s="14"/>
      <c r="F2755" s="14"/>
      <c r="G2755" s="14"/>
      <c r="H2755" s="9" t="str">
        <f aca="false">IF($A2755="","",IF(COUNTIF($A$2:$A$3001,$A2755)&gt;1,"DUPLICATE",""))</f>
        <v/>
      </c>
    </row>
    <row r="2756" customFormat="false" ht="15" hidden="false" customHeight="false" outlineLevel="0" collapsed="false">
      <c r="A2756" s="14"/>
      <c r="B2756" s="14"/>
      <c r="C2756" s="15"/>
      <c r="D2756" s="14"/>
      <c r="E2756" s="14"/>
      <c r="F2756" s="14"/>
      <c r="G2756" s="14"/>
      <c r="H2756" s="9" t="str">
        <f aca="false">IF($A2756="","",IF(COUNTIF($A$2:$A$3001,$A2756)&gt;1,"DUPLICATE",""))</f>
        <v/>
      </c>
    </row>
    <row r="2757" customFormat="false" ht="15" hidden="false" customHeight="false" outlineLevel="0" collapsed="false">
      <c r="A2757" s="14"/>
      <c r="B2757" s="14"/>
      <c r="C2757" s="15"/>
      <c r="D2757" s="14"/>
      <c r="E2757" s="14"/>
      <c r="F2757" s="14"/>
      <c r="G2757" s="14"/>
      <c r="H2757" s="9" t="str">
        <f aca="false">IF($A2757="","",IF(COUNTIF($A$2:$A$3001,$A2757)&gt;1,"DUPLICATE",""))</f>
        <v/>
      </c>
    </row>
    <row r="2758" customFormat="false" ht="15" hidden="false" customHeight="false" outlineLevel="0" collapsed="false">
      <c r="A2758" s="14"/>
      <c r="B2758" s="14"/>
      <c r="C2758" s="15"/>
      <c r="D2758" s="14"/>
      <c r="E2758" s="14"/>
      <c r="F2758" s="14"/>
      <c r="G2758" s="14"/>
      <c r="H2758" s="9" t="str">
        <f aca="false">IF($A2758="","",IF(COUNTIF($A$2:$A$3001,$A2758)&gt;1,"DUPLICATE",""))</f>
        <v/>
      </c>
    </row>
    <row r="2759" customFormat="false" ht="15" hidden="false" customHeight="false" outlineLevel="0" collapsed="false">
      <c r="A2759" s="14"/>
      <c r="B2759" s="14"/>
      <c r="C2759" s="15"/>
      <c r="D2759" s="14"/>
      <c r="E2759" s="14"/>
      <c r="F2759" s="14"/>
      <c r="G2759" s="14"/>
      <c r="H2759" s="9" t="str">
        <f aca="false">IF($A2759="","",IF(COUNTIF($A$2:$A$3001,$A2759)&gt;1,"DUPLICATE",""))</f>
        <v/>
      </c>
    </row>
    <row r="2760" customFormat="false" ht="15" hidden="false" customHeight="false" outlineLevel="0" collapsed="false">
      <c r="A2760" s="14"/>
      <c r="B2760" s="14"/>
      <c r="C2760" s="15"/>
      <c r="D2760" s="14"/>
      <c r="E2760" s="14"/>
      <c r="F2760" s="14"/>
      <c r="G2760" s="14"/>
      <c r="H2760" s="9" t="str">
        <f aca="false">IF($A2760="","",IF(COUNTIF($A$2:$A$3001,$A2760)&gt;1,"DUPLICATE",""))</f>
        <v/>
      </c>
    </row>
    <row r="2761" customFormat="false" ht="15" hidden="false" customHeight="false" outlineLevel="0" collapsed="false">
      <c r="A2761" s="14"/>
      <c r="B2761" s="14"/>
      <c r="C2761" s="15"/>
      <c r="D2761" s="14"/>
      <c r="E2761" s="14"/>
      <c r="F2761" s="14"/>
      <c r="G2761" s="14"/>
      <c r="H2761" s="9" t="str">
        <f aca="false">IF($A2761="","",IF(COUNTIF($A$2:$A$3001,$A2761)&gt;1,"DUPLICATE",""))</f>
        <v/>
      </c>
    </row>
    <row r="2762" customFormat="false" ht="15" hidden="false" customHeight="false" outlineLevel="0" collapsed="false">
      <c r="A2762" s="14"/>
      <c r="B2762" s="14"/>
      <c r="C2762" s="15"/>
      <c r="D2762" s="14"/>
      <c r="E2762" s="14"/>
      <c r="F2762" s="14"/>
      <c r="G2762" s="14"/>
      <c r="H2762" s="9" t="str">
        <f aca="false">IF($A2762="","",IF(COUNTIF($A$2:$A$3001,$A2762)&gt;1,"DUPLICATE",""))</f>
        <v/>
      </c>
    </row>
    <row r="2763" customFormat="false" ht="15" hidden="false" customHeight="false" outlineLevel="0" collapsed="false">
      <c r="A2763" s="14"/>
      <c r="B2763" s="14"/>
      <c r="C2763" s="15"/>
      <c r="D2763" s="14"/>
      <c r="E2763" s="14"/>
      <c r="F2763" s="14"/>
      <c r="G2763" s="14"/>
      <c r="H2763" s="9" t="str">
        <f aca="false">IF($A2763="","",IF(COUNTIF($A$2:$A$3001,$A2763)&gt;1,"DUPLICATE",""))</f>
        <v/>
      </c>
    </row>
    <row r="2764" customFormat="false" ht="15" hidden="false" customHeight="false" outlineLevel="0" collapsed="false">
      <c r="A2764" s="14"/>
      <c r="B2764" s="14"/>
      <c r="C2764" s="15"/>
      <c r="D2764" s="14"/>
      <c r="E2764" s="14"/>
      <c r="F2764" s="14"/>
      <c r="G2764" s="14"/>
      <c r="H2764" s="9" t="str">
        <f aca="false">IF($A2764="","",IF(COUNTIF($A$2:$A$3001,$A2764)&gt;1,"DUPLICATE",""))</f>
        <v/>
      </c>
    </row>
    <row r="2765" customFormat="false" ht="15" hidden="false" customHeight="false" outlineLevel="0" collapsed="false">
      <c r="A2765" s="14"/>
      <c r="B2765" s="14"/>
      <c r="C2765" s="15"/>
      <c r="D2765" s="14"/>
      <c r="E2765" s="14"/>
      <c r="F2765" s="14"/>
      <c r="G2765" s="14"/>
      <c r="H2765" s="9" t="str">
        <f aca="false">IF($A2765="","",IF(COUNTIF($A$2:$A$3001,$A2765)&gt;1,"DUPLICATE",""))</f>
        <v/>
      </c>
    </row>
    <row r="2766" customFormat="false" ht="15" hidden="false" customHeight="false" outlineLevel="0" collapsed="false">
      <c r="A2766" s="14"/>
      <c r="B2766" s="14"/>
      <c r="C2766" s="15"/>
      <c r="D2766" s="14"/>
      <c r="E2766" s="14"/>
      <c r="F2766" s="14"/>
      <c r="G2766" s="14"/>
      <c r="H2766" s="9" t="str">
        <f aca="false">IF($A2766="","",IF(COUNTIF($A$2:$A$3001,$A2766)&gt;1,"DUPLICATE",""))</f>
        <v/>
      </c>
    </row>
    <row r="2767" customFormat="false" ht="15" hidden="false" customHeight="false" outlineLevel="0" collapsed="false">
      <c r="A2767" s="14"/>
      <c r="B2767" s="14"/>
      <c r="C2767" s="15"/>
      <c r="D2767" s="14"/>
      <c r="E2767" s="14"/>
      <c r="F2767" s="14"/>
      <c r="G2767" s="14"/>
      <c r="H2767" s="9" t="str">
        <f aca="false">IF($A2767="","",IF(COUNTIF($A$2:$A$3001,$A2767)&gt;1,"DUPLICATE",""))</f>
        <v/>
      </c>
    </row>
    <row r="2768" customFormat="false" ht="15" hidden="false" customHeight="false" outlineLevel="0" collapsed="false">
      <c r="A2768" s="14"/>
      <c r="B2768" s="14"/>
      <c r="C2768" s="15"/>
      <c r="D2768" s="14"/>
      <c r="E2768" s="14"/>
      <c r="F2768" s="14"/>
      <c r="G2768" s="14"/>
      <c r="H2768" s="9" t="str">
        <f aca="false">IF($A2768="","",IF(COUNTIF($A$2:$A$3001,$A2768)&gt;1,"DUPLICATE",""))</f>
        <v/>
      </c>
    </row>
    <row r="2769" customFormat="false" ht="15" hidden="false" customHeight="false" outlineLevel="0" collapsed="false">
      <c r="A2769" s="14"/>
      <c r="B2769" s="14"/>
      <c r="C2769" s="15"/>
      <c r="D2769" s="14"/>
      <c r="E2769" s="14"/>
      <c r="F2769" s="14"/>
      <c r="G2769" s="14"/>
      <c r="H2769" s="9" t="str">
        <f aca="false">IF($A2769="","",IF(COUNTIF($A$2:$A$3001,$A2769)&gt;1,"DUPLICATE",""))</f>
        <v/>
      </c>
    </row>
    <row r="2770" customFormat="false" ht="15" hidden="false" customHeight="false" outlineLevel="0" collapsed="false">
      <c r="A2770" s="14"/>
      <c r="B2770" s="14"/>
      <c r="C2770" s="15"/>
      <c r="D2770" s="14"/>
      <c r="E2770" s="14"/>
      <c r="F2770" s="14"/>
      <c r="G2770" s="14"/>
      <c r="H2770" s="9" t="str">
        <f aca="false">IF($A2770="","",IF(COUNTIF($A$2:$A$3001,$A2770)&gt;1,"DUPLICATE",""))</f>
        <v/>
      </c>
    </row>
    <row r="2771" customFormat="false" ht="15" hidden="false" customHeight="false" outlineLevel="0" collapsed="false">
      <c r="A2771" s="14"/>
      <c r="B2771" s="14"/>
      <c r="C2771" s="15"/>
      <c r="D2771" s="14"/>
      <c r="E2771" s="14"/>
      <c r="F2771" s="14"/>
      <c r="G2771" s="14"/>
      <c r="H2771" s="9" t="str">
        <f aca="false">IF($A2771="","",IF(COUNTIF($A$2:$A$3001,$A2771)&gt;1,"DUPLICATE",""))</f>
        <v/>
      </c>
    </row>
    <row r="2772" customFormat="false" ht="15" hidden="false" customHeight="false" outlineLevel="0" collapsed="false">
      <c r="A2772" s="14"/>
      <c r="B2772" s="14"/>
      <c r="C2772" s="15"/>
      <c r="D2772" s="14"/>
      <c r="E2772" s="14"/>
      <c r="F2772" s="14"/>
      <c r="G2772" s="14"/>
      <c r="H2772" s="9" t="str">
        <f aca="false">IF($A2772="","",IF(COUNTIF($A$2:$A$3001,$A2772)&gt;1,"DUPLICATE",""))</f>
        <v/>
      </c>
    </row>
    <row r="2773" customFormat="false" ht="15" hidden="false" customHeight="false" outlineLevel="0" collapsed="false">
      <c r="A2773" s="14"/>
      <c r="B2773" s="14"/>
      <c r="C2773" s="15"/>
      <c r="D2773" s="14"/>
      <c r="E2773" s="14"/>
      <c r="F2773" s="14"/>
      <c r="G2773" s="14"/>
      <c r="H2773" s="9" t="str">
        <f aca="false">IF($A2773="","",IF(COUNTIF($A$2:$A$3001,$A2773)&gt;1,"DUPLICATE",""))</f>
        <v/>
      </c>
    </row>
    <row r="2774" customFormat="false" ht="15" hidden="false" customHeight="false" outlineLevel="0" collapsed="false">
      <c r="A2774" s="14"/>
      <c r="B2774" s="14"/>
      <c r="C2774" s="15"/>
      <c r="D2774" s="14"/>
      <c r="E2774" s="14"/>
      <c r="F2774" s="14"/>
      <c r="G2774" s="14"/>
      <c r="H2774" s="9" t="str">
        <f aca="false">IF($A2774="","",IF(COUNTIF($A$2:$A$3001,$A2774)&gt;1,"DUPLICATE",""))</f>
        <v/>
      </c>
    </row>
    <row r="2775" customFormat="false" ht="15" hidden="false" customHeight="false" outlineLevel="0" collapsed="false">
      <c r="A2775" s="14"/>
      <c r="B2775" s="14"/>
      <c r="C2775" s="15"/>
      <c r="D2775" s="14"/>
      <c r="E2775" s="14"/>
      <c r="F2775" s="14"/>
      <c r="G2775" s="14"/>
      <c r="H2775" s="9" t="str">
        <f aca="false">IF($A2775="","",IF(COUNTIF($A$2:$A$3001,$A2775)&gt;1,"DUPLICATE",""))</f>
        <v/>
      </c>
    </row>
    <row r="2776" customFormat="false" ht="15" hidden="false" customHeight="false" outlineLevel="0" collapsed="false">
      <c r="A2776" s="14"/>
      <c r="B2776" s="14"/>
      <c r="C2776" s="15"/>
      <c r="D2776" s="14"/>
      <c r="E2776" s="14"/>
      <c r="F2776" s="14"/>
      <c r="G2776" s="14"/>
      <c r="H2776" s="9" t="str">
        <f aca="false">IF($A2776="","",IF(COUNTIF($A$2:$A$3001,$A2776)&gt;1,"DUPLICATE",""))</f>
        <v/>
      </c>
    </row>
    <row r="2777" customFormat="false" ht="15" hidden="false" customHeight="false" outlineLevel="0" collapsed="false">
      <c r="A2777" s="14"/>
      <c r="B2777" s="14"/>
      <c r="C2777" s="15"/>
      <c r="D2777" s="14"/>
      <c r="E2777" s="14"/>
      <c r="F2777" s="14"/>
      <c r="G2777" s="14"/>
      <c r="H2777" s="9" t="str">
        <f aca="false">IF($A2777="","",IF(COUNTIF($A$2:$A$3001,$A2777)&gt;1,"DUPLICATE",""))</f>
        <v/>
      </c>
    </row>
    <row r="2778" customFormat="false" ht="15" hidden="false" customHeight="false" outlineLevel="0" collapsed="false">
      <c r="A2778" s="14"/>
      <c r="B2778" s="14"/>
      <c r="C2778" s="15"/>
      <c r="D2778" s="14"/>
      <c r="E2778" s="14"/>
      <c r="F2778" s="14"/>
      <c r="G2778" s="14"/>
      <c r="H2778" s="9" t="str">
        <f aca="false">IF($A2778="","",IF(COUNTIF($A$2:$A$3001,$A2778)&gt;1,"DUPLICATE",""))</f>
        <v/>
      </c>
    </row>
    <row r="2779" customFormat="false" ht="15" hidden="false" customHeight="false" outlineLevel="0" collapsed="false">
      <c r="A2779" s="14"/>
      <c r="B2779" s="14"/>
      <c r="C2779" s="15"/>
      <c r="D2779" s="14"/>
      <c r="E2779" s="14"/>
      <c r="F2779" s="14"/>
      <c r="G2779" s="14"/>
      <c r="H2779" s="9" t="str">
        <f aca="false">IF($A2779="","",IF(COUNTIF($A$2:$A$3001,$A2779)&gt;1,"DUPLICATE",""))</f>
        <v/>
      </c>
    </row>
    <row r="2780" customFormat="false" ht="15" hidden="false" customHeight="false" outlineLevel="0" collapsed="false">
      <c r="A2780" s="14"/>
      <c r="B2780" s="14"/>
      <c r="C2780" s="15"/>
      <c r="D2780" s="14"/>
      <c r="E2780" s="14"/>
      <c r="F2780" s="14"/>
      <c r="G2780" s="14"/>
      <c r="H2780" s="9" t="str">
        <f aca="false">IF($A2780="","",IF(COUNTIF($A$2:$A$3001,$A2780)&gt;1,"DUPLICATE",""))</f>
        <v/>
      </c>
    </row>
    <row r="2781" customFormat="false" ht="15" hidden="false" customHeight="false" outlineLevel="0" collapsed="false">
      <c r="A2781" s="14"/>
      <c r="B2781" s="14"/>
      <c r="C2781" s="15"/>
      <c r="D2781" s="14"/>
      <c r="E2781" s="14"/>
      <c r="F2781" s="14"/>
      <c r="G2781" s="14"/>
      <c r="H2781" s="9" t="str">
        <f aca="false">IF($A2781="","",IF(COUNTIF($A$2:$A$3001,$A2781)&gt;1,"DUPLICATE",""))</f>
        <v/>
      </c>
    </row>
    <row r="2782" customFormat="false" ht="15" hidden="false" customHeight="false" outlineLevel="0" collapsed="false">
      <c r="A2782" s="14"/>
      <c r="B2782" s="14"/>
      <c r="C2782" s="15"/>
      <c r="D2782" s="14"/>
      <c r="E2782" s="14"/>
      <c r="F2782" s="14"/>
      <c r="G2782" s="14"/>
      <c r="H2782" s="9" t="str">
        <f aca="false">IF($A2782="","",IF(COUNTIF($A$2:$A$3001,$A2782)&gt;1,"DUPLICATE",""))</f>
        <v/>
      </c>
    </row>
    <row r="2783" customFormat="false" ht="15" hidden="false" customHeight="false" outlineLevel="0" collapsed="false">
      <c r="A2783" s="14"/>
      <c r="B2783" s="14"/>
      <c r="C2783" s="15"/>
      <c r="D2783" s="14"/>
      <c r="E2783" s="14"/>
      <c r="F2783" s="14"/>
      <c r="G2783" s="14"/>
      <c r="H2783" s="9" t="str">
        <f aca="false">IF($A2783="","",IF(COUNTIF($A$2:$A$3001,$A2783)&gt;1,"DUPLICATE",""))</f>
        <v/>
      </c>
    </row>
    <row r="2784" customFormat="false" ht="15" hidden="false" customHeight="false" outlineLevel="0" collapsed="false">
      <c r="A2784" s="14"/>
      <c r="B2784" s="14"/>
      <c r="C2784" s="15"/>
      <c r="D2784" s="14"/>
      <c r="E2784" s="14"/>
      <c r="F2784" s="14"/>
      <c r="G2784" s="14"/>
      <c r="H2784" s="9" t="str">
        <f aca="false">IF($A2784="","",IF(COUNTIF($A$2:$A$3001,$A2784)&gt;1,"DUPLICATE",""))</f>
        <v/>
      </c>
    </row>
    <row r="2785" customFormat="false" ht="15" hidden="false" customHeight="false" outlineLevel="0" collapsed="false">
      <c r="A2785" s="14"/>
      <c r="B2785" s="14"/>
      <c r="C2785" s="15"/>
      <c r="D2785" s="14"/>
      <c r="E2785" s="14"/>
      <c r="F2785" s="14"/>
      <c r="G2785" s="14"/>
      <c r="H2785" s="9" t="str">
        <f aca="false">IF($A2785="","",IF(COUNTIF($A$2:$A$3001,$A2785)&gt;1,"DUPLICATE",""))</f>
        <v/>
      </c>
    </row>
    <row r="2786" customFormat="false" ht="15" hidden="false" customHeight="false" outlineLevel="0" collapsed="false">
      <c r="A2786" s="14"/>
      <c r="B2786" s="14"/>
      <c r="C2786" s="15"/>
      <c r="D2786" s="14"/>
      <c r="E2786" s="14"/>
      <c r="F2786" s="14"/>
      <c r="G2786" s="14"/>
      <c r="H2786" s="9" t="str">
        <f aca="false">IF($A2786="","",IF(COUNTIF($A$2:$A$3001,$A2786)&gt;1,"DUPLICATE",""))</f>
        <v/>
      </c>
    </row>
    <row r="2787" customFormat="false" ht="15" hidden="false" customHeight="false" outlineLevel="0" collapsed="false">
      <c r="A2787" s="14"/>
      <c r="B2787" s="14"/>
      <c r="C2787" s="15"/>
      <c r="D2787" s="14"/>
      <c r="E2787" s="14"/>
      <c r="F2787" s="14"/>
      <c r="G2787" s="14"/>
      <c r="H2787" s="9" t="str">
        <f aca="false">IF($A2787="","",IF(COUNTIF($A$2:$A$3001,$A2787)&gt;1,"DUPLICATE",""))</f>
        <v/>
      </c>
    </row>
    <row r="2788" customFormat="false" ht="15" hidden="false" customHeight="false" outlineLevel="0" collapsed="false">
      <c r="A2788" s="14"/>
      <c r="B2788" s="14"/>
      <c r="C2788" s="15"/>
      <c r="D2788" s="14"/>
      <c r="E2788" s="14"/>
      <c r="F2788" s="14"/>
      <c r="G2788" s="14"/>
      <c r="H2788" s="9" t="str">
        <f aca="false">IF($A2788="","",IF(COUNTIF($A$2:$A$3001,$A2788)&gt;1,"DUPLICATE",""))</f>
        <v/>
      </c>
    </row>
    <row r="2789" customFormat="false" ht="15" hidden="false" customHeight="false" outlineLevel="0" collapsed="false">
      <c r="A2789" s="14"/>
      <c r="B2789" s="14"/>
      <c r="C2789" s="15"/>
      <c r="D2789" s="14"/>
      <c r="E2789" s="14"/>
      <c r="F2789" s="14"/>
      <c r="G2789" s="14"/>
      <c r="H2789" s="9" t="str">
        <f aca="false">IF($A2789="","",IF(COUNTIF($A$2:$A$3001,$A2789)&gt;1,"DUPLICATE",""))</f>
        <v/>
      </c>
    </row>
    <row r="2790" customFormat="false" ht="15" hidden="false" customHeight="false" outlineLevel="0" collapsed="false">
      <c r="A2790" s="14"/>
      <c r="B2790" s="14"/>
      <c r="C2790" s="15"/>
      <c r="D2790" s="14"/>
      <c r="E2790" s="14"/>
      <c r="F2790" s="14"/>
      <c r="G2790" s="14"/>
      <c r="H2790" s="9" t="str">
        <f aca="false">IF($A2790="","",IF(COUNTIF($A$2:$A$3001,$A2790)&gt;1,"DUPLICATE",""))</f>
        <v/>
      </c>
    </row>
    <row r="2791" customFormat="false" ht="15" hidden="false" customHeight="false" outlineLevel="0" collapsed="false">
      <c r="A2791" s="14"/>
      <c r="B2791" s="14"/>
      <c r="C2791" s="15"/>
      <c r="D2791" s="14"/>
      <c r="E2791" s="14"/>
      <c r="F2791" s="14"/>
      <c r="G2791" s="14"/>
      <c r="H2791" s="9" t="str">
        <f aca="false">IF($A2791="","",IF(COUNTIF($A$2:$A$3001,$A2791)&gt;1,"DUPLICATE",""))</f>
        <v/>
      </c>
    </row>
    <row r="2792" customFormat="false" ht="15" hidden="false" customHeight="false" outlineLevel="0" collapsed="false">
      <c r="A2792" s="14"/>
      <c r="B2792" s="14"/>
      <c r="C2792" s="15"/>
      <c r="D2792" s="14"/>
      <c r="E2792" s="14"/>
      <c r="F2792" s="14"/>
      <c r="G2792" s="14"/>
      <c r="H2792" s="9" t="str">
        <f aca="false">IF($A2792="","",IF(COUNTIF($A$2:$A$3001,$A2792)&gt;1,"DUPLICATE",""))</f>
        <v/>
      </c>
    </row>
    <row r="2793" customFormat="false" ht="15" hidden="false" customHeight="false" outlineLevel="0" collapsed="false">
      <c r="A2793" s="14"/>
      <c r="B2793" s="14"/>
      <c r="C2793" s="15"/>
      <c r="D2793" s="14"/>
      <c r="E2793" s="14"/>
      <c r="F2793" s="14"/>
      <c r="G2793" s="14"/>
      <c r="H2793" s="9" t="str">
        <f aca="false">IF($A2793="","",IF(COUNTIF($A$2:$A$3001,$A2793)&gt;1,"DUPLICATE",""))</f>
        <v/>
      </c>
    </row>
    <row r="2794" customFormat="false" ht="15" hidden="false" customHeight="false" outlineLevel="0" collapsed="false">
      <c r="A2794" s="14"/>
      <c r="B2794" s="14"/>
      <c r="C2794" s="15"/>
      <c r="D2794" s="14"/>
      <c r="E2794" s="14"/>
      <c r="F2794" s="14"/>
      <c r="G2794" s="14"/>
      <c r="H2794" s="9" t="str">
        <f aca="false">IF($A2794="","",IF(COUNTIF($A$2:$A$3001,$A2794)&gt;1,"DUPLICATE",""))</f>
        <v/>
      </c>
    </row>
    <row r="2795" customFormat="false" ht="15" hidden="false" customHeight="false" outlineLevel="0" collapsed="false">
      <c r="A2795" s="14"/>
      <c r="B2795" s="14"/>
      <c r="C2795" s="15"/>
      <c r="D2795" s="14"/>
      <c r="E2795" s="14"/>
      <c r="F2795" s="14"/>
      <c r="G2795" s="14"/>
      <c r="H2795" s="9" t="str">
        <f aca="false">IF($A2795="","",IF(COUNTIF($A$2:$A$3001,$A2795)&gt;1,"DUPLICATE",""))</f>
        <v/>
      </c>
    </row>
    <row r="2796" customFormat="false" ht="15" hidden="false" customHeight="false" outlineLevel="0" collapsed="false">
      <c r="A2796" s="14"/>
      <c r="B2796" s="14"/>
      <c r="C2796" s="15"/>
      <c r="D2796" s="14"/>
      <c r="E2796" s="14"/>
      <c r="F2796" s="14"/>
      <c r="G2796" s="14"/>
      <c r="H2796" s="9" t="str">
        <f aca="false">IF($A2796="","",IF(COUNTIF($A$2:$A$3001,$A2796)&gt;1,"DUPLICATE",""))</f>
        <v/>
      </c>
    </row>
    <row r="2797" customFormat="false" ht="15" hidden="false" customHeight="false" outlineLevel="0" collapsed="false">
      <c r="A2797" s="14"/>
      <c r="B2797" s="14"/>
      <c r="C2797" s="15"/>
      <c r="D2797" s="14"/>
      <c r="E2797" s="14"/>
      <c r="F2797" s="14"/>
      <c r="G2797" s="14"/>
      <c r="H2797" s="9" t="str">
        <f aca="false">IF($A2797="","",IF(COUNTIF($A$2:$A$3001,$A2797)&gt;1,"DUPLICATE",""))</f>
        <v/>
      </c>
    </row>
    <row r="2798" customFormat="false" ht="15" hidden="false" customHeight="false" outlineLevel="0" collapsed="false">
      <c r="A2798" s="14"/>
      <c r="B2798" s="14"/>
      <c r="C2798" s="15"/>
      <c r="D2798" s="14"/>
      <c r="E2798" s="14"/>
      <c r="F2798" s="14"/>
      <c r="G2798" s="14"/>
      <c r="H2798" s="9" t="str">
        <f aca="false">IF($A2798="","",IF(COUNTIF($A$2:$A$3001,$A2798)&gt;1,"DUPLICATE",""))</f>
        <v/>
      </c>
    </row>
    <row r="2799" customFormat="false" ht="15" hidden="false" customHeight="false" outlineLevel="0" collapsed="false">
      <c r="A2799" s="14"/>
      <c r="B2799" s="14"/>
      <c r="C2799" s="15"/>
      <c r="D2799" s="14"/>
      <c r="E2799" s="14"/>
      <c r="F2799" s="14"/>
      <c r="G2799" s="14"/>
      <c r="H2799" s="9" t="str">
        <f aca="false">IF($A2799="","",IF(COUNTIF($A$2:$A$3001,$A2799)&gt;1,"DUPLICATE",""))</f>
        <v/>
      </c>
    </row>
    <row r="2800" customFormat="false" ht="15" hidden="false" customHeight="false" outlineLevel="0" collapsed="false">
      <c r="A2800" s="14"/>
      <c r="B2800" s="14"/>
      <c r="C2800" s="15"/>
      <c r="D2800" s="14"/>
      <c r="E2800" s="14"/>
      <c r="F2800" s="14"/>
      <c r="G2800" s="14"/>
      <c r="H2800" s="9" t="str">
        <f aca="false">IF($A2800="","",IF(COUNTIF($A$2:$A$3001,$A2800)&gt;1,"DUPLICATE",""))</f>
        <v/>
      </c>
    </row>
    <row r="2801" customFormat="false" ht="15" hidden="false" customHeight="false" outlineLevel="0" collapsed="false">
      <c r="A2801" s="14"/>
      <c r="B2801" s="14"/>
      <c r="C2801" s="15"/>
      <c r="D2801" s="14"/>
      <c r="E2801" s="14"/>
      <c r="F2801" s="14"/>
      <c r="G2801" s="14"/>
      <c r="H2801" s="9" t="str">
        <f aca="false">IF($A2801="","",IF(COUNTIF($A$2:$A$3001,$A2801)&gt;1,"DUPLICATE",""))</f>
        <v/>
      </c>
    </row>
    <row r="2802" customFormat="false" ht="15" hidden="false" customHeight="false" outlineLevel="0" collapsed="false">
      <c r="A2802" s="14"/>
      <c r="B2802" s="14"/>
      <c r="C2802" s="15"/>
      <c r="D2802" s="14"/>
      <c r="E2802" s="14"/>
      <c r="F2802" s="14"/>
      <c r="G2802" s="14"/>
      <c r="H2802" s="9" t="str">
        <f aca="false">IF($A2802="","",IF(COUNTIF($A$2:$A$3001,$A2802)&gt;1,"DUPLICATE",""))</f>
        <v/>
      </c>
    </row>
    <row r="2803" customFormat="false" ht="15" hidden="false" customHeight="false" outlineLevel="0" collapsed="false">
      <c r="A2803" s="14"/>
      <c r="B2803" s="14"/>
      <c r="C2803" s="15"/>
      <c r="D2803" s="14"/>
      <c r="E2803" s="14"/>
      <c r="F2803" s="14"/>
      <c r="G2803" s="14"/>
      <c r="H2803" s="9" t="str">
        <f aca="false">IF($A2803="","",IF(COUNTIF($A$2:$A$3001,$A2803)&gt;1,"DUPLICATE",""))</f>
        <v/>
      </c>
    </row>
    <row r="2804" customFormat="false" ht="15" hidden="false" customHeight="false" outlineLevel="0" collapsed="false">
      <c r="A2804" s="14"/>
      <c r="B2804" s="14"/>
      <c r="C2804" s="15"/>
      <c r="D2804" s="14"/>
      <c r="E2804" s="14"/>
      <c r="F2804" s="14"/>
      <c r="G2804" s="14"/>
      <c r="H2804" s="9" t="str">
        <f aca="false">IF($A2804="","",IF(COUNTIF($A$2:$A$3001,$A2804)&gt;1,"DUPLICATE",""))</f>
        <v/>
      </c>
    </row>
    <row r="2805" customFormat="false" ht="15" hidden="false" customHeight="false" outlineLevel="0" collapsed="false">
      <c r="A2805" s="14"/>
      <c r="B2805" s="14"/>
      <c r="C2805" s="15"/>
      <c r="D2805" s="14"/>
      <c r="E2805" s="14"/>
      <c r="F2805" s="14"/>
      <c r="G2805" s="14"/>
      <c r="H2805" s="9" t="str">
        <f aca="false">IF($A2805="","",IF(COUNTIF($A$2:$A$3001,$A2805)&gt;1,"DUPLICATE",""))</f>
        <v/>
      </c>
    </row>
    <row r="2806" customFormat="false" ht="15" hidden="false" customHeight="false" outlineLevel="0" collapsed="false">
      <c r="A2806" s="14"/>
      <c r="B2806" s="14"/>
      <c r="C2806" s="15"/>
      <c r="D2806" s="14"/>
      <c r="E2806" s="14"/>
      <c r="F2806" s="14"/>
      <c r="G2806" s="14"/>
      <c r="H2806" s="9" t="str">
        <f aca="false">IF($A2806="","",IF(COUNTIF($A$2:$A$3001,$A2806)&gt;1,"DUPLICATE",""))</f>
        <v/>
      </c>
    </row>
    <row r="2807" customFormat="false" ht="15" hidden="false" customHeight="false" outlineLevel="0" collapsed="false">
      <c r="A2807" s="14"/>
      <c r="B2807" s="14"/>
      <c r="C2807" s="15"/>
      <c r="D2807" s="14"/>
      <c r="E2807" s="14"/>
      <c r="F2807" s="14"/>
      <c r="G2807" s="14"/>
      <c r="H2807" s="9" t="str">
        <f aca="false">IF($A2807="","",IF(COUNTIF($A$2:$A$3001,$A2807)&gt;1,"DUPLICATE",""))</f>
        <v/>
      </c>
    </row>
    <row r="2808" customFormat="false" ht="15" hidden="false" customHeight="false" outlineLevel="0" collapsed="false">
      <c r="A2808" s="14"/>
      <c r="B2808" s="14"/>
      <c r="C2808" s="15"/>
      <c r="D2808" s="14"/>
      <c r="E2808" s="14"/>
      <c r="F2808" s="14"/>
      <c r="G2808" s="14"/>
      <c r="H2808" s="9" t="str">
        <f aca="false">IF($A2808="","",IF(COUNTIF($A$2:$A$3001,$A2808)&gt;1,"DUPLICATE",""))</f>
        <v/>
      </c>
    </row>
    <row r="2809" customFormat="false" ht="15" hidden="false" customHeight="false" outlineLevel="0" collapsed="false">
      <c r="A2809" s="14"/>
      <c r="B2809" s="14"/>
      <c r="C2809" s="15"/>
      <c r="D2809" s="14"/>
      <c r="E2809" s="14"/>
      <c r="F2809" s="14"/>
      <c r="G2809" s="14"/>
      <c r="H2809" s="9" t="str">
        <f aca="false">IF($A2809="","",IF(COUNTIF($A$2:$A$3001,$A2809)&gt;1,"DUPLICATE",""))</f>
        <v/>
      </c>
    </row>
    <row r="2810" customFormat="false" ht="15" hidden="false" customHeight="false" outlineLevel="0" collapsed="false">
      <c r="A2810" s="14"/>
      <c r="B2810" s="14"/>
      <c r="C2810" s="15"/>
      <c r="D2810" s="14"/>
      <c r="E2810" s="14"/>
      <c r="F2810" s="14"/>
      <c r="G2810" s="14"/>
      <c r="H2810" s="9" t="str">
        <f aca="false">IF($A2810="","",IF(COUNTIF($A$2:$A$3001,$A2810)&gt;1,"DUPLICATE",""))</f>
        <v/>
      </c>
    </row>
    <row r="2811" customFormat="false" ht="15" hidden="false" customHeight="false" outlineLevel="0" collapsed="false">
      <c r="A2811" s="14"/>
      <c r="B2811" s="14"/>
      <c r="C2811" s="15"/>
      <c r="D2811" s="14"/>
      <c r="E2811" s="14"/>
      <c r="F2811" s="14"/>
      <c r="G2811" s="14"/>
      <c r="H2811" s="9" t="str">
        <f aca="false">IF($A2811="","",IF(COUNTIF($A$2:$A$3001,$A2811)&gt;1,"DUPLICATE",""))</f>
        <v/>
      </c>
    </row>
    <row r="2812" customFormat="false" ht="15" hidden="false" customHeight="false" outlineLevel="0" collapsed="false">
      <c r="A2812" s="14"/>
      <c r="B2812" s="14"/>
      <c r="C2812" s="15"/>
      <c r="D2812" s="14"/>
      <c r="E2812" s="14"/>
      <c r="F2812" s="14"/>
      <c r="G2812" s="14"/>
      <c r="H2812" s="9" t="str">
        <f aca="false">IF($A2812="","",IF(COUNTIF($A$2:$A$3001,$A2812)&gt;1,"DUPLICATE",""))</f>
        <v/>
      </c>
    </row>
    <row r="2813" customFormat="false" ht="15" hidden="false" customHeight="false" outlineLevel="0" collapsed="false">
      <c r="A2813" s="14"/>
      <c r="B2813" s="14"/>
      <c r="C2813" s="15"/>
      <c r="D2813" s="14"/>
      <c r="E2813" s="14"/>
      <c r="F2813" s="14"/>
      <c r="G2813" s="14"/>
      <c r="H2813" s="9" t="str">
        <f aca="false">IF($A2813="","",IF(COUNTIF($A$2:$A$3001,$A2813)&gt;1,"DUPLICATE",""))</f>
        <v/>
      </c>
    </row>
    <row r="2814" customFormat="false" ht="15" hidden="false" customHeight="false" outlineLevel="0" collapsed="false">
      <c r="A2814" s="14"/>
      <c r="B2814" s="14"/>
      <c r="C2814" s="15"/>
      <c r="D2814" s="14"/>
      <c r="E2814" s="14"/>
      <c r="F2814" s="14"/>
      <c r="G2814" s="14"/>
      <c r="H2814" s="9" t="str">
        <f aca="false">IF($A2814="","",IF(COUNTIF($A$2:$A$3001,$A2814)&gt;1,"DUPLICATE",""))</f>
        <v/>
      </c>
    </row>
    <row r="2815" customFormat="false" ht="15" hidden="false" customHeight="false" outlineLevel="0" collapsed="false">
      <c r="A2815" s="14"/>
      <c r="B2815" s="14"/>
      <c r="C2815" s="15"/>
      <c r="D2815" s="14"/>
      <c r="E2815" s="14"/>
      <c r="F2815" s="14"/>
      <c r="G2815" s="14"/>
      <c r="H2815" s="9" t="str">
        <f aca="false">IF($A2815="","",IF(COUNTIF($A$2:$A$3001,$A2815)&gt;1,"DUPLICATE",""))</f>
        <v/>
      </c>
    </row>
    <row r="2816" customFormat="false" ht="15" hidden="false" customHeight="false" outlineLevel="0" collapsed="false">
      <c r="A2816" s="14"/>
      <c r="B2816" s="14"/>
      <c r="C2816" s="15"/>
      <c r="D2816" s="14"/>
      <c r="E2816" s="14"/>
      <c r="F2816" s="14"/>
      <c r="G2816" s="14"/>
      <c r="H2816" s="9" t="str">
        <f aca="false">IF($A2816="","",IF(COUNTIF($A$2:$A$3001,$A2816)&gt;1,"DUPLICATE",""))</f>
        <v/>
      </c>
    </row>
    <row r="2817" customFormat="false" ht="15" hidden="false" customHeight="false" outlineLevel="0" collapsed="false">
      <c r="A2817" s="14"/>
      <c r="B2817" s="14"/>
      <c r="C2817" s="15"/>
      <c r="D2817" s="14"/>
      <c r="E2817" s="14"/>
      <c r="F2817" s="14"/>
      <c r="G2817" s="14"/>
      <c r="H2817" s="9" t="str">
        <f aca="false">IF($A2817="","",IF(COUNTIF($A$2:$A$3001,$A2817)&gt;1,"DUPLICATE",""))</f>
        <v/>
      </c>
    </row>
    <row r="2818" customFormat="false" ht="15" hidden="false" customHeight="false" outlineLevel="0" collapsed="false">
      <c r="A2818" s="14"/>
      <c r="B2818" s="14"/>
      <c r="C2818" s="15"/>
      <c r="D2818" s="14"/>
      <c r="E2818" s="14"/>
      <c r="F2818" s="14"/>
      <c r="G2818" s="14"/>
      <c r="H2818" s="9" t="str">
        <f aca="false">IF($A2818="","",IF(COUNTIF($A$2:$A$3001,$A2818)&gt;1,"DUPLICATE",""))</f>
        <v/>
      </c>
    </row>
    <row r="2819" customFormat="false" ht="15" hidden="false" customHeight="false" outlineLevel="0" collapsed="false">
      <c r="A2819" s="14"/>
      <c r="B2819" s="14"/>
      <c r="C2819" s="15"/>
      <c r="D2819" s="14"/>
      <c r="E2819" s="14"/>
      <c r="F2819" s="14"/>
      <c r="G2819" s="14"/>
      <c r="H2819" s="9" t="str">
        <f aca="false">IF($A2819="","",IF(COUNTIF($A$2:$A$3001,$A2819)&gt;1,"DUPLICATE",""))</f>
        <v/>
      </c>
    </row>
    <row r="2820" customFormat="false" ht="15" hidden="false" customHeight="false" outlineLevel="0" collapsed="false">
      <c r="A2820" s="14"/>
      <c r="B2820" s="14"/>
      <c r="C2820" s="15"/>
      <c r="D2820" s="14"/>
      <c r="E2820" s="14"/>
      <c r="F2820" s="14"/>
      <c r="G2820" s="14"/>
      <c r="H2820" s="9" t="str">
        <f aca="false">IF($A2820="","",IF(COUNTIF($A$2:$A$3001,$A2820)&gt;1,"DUPLICATE",""))</f>
        <v/>
      </c>
    </row>
    <row r="2821" customFormat="false" ht="15" hidden="false" customHeight="false" outlineLevel="0" collapsed="false">
      <c r="A2821" s="14"/>
      <c r="B2821" s="14"/>
      <c r="C2821" s="15"/>
      <c r="D2821" s="14"/>
      <c r="E2821" s="14"/>
      <c r="F2821" s="14"/>
      <c r="G2821" s="14"/>
      <c r="H2821" s="9" t="str">
        <f aca="false">IF($A2821="","",IF(COUNTIF($A$2:$A$3001,$A2821)&gt;1,"DUPLICATE",""))</f>
        <v/>
      </c>
    </row>
    <row r="2822" customFormat="false" ht="15" hidden="false" customHeight="false" outlineLevel="0" collapsed="false">
      <c r="A2822" s="14"/>
      <c r="B2822" s="14"/>
      <c r="C2822" s="15"/>
      <c r="D2822" s="14"/>
      <c r="E2822" s="14"/>
      <c r="F2822" s="14"/>
      <c r="G2822" s="14"/>
      <c r="H2822" s="9" t="str">
        <f aca="false">IF($A2822="","",IF(COUNTIF($A$2:$A$3001,$A2822)&gt;1,"DUPLICATE",""))</f>
        <v/>
      </c>
    </row>
    <row r="2823" customFormat="false" ht="15" hidden="false" customHeight="false" outlineLevel="0" collapsed="false">
      <c r="A2823" s="14"/>
      <c r="B2823" s="14"/>
      <c r="C2823" s="15"/>
      <c r="D2823" s="14"/>
      <c r="E2823" s="14"/>
      <c r="F2823" s="14"/>
      <c r="G2823" s="14"/>
      <c r="H2823" s="9" t="str">
        <f aca="false">IF($A2823="","",IF(COUNTIF($A$2:$A$3001,$A2823)&gt;1,"DUPLICATE",""))</f>
        <v/>
      </c>
    </row>
    <row r="2824" customFormat="false" ht="15" hidden="false" customHeight="false" outlineLevel="0" collapsed="false">
      <c r="A2824" s="14"/>
      <c r="B2824" s="14"/>
      <c r="C2824" s="15"/>
      <c r="D2824" s="14"/>
      <c r="E2824" s="14"/>
      <c r="F2824" s="14"/>
      <c r="G2824" s="14"/>
      <c r="H2824" s="9" t="str">
        <f aca="false">IF($A2824="","",IF(COUNTIF($A$2:$A$3001,$A2824)&gt;1,"DUPLICATE",""))</f>
        <v/>
      </c>
    </row>
    <row r="2825" customFormat="false" ht="15" hidden="false" customHeight="false" outlineLevel="0" collapsed="false">
      <c r="A2825" s="14"/>
      <c r="B2825" s="14"/>
      <c r="C2825" s="15"/>
      <c r="D2825" s="14"/>
      <c r="E2825" s="14"/>
      <c r="F2825" s="14"/>
      <c r="G2825" s="14"/>
      <c r="H2825" s="9" t="str">
        <f aca="false">IF($A2825="","",IF(COUNTIF($A$2:$A$3001,$A2825)&gt;1,"DUPLICATE",""))</f>
        <v/>
      </c>
    </row>
    <row r="2826" customFormat="false" ht="15" hidden="false" customHeight="false" outlineLevel="0" collapsed="false">
      <c r="A2826" s="14"/>
      <c r="B2826" s="14"/>
      <c r="C2826" s="15"/>
      <c r="D2826" s="14"/>
      <c r="E2826" s="14"/>
      <c r="F2826" s="14"/>
      <c r="G2826" s="14"/>
      <c r="H2826" s="9" t="str">
        <f aca="false">IF($A2826="","",IF(COUNTIF($A$2:$A$3001,$A2826)&gt;1,"DUPLICATE",""))</f>
        <v/>
      </c>
    </row>
    <row r="2827" customFormat="false" ht="15" hidden="false" customHeight="false" outlineLevel="0" collapsed="false">
      <c r="A2827" s="14"/>
      <c r="B2827" s="14"/>
      <c r="C2827" s="15"/>
      <c r="D2827" s="14"/>
      <c r="E2827" s="14"/>
      <c r="F2827" s="14"/>
      <c r="G2827" s="14"/>
      <c r="H2827" s="9" t="str">
        <f aca="false">IF($A2827="","",IF(COUNTIF($A$2:$A$3001,$A2827)&gt;1,"DUPLICATE",""))</f>
        <v/>
      </c>
    </row>
    <row r="2828" customFormat="false" ht="15" hidden="false" customHeight="false" outlineLevel="0" collapsed="false">
      <c r="A2828" s="14"/>
      <c r="B2828" s="14"/>
      <c r="C2828" s="15"/>
      <c r="D2828" s="14"/>
      <c r="E2828" s="14"/>
      <c r="F2828" s="14"/>
      <c r="G2828" s="14"/>
      <c r="H2828" s="9" t="str">
        <f aca="false">IF($A2828="","",IF(COUNTIF($A$2:$A$3001,$A2828)&gt;1,"DUPLICATE",""))</f>
        <v/>
      </c>
    </row>
    <row r="2829" customFormat="false" ht="15" hidden="false" customHeight="false" outlineLevel="0" collapsed="false">
      <c r="A2829" s="14"/>
      <c r="B2829" s="14"/>
      <c r="C2829" s="15"/>
      <c r="D2829" s="14"/>
      <c r="E2829" s="14"/>
      <c r="F2829" s="14"/>
      <c r="G2829" s="14"/>
      <c r="H2829" s="9" t="str">
        <f aca="false">IF($A2829="","",IF(COUNTIF($A$2:$A$3001,$A2829)&gt;1,"DUPLICATE",""))</f>
        <v/>
      </c>
    </row>
    <row r="2830" customFormat="false" ht="15" hidden="false" customHeight="false" outlineLevel="0" collapsed="false">
      <c r="A2830" s="14"/>
      <c r="B2830" s="14"/>
      <c r="C2830" s="15"/>
      <c r="D2830" s="14"/>
      <c r="E2830" s="14"/>
      <c r="F2830" s="14"/>
      <c r="G2830" s="14"/>
      <c r="H2830" s="9" t="str">
        <f aca="false">IF($A2830="","",IF(COUNTIF($A$2:$A$3001,$A2830)&gt;1,"DUPLICATE",""))</f>
        <v/>
      </c>
    </row>
    <row r="2831" customFormat="false" ht="15" hidden="false" customHeight="false" outlineLevel="0" collapsed="false">
      <c r="A2831" s="14"/>
      <c r="B2831" s="14"/>
      <c r="C2831" s="15"/>
      <c r="D2831" s="14"/>
      <c r="E2831" s="14"/>
      <c r="F2831" s="14"/>
      <c r="G2831" s="14"/>
      <c r="H2831" s="9" t="str">
        <f aca="false">IF($A2831="","",IF(COUNTIF($A$2:$A$3001,$A2831)&gt;1,"DUPLICATE",""))</f>
        <v/>
      </c>
    </row>
    <row r="2832" customFormat="false" ht="15" hidden="false" customHeight="false" outlineLevel="0" collapsed="false">
      <c r="A2832" s="14"/>
      <c r="B2832" s="14"/>
      <c r="C2832" s="15"/>
      <c r="D2832" s="14"/>
      <c r="E2832" s="14"/>
      <c r="F2832" s="14"/>
      <c r="G2832" s="14"/>
      <c r="H2832" s="9" t="str">
        <f aca="false">IF($A2832="","",IF(COUNTIF($A$2:$A$3001,$A2832)&gt;1,"DUPLICATE",""))</f>
        <v/>
      </c>
    </row>
    <row r="2833" customFormat="false" ht="15" hidden="false" customHeight="false" outlineLevel="0" collapsed="false">
      <c r="A2833" s="14"/>
      <c r="B2833" s="14"/>
      <c r="C2833" s="15"/>
      <c r="D2833" s="14"/>
      <c r="E2833" s="14"/>
      <c r="F2833" s="14"/>
      <c r="G2833" s="14"/>
      <c r="H2833" s="9" t="str">
        <f aca="false">IF($A2833="","",IF(COUNTIF($A$2:$A$3001,$A2833)&gt;1,"DUPLICATE",""))</f>
        <v/>
      </c>
    </row>
    <row r="2834" customFormat="false" ht="15" hidden="false" customHeight="false" outlineLevel="0" collapsed="false">
      <c r="A2834" s="14"/>
      <c r="B2834" s="14"/>
      <c r="C2834" s="15"/>
      <c r="D2834" s="14"/>
      <c r="E2834" s="14"/>
      <c r="F2834" s="14"/>
      <c r="G2834" s="14"/>
      <c r="H2834" s="9" t="str">
        <f aca="false">IF($A2834="","",IF(COUNTIF($A$2:$A$3001,$A2834)&gt;1,"DUPLICATE",""))</f>
        <v/>
      </c>
    </row>
    <row r="2835" customFormat="false" ht="15" hidden="false" customHeight="false" outlineLevel="0" collapsed="false">
      <c r="A2835" s="14"/>
      <c r="B2835" s="14"/>
      <c r="C2835" s="15"/>
      <c r="D2835" s="14"/>
      <c r="E2835" s="14"/>
      <c r="F2835" s="14"/>
      <c r="G2835" s="14"/>
      <c r="H2835" s="9" t="str">
        <f aca="false">IF($A2835="","",IF(COUNTIF($A$2:$A$3001,$A2835)&gt;1,"DUPLICATE",""))</f>
        <v/>
      </c>
    </row>
    <row r="2836" customFormat="false" ht="15" hidden="false" customHeight="false" outlineLevel="0" collapsed="false">
      <c r="A2836" s="14"/>
      <c r="B2836" s="14"/>
      <c r="C2836" s="15"/>
      <c r="D2836" s="14"/>
      <c r="E2836" s="14"/>
      <c r="F2836" s="14"/>
      <c r="G2836" s="14"/>
      <c r="H2836" s="9" t="str">
        <f aca="false">IF($A2836="","",IF(COUNTIF($A$2:$A$3001,$A2836)&gt;1,"DUPLICATE",""))</f>
        <v/>
      </c>
    </row>
    <row r="2837" customFormat="false" ht="15" hidden="false" customHeight="false" outlineLevel="0" collapsed="false">
      <c r="A2837" s="14"/>
      <c r="B2837" s="14"/>
      <c r="C2837" s="15"/>
      <c r="D2837" s="14"/>
      <c r="E2837" s="14"/>
      <c r="F2837" s="14"/>
      <c r="G2837" s="14"/>
      <c r="H2837" s="9" t="str">
        <f aca="false">IF($A2837="","",IF(COUNTIF($A$2:$A$3001,$A2837)&gt;1,"DUPLICATE",""))</f>
        <v/>
      </c>
    </row>
    <row r="2838" customFormat="false" ht="15" hidden="false" customHeight="false" outlineLevel="0" collapsed="false">
      <c r="A2838" s="14"/>
      <c r="B2838" s="14"/>
      <c r="C2838" s="15"/>
      <c r="D2838" s="14"/>
      <c r="E2838" s="14"/>
      <c r="F2838" s="14"/>
      <c r="G2838" s="14"/>
      <c r="H2838" s="9" t="str">
        <f aca="false">IF($A2838="","",IF(COUNTIF($A$2:$A$3001,$A2838)&gt;1,"DUPLICATE",""))</f>
        <v/>
      </c>
    </row>
    <row r="2839" customFormat="false" ht="15" hidden="false" customHeight="false" outlineLevel="0" collapsed="false">
      <c r="A2839" s="14"/>
      <c r="B2839" s="14"/>
      <c r="C2839" s="15"/>
      <c r="D2839" s="14"/>
      <c r="E2839" s="14"/>
      <c r="F2839" s="14"/>
      <c r="G2839" s="14"/>
      <c r="H2839" s="9" t="str">
        <f aca="false">IF($A2839="","",IF(COUNTIF($A$2:$A$3001,$A2839)&gt;1,"DUPLICATE",""))</f>
        <v/>
      </c>
    </row>
    <row r="2840" customFormat="false" ht="15" hidden="false" customHeight="false" outlineLevel="0" collapsed="false">
      <c r="A2840" s="14"/>
      <c r="B2840" s="14"/>
      <c r="C2840" s="15"/>
      <c r="D2840" s="14"/>
      <c r="E2840" s="14"/>
      <c r="F2840" s="14"/>
      <c r="G2840" s="14"/>
      <c r="H2840" s="9" t="str">
        <f aca="false">IF($A2840="","",IF(COUNTIF($A$2:$A$3001,$A2840)&gt;1,"DUPLICATE",""))</f>
        <v/>
      </c>
    </row>
    <row r="2841" customFormat="false" ht="15" hidden="false" customHeight="false" outlineLevel="0" collapsed="false">
      <c r="A2841" s="14"/>
      <c r="B2841" s="14"/>
      <c r="C2841" s="15"/>
      <c r="D2841" s="14"/>
      <c r="E2841" s="14"/>
      <c r="F2841" s="14"/>
      <c r="G2841" s="14"/>
      <c r="H2841" s="9" t="str">
        <f aca="false">IF($A2841="","",IF(COUNTIF($A$2:$A$3001,$A2841)&gt;1,"DUPLICATE",""))</f>
        <v/>
      </c>
    </row>
    <row r="2842" customFormat="false" ht="15" hidden="false" customHeight="false" outlineLevel="0" collapsed="false">
      <c r="A2842" s="14"/>
      <c r="B2842" s="14"/>
      <c r="C2842" s="15"/>
      <c r="D2842" s="14"/>
      <c r="E2842" s="14"/>
      <c r="F2842" s="14"/>
      <c r="G2842" s="14"/>
      <c r="H2842" s="9" t="str">
        <f aca="false">IF($A2842="","",IF(COUNTIF($A$2:$A$3001,$A2842)&gt;1,"DUPLICATE",""))</f>
        <v/>
      </c>
    </row>
    <row r="2843" customFormat="false" ht="15" hidden="false" customHeight="false" outlineLevel="0" collapsed="false">
      <c r="A2843" s="14"/>
      <c r="B2843" s="14"/>
      <c r="C2843" s="15"/>
      <c r="D2843" s="14"/>
      <c r="E2843" s="14"/>
      <c r="F2843" s="14"/>
      <c r="G2843" s="14"/>
      <c r="H2843" s="9" t="str">
        <f aca="false">IF($A2843="","",IF(COUNTIF($A$2:$A$3001,$A2843)&gt;1,"DUPLICATE",""))</f>
        <v/>
      </c>
    </row>
    <row r="2844" customFormat="false" ht="15" hidden="false" customHeight="false" outlineLevel="0" collapsed="false">
      <c r="A2844" s="14"/>
      <c r="B2844" s="14"/>
      <c r="C2844" s="15"/>
      <c r="D2844" s="14"/>
      <c r="E2844" s="14"/>
      <c r="F2844" s="14"/>
      <c r="G2844" s="14"/>
      <c r="H2844" s="9" t="str">
        <f aca="false">IF($A2844="","",IF(COUNTIF($A$2:$A$3001,$A2844)&gt;1,"DUPLICATE",""))</f>
        <v/>
      </c>
    </row>
    <row r="2845" customFormat="false" ht="15" hidden="false" customHeight="false" outlineLevel="0" collapsed="false">
      <c r="A2845" s="14"/>
      <c r="B2845" s="14"/>
      <c r="C2845" s="15"/>
      <c r="D2845" s="14"/>
      <c r="E2845" s="14"/>
      <c r="F2845" s="14"/>
      <c r="G2845" s="14"/>
      <c r="H2845" s="9" t="str">
        <f aca="false">IF($A2845="","",IF(COUNTIF($A$2:$A$3001,$A2845)&gt;1,"DUPLICATE",""))</f>
        <v/>
      </c>
    </row>
    <row r="2846" customFormat="false" ht="15" hidden="false" customHeight="false" outlineLevel="0" collapsed="false">
      <c r="A2846" s="14"/>
      <c r="B2846" s="14"/>
      <c r="C2846" s="15"/>
      <c r="D2846" s="14"/>
      <c r="E2846" s="14"/>
      <c r="F2846" s="14"/>
      <c r="G2846" s="14"/>
      <c r="H2846" s="9" t="str">
        <f aca="false">IF($A2846="","",IF(COUNTIF($A$2:$A$3001,$A2846)&gt;1,"DUPLICATE",""))</f>
        <v/>
      </c>
    </row>
    <row r="2847" customFormat="false" ht="15" hidden="false" customHeight="false" outlineLevel="0" collapsed="false">
      <c r="A2847" s="14"/>
      <c r="B2847" s="14"/>
      <c r="C2847" s="15"/>
      <c r="D2847" s="14"/>
      <c r="E2847" s="14"/>
      <c r="F2847" s="14"/>
      <c r="G2847" s="14"/>
      <c r="H2847" s="9" t="str">
        <f aca="false">IF($A2847="","",IF(COUNTIF($A$2:$A$3001,$A2847)&gt;1,"DUPLICATE",""))</f>
        <v/>
      </c>
    </row>
    <row r="2848" customFormat="false" ht="15" hidden="false" customHeight="false" outlineLevel="0" collapsed="false">
      <c r="A2848" s="14"/>
      <c r="B2848" s="14"/>
      <c r="C2848" s="15"/>
      <c r="D2848" s="14"/>
      <c r="E2848" s="14"/>
      <c r="F2848" s="14"/>
      <c r="G2848" s="14"/>
      <c r="H2848" s="9" t="str">
        <f aca="false">IF($A2848="","",IF(COUNTIF($A$2:$A$3001,$A2848)&gt;1,"DUPLICATE",""))</f>
        <v/>
      </c>
    </row>
    <row r="2849" customFormat="false" ht="15" hidden="false" customHeight="false" outlineLevel="0" collapsed="false">
      <c r="A2849" s="14"/>
      <c r="B2849" s="14"/>
      <c r="C2849" s="15"/>
      <c r="D2849" s="14"/>
      <c r="E2849" s="14"/>
      <c r="F2849" s="14"/>
      <c r="G2849" s="14"/>
      <c r="H2849" s="9" t="str">
        <f aca="false">IF($A2849="","",IF(COUNTIF($A$2:$A$3001,$A2849)&gt;1,"DUPLICATE",""))</f>
        <v/>
      </c>
    </row>
    <row r="2850" customFormat="false" ht="15" hidden="false" customHeight="false" outlineLevel="0" collapsed="false">
      <c r="A2850" s="14"/>
      <c r="B2850" s="14"/>
      <c r="C2850" s="15"/>
      <c r="D2850" s="14"/>
      <c r="E2850" s="14"/>
      <c r="F2850" s="14"/>
      <c r="G2850" s="14"/>
      <c r="H2850" s="9" t="str">
        <f aca="false">IF($A2850="","",IF(COUNTIF($A$2:$A$3001,$A2850)&gt;1,"DUPLICATE",""))</f>
        <v/>
      </c>
    </row>
    <row r="2851" customFormat="false" ht="15" hidden="false" customHeight="false" outlineLevel="0" collapsed="false">
      <c r="A2851" s="14"/>
      <c r="B2851" s="14"/>
      <c r="C2851" s="15"/>
      <c r="D2851" s="14"/>
      <c r="E2851" s="14"/>
      <c r="F2851" s="14"/>
      <c r="G2851" s="14"/>
      <c r="H2851" s="9" t="str">
        <f aca="false">IF($A2851="","",IF(COUNTIF($A$2:$A$3001,$A2851)&gt;1,"DUPLICATE",""))</f>
        <v/>
      </c>
    </row>
    <row r="2852" customFormat="false" ht="15" hidden="false" customHeight="false" outlineLevel="0" collapsed="false">
      <c r="A2852" s="14"/>
      <c r="B2852" s="14"/>
      <c r="C2852" s="15"/>
      <c r="D2852" s="14"/>
      <c r="E2852" s="14"/>
      <c r="F2852" s="14"/>
      <c r="G2852" s="14"/>
      <c r="H2852" s="9" t="str">
        <f aca="false">IF($A2852="","",IF(COUNTIF($A$2:$A$3001,$A2852)&gt;1,"DUPLICATE",""))</f>
        <v/>
      </c>
    </row>
    <row r="2853" customFormat="false" ht="15" hidden="false" customHeight="false" outlineLevel="0" collapsed="false">
      <c r="A2853" s="14"/>
      <c r="B2853" s="14"/>
      <c r="C2853" s="15"/>
      <c r="D2853" s="14"/>
      <c r="E2853" s="14"/>
      <c r="F2853" s="14"/>
      <c r="G2853" s="14"/>
      <c r="H2853" s="9" t="str">
        <f aca="false">IF($A2853="","",IF(COUNTIF($A$2:$A$3001,$A2853)&gt;1,"DUPLICATE",""))</f>
        <v/>
      </c>
    </row>
    <row r="2854" customFormat="false" ht="15" hidden="false" customHeight="false" outlineLevel="0" collapsed="false">
      <c r="A2854" s="14"/>
      <c r="B2854" s="14"/>
      <c r="C2854" s="15"/>
      <c r="D2854" s="14"/>
      <c r="E2854" s="14"/>
      <c r="F2854" s="14"/>
      <c r="G2854" s="14"/>
      <c r="H2854" s="9" t="str">
        <f aca="false">IF($A2854="","",IF(COUNTIF($A$2:$A$3001,$A2854)&gt;1,"DUPLICATE",""))</f>
        <v/>
      </c>
    </row>
    <row r="2855" customFormat="false" ht="15" hidden="false" customHeight="false" outlineLevel="0" collapsed="false">
      <c r="A2855" s="14"/>
      <c r="B2855" s="14"/>
      <c r="C2855" s="15"/>
      <c r="D2855" s="14"/>
      <c r="E2855" s="14"/>
      <c r="F2855" s="14"/>
      <c r="G2855" s="14"/>
      <c r="H2855" s="9" t="str">
        <f aca="false">IF($A2855="","",IF(COUNTIF($A$2:$A$3001,$A2855)&gt;1,"DUPLICATE",""))</f>
        <v/>
      </c>
    </row>
    <row r="2856" customFormat="false" ht="15" hidden="false" customHeight="false" outlineLevel="0" collapsed="false">
      <c r="A2856" s="14"/>
      <c r="B2856" s="14"/>
      <c r="C2856" s="15"/>
      <c r="D2856" s="14"/>
      <c r="E2856" s="14"/>
      <c r="F2856" s="14"/>
      <c r="G2856" s="14"/>
      <c r="H2856" s="9" t="str">
        <f aca="false">IF($A2856="","",IF(COUNTIF($A$2:$A$3001,$A2856)&gt;1,"DUPLICATE",""))</f>
        <v/>
      </c>
    </row>
    <row r="2857" customFormat="false" ht="15" hidden="false" customHeight="false" outlineLevel="0" collapsed="false">
      <c r="A2857" s="14"/>
      <c r="B2857" s="14"/>
      <c r="C2857" s="15"/>
      <c r="D2857" s="14"/>
      <c r="E2857" s="14"/>
      <c r="F2857" s="14"/>
      <c r="G2857" s="14"/>
      <c r="H2857" s="9" t="str">
        <f aca="false">IF($A2857="","",IF(COUNTIF($A$2:$A$3001,$A2857)&gt;1,"DUPLICATE",""))</f>
        <v/>
      </c>
    </row>
    <row r="2858" customFormat="false" ht="15" hidden="false" customHeight="false" outlineLevel="0" collapsed="false">
      <c r="A2858" s="14"/>
      <c r="B2858" s="14"/>
      <c r="C2858" s="15"/>
      <c r="D2858" s="14"/>
      <c r="E2858" s="14"/>
      <c r="F2858" s="14"/>
      <c r="G2858" s="14"/>
      <c r="H2858" s="9" t="str">
        <f aca="false">IF($A2858="","",IF(COUNTIF($A$2:$A$3001,$A2858)&gt;1,"DUPLICATE",""))</f>
        <v/>
      </c>
    </row>
    <row r="2859" customFormat="false" ht="15" hidden="false" customHeight="false" outlineLevel="0" collapsed="false">
      <c r="A2859" s="14"/>
      <c r="B2859" s="14"/>
      <c r="C2859" s="15"/>
      <c r="D2859" s="14"/>
      <c r="E2859" s="14"/>
      <c r="F2859" s="14"/>
      <c r="G2859" s="14"/>
      <c r="H2859" s="9" t="str">
        <f aca="false">IF($A2859="","",IF(COUNTIF($A$2:$A$3001,$A2859)&gt;1,"DUPLICATE",""))</f>
        <v/>
      </c>
    </row>
    <row r="2860" customFormat="false" ht="15" hidden="false" customHeight="false" outlineLevel="0" collapsed="false">
      <c r="A2860" s="14"/>
      <c r="B2860" s="14"/>
      <c r="C2860" s="15"/>
      <c r="D2860" s="14"/>
      <c r="E2860" s="14"/>
      <c r="F2860" s="14"/>
      <c r="G2860" s="14"/>
      <c r="H2860" s="9" t="str">
        <f aca="false">IF($A2860="","",IF(COUNTIF($A$2:$A$3001,$A2860)&gt;1,"DUPLICATE",""))</f>
        <v/>
      </c>
    </row>
    <row r="2861" customFormat="false" ht="15" hidden="false" customHeight="false" outlineLevel="0" collapsed="false">
      <c r="A2861" s="14"/>
      <c r="B2861" s="14"/>
      <c r="C2861" s="15"/>
      <c r="D2861" s="14"/>
      <c r="E2861" s="14"/>
      <c r="F2861" s="14"/>
      <c r="G2861" s="14"/>
      <c r="H2861" s="9" t="str">
        <f aca="false">IF($A2861="","",IF(COUNTIF($A$2:$A$3001,$A2861)&gt;1,"DUPLICATE",""))</f>
        <v/>
      </c>
    </row>
    <row r="2862" customFormat="false" ht="15" hidden="false" customHeight="false" outlineLevel="0" collapsed="false">
      <c r="A2862" s="14"/>
      <c r="B2862" s="14"/>
      <c r="C2862" s="15"/>
      <c r="D2862" s="14"/>
      <c r="E2862" s="14"/>
      <c r="F2862" s="14"/>
      <c r="G2862" s="14"/>
      <c r="H2862" s="9" t="str">
        <f aca="false">IF($A2862="","",IF(COUNTIF($A$2:$A$3001,$A2862)&gt;1,"DUPLICATE",""))</f>
        <v/>
      </c>
    </row>
    <row r="2863" customFormat="false" ht="15" hidden="false" customHeight="false" outlineLevel="0" collapsed="false">
      <c r="A2863" s="14"/>
      <c r="B2863" s="14"/>
      <c r="C2863" s="15"/>
      <c r="D2863" s="14"/>
      <c r="E2863" s="14"/>
      <c r="F2863" s="14"/>
      <c r="G2863" s="14"/>
      <c r="H2863" s="9" t="str">
        <f aca="false">IF($A2863="","",IF(COUNTIF($A$2:$A$3001,$A2863)&gt;1,"DUPLICATE",""))</f>
        <v/>
      </c>
    </row>
    <row r="2864" customFormat="false" ht="15" hidden="false" customHeight="false" outlineLevel="0" collapsed="false">
      <c r="A2864" s="14"/>
      <c r="B2864" s="14"/>
      <c r="C2864" s="15"/>
      <c r="D2864" s="14"/>
      <c r="E2864" s="14"/>
      <c r="F2864" s="14"/>
      <c r="G2864" s="14"/>
      <c r="H2864" s="9" t="str">
        <f aca="false">IF($A2864="","",IF(COUNTIF($A$2:$A$3001,$A2864)&gt;1,"DUPLICATE",""))</f>
        <v/>
      </c>
    </row>
    <row r="2865" customFormat="false" ht="15" hidden="false" customHeight="false" outlineLevel="0" collapsed="false">
      <c r="A2865" s="14"/>
      <c r="B2865" s="14"/>
      <c r="C2865" s="15"/>
      <c r="D2865" s="14"/>
      <c r="E2865" s="14"/>
      <c r="F2865" s="14"/>
      <c r="G2865" s="14"/>
      <c r="H2865" s="9" t="str">
        <f aca="false">IF($A2865="","",IF(COUNTIF($A$2:$A$3001,$A2865)&gt;1,"DUPLICATE",""))</f>
        <v/>
      </c>
    </row>
    <row r="2866" customFormat="false" ht="15" hidden="false" customHeight="false" outlineLevel="0" collapsed="false">
      <c r="A2866" s="14"/>
      <c r="B2866" s="14"/>
      <c r="C2866" s="15"/>
      <c r="D2866" s="14"/>
      <c r="E2866" s="14"/>
      <c r="F2866" s="14"/>
      <c r="G2866" s="14"/>
      <c r="H2866" s="9" t="str">
        <f aca="false">IF($A2866="","",IF(COUNTIF($A$2:$A$3001,$A2866)&gt;1,"DUPLICATE",""))</f>
        <v/>
      </c>
    </row>
    <row r="2867" customFormat="false" ht="15" hidden="false" customHeight="false" outlineLevel="0" collapsed="false">
      <c r="A2867" s="14"/>
      <c r="B2867" s="14"/>
      <c r="C2867" s="15"/>
      <c r="D2867" s="14"/>
      <c r="E2867" s="14"/>
      <c r="F2867" s="14"/>
      <c r="G2867" s="14"/>
      <c r="H2867" s="9" t="str">
        <f aca="false">IF($A2867="","",IF(COUNTIF($A$2:$A$3001,$A2867)&gt;1,"DUPLICATE",""))</f>
        <v/>
      </c>
    </row>
    <row r="2868" customFormat="false" ht="15" hidden="false" customHeight="false" outlineLevel="0" collapsed="false">
      <c r="A2868" s="14"/>
      <c r="B2868" s="14"/>
      <c r="C2868" s="15"/>
      <c r="D2868" s="14"/>
      <c r="E2868" s="14"/>
      <c r="F2868" s="14"/>
      <c r="G2868" s="14"/>
      <c r="H2868" s="9" t="str">
        <f aca="false">IF($A2868="","",IF(COUNTIF($A$2:$A$3001,$A2868)&gt;1,"DUPLICATE",""))</f>
        <v/>
      </c>
    </row>
    <row r="2869" customFormat="false" ht="15" hidden="false" customHeight="false" outlineLevel="0" collapsed="false">
      <c r="A2869" s="14"/>
      <c r="B2869" s="14"/>
      <c r="C2869" s="15"/>
      <c r="D2869" s="14"/>
      <c r="E2869" s="14"/>
      <c r="F2869" s="14"/>
      <c r="G2869" s="14"/>
      <c r="H2869" s="9" t="str">
        <f aca="false">IF($A2869="","",IF(COUNTIF($A$2:$A$3001,$A2869)&gt;1,"DUPLICATE",""))</f>
        <v/>
      </c>
    </row>
    <row r="2870" customFormat="false" ht="15" hidden="false" customHeight="false" outlineLevel="0" collapsed="false">
      <c r="A2870" s="14"/>
      <c r="B2870" s="14"/>
      <c r="C2870" s="15"/>
      <c r="D2870" s="14"/>
      <c r="E2870" s="14"/>
      <c r="F2870" s="14"/>
      <c r="G2870" s="14"/>
      <c r="H2870" s="9" t="str">
        <f aca="false">IF($A2870="","",IF(COUNTIF($A$2:$A$3001,$A2870)&gt;1,"DUPLICATE",""))</f>
        <v/>
      </c>
    </row>
    <row r="2871" customFormat="false" ht="15" hidden="false" customHeight="false" outlineLevel="0" collapsed="false">
      <c r="A2871" s="14"/>
      <c r="B2871" s="14"/>
      <c r="C2871" s="15"/>
      <c r="D2871" s="14"/>
      <c r="E2871" s="14"/>
      <c r="F2871" s="14"/>
      <c r="G2871" s="14"/>
      <c r="H2871" s="9" t="str">
        <f aca="false">IF($A2871="","",IF(COUNTIF($A$2:$A$3001,$A2871)&gt;1,"DUPLICATE",""))</f>
        <v/>
      </c>
    </row>
    <row r="2872" customFormat="false" ht="15" hidden="false" customHeight="false" outlineLevel="0" collapsed="false">
      <c r="A2872" s="14"/>
      <c r="B2872" s="14"/>
      <c r="C2872" s="15"/>
      <c r="D2872" s="14"/>
      <c r="E2872" s="14"/>
      <c r="F2872" s="14"/>
      <c r="G2872" s="14"/>
      <c r="H2872" s="9" t="str">
        <f aca="false">IF($A2872="","",IF(COUNTIF($A$2:$A$3001,$A2872)&gt;1,"DUPLICATE",""))</f>
        <v/>
      </c>
    </row>
    <row r="2873" customFormat="false" ht="15" hidden="false" customHeight="false" outlineLevel="0" collapsed="false">
      <c r="A2873" s="14"/>
      <c r="B2873" s="14"/>
      <c r="C2873" s="15"/>
      <c r="D2873" s="14"/>
      <c r="E2873" s="14"/>
      <c r="F2873" s="14"/>
      <c r="G2873" s="14"/>
      <c r="H2873" s="9" t="str">
        <f aca="false">IF($A2873="","",IF(COUNTIF($A$2:$A$3001,$A2873)&gt;1,"DUPLICATE",""))</f>
        <v/>
      </c>
    </row>
    <row r="2874" customFormat="false" ht="15" hidden="false" customHeight="false" outlineLevel="0" collapsed="false">
      <c r="A2874" s="14"/>
      <c r="B2874" s="14"/>
      <c r="C2874" s="15"/>
      <c r="D2874" s="14"/>
      <c r="E2874" s="14"/>
      <c r="F2874" s="14"/>
      <c r="G2874" s="14"/>
      <c r="H2874" s="9" t="str">
        <f aca="false">IF($A2874="","",IF(COUNTIF($A$2:$A$3001,$A2874)&gt;1,"DUPLICATE",""))</f>
        <v/>
      </c>
    </row>
    <row r="2875" customFormat="false" ht="15" hidden="false" customHeight="false" outlineLevel="0" collapsed="false">
      <c r="A2875" s="14"/>
      <c r="B2875" s="14"/>
      <c r="C2875" s="15"/>
      <c r="D2875" s="14"/>
      <c r="E2875" s="14"/>
      <c r="F2875" s="14"/>
      <c r="G2875" s="14"/>
      <c r="H2875" s="9" t="str">
        <f aca="false">IF($A2875="","",IF(COUNTIF($A$2:$A$3001,$A2875)&gt;1,"DUPLICATE",""))</f>
        <v/>
      </c>
    </row>
    <row r="2876" customFormat="false" ht="15" hidden="false" customHeight="false" outlineLevel="0" collapsed="false">
      <c r="A2876" s="14"/>
      <c r="B2876" s="14"/>
      <c r="C2876" s="15"/>
      <c r="D2876" s="14"/>
      <c r="E2876" s="14"/>
      <c r="F2876" s="14"/>
      <c r="G2876" s="14"/>
      <c r="H2876" s="9" t="str">
        <f aca="false">IF($A2876="","",IF(COUNTIF($A$2:$A$3001,$A2876)&gt;1,"DUPLICATE",""))</f>
        <v/>
      </c>
    </row>
    <row r="2877" customFormat="false" ht="15" hidden="false" customHeight="false" outlineLevel="0" collapsed="false">
      <c r="A2877" s="14"/>
      <c r="B2877" s="14"/>
      <c r="C2877" s="15"/>
      <c r="D2877" s="14"/>
      <c r="E2877" s="14"/>
      <c r="F2877" s="14"/>
      <c r="G2877" s="14"/>
      <c r="H2877" s="9" t="str">
        <f aca="false">IF($A2877="","",IF(COUNTIF($A$2:$A$3001,$A2877)&gt;1,"DUPLICATE",""))</f>
        <v/>
      </c>
    </row>
    <row r="2878" customFormat="false" ht="15" hidden="false" customHeight="false" outlineLevel="0" collapsed="false">
      <c r="A2878" s="14"/>
      <c r="B2878" s="14"/>
      <c r="C2878" s="15"/>
      <c r="D2878" s="14"/>
      <c r="E2878" s="14"/>
      <c r="F2878" s="14"/>
      <c r="G2878" s="14"/>
      <c r="H2878" s="9" t="str">
        <f aca="false">IF($A2878="","",IF(COUNTIF($A$2:$A$3001,$A2878)&gt;1,"DUPLICATE",""))</f>
        <v/>
      </c>
    </row>
    <row r="2879" customFormat="false" ht="15" hidden="false" customHeight="false" outlineLevel="0" collapsed="false">
      <c r="A2879" s="14"/>
      <c r="B2879" s="14"/>
      <c r="C2879" s="15"/>
      <c r="D2879" s="14"/>
      <c r="E2879" s="14"/>
      <c r="F2879" s="14"/>
      <c r="G2879" s="14"/>
      <c r="H2879" s="9" t="str">
        <f aca="false">IF($A2879="","",IF(COUNTIF($A$2:$A$3001,$A2879)&gt;1,"DUPLICATE",""))</f>
        <v/>
      </c>
    </row>
    <row r="2880" customFormat="false" ht="15" hidden="false" customHeight="false" outlineLevel="0" collapsed="false">
      <c r="A2880" s="14"/>
      <c r="B2880" s="14"/>
      <c r="C2880" s="15"/>
      <c r="D2880" s="14"/>
      <c r="E2880" s="14"/>
      <c r="F2880" s="14"/>
      <c r="G2880" s="14"/>
      <c r="H2880" s="9" t="str">
        <f aca="false">IF($A2880="","",IF(COUNTIF($A$2:$A$3001,$A2880)&gt;1,"DUPLICATE",""))</f>
        <v/>
      </c>
    </row>
    <row r="2881" customFormat="false" ht="15" hidden="false" customHeight="false" outlineLevel="0" collapsed="false">
      <c r="A2881" s="14"/>
      <c r="B2881" s="14"/>
      <c r="C2881" s="15"/>
      <c r="D2881" s="14"/>
      <c r="E2881" s="14"/>
      <c r="F2881" s="14"/>
      <c r="G2881" s="14"/>
      <c r="H2881" s="9" t="str">
        <f aca="false">IF($A2881="","",IF(COUNTIF($A$2:$A$3001,$A2881)&gt;1,"DUPLICATE",""))</f>
        <v/>
      </c>
    </row>
    <row r="2882" customFormat="false" ht="15" hidden="false" customHeight="false" outlineLevel="0" collapsed="false">
      <c r="A2882" s="14"/>
      <c r="B2882" s="14"/>
      <c r="C2882" s="15"/>
      <c r="D2882" s="14"/>
      <c r="E2882" s="14"/>
      <c r="F2882" s="14"/>
      <c r="G2882" s="14"/>
      <c r="H2882" s="9" t="str">
        <f aca="false">IF($A2882="","",IF(COUNTIF($A$2:$A$3001,$A2882)&gt;1,"DUPLICATE",""))</f>
        <v/>
      </c>
    </row>
    <row r="2883" customFormat="false" ht="15" hidden="false" customHeight="false" outlineLevel="0" collapsed="false">
      <c r="A2883" s="14"/>
      <c r="B2883" s="14"/>
      <c r="C2883" s="15"/>
      <c r="D2883" s="14"/>
      <c r="E2883" s="14"/>
      <c r="F2883" s="14"/>
      <c r="G2883" s="14"/>
      <c r="H2883" s="9" t="str">
        <f aca="false">IF($A2883="","",IF(COUNTIF($A$2:$A$3001,$A2883)&gt;1,"DUPLICATE",""))</f>
        <v/>
      </c>
    </row>
    <row r="2884" customFormat="false" ht="15" hidden="false" customHeight="false" outlineLevel="0" collapsed="false">
      <c r="A2884" s="14"/>
      <c r="B2884" s="14"/>
      <c r="C2884" s="15"/>
      <c r="D2884" s="14"/>
      <c r="E2884" s="14"/>
      <c r="F2884" s="14"/>
      <c r="G2884" s="14"/>
      <c r="H2884" s="9" t="str">
        <f aca="false">IF($A2884="","",IF(COUNTIF($A$2:$A$3001,$A2884)&gt;1,"DUPLICATE",""))</f>
        <v/>
      </c>
    </row>
    <row r="2885" customFormat="false" ht="15" hidden="false" customHeight="false" outlineLevel="0" collapsed="false">
      <c r="A2885" s="14"/>
      <c r="B2885" s="14"/>
      <c r="C2885" s="15"/>
      <c r="D2885" s="14"/>
      <c r="E2885" s="14"/>
      <c r="F2885" s="14"/>
      <c r="G2885" s="14"/>
      <c r="H2885" s="9" t="str">
        <f aca="false">IF($A2885="","",IF(COUNTIF($A$2:$A$3001,$A2885)&gt;1,"DUPLICATE",""))</f>
        <v/>
      </c>
    </row>
    <row r="2886" customFormat="false" ht="15" hidden="false" customHeight="false" outlineLevel="0" collapsed="false">
      <c r="A2886" s="14"/>
      <c r="B2886" s="14"/>
      <c r="C2886" s="15"/>
      <c r="D2886" s="14"/>
      <c r="E2886" s="14"/>
      <c r="F2886" s="14"/>
      <c r="G2886" s="14"/>
      <c r="H2886" s="9" t="str">
        <f aca="false">IF($A2886="","",IF(COUNTIF($A$2:$A$3001,$A2886)&gt;1,"DUPLICATE",""))</f>
        <v/>
      </c>
    </row>
    <row r="2887" customFormat="false" ht="15" hidden="false" customHeight="false" outlineLevel="0" collapsed="false">
      <c r="A2887" s="14"/>
      <c r="B2887" s="14"/>
      <c r="C2887" s="15"/>
      <c r="D2887" s="14"/>
      <c r="E2887" s="14"/>
      <c r="F2887" s="14"/>
      <c r="G2887" s="14"/>
      <c r="H2887" s="9" t="str">
        <f aca="false">IF($A2887="","",IF(COUNTIF($A$2:$A$3001,$A2887)&gt;1,"DUPLICATE",""))</f>
        <v/>
      </c>
    </row>
    <row r="2888" customFormat="false" ht="15" hidden="false" customHeight="false" outlineLevel="0" collapsed="false">
      <c r="A2888" s="14"/>
      <c r="B2888" s="14"/>
      <c r="C2888" s="15"/>
      <c r="D2888" s="14"/>
      <c r="E2888" s="14"/>
      <c r="F2888" s="14"/>
      <c r="G2888" s="14"/>
      <c r="H2888" s="9" t="str">
        <f aca="false">IF($A2888="","",IF(COUNTIF($A$2:$A$3001,$A2888)&gt;1,"DUPLICATE",""))</f>
        <v/>
      </c>
    </row>
    <row r="2889" customFormat="false" ht="15" hidden="false" customHeight="false" outlineLevel="0" collapsed="false">
      <c r="A2889" s="14"/>
      <c r="B2889" s="14"/>
      <c r="C2889" s="15"/>
      <c r="D2889" s="14"/>
      <c r="E2889" s="14"/>
      <c r="F2889" s="14"/>
      <c r="G2889" s="14"/>
      <c r="H2889" s="9" t="str">
        <f aca="false">IF($A2889="","",IF(COUNTIF($A$2:$A$3001,$A2889)&gt;1,"DUPLICATE",""))</f>
        <v/>
      </c>
    </row>
    <row r="2890" customFormat="false" ht="15" hidden="false" customHeight="false" outlineLevel="0" collapsed="false">
      <c r="A2890" s="14"/>
      <c r="B2890" s="14"/>
      <c r="C2890" s="15"/>
      <c r="D2890" s="14"/>
      <c r="E2890" s="14"/>
      <c r="F2890" s="14"/>
      <c r="G2890" s="14"/>
      <c r="H2890" s="9" t="str">
        <f aca="false">IF($A2890="","",IF(COUNTIF($A$2:$A$3001,$A2890)&gt;1,"DUPLICATE",""))</f>
        <v/>
      </c>
    </row>
    <row r="2891" customFormat="false" ht="15" hidden="false" customHeight="false" outlineLevel="0" collapsed="false">
      <c r="A2891" s="14"/>
      <c r="B2891" s="14"/>
      <c r="C2891" s="15"/>
      <c r="D2891" s="14"/>
      <c r="E2891" s="14"/>
      <c r="F2891" s="14"/>
      <c r="G2891" s="14"/>
      <c r="H2891" s="9" t="str">
        <f aca="false">IF($A2891="","",IF(COUNTIF($A$2:$A$3001,$A2891)&gt;1,"DUPLICATE",""))</f>
        <v/>
      </c>
    </row>
    <row r="2892" customFormat="false" ht="15" hidden="false" customHeight="false" outlineLevel="0" collapsed="false">
      <c r="A2892" s="14"/>
      <c r="B2892" s="14"/>
      <c r="C2892" s="15"/>
      <c r="D2892" s="14"/>
      <c r="E2892" s="14"/>
      <c r="F2892" s="14"/>
      <c r="G2892" s="14"/>
      <c r="H2892" s="9" t="str">
        <f aca="false">IF($A2892="","",IF(COUNTIF($A$2:$A$3001,$A2892)&gt;1,"DUPLICATE",""))</f>
        <v/>
      </c>
    </row>
    <row r="2893" customFormat="false" ht="15" hidden="false" customHeight="false" outlineLevel="0" collapsed="false">
      <c r="A2893" s="14"/>
      <c r="B2893" s="14"/>
      <c r="C2893" s="15"/>
      <c r="D2893" s="14"/>
      <c r="E2893" s="14"/>
      <c r="F2893" s="14"/>
      <c r="G2893" s="14"/>
      <c r="H2893" s="9" t="str">
        <f aca="false">IF($A2893="","",IF(COUNTIF($A$2:$A$3001,$A2893)&gt;1,"DUPLICATE",""))</f>
        <v/>
      </c>
    </row>
    <row r="2894" customFormat="false" ht="15" hidden="false" customHeight="false" outlineLevel="0" collapsed="false">
      <c r="A2894" s="14"/>
      <c r="B2894" s="14"/>
      <c r="C2894" s="15"/>
      <c r="D2894" s="14"/>
      <c r="E2894" s="14"/>
      <c r="F2894" s="14"/>
      <c r="G2894" s="14"/>
      <c r="H2894" s="9" t="str">
        <f aca="false">IF($A2894="","",IF(COUNTIF($A$2:$A$3001,$A2894)&gt;1,"DUPLICATE",""))</f>
        <v/>
      </c>
    </row>
    <row r="2895" customFormat="false" ht="15" hidden="false" customHeight="false" outlineLevel="0" collapsed="false">
      <c r="A2895" s="14"/>
      <c r="B2895" s="14"/>
      <c r="C2895" s="15"/>
      <c r="D2895" s="14"/>
      <c r="E2895" s="14"/>
      <c r="F2895" s="14"/>
      <c r="G2895" s="14"/>
      <c r="H2895" s="9" t="str">
        <f aca="false">IF($A2895="","",IF(COUNTIF($A$2:$A$3001,$A2895)&gt;1,"DUPLICATE",""))</f>
        <v/>
      </c>
    </row>
    <row r="2896" customFormat="false" ht="15" hidden="false" customHeight="false" outlineLevel="0" collapsed="false">
      <c r="A2896" s="14"/>
      <c r="B2896" s="14"/>
      <c r="C2896" s="15"/>
      <c r="D2896" s="14"/>
      <c r="E2896" s="14"/>
      <c r="F2896" s="14"/>
      <c r="G2896" s="14"/>
      <c r="H2896" s="9" t="str">
        <f aca="false">IF($A2896="","",IF(COUNTIF($A$2:$A$3001,$A2896)&gt;1,"DUPLICATE",""))</f>
        <v/>
      </c>
    </row>
    <row r="2897" customFormat="false" ht="15" hidden="false" customHeight="false" outlineLevel="0" collapsed="false">
      <c r="A2897" s="14"/>
      <c r="B2897" s="14"/>
      <c r="C2897" s="15"/>
      <c r="D2897" s="14"/>
      <c r="E2897" s="14"/>
      <c r="F2897" s="14"/>
      <c r="G2897" s="14"/>
      <c r="H2897" s="9" t="str">
        <f aca="false">IF($A2897="","",IF(COUNTIF($A$2:$A$3001,$A2897)&gt;1,"DUPLICATE",""))</f>
        <v/>
      </c>
    </row>
    <row r="2898" customFormat="false" ht="15" hidden="false" customHeight="false" outlineLevel="0" collapsed="false">
      <c r="A2898" s="14"/>
      <c r="B2898" s="14"/>
      <c r="C2898" s="15"/>
      <c r="D2898" s="14"/>
      <c r="E2898" s="14"/>
      <c r="F2898" s="14"/>
      <c r="G2898" s="14"/>
      <c r="H2898" s="9" t="str">
        <f aca="false">IF($A2898="","",IF(COUNTIF($A$2:$A$3001,$A2898)&gt;1,"DUPLICATE",""))</f>
        <v/>
      </c>
    </row>
    <row r="2899" customFormat="false" ht="15" hidden="false" customHeight="false" outlineLevel="0" collapsed="false">
      <c r="A2899" s="14"/>
      <c r="B2899" s="14"/>
      <c r="C2899" s="15"/>
      <c r="D2899" s="14"/>
      <c r="E2899" s="14"/>
      <c r="F2899" s="14"/>
      <c r="G2899" s="14"/>
      <c r="H2899" s="9" t="str">
        <f aca="false">IF($A2899="","",IF(COUNTIF($A$2:$A$3001,$A2899)&gt;1,"DUPLICATE",""))</f>
        <v/>
      </c>
    </row>
    <row r="2900" customFormat="false" ht="15" hidden="false" customHeight="false" outlineLevel="0" collapsed="false">
      <c r="A2900" s="14"/>
      <c r="B2900" s="14"/>
      <c r="C2900" s="15"/>
      <c r="D2900" s="14"/>
      <c r="E2900" s="14"/>
      <c r="F2900" s="14"/>
      <c r="G2900" s="14"/>
      <c r="H2900" s="9" t="str">
        <f aca="false">IF($A2900="","",IF(COUNTIF($A$2:$A$3001,$A2900)&gt;1,"DUPLICATE",""))</f>
        <v/>
      </c>
    </row>
    <row r="2901" customFormat="false" ht="15" hidden="false" customHeight="false" outlineLevel="0" collapsed="false">
      <c r="A2901" s="14"/>
      <c r="B2901" s="14"/>
      <c r="C2901" s="15"/>
      <c r="D2901" s="14"/>
      <c r="E2901" s="14"/>
      <c r="F2901" s="14"/>
      <c r="G2901" s="14"/>
      <c r="H2901" s="9" t="str">
        <f aca="false">IF($A2901="","",IF(COUNTIF($A$2:$A$3001,$A2901)&gt;1,"DUPLICATE",""))</f>
        <v/>
      </c>
    </row>
    <row r="2902" customFormat="false" ht="15" hidden="false" customHeight="false" outlineLevel="0" collapsed="false">
      <c r="A2902" s="14"/>
      <c r="B2902" s="14"/>
      <c r="C2902" s="15"/>
      <c r="D2902" s="14"/>
      <c r="E2902" s="14"/>
      <c r="F2902" s="14"/>
      <c r="G2902" s="14"/>
      <c r="H2902" s="9" t="str">
        <f aca="false">IF($A2902="","",IF(COUNTIF($A$2:$A$3001,$A2902)&gt;1,"DUPLICATE",""))</f>
        <v/>
      </c>
    </row>
    <row r="2903" customFormat="false" ht="15" hidden="false" customHeight="false" outlineLevel="0" collapsed="false">
      <c r="A2903" s="14"/>
      <c r="B2903" s="14"/>
      <c r="C2903" s="15"/>
      <c r="D2903" s="14"/>
      <c r="E2903" s="14"/>
      <c r="F2903" s="14"/>
      <c r="G2903" s="14"/>
      <c r="H2903" s="9" t="str">
        <f aca="false">IF($A2903="","",IF(COUNTIF($A$2:$A$3001,$A2903)&gt;1,"DUPLICATE",""))</f>
        <v/>
      </c>
    </row>
    <row r="2904" customFormat="false" ht="15" hidden="false" customHeight="false" outlineLevel="0" collapsed="false">
      <c r="A2904" s="14"/>
      <c r="B2904" s="14"/>
      <c r="C2904" s="15"/>
      <c r="D2904" s="14"/>
      <c r="E2904" s="14"/>
      <c r="F2904" s="14"/>
      <c r="G2904" s="14"/>
      <c r="H2904" s="9" t="str">
        <f aca="false">IF($A2904="","",IF(COUNTIF($A$2:$A$3001,$A2904)&gt;1,"DUPLICATE",""))</f>
        <v/>
      </c>
    </row>
    <row r="2905" customFormat="false" ht="15" hidden="false" customHeight="false" outlineLevel="0" collapsed="false">
      <c r="A2905" s="14"/>
      <c r="B2905" s="14"/>
      <c r="C2905" s="15"/>
      <c r="D2905" s="14"/>
      <c r="E2905" s="14"/>
      <c r="F2905" s="14"/>
      <c r="G2905" s="14"/>
      <c r="H2905" s="9" t="str">
        <f aca="false">IF($A2905="","",IF(COUNTIF($A$2:$A$3001,$A2905)&gt;1,"DUPLICATE",""))</f>
        <v/>
      </c>
    </row>
    <row r="2906" customFormat="false" ht="15" hidden="false" customHeight="false" outlineLevel="0" collapsed="false">
      <c r="A2906" s="14"/>
      <c r="B2906" s="14"/>
      <c r="C2906" s="15"/>
      <c r="D2906" s="14"/>
      <c r="E2906" s="14"/>
      <c r="F2906" s="14"/>
      <c r="G2906" s="14"/>
      <c r="H2906" s="9" t="str">
        <f aca="false">IF($A2906="","",IF(COUNTIF($A$2:$A$3001,$A2906)&gt;1,"DUPLICATE",""))</f>
        <v/>
      </c>
    </row>
    <row r="2907" customFormat="false" ht="15" hidden="false" customHeight="false" outlineLevel="0" collapsed="false">
      <c r="A2907" s="14"/>
      <c r="B2907" s="14"/>
      <c r="C2907" s="15"/>
      <c r="D2907" s="14"/>
      <c r="E2907" s="14"/>
      <c r="F2907" s="14"/>
      <c r="G2907" s="14"/>
      <c r="H2907" s="9" t="str">
        <f aca="false">IF($A2907="","",IF(COUNTIF($A$2:$A$3001,$A2907)&gt;1,"DUPLICATE",""))</f>
        <v/>
      </c>
    </row>
    <row r="2908" customFormat="false" ht="15" hidden="false" customHeight="false" outlineLevel="0" collapsed="false">
      <c r="A2908" s="14"/>
      <c r="B2908" s="14"/>
      <c r="C2908" s="15"/>
      <c r="D2908" s="14"/>
      <c r="E2908" s="14"/>
      <c r="F2908" s="14"/>
      <c r="G2908" s="14"/>
      <c r="H2908" s="9" t="str">
        <f aca="false">IF($A2908="","",IF(COUNTIF($A$2:$A$3001,$A2908)&gt;1,"DUPLICATE",""))</f>
        <v/>
      </c>
    </row>
    <row r="2909" customFormat="false" ht="15" hidden="false" customHeight="false" outlineLevel="0" collapsed="false">
      <c r="A2909" s="14"/>
      <c r="B2909" s="14"/>
      <c r="C2909" s="15"/>
      <c r="D2909" s="14"/>
      <c r="E2909" s="14"/>
      <c r="F2909" s="14"/>
      <c r="G2909" s="14"/>
      <c r="H2909" s="9" t="str">
        <f aca="false">IF($A2909="","",IF(COUNTIF($A$2:$A$3001,$A2909)&gt;1,"DUPLICATE",""))</f>
        <v/>
      </c>
    </row>
    <row r="2910" customFormat="false" ht="15" hidden="false" customHeight="false" outlineLevel="0" collapsed="false">
      <c r="A2910" s="14"/>
      <c r="B2910" s="14"/>
      <c r="C2910" s="15"/>
      <c r="D2910" s="14"/>
      <c r="E2910" s="14"/>
      <c r="F2910" s="14"/>
      <c r="G2910" s="14"/>
      <c r="H2910" s="9" t="str">
        <f aca="false">IF($A2910="","",IF(COUNTIF($A$2:$A$3001,$A2910)&gt;1,"DUPLICATE",""))</f>
        <v/>
      </c>
    </row>
    <row r="2911" customFormat="false" ht="15" hidden="false" customHeight="false" outlineLevel="0" collapsed="false">
      <c r="A2911" s="14"/>
      <c r="B2911" s="14"/>
      <c r="C2911" s="15"/>
      <c r="D2911" s="14"/>
      <c r="E2911" s="14"/>
      <c r="F2911" s="14"/>
      <c r="G2911" s="14"/>
      <c r="H2911" s="9" t="str">
        <f aca="false">IF($A2911="","",IF(COUNTIF($A$2:$A$3001,$A2911)&gt;1,"DUPLICATE",""))</f>
        <v/>
      </c>
    </row>
    <row r="2912" customFormat="false" ht="15" hidden="false" customHeight="false" outlineLevel="0" collapsed="false">
      <c r="A2912" s="14"/>
      <c r="B2912" s="14"/>
      <c r="C2912" s="15"/>
      <c r="D2912" s="14"/>
      <c r="E2912" s="14"/>
      <c r="F2912" s="14"/>
      <c r="G2912" s="14"/>
      <c r="H2912" s="9" t="str">
        <f aca="false">IF($A2912="","",IF(COUNTIF($A$2:$A$3001,$A2912)&gt;1,"DUPLICATE",""))</f>
        <v/>
      </c>
    </row>
    <row r="2913" customFormat="false" ht="15" hidden="false" customHeight="false" outlineLevel="0" collapsed="false">
      <c r="A2913" s="14"/>
      <c r="B2913" s="14"/>
      <c r="C2913" s="15"/>
      <c r="D2913" s="14"/>
      <c r="E2913" s="14"/>
      <c r="F2913" s="14"/>
      <c r="G2913" s="14"/>
      <c r="H2913" s="9" t="str">
        <f aca="false">IF($A2913="","",IF(COUNTIF($A$2:$A$3001,$A2913)&gt;1,"DUPLICATE",""))</f>
        <v/>
      </c>
    </row>
    <row r="2914" customFormat="false" ht="15" hidden="false" customHeight="false" outlineLevel="0" collapsed="false">
      <c r="A2914" s="14"/>
      <c r="B2914" s="14"/>
      <c r="C2914" s="15"/>
      <c r="D2914" s="14"/>
      <c r="E2914" s="14"/>
      <c r="F2914" s="14"/>
      <c r="G2914" s="14"/>
      <c r="H2914" s="9" t="str">
        <f aca="false">IF($A2914="","",IF(COUNTIF($A$2:$A$3001,$A2914)&gt;1,"DUPLICATE",""))</f>
        <v/>
      </c>
    </row>
    <row r="2915" customFormat="false" ht="15" hidden="false" customHeight="false" outlineLevel="0" collapsed="false">
      <c r="A2915" s="14"/>
      <c r="B2915" s="14"/>
      <c r="C2915" s="15"/>
      <c r="D2915" s="14"/>
      <c r="E2915" s="14"/>
      <c r="F2915" s="14"/>
      <c r="G2915" s="14"/>
      <c r="H2915" s="9" t="str">
        <f aca="false">IF($A2915="","",IF(COUNTIF($A$2:$A$3001,$A2915)&gt;1,"DUPLICATE",""))</f>
        <v/>
      </c>
    </row>
    <row r="2916" customFormat="false" ht="15" hidden="false" customHeight="false" outlineLevel="0" collapsed="false">
      <c r="A2916" s="14"/>
      <c r="B2916" s="14"/>
      <c r="C2916" s="15"/>
      <c r="D2916" s="14"/>
      <c r="E2916" s="14"/>
      <c r="F2916" s="14"/>
      <c r="G2916" s="14"/>
      <c r="H2916" s="9" t="str">
        <f aca="false">IF($A2916="","",IF(COUNTIF($A$2:$A$3001,$A2916)&gt;1,"DUPLICATE",""))</f>
        <v/>
      </c>
    </row>
    <row r="2917" customFormat="false" ht="15" hidden="false" customHeight="false" outlineLevel="0" collapsed="false">
      <c r="A2917" s="14"/>
      <c r="B2917" s="14"/>
      <c r="C2917" s="15"/>
      <c r="D2917" s="14"/>
      <c r="E2917" s="14"/>
      <c r="F2917" s="14"/>
      <c r="G2917" s="14"/>
      <c r="H2917" s="9" t="str">
        <f aca="false">IF($A2917="","",IF(COUNTIF($A$2:$A$3001,$A2917)&gt;1,"DUPLICATE",""))</f>
        <v/>
      </c>
    </row>
    <row r="2918" customFormat="false" ht="15" hidden="false" customHeight="false" outlineLevel="0" collapsed="false">
      <c r="A2918" s="14"/>
      <c r="B2918" s="14"/>
      <c r="C2918" s="15"/>
      <c r="D2918" s="14"/>
      <c r="E2918" s="14"/>
      <c r="F2918" s="14"/>
      <c r="G2918" s="14"/>
      <c r="H2918" s="9" t="str">
        <f aca="false">IF($A2918="","",IF(COUNTIF($A$2:$A$3001,$A2918)&gt;1,"DUPLICATE",""))</f>
        <v/>
      </c>
    </row>
    <row r="2919" customFormat="false" ht="15" hidden="false" customHeight="false" outlineLevel="0" collapsed="false">
      <c r="A2919" s="14"/>
      <c r="B2919" s="14"/>
      <c r="C2919" s="15"/>
      <c r="D2919" s="14"/>
      <c r="E2919" s="14"/>
      <c r="F2919" s="14"/>
      <c r="G2919" s="14"/>
      <c r="H2919" s="9" t="str">
        <f aca="false">IF($A2919="","",IF(COUNTIF($A$2:$A$3001,$A2919)&gt;1,"DUPLICATE",""))</f>
        <v/>
      </c>
    </row>
    <row r="2920" customFormat="false" ht="15" hidden="false" customHeight="false" outlineLevel="0" collapsed="false">
      <c r="A2920" s="14"/>
      <c r="B2920" s="14"/>
      <c r="C2920" s="15"/>
      <c r="D2920" s="14"/>
      <c r="E2920" s="14"/>
      <c r="F2920" s="14"/>
      <c r="G2920" s="14"/>
      <c r="H2920" s="9" t="str">
        <f aca="false">IF($A2920="","",IF(COUNTIF($A$2:$A$3001,$A2920)&gt;1,"DUPLICATE",""))</f>
        <v/>
      </c>
    </row>
    <row r="2921" customFormat="false" ht="15" hidden="false" customHeight="false" outlineLevel="0" collapsed="false">
      <c r="A2921" s="14"/>
      <c r="B2921" s="14"/>
      <c r="C2921" s="15"/>
      <c r="D2921" s="14"/>
      <c r="E2921" s="14"/>
      <c r="F2921" s="14"/>
      <c r="G2921" s="14"/>
      <c r="H2921" s="9" t="str">
        <f aca="false">IF($A2921="","",IF(COUNTIF($A$2:$A$3001,$A2921)&gt;1,"DUPLICATE",""))</f>
        <v/>
      </c>
    </row>
    <row r="2922" customFormat="false" ht="15" hidden="false" customHeight="false" outlineLevel="0" collapsed="false">
      <c r="A2922" s="14"/>
      <c r="B2922" s="14"/>
      <c r="C2922" s="15"/>
      <c r="D2922" s="14"/>
      <c r="E2922" s="14"/>
      <c r="F2922" s="14"/>
      <c r="G2922" s="14"/>
      <c r="H2922" s="9" t="str">
        <f aca="false">IF($A2922="","",IF(COUNTIF($A$2:$A$3001,$A2922)&gt;1,"DUPLICATE",""))</f>
        <v/>
      </c>
    </row>
    <row r="2923" customFormat="false" ht="15" hidden="false" customHeight="false" outlineLevel="0" collapsed="false">
      <c r="A2923" s="14"/>
      <c r="B2923" s="14"/>
      <c r="C2923" s="15"/>
      <c r="D2923" s="14"/>
      <c r="E2923" s="14"/>
      <c r="F2923" s="14"/>
      <c r="G2923" s="14"/>
      <c r="H2923" s="9" t="str">
        <f aca="false">IF($A2923="","",IF(COUNTIF($A$2:$A$3001,$A2923)&gt;1,"DUPLICATE",""))</f>
        <v/>
      </c>
    </row>
    <row r="2924" customFormat="false" ht="15" hidden="false" customHeight="false" outlineLevel="0" collapsed="false">
      <c r="A2924" s="14"/>
      <c r="B2924" s="14"/>
      <c r="C2924" s="15"/>
      <c r="D2924" s="14"/>
      <c r="E2924" s="14"/>
      <c r="F2924" s="14"/>
      <c r="G2924" s="14"/>
      <c r="H2924" s="9" t="str">
        <f aca="false">IF($A2924="","",IF(COUNTIF($A$2:$A$3001,$A2924)&gt;1,"DUPLICATE",""))</f>
        <v/>
      </c>
    </row>
    <row r="2925" customFormat="false" ht="15" hidden="false" customHeight="false" outlineLevel="0" collapsed="false">
      <c r="A2925" s="14"/>
      <c r="B2925" s="14"/>
      <c r="C2925" s="15"/>
      <c r="D2925" s="14"/>
      <c r="E2925" s="14"/>
      <c r="F2925" s="14"/>
      <c r="G2925" s="14"/>
      <c r="H2925" s="9" t="str">
        <f aca="false">IF($A2925="","",IF(COUNTIF($A$2:$A$3001,$A2925)&gt;1,"DUPLICATE",""))</f>
        <v/>
      </c>
    </row>
    <row r="2926" customFormat="false" ht="15" hidden="false" customHeight="false" outlineLevel="0" collapsed="false">
      <c r="A2926" s="14"/>
      <c r="B2926" s="14"/>
      <c r="C2926" s="15"/>
      <c r="D2926" s="14"/>
      <c r="E2926" s="14"/>
      <c r="F2926" s="14"/>
      <c r="G2926" s="14"/>
      <c r="H2926" s="9" t="str">
        <f aca="false">IF($A2926="","",IF(COUNTIF($A$2:$A$3001,$A2926)&gt;1,"DUPLICATE",""))</f>
        <v/>
      </c>
    </row>
    <row r="2927" customFormat="false" ht="15" hidden="false" customHeight="false" outlineLevel="0" collapsed="false">
      <c r="A2927" s="14"/>
      <c r="B2927" s="14"/>
      <c r="C2927" s="15"/>
      <c r="D2927" s="14"/>
      <c r="E2927" s="14"/>
      <c r="F2927" s="14"/>
      <c r="G2927" s="14"/>
      <c r="H2927" s="9" t="str">
        <f aca="false">IF($A2927="","",IF(COUNTIF($A$2:$A$3001,$A2927)&gt;1,"DUPLICATE",""))</f>
        <v/>
      </c>
    </row>
    <row r="2928" customFormat="false" ht="15" hidden="false" customHeight="false" outlineLevel="0" collapsed="false">
      <c r="A2928" s="14"/>
      <c r="B2928" s="14"/>
      <c r="C2928" s="15"/>
      <c r="D2928" s="14"/>
      <c r="E2928" s="14"/>
      <c r="F2928" s="14"/>
      <c r="G2928" s="14"/>
      <c r="H2928" s="9" t="str">
        <f aca="false">IF($A2928="","",IF(COUNTIF($A$2:$A$3001,$A2928)&gt;1,"DUPLICATE",""))</f>
        <v/>
      </c>
    </row>
    <row r="2929" customFormat="false" ht="15" hidden="false" customHeight="false" outlineLevel="0" collapsed="false">
      <c r="A2929" s="14"/>
      <c r="B2929" s="14"/>
      <c r="C2929" s="15"/>
      <c r="D2929" s="14"/>
      <c r="E2929" s="14"/>
      <c r="F2929" s="14"/>
      <c r="G2929" s="14"/>
      <c r="H2929" s="9" t="str">
        <f aca="false">IF($A2929="","",IF(COUNTIF($A$2:$A$3001,$A2929)&gt;1,"DUPLICATE",""))</f>
        <v/>
      </c>
    </row>
    <row r="2930" customFormat="false" ht="15" hidden="false" customHeight="false" outlineLevel="0" collapsed="false">
      <c r="A2930" s="14"/>
      <c r="B2930" s="14"/>
      <c r="C2930" s="15"/>
      <c r="D2930" s="14"/>
      <c r="E2930" s="14"/>
      <c r="F2930" s="14"/>
      <c r="G2930" s="14"/>
      <c r="H2930" s="9" t="str">
        <f aca="false">IF($A2930="","",IF(COUNTIF($A$2:$A$3001,$A2930)&gt;1,"DUPLICATE",""))</f>
        <v/>
      </c>
    </row>
    <row r="2931" customFormat="false" ht="15" hidden="false" customHeight="false" outlineLevel="0" collapsed="false">
      <c r="A2931" s="14"/>
      <c r="B2931" s="14"/>
      <c r="C2931" s="15"/>
      <c r="D2931" s="14"/>
      <c r="E2931" s="14"/>
      <c r="F2931" s="14"/>
      <c r="G2931" s="14"/>
      <c r="H2931" s="9" t="str">
        <f aca="false">IF($A2931="","",IF(COUNTIF($A$2:$A$3001,$A2931)&gt;1,"DUPLICATE",""))</f>
        <v/>
      </c>
    </row>
    <row r="2932" customFormat="false" ht="15" hidden="false" customHeight="false" outlineLevel="0" collapsed="false">
      <c r="A2932" s="14"/>
      <c r="B2932" s="14"/>
      <c r="C2932" s="15"/>
      <c r="D2932" s="14"/>
      <c r="E2932" s="14"/>
      <c r="F2932" s="14"/>
      <c r="G2932" s="14"/>
      <c r="H2932" s="9" t="str">
        <f aca="false">IF($A2932="","",IF(COUNTIF($A$2:$A$3001,$A2932)&gt;1,"DUPLICATE",""))</f>
        <v/>
      </c>
    </row>
    <row r="2933" customFormat="false" ht="15" hidden="false" customHeight="false" outlineLevel="0" collapsed="false">
      <c r="A2933" s="14"/>
      <c r="B2933" s="14"/>
      <c r="C2933" s="15"/>
      <c r="D2933" s="14"/>
      <c r="E2933" s="14"/>
      <c r="F2933" s="14"/>
      <c r="G2933" s="14"/>
      <c r="H2933" s="9" t="str">
        <f aca="false">IF($A2933="","",IF(COUNTIF($A$2:$A$3001,$A2933)&gt;1,"DUPLICATE",""))</f>
        <v/>
      </c>
    </row>
    <row r="2934" customFormat="false" ht="15" hidden="false" customHeight="false" outlineLevel="0" collapsed="false">
      <c r="A2934" s="14"/>
      <c r="B2934" s="14"/>
      <c r="C2934" s="15"/>
      <c r="D2934" s="14"/>
      <c r="E2934" s="14"/>
      <c r="F2934" s="14"/>
      <c r="G2934" s="14"/>
      <c r="H2934" s="9" t="str">
        <f aca="false">IF($A2934="","",IF(COUNTIF($A$2:$A$3001,$A2934)&gt;1,"DUPLICATE",""))</f>
        <v/>
      </c>
    </row>
    <row r="2935" customFormat="false" ht="15" hidden="false" customHeight="false" outlineLevel="0" collapsed="false">
      <c r="A2935" s="14"/>
      <c r="B2935" s="14"/>
      <c r="C2935" s="15"/>
      <c r="D2935" s="14"/>
      <c r="E2935" s="14"/>
      <c r="F2935" s="14"/>
      <c r="G2935" s="14"/>
      <c r="H2935" s="9" t="str">
        <f aca="false">IF($A2935="","",IF(COUNTIF($A$2:$A$3001,$A2935)&gt;1,"DUPLICATE",""))</f>
        <v/>
      </c>
    </row>
    <row r="2936" customFormat="false" ht="15" hidden="false" customHeight="false" outlineLevel="0" collapsed="false">
      <c r="A2936" s="14"/>
      <c r="B2936" s="14"/>
      <c r="C2936" s="15"/>
      <c r="D2936" s="14"/>
      <c r="E2936" s="14"/>
      <c r="F2936" s="14"/>
      <c r="G2936" s="14"/>
      <c r="H2936" s="9" t="str">
        <f aca="false">IF($A2936="","",IF(COUNTIF($A$2:$A$3001,$A2936)&gt;1,"DUPLICATE",""))</f>
        <v/>
      </c>
    </row>
    <row r="2937" customFormat="false" ht="15" hidden="false" customHeight="false" outlineLevel="0" collapsed="false">
      <c r="A2937" s="14"/>
      <c r="B2937" s="14"/>
      <c r="C2937" s="15"/>
      <c r="D2937" s="14"/>
      <c r="E2937" s="14"/>
      <c r="F2937" s="14"/>
      <c r="G2937" s="14"/>
      <c r="H2937" s="9" t="str">
        <f aca="false">IF($A2937="","",IF(COUNTIF($A$2:$A$3001,$A2937)&gt;1,"DUPLICATE",""))</f>
        <v/>
      </c>
    </row>
    <row r="2938" customFormat="false" ht="15" hidden="false" customHeight="false" outlineLevel="0" collapsed="false">
      <c r="A2938" s="14"/>
      <c r="B2938" s="14"/>
      <c r="C2938" s="15"/>
      <c r="D2938" s="14"/>
      <c r="E2938" s="14"/>
      <c r="F2938" s="14"/>
      <c r="G2938" s="14"/>
      <c r="H2938" s="9" t="str">
        <f aca="false">IF($A2938="","",IF(COUNTIF($A$2:$A$3001,$A2938)&gt;1,"DUPLICATE",""))</f>
        <v/>
      </c>
    </row>
    <row r="2939" customFormat="false" ht="15" hidden="false" customHeight="false" outlineLevel="0" collapsed="false">
      <c r="A2939" s="14"/>
      <c r="B2939" s="14"/>
      <c r="C2939" s="15"/>
      <c r="D2939" s="14"/>
      <c r="E2939" s="14"/>
      <c r="F2939" s="14"/>
      <c r="G2939" s="14"/>
      <c r="H2939" s="9" t="str">
        <f aca="false">IF($A2939="","",IF(COUNTIF($A$2:$A$3001,$A2939)&gt;1,"DUPLICATE",""))</f>
        <v/>
      </c>
    </row>
    <row r="2940" customFormat="false" ht="15" hidden="false" customHeight="false" outlineLevel="0" collapsed="false">
      <c r="A2940" s="14"/>
      <c r="B2940" s="14"/>
      <c r="C2940" s="15"/>
      <c r="D2940" s="14"/>
      <c r="E2940" s="14"/>
      <c r="F2940" s="14"/>
      <c r="G2940" s="14"/>
      <c r="H2940" s="9" t="str">
        <f aca="false">IF($A2940="","",IF(COUNTIF($A$2:$A$3001,$A2940)&gt;1,"DUPLICATE",""))</f>
        <v/>
      </c>
    </row>
    <row r="2941" customFormat="false" ht="15" hidden="false" customHeight="false" outlineLevel="0" collapsed="false">
      <c r="A2941" s="14"/>
      <c r="B2941" s="14"/>
      <c r="C2941" s="15"/>
      <c r="D2941" s="14"/>
      <c r="E2941" s="14"/>
      <c r="F2941" s="14"/>
      <c r="G2941" s="14"/>
      <c r="H2941" s="9" t="str">
        <f aca="false">IF($A2941="","",IF(COUNTIF($A$2:$A$3001,$A2941)&gt;1,"DUPLICATE",""))</f>
        <v/>
      </c>
    </row>
    <row r="2942" customFormat="false" ht="15" hidden="false" customHeight="false" outlineLevel="0" collapsed="false">
      <c r="A2942" s="14"/>
      <c r="B2942" s="14"/>
      <c r="C2942" s="15"/>
      <c r="D2942" s="14"/>
      <c r="E2942" s="14"/>
      <c r="F2942" s="14"/>
      <c r="G2942" s="14"/>
      <c r="H2942" s="9" t="str">
        <f aca="false">IF($A2942="","",IF(COUNTIF($A$2:$A$3001,$A2942)&gt;1,"DUPLICATE",""))</f>
        <v/>
      </c>
    </row>
    <row r="2943" customFormat="false" ht="15" hidden="false" customHeight="false" outlineLevel="0" collapsed="false">
      <c r="A2943" s="14"/>
      <c r="B2943" s="14"/>
      <c r="C2943" s="15"/>
      <c r="D2943" s="14"/>
      <c r="E2943" s="14"/>
      <c r="F2943" s="14"/>
      <c r="G2943" s="14"/>
      <c r="H2943" s="9" t="str">
        <f aca="false">IF($A2943="","",IF(COUNTIF($A$2:$A$3001,$A2943)&gt;1,"DUPLICATE",""))</f>
        <v/>
      </c>
    </row>
    <row r="2944" customFormat="false" ht="15" hidden="false" customHeight="false" outlineLevel="0" collapsed="false">
      <c r="A2944" s="14"/>
      <c r="B2944" s="14"/>
      <c r="C2944" s="15"/>
      <c r="D2944" s="14"/>
      <c r="E2944" s="14"/>
      <c r="F2944" s="14"/>
      <c r="G2944" s="14"/>
      <c r="H2944" s="9" t="str">
        <f aca="false">IF($A2944="","",IF(COUNTIF($A$2:$A$3001,$A2944)&gt;1,"DUPLICATE",""))</f>
        <v/>
      </c>
    </row>
    <row r="2945" customFormat="false" ht="15" hidden="false" customHeight="false" outlineLevel="0" collapsed="false">
      <c r="A2945" s="14"/>
      <c r="B2945" s="14"/>
      <c r="C2945" s="15"/>
      <c r="D2945" s="14"/>
      <c r="E2945" s="14"/>
      <c r="F2945" s="14"/>
      <c r="G2945" s="14"/>
      <c r="H2945" s="9" t="str">
        <f aca="false">IF($A2945="","",IF(COUNTIF($A$2:$A$3001,$A2945)&gt;1,"DUPLICATE",""))</f>
        <v/>
      </c>
    </row>
    <row r="2946" customFormat="false" ht="15" hidden="false" customHeight="false" outlineLevel="0" collapsed="false">
      <c r="A2946" s="14"/>
      <c r="B2946" s="14"/>
      <c r="C2946" s="15"/>
      <c r="D2946" s="14"/>
      <c r="E2946" s="14"/>
      <c r="F2946" s="14"/>
      <c r="G2946" s="14"/>
      <c r="H2946" s="9" t="str">
        <f aca="false">IF($A2946="","",IF(COUNTIF($A$2:$A$3001,$A2946)&gt;1,"DUPLICATE",""))</f>
        <v/>
      </c>
    </row>
    <row r="2947" customFormat="false" ht="15" hidden="false" customHeight="false" outlineLevel="0" collapsed="false">
      <c r="A2947" s="14"/>
      <c r="B2947" s="14"/>
      <c r="C2947" s="15"/>
      <c r="D2947" s="14"/>
      <c r="E2947" s="14"/>
      <c r="F2947" s="14"/>
      <c r="G2947" s="14"/>
      <c r="H2947" s="9" t="str">
        <f aca="false">IF($A2947="","",IF(COUNTIF($A$2:$A$3001,$A2947)&gt;1,"DUPLICATE",""))</f>
        <v/>
      </c>
    </row>
    <row r="2948" customFormat="false" ht="15" hidden="false" customHeight="false" outlineLevel="0" collapsed="false">
      <c r="A2948" s="14"/>
      <c r="B2948" s="14"/>
      <c r="C2948" s="15"/>
      <c r="D2948" s="14"/>
      <c r="E2948" s="14"/>
      <c r="F2948" s="14"/>
      <c r="G2948" s="14"/>
      <c r="H2948" s="9" t="str">
        <f aca="false">IF($A2948="","",IF(COUNTIF($A$2:$A$3001,$A2948)&gt;1,"DUPLICATE",""))</f>
        <v/>
      </c>
    </row>
    <row r="2949" customFormat="false" ht="15" hidden="false" customHeight="false" outlineLevel="0" collapsed="false">
      <c r="A2949" s="14"/>
      <c r="B2949" s="14"/>
      <c r="C2949" s="15"/>
      <c r="D2949" s="14"/>
      <c r="E2949" s="14"/>
      <c r="F2949" s="14"/>
      <c r="G2949" s="14"/>
      <c r="H2949" s="9" t="str">
        <f aca="false">IF($A2949="","",IF(COUNTIF($A$2:$A$3001,$A2949)&gt;1,"DUPLICATE",""))</f>
        <v/>
      </c>
    </row>
    <row r="2950" customFormat="false" ht="15" hidden="false" customHeight="false" outlineLevel="0" collapsed="false">
      <c r="A2950" s="14"/>
      <c r="B2950" s="14"/>
      <c r="C2950" s="15"/>
      <c r="D2950" s="14"/>
      <c r="E2950" s="14"/>
      <c r="F2950" s="14"/>
      <c r="G2950" s="14"/>
      <c r="H2950" s="9" t="str">
        <f aca="false">IF($A2950="","",IF(COUNTIF($A$2:$A$3001,$A2950)&gt;1,"DUPLICATE",""))</f>
        <v/>
      </c>
    </row>
    <row r="2951" customFormat="false" ht="15" hidden="false" customHeight="false" outlineLevel="0" collapsed="false">
      <c r="A2951" s="14"/>
      <c r="B2951" s="14"/>
      <c r="C2951" s="15"/>
      <c r="D2951" s="14"/>
      <c r="E2951" s="14"/>
      <c r="F2951" s="14"/>
      <c r="G2951" s="14"/>
      <c r="H2951" s="9" t="str">
        <f aca="false">IF($A2951="","",IF(COUNTIF($A$2:$A$3001,$A2951)&gt;1,"DUPLICATE",""))</f>
        <v/>
      </c>
    </row>
    <row r="2952" customFormat="false" ht="15" hidden="false" customHeight="false" outlineLevel="0" collapsed="false">
      <c r="A2952" s="14"/>
      <c r="B2952" s="14"/>
      <c r="C2952" s="15"/>
      <c r="D2952" s="14"/>
      <c r="E2952" s="14"/>
      <c r="F2952" s="14"/>
      <c r="G2952" s="14"/>
      <c r="H2952" s="9" t="str">
        <f aca="false">IF($A2952="","",IF(COUNTIF($A$2:$A$3001,$A2952)&gt;1,"DUPLICATE",""))</f>
        <v/>
      </c>
    </row>
    <row r="2953" customFormat="false" ht="15" hidden="false" customHeight="false" outlineLevel="0" collapsed="false">
      <c r="A2953" s="14"/>
      <c r="B2953" s="14"/>
      <c r="C2953" s="15"/>
      <c r="D2953" s="14"/>
      <c r="E2953" s="14"/>
      <c r="F2953" s="14"/>
      <c r="G2953" s="14"/>
      <c r="H2953" s="9" t="str">
        <f aca="false">IF($A2953="","",IF(COUNTIF($A$2:$A$3001,$A2953)&gt;1,"DUPLICATE",""))</f>
        <v/>
      </c>
    </row>
    <row r="2954" customFormat="false" ht="15" hidden="false" customHeight="false" outlineLevel="0" collapsed="false">
      <c r="A2954" s="14"/>
      <c r="B2954" s="14"/>
      <c r="C2954" s="15"/>
      <c r="D2954" s="14"/>
      <c r="E2954" s="14"/>
      <c r="F2954" s="14"/>
      <c r="G2954" s="14"/>
      <c r="H2954" s="9" t="str">
        <f aca="false">IF($A2954="","",IF(COUNTIF($A$2:$A$3001,$A2954)&gt;1,"DUPLICATE",""))</f>
        <v/>
      </c>
    </row>
    <row r="2955" customFormat="false" ht="15" hidden="false" customHeight="false" outlineLevel="0" collapsed="false">
      <c r="A2955" s="14"/>
      <c r="B2955" s="14"/>
      <c r="C2955" s="15"/>
      <c r="D2955" s="14"/>
      <c r="E2955" s="14"/>
      <c r="F2955" s="14"/>
      <c r="G2955" s="14"/>
      <c r="H2955" s="9" t="str">
        <f aca="false">IF($A2955="","",IF(COUNTIF($A$2:$A$3001,$A2955)&gt;1,"DUPLICATE",""))</f>
        <v/>
      </c>
    </row>
    <row r="2956" customFormat="false" ht="15" hidden="false" customHeight="false" outlineLevel="0" collapsed="false">
      <c r="A2956" s="14"/>
      <c r="B2956" s="14"/>
      <c r="C2956" s="15"/>
      <c r="D2956" s="14"/>
      <c r="E2956" s="14"/>
      <c r="F2956" s="14"/>
      <c r="G2956" s="14"/>
      <c r="H2956" s="9" t="str">
        <f aca="false">IF($A2956="","",IF(COUNTIF($A$2:$A$3001,$A2956)&gt;1,"DUPLICATE",""))</f>
        <v/>
      </c>
    </row>
    <row r="2957" customFormat="false" ht="15" hidden="false" customHeight="false" outlineLevel="0" collapsed="false">
      <c r="A2957" s="14"/>
      <c r="B2957" s="14"/>
      <c r="C2957" s="15"/>
      <c r="D2957" s="14"/>
      <c r="E2957" s="14"/>
      <c r="F2957" s="14"/>
      <c r="G2957" s="14"/>
      <c r="H2957" s="9" t="str">
        <f aca="false">IF($A2957="","",IF(COUNTIF($A$2:$A$3001,$A2957)&gt;1,"DUPLICATE",""))</f>
        <v/>
      </c>
    </row>
    <row r="2958" customFormat="false" ht="15" hidden="false" customHeight="false" outlineLevel="0" collapsed="false">
      <c r="A2958" s="14"/>
      <c r="B2958" s="14"/>
      <c r="C2958" s="15"/>
      <c r="D2958" s="14"/>
      <c r="E2958" s="14"/>
      <c r="F2958" s="14"/>
      <c r="G2958" s="14"/>
      <c r="H2958" s="9" t="str">
        <f aca="false">IF($A2958="","",IF(COUNTIF($A$2:$A$3001,$A2958)&gt;1,"DUPLICATE",""))</f>
        <v/>
      </c>
    </row>
    <row r="2959" customFormat="false" ht="15" hidden="false" customHeight="false" outlineLevel="0" collapsed="false">
      <c r="A2959" s="14"/>
      <c r="B2959" s="14"/>
      <c r="C2959" s="15"/>
      <c r="D2959" s="14"/>
      <c r="E2959" s="14"/>
      <c r="F2959" s="14"/>
      <c r="G2959" s="14"/>
      <c r="H2959" s="9" t="str">
        <f aca="false">IF($A2959="","",IF(COUNTIF($A$2:$A$3001,$A2959)&gt;1,"DUPLICATE",""))</f>
        <v/>
      </c>
    </row>
    <row r="2960" customFormat="false" ht="15" hidden="false" customHeight="false" outlineLevel="0" collapsed="false">
      <c r="A2960" s="14"/>
      <c r="B2960" s="14"/>
      <c r="C2960" s="15"/>
      <c r="D2960" s="14"/>
      <c r="E2960" s="14"/>
      <c r="F2960" s="14"/>
      <c r="G2960" s="14"/>
      <c r="H2960" s="9" t="str">
        <f aca="false">IF($A2960="","",IF(COUNTIF($A$2:$A$3001,$A2960)&gt;1,"DUPLICATE",""))</f>
        <v/>
      </c>
    </row>
    <row r="2961" customFormat="false" ht="15" hidden="false" customHeight="false" outlineLevel="0" collapsed="false">
      <c r="A2961" s="14"/>
      <c r="B2961" s="14"/>
      <c r="C2961" s="15"/>
      <c r="D2961" s="14"/>
      <c r="E2961" s="14"/>
      <c r="F2961" s="14"/>
      <c r="G2961" s="14"/>
      <c r="H2961" s="9" t="str">
        <f aca="false">IF($A2961="","",IF(COUNTIF($A$2:$A$3001,$A2961)&gt;1,"DUPLICATE",""))</f>
        <v/>
      </c>
    </row>
    <row r="2962" customFormat="false" ht="15" hidden="false" customHeight="false" outlineLevel="0" collapsed="false">
      <c r="A2962" s="14"/>
      <c r="B2962" s="14"/>
      <c r="C2962" s="15"/>
      <c r="D2962" s="14"/>
      <c r="E2962" s="14"/>
      <c r="F2962" s="14"/>
      <c r="G2962" s="14"/>
      <c r="H2962" s="9" t="str">
        <f aca="false">IF($A2962="","",IF(COUNTIF($A$2:$A$3001,$A2962)&gt;1,"DUPLICATE",""))</f>
        <v/>
      </c>
    </row>
    <row r="2963" customFormat="false" ht="15" hidden="false" customHeight="false" outlineLevel="0" collapsed="false">
      <c r="A2963" s="14"/>
      <c r="B2963" s="14"/>
      <c r="C2963" s="15"/>
      <c r="D2963" s="14"/>
      <c r="E2963" s="14"/>
      <c r="F2963" s="14"/>
      <c r="G2963" s="14"/>
      <c r="H2963" s="9" t="str">
        <f aca="false">IF($A2963="","",IF(COUNTIF($A$2:$A$3001,$A2963)&gt;1,"DUPLICATE",""))</f>
        <v/>
      </c>
    </row>
    <row r="2964" customFormat="false" ht="15" hidden="false" customHeight="false" outlineLevel="0" collapsed="false">
      <c r="A2964" s="14"/>
      <c r="B2964" s="14"/>
      <c r="C2964" s="15"/>
      <c r="D2964" s="14"/>
      <c r="E2964" s="14"/>
      <c r="F2964" s="14"/>
      <c r="G2964" s="14"/>
      <c r="H2964" s="9" t="str">
        <f aca="false">IF($A2964="","",IF(COUNTIF($A$2:$A$3001,$A2964)&gt;1,"DUPLICATE",""))</f>
        <v/>
      </c>
    </row>
    <row r="2965" customFormat="false" ht="15" hidden="false" customHeight="false" outlineLevel="0" collapsed="false">
      <c r="A2965" s="14"/>
      <c r="B2965" s="14"/>
      <c r="C2965" s="15"/>
      <c r="D2965" s="14"/>
      <c r="E2965" s="14"/>
      <c r="F2965" s="14"/>
      <c r="G2965" s="14"/>
      <c r="H2965" s="9" t="str">
        <f aca="false">IF($A2965="","",IF(COUNTIF($A$2:$A$3001,$A2965)&gt;1,"DUPLICATE",""))</f>
        <v/>
      </c>
    </row>
    <row r="2966" customFormat="false" ht="15" hidden="false" customHeight="false" outlineLevel="0" collapsed="false">
      <c r="A2966" s="14"/>
      <c r="B2966" s="14"/>
      <c r="C2966" s="15"/>
      <c r="D2966" s="14"/>
      <c r="E2966" s="14"/>
      <c r="F2966" s="14"/>
      <c r="G2966" s="14"/>
      <c r="H2966" s="9" t="str">
        <f aca="false">IF($A2966="","",IF(COUNTIF($A$2:$A$3001,$A2966)&gt;1,"DUPLICATE",""))</f>
        <v/>
      </c>
    </row>
    <row r="2967" customFormat="false" ht="15" hidden="false" customHeight="false" outlineLevel="0" collapsed="false">
      <c r="A2967" s="14"/>
      <c r="B2967" s="14"/>
      <c r="C2967" s="15"/>
      <c r="D2967" s="14"/>
      <c r="E2967" s="14"/>
      <c r="F2967" s="14"/>
      <c r="G2967" s="14"/>
      <c r="H2967" s="9" t="str">
        <f aca="false">IF($A2967="","",IF(COUNTIF($A$2:$A$3001,$A2967)&gt;1,"DUPLICATE",""))</f>
        <v/>
      </c>
    </row>
    <row r="2968" customFormat="false" ht="15" hidden="false" customHeight="false" outlineLevel="0" collapsed="false">
      <c r="A2968" s="14"/>
      <c r="B2968" s="14"/>
      <c r="C2968" s="15"/>
      <c r="D2968" s="14"/>
      <c r="E2968" s="14"/>
      <c r="F2968" s="14"/>
      <c r="G2968" s="14"/>
      <c r="H2968" s="9" t="str">
        <f aca="false">IF($A2968="","",IF(COUNTIF($A$2:$A$3001,$A2968)&gt;1,"DUPLICATE",""))</f>
        <v/>
      </c>
    </row>
    <row r="2969" customFormat="false" ht="15" hidden="false" customHeight="false" outlineLevel="0" collapsed="false">
      <c r="A2969" s="14"/>
      <c r="B2969" s="14"/>
      <c r="C2969" s="15"/>
      <c r="D2969" s="14"/>
      <c r="E2969" s="14"/>
      <c r="F2969" s="14"/>
      <c r="G2969" s="14"/>
      <c r="H2969" s="9" t="str">
        <f aca="false">IF($A2969="","",IF(COUNTIF($A$2:$A$3001,$A2969)&gt;1,"DUPLICATE",""))</f>
        <v/>
      </c>
    </row>
    <row r="2970" customFormat="false" ht="15" hidden="false" customHeight="false" outlineLevel="0" collapsed="false">
      <c r="A2970" s="14"/>
      <c r="B2970" s="14"/>
      <c r="C2970" s="15"/>
      <c r="D2970" s="14"/>
      <c r="E2970" s="14"/>
      <c r="F2970" s="14"/>
      <c r="G2970" s="14"/>
      <c r="H2970" s="9" t="str">
        <f aca="false">IF($A2970="","",IF(COUNTIF($A$2:$A$3001,$A2970)&gt;1,"DUPLICATE",""))</f>
        <v/>
      </c>
    </row>
    <row r="2971" customFormat="false" ht="15" hidden="false" customHeight="false" outlineLevel="0" collapsed="false">
      <c r="A2971" s="14"/>
      <c r="B2971" s="14"/>
      <c r="C2971" s="15"/>
      <c r="D2971" s="14"/>
      <c r="E2971" s="14"/>
      <c r="F2971" s="14"/>
      <c r="G2971" s="14"/>
      <c r="H2971" s="9" t="str">
        <f aca="false">IF($A2971="","",IF(COUNTIF($A$2:$A$3001,$A2971)&gt;1,"DUPLICATE",""))</f>
        <v/>
      </c>
    </row>
    <row r="2972" customFormat="false" ht="15" hidden="false" customHeight="false" outlineLevel="0" collapsed="false">
      <c r="A2972" s="14"/>
      <c r="B2972" s="14"/>
      <c r="C2972" s="15"/>
      <c r="D2972" s="14"/>
      <c r="E2972" s="14"/>
      <c r="F2972" s="14"/>
      <c r="G2972" s="14"/>
      <c r="H2972" s="9" t="str">
        <f aca="false">IF($A2972="","",IF(COUNTIF($A$2:$A$3001,$A2972)&gt;1,"DUPLICATE",""))</f>
        <v/>
      </c>
    </row>
    <row r="2973" customFormat="false" ht="15" hidden="false" customHeight="false" outlineLevel="0" collapsed="false">
      <c r="A2973" s="14"/>
      <c r="B2973" s="14"/>
      <c r="C2973" s="15"/>
      <c r="D2973" s="14"/>
      <c r="E2973" s="14"/>
      <c r="F2973" s="14"/>
      <c r="G2973" s="14"/>
      <c r="H2973" s="9" t="str">
        <f aca="false">IF($A2973="","",IF(COUNTIF($A$2:$A$3001,$A2973)&gt;1,"DUPLICATE",""))</f>
        <v/>
      </c>
    </row>
    <row r="2974" customFormat="false" ht="15" hidden="false" customHeight="false" outlineLevel="0" collapsed="false">
      <c r="A2974" s="14"/>
      <c r="B2974" s="14"/>
      <c r="C2974" s="15"/>
      <c r="D2974" s="14"/>
      <c r="E2974" s="14"/>
      <c r="F2974" s="14"/>
      <c r="G2974" s="14"/>
      <c r="H2974" s="9" t="str">
        <f aca="false">IF($A2974="","",IF(COUNTIF($A$2:$A$3001,$A2974)&gt;1,"DUPLICATE",""))</f>
        <v/>
      </c>
    </row>
    <row r="2975" customFormat="false" ht="15" hidden="false" customHeight="false" outlineLevel="0" collapsed="false">
      <c r="A2975" s="14"/>
      <c r="B2975" s="14"/>
      <c r="C2975" s="15"/>
      <c r="D2975" s="14"/>
      <c r="E2975" s="14"/>
      <c r="F2975" s="14"/>
      <c r="G2975" s="14"/>
      <c r="H2975" s="9" t="str">
        <f aca="false">IF($A2975="","",IF(COUNTIF($A$2:$A$3001,$A2975)&gt;1,"DUPLICATE",""))</f>
        <v/>
      </c>
    </row>
    <row r="2976" customFormat="false" ht="15" hidden="false" customHeight="false" outlineLevel="0" collapsed="false">
      <c r="A2976" s="14"/>
      <c r="B2976" s="14"/>
      <c r="C2976" s="15"/>
      <c r="D2976" s="14"/>
      <c r="E2976" s="14"/>
      <c r="F2976" s="14"/>
      <c r="G2976" s="14"/>
      <c r="H2976" s="9" t="str">
        <f aca="false">IF($A2976="","",IF(COUNTIF($A$2:$A$3001,$A2976)&gt;1,"DUPLICATE",""))</f>
        <v/>
      </c>
    </row>
    <row r="2977" customFormat="false" ht="15" hidden="false" customHeight="false" outlineLevel="0" collapsed="false">
      <c r="A2977" s="14"/>
      <c r="B2977" s="14"/>
      <c r="C2977" s="15"/>
      <c r="D2977" s="14"/>
      <c r="E2977" s="14"/>
      <c r="F2977" s="14"/>
      <c r="G2977" s="14"/>
      <c r="H2977" s="9" t="str">
        <f aca="false">IF($A2977="","",IF(COUNTIF($A$2:$A$3001,$A2977)&gt;1,"DUPLICATE",""))</f>
        <v/>
      </c>
    </row>
    <row r="2978" customFormat="false" ht="15" hidden="false" customHeight="false" outlineLevel="0" collapsed="false">
      <c r="A2978" s="14"/>
      <c r="B2978" s="14"/>
      <c r="C2978" s="15"/>
      <c r="D2978" s="14"/>
      <c r="E2978" s="14"/>
      <c r="F2978" s="14"/>
      <c r="G2978" s="14"/>
      <c r="H2978" s="9" t="str">
        <f aca="false">IF($A2978="","",IF(COUNTIF($A$2:$A$3001,$A2978)&gt;1,"DUPLICATE",""))</f>
        <v/>
      </c>
    </row>
    <row r="2979" customFormat="false" ht="15" hidden="false" customHeight="false" outlineLevel="0" collapsed="false">
      <c r="A2979" s="14"/>
      <c r="B2979" s="14"/>
      <c r="C2979" s="15"/>
      <c r="D2979" s="14"/>
      <c r="E2979" s="14"/>
      <c r="F2979" s="14"/>
      <c r="G2979" s="14"/>
      <c r="H2979" s="9" t="str">
        <f aca="false">IF($A2979="","",IF(COUNTIF($A$2:$A$3001,$A2979)&gt;1,"DUPLICATE",""))</f>
        <v/>
      </c>
    </row>
    <row r="2980" customFormat="false" ht="15" hidden="false" customHeight="false" outlineLevel="0" collapsed="false">
      <c r="A2980" s="14"/>
      <c r="B2980" s="14"/>
      <c r="C2980" s="15"/>
      <c r="D2980" s="14"/>
      <c r="E2980" s="14"/>
      <c r="F2980" s="14"/>
      <c r="G2980" s="14"/>
      <c r="H2980" s="9" t="str">
        <f aca="false">IF($A2980="","",IF(COUNTIF($A$2:$A$3001,$A2980)&gt;1,"DUPLICATE",""))</f>
        <v/>
      </c>
    </row>
    <row r="2981" customFormat="false" ht="15" hidden="false" customHeight="false" outlineLevel="0" collapsed="false">
      <c r="A2981" s="14"/>
      <c r="B2981" s="14"/>
      <c r="C2981" s="15"/>
      <c r="D2981" s="14"/>
      <c r="E2981" s="14"/>
      <c r="F2981" s="14"/>
      <c r="G2981" s="14"/>
      <c r="H2981" s="9" t="str">
        <f aca="false">IF($A2981="","",IF(COUNTIF($A$2:$A$3001,$A2981)&gt;1,"DUPLICATE",""))</f>
        <v/>
      </c>
    </row>
    <row r="2982" customFormat="false" ht="15" hidden="false" customHeight="false" outlineLevel="0" collapsed="false">
      <c r="A2982" s="14"/>
      <c r="B2982" s="14"/>
      <c r="C2982" s="15"/>
      <c r="D2982" s="14"/>
      <c r="E2982" s="14"/>
      <c r="F2982" s="14"/>
      <c r="G2982" s="14"/>
      <c r="H2982" s="9" t="str">
        <f aca="false">IF($A2982="","",IF(COUNTIF($A$2:$A$3001,$A2982)&gt;1,"DUPLICATE",""))</f>
        <v/>
      </c>
    </row>
    <row r="2983" customFormat="false" ht="15" hidden="false" customHeight="false" outlineLevel="0" collapsed="false">
      <c r="A2983" s="14"/>
      <c r="B2983" s="14"/>
      <c r="C2983" s="15"/>
      <c r="D2983" s="14"/>
      <c r="E2983" s="14"/>
      <c r="F2983" s="14"/>
      <c r="G2983" s="14"/>
      <c r="H2983" s="9" t="str">
        <f aca="false">IF($A2983="","",IF(COUNTIF($A$2:$A$3001,$A2983)&gt;1,"DUPLICATE",""))</f>
        <v/>
      </c>
    </row>
    <row r="2984" customFormat="false" ht="15" hidden="false" customHeight="false" outlineLevel="0" collapsed="false">
      <c r="A2984" s="14"/>
      <c r="B2984" s="14"/>
      <c r="C2984" s="15"/>
      <c r="D2984" s="14"/>
      <c r="E2984" s="14"/>
      <c r="F2984" s="14"/>
      <c r="G2984" s="14"/>
      <c r="H2984" s="9" t="str">
        <f aca="false">IF($A2984="","",IF(COUNTIF($A$2:$A$3001,$A2984)&gt;1,"DUPLICATE",""))</f>
        <v/>
      </c>
    </row>
    <row r="2985" customFormat="false" ht="15" hidden="false" customHeight="false" outlineLevel="0" collapsed="false">
      <c r="A2985" s="14"/>
      <c r="B2985" s="14"/>
      <c r="C2985" s="15"/>
      <c r="D2985" s="14"/>
      <c r="E2985" s="14"/>
      <c r="F2985" s="14"/>
      <c r="G2985" s="14"/>
      <c r="H2985" s="9" t="str">
        <f aca="false">IF($A2985="","",IF(COUNTIF($A$2:$A$3001,$A2985)&gt;1,"DUPLICATE",""))</f>
        <v/>
      </c>
    </row>
    <row r="2986" customFormat="false" ht="15" hidden="false" customHeight="false" outlineLevel="0" collapsed="false">
      <c r="A2986" s="14"/>
      <c r="B2986" s="14"/>
      <c r="C2986" s="15"/>
      <c r="D2986" s="14"/>
      <c r="E2986" s="14"/>
      <c r="F2986" s="14"/>
      <c r="G2986" s="14"/>
      <c r="H2986" s="9" t="str">
        <f aca="false">IF($A2986="","",IF(COUNTIF($A$2:$A$3001,$A2986)&gt;1,"DUPLICATE",""))</f>
        <v/>
      </c>
    </row>
    <row r="2987" customFormat="false" ht="15" hidden="false" customHeight="false" outlineLevel="0" collapsed="false">
      <c r="A2987" s="14"/>
      <c r="B2987" s="14"/>
      <c r="C2987" s="15"/>
      <c r="D2987" s="14"/>
      <c r="E2987" s="14"/>
      <c r="F2987" s="14"/>
      <c r="G2987" s="14"/>
      <c r="H2987" s="9" t="str">
        <f aca="false">IF($A2987="","",IF(COUNTIF($A$2:$A$3001,$A2987)&gt;1,"DUPLICATE",""))</f>
        <v/>
      </c>
    </row>
    <row r="2988" customFormat="false" ht="15" hidden="false" customHeight="false" outlineLevel="0" collapsed="false">
      <c r="A2988" s="14"/>
      <c r="B2988" s="14"/>
      <c r="C2988" s="15"/>
      <c r="D2988" s="14"/>
      <c r="E2988" s="14"/>
      <c r="F2988" s="14"/>
      <c r="G2988" s="14"/>
      <c r="H2988" s="9" t="str">
        <f aca="false">IF($A2988="","",IF(COUNTIF($A$2:$A$3001,$A2988)&gt;1,"DUPLICATE",""))</f>
        <v/>
      </c>
    </row>
    <row r="2989" customFormat="false" ht="15" hidden="false" customHeight="false" outlineLevel="0" collapsed="false">
      <c r="A2989" s="14"/>
      <c r="B2989" s="14"/>
      <c r="C2989" s="15"/>
      <c r="D2989" s="14"/>
      <c r="E2989" s="14"/>
      <c r="F2989" s="14"/>
      <c r="G2989" s="14"/>
      <c r="H2989" s="9" t="str">
        <f aca="false">IF($A2989="","",IF(COUNTIF($A$2:$A$3001,$A2989)&gt;1,"DUPLICATE",""))</f>
        <v/>
      </c>
    </row>
    <row r="2990" customFormat="false" ht="15" hidden="false" customHeight="false" outlineLevel="0" collapsed="false">
      <c r="A2990" s="14"/>
      <c r="B2990" s="14"/>
      <c r="C2990" s="15"/>
      <c r="D2990" s="14"/>
      <c r="E2990" s="14"/>
      <c r="F2990" s="14"/>
      <c r="G2990" s="14"/>
      <c r="H2990" s="9" t="str">
        <f aca="false">IF($A2990="","",IF(COUNTIF($A$2:$A$3001,$A2990)&gt;1,"DUPLICATE",""))</f>
        <v/>
      </c>
    </row>
    <row r="2991" customFormat="false" ht="15" hidden="false" customHeight="false" outlineLevel="0" collapsed="false">
      <c r="A2991" s="14"/>
      <c r="B2991" s="14"/>
      <c r="C2991" s="15"/>
      <c r="D2991" s="14"/>
      <c r="E2991" s="14"/>
      <c r="F2991" s="14"/>
      <c r="G2991" s="14"/>
      <c r="H2991" s="9" t="str">
        <f aca="false">IF($A2991="","",IF(COUNTIF($A$2:$A$3001,$A2991)&gt;1,"DUPLICATE",""))</f>
        <v/>
      </c>
    </row>
    <row r="2992" customFormat="false" ht="15" hidden="false" customHeight="false" outlineLevel="0" collapsed="false">
      <c r="A2992" s="14"/>
      <c r="B2992" s="14"/>
      <c r="C2992" s="15"/>
      <c r="D2992" s="14"/>
      <c r="E2992" s="14"/>
      <c r="F2992" s="14"/>
      <c r="G2992" s="14"/>
      <c r="H2992" s="9" t="str">
        <f aca="false">IF($A2992="","",IF(COUNTIF($A$2:$A$3001,$A2992)&gt;1,"DUPLICATE",""))</f>
        <v/>
      </c>
    </row>
    <row r="2993" customFormat="false" ht="15" hidden="false" customHeight="false" outlineLevel="0" collapsed="false">
      <c r="A2993" s="14"/>
      <c r="B2993" s="14"/>
      <c r="C2993" s="15"/>
      <c r="D2993" s="14"/>
      <c r="E2993" s="14"/>
      <c r="F2993" s="14"/>
      <c r="G2993" s="14"/>
      <c r="H2993" s="9" t="str">
        <f aca="false">IF($A2993="","",IF(COUNTIF($A$2:$A$3001,$A2993)&gt;1,"DUPLICATE",""))</f>
        <v/>
      </c>
    </row>
    <row r="2994" customFormat="false" ht="15" hidden="false" customHeight="false" outlineLevel="0" collapsed="false">
      <c r="A2994" s="14"/>
      <c r="B2994" s="14"/>
      <c r="C2994" s="15"/>
      <c r="D2994" s="14"/>
      <c r="E2994" s="14"/>
      <c r="F2994" s="14"/>
      <c r="G2994" s="14"/>
      <c r="H2994" s="9" t="str">
        <f aca="false">IF($A2994="","",IF(COUNTIF($A$2:$A$3001,$A2994)&gt;1,"DUPLICATE",""))</f>
        <v/>
      </c>
    </row>
    <row r="2995" customFormat="false" ht="15" hidden="false" customHeight="false" outlineLevel="0" collapsed="false">
      <c r="A2995" s="14"/>
      <c r="B2995" s="14"/>
      <c r="C2995" s="15"/>
      <c r="D2995" s="14"/>
      <c r="E2995" s="14"/>
      <c r="F2995" s="14"/>
      <c r="G2995" s="14"/>
      <c r="H2995" s="9" t="str">
        <f aca="false">IF($A2995="","",IF(COUNTIF($A$2:$A$3001,$A2995)&gt;1,"DUPLICATE",""))</f>
        <v/>
      </c>
    </row>
    <row r="2996" customFormat="false" ht="15" hidden="false" customHeight="false" outlineLevel="0" collapsed="false">
      <c r="A2996" s="14"/>
      <c r="B2996" s="14"/>
      <c r="C2996" s="15"/>
      <c r="D2996" s="14"/>
      <c r="E2996" s="14"/>
      <c r="F2996" s="14"/>
      <c r="G2996" s="14"/>
      <c r="H2996" s="9" t="str">
        <f aca="false">IF($A2996="","",IF(COUNTIF($A$2:$A$3001,$A2996)&gt;1,"DUPLICATE",""))</f>
        <v/>
      </c>
    </row>
    <row r="2997" customFormat="false" ht="15" hidden="false" customHeight="false" outlineLevel="0" collapsed="false">
      <c r="A2997" s="14"/>
      <c r="B2997" s="14"/>
      <c r="C2997" s="15"/>
      <c r="D2997" s="14"/>
      <c r="E2997" s="14"/>
      <c r="F2997" s="14"/>
      <c r="G2997" s="14"/>
      <c r="H2997" s="9" t="str">
        <f aca="false">IF($A2997="","",IF(COUNTIF($A$2:$A$3001,$A2997)&gt;1,"DUPLICATE",""))</f>
        <v/>
      </c>
    </row>
    <row r="2998" customFormat="false" ht="15" hidden="false" customHeight="false" outlineLevel="0" collapsed="false">
      <c r="A2998" s="14"/>
      <c r="B2998" s="14"/>
      <c r="C2998" s="15"/>
      <c r="D2998" s="14"/>
      <c r="E2998" s="14"/>
      <c r="F2998" s="14"/>
      <c r="G2998" s="14"/>
      <c r="H2998" s="9" t="str">
        <f aca="false">IF($A2998="","",IF(COUNTIF($A$2:$A$3001,$A2998)&gt;1,"DUPLICATE",""))</f>
        <v/>
      </c>
    </row>
    <row r="2999" customFormat="false" ht="15" hidden="false" customHeight="false" outlineLevel="0" collapsed="false">
      <c r="A2999" s="14"/>
      <c r="B2999" s="14"/>
      <c r="C2999" s="15"/>
      <c r="D2999" s="14"/>
      <c r="E2999" s="14"/>
      <c r="F2999" s="14"/>
      <c r="G2999" s="14"/>
      <c r="H2999" s="9" t="str">
        <f aca="false">IF($A2999="","",IF(COUNTIF($A$2:$A$3001,$A2999)&gt;1,"DUPLICATE",""))</f>
        <v/>
      </c>
    </row>
    <row r="3000" customFormat="false" ht="15" hidden="false" customHeight="false" outlineLevel="0" collapsed="false">
      <c r="A3000" s="14"/>
      <c r="B3000" s="14"/>
      <c r="C3000" s="15"/>
      <c r="D3000" s="14"/>
      <c r="E3000" s="14"/>
      <c r="F3000" s="14"/>
      <c r="G3000" s="14"/>
      <c r="H3000" s="9" t="str">
        <f aca="false">IF($A3000="","",IF(COUNTIF($A$2:$A$3001,$A3000)&gt;1,"DUPLICATE",""))</f>
        <v/>
      </c>
    </row>
    <row r="3001" customFormat="false" ht="15" hidden="false" customHeight="false" outlineLevel="0" collapsed="false">
      <c r="A3001" s="14"/>
      <c r="B3001" s="14"/>
      <c r="C3001" s="15"/>
      <c r="D3001" s="14"/>
      <c r="E3001" s="14"/>
      <c r="F3001" s="14"/>
      <c r="G3001" s="14"/>
      <c r="H3001" s="9" t="str">
        <f aca="false">IF($A3001="","",IF(COUNTIF($A$2:$A$3001,$A3001)&gt;1,"DUPLICATE",""))</f>
        <v/>
      </c>
    </row>
  </sheetData>
  <autoFilter ref="A1:H3001"/>
  <conditionalFormatting sqref="H2:H3001">
    <cfRule type="expression" priority="2" aboveAverage="0" equalAverage="0" bottom="0" percent="0" rank="0" text="" dxfId="0">
      <formula>$H2="DUPLICATE"</formula>
    </cfRule>
  </conditionalFormatting>
  <dataValidations count="1">
    <dataValidation allowBlank="true" errorStyle="stop" operator="between" showDropDown="false" showErrorMessage="false" showInputMessage="false" sqref="D2:D3001" type="list">
      <formula1>"Top,Bottom"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X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2" min="11" style="0" width="8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7" min="17" style="0" width="38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20"/>
    <col collapsed="false" customWidth="true" hidden="false" outlineLevel="0" max="23" min="22" style="0" width="12"/>
    <col collapsed="false" customWidth="true" hidden="false" outlineLevel="0" max="24" min="24" style="0" width="30"/>
  </cols>
  <sheetData>
    <row r="1" customFormat="false" ht="30" hidden="false" customHeight="true" outlineLevel="0" collapsed="false">
      <c r="A1" s="13" t="s">
        <v>118</v>
      </c>
      <c r="B1" s="13" t="s">
        <v>142</v>
      </c>
      <c r="C1" s="13" t="s">
        <v>143</v>
      </c>
      <c r="D1" s="13" t="s">
        <v>144</v>
      </c>
      <c r="E1" s="13" t="s">
        <v>145</v>
      </c>
      <c r="F1" s="13" t="s">
        <v>146</v>
      </c>
      <c r="G1" s="13" t="s">
        <v>147</v>
      </c>
      <c r="H1" s="13" t="s">
        <v>148</v>
      </c>
      <c r="I1" s="13" t="s">
        <v>149</v>
      </c>
      <c r="J1" s="13" t="s">
        <v>150</v>
      </c>
      <c r="K1" s="13" t="s">
        <v>151</v>
      </c>
      <c r="L1" s="13" t="s">
        <v>152</v>
      </c>
      <c r="M1" s="13" t="s">
        <v>153</v>
      </c>
      <c r="N1" s="13" t="s">
        <v>154</v>
      </c>
      <c r="O1" s="13" t="s">
        <v>155</v>
      </c>
      <c r="P1" s="13" t="s">
        <v>156</v>
      </c>
      <c r="Q1" s="13" t="s">
        <v>98</v>
      </c>
      <c r="R1" s="13" t="s">
        <v>157</v>
      </c>
      <c r="S1" s="13" t="s">
        <v>158</v>
      </c>
      <c r="T1" s="13" t="s">
        <v>159</v>
      </c>
      <c r="U1" s="13" t="s">
        <v>160</v>
      </c>
      <c r="V1" s="13" t="s">
        <v>161</v>
      </c>
      <c r="W1" s="13" t="s">
        <v>162</v>
      </c>
      <c r="X1" s="13" t="s">
        <v>163</v>
      </c>
    </row>
    <row r="2" customFormat="false" ht="15" hidden="false" customHeight="false" outlineLevel="0" collapsed="false">
      <c r="A2" s="9" t="str">
        <f aca="false">IF('3. Layout Parts'!$A2="","",TRIM('3. Layout Parts'!$A2))</f>
        <v>C1</v>
      </c>
      <c r="B2" s="9" t="str">
        <f aca="false">IF($A2="","",'3. Layout Parts'!$D2)</f>
        <v>Top</v>
      </c>
      <c r="C2" s="9" t="str">
        <f aca="false">IF($A2="","",'3. Layout Parts'!$B2)</f>
        <v>CAP100PF0402</v>
      </c>
      <c r="D2" s="9" t="str">
        <f aca="false">IF($A2="","",'3. Layout Parts'!$C2)</f>
        <v>CAP0402</v>
      </c>
      <c r="E2" s="9" t="str">
        <f aca="false">IF($A2="","",IFERROR(INDEX('2. Schematic Parts'!$B$2:$B$3001,MATCH($A2,'2. Schematic Parts'!$A$2:$A$3001,0)),"NOT FOUND"))</f>
        <v>CAP100PF0402</v>
      </c>
      <c r="F2" s="9" t="str">
        <f aca="false">IF($A2="","",IFERROR(INDEX('2. Schematic Parts'!$C$2:$C$3001,MATCH($A2,'2. Schematic Parts'!$A$2:$A$3001,0))&amp;"","NOT FOUND"))</f>
        <v>CAP0402</v>
      </c>
      <c r="G2" s="9" t="str">
        <f aca="false">IF($A2="","",IFERROR(INDEX('2. Schematic Parts'!$D$2:$D$3001,MATCH($A2,'2. Schematic Parts'!$A$2:$A$3001,0))&amp;"","NOT FOUND"))</f>
        <v>EDU-100123-001</v>
      </c>
      <c r="H2" s="9" t="str">
        <f aca="false">IF($A2="","",IF(COUNTIF('2. Schematic Parts'!$A$2:$A$3001,$A2)=0,"NOT IN SCHEMATIC","OK"))</f>
        <v>OK</v>
      </c>
      <c r="I2" s="9" t="str">
        <f aca="false">IF($A2="","",IF($H2="NOT IN SCHEMATIC","",IF(UPPER(TRIM($C2))=UPPER(TRIM($E2)),"OK","MISMATCH")))</f>
        <v>OK</v>
      </c>
      <c r="J2" s="9" t="str">
        <f aca="false">IF($A2="","",IF($H2="NOT IN SCHEMATIC","",IF($F2="","NO SCH DECAL",IF($D2="","",IF(UPPER(TRIM($D2))=UPPER(TRIM($F2)),"OK","MISMATCH")))))</f>
        <v>OK</v>
      </c>
      <c r="K2" s="16" t="n">
        <f aca="false">IF($A2="","",SUMPRODUCT(--ISNUMBER(SEARCH(","&amp;TRIM($A2)&amp;",",","&amp;SUBSTITUTE('1. Master BOM'!$D$2:$D$400," ","")&amp;","))))</f>
        <v>1</v>
      </c>
      <c r="L2" s="16" t="n">
        <f aca="false">IF($A2="","",IF($K2&lt;&gt;1,0,SUMPRODUCT(ISNUMBER(SEARCH(","&amp;TRIM($A2)&amp;",",","&amp;SUBSTITUTE('1. Master BOM'!$D$2:$D$400," ","")&amp;","))*ROW('1. Master BOM'!$D$2:$D$400))))</f>
        <v>2</v>
      </c>
      <c r="M2" s="9" t="str">
        <f aca="false">IF($A2="","",IF($K2=0,"NOT IN BOM",IF($K2&gt;1,"MULTIPLE BOM LINES","OK")))</f>
        <v>OK</v>
      </c>
      <c r="N2" s="9" t="n">
        <f aca="false">IF($A2="","",IF($L2=0,"—",INDEX('1. Master BOM'!$A$1:$A$400,$L2)))</f>
        <v>1</v>
      </c>
      <c r="O2" s="9" t="str">
        <f aca="false">IF($A2="","",IF($L2=0,"—",INDEX('1. Master BOM'!$B$1:$B$400,$L2)))</f>
        <v>EDU-100123-001</v>
      </c>
      <c r="P2" s="9" t="str">
        <f aca="false">IF($A2="","",IF(OR($H2="NOT IN SCHEMATIC",$O2="—"),"",IF($G2="","NO SCH PN",IF(UPPER(TRIM($G2))=UPPER(TRIM($O2)),"OK","MISMATCH"))))</f>
        <v>OK</v>
      </c>
      <c r="Q2" s="9" t="str">
        <f aca="false">IF($A2="","",IF($L2=0,"—",INDEX('1. Master BOM'!$E$1:$E$400,$L2)))</f>
        <v>CAP, CER, 100pF, 5%, 50V, 0402</v>
      </c>
      <c r="R2" s="9" t="str">
        <f aca="false">IF($A2="","",IF($L2=0,"—",IF(T(INDEX('1. Master BOM'!$F$1:$F$400,$L2))="","(not set)",INDEX('1. Master BOM'!$F$1:$F$400,$L2))))</f>
        <v>0402</v>
      </c>
      <c r="S2" s="9" t="str">
        <f aca="false">IF($A2="","",IF(OR($R2="—",$R2="(not set)",$D2=""),"",IF(ISNUMBER(SEARCH(SUBSTITUTE(SUBSTITUTE(SUBSTITUTE($R2,"-",""),"_","")," ",""),SUBSTITUTE(SUBSTITUTE(SUBSTITUTE($D2,"-",""),"_","")," ",""))),"OK","CHECK")))</f>
        <v>OK</v>
      </c>
      <c r="T2" s="9" t="str">
        <f aca="false">IF($A2="","",IF(OR($H2="NOT IN SCHEMATIC",$I2="MISMATCH",$J2="MISMATCH",$P2="MISMATCH",$M2&lt;&gt;"OK"),"REVIEW","OK"))</f>
        <v>OK</v>
      </c>
      <c r="U2" s="14" t="s">
        <v>36</v>
      </c>
      <c r="V2" s="14" t="s">
        <v>164</v>
      </c>
      <c r="W2" s="17" t="n">
        <v>46217</v>
      </c>
      <c r="X2" s="14" t="s">
        <v>165</v>
      </c>
    </row>
    <row r="3" customFormat="false" ht="15" hidden="false" customHeight="false" outlineLevel="0" collapsed="false">
      <c r="A3" s="9" t="str">
        <f aca="false">IF('3. Layout Parts'!$A3="","",TRIM('3. Layout Parts'!$A3))</f>
        <v>C2</v>
      </c>
      <c r="B3" s="9" t="str">
        <f aca="false">IF($A3="","",'3. Layout Parts'!$D3)</f>
        <v>Top</v>
      </c>
      <c r="C3" s="9" t="str">
        <f aca="false">IF($A3="","",'3. Layout Parts'!$B3)</f>
        <v>CAP100PF0402</v>
      </c>
      <c r="D3" s="9" t="str">
        <f aca="false">IF($A3="","",'3. Layout Parts'!$C3)</f>
        <v>CAP0402</v>
      </c>
      <c r="E3" s="9" t="str">
        <f aca="false">IF($A3="","",IFERROR(INDEX('2. Schematic Parts'!$B$2:$B$3001,MATCH($A3,'2. Schematic Parts'!$A$2:$A$3001,0)),"NOT FOUND"))</f>
        <v>CAP100PF0402</v>
      </c>
      <c r="F3" s="9" t="str">
        <f aca="false">IF($A3="","",IFERROR(INDEX('2. Schematic Parts'!$C$2:$C$3001,MATCH($A3,'2. Schematic Parts'!$A$2:$A$3001,0))&amp;"","NOT FOUND"))</f>
        <v>CAP0402</v>
      </c>
      <c r="G3" s="9" t="str">
        <f aca="false">IF($A3="","",IFERROR(INDEX('2. Schematic Parts'!$D$2:$D$3001,MATCH($A3,'2. Schematic Parts'!$A$2:$A$3001,0))&amp;"","NOT FOUND"))</f>
        <v>EDU-100123-001</v>
      </c>
      <c r="H3" s="9" t="str">
        <f aca="false">IF($A3="","",IF(COUNTIF('2. Schematic Parts'!$A$2:$A$3001,$A3)=0,"NOT IN SCHEMATIC","OK"))</f>
        <v>OK</v>
      </c>
      <c r="I3" s="9" t="str">
        <f aca="false">IF($A3="","",IF($H3="NOT IN SCHEMATIC","",IF(UPPER(TRIM($C3))=UPPER(TRIM($E3)),"OK","MISMATCH")))</f>
        <v>OK</v>
      </c>
      <c r="J3" s="9" t="str">
        <f aca="false">IF($A3="","",IF($H3="NOT IN SCHEMATIC","",IF($F3="","NO SCH DECAL",IF($D3="","",IF(UPPER(TRIM($D3))=UPPER(TRIM($F3)),"OK","MISMATCH")))))</f>
        <v>OK</v>
      </c>
      <c r="K3" s="16" t="n">
        <f aca="false">IF($A3="","",SUMPRODUCT(--ISNUMBER(SEARCH(","&amp;TRIM($A3)&amp;",",","&amp;SUBSTITUTE('1. Master BOM'!$D$2:$D$400," ","")&amp;","))))</f>
        <v>1</v>
      </c>
      <c r="L3" s="16" t="n">
        <f aca="false">IF($A3="","",IF($K3&lt;&gt;1,0,SUMPRODUCT(ISNUMBER(SEARCH(","&amp;TRIM($A3)&amp;",",","&amp;SUBSTITUTE('1. Master BOM'!$D$2:$D$400," ","")&amp;","))*ROW('1. Master BOM'!$D$2:$D$400))))</f>
        <v>2</v>
      </c>
      <c r="M3" s="9" t="str">
        <f aca="false">IF($A3="","",IF($K3=0,"NOT IN BOM",IF($K3&gt;1,"MULTIPLE BOM LINES","OK")))</f>
        <v>OK</v>
      </c>
      <c r="N3" s="9" t="n">
        <f aca="false">IF($A3="","",IF($L3=0,"—",INDEX('1. Master BOM'!$A$1:$A$400,$L3)))</f>
        <v>1</v>
      </c>
      <c r="O3" s="9" t="str">
        <f aca="false">IF($A3="","",IF($L3=0,"—",INDEX('1. Master BOM'!$B$1:$B$400,$L3)))</f>
        <v>EDU-100123-001</v>
      </c>
      <c r="P3" s="9" t="str">
        <f aca="false">IF($A3="","",IF(OR($H3="NOT IN SCHEMATIC",$O3="—"),"",IF($G3="","NO SCH PN",IF(UPPER(TRIM($G3))=UPPER(TRIM($O3)),"OK","MISMATCH"))))</f>
        <v>OK</v>
      </c>
      <c r="Q3" s="9" t="str">
        <f aca="false">IF($A3="","",IF($L3=0,"—",INDEX('1. Master BOM'!$E$1:$E$400,$L3)))</f>
        <v>CAP, CER, 100pF, 5%, 50V, 0402</v>
      </c>
      <c r="R3" s="9" t="str">
        <f aca="false">IF($A3="","",IF($L3=0,"—",IF(T(INDEX('1. Master BOM'!$F$1:$F$400,$L3))="","(not set)",INDEX('1. Master BOM'!$F$1:$F$400,$L3))))</f>
        <v>0402</v>
      </c>
      <c r="S3" s="9" t="str">
        <f aca="false">IF($A3="","",IF(OR($R3="—",$R3="(not set)",$D3=""),"",IF(ISNUMBER(SEARCH(SUBSTITUTE(SUBSTITUTE(SUBSTITUTE($R3,"-",""),"_","")," ",""),SUBSTITUTE(SUBSTITUTE(SUBSTITUTE($D3,"-",""),"_","")," ",""))),"OK","CHECK")))</f>
        <v>OK</v>
      </c>
      <c r="T3" s="9" t="str">
        <f aca="false">IF($A3="","",IF(OR($H3="NOT IN SCHEMATIC",$I3="MISMATCH",$J3="MISMATCH",$P3="MISMATCH",$M3&lt;&gt;"OK"),"REVIEW","OK"))</f>
        <v>OK</v>
      </c>
      <c r="U3" s="14" t="s">
        <v>166</v>
      </c>
      <c r="V3" s="14" t="s">
        <v>164</v>
      </c>
      <c r="W3" s="17" t="n">
        <v>46217</v>
      </c>
      <c r="X3" s="14" t="s">
        <v>165</v>
      </c>
    </row>
    <row r="4" customFormat="false" ht="15" hidden="false" customHeight="false" outlineLevel="0" collapsed="false">
      <c r="A4" s="9" t="str">
        <f aca="false">IF('3. Layout Parts'!$A4="","",TRIM('3. Layout Parts'!$A4))</f>
        <v>U1</v>
      </c>
      <c r="B4" s="9" t="str">
        <f aca="false">IF($A4="","",'3. Layout Parts'!$D4)</f>
        <v>Top</v>
      </c>
      <c r="C4" s="9" t="str">
        <f aca="false">IF($A4="","",'3. Layout Parts'!$B4)</f>
        <v>MMIC_PA_XB</v>
      </c>
      <c r="D4" s="9" t="str">
        <f aca="false">IF($A4="","",'3. Layout Parts'!$C4)</f>
        <v>QFN24_4X4</v>
      </c>
      <c r="E4" s="9" t="str">
        <f aca="false">IF($A4="","",IFERROR(INDEX('2. Schematic Parts'!$B$2:$B$3001,MATCH($A4,'2. Schematic Parts'!$A$2:$A$3001,0)),"NOT FOUND"))</f>
        <v>MMIC_PA_XB</v>
      </c>
      <c r="F4" s="9" t="str">
        <f aca="false">IF($A4="","",IFERROR(INDEX('2. Schematic Parts'!$C$2:$C$3001,MATCH($A4,'2. Schematic Parts'!$A$2:$A$3001,0))&amp;"","NOT FOUND"))</f>
        <v>QFN24_4X4</v>
      </c>
      <c r="G4" s="9" t="str">
        <f aca="false">IF($A4="","",IFERROR(INDEX('2. Schematic Parts'!$D$2:$D$3001,MATCH($A4,'2. Schematic Parts'!$A$2:$A$3001,0))&amp;"","NOT FOUND"))</f>
        <v>EDU-100456-001</v>
      </c>
      <c r="H4" s="9" t="str">
        <f aca="false">IF($A4="","",IF(COUNTIF('2. Schematic Parts'!$A$2:$A$3001,$A4)=0,"NOT IN SCHEMATIC","OK"))</f>
        <v>OK</v>
      </c>
      <c r="I4" s="9" t="str">
        <f aca="false">IF($A4="","",IF($H4="NOT IN SCHEMATIC","",IF(UPPER(TRIM($C4))=UPPER(TRIM($E4)),"OK","MISMATCH")))</f>
        <v>OK</v>
      </c>
      <c r="J4" s="9" t="str">
        <f aca="false">IF($A4="","",IF($H4="NOT IN SCHEMATIC","",IF($F4="","NO SCH DECAL",IF($D4="","",IF(UPPER(TRIM($D4))=UPPER(TRIM($F4)),"OK","MISMATCH")))))</f>
        <v>OK</v>
      </c>
      <c r="K4" s="16" t="n">
        <f aca="false">IF($A4="","",SUMPRODUCT(--ISNUMBER(SEARCH(","&amp;TRIM($A4)&amp;",",","&amp;SUBSTITUTE('1. Master BOM'!$D$2:$D$400," ","")&amp;","))))</f>
        <v>1</v>
      </c>
      <c r="L4" s="16" t="n">
        <f aca="false">IF($A4="","",IF($K4&lt;&gt;1,0,SUMPRODUCT(ISNUMBER(SEARCH(","&amp;TRIM($A4)&amp;",",","&amp;SUBSTITUTE('1. Master BOM'!$D$2:$D$400," ","")&amp;","))*ROW('1. Master BOM'!$D$2:$D$400))))</f>
        <v>3</v>
      </c>
      <c r="M4" s="9" t="str">
        <f aca="false">IF($A4="","",IF($K4=0,"NOT IN BOM",IF($K4&gt;1,"MULTIPLE BOM LINES","OK")))</f>
        <v>OK</v>
      </c>
      <c r="N4" s="9" t="n">
        <f aca="false">IF($A4="","",IF($L4=0,"—",INDEX('1. Master BOM'!$A$1:$A$400,$L4)))</f>
        <v>2</v>
      </c>
      <c r="O4" s="9" t="str">
        <f aca="false">IF($A4="","",IF($L4=0,"—",INDEX('1. Master BOM'!$B$1:$B$400,$L4)))</f>
        <v>EDU-100456-001</v>
      </c>
      <c r="P4" s="9" t="str">
        <f aca="false">IF($A4="","",IF(OR($H4="NOT IN SCHEMATIC",$O4="—"),"",IF($G4="","NO SCH PN",IF(UPPER(TRIM($G4))=UPPER(TRIM($O4)),"OK","MISMATCH"))))</f>
        <v>OK</v>
      </c>
      <c r="Q4" s="9" t="str">
        <f aca="false">IF($A4="","",IF($L4=0,"—",INDEX('1. Master BOM'!$E$1:$E$400,$L4)))</f>
        <v>MMIC, GaN PA, X-BAND, QFN-24</v>
      </c>
      <c r="R4" s="9" t="str">
        <f aca="false">IF($A4="","",IF($L4=0,"—",IF(T(INDEX('1. Master BOM'!$F$1:$F$400,$L4))="","(not set)",INDEX('1. Master BOM'!$F$1:$F$400,$L4))))</f>
        <v>QFN24</v>
      </c>
      <c r="S4" s="9" t="str">
        <f aca="false">IF($A4="","",IF(OR($R4="—",$R4="(not set)",$D4=""),"",IF(ISNUMBER(SEARCH(SUBSTITUTE(SUBSTITUTE(SUBSTITUTE($R4,"-",""),"_","")," ",""),SUBSTITUTE(SUBSTITUTE(SUBSTITUTE($D4,"-",""),"_","")," ",""))),"OK","CHECK")))</f>
        <v>OK</v>
      </c>
      <c r="T4" s="9" t="str">
        <f aca="false">IF($A4="","",IF(OR($H4="NOT IN SCHEMATIC",$I4="MISMATCH",$J4="MISMATCH",$P4="MISMATCH",$M4&lt;&gt;"OK"),"REVIEW","OK"))</f>
        <v>OK</v>
      </c>
      <c r="U4" s="14"/>
      <c r="V4" s="14"/>
      <c r="W4" s="17"/>
      <c r="X4" s="14"/>
    </row>
    <row r="5" customFormat="false" ht="15" hidden="false" customHeight="false" outlineLevel="0" collapsed="false">
      <c r="A5" s="9" t="str">
        <f aca="false">IF('3. Layout Parts'!$A5="","",TRIM('3. Layout Parts'!$A5))</f>
        <v>J1</v>
      </c>
      <c r="B5" s="9" t="str">
        <f aca="false">IF($A5="","",'3. Layout Parts'!$D5)</f>
        <v>Bottom</v>
      </c>
      <c r="C5" s="9" t="str">
        <f aca="false">IF($A5="","",'3. Layout Parts'!$B5)</f>
        <v>SMPM_CONN</v>
      </c>
      <c r="D5" s="9" t="str">
        <f aca="false">IF($A5="","",'3. Layout Parts'!$C5)</f>
        <v>SMPM_SMT</v>
      </c>
      <c r="E5" s="9" t="str">
        <f aca="false">IF($A5="","",IFERROR(INDEX('2. Schematic Parts'!$B$2:$B$3001,MATCH($A5,'2. Schematic Parts'!$A$2:$A$3001,0)),"NOT FOUND"))</f>
        <v>SMPM_CONN</v>
      </c>
      <c r="F5" s="9" t="str">
        <f aca="false">IF($A5="","",IFERROR(INDEX('2. Schematic Parts'!$C$2:$C$3001,MATCH($A5,'2. Schematic Parts'!$A$2:$A$3001,0))&amp;"","NOT FOUND"))</f>
        <v>SMPM_SMT</v>
      </c>
      <c r="G5" s="9" t="str">
        <f aca="false">IF($A5="","",IFERROR(INDEX('2. Schematic Parts'!$D$2:$D$3001,MATCH($A5,'2. Schematic Parts'!$A$2:$A$3001,0))&amp;"","NOT FOUND"))</f>
        <v/>
      </c>
      <c r="H5" s="9" t="str">
        <f aca="false">IF($A5="","",IF(COUNTIF('2. Schematic Parts'!$A$2:$A$3001,$A5)=0,"NOT IN SCHEMATIC","OK"))</f>
        <v>OK</v>
      </c>
      <c r="I5" s="9" t="str">
        <f aca="false">IF($A5="","",IF($H5="NOT IN SCHEMATIC","",IF(UPPER(TRIM($C5))=UPPER(TRIM($E5)),"OK","MISMATCH")))</f>
        <v>OK</v>
      </c>
      <c r="J5" s="9" t="str">
        <f aca="false">IF($A5="","",IF($H5="NOT IN SCHEMATIC","",IF($F5="","NO SCH DECAL",IF($D5="","",IF(UPPER(TRIM($D5))=UPPER(TRIM($F5)),"OK","MISMATCH")))))</f>
        <v>OK</v>
      </c>
      <c r="K5" s="16" t="n">
        <f aca="false">IF($A5="","",SUMPRODUCT(--ISNUMBER(SEARCH(","&amp;TRIM($A5)&amp;",",","&amp;SUBSTITUTE('1. Master BOM'!$D$2:$D$400," ","")&amp;","))))</f>
        <v>1</v>
      </c>
      <c r="L5" s="16" t="n">
        <f aca="false">IF($A5="","",IF($K5&lt;&gt;1,0,SUMPRODUCT(ISNUMBER(SEARCH(","&amp;TRIM($A5)&amp;",",","&amp;SUBSTITUTE('1. Master BOM'!$D$2:$D$400," ","")&amp;","))*ROW('1. Master BOM'!$D$2:$D$400))))</f>
        <v>4</v>
      </c>
      <c r="M5" s="9" t="str">
        <f aca="false">IF($A5="","",IF($K5=0,"NOT IN BOM",IF($K5&gt;1,"MULTIPLE BOM LINES","OK")))</f>
        <v>OK</v>
      </c>
      <c r="N5" s="9" t="n">
        <f aca="false">IF($A5="","",IF($L5=0,"—",INDEX('1. Master BOM'!$A$1:$A$400,$L5)))</f>
        <v>3</v>
      </c>
      <c r="O5" s="9" t="str">
        <f aca="false">IF($A5="","",IF($L5=0,"—",INDEX('1. Master BOM'!$B$1:$B$400,$L5)))</f>
        <v>EDU-100789-001</v>
      </c>
      <c r="P5" s="9" t="str">
        <f aca="false">IF($A5="","",IF(OR($H5="NOT IN SCHEMATIC",$O5="—"),"",IF($G5="","NO SCH PN",IF(UPPER(TRIM($G5))=UPPER(TRIM($O5)),"OK","MISMATCH"))))</f>
        <v>NO SCH PN</v>
      </c>
      <c r="Q5" s="9" t="str">
        <f aca="false">IF($A5="","",IF($L5=0,"—",INDEX('1. Master BOM'!$E$1:$E$400,$L5)))</f>
        <v>CONNECTOR, RF, SMPM, PCB MOUNT</v>
      </c>
      <c r="R5" s="9" t="str">
        <f aca="false">IF($A5="","",IF($L5=0,"—",IF(T(INDEX('1. Master BOM'!$F$1:$F$400,$L5))="","(not set)",INDEX('1. Master BOM'!$F$1:$F$400,$L5))))</f>
        <v>SMPM</v>
      </c>
      <c r="S5" s="9" t="str">
        <f aca="false">IF($A5="","",IF(OR($R5="—",$R5="(not set)",$D5=""),"",IF(ISNUMBER(SEARCH(SUBSTITUTE(SUBSTITUTE(SUBSTITUTE($R5,"-",""),"_","")," ",""),SUBSTITUTE(SUBSTITUTE(SUBSTITUTE($D5,"-",""),"_","")," ",""))),"OK","CHECK")))</f>
        <v>OK</v>
      </c>
      <c r="T5" s="9" t="str">
        <f aca="false">IF($A5="","",IF(OR($H5="NOT IN SCHEMATIC",$I5="MISMATCH",$J5="MISMATCH",$P5="MISMATCH",$M5&lt;&gt;"OK"),"REVIEW","OK"))</f>
        <v>OK</v>
      </c>
      <c r="U5" s="14"/>
      <c r="V5" s="14"/>
      <c r="W5" s="17"/>
      <c r="X5" s="14"/>
    </row>
    <row r="6" customFormat="false" ht="15" hidden="false" customHeight="false" outlineLevel="0" collapsed="false">
      <c r="A6" s="9" t="str">
        <f aca="false">IF('3. Layout Parts'!$A6="","",TRIM('3. Layout Parts'!$A6))</f>
        <v/>
      </c>
      <c r="B6" s="9" t="str">
        <f aca="false">IF($A6="","",'3. Layout Parts'!$D6)</f>
        <v/>
      </c>
      <c r="C6" s="9" t="str">
        <f aca="false">IF($A6="","",'3. Layout Parts'!$B6)</f>
        <v/>
      </c>
      <c r="D6" s="9" t="str">
        <f aca="false">IF($A6="","",'3. Layout Parts'!$C6)</f>
        <v/>
      </c>
      <c r="E6" s="9" t="str">
        <f aca="false">IF($A6="","",IFERROR(INDEX('2. Schematic Parts'!$B$2:$B$3001,MATCH($A6,'2. Schematic Parts'!$A$2:$A$3001,0)),"NOT FOUND"))</f>
        <v/>
      </c>
      <c r="F6" s="9" t="str">
        <f aca="false">IF($A6="","",IFERROR(INDEX('2. Schematic Parts'!$C$2:$C$3001,MATCH($A6,'2. Schematic Parts'!$A$2:$A$3001,0))&amp;"","NOT FOUND"))</f>
        <v/>
      </c>
      <c r="G6" s="9" t="str">
        <f aca="false">IF($A6="","",IFERROR(INDEX('2. Schematic Parts'!$D$2:$D$3001,MATCH($A6,'2. Schematic Parts'!$A$2:$A$3001,0))&amp;"","NOT FOUND"))</f>
        <v/>
      </c>
      <c r="H6" s="9" t="str">
        <f aca="false">IF($A6="","",IF(COUNTIF('2. Schematic Parts'!$A$2:$A$3001,$A6)=0,"NOT IN SCHEMATIC","OK"))</f>
        <v/>
      </c>
      <c r="I6" s="9" t="str">
        <f aca="false">IF($A6="","",IF($H6="NOT IN SCHEMATIC","",IF(UPPER(TRIM($C6))=UPPER(TRIM($E6)),"OK","MISMATCH")))</f>
        <v/>
      </c>
      <c r="J6" s="9" t="str">
        <f aca="false">IF($A6="","",IF($H6="NOT IN SCHEMATIC","",IF($F6="","NO SCH DECAL",IF($D6="","",IF(UPPER(TRIM($D6))=UPPER(TRIM($F6)),"OK","MISMATCH")))))</f>
        <v/>
      </c>
      <c r="K6" s="16" t="str">
        <f aca="false">IF($A6="","",SUMPRODUCT(--ISNUMBER(SEARCH(","&amp;TRIM($A6)&amp;",",","&amp;SUBSTITUTE('1. Master BOM'!$D$2:$D$400," ","")&amp;","))))</f>
        <v/>
      </c>
      <c r="L6" s="16" t="str">
        <f aca="false">IF($A6="","",IF($K6&lt;&gt;1,0,SUMPRODUCT(ISNUMBER(SEARCH(","&amp;TRIM($A6)&amp;",",","&amp;SUBSTITUTE('1. Master BOM'!$D$2:$D$400," ","")&amp;","))*ROW('1. Master BOM'!$D$2:$D$400))))</f>
        <v/>
      </c>
      <c r="M6" s="9" t="str">
        <f aca="false">IF($A6="","",IF($K6=0,"NOT IN BOM",IF($K6&gt;1,"MULTIPLE BOM LINES","OK")))</f>
        <v/>
      </c>
      <c r="N6" s="9" t="str">
        <f aca="false">IF($A6="","",IF($L6=0,"—",INDEX('1. Master BOM'!$A$1:$A$400,$L6)))</f>
        <v/>
      </c>
      <c r="O6" s="9" t="str">
        <f aca="false">IF($A6="","",IF($L6=0,"—",INDEX('1. Master BOM'!$B$1:$B$400,$L6)))</f>
        <v/>
      </c>
      <c r="P6" s="9" t="str">
        <f aca="false">IF($A6="","",IF(OR($H6="NOT IN SCHEMATIC",$O6="—"),"",IF($G6="","NO SCH PN",IF(UPPER(TRIM($G6))=UPPER(TRIM($O6)),"OK","MISMATCH"))))</f>
        <v/>
      </c>
      <c r="Q6" s="9" t="str">
        <f aca="false">IF($A6="","",IF($L6=0,"—",INDEX('1. Master BOM'!$E$1:$E$400,$L6)))</f>
        <v/>
      </c>
      <c r="R6" s="9" t="str">
        <f aca="false">IF($A6="","",IF($L6=0,"—",IF(T(INDEX('1. Master BOM'!$F$1:$F$400,$L6))="","(not set)",INDEX('1. Master BOM'!$F$1:$F$400,$L6))))</f>
        <v/>
      </c>
      <c r="S6" s="9" t="str">
        <f aca="false">IF($A6="","",IF(OR($R6="—",$R6="(not set)",$D6=""),"",IF(ISNUMBER(SEARCH(SUBSTITUTE(SUBSTITUTE(SUBSTITUTE($R6,"-",""),"_","")," ",""),SUBSTITUTE(SUBSTITUTE(SUBSTITUTE($D6,"-",""),"_","")," ",""))),"OK","CHECK")))</f>
        <v/>
      </c>
      <c r="T6" s="9" t="str">
        <f aca="false">IF($A6="","",IF(OR($H6="NOT IN SCHEMATIC",$I6="MISMATCH",$J6="MISMATCH",$P6="MISMATCH",$M6&lt;&gt;"OK"),"REVIEW","OK"))</f>
        <v/>
      </c>
      <c r="U6" s="14"/>
      <c r="V6" s="14"/>
      <c r="W6" s="17"/>
      <c r="X6" s="14"/>
    </row>
    <row r="7" customFormat="false" ht="15" hidden="false" customHeight="false" outlineLevel="0" collapsed="false">
      <c r="A7" s="9" t="str">
        <f aca="false">IF('3. Layout Parts'!$A7="","",TRIM('3. Layout Parts'!$A7))</f>
        <v/>
      </c>
      <c r="B7" s="9" t="str">
        <f aca="false">IF($A7="","",'3. Layout Parts'!$D7)</f>
        <v/>
      </c>
      <c r="C7" s="9" t="str">
        <f aca="false">IF($A7="","",'3. Layout Parts'!$B7)</f>
        <v/>
      </c>
      <c r="D7" s="9" t="str">
        <f aca="false">IF($A7="","",'3. Layout Parts'!$C7)</f>
        <v/>
      </c>
      <c r="E7" s="9" t="str">
        <f aca="false">IF($A7="","",IFERROR(INDEX('2. Schematic Parts'!$B$2:$B$3001,MATCH($A7,'2. Schematic Parts'!$A$2:$A$3001,0)),"NOT FOUND"))</f>
        <v/>
      </c>
      <c r="F7" s="9" t="str">
        <f aca="false">IF($A7="","",IFERROR(INDEX('2. Schematic Parts'!$C$2:$C$3001,MATCH($A7,'2. Schematic Parts'!$A$2:$A$3001,0))&amp;"","NOT FOUND"))</f>
        <v/>
      </c>
      <c r="G7" s="9" t="str">
        <f aca="false">IF($A7="","",IFERROR(INDEX('2. Schematic Parts'!$D$2:$D$3001,MATCH($A7,'2. Schematic Parts'!$A$2:$A$3001,0))&amp;"","NOT FOUND"))</f>
        <v/>
      </c>
      <c r="H7" s="9" t="str">
        <f aca="false">IF($A7="","",IF(COUNTIF('2. Schematic Parts'!$A$2:$A$3001,$A7)=0,"NOT IN SCHEMATIC","OK"))</f>
        <v/>
      </c>
      <c r="I7" s="9" t="str">
        <f aca="false">IF($A7="","",IF($H7="NOT IN SCHEMATIC","",IF(UPPER(TRIM($C7))=UPPER(TRIM($E7)),"OK","MISMATCH")))</f>
        <v/>
      </c>
      <c r="J7" s="9" t="str">
        <f aca="false">IF($A7="","",IF($H7="NOT IN SCHEMATIC","",IF($F7="","NO SCH DECAL",IF($D7="","",IF(UPPER(TRIM($D7))=UPPER(TRIM($F7)),"OK","MISMATCH")))))</f>
        <v/>
      </c>
      <c r="K7" s="16" t="str">
        <f aca="false">IF($A7="","",SUMPRODUCT(--ISNUMBER(SEARCH(","&amp;TRIM($A7)&amp;",",","&amp;SUBSTITUTE('1. Master BOM'!$D$2:$D$400," ","")&amp;","))))</f>
        <v/>
      </c>
      <c r="L7" s="16" t="str">
        <f aca="false">IF($A7="","",IF($K7&lt;&gt;1,0,SUMPRODUCT(ISNUMBER(SEARCH(","&amp;TRIM($A7)&amp;",",","&amp;SUBSTITUTE('1. Master BOM'!$D$2:$D$400," ","")&amp;","))*ROW('1. Master BOM'!$D$2:$D$400))))</f>
        <v/>
      </c>
      <c r="M7" s="9" t="str">
        <f aca="false">IF($A7="","",IF($K7=0,"NOT IN BOM",IF($K7&gt;1,"MULTIPLE BOM LINES","OK")))</f>
        <v/>
      </c>
      <c r="N7" s="9" t="str">
        <f aca="false">IF($A7="","",IF($L7=0,"—",INDEX('1. Master BOM'!$A$1:$A$400,$L7)))</f>
        <v/>
      </c>
      <c r="O7" s="9" t="str">
        <f aca="false">IF($A7="","",IF($L7=0,"—",INDEX('1. Master BOM'!$B$1:$B$400,$L7)))</f>
        <v/>
      </c>
      <c r="P7" s="9" t="str">
        <f aca="false">IF($A7="","",IF(OR($H7="NOT IN SCHEMATIC",$O7="—"),"",IF($G7="","NO SCH PN",IF(UPPER(TRIM($G7))=UPPER(TRIM($O7)),"OK","MISMATCH"))))</f>
        <v/>
      </c>
      <c r="Q7" s="9" t="str">
        <f aca="false">IF($A7="","",IF($L7=0,"—",INDEX('1. Master BOM'!$E$1:$E$400,$L7)))</f>
        <v/>
      </c>
      <c r="R7" s="9" t="str">
        <f aca="false">IF($A7="","",IF($L7=0,"—",IF(T(INDEX('1. Master BOM'!$F$1:$F$400,$L7))="","(not set)",INDEX('1. Master BOM'!$F$1:$F$400,$L7))))</f>
        <v/>
      </c>
      <c r="S7" s="9" t="str">
        <f aca="false">IF($A7="","",IF(OR($R7="—",$R7="(not set)",$D7=""),"",IF(ISNUMBER(SEARCH(SUBSTITUTE(SUBSTITUTE(SUBSTITUTE($R7,"-",""),"_","")," ",""),SUBSTITUTE(SUBSTITUTE(SUBSTITUTE($D7,"-",""),"_","")," ",""))),"OK","CHECK")))</f>
        <v/>
      </c>
      <c r="T7" s="9" t="str">
        <f aca="false">IF($A7="","",IF(OR($H7="NOT IN SCHEMATIC",$I7="MISMATCH",$J7="MISMATCH",$P7="MISMATCH",$M7&lt;&gt;"OK"),"REVIEW","OK"))</f>
        <v/>
      </c>
      <c r="U7" s="14"/>
      <c r="V7" s="14"/>
      <c r="W7" s="17"/>
      <c r="X7" s="14"/>
    </row>
    <row r="8" customFormat="false" ht="15" hidden="false" customHeight="false" outlineLevel="0" collapsed="false">
      <c r="A8" s="9" t="str">
        <f aca="false">IF('3. Layout Parts'!$A8="","",TRIM('3. Layout Parts'!$A8))</f>
        <v/>
      </c>
      <c r="B8" s="9" t="str">
        <f aca="false">IF($A8="","",'3. Layout Parts'!$D8)</f>
        <v/>
      </c>
      <c r="C8" s="9" t="str">
        <f aca="false">IF($A8="","",'3. Layout Parts'!$B8)</f>
        <v/>
      </c>
      <c r="D8" s="9" t="str">
        <f aca="false">IF($A8="","",'3. Layout Parts'!$C8)</f>
        <v/>
      </c>
      <c r="E8" s="9" t="str">
        <f aca="false">IF($A8="","",IFERROR(INDEX('2. Schematic Parts'!$B$2:$B$3001,MATCH($A8,'2. Schematic Parts'!$A$2:$A$3001,0)),"NOT FOUND"))</f>
        <v/>
      </c>
      <c r="F8" s="9" t="str">
        <f aca="false">IF($A8="","",IFERROR(INDEX('2. Schematic Parts'!$C$2:$C$3001,MATCH($A8,'2. Schematic Parts'!$A$2:$A$3001,0))&amp;"","NOT FOUND"))</f>
        <v/>
      </c>
      <c r="G8" s="9" t="str">
        <f aca="false">IF($A8="","",IFERROR(INDEX('2. Schematic Parts'!$D$2:$D$3001,MATCH($A8,'2. Schematic Parts'!$A$2:$A$3001,0))&amp;"","NOT FOUND"))</f>
        <v/>
      </c>
      <c r="H8" s="9" t="str">
        <f aca="false">IF($A8="","",IF(COUNTIF('2. Schematic Parts'!$A$2:$A$3001,$A8)=0,"NOT IN SCHEMATIC","OK"))</f>
        <v/>
      </c>
      <c r="I8" s="9" t="str">
        <f aca="false">IF($A8="","",IF($H8="NOT IN SCHEMATIC","",IF(UPPER(TRIM($C8))=UPPER(TRIM($E8)),"OK","MISMATCH")))</f>
        <v/>
      </c>
      <c r="J8" s="9" t="str">
        <f aca="false">IF($A8="","",IF($H8="NOT IN SCHEMATIC","",IF($F8="","NO SCH DECAL",IF($D8="","",IF(UPPER(TRIM($D8))=UPPER(TRIM($F8)),"OK","MISMATCH")))))</f>
        <v/>
      </c>
      <c r="K8" s="16" t="str">
        <f aca="false">IF($A8="","",SUMPRODUCT(--ISNUMBER(SEARCH(","&amp;TRIM($A8)&amp;",",","&amp;SUBSTITUTE('1. Master BOM'!$D$2:$D$400," ","")&amp;","))))</f>
        <v/>
      </c>
      <c r="L8" s="16" t="str">
        <f aca="false">IF($A8="","",IF($K8&lt;&gt;1,0,SUMPRODUCT(ISNUMBER(SEARCH(","&amp;TRIM($A8)&amp;",",","&amp;SUBSTITUTE('1. Master BOM'!$D$2:$D$400," ","")&amp;","))*ROW('1. Master BOM'!$D$2:$D$400))))</f>
        <v/>
      </c>
      <c r="M8" s="9" t="str">
        <f aca="false">IF($A8="","",IF($K8=0,"NOT IN BOM",IF($K8&gt;1,"MULTIPLE BOM LINES","OK")))</f>
        <v/>
      </c>
      <c r="N8" s="9" t="str">
        <f aca="false">IF($A8="","",IF($L8=0,"—",INDEX('1. Master BOM'!$A$1:$A$400,$L8)))</f>
        <v/>
      </c>
      <c r="O8" s="9" t="str">
        <f aca="false">IF($A8="","",IF($L8=0,"—",INDEX('1. Master BOM'!$B$1:$B$400,$L8)))</f>
        <v/>
      </c>
      <c r="P8" s="9" t="str">
        <f aca="false">IF($A8="","",IF(OR($H8="NOT IN SCHEMATIC",$O8="—"),"",IF($G8="","NO SCH PN",IF(UPPER(TRIM($G8))=UPPER(TRIM($O8)),"OK","MISMATCH"))))</f>
        <v/>
      </c>
      <c r="Q8" s="9" t="str">
        <f aca="false">IF($A8="","",IF($L8=0,"—",INDEX('1. Master BOM'!$E$1:$E$400,$L8)))</f>
        <v/>
      </c>
      <c r="R8" s="9" t="str">
        <f aca="false">IF($A8="","",IF($L8=0,"—",IF(T(INDEX('1. Master BOM'!$F$1:$F$400,$L8))="","(not set)",INDEX('1. Master BOM'!$F$1:$F$400,$L8))))</f>
        <v/>
      </c>
      <c r="S8" s="9" t="str">
        <f aca="false">IF($A8="","",IF(OR($R8="—",$R8="(not set)",$D8=""),"",IF(ISNUMBER(SEARCH(SUBSTITUTE(SUBSTITUTE(SUBSTITUTE($R8,"-",""),"_","")," ",""),SUBSTITUTE(SUBSTITUTE(SUBSTITUTE($D8,"-",""),"_","")," ",""))),"OK","CHECK")))</f>
        <v/>
      </c>
      <c r="T8" s="9" t="str">
        <f aca="false">IF($A8="","",IF(OR($H8="NOT IN SCHEMATIC",$I8="MISMATCH",$J8="MISMATCH",$P8="MISMATCH",$M8&lt;&gt;"OK"),"REVIEW","OK"))</f>
        <v/>
      </c>
      <c r="U8" s="14"/>
      <c r="V8" s="14"/>
      <c r="W8" s="17"/>
      <c r="X8" s="14"/>
    </row>
    <row r="9" customFormat="false" ht="15" hidden="false" customHeight="false" outlineLevel="0" collapsed="false">
      <c r="A9" s="9" t="str">
        <f aca="false">IF('3. Layout Parts'!$A9="","",TRIM('3. Layout Parts'!$A9))</f>
        <v/>
      </c>
      <c r="B9" s="9" t="str">
        <f aca="false">IF($A9="","",'3. Layout Parts'!$D9)</f>
        <v/>
      </c>
      <c r="C9" s="9" t="str">
        <f aca="false">IF($A9="","",'3. Layout Parts'!$B9)</f>
        <v/>
      </c>
      <c r="D9" s="9" t="str">
        <f aca="false">IF($A9="","",'3. Layout Parts'!$C9)</f>
        <v/>
      </c>
      <c r="E9" s="9" t="str">
        <f aca="false">IF($A9="","",IFERROR(INDEX('2. Schematic Parts'!$B$2:$B$3001,MATCH($A9,'2. Schematic Parts'!$A$2:$A$3001,0)),"NOT FOUND"))</f>
        <v/>
      </c>
      <c r="F9" s="9" t="str">
        <f aca="false">IF($A9="","",IFERROR(INDEX('2. Schematic Parts'!$C$2:$C$3001,MATCH($A9,'2. Schematic Parts'!$A$2:$A$3001,0))&amp;"","NOT FOUND"))</f>
        <v/>
      </c>
      <c r="G9" s="9" t="str">
        <f aca="false">IF($A9="","",IFERROR(INDEX('2. Schematic Parts'!$D$2:$D$3001,MATCH($A9,'2. Schematic Parts'!$A$2:$A$3001,0))&amp;"","NOT FOUND"))</f>
        <v/>
      </c>
      <c r="H9" s="9" t="str">
        <f aca="false">IF($A9="","",IF(COUNTIF('2. Schematic Parts'!$A$2:$A$3001,$A9)=0,"NOT IN SCHEMATIC","OK"))</f>
        <v/>
      </c>
      <c r="I9" s="9" t="str">
        <f aca="false">IF($A9="","",IF($H9="NOT IN SCHEMATIC","",IF(UPPER(TRIM($C9))=UPPER(TRIM($E9)),"OK","MISMATCH")))</f>
        <v/>
      </c>
      <c r="J9" s="9" t="str">
        <f aca="false">IF($A9="","",IF($H9="NOT IN SCHEMATIC","",IF($F9="","NO SCH DECAL",IF($D9="","",IF(UPPER(TRIM($D9))=UPPER(TRIM($F9)),"OK","MISMATCH")))))</f>
        <v/>
      </c>
      <c r="K9" s="16" t="str">
        <f aca="false">IF($A9="","",SUMPRODUCT(--ISNUMBER(SEARCH(","&amp;TRIM($A9)&amp;",",","&amp;SUBSTITUTE('1. Master BOM'!$D$2:$D$400," ","")&amp;","))))</f>
        <v/>
      </c>
      <c r="L9" s="16" t="str">
        <f aca="false">IF($A9="","",IF($K9&lt;&gt;1,0,SUMPRODUCT(ISNUMBER(SEARCH(","&amp;TRIM($A9)&amp;",",","&amp;SUBSTITUTE('1. Master BOM'!$D$2:$D$400," ","")&amp;","))*ROW('1. Master BOM'!$D$2:$D$400))))</f>
        <v/>
      </c>
      <c r="M9" s="9" t="str">
        <f aca="false">IF($A9="","",IF($K9=0,"NOT IN BOM",IF($K9&gt;1,"MULTIPLE BOM LINES","OK")))</f>
        <v/>
      </c>
      <c r="N9" s="9" t="str">
        <f aca="false">IF($A9="","",IF($L9=0,"—",INDEX('1. Master BOM'!$A$1:$A$400,$L9)))</f>
        <v/>
      </c>
      <c r="O9" s="9" t="str">
        <f aca="false">IF($A9="","",IF($L9=0,"—",INDEX('1. Master BOM'!$B$1:$B$400,$L9)))</f>
        <v/>
      </c>
      <c r="P9" s="9" t="str">
        <f aca="false">IF($A9="","",IF(OR($H9="NOT IN SCHEMATIC",$O9="—"),"",IF($G9="","NO SCH PN",IF(UPPER(TRIM($G9))=UPPER(TRIM($O9)),"OK","MISMATCH"))))</f>
        <v/>
      </c>
      <c r="Q9" s="9" t="str">
        <f aca="false">IF($A9="","",IF($L9=0,"—",INDEX('1. Master BOM'!$E$1:$E$400,$L9)))</f>
        <v/>
      </c>
      <c r="R9" s="9" t="str">
        <f aca="false">IF($A9="","",IF($L9=0,"—",IF(T(INDEX('1. Master BOM'!$F$1:$F$400,$L9))="","(not set)",INDEX('1. Master BOM'!$F$1:$F$400,$L9))))</f>
        <v/>
      </c>
      <c r="S9" s="9" t="str">
        <f aca="false">IF($A9="","",IF(OR($R9="—",$R9="(not set)",$D9=""),"",IF(ISNUMBER(SEARCH(SUBSTITUTE(SUBSTITUTE(SUBSTITUTE($R9,"-",""),"_","")," ",""),SUBSTITUTE(SUBSTITUTE(SUBSTITUTE($D9,"-",""),"_","")," ",""))),"OK","CHECK")))</f>
        <v/>
      </c>
      <c r="T9" s="9" t="str">
        <f aca="false">IF($A9="","",IF(OR($H9="NOT IN SCHEMATIC",$I9="MISMATCH",$J9="MISMATCH",$P9="MISMATCH",$M9&lt;&gt;"OK"),"REVIEW","OK"))</f>
        <v/>
      </c>
      <c r="U9" s="14"/>
      <c r="V9" s="14"/>
      <c r="W9" s="17"/>
      <c r="X9" s="14"/>
    </row>
    <row r="10" customFormat="false" ht="15" hidden="false" customHeight="false" outlineLevel="0" collapsed="false">
      <c r="A10" s="9" t="str">
        <f aca="false">IF('3. Layout Parts'!$A10="","",TRIM('3. Layout Parts'!$A10))</f>
        <v/>
      </c>
      <c r="B10" s="9" t="str">
        <f aca="false">IF($A10="","",'3. Layout Parts'!$D10)</f>
        <v/>
      </c>
      <c r="C10" s="9" t="str">
        <f aca="false">IF($A10="","",'3. Layout Parts'!$B10)</f>
        <v/>
      </c>
      <c r="D10" s="9" t="str">
        <f aca="false">IF($A10="","",'3. Layout Parts'!$C10)</f>
        <v/>
      </c>
      <c r="E10" s="9" t="str">
        <f aca="false">IF($A10="","",IFERROR(INDEX('2. Schematic Parts'!$B$2:$B$3001,MATCH($A10,'2. Schematic Parts'!$A$2:$A$3001,0)),"NOT FOUND"))</f>
        <v/>
      </c>
      <c r="F10" s="9" t="str">
        <f aca="false">IF($A10="","",IFERROR(INDEX('2. Schematic Parts'!$C$2:$C$3001,MATCH($A10,'2. Schematic Parts'!$A$2:$A$3001,0))&amp;"","NOT FOUND"))</f>
        <v/>
      </c>
      <c r="G10" s="9" t="str">
        <f aca="false">IF($A10="","",IFERROR(INDEX('2. Schematic Parts'!$D$2:$D$3001,MATCH($A10,'2. Schematic Parts'!$A$2:$A$3001,0))&amp;"","NOT FOUND"))</f>
        <v/>
      </c>
      <c r="H10" s="9" t="str">
        <f aca="false">IF($A10="","",IF(COUNTIF('2. Schematic Parts'!$A$2:$A$3001,$A10)=0,"NOT IN SCHEMATIC","OK"))</f>
        <v/>
      </c>
      <c r="I10" s="9" t="str">
        <f aca="false">IF($A10="","",IF($H10="NOT IN SCHEMATIC","",IF(UPPER(TRIM($C10))=UPPER(TRIM($E10)),"OK","MISMATCH")))</f>
        <v/>
      </c>
      <c r="J10" s="9" t="str">
        <f aca="false">IF($A10="","",IF($H10="NOT IN SCHEMATIC","",IF($F10="","NO SCH DECAL",IF($D10="","",IF(UPPER(TRIM($D10))=UPPER(TRIM($F10)),"OK","MISMATCH")))))</f>
        <v/>
      </c>
      <c r="K10" s="16" t="str">
        <f aca="false">IF($A10="","",SUMPRODUCT(--ISNUMBER(SEARCH(","&amp;TRIM($A10)&amp;",",","&amp;SUBSTITUTE('1. Master BOM'!$D$2:$D$400," ","")&amp;","))))</f>
        <v/>
      </c>
      <c r="L10" s="16" t="str">
        <f aca="false">IF($A10="","",IF($K10&lt;&gt;1,0,SUMPRODUCT(ISNUMBER(SEARCH(","&amp;TRIM($A10)&amp;",",","&amp;SUBSTITUTE('1. Master BOM'!$D$2:$D$400," ","")&amp;","))*ROW('1. Master BOM'!$D$2:$D$400))))</f>
        <v/>
      </c>
      <c r="M10" s="9" t="str">
        <f aca="false">IF($A10="","",IF($K10=0,"NOT IN BOM",IF($K10&gt;1,"MULTIPLE BOM LINES","OK")))</f>
        <v/>
      </c>
      <c r="N10" s="9" t="str">
        <f aca="false">IF($A10="","",IF($L10=0,"—",INDEX('1. Master BOM'!$A$1:$A$400,$L10)))</f>
        <v/>
      </c>
      <c r="O10" s="9" t="str">
        <f aca="false">IF($A10="","",IF($L10=0,"—",INDEX('1. Master BOM'!$B$1:$B$400,$L10)))</f>
        <v/>
      </c>
      <c r="P10" s="9" t="str">
        <f aca="false">IF($A10="","",IF(OR($H10="NOT IN SCHEMATIC",$O10="—"),"",IF($G10="","NO SCH PN",IF(UPPER(TRIM($G10))=UPPER(TRIM($O10)),"OK","MISMATCH"))))</f>
        <v/>
      </c>
      <c r="Q10" s="9" t="str">
        <f aca="false">IF($A10="","",IF($L10=0,"—",INDEX('1. Master BOM'!$E$1:$E$400,$L10)))</f>
        <v/>
      </c>
      <c r="R10" s="9" t="str">
        <f aca="false">IF($A10="","",IF($L10=0,"—",IF(T(INDEX('1. Master BOM'!$F$1:$F$400,$L10))="","(not set)",INDEX('1. Master BOM'!$F$1:$F$400,$L10))))</f>
        <v/>
      </c>
      <c r="S10" s="9" t="str">
        <f aca="false">IF($A10="","",IF(OR($R10="—",$R10="(not set)",$D10=""),"",IF(ISNUMBER(SEARCH(SUBSTITUTE(SUBSTITUTE(SUBSTITUTE($R10,"-",""),"_","")," ",""),SUBSTITUTE(SUBSTITUTE(SUBSTITUTE($D10,"-",""),"_","")," ",""))),"OK","CHECK")))</f>
        <v/>
      </c>
      <c r="T10" s="9" t="str">
        <f aca="false">IF($A10="","",IF(OR($H10="NOT IN SCHEMATIC",$I10="MISMATCH",$J10="MISMATCH",$P10="MISMATCH",$M10&lt;&gt;"OK"),"REVIEW","OK"))</f>
        <v/>
      </c>
      <c r="U10" s="14"/>
      <c r="V10" s="14"/>
      <c r="W10" s="17"/>
      <c r="X10" s="14"/>
    </row>
    <row r="11" customFormat="false" ht="15" hidden="false" customHeight="false" outlineLevel="0" collapsed="false">
      <c r="A11" s="9" t="str">
        <f aca="false">IF('3. Layout Parts'!$A11="","",TRIM('3. Layout Parts'!$A11))</f>
        <v/>
      </c>
      <c r="B11" s="9" t="str">
        <f aca="false">IF($A11="","",'3. Layout Parts'!$D11)</f>
        <v/>
      </c>
      <c r="C11" s="9" t="str">
        <f aca="false">IF($A11="","",'3. Layout Parts'!$B11)</f>
        <v/>
      </c>
      <c r="D11" s="9" t="str">
        <f aca="false">IF($A11="","",'3. Layout Parts'!$C11)</f>
        <v/>
      </c>
      <c r="E11" s="9" t="str">
        <f aca="false">IF($A11="","",IFERROR(INDEX('2. Schematic Parts'!$B$2:$B$3001,MATCH($A11,'2. Schematic Parts'!$A$2:$A$3001,0)),"NOT FOUND"))</f>
        <v/>
      </c>
      <c r="F11" s="9" t="str">
        <f aca="false">IF($A11="","",IFERROR(INDEX('2. Schematic Parts'!$C$2:$C$3001,MATCH($A11,'2. Schematic Parts'!$A$2:$A$3001,0))&amp;"","NOT FOUND"))</f>
        <v/>
      </c>
      <c r="G11" s="9" t="str">
        <f aca="false">IF($A11="","",IFERROR(INDEX('2. Schematic Parts'!$D$2:$D$3001,MATCH($A11,'2. Schematic Parts'!$A$2:$A$3001,0))&amp;"","NOT FOUND"))</f>
        <v/>
      </c>
      <c r="H11" s="9" t="str">
        <f aca="false">IF($A11="","",IF(COUNTIF('2. Schematic Parts'!$A$2:$A$3001,$A11)=0,"NOT IN SCHEMATIC","OK"))</f>
        <v/>
      </c>
      <c r="I11" s="9" t="str">
        <f aca="false">IF($A11="","",IF($H11="NOT IN SCHEMATIC","",IF(UPPER(TRIM($C11))=UPPER(TRIM($E11)),"OK","MISMATCH")))</f>
        <v/>
      </c>
      <c r="J11" s="9" t="str">
        <f aca="false">IF($A11="","",IF($H11="NOT IN SCHEMATIC","",IF($F11="","NO SCH DECAL",IF($D11="","",IF(UPPER(TRIM($D11))=UPPER(TRIM($F11)),"OK","MISMATCH")))))</f>
        <v/>
      </c>
      <c r="K11" s="16" t="str">
        <f aca="false">IF($A11="","",SUMPRODUCT(--ISNUMBER(SEARCH(","&amp;TRIM($A11)&amp;",",","&amp;SUBSTITUTE('1. Master BOM'!$D$2:$D$400," ","")&amp;","))))</f>
        <v/>
      </c>
      <c r="L11" s="16" t="str">
        <f aca="false">IF($A11="","",IF($K11&lt;&gt;1,0,SUMPRODUCT(ISNUMBER(SEARCH(","&amp;TRIM($A11)&amp;",",","&amp;SUBSTITUTE('1. Master BOM'!$D$2:$D$400," ","")&amp;","))*ROW('1. Master BOM'!$D$2:$D$400))))</f>
        <v/>
      </c>
      <c r="M11" s="9" t="str">
        <f aca="false">IF($A11="","",IF($K11=0,"NOT IN BOM",IF($K11&gt;1,"MULTIPLE BOM LINES","OK")))</f>
        <v/>
      </c>
      <c r="N11" s="9" t="str">
        <f aca="false">IF($A11="","",IF($L11=0,"—",INDEX('1. Master BOM'!$A$1:$A$400,$L11)))</f>
        <v/>
      </c>
      <c r="O11" s="9" t="str">
        <f aca="false">IF($A11="","",IF($L11=0,"—",INDEX('1. Master BOM'!$B$1:$B$400,$L11)))</f>
        <v/>
      </c>
      <c r="P11" s="9" t="str">
        <f aca="false">IF($A11="","",IF(OR($H11="NOT IN SCHEMATIC",$O11="—"),"",IF($G11="","NO SCH PN",IF(UPPER(TRIM($G11))=UPPER(TRIM($O11)),"OK","MISMATCH"))))</f>
        <v/>
      </c>
      <c r="Q11" s="9" t="str">
        <f aca="false">IF($A11="","",IF($L11=0,"—",INDEX('1. Master BOM'!$E$1:$E$400,$L11)))</f>
        <v/>
      </c>
      <c r="R11" s="9" t="str">
        <f aca="false">IF($A11="","",IF($L11=0,"—",IF(T(INDEX('1. Master BOM'!$F$1:$F$400,$L11))="","(not set)",INDEX('1. Master BOM'!$F$1:$F$400,$L11))))</f>
        <v/>
      </c>
      <c r="S11" s="9" t="str">
        <f aca="false">IF($A11="","",IF(OR($R11="—",$R11="(not set)",$D11=""),"",IF(ISNUMBER(SEARCH(SUBSTITUTE(SUBSTITUTE(SUBSTITUTE($R11,"-",""),"_","")," ",""),SUBSTITUTE(SUBSTITUTE(SUBSTITUTE($D11,"-",""),"_","")," ",""))),"OK","CHECK")))</f>
        <v/>
      </c>
      <c r="T11" s="9" t="str">
        <f aca="false">IF($A11="","",IF(OR($H11="NOT IN SCHEMATIC",$I11="MISMATCH",$J11="MISMATCH",$P11="MISMATCH",$M11&lt;&gt;"OK"),"REVIEW","OK"))</f>
        <v/>
      </c>
      <c r="U11" s="14"/>
      <c r="V11" s="14"/>
      <c r="W11" s="17"/>
      <c r="X11" s="14"/>
    </row>
    <row r="12" customFormat="false" ht="15" hidden="false" customHeight="false" outlineLevel="0" collapsed="false">
      <c r="A12" s="9" t="str">
        <f aca="false">IF('3. Layout Parts'!$A12="","",TRIM('3. Layout Parts'!$A12))</f>
        <v/>
      </c>
      <c r="B12" s="9" t="str">
        <f aca="false">IF($A12="","",'3. Layout Parts'!$D12)</f>
        <v/>
      </c>
      <c r="C12" s="9" t="str">
        <f aca="false">IF($A12="","",'3. Layout Parts'!$B12)</f>
        <v/>
      </c>
      <c r="D12" s="9" t="str">
        <f aca="false">IF($A12="","",'3. Layout Parts'!$C12)</f>
        <v/>
      </c>
      <c r="E12" s="9" t="str">
        <f aca="false">IF($A12="","",IFERROR(INDEX('2. Schematic Parts'!$B$2:$B$3001,MATCH($A12,'2. Schematic Parts'!$A$2:$A$3001,0)),"NOT FOUND"))</f>
        <v/>
      </c>
      <c r="F12" s="9" t="str">
        <f aca="false">IF($A12="","",IFERROR(INDEX('2. Schematic Parts'!$C$2:$C$3001,MATCH($A12,'2. Schematic Parts'!$A$2:$A$3001,0))&amp;"","NOT FOUND"))</f>
        <v/>
      </c>
      <c r="G12" s="9" t="str">
        <f aca="false">IF($A12="","",IFERROR(INDEX('2. Schematic Parts'!$D$2:$D$3001,MATCH($A12,'2. Schematic Parts'!$A$2:$A$3001,0))&amp;"","NOT FOUND"))</f>
        <v/>
      </c>
      <c r="H12" s="9" t="str">
        <f aca="false">IF($A12="","",IF(COUNTIF('2. Schematic Parts'!$A$2:$A$3001,$A12)=0,"NOT IN SCHEMATIC","OK"))</f>
        <v/>
      </c>
      <c r="I12" s="9" t="str">
        <f aca="false">IF($A12="","",IF($H12="NOT IN SCHEMATIC","",IF(UPPER(TRIM($C12))=UPPER(TRIM($E12)),"OK","MISMATCH")))</f>
        <v/>
      </c>
      <c r="J12" s="9" t="str">
        <f aca="false">IF($A12="","",IF($H12="NOT IN SCHEMATIC","",IF($F12="","NO SCH DECAL",IF($D12="","",IF(UPPER(TRIM($D12))=UPPER(TRIM($F12)),"OK","MISMATCH")))))</f>
        <v/>
      </c>
      <c r="K12" s="16" t="str">
        <f aca="false">IF($A12="","",SUMPRODUCT(--ISNUMBER(SEARCH(","&amp;TRIM($A12)&amp;",",","&amp;SUBSTITUTE('1. Master BOM'!$D$2:$D$400," ","")&amp;","))))</f>
        <v/>
      </c>
      <c r="L12" s="16" t="str">
        <f aca="false">IF($A12="","",IF($K12&lt;&gt;1,0,SUMPRODUCT(ISNUMBER(SEARCH(","&amp;TRIM($A12)&amp;",",","&amp;SUBSTITUTE('1. Master BOM'!$D$2:$D$400," ","")&amp;","))*ROW('1. Master BOM'!$D$2:$D$400))))</f>
        <v/>
      </c>
      <c r="M12" s="9" t="str">
        <f aca="false">IF($A12="","",IF($K12=0,"NOT IN BOM",IF($K12&gt;1,"MULTIPLE BOM LINES","OK")))</f>
        <v/>
      </c>
      <c r="N12" s="9" t="str">
        <f aca="false">IF($A12="","",IF($L12=0,"—",INDEX('1. Master BOM'!$A$1:$A$400,$L12)))</f>
        <v/>
      </c>
      <c r="O12" s="9" t="str">
        <f aca="false">IF($A12="","",IF($L12=0,"—",INDEX('1. Master BOM'!$B$1:$B$400,$L12)))</f>
        <v/>
      </c>
      <c r="P12" s="9" t="str">
        <f aca="false">IF($A12="","",IF(OR($H12="NOT IN SCHEMATIC",$O12="—"),"",IF($G12="","NO SCH PN",IF(UPPER(TRIM($G12))=UPPER(TRIM($O12)),"OK","MISMATCH"))))</f>
        <v/>
      </c>
      <c r="Q12" s="9" t="str">
        <f aca="false">IF($A12="","",IF($L12=0,"—",INDEX('1. Master BOM'!$E$1:$E$400,$L12)))</f>
        <v/>
      </c>
      <c r="R12" s="9" t="str">
        <f aca="false">IF($A12="","",IF($L12=0,"—",IF(T(INDEX('1. Master BOM'!$F$1:$F$400,$L12))="","(not set)",INDEX('1. Master BOM'!$F$1:$F$400,$L12))))</f>
        <v/>
      </c>
      <c r="S12" s="9" t="str">
        <f aca="false">IF($A12="","",IF(OR($R12="—",$R12="(not set)",$D12=""),"",IF(ISNUMBER(SEARCH(SUBSTITUTE(SUBSTITUTE(SUBSTITUTE($R12,"-",""),"_","")," ",""),SUBSTITUTE(SUBSTITUTE(SUBSTITUTE($D12,"-",""),"_","")," ",""))),"OK","CHECK")))</f>
        <v/>
      </c>
      <c r="T12" s="9" t="str">
        <f aca="false">IF($A12="","",IF(OR($H12="NOT IN SCHEMATIC",$I12="MISMATCH",$J12="MISMATCH",$P12="MISMATCH",$M12&lt;&gt;"OK"),"REVIEW","OK"))</f>
        <v/>
      </c>
      <c r="U12" s="14"/>
      <c r="V12" s="14"/>
      <c r="W12" s="17"/>
      <c r="X12" s="14"/>
    </row>
    <row r="13" customFormat="false" ht="15" hidden="false" customHeight="false" outlineLevel="0" collapsed="false">
      <c r="A13" s="9" t="str">
        <f aca="false">IF('3. Layout Parts'!$A13="","",TRIM('3. Layout Parts'!$A13))</f>
        <v/>
      </c>
      <c r="B13" s="9" t="str">
        <f aca="false">IF($A13="","",'3. Layout Parts'!$D13)</f>
        <v/>
      </c>
      <c r="C13" s="9" t="str">
        <f aca="false">IF($A13="","",'3. Layout Parts'!$B13)</f>
        <v/>
      </c>
      <c r="D13" s="9" t="str">
        <f aca="false">IF($A13="","",'3. Layout Parts'!$C13)</f>
        <v/>
      </c>
      <c r="E13" s="9" t="str">
        <f aca="false">IF($A13="","",IFERROR(INDEX('2. Schematic Parts'!$B$2:$B$3001,MATCH($A13,'2. Schematic Parts'!$A$2:$A$3001,0)),"NOT FOUND"))</f>
        <v/>
      </c>
      <c r="F13" s="9" t="str">
        <f aca="false">IF($A13="","",IFERROR(INDEX('2. Schematic Parts'!$C$2:$C$3001,MATCH($A13,'2. Schematic Parts'!$A$2:$A$3001,0))&amp;"","NOT FOUND"))</f>
        <v/>
      </c>
      <c r="G13" s="9" t="str">
        <f aca="false">IF($A13="","",IFERROR(INDEX('2. Schematic Parts'!$D$2:$D$3001,MATCH($A13,'2. Schematic Parts'!$A$2:$A$3001,0))&amp;"","NOT FOUND"))</f>
        <v/>
      </c>
      <c r="H13" s="9" t="str">
        <f aca="false">IF($A13="","",IF(COUNTIF('2. Schematic Parts'!$A$2:$A$3001,$A13)=0,"NOT IN SCHEMATIC","OK"))</f>
        <v/>
      </c>
      <c r="I13" s="9" t="str">
        <f aca="false">IF($A13="","",IF($H13="NOT IN SCHEMATIC","",IF(UPPER(TRIM($C13))=UPPER(TRIM($E13)),"OK","MISMATCH")))</f>
        <v/>
      </c>
      <c r="J13" s="9" t="str">
        <f aca="false">IF($A13="","",IF($H13="NOT IN SCHEMATIC","",IF($F13="","NO SCH DECAL",IF($D13="","",IF(UPPER(TRIM($D13))=UPPER(TRIM($F13)),"OK","MISMATCH")))))</f>
        <v/>
      </c>
      <c r="K13" s="16" t="str">
        <f aca="false">IF($A13="","",SUMPRODUCT(--ISNUMBER(SEARCH(","&amp;TRIM($A13)&amp;",",","&amp;SUBSTITUTE('1. Master BOM'!$D$2:$D$400," ","")&amp;","))))</f>
        <v/>
      </c>
      <c r="L13" s="16" t="str">
        <f aca="false">IF($A13="","",IF($K13&lt;&gt;1,0,SUMPRODUCT(ISNUMBER(SEARCH(","&amp;TRIM($A13)&amp;",",","&amp;SUBSTITUTE('1. Master BOM'!$D$2:$D$400," ","")&amp;","))*ROW('1. Master BOM'!$D$2:$D$400))))</f>
        <v/>
      </c>
      <c r="M13" s="9" t="str">
        <f aca="false">IF($A13="","",IF($K13=0,"NOT IN BOM",IF($K13&gt;1,"MULTIPLE BOM LINES","OK")))</f>
        <v/>
      </c>
      <c r="N13" s="9" t="str">
        <f aca="false">IF($A13="","",IF($L13=0,"—",INDEX('1. Master BOM'!$A$1:$A$400,$L13)))</f>
        <v/>
      </c>
      <c r="O13" s="9" t="str">
        <f aca="false">IF($A13="","",IF($L13=0,"—",INDEX('1. Master BOM'!$B$1:$B$400,$L13)))</f>
        <v/>
      </c>
      <c r="P13" s="9" t="str">
        <f aca="false">IF($A13="","",IF(OR($H13="NOT IN SCHEMATIC",$O13="—"),"",IF($G13="","NO SCH PN",IF(UPPER(TRIM($G13))=UPPER(TRIM($O13)),"OK","MISMATCH"))))</f>
        <v/>
      </c>
      <c r="Q13" s="9" t="str">
        <f aca="false">IF($A13="","",IF($L13=0,"—",INDEX('1. Master BOM'!$E$1:$E$400,$L13)))</f>
        <v/>
      </c>
      <c r="R13" s="9" t="str">
        <f aca="false">IF($A13="","",IF($L13=0,"—",IF(T(INDEX('1. Master BOM'!$F$1:$F$400,$L13))="","(not set)",INDEX('1. Master BOM'!$F$1:$F$400,$L13))))</f>
        <v/>
      </c>
      <c r="S13" s="9" t="str">
        <f aca="false">IF($A13="","",IF(OR($R13="—",$R13="(not set)",$D13=""),"",IF(ISNUMBER(SEARCH(SUBSTITUTE(SUBSTITUTE(SUBSTITUTE($R13,"-",""),"_","")," ",""),SUBSTITUTE(SUBSTITUTE(SUBSTITUTE($D13,"-",""),"_","")," ",""))),"OK","CHECK")))</f>
        <v/>
      </c>
      <c r="T13" s="9" t="str">
        <f aca="false">IF($A13="","",IF(OR($H13="NOT IN SCHEMATIC",$I13="MISMATCH",$J13="MISMATCH",$P13="MISMATCH",$M13&lt;&gt;"OK"),"REVIEW","OK"))</f>
        <v/>
      </c>
      <c r="U13" s="14"/>
      <c r="V13" s="14"/>
      <c r="W13" s="17"/>
      <c r="X13" s="14"/>
    </row>
    <row r="14" customFormat="false" ht="15" hidden="false" customHeight="false" outlineLevel="0" collapsed="false">
      <c r="A14" s="9" t="str">
        <f aca="false">IF('3. Layout Parts'!$A14="","",TRIM('3. Layout Parts'!$A14))</f>
        <v/>
      </c>
      <c r="B14" s="9" t="str">
        <f aca="false">IF($A14="","",'3. Layout Parts'!$D14)</f>
        <v/>
      </c>
      <c r="C14" s="9" t="str">
        <f aca="false">IF($A14="","",'3. Layout Parts'!$B14)</f>
        <v/>
      </c>
      <c r="D14" s="9" t="str">
        <f aca="false">IF($A14="","",'3. Layout Parts'!$C14)</f>
        <v/>
      </c>
      <c r="E14" s="9" t="str">
        <f aca="false">IF($A14="","",IFERROR(INDEX('2. Schematic Parts'!$B$2:$B$3001,MATCH($A14,'2. Schematic Parts'!$A$2:$A$3001,0)),"NOT FOUND"))</f>
        <v/>
      </c>
      <c r="F14" s="9" t="str">
        <f aca="false">IF($A14="","",IFERROR(INDEX('2. Schematic Parts'!$C$2:$C$3001,MATCH($A14,'2. Schematic Parts'!$A$2:$A$3001,0))&amp;"","NOT FOUND"))</f>
        <v/>
      </c>
      <c r="G14" s="9" t="str">
        <f aca="false">IF($A14="","",IFERROR(INDEX('2. Schematic Parts'!$D$2:$D$3001,MATCH($A14,'2. Schematic Parts'!$A$2:$A$3001,0))&amp;"","NOT FOUND"))</f>
        <v/>
      </c>
      <c r="H14" s="9" t="str">
        <f aca="false">IF($A14="","",IF(COUNTIF('2. Schematic Parts'!$A$2:$A$3001,$A14)=0,"NOT IN SCHEMATIC","OK"))</f>
        <v/>
      </c>
      <c r="I14" s="9" t="str">
        <f aca="false">IF($A14="","",IF($H14="NOT IN SCHEMATIC","",IF(UPPER(TRIM($C14))=UPPER(TRIM($E14)),"OK","MISMATCH")))</f>
        <v/>
      </c>
      <c r="J14" s="9" t="str">
        <f aca="false">IF($A14="","",IF($H14="NOT IN SCHEMATIC","",IF($F14="","NO SCH DECAL",IF($D14="","",IF(UPPER(TRIM($D14))=UPPER(TRIM($F14)),"OK","MISMATCH")))))</f>
        <v/>
      </c>
      <c r="K14" s="16" t="str">
        <f aca="false">IF($A14="","",SUMPRODUCT(--ISNUMBER(SEARCH(","&amp;TRIM($A14)&amp;",",","&amp;SUBSTITUTE('1. Master BOM'!$D$2:$D$400," ","")&amp;","))))</f>
        <v/>
      </c>
      <c r="L14" s="16" t="str">
        <f aca="false">IF($A14="","",IF($K14&lt;&gt;1,0,SUMPRODUCT(ISNUMBER(SEARCH(","&amp;TRIM($A14)&amp;",",","&amp;SUBSTITUTE('1. Master BOM'!$D$2:$D$400," ","")&amp;","))*ROW('1. Master BOM'!$D$2:$D$400))))</f>
        <v/>
      </c>
      <c r="M14" s="9" t="str">
        <f aca="false">IF($A14="","",IF($K14=0,"NOT IN BOM",IF($K14&gt;1,"MULTIPLE BOM LINES","OK")))</f>
        <v/>
      </c>
      <c r="N14" s="9" t="str">
        <f aca="false">IF($A14="","",IF($L14=0,"—",INDEX('1. Master BOM'!$A$1:$A$400,$L14)))</f>
        <v/>
      </c>
      <c r="O14" s="9" t="str">
        <f aca="false">IF($A14="","",IF($L14=0,"—",INDEX('1. Master BOM'!$B$1:$B$400,$L14)))</f>
        <v/>
      </c>
      <c r="P14" s="9" t="str">
        <f aca="false">IF($A14="","",IF(OR($H14="NOT IN SCHEMATIC",$O14="—"),"",IF($G14="","NO SCH PN",IF(UPPER(TRIM($G14))=UPPER(TRIM($O14)),"OK","MISMATCH"))))</f>
        <v/>
      </c>
      <c r="Q14" s="9" t="str">
        <f aca="false">IF($A14="","",IF($L14=0,"—",INDEX('1. Master BOM'!$E$1:$E$400,$L14)))</f>
        <v/>
      </c>
      <c r="R14" s="9" t="str">
        <f aca="false">IF($A14="","",IF($L14=0,"—",IF(T(INDEX('1. Master BOM'!$F$1:$F$400,$L14))="","(not set)",INDEX('1. Master BOM'!$F$1:$F$400,$L14))))</f>
        <v/>
      </c>
      <c r="S14" s="9" t="str">
        <f aca="false">IF($A14="","",IF(OR($R14="—",$R14="(not set)",$D14=""),"",IF(ISNUMBER(SEARCH(SUBSTITUTE(SUBSTITUTE(SUBSTITUTE($R14,"-",""),"_","")," ",""),SUBSTITUTE(SUBSTITUTE(SUBSTITUTE($D14,"-",""),"_","")," ",""))),"OK","CHECK")))</f>
        <v/>
      </c>
      <c r="T14" s="9" t="str">
        <f aca="false">IF($A14="","",IF(OR($H14="NOT IN SCHEMATIC",$I14="MISMATCH",$J14="MISMATCH",$P14="MISMATCH",$M14&lt;&gt;"OK"),"REVIEW","OK"))</f>
        <v/>
      </c>
      <c r="U14" s="14"/>
      <c r="V14" s="14"/>
      <c r="W14" s="17"/>
      <c r="X14" s="14"/>
    </row>
    <row r="15" customFormat="false" ht="15" hidden="false" customHeight="false" outlineLevel="0" collapsed="false">
      <c r="A15" s="9" t="str">
        <f aca="false">IF('3. Layout Parts'!$A15="","",TRIM('3. Layout Parts'!$A15))</f>
        <v/>
      </c>
      <c r="B15" s="9" t="str">
        <f aca="false">IF($A15="","",'3. Layout Parts'!$D15)</f>
        <v/>
      </c>
      <c r="C15" s="9" t="str">
        <f aca="false">IF($A15="","",'3. Layout Parts'!$B15)</f>
        <v/>
      </c>
      <c r="D15" s="9" t="str">
        <f aca="false">IF($A15="","",'3. Layout Parts'!$C15)</f>
        <v/>
      </c>
      <c r="E15" s="9" t="str">
        <f aca="false">IF($A15="","",IFERROR(INDEX('2. Schematic Parts'!$B$2:$B$3001,MATCH($A15,'2. Schematic Parts'!$A$2:$A$3001,0)),"NOT FOUND"))</f>
        <v/>
      </c>
      <c r="F15" s="9" t="str">
        <f aca="false">IF($A15="","",IFERROR(INDEX('2. Schematic Parts'!$C$2:$C$3001,MATCH($A15,'2. Schematic Parts'!$A$2:$A$3001,0))&amp;"","NOT FOUND"))</f>
        <v/>
      </c>
      <c r="G15" s="9" t="str">
        <f aca="false">IF($A15="","",IFERROR(INDEX('2. Schematic Parts'!$D$2:$D$3001,MATCH($A15,'2. Schematic Parts'!$A$2:$A$3001,0))&amp;"","NOT FOUND"))</f>
        <v/>
      </c>
      <c r="H15" s="9" t="str">
        <f aca="false">IF($A15="","",IF(COUNTIF('2. Schematic Parts'!$A$2:$A$3001,$A15)=0,"NOT IN SCHEMATIC","OK"))</f>
        <v/>
      </c>
      <c r="I15" s="9" t="str">
        <f aca="false">IF($A15="","",IF($H15="NOT IN SCHEMATIC","",IF(UPPER(TRIM($C15))=UPPER(TRIM($E15)),"OK","MISMATCH")))</f>
        <v/>
      </c>
      <c r="J15" s="9" t="str">
        <f aca="false">IF($A15="","",IF($H15="NOT IN SCHEMATIC","",IF($F15="","NO SCH DECAL",IF($D15="","",IF(UPPER(TRIM($D15))=UPPER(TRIM($F15)),"OK","MISMATCH")))))</f>
        <v/>
      </c>
      <c r="K15" s="16" t="str">
        <f aca="false">IF($A15="","",SUMPRODUCT(--ISNUMBER(SEARCH(","&amp;TRIM($A15)&amp;",",","&amp;SUBSTITUTE('1. Master BOM'!$D$2:$D$400," ","")&amp;","))))</f>
        <v/>
      </c>
      <c r="L15" s="16" t="str">
        <f aca="false">IF($A15="","",IF($K15&lt;&gt;1,0,SUMPRODUCT(ISNUMBER(SEARCH(","&amp;TRIM($A15)&amp;",",","&amp;SUBSTITUTE('1. Master BOM'!$D$2:$D$400," ","")&amp;","))*ROW('1. Master BOM'!$D$2:$D$400))))</f>
        <v/>
      </c>
      <c r="M15" s="9" t="str">
        <f aca="false">IF($A15="","",IF($K15=0,"NOT IN BOM",IF($K15&gt;1,"MULTIPLE BOM LINES","OK")))</f>
        <v/>
      </c>
      <c r="N15" s="9" t="str">
        <f aca="false">IF($A15="","",IF($L15=0,"—",INDEX('1. Master BOM'!$A$1:$A$400,$L15)))</f>
        <v/>
      </c>
      <c r="O15" s="9" t="str">
        <f aca="false">IF($A15="","",IF($L15=0,"—",INDEX('1. Master BOM'!$B$1:$B$400,$L15)))</f>
        <v/>
      </c>
      <c r="P15" s="9" t="str">
        <f aca="false">IF($A15="","",IF(OR($H15="NOT IN SCHEMATIC",$O15="—"),"",IF($G15="","NO SCH PN",IF(UPPER(TRIM($G15))=UPPER(TRIM($O15)),"OK","MISMATCH"))))</f>
        <v/>
      </c>
      <c r="Q15" s="9" t="str">
        <f aca="false">IF($A15="","",IF($L15=0,"—",INDEX('1. Master BOM'!$E$1:$E$400,$L15)))</f>
        <v/>
      </c>
      <c r="R15" s="9" t="str">
        <f aca="false">IF($A15="","",IF($L15=0,"—",IF(T(INDEX('1. Master BOM'!$F$1:$F$400,$L15))="","(not set)",INDEX('1. Master BOM'!$F$1:$F$400,$L15))))</f>
        <v/>
      </c>
      <c r="S15" s="9" t="str">
        <f aca="false">IF($A15="","",IF(OR($R15="—",$R15="(not set)",$D15=""),"",IF(ISNUMBER(SEARCH(SUBSTITUTE(SUBSTITUTE(SUBSTITUTE($R15,"-",""),"_","")," ",""),SUBSTITUTE(SUBSTITUTE(SUBSTITUTE($D15,"-",""),"_","")," ",""))),"OK","CHECK")))</f>
        <v/>
      </c>
      <c r="T15" s="9" t="str">
        <f aca="false">IF($A15="","",IF(OR($H15="NOT IN SCHEMATIC",$I15="MISMATCH",$J15="MISMATCH",$P15="MISMATCH",$M15&lt;&gt;"OK"),"REVIEW","OK"))</f>
        <v/>
      </c>
      <c r="U15" s="14"/>
      <c r="V15" s="14"/>
      <c r="W15" s="17"/>
      <c r="X15" s="14"/>
    </row>
    <row r="16" customFormat="false" ht="15" hidden="false" customHeight="false" outlineLevel="0" collapsed="false">
      <c r="A16" s="9" t="str">
        <f aca="false">IF('3. Layout Parts'!$A16="","",TRIM('3. Layout Parts'!$A16))</f>
        <v/>
      </c>
      <c r="B16" s="9" t="str">
        <f aca="false">IF($A16="","",'3. Layout Parts'!$D16)</f>
        <v/>
      </c>
      <c r="C16" s="9" t="str">
        <f aca="false">IF($A16="","",'3. Layout Parts'!$B16)</f>
        <v/>
      </c>
      <c r="D16" s="9" t="str">
        <f aca="false">IF($A16="","",'3. Layout Parts'!$C16)</f>
        <v/>
      </c>
      <c r="E16" s="9" t="str">
        <f aca="false">IF($A16="","",IFERROR(INDEX('2. Schematic Parts'!$B$2:$B$3001,MATCH($A16,'2. Schematic Parts'!$A$2:$A$3001,0)),"NOT FOUND"))</f>
        <v/>
      </c>
      <c r="F16" s="9" t="str">
        <f aca="false">IF($A16="","",IFERROR(INDEX('2. Schematic Parts'!$C$2:$C$3001,MATCH($A16,'2. Schematic Parts'!$A$2:$A$3001,0))&amp;"","NOT FOUND"))</f>
        <v/>
      </c>
      <c r="G16" s="9" t="str">
        <f aca="false">IF($A16="","",IFERROR(INDEX('2. Schematic Parts'!$D$2:$D$3001,MATCH($A16,'2. Schematic Parts'!$A$2:$A$3001,0))&amp;"","NOT FOUND"))</f>
        <v/>
      </c>
      <c r="H16" s="9" t="str">
        <f aca="false">IF($A16="","",IF(COUNTIF('2. Schematic Parts'!$A$2:$A$3001,$A16)=0,"NOT IN SCHEMATIC","OK"))</f>
        <v/>
      </c>
      <c r="I16" s="9" t="str">
        <f aca="false">IF($A16="","",IF($H16="NOT IN SCHEMATIC","",IF(UPPER(TRIM($C16))=UPPER(TRIM($E16)),"OK","MISMATCH")))</f>
        <v/>
      </c>
      <c r="J16" s="9" t="str">
        <f aca="false">IF($A16="","",IF($H16="NOT IN SCHEMATIC","",IF($F16="","NO SCH DECAL",IF($D16="","",IF(UPPER(TRIM($D16))=UPPER(TRIM($F16)),"OK","MISMATCH")))))</f>
        <v/>
      </c>
      <c r="K16" s="16" t="str">
        <f aca="false">IF($A16="","",SUMPRODUCT(--ISNUMBER(SEARCH(","&amp;TRIM($A16)&amp;",",","&amp;SUBSTITUTE('1. Master BOM'!$D$2:$D$400," ","")&amp;","))))</f>
        <v/>
      </c>
      <c r="L16" s="16" t="str">
        <f aca="false">IF($A16="","",IF($K16&lt;&gt;1,0,SUMPRODUCT(ISNUMBER(SEARCH(","&amp;TRIM($A16)&amp;",",","&amp;SUBSTITUTE('1. Master BOM'!$D$2:$D$400," ","")&amp;","))*ROW('1. Master BOM'!$D$2:$D$400))))</f>
        <v/>
      </c>
      <c r="M16" s="9" t="str">
        <f aca="false">IF($A16="","",IF($K16=0,"NOT IN BOM",IF($K16&gt;1,"MULTIPLE BOM LINES","OK")))</f>
        <v/>
      </c>
      <c r="N16" s="9" t="str">
        <f aca="false">IF($A16="","",IF($L16=0,"—",INDEX('1. Master BOM'!$A$1:$A$400,$L16)))</f>
        <v/>
      </c>
      <c r="O16" s="9" t="str">
        <f aca="false">IF($A16="","",IF($L16=0,"—",INDEX('1. Master BOM'!$B$1:$B$400,$L16)))</f>
        <v/>
      </c>
      <c r="P16" s="9" t="str">
        <f aca="false">IF($A16="","",IF(OR($H16="NOT IN SCHEMATIC",$O16="—"),"",IF($G16="","NO SCH PN",IF(UPPER(TRIM($G16))=UPPER(TRIM($O16)),"OK","MISMATCH"))))</f>
        <v/>
      </c>
      <c r="Q16" s="9" t="str">
        <f aca="false">IF($A16="","",IF($L16=0,"—",INDEX('1. Master BOM'!$E$1:$E$400,$L16)))</f>
        <v/>
      </c>
      <c r="R16" s="9" t="str">
        <f aca="false">IF($A16="","",IF($L16=0,"—",IF(T(INDEX('1. Master BOM'!$F$1:$F$400,$L16))="","(not set)",INDEX('1. Master BOM'!$F$1:$F$400,$L16))))</f>
        <v/>
      </c>
      <c r="S16" s="9" t="str">
        <f aca="false">IF($A16="","",IF(OR($R16="—",$R16="(not set)",$D16=""),"",IF(ISNUMBER(SEARCH(SUBSTITUTE(SUBSTITUTE(SUBSTITUTE($R16,"-",""),"_","")," ",""),SUBSTITUTE(SUBSTITUTE(SUBSTITUTE($D16,"-",""),"_","")," ",""))),"OK","CHECK")))</f>
        <v/>
      </c>
      <c r="T16" s="9" t="str">
        <f aca="false">IF($A16="","",IF(OR($H16="NOT IN SCHEMATIC",$I16="MISMATCH",$J16="MISMATCH",$P16="MISMATCH",$M16&lt;&gt;"OK"),"REVIEW","OK"))</f>
        <v/>
      </c>
      <c r="U16" s="14"/>
      <c r="V16" s="14"/>
      <c r="W16" s="17"/>
      <c r="X16" s="14"/>
    </row>
    <row r="17" customFormat="false" ht="15" hidden="false" customHeight="false" outlineLevel="0" collapsed="false">
      <c r="A17" s="9" t="str">
        <f aca="false">IF('3. Layout Parts'!$A17="","",TRIM('3. Layout Parts'!$A17))</f>
        <v/>
      </c>
      <c r="B17" s="9" t="str">
        <f aca="false">IF($A17="","",'3. Layout Parts'!$D17)</f>
        <v/>
      </c>
      <c r="C17" s="9" t="str">
        <f aca="false">IF($A17="","",'3. Layout Parts'!$B17)</f>
        <v/>
      </c>
      <c r="D17" s="9" t="str">
        <f aca="false">IF($A17="","",'3. Layout Parts'!$C17)</f>
        <v/>
      </c>
      <c r="E17" s="9" t="str">
        <f aca="false">IF($A17="","",IFERROR(INDEX('2. Schematic Parts'!$B$2:$B$3001,MATCH($A17,'2. Schematic Parts'!$A$2:$A$3001,0)),"NOT FOUND"))</f>
        <v/>
      </c>
      <c r="F17" s="9" t="str">
        <f aca="false">IF($A17="","",IFERROR(INDEX('2. Schematic Parts'!$C$2:$C$3001,MATCH($A17,'2. Schematic Parts'!$A$2:$A$3001,0))&amp;"","NOT FOUND"))</f>
        <v/>
      </c>
      <c r="G17" s="9" t="str">
        <f aca="false">IF($A17="","",IFERROR(INDEX('2. Schematic Parts'!$D$2:$D$3001,MATCH($A17,'2. Schematic Parts'!$A$2:$A$3001,0))&amp;"","NOT FOUND"))</f>
        <v/>
      </c>
      <c r="H17" s="9" t="str">
        <f aca="false">IF($A17="","",IF(COUNTIF('2. Schematic Parts'!$A$2:$A$3001,$A17)=0,"NOT IN SCHEMATIC","OK"))</f>
        <v/>
      </c>
      <c r="I17" s="9" t="str">
        <f aca="false">IF($A17="","",IF($H17="NOT IN SCHEMATIC","",IF(UPPER(TRIM($C17))=UPPER(TRIM($E17)),"OK","MISMATCH")))</f>
        <v/>
      </c>
      <c r="J17" s="9" t="str">
        <f aca="false">IF($A17="","",IF($H17="NOT IN SCHEMATIC","",IF($F17="","NO SCH DECAL",IF($D17="","",IF(UPPER(TRIM($D17))=UPPER(TRIM($F17)),"OK","MISMATCH")))))</f>
        <v/>
      </c>
      <c r="K17" s="16" t="str">
        <f aca="false">IF($A17="","",SUMPRODUCT(--ISNUMBER(SEARCH(","&amp;TRIM($A17)&amp;",",","&amp;SUBSTITUTE('1. Master BOM'!$D$2:$D$400," ","")&amp;","))))</f>
        <v/>
      </c>
      <c r="L17" s="16" t="str">
        <f aca="false">IF($A17="","",IF($K17&lt;&gt;1,0,SUMPRODUCT(ISNUMBER(SEARCH(","&amp;TRIM($A17)&amp;",",","&amp;SUBSTITUTE('1. Master BOM'!$D$2:$D$400," ","")&amp;","))*ROW('1. Master BOM'!$D$2:$D$400))))</f>
        <v/>
      </c>
      <c r="M17" s="9" t="str">
        <f aca="false">IF($A17="","",IF($K17=0,"NOT IN BOM",IF($K17&gt;1,"MULTIPLE BOM LINES","OK")))</f>
        <v/>
      </c>
      <c r="N17" s="9" t="str">
        <f aca="false">IF($A17="","",IF($L17=0,"—",INDEX('1. Master BOM'!$A$1:$A$400,$L17)))</f>
        <v/>
      </c>
      <c r="O17" s="9" t="str">
        <f aca="false">IF($A17="","",IF($L17=0,"—",INDEX('1. Master BOM'!$B$1:$B$400,$L17)))</f>
        <v/>
      </c>
      <c r="P17" s="9" t="str">
        <f aca="false">IF($A17="","",IF(OR($H17="NOT IN SCHEMATIC",$O17="—"),"",IF($G17="","NO SCH PN",IF(UPPER(TRIM($G17))=UPPER(TRIM($O17)),"OK","MISMATCH"))))</f>
        <v/>
      </c>
      <c r="Q17" s="9" t="str">
        <f aca="false">IF($A17="","",IF($L17=0,"—",INDEX('1. Master BOM'!$E$1:$E$400,$L17)))</f>
        <v/>
      </c>
      <c r="R17" s="9" t="str">
        <f aca="false">IF($A17="","",IF($L17=0,"—",IF(T(INDEX('1. Master BOM'!$F$1:$F$400,$L17))="","(not set)",INDEX('1. Master BOM'!$F$1:$F$400,$L17))))</f>
        <v/>
      </c>
      <c r="S17" s="9" t="str">
        <f aca="false">IF($A17="","",IF(OR($R17="—",$R17="(not set)",$D17=""),"",IF(ISNUMBER(SEARCH(SUBSTITUTE(SUBSTITUTE(SUBSTITUTE($R17,"-",""),"_","")," ",""),SUBSTITUTE(SUBSTITUTE(SUBSTITUTE($D17,"-",""),"_","")," ",""))),"OK","CHECK")))</f>
        <v/>
      </c>
      <c r="T17" s="9" t="str">
        <f aca="false">IF($A17="","",IF(OR($H17="NOT IN SCHEMATIC",$I17="MISMATCH",$J17="MISMATCH",$P17="MISMATCH",$M17&lt;&gt;"OK"),"REVIEW","OK"))</f>
        <v/>
      </c>
      <c r="U17" s="14"/>
      <c r="V17" s="14"/>
      <c r="W17" s="17"/>
      <c r="X17" s="14"/>
    </row>
    <row r="18" customFormat="false" ht="15" hidden="false" customHeight="false" outlineLevel="0" collapsed="false">
      <c r="A18" s="9" t="str">
        <f aca="false">IF('3. Layout Parts'!$A18="","",TRIM('3. Layout Parts'!$A18))</f>
        <v/>
      </c>
      <c r="B18" s="9" t="str">
        <f aca="false">IF($A18="","",'3. Layout Parts'!$D18)</f>
        <v/>
      </c>
      <c r="C18" s="9" t="str">
        <f aca="false">IF($A18="","",'3. Layout Parts'!$B18)</f>
        <v/>
      </c>
      <c r="D18" s="9" t="str">
        <f aca="false">IF($A18="","",'3. Layout Parts'!$C18)</f>
        <v/>
      </c>
      <c r="E18" s="9" t="str">
        <f aca="false">IF($A18="","",IFERROR(INDEX('2. Schematic Parts'!$B$2:$B$3001,MATCH($A18,'2. Schematic Parts'!$A$2:$A$3001,0)),"NOT FOUND"))</f>
        <v/>
      </c>
      <c r="F18" s="9" t="str">
        <f aca="false">IF($A18="","",IFERROR(INDEX('2. Schematic Parts'!$C$2:$C$3001,MATCH($A18,'2. Schematic Parts'!$A$2:$A$3001,0))&amp;"","NOT FOUND"))</f>
        <v/>
      </c>
      <c r="G18" s="9" t="str">
        <f aca="false">IF($A18="","",IFERROR(INDEX('2. Schematic Parts'!$D$2:$D$3001,MATCH($A18,'2. Schematic Parts'!$A$2:$A$3001,0))&amp;"","NOT FOUND"))</f>
        <v/>
      </c>
      <c r="H18" s="9" t="str">
        <f aca="false">IF($A18="","",IF(COUNTIF('2. Schematic Parts'!$A$2:$A$3001,$A18)=0,"NOT IN SCHEMATIC","OK"))</f>
        <v/>
      </c>
      <c r="I18" s="9" t="str">
        <f aca="false">IF($A18="","",IF($H18="NOT IN SCHEMATIC","",IF(UPPER(TRIM($C18))=UPPER(TRIM($E18)),"OK","MISMATCH")))</f>
        <v/>
      </c>
      <c r="J18" s="9" t="str">
        <f aca="false">IF($A18="","",IF($H18="NOT IN SCHEMATIC","",IF($F18="","NO SCH DECAL",IF($D18="","",IF(UPPER(TRIM($D18))=UPPER(TRIM($F18)),"OK","MISMATCH")))))</f>
        <v/>
      </c>
      <c r="K18" s="16" t="str">
        <f aca="false">IF($A18="","",SUMPRODUCT(--ISNUMBER(SEARCH(","&amp;TRIM($A18)&amp;",",","&amp;SUBSTITUTE('1. Master BOM'!$D$2:$D$400," ","")&amp;","))))</f>
        <v/>
      </c>
      <c r="L18" s="16" t="str">
        <f aca="false">IF($A18="","",IF($K18&lt;&gt;1,0,SUMPRODUCT(ISNUMBER(SEARCH(","&amp;TRIM($A18)&amp;",",","&amp;SUBSTITUTE('1. Master BOM'!$D$2:$D$400," ","")&amp;","))*ROW('1. Master BOM'!$D$2:$D$400))))</f>
        <v/>
      </c>
      <c r="M18" s="9" t="str">
        <f aca="false">IF($A18="","",IF($K18=0,"NOT IN BOM",IF($K18&gt;1,"MULTIPLE BOM LINES","OK")))</f>
        <v/>
      </c>
      <c r="N18" s="9" t="str">
        <f aca="false">IF($A18="","",IF($L18=0,"—",INDEX('1. Master BOM'!$A$1:$A$400,$L18)))</f>
        <v/>
      </c>
      <c r="O18" s="9" t="str">
        <f aca="false">IF($A18="","",IF($L18=0,"—",INDEX('1. Master BOM'!$B$1:$B$400,$L18)))</f>
        <v/>
      </c>
      <c r="P18" s="9" t="str">
        <f aca="false">IF($A18="","",IF(OR($H18="NOT IN SCHEMATIC",$O18="—"),"",IF($G18="","NO SCH PN",IF(UPPER(TRIM($G18))=UPPER(TRIM($O18)),"OK","MISMATCH"))))</f>
        <v/>
      </c>
      <c r="Q18" s="9" t="str">
        <f aca="false">IF($A18="","",IF($L18=0,"—",INDEX('1. Master BOM'!$E$1:$E$400,$L18)))</f>
        <v/>
      </c>
      <c r="R18" s="9" t="str">
        <f aca="false">IF($A18="","",IF($L18=0,"—",IF(T(INDEX('1. Master BOM'!$F$1:$F$400,$L18))="","(not set)",INDEX('1. Master BOM'!$F$1:$F$400,$L18))))</f>
        <v/>
      </c>
      <c r="S18" s="9" t="str">
        <f aca="false">IF($A18="","",IF(OR($R18="—",$R18="(not set)",$D18=""),"",IF(ISNUMBER(SEARCH(SUBSTITUTE(SUBSTITUTE(SUBSTITUTE($R18,"-",""),"_","")," ",""),SUBSTITUTE(SUBSTITUTE(SUBSTITUTE($D18,"-",""),"_","")," ",""))),"OK","CHECK")))</f>
        <v/>
      </c>
      <c r="T18" s="9" t="str">
        <f aca="false">IF($A18="","",IF(OR($H18="NOT IN SCHEMATIC",$I18="MISMATCH",$J18="MISMATCH",$P18="MISMATCH",$M18&lt;&gt;"OK"),"REVIEW","OK"))</f>
        <v/>
      </c>
      <c r="U18" s="14"/>
      <c r="V18" s="14"/>
      <c r="W18" s="17"/>
      <c r="X18" s="14"/>
    </row>
    <row r="19" customFormat="false" ht="15" hidden="false" customHeight="false" outlineLevel="0" collapsed="false">
      <c r="A19" s="9" t="str">
        <f aca="false">IF('3. Layout Parts'!$A19="","",TRIM('3. Layout Parts'!$A19))</f>
        <v/>
      </c>
      <c r="B19" s="9" t="str">
        <f aca="false">IF($A19="","",'3. Layout Parts'!$D19)</f>
        <v/>
      </c>
      <c r="C19" s="9" t="str">
        <f aca="false">IF($A19="","",'3. Layout Parts'!$B19)</f>
        <v/>
      </c>
      <c r="D19" s="9" t="str">
        <f aca="false">IF($A19="","",'3. Layout Parts'!$C19)</f>
        <v/>
      </c>
      <c r="E19" s="9" t="str">
        <f aca="false">IF($A19="","",IFERROR(INDEX('2. Schematic Parts'!$B$2:$B$3001,MATCH($A19,'2. Schematic Parts'!$A$2:$A$3001,0)),"NOT FOUND"))</f>
        <v/>
      </c>
      <c r="F19" s="9" t="str">
        <f aca="false">IF($A19="","",IFERROR(INDEX('2. Schematic Parts'!$C$2:$C$3001,MATCH($A19,'2. Schematic Parts'!$A$2:$A$3001,0))&amp;"","NOT FOUND"))</f>
        <v/>
      </c>
      <c r="G19" s="9" t="str">
        <f aca="false">IF($A19="","",IFERROR(INDEX('2. Schematic Parts'!$D$2:$D$3001,MATCH($A19,'2. Schematic Parts'!$A$2:$A$3001,0))&amp;"","NOT FOUND"))</f>
        <v/>
      </c>
      <c r="H19" s="9" t="str">
        <f aca="false">IF($A19="","",IF(COUNTIF('2. Schematic Parts'!$A$2:$A$3001,$A19)=0,"NOT IN SCHEMATIC","OK"))</f>
        <v/>
      </c>
      <c r="I19" s="9" t="str">
        <f aca="false">IF($A19="","",IF($H19="NOT IN SCHEMATIC","",IF(UPPER(TRIM($C19))=UPPER(TRIM($E19)),"OK","MISMATCH")))</f>
        <v/>
      </c>
      <c r="J19" s="9" t="str">
        <f aca="false">IF($A19="","",IF($H19="NOT IN SCHEMATIC","",IF($F19="","NO SCH DECAL",IF($D19="","",IF(UPPER(TRIM($D19))=UPPER(TRIM($F19)),"OK","MISMATCH")))))</f>
        <v/>
      </c>
      <c r="K19" s="16" t="str">
        <f aca="false">IF($A19="","",SUMPRODUCT(--ISNUMBER(SEARCH(","&amp;TRIM($A19)&amp;",",","&amp;SUBSTITUTE('1. Master BOM'!$D$2:$D$400," ","")&amp;","))))</f>
        <v/>
      </c>
      <c r="L19" s="16" t="str">
        <f aca="false">IF($A19="","",IF($K19&lt;&gt;1,0,SUMPRODUCT(ISNUMBER(SEARCH(","&amp;TRIM($A19)&amp;",",","&amp;SUBSTITUTE('1. Master BOM'!$D$2:$D$400," ","")&amp;","))*ROW('1. Master BOM'!$D$2:$D$400))))</f>
        <v/>
      </c>
      <c r="M19" s="9" t="str">
        <f aca="false">IF($A19="","",IF($K19=0,"NOT IN BOM",IF($K19&gt;1,"MULTIPLE BOM LINES","OK")))</f>
        <v/>
      </c>
      <c r="N19" s="9" t="str">
        <f aca="false">IF($A19="","",IF($L19=0,"—",INDEX('1. Master BOM'!$A$1:$A$400,$L19)))</f>
        <v/>
      </c>
      <c r="O19" s="9" t="str">
        <f aca="false">IF($A19="","",IF($L19=0,"—",INDEX('1. Master BOM'!$B$1:$B$400,$L19)))</f>
        <v/>
      </c>
      <c r="P19" s="9" t="str">
        <f aca="false">IF($A19="","",IF(OR($H19="NOT IN SCHEMATIC",$O19="—"),"",IF($G19="","NO SCH PN",IF(UPPER(TRIM($G19))=UPPER(TRIM($O19)),"OK","MISMATCH"))))</f>
        <v/>
      </c>
      <c r="Q19" s="9" t="str">
        <f aca="false">IF($A19="","",IF($L19=0,"—",INDEX('1. Master BOM'!$E$1:$E$400,$L19)))</f>
        <v/>
      </c>
      <c r="R19" s="9" t="str">
        <f aca="false">IF($A19="","",IF($L19=0,"—",IF(T(INDEX('1. Master BOM'!$F$1:$F$400,$L19))="","(not set)",INDEX('1. Master BOM'!$F$1:$F$400,$L19))))</f>
        <v/>
      </c>
      <c r="S19" s="9" t="str">
        <f aca="false">IF($A19="","",IF(OR($R19="—",$R19="(not set)",$D19=""),"",IF(ISNUMBER(SEARCH(SUBSTITUTE(SUBSTITUTE(SUBSTITUTE($R19,"-",""),"_","")," ",""),SUBSTITUTE(SUBSTITUTE(SUBSTITUTE($D19,"-",""),"_","")," ",""))),"OK","CHECK")))</f>
        <v/>
      </c>
      <c r="T19" s="9" t="str">
        <f aca="false">IF($A19="","",IF(OR($H19="NOT IN SCHEMATIC",$I19="MISMATCH",$J19="MISMATCH",$P19="MISMATCH",$M19&lt;&gt;"OK"),"REVIEW","OK"))</f>
        <v/>
      </c>
      <c r="U19" s="14"/>
      <c r="V19" s="14"/>
      <c r="W19" s="17"/>
      <c r="X19" s="14"/>
    </row>
    <row r="20" customFormat="false" ht="15" hidden="false" customHeight="false" outlineLevel="0" collapsed="false">
      <c r="A20" s="9" t="str">
        <f aca="false">IF('3. Layout Parts'!$A20="","",TRIM('3. Layout Parts'!$A20))</f>
        <v/>
      </c>
      <c r="B20" s="9" t="str">
        <f aca="false">IF($A20="","",'3. Layout Parts'!$D20)</f>
        <v/>
      </c>
      <c r="C20" s="9" t="str">
        <f aca="false">IF($A20="","",'3. Layout Parts'!$B20)</f>
        <v/>
      </c>
      <c r="D20" s="9" t="str">
        <f aca="false">IF($A20="","",'3. Layout Parts'!$C20)</f>
        <v/>
      </c>
      <c r="E20" s="9" t="str">
        <f aca="false">IF($A20="","",IFERROR(INDEX('2. Schematic Parts'!$B$2:$B$3001,MATCH($A20,'2. Schematic Parts'!$A$2:$A$3001,0)),"NOT FOUND"))</f>
        <v/>
      </c>
      <c r="F20" s="9" t="str">
        <f aca="false">IF($A20="","",IFERROR(INDEX('2. Schematic Parts'!$C$2:$C$3001,MATCH($A20,'2. Schematic Parts'!$A$2:$A$3001,0))&amp;"","NOT FOUND"))</f>
        <v/>
      </c>
      <c r="G20" s="9" t="str">
        <f aca="false">IF($A20="","",IFERROR(INDEX('2. Schematic Parts'!$D$2:$D$3001,MATCH($A20,'2. Schematic Parts'!$A$2:$A$3001,0))&amp;"","NOT FOUND"))</f>
        <v/>
      </c>
      <c r="H20" s="9" t="str">
        <f aca="false">IF($A20="","",IF(COUNTIF('2. Schematic Parts'!$A$2:$A$3001,$A20)=0,"NOT IN SCHEMATIC","OK"))</f>
        <v/>
      </c>
      <c r="I20" s="9" t="str">
        <f aca="false">IF($A20="","",IF($H20="NOT IN SCHEMATIC","",IF(UPPER(TRIM($C20))=UPPER(TRIM($E20)),"OK","MISMATCH")))</f>
        <v/>
      </c>
      <c r="J20" s="9" t="str">
        <f aca="false">IF($A20="","",IF($H20="NOT IN SCHEMATIC","",IF($F20="","NO SCH DECAL",IF($D20="","",IF(UPPER(TRIM($D20))=UPPER(TRIM($F20)),"OK","MISMATCH")))))</f>
        <v/>
      </c>
      <c r="K20" s="16" t="str">
        <f aca="false">IF($A20="","",SUMPRODUCT(--ISNUMBER(SEARCH(","&amp;TRIM($A20)&amp;",",","&amp;SUBSTITUTE('1. Master BOM'!$D$2:$D$400," ","")&amp;","))))</f>
        <v/>
      </c>
      <c r="L20" s="16" t="str">
        <f aca="false">IF($A20="","",IF($K20&lt;&gt;1,0,SUMPRODUCT(ISNUMBER(SEARCH(","&amp;TRIM($A20)&amp;",",","&amp;SUBSTITUTE('1. Master BOM'!$D$2:$D$400," ","")&amp;","))*ROW('1. Master BOM'!$D$2:$D$400))))</f>
        <v/>
      </c>
      <c r="M20" s="9" t="str">
        <f aca="false">IF($A20="","",IF($K20=0,"NOT IN BOM",IF($K20&gt;1,"MULTIPLE BOM LINES","OK")))</f>
        <v/>
      </c>
      <c r="N20" s="9" t="str">
        <f aca="false">IF($A20="","",IF($L20=0,"—",INDEX('1. Master BOM'!$A$1:$A$400,$L20)))</f>
        <v/>
      </c>
      <c r="O20" s="9" t="str">
        <f aca="false">IF($A20="","",IF($L20=0,"—",INDEX('1. Master BOM'!$B$1:$B$400,$L20)))</f>
        <v/>
      </c>
      <c r="P20" s="9" t="str">
        <f aca="false">IF($A20="","",IF(OR($H20="NOT IN SCHEMATIC",$O20="—"),"",IF($G20="","NO SCH PN",IF(UPPER(TRIM($G20))=UPPER(TRIM($O20)),"OK","MISMATCH"))))</f>
        <v/>
      </c>
      <c r="Q20" s="9" t="str">
        <f aca="false">IF($A20="","",IF($L20=0,"—",INDEX('1. Master BOM'!$E$1:$E$400,$L20)))</f>
        <v/>
      </c>
      <c r="R20" s="9" t="str">
        <f aca="false">IF($A20="","",IF($L20=0,"—",IF(T(INDEX('1. Master BOM'!$F$1:$F$400,$L20))="","(not set)",INDEX('1. Master BOM'!$F$1:$F$400,$L20))))</f>
        <v/>
      </c>
      <c r="S20" s="9" t="str">
        <f aca="false">IF($A20="","",IF(OR($R20="—",$R20="(not set)",$D20=""),"",IF(ISNUMBER(SEARCH(SUBSTITUTE(SUBSTITUTE(SUBSTITUTE($R20,"-",""),"_","")," ",""),SUBSTITUTE(SUBSTITUTE(SUBSTITUTE($D20,"-",""),"_","")," ",""))),"OK","CHECK")))</f>
        <v/>
      </c>
      <c r="T20" s="9" t="str">
        <f aca="false">IF($A20="","",IF(OR($H20="NOT IN SCHEMATIC",$I20="MISMATCH",$J20="MISMATCH",$P20="MISMATCH",$M20&lt;&gt;"OK"),"REVIEW","OK"))</f>
        <v/>
      </c>
      <c r="U20" s="14"/>
      <c r="V20" s="14"/>
      <c r="W20" s="17"/>
      <c r="X20" s="14"/>
    </row>
    <row r="21" customFormat="false" ht="15" hidden="false" customHeight="false" outlineLevel="0" collapsed="false">
      <c r="A21" s="9" t="str">
        <f aca="false">IF('3. Layout Parts'!$A21="","",TRIM('3. Layout Parts'!$A21))</f>
        <v/>
      </c>
      <c r="B21" s="9" t="str">
        <f aca="false">IF($A21="","",'3. Layout Parts'!$D21)</f>
        <v/>
      </c>
      <c r="C21" s="9" t="str">
        <f aca="false">IF($A21="","",'3. Layout Parts'!$B21)</f>
        <v/>
      </c>
      <c r="D21" s="9" t="str">
        <f aca="false">IF($A21="","",'3. Layout Parts'!$C21)</f>
        <v/>
      </c>
      <c r="E21" s="9" t="str">
        <f aca="false">IF($A21="","",IFERROR(INDEX('2. Schematic Parts'!$B$2:$B$3001,MATCH($A21,'2. Schematic Parts'!$A$2:$A$3001,0)),"NOT FOUND"))</f>
        <v/>
      </c>
      <c r="F21" s="9" t="str">
        <f aca="false">IF($A21="","",IFERROR(INDEX('2. Schematic Parts'!$C$2:$C$3001,MATCH($A21,'2. Schematic Parts'!$A$2:$A$3001,0))&amp;"","NOT FOUND"))</f>
        <v/>
      </c>
      <c r="G21" s="9" t="str">
        <f aca="false">IF($A21="","",IFERROR(INDEX('2. Schematic Parts'!$D$2:$D$3001,MATCH($A21,'2. Schematic Parts'!$A$2:$A$3001,0))&amp;"","NOT FOUND"))</f>
        <v/>
      </c>
      <c r="H21" s="9" t="str">
        <f aca="false">IF($A21="","",IF(COUNTIF('2. Schematic Parts'!$A$2:$A$3001,$A21)=0,"NOT IN SCHEMATIC","OK"))</f>
        <v/>
      </c>
      <c r="I21" s="9" t="str">
        <f aca="false">IF($A21="","",IF($H21="NOT IN SCHEMATIC","",IF(UPPER(TRIM($C21))=UPPER(TRIM($E21)),"OK","MISMATCH")))</f>
        <v/>
      </c>
      <c r="J21" s="9" t="str">
        <f aca="false">IF($A21="","",IF($H21="NOT IN SCHEMATIC","",IF($F21="","NO SCH DECAL",IF($D21="","",IF(UPPER(TRIM($D21))=UPPER(TRIM($F21)),"OK","MISMATCH")))))</f>
        <v/>
      </c>
      <c r="K21" s="16" t="str">
        <f aca="false">IF($A21="","",SUMPRODUCT(--ISNUMBER(SEARCH(","&amp;TRIM($A21)&amp;",",","&amp;SUBSTITUTE('1. Master BOM'!$D$2:$D$400," ","")&amp;","))))</f>
        <v/>
      </c>
      <c r="L21" s="16" t="str">
        <f aca="false">IF($A21="","",IF($K21&lt;&gt;1,0,SUMPRODUCT(ISNUMBER(SEARCH(","&amp;TRIM($A21)&amp;",",","&amp;SUBSTITUTE('1. Master BOM'!$D$2:$D$400," ","")&amp;","))*ROW('1. Master BOM'!$D$2:$D$400))))</f>
        <v/>
      </c>
      <c r="M21" s="9" t="str">
        <f aca="false">IF($A21="","",IF($K21=0,"NOT IN BOM",IF($K21&gt;1,"MULTIPLE BOM LINES","OK")))</f>
        <v/>
      </c>
      <c r="N21" s="9" t="str">
        <f aca="false">IF($A21="","",IF($L21=0,"—",INDEX('1. Master BOM'!$A$1:$A$400,$L21)))</f>
        <v/>
      </c>
      <c r="O21" s="9" t="str">
        <f aca="false">IF($A21="","",IF($L21=0,"—",INDEX('1. Master BOM'!$B$1:$B$400,$L21)))</f>
        <v/>
      </c>
      <c r="P21" s="9" t="str">
        <f aca="false">IF($A21="","",IF(OR($H21="NOT IN SCHEMATIC",$O21="—"),"",IF($G21="","NO SCH PN",IF(UPPER(TRIM($G21))=UPPER(TRIM($O21)),"OK","MISMATCH"))))</f>
        <v/>
      </c>
      <c r="Q21" s="9" t="str">
        <f aca="false">IF($A21="","",IF($L21=0,"—",INDEX('1. Master BOM'!$E$1:$E$400,$L21)))</f>
        <v/>
      </c>
      <c r="R21" s="9" t="str">
        <f aca="false">IF($A21="","",IF($L21=0,"—",IF(T(INDEX('1. Master BOM'!$F$1:$F$400,$L21))="","(not set)",INDEX('1. Master BOM'!$F$1:$F$400,$L21))))</f>
        <v/>
      </c>
      <c r="S21" s="9" t="str">
        <f aca="false">IF($A21="","",IF(OR($R21="—",$R21="(not set)",$D21=""),"",IF(ISNUMBER(SEARCH(SUBSTITUTE(SUBSTITUTE(SUBSTITUTE($R21,"-",""),"_","")," ",""),SUBSTITUTE(SUBSTITUTE(SUBSTITUTE($D21,"-",""),"_","")," ",""))),"OK","CHECK")))</f>
        <v/>
      </c>
      <c r="T21" s="9" t="str">
        <f aca="false">IF($A21="","",IF(OR($H21="NOT IN SCHEMATIC",$I21="MISMATCH",$J21="MISMATCH",$P21="MISMATCH",$M21&lt;&gt;"OK"),"REVIEW","OK"))</f>
        <v/>
      </c>
      <c r="U21" s="14"/>
      <c r="V21" s="14"/>
      <c r="W21" s="17"/>
      <c r="X21" s="14"/>
    </row>
    <row r="22" customFormat="false" ht="15" hidden="false" customHeight="false" outlineLevel="0" collapsed="false">
      <c r="A22" s="9" t="str">
        <f aca="false">IF('3. Layout Parts'!$A22="","",TRIM('3. Layout Parts'!$A22))</f>
        <v/>
      </c>
      <c r="B22" s="9" t="str">
        <f aca="false">IF($A22="","",'3. Layout Parts'!$D22)</f>
        <v/>
      </c>
      <c r="C22" s="9" t="str">
        <f aca="false">IF($A22="","",'3. Layout Parts'!$B22)</f>
        <v/>
      </c>
      <c r="D22" s="9" t="str">
        <f aca="false">IF($A22="","",'3. Layout Parts'!$C22)</f>
        <v/>
      </c>
      <c r="E22" s="9" t="str">
        <f aca="false">IF($A22="","",IFERROR(INDEX('2. Schematic Parts'!$B$2:$B$3001,MATCH($A22,'2. Schematic Parts'!$A$2:$A$3001,0)),"NOT FOUND"))</f>
        <v/>
      </c>
      <c r="F22" s="9" t="str">
        <f aca="false">IF($A22="","",IFERROR(INDEX('2. Schematic Parts'!$C$2:$C$3001,MATCH($A22,'2. Schematic Parts'!$A$2:$A$3001,0))&amp;"","NOT FOUND"))</f>
        <v/>
      </c>
      <c r="G22" s="9" t="str">
        <f aca="false">IF($A22="","",IFERROR(INDEX('2. Schematic Parts'!$D$2:$D$3001,MATCH($A22,'2. Schematic Parts'!$A$2:$A$3001,0))&amp;"","NOT FOUND"))</f>
        <v/>
      </c>
      <c r="H22" s="9" t="str">
        <f aca="false">IF($A22="","",IF(COUNTIF('2. Schematic Parts'!$A$2:$A$3001,$A22)=0,"NOT IN SCHEMATIC","OK"))</f>
        <v/>
      </c>
      <c r="I22" s="9" t="str">
        <f aca="false">IF($A22="","",IF($H22="NOT IN SCHEMATIC","",IF(UPPER(TRIM($C22))=UPPER(TRIM($E22)),"OK","MISMATCH")))</f>
        <v/>
      </c>
      <c r="J22" s="9" t="str">
        <f aca="false">IF($A22="","",IF($H22="NOT IN SCHEMATIC","",IF($F22="","NO SCH DECAL",IF($D22="","",IF(UPPER(TRIM($D22))=UPPER(TRIM($F22)),"OK","MISMATCH")))))</f>
        <v/>
      </c>
      <c r="K22" s="16" t="str">
        <f aca="false">IF($A22="","",SUMPRODUCT(--ISNUMBER(SEARCH(","&amp;TRIM($A22)&amp;",",","&amp;SUBSTITUTE('1. Master BOM'!$D$2:$D$400," ","")&amp;","))))</f>
        <v/>
      </c>
      <c r="L22" s="16" t="str">
        <f aca="false">IF($A22="","",IF($K22&lt;&gt;1,0,SUMPRODUCT(ISNUMBER(SEARCH(","&amp;TRIM($A22)&amp;",",","&amp;SUBSTITUTE('1. Master BOM'!$D$2:$D$400," ","")&amp;","))*ROW('1. Master BOM'!$D$2:$D$400))))</f>
        <v/>
      </c>
      <c r="M22" s="9" t="str">
        <f aca="false">IF($A22="","",IF($K22=0,"NOT IN BOM",IF($K22&gt;1,"MULTIPLE BOM LINES","OK")))</f>
        <v/>
      </c>
      <c r="N22" s="9" t="str">
        <f aca="false">IF($A22="","",IF($L22=0,"—",INDEX('1. Master BOM'!$A$1:$A$400,$L22)))</f>
        <v/>
      </c>
      <c r="O22" s="9" t="str">
        <f aca="false">IF($A22="","",IF($L22=0,"—",INDEX('1. Master BOM'!$B$1:$B$400,$L22)))</f>
        <v/>
      </c>
      <c r="P22" s="9" t="str">
        <f aca="false">IF($A22="","",IF(OR($H22="NOT IN SCHEMATIC",$O22="—"),"",IF($G22="","NO SCH PN",IF(UPPER(TRIM($G22))=UPPER(TRIM($O22)),"OK","MISMATCH"))))</f>
        <v/>
      </c>
      <c r="Q22" s="9" t="str">
        <f aca="false">IF($A22="","",IF($L22=0,"—",INDEX('1. Master BOM'!$E$1:$E$400,$L22)))</f>
        <v/>
      </c>
      <c r="R22" s="9" t="str">
        <f aca="false">IF($A22="","",IF($L22=0,"—",IF(T(INDEX('1. Master BOM'!$F$1:$F$400,$L22))="","(not set)",INDEX('1. Master BOM'!$F$1:$F$400,$L22))))</f>
        <v/>
      </c>
      <c r="S22" s="9" t="str">
        <f aca="false">IF($A22="","",IF(OR($R22="—",$R22="(not set)",$D22=""),"",IF(ISNUMBER(SEARCH(SUBSTITUTE(SUBSTITUTE(SUBSTITUTE($R22,"-",""),"_","")," ",""),SUBSTITUTE(SUBSTITUTE(SUBSTITUTE($D22,"-",""),"_","")," ",""))),"OK","CHECK")))</f>
        <v/>
      </c>
      <c r="T22" s="9" t="str">
        <f aca="false">IF($A22="","",IF(OR($H22="NOT IN SCHEMATIC",$I22="MISMATCH",$J22="MISMATCH",$P22="MISMATCH",$M22&lt;&gt;"OK"),"REVIEW","OK"))</f>
        <v/>
      </c>
      <c r="U22" s="14"/>
      <c r="V22" s="14"/>
      <c r="W22" s="17"/>
      <c r="X22" s="14"/>
    </row>
    <row r="23" customFormat="false" ht="15" hidden="false" customHeight="false" outlineLevel="0" collapsed="false">
      <c r="A23" s="9" t="str">
        <f aca="false">IF('3. Layout Parts'!$A23="","",TRIM('3. Layout Parts'!$A23))</f>
        <v/>
      </c>
      <c r="B23" s="9" t="str">
        <f aca="false">IF($A23="","",'3. Layout Parts'!$D23)</f>
        <v/>
      </c>
      <c r="C23" s="9" t="str">
        <f aca="false">IF($A23="","",'3. Layout Parts'!$B23)</f>
        <v/>
      </c>
      <c r="D23" s="9" t="str">
        <f aca="false">IF($A23="","",'3. Layout Parts'!$C23)</f>
        <v/>
      </c>
      <c r="E23" s="9" t="str">
        <f aca="false">IF($A23="","",IFERROR(INDEX('2. Schematic Parts'!$B$2:$B$3001,MATCH($A23,'2. Schematic Parts'!$A$2:$A$3001,0)),"NOT FOUND"))</f>
        <v/>
      </c>
      <c r="F23" s="9" t="str">
        <f aca="false">IF($A23="","",IFERROR(INDEX('2. Schematic Parts'!$C$2:$C$3001,MATCH($A23,'2. Schematic Parts'!$A$2:$A$3001,0))&amp;"","NOT FOUND"))</f>
        <v/>
      </c>
      <c r="G23" s="9" t="str">
        <f aca="false">IF($A23="","",IFERROR(INDEX('2. Schematic Parts'!$D$2:$D$3001,MATCH($A23,'2. Schematic Parts'!$A$2:$A$3001,0))&amp;"","NOT FOUND"))</f>
        <v/>
      </c>
      <c r="H23" s="9" t="str">
        <f aca="false">IF($A23="","",IF(COUNTIF('2. Schematic Parts'!$A$2:$A$3001,$A23)=0,"NOT IN SCHEMATIC","OK"))</f>
        <v/>
      </c>
      <c r="I23" s="9" t="str">
        <f aca="false">IF($A23="","",IF($H23="NOT IN SCHEMATIC","",IF(UPPER(TRIM($C23))=UPPER(TRIM($E23)),"OK","MISMATCH")))</f>
        <v/>
      </c>
      <c r="J23" s="9" t="str">
        <f aca="false">IF($A23="","",IF($H23="NOT IN SCHEMATIC","",IF($F23="","NO SCH DECAL",IF($D23="","",IF(UPPER(TRIM($D23))=UPPER(TRIM($F23)),"OK","MISMATCH")))))</f>
        <v/>
      </c>
      <c r="K23" s="16" t="str">
        <f aca="false">IF($A23="","",SUMPRODUCT(--ISNUMBER(SEARCH(","&amp;TRIM($A23)&amp;",",","&amp;SUBSTITUTE('1. Master BOM'!$D$2:$D$400," ","")&amp;","))))</f>
        <v/>
      </c>
      <c r="L23" s="16" t="str">
        <f aca="false">IF($A23="","",IF($K23&lt;&gt;1,0,SUMPRODUCT(ISNUMBER(SEARCH(","&amp;TRIM($A23)&amp;",",","&amp;SUBSTITUTE('1. Master BOM'!$D$2:$D$400," ","")&amp;","))*ROW('1. Master BOM'!$D$2:$D$400))))</f>
        <v/>
      </c>
      <c r="M23" s="9" t="str">
        <f aca="false">IF($A23="","",IF($K23=0,"NOT IN BOM",IF($K23&gt;1,"MULTIPLE BOM LINES","OK")))</f>
        <v/>
      </c>
      <c r="N23" s="9" t="str">
        <f aca="false">IF($A23="","",IF($L23=0,"—",INDEX('1. Master BOM'!$A$1:$A$400,$L23)))</f>
        <v/>
      </c>
      <c r="O23" s="9" t="str">
        <f aca="false">IF($A23="","",IF($L23=0,"—",INDEX('1. Master BOM'!$B$1:$B$400,$L23)))</f>
        <v/>
      </c>
      <c r="P23" s="9" t="str">
        <f aca="false">IF($A23="","",IF(OR($H23="NOT IN SCHEMATIC",$O23="—"),"",IF($G23="","NO SCH PN",IF(UPPER(TRIM($G23))=UPPER(TRIM($O23)),"OK","MISMATCH"))))</f>
        <v/>
      </c>
      <c r="Q23" s="9" t="str">
        <f aca="false">IF($A23="","",IF($L23=0,"—",INDEX('1. Master BOM'!$E$1:$E$400,$L23)))</f>
        <v/>
      </c>
      <c r="R23" s="9" t="str">
        <f aca="false">IF($A23="","",IF($L23=0,"—",IF(T(INDEX('1. Master BOM'!$F$1:$F$400,$L23))="","(not set)",INDEX('1. Master BOM'!$F$1:$F$400,$L23))))</f>
        <v/>
      </c>
      <c r="S23" s="9" t="str">
        <f aca="false">IF($A23="","",IF(OR($R23="—",$R23="(not set)",$D23=""),"",IF(ISNUMBER(SEARCH(SUBSTITUTE(SUBSTITUTE(SUBSTITUTE($R23,"-",""),"_","")," ",""),SUBSTITUTE(SUBSTITUTE(SUBSTITUTE($D23,"-",""),"_","")," ",""))),"OK","CHECK")))</f>
        <v/>
      </c>
      <c r="T23" s="9" t="str">
        <f aca="false">IF($A23="","",IF(OR($H23="NOT IN SCHEMATIC",$I23="MISMATCH",$J23="MISMATCH",$P23="MISMATCH",$M23&lt;&gt;"OK"),"REVIEW","OK"))</f>
        <v/>
      </c>
      <c r="U23" s="14"/>
      <c r="V23" s="14"/>
      <c r="W23" s="17"/>
      <c r="X23" s="14"/>
    </row>
    <row r="24" customFormat="false" ht="15" hidden="false" customHeight="false" outlineLevel="0" collapsed="false">
      <c r="A24" s="9" t="str">
        <f aca="false">IF('3. Layout Parts'!$A24="","",TRIM('3. Layout Parts'!$A24))</f>
        <v/>
      </c>
      <c r="B24" s="9" t="str">
        <f aca="false">IF($A24="","",'3. Layout Parts'!$D24)</f>
        <v/>
      </c>
      <c r="C24" s="9" t="str">
        <f aca="false">IF($A24="","",'3. Layout Parts'!$B24)</f>
        <v/>
      </c>
      <c r="D24" s="9" t="str">
        <f aca="false">IF($A24="","",'3. Layout Parts'!$C24)</f>
        <v/>
      </c>
      <c r="E24" s="9" t="str">
        <f aca="false">IF($A24="","",IFERROR(INDEX('2. Schematic Parts'!$B$2:$B$3001,MATCH($A24,'2. Schematic Parts'!$A$2:$A$3001,0)),"NOT FOUND"))</f>
        <v/>
      </c>
      <c r="F24" s="9" t="str">
        <f aca="false">IF($A24="","",IFERROR(INDEX('2. Schematic Parts'!$C$2:$C$3001,MATCH($A24,'2. Schematic Parts'!$A$2:$A$3001,0))&amp;"","NOT FOUND"))</f>
        <v/>
      </c>
      <c r="G24" s="9" t="str">
        <f aca="false">IF($A24="","",IFERROR(INDEX('2. Schematic Parts'!$D$2:$D$3001,MATCH($A24,'2. Schematic Parts'!$A$2:$A$3001,0))&amp;"","NOT FOUND"))</f>
        <v/>
      </c>
      <c r="H24" s="9" t="str">
        <f aca="false">IF($A24="","",IF(COUNTIF('2. Schematic Parts'!$A$2:$A$3001,$A24)=0,"NOT IN SCHEMATIC","OK"))</f>
        <v/>
      </c>
      <c r="I24" s="9" t="str">
        <f aca="false">IF($A24="","",IF($H24="NOT IN SCHEMATIC","",IF(UPPER(TRIM($C24))=UPPER(TRIM($E24)),"OK","MISMATCH")))</f>
        <v/>
      </c>
      <c r="J24" s="9" t="str">
        <f aca="false">IF($A24="","",IF($H24="NOT IN SCHEMATIC","",IF($F24="","NO SCH DECAL",IF($D24="","",IF(UPPER(TRIM($D24))=UPPER(TRIM($F24)),"OK","MISMATCH")))))</f>
        <v/>
      </c>
      <c r="K24" s="16" t="str">
        <f aca="false">IF($A24="","",SUMPRODUCT(--ISNUMBER(SEARCH(","&amp;TRIM($A24)&amp;",",","&amp;SUBSTITUTE('1. Master BOM'!$D$2:$D$400," ","")&amp;","))))</f>
        <v/>
      </c>
      <c r="L24" s="16" t="str">
        <f aca="false">IF($A24="","",IF($K24&lt;&gt;1,0,SUMPRODUCT(ISNUMBER(SEARCH(","&amp;TRIM($A24)&amp;",",","&amp;SUBSTITUTE('1. Master BOM'!$D$2:$D$400," ","")&amp;","))*ROW('1. Master BOM'!$D$2:$D$400))))</f>
        <v/>
      </c>
      <c r="M24" s="9" t="str">
        <f aca="false">IF($A24="","",IF($K24=0,"NOT IN BOM",IF($K24&gt;1,"MULTIPLE BOM LINES","OK")))</f>
        <v/>
      </c>
      <c r="N24" s="9" t="str">
        <f aca="false">IF($A24="","",IF($L24=0,"—",INDEX('1. Master BOM'!$A$1:$A$400,$L24)))</f>
        <v/>
      </c>
      <c r="O24" s="9" t="str">
        <f aca="false">IF($A24="","",IF($L24=0,"—",INDEX('1. Master BOM'!$B$1:$B$400,$L24)))</f>
        <v/>
      </c>
      <c r="P24" s="9" t="str">
        <f aca="false">IF($A24="","",IF(OR($H24="NOT IN SCHEMATIC",$O24="—"),"",IF($G24="","NO SCH PN",IF(UPPER(TRIM($G24))=UPPER(TRIM($O24)),"OK","MISMATCH"))))</f>
        <v/>
      </c>
      <c r="Q24" s="9" t="str">
        <f aca="false">IF($A24="","",IF($L24=0,"—",INDEX('1. Master BOM'!$E$1:$E$400,$L24)))</f>
        <v/>
      </c>
      <c r="R24" s="9" t="str">
        <f aca="false">IF($A24="","",IF($L24=0,"—",IF(T(INDEX('1. Master BOM'!$F$1:$F$400,$L24))="","(not set)",INDEX('1. Master BOM'!$F$1:$F$400,$L24))))</f>
        <v/>
      </c>
      <c r="S24" s="9" t="str">
        <f aca="false">IF($A24="","",IF(OR($R24="—",$R24="(not set)",$D24=""),"",IF(ISNUMBER(SEARCH(SUBSTITUTE(SUBSTITUTE(SUBSTITUTE($R24,"-",""),"_","")," ",""),SUBSTITUTE(SUBSTITUTE(SUBSTITUTE($D24,"-",""),"_","")," ",""))),"OK","CHECK")))</f>
        <v/>
      </c>
      <c r="T24" s="9" t="str">
        <f aca="false">IF($A24="","",IF(OR($H24="NOT IN SCHEMATIC",$I24="MISMATCH",$J24="MISMATCH",$P24="MISMATCH",$M24&lt;&gt;"OK"),"REVIEW","OK"))</f>
        <v/>
      </c>
      <c r="U24" s="14"/>
      <c r="V24" s="14"/>
      <c r="W24" s="17"/>
      <c r="X24" s="14"/>
    </row>
    <row r="25" customFormat="false" ht="15" hidden="false" customHeight="false" outlineLevel="0" collapsed="false">
      <c r="A25" s="9" t="str">
        <f aca="false">IF('3. Layout Parts'!$A25="","",TRIM('3. Layout Parts'!$A25))</f>
        <v/>
      </c>
      <c r="B25" s="9" t="str">
        <f aca="false">IF($A25="","",'3. Layout Parts'!$D25)</f>
        <v/>
      </c>
      <c r="C25" s="9" t="str">
        <f aca="false">IF($A25="","",'3. Layout Parts'!$B25)</f>
        <v/>
      </c>
      <c r="D25" s="9" t="str">
        <f aca="false">IF($A25="","",'3. Layout Parts'!$C25)</f>
        <v/>
      </c>
      <c r="E25" s="9" t="str">
        <f aca="false">IF($A25="","",IFERROR(INDEX('2. Schematic Parts'!$B$2:$B$3001,MATCH($A25,'2. Schematic Parts'!$A$2:$A$3001,0)),"NOT FOUND"))</f>
        <v/>
      </c>
      <c r="F25" s="9" t="str">
        <f aca="false">IF($A25="","",IFERROR(INDEX('2. Schematic Parts'!$C$2:$C$3001,MATCH($A25,'2. Schematic Parts'!$A$2:$A$3001,0))&amp;"","NOT FOUND"))</f>
        <v/>
      </c>
      <c r="G25" s="9" t="str">
        <f aca="false">IF($A25="","",IFERROR(INDEX('2. Schematic Parts'!$D$2:$D$3001,MATCH($A25,'2. Schematic Parts'!$A$2:$A$3001,0))&amp;"","NOT FOUND"))</f>
        <v/>
      </c>
      <c r="H25" s="9" t="str">
        <f aca="false">IF($A25="","",IF(COUNTIF('2. Schematic Parts'!$A$2:$A$3001,$A25)=0,"NOT IN SCHEMATIC","OK"))</f>
        <v/>
      </c>
      <c r="I25" s="9" t="str">
        <f aca="false">IF($A25="","",IF($H25="NOT IN SCHEMATIC","",IF(UPPER(TRIM($C25))=UPPER(TRIM($E25)),"OK","MISMATCH")))</f>
        <v/>
      </c>
      <c r="J25" s="9" t="str">
        <f aca="false">IF($A25="","",IF($H25="NOT IN SCHEMATIC","",IF($F25="","NO SCH DECAL",IF($D25="","",IF(UPPER(TRIM($D25))=UPPER(TRIM($F25)),"OK","MISMATCH")))))</f>
        <v/>
      </c>
      <c r="K25" s="16" t="str">
        <f aca="false">IF($A25="","",SUMPRODUCT(--ISNUMBER(SEARCH(","&amp;TRIM($A25)&amp;",",","&amp;SUBSTITUTE('1. Master BOM'!$D$2:$D$400," ","")&amp;","))))</f>
        <v/>
      </c>
      <c r="L25" s="16" t="str">
        <f aca="false">IF($A25="","",IF($K25&lt;&gt;1,0,SUMPRODUCT(ISNUMBER(SEARCH(","&amp;TRIM($A25)&amp;",",","&amp;SUBSTITUTE('1. Master BOM'!$D$2:$D$400," ","")&amp;","))*ROW('1. Master BOM'!$D$2:$D$400))))</f>
        <v/>
      </c>
      <c r="M25" s="9" t="str">
        <f aca="false">IF($A25="","",IF($K25=0,"NOT IN BOM",IF($K25&gt;1,"MULTIPLE BOM LINES","OK")))</f>
        <v/>
      </c>
      <c r="N25" s="9" t="str">
        <f aca="false">IF($A25="","",IF($L25=0,"—",INDEX('1. Master BOM'!$A$1:$A$400,$L25)))</f>
        <v/>
      </c>
      <c r="O25" s="9" t="str">
        <f aca="false">IF($A25="","",IF($L25=0,"—",INDEX('1. Master BOM'!$B$1:$B$400,$L25)))</f>
        <v/>
      </c>
      <c r="P25" s="9" t="str">
        <f aca="false">IF($A25="","",IF(OR($H25="NOT IN SCHEMATIC",$O25="—"),"",IF($G25="","NO SCH PN",IF(UPPER(TRIM($G25))=UPPER(TRIM($O25)),"OK","MISMATCH"))))</f>
        <v/>
      </c>
      <c r="Q25" s="9" t="str">
        <f aca="false">IF($A25="","",IF($L25=0,"—",INDEX('1. Master BOM'!$E$1:$E$400,$L25)))</f>
        <v/>
      </c>
      <c r="R25" s="9" t="str">
        <f aca="false">IF($A25="","",IF($L25=0,"—",IF(T(INDEX('1. Master BOM'!$F$1:$F$400,$L25))="","(not set)",INDEX('1. Master BOM'!$F$1:$F$400,$L25))))</f>
        <v/>
      </c>
      <c r="S25" s="9" t="str">
        <f aca="false">IF($A25="","",IF(OR($R25="—",$R25="(not set)",$D25=""),"",IF(ISNUMBER(SEARCH(SUBSTITUTE(SUBSTITUTE(SUBSTITUTE($R25,"-",""),"_","")," ",""),SUBSTITUTE(SUBSTITUTE(SUBSTITUTE($D25,"-",""),"_","")," ",""))),"OK","CHECK")))</f>
        <v/>
      </c>
      <c r="T25" s="9" t="str">
        <f aca="false">IF($A25="","",IF(OR($H25="NOT IN SCHEMATIC",$I25="MISMATCH",$J25="MISMATCH",$P25="MISMATCH",$M25&lt;&gt;"OK"),"REVIEW","OK"))</f>
        <v/>
      </c>
      <c r="U25" s="14"/>
      <c r="V25" s="14"/>
      <c r="W25" s="17"/>
      <c r="X25" s="14"/>
    </row>
    <row r="26" customFormat="false" ht="15" hidden="false" customHeight="false" outlineLevel="0" collapsed="false">
      <c r="A26" s="9" t="str">
        <f aca="false">IF('3. Layout Parts'!$A26="","",TRIM('3. Layout Parts'!$A26))</f>
        <v/>
      </c>
      <c r="B26" s="9" t="str">
        <f aca="false">IF($A26="","",'3. Layout Parts'!$D26)</f>
        <v/>
      </c>
      <c r="C26" s="9" t="str">
        <f aca="false">IF($A26="","",'3. Layout Parts'!$B26)</f>
        <v/>
      </c>
      <c r="D26" s="9" t="str">
        <f aca="false">IF($A26="","",'3. Layout Parts'!$C26)</f>
        <v/>
      </c>
      <c r="E26" s="9" t="str">
        <f aca="false">IF($A26="","",IFERROR(INDEX('2. Schematic Parts'!$B$2:$B$3001,MATCH($A26,'2. Schematic Parts'!$A$2:$A$3001,0)),"NOT FOUND"))</f>
        <v/>
      </c>
      <c r="F26" s="9" t="str">
        <f aca="false">IF($A26="","",IFERROR(INDEX('2. Schematic Parts'!$C$2:$C$3001,MATCH($A26,'2. Schematic Parts'!$A$2:$A$3001,0))&amp;"","NOT FOUND"))</f>
        <v/>
      </c>
      <c r="G26" s="9" t="str">
        <f aca="false">IF($A26="","",IFERROR(INDEX('2. Schematic Parts'!$D$2:$D$3001,MATCH($A26,'2. Schematic Parts'!$A$2:$A$3001,0))&amp;"","NOT FOUND"))</f>
        <v/>
      </c>
      <c r="H26" s="9" t="str">
        <f aca="false">IF($A26="","",IF(COUNTIF('2. Schematic Parts'!$A$2:$A$3001,$A26)=0,"NOT IN SCHEMATIC","OK"))</f>
        <v/>
      </c>
      <c r="I26" s="9" t="str">
        <f aca="false">IF($A26="","",IF($H26="NOT IN SCHEMATIC","",IF(UPPER(TRIM($C26))=UPPER(TRIM($E26)),"OK","MISMATCH")))</f>
        <v/>
      </c>
      <c r="J26" s="9" t="str">
        <f aca="false">IF($A26="","",IF($H26="NOT IN SCHEMATIC","",IF($F26="","NO SCH DECAL",IF($D26="","",IF(UPPER(TRIM($D26))=UPPER(TRIM($F26)),"OK","MISMATCH")))))</f>
        <v/>
      </c>
      <c r="K26" s="16" t="str">
        <f aca="false">IF($A26="","",SUMPRODUCT(--ISNUMBER(SEARCH(","&amp;TRIM($A26)&amp;",",","&amp;SUBSTITUTE('1. Master BOM'!$D$2:$D$400," ","")&amp;","))))</f>
        <v/>
      </c>
      <c r="L26" s="16" t="str">
        <f aca="false">IF($A26="","",IF($K26&lt;&gt;1,0,SUMPRODUCT(ISNUMBER(SEARCH(","&amp;TRIM($A26)&amp;",",","&amp;SUBSTITUTE('1. Master BOM'!$D$2:$D$400," ","")&amp;","))*ROW('1. Master BOM'!$D$2:$D$400))))</f>
        <v/>
      </c>
      <c r="M26" s="9" t="str">
        <f aca="false">IF($A26="","",IF($K26=0,"NOT IN BOM",IF($K26&gt;1,"MULTIPLE BOM LINES","OK")))</f>
        <v/>
      </c>
      <c r="N26" s="9" t="str">
        <f aca="false">IF($A26="","",IF($L26=0,"—",INDEX('1. Master BOM'!$A$1:$A$400,$L26)))</f>
        <v/>
      </c>
      <c r="O26" s="9" t="str">
        <f aca="false">IF($A26="","",IF($L26=0,"—",INDEX('1. Master BOM'!$B$1:$B$400,$L26)))</f>
        <v/>
      </c>
      <c r="P26" s="9" t="str">
        <f aca="false">IF($A26="","",IF(OR($H26="NOT IN SCHEMATIC",$O26="—"),"",IF($G26="","NO SCH PN",IF(UPPER(TRIM($G26))=UPPER(TRIM($O26)),"OK","MISMATCH"))))</f>
        <v/>
      </c>
      <c r="Q26" s="9" t="str">
        <f aca="false">IF($A26="","",IF($L26=0,"—",INDEX('1. Master BOM'!$E$1:$E$400,$L26)))</f>
        <v/>
      </c>
      <c r="R26" s="9" t="str">
        <f aca="false">IF($A26="","",IF($L26=0,"—",IF(T(INDEX('1. Master BOM'!$F$1:$F$400,$L26))="","(not set)",INDEX('1. Master BOM'!$F$1:$F$400,$L26))))</f>
        <v/>
      </c>
      <c r="S26" s="9" t="str">
        <f aca="false">IF($A26="","",IF(OR($R26="—",$R26="(not set)",$D26=""),"",IF(ISNUMBER(SEARCH(SUBSTITUTE(SUBSTITUTE(SUBSTITUTE($R26,"-",""),"_","")," ",""),SUBSTITUTE(SUBSTITUTE(SUBSTITUTE($D26,"-",""),"_","")," ",""))),"OK","CHECK")))</f>
        <v/>
      </c>
      <c r="T26" s="9" t="str">
        <f aca="false">IF($A26="","",IF(OR($H26="NOT IN SCHEMATIC",$I26="MISMATCH",$J26="MISMATCH",$P26="MISMATCH",$M26&lt;&gt;"OK"),"REVIEW","OK"))</f>
        <v/>
      </c>
      <c r="U26" s="14"/>
      <c r="V26" s="14"/>
      <c r="W26" s="17"/>
      <c r="X26" s="14"/>
    </row>
    <row r="27" customFormat="false" ht="15" hidden="false" customHeight="false" outlineLevel="0" collapsed="false">
      <c r="A27" s="9" t="str">
        <f aca="false">IF('3. Layout Parts'!$A27="","",TRIM('3. Layout Parts'!$A27))</f>
        <v/>
      </c>
      <c r="B27" s="9" t="str">
        <f aca="false">IF($A27="","",'3. Layout Parts'!$D27)</f>
        <v/>
      </c>
      <c r="C27" s="9" t="str">
        <f aca="false">IF($A27="","",'3. Layout Parts'!$B27)</f>
        <v/>
      </c>
      <c r="D27" s="9" t="str">
        <f aca="false">IF($A27="","",'3. Layout Parts'!$C27)</f>
        <v/>
      </c>
      <c r="E27" s="9" t="str">
        <f aca="false">IF($A27="","",IFERROR(INDEX('2. Schematic Parts'!$B$2:$B$3001,MATCH($A27,'2. Schematic Parts'!$A$2:$A$3001,0)),"NOT FOUND"))</f>
        <v/>
      </c>
      <c r="F27" s="9" t="str">
        <f aca="false">IF($A27="","",IFERROR(INDEX('2. Schematic Parts'!$C$2:$C$3001,MATCH($A27,'2. Schematic Parts'!$A$2:$A$3001,0))&amp;"","NOT FOUND"))</f>
        <v/>
      </c>
      <c r="G27" s="9" t="str">
        <f aca="false">IF($A27="","",IFERROR(INDEX('2. Schematic Parts'!$D$2:$D$3001,MATCH($A27,'2. Schematic Parts'!$A$2:$A$3001,0))&amp;"","NOT FOUND"))</f>
        <v/>
      </c>
      <c r="H27" s="9" t="str">
        <f aca="false">IF($A27="","",IF(COUNTIF('2. Schematic Parts'!$A$2:$A$3001,$A27)=0,"NOT IN SCHEMATIC","OK"))</f>
        <v/>
      </c>
      <c r="I27" s="9" t="str">
        <f aca="false">IF($A27="","",IF($H27="NOT IN SCHEMATIC","",IF(UPPER(TRIM($C27))=UPPER(TRIM($E27)),"OK","MISMATCH")))</f>
        <v/>
      </c>
      <c r="J27" s="9" t="str">
        <f aca="false">IF($A27="","",IF($H27="NOT IN SCHEMATIC","",IF($F27="","NO SCH DECAL",IF($D27="","",IF(UPPER(TRIM($D27))=UPPER(TRIM($F27)),"OK","MISMATCH")))))</f>
        <v/>
      </c>
      <c r="K27" s="16" t="str">
        <f aca="false">IF($A27="","",SUMPRODUCT(--ISNUMBER(SEARCH(","&amp;TRIM($A27)&amp;",",","&amp;SUBSTITUTE('1. Master BOM'!$D$2:$D$400," ","")&amp;","))))</f>
        <v/>
      </c>
      <c r="L27" s="16" t="str">
        <f aca="false">IF($A27="","",IF($K27&lt;&gt;1,0,SUMPRODUCT(ISNUMBER(SEARCH(","&amp;TRIM($A27)&amp;",",","&amp;SUBSTITUTE('1. Master BOM'!$D$2:$D$400," ","")&amp;","))*ROW('1. Master BOM'!$D$2:$D$400))))</f>
        <v/>
      </c>
      <c r="M27" s="9" t="str">
        <f aca="false">IF($A27="","",IF($K27=0,"NOT IN BOM",IF($K27&gt;1,"MULTIPLE BOM LINES","OK")))</f>
        <v/>
      </c>
      <c r="N27" s="9" t="str">
        <f aca="false">IF($A27="","",IF($L27=0,"—",INDEX('1. Master BOM'!$A$1:$A$400,$L27)))</f>
        <v/>
      </c>
      <c r="O27" s="9" t="str">
        <f aca="false">IF($A27="","",IF($L27=0,"—",INDEX('1. Master BOM'!$B$1:$B$400,$L27)))</f>
        <v/>
      </c>
      <c r="P27" s="9" t="str">
        <f aca="false">IF($A27="","",IF(OR($H27="NOT IN SCHEMATIC",$O27="—"),"",IF($G27="","NO SCH PN",IF(UPPER(TRIM($G27))=UPPER(TRIM($O27)),"OK","MISMATCH"))))</f>
        <v/>
      </c>
      <c r="Q27" s="9" t="str">
        <f aca="false">IF($A27="","",IF($L27=0,"—",INDEX('1. Master BOM'!$E$1:$E$400,$L27)))</f>
        <v/>
      </c>
      <c r="R27" s="9" t="str">
        <f aca="false">IF($A27="","",IF($L27=0,"—",IF(T(INDEX('1. Master BOM'!$F$1:$F$400,$L27))="","(not set)",INDEX('1. Master BOM'!$F$1:$F$400,$L27))))</f>
        <v/>
      </c>
      <c r="S27" s="9" t="str">
        <f aca="false">IF($A27="","",IF(OR($R27="—",$R27="(not set)",$D27=""),"",IF(ISNUMBER(SEARCH(SUBSTITUTE(SUBSTITUTE(SUBSTITUTE($R27,"-",""),"_","")," ",""),SUBSTITUTE(SUBSTITUTE(SUBSTITUTE($D27,"-",""),"_","")," ",""))),"OK","CHECK")))</f>
        <v/>
      </c>
      <c r="T27" s="9" t="str">
        <f aca="false">IF($A27="","",IF(OR($H27="NOT IN SCHEMATIC",$I27="MISMATCH",$J27="MISMATCH",$P27="MISMATCH",$M27&lt;&gt;"OK"),"REVIEW","OK"))</f>
        <v/>
      </c>
      <c r="U27" s="14"/>
      <c r="V27" s="14"/>
      <c r="W27" s="17"/>
      <c r="X27" s="14"/>
    </row>
    <row r="28" customFormat="false" ht="15" hidden="false" customHeight="false" outlineLevel="0" collapsed="false">
      <c r="A28" s="9" t="str">
        <f aca="false">IF('3. Layout Parts'!$A28="","",TRIM('3. Layout Parts'!$A28))</f>
        <v/>
      </c>
      <c r="B28" s="9" t="str">
        <f aca="false">IF($A28="","",'3. Layout Parts'!$D28)</f>
        <v/>
      </c>
      <c r="C28" s="9" t="str">
        <f aca="false">IF($A28="","",'3. Layout Parts'!$B28)</f>
        <v/>
      </c>
      <c r="D28" s="9" t="str">
        <f aca="false">IF($A28="","",'3. Layout Parts'!$C28)</f>
        <v/>
      </c>
      <c r="E28" s="9" t="str">
        <f aca="false">IF($A28="","",IFERROR(INDEX('2. Schematic Parts'!$B$2:$B$3001,MATCH($A28,'2. Schematic Parts'!$A$2:$A$3001,0)),"NOT FOUND"))</f>
        <v/>
      </c>
      <c r="F28" s="9" t="str">
        <f aca="false">IF($A28="","",IFERROR(INDEX('2. Schematic Parts'!$C$2:$C$3001,MATCH($A28,'2. Schematic Parts'!$A$2:$A$3001,0))&amp;"","NOT FOUND"))</f>
        <v/>
      </c>
      <c r="G28" s="9" t="str">
        <f aca="false">IF($A28="","",IFERROR(INDEX('2. Schematic Parts'!$D$2:$D$3001,MATCH($A28,'2. Schematic Parts'!$A$2:$A$3001,0))&amp;"","NOT FOUND"))</f>
        <v/>
      </c>
      <c r="H28" s="9" t="str">
        <f aca="false">IF($A28="","",IF(COUNTIF('2. Schematic Parts'!$A$2:$A$3001,$A28)=0,"NOT IN SCHEMATIC","OK"))</f>
        <v/>
      </c>
      <c r="I28" s="9" t="str">
        <f aca="false">IF($A28="","",IF($H28="NOT IN SCHEMATIC","",IF(UPPER(TRIM($C28))=UPPER(TRIM($E28)),"OK","MISMATCH")))</f>
        <v/>
      </c>
      <c r="J28" s="9" t="str">
        <f aca="false">IF($A28="","",IF($H28="NOT IN SCHEMATIC","",IF($F28="","NO SCH DECAL",IF($D28="","",IF(UPPER(TRIM($D28))=UPPER(TRIM($F28)),"OK","MISMATCH")))))</f>
        <v/>
      </c>
      <c r="K28" s="16" t="str">
        <f aca="false">IF($A28="","",SUMPRODUCT(--ISNUMBER(SEARCH(","&amp;TRIM($A28)&amp;",",","&amp;SUBSTITUTE('1. Master BOM'!$D$2:$D$400," ","")&amp;","))))</f>
        <v/>
      </c>
      <c r="L28" s="16" t="str">
        <f aca="false">IF($A28="","",IF($K28&lt;&gt;1,0,SUMPRODUCT(ISNUMBER(SEARCH(","&amp;TRIM($A28)&amp;",",","&amp;SUBSTITUTE('1. Master BOM'!$D$2:$D$400," ","")&amp;","))*ROW('1. Master BOM'!$D$2:$D$400))))</f>
        <v/>
      </c>
      <c r="M28" s="9" t="str">
        <f aca="false">IF($A28="","",IF($K28=0,"NOT IN BOM",IF($K28&gt;1,"MULTIPLE BOM LINES","OK")))</f>
        <v/>
      </c>
      <c r="N28" s="9" t="str">
        <f aca="false">IF($A28="","",IF($L28=0,"—",INDEX('1. Master BOM'!$A$1:$A$400,$L28)))</f>
        <v/>
      </c>
      <c r="O28" s="9" t="str">
        <f aca="false">IF($A28="","",IF($L28=0,"—",INDEX('1. Master BOM'!$B$1:$B$400,$L28)))</f>
        <v/>
      </c>
      <c r="P28" s="9" t="str">
        <f aca="false">IF($A28="","",IF(OR($H28="NOT IN SCHEMATIC",$O28="—"),"",IF($G28="","NO SCH PN",IF(UPPER(TRIM($G28))=UPPER(TRIM($O28)),"OK","MISMATCH"))))</f>
        <v/>
      </c>
      <c r="Q28" s="9" t="str">
        <f aca="false">IF($A28="","",IF($L28=0,"—",INDEX('1. Master BOM'!$E$1:$E$400,$L28)))</f>
        <v/>
      </c>
      <c r="R28" s="9" t="str">
        <f aca="false">IF($A28="","",IF($L28=0,"—",IF(T(INDEX('1. Master BOM'!$F$1:$F$400,$L28))="","(not set)",INDEX('1. Master BOM'!$F$1:$F$400,$L28))))</f>
        <v/>
      </c>
      <c r="S28" s="9" t="str">
        <f aca="false">IF($A28="","",IF(OR($R28="—",$R28="(not set)",$D28=""),"",IF(ISNUMBER(SEARCH(SUBSTITUTE(SUBSTITUTE(SUBSTITUTE($R28,"-",""),"_","")," ",""),SUBSTITUTE(SUBSTITUTE(SUBSTITUTE($D28,"-",""),"_","")," ",""))),"OK","CHECK")))</f>
        <v/>
      </c>
      <c r="T28" s="9" t="str">
        <f aca="false">IF($A28="","",IF(OR($H28="NOT IN SCHEMATIC",$I28="MISMATCH",$J28="MISMATCH",$P28="MISMATCH",$M28&lt;&gt;"OK"),"REVIEW","OK"))</f>
        <v/>
      </c>
      <c r="U28" s="14"/>
      <c r="V28" s="14"/>
      <c r="W28" s="17"/>
      <c r="X28" s="14"/>
    </row>
    <row r="29" customFormat="false" ht="15" hidden="false" customHeight="false" outlineLevel="0" collapsed="false">
      <c r="A29" s="9" t="str">
        <f aca="false">IF('3. Layout Parts'!$A29="","",TRIM('3. Layout Parts'!$A29))</f>
        <v/>
      </c>
      <c r="B29" s="9" t="str">
        <f aca="false">IF($A29="","",'3. Layout Parts'!$D29)</f>
        <v/>
      </c>
      <c r="C29" s="9" t="str">
        <f aca="false">IF($A29="","",'3. Layout Parts'!$B29)</f>
        <v/>
      </c>
      <c r="D29" s="9" t="str">
        <f aca="false">IF($A29="","",'3. Layout Parts'!$C29)</f>
        <v/>
      </c>
      <c r="E29" s="9" t="str">
        <f aca="false">IF($A29="","",IFERROR(INDEX('2. Schematic Parts'!$B$2:$B$3001,MATCH($A29,'2. Schematic Parts'!$A$2:$A$3001,0)),"NOT FOUND"))</f>
        <v/>
      </c>
      <c r="F29" s="9" t="str">
        <f aca="false">IF($A29="","",IFERROR(INDEX('2. Schematic Parts'!$C$2:$C$3001,MATCH($A29,'2. Schematic Parts'!$A$2:$A$3001,0))&amp;"","NOT FOUND"))</f>
        <v/>
      </c>
      <c r="G29" s="9" t="str">
        <f aca="false">IF($A29="","",IFERROR(INDEX('2. Schematic Parts'!$D$2:$D$3001,MATCH($A29,'2. Schematic Parts'!$A$2:$A$3001,0))&amp;"","NOT FOUND"))</f>
        <v/>
      </c>
      <c r="H29" s="9" t="str">
        <f aca="false">IF($A29="","",IF(COUNTIF('2. Schematic Parts'!$A$2:$A$3001,$A29)=0,"NOT IN SCHEMATIC","OK"))</f>
        <v/>
      </c>
      <c r="I29" s="9" t="str">
        <f aca="false">IF($A29="","",IF($H29="NOT IN SCHEMATIC","",IF(UPPER(TRIM($C29))=UPPER(TRIM($E29)),"OK","MISMATCH")))</f>
        <v/>
      </c>
      <c r="J29" s="9" t="str">
        <f aca="false">IF($A29="","",IF($H29="NOT IN SCHEMATIC","",IF($F29="","NO SCH DECAL",IF($D29="","",IF(UPPER(TRIM($D29))=UPPER(TRIM($F29)),"OK","MISMATCH")))))</f>
        <v/>
      </c>
      <c r="K29" s="16" t="str">
        <f aca="false">IF($A29="","",SUMPRODUCT(--ISNUMBER(SEARCH(","&amp;TRIM($A29)&amp;",",","&amp;SUBSTITUTE('1. Master BOM'!$D$2:$D$400," ","")&amp;","))))</f>
        <v/>
      </c>
      <c r="L29" s="16" t="str">
        <f aca="false">IF($A29="","",IF($K29&lt;&gt;1,0,SUMPRODUCT(ISNUMBER(SEARCH(","&amp;TRIM($A29)&amp;",",","&amp;SUBSTITUTE('1. Master BOM'!$D$2:$D$400," ","")&amp;","))*ROW('1. Master BOM'!$D$2:$D$400))))</f>
        <v/>
      </c>
      <c r="M29" s="9" t="str">
        <f aca="false">IF($A29="","",IF($K29=0,"NOT IN BOM",IF($K29&gt;1,"MULTIPLE BOM LINES","OK")))</f>
        <v/>
      </c>
      <c r="N29" s="9" t="str">
        <f aca="false">IF($A29="","",IF($L29=0,"—",INDEX('1. Master BOM'!$A$1:$A$400,$L29)))</f>
        <v/>
      </c>
      <c r="O29" s="9" t="str">
        <f aca="false">IF($A29="","",IF($L29=0,"—",INDEX('1. Master BOM'!$B$1:$B$400,$L29)))</f>
        <v/>
      </c>
      <c r="P29" s="9" t="str">
        <f aca="false">IF($A29="","",IF(OR($H29="NOT IN SCHEMATIC",$O29="—"),"",IF($G29="","NO SCH PN",IF(UPPER(TRIM($G29))=UPPER(TRIM($O29)),"OK","MISMATCH"))))</f>
        <v/>
      </c>
      <c r="Q29" s="9" t="str">
        <f aca="false">IF($A29="","",IF($L29=0,"—",INDEX('1. Master BOM'!$E$1:$E$400,$L29)))</f>
        <v/>
      </c>
      <c r="R29" s="9" t="str">
        <f aca="false">IF($A29="","",IF($L29=0,"—",IF(T(INDEX('1. Master BOM'!$F$1:$F$400,$L29))="","(not set)",INDEX('1. Master BOM'!$F$1:$F$400,$L29))))</f>
        <v/>
      </c>
      <c r="S29" s="9" t="str">
        <f aca="false">IF($A29="","",IF(OR($R29="—",$R29="(not set)",$D29=""),"",IF(ISNUMBER(SEARCH(SUBSTITUTE(SUBSTITUTE(SUBSTITUTE($R29,"-",""),"_","")," ",""),SUBSTITUTE(SUBSTITUTE(SUBSTITUTE($D29,"-",""),"_","")," ",""))),"OK","CHECK")))</f>
        <v/>
      </c>
      <c r="T29" s="9" t="str">
        <f aca="false">IF($A29="","",IF(OR($H29="NOT IN SCHEMATIC",$I29="MISMATCH",$J29="MISMATCH",$P29="MISMATCH",$M29&lt;&gt;"OK"),"REVIEW","OK"))</f>
        <v/>
      </c>
      <c r="U29" s="14"/>
      <c r="V29" s="14"/>
      <c r="W29" s="17"/>
      <c r="X29" s="14"/>
    </row>
    <row r="30" customFormat="false" ht="15" hidden="false" customHeight="false" outlineLevel="0" collapsed="false">
      <c r="A30" s="9" t="str">
        <f aca="false">IF('3. Layout Parts'!$A30="","",TRIM('3. Layout Parts'!$A30))</f>
        <v/>
      </c>
      <c r="B30" s="9" t="str">
        <f aca="false">IF($A30="","",'3. Layout Parts'!$D30)</f>
        <v/>
      </c>
      <c r="C30" s="9" t="str">
        <f aca="false">IF($A30="","",'3. Layout Parts'!$B30)</f>
        <v/>
      </c>
      <c r="D30" s="9" t="str">
        <f aca="false">IF($A30="","",'3. Layout Parts'!$C30)</f>
        <v/>
      </c>
      <c r="E30" s="9" t="str">
        <f aca="false">IF($A30="","",IFERROR(INDEX('2. Schematic Parts'!$B$2:$B$3001,MATCH($A30,'2. Schematic Parts'!$A$2:$A$3001,0)),"NOT FOUND"))</f>
        <v/>
      </c>
      <c r="F30" s="9" t="str">
        <f aca="false">IF($A30="","",IFERROR(INDEX('2. Schematic Parts'!$C$2:$C$3001,MATCH($A30,'2. Schematic Parts'!$A$2:$A$3001,0))&amp;"","NOT FOUND"))</f>
        <v/>
      </c>
      <c r="G30" s="9" t="str">
        <f aca="false">IF($A30="","",IFERROR(INDEX('2. Schematic Parts'!$D$2:$D$3001,MATCH($A30,'2. Schematic Parts'!$A$2:$A$3001,0))&amp;"","NOT FOUND"))</f>
        <v/>
      </c>
      <c r="H30" s="9" t="str">
        <f aca="false">IF($A30="","",IF(COUNTIF('2. Schematic Parts'!$A$2:$A$3001,$A30)=0,"NOT IN SCHEMATIC","OK"))</f>
        <v/>
      </c>
      <c r="I30" s="9" t="str">
        <f aca="false">IF($A30="","",IF($H30="NOT IN SCHEMATIC","",IF(UPPER(TRIM($C30))=UPPER(TRIM($E30)),"OK","MISMATCH")))</f>
        <v/>
      </c>
      <c r="J30" s="9" t="str">
        <f aca="false">IF($A30="","",IF($H30="NOT IN SCHEMATIC","",IF($F30="","NO SCH DECAL",IF($D30="","",IF(UPPER(TRIM($D30))=UPPER(TRIM($F30)),"OK","MISMATCH")))))</f>
        <v/>
      </c>
      <c r="K30" s="16" t="str">
        <f aca="false">IF($A30="","",SUMPRODUCT(--ISNUMBER(SEARCH(","&amp;TRIM($A30)&amp;",",","&amp;SUBSTITUTE('1. Master BOM'!$D$2:$D$400," ","")&amp;","))))</f>
        <v/>
      </c>
      <c r="L30" s="16" t="str">
        <f aca="false">IF($A30="","",IF($K30&lt;&gt;1,0,SUMPRODUCT(ISNUMBER(SEARCH(","&amp;TRIM($A30)&amp;",",","&amp;SUBSTITUTE('1. Master BOM'!$D$2:$D$400," ","")&amp;","))*ROW('1. Master BOM'!$D$2:$D$400))))</f>
        <v/>
      </c>
      <c r="M30" s="9" t="str">
        <f aca="false">IF($A30="","",IF($K30=0,"NOT IN BOM",IF($K30&gt;1,"MULTIPLE BOM LINES","OK")))</f>
        <v/>
      </c>
      <c r="N30" s="9" t="str">
        <f aca="false">IF($A30="","",IF($L30=0,"—",INDEX('1. Master BOM'!$A$1:$A$400,$L30)))</f>
        <v/>
      </c>
      <c r="O30" s="9" t="str">
        <f aca="false">IF($A30="","",IF($L30=0,"—",INDEX('1. Master BOM'!$B$1:$B$400,$L30)))</f>
        <v/>
      </c>
      <c r="P30" s="9" t="str">
        <f aca="false">IF($A30="","",IF(OR($H30="NOT IN SCHEMATIC",$O30="—"),"",IF($G30="","NO SCH PN",IF(UPPER(TRIM($G30))=UPPER(TRIM($O30)),"OK","MISMATCH"))))</f>
        <v/>
      </c>
      <c r="Q30" s="9" t="str">
        <f aca="false">IF($A30="","",IF($L30=0,"—",INDEX('1. Master BOM'!$E$1:$E$400,$L30)))</f>
        <v/>
      </c>
      <c r="R30" s="9" t="str">
        <f aca="false">IF($A30="","",IF($L30=0,"—",IF(T(INDEX('1. Master BOM'!$F$1:$F$400,$L30))="","(not set)",INDEX('1. Master BOM'!$F$1:$F$400,$L30))))</f>
        <v/>
      </c>
      <c r="S30" s="9" t="str">
        <f aca="false">IF($A30="","",IF(OR($R30="—",$R30="(not set)",$D30=""),"",IF(ISNUMBER(SEARCH(SUBSTITUTE(SUBSTITUTE(SUBSTITUTE($R30,"-",""),"_","")," ",""),SUBSTITUTE(SUBSTITUTE(SUBSTITUTE($D30,"-",""),"_","")," ",""))),"OK","CHECK")))</f>
        <v/>
      </c>
      <c r="T30" s="9" t="str">
        <f aca="false">IF($A30="","",IF(OR($H30="NOT IN SCHEMATIC",$I30="MISMATCH",$J30="MISMATCH",$P30="MISMATCH",$M30&lt;&gt;"OK"),"REVIEW","OK"))</f>
        <v/>
      </c>
      <c r="U30" s="14"/>
      <c r="V30" s="14"/>
      <c r="W30" s="17"/>
      <c r="X30" s="14"/>
    </row>
    <row r="31" customFormat="false" ht="15" hidden="false" customHeight="false" outlineLevel="0" collapsed="false">
      <c r="A31" s="9" t="str">
        <f aca="false">IF('3. Layout Parts'!$A31="","",TRIM('3. Layout Parts'!$A31))</f>
        <v/>
      </c>
      <c r="B31" s="9" t="str">
        <f aca="false">IF($A31="","",'3. Layout Parts'!$D31)</f>
        <v/>
      </c>
      <c r="C31" s="9" t="str">
        <f aca="false">IF($A31="","",'3. Layout Parts'!$B31)</f>
        <v/>
      </c>
      <c r="D31" s="9" t="str">
        <f aca="false">IF($A31="","",'3. Layout Parts'!$C31)</f>
        <v/>
      </c>
      <c r="E31" s="9" t="str">
        <f aca="false">IF($A31="","",IFERROR(INDEX('2. Schematic Parts'!$B$2:$B$3001,MATCH($A31,'2. Schematic Parts'!$A$2:$A$3001,0)),"NOT FOUND"))</f>
        <v/>
      </c>
      <c r="F31" s="9" t="str">
        <f aca="false">IF($A31="","",IFERROR(INDEX('2. Schematic Parts'!$C$2:$C$3001,MATCH($A31,'2. Schematic Parts'!$A$2:$A$3001,0))&amp;"","NOT FOUND"))</f>
        <v/>
      </c>
      <c r="G31" s="9" t="str">
        <f aca="false">IF($A31="","",IFERROR(INDEX('2. Schematic Parts'!$D$2:$D$3001,MATCH($A31,'2. Schematic Parts'!$A$2:$A$3001,0))&amp;"","NOT FOUND"))</f>
        <v/>
      </c>
      <c r="H31" s="9" t="str">
        <f aca="false">IF($A31="","",IF(COUNTIF('2. Schematic Parts'!$A$2:$A$3001,$A31)=0,"NOT IN SCHEMATIC","OK"))</f>
        <v/>
      </c>
      <c r="I31" s="9" t="str">
        <f aca="false">IF($A31="","",IF($H31="NOT IN SCHEMATIC","",IF(UPPER(TRIM($C31))=UPPER(TRIM($E31)),"OK","MISMATCH")))</f>
        <v/>
      </c>
      <c r="J31" s="9" t="str">
        <f aca="false">IF($A31="","",IF($H31="NOT IN SCHEMATIC","",IF($F31="","NO SCH DECAL",IF($D31="","",IF(UPPER(TRIM($D31))=UPPER(TRIM($F31)),"OK","MISMATCH")))))</f>
        <v/>
      </c>
      <c r="K31" s="16" t="str">
        <f aca="false">IF($A31="","",SUMPRODUCT(--ISNUMBER(SEARCH(","&amp;TRIM($A31)&amp;",",","&amp;SUBSTITUTE('1. Master BOM'!$D$2:$D$400," ","")&amp;","))))</f>
        <v/>
      </c>
      <c r="L31" s="16" t="str">
        <f aca="false">IF($A31="","",IF($K31&lt;&gt;1,0,SUMPRODUCT(ISNUMBER(SEARCH(","&amp;TRIM($A31)&amp;",",","&amp;SUBSTITUTE('1. Master BOM'!$D$2:$D$400," ","")&amp;","))*ROW('1. Master BOM'!$D$2:$D$400))))</f>
        <v/>
      </c>
      <c r="M31" s="9" t="str">
        <f aca="false">IF($A31="","",IF($K31=0,"NOT IN BOM",IF($K31&gt;1,"MULTIPLE BOM LINES","OK")))</f>
        <v/>
      </c>
      <c r="N31" s="9" t="str">
        <f aca="false">IF($A31="","",IF($L31=0,"—",INDEX('1. Master BOM'!$A$1:$A$400,$L31)))</f>
        <v/>
      </c>
      <c r="O31" s="9" t="str">
        <f aca="false">IF($A31="","",IF($L31=0,"—",INDEX('1. Master BOM'!$B$1:$B$400,$L31)))</f>
        <v/>
      </c>
      <c r="P31" s="9" t="str">
        <f aca="false">IF($A31="","",IF(OR($H31="NOT IN SCHEMATIC",$O31="—"),"",IF($G31="","NO SCH PN",IF(UPPER(TRIM($G31))=UPPER(TRIM($O31)),"OK","MISMATCH"))))</f>
        <v/>
      </c>
      <c r="Q31" s="9" t="str">
        <f aca="false">IF($A31="","",IF($L31=0,"—",INDEX('1. Master BOM'!$E$1:$E$400,$L31)))</f>
        <v/>
      </c>
      <c r="R31" s="9" t="str">
        <f aca="false">IF($A31="","",IF($L31=0,"—",IF(T(INDEX('1. Master BOM'!$F$1:$F$400,$L31))="","(not set)",INDEX('1. Master BOM'!$F$1:$F$400,$L31))))</f>
        <v/>
      </c>
      <c r="S31" s="9" t="str">
        <f aca="false">IF($A31="","",IF(OR($R31="—",$R31="(not set)",$D31=""),"",IF(ISNUMBER(SEARCH(SUBSTITUTE(SUBSTITUTE(SUBSTITUTE($R31,"-",""),"_","")," ",""),SUBSTITUTE(SUBSTITUTE(SUBSTITUTE($D31,"-",""),"_","")," ",""))),"OK","CHECK")))</f>
        <v/>
      </c>
      <c r="T31" s="9" t="str">
        <f aca="false">IF($A31="","",IF(OR($H31="NOT IN SCHEMATIC",$I31="MISMATCH",$J31="MISMATCH",$P31="MISMATCH",$M31&lt;&gt;"OK"),"REVIEW","OK"))</f>
        <v/>
      </c>
      <c r="U31" s="14"/>
      <c r="V31" s="14"/>
      <c r="W31" s="17"/>
      <c r="X31" s="14"/>
    </row>
    <row r="32" customFormat="false" ht="15" hidden="false" customHeight="false" outlineLevel="0" collapsed="false">
      <c r="A32" s="9" t="str">
        <f aca="false">IF('3. Layout Parts'!$A32="","",TRIM('3. Layout Parts'!$A32))</f>
        <v/>
      </c>
      <c r="B32" s="9" t="str">
        <f aca="false">IF($A32="","",'3. Layout Parts'!$D32)</f>
        <v/>
      </c>
      <c r="C32" s="9" t="str">
        <f aca="false">IF($A32="","",'3. Layout Parts'!$B32)</f>
        <v/>
      </c>
      <c r="D32" s="9" t="str">
        <f aca="false">IF($A32="","",'3. Layout Parts'!$C32)</f>
        <v/>
      </c>
      <c r="E32" s="9" t="str">
        <f aca="false">IF($A32="","",IFERROR(INDEX('2. Schematic Parts'!$B$2:$B$3001,MATCH($A32,'2. Schematic Parts'!$A$2:$A$3001,0)),"NOT FOUND"))</f>
        <v/>
      </c>
      <c r="F32" s="9" t="str">
        <f aca="false">IF($A32="","",IFERROR(INDEX('2. Schematic Parts'!$C$2:$C$3001,MATCH($A32,'2. Schematic Parts'!$A$2:$A$3001,0))&amp;"","NOT FOUND"))</f>
        <v/>
      </c>
      <c r="G32" s="9" t="str">
        <f aca="false">IF($A32="","",IFERROR(INDEX('2. Schematic Parts'!$D$2:$D$3001,MATCH($A32,'2. Schematic Parts'!$A$2:$A$3001,0))&amp;"","NOT FOUND"))</f>
        <v/>
      </c>
      <c r="H32" s="9" t="str">
        <f aca="false">IF($A32="","",IF(COUNTIF('2. Schematic Parts'!$A$2:$A$3001,$A32)=0,"NOT IN SCHEMATIC","OK"))</f>
        <v/>
      </c>
      <c r="I32" s="9" t="str">
        <f aca="false">IF($A32="","",IF($H32="NOT IN SCHEMATIC","",IF(UPPER(TRIM($C32))=UPPER(TRIM($E32)),"OK","MISMATCH")))</f>
        <v/>
      </c>
      <c r="J32" s="9" t="str">
        <f aca="false">IF($A32="","",IF($H32="NOT IN SCHEMATIC","",IF($F32="","NO SCH DECAL",IF($D32="","",IF(UPPER(TRIM($D32))=UPPER(TRIM($F32)),"OK","MISMATCH")))))</f>
        <v/>
      </c>
      <c r="K32" s="16" t="str">
        <f aca="false">IF($A32="","",SUMPRODUCT(--ISNUMBER(SEARCH(","&amp;TRIM($A32)&amp;",",","&amp;SUBSTITUTE('1. Master BOM'!$D$2:$D$400," ","")&amp;","))))</f>
        <v/>
      </c>
      <c r="L32" s="16" t="str">
        <f aca="false">IF($A32="","",IF($K32&lt;&gt;1,0,SUMPRODUCT(ISNUMBER(SEARCH(","&amp;TRIM($A32)&amp;",",","&amp;SUBSTITUTE('1. Master BOM'!$D$2:$D$400," ","")&amp;","))*ROW('1. Master BOM'!$D$2:$D$400))))</f>
        <v/>
      </c>
      <c r="M32" s="9" t="str">
        <f aca="false">IF($A32="","",IF($K32=0,"NOT IN BOM",IF($K32&gt;1,"MULTIPLE BOM LINES","OK")))</f>
        <v/>
      </c>
      <c r="N32" s="9" t="str">
        <f aca="false">IF($A32="","",IF($L32=0,"—",INDEX('1. Master BOM'!$A$1:$A$400,$L32)))</f>
        <v/>
      </c>
      <c r="O32" s="9" t="str">
        <f aca="false">IF($A32="","",IF($L32=0,"—",INDEX('1. Master BOM'!$B$1:$B$400,$L32)))</f>
        <v/>
      </c>
      <c r="P32" s="9" t="str">
        <f aca="false">IF($A32="","",IF(OR($H32="NOT IN SCHEMATIC",$O32="—"),"",IF($G32="","NO SCH PN",IF(UPPER(TRIM($G32))=UPPER(TRIM($O32)),"OK","MISMATCH"))))</f>
        <v/>
      </c>
      <c r="Q32" s="9" t="str">
        <f aca="false">IF($A32="","",IF($L32=0,"—",INDEX('1. Master BOM'!$E$1:$E$400,$L32)))</f>
        <v/>
      </c>
      <c r="R32" s="9" t="str">
        <f aca="false">IF($A32="","",IF($L32=0,"—",IF(T(INDEX('1. Master BOM'!$F$1:$F$400,$L32))="","(not set)",INDEX('1. Master BOM'!$F$1:$F$400,$L32))))</f>
        <v/>
      </c>
      <c r="S32" s="9" t="str">
        <f aca="false">IF($A32="","",IF(OR($R32="—",$R32="(not set)",$D32=""),"",IF(ISNUMBER(SEARCH(SUBSTITUTE(SUBSTITUTE(SUBSTITUTE($R32,"-",""),"_","")," ",""),SUBSTITUTE(SUBSTITUTE(SUBSTITUTE($D32,"-",""),"_","")," ",""))),"OK","CHECK")))</f>
        <v/>
      </c>
      <c r="T32" s="9" t="str">
        <f aca="false">IF($A32="","",IF(OR($H32="NOT IN SCHEMATIC",$I32="MISMATCH",$J32="MISMATCH",$P32="MISMATCH",$M32&lt;&gt;"OK"),"REVIEW","OK"))</f>
        <v/>
      </c>
      <c r="U32" s="14"/>
      <c r="V32" s="14"/>
      <c r="W32" s="17"/>
      <c r="X32" s="14"/>
    </row>
    <row r="33" customFormat="false" ht="15" hidden="false" customHeight="false" outlineLevel="0" collapsed="false">
      <c r="A33" s="9" t="str">
        <f aca="false">IF('3. Layout Parts'!$A33="","",TRIM('3. Layout Parts'!$A33))</f>
        <v/>
      </c>
      <c r="B33" s="9" t="str">
        <f aca="false">IF($A33="","",'3. Layout Parts'!$D33)</f>
        <v/>
      </c>
      <c r="C33" s="9" t="str">
        <f aca="false">IF($A33="","",'3. Layout Parts'!$B33)</f>
        <v/>
      </c>
      <c r="D33" s="9" t="str">
        <f aca="false">IF($A33="","",'3. Layout Parts'!$C33)</f>
        <v/>
      </c>
      <c r="E33" s="9" t="str">
        <f aca="false">IF($A33="","",IFERROR(INDEX('2. Schematic Parts'!$B$2:$B$3001,MATCH($A33,'2. Schematic Parts'!$A$2:$A$3001,0)),"NOT FOUND"))</f>
        <v/>
      </c>
      <c r="F33" s="9" t="str">
        <f aca="false">IF($A33="","",IFERROR(INDEX('2. Schematic Parts'!$C$2:$C$3001,MATCH($A33,'2. Schematic Parts'!$A$2:$A$3001,0))&amp;"","NOT FOUND"))</f>
        <v/>
      </c>
      <c r="G33" s="9" t="str">
        <f aca="false">IF($A33="","",IFERROR(INDEX('2. Schematic Parts'!$D$2:$D$3001,MATCH($A33,'2. Schematic Parts'!$A$2:$A$3001,0))&amp;"","NOT FOUND"))</f>
        <v/>
      </c>
      <c r="H33" s="9" t="str">
        <f aca="false">IF($A33="","",IF(COUNTIF('2. Schematic Parts'!$A$2:$A$3001,$A33)=0,"NOT IN SCHEMATIC","OK"))</f>
        <v/>
      </c>
      <c r="I33" s="9" t="str">
        <f aca="false">IF($A33="","",IF($H33="NOT IN SCHEMATIC","",IF(UPPER(TRIM($C33))=UPPER(TRIM($E33)),"OK","MISMATCH")))</f>
        <v/>
      </c>
      <c r="J33" s="9" t="str">
        <f aca="false">IF($A33="","",IF($H33="NOT IN SCHEMATIC","",IF($F33="","NO SCH DECAL",IF($D33="","",IF(UPPER(TRIM($D33))=UPPER(TRIM($F33)),"OK","MISMATCH")))))</f>
        <v/>
      </c>
      <c r="K33" s="16" t="str">
        <f aca="false">IF($A33="","",SUMPRODUCT(--ISNUMBER(SEARCH(","&amp;TRIM($A33)&amp;",",","&amp;SUBSTITUTE('1. Master BOM'!$D$2:$D$400," ","")&amp;","))))</f>
        <v/>
      </c>
      <c r="L33" s="16" t="str">
        <f aca="false">IF($A33="","",IF($K33&lt;&gt;1,0,SUMPRODUCT(ISNUMBER(SEARCH(","&amp;TRIM($A33)&amp;",",","&amp;SUBSTITUTE('1. Master BOM'!$D$2:$D$400," ","")&amp;","))*ROW('1. Master BOM'!$D$2:$D$400))))</f>
        <v/>
      </c>
      <c r="M33" s="9" t="str">
        <f aca="false">IF($A33="","",IF($K33=0,"NOT IN BOM",IF($K33&gt;1,"MULTIPLE BOM LINES","OK")))</f>
        <v/>
      </c>
      <c r="N33" s="9" t="str">
        <f aca="false">IF($A33="","",IF($L33=0,"—",INDEX('1. Master BOM'!$A$1:$A$400,$L33)))</f>
        <v/>
      </c>
      <c r="O33" s="9" t="str">
        <f aca="false">IF($A33="","",IF($L33=0,"—",INDEX('1. Master BOM'!$B$1:$B$400,$L33)))</f>
        <v/>
      </c>
      <c r="P33" s="9" t="str">
        <f aca="false">IF($A33="","",IF(OR($H33="NOT IN SCHEMATIC",$O33="—"),"",IF($G33="","NO SCH PN",IF(UPPER(TRIM($G33))=UPPER(TRIM($O33)),"OK","MISMATCH"))))</f>
        <v/>
      </c>
      <c r="Q33" s="9" t="str">
        <f aca="false">IF($A33="","",IF($L33=0,"—",INDEX('1. Master BOM'!$E$1:$E$400,$L33)))</f>
        <v/>
      </c>
      <c r="R33" s="9" t="str">
        <f aca="false">IF($A33="","",IF($L33=0,"—",IF(T(INDEX('1. Master BOM'!$F$1:$F$400,$L33))="","(not set)",INDEX('1. Master BOM'!$F$1:$F$400,$L33))))</f>
        <v/>
      </c>
      <c r="S33" s="9" t="str">
        <f aca="false">IF($A33="","",IF(OR($R33="—",$R33="(not set)",$D33=""),"",IF(ISNUMBER(SEARCH(SUBSTITUTE(SUBSTITUTE(SUBSTITUTE($R33,"-",""),"_","")," ",""),SUBSTITUTE(SUBSTITUTE(SUBSTITUTE($D33,"-",""),"_","")," ",""))),"OK","CHECK")))</f>
        <v/>
      </c>
      <c r="T33" s="9" t="str">
        <f aca="false">IF($A33="","",IF(OR($H33="NOT IN SCHEMATIC",$I33="MISMATCH",$J33="MISMATCH",$P33="MISMATCH",$M33&lt;&gt;"OK"),"REVIEW","OK"))</f>
        <v/>
      </c>
      <c r="U33" s="14"/>
      <c r="V33" s="14"/>
      <c r="W33" s="17"/>
      <c r="X33" s="14"/>
    </row>
    <row r="34" customFormat="false" ht="15" hidden="false" customHeight="false" outlineLevel="0" collapsed="false">
      <c r="A34" s="9" t="str">
        <f aca="false">IF('3. Layout Parts'!$A34="","",TRIM('3. Layout Parts'!$A34))</f>
        <v/>
      </c>
      <c r="B34" s="9" t="str">
        <f aca="false">IF($A34="","",'3. Layout Parts'!$D34)</f>
        <v/>
      </c>
      <c r="C34" s="9" t="str">
        <f aca="false">IF($A34="","",'3. Layout Parts'!$B34)</f>
        <v/>
      </c>
      <c r="D34" s="9" t="str">
        <f aca="false">IF($A34="","",'3. Layout Parts'!$C34)</f>
        <v/>
      </c>
      <c r="E34" s="9" t="str">
        <f aca="false">IF($A34="","",IFERROR(INDEX('2. Schematic Parts'!$B$2:$B$3001,MATCH($A34,'2. Schematic Parts'!$A$2:$A$3001,0)),"NOT FOUND"))</f>
        <v/>
      </c>
      <c r="F34" s="9" t="str">
        <f aca="false">IF($A34="","",IFERROR(INDEX('2. Schematic Parts'!$C$2:$C$3001,MATCH($A34,'2. Schematic Parts'!$A$2:$A$3001,0))&amp;"","NOT FOUND"))</f>
        <v/>
      </c>
      <c r="G34" s="9" t="str">
        <f aca="false">IF($A34="","",IFERROR(INDEX('2. Schematic Parts'!$D$2:$D$3001,MATCH($A34,'2. Schematic Parts'!$A$2:$A$3001,0))&amp;"","NOT FOUND"))</f>
        <v/>
      </c>
      <c r="H34" s="9" t="str">
        <f aca="false">IF($A34="","",IF(COUNTIF('2. Schematic Parts'!$A$2:$A$3001,$A34)=0,"NOT IN SCHEMATIC","OK"))</f>
        <v/>
      </c>
      <c r="I34" s="9" t="str">
        <f aca="false">IF($A34="","",IF($H34="NOT IN SCHEMATIC","",IF(UPPER(TRIM($C34))=UPPER(TRIM($E34)),"OK","MISMATCH")))</f>
        <v/>
      </c>
      <c r="J34" s="9" t="str">
        <f aca="false">IF($A34="","",IF($H34="NOT IN SCHEMATIC","",IF($F34="","NO SCH DECAL",IF($D34="","",IF(UPPER(TRIM($D34))=UPPER(TRIM($F34)),"OK","MISMATCH")))))</f>
        <v/>
      </c>
      <c r="K34" s="16" t="str">
        <f aca="false">IF($A34="","",SUMPRODUCT(--ISNUMBER(SEARCH(","&amp;TRIM($A34)&amp;",",","&amp;SUBSTITUTE('1. Master BOM'!$D$2:$D$400," ","")&amp;","))))</f>
        <v/>
      </c>
      <c r="L34" s="16" t="str">
        <f aca="false">IF($A34="","",IF($K34&lt;&gt;1,0,SUMPRODUCT(ISNUMBER(SEARCH(","&amp;TRIM($A34)&amp;",",","&amp;SUBSTITUTE('1. Master BOM'!$D$2:$D$400," ","")&amp;","))*ROW('1. Master BOM'!$D$2:$D$400))))</f>
        <v/>
      </c>
      <c r="M34" s="9" t="str">
        <f aca="false">IF($A34="","",IF($K34=0,"NOT IN BOM",IF($K34&gt;1,"MULTIPLE BOM LINES","OK")))</f>
        <v/>
      </c>
      <c r="N34" s="9" t="str">
        <f aca="false">IF($A34="","",IF($L34=0,"—",INDEX('1. Master BOM'!$A$1:$A$400,$L34)))</f>
        <v/>
      </c>
      <c r="O34" s="9" t="str">
        <f aca="false">IF($A34="","",IF($L34=0,"—",INDEX('1. Master BOM'!$B$1:$B$400,$L34)))</f>
        <v/>
      </c>
      <c r="P34" s="9" t="str">
        <f aca="false">IF($A34="","",IF(OR($H34="NOT IN SCHEMATIC",$O34="—"),"",IF($G34="","NO SCH PN",IF(UPPER(TRIM($G34))=UPPER(TRIM($O34)),"OK","MISMATCH"))))</f>
        <v/>
      </c>
      <c r="Q34" s="9" t="str">
        <f aca="false">IF($A34="","",IF($L34=0,"—",INDEX('1. Master BOM'!$E$1:$E$400,$L34)))</f>
        <v/>
      </c>
      <c r="R34" s="9" t="str">
        <f aca="false">IF($A34="","",IF($L34=0,"—",IF(T(INDEX('1. Master BOM'!$F$1:$F$400,$L34))="","(not set)",INDEX('1. Master BOM'!$F$1:$F$400,$L34))))</f>
        <v/>
      </c>
      <c r="S34" s="9" t="str">
        <f aca="false">IF($A34="","",IF(OR($R34="—",$R34="(not set)",$D34=""),"",IF(ISNUMBER(SEARCH(SUBSTITUTE(SUBSTITUTE(SUBSTITUTE($R34,"-",""),"_","")," ",""),SUBSTITUTE(SUBSTITUTE(SUBSTITUTE($D34,"-",""),"_","")," ",""))),"OK","CHECK")))</f>
        <v/>
      </c>
      <c r="T34" s="9" t="str">
        <f aca="false">IF($A34="","",IF(OR($H34="NOT IN SCHEMATIC",$I34="MISMATCH",$J34="MISMATCH",$P34="MISMATCH",$M34&lt;&gt;"OK"),"REVIEW","OK"))</f>
        <v/>
      </c>
      <c r="U34" s="14"/>
      <c r="V34" s="14"/>
      <c r="W34" s="17"/>
      <c r="X34" s="14"/>
    </row>
    <row r="35" customFormat="false" ht="15" hidden="false" customHeight="false" outlineLevel="0" collapsed="false">
      <c r="A35" s="9" t="str">
        <f aca="false">IF('3. Layout Parts'!$A35="","",TRIM('3. Layout Parts'!$A35))</f>
        <v/>
      </c>
      <c r="B35" s="9" t="str">
        <f aca="false">IF($A35="","",'3. Layout Parts'!$D35)</f>
        <v/>
      </c>
      <c r="C35" s="9" t="str">
        <f aca="false">IF($A35="","",'3. Layout Parts'!$B35)</f>
        <v/>
      </c>
      <c r="D35" s="9" t="str">
        <f aca="false">IF($A35="","",'3. Layout Parts'!$C35)</f>
        <v/>
      </c>
      <c r="E35" s="9" t="str">
        <f aca="false">IF($A35="","",IFERROR(INDEX('2. Schematic Parts'!$B$2:$B$3001,MATCH($A35,'2. Schematic Parts'!$A$2:$A$3001,0)),"NOT FOUND"))</f>
        <v/>
      </c>
      <c r="F35" s="9" t="str">
        <f aca="false">IF($A35="","",IFERROR(INDEX('2. Schematic Parts'!$C$2:$C$3001,MATCH($A35,'2. Schematic Parts'!$A$2:$A$3001,0))&amp;"","NOT FOUND"))</f>
        <v/>
      </c>
      <c r="G35" s="9" t="str">
        <f aca="false">IF($A35="","",IFERROR(INDEX('2. Schematic Parts'!$D$2:$D$3001,MATCH($A35,'2. Schematic Parts'!$A$2:$A$3001,0))&amp;"","NOT FOUND"))</f>
        <v/>
      </c>
      <c r="H35" s="9" t="str">
        <f aca="false">IF($A35="","",IF(COUNTIF('2. Schematic Parts'!$A$2:$A$3001,$A35)=0,"NOT IN SCHEMATIC","OK"))</f>
        <v/>
      </c>
      <c r="I35" s="9" t="str">
        <f aca="false">IF($A35="","",IF($H35="NOT IN SCHEMATIC","",IF(UPPER(TRIM($C35))=UPPER(TRIM($E35)),"OK","MISMATCH")))</f>
        <v/>
      </c>
      <c r="J35" s="9" t="str">
        <f aca="false">IF($A35="","",IF($H35="NOT IN SCHEMATIC","",IF($F35="","NO SCH DECAL",IF($D35="","",IF(UPPER(TRIM($D35))=UPPER(TRIM($F35)),"OK","MISMATCH")))))</f>
        <v/>
      </c>
      <c r="K35" s="16" t="str">
        <f aca="false">IF($A35="","",SUMPRODUCT(--ISNUMBER(SEARCH(","&amp;TRIM($A35)&amp;",",","&amp;SUBSTITUTE('1. Master BOM'!$D$2:$D$400," ","")&amp;","))))</f>
        <v/>
      </c>
      <c r="L35" s="16" t="str">
        <f aca="false">IF($A35="","",IF($K35&lt;&gt;1,0,SUMPRODUCT(ISNUMBER(SEARCH(","&amp;TRIM($A35)&amp;",",","&amp;SUBSTITUTE('1. Master BOM'!$D$2:$D$400," ","")&amp;","))*ROW('1. Master BOM'!$D$2:$D$400))))</f>
        <v/>
      </c>
      <c r="M35" s="9" t="str">
        <f aca="false">IF($A35="","",IF($K35=0,"NOT IN BOM",IF($K35&gt;1,"MULTIPLE BOM LINES","OK")))</f>
        <v/>
      </c>
      <c r="N35" s="9" t="str">
        <f aca="false">IF($A35="","",IF($L35=0,"—",INDEX('1. Master BOM'!$A$1:$A$400,$L35)))</f>
        <v/>
      </c>
      <c r="O35" s="9" t="str">
        <f aca="false">IF($A35="","",IF($L35=0,"—",INDEX('1. Master BOM'!$B$1:$B$400,$L35)))</f>
        <v/>
      </c>
      <c r="P35" s="9" t="str">
        <f aca="false">IF($A35="","",IF(OR($H35="NOT IN SCHEMATIC",$O35="—"),"",IF($G35="","NO SCH PN",IF(UPPER(TRIM($G35))=UPPER(TRIM($O35)),"OK","MISMATCH"))))</f>
        <v/>
      </c>
      <c r="Q35" s="9" t="str">
        <f aca="false">IF($A35="","",IF($L35=0,"—",INDEX('1. Master BOM'!$E$1:$E$400,$L35)))</f>
        <v/>
      </c>
      <c r="R35" s="9" t="str">
        <f aca="false">IF($A35="","",IF($L35=0,"—",IF(T(INDEX('1. Master BOM'!$F$1:$F$400,$L35))="","(not set)",INDEX('1. Master BOM'!$F$1:$F$400,$L35))))</f>
        <v/>
      </c>
      <c r="S35" s="9" t="str">
        <f aca="false">IF($A35="","",IF(OR($R35="—",$R35="(not set)",$D35=""),"",IF(ISNUMBER(SEARCH(SUBSTITUTE(SUBSTITUTE(SUBSTITUTE($R35,"-",""),"_","")," ",""),SUBSTITUTE(SUBSTITUTE(SUBSTITUTE($D35,"-",""),"_","")," ",""))),"OK","CHECK")))</f>
        <v/>
      </c>
      <c r="T35" s="9" t="str">
        <f aca="false">IF($A35="","",IF(OR($H35="NOT IN SCHEMATIC",$I35="MISMATCH",$J35="MISMATCH",$P35="MISMATCH",$M35&lt;&gt;"OK"),"REVIEW","OK"))</f>
        <v/>
      </c>
      <c r="U35" s="14"/>
      <c r="V35" s="14"/>
      <c r="W35" s="17"/>
      <c r="X35" s="14"/>
    </row>
    <row r="36" customFormat="false" ht="15" hidden="false" customHeight="false" outlineLevel="0" collapsed="false">
      <c r="A36" s="9" t="str">
        <f aca="false">IF('3. Layout Parts'!$A36="","",TRIM('3. Layout Parts'!$A36))</f>
        <v/>
      </c>
      <c r="B36" s="9" t="str">
        <f aca="false">IF($A36="","",'3. Layout Parts'!$D36)</f>
        <v/>
      </c>
      <c r="C36" s="9" t="str">
        <f aca="false">IF($A36="","",'3. Layout Parts'!$B36)</f>
        <v/>
      </c>
      <c r="D36" s="9" t="str">
        <f aca="false">IF($A36="","",'3. Layout Parts'!$C36)</f>
        <v/>
      </c>
      <c r="E36" s="9" t="str">
        <f aca="false">IF($A36="","",IFERROR(INDEX('2. Schematic Parts'!$B$2:$B$3001,MATCH($A36,'2. Schematic Parts'!$A$2:$A$3001,0)),"NOT FOUND"))</f>
        <v/>
      </c>
      <c r="F36" s="9" t="str">
        <f aca="false">IF($A36="","",IFERROR(INDEX('2. Schematic Parts'!$C$2:$C$3001,MATCH($A36,'2. Schematic Parts'!$A$2:$A$3001,0))&amp;"","NOT FOUND"))</f>
        <v/>
      </c>
      <c r="G36" s="9" t="str">
        <f aca="false">IF($A36="","",IFERROR(INDEX('2. Schematic Parts'!$D$2:$D$3001,MATCH($A36,'2. Schematic Parts'!$A$2:$A$3001,0))&amp;"","NOT FOUND"))</f>
        <v/>
      </c>
      <c r="H36" s="9" t="str">
        <f aca="false">IF($A36="","",IF(COUNTIF('2. Schematic Parts'!$A$2:$A$3001,$A36)=0,"NOT IN SCHEMATIC","OK"))</f>
        <v/>
      </c>
      <c r="I36" s="9" t="str">
        <f aca="false">IF($A36="","",IF($H36="NOT IN SCHEMATIC","",IF(UPPER(TRIM($C36))=UPPER(TRIM($E36)),"OK","MISMATCH")))</f>
        <v/>
      </c>
      <c r="J36" s="9" t="str">
        <f aca="false">IF($A36="","",IF($H36="NOT IN SCHEMATIC","",IF($F36="","NO SCH DECAL",IF($D36="","",IF(UPPER(TRIM($D36))=UPPER(TRIM($F36)),"OK","MISMATCH")))))</f>
        <v/>
      </c>
      <c r="K36" s="16" t="str">
        <f aca="false">IF($A36="","",SUMPRODUCT(--ISNUMBER(SEARCH(","&amp;TRIM($A36)&amp;",",","&amp;SUBSTITUTE('1. Master BOM'!$D$2:$D$400," ","")&amp;","))))</f>
        <v/>
      </c>
      <c r="L36" s="16" t="str">
        <f aca="false">IF($A36="","",IF($K36&lt;&gt;1,0,SUMPRODUCT(ISNUMBER(SEARCH(","&amp;TRIM($A36)&amp;",",","&amp;SUBSTITUTE('1. Master BOM'!$D$2:$D$400," ","")&amp;","))*ROW('1. Master BOM'!$D$2:$D$400))))</f>
        <v/>
      </c>
      <c r="M36" s="9" t="str">
        <f aca="false">IF($A36="","",IF($K36=0,"NOT IN BOM",IF($K36&gt;1,"MULTIPLE BOM LINES","OK")))</f>
        <v/>
      </c>
      <c r="N36" s="9" t="str">
        <f aca="false">IF($A36="","",IF($L36=0,"—",INDEX('1. Master BOM'!$A$1:$A$400,$L36)))</f>
        <v/>
      </c>
      <c r="O36" s="9" t="str">
        <f aca="false">IF($A36="","",IF($L36=0,"—",INDEX('1. Master BOM'!$B$1:$B$400,$L36)))</f>
        <v/>
      </c>
      <c r="P36" s="9" t="str">
        <f aca="false">IF($A36="","",IF(OR($H36="NOT IN SCHEMATIC",$O36="—"),"",IF($G36="","NO SCH PN",IF(UPPER(TRIM($G36))=UPPER(TRIM($O36)),"OK","MISMATCH"))))</f>
        <v/>
      </c>
      <c r="Q36" s="9" t="str">
        <f aca="false">IF($A36="","",IF($L36=0,"—",INDEX('1. Master BOM'!$E$1:$E$400,$L36)))</f>
        <v/>
      </c>
      <c r="R36" s="9" t="str">
        <f aca="false">IF($A36="","",IF($L36=0,"—",IF(T(INDEX('1. Master BOM'!$F$1:$F$400,$L36))="","(not set)",INDEX('1. Master BOM'!$F$1:$F$400,$L36))))</f>
        <v/>
      </c>
      <c r="S36" s="9" t="str">
        <f aca="false">IF($A36="","",IF(OR($R36="—",$R36="(not set)",$D36=""),"",IF(ISNUMBER(SEARCH(SUBSTITUTE(SUBSTITUTE(SUBSTITUTE($R36,"-",""),"_","")," ",""),SUBSTITUTE(SUBSTITUTE(SUBSTITUTE($D36,"-",""),"_","")," ",""))),"OK","CHECK")))</f>
        <v/>
      </c>
      <c r="T36" s="9" t="str">
        <f aca="false">IF($A36="","",IF(OR($H36="NOT IN SCHEMATIC",$I36="MISMATCH",$J36="MISMATCH",$P36="MISMATCH",$M36&lt;&gt;"OK"),"REVIEW","OK"))</f>
        <v/>
      </c>
      <c r="U36" s="14"/>
      <c r="V36" s="14"/>
      <c r="W36" s="17"/>
      <c r="X36" s="14"/>
    </row>
    <row r="37" customFormat="false" ht="15" hidden="false" customHeight="false" outlineLevel="0" collapsed="false">
      <c r="A37" s="9" t="str">
        <f aca="false">IF('3. Layout Parts'!$A37="","",TRIM('3. Layout Parts'!$A37))</f>
        <v/>
      </c>
      <c r="B37" s="9" t="str">
        <f aca="false">IF($A37="","",'3. Layout Parts'!$D37)</f>
        <v/>
      </c>
      <c r="C37" s="9" t="str">
        <f aca="false">IF($A37="","",'3. Layout Parts'!$B37)</f>
        <v/>
      </c>
      <c r="D37" s="9" t="str">
        <f aca="false">IF($A37="","",'3. Layout Parts'!$C37)</f>
        <v/>
      </c>
      <c r="E37" s="9" t="str">
        <f aca="false">IF($A37="","",IFERROR(INDEX('2. Schematic Parts'!$B$2:$B$3001,MATCH($A37,'2. Schematic Parts'!$A$2:$A$3001,0)),"NOT FOUND"))</f>
        <v/>
      </c>
      <c r="F37" s="9" t="str">
        <f aca="false">IF($A37="","",IFERROR(INDEX('2. Schematic Parts'!$C$2:$C$3001,MATCH($A37,'2. Schematic Parts'!$A$2:$A$3001,0))&amp;"","NOT FOUND"))</f>
        <v/>
      </c>
      <c r="G37" s="9" t="str">
        <f aca="false">IF($A37="","",IFERROR(INDEX('2. Schematic Parts'!$D$2:$D$3001,MATCH($A37,'2. Schematic Parts'!$A$2:$A$3001,0))&amp;"","NOT FOUND"))</f>
        <v/>
      </c>
      <c r="H37" s="9" t="str">
        <f aca="false">IF($A37="","",IF(COUNTIF('2. Schematic Parts'!$A$2:$A$3001,$A37)=0,"NOT IN SCHEMATIC","OK"))</f>
        <v/>
      </c>
      <c r="I37" s="9" t="str">
        <f aca="false">IF($A37="","",IF($H37="NOT IN SCHEMATIC","",IF(UPPER(TRIM($C37))=UPPER(TRIM($E37)),"OK","MISMATCH")))</f>
        <v/>
      </c>
      <c r="J37" s="9" t="str">
        <f aca="false">IF($A37="","",IF($H37="NOT IN SCHEMATIC","",IF($F37="","NO SCH DECAL",IF($D37="","",IF(UPPER(TRIM($D37))=UPPER(TRIM($F37)),"OK","MISMATCH")))))</f>
        <v/>
      </c>
      <c r="K37" s="16" t="str">
        <f aca="false">IF($A37="","",SUMPRODUCT(--ISNUMBER(SEARCH(","&amp;TRIM($A37)&amp;",",","&amp;SUBSTITUTE('1. Master BOM'!$D$2:$D$400," ","")&amp;","))))</f>
        <v/>
      </c>
      <c r="L37" s="16" t="str">
        <f aca="false">IF($A37="","",IF($K37&lt;&gt;1,0,SUMPRODUCT(ISNUMBER(SEARCH(","&amp;TRIM($A37)&amp;",",","&amp;SUBSTITUTE('1. Master BOM'!$D$2:$D$400," ","")&amp;","))*ROW('1. Master BOM'!$D$2:$D$400))))</f>
        <v/>
      </c>
      <c r="M37" s="9" t="str">
        <f aca="false">IF($A37="","",IF($K37=0,"NOT IN BOM",IF($K37&gt;1,"MULTIPLE BOM LINES","OK")))</f>
        <v/>
      </c>
      <c r="N37" s="9" t="str">
        <f aca="false">IF($A37="","",IF($L37=0,"—",INDEX('1. Master BOM'!$A$1:$A$400,$L37)))</f>
        <v/>
      </c>
      <c r="O37" s="9" t="str">
        <f aca="false">IF($A37="","",IF($L37=0,"—",INDEX('1. Master BOM'!$B$1:$B$400,$L37)))</f>
        <v/>
      </c>
      <c r="P37" s="9" t="str">
        <f aca="false">IF($A37="","",IF(OR($H37="NOT IN SCHEMATIC",$O37="—"),"",IF($G37="","NO SCH PN",IF(UPPER(TRIM($G37))=UPPER(TRIM($O37)),"OK","MISMATCH"))))</f>
        <v/>
      </c>
      <c r="Q37" s="9" t="str">
        <f aca="false">IF($A37="","",IF($L37=0,"—",INDEX('1. Master BOM'!$E$1:$E$400,$L37)))</f>
        <v/>
      </c>
      <c r="R37" s="9" t="str">
        <f aca="false">IF($A37="","",IF($L37=0,"—",IF(T(INDEX('1. Master BOM'!$F$1:$F$400,$L37))="","(not set)",INDEX('1. Master BOM'!$F$1:$F$400,$L37))))</f>
        <v/>
      </c>
      <c r="S37" s="9" t="str">
        <f aca="false">IF($A37="","",IF(OR($R37="—",$R37="(not set)",$D37=""),"",IF(ISNUMBER(SEARCH(SUBSTITUTE(SUBSTITUTE(SUBSTITUTE($R37,"-",""),"_","")," ",""),SUBSTITUTE(SUBSTITUTE(SUBSTITUTE($D37,"-",""),"_","")," ",""))),"OK","CHECK")))</f>
        <v/>
      </c>
      <c r="T37" s="9" t="str">
        <f aca="false">IF($A37="","",IF(OR($H37="NOT IN SCHEMATIC",$I37="MISMATCH",$J37="MISMATCH",$P37="MISMATCH",$M37&lt;&gt;"OK"),"REVIEW","OK"))</f>
        <v/>
      </c>
      <c r="U37" s="14"/>
      <c r="V37" s="14"/>
      <c r="W37" s="17"/>
      <c r="X37" s="14"/>
    </row>
    <row r="38" customFormat="false" ht="15" hidden="false" customHeight="false" outlineLevel="0" collapsed="false">
      <c r="A38" s="9" t="str">
        <f aca="false">IF('3. Layout Parts'!$A38="","",TRIM('3. Layout Parts'!$A38))</f>
        <v/>
      </c>
      <c r="B38" s="9" t="str">
        <f aca="false">IF($A38="","",'3. Layout Parts'!$D38)</f>
        <v/>
      </c>
      <c r="C38" s="9" t="str">
        <f aca="false">IF($A38="","",'3. Layout Parts'!$B38)</f>
        <v/>
      </c>
      <c r="D38" s="9" t="str">
        <f aca="false">IF($A38="","",'3. Layout Parts'!$C38)</f>
        <v/>
      </c>
      <c r="E38" s="9" t="str">
        <f aca="false">IF($A38="","",IFERROR(INDEX('2. Schematic Parts'!$B$2:$B$3001,MATCH($A38,'2. Schematic Parts'!$A$2:$A$3001,0)),"NOT FOUND"))</f>
        <v/>
      </c>
      <c r="F38" s="9" t="str">
        <f aca="false">IF($A38="","",IFERROR(INDEX('2. Schematic Parts'!$C$2:$C$3001,MATCH($A38,'2. Schematic Parts'!$A$2:$A$3001,0))&amp;"","NOT FOUND"))</f>
        <v/>
      </c>
      <c r="G38" s="9" t="str">
        <f aca="false">IF($A38="","",IFERROR(INDEX('2. Schematic Parts'!$D$2:$D$3001,MATCH($A38,'2. Schematic Parts'!$A$2:$A$3001,0))&amp;"","NOT FOUND"))</f>
        <v/>
      </c>
      <c r="H38" s="9" t="str">
        <f aca="false">IF($A38="","",IF(COUNTIF('2. Schematic Parts'!$A$2:$A$3001,$A38)=0,"NOT IN SCHEMATIC","OK"))</f>
        <v/>
      </c>
      <c r="I38" s="9" t="str">
        <f aca="false">IF($A38="","",IF($H38="NOT IN SCHEMATIC","",IF(UPPER(TRIM($C38))=UPPER(TRIM($E38)),"OK","MISMATCH")))</f>
        <v/>
      </c>
      <c r="J38" s="9" t="str">
        <f aca="false">IF($A38="","",IF($H38="NOT IN SCHEMATIC","",IF($F38="","NO SCH DECAL",IF($D38="","",IF(UPPER(TRIM($D38))=UPPER(TRIM($F38)),"OK","MISMATCH")))))</f>
        <v/>
      </c>
      <c r="K38" s="16" t="str">
        <f aca="false">IF($A38="","",SUMPRODUCT(--ISNUMBER(SEARCH(","&amp;TRIM($A38)&amp;",",","&amp;SUBSTITUTE('1. Master BOM'!$D$2:$D$400," ","")&amp;","))))</f>
        <v/>
      </c>
      <c r="L38" s="16" t="str">
        <f aca="false">IF($A38="","",IF($K38&lt;&gt;1,0,SUMPRODUCT(ISNUMBER(SEARCH(","&amp;TRIM($A38)&amp;",",","&amp;SUBSTITUTE('1. Master BOM'!$D$2:$D$400," ","")&amp;","))*ROW('1. Master BOM'!$D$2:$D$400))))</f>
        <v/>
      </c>
      <c r="M38" s="9" t="str">
        <f aca="false">IF($A38="","",IF($K38=0,"NOT IN BOM",IF($K38&gt;1,"MULTIPLE BOM LINES","OK")))</f>
        <v/>
      </c>
      <c r="N38" s="9" t="str">
        <f aca="false">IF($A38="","",IF($L38=0,"—",INDEX('1. Master BOM'!$A$1:$A$400,$L38)))</f>
        <v/>
      </c>
      <c r="O38" s="9" t="str">
        <f aca="false">IF($A38="","",IF($L38=0,"—",INDEX('1. Master BOM'!$B$1:$B$400,$L38)))</f>
        <v/>
      </c>
      <c r="P38" s="9" t="str">
        <f aca="false">IF($A38="","",IF(OR($H38="NOT IN SCHEMATIC",$O38="—"),"",IF($G38="","NO SCH PN",IF(UPPER(TRIM($G38))=UPPER(TRIM($O38)),"OK","MISMATCH"))))</f>
        <v/>
      </c>
      <c r="Q38" s="9" t="str">
        <f aca="false">IF($A38="","",IF($L38=0,"—",INDEX('1. Master BOM'!$E$1:$E$400,$L38)))</f>
        <v/>
      </c>
      <c r="R38" s="9" t="str">
        <f aca="false">IF($A38="","",IF($L38=0,"—",IF(T(INDEX('1. Master BOM'!$F$1:$F$400,$L38))="","(not set)",INDEX('1. Master BOM'!$F$1:$F$400,$L38))))</f>
        <v/>
      </c>
      <c r="S38" s="9" t="str">
        <f aca="false">IF($A38="","",IF(OR($R38="—",$R38="(not set)",$D38=""),"",IF(ISNUMBER(SEARCH(SUBSTITUTE(SUBSTITUTE(SUBSTITUTE($R38,"-",""),"_","")," ",""),SUBSTITUTE(SUBSTITUTE(SUBSTITUTE($D38,"-",""),"_","")," ",""))),"OK","CHECK")))</f>
        <v/>
      </c>
      <c r="T38" s="9" t="str">
        <f aca="false">IF($A38="","",IF(OR($H38="NOT IN SCHEMATIC",$I38="MISMATCH",$J38="MISMATCH",$P38="MISMATCH",$M38&lt;&gt;"OK"),"REVIEW","OK"))</f>
        <v/>
      </c>
      <c r="U38" s="14"/>
      <c r="V38" s="14"/>
      <c r="W38" s="17"/>
      <c r="X38" s="14"/>
    </row>
    <row r="39" customFormat="false" ht="15" hidden="false" customHeight="false" outlineLevel="0" collapsed="false">
      <c r="A39" s="9" t="str">
        <f aca="false">IF('3. Layout Parts'!$A39="","",TRIM('3. Layout Parts'!$A39))</f>
        <v/>
      </c>
      <c r="B39" s="9" t="str">
        <f aca="false">IF($A39="","",'3. Layout Parts'!$D39)</f>
        <v/>
      </c>
      <c r="C39" s="9" t="str">
        <f aca="false">IF($A39="","",'3. Layout Parts'!$B39)</f>
        <v/>
      </c>
      <c r="D39" s="9" t="str">
        <f aca="false">IF($A39="","",'3. Layout Parts'!$C39)</f>
        <v/>
      </c>
      <c r="E39" s="9" t="str">
        <f aca="false">IF($A39="","",IFERROR(INDEX('2. Schematic Parts'!$B$2:$B$3001,MATCH($A39,'2. Schematic Parts'!$A$2:$A$3001,0)),"NOT FOUND"))</f>
        <v/>
      </c>
      <c r="F39" s="9" t="str">
        <f aca="false">IF($A39="","",IFERROR(INDEX('2. Schematic Parts'!$C$2:$C$3001,MATCH($A39,'2. Schematic Parts'!$A$2:$A$3001,0))&amp;"","NOT FOUND"))</f>
        <v/>
      </c>
      <c r="G39" s="9" t="str">
        <f aca="false">IF($A39="","",IFERROR(INDEX('2. Schematic Parts'!$D$2:$D$3001,MATCH($A39,'2. Schematic Parts'!$A$2:$A$3001,0))&amp;"","NOT FOUND"))</f>
        <v/>
      </c>
      <c r="H39" s="9" t="str">
        <f aca="false">IF($A39="","",IF(COUNTIF('2. Schematic Parts'!$A$2:$A$3001,$A39)=0,"NOT IN SCHEMATIC","OK"))</f>
        <v/>
      </c>
      <c r="I39" s="9" t="str">
        <f aca="false">IF($A39="","",IF($H39="NOT IN SCHEMATIC","",IF(UPPER(TRIM($C39))=UPPER(TRIM($E39)),"OK","MISMATCH")))</f>
        <v/>
      </c>
      <c r="J39" s="9" t="str">
        <f aca="false">IF($A39="","",IF($H39="NOT IN SCHEMATIC","",IF($F39="","NO SCH DECAL",IF($D39="","",IF(UPPER(TRIM($D39))=UPPER(TRIM($F39)),"OK","MISMATCH")))))</f>
        <v/>
      </c>
      <c r="K39" s="16" t="str">
        <f aca="false">IF($A39="","",SUMPRODUCT(--ISNUMBER(SEARCH(","&amp;TRIM($A39)&amp;",",","&amp;SUBSTITUTE('1. Master BOM'!$D$2:$D$400," ","")&amp;","))))</f>
        <v/>
      </c>
      <c r="L39" s="16" t="str">
        <f aca="false">IF($A39="","",IF($K39&lt;&gt;1,0,SUMPRODUCT(ISNUMBER(SEARCH(","&amp;TRIM($A39)&amp;",",","&amp;SUBSTITUTE('1. Master BOM'!$D$2:$D$400," ","")&amp;","))*ROW('1. Master BOM'!$D$2:$D$400))))</f>
        <v/>
      </c>
      <c r="M39" s="9" t="str">
        <f aca="false">IF($A39="","",IF($K39=0,"NOT IN BOM",IF($K39&gt;1,"MULTIPLE BOM LINES","OK")))</f>
        <v/>
      </c>
      <c r="N39" s="9" t="str">
        <f aca="false">IF($A39="","",IF($L39=0,"—",INDEX('1. Master BOM'!$A$1:$A$400,$L39)))</f>
        <v/>
      </c>
      <c r="O39" s="9" t="str">
        <f aca="false">IF($A39="","",IF($L39=0,"—",INDEX('1. Master BOM'!$B$1:$B$400,$L39)))</f>
        <v/>
      </c>
      <c r="P39" s="9" t="str">
        <f aca="false">IF($A39="","",IF(OR($H39="NOT IN SCHEMATIC",$O39="—"),"",IF($G39="","NO SCH PN",IF(UPPER(TRIM($G39))=UPPER(TRIM($O39)),"OK","MISMATCH"))))</f>
        <v/>
      </c>
      <c r="Q39" s="9" t="str">
        <f aca="false">IF($A39="","",IF($L39=0,"—",INDEX('1. Master BOM'!$E$1:$E$400,$L39)))</f>
        <v/>
      </c>
      <c r="R39" s="9" t="str">
        <f aca="false">IF($A39="","",IF($L39=0,"—",IF(T(INDEX('1. Master BOM'!$F$1:$F$400,$L39))="","(not set)",INDEX('1. Master BOM'!$F$1:$F$400,$L39))))</f>
        <v/>
      </c>
      <c r="S39" s="9" t="str">
        <f aca="false">IF($A39="","",IF(OR($R39="—",$R39="(not set)",$D39=""),"",IF(ISNUMBER(SEARCH(SUBSTITUTE(SUBSTITUTE(SUBSTITUTE($R39,"-",""),"_","")," ",""),SUBSTITUTE(SUBSTITUTE(SUBSTITUTE($D39,"-",""),"_","")," ",""))),"OK","CHECK")))</f>
        <v/>
      </c>
      <c r="T39" s="9" t="str">
        <f aca="false">IF($A39="","",IF(OR($H39="NOT IN SCHEMATIC",$I39="MISMATCH",$J39="MISMATCH",$P39="MISMATCH",$M39&lt;&gt;"OK"),"REVIEW","OK"))</f>
        <v/>
      </c>
      <c r="U39" s="14"/>
      <c r="V39" s="14"/>
      <c r="W39" s="17"/>
      <c r="X39" s="14"/>
    </row>
    <row r="40" customFormat="false" ht="15" hidden="false" customHeight="false" outlineLevel="0" collapsed="false">
      <c r="A40" s="9" t="str">
        <f aca="false">IF('3. Layout Parts'!$A40="","",TRIM('3. Layout Parts'!$A40))</f>
        <v/>
      </c>
      <c r="B40" s="9" t="str">
        <f aca="false">IF($A40="","",'3. Layout Parts'!$D40)</f>
        <v/>
      </c>
      <c r="C40" s="9" t="str">
        <f aca="false">IF($A40="","",'3. Layout Parts'!$B40)</f>
        <v/>
      </c>
      <c r="D40" s="9" t="str">
        <f aca="false">IF($A40="","",'3. Layout Parts'!$C40)</f>
        <v/>
      </c>
      <c r="E40" s="9" t="str">
        <f aca="false">IF($A40="","",IFERROR(INDEX('2. Schematic Parts'!$B$2:$B$3001,MATCH($A40,'2. Schematic Parts'!$A$2:$A$3001,0)),"NOT FOUND"))</f>
        <v/>
      </c>
      <c r="F40" s="9" t="str">
        <f aca="false">IF($A40="","",IFERROR(INDEX('2. Schematic Parts'!$C$2:$C$3001,MATCH($A40,'2. Schematic Parts'!$A$2:$A$3001,0))&amp;"","NOT FOUND"))</f>
        <v/>
      </c>
      <c r="G40" s="9" t="str">
        <f aca="false">IF($A40="","",IFERROR(INDEX('2. Schematic Parts'!$D$2:$D$3001,MATCH($A40,'2. Schematic Parts'!$A$2:$A$3001,0))&amp;"","NOT FOUND"))</f>
        <v/>
      </c>
      <c r="H40" s="9" t="str">
        <f aca="false">IF($A40="","",IF(COUNTIF('2. Schematic Parts'!$A$2:$A$3001,$A40)=0,"NOT IN SCHEMATIC","OK"))</f>
        <v/>
      </c>
      <c r="I40" s="9" t="str">
        <f aca="false">IF($A40="","",IF($H40="NOT IN SCHEMATIC","",IF(UPPER(TRIM($C40))=UPPER(TRIM($E40)),"OK","MISMATCH")))</f>
        <v/>
      </c>
      <c r="J40" s="9" t="str">
        <f aca="false">IF($A40="","",IF($H40="NOT IN SCHEMATIC","",IF($F40="","NO SCH DECAL",IF($D40="","",IF(UPPER(TRIM($D40))=UPPER(TRIM($F40)),"OK","MISMATCH")))))</f>
        <v/>
      </c>
      <c r="K40" s="16" t="str">
        <f aca="false">IF($A40="","",SUMPRODUCT(--ISNUMBER(SEARCH(","&amp;TRIM($A40)&amp;",",","&amp;SUBSTITUTE('1. Master BOM'!$D$2:$D$400," ","")&amp;","))))</f>
        <v/>
      </c>
      <c r="L40" s="16" t="str">
        <f aca="false">IF($A40="","",IF($K40&lt;&gt;1,0,SUMPRODUCT(ISNUMBER(SEARCH(","&amp;TRIM($A40)&amp;",",","&amp;SUBSTITUTE('1. Master BOM'!$D$2:$D$400," ","")&amp;","))*ROW('1. Master BOM'!$D$2:$D$400))))</f>
        <v/>
      </c>
      <c r="M40" s="9" t="str">
        <f aca="false">IF($A40="","",IF($K40=0,"NOT IN BOM",IF($K40&gt;1,"MULTIPLE BOM LINES","OK")))</f>
        <v/>
      </c>
      <c r="N40" s="9" t="str">
        <f aca="false">IF($A40="","",IF($L40=0,"—",INDEX('1. Master BOM'!$A$1:$A$400,$L40)))</f>
        <v/>
      </c>
      <c r="O40" s="9" t="str">
        <f aca="false">IF($A40="","",IF($L40=0,"—",INDEX('1. Master BOM'!$B$1:$B$400,$L40)))</f>
        <v/>
      </c>
      <c r="P40" s="9" t="str">
        <f aca="false">IF($A40="","",IF(OR($H40="NOT IN SCHEMATIC",$O40="—"),"",IF($G40="","NO SCH PN",IF(UPPER(TRIM($G40))=UPPER(TRIM($O40)),"OK","MISMATCH"))))</f>
        <v/>
      </c>
      <c r="Q40" s="9" t="str">
        <f aca="false">IF($A40="","",IF($L40=0,"—",INDEX('1. Master BOM'!$E$1:$E$400,$L40)))</f>
        <v/>
      </c>
      <c r="R40" s="9" t="str">
        <f aca="false">IF($A40="","",IF($L40=0,"—",IF(T(INDEX('1. Master BOM'!$F$1:$F$400,$L40))="","(not set)",INDEX('1. Master BOM'!$F$1:$F$400,$L40))))</f>
        <v/>
      </c>
      <c r="S40" s="9" t="str">
        <f aca="false">IF($A40="","",IF(OR($R40="—",$R40="(not set)",$D40=""),"",IF(ISNUMBER(SEARCH(SUBSTITUTE(SUBSTITUTE(SUBSTITUTE($R40,"-",""),"_","")," ",""),SUBSTITUTE(SUBSTITUTE(SUBSTITUTE($D40,"-",""),"_","")," ",""))),"OK","CHECK")))</f>
        <v/>
      </c>
      <c r="T40" s="9" t="str">
        <f aca="false">IF($A40="","",IF(OR($H40="NOT IN SCHEMATIC",$I40="MISMATCH",$J40="MISMATCH",$P40="MISMATCH",$M40&lt;&gt;"OK"),"REVIEW","OK"))</f>
        <v/>
      </c>
      <c r="U40" s="14"/>
      <c r="V40" s="14"/>
      <c r="W40" s="17"/>
      <c r="X40" s="14"/>
    </row>
    <row r="41" customFormat="false" ht="15" hidden="false" customHeight="false" outlineLevel="0" collapsed="false">
      <c r="A41" s="9" t="str">
        <f aca="false">IF('3. Layout Parts'!$A41="","",TRIM('3. Layout Parts'!$A41))</f>
        <v/>
      </c>
      <c r="B41" s="9" t="str">
        <f aca="false">IF($A41="","",'3. Layout Parts'!$D41)</f>
        <v/>
      </c>
      <c r="C41" s="9" t="str">
        <f aca="false">IF($A41="","",'3. Layout Parts'!$B41)</f>
        <v/>
      </c>
      <c r="D41" s="9" t="str">
        <f aca="false">IF($A41="","",'3. Layout Parts'!$C41)</f>
        <v/>
      </c>
      <c r="E41" s="9" t="str">
        <f aca="false">IF($A41="","",IFERROR(INDEX('2. Schematic Parts'!$B$2:$B$3001,MATCH($A41,'2. Schematic Parts'!$A$2:$A$3001,0)),"NOT FOUND"))</f>
        <v/>
      </c>
      <c r="F41" s="9" t="str">
        <f aca="false">IF($A41="","",IFERROR(INDEX('2. Schematic Parts'!$C$2:$C$3001,MATCH($A41,'2. Schematic Parts'!$A$2:$A$3001,0))&amp;"","NOT FOUND"))</f>
        <v/>
      </c>
      <c r="G41" s="9" t="str">
        <f aca="false">IF($A41="","",IFERROR(INDEX('2. Schematic Parts'!$D$2:$D$3001,MATCH($A41,'2. Schematic Parts'!$A$2:$A$3001,0))&amp;"","NOT FOUND"))</f>
        <v/>
      </c>
      <c r="H41" s="9" t="str">
        <f aca="false">IF($A41="","",IF(COUNTIF('2. Schematic Parts'!$A$2:$A$3001,$A41)=0,"NOT IN SCHEMATIC","OK"))</f>
        <v/>
      </c>
      <c r="I41" s="9" t="str">
        <f aca="false">IF($A41="","",IF($H41="NOT IN SCHEMATIC","",IF(UPPER(TRIM($C41))=UPPER(TRIM($E41)),"OK","MISMATCH")))</f>
        <v/>
      </c>
      <c r="J41" s="9" t="str">
        <f aca="false">IF($A41="","",IF($H41="NOT IN SCHEMATIC","",IF($F41="","NO SCH DECAL",IF($D41="","",IF(UPPER(TRIM($D41))=UPPER(TRIM($F41)),"OK","MISMATCH")))))</f>
        <v/>
      </c>
      <c r="K41" s="16" t="str">
        <f aca="false">IF($A41="","",SUMPRODUCT(--ISNUMBER(SEARCH(","&amp;TRIM($A41)&amp;",",","&amp;SUBSTITUTE('1. Master BOM'!$D$2:$D$400," ","")&amp;","))))</f>
        <v/>
      </c>
      <c r="L41" s="16" t="str">
        <f aca="false">IF($A41="","",IF($K41&lt;&gt;1,0,SUMPRODUCT(ISNUMBER(SEARCH(","&amp;TRIM($A41)&amp;",",","&amp;SUBSTITUTE('1. Master BOM'!$D$2:$D$400," ","")&amp;","))*ROW('1. Master BOM'!$D$2:$D$400))))</f>
        <v/>
      </c>
      <c r="M41" s="9" t="str">
        <f aca="false">IF($A41="","",IF($K41=0,"NOT IN BOM",IF($K41&gt;1,"MULTIPLE BOM LINES","OK")))</f>
        <v/>
      </c>
      <c r="N41" s="9" t="str">
        <f aca="false">IF($A41="","",IF($L41=0,"—",INDEX('1. Master BOM'!$A$1:$A$400,$L41)))</f>
        <v/>
      </c>
      <c r="O41" s="9" t="str">
        <f aca="false">IF($A41="","",IF($L41=0,"—",INDEX('1. Master BOM'!$B$1:$B$400,$L41)))</f>
        <v/>
      </c>
      <c r="P41" s="9" t="str">
        <f aca="false">IF($A41="","",IF(OR($H41="NOT IN SCHEMATIC",$O41="—"),"",IF($G41="","NO SCH PN",IF(UPPER(TRIM($G41))=UPPER(TRIM($O41)),"OK","MISMATCH"))))</f>
        <v/>
      </c>
      <c r="Q41" s="9" t="str">
        <f aca="false">IF($A41="","",IF($L41=0,"—",INDEX('1. Master BOM'!$E$1:$E$400,$L41)))</f>
        <v/>
      </c>
      <c r="R41" s="9" t="str">
        <f aca="false">IF($A41="","",IF($L41=0,"—",IF(T(INDEX('1. Master BOM'!$F$1:$F$400,$L41))="","(not set)",INDEX('1. Master BOM'!$F$1:$F$400,$L41))))</f>
        <v/>
      </c>
      <c r="S41" s="9" t="str">
        <f aca="false">IF($A41="","",IF(OR($R41="—",$R41="(not set)",$D41=""),"",IF(ISNUMBER(SEARCH(SUBSTITUTE(SUBSTITUTE(SUBSTITUTE($R41,"-",""),"_","")," ",""),SUBSTITUTE(SUBSTITUTE(SUBSTITUTE($D41,"-",""),"_","")," ",""))),"OK","CHECK")))</f>
        <v/>
      </c>
      <c r="T41" s="9" t="str">
        <f aca="false">IF($A41="","",IF(OR($H41="NOT IN SCHEMATIC",$I41="MISMATCH",$J41="MISMATCH",$P41="MISMATCH",$M41&lt;&gt;"OK"),"REVIEW","OK"))</f>
        <v/>
      </c>
      <c r="U41" s="14"/>
      <c r="V41" s="14"/>
      <c r="W41" s="17"/>
      <c r="X41" s="14"/>
    </row>
    <row r="42" customFormat="false" ht="15" hidden="false" customHeight="false" outlineLevel="0" collapsed="false">
      <c r="A42" s="9" t="str">
        <f aca="false">IF('3. Layout Parts'!$A42="","",TRIM('3. Layout Parts'!$A42))</f>
        <v/>
      </c>
      <c r="B42" s="9" t="str">
        <f aca="false">IF($A42="","",'3. Layout Parts'!$D42)</f>
        <v/>
      </c>
      <c r="C42" s="9" t="str">
        <f aca="false">IF($A42="","",'3. Layout Parts'!$B42)</f>
        <v/>
      </c>
      <c r="D42" s="9" t="str">
        <f aca="false">IF($A42="","",'3. Layout Parts'!$C42)</f>
        <v/>
      </c>
      <c r="E42" s="9" t="str">
        <f aca="false">IF($A42="","",IFERROR(INDEX('2. Schematic Parts'!$B$2:$B$3001,MATCH($A42,'2. Schematic Parts'!$A$2:$A$3001,0)),"NOT FOUND"))</f>
        <v/>
      </c>
      <c r="F42" s="9" t="str">
        <f aca="false">IF($A42="","",IFERROR(INDEX('2. Schematic Parts'!$C$2:$C$3001,MATCH($A42,'2. Schematic Parts'!$A$2:$A$3001,0))&amp;"","NOT FOUND"))</f>
        <v/>
      </c>
      <c r="G42" s="9" t="str">
        <f aca="false">IF($A42="","",IFERROR(INDEX('2. Schematic Parts'!$D$2:$D$3001,MATCH($A42,'2. Schematic Parts'!$A$2:$A$3001,0))&amp;"","NOT FOUND"))</f>
        <v/>
      </c>
      <c r="H42" s="9" t="str">
        <f aca="false">IF($A42="","",IF(COUNTIF('2. Schematic Parts'!$A$2:$A$3001,$A42)=0,"NOT IN SCHEMATIC","OK"))</f>
        <v/>
      </c>
      <c r="I42" s="9" t="str">
        <f aca="false">IF($A42="","",IF($H42="NOT IN SCHEMATIC","",IF(UPPER(TRIM($C42))=UPPER(TRIM($E42)),"OK","MISMATCH")))</f>
        <v/>
      </c>
      <c r="J42" s="9" t="str">
        <f aca="false">IF($A42="","",IF($H42="NOT IN SCHEMATIC","",IF($F42="","NO SCH DECAL",IF($D42="","",IF(UPPER(TRIM($D42))=UPPER(TRIM($F42)),"OK","MISMATCH")))))</f>
        <v/>
      </c>
      <c r="K42" s="16" t="str">
        <f aca="false">IF($A42="","",SUMPRODUCT(--ISNUMBER(SEARCH(","&amp;TRIM($A42)&amp;",",","&amp;SUBSTITUTE('1. Master BOM'!$D$2:$D$400," ","")&amp;","))))</f>
        <v/>
      </c>
      <c r="L42" s="16" t="str">
        <f aca="false">IF($A42="","",IF($K42&lt;&gt;1,0,SUMPRODUCT(ISNUMBER(SEARCH(","&amp;TRIM($A42)&amp;",",","&amp;SUBSTITUTE('1. Master BOM'!$D$2:$D$400," ","")&amp;","))*ROW('1. Master BOM'!$D$2:$D$400))))</f>
        <v/>
      </c>
      <c r="M42" s="9" t="str">
        <f aca="false">IF($A42="","",IF($K42=0,"NOT IN BOM",IF($K42&gt;1,"MULTIPLE BOM LINES","OK")))</f>
        <v/>
      </c>
      <c r="N42" s="9" t="str">
        <f aca="false">IF($A42="","",IF($L42=0,"—",INDEX('1. Master BOM'!$A$1:$A$400,$L42)))</f>
        <v/>
      </c>
      <c r="O42" s="9" t="str">
        <f aca="false">IF($A42="","",IF($L42=0,"—",INDEX('1. Master BOM'!$B$1:$B$400,$L42)))</f>
        <v/>
      </c>
      <c r="P42" s="9" t="str">
        <f aca="false">IF($A42="","",IF(OR($H42="NOT IN SCHEMATIC",$O42="—"),"",IF($G42="","NO SCH PN",IF(UPPER(TRIM($G42))=UPPER(TRIM($O42)),"OK","MISMATCH"))))</f>
        <v/>
      </c>
      <c r="Q42" s="9" t="str">
        <f aca="false">IF($A42="","",IF($L42=0,"—",INDEX('1. Master BOM'!$E$1:$E$400,$L42)))</f>
        <v/>
      </c>
      <c r="R42" s="9" t="str">
        <f aca="false">IF($A42="","",IF($L42=0,"—",IF(T(INDEX('1. Master BOM'!$F$1:$F$400,$L42))="","(not set)",INDEX('1. Master BOM'!$F$1:$F$400,$L42))))</f>
        <v/>
      </c>
      <c r="S42" s="9" t="str">
        <f aca="false">IF($A42="","",IF(OR($R42="—",$R42="(not set)",$D42=""),"",IF(ISNUMBER(SEARCH(SUBSTITUTE(SUBSTITUTE(SUBSTITUTE($R42,"-",""),"_","")," ",""),SUBSTITUTE(SUBSTITUTE(SUBSTITUTE($D42,"-",""),"_","")," ",""))),"OK","CHECK")))</f>
        <v/>
      </c>
      <c r="T42" s="9" t="str">
        <f aca="false">IF($A42="","",IF(OR($H42="NOT IN SCHEMATIC",$I42="MISMATCH",$J42="MISMATCH",$P42="MISMATCH",$M42&lt;&gt;"OK"),"REVIEW","OK"))</f>
        <v/>
      </c>
      <c r="U42" s="14"/>
      <c r="V42" s="14"/>
      <c r="W42" s="17"/>
      <c r="X42" s="14"/>
    </row>
    <row r="43" customFormat="false" ht="15" hidden="false" customHeight="false" outlineLevel="0" collapsed="false">
      <c r="A43" s="9" t="str">
        <f aca="false">IF('3. Layout Parts'!$A43="","",TRIM('3. Layout Parts'!$A43))</f>
        <v/>
      </c>
      <c r="B43" s="9" t="str">
        <f aca="false">IF($A43="","",'3. Layout Parts'!$D43)</f>
        <v/>
      </c>
      <c r="C43" s="9" t="str">
        <f aca="false">IF($A43="","",'3. Layout Parts'!$B43)</f>
        <v/>
      </c>
      <c r="D43" s="9" t="str">
        <f aca="false">IF($A43="","",'3. Layout Parts'!$C43)</f>
        <v/>
      </c>
      <c r="E43" s="9" t="str">
        <f aca="false">IF($A43="","",IFERROR(INDEX('2. Schematic Parts'!$B$2:$B$3001,MATCH($A43,'2. Schematic Parts'!$A$2:$A$3001,0)),"NOT FOUND"))</f>
        <v/>
      </c>
      <c r="F43" s="9" t="str">
        <f aca="false">IF($A43="","",IFERROR(INDEX('2. Schematic Parts'!$C$2:$C$3001,MATCH($A43,'2. Schematic Parts'!$A$2:$A$3001,0))&amp;"","NOT FOUND"))</f>
        <v/>
      </c>
      <c r="G43" s="9" t="str">
        <f aca="false">IF($A43="","",IFERROR(INDEX('2. Schematic Parts'!$D$2:$D$3001,MATCH($A43,'2. Schematic Parts'!$A$2:$A$3001,0))&amp;"","NOT FOUND"))</f>
        <v/>
      </c>
      <c r="H43" s="9" t="str">
        <f aca="false">IF($A43="","",IF(COUNTIF('2. Schematic Parts'!$A$2:$A$3001,$A43)=0,"NOT IN SCHEMATIC","OK"))</f>
        <v/>
      </c>
      <c r="I43" s="9" t="str">
        <f aca="false">IF($A43="","",IF($H43="NOT IN SCHEMATIC","",IF(UPPER(TRIM($C43))=UPPER(TRIM($E43)),"OK","MISMATCH")))</f>
        <v/>
      </c>
      <c r="J43" s="9" t="str">
        <f aca="false">IF($A43="","",IF($H43="NOT IN SCHEMATIC","",IF($F43="","NO SCH DECAL",IF($D43="","",IF(UPPER(TRIM($D43))=UPPER(TRIM($F43)),"OK","MISMATCH")))))</f>
        <v/>
      </c>
      <c r="K43" s="16" t="str">
        <f aca="false">IF($A43="","",SUMPRODUCT(--ISNUMBER(SEARCH(","&amp;TRIM($A43)&amp;",",","&amp;SUBSTITUTE('1. Master BOM'!$D$2:$D$400," ","")&amp;","))))</f>
        <v/>
      </c>
      <c r="L43" s="16" t="str">
        <f aca="false">IF($A43="","",IF($K43&lt;&gt;1,0,SUMPRODUCT(ISNUMBER(SEARCH(","&amp;TRIM($A43)&amp;",",","&amp;SUBSTITUTE('1. Master BOM'!$D$2:$D$400," ","")&amp;","))*ROW('1. Master BOM'!$D$2:$D$400))))</f>
        <v/>
      </c>
      <c r="M43" s="9" t="str">
        <f aca="false">IF($A43="","",IF($K43=0,"NOT IN BOM",IF($K43&gt;1,"MULTIPLE BOM LINES","OK")))</f>
        <v/>
      </c>
      <c r="N43" s="9" t="str">
        <f aca="false">IF($A43="","",IF($L43=0,"—",INDEX('1. Master BOM'!$A$1:$A$400,$L43)))</f>
        <v/>
      </c>
      <c r="O43" s="9" t="str">
        <f aca="false">IF($A43="","",IF($L43=0,"—",INDEX('1. Master BOM'!$B$1:$B$400,$L43)))</f>
        <v/>
      </c>
      <c r="P43" s="9" t="str">
        <f aca="false">IF($A43="","",IF(OR($H43="NOT IN SCHEMATIC",$O43="—"),"",IF($G43="","NO SCH PN",IF(UPPER(TRIM($G43))=UPPER(TRIM($O43)),"OK","MISMATCH"))))</f>
        <v/>
      </c>
      <c r="Q43" s="9" t="str">
        <f aca="false">IF($A43="","",IF($L43=0,"—",INDEX('1. Master BOM'!$E$1:$E$400,$L43)))</f>
        <v/>
      </c>
      <c r="R43" s="9" t="str">
        <f aca="false">IF($A43="","",IF($L43=0,"—",IF(T(INDEX('1. Master BOM'!$F$1:$F$400,$L43))="","(not set)",INDEX('1. Master BOM'!$F$1:$F$400,$L43))))</f>
        <v/>
      </c>
      <c r="S43" s="9" t="str">
        <f aca="false">IF($A43="","",IF(OR($R43="—",$R43="(not set)",$D43=""),"",IF(ISNUMBER(SEARCH(SUBSTITUTE(SUBSTITUTE(SUBSTITUTE($R43,"-",""),"_","")," ",""),SUBSTITUTE(SUBSTITUTE(SUBSTITUTE($D43,"-",""),"_","")," ",""))),"OK","CHECK")))</f>
        <v/>
      </c>
      <c r="T43" s="9" t="str">
        <f aca="false">IF($A43="","",IF(OR($H43="NOT IN SCHEMATIC",$I43="MISMATCH",$J43="MISMATCH",$P43="MISMATCH",$M43&lt;&gt;"OK"),"REVIEW","OK"))</f>
        <v/>
      </c>
      <c r="U43" s="14"/>
      <c r="V43" s="14"/>
      <c r="W43" s="17"/>
      <c r="X43" s="14"/>
    </row>
    <row r="44" customFormat="false" ht="15" hidden="false" customHeight="false" outlineLevel="0" collapsed="false">
      <c r="A44" s="9" t="str">
        <f aca="false">IF('3. Layout Parts'!$A44="","",TRIM('3. Layout Parts'!$A44))</f>
        <v/>
      </c>
      <c r="B44" s="9" t="str">
        <f aca="false">IF($A44="","",'3. Layout Parts'!$D44)</f>
        <v/>
      </c>
      <c r="C44" s="9" t="str">
        <f aca="false">IF($A44="","",'3. Layout Parts'!$B44)</f>
        <v/>
      </c>
      <c r="D44" s="9" t="str">
        <f aca="false">IF($A44="","",'3. Layout Parts'!$C44)</f>
        <v/>
      </c>
      <c r="E44" s="9" t="str">
        <f aca="false">IF($A44="","",IFERROR(INDEX('2. Schematic Parts'!$B$2:$B$3001,MATCH($A44,'2. Schematic Parts'!$A$2:$A$3001,0)),"NOT FOUND"))</f>
        <v/>
      </c>
      <c r="F44" s="9" t="str">
        <f aca="false">IF($A44="","",IFERROR(INDEX('2. Schematic Parts'!$C$2:$C$3001,MATCH($A44,'2. Schematic Parts'!$A$2:$A$3001,0))&amp;"","NOT FOUND"))</f>
        <v/>
      </c>
      <c r="G44" s="9" t="str">
        <f aca="false">IF($A44="","",IFERROR(INDEX('2. Schematic Parts'!$D$2:$D$3001,MATCH($A44,'2. Schematic Parts'!$A$2:$A$3001,0))&amp;"","NOT FOUND"))</f>
        <v/>
      </c>
      <c r="H44" s="9" t="str">
        <f aca="false">IF($A44="","",IF(COUNTIF('2. Schematic Parts'!$A$2:$A$3001,$A44)=0,"NOT IN SCHEMATIC","OK"))</f>
        <v/>
      </c>
      <c r="I44" s="9" t="str">
        <f aca="false">IF($A44="","",IF($H44="NOT IN SCHEMATIC","",IF(UPPER(TRIM($C44))=UPPER(TRIM($E44)),"OK","MISMATCH")))</f>
        <v/>
      </c>
      <c r="J44" s="9" t="str">
        <f aca="false">IF($A44="","",IF($H44="NOT IN SCHEMATIC","",IF($F44="","NO SCH DECAL",IF($D44="","",IF(UPPER(TRIM($D44))=UPPER(TRIM($F44)),"OK","MISMATCH")))))</f>
        <v/>
      </c>
      <c r="K44" s="16" t="str">
        <f aca="false">IF($A44="","",SUMPRODUCT(--ISNUMBER(SEARCH(","&amp;TRIM($A44)&amp;",",","&amp;SUBSTITUTE('1. Master BOM'!$D$2:$D$400," ","")&amp;","))))</f>
        <v/>
      </c>
      <c r="L44" s="16" t="str">
        <f aca="false">IF($A44="","",IF($K44&lt;&gt;1,0,SUMPRODUCT(ISNUMBER(SEARCH(","&amp;TRIM($A44)&amp;",",","&amp;SUBSTITUTE('1. Master BOM'!$D$2:$D$400," ","")&amp;","))*ROW('1. Master BOM'!$D$2:$D$400))))</f>
        <v/>
      </c>
      <c r="M44" s="9" t="str">
        <f aca="false">IF($A44="","",IF($K44=0,"NOT IN BOM",IF($K44&gt;1,"MULTIPLE BOM LINES","OK")))</f>
        <v/>
      </c>
      <c r="N44" s="9" t="str">
        <f aca="false">IF($A44="","",IF($L44=0,"—",INDEX('1. Master BOM'!$A$1:$A$400,$L44)))</f>
        <v/>
      </c>
      <c r="O44" s="9" t="str">
        <f aca="false">IF($A44="","",IF($L44=0,"—",INDEX('1. Master BOM'!$B$1:$B$400,$L44)))</f>
        <v/>
      </c>
      <c r="P44" s="9" t="str">
        <f aca="false">IF($A44="","",IF(OR($H44="NOT IN SCHEMATIC",$O44="—"),"",IF($G44="","NO SCH PN",IF(UPPER(TRIM($G44))=UPPER(TRIM($O44)),"OK","MISMATCH"))))</f>
        <v/>
      </c>
      <c r="Q44" s="9" t="str">
        <f aca="false">IF($A44="","",IF($L44=0,"—",INDEX('1. Master BOM'!$E$1:$E$400,$L44)))</f>
        <v/>
      </c>
      <c r="R44" s="9" t="str">
        <f aca="false">IF($A44="","",IF($L44=0,"—",IF(T(INDEX('1. Master BOM'!$F$1:$F$400,$L44))="","(not set)",INDEX('1. Master BOM'!$F$1:$F$400,$L44))))</f>
        <v/>
      </c>
      <c r="S44" s="9" t="str">
        <f aca="false">IF($A44="","",IF(OR($R44="—",$R44="(not set)",$D44=""),"",IF(ISNUMBER(SEARCH(SUBSTITUTE(SUBSTITUTE(SUBSTITUTE($R44,"-",""),"_","")," ",""),SUBSTITUTE(SUBSTITUTE(SUBSTITUTE($D44,"-",""),"_","")," ",""))),"OK","CHECK")))</f>
        <v/>
      </c>
      <c r="T44" s="9" t="str">
        <f aca="false">IF($A44="","",IF(OR($H44="NOT IN SCHEMATIC",$I44="MISMATCH",$J44="MISMATCH",$P44="MISMATCH",$M44&lt;&gt;"OK"),"REVIEW","OK"))</f>
        <v/>
      </c>
      <c r="U44" s="14"/>
      <c r="V44" s="14"/>
      <c r="W44" s="17"/>
      <c r="X44" s="14"/>
    </row>
    <row r="45" customFormat="false" ht="15" hidden="false" customHeight="false" outlineLevel="0" collapsed="false">
      <c r="A45" s="9" t="str">
        <f aca="false">IF('3. Layout Parts'!$A45="","",TRIM('3. Layout Parts'!$A45))</f>
        <v/>
      </c>
      <c r="B45" s="9" t="str">
        <f aca="false">IF($A45="","",'3. Layout Parts'!$D45)</f>
        <v/>
      </c>
      <c r="C45" s="9" t="str">
        <f aca="false">IF($A45="","",'3. Layout Parts'!$B45)</f>
        <v/>
      </c>
      <c r="D45" s="9" t="str">
        <f aca="false">IF($A45="","",'3. Layout Parts'!$C45)</f>
        <v/>
      </c>
      <c r="E45" s="9" t="str">
        <f aca="false">IF($A45="","",IFERROR(INDEX('2. Schematic Parts'!$B$2:$B$3001,MATCH($A45,'2. Schematic Parts'!$A$2:$A$3001,0)),"NOT FOUND"))</f>
        <v/>
      </c>
      <c r="F45" s="9" t="str">
        <f aca="false">IF($A45="","",IFERROR(INDEX('2. Schematic Parts'!$C$2:$C$3001,MATCH($A45,'2. Schematic Parts'!$A$2:$A$3001,0))&amp;"","NOT FOUND"))</f>
        <v/>
      </c>
      <c r="G45" s="9" t="str">
        <f aca="false">IF($A45="","",IFERROR(INDEX('2. Schematic Parts'!$D$2:$D$3001,MATCH($A45,'2. Schematic Parts'!$A$2:$A$3001,0))&amp;"","NOT FOUND"))</f>
        <v/>
      </c>
      <c r="H45" s="9" t="str">
        <f aca="false">IF($A45="","",IF(COUNTIF('2. Schematic Parts'!$A$2:$A$3001,$A45)=0,"NOT IN SCHEMATIC","OK"))</f>
        <v/>
      </c>
      <c r="I45" s="9" t="str">
        <f aca="false">IF($A45="","",IF($H45="NOT IN SCHEMATIC","",IF(UPPER(TRIM($C45))=UPPER(TRIM($E45)),"OK","MISMATCH")))</f>
        <v/>
      </c>
      <c r="J45" s="9" t="str">
        <f aca="false">IF($A45="","",IF($H45="NOT IN SCHEMATIC","",IF($F45="","NO SCH DECAL",IF($D45="","",IF(UPPER(TRIM($D45))=UPPER(TRIM($F45)),"OK","MISMATCH")))))</f>
        <v/>
      </c>
      <c r="K45" s="16" t="str">
        <f aca="false">IF($A45="","",SUMPRODUCT(--ISNUMBER(SEARCH(","&amp;TRIM($A45)&amp;",",","&amp;SUBSTITUTE('1. Master BOM'!$D$2:$D$400," ","")&amp;","))))</f>
        <v/>
      </c>
      <c r="L45" s="16" t="str">
        <f aca="false">IF($A45="","",IF($K45&lt;&gt;1,0,SUMPRODUCT(ISNUMBER(SEARCH(","&amp;TRIM($A45)&amp;",",","&amp;SUBSTITUTE('1. Master BOM'!$D$2:$D$400," ","")&amp;","))*ROW('1. Master BOM'!$D$2:$D$400))))</f>
        <v/>
      </c>
      <c r="M45" s="9" t="str">
        <f aca="false">IF($A45="","",IF($K45=0,"NOT IN BOM",IF($K45&gt;1,"MULTIPLE BOM LINES","OK")))</f>
        <v/>
      </c>
      <c r="N45" s="9" t="str">
        <f aca="false">IF($A45="","",IF($L45=0,"—",INDEX('1. Master BOM'!$A$1:$A$400,$L45)))</f>
        <v/>
      </c>
      <c r="O45" s="9" t="str">
        <f aca="false">IF($A45="","",IF($L45=0,"—",INDEX('1. Master BOM'!$B$1:$B$400,$L45)))</f>
        <v/>
      </c>
      <c r="P45" s="9" t="str">
        <f aca="false">IF($A45="","",IF(OR($H45="NOT IN SCHEMATIC",$O45="—"),"",IF($G45="","NO SCH PN",IF(UPPER(TRIM($G45))=UPPER(TRIM($O45)),"OK","MISMATCH"))))</f>
        <v/>
      </c>
      <c r="Q45" s="9" t="str">
        <f aca="false">IF($A45="","",IF($L45=0,"—",INDEX('1. Master BOM'!$E$1:$E$400,$L45)))</f>
        <v/>
      </c>
      <c r="R45" s="9" t="str">
        <f aca="false">IF($A45="","",IF($L45=0,"—",IF(T(INDEX('1. Master BOM'!$F$1:$F$400,$L45))="","(not set)",INDEX('1. Master BOM'!$F$1:$F$400,$L45))))</f>
        <v/>
      </c>
      <c r="S45" s="9" t="str">
        <f aca="false">IF($A45="","",IF(OR($R45="—",$R45="(not set)",$D45=""),"",IF(ISNUMBER(SEARCH(SUBSTITUTE(SUBSTITUTE(SUBSTITUTE($R45,"-",""),"_","")," ",""),SUBSTITUTE(SUBSTITUTE(SUBSTITUTE($D45,"-",""),"_","")," ",""))),"OK","CHECK")))</f>
        <v/>
      </c>
      <c r="T45" s="9" t="str">
        <f aca="false">IF($A45="","",IF(OR($H45="NOT IN SCHEMATIC",$I45="MISMATCH",$J45="MISMATCH",$P45="MISMATCH",$M45&lt;&gt;"OK"),"REVIEW","OK"))</f>
        <v/>
      </c>
      <c r="U45" s="14"/>
      <c r="V45" s="14"/>
      <c r="W45" s="17"/>
      <c r="X45" s="14"/>
    </row>
    <row r="46" customFormat="false" ht="15" hidden="false" customHeight="false" outlineLevel="0" collapsed="false">
      <c r="A46" s="9" t="str">
        <f aca="false">IF('3. Layout Parts'!$A46="","",TRIM('3. Layout Parts'!$A46))</f>
        <v/>
      </c>
      <c r="B46" s="9" t="str">
        <f aca="false">IF($A46="","",'3. Layout Parts'!$D46)</f>
        <v/>
      </c>
      <c r="C46" s="9" t="str">
        <f aca="false">IF($A46="","",'3. Layout Parts'!$B46)</f>
        <v/>
      </c>
      <c r="D46" s="9" t="str">
        <f aca="false">IF($A46="","",'3. Layout Parts'!$C46)</f>
        <v/>
      </c>
      <c r="E46" s="9" t="str">
        <f aca="false">IF($A46="","",IFERROR(INDEX('2. Schematic Parts'!$B$2:$B$3001,MATCH($A46,'2. Schematic Parts'!$A$2:$A$3001,0)),"NOT FOUND"))</f>
        <v/>
      </c>
      <c r="F46" s="9" t="str">
        <f aca="false">IF($A46="","",IFERROR(INDEX('2. Schematic Parts'!$C$2:$C$3001,MATCH($A46,'2. Schematic Parts'!$A$2:$A$3001,0))&amp;"","NOT FOUND"))</f>
        <v/>
      </c>
      <c r="G46" s="9" t="str">
        <f aca="false">IF($A46="","",IFERROR(INDEX('2. Schematic Parts'!$D$2:$D$3001,MATCH($A46,'2. Schematic Parts'!$A$2:$A$3001,0))&amp;"","NOT FOUND"))</f>
        <v/>
      </c>
      <c r="H46" s="9" t="str">
        <f aca="false">IF($A46="","",IF(COUNTIF('2. Schematic Parts'!$A$2:$A$3001,$A46)=0,"NOT IN SCHEMATIC","OK"))</f>
        <v/>
      </c>
      <c r="I46" s="9" t="str">
        <f aca="false">IF($A46="","",IF($H46="NOT IN SCHEMATIC","",IF(UPPER(TRIM($C46))=UPPER(TRIM($E46)),"OK","MISMATCH")))</f>
        <v/>
      </c>
      <c r="J46" s="9" t="str">
        <f aca="false">IF($A46="","",IF($H46="NOT IN SCHEMATIC","",IF($F46="","NO SCH DECAL",IF($D46="","",IF(UPPER(TRIM($D46))=UPPER(TRIM($F46)),"OK","MISMATCH")))))</f>
        <v/>
      </c>
      <c r="K46" s="16" t="str">
        <f aca="false">IF($A46="","",SUMPRODUCT(--ISNUMBER(SEARCH(","&amp;TRIM($A46)&amp;",",","&amp;SUBSTITUTE('1. Master BOM'!$D$2:$D$400," ","")&amp;","))))</f>
        <v/>
      </c>
      <c r="L46" s="16" t="str">
        <f aca="false">IF($A46="","",IF($K46&lt;&gt;1,0,SUMPRODUCT(ISNUMBER(SEARCH(","&amp;TRIM($A46)&amp;",",","&amp;SUBSTITUTE('1. Master BOM'!$D$2:$D$400," ","")&amp;","))*ROW('1. Master BOM'!$D$2:$D$400))))</f>
        <v/>
      </c>
      <c r="M46" s="9" t="str">
        <f aca="false">IF($A46="","",IF($K46=0,"NOT IN BOM",IF($K46&gt;1,"MULTIPLE BOM LINES","OK")))</f>
        <v/>
      </c>
      <c r="N46" s="9" t="str">
        <f aca="false">IF($A46="","",IF($L46=0,"—",INDEX('1. Master BOM'!$A$1:$A$400,$L46)))</f>
        <v/>
      </c>
      <c r="O46" s="9" t="str">
        <f aca="false">IF($A46="","",IF($L46=0,"—",INDEX('1. Master BOM'!$B$1:$B$400,$L46)))</f>
        <v/>
      </c>
      <c r="P46" s="9" t="str">
        <f aca="false">IF($A46="","",IF(OR($H46="NOT IN SCHEMATIC",$O46="—"),"",IF($G46="","NO SCH PN",IF(UPPER(TRIM($G46))=UPPER(TRIM($O46)),"OK","MISMATCH"))))</f>
        <v/>
      </c>
      <c r="Q46" s="9" t="str">
        <f aca="false">IF($A46="","",IF($L46=0,"—",INDEX('1. Master BOM'!$E$1:$E$400,$L46)))</f>
        <v/>
      </c>
      <c r="R46" s="9" t="str">
        <f aca="false">IF($A46="","",IF($L46=0,"—",IF(T(INDEX('1. Master BOM'!$F$1:$F$400,$L46))="","(not set)",INDEX('1. Master BOM'!$F$1:$F$400,$L46))))</f>
        <v/>
      </c>
      <c r="S46" s="9" t="str">
        <f aca="false">IF($A46="","",IF(OR($R46="—",$R46="(not set)",$D46=""),"",IF(ISNUMBER(SEARCH(SUBSTITUTE(SUBSTITUTE(SUBSTITUTE($R46,"-",""),"_","")," ",""),SUBSTITUTE(SUBSTITUTE(SUBSTITUTE($D46,"-",""),"_","")," ",""))),"OK","CHECK")))</f>
        <v/>
      </c>
      <c r="T46" s="9" t="str">
        <f aca="false">IF($A46="","",IF(OR($H46="NOT IN SCHEMATIC",$I46="MISMATCH",$J46="MISMATCH",$P46="MISMATCH",$M46&lt;&gt;"OK"),"REVIEW","OK"))</f>
        <v/>
      </c>
      <c r="U46" s="14"/>
      <c r="V46" s="14"/>
      <c r="W46" s="17"/>
      <c r="X46" s="14"/>
    </row>
    <row r="47" customFormat="false" ht="15" hidden="false" customHeight="false" outlineLevel="0" collapsed="false">
      <c r="A47" s="9" t="str">
        <f aca="false">IF('3. Layout Parts'!$A47="","",TRIM('3. Layout Parts'!$A47))</f>
        <v/>
      </c>
      <c r="B47" s="9" t="str">
        <f aca="false">IF($A47="","",'3. Layout Parts'!$D47)</f>
        <v/>
      </c>
      <c r="C47" s="9" t="str">
        <f aca="false">IF($A47="","",'3. Layout Parts'!$B47)</f>
        <v/>
      </c>
      <c r="D47" s="9" t="str">
        <f aca="false">IF($A47="","",'3. Layout Parts'!$C47)</f>
        <v/>
      </c>
      <c r="E47" s="9" t="str">
        <f aca="false">IF($A47="","",IFERROR(INDEX('2. Schematic Parts'!$B$2:$B$3001,MATCH($A47,'2. Schematic Parts'!$A$2:$A$3001,0)),"NOT FOUND"))</f>
        <v/>
      </c>
      <c r="F47" s="9" t="str">
        <f aca="false">IF($A47="","",IFERROR(INDEX('2. Schematic Parts'!$C$2:$C$3001,MATCH($A47,'2. Schematic Parts'!$A$2:$A$3001,0))&amp;"","NOT FOUND"))</f>
        <v/>
      </c>
      <c r="G47" s="9" t="str">
        <f aca="false">IF($A47="","",IFERROR(INDEX('2. Schematic Parts'!$D$2:$D$3001,MATCH($A47,'2. Schematic Parts'!$A$2:$A$3001,0))&amp;"","NOT FOUND"))</f>
        <v/>
      </c>
      <c r="H47" s="9" t="str">
        <f aca="false">IF($A47="","",IF(COUNTIF('2. Schematic Parts'!$A$2:$A$3001,$A47)=0,"NOT IN SCHEMATIC","OK"))</f>
        <v/>
      </c>
      <c r="I47" s="9" t="str">
        <f aca="false">IF($A47="","",IF($H47="NOT IN SCHEMATIC","",IF(UPPER(TRIM($C47))=UPPER(TRIM($E47)),"OK","MISMATCH")))</f>
        <v/>
      </c>
      <c r="J47" s="9" t="str">
        <f aca="false">IF($A47="","",IF($H47="NOT IN SCHEMATIC","",IF($F47="","NO SCH DECAL",IF($D47="","",IF(UPPER(TRIM($D47))=UPPER(TRIM($F47)),"OK","MISMATCH")))))</f>
        <v/>
      </c>
      <c r="K47" s="16" t="str">
        <f aca="false">IF($A47="","",SUMPRODUCT(--ISNUMBER(SEARCH(","&amp;TRIM($A47)&amp;",",","&amp;SUBSTITUTE('1. Master BOM'!$D$2:$D$400," ","")&amp;","))))</f>
        <v/>
      </c>
      <c r="L47" s="16" t="str">
        <f aca="false">IF($A47="","",IF($K47&lt;&gt;1,0,SUMPRODUCT(ISNUMBER(SEARCH(","&amp;TRIM($A47)&amp;",",","&amp;SUBSTITUTE('1. Master BOM'!$D$2:$D$400," ","")&amp;","))*ROW('1. Master BOM'!$D$2:$D$400))))</f>
        <v/>
      </c>
      <c r="M47" s="9" t="str">
        <f aca="false">IF($A47="","",IF($K47=0,"NOT IN BOM",IF($K47&gt;1,"MULTIPLE BOM LINES","OK")))</f>
        <v/>
      </c>
      <c r="N47" s="9" t="str">
        <f aca="false">IF($A47="","",IF($L47=0,"—",INDEX('1. Master BOM'!$A$1:$A$400,$L47)))</f>
        <v/>
      </c>
      <c r="O47" s="9" t="str">
        <f aca="false">IF($A47="","",IF($L47=0,"—",INDEX('1. Master BOM'!$B$1:$B$400,$L47)))</f>
        <v/>
      </c>
      <c r="P47" s="9" t="str">
        <f aca="false">IF($A47="","",IF(OR($H47="NOT IN SCHEMATIC",$O47="—"),"",IF($G47="","NO SCH PN",IF(UPPER(TRIM($G47))=UPPER(TRIM($O47)),"OK","MISMATCH"))))</f>
        <v/>
      </c>
      <c r="Q47" s="9" t="str">
        <f aca="false">IF($A47="","",IF($L47=0,"—",INDEX('1. Master BOM'!$E$1:$E$400,$L47)))</f>
        <v/>
      </c>
      <c r="R47" s="9" t="str">
        <f aca="false">IF($A47="","",IF($L47=0,"—",IF(T(INDEX('1. Master BOM'!$F$1:$F$400,$L47))="","(not set)",INDEX('1. Master BOM'!$F$1:$F$400,$L47))))</f>
        <v/>
      </c>
      <c r="S47" s="9" t="str">
        <f aca="false">IF($A47="","",IF(OR($R47="—",$R47="(not set)",$D47=""),"",IF(ISNUMBER(SEARCH(SUBSTITUTE(SUBSTITUTE(SUBSTITUTE($R47,"-",""),"_","")," ",""),SUBSTITUTE(SUBSTITUTE(SUBSTITUTE($D47,"-",""),"_","")," ",""))),"OK","CHECK")))</f>
        <v/>
      </c>
      <c r="T47" s="9" t="str">
        <f aca="false">IF($A47="","",IF(OR($H47="NOT IN SCHEMATIC",$I47="MISMATCH",$J47="MISMATCH",$P47="MISMATCH",$M47&lt;&gt;"OK"),"REVIEW","OK"))</f>
        <v/>
      </c>
      <c r="U47" s="14"/>
      <c r="V47" s="14"/>
      <c r="W47" s="17"/>
      <c r="X47" s="14"/>
    </row>
    <row r="48" customFormat="false" ht="15" hidden="false" customHeight="false" outlineLevel="0" collapsed="false">
      <c r="A48" s="9" t="str">
        <f aca="false">IF('3. Layout Parts'!$A48="","",TRIM('3. Layout Parts'!$A48))</f>
        <v/>
      </c>
      <c r="B48" s="9" t="str">
        <f aca="false">IF($A48="","",'3. Layout Parts'!$D48)</f>
        <v/>
      </c>
      <c r="C48" s="9" t="str">
        <f aca="false">IF($A48="","",'3. Layout Parts'!$B48)</f>
        <v/>
      </c>
      <c r="D48" s="9" t="str">
        <f aca="false">IF($A48="","",'3. Layout Parts'!$C48)</f>
        <v/>
      </c>
      <c r="E48" s="9" t="str">
        <f aca="false">IF($A48="","",IFERROR(INDEX('2. Schematic Parts'!$B$2:$B$3001,MATCH($A48,'2. Schematic Parts'!$A$2:$A$3001,0)),"NOT FOUND"))</f>
        <v/>
      </c>
      <c r="F48" s="9" t="str">
        <f aca="false">IF($A48="","",IFERROR(INDEX('2. Schematic Parts'!$C$2:$C$3001,MATCH($A48,'2. Schematic Parts'!$A$2:$A$3001,0))&amp;"","NOT FOUND"))</f>
        <v/>
      </c>
      <c r="G48" s="9" t="str">
        <f aca="false">IF($A48="","",IFERROR(INDEX('2. Schematic Parts'!$D$2:$D$3001,MATCH($A48,'2. Schematic Parts'!$A$2:$A$3001,0))&amp;"","NOT FOUND"))</f>
        <v/>
      </c>
      <c r="H48" s="9" t="str">
        <f aca="false">IF($A48="","",IF(COUNTIF('2. Schematic Parts'!$A$2:$A$3001,$A48)=0,"NOT IN SCHEMATIC","OK"))</f>
        <v/>
      </c>
      <c r="I48" s="9" t="str">
        <f aca="false">IF($A48="","",IF($H48="NOT IN SCHEMATIC","",IF(UPPER(TRIM($C48))=UPPER(TRIM($E48)),"OK","MISMATCH")))</f>
        <v/>
      </c>
      <c r="J48" s="9" t="str">
        <f aca="false">IF($A48="","",IF($H48="NOT IN SCHEMATIC","",IF($F48="","NO SCH DECAL",IF($D48="","",IF(UPPER(TRIM($D48))=UPPER(TRIM($F48)),"OK","MISMATCH")))))</f>
        <v/>
      </c>
      <c r="K48" s="16" t="str">
        <f aca="false">IF($A48="","",SUMPRODUCT(--ISNUMBER(SEARCH(","&amp;TRIM($A48)&amp;",",","&amp;SUBSTITUTE('1. Master BOM'!$D$2:$D$400," ","")&amp;","))))</f>
        <v/>
      </c>
      <c r="L48" s="16" t="str">
        <f aca="false">IF($A48="","",IF($K48&lt;&gt;1,0,SUMPRODUCT(ISNUMBER(SEARCH(","&amp;TRIM($A48)&amp;",",","&amp;SUBSTITUTE('1. Master BOM'!$D$2:$D$400," ","")&amp;","))*ROW('1. Master BOM'!$D$2:$D$400))))</f>
        <v/>
      </c>
      <c r="M48" s="9" t="str">
        <f aca="false">IF($A48="","",IF($K48=0,"NOT IN BOM",IF($K48&gt;1,"MULTIPLE BOM LINES","OK")))</f>
        <v/>
      </c>
      <c r="N48" s="9" t="str">
        <f aca="false">IF($A48="","",IF($L48=0,"—",INDEX('1. Master BOM'!$A$1:$A$400,$L48)))</f>
        <v/>
      </c>
      <c r="O48" s="9" t="str">
        <f aca="false">IF($A48="","",IF($L48=0,"—",INDEX('1. Master BOM'!$B$1:$B$400,$L48)))</f>
        <v/>
      </c>
      <c r="P48" s="9" t="str">
        <f aca="false">IF($A48="","",IF(OR($H48="NOT IN SCHEMATIC",$O48="—"),"",IF($G48="","NO SCH PN",IF(UPPER(TRIM($G48))=UPPER(TRIM($O48)),"OK","MISMATCH"))))</f>
        <v/>
      </c>
      <c r="Q48" s="9" t="str">
        <f aca="false">IF($A48="","",IF($L48=0,"—",INDEX('1. Master BOM'!$E$1:$E$400,$L48)))</f>
        <v/>
      </c>
      <c r="R48" s="9" t="str">
        <f aca="false">IF($A48="","",IF($L48=0,"—",IF(T(INDEX('1. Master BOM'!$F$1:$F$400,$L48))="","(not set)",INDEX('1. Master BOM'!$F$1:$F$400,$L48))))</f>
        <v/>
      </c>
      <c r="S48" s="9" t="str">
        <f aca="false">IF($A48="","",IF(OR($R48="—",$R48="(not set)",$D48=""),"",IF(ISNUMBER(SEARCH(SUBSTITUTE(SUBSTITUTE(SUBSTITUTE($R48,"-",""),"_","")," ",""),SUBSTITUTE(SUBSTITUTE(SUBSTITUTE($D48,"-",""),"_","")," ",""))),"OK","CHECK")))</f>
        <v/>
      </c>
      <c r="T48" s="9" t="str">
        <f aca="false">IF($A48="","",IF(OR($H48="NOT IN SCHEMATIC",$I48="MISMATCH",$J48="MISMATCH",$P48="MISMATCH",$M48&lt;&gt;"OK"),"REVIEW","OK"))</f>
        <v/>
      </c>
      <c r="U48" s="14"/>
      <c r="V48" s="14"/>
      <c r="W48" s="17"/>
      <c r="X48" s="14"/>
    </row>
    <row r="49" customFormat="false" ht="15" hidden="false" customHeight="false" outlineLevel="0" collapsed="false">
      <c r="A49" s="9" t="str">
        <f aca="false">IF('3. Layout Parts'!$A49="","",TRIM('3. Layout Parts'!$A49))</f>
        <v/>
      </c>
      <c r="B49" s="9" t="str">
        <f aca="false">IF($A49="","",'3. Layout Parts'!$D49)</f>
        <v/>
      </c>
      <c r="C49" s="9" t="str">
        <f aca="false">IF($A49="","",'3. Layout Parts'!$B49)</f>
        <v/>
      </c>
      <c r="D49" s="9" t="str">
        <f aca="false">IF($A49="","",'3. Layout Parts'!$C49)</f>
        <v/>
      </c>
      <c r="E49" s="9" t="str">
        <f aca="false">IF($A49="","",IFERROR(INDEX('2. Schematic Parts'!$B$2:$B$3001,MATCH($A49,'2. Schematic Parts'!$A$2:$A$3001,0)),"NOT FOUND"))</f>
        <v/>
      </c>
      <c r="F49" s="9" t="str">
        <f aca="false">IF($A49="","",IFERROR(INDEX('2. Schematic Parts'!$C$2:$C$3001,MATCH($A49,'2. Schematic Parts'!$A$2:$A$3001,0))&amp;"","NOT FOUND"))</f>
        <v/>
      </c>
      <c r="G49" s="9" t="str">
        <f aca="false">IF($A49="","",IFERROR(INDEX('2. Schematic Parts'!$D$2:$D$3001,MATCH($A49,'2. Schematic Parts'!$A$2:$A$3001,0))&amp;"","NOT FOUND"))</f>
        <v/>
      </c>
      <c r="H49" s="9" t="str">
        <f aca="false">IF($A49="","",IF(COUNTIF('2. Schematic Parts'!$A$2:$A$3001,$A49)=0,"NOT IN SCHEMATIC","OK"))</f>
        <v/>
      </c>
      <c r="I49" s="9" t="str">
        <f aca="false">IF($A49="","",IF($H49="NOT IN SCHEMATIC","",IF(UPPER(TRIM($C49))=UPPER(TRIM($E49)),"OK","MISMATCH")))</f>
        <v/>
      </c>
      <c r="J49" s="9" t="str">
        <f aca="false">IF($A49="","",IF($H49="NOT IN SCHEMATIC","",IF($F49="","NO SCH DECAL",IF($D49="","",IF(UPPER(TRIM($D49))=UPPER(TRIM($F49)),"OK","MISMATCH")))))</f>
        <v/>
      </c>
      <c r="K49" s="16" t="str">
        <f aca="false">IF($A49="","",SUMPRODUCT(--ISNUMBER(SEARCH(","&amp;TRIM($A49)&amp;",",","&amp;SUBSTITUTE('1. Master BOM'!$D$2:$D$400," ","")&amp;","))))</f>
        <v/>
      </c>
      <c r="L49" s="16" t="str">
        <f aca="false">IF($A49="","",IF($K49&lt;&gt;1,0,SUMPRODUCT(ISNUMBER(SEARCH(","&amp;TRIM($A49)&amp;",",","&amp;SUBSTITUTE('1. Master BOM'!$D$2:$D$400," ","")&amp;","))*ROW('1. Master BOM'!$D$2:$D$400))))</f>
        <v/>
      </c>
      <c r="M49" s="9" t="str">
        <f aca="false">IF($A49="","",IF($K49=0,"NOT IN BOM",IF($K49&gt;1,"MULTIPLE BOM LINES","OK")))</f>
        <v/>
      </c>
      <c r="N49" s="9" t="str">
        <f aca="false">IF($A49="","",IF($L49=0,"—",INDEX('1. Master BOM'!$A$1:$A$400,$L49)))</f>
        <v/>
      </c>
      <c r="O49" s="9" t="str">
        <f aca="false">IF($A49="","",IF($L49=0,"—",INDEX('1. Master BOM'!$B$1:$B$400,$L49)))</f>
        <v/>
      </c>
      <c r="P49" s="9" t="str">
        <f aca="false">IF($A49="","",IF(OR($H49="NOT IN SCHEMATIC",$O49="—"),"",IF($G49="","NO SCH PN",IF(UPPER(TRIM($G49))=UPPER(TRIM($O49)),"OK","MISMATCH"))))</f>
        <v/>
      </c>
      <c r="Q49" s="9" t="str">
        <f aca="false">IF($A49="","",IF($L49=0,"—",INDEX('1. Master BOM'!$E$1:$E$400,$L49)))</f>
        <v/>
      </c>
      <c r="R49" s="9" t="str">
        <f aca="false">IF($A49="","",IF($L49=0,"—",IF(T(INDEX('1. Master BOM'!$F$1:$F$400,$L49))="","(not set)",INDEX('1. Master BOM'!$F$1:$F$400,$L49))))</f>
        <v/>
      </c>
      <c r="S49" s="9" t="str">
        <f aca="false">IF($A49="","",IF(OR($R49="—",$R49="(not set)",$D49=""),"",IF(ISNUMBER(SEARCH(SUBSTITUTE(SUBSTITUTE(SUBSTITUTE($R49,"-",""),"_","")," ",""),SUBSTITUTE(SUBSTITUTE(SUBSTITUTE($D49,"-",""),"_","")," ",""))),"OK","CHECK")))</f>
        <v/>
      </c>
      <c r="T49" s="9" t="str">
        <f aca="false">IF($A49="","",IF(OR($H49="NOT IN SCHEMATIC",$I49="MISMATCH",$J49="MISMATCH",$P49="MISMATCH",$M49&lt;&gt;"OK"),"REVIEW","OK"))</f>
        <v/>
      </c>
      <c r="U49" s="14"/>
      <c r="V49" s="14"/>
      <c r="W49" s="17"/>
      <c r="X49" s="14"/>
    </row>
    <row r="50" customFormat="false" ht="15" hidden="false" customHeight="false" outlineLevel="0" collapsed="false">
      <c r="A50" s="9" t="str">
        <f aca="false">IF('3. Layout Parts'!$A50="","",TRIM('3. Layout Parts'!$A50))</f>
        <v/>
      </c>
      <c r="B50" s="9" t="str">
        <f aca="false">IF($A50="","",'3. Layout Parts'!$D50)</f>
        <v/>
      </c>
      <c r="C50" s="9" t="str">
        <f aca="false">IF($A50="","",'3. Layout Parts'!$B50)</f>
        <v/>
      </c>
      <c r="D50" s="9" t="str">
        <f aca="false">IF($A50="","",'3. Layout Parts'!$C50)</f>
        <v/>
      </c>
      <c r="E50" s="9" t="str">
        <f aca="false">IF($A50="","",IFERROR(INDEX('2. Schematic Parts'!$B$2:$B$3001,MATCH($A50,'2. Schematic Parts'!$A$2:$A$3001,0)),"NOT FOUND"))</f>
        <v/>
      </c>
      <c r="F50" s="9" t="str">
        <f aca="false">IF($A50="","",IFERROR(INDEX('2. Schematic Parts'!$C$2:$C$3001,MATCH($A50,'2. Schematic Parts'!$A$2:$A$3001,0))&amp;"","NOT FOUND"))</f>
        <v/>
      </c>
      <c r="G50" s="9" t="str">
        <f aca="false">IF($A50="","",IFERROR(INDEX('2. Schematic Parts'!$D$2:$D$3001,MATCH($A50,'2. Schematic Parts'!$A$2:$A$3001,0))&amp;"","NOT FOUND"))</f>
        <v/>
      </c>
      <c r="H50" s="9" t="str">
        <f aca="false">IF($A50="","",IF(COUNTIF('2. Schematic Parts'!$A$2:$A$3001,$A50)=0,"NOT IN SCHEMATIC","OK"))</f>
        <v/>
      </c>
      <c r="I50" s="9" t="str">
        <f aca="false">IF($A50="","",IF($H50="NOT IN SCHEMATIC","",IF(UPPER(TRIM($C50))=UPPER(TRIM($E50)),"OK","MISMATCH")))</f>
        <v/>
      </c>
      <c r="J50" s="9" t="str">
        <f aca="false">IF($A50="","",IF($H50="NOT IN SCHEMATIC","",IF($F50="","NO SCH DECAL",IF($D50="","",IF(UPPER(TRIM($D50))=UPPER(TRIM($F50)),"OK","MISMATCH")))))</f>
        <v/>
      </c>
      <c r="K50" s="16" t="str">
        <f aca="false">IF($A50="","",SUMPRODUCT(--ISNUMBER(SEARCH(","&amp;TRIM($A50)&amp;",",","&amp;SUBSTITUTE('1. Master BOM'!$D$2:$D$400," ","")&amp;","))))</f>
        <v/>
      </c>
      <c r="L50" s="16" t="str">
        <f aca="false">IF($A50="","",IF($K50&lt;&gt;1,0,SUMPRODUCT(ISNUMBER(SEARCH(","&amp;TRIM($A50)&amp;",",","&amp;SUBSTITUTE('1. Master BOM'!$D$2:$D$400," ","")&amp;","))*ROW('1. Master BOM'!$D$2:$D$400))))</f>
        <v/>
      </c>
      <c r="M50" s="9" t="str">
        <f aca="false">IF($A50="","",IF($K50=0,"NOT IN BOM",IF($K50&gt;1,"MULTIPLE BOM LINES","OK")))</f>
        <v/>
      </c>
      <c r="N50" s="9" t="str">
        <f aca="false">IF($A50="","",IF($L50=0,"—",INDEX('1. Master BOM'!$A$1:$A$400,$L50)))</f>
        <v/>
      </c>
      <c r="O50" s="9" t="str">
        <f aca="false">IF($A50="","",IF($L50=0,"—",INDEX('1. Master BOM'!$B$1:$B$400,$L50)))</f>
        <v/>
      </c>
      <c r="P50" s="9" t="str">
        <f aca="false">IF($A50="","",IF(OR($H50="NOT IN SCHEMATIC",$O50="—"),"",IF($G50="","NO SCH PN",IF(UPPER(TRIM($G50))=UPPER(TRIM($O50)),"OK","MISMATCH"))))</f>
        <v/>
      </c>
      <c r="Q50" s="9" t="str">
        <f aca="false">IF($A50="","",IF($L50=0,"—",INDEX('1. Master BOM'!$E$1:$E$400,$L50)))</f>
        <v/>
      </c>
      <c r="R50" s="9" t="str">
        <f aca="false">IF($A50="","",IF($L50=0,"—",IF(T(INDEX('1. Master BOM'!$F$1:$F$400,$L50))="","(not set)",INDEX('1. Master BOM'!$F$1:$F$400,$L50))))</f>
        <v/>
      </c>
      <c r="S50" s="9" t="str">
        <f aca="false">IF($A50="","",IF(OR($R50="—",$R50="(not set)",$D50=""),"",IF(ISNUMBER(SEARCH(SUBSTITUTE(SUBSTITUTE(SUBSTITUTE($R50,"-",""),"_","")," ",""),SUBSTITUTE(SUBSTITUTE(SUBSTITUTE($D50,"-",""),"_","")," ",""))),"OK","CHECK")))</f>
        <v/>
      </c>
      <c r="T50" s="9" t="str">
        <f aca="false">IF($A50="","",IF(OR($H50="NOT IN SCHEMATIC",$I50="MISMATCH",$J50="MISMATCH",$P50="MISMATCH",$M50&lt;&gt;"OK"),"REVIEW","OK"))</f>
        <v/>
      </c>
      <c r="U50" s="14"/>
      <c r="V50" s="14"/>
      <c r="W50" s="17"/>
      <c r="X50" s="14"/>
    </row>
    <row r="51" customFormat="false" ht="15" hidden="false" customHeight="false" outlineLevel="0" collapsed="false">
      <c r="A51" s="9" t="str">
        <f aca="false">IF('3. Layout Parts'!$A51="","",TRIM('3. Layout Parts'!$A51))</f>
        <v/>
      </c>
      <c r="B51" s="9" t="str">
        <f aca="false">IF($A51="","",'3. Layout Parts'!$D51)</f>
        <v/>
      </c>
      <c r="C51" s="9" t="str">
        <f aca="false">IF($A51="","",'3. Layout Parts'!$B51)</f>
        <v/>
      </c>
      <c r="D51" s="9" t="str">
        <f aca="false">IF($A51="","",'3. Layout Parts'!$C51)</f>
        <v/>
      </c>
      <c r="E51" s="9" t="str">
        <f aca="false">IF($A51="","",IFERROR(INDEX('2. Schematic Parts'!$B$2:$B$3001,MATCH($A51,'2. Schematic Parts'!$A$2:$A$3001,0)),"NOT FOUND"))</f>
        <v/>
      </c>
      <c r="F51" s="9" t="str">
        <f aca="false">IF($A51="","",IFERROR(INDEX('2. Schematic Parts'!$C$2:$C$3001,MATCH($A51,'2. Schematic Parts'!$A$2:$A$3001,0))&amp;"","NOT FOUND"))</f>
        <v/>
      </c>
      <c r="G51" s="9" t="str">
        <f aca="false">IF($A51="","",IFERROR(INDEX('2. Schematic Parts'!$D$2:$D$3001,MATCH($A51,'2. Schematic Parts'!$A$2:$A$3001,0))&amp;"","NOT FOUND"))</f>
        <v/>
      </c>
      <c r="H51" s="9" t="str">
        <f aca="false">IF($A51="","",IF(COUNTIF('2. Schematic Parts'!$A$2:$A$3001,$A51)=0,"NOT IN SCHEMATIC","OK"))</f>
        <v/>
      </c>
      <c r="I51" s="9" t="str">
        <f aca="false">IF($A51="","",IF($H51="NOT IN SCHEMATIC","",IF(UPPER(TRIM($C51))=UPPER(TRIM($E51)),"OK","MISMATCH")))</f>
        <v/>
      </c>
      <c r="J51" s="9" t="str">
        <f aca="false">IF($A51="","",IF($H51="NOT IN SCHEMATIC","",IF($F51="","NO SCH DECAL",IF($D51="","",IF(UPPER(TRIM($D51))=UPPER(TRIM($F51)),"OK","MISMATCH")))))</f>
        <v/>
      </c>
      <c r="K51" s="16" t="str">
        <f aca="false">IF($A51="","",SUMPRODUCT(--ISNUMBER(SEARCH(","&amp;TRIM($A51)&amp;",",","&amp;SUBSTITUTE('1. Master BOM'!$D$2:$D$400," ","")&amp;","))))</f>
        <v/>
      </c>
      <c r="L51" s="16" t="str">
        <f aca="false">IF($A51="","",IF($K51&lt;&gt;1,0,SUMPRODUCT(ISNUMBER(SEARCH(","&amp;TRIM($A51)&amp;",",","&amp;SUBSTITUTE('1. Master BOM'!$D$2:$D$400," ","")&amp;","))*ROW('1. Master BOM'!$D$2:$D$400))))</f>
        <v/>
      </c>
      <c r="M51" s="9" t="str">
        <f aca="false">IF($A51="","",IF($K51=0,"NOT IN BOM",IF($K51&gt;1,"MULTIPLE BOM LINES","OK")))</f>
        <v/>
      </c>
      <c r="N51" s="9" t="str">
        <f aca="false">IF($A51="","",IF($L51=0,"—",INDEX('1. Master BOM'!$A$1:$A$400,$L51)))</f>
        <v/>
      </c>
      <c r="O51" s="9" t="str">
        <f aca="false">IF($A51="","",IF($L51=0,"—",INDEX('1. Master BOM'!$B$1:$B$400,$L51)))</f>
        <v/>
      </c>
      <c r="P51" s="9" t="str">
        <f aca="false">IF($A51="","",IF(OR($H51="NOT IN SCHEMATIC",$O51="—"),"",IF($G51="","NO SCH PN",IF(UPPER(TRIM($G51))=UPPER(TRIM($O51)),"OK","MISMATCH"))))</f>
        <v/>
      </c>
      <c r="Q51" s="9" t="str">
        <f aca="false">IF($A51="","",IF($L51=0,"—",INDEX('1. Master BOM'!$E$1:$E$400,$L51)))</f>
        <v/>
      </c>
      <c r="R51" s="9" t="str">
        <f aca="false">IF($A51="","",IF($L51=0,"—",IF(T(INDEX('1. Master BOM'!$F$1:$F$400,$L51))="","(not set)",INDEX('1. Master BOM'!$F$1:$F$400,$L51))))</f>
        <v/>
      </c>
      <c r="S51" s="9" t="str">
        <f aca="false">IF($A51="","",IF(OR($R51="—",$R51="(not set)",$D51=""),"",IF(ISNUMBER(SEARCH(SUBSTITUTE(SUBSTITUTE(SUBSTITUTE($R51,"-",""),"_","")," ",""),SUBSTITUTE(SUBSTITUTE(SUBSTITUTE($D51,"-",""),"_","")," ",""))),"OK","CHECK")))</f>
        <v/>
      </c>
      <c r="T51" s="9" t="str">
        <f aca="false">IF($A51="","",IF(OR($H51="NOT IN SCHEMATIC",$I51="MISMATCH",$J51="MISMATCH",$P51="MISMATCH",$M51&lt;&gt;"OK"),"REVIEW","OK"))</f>
        <v/>
      </c>
      <c r="U51" s="14"/>
      <c r="V51" s="14"/>
      <c r="W51" s="17"/>
      <c r="X51" s="14"/>
    </row>
    <row r="52" customFormat="false" ht="15" hidden="false" customHeight="false" outlineLevel="0" collapsed="false">
      <c r="A52" s="9" t="str">
        <f aca="false">IF('3. Layout Parts'!$A52="","",TRIM('3. Layout Parts'!$A52))</f>
        <v/>
      </c>
      <c r="B52" s="9" t="str">
        <f aca="false">IF($A52="","",'3. Layout Parts'!$D52)</f>
        <v/>
      </c>
      <c r="C52" s="9" t="str">
        <f aca="false">IF($A52="","",'3. Layout Parts'!$B52)</f>
        <v/>
      </c>
      <c r="D52" s="9" t="str">
        <f aca="false">IF($A52="","",'3. Layout Parts'!$C52)</f>
        <v/>
      </c>
      <c r="E52" s="9" t="str">
        <f aca="false">IF($A52="","",IFERROR(INDEX('2. Schematic Parts'!$B$2:$B$3001,MATCH($A52,'2. Schematic Parts'!$A$2:$A$3001,0)),"NOT FOUND"))</f>
        <v/>
      </c>
      <c r="F52" s="9" t="str">
        <f aca="false">IF($A52="","",IFERROR(INDEX('2. Schematic Parts'!$C$2:$C$3001,MATCH($A52,'2. Schematic Parts'!$A$2:$A$3001,0))&amp;"","NOT FOUND"))</f>
        <v/>
      </c>
      <c r="G52" s="9" t="str">
        <f aca="false">IF($A52="","",IFERROR(INDEX('2. Schematic Parts'!$D$2:$D$3001,MATCH($A52,'2. Schematic Parts'!$A$2:$A$3001,0))&amp;"","NOT FOUND"))</f>
        <v/>
      </c>
      <c r="H52" s="9" t="str">
        <f aca="false">IF($A52="","",IF(COUNTIF('2. Schematic Parts'!$A$2:$A$3001,$A52)=0,"NOT IN SCHEMATIC","OK"))</f>
        <v/>
      </c>
      <c r="I52" s="9" t="str">
        <f aca="false">IF($A52="","",IF($H52="NOT IN SCHEMATIC","",IF(UPPER(TRIM($C52))=UPPER(TRIM($E52)),"OK","MISMATCH")))</f>
        <v/>
      </c>
      <c r="J52" s="9" t="str">
        <f aca="false">IF($A52="","",IF($H52="NOT IN SCHEMATIC","",IF($F52="","NO SCH DECAL",IF($D52="","",IF(UPPER(TRIM($D52))=UPPER(TRIM($F52)),"OK","MISMATCH")))))</f>
        <v/>
      </c>
      <c r="K52" s="16" t="str">
        <f aca="false">IF($A52="","",SUMPRODUCT(--ISNUMBER(SEARCH(","&amp;TRIM($A52)&amp;",",","&amp;SUBSTITUTE('1. Master BOM'!$D$2:$D$400," ","")&amp;","))))</f>
        <v/>
      </c>
      <c r="L52" s="16" t="str">
        <f aca="false">IF($A52="","",IF($K52&lt;&gt;1,0,SUMPRODUCT(ISNUMBER(SEARCH(","&amp;TRIM($A52)&amp;",",","&amp;SUBSTITUTE('1. Master BOM'!$D$2:$D$400," ","")&amp;","))*ROW('1. Master BOM'!$D$2:$D$400))))</f>
        <v/>
      </c>
      <c r="M52" s="9" t="str">
        <f aca="false">IF($A52="","",IF($K52=0,"NOT IN BOM",IF($K52&gt;1,"MULTIPLE BOM LINES","OK")))</f>
        <v/>
      </c>
      <c r="N52" s="9" t="str">
        <f aca="false">IF($A52="","",IF($L52=0,"—",INDEX('1. Master BOM'!$A$1:$A$400,$L52)))</f>
        <v/>
      </c>
      <c r="O52" s="9" t="str">
        <f aca="false">IF($A52="","",IF($L52=0,"—",INDEX('1. Master BOM'!$B$1:$B$400,$L52)))</f>
        <v/>
      </c>
      <c r="P52" s="9" t="str">
        <f aca="false">IF($A52="","",IF(OR($H52="NOT IN SCHEMATIC",$O52="—"),"",IF($G52="","NO SCH PN",IF(UPPER(TRIM($G52))=UPPER(TRIM($O52)),"OK","MISMATCH"))))</f>
        <v/>
      </c>
      <c r="Q52" s="9" t="str">
        <f aca="false">IF($A52="","",IF($L52=0,"—",INDEX('1. Master BOM'!$E$1:$E$400,$L52)))</f>
        <v/>
      </c>
      <c r="R52" s="9" t="str">
        <f aca="false">IF($A52="","",IF($L52=0,"—",IF(T(INDEX('1. Master BOM'!$F$1:$F$400,$L52))="","(not set)",INDEX('1. Master BOM'!$F$1:$F$400,$L52))))</f>
        <v/>
      </c>
      <c r="S52" s="9" t="str">
        <f aca="false">IF($A52="","",IF(OR($R52="—",$R52="(not set)",$D52=""),"",IF(ISNUMBER(SEARCH(SUBSTITUTE(SUBSTITUTE(SUBSTITUTE($R52,"-",""),"_","")," ",""),SUBSTITUTE(SUBSTITUTE(SUBSTITUTE($D52,"-",""),"_","")," ",""))),"OK","CHECK")))</f>
        <v/>
      </c>
      <c r="T52" s="9" t="str">
        <f aca="false">IF($A52="","",IF(OR($H52="NOT IN SCHEMATIC",$I52="MISMATCH",$J52="MISMATCH",$P52="MISMATCH",$M52&lt;&gt;"OK"),"REVIEW","OK"))</f>
        <v/>
      </c>
      <c r="U52" s="14"/>
      <c r="V52" s="14"/>
      <c r="W52" s="17"/>
      <c r="X52" s="14"/>
    </row>
    <row r="53" customFormat="false" ht="15" hidden="false" customHeight="false" outlineLevel="0" collapsed="false">
      <c r="A53" s="9" t="str">
        <f aca="false">IF('3. Layout Parts'!$A53="","",TRIM('3. Layout Parts'!$A53))</f>
        <v/>
      </c>
      <c r="B53" s="9" t="str">
        <f aca="false">IF($A53="","",'3. Layout Parts'!$D53)</f>
        <v/>
      </c>
      <c r="C53" s="9" t="str">
        <f aca="false">IF($A53="","",'3. Layout Parts'!$B53)</f>
        <v/>
      </c>
      <c r="D53" s="9" t="str">
        <f aca="false">IF($A53="","",'3. Layout Parts'!$C53)</f>
        <v/>
      </c>
      <c r="E53" s="9" t="str">
        <f aca="false">IF($A53="","",IFERROR(INDEX('2. Schematic Parts'!$B$2:$B$3001,MATCH($A53,'2. Schematic Parts'!$A$2:$A$3001,0)),"NOT FOUND"))</f>
        <v/>
      </c>
      <c r="F53" s="9" t="str">
        <f aca="false">IF($A53="","",IFERROR(INDEX('2. Schematic Parts'!$C$2:$C$3001,MATCH($A53,'2. Schematic Parts'!$A$2:$A$3001,0))&amp;"","NOT FOUND"))</f>
        <v/>
      </c>
      <c r="G53" s="9" t="str">
        <f aca="false">IF($A53="","",IFERROR(INDEX('2. Schematic Parts'!$D$2:$D$3001,MATCH($A53,'2. Schematic Parts'!$A$2:$A$3001,0))&amp;"","NOT FOUND"))</f>
        <v/>
      </c>
      <c r="H53" s="9" t="str">
        <f aca="false">IF($A53="","",IF(COUNTIF('2. Schematic Parts'!$A$2:$A$3001,$A53)=0,"NOT IN SCHEMATIC","OK"))</f>
        <v/>
      </c>
      <c r="I53" s="9" t="str">
        <f aca="false">IF($A53="","",IF($H53="NOT IN SCHEMATIC","",IF(UPPER(TRIM($C53))=UPPER(TRIM($E53)),"OK","MISMATCH")))</f>
        <v/>
      </c>
      <c r="J53" s="9" t="str">
        <f aca="false">IF($A53="","",IF($H53="NOT IN SCHEMATIC","",IF($F53="","NO SCH DECAL",IF($D53="","",IF(UPPER(TRIM($D53))=UPPER(TRIM($F53)),"OK","MISMATCH")))))</f>
        <v/>
      </c>
      <c r="K53" s="16" t="str">
        <f aca="false">IF($A53="","",SUMPRODUCT(--ISNUMBER(SEARCH(","&amp;TRIM($A53)&amp;",",","&amp;SUBSTITUTE('1. Master BOM'!$D$2:$D$400," ","")&amp;","))))</f>
        <v/>
      </c>
      <c r="L53" s="16" t="str">
        <f aca="false">IF($A53="","",IF($K53&lt;&gt;1,0,SUMPRODUCT(ISNUMBER(SEARCH(","&amp;TRIM($A53)&amp;",",","&amp;SUBSTITUTE('1. Master BOM'!$D$2:$D$400," ","")&amp;","))*ROW('1. Master BOM'!$D$2:$D$400))))</f>
        <v/>
      </c>
      <c r="M53" s="9" t="str">
        <f aca="false">IF($A53="","",IF($K53=0,"NOT IN BOM",IF($K53&gt;1,"MULTIPLE BOM LINES","OK")))</f>
        <v/>
      </c>
      <c r="N53" s="9" t="str">
        <f aca="false">IF($A53="","",IF($L53=0,"—",INDEX('1. Master BOM'!$A$1:$A$400,$L53)))</f>
        <v/>
      </c>
      <c r="O53" s="9" t="str">
        <f aca="false">IF($A53="","",IF($L53=0,"—",INDEX('1. Master BOM'!$B$1:$B$400,$L53)))</f>
        <v/>
      </c>
      <c r="P53" s="9" t="str">
        <f aca="false">IF($A53="","",IF(OR($H53="NOT IN SCHEMATIC",$O53="—"),"",IF($G53="","NO SCH PN",IF(UPPER(TRIM($G53))=UPPER(TRIM($O53)),"OK","MISMATCH"))))</f>
        <v/>
      </c>
      <c r="Q53" s="9" t="str">
        <f aca="false">IF($A53="","",IF($L53=0,"—",INDEX('1. Master BOM'!$E$1:$E$400,$L53)))</f>
        <v/>
      </c>
      <c r="R53" s="9" t="str">
        <f aca="false">IF($A53="","",IF($L53=0,"—",IF(T(INDEX('1. Master BOM'!$F$1:$F$400,$L53))="","(not set)",INDEX('1. Master BOM'!$F$1:$F$400,$L53))))</f>
        <v/>
      </c>
      <c r="S53" s="9" t="str">
        <f aca="false">IF($A53="","",IF(OR($R53="—",$R53="(not set)",$D53=""),"",IF(ISNUMBER(SEARCH(SUBSTITUTE(SUBSTITUTE(SUBSTITUTE($R53,"-",""),"_","")," ",""),SUBSTITUTE(SUBSTITUTE(SUBSTITUTE($D53,"-",""),"_","")," ",""))),"OK","CHECK")))</f>
        <v/>
      </c>
      <c r="T53" s="9" t="str">
        <f aca="false">IF($A53="","",IF(OR($H53="NOT IN SCHEMATIC",$I53="MISMATCH",$J53="MISMATCH",$P53="MISMATCH",$M53&lt;&gt;"OK"),"REVIEW","OK"))</f>
        <v/>
      </c>
      <c r="U53" s="14"/>
      <c r="V53" s="14"/>
      <c r="W53" s="17"/>
      <c r="X53" s="14"/>
    </row>
    <row r="54" customFormat="false" ht="15" hidden="false" customHeight="false" outlineLevel="0" collapsed="false">
      <c r="A54" s="9" t="str">
        <f aca="false">IF('3. Layout Parts'!$A54="","",TRIM('3. Layout Parts'!$A54))</f>
        <v/>
      </c>
      <c r="B54" s="9" t="str">
        <f aca="false">IF($A54="","",'3. Layout Parts'!$D54)</f>
        <v/>
      </c>
      <c r="C54" s="9" t="str">
        <f aca="false">IF($A54="","",'3. Layout Parts'!$B54)</f>
        <v/>
      </c>
      <c r="D54" s="9" t="str">
        <f aca="false">IF($A54="","",'3. Layout Parts'!$C54)</f>
        <v/>
      </c>
      <c r="E54" s="9" t="str">
        <f aca="false">IF($A54="","",IFERROR(INDEX('2. Schematic Parts'!$B$2:$B$3001,MATCH($A54,'2. Schematic Parts'!$A$2:$A$3001,0)),"NOT FOUND"))</f>
        <v/>
      </c>
      <c r="F54" s="9" t="str">
        <f aca="false">IF($A54="","",IFERROR(INDEX('2. Schematic Parts'!$C$2:$C$3001,MATCH($A54,'2. Schematic Parts'!$A$2:$A$3001,0))&amp;"","NOT FOUND"))</f>
        <v/>
      </c>
      <c r="G54" s="9" t="str">
        <f aca="false">IF($A54="","",IFERROR(INDEX('2. Schematic Parts'!$D$2:$D$3001,MATCH($A54,'2. Schematic Parts'!$A$2:$A$3001,0))&amp;"","NOT FOUND"))</f>
        <v/>
      </c>
      <c r="H54" s="9" t="str">
        <f aca="false">IF($A54="","",IF(COUNTIF('2. Schematic Parts'!$A$2:$A$3001,$A54)=0,"NOT IN SCHEMATIC","OK"))</f>
        <v/>
      </c>
      <c r="I54" s="9" t="str">
        <f aca="false">IF($A54="","",IF($H54="NOT IN SCHEMATIC","",IF(UPPER(TRIM($C54))=UPPER(TRIM($E54)),"OK","MISMATCH")))</f>
        <v/>
      </c>
      <c r="J54" s="9" t="str">
        <f aca="false">IF($A54="","",IF($H54="NOT IN SCHEMATIC","",IF($F54="","NO SCH DECAL",IF($D54="","",IF(UPPER(TRIM($D54))=UPPER(TRIM($F54)),"OK","MISMATCH")))))</f>
        <v/>
      </c>
      <c r="K54" s="16" t="str">
        <f aca="false">IF($A54="","",SUMPRODUCT(--ISNUMBER(SEARCH(","&amp;TRIM($A54)&amp;",",","&amp;SUBSTITUTE('1. Master BOM'!$D$2:$D$400," ","")&amp;","))))</f>
        <v/>
      </c>
      <c r="L54" s="16" t="str">
        <f aca="false">IF($A54="","",IF($K54&lt;&gt;1,0,SUMPRODUCT(ISNUMBER(SEARCH(","&amp;TRIM($A54)&amp;",",","&amp;SUBSTITUTE('1. Master BOM'!$D$2:$D$400," ","")&amp;","))*ROW('1. Master BOM'!$D$2:$D$400))))</f>
        <v/>
      </c>
      <c r="M54" s="9" t="str">
        <f aca="false">IF($A54="","",IF($K54=0,"NOT IN BOM",IF($K54&gt;1,"MULTIPLE BOM LINES","OK")))</f>
        <v/>
      </c>
      <c r="N54" s="9" t="str">
        <f aca="false">IF($A54="","",IF($L54=0,"—",INDEX('1. Master BOM'!$A$1:$A$400,$L54)))</f>
        <v/>
      </c>
      <c r="O54" s="9" t="str">
        <f aca="false">IF($A54="","",IF($L54=0,"—",INDEX('1. Master BOM'!$B$1:$B$400,$L54)))</f>
        <v/>
      </c>
      <c r="P54" s="9" t="str">
        <f aca="false">IF($A54="","",IF(OR($H54="NOT IN SCHEMATIC",$O54="—"),"",IF($G54="","NO SCH PN",IF(UPPER(TRIM($G54))=UPPER(TRIM($O54)),"OK","MISMATCH"))))</f>
        <v/>
      </c>
      <c r="Q54" s="9" t="str">
        <f aca="false">IF($A54="","",IF($L54=0,"—",INDEX('1. Master BOM'!$E$1:$E$400,$L54)))</f>
        <v/>
      </c>
      <c r="R54" s="9" t="str">
        <f aca="false">IF($A54="","",IF($L54=0,"—",IF(T(INDEX('1. Master BOM'!$F$1:$F$400,$L54))="","(not set)",INDEX('1. Master BOM'!$F$1:$F$400,$L54))))</f>
        <v/>
      </c>
      <c r="S54" s="9" t="str">
        <f aca="false">IF($A54="","",IF(OR($R54="—",$R54="(not set)",$D54=""),"",IF(ISNUMBER(SEARCH(SUBSTITUTE(SUBSTITUTE(SUBSTITUTE($R54,"-",""),"_","")," ",""),SUBSTITUTE(SUBSTITUTE(SUBSTITUTE($D54,"-",""),"_","")," ",""))),"OK","CHECK")))</f>
        <v/>
      </c>
      <c r="T54" s="9" t="str">
        <f aca="false">IF($A54="","",IF(OR($H54="NOT IN SCHEMATIC",$I54="MISMATCH",$J54="MISMATCH",$P54="MISMATCH",$M54&lt;&gt;"OK"),"REVIEW","OK"))</f>
        <v/>
      </c>
      <c r="U54" s="14"/>
      <c r="V54" s="14"/>
      <c r="W54" s="17"/>
      <c r="X54" s="14"/>
    </row>
    <row r="55" customFormat="false" ht="15" hidden="false" customHeight="false" outlineLevel="0" collapsed="false">
      <c r="A55" s="9" t="str">
        <f aca="false">IF('3. Layout Parts'!$A55="","",TRIM('3. Layout Parts'!$A55))</f>
        <v/>
      </c>
      <c r="B55" s="9" t="str">
        <f aca="false">IF($A55="","",'3. Layout Parts'!$D55)</f>
        <v/>
      </c>
      <c r="C55" s="9" t="str">
        <f aca="false">IF($A55="","",'3. Layout Parts'!$B55)</f>
        <v/>
      </c>
      <c r="D55" s="9" t="str">
        <f aca="false">IF($A55="","",'3. Layout Parts'!$C55)</f>
        <v/>
      </c>
      <c r="E55" s="9" t="str">
        <f aca="false">IF($A55="","",IFERROR(INDEX('2. Schematic Parts'!$B$2:$B$3001,MATCH($A55,'2. Schematic Parts'!$A$2:$A$3001,0)),"NOT FOUND"))</f>
        <v/>
      </c>
      <c r="F55" s="9" t="str">
        <f aca="false">IF($A55="","",IFERROR(INDEX('2. Schematic Parts'!$C$2:$C$3001,MATCH($A55,'2. Schematic Parts'!$A$2:$A$3001,0))&amp;"","NOT FOUND"))</f>
        <v/>
      </c>
      <c r="G55" s="9" t="str">
        <f aca="false">IF($A55="","",IFERROR(INDEX('2. Schematic Parts'!$D$2:$D$3001,MATCH($A55,'2. Schematic Parts'!$A$2:$A$3001,0))&amp;"","NOT FOUND"))</f>
        <v/>
      </c>
      <c r="H55" s="9" t="str">
        <f aca="false">IF($A55="","",IF(COUNTIF('2. Schematic Parts'!$A$2:$A$3001,$A55)=0,"NOT IN SCHEMATIC","OK"))</f>
        <v/>
      </c>
      <c r="I55" s="9" t="str">
        <f aca="false">IF($A55="","",IF($H55="NOT IN SCHEMATIC","",IF(UPPER(TRIM($C55))=UPPER(TRIM($E55)),"OK","MISMATCH")))</f>
        <v/>
      </c>
      <c r="J55" s="9" t="str">
        <f aca="false">IF($A55="","",IF($H55="NOT IN SCHEMATIC","",IF($F55="","NO SCH DECAL",IF($D55="","",IF(UPPER(TRIM($D55))=UPPER(TRIM($F55)),"OK","MISMATCH")))))</f>
        <v/>
      </c>
      <c r="K55" s="16" t="str">
        <f aca="false">IF($A55="","",SUMPRODUCT(--ISNUMBER(SEARCH(","&amp;TRIM($A55)&amp;",",","&amp;SUBSTITUTE('1. Master BOM'!$D$2:$D$400," ","")&amp;","))))</f>
        <v/>
      </c>
      <c r="L55" s="16" t="str">
        <f aca="false">IF($A55="","",IF($K55&lt;&gt;1,0,SUMPRODUCT(ISNUMBER(SEARCH(","&amp;TRIM($A55)&amp;",",","&amp;SUBSTITUTE('1. Master BOM'!$D$2:$D$400," ","")&amp;","))*ROW('1. Master BOM'!$D$2:$D$400))))</f>
        <v/>
      </c>
      <c r="M55" s="9" t="str">
        <f aca="false">IF($A55="","",IF($K55=0,"NOT IN BOM",IF($K55&gt;1,"MULTIPLE BOM LINES","OK")))</f>
        <v/>
      </c>
      <c r="N55" s="9" t="str">
        <f aca="false">IF($A55="","",IF($L55=0,"—",INDEX('1. Master BOM'!$A$1:$A$400,$L55)))</f>
        <v/>
      </c>
      <c r="O55" s="9" t="str">
        <f aca="false">IF($A55="","",IF($L55=0,"—",INDEX('1. Master BOM'!$B$1:$B$400,$L55)))</f>
        <v/>
      </c>
      <c r="P55" s="9" t="str">
        <f aca="false">IF($A55="","",IF(OR($H55="NOT IN SCHEMATIC",$O55="—"),"",IF($G55="","NO SCH PN",IF(UPPER(TRIM($G55))=UPPER(TRIM($O55)),"OK","MISMATCH"))))</f>
        <v/>
      </c>
      <c r="Q55" s="9" t="str">
        <f aca="false">IF($A55="","",IF($L55=0,"—",INDEX('1. Master BOM'!$E$1:$E$400,$L55)))</f>
        <v/>
      </c>
      <c r="R55" s="9" t="str">
        <f aca="false">IF($A55="","",IF($L55=0,"—",IF(T(INDEX('1. Master BOM'!$F$1:$F$400,$L55))="","(not set)",INDEX('1. Master BOM'!$F$1:$F$400,$L55))))</f>
        <v/>
      </c>
      <c r="S55" s="9" t="str">
        <f aca="false">IF($A55="","",IF(OR($R55="—",$R55="(not set)",$D55=""),"",IF(ISNUMBER(SEARCH(SUBSTITUTE(SUBSTITUTE(SUBSTITUTE($R55,"-",""),"_","")," ",""),SUBSTITUTE(SUBSTITUTE(SUBSTITUTE($D55,"-",""),"_","")," ",""))),"OK","CHECK")))</f>
        <v/>
      </c>
      <c r="T55" s="9" t="str">
        <f aca="false">IF($A55="","",IF(OR($H55="NOT IN SCHEMATIC",$I55="MISMATCH",$J55="MISMATCH",$P55="MISMATCH",$M55&lt;&gt;"OK"),"REVIEW","OK"))</f>
        <v/>
      </c>
      <c r="U55" s="14"/>
      <c r="V55" s="14"/>
      <c r="W55" s="17"/>
      <c r="X55" s="14"/>
    </row>
    <row r="56" customFormat="false" ht="15" hidden="false" customHeight="false" outlineLevel="0" collapsed="false">
      <c r="A56" s="9" t="str">
        <f aca="false">IF('3. Layout Parts'!$A56="","",TRIM('3. Layout Parts'!$A56))</f>
        <v/>
      </c>
      <c r="B56" s="9" t="str">
        <f aca="false">IF($A56="","",'3. Layout Parts'!$D56)</f>
        <v/>
      </c>
      <c r="C56" s="9" t="str">
        <f aca="false">IF($A56="","",'3. Layout Parts'!$B56)</f>
        <v/>
      </c>
      <c r="D56" s="9" t="str">
        <f aca="false">IF($A56="","",'3. Layout Parts'!$C56)</f>
        <v/>
      </c>
      <c r="E56" s="9" t="str">
        <f aca="false">IF($A56="","",IFERROR(INDEX('2. Schematic Parts'!$B$2:$B$3001,MATCH($A56,'2. Schematic Parts'!$A$2:$A$3001,0)),"NOT FOUND"))</f>
        <v/>
      </c>
      <c r="F56" s="9" t="str">
        <f aca="false">IF($A56="","",IFERROR(INDEX('2. Schematic Parts'!$C$2:$C$3001,MATCH($A56,'2. Schematic Parts'!$A$2:$A$3001,0))&amp;"","NOT FOUND"))</f>
        <v/>
      </c>
      <c r="G56" s="9" t="str">
        <f aca="false">IF($A56="","",IFERROR(INDEX('2. Schematic Parts'!$D$2:$D$3001,MATCH($A56,'2. Schematic Parts'!$A$2:$A$3001,0))&amp;"","NOT FOUND"))</f>
        <v/>
      </c>
      <c r="H56" s="9" t="str">
        <f aca="false">IF($A56="","",IF(COUNTIF('2. Schematic Parts'!$A$2:$A$3001,$A56)=0,"NOT IN SCHEMATIC","OK"))</f>
        <v/>
      </c>
      <c r="I56" s="9" t="str">
        <f aca="false">IF($A56="","",IF($H56="NOT IN SCHEMATIC","",IF(UPPER(TRIM($C56))=UPPER(TRIM($E56)),"OK","MISMATCH")))</f>
        <v/>
      </c>
      <c r="J56" s="9" t="str">
        <f aca="false">IF($A56="","",IF($H56="NOT IN SCHEMATIC","",IF($F56="","NO SCH DECAL",IF($D56="","",IF(UPPER(TRIM($D56))=UPPER(TRIM($F56)),"OK","MISMATCH")))))</f>
        <v/>
      </c>
      <c r="K56" s="16" t="str">
        <f aca="false">IF($A56="","",SUMPRODUCT(--ISNUMBER(SEARCH(","&amp;TRIM($A56)&amp;",",","&amp;SUBSTITUTE('1. Master BOM'!$D$2:$D$400," ","")&amp;","))))</f>
        <v/>
      </c>
      <c r="L56" s="16" t="str">
        <f aca="false">IF($A56="","",IF($K56&lt;&gt;1,0,SUMPRODUCT(ISNUMBER(SEARCH(","&amp;TRIM($A56)&amp;",",","&amp;SUBSTITUTE('1. Master BOM'!$D$2:$D$400," ","")&amp;","))*ROW('1. Master BOM'!$D$2:$D$400))))</f>
        <v/>
      </c>
      <c r="M56" s="9" t="str">
        <f aca="false">IF($A56="","",IF($K56=0,"NOT IN BOM",IF($K56&gt;1,"MULTIPLE BOM LINES","OK")))</f>
        <v/>
      </c>
      <c r="N56" s="9" t="str">
        <f aca="false">IF($A56="","",IF($L56=0,"—",INDEX('1. Master BOM'!$A$1:$A$400,$L56)))</f>
        <v/>
      </c>
      <c r="O56" s="9" t="str">
        <f aca="false">IF($A56="","",IF($L56=0,"—",INDEX('1. Master BOM'!$B$1:$B$400,$L56)))</f>
        <v/>
      </c>
      <c r="P56" s="9" t="str">
        <f aca="false">IF($A56="","",IF(OR($H56="NOT IN SCHEMATIC",$O56="—"),"",IF($G56="","NO SCH PN",IF(UPPER(TRIM($G56))=UPPER(TRIM($O56)),"OK","MISMATCH"))))</f>
        <v/>
      </c>
      <c r="Q56" s="9" t="str">
        <f aca="false">IF($A56="","",IF($L56=0,"—",INDEX('1. Master BOM'!$E$1:$E$400,$L56)))</f>
        <v/>
      </c>
      <c r="R56" s="9" t="str">
        <f aca="false">IF($A56="","",IF($L56=0,"—",IF(T(INDEX('1. Master BOM'!$F$1:$F$400,$L56))="","(not set)",INDEX('1. Master BOM'!$F$1:$F$400,$L56))))</f>
        <v/>
      </c>
      <c r="S56" s="9" t="str">
        <f aca="false">IF($A56="","",IF(OR($R56="—",$R56="(not set)",$D56=""),"",IF(ISNUMBER(SEARCH(SUBSTITUTE(SUBSTITUTE(SUBSTITUTE($R56,"-",""),"_","")," ",""),SUBSTITUTE(SUBSTITUTE(SUBSTITUTE($D56,"-",""),"_","")," ",""))),"OK","CHECK")))</f>
        <v/>
      </c>
      <c r="T56" s="9" t="str">
        <f aca="false">IF($A56="","",IF(OR($H56="NOT IN SCHEMATIC",$I56="MISMATCH",$J56="MISMATCH",$P56="MISMATCH",$M56&lt;&gt;"OK"),"REVIEW","OK"))</f>
        <v/>
      </c>
      <c r="U56" s="14"/>
      <c r="V56" s="14"/>
      <c r="W56" s="17"/>
      <c r="X56" s="14"/>
    </row>
    <row r="57" customFormat="false" ht="15" hidden="false" customHeight="false" outlineLevel="0" collapsed="false">
      <c r="A57" s="9" t="str">
        <f aca="false">IF('3. Layout Parts'!$A57="","",TRIM('3. Layout Parts'!$A57))</f>
        <v/>
      </c>
      <c r="B57" s="9" t="str">
        <f aca="false">IF($A57="","",'3. Layout Parts'!$D57)</f>
        <v/>
      </c>
      <c r="C57" s="9" t="str">
        <f aca="false">IF($A57="","",'3. Layout Parts'!$B57)</f>
        <v/>
      </c>
      <c r="D57" s="9" t="str">
        <f aca="false">IF($A57="","",'3. Layout Parts'!$C57)</f>
        <v/>
      </c>
      <c r="E57" s="9" t="str">
        <f aca="false">IF($A57="","",IFERROR(INDEX('2. Schematic Parts'!$B$2:$B$3001,MATCH($A57,'2. Schematic Parts'!$A$2:$A$3001,0)),"NOT FOUND"))</f>
        <v/>
      </c>
      <c r="F57" s="9" t="str">
        <f aca="false">IF($A57="","",IFERROR(INDEX('2. Schematic Parts'!$C$2:$C$3001,MATCH($A57,'2. Schematic Parts'!$A$2:$A$3001,0))&amp;"","NOT FOUND"))</f>
        <v/>
      </c>
      <c r="G57" s="9" t="str">
        <f aca="false">IF($A57="","",IFERROR(INDEX('2. Schematic Parts'!$D$2:$D$3001,MATCH($A57,'2. Schematic Parts'!$A$2:$A$3001,0))&amp;"","NOT FOUND"))</f>
        <v/>
      </c>
      <c r="H57" s="9" t="str">
        <f aca="false">IF($A57="","",IF(COUNTIF('2. Schematic Parts'!$A$2:$A$3001,$A57)=0,"NOT IN SCHEMATIC","OK"))</f>
        <v/>
      </c>
      <c r="I57" s="9" t="str">
        <f aca="false">IF($A57="","",IF($H57="NOT IN SCHEMATIC","",IF(UPPER(TRIM($C57))=UPPER(TRIM($E57)),"OK","MISMATCH")))</f>
        <v/>
      </c>
      <c r="J57" s="9" t="str">
        <f aca="false">IF($A57="","",IF($H57="NOT IN SCHEMATIC","",IF($F57="","NO SCH DECAL",IF($D57="","",IF(UPPER(TRIM($D57))=UPPER(TRIM($F57)),"OK","MISMATCH")))))</f>
        <v/>
      </c>
      <c r="K57" s="16" t="str">
        <f aca="false">IF($A57="","",SUMPRODUCT(--ISNUMBER(SEARCH(","&amp;TRIM($A57)&amp;",",","&amp;SUBSTITUTE('1. Master BOM'!$D$2:$D$400," ","")&amp;","))))</f>
        <v/>
      </c>
      <c r="L57" s="16" t="str">
        <f aca="false">IF($A57="","",IF($K57&lt;&gt;1,0,SUMPRODUCT(ISNUMBER(SEARCH(","&amp;TRIM($A57)&amp;",",","&amp;SUBSTITUTE('1. Master BOM'!$D$2:$D$400," ","")&amp;","))*ROW('1. Master BOM'!$D$2:$D$400))))</f>
        <v/>
      </c>
      <c r="M57" s="9" t="str">
        <f aca="false">IF($A57="","",IF($K57=0,"NOT IN BOM",IF($K57&gt;1,"MULTIPLE BOM LINES","OK")))</f>
        <v/>
      </c>
      <c r="N57" s="9" t="str">
        <f aca="false">IF($A57="","",IF($L57=0,"—",INDEX('1. Master BOM'!$A$1:$A$400,$L57)))</f>
        <v/>
      </c>
      <c r="O57" s="9" t="str">
        <f aca="false">IF($A57="","",IF($L57=0,"—",INDEX('1. Master BOM'!$B$1:$B$400,$L57)))</f>
        <v/>
      </c>
      <c r="P57" s="9" t="str">
        <f aca="false">IF($A57="","",IF(OR($H57="NOT IN SCHEMATIC",$O57="—"),"",IF($G57="","NO SCH PN",IF(UPPER(TRIM($G57))=UPPER(TRIM($O57)),"OK","MISMATCH"))))</f>
        <v/>
      </c>
      <c r="Q57" s="9" t="str">
        <f aca="false">IF($A57="","",IF($L57=0,"—",INDEX('1. Master BOM'!$E$1:$E$400,$L57)))</f>
        <v/>
      </c>
      <c r="R57" s="9" t="str">
        <f aca="false">IF($A57="","",IF($L57=0,"—",IF(T(INDEX('1. Master BOM'!$F$1:$F$400,$L57))="","(not set)",INDEX('1. Master BOM'!$F$1:$F$400,$L57))))</f>
        <v/>
      </c>
      <c r="S57" s="9" t="str">
        <f aca="false">IF($A57="","",IF(OR($R57="—",$R57="(not set)",$D57=""),"",IF(ISNUMBER(SEARCH(SUBSTITUTE(SUBSTITUTE(SUBSTITUTE($R57,"-",""),"_","")," ",""),SUBSTITUTE(SUBSTITUTE(SUBSTITUTE($D57,"-",""),"_","")," ",""))),"OK","CHECK")))</f>
        <v/>
      </c>
      <c r="T57" s="9" t="str">
        <f aca="false">IF($A57="","",IF(OR($H57="NOT IN SCHEMATIC",$I57="MISMATCH",$J57="MISMATCH",$P57="MISMATCH",$M57&lt;&gt;"OK"),"REVIEW","OK"))</f>
        <v/>
      </c>
      <c r="U57" s="14"/>
      <c r="V57" s="14"/>
      <c r="W57" s="17"/>
      <c r="X57" s="14"/>
    </row>
    <row r="58" customFormat="false" ht="15" hidden="false" customHeight="false" outlineLevel="0" collapsed="false">
      <c r="A58" s="9" t="str">
        <f aca="false">IF('3. Layout Parts'!$A58="","",TRIM('3. Layout Parts'!$A58))</f>
        <v/>
      </c>
      <c r="B58" s="9" t="str">
        <f aca="false">IF($A58="","",'3. Layout Parts'!$D58)</f>
        <v/>
      </c>
      <c r="C58" s="9" t="str">
        <f aca="false">IF($A58="","",'3. Layout Parts'!$B58)</f>
        <v/>
      </c>
      <c r="D58" s="9" t="str">
        <f aca="false">IF($A58="","",'3. Layout Parts'!$C58)</f>
        <v/>
      </c>
      <c r="E58" s="9" t="str">
        <f aca="false">IF($A58="","",IFERROR(INDEX('2. Schematic Parts'!$B$2:$B$3001,MATCH($A58,'2. Schematic Parts'!$A$2:$A$3001,0)),"NOT FOUND"))</f>
        <v/>
      </c>
      <c r="F58" s="9" t="str">
        <f aca="false">IF($A58="","",IFERROR(INDEX('2. Schematic Parts'!$C$2:$C$3001,MATCH($A58,'2. Schematic Parts'!$A$2:$A$3001,0))&amp;"","NOT FOUND"))</f>
        <v/>
      </c>
      <c r="G58" s="9" t="str">
        <f aca="false">IF($A58="","",IFERROR(INDEX('2. Schematic Parts'!$D$2:$D$3001,MATCH($A58,'2. Schematic Parts'!$A$2:$A$3001,0))&amp;"","NOT FOUND"))</f>
        <v/>
      </c>
      <c r="H58" s="9" t="str">
        <f aca="false">IF($A58="","",IF(COUNTIF('2. Schematic Parts'!$A$2:$A$3001,$A58)=0,"NOT IN SCHEMATIC","OK"))</f>
        <v/>
      </c>
      <c r="I58" s="9" t="str">
        <f aca="false">IF($A58="","",IF($H58="NOT IN SCHEMATIC","",IF(UPPER(TRIM($C58))=UPPER(TRIM($E58)),"OK","MISMATCH")))</f>
        <v/>
      </c>
      <c r="J58" s="9" t="str">
        <f aca="false">IF($A58="","",IF($H58="NOT IN SCHEMATIC","",IF($F58="","NO SCH DECAL",IF($D58="","",IF(UPPER(TRIM($D58))=UPPER(TRIM($F58)),"OK","MISMATCH")))))</f>
        <v/>
      </c>
      <c r="K58" s="16" t="str">
        <f aca="false">IF($A58="","",SUMPRODUCT(--ISNUMBER(SEARCH(","&amp;TRIM($A58)&amp;",",","&amp;SUBSTITUTE('1. Master BOM'!$D$2:$D$400," ","")&amp;","))))</f>
        <v/>
      </c>
      <c r="L58" s="16" t="str">
        <f aca="false">IF($A58="","",IF($K58&lt;&gt;1,0,SUMPRODUCT(ISNUMBER(SEARCH(","&amp;TRIM($A58)&amp;",",","&amp;SUBSTITUTE('1. Master BOM'!$D$2:$D$400," ","")&amp;","))*ROW('1. Master BOM'!$D$2:$D$400))))</f>
        <v/>
      </c>
      <c r="M58" s="9" t="str">
        <f aca="false">IF($A58="","",IF($K58=0,"NOT IN BOM",IF($K58&gt;1,"MULTIPLE BOM LINES","OK")))</f>
        <v/>
      </c>
      <c r="N58" s="9" t="str">
        <f aca="false">IF($A58="","",IF($L58=0,"—",INDEX('1. Master BOM'!$A$1:$A$400,$L58)))</f>
        <v/>
      </c>
      <c r="O58" s="9" t="str">
        <f aca="false">IF($A58="","",IF($L58=0,"—",INDEX('1. Master BOM'!$B$1:$B$400,$L58)))</f>
        <v/>
      </c>
      <c r="P58" s="9" t="str">
        <f aca="false">IF($A58="","",IF(OR($H58="NOT IN SCHEMATIC",$O58="—"),"",IF($G58="","NO SCH PN",IF(UPPER(TRIM($G58))=UPPER(TRIM($O58)),"OK","MISMATCH"))))</f>
        <v/>
      </c>
      <c r="Q58" s="9" t="str">
        <f aca="false">IF($A58="","",IF($L58=0,"—",INDEX('1. Master BOM'!$E$1:$E$400,$L58)))</f>
        <v/>
      </c>
      <c r="R58" s="9" t="str">
        <f aca="false">IF($A58="","",IF($L58=0,"—",IF(T(INDEX('1. Master BOM'!$F$1:$F$400,$L58))="","(not set)",INDEX('1. Master BOM'!$F$1:$F$400,$L58))))</f>
        <v/>
      </c>
      <c r="S58" s="9" t="str">
        <f aca="false">IF($A58="","",IF(OR($R58="—",$R58="(not set)",$D58=""),"",IF(ISNUMBER(SEARCH(SUBSTITUTE(SUBSTITUTE(SUBSTITUTE($R58,"-",""),"_","")," ",""),SUBSTITUTE(SUBSTITUTE(SUBSTITUTE($D58,"-",""),"_","")," ",""))),"OK","CHECK")))</f>
        <v/>
      </c>
      <c r="T58" s="9" t="str">
        <f aca="false">IF($A58="","",IF(OR($H58="NOT IN SCHEMATIC",$I58="MISMATCH",$J58="MISMATCH",$P58="MISMATCH",$M58&lt;&gt;"OK"),"REVIEW","OK"))</f>
        <v/>
      </c>
      <c r="U58" s="14"/>
      <c r="V58" s="14"/>
      <c r="W58" s="17"/>
      <c r="X58" s="14"/>
    </row>
    <row r="59" customFormat="false" ht="15" hidden="false" customHeight="false" outlineLevel="0" collapsed="false">
      <c r="A59" s="9" t="str">
        <f aca="false">IF('3. Layout Parts'!$A59="","",TRIM('3. Layout Parts'!$A59))</f>
        <v/>
      </c>
      <c r="B59" s="9" t="str">
        <f aca="false">IF($A59="","",'3. Layout Parts'!$D59)</f>
        <v/>
      </c>
      <c r="C59" s="9" t="str">
        <f aca="false">IF($A59="","",'3. Layout Parts'!$B59)</f>
        <v/>
      </c>
      <c r="D59" s="9" t="str">
        <f aca="false">IF($A59="","",'3. Layout Parts'!$C59)</f>
        <v/>
      </c>
      <c r="E59" s="9" t="str">
        <f aca="false">IF($A59="","",IFERROR(INDEX('2. Schematic Parts'!$B$2:$B$3001,MATCH($A59,'2. Schematic Parts'!$A$2:$A$3001,0)),"NOT FOUND"))</f>
        <v/>
      </c>
      <c r="F59" s="9" t="str">
        <f aca="false">IF($A59="","",IFERROR(INDEX('2. Schematic Parts'!$C$2:$C$3001,MATCH($A59,'2. Schematic Parts'!$A$2:$A$3001,0))&amp;"","NOT FOUND"))</f>
        <v/>
      </c>
      <c r="G59" s="9" t="str">
        <f aca="false">IF($A59="","",IFERROR(INDEX('2. Schematic Parts'!$D$2:$D$3001,MATCH($A59,'2. Schematic Parts'!$A$2:$A$3001,0))&amp;"","NOT FOUND"))</f>
        <v/>
      </c>
      <c r="H59" s="9" t="str">
        <f aca="false">IF($A59="","",IF(COUNTIF('2. Schematic Parts'!$A$2:$A$3001,$A59)=0,"NOT IN SCHEMATIC","OK"))</f>
        <v/>
      </c>
      <c r="I59" s="9" t="str">
        <f aca="false">IF($A59="","",IF($H59="NOT IN SCHEMATIC","",IF(UPPER(TRIM($C59))=UPPER(TRIM($E59)),"OK","MISMATCH")))</f>
        <v/>
      </c>
      <c r="J59" s="9" t="str">
        <f aca="false">IF($A59="","",IF($H59="NOT IN SCHEMATIC","",IF($F59="","NO SCH DECAL",IF($D59="","",IF(UPPER(TRIM($D59))=UPPER(TRIM($F59)),"OK","MISMATCH")))))</f>
        <v/>
      </c>
      <c r="K59" s="16" t="str">
        <f aca="false">IF($A59="","",SUMPRODUCT(--ISNUMBER(SEARCH(","&amp;TRIM($A59)&amp;",",","&amp;SUBSTITUTE('1. Master BOM'!$D$2:$D$400," ","")&amp;","))))</f>
        <v/>
      </c>
      <c r="L59" s="16" t="str">
        <f aca="false">IF($A59="","",IF($K59&lt;&gt;1,0,SUMPRODUCT(ISNUMBER(SEARCH(","&amp;TRIM($A59)&amp;",",","&amp;SUBSTITUTE('1. Master BOM'!$D$2:$D$400," ","")&amp;","))*ROW('1. Master BOM'!$D$2:$D$400))))</f>
        <v/>
      </c>
      <c r="M59" s="9" t="str">
        <f aca="false">IF($A59="","",IF($K59=0,"NOT IN BOM",IF($K59&gt;1,"MULTIPLE BOM LINES","OK")))</f>
        <v/>
      </c>
      <c r="N59" s="9" t="str">
        <f aca="false">IF($A59="","",IF($L59=0,"—",INDEX('1. Master BOM'!$A$1:$A$400,$L59)))</f>
        <v/>
      </c>
      <c r="O59" s="9" t="str">
        <f aca="false">IF($A59="","",IF($L59=0,"—",INDEX('1. Master BOM'!$B$1:$B$400,$L59)))</f>
        <v/>
      </c>
      <c r="P59" s="9" t="str">
        <f aca="false">IF($A59="","",IF(OR($H59="NOT IN SCHEMATIC",$O59="—"),"",IF($G59="","NO SCH PN",IF(UPPER(TRIM($G59))=UPPER(TRIM($O59)),"OK","MISMATCH"))))</f>
        <v/>
      </c>
      <c r="Q59" s="9" t="str">
        <f aca="false">IF($A59="","",IF($L59=0,"—",INDEX('1. Master BOM'!$E$1:$E$400,$L59)))</f>
        <v/>
      </c>
      <c r="R59" s="9" t="str">
        <f aca="false">IF($A59="","",IF($L59=0,"—",IF(T(INDEX('1. Master BOM'!$F$1:$F$400,$L59))="","(not set)",INDEX('1. Master BOM'!$F$1:$F$400,$L59))))</f>
        <v/>
      </c>
      <c r="S59" s="9" t="str">
        <f aca="false">IF($A59="","",IF(OR($R59="—",$R59="(not set)",$D59=""),"",IF(ISNUMBER(SEARCH(SUBSTITUTE(SUBSTITUTE(SUBSTITUTE($R59,"-",""),"_","")," ",""),SUBSTITUTE(SUBSTITUTE(SUBSTITUTE($D59,"-",""),"_","")," ",""))),"OK","CHECK")))</f>
        <v/>
      </c>
      <c r="T59" s="9" t="str">
        <f aca="false">IF($A59="","",IF(OR($H59="NOT IN SCHEMATIC",$I59="MISMATCH",$J59="MISMATCH",$P59="MISMATCH",$M59&lt;&gt;"OK"),"REVIEW","OK"))</f>
        <v/>
      </c>
      <c r="U59" s="14"/>
      <c r="V59" s="14"/>
      <c r="W59" s="17"/>
      <c r="X59" s="14"/>
    </row>
    <row r="60" customFormat="false" ht="15" hidden="false" customHeight="false" outlineLevel="0" collapsed="false">
      <c r="A60" s="9" t="str">
        <f aca="false">IF('3. Layout Parts'!$A60="","",TRIM('3. Layout Parts'!$A60))</f>
        <v/>
      </c>
      <c r="B60" s="9" t="str">
        <f aca="false">IF($A60="","",'3. Layout Parts'!$D60)</f>
        <v/>
      </c>
      <c r="C60" s="9" t="str">
        <f aca="false">IF($A60="","",'3. Layout Parts'!$B60)</f>
        <v/>
      </c>
      <c r="D60" s="9" t="str">
        <f aca="false">IF($A60="","",'3. Layout Parts'!$C60)</f>
        <v/>
      </c>
      <c r="E60" s="9" t="str">
        <f aca="false">IF($A60="","",IFERROR(INDEX('2. Schematic Parts'!$B$2:$B$3001,MATCH($A60,'2. Schematic Parts'!$A$2:$A$3001,0)),"NOT FOUND"))</f>
        <v/>
      </c>
      <c r="F60" s="9" t="str">
        <f aca="false">IF($A60="","",IFERROR(INDEX('2. Schematic Parts'!$C$2:$C$3001,MATCH($A60,'2. Schematic Parts'!$A$2:$A$3001,0))&amp;"","NOT FOUND"))</f>
        <v/>
      </c>
      <c r="G60" s="9" t="str">
        <f aca="false">IF($A60="","",IFERROR(INDEX('2. Schematic Parts'!$D$2:$D$3001,MATCH($A60,'2. Schematic Parts'!$A$2:$A$3001,0))&amp;"","NOT FOUND"))</f>
        <v/>
      </c>
      <c r="H60" s="9" t="str">
        <f aca="false">IF($A60="","",IF(COUNTIF('2. Schematic Parts'!$A$2:$A$3001,$A60)=0,"NOT IN SCHEMATIC","OK"))</f>
        <v/>
      </c>
      <c r="I60" s="9" t="str">
        <f aca="false">IF($A60="","",IF($H60="NOT IN SCHEMATIC","",IF(UPPER(TRIM($C60))=UPPER(TRIM($E60)),"OK","MISMATCH")))</f>
        <v/>
      </c>
      <c r="J60" s="9" t="str">
        <f aca="false">IF($A60="","",IF($H60="NOT IN SCHEMATIC","",IF($F60="","NO SCH DECAL",IF($D60="","",IF(UPPER(TRIM($D60))=UPPER(TRIM($F60)),"OK","MISMATCH")))))</f>
        <v/>
      </c>
      <c r="K60" s="16" t="str">
        <f aca="false">IF($A60="","",SUMPRODUCT(--ISNUMBER(SEARCH(","&amp;TRIM($A60)&amp;",",","&amp;SUBSTITUTE('1. Master BOM'!$D$2:$D$400," ","")&amp;","))))</f>
        <v/>
      </c>
      <c r="L60" s="16" t="str">
        <f aca="false">IF($A60="","",IF($K60&lt;&gt;1,0,SUMPRODUCT(ISNUMBER(SEARCH(","&amp;TRIM($A60)&amp;",",","&amp;SUBSTITUTE('1. Master BOM'!$D$2:$D$400," ","")&amp;","))*ROW('1. Master BOM'!$D$2:$D$400))))</f>
        <v/>
      </c>
      <c r="M60" s="9" t="str">
        <f aca="false">IF($A60="","",IF($K60=0,"NOT IN BOM",IF($K60&gt;1,"MULTIPLE BOM LINES","OK")))</f>
        <v/>
      </c>
      <c r="N60" s="9" t="str">
        <f aca="false">IF($A60="","",IF($L60=0,"—",INDEX('1. Master BOM'!$A$1:$A$400,$L60)))</f>
        <v/>
      </c>
      <c r="O60" s="9" t="str">
        <f aca="false">IF($A60="","",IF($L60=0,"—",INDEX('1. Master BOM'!$B$1:$B$400,$L60)))</f>
        <v/>
      </c>
      <c r="P60" s="9" t="str">
        <f aca="false">IF($A60="","",IF(OR($H60="NOT IN SCHEMATIC",$O60="—"),"",IF($G60="","NO SCH PN",IF(UPPER(TRIM($G60))=UPPER(TRIM($O60)),"OK","MISMATCH"))))</f>
        <v/>
      </c>
      <c r="Q60" s="9" t="str">
        <f aca="false">IF($A60="","",IF($L60=0,"—",INDEX('1. Master BOM'!$E$1:$E$400,$L60)))</f>
        <v/>
      </c>
      <c r="R60" s="9" t="str">
        <f aca="false">IF($A60="","",IF($L60=0,"—",IF(T(INDEX('1. Master BOM'!$F$1:$F$400,$L60))="","(not set)",INDEX('1. Master BOM'!$F$1:$F$400,$L60))))</f>
        <v/>
      </c>
      <c r="S60" s="9" t="str">
        <f aca="false">IF($A60="","",IF(OR($R60="—",$R60="(not set)",$D60=""),"",IF(ISNUMBER(SEARCH(SUBSTITUTE(SUBSTITUTE(SUBSTITUTE($R60,"-",""),"_","")," ",""),SUBSTITUTE(SUBSTITUTE(SUBSTITUTE($D60,"-",""),"_","")," ",""))),"OK","CHECK")))</f>
        <v/>
      </c>
      <c r="T60" s="9" t="str">
        <f aca="false">IF($A60="","",IF(OR($H60="NOT IN SCHEMATIC",$I60="MISMATCH",$J60="MISMATCH",$P60="MISMATCH",$M60&lt;&gt;"OK"),"REVIEW","OK"))</f>
        <v/>
      </c>
      <c r="U60" s="14"/>
      <c r="V60" s="14"/>
      <c r="W60" s="17"/>
      <c r="X60" s="14"/>
    </row>
    <row r="61" customFormat="false" ht="15" hidden="false" customHeight="false" outlineLevel="0" collapsed="false">
      <c r="A61" s="9" t="str">
        <f aca="false">IF('3. Layout Parts'!$A61="","",TRIM('3. Layout Parts'!$A61))</f>
        <v/>
      </c>
      <c r="B61" s="9" t="str">
        <f aca="false">IF($A61="","",'3. Layout Parts'!$D61)</f>
        <v/>
      </c>
      <c r="C61" s="9" t="str">
        <f aca="false">IF($A61="","",'3. Layout Parts'!$B61)</f>
        <v/>
      </c>
      <c r="D61" s="9" t="str">
        <f aca="false">IF($A61="","",'3. Layout Parts'!$C61)</f>
        <v/>
      </c>
      <c r="E61" s="9" t="str">
        <f aca="false">IF($A61="","",IFERROR(INDEX('2. Schematic Parts'!$B$2:$B$3001,MATCH($A61,'2. Schematic Parts'!$A$2:$A$3001,0)),"NOT FOUND"))</f>
        <v/>
      </c>
      <c r="F61" s="9" t="str">
        <f aca="false">IF($A61="","",IFERROR(INDEX('2. Schematic Parts'!$C$2:$C$3001,MATCH($A61,'2. Schematic Parts'!$A$2:$A$3001,0))&amp;"","NOT FOUND"))</f>
        <v/>
      </c>
      <c r="G61" s="9" t="str">
        <f aca="false">IF($A61="","",IFERROR(INDEX('2. Schematic Parts'!$D$2:$D$3001,MATCH($A61,'2. Schematic Parts'!$A$2:$A$3001,0))&amp;"","NOT FOUND"))</f>
        <v/>
      </c>
      <c r="H61" s="9" t="str">
        <f aca="false">IF($A61="","",IF(COUNTIF('2. Schematic Parts'!$A$2:$A$3001,$A61)=0,"NOT IN SCHEMATIC","OK"))</f>
        <v/>
      </c>
      <c r="I61" s="9" t="str">
        <f aca="false">IF($A61="","",IF($H61="NOT IN SCHEMATIC","",IF(UPPER(TRIM($C61))=UPPER(TRIM($E61)),"OK","MISMATCH")))</f>
        <v/>
      </c>
      <c r="J61" s="9" t="str">
        <f aca="false">IF($A61="","",IF($H61="NOT IN SCHEMATIC","",IF($F61="","NO SCH DECAL",IF($D61="","",IF(UPPER(TRIM($D61))=UPPER(TRIM($F61)),"OK","MISMATCH")))))</f>
        <v/>
      </c>
      <c r="K61" s="16" t="str">
        <f aca="false">IF($A61="","",SUMPRODUCT(--ISNUMBER(SEARCH(","&amp;TRIM($A61)&amp;",",","&amp;SUBSTITUTE('1. Master BOM'!$D$2:$D$400," ","")&amp;","))))</f>
        <v/>
      </c>
      <c r="L61" s="16" t="str">
        <f aca="false">IF($A61="","",IF($K61&lt;&gt;1,0,SUMPRODUCT(ISNUMBER(SEARCH(","&amp;TRIM($A61)&amp;",",","&amp;SUBSTITUTE('1. Master BOM'!$D$2:$D$400," ","")&amp;","))*ROW('1. Master BOM'!$D$2:$D$400))))</f>
        <v/>
      </c>
      <c r="M61" s="9" t="str">
        <f aca="false">IF($A61="","",IF($K61=0,"NOT IN BOM",IF($K61&gt;1,"MULTIPLE BOM LINES","OK")))</f>
        <v/>
      </c>
      <c r="N61" s="9" t="str">
        <f aca="false">IF($A61="","",IF($L61=0,"—",INDEX('1. Master BOM'!$A$1:$A$400,$L61)))</f>
        <v/>
      </c>
      <c r="O61" s="9" t="str">
        <f aca="false">IF($A61="","",IF($L61=0,"—",INDEX('1. Master BOM'!$B$1:$B$400,$L61)))</f>
        <v/>
      </c>
      <c r="P61" s="9" t="str">
        <f aca="false">IF($A61="","",IF(OR($H61="NOT IN SCHEMATIC",$O61="—"),"",IF($G61="","NO SCH PN",IF(UPPER(TRIM($G61))=UPPER(TRIM($O61)),"OK","MISMATCH"))))</f>
        <v/>
      </c>
      <c r="Q61" s="9" t="str">
        <f aca="false">IF($A61="","",IF($L61=0,"—",INDEX('1. Master BOM'!$E$1:$E$400,$L61)))</f>
        <v/>
      </c>
      <c r="R61" s="9" t="str">
        <f aca="false">IF($A61="","",IF($L61=0,"—",IF(T(INDEX('1. Master BOM'!$F$1:$F$400,$L61))="","(not set)",INDEX('1. Master BOM'!$F$1:$F$400,$L61))))</f>
        <v/>
      </c>
      <c r="S61" s="9" t="str">
        <f aca="false">IF($A61="","",IF(OR($R61="—",$R61="(not set)",$D61=""),"",IF(ISNUMBER(SEARCH(SUBSTITUTE(SUBSTITUTE(SUBSTITUTE($R61,"-",""),"_","")," ",""),SUBSTITUTE(SUBSTITUTE(SUBSTITUTE($D61,"-",""),"_","")," ",""))),"OK","CHECK")))</f>
        <v/>
      </c>
      <c r="T61" s="9" t="str">
        <f aca="false">IF($A61="","",IF(OR($H61="NOT IN SCHEMATIC",$I61="MISMATCH",$J61="MISMATCH",$P61="MISMATCH",$M61&lt;&gt;"OK"),"REVIEW","OK"))</f>
        <v/>
      </c>
      <c r="U61" s="14"/>
      <c r="V61" s="14"/>
      <c r="W61" s="17"/>
      <c r="X61" s="14"/>
    </row>
    <row r="62" customFormat="false" ht="15" hidden="false" customHeight="false" outlineLevel="0" collapsed="false">
      <c r="A62" s="9" t="str">
        <f aca="false">IF('3. Layout Parts'!$A62="","",TRIM('3. Layout Parts'!$A62))</f>
        <v/>
      </c>
      <c r="B62" s="9" t="str">
        <f aca="false">IF($A62="","",'3. Layout Parts'!$D62)</f>
        <v/>
      </c>
      <c r="C62" s="9" t="str">
        <f aca="false">IF($A62="","",'3. Layout Parts'!$B62)</f>
        <v/>
      </c>
      <c r="D62" s="9" t="str">
        <f aca="false">IF($A62="","",'3. Layout Parts'!$C62)</f>
        <v/>
      </c>
      <c r="E62" s="9" t="str">
        <f aca="false">IF($A62="","",IFERROR(INDEX('2. Schematic Parts'!$B$2:$B$3001,MATCH($A62,'2. Schematic Parts'!$A$2:$A$3001,0)),"NOT FOUND"))</f>
        <v/>
      </c>
      <c r="F62" s="9" t="str">
        <f aca="false">IF($A62="","",IFERROR(INDEX('2. Schematic Parts'!$C$2:$C$3001,MATCH($A62,'2. Schematic Parts'!$A$2:$A$3001,0))&amp;"","NOT FOUND"))</f>
        <v/>
      </c>
      <c r="G62" s="9" t="str">
        <f aca="false">IF($A62="","",IFERROR(INDEX('2. Schematic Parts'!$D$2:$D$3001,MATCH($A62,'2. Schematic Parts'!$A$2:$A$3001,0))&amp;"","NOT FOUND"))</f>
        <v/>
      </c>
      <c r="H62" s="9" t="str">
        <f aca="false">IF($A62="","",IF(COUNTIF('2. Schematic Parts'!$A$2:$A$3001,$A62)=0,"NOT IN SCHEMATIC","OK"))</f>
        <v/>
      </c>
      <c r="I62" s="9" t="str">
        <f aca="false">IF($A62="","",IF($H62="NOT IN SCHEMATIC","",IF(UPPER(TRIM($C62))=UPPER(TRIM($E62)),"OK","MISMATCH")))</f>
        <v/>
      </c>
      <c r="J62" s="9" t="str">
        <f aca="false">IF($A62="","",IF($H62="NOT IN SCHEMATIC","",IF($F62="","NO SCH DECAL",IF($D62="","",IF(UPPER(TRIM($D62))=UPPER(TRIM($F62)),"OK","MISMATCH")))))</f>
        <v/>
      </c>
      <c r="K62" s="16" t="str">
        <f aca="false">IF($A62="","",SUMPRODUCT(--ISNUMBER(SEARCH(","&amp;TRIM($A62)&amp;",",","&amp;SUBSTITUTE('1. Master BOM'!$D$2:$D$400," ","")&amp;","))))</f>
        <v/>
      </c>
      <c r="L62" s="16" t="str">
        <f aca="false">IF($A62="","",IF($K62&lt;&gt;1,0,SUMPRODUCT(ISNUMBER(SEARCH(","&amp;TRIM($A62)&amp;",",","&amp;SUBSTITUTE('1. Master BOM'!$D$2:$D$400," ","")&amp;","))*ROW('1. Master BOM'!$D$2:$D$400))))</f>
        <v/>
      </c>
      <c r="M62" s="9" t="str">
        <f aca="false">IF($A62="","",IF($K62=0,"NOT IN BOM",IF($K62&gt;1,"MULTIPLE BOM LINES","OK")))</f>
        <v/>
      </c>
      <c r="N62" s="9" t="str">
        <f aca="false">IF($A62="","",IF($L62=0,"—",INDEX('1. Master BOM'!$A$1:$A$400,$L62)))</f>
        <v/>
      </c>
      <c r="O62" s="9" t="str">
        <f aca="false">IF($A62="","",IF($L62=0,"—",INDEX('1. Master BOM'!$B$1:$B$400,$L62)))</f>
        <v/>
      </c>
      <c r="P62" s="9" t="str">
        <f aca="false">IF($A62="","",IF(OR($H62="NOT IN SCHEMATIC",$O62="—"),"",IF($G62="","NO SCH PN",IF(UPPER(TRIM($G62))=UPPER(TRIM($O62)),"OK","MISMATCH"))))</f>
        <v/>
      </c>
      <c r="Q62" s="9" t="str">
        <f aca="false">IF($A62="","",IF($L62=0,"—",INDEX('1. Master BOM'!$E$1:$E$400,$L62)))</f>
        <v/>
      </c>
      <c r="R62" s="9" t="str">
        <f aca="false">IF($A62="","",IF($L62=0,"—",IF(T(INDEX('1. Master BOM'!$F$1:$F$400,$L62))="","(not set)",INDEX('1. Master BOM'!$F$1:$F$400,$L62))))</f>
        <v/>
      </c>
      <c r="S62" s="9" t="str">
        <f aca="false">IF($A62="","",IF(OR($R62="—",$R62="(not set)",$D62=""),"",IF(ISNUMBER(SEARCH(SUBSTITUTE(SUBSTITUTE(SUBSTITUTE($R62,"-",""),"_","")," ",""),SUBSTITUTE(SUBSTITUTE(SUBSTITUTE($D62,"-",""),"_","")," ",""))),"OK","CHECK")))</f>
        <v/>
      </c>
      <c r="T62" s="9" t="str">
        <f aca="false">IF($A62="","",IF(OR($H62="NOT IN SCHEMATIC",$I62="MISMATCH",$J62="MISMATCH",$P62="MISMATCH",$M62&lt;&gt;"OK"),"REVIEW","OK"))</f>
        <v/>
      </c>
      <c r="U62" s="14"/>
      <c r="V62" s="14"/>
      <c r="W62" s="17"/>
      <c r="X62" s="14"/>
    </row>
    <row r="63" customFormat="false" ht="15" hidden="false" customHeight="false" outlineLevel="0" collapsed="false">
      <c r="A63" s="9" t="str">
        <f aca="false">IF('3. Layout Parts'!$A63="","",TRIM('3. Layout Parts'!$A63))</f>
        <v/>
      </c>
      <c r="B63" s="9" t="str">
        <f aca="false">IF($A63="","",'3. Layout Parts'!$D63)</f>
        <v/>
      </c>
      <c r="C63" s="9" t="str">
        <f aca="false">IF($A63="","",'3. Layout Parts'!$B63)</f>
        <v/>
      </c>
      <c r="D63" s="9" t="str">
        <f aca="false">IF($A63="","",'3. Layout Parts'!$C63)</f>
        <v/>
      </c>
      <c r="E63" s="9" t="str">
        <f aca="false">IF($A63="","",IFERROR(INDEX('2. Schematic Parts'!$B$2:$B$3001,MATCH($A63,'2. Schematic Parts'!$A$2:$A$3001,0)),"NOT FOUND"))</f>
        <v/>
      </c>
      <c r="F63" s="9" t="str">
        <f aca="false">IF($A63="","",IFERROR(INDEX('2. Schematic Parts'!$C$2:$C$3001,MATCH($A63,'2. Schematic Parts'!$A$2:$A$3001,0))&amp;"","NOT FOUND"))</f>
        <v/>
      </c>
      <c r="G63" s="9" t="str">
        <f aca="false">IF($A63="","",IFERROR(INDEX('2. Schematic Parts'!$D$2:$D$3001,MATCH($A63,'2. Schematic Parts'!$A$2:$A$3001,0))&amp;"","NOT FOUND"))</f>
        <v/>
      </c>
      <c r="H63" s="9" t="str">
        <f aca="false">IF($A63="","",IF(COUNTIF('2. Schematic Parts'!$A$2:$A$3001,$A63)=0,"NOT IN SCHEMATIC","OK"))</f>
        <v/>
      </c>
      <c r="I63" s="9" t="str">
        <f aca="false">IF($A63="","",IF($H63="NOT IN SCHEMATIC","",IF(UPPER(TRIM($C63))=UPPER(TRIM($E63)),"OK","MISMATCH")))</f>
        <v/>
      </c>
      <c r="J63" s="9" t="str">
        <f aca="false">IF($A63="","",IF($H63="NOT IN SCHEMATIC","",IF($F63="","NO SCH DECAL",IF($D63="","",IF(UPPER(TRIM($D63))=UPPER(TRIM($F63)),"OK","MISMATCH")))))</f>
        <v/>
      </c>
      <c r="K63" s="16" t="str">
        <f aca="false">IF($A63="","",SUMPRODUCT(--ISNUMBER(SEARCH(","&amp;TRIM($A63)&amp;",",","&amp;SUBSTITUTE('1. Master BOM'!$D$2:$D$400," ","")&amp;","))))</f>
        <v/>
      </c>
      <c r="L63" s="16" t="str">
        <f aca="false">IF($A63="","",IF($K63&lt;&gt;1,0,SUMPRODUCT(ISNUMBER(SEARCH(","&amp;TRIM($A63)&amp;",",","&amp;SUBSTITUTE('1. Master BOM'!$D$2:$D$400," ","")&amp;","))*ROW('1. Master BOM'!$D$2:$D$400))))</f>
        <v/>
      </c>
      <c r="M63" s="9" t="str">
        <f aca="false">IF($A63="","",IF($K63=0,"NOT IN BOM",IF($K63&gt;1,"MULTIPLE BOM LINES","OK")))</f>
        <v/>
      </c>
      <c r="N63" s="9" t="str">
        <f aca="false">IF($A63="","",IF($L63=0,"—",INDEX('1. Master BOM'!$A$1:$A$400,$L63)))</f>
        <v/>
      </c>
      <c r="O63" s="9" t="str">
        <f aca="false">IF($A63="","",IF($L63=0,"—",INDEX('1. Master BOM'!$B$1:$B$400,$L63)))</f>
        <v/>
      </c>
      <c r="P63" s="9" t="str">
        <f aca="false">IF($A63="","",IF(OR($H63="NOT IN SCHEMATIC",$O63="—"),"",IF($G63="","NO SCH PN",IF(UPPER(TRIM($G63))=UPPER(TRIM($O63)),"OK","MISMATCH"))))</f>
        <v/>
      </c>
      <c r="Q63" s="9" t="str">
        <f aca="false">IF($A63="","",IF($L63=0,"—",INDEX('1. Master BOM'!$E$1:$E$400,$L63)))</f>
        <v/>
      </c>
      <c r="R63" s="9" t="str">
        <f aca="false">IF($A63="","",IF($L63=0,"—",IF(T(INDEX('1. Master BOM'!$F$1:$F$400,$L63))="","(not set)",INDEX('1. Master BOM'!$F$1:$F$400,$L63))))</f>
        <v/>
      </c>
      <c r="S63" s="9" t="str">
        <f aca="false">IF($A63="","",IF(OR($R63="—",$R63="(not set)",$D63=""),"",IF(ISNUMBER(SEARCH(SUBSTITUTE(SUBSTITUTE(SUBSTITUTE($R63,"-",""),"_","")," ",""),SUBSTITUTE(SUBSTITUTE(SUBSTITUTE($D63,"-",""),"_","")," ",""))),"OK","CHECK")))</f>
        <v/>
      </c>
      <c r="T63" s="9" t="str">
        <f aca="false">IF($A63="","",IF(OR($H63="NOT IN SCHEMATIC",$I63="MISMATCH",$J63="MISMATCH",$P63="MISMATCH",$M63&lt;&gt;"OK"),"REVIEW","OK"))</f>
        <v/>
      </c>
      <c r="U63" s="14"/>
      <c r="V63" s="14"/>
      <c r="W63" s="17"/>
      <c r="X63" s="14"/>
    </row>
    <row r="64" customFormat="false" ht="15" hidden="false" customHeight="false" outlineLevel="0" collapsed="false">
      <c r="A64" s="9" t="str">
        <f aca="false">IF('3. Layout Parts'!$A64="","",TRIM('3. Layout Parts'!$A64))</f>
        <v/>
      </c>
      <c r="B64" s="9" t="str">
        <f aca="false">IF($A64="","",'3. Layout Parts'!$D64)</f>
        <v/>
      </c>
      <c r="C64" s="9" t="str">
        <f aca="false">IF($A64="","",'3. Layout Parts'!$B64)</f>
        <v/>
      </c>
      <c r="D64" s="9" t="str">
        <f aca="false">IF($A64="","",'3. Layout Parts'!$C64)</f>
        <v/>
      </c>
      <c r="E64" s="9" t="str">
        <f aca="false">IF($A64="","",IFERROR(INDEX('2. Schematic Parts'!$B$2:$B$3001,MATCH($A64,'2. Schematic Parts'!$A$2:$A$3001,0)),"NOT FOUND"))</f>
        <v/>
      </c>
      <c r="F64" s="9" t="str">
        <f aca="false">IF($A64="","",IFERROR(INDEX('2. Schematic Parts'!$C$2:$C$3001,MATCH($A64,'2. Schematic Parts'!$A$2:$A$3001,0))&amp;"","NOT FOUND"))</f>
        <v/>
      </c>
      <c r="G64" s="9" t="str">
        <f aca="false">IF($A64="","",IFERROR(INDEX('2. Schematic Parts'!$D$2:$D$3001,MATCH($A64,'2. Schematic Parts'!$A$2:$A$3001,0))&amp;"","NOT FOUND"))</f>
        <v/>
      </c>
      <c r="H64" s="9" t="str">
        <f aca="false">IF($A64="","",IF(COUNTIF('2. Schematic Parts'!$A$2:$A$3001,$A64)=0,"NOT IN SCHEMATIC","OK"))</f>
        <v/>
      </c>
      <c r="I64" s="9" t="str">
        <f aca="false">IF($A64="","",IF($H64="NOT IN SCHEMATIC","",IF(UPPER(TRIM($C64))=UPPER(TRIM($E64)),"OK","MISMATCH")))</f>
        <v/>
      </c>
      <c r="J64" s="9" t="str">
        <f aca="false">IF($A64="","",IF($H64="NOT IN SCHEMATIC","",IF($F64="","NO SCH DECAL",IF($D64="","",IF(UPPER(TRIM($D64))=UPPER(TRIM($F64)),"OK","MISMATCH")))))</f>
        <v/>
      </c>
      <c r="K64" s="16" t="str">
        <f aca="false">IF($A64="","",SUMPRODUCT(--ISNUMBER(SEARCH(","&amp;TRIM($A64)&amp;",",","&amp;SUBSTITUTE('1. Master BOM'!$D$2:$D$400," ","")&amp;","))))</f>
        <v/>
      </c>
      <c r="L64" s="16" t="str">
        <f aca="false">IF($A64="","",IF($K64&lt;&gt;1,0,SUMPRODUCT(ISNUMBER(SEARCH(","&amp;TRIM($A64)&amp;",",","&amp;SUBSTITUTE('1. Master BOM'!$D$2:$D$400," ","")&amp;","))*ROW('1. Master BOM'!$D$2:$D$400))))</f>
        <v/>
      </c>
      <c r="M64" s="9" t="str">
        <f aca="false">IF($A64="","",IF($K64=0,"NOT IN BOM",IF($K64&gt;1,"MULTIPLE BOM LINES","OK")))</f>
        <v/>
      </c>
      <c r="N64" s="9" t="str">
        <f aca="false">IF($A64="","",IF($L64=0,"—",INDEX('1. Master BOM'!$A$1:$A$400,$L64)))</f>
        <v/>
      </c>
      <c r="O64" s="9" t="str">
        <f aca="false">IF($A64="","",IF($L64=0,"—",INDEX('1. Master BOM'!$B$1:$B$400,$L64)))</f>
        <v/>
      </c>
      <c r="P64" s="9" t="str">
        <f aca="false">IF($A64="","",IF(OR($H64="NOT IN SCHEMATIC",$O64="—"),"",IF($G64="","NO SCH PN",IF(UPPER(TRIM($G64))=UPPER(TRIM($O64)),"OK","MISMATCH"))))</f>
        <v/>
      </c>
      <c r="Q64" s="9" t="str">
        <f aca="false">IF($A64="","",IF($L64=0,"—",INDEX('1. Master BOM'!$E$1:$E$400,$L64)))</f>
        <v/>
      </c>
      <c r="R64" s="9" t="str">
        <f aca="false">IF($A64="","",IF($L64=0,"—",IF(T(INDEX('1. Master BOM'!$F$1:$F$400,$L64))="","(not set)",INDEX('1. Master BOM'!$F$1:$F$400,$L64))))</f>
        <v/>
      </c>
      <c r="S64" s="9" t="str">
        <f aca="false">IF($A64="","",IF(OR($R64="—",$R64="(not set)",$D64=""),"",IF(ISNUMBER(SEARCH(SUBSTITUTE(SUBSTITUTE(SUBSTITUTE($R64,"-",""),"_","")," ",""),SUBSTITUTE(SUBSTITUTE(SUBSTITUTE($D64,"-",""),"_","")," ",""))),"OK","CHECK")))</f>
        <v/>
      </c>
      <c r="T64" s="9" t="str">
        <f aca="false">IF($A64="","",IF(OR($H64="NOT IN SCHEMATIC",$I64="MISMATCH",$J64="MISMATCH",$P64="MISMATCH",$M64&lt;&gt;"OK"),"REVIEW","OK"))</f>
        <v/>
      </c>
      <c r="U64" s="14"/>
      <c r="V64" s="14"/>
      <c r="W64" s="17"/>
      <c r="X64" s="14"/>
    </row>
    <row r="65" customFormat="false" ht="15" hidden="false" customHeight="false" outlineLevel="0" collapsed="false">
      <c r="A65" s="9" t="str">
        <f aca="false">IF('3. Layout Parts'!$A65="","",TRIM('3. Layout Parts'!$A65))</f>
        <v/>
      </c>
      <c r="B65" s="9" t="str">
        <f aca="false">IF($A65="","",'3. Layout Parts'!$D65)</f>
        <v/>
      </c>
      <c r="C65" s="9" t="str">
        <f aca="false">IF($A65="","",'3. Layout Parts'!$B65)</f>
        <v/>
      </c>
      <c r="D65" s="9" t="str">
        <f aca="false">IF($A65="","",'3. Layout Parts'!$C65)</f>
        <v/>
      </c>
      <c r="E65" s="9" t="str">
        <f aca="false">IF($A65="","",IFERROR(INDEX('2. Schematic Parts'!$B$2:$B$3001,MATCH($A65,'2. Schematic Parts'!$A$2:$A$3001,0)),"NOT FOUND"))</f>
        <v/>
      </c>
      <c r="F65" s="9" t="str">
        <f aca="false">IF($A65="","",IFERROR(INDEX('2. Schematic Parts'!$C$2:$C$3001,MATCH($A65,'2. Schematic Parts'!$A$2:$A$3001,0))&amp;"","NOT FOUND"))</f>
        <v/>
      </c>
      <c r="G65" s="9" t="str">
        <f aca="false">IF($A65="","",IFERROR(INDEX('2. Schematic Parts'!$D$2:$D$3001,MATCH($A65,'2. Schematic Parts'!$A$2:$A$3001,0))&amp;"","NOT FOUND"))</f>
        <v/>
      </c>
      <c r="H65" s="9" t="str">
        <f aca="false">IF($A65="","",IF(COUNTIF('2. Schematic Parts'!$A$2:$A$3001,$A65)=0,"NOT IN SCHEMATIC","OK"))</f>
        <v/>
      </c>
      <c r="I65" s="9" t="str">
        <f aca="false">IF($A65="","",IF($H65="NOT IN SCHEMATIC","",IF(UPPER(TRIM($C65))=UPPER(TRIM($E65)),"OK","MISMATCH")))</f>
        <v/>
      </c>
      <c r="J65" s="9" t="str">
        <f aca="false">IF($A65="","",IF($H65="NOT IN SCHEMATIC","",IF($F65="","NO SCH DECAL",IF($D65="","",IF(UPPER(TRIM($D65))=UPPER(TRIM($F65)),"OK","MISMATCH")))))</f>
        <v/>
      </c>
      <c r="K65" s="16" t="str">
        <f aca="false">IF($A65="","",SUMPRODUCT(--ISNUMBER(SEARCH(","&amp;TRIM($A65)&amp;",",","&amp;SUBSTITUTE('1. Master BOM'!$D$2:$D$400," ","")&amp;","))))</f>
        <v/>
      </c>
      <c r="L65" s="16" t="str">
        <f aca="false">IF($A65="","",IF($K65&lt;&gt;1,0,SUMPRODUCT(ISNUMBER(SEARCH(","&amp;TRIM($A65)&amp;",",","&amp;SUBSTITUTE('1. Master BOM'!$D$2:$D$400," ","")&amp;","))*ROW('1. Master BOM'!$D$2:$D$400))))</f>
        <v/>
      </c>
      <c r="M65" s="9" t="str">
        <f aca="false">IF($A65="","",IF($K65=0,"NOT IN BOM",IF($K65&gt;1,"MULTIPLE BOM LINES","OK")))</f>
        <v/>
      </c>
      <c r="N65" s="9" t="str">
        <f aca="false">IF($A65="","",IF($L65=0,"—",INDEX('1. Master BOM'!$A$1:$A$400,$L65)))</f>
        <v/>
      </c>
      <c r="O65" s="9" t="str">
        <f aca="false">IF($A65="","",IF($L65=0,"—",INDEX('1. Master BOM'!$B$1:$B$400,$L65)))</f>
        <v/>
      </c>
      <c r="P65" s="9" t="str">
        <f aca="false">IF($A65="","",IF(OR($H65="NOT IN SCHEMATIC",$O65="—"),"",IF($G65="","NO SCH PN",IF(UPPER(TRIM($G65))=UPPER(TRIM($O65)),"OK","MISMATCH"))))</f>
        <v/>
      </c>
      <c r="Q65" s="9" t="str">
        <f aca="false">IF($A65="","",IF($L65=0,"—",INDEX('1. Master BOM'!$E$1:$E$400,$L65)))</f>
        <v/>
      </c>
      <c r="R65" s="9" t="str">
        <f aca="false">IF($A65="","",IF($L65=0,"—",IF(T(INDEX('1. Master BOM'!$F$1:$F$400,$L65))="","(not set)",INDEX('1. Master BOM'!$F$1:$F$400,$L65))))</f>
        <v/>
      </c>
      <c r="S65" s="9" t="str">
        <f aca="false">IF($A65="","",IF(OR($R65="—",$R65="(not set)",$D65=""),"",IF(ISNUMBER(SEARCH(SUBSTITUTE(SUBSTITUTE(SUBSTITUTE($R65,"-",""),"_","")," ",""),SUBSTITUTE(SUBSTITUTE(SUBSTITUTE($D65,"-",""),"_","")," ",""))),"OK","CHECK")))</f>
        <v/>
      </c>
      <c r="T65" s="9" t="str">
        <f aca="false">IF($A65="","",IF(OR($H65="NOT IN SCHEMATIC",$I65="MISMATCH",$J65="MISMATCH",$P65="MISMATCH",$M65&lt;&gt;"OK"),"REVIEW","OK"))</f>
        <v/>
      </c>
      <c r="U65" s="14"/>
      <c r="V65" s="14"/>
      <c r="W65" s="17"/>
      <c r="X65" s="14"/>
    </row>
    <row r="66" customFormat="false" ht="15" hidden="false" customHeight="false" outlineLevel="0" collapsed="false">
      <c r="A66" s="9" t="str">
        <f aca="false">IF('3. Layout Parts'!$A66="","",TRIM('3. Layout Parts'!$A66))</f>
        <v/>
      </c>
      <c r="B66" s="9" t="str">
        <f aca="false">IF($A66="","",'3. Layout Parts'!$D66)</f>
        <v/>
      </c>
      <c r="C66" s="9" t="str">
        <f aca="false">IF($A66="","",'3. Layout Parts'!$B66)</f>
        <v/>
      </c>
      <c r="D66" s="9" t="str">
        <f aca="false">IF($A66="","",'3. Layout Parts'!$C66)</f>
        <v/>
      </c>
      <c r="E66" s="9" t="str">
        <f aca="false">IF($A66="","",IFERROR(INDEX('2. Schematic Parts'!$B$2:$B$3001,MATCH($A66,'2. Schematic Parts'!$A$2:$A$3001,0)),"NOT FOUND"))</f>
        <v/>
      </c>
      <c r="F66" s="9" t="str">
        <f aca="false">IF($A66="","",IFERROR(INDEX('2. Schematic Parts'!$C$2:$C$3001,MATCH($A66,'2. Schematic Parts'!$A$2:$A$3001,0))&amp;"","NOT FOUND"))</f>
        <v/>
      </c>
      <c r="G66" s="9" t="str">
        <f aca="false">IF($A66="","",IFERROR(INDEX('2. Schematic Parts'!$D$2:$D$3001,MATCH($A66,'2. Schematic Parts'!$A$2:$A$3001,0))&amp;"","NOT FOUND"))</f>
        <v/>
      </c>
      <c r="H66" s="9" t="str">
        <f aca="false">IF($A66="","",IF(COUNTIF('2. Schematic Parts'!$A$2:$A$3001,$A66)=0,"NOT IN SCHEMATIC","OK"))</f>
        <v/>
      </c>
      <c r="I66" s="9" t="str">
        <f aca="false">IF($A66="","",IF($H66="NOT IN SCHEMATIC","",IF(UPPER(TRIM($C66))=UPPER(TRIM($E66)),"OK","MISMATCH")))</f>
        <v/>
      </c>
      <c r="J66" s="9" t="str">
        <f aca="false">IF($A66="","",IF($H66="NOT IN SCHEMATIC","",IF($F66="","NO SCH DECAL",IF($D66="","",IF(UPPER(TRIM($D66))=UPPER(TRIM($F66)),"OK","MISMATCH")))))</f>
        <v/>
      </c>
      <c r="K66" s="16" t="str">
        <f aca="false">IF($A66="","",SUMPRODUCT(--ISNUMBER(SEARCH(","&amp;TRIM($A66)&amp;",",","&amp;SUBSTITUTE('1. Master BOM'!$D$2:$D$400," ","")&amp;","))))</f>
        <v/>
      </c>
      <c r="L66" s="16" t="str">
        <f aca="false">IF($A66="","",IF($K66&lt;&gt;1,0,SUMPRODUCT(ISNUMBER(SEARCH(","&amp;TRIM($A66)&amp;",",","&amp;SUBSTITUTE('1. Master BOM'!$D$2:$D$400," ","")&amp;","))*ROW('1. Master BOM'!$D$2:$D$400))))</f>
        <v/>
      </c>
      <c r="M66" s="9" t="str">
        <f aca="false">IF($A66="","",IF($K66=0,"NOT IN BOM",IF($K66&gt;1,"MULTIPLE BOM LINES","OK")))</f>
        <v/>
      </c>
      <c r="N66" s="9" t="str">
        <f aca="false">IF($A66="","",IF($L66=0,"—",INDEX('1. Master BOM'!$A$1:$A$400,$L66)))</f>
        <v/>
      </c>
      <c r="O66" s="9" t="str">
        <f aca="false">IF($A66="","",IF($L66=0,"—",INDEX('1. Master BOM'!$B$1:$B$400,$L66)))</f>
        <v/>
      </c>
      <c r="P66" s="9" t="str">
        <f aca="false">IF($A66="","",IF(OR($H66="NOT IN SCHEMATIC",$O66="—"),"",IF($G66="","NO SCH PN",IF(UPPER(TRIM($G66))=UPPER(TRIM($O66)),"OK","MISMATCH"))))</f>
        <v/>
      </c>
      <c r="Q66" s="9" t="str">
        <f aca="false">IF($A66="","",IF($L66=0,"—",INDEX('1. Master BOM'!$E$1:$E$400,$L66)))</f>
        <v/>
      </c>
      <c r="R66" s="9" t="str">
        <f aca="false">IF($A66="","",IF($L66=0,"—",IF(T(INDEX('1. Master BOM'!$F$1:$F$400,$L66))="","(not set)",INDEX('1. Master BOM'!$F$1:$F$400,$L66))))</f>
        <v/>
      </c>
      <c r="S66" s="9" t="str">
        <f aca="false">IF($A66="","",IF(OR($R66="—",$R66="(not set)",$D66=""),"",IF(ISNUMBER(SEARCH(SUBSTITUTE(SUBSTITUTE(SUBSTITUTE($R66,"-",""),"_","")," ",""),SUBSTITUTE(SUBSTITUTE(SUBSTITUTE($D66,"-",""),"_","")," ",""))),"OK","CHECK")))</f>
        <v/>
      </c>
      <c r="T66" s="9" t="str">
        <f aca="false">IF($A66="","",IF(OR($H66="NOT IN SCHEMATIC",$I66="MISMATCH",$J66="MISMATCH",$P66="MISMATCH",$M66&lt;&gt;"OK"),"REVIEW","OK"))</f>
        <v/>
      </c>
      <c r="U66" s="14"/>
      <c r="V66" s="14"/>
      <c r="W66" s="17"/>
      <c r="X66" s="14"/>
    </row>
    <row r="67" customFormat="false" ht="15" hidden="false" customHeight="false" outlineLevel="0" collapsed="false">
      <c r="A67" s="9" t="str">
        <f aca="false">IF('3. Layout Parts'!$A67="","",TRIM('3. Layout Parts'!$A67))</f>
        <v/>
      </c>
      <c r="B67" s="9" t="str">
        <f aca="false">IF($A67="","",'3. Layout Parts'!$D67)</f>
        <v/>
      </c>
      <c r="C67" s="9" t="str">
        <f aca="false">IF($A67="","",'3. Layout Parts'!$B67)</f>
        <v/>
      </c>
      <c r="D67" s="9" t="str">
        <f aca="false">IF($A67="","",'3. Layout Parts'!$C67)</f>
        <v/>
      </c>
      <c r="E67" s="9" t="str">
        <f aca="false">IF($A67="","",IFERROR(INDEX('2. Schematic Parts'!$B$2:$B$3001,MATCH($A67,'2. Schematic Parts'!$A$2:$A$3001,0)),"NOT FOUND"))</f>
        <v/>
      </c>
      <c r="F67" s="9" t="str">
        <f aca="false">IF($A67="","",IFERROR(INDEX('2. Schematic Parts'!$C$2:$C$3001,MATCH($A67,'2. Schematic Parts'!$A$2:$A$3001,0))&amp;"","NOT FOUND"))</f>
        <v/>
      </c>
      <c r="G67" s="9" t="str">
        <f aca="false">IF($A67="","",IFERROR(INDEX('2. Schematic Parts'!$D$2:$D$3001,MATCH($A67,'2. Schematic Parts'!$A$2:$A$3001,0))&amp;"","NOT FOUND"))</f>
        <v/>
      </c>
      <c r="H67" s="9" t="str">
        <f aca="false">IF($A67="","",IF(COUNTIF('2. Schematic Parts'!$A$2:$A$3001,$A67)=0,"NOT IN SCHEMATIC","OK"))</f>
        <v/>
      </c>
      <c r="I67" s="9" t="str">
        <f aca="false">IF($A67="","",IF($H67="NOT IN SCHEMATIC","",IF(UPPER(TRIM($C67))=UPPER(TRIM($E67)),"OK","MISMATCH")))</f>
        <v/>
      </c>
      <c r="J67" s="9" t="str">
        <f aca="false">IF($A67="","",IF($H67="NOT IN SCHEMATIC","",IF($F67="","NO SCH DECAL",IF($D67="","",IF(UPPER(TRIM($D67))=UPPER(TRIM($F67)),"OK","MISMATCH")))))</f>
        <v/>
      </c>
      <c r="K67" s="16" t="str">
        <f aca="false">IF($A67="","",SUMPRODUCT(--ISNUMBER(SEARCH(","&amp;TRIM($A67)&amp;",",","&amp;SUBSTITUTE('1. Master BOM'!$D$2:$D$400," ","")&amp;","))))</f>
        <v/>
      </c>
      <c r="L67" s="16" t="str">
        <f aca="false">IF($A67="","",IF($K67&lt;&gt;1,0,SUMPRODUCT(ISNUMBER(SEARCH(","&amp;TRIM($A67)&amp;",",","&amp;SUBSTITUTE('1. Master BOM'!$D$2:$D$400," ","")&amp;","))*ROW('1. Master BOM'!$D$2:$D$400))))</f>
        <v/>
      </c>
      <c r="M67" s="9" t="str">
        <f aca="false">IF($A67="","",IF($K67=0,"NOT IN BOM",IF($K67&gt;1,"MULTIPLE BOM LINES","OK")))</f>
        <v/>
      </c>
      <c r="N67" s="9" t="str">
        <f aca="false">IF($A67="","",IF($L67=0,"—",INDEX('1. Master BOM'!$A$1:$A$400,$L67)))</f>
        <v/>
      </c>
      <c r="O67" s="9" t="str">
        <f aca="false">IF($A67="","",IF($L67=0,"—",INDEX('1. Master BOM'!$B$1:$B$400,$L67)))</f>
        <v/>
      </c>
      <c r="P67" s="9" t="str">
        <f aca="false">IF($A67="","",IF(OR($H67="NOT IN SCHEMATIC",$O67="—"),"",IF($G67="","NO SCH PN",IF(UPPER(TRIM($G67))=UPPER(TRIM($O67)),"OK","MISMATCH"))))</f>
        <v/>
      </c>
      <c r="Q67" s="9" t="str">
        <f aca="false">IF($A67="","",IF($L67=0,"—",INDEX('1. Master BOM'!$E$1:$E$400,$L67)))</f>
        <v/>
      </c>
      <c r="R67" s="9" t="str">
        <f aca="false">IF($A67="","",IF($L67=0,"—",IF(T(INDEX('1. Master BOM'!$F$1:$F$400,$L67))="","(not set)",INDEX('1. Master BOM'!$F$1:$F$400,$L67))))</f>
        <v/>
      </c>
      <c r="S67" s="9" t="str">
        <f aca="false">IF($A67="","",IF(OR($R67="—",$R67="(not set)",$D67=""),"",IF(ISNUMBER(SEARCH(SUBSTITUTE(SUBSTITUTE(SUBSTITUTE($R67,"-",""),"_","")," ",""),SUBSTITUTE(SUBSTITUTE(SUBSTITUTE($D67,"-",""),"_","")," ",""))),"OK","CHECK")))</f>
        <v/>
      </c>
      <c r="T67" s="9" t="str">
        <f aca="false">IF($A67="","",IF(OR($H67="NOT IN SCHEMATIC",$I67="MISMATCH",$J67="MISMATCH",$P67="MISMATCH",$M67&lt;&gt;"OK"),"REVIEW","OK"))</f>
        <v/>
      </c>
      <c r="U67" s="14"/>
      <c r="V67" s="14"/>
      <c r="W67" s="17"/>
      <c r="X67" s="14"/>
    </row>
    <row r="68" customFormat="false" ht="15" hidden="false" customHeight="false" outlineLevel="0" collapsed="false">
      <c r="A68" s="9" t="str">
        <f aca="false">IF('3. Layout Parts'!$A68="","",TRIM('3. Layout Parts'!$A68))</f>
        <v/>
      </c>
      <c r="B68" s="9" t="str">
        <f aca="false">IF($A68="","",'3. Layout Parts'!$D68)</f>
        <v/>
      </c>
      <c r="C68" s="9" t="str">
        <f aca="false">IF($A68="","",'3. Layout Parts'!$B68)</f>
        <v/>
      </c>
      <c r="D68" s="9" t="str">
        <f aca="false">IF($A68="","",'3. Layout Parts'!$C68)</f>
        <v/>
      </c>
      <c r="E68" s="9" t="str">
        <f aca="false">IF($A68="","",IFERROR(INDEX('2. Schematic Parts'!$B$2:$B$3001,MATCH($A68,'2. Schematic Parts'!$A$2:$A$3001,0)),"NOT FOUND"))</f>
        <v/>
      </c>
      <c r="F68" s="9" t="str">
        <f aca="false">IF($A68="","",IFERROR(INDEX('2. Schematic Parts'!$C$2:$C$3001,MATCH($A68,'2. Schematic Parts'!$A$2:$A$3001,0))&amp;"","NOT FOUND"))</f>
        <v/>
      </c>
      <c r="G68" s="9" t="str">
        <f aca="false">IF($A68="","",IFERROR(INDEX('2. Schematic Parts'!$D$2:$D$3001,MATCH($A68,'2. Schematic Parts'!$A$2:$A$3001,0))&amp;"","NOT FOUND"))</f>
        <v/>
      </c>
      <c r="H68" s="9" t="str">
        <f aca="false">IF($A68="","",IF(COUNTIF('2. Schematic Parts'!$A$2:$A$3001,$A68)=0,"NOT IN SCHEMATIC","OK"))</f>
        <v/>
      </c>
      <c r="I68" s="9" t="str">
        <f aca="false">IF($A68="","",IF($H68="NOT IN SCHEMATIC","",IF(UPPER(TRIM($C68))=UPPER(TRIM($E68)),"OK","MISMATCH")))</f>
        <v/>
      </c>
      <c r="J68" s="9" t="str">
        <f aca="false">IF($A68="","",IF($H68="NOT IN SCHEMATIC","",IF($F68="","NO SCH DECAL",IF($D68="","",IF(UPPER(TRIM($D68))=UPPER(TRIM($F68)),"OK","MISMATCH")))))</f>
        <v/>
      </c>
      <c r="K68" s="16" t="str">
        <f aca="false">IF($A68="","",SUMPRODUCT(--ISNUMBER(SEARCH(","&amp;TRIM($A68)&amp;",",","&amp;SUBSTITUTE('1. Master BOM'!$D$2:$D$400," ","")&amp;","))))</f>
        <v/>
      </c>
      <c r="L68" s="16" t="str">
        <f aca="false">IF($A68="","",IF($K68&lt;&gt;1,0,SUMPRODUCT(ISNUMBER(SEARCH(","&amp;TRIM($A68)&amp;",",","&amp;SUBSTITUTE('1. Master BOM'!$D$2:$D$400," ","")&amp;","))*ROW('1. Master BOM'!$D$2:$D$400))))</f>
        <v/>
      </c>
      <c r="M68" s="9" t="str">
        <f aca="false">IF($A68="","",IF($K68=0,"NOT IN BOM",IF($K68&gt;1,"MULTIPLE BOM LINES","OK")))</f>
        <v/>
      </c>
      <c r="N68" s="9" t="str">
        <f aca="false">IF($A68="","",IF($L68=0,"—",INDEX('1. Master BOM'!$A$1:$A$400,$L68)))</f>
        <v/>
      </c>
      <c r="O68" s="9" t="str">
        <f aca="false">IF($A68="","",IF($L68=0,"—",INDEX('1. Master BOM'!$B$1:$B$400,$L68)))</f>
        <v/>
      </c>
      <c r="P68" s="9" t="str">
        <f aca="false">IF($A68="","",IF(OR($H68="NOT IN SCHEMATIC",$O68="—"),"",IF($G68="","NO SCH PN",IF(UPPER(TRIM($G68))=UPPER(TRIM($O68)),"OK","MISMATCH"))))</f>
        <v/>
      </c>
      <c r="Q68" s="9" t="str">
        <f aca="false">IF($A68="","",IF($L68=0,"—",INDEX('1. Master BOM'!$E$1:$E$400,$L68)))</f>
        <v/>
      </c>
      <c r="R68" s="9" t="str">
        <f aca="false">IF($A68="","",IF($L68=0,"—",IF(T(INDEX('1. Master BOM'!$F$1:$F$400,$L68))="","(not set)",INDEX('1. Master BOM'!$F$1:$F$400,$L68))))</f>
        <v/>
      </c>
      <c r="S68" s="9" t="str">
        <f aca="false">IF($A68="","",IF(OR($R68="—",$R68="(not set)",$D68=""),"",IF(ISNUMBER(SEARCH(SUBSTITUTE(SUBSTITUTE(SUBSTITUTE($R68,"-",""),"_","")," ",""),SUBSTITUTE(SUBSTITUTE(SUBSTITUTE($D68,"-",""),"_","")," ",""))),"OK","CHECK")))</f>
        <v/>
      </c>
      <c r="T68" s="9" t="str">
        <f aca="false">IF($A68="","",IF(OR($H68="NOT IN SCHEMATIC",$I68="MISMATCH",$J68="MISMATCH",$P68="MISMATCH",$M68&lt;&gt;"OK"),"REVIEW","OK"))</f>
        <v/>
      </c>
      <c r="U68" s="14"/>
      <c r="V68" s="14"/>
      <c r="W68" s="17"/>
      <c r="X68" s="14"/>
    </row>
    <row r="69" customFormat="false" ht="15" hidden="false" customHeight="false" outlineLevel="0" collapsed="false">
      <c r="A69" s="9" t="str">
        <f aca="false">IF('3. Layout Parts'!$A69="","",TRIM('3. Layout Parts'!$A69))</f>
        <v/>
      </c>
      <c r="B69" s="9" t="str">
        <f aca="false">IF($A69="","",'3. Layout Parts'!$D69)</f>
        <v/>
      </c>
      <c r="C69" s="9" t="str">
        <f aca="false">IF($A69="","",'3. Layout Parts'!$B69)</f>
        <v/>
      </c>
      <c r="D69" s="9" t="str">
        <f aca="false">IF($A69="","",'3. Layout Parts'!$C69)</f>
        <v/>
      </c>
      <c r="E69" s="9" t="str">
        <f aca="false">IF($A69="","",IFERROR(INDEX('2. Schematic Parts'!$B$2:$B$3001,MATCH($A69,'2. Schematic Parts'!$A$2:$A$3001,0)),"NOT FOUND"))</f>
        <v/>
      </c>
      <c r="F69" s="9" t="str">
        <f aca="false">IF($A69="","",IFERROR(INDEX('2. Schematic Parts'!$C$2:$C$3001,MATCH($A69,'2. Schematic Parts'!$A$2:$A$3001,0))&amp;"","NOT FOUND"))</f>
        <v/>
      </c>
      <c r="G69" s="9" t="str">
        <f aca="false">IF($A69="","",IFERROR(INDEX('2. Schematic Parts'!$D$2:$D$3001,MATCH($A69,'2. Schematic Parts'!$A$2:$A$3001,0))&amp;"","NOT FOUND"))</f>
        <v/>
      </c>
      <c r="H69" s="9" t="str">
        <f aca="false">IF($A69="","",IF(COUNTIF('2. Schematic Parts'!$A$2:$A$3001,$A69)=0,"NOT IN SCHEMATIC","OK"))</f>
        <v/>
      </c>
      <c r="I69" s="9" t="str">
        <f aca="false">IF($A69="","",IF($H69="NOT IN SCHEMATIC","",IF(UPPER(TRIM($C69))=UPPER(TRIM($E69)),"OK","MISMATCH")))</f>
        <v/>
      </c>
      <c r="J69" s="9" t="str">
        <f aca="false">IF($A69="","",IF($H69="NOT IN SCHEMATIC","",IF($F69="","NO SCH DECAL",IF($D69="","",IF(UPPER(TRIM($D69))=UPPER(TRIM($F69)),"OK","MISMATCH")))))</f>
        <v/>
      </c>
      <c r="K69" s="16" t="str">
        <f aca="false">IF($A69="","",SUMPRODUCT(--ISNUMBER(SEARCH(","&amp;TRIM($A69)&amp;",",","&amp;SUBSTITUTE('1. Master BOM'!$D$2:$D$400," ","")&amp;","))))</f>
        <v/>
      </c>
      <c r="L69" s="16" t="str">
        <f aca="false">IF($A69="","",IF($K69&lt;&gt;1,0,SUMPRODUCT(ISNUMBER(SEARCH(","&amp;TRIM($A69)&amp;",",","&amp;SUBSTITUTE('1. Master BOM'!$D$2:$D$400," ","")&amp;","))*ROW('1. Master BOM'!$D$2:$D$400))))</f>
        <v/>
      </c>
      <c r="M69" s="9" t="str">
        <f aca="false">IF($A69="","",IF($K69=0,"NOT IN BOM",IF($K69&gt;1,"MULTIPLE BOM LINES","OK")))</f>
        <v/>
      </c>
      <c r="N69" s="9" t="str">
        <f aca="false">IF($A69="","",IF($L69=0,"—",INDEX('1. Master BOM'!$A$1:$A$400,$L69)))</f>
        <v/>
      </c>
      <c r="O69" s="9" t="str">
        <f aca="false">IF($A69="","",IF($L69=0,"—",INDEX('1. Master BOM'!$B$1:$B$400,$L69)))</f>
        <v/>
      </c>
      <c r="P69" s="9" t="str">
        <f aca="false">IF($A69="","",IF(OR($H69="NOT IN SCHEMATIC",$O69="—"),"",IF($G69="","NO SCH PN",IF(UPPER(TRIM($G69))=UPPER(TRIM($O69)),"OK","MISMATCH"))))</f>
        <v/>
      </c>
      <c r="Q69" s="9" t="str">
        <f aca="false">IF($A69="","",IF($L69=0,"—",INDEX('1. Master BOM'!$E$1:$E$400,$L69)))</f>
        <v/>
      </c>
      <c r="R69" s="9" t="str">
        <f aca="false">IF($A69="","",IF($L69=0,"—",IF(T(INDEX('1. Master BOM'!$F$1:$F$400,$L69))="","(not set)",INDEX('1. Master BOM'!$F$1:$F$400,$L69))))</f>
        <v/>
      </c>
      <c r="S69" s="9" t="str">
        <f aca="false">IF($A69="","",IF(OR($R69="—",$R69="(not set)",$D69=""),"",IF(ISNUMBER(SEARCH(SUBSTITUTE(SUBSTITUTE(SUBSTITUTE($R69,"-",""),"_","")," ",""),SUBSTITUTE(SUBSTITUTE(SUBSTITUTE($D69,"-",""),"_","")," ",""))),"OK","CHECK")))</f>
        <v/>
      </c>
      <c r="T69" s="9" t="str">
        <f aca="false">IF($A69="","",IF(OR($H69="NOT IN SCHEMATIC",$I69="MISMATCH",$J69="MISMATCH",$P69="MISMATCH",$M69&lt;&gt;"OK"),"REVIEW","OK"))</f>
        <v/>
      </c>
      <c r="U69" s="14"/>
      <c r="V69" s="14"/>
      <c r="W69" s="17"/>
      <c r="X69" s="14"/>
    </row>
    <row r="70" customFormat="false" ht="15" hidden="false" customHeight="false" outlineLevel="0" collapsed="false">
      <c r="A70" s="9" t="str">
        <f aca="false">IF('3. Layout Parts'!$A70="","",TRIM('3. Layout Parts'!$A70))</f>
        <v/>
      </c>
      <c r="B70" s="9" t="str">
        <f aca="false">IF($A70="","",'3. Layout Parts'!$D70)</f>
        <v/>
      </c>
      <c r="C70" s="9" t="str">
        <f aca="false">IF($A70="","",'3. Layout Parts'!$B70)</f>
        <v/>
      </c>
      <c r="D70" s="9" t="str">
        <f aca="false">IF($A70="","",'3. Layout Parts'!$C70)</f>
        <v/>
      </c>
      <c r="E70" s="9" t="str">
        <f aca="false">IF($A70="","",IFERROR(INDEX('2. Schematic Parts'!$B$2:$B$3001,MATCH($A70,'2. Schematic Parts'!$A$2:$A$3001,0)),"NOT FOUND"))</f>
        <v/>
      </c>
      <c r="F70" s="9" t="str">
        <f aca="false">IF($A70="","",IFERROR(INDEX('2. Schematic Parts'!$C$2:$C$3001,MATCH($A70,'2. Schematic Parts'!$A$2:$A$3001,0))&amp;"","NOT FOUND"))</f>
        <v/>
      </c>
      <c r="G70" s="9" t="str">
        <f aca="false">IF($A70="","",IFERROR(INDEX('2. Schematic Parts'!$D$2:$D$3001,MATCH($A70,'2. Schematic Parts'!$A$2:$A$3001,0))&amp;"","NOT FOUND"))</f>
        <v/>
      </c>
      <c r="H70" s="9" t="str">
        <f aca="false">IF($A70="","",IF(COUNTIF('2. Schematic Parts'!$A$2:$A$3001,$A70)=0,"NOT IN SCHEMATIC","OK"))</f>
        <v/>
      </c>
      <c r="I70" s="9" t="str">
        <f aca="false">IF($A70="","",IF($H70="NOT IN SCHEMATIC","",IF(UPPER(TRIM($C70))=UPPER(TRIM($E70)),"OK","MISMATCH")))</f>
        <v/>
      </c>
      <c r="J70" s="9" t="str">
        <f aca="false">IF($A70="","",IF($H70="NOT IN SCHEMATIC","",IF($F70="","NO SCH DECAL",IF($D70="","",IF(UPPER(TRIM($D70))=UPPER(TRIM($F70)),"OK","MISMATCH")))))</f>
        <v/>
      </c>
      <c r="K70" s="16" t="str">
        <f aca="false">IF($A70="","",SUMPRODUCT(--ISNUMBER(SEARCH(","&amp;TRIM($A70)&amp;",",","&amp;SUBSTITUTE('1. Master BOM'!$D$2:$D$400," ","")&amp;","))))</f>
        <v/>
      </c>
      <c r="L70" s="16" t="str">
        <f aca="false">IF($A70="","",IF($K70&lt;&gt;1,0,SUMPRODUCT(ISNUMBER(SEARCH(","&amp;TRIM($A70)&amp;",",","&amp;SUBSTITUTE('1. Master BOM'!$D$2:$D$400," ","")&amp;","))*ROW('1. Master BOM'!$D$2:$D$400))))</f>
        <v/>
      </c>
      <c r="M70" s="9" t="str">
        <f aca="false">IF($A70="","",IF($K70=0,"NOT IN BOM",IF($K70&gt;1,"MULTIPLE BOM LINES","OK")))</f>
        <v/>
      </c>
      <c r="N70" s="9" t="str">
        <f aca="false">IF($A70="","",IF($L70=0,"—",INDEX('1. Master BOM'!$A$1:$A$400,$L70)))</f>
        <v/>
      </c>
      <c r="O70" s="9" t="str">
        <f aca="false">IF($A70="","",IF($L70=0,"—",INDEX('1. Master BOM'!$B$1:$B$400,$L70)))</f>
        <v/>
      </c>
      <c r="P70" s="9" t="str">
        <f aca="false">IF($A70="","",IF(OR($H70="NOT IN SCHEMATIC",$O70="—"),"",IF($G70="","NO SCH PN",IF(UPPER(TRIM($G70))=UPPER(TRIM($O70)),"OK","MISMATCH"))))</f>
        <v/>
      </c>
      <c r="Q70" s="9" t="str">
        <f aca="false">IF($A70="","",IF($L70=0,"—",INDEX('1. Master BOM'!$E$1:$E$400,$L70)))</f>
        <v/>
      </c>
      <c r="R70" s="9" t="str">
        <f aca="false">IF($A70="","",IF($L70=0,"—",IF(T(INDEX('1. Master BOM'!$F$1:$F$400,$L70))="","(not set)",INDEX('1. Master BOM'!$F$1:$F$400,$L70))))</f>
        <v/>
      </c>
      <c r="S70" s="9" t="str">
        <f aca="false">IF($A70="","",IF(OR($R70="—",$R70="(not set)",$D70=""),"",IF(ISNUMBER(SEARCH(SUBSTITUTE(SUBSTITUTE(SUBSTITUTE($R70,"-",""),"_","")," ",""),SUBSTITUTE(SUBSTITUTE(SUBSTITUTE($D70,"-",""),"_","")," ",""))),"OK","CHECK")))</f>
        <v/>
      </c>
      <c r="T70" s="9" t="str">
        <f aca="false">IF($A70="","",IF(OR($H70="NOT IN SCHEMATIC",$I70="MISMATCH",$J70="MISMATCH",$P70="MISMATCH",$M70&lt;&gt;"OK"),"REVIEW","OK"))</f>
        <v/>
      </c>
      <c r="U70" s="14"/>
      <c r="V70" s="14"/>
      <c r="W70" s="17"/>
      <c r="X70" s="14"/>
    </row>
    <row r="71" customFormat="false" ht="15" hidden="false" customHeight="false" outlineLevel="0" collapsed="false">
      <c r="A71" s="9" t="str">
        <f aca="false">IF('3. Layout Parts'!$A71="","",TRIM('3. Layout Parts'!$A71))</f>
        <v/>
      </c>
      <c r="B71" s="9" t="str">
        <f aca="false">IF($A71="","",'3. Layout Parts'!$D71)</f>
        <v/>
      </c>
      <c r="C71" s="9" t="str">
        <f aca="false">IF($A71="","",'3. Layout Parts'!$B71)</f>
        <v/>
      </c>
      <c r="D71" s="9" t="str">
        <f aca="false">IF($A71="","",'3. Layout Parts'!$C71)</f>
        <v/>
      </c>
      <c r="E71" s="9" t="str">
        <f aca="false">IF($A71="","",IFERROR(INDEX('2. Schematic Parts'!$B$2:$B$3001,MATCH($A71,'2. Schematic Parts'!$A$2:$A$3001,0)),"NOT FOUND"))</f>
        <v/>
      </c>
      <c r="F71" s="9" t="str">
        <f aca="false">IF($A71="","",IFERROR(INDEX('2. Schematic Parts'!$C$2:$C$3001,MATCH($A71,'2. Schematic Parts'!$A$2:$A$3001,0))&amp;"","NOT FOUND"))</f>
        <v/>
      </c>
      <c r="G71" s="9" t="str">
        <f aca="false">IF($A71="","",IFERROR(INDEX('2. Schematic Parts'!$D$2:$D$3001,MATCH($A71,'2. Schematic Parts'!$A$2:$A$3001,0))&amp;"","NOT FOUND"))</f>
        <v/>
      </c>
      <c r="H71" s="9" t="str">
        <f aca="false">IF($A71="","",IF(COUNTIF('2. Schematic Parts'!$A$2:$A$3001,$A71)=0,"NOT IN SCHEMATIC","OK"))</f>
        <v/>
      </c>
      <c r="I71" s="9" t="str">
        <f aca="false">IF($A71="","",IF($H71="NOT IN SCHEMATIC","",IF(UPPER(TRIM($C71))=UPPER(TRIM($E71)),"OK","MISMATCH")))</f>
        <v/>
      </c>
      <c r="J71" s="9" t="str">
        <f aca="false">IF($A71="","",IF($H71="NOT IN SCHEMATIC","",IF($F71="","NO SCH DECAL",IF($D71="","",IF(UPPER(TRIM($D71))=UPPER(TRIM($F71)),"OK","MISMATCH")))))</f>
        <v/>
      </c>
      <c r="K71" s="16" t="str">
        <f aca="false">IF($A71="","",SUMPRODUCT(--ISNUMBER(SEARCH(","&amp;TRIM($A71)&amp;",",","&amp;SUBSTITUTE('1. Master BOM'!$D$2:$D$400," ","")&amp;","))))</f>
        <v/>
      </c>
      <c r="L71" s="16" t="str">
        <f aca="false">IF($A71="","",IF($K71&lt;&gt;1,0,SUMPRODUCT(ISNUMBER(SEARCH(","&amp;TRIM($A71)&amp;",",","&amp;SUBSTITUTE('1. Master BOM'!$D$2:$D$400," ","")&amp;","))*ROW('1. Master BOM'!$D$2:$D$400))))</f>
        <v/>
      </c>
      <c r="M71" s="9" t="str">
        <f aca="false">IF($A71="","",IF($K71=0,"NOT IN BOM",IF($K71&gt;1,"MULTIPLE BOM LINES","OK")))</f>
        <v/>
      </c>
      <c r="N71" s="9" t="str">
        <f aca="false">IF($A71="","",IF($L71=0,"—",INDEX('1. Master BOM'!$A$1:$A$400,$L71)))</f>
        <v/>
      </c>
      <c r="O71" s="9" t="str">
        <f aca="false">IF($A71="","",IF($L71=0,"—",INDEX('1. Master BOM'!$B$1:$B$400,$L71)))</f>
        <v/>
      </c>
      <c r="P71" s="9" t="str">
        <f aca="false">IF($A71="","",IF(OR($H71="NOT IN SCHEMATIC",$O71="—"),"",IF($G71="","NO SCH PN",IF(UPPER(TRIM($G71))=UPPER(TRIM($O71)),"OK","MISMATCH"))))</f>
        <v/>
      </c>
      <c r="Q71" s="9" t="str">
        <f aca="false">IF($A71="","",IF($L71=0,"—",INDEX('1. Master BOM'!$E$1:$E$400,$L71)))</f>
        <v/>
      </c>
      <c r="R71" s="9" t="str">
        <f aca="false">IF($A71="","",IF($L71=0,"—",IF(T(INDEX('1. Master BOM'!$F$1:$F$400,$L71))="","(not set)",INDEX('1. Master BOM'!$F$1:$F$400,$L71))))</f>
        <v/>
      </c>
      <c r="S71" s="9" t="str">
        <f aca="false">IF($A71="","",IF(OR($R71="—",$R71="(not set)",$D71=""),"",IF(ISNUMBER(SEARCH(SUBSTITUTE(SUBSTITUTE(SUBSTITUTE($R71,"-",""),"_","")," ",""),SUBSTITUTE(SUBSTITUTE(SUBSTITUTE($D71,"-",""),"_","")," ",""))),"OK","CHECK")))</f>
        <v/>
      </c>
      <c r="T71" s="9" t="str">
        <f aca="false">IF($A71="","",IF(OR($H71="NOT IN SCHEMATIC",$I71="MISMATCH",$J71="MISMATCH",$P71="MISMATCH",$M71&lt;&gt;"OK"),"REVIEW","OK"))</f>
        <v/>
      </c>
      <c r="U71" s="14"/>
      <c r="V71" s="14"/>
      <c r="W71" s="17"/>
      <c r="X71" s="14"/>
    </row>
    <row r="72" customFormat="false" ht="15" hidden="false" customHeight="false" outlineLevel="0" collapsed="false">
      <c r="A72" s="9" t="str">
        <f aca="false">IF('3. Layout Parts'!$A72="","",TRIM('3. Layout Parts'!$A72))</f>
        <v/>
      </c>
      <c r="B72" s="9" t="str">
        <f aca="false">IF($A72="","",'3. Layout Parts'!$D72)</f>
        <v/>
      </c>
      <c r="C72" s="9" t="str">
        <f aca="false">IF($A72="","",'3. Layout Parts'!$B72)</f>
        <v/>
      </c>
      <c r="D72" s="9" t="str">
        <f aca="false">IF($A72="","",'3. Layout Parts'!$C72)</f>
        <v/>
      </c>
      <c r="E72" s="9" t="str">
        <f aca="false">IF($A72="","",IFERROR(INDEX('2. Schematic Parts'!$B$2:$B$3001,MATCH($A72,'2. Schematic Parts'!$A$2:$A$3001,0)),"NOT FOUND"))</f>
        <v/>
      </c>
      <c r="F72" s="9" t="str">
        <f aca="false">IF($A72="","",IFERROR(INDEX('2. Schematic Parts'!$C$2:$C$3001,MATCH($A72,'2. Schematic Parts'!$A$2:$A$3001,0))&amp;"","NOT FOUND"))</f>
        <v/>
      </c>
      <c r="G72" s="9" t="str">
        <f aca="false">IF($A72="","",IFERROR(INDEX('2. Schematic Parts'!$D$2:$D$3001,MATCH($A72,'2. Schematic Parts'!$A$2:$A$3001,0))&amp;"","NOT FOUND"))</f>
        <v/>
      </c>
      <c r="H72" s="9" t="str">
        <f aca="false">IF($A72="","",IF(COUNTIF('2. Schematic Parts'!$A$2:$A$3001,$A72)=0,"NOT IN SCHEMATIC","OK"))</f>
        <v/>
      </c>
      <c r="I72" s="9" t="str">
        <f aca="false">IF($A72="","",IF($H72="NOT IN SCHEMATIC","",IF(UPPER(TRIM($C72))=UPPER(TRIM($E72)),"OK","MISMATCH")))</f>
        <v/>
      </c>
      <c r="J72" s="9" t="str">
        <f aca="false">IF($A72="","",IF($H72="NOT IN SCHEMATIC","",IF($F72="","NO SCH DECAL",IF($D72="","",IF(UPPER(TRIM($D72))=UPPER(TRIM($F72)),"OK","MISMATCH")))))</f>
        <v/>
      </c>
      <c r="K72" s="16" t="str">
        <f aca="false">IF($A72="","",SUMPRODUCT(--ISNUMBER(SEARCH(","&amp;TRIM($A72)&amp;",",","&amp;SUBSTITUTE('1. Master BOM'!$D$2:$D$400," ","")&amp;","))))</f>
        <v/>
      </c>
      <c r="L72" s="16" t="str">
        <f aca="false">IF($A72="","",IF($K72&lt;&gt;1,0,SUMPRODUCT(ISNUMBER(SEARCH(","&amp;TRIM($A72)&amp;",",","&amp;SUBSTITUTE('1. Master BOM'!$D$2:$D$400," ","")&amp;","))*ROW('1. Master BOM'!$D$2:$D$400))))</f>
        <v/>
      </c>
      <c r="M72" s="9" t="str">
        <f aca="false">IF($A72="","",IF($K72=0,"NOT IN BOM",IF($K72&gt;1,"MULTIPLE BOM LINES","OK")))</f>
        <v/>
      </c>
      <c r="N72" s="9" t="str">
        <f aca="false">IF($A72="","",IF($L72=0,"—",INDEX('1. Master BOM'!$A$1:$A$400,$L72)))</f>
        <v/>
      </c>
      <c r="O72" s="9" t="str">
        <f aca="false">IF($A72="","",IF($L72=0,"—",INDEX('1. Master BOM'!$B$1:$B$400,$L72)))</f>
        <v/>
      </c>
      <c r="P72" s="9" t="str">
        <f aca="false">IF($A72="","",IF(OR($H72="NOT IN SCHEMATIC",$O72="—"),"",IF($G72="","NO SCH PN",IF(UPPER(TRIM($G72))=UPPER(TRIM($O72)),"OK","MISMATCH"))))</f>
        <v/>
      </c>
      <c r="Q72" s="9" t="str">
        <f aca="false">IF($A72="","",IF($L72=0,"—",INDEX('1. Master BOM'!$E$1:$E$400,$L72)))</f>
        <v/>
      </c>
      <c r="R72" s="9" t="str">
        <f aca="false">IF($A72="","",IF($L72=0,"—",IF(T(INDEX('1. Master BOM'!$F$1:$F$400,$L72))="","(not set)",INDEX('1. Master BOM'!$F$1:$F$400,$L72))))</f>
        <v/>
      </c>
      <c r="S72" s="9" t="str">
        <f aca="false">IF($A72="","",IF(OR($R72="—",$R72="(not set)",$D72=""),"",IF(ISNUMBER(SEARCH(SUBSTITUTE(SUBSTITUTE(SUBSTITUTE($R72,"-",""),"_","")," ",""),SUBSTITUTE(SUBSTITUTE(SUBSTITUTE($D72,"-",""),"_","")," ",""))),"OK","CHECK")))</f>
        <v/>
      </c>
      <c r="T72" s="9" t="str">
        <f aca="false">IF($A72="","",IF(OR($H72="NOT IN SCHEMATIC",$I72="MISMATCH",$J72="MISMATCH",$P72="MISMATCH",$M72&lt;&gt;"OK"),"REVIEW","OK"))</f>
        <v/>
      </c>
      <c r="U72" s="14"/>
      <c r="V72" s="14"/>
      <c r="W72" s="17"/>
      <c r="X72" s="14"/>
    </row>
    <row r="73" customFormat="false" ht="15" hidden="false" customHeight="false" outlineLevel="0" collapsed="false">
      <c r="A73" s="9" t="str">
        <f aca="false">IF('3. Layout Parts'!$A73="","",TRIM('3. Layout Parts'!$A73))</f>
        <v/>
      </c>
      <c r="B73" s="9" t="str">
        <f aca="false">IF($A73="","",'3. Layout Parts'!$D73)</f>
        <v/>
      </c>
      <c r="C73" s="9" t="str">
        <f aca="false">IF($A73="","",'3. Layout Parts'!$B73)</f>
        <v/>
      </c>
      <c r="D73" s="9" t="str">
        <f aca="false">IF($A73="","",'3. Layout Parts'!$C73)</f>
        <v/>
      </c>
      <c r="E73" s="9" t="str">
        <f aca="false">IF($A73="","",IFERROR(INDEX('2. Schematic Parts'!$B$2:$B$3001,MATCH($A73,'2. Schematic Parts'!$A$2:$A$3001,0)),"NOT FOUND"))</f>
        <v/>
      </c>
      <c r="F73" s="9" t="str">
        <f aca="false">IF($A73="","",IFERROR(INDEX('2. Schematic Parts'!$C$2:$C$3001,MATCH($A73,'2. Schematic Parts'!$A$2:$A$3001,0))&amp;"","NOT FOUND"))</f>
        <v/>
      </c>
      <c r="G73" s="9" t="str">
        <f aca="false">IF($A73="","",IFERROR(INDEX('2. Schematic Parts'!$D$2:$D$3001,MATCH($A73,'2. Schematic Parts'!$A$2:$A$3001,0))&amp;"","NOT FOUND"))</f>
        <v/>
      </c>
      <c r="H73" s="9" t="str">
        <f aca="false">IF($A73="","",IF(COUNTIF('2. Schematic Parts'!$A$2:$A$3001,$A73)=0,"NOT IN SCHEMATIC","OK"))</f>
        <v/>
      </c>
      <c r="I73" s="9" t="str">
        <f aca="false">IF($A73="","",IF($H73="NOT IN SCHEMATIC","",IF(UPPER(TRIM($C73))=UPPER(TRIM($E73)),"OK","MISMATCH")))</f>
        <v/>
      </c>
      <c r="J73" s="9" t="str">
        <f aca="false">IF($A73="","",IF($H73="NOT IN SCHEMATIC","",IF($F73="","NO SCH DECAL",IF($D73="","",IF(UPPER(TRIM($D73))=UPPER(TRIM($F73)),"OK","MISMATCH")))))</f>
        <v/>
      </c>
      <c r="K73" s="16" t="str">
        <f aca="false">IF($A73="","",SUMPRODUCT(--ISNUMBER(SEARCH(","&amp;TRIM($A73)&amp;",",","&amp;SUBSTITUTE('1. Master BOM'!$D$2:$D$400," ","")&amp;","))))</f>
        <v/>
      </c>
      <c r="L73" s="16" t="str">
        <f aca="false">IF($A73="","",IF($K73&lt;&gt;1,0,SUMPRODUCT(ISNUMBER(SEARCH(","&amp;TRIM($A73)&amp;",",","&amp;SUBSTITUTE('1. Master BOM'!$D$2:$D$400," ","")&amp;","))*ROW('1. Master BOM'!$D$2:$D$400))))</f>
        <v/>
      </c>
      <c r="M73" s="9" t="str">
        <f aca="false">IF($A73="","",IF($K73=0,"NOT IN BOM",IF($K73&gt;1,"MULTIPLE BOM LINES","OK")))</f>
        <v/>
      </c>
      <c r="N73" s="9" t="str">
        <f aca="false">IF($A73="","",IF($L73=0,"—",INDEX('1. Master BOM'!$A$1:$A$400,$L73)))</f>
        <v/>
      </c>
      <c r="O73" s="9" t="str">
        <f aca="false">IF($A73="","",IF($L73=0,"—",INDEX('1. Master BOM'!$B$1:$B$400,$L73)))</f>
        <v/>
      </c>
      <c r="P73" s="9" t="str">
        <f aca="false">IF($A73="","",IF(OR($H73="NOT IN SCHEMATIC",$O73="—"),"",IF($G73="","NO SCH PN",IF(UPPER(TRIM($G73))=UPPER(TRIM($O73)),"OK","MISMATCH"))))</f>
        <v/>
      </c>
      <c r="Q73" s="9" t="str">
        <f aca="false">IF($A73="","",IF($L73=0,"—",INDEX('1. Master BOM'!$E$1:$E$400,$L73)))</f>
        <v/>
      </c>
      <c r="R73" s="9" t="str">
        <f aca="false">IF($A73="","",IF($L73=0,"—",IF(T(INDEX('1. Master BOM'!$F$1:$F$400,$L73))="","(not set)",INDEX('1. Master BOM'!$F$1:$F$400,$L73))))</f>
        <v/>
      </c>
      <c r="S73" s="9" t="str">
        <f aca="false">IF($A73="","",IF(OR($R73="—",$R73="(not set)",$D73=""),"",IF(ISNUMBER(SEARCH(SUBSTITUTE(SUBSTITUTE(SUBSTITUTE($R73,"-",""),"_","")," ",""),SUBSTITUTE(SUBSTITUTE(SUBSTITUTE($D73,"-",""),"_","")," ",""))),"OK","CHECK")))</f>
        <v/>
      </c>
      <c r="T73" s="9" t="str">
        <f aca="false">IF($A73="","",IF(OR($H73="NOT IN SCHEMATIC",$I73="MISMATCH",$J73="MISMATCH",$P73="MISMATCH",$M73&lt;&gt;"OK"),"REVIEW","OK"))</f>
        <v/>
      </c>
      <c r="U73" s="14"/>
      <c r="V73" s="14"/>
      <c r="W73" s="17"/>
      <c r="X73" s="14"/>
    </row>
    <row r="74" customFormat="false" ht="15" hidden="false" customHeight="false" outlineLevel="0" collapsed="false">
      <c r="A74" s="9" t="str">
        <f aca="false">IF('3. Layout Parts'!$A74="","",TRIM('3. Layout Parts'!$A74))</f>
        <v/>
      </c>
      <c r="B74" s="9" t="str">
        <f aca="false">IF($A74="","",'3. Layout Parts'!$D74)</f>
        <v/>
      </c>
      <c r="C74" s="9" t="str">
        <f aca="false">IF($A74="","",'3. Layout Parts'!$B74)</f>
        <v/>
      </c>
      <c r="D74" s="9" t="str">
        <f aca="false">IF($A74="","",'3. Layout Parts'!$C74)</f>
        <v/>
      </c>
      <c r="E74" s="9" t="str">
        <f aca="false">IF($A74="","",IFERROR(INDEX('2. Schematic Parts'!$B$2:$B$3001,MATCH($A74,'2. Schematic Parts'!$A$2:$A$3001,0)),"NOT FOUND"))</f>
        <v/>
      </c>
      <c r="F74" s="9" t="str">
        <f aca="false">IF($A74="","",IFERROR(INDEX('2. Schematic Parts'!$C$2:$C$3001,MATCH($A74,'2. Schematic Parts'!$A$2:$A$3001,0))&amp;"","NOT FOUND"))</f>
        <v/>
      </c>
      <c r="G74" s="9" t="str">
        <f aca="false">IF($A74="","",IFERROR(INDEX('2. Schematic Parts'!$D$2:$D$3001,MATCH($A74,'2. Schematic Parts'!$A$2:$A$3001,0))&amp;"","NOT FOUND"))</f>
        <v/>
      </c>
      <c r="H74" s="9" t="str">
        <f aca="false">IF($A74="","",IF(COUNTIF('2. Schematic Parts'!$A$2:$A$3001,$A74)=0,"NOT IN SCHEMATIC","OK"))</f>
        <v/>
      </c>
      <c r="I74" s="9" t="str">
        <f aca="false">IF($A74="","",IF($H74="NOT IN SCHEMATIC","",IF(UPPER(TRIM($C74))=UPPER(TRIM($E74)),"OK","MISMATCH")))</f>
        <v/>
      </c>
      <c r="J74" s="9" t="str">
        <f aca="false">IF($A74="","",IF($H74="NOT IN SCHEMATIC","",IF($F74="","NO SCH DECAL",IF($D74="","",IF(UPPER(TRIM($D74))=UPPER(TRIM($F74)),"OK","MISMATCH")))))</f>
        <v/>
      </c>
      <c r="K74" s="16" t="str">
        <f aca="false">IF($A74="","",SUMPRODUCT(--ISNUMBER(SEARCH(","&amp;TRIM($A74)&amp;",",","&amp;SUBSTITUTE('1. Master BOM'!$D$2:$D$400," ","")&amp;","))))</f>
        <v/>
      </c>
      <c r="L74" s="16" t="str">
        <f aca="false">IF($A74="","",IF($K74&lt;&gt;1,0,SUMPRODUCT(ISNUMBER(SEARCH(","&amp;TRIM($A74)&amp;",",","&amp;SUBSTITUTE('1. Master BOM'!$D$2:$D$400," ","")&amp;","))*ROW('1. Master BOM'!$D$2:$D$400))))</f>
        <v/>
      </c>
      <c r="M74" s="9" t="str">
        <f aca="false">IF($A74="","",IF($K74=0,"NOT IN BOM",IF($K74&gt;1,"MULTIPLE BOM LINES","OK")))</f>
        <v/>
      </c>
      <c r="N74" s="9" t="str">
        <f aca="false">IF($A74="","",IF($L74=0,"—",INDEX('1. Master BOM'!$A$1:$A$400,$L74)))</f>
        <v/>
      </c>
      <c r="O74" s="9" t="str">
        <f aca="false">IF($A74="","",IF($L74=0,"—",INDEX('1. Master BOM'!$B$1:$B$400,$L74)))</f>
        <v/>
      </c>
      <c r="P74" s="9" t="str">
        <f aca="false">IF($A74="","",IF(OR($H74="NOT IN SCHEMATIC",$O74="—"),"",IF($G74="","NO SCH PN",IF(UPPER(TRIM($G74))=UPPER(TRIM($O74)),"OK","MISMATCH"))))</f>
        <v/>
      </c>
      <c r="Q74" s="9" t="str">
        <f aca="false">IF($A74="","",IF($L74=0,"—",INDEX('1. Master BOM'!$E$1:$E$400,$L74)))</f>
        <v/>
      </c>
      <c r="R74" s="9" t="str">
        <f aca="false">IF($A74="","",IF($L74=0,"—",IF(T(INDEX('1. Master BOM'!$F$1:$F$400,$L74))="","(not set)",INDEX('1. Master BOM'!$F$1:$F$400,$L74))))</f>
        <v/>
      </c>
      <c r="S74" s="9" t="str">
        <f aca="false">IF($A74="","",IF(OR($R74="—",$R74="(not set)",$D74=""),"",IF(ISNUMBER(SEARCH(SUBSTITUTE(SUBSTITUTE(SUBSTITUTE($R74,"-",""),"_","")," ",""),SUBSTITUTE(SUBSTITUTE(SUBSTITUTE($D74,"-",""),"_","")," ",""))),"OK","CHECK")))</f>
        <v/>
      </c>
      <c r="T74" s="9" t="str">
        <f aca="false">IF($A74="","",IF(OR($H74="NOT IN SCHEMATIC",$I74="MISMATCH",$J74="MISMATCH",$P74="MISMATCH",$M74&lt;&gt;"OK"),"REVIEW","OK"))</f>
        <v/>
      </c>
      <c r="U74" s="14"/>
      <c r="V74" s="14"/>
      <c r="W74" s="17"/>
      <c r="X74" s="14"/>
    </row>
    <row r="75" customFormat="false" ht="15" hidden="false" customHeight="false" outlineLevel="0" collapsed="false">
      <c r="A75" s="9" t="str">
        <f aca="false">IF('3. Layout Parts'!$A75="","",TRIM('3. Layout Parts'!$A75))</f>
        <v/>
      </c>
      <c r="B75" s="9" t="str">
        <f aca="false">IF($A75="","",'3. Layout Parts'!$D75)</f>
        <v/>
      </c>
      <c r="C75" s="9" t="str">
        <f aca="false">IF($A75="","",'3. Layout Parts'!$B75)</f>
        <v/>
      </c>
      <c r="D75" s="9" t="str">
        <f aca="false">IF($A75="","",'3. Layout Parts'!$C75)</f>
        <v/>
      </c>
      <c r="E75" s="9" t="str">
        <f aca="false">IF($A75="","",IFERROR(INDEX('2. Schematic Parts'!$B$2:$B$3001,MATCH($A75,'2. Schematic Parts'!$A$2:$A$3001,0)),"NOT FOUND"))</f>
        <v/>
      </c>
      <c r="F75" s="9" t="str">
        <f aca="false">IF($A75="","",IFERROR(INDEX('2. Schematic Parts'!$C$2:$C$3001,MATCH($A75,'2. Schematic Parts'!$A$2:$A$3001,0))&amp;"","NOT FOUND"))</f>
        <v/>
      </c>
      <c r="G75" s="9" t="str">
        <f aca="false">IF($A75="","",IFERROR(INDEX('2. Schematic Parts'!$D$2:$D$3001,MATCH($A75,'2. Schematic Parts'!$A$2:$A$3001,0))&amp;"","NOT FOUND"))</f>
        <v/>
      </c>
      <c r="H75" s="9" t="str">
        <f aca="false">IF($A75="","",IF(COUNTIF('2. Schematic Parts'!$A$2:$A$3001,$A75)=0,"NOT IN SCHEMATIC","OK"))</f>
        <v/>
      </c>
      <c r="I75" s="9" t="str">
        <f aca="false">IF($A75="","",IF($H75="NOT IN SCHEMATIC","",IF(UPPER(TRIM($C75))=UPPER(TRIM($E75)),"OK","MISMATCH")))</f>
        <v/>
      </c>
      <c r="J75" s="9" t="str">
        <f aca="false">IF($A75="","",IF($H75="NOT IN SCHEMATIC","",IF($F75="","NO SCH DECAL",IF($D75="","",IF(UPPER(TRIM($D75))=UPPER(TRIM($F75)),"OK","MISMATCH")))))</f>
        <v/>
      </c>
      <c r="K75" s="16" t="str">
        <f aca="false">IF($A75="","",SUMPRODUCT(--ISNUMBER(SEARCH(","&amp;TRIM($A75)&amp;",",","&amp;SUBSTITUTE('1. Master BOM'!$D$2:$D$400," ","")&amp;","))))</f>
        <v/>
      </c>
      <c r="L75" s="16" t="str">
        <f aca="false">IF($A75="","",IF($K75&lt;&gt;1,0,SUMPRODUCT(ISNUMBER(SEARCH(","&amp;TRIM($A75)&amp;",",","&amp;SUBSTITUTE('1. Master BOM'!$D$2:$D$400," ","")&amp;","))*ROW('1. Master BOM'!$D$2:$D$400))))</f>
        <v/>
      </c>
      <c r="M75" s="9" t="str">
        <f aca="false">IF($A75="","",IF($K75=0,"NOT IN BOM",IF($K75&gt;1,"MULTIPLE BOM LINES","OK")))</f>
        <v/>
      </c>
      <c r="N75" s="9" t="str">
        <f aca="false">IF($A75="","",IF($L75=0,"—",INDEX('1. Master BOM'!$A$1:$A$400,$L75)))</f>
        <v/>
      </c>
      <c r="O75" s="9" t="str">
        <f aca="false">IF($A75="","",IF($L75=0,"—",INDEX('1. Master BOM'!$B$1:$B$400,$L75)))</f>
        <v/>
      </c>
      <c r="P75" s="9" t="str">
        <f aca="false">IF($A75="","",IF(OR($H75="NOT IN SCHEMATIC",$O75="—"),"",IF($G75="","NO SCH PN",IF(UPPER(TRIM($G75))=UPPER(TRIM($O75)),"OK","MISMATCH"))))</f>
        <v/>
      </c>
      <c r="Q75" s="9" t="str">
        <f aca="false">IF($A75="","",IF($L75=0,"—",INDEX('1. Master BOM'!$E$1:$E$400,$L75)))</f>
        <v/>
      </c>
      <c r="R75" s="9" t="str">
        <f aca="false">IF($A75="","",IF($L75=0,"—",IF(T(INDEX('1. Master BOM'!$F$1:$F$400,$L75))="","(not set)",INDEX('1. Master BOM'!$F$1:$F$400,$L75))))</f>
        <v/>
      </c>
      <c r="S75" s="9" t="str">
        <f aca="false">IF($A75="","",IF(OR($R75="—",$R75="(not set)",$D75=""),"",IF(ISNUMBER(SEARCH(SUBSTITUTE(SUBSTITUTE(SUBSTITUTE($R75,"-",""),"_","")," ",""),SUBSTITUTE(SUBSTITUTE(SUBSTITUTE($D75,"-",""),"_","")," ",""))),"OK","CHECK")))</f>
        <v/>
      </c>
      <c r="T75" s="9" t="str">
        <f aca="false">IF($A75="","",IF(OR($H75="NOT IN SCHEMATIC",$I75="MISMATCH",$J75="MISMATCH",$P75="MISMATCH",$M75&lt;&gt;"OK"),"REVIEW","OK"))</f>
        <v/>
      </c>
      <c r="U75" s="14"/>
      <c r="V75" s="14"/>
      <c r="W75" s="17"/>
      <c r="X75" s="14"/>
    </row>
    <row r="76" customFormat="false" ht="15" hidden="false" customHeight="false" outlineLevel="0" collapsed="false">
      <c r="A76" s="9" t="str">
        <f aca="false">IF('3. Layout Parts'!$A76="","",TRIM('3. Layout Parts'!$A76))</f>
        <v/>
      </c>
      <c r="B76" s="9" t="str">
        <f aca="false">IF($A76="","",'3. Layout Parts'!$D76)</f>
        <v/>
      </c>
      <c r="C76" s="9" t="str">
        <f aca="false">IF($A76="","",'3. Layout Parts'!$B76)</f>
        <v/>
      </c>
      <c r="D76" s="9" t="str">
        <f aca="false">IF($A76="","",'3. Layout Parts'!$C76)</f>
        <v/>
      </c>
      <c r="E76" s="9" t="str">
        <f aca="false">IF($A76="","",IFERROR(INDEX('2. Schematic Parts'!$B$2:$B$3001,MATCH($A76,'2. Schematic Parts'!$A$2:$A$3001,0)),"NOT FOUND"))</f>
        <v/>
      </c>
      <c r="F76" s="9" t="str">
        <f aca="false">IF($A76="","",IFERROR(INDEX('2. Schematic Parts'!$C$2:$C$3001,MATCH($A76,'2. Schematic Parts'!$A$2:$A$3001,0))&amp;"","NOT FOUND"))</f>
        <v/>
      </c>
      <c r="G76" s="9" t="str">
        <f aca="false">IF($A76="","",IFERROR(INDEX('2. Schematic Parts'!$D$2:$D$3001,MATCH($A76,'2. Schematic Parts'!$A$2:$A$3001,0))&amp;"","NOT FOUND"))</f>
        <v/>
      </c>
      <c r="H76" s="9" t="str">
        <f aca="false">IF($A76="","",IF(COUNTIF('2. Schematic Parts'!$A$2:$A$3001,$A76)=0,"NOT IN SCHEMATIC","OK"))</f>
        <v/>
      </c>
      <c r="I76" s="9" t="str">
        <f aca="false">IF($A76="","",IF($H76="NOT IN SCHEMATIC","",IF(UPPER(TRIM($C76))=UPPER(TRIM($E76)),"OK","MISMATCH")))</f>
        <v/>
      </c>
      <c r="J76" s="9" t="str">
        <f aca="false">IF($A76="","",IF($H76="NOT IN SCHEMATIC","",IF($F76="","NO SCH DECAL",IF($D76="","",IF(UPPER(TRIM($D76))=UPPER(TRIM($F76)),"OK","MISMATCH")))))</f>
        <v/>
      </c>
      <c r="K76" s="16" t="str">
        <f aca="false">IF($A76="","",SUMPRODUCT(--ISNUMBER(SEARCH(","&amp;TRIM($A76)&amp;",",","&amp;SUBSTITUTE('1. Master BOM'!$D$2:$D$400," ","")&amp;","))))</f>
        <v/>
      </c>
      <c r="L76" s="16" t="str">
        <f aca="false">IF($A76="","",IF($K76&lt;&gt;1,0,SUMPRODUCT(ISNUMBER(SEARCH(","&amp;TRIM($A76)&amp;",",","&amp;SUBSTITUTE('1. Master BOM'!$D$2:$D$400," ","")&amp;","))*ROW('1. Master BOM'!$D$2:$D$400))))</f>
        <v/>
      </c>
      <c r="M76" s="9" t="str">
        <f aca="false">IF($A76="","",IF($K76=0,"NOT IN BOM",IF($K76&gt;1,"MULTIPLE BOM LINES","OK")))</f>
        <v/>
      </c>
      <c r="N76" s="9" t="str">
        <f aca="false">IF($A76="","",IF($L76=0,"—",INDEX('1. Master BOM'!$A$1:$A$400,$L76)))</f>
        <v/>
      </c>
      <c r="O76" s="9" t="str">
        <f aca="false">IF($A76="","",IF($L76=0,"—",INDEX('1. Master BOM'!$B$1:$B$400,$L76)))</f>
        <v/>
      </c>
      <c r="P76" s="9" t="str">
        <f aca="false">IF($A76="","",IF(OR($H76="NOT IN SCHEMATIC",$O76="—"),"",IF($G76="","NO SCH PN",IF(UPPER(TRIM($G76))=UPPER(TRIM($O76)),"OK","MISMATCH"))))</f>
        <v/>
      </c>
      <c r="Q76" s="9" t="str">
        <f aca="false">IF($A76="","",IF($L76=0,"—",INDEX('1. Master BOM'!$E$1:$E$400,$L76)))</f>
        <v/>
      </c>
      <c r="R76" s="9" t="str">
        <f aca="false">IF($A76="","",IF($L76=0,"—",IF(T(INDEX('1. Master BOM'!$F$1:$F$400,$L76))="","(not set)",INDEX('1. Master BOM'!$F$1:$F$400,$L76))))</f>
        <v/>
      </c>
      <c r="S76" s="9" t="str">
        <f aca="false">IF($A76="","",IF(OR($R76="—",$R76="(not set)",$D76=""),"",IF(ISNUMBER(SEARCH(SUBSTITUTE(SUBSTITUTE(SUBSTITUTE($R76,"-",""),"_","")," ",""),SUBSTITUTE(SUBSTITUTE(SUBSTITUTE($D76,"-",""),"_","")," ",""))),"OK","CHECK")))</f>
        <v/>
      </c>
      <c r="T76" s="9" t="str">
        <f aca="false">IF($A76="","",IF(OR($H76="NOT IN SCHEMATIC",$I76="MISMATCH",$J76="MISMATCH",$P76="MISMATCH",$M76&lt;&gt;"OK"),"REVIEW","OK"))</f>
        <v/>
      </c>
      <c r="U76" s="14"/>
      <c r="V76" s="14"/>
      <c r="W76" s="17"/>
      <c r="X76" s="14"/>
    </row>
    <row r="77" customFormat="false" ht="15" hidden="false" customHeight="false" outlineLevel="0" collapsed="false">
      <c r="A77" s="9" t="str">
        <f aca="false">IF('3. Layout Parts'!$A77="","",TRIM('3. Layout Parts'!$A77))</f>
        <v/>
      </c>
      <c r="B77" s="9" t="str">
        <f aca="false">IF($A77="","",'3. Layout Parts'!$D77)</f>
        <v/>
      </c>
      <c r="C77" s="9" t="str">
        <f aca="false">IF($A77="","",'3. Layout Parts'!$B77)</f>
        <v/>
      </c>
      <c r="D77" s="9" t="str">
        <f aca="false">IF($A77="","",'3. Layout Parts'!$C77)</f>
        <v/>
      </c>
      <c r="E77" s="9" t="str">
        <f aca="false">IF($A77="","",IFERROR(INDEX('2. Schematic Parts'!$B$2:$B$3001,MATCH($A77,'2. Schematic Parts'!$A$2:$A$3001,0)),"NOT FOUND"))</f>
        <v/>
      </c>
      <c r="F77" s="9" t="str">
        <f aca="false">IF($A77="","",IFERROR(INDEX('2. Schematic Parts'!$C$2:$C$3001,MATCH($A77,'2. Schematic Parts'!$A$2:$A$3001,0))&amp;"","NOT FOUND"))</f>
        <v/>
      </c>
      <c r="G77" s="9" t="str">
        <f aca="false">IF($A77="","",IFERROR(INDEX('2. Schematic Parts'!$D$2:$D$3001,MATCH($A77,'2. Schematic Parts'!$A$2:$A$3001,0))&amp;"","NOT FOUND"))</f>
        <v/>
      </c>
      <c r="H77" s="9" t="str">
        <f aca="false">IF($A77="","",IF(COUNTIF('2. Schematic Parts'!$A$2:$A$3001,$A77)=0,"NOT IN SCHEMATIC","OK"))</f>
        <v/>
      </c>
      <c r="I77" s="9" t="str">
        <f aca="false">IF($A77="","",IF($H77="NOT IN SCHEMATIC","",IF(UPPER(TRIM($C77))=UPPER(TRIM($E77)),"OK","MISMATCH")))</f>
        <v/>
      </c>
      <c r="J77" s="9" t="str">
        <f aca="false">IF($A77="","",IF($H77="NOT IN SCHEMATIC","",IF($F77="","NO SCH DECAL",IF($D77="","",IF(UPPER(TRIM($D77))=UPPER(TRIM($F77)),"OK","MISMATCH")))))</f>
        <v/>
      </c>
      <c r="K77" s="16" t="str">
        <f aca="false">IF($A77="","",SUMPRODUCT(--ISNUMBER(SEARCH(","&amp;TRIM($A77)&amp;",",","&amp;SUBSTITUTE('1. Master BOM'!$D$2:$D$400," ","")&amp;","))))</f>
        <v/>
      </c>
      <c r="L77" s="16" t="str">
        <f aca="false">IF($A77="","",IF($K77&lt;&gt;1,0,SUMPRODUCT(ISNUMBER(SEARCH(","&amp;TRIM($A77)&amp;",",","&amp;SUBSTITUTE('1. Master BOM'!$D$2:$D$400," ","")&amp;","))*ROW('1. Master BOM'!$D$2:$D$400))))</f>
        <v/>
      </c>
      <c r="M77" s="9" t="str">
        <f aca="false">IF($A77="","",IF($K77=0,"NOT IN BOM",IF($K77&gt;1,"MULTIPLE BOM LINES","OK")))</f>
        <v/>
      </c>
      <c r="N77" s="9" t="str">
        <f aca="false">IF($A77="","",IF($L77=0,"—",INDEX('1. Master BOM'!$A$1:$A$400,$L77)))</f>
        <v/>
      </c>
      <c r="O77" s="9" t="str">
        <f aca="false">IF($A77="","",IF($L77=0,"—",INDEX('1. Master BOM'!$B$1:$B$400,$L77)))</f>
        <v/>
      </c>
      <c r="P77" s="9" t="str">
        <f aca="false">IF($A77="","",IF(OR($H77="NOT IN SCHEMATIC",$O77="—"),"",IF($G77="","NO SCH PN",IF(UPPER(TRIM($G77))=UPPER(TRIM($O77)),"OK","MISMATCH"))))</f>
        <v/>
      </c>
      <c r="Q77" s="9" t="str">
        <f aca="false">IF($A77="","",IF($L77=0,"—",INDEX('1. Master BOM'!$E$1:$E$400,$L77)))</f>
        <v/>
      </c>
      <c r="R77" s="9" t="str">
        <f aca="false">IF($A77="","",IF($L77=0,"—",IF(T(INDEX('1. Master BOM'!$F$1:$F$400,$L77))="","(not set)",INDEX('1. Master BOM'!$F$1:$F$400,$L77))))</f>
        <v/>
      </c>
      <c r="S77" s="9" t="str">
        <f aca="false">IF($A77="","",IF(OR($R77="—",$R77="(not set)",$D77=""),"",IF(ISNUMBER(SEARCH(SUBSTITUTE(SUBSTITUTE(SUBSTITUTE($R77,"-",""),"_","")," ",""),SUBSTITUTE(SUBSTITUTE(SUBSTITUTE($D77,"-",""),"_","")," ",""))),"OK","CHECK")))</f>
        <v/>
      </c>
      <c r="T77" s="9" t="str">
        <f aca="false">IF($A77="","",IF(OR($H77="NOT IN SCHEMATIC",$I77="MISMATCH",$J77="MISMATCH",$P77="MISMATCH",$M77&lt;&gt;"OK"),"REVIEW","OK"))</f>
        <v/>
      </c>
      <c r="U77" s="14"/>
      <c r="V77" s="14"/>
      <c r="W77" s="17"/>
      <c r="X77" s="14"/>
    </row>
    <row r="78" customFormat="false" ht="15" hidden="false" customHeight="false" outlineLevel="0" collapsed="false">
      <c r="A78" s="9" t="str">
        <f aca="false">IF('3. Layout Parts'!$A78="","",TRIM('3. Layout Parts'!$A78))</f>
        <v/>
      </c>
      <c r="B78" s="9" t="str">
        <f aca="false">IF($A78="","",'3. Layout Parts'!$D78)</f>
        <v/>
      </c>
      <c r="C78" s="9" t="str">
        <f aca="false">IF($A78="","",'3. Layout Parts'!$B78)</f>
        <v/>
      </c>
      <c r="D78" s="9" t="str">
        <f aca="false">IF($A78="","",'3. Layout Parts'!$C78)</f>
        <v/>
      </c>
      <c r="E78" s="9" t="str">
        <f aca="false">IF($A78="","",IFERROR(INDEX('2. Schematic Parts'!$B$2:$B$3001,MATCH($A78,'2. Schematic Parts'!$A$2:$A$3001,0)),"NOT FOUND"))</f>
        <v/>
      </c>
      <c r="F78" s="9" t="str">
        <f aca="false">IF($A78="","",IFERROR(INDEX('2. Schematic Parts'!$C$2:$C$3001,MATCH($A78,'2. Schematic Parts'!$A$2:$A$3001,0))&amp;"","NOT FOUND"))</f>
        <v/>
      </c>
      <c r="G78" s="9" t="str">
        <f aca="false">IF($A78="","",IFERROR(INDEX('2. Schematic Parts'!$D$2:$D$3001,MATCH($A78,'2. Schematic Parts'!$A$2:$A$3001,0))&amp;"","NOT FOUND"))</f>
        <v/>
      </c>
      <c r="H78" s="9" t="str">
        <f aca="false">IF($A78="","",IF(COUNTIF('2. Schematic Parts'!$A$2:$A$3001,$A78)=0,"NOT IN SCHEMATIC","OK"))</f>
        <v/>
      </c>
      <c r="I78" s="9" t="str">
        <f aca="false">IF($A78="","",IF($H78="NOT IN SCHEMATIC","",IF(UPPER(TRIM($C78))=UPPER(TRIM($E78)),"OK","MISMATCH")))</f>
        <v/>
      </c>
      <c r="J78" s="9" t="str">
        <f aca="false">IF($A78="","",IF($H78="NOT IN SCHEMATIC","",IF($F78="","NO SCH DECAL",IF($D78="","",IF(UPPER(TRIM($D78))=UPPER(TRIM($F78)),"OK","MISMATCH")))))</f>
        <v/>
      </c>
      <c r="K78" s="16" t="str">
        <f aca="false">IF($A78="","",SUMPRODUCT(--ISNUMBER(SEARCH(","&amp;TRIM($A78)&amp;",",","&amp;SUBSTITUTE('1. Master BOM'!$D$2:$D$400," ","")&amp;","))))</f>
        <v/>
      </c>
      <c r="L78" s="16" t="str">
        <f aca="false">IF($A78="","",IF($K78&lt;&gt;1,0,SUMPRODUCT(ISNUMBER(SEARCH(","&amp;TRIM($A78)&amp;",",","&amp;SUBSTITUTE('1. Master BOM'!$D$2:$D$400," ","")&amp;","))*ROW('1. Master BOM'!$D$2:$D$400))))</f>
        <v/>
      </c>
      <c r="M78" s="9" t="str">
        <f aca="false">IF($A78="","",IF($K78=0,"NOT IN BOM",IF($K78&gt;1,"MULTIPLE BOM LINES","OK")))</f>
        <v/>
      </c>
      <c r="N78" s="9" t="str">
        <f aca="false">IF($A78="","",IF($L78=0,"—",INDEX('1. Master BOM'!$A$1:$A$400,$L78)))</f>
        <v/>
      </c>
      <c r="O78" s="9" t="str">
        <f aca="false">IF($A78="","",IF($L78=0,"—",INDEX('1. Master BOM'!$B$1:$B$400,$L78)))</f>
        <v/>
      </c>
      <c r="P78" s="9" t="str">
        <f aca="false">IF($A78="","",IF(OR($H78="NOT IN SCHEMATIC",$O78="—"),"",IF($G78="","NO SCH PN",IF(UPPER(TRIM($G78))=UPPER(TRIM($O78)),"OK","MISMATCH"))))</f>
        <v/>
      </c>
      <c r="Q78" s="9" t="str">
        <f aca="false">IF($A78="","",IF($L78=0,"—",INDEX('1. Master BOM'!$E$1:$E$400,$L78)))</f>
        <v/>
      </c>
      <c r="R78" s="9" t="str">
        <f aca="false">IF($A78="","",IF($L78=0,"—",IF(T(INDEX('1. Master BOM'!$F$1:$F$400,$L78))="","(not set)",INDEX('1. Master BOM'!$F$1:$F$400,$L78))))</f>
        <v/>
      </c>
      <c r="S78" s="9" t="str">
        <f aca="false">IF($A78="","",IF(OR($R78="—",$R78="(not set)",$D78=""),"",IF(ISNUMBER(SEARCH(SUBSTITUTE(SUBSTITUTE(SUBSTITUTE($R78,"-",""),"_","")," ",""),SUBSTITUTE(SUBSTITUTE(SUBSTITUTE($D78,"-",""),"_","")," ",""))),"OK","CHECK")))</f>
        <v/>
      </c>
      <c r="T78" s="9" t="str">
        <f aca="false">IF($A78="","",IF(OR($H78="NOT IN SCHEMATIC",$I78="MISMATCH",$J78="MISMATCH",$P78="MISMATCH",$M78&lt;&gt;"OK"),"REVIEW","OK"))</f>
        <v/>
      </c>
      <c r="U78" s="14"/>
      <c r="V78" s="14"/>
      <c r="W78" s="17"/>
      <c r="X78" s="14"/>
    </row>
    <row r="79" customFormat="false" ht="15" hidden="false" customHeight="false" outlineLevel="0" collapsed="false">
      <c r="A79" s="9" t="str">
        <f aca="false">IF('3. Layout Parts'!$A79="","",TRIM('3. Layout Parts'!$A79))</f>
        <v/>
      </c>
      <c r="B79" s="9" t="str">
        <f aca="false">IF($A79="","",'3. Layout Parts'!$D79)</f>
        <v/>
      </c>
      <c r="C79" s="9" t="str">
        <f aca="false">IF($A79="","",'3. Layout Parts'!$B79)</f>
        <v/>
      </c>
      <c r="D79" s="9" t="str">
        <f aca="false">IF($A79="","",'3. Layout Parts'!$C79)</f>
        <v/>
      </c>
      <c r="E79" s="9" t="str">
        <f aca="false">IF($A79="","",IFERROR(INDEX('2. Schematic Parts'!$B$2:$B$3001,MATCH($A79,'2. Schematic Parts'!$A$2:$A$3001,0)),"NOT FOUND"))</f>
        <v/>
      </c>
      <c r="F79" s="9" t="str">
        <f aca="false">IF($A79="","",IFERROR(INDEX('2. Schematic Parts'!$C$2:$C$3001,MATCH($A79,'2. Schematic Parts'!$A$2:$A$3001,0))&amp;"","NOT FOUND"))</f>
        <v/>
      </c>
      <c r="G79" s="9" t="str">
        <f aca="false">IF($A79="","",IFERROR(INDEX('2. Schematic Parts'!$D$2:$D$3001,MATCH($A79,'2. Schematic Parts'!$A$2:$A$3001,0))&amp;"","NOT FOUND"))</f>
        <v/>
      </c>
      <c r="H79" s="9" t="str">
        <f aca="false">IF($A79="","",IF(COUNTIF('2. Schematic Parts'!$A$2:$A$3001,$A79)=0,"NOT IN SCHEMATIC","OK"))</f>
        <v/>
      </c>
      <c r="I79" s="9" t="str">
        <f aca="false">IF($A79="","",IF($H79="NOT IN SCHEMATIC","",IF(UPPER(TRIM($C79))=UPPER(TRIM($E79)),"OK","MISMATCH")))</f>
        <v/>
      </c>
      <c r="J79" s="9" t="str">
        <f aca="false">IF($A79="","",IF($H79="NOT IN SCHEMATIC","",IF($F79="","NO SCH DECAL",IF($D79="","",IF(UPPER(TRIM($D79))=UPPER(TRIM($F79)),"OK","MISMATCH")))))</f>
        <v/>
      </c>
      <c r="K79" s="16" t="str">
        <f aca="false">IF($A79="","",SUMPRODUCT(--ISNUMBER(SEARCH(","&amp;TRIM($A79)&amp;",",","&amp;SUBSTITUTE('1. Master BOM'!$D$2:$D$400," ","")&amp;","))))</f>
        <v/>
      </c>
      <c r="L79" s="16" t="str">
        <f aca="false">IF($A79="","",IF($K79&lt;&gt;1,0,SUMPRODUCT(ISNUMBER(SEARCH(","&amp;TRIM($A79)&amp;",",","&amp;SUBSTITUTE('1. Master BOM'!$D$2:$D$400," ","")&amp;","))*ROW('1. Master BOM'!$D$2:$D$400))))</f>
        <v/>
      </c>
      <c r="M79" s="9" t="str">
        <f aca="false">IF($A79="","",IF($K79=0,"NOT IN BOM",IF($K79&gt;1,"MULTIPLE BOM LINES","OK")))</f>
        <v/>
      </c>
      <c r="N79" s="9" t="str">
        <f aca="false">IF($A79="","",IF($L79=0,"—",INDEX('1. Master BOM'!$A$1:$A$400,$L79)))</f>
        <v/>
      </c>
      <c r="O79" s="9" t="str">
        <f aca="false">IF($A79="","",IF($L79=0,"—",INDEX('1. Master BOM'!$B$1:$B$400,$L79)))</f>
        <v/>
      </c>
      <c r="P79" s="9" t="str">
        <f aca="false">IF($A79="","",IF(OR($H79="NOT IN SCHEMATIC",$O79="—"),"",IF($G79="","NO SCH PN",IF(UPPER(TRIM($G79))=UPPER(TRIM($O79)),"OK","MISMATCH"))))</f>
        <v/>
      </c>
      <c r="Q79" s="9" t="str">
        <f aca="false">IF($A79="","",IF($L79=0,"—",INDEX('1. Master BOM'!$E$1:$E$400,$L79)))</f>
        <v/>
      </c>
      <c r="R79" s="9" t="str">
        <f aca="false">IF($A79="","",IF($L79=0,"—",IF(T(INDEX('1. Master BOM'!$F$1:$F$400,$L79))="","(not set)",INDEX('1. Master BOM'!$F$1:$F$400,$L79))))</f>
        <v/>
      </c>
      <c r="S79" s="9" t="str">
        <f aca="false">IF($A79="","",IF(OR($R79="—",$R79="(not set)",$D79=""),"",IF(ISNUMBER(SEARCH(SUBSTITUTE(SUBSTITUTE(SUBSTITUTE($R79,"-",""),"_","")," ",""),SUBSTITUTE(SUBSTITUTE(SUBSTITUTE($D79,"-",""),"_","")," ",""))),"OK","CHECK")))</f>
        <v/>
      </c>
      <c r="T79" s="9" t="str">
        <f aca="false">IF($A79="","",IF(OR($H79="NOT IN SCHEMATIC",$I79="MISMATCH",$J79="MISMATCH",$P79="MISMATCH",$M79&lt;&gt;"OK"),"REVIEW","OK"))</f>
        <v/>
      </c>
      <c r="U79" s="14"/>
      <c r="V79" s="14"/>
      <c r="W79" s="17"/>
      <c r="X79" s="14"/>
    </row>
    <row r="80" customFormat="false" ht="15" hidden="false" customHeight="false" outlineLevel="0" collapsed="false">
      <c r="A80" s="9" t="str">
        <f aca="false">IF('3. Layout Parts'!$A80="","",TRIM('3. Layout Parts'!$A80))</f>
        <v/>
      </c>
      <c r="B80" s="9" t="str">
        <f aca="false">IF($A80="","",'3. Layout Parts'!$D80)</f>
        <v/>
      </c>
      <c r="C80" s="9" t="str">
        <f aca="false">IF($A80="","",'3. Layout Parts'!$B80)</f>
        <v/>
      </c>
      <c r="D80" s="9" t="str">
        <f aca="false">IF($A80="","",'3. Layout Parts'!$C80)</f>
        <v/>
      </c>
      <c r="E80" s="9" t="str">
        <f aca="false">IF($A80="","",IFERROR(INDEX('2. Schematic Parts'!$B$2:$B$3001,MATCH($A80,'2. Schematic Parts'!$A$2:$A$3001,0)),"NOT FOUND"))</f>
        <v/>
      </c>
      <c r="F80" s="9" t="str">
        <f aca="false">IF($A80="","",IFERROR(INDEX('2. Schematic Parts'!$C$2:$C$3001,MATCH($A80,'2. Schematic Parts'!$A$2:$A$3001,0))&amp;"","NOT FOUND"))</f>
        <v/>
      </c>
      <c r="G80" s="9" t="str">
        <f aca="false">IF($A80="","",IFERROR(INDEX('2. Schematic Parts'!$D$2:$D$3001,MATCH($A80,'2. Schematic Parts'!$A$2:$A$3001,0))&amp;"","NOT FOUND"))</f>
        <v/>
      </c>
      <c r="H80" s="9" t="str">
        <f aca="false">IF($A80="","",IF(COUNTIF('2. Schematic Parts'!$A$2:$A$3001,$A80)=0,"NOT IN SCHEMATIC","OK"))</f>
        <v/>
      </c>
      <c r="I80" s="9" t="str">
        <f aca="false">IF($A80="","",IF($H80="NOT IN SCHEMATIC","",IF(UPPER(TRIM($C80))=UPPER(TRIM($E80)),"OK","MISMATCH")))</f>
        <v/>
      </c>
      <c r="J80" s="9" t="str">
        <f aca="false">IF($A80="","",IF($H80="NOT IN SCHEMATIC","",IF($F80="","NO SCH DECAL",IF($D80="","",IF(UPPER(TRIM($D80))=UPPER(TRIM($F80)),"OK","MISMATCH")))))</f>
        <v/>
      </c>
      <c r="K80" s="16" t="str">
        <f aca="false">IF($A80="","",SUMPRODUCT(--ISNUMBER(SEARCH(","&amp;TRIM($A80)&amp;",",","&amp;SUBSTITUTE('1. Master BOM'!$D$2:$D$400," ","")&amp;","))))</f>
        <v/>
      </c>
      <c r="L80" s="16" t="str">
        <f aca="false">IF($A80="","",IF($K80&lt;&gt;1,0,SUMPRODUCT(ISNUMBER(SEARCH(","&amp;TRIM($A80)&amp;",",","&amp;SUBSTITUTE('1. Master BOM'!$D$2:$D$400," ","")&amp;","))*ROW('1. Master BOM'!$D$2:$D$400))))</f>
        <v/>
      </c>
      <c r="M80" s="9" t="str">
        <f aca="false">IF($A80="","",IF($K80=0,"NOT IN BOM",IF($K80&gt;1,"MULTIPLE BOM LINES","OK")))</f>
        <v/>
      </c>
      <c r="N80" s="9" t="str">
        <f aca="false">IF($A80="","",IF($L80=0,"—",INDEX('1. Master BOM'!$A$1:$A$400,$L80)))</f>
        <v/>
      </c>
      <c r="O80" s="9" t="str">
        <f aca="false">IF($A80="","",IF($L80=0,"—",INDEX('1. Master BOM'!$B$1:$B$400,$L80)))</f>
        <v/>
      </c>
      <c r="P80" s="9" t="str">
        <f aca="false">IF($A80="","",IF(OR($H80="NOT IN SCHEMATIC",$O80="—"),"",IF($G80="","NO SCH PN",IF(UPPER(TRIM($G80))=UPPER(TRIM($O80)),"OK","MISMATCH"))))</f>
        <v/>
      </c>
      <c r="Q80" s="9" t="str">
        <f aca="false">IF($A80="","",IF($L80=0,"—",INDEX('1. Master BOM'!$E$1:$E$400,$L80)))</f>
        <v/>
      </c>
      <c r="R80" s="9" t="str">
        <f aca="false">IF($A80="","",IF($L80=0,"—",IF(T(INDEX('1. Master BOM'!$F$1:$F$400,$L80))="","(not set)",INDEX('1. Master BOM'!$F$1:$F$400,$L80))))</f>
        <v/>
      </c>
      <c r="S80" s="9" t="str">
        <f aca="false">IF($A80="","",IF(OR($R80="—",$R80="(not set)",$D80=""),"",IF(ISNUMBER(SEARCH(SUBSTITUTE(SUBSTITUTE(SUBSTITUTE($R80,"-",""),"_","")," ",""),SUBSTITUTE(SUBSTITUTE(SUBSTITUTE($D80,"-",""),"_","")," ",""))),"OK","CHECK")))</f>
        <v/>
      </c>
      <c r="T80" s="9" t="str">
        <f aca="false">IF($A80="","",IF(OR($H80="NOT IN SCHEMATIC",$I80="MISMATCH",$J80="MISMATCH",$P80="MISMATCH",$M80&lt;&gt;"OK"),"REVIEW","OK"))</f>
        <v/>
      </c>
      <c r="U80" s="14"/>
      <c r="V80" s="14"/>
      <c r="W80" s="17"/>
      <c r="X80" s="14"/>
    </row>
    <row r="81" customFormat="false" ht="15" hidden="false" customHeight="false" outlineLevel="0" collapsed="false">
      <c r="A81" s="9" t="str">
        <f aca="false">IF('3. Layout Parts'!$A81="","",TRIM('3. Layout Parts'!$A81))</f>
        <v/>
      </c>
      <c r="B81" s="9" t="str">
        <f aca="false">IF($A81="","",'3. Layout Parts'!$D81)</f>
        <v/>
      </c>
      <c r="C81" s="9" t="str">
        <f aca="false">IF($A81="","",'3. Layout Parts'!$B81)</f>
        <v/>
      </c>
      <c r="D81" s="9" t="str">
        <f aca="false">IF($A81="","",'3. Layout Parts'!$C81)</f>
        <v/>
      </c>
      <c r="E81" s="9" t="str">
        <f aca="false">IF($A81="","",IFERROR(INDEX('2. Schematic Parts'!$B$2:$B$3001,MATCH($A81,'2. Schematic Parts'!$A$2:$A$3001,0)),"NOT FOUND"))</f>
        <v/>
      </c>
      <c r="F81" s="9" t="str">
        <f aca="false">IF($A81="","",IFERROR(INDEX('2. Schematic Parts'!$C$2:$C$3001,MATCH($A81,'2. Schematic Parts'!$A$2:$A$3001,0))&amp;"","NOT FOUND"))</f>
        <v/>
      </c>
      <c r="G81" s="9" t="str">
        <f aca="false">IF($A81="","",IFERROR(INDEX('2. Schematic Parts'!$D$2:$D$3001,MATCH($A81,'2. Schematic Parts'!$A$2:$A$3001,0))&amp;"","NOT FOUND"))</f>
        <v/>
      </c>
      <c r="H81" s="9" t="str">
        <f aca="false">IF($A81="","",IF(COUNTIF('2. Schematic Parts'!$A$2:$A$3001,$A81)=0,"NOT IN SCHEMATIC","OK"))</f>
        <v/>
      </c>
      <c r="I81" s="9" t="str">
        <f aca="false">IF($A81="","",IF($H81="NOT IN SCHEMATIC","",IF(UPPER(TRIM($C81))=UPPER(TRIM($E81)),"OK","MISMATCH")))</f>
        <v/>
      </c>
      <c r="J81" s="9" t="str">
        <f aca="false">IF($A81="","",IF($H81="NOT IN SCHEMATIC","",IF($F81="","NO SCH DECAL",IF($D81="","",IF(UPPER(TRIM($D81))=UPPER(TRIM($F81)),"OK","MISMATCH")))))</f>
        <v/>
      </c>
      <c r="K81" s="16" t="str">
        <f aca="false">IF($A81="","",SUMPRODUCT(--ISNUMBER(SEARCH(","&amp;TRIM($A81)&amp;",",","&amp;SUBSTITUTE('1. Master BOM'!$D$2:$D$400," ","")&amp;","))))</f>
        <v/>
      </c>
      <c r="L81" s="16" t="str">
        <f aca="false">IF($A81="","",IF($K81&lt;&gt;1,0,SUMPRODUCT(ISNUMBER(SEARCH(","&amp;TRIM($A81)&amp;",",","&amp;SUBSTITUTE('1. Master BOM'!$D$2:$D$400," ","")&amp;","))*ROW('1. Master BOM'!$D$2:$D$400))))</f>
        <v/>
      </c>
      <c r="M81" s="9" t="str">
        <f aca="false">IF($A81="","",IF($K81=0,"NOT IN BOM",IF($K81&gt;1,"MULTIPLE BOM LINES","OK")))</f>
        <v/>
      </c>
      <c r="N81" s="9" t="str">
        <f aca="false">IF($A81="","",IF($L81=0,"—",INDEX('1. Master BOM'!$A$1:$A$400,$L81)))</f>
        <v/>
      </c>
      <c r="O81" s="9" t="str">
        <f aca="false">IF($A81="","",IF($L81=0,"—",INDEX('1. Master BOM'!$B$1:$B$400,$L81)))</f>
        <v/>
      </c>
      <c r="P81" s="9" t="str">
        <f aca="false">IF($A81="","",IF(OR($H81="NOT IN SCHEMATIC",$O81="—"),"",IF($G81="","NO SCH PN",IF(UPPER(TRIM($G81))=UPPER(TRIM($O81)),"OK","MISMATCH"))))</f>
        <v/>
      </c>
      <c r="Q81" s="9" t="str">
        <f aca="false">IF($A81="","",IF($L81=0,"—",INDEX('1. Master BOM'!$E$1:$E$400,$L81)))</f>
        <v/>
      </c>
      <c r="R81" s="9" t="str">
        <f aca="false">IF($A81="","",IF($L81=0,"—",IF(T(INDEX('1. Master BOM'!$F$1:$F$400,$L81))="","(not set)",INDEX('1. Master BOM'!$F$1:$F$400,$L81))))</f>
        <v/>
      </c>
      <c r="S81" s="9" t="str">
        <f aca="false">IF($A81="","",IF(OR($R81="—",$R81="(not set)",$D81=""),"",IF(ISNUMBER(SEARCH(SUBSTITUTE(SUBSTITUTE(SUBSTITUTE($R81,"-",""),"_","")," ",""),SUBSTITUTE(SUBSTITUTE(SUBSTITUTE($D81,"-",""),"_","")," ",""))),"OK","CHECK")))</f>
        <v/>
      </c>
      <c r="T81" s="9" t="str">
        <f aca="false">IF($A81="","",IF(OR($H81="NOT IN SCHEMATIC",$I81="MISMATCH",$J81="MISMATCH",$P81="MISMATCH",$M81&lt;&gt;"OK"),"REVIEW","OK"))</f>
        <v/>
      </c>
      <c r="U81" s="14"/>
      <c r="V81" s="14"/>
      <c r="W81" s="17"/>
      <c r="X81" s="14"/>
    </row>
    <row r="82" customFormat="false" ht="15" hidden="false" customHeight="false" outlineLevel="0" collapsed="false">
      <c r="A82" s="9" t="str">
        <f aca="false">IF('3. Layout Parts'!$A82="","",TRIM('3. Layout Parts'!$A82))</f>
        <v/>
      </c>
      <c r="B82" s="9" t="str">
        <f aca="false">IF($A82="","",'3. Layout Parts'!$D82)</f>
        <v/>
      </c>
      <c r="C82" s="9" t="str">
        <f aca="false">IF($A82="","",'3. Layout Parts'!$B82)</f>
        <v/>
      </c>
      <c r="D82" s="9" t="str">
        <f aca="false">IF($A82="","",'3. Layout Parts'!$C82)</f>
        <v/>
      </c>
      <c r="E82" s="9" t="str">
        <f aca="false">IF($A82="","",IFERROR(INDEX('2. Schematic Parts'!$B$2:$B$3001,MATCH($A82,'2. Schematic Parts'!$A$2:$A$3001,0)),"NOT FOUND"))</f>
        <v/>
      </c>
      <c r="F82" s="9" t="str">
        <f aca="false">IF($A82="","",IFERROR(INDEX('2. Schematic Parts'!$C$2:$C$3001,MATCH($A82,'2. Schematic Parts'!$A$2:$A$3001,0))&amp;"","NOT FOUND"))</f>
        <v/>
      </c>
      <c r="G82" s="9" t="str">
        <f aca="false">IF($A82="","",IFERROR(INDEX('2. Schematic Parts'!$D$2:$D$3001,MATCH($A82,'2. Schematic Parts'!$A$2:$A$3001,0))&amp;"","NOT FOUND"))</f>
        <v/>
      </c>
      <c r="H82" s="9" t="str">
        <f aca="false">IF($A82="","",IF(COUNTIF('2. Schematic Parts'!$A$2:$A$3001,$A82)=0,"NOT IN SCHEMATIC","OK"))</f>
        <v/>
      </c>
      <c r="I82" s="9" t="str">
        <f aca="false">IF($A82="","",IF($H82="NOT IN SCHEMATIC","",IF(UPPER(TRIM($C82))=UPPER(TRIM($E82)),"OK","MISMATCH")))</f>
        <v/>
      </c>
      <c r="J82" s="9" t="str">
        <f aca="false">IF($A82="","",IF($H82="NOT IN SCHEMATIC","",IF($F82="","NO SCH DECAL",IF($D82="","",IF(UPPER(TRIM($D82))=UPPER(TRIM($F82)),"OK","MISMATCH")))))</f>
        <v/>
      </c>
      <c r="K82" s="16" t="str">
        <f aca="false">IF($A82="","",SUMPRODUCT(--ISNUMBER(SEARCH(","&amp;TRIM($A82)&amp;",",","&amp;SUBSTITUTE('1. Master BOM'!$D$2:$D$400," ","")&amp;","))))</f>
        <v/>
      </c>
      <c r="L82" s="16" t="str">
        <f aca="false">IF($A82="","",IF($K82&lt;&gt;1,0,SUMPRODUCT(ISNUMBER(SEARCH(","&amp;TRIM($A82)&amp;",",","&amp;SUBSTITUTE('1. Master BOM'!$D$2:$D$400," ","")&amp;","))*ROW('1. Master BOM'!$D$2:$D$400))))</f>
        <v/>
      </c>
      <c r="M82" s="9" t="str">
        <f aca="false">IF($A82="","",IF($K82=0,"NOT IN BOM",IF($K82&gt;1,"MULTIPLE BOM LINES","OK")))</f>
        <v/>
      </c>
      <c r="N82" s="9" t="str">
        <f aca="false">IF($A82="","",IF($L82=0,"—",INDEX('1. Master BOM'!$A$1:$A$400,$L82)))</f>
        <v/>
      </c>
      <c r="O82" s="9" t="str">
        <f aca="false">IF($A82="","",IF($L82=0,"—",INDEX('1. Master BOM'!$B$1:$B$400,$L82)))</f>
        <v/>
      </c>
      <c r="P82" s="9" t="str">
        <f aca="false">IF($A82="","",IF(OR($H82="NOT IN SCHEMATIC",$O82="—"),"",IF($G82="","NO SCH PN",IF(UPPER(TRIM($G82))=UPPER(TRIM($O82)),"OK","MISMATCH"))))</f>
        <v/>
      </c>
      <c r="Q82" s="9" t="str">
        <f aca="false">IF($A82="","",IF($L82=0,"—",INDEX('1. Master BOM'!$E$1:$E$400,$L82)))</f>
        <v/>
      </c>
      <c r="R82" s="9" t="str">
        <f aca="false">IF($A82="","",IF($L82=0,"—",IF(T(INDEX('1. Master BOM'!$F$1:$F$400,$L82))="","(not set)",INDEX('1. Master BOM'!$F$1:$F$400,$L82))))</f>
        <v/>
      </c>
      <c r="S82" s="9" t="str">
        <f aca="false">IF($A82="","",IF(OR($R82="—",$R82="(not set)",$D82=""),"",IF(ISNUMBER(SEARCH(SUBSTITUTE(SUBSTITUTE(SUBSTITUTE($R82,"-",""),"_","")," ",""),SUBSTITUTE(SUBSTITUTE(SUBSTITUTE($D82,"-",""),"_","")," ",""))),"OK","CHECK")))</f>
        <v/>
      </c>
      <c r="T82" s="9" t="str">
        <f aca="false">IF($A82="","",IF(OR($H82="NOT IN SCHEMATIC",$I82="MISMATCH",$J82="MISMATCH",$P82="MISMATCH",$M82&lt;&gt;"OK"),"REVIEW","OK"))</f>
        <v/>
      </c>
      <c r="U82" s="14"/>
      <c r="V82" s="14"/>
      <c r="W82" s="17"/>
      <c r="X82" s="14"/>
    </row>
    <row r="83" customFormat="false" ht="15" hidden="false" customHeight="false" outlineLevel="0" collapsed="false">
      <c r="A83" s="9" t="str">
        <f aca="false">IF('3. Layout Parts'!$A83="","",TRIM('3. Layout Parts'!$A83))</f>
        <v/>
      </c>
      <c r="B83" s="9" t="str">
        <f aca="false">IF($A83="","",'3. Layout Parts'!$D83)</f>
        <v/>
      </c>
      <c r="C83" s="9" t="str">
        <f aca="false">IF($A83="","",'3. Layout Parts'!$B83)</f>
        <v/>
      </c>
      <c r="D83" s="9" t="str">
        <f aca="false">IF($A83="","",'3. Layout Parts'!$C83)</f>
        <v/>
      </c>
      <c r="E83" s="9" t="str">
        <f aca="false">IF($A83="","",IFERROR(INDEX('2. Schematic Parts'!$B$2:$B$3001,MATCH($A83,'2. Schematic Parts'!$A$2:$A$3001,0)),"NOT FOUND"))</f>
        <v/>
      </c>
      <c r="F83" s="9" t="str">
        <f aca="false">IF($A83="","",IFERROR(INDEX('2. Schematic Parts'!$C$2:$C$3001,MATCH($A83,'2. Schematic Parts'!$A$2:$A$3001,0))&amp;"","NOT FOUND"))</f>
        <v/>
      </c>
      <c r="G83" s="9" t="str">
        <f aca="false">IF($A83="","",IFERROR(INDEX('2. Schematic Parts'!$D$2:$D$3001,MATCH($A83,'2. Schematic Parts'!$A$2:$A$3001,0))&amp;"","NOT FOUND"))</f>
        <v/>
      </c>
      <c r="H83" s="9" t="str">
        <f aca="false">IF($A83="","",IF(COUNTIF('2. Schematic Parts'!$A$2:$A$3001,$A83)=0,"NOT IN SCHEMATIC","OK"))</f>
        <v/>
      </c>
      <c r="I83" s="9" t="str">
        <f aca="false">IF($A83="","",IF($H83="NOT IN SCHEMATIC","",IF(UPPER(TRIM($C83))=UPPER(TRIM($E83)),"OK","MISMATCH")))</f>
        <v/>
      </c>
      <c r="J83" s="9" t="str">
        <f aca="false">IF($A83="","",IF($H83="NOT IN SCHEMATIC","",IF($F83="","NO SCH DECAL",IF($D83="","",IF(UPPER(TRIM($D83))=UPPER(TRIM($F83)),"OK","MISMATCH")))))</f>
        <v/>
      </c>
      <c r="K83" s="16" t="str">
        <f aca="false">IF($A83="","",SUMPRODUCT(--ISNUMBER(SEARCH(","&amp;TRIM($A83)&amp;",",","&amp;SUBSTITUTE('1. Master BOM'!$D$2:$D$400," ","")&amp;","))))</f>
        <v/>
      </c>
      <c r="L83" s="16" t="str">
        <f aca="false">IF($A83="","",IF($K83&lt;&gt;1,0,SUMPRODUCT(ISNUMBER(SEARCH(","&amp;TRIM($A83)&amp;",",","&amp;SUBSTITUTE('1. Master BOM'!$D$2:$D$400," ","")&amp;","))*ROW('1. Master BOM'!$D$2:$D$400))))</f>
        <v/>
      </c>
      <c r="M83" s="9" t="str">
        <f aca="false">IF($A83="","",IF($K83=0,"NOT IN BOM",IF($K83&gt;1,"MULTIPLE BOM LINES","OK")))</f>
        <v/>
      </c>
      <c r="N83" s="9" t="str">
        <f aca="false">IF($A83="","",IF($L83=0,"—",INDEX('1. Master BOM'!$A$1:$A$400,$L83)))</f>
        <v/>
      </c>
      <c r="O83" s="9" t="str">
        <f aca="false">IF($A83="","",IF($L83=0,"—",INDEX('1. Master BOM'!$B$1:$B$400,$L83)))</f>
        <v/>
      </c>
      <c r="P83" s="9" t="str">
        <f aca="false">IF($A83="","",IF(OR($H83="NOT IN SCHEMATIC",$O83="—"),"",IF($G83="","NO SCH PN",IF(UPPER(TRIM($G83))=UPPER(TRIM($O83)),"OK","MISMATCH"))))</f>
        <v/>
      </c>
      <c r="Q83" s="9" t="str">
        <f aca="false">IF($A83="","",IF($L83=0,"—",INDEX('1. Master BOM'!$E$1:$E$400,$L83)))</f>
        <v/>
      </c>
      <c r="R83" s="9" t="str">
        <f aca="false">IF($A83="","",IF($L83=0,"—",IF(T(INDEX('1. Master BOM'!$F$1:$F$400,$L83))="","(not set)",INDEX('1. Master BOM'!$F$1:$F$400,$L83))))</f>
        <v/>
      </c>
      <c r="S83" s="9" t="str">
        <f aca="false">IF($A83="","",IF(OR($R83="—",$R83="(not set)",$D83=""),"",IF(ISNUMBER(SEARCH(SUBSTITUTE(SUBSTITUTE(SUBSTITUTE($R83,"-",""),"_","")," ",""),SUBSTITUTE(SUBSTITUTE(SUBSTITUTE($D83,"-",""),"_","")," ",""))),"OK","CHECK")))</f>
        <v/>
      </c>
      <c r="T83" s="9" t="str">
        <f aca="false">IF($A83="","",IF(OR($H83="NOT IN SCHEMATIC",$I83="MISMATCH",$J83="MISMATCH",$P83="MISMATCH",$M83&lt;&gt;"OK"),"REVIEW","OK"))</f>
        <v/>
      </c>
      <c r="U83" s="14"/>
      <c r="V83" s="14"/>
      <c r="W83" s="17"/>
      <c r="X83" s="14"/>
    </row>
    <row r="84" customFormat="false" ht="15" hidden="false" customHeight="false" outlineLevel="0" collapsed="false">
      <c r="A84" s="9" t="str">
        <f aca="false">IF('3. Layout Parts'!$A84="","",TRIM('3. Layout Parts'!$A84))</f>
        <v/>
      </c>
      <c r="B84" s="9" t="str">
        <f aca="false">IF($A84="","",'3. Layout Parts'!$D84)</f>
        <v/>
      </c>
      <c r="C84" s="9" t="str">
        <f aca="false">IF($A84="","",'3. Layout Parts'!$B84)</f>
        <v/>
      </c>
      <c r="D84" s="9" t="str">
        <f aca="false">IF($A84="","",'3. Layout Parts'!$C84)</f>
        <v/>
      </c>
      <c r="E84" s="9" t="str">
        <f aca="false">IF($A84="","",IFERROR(INDEX('2. Schematic Parts'!$B$2:$B$3001,MATCH($A84,'2. Schematic Parts'!$A$2:$A$3001,0)),"NOT FOUND"))</f>
        <v/>
      </c>
      <c r="F84" s="9" t="str">
        <f aca="false">IF($A84="","",IFERROR(INDEX('2. Schematic Parts'!$C$2:$C$3001,MATCH($A84,'2. Schematic Parts'!$A$2:$A$3001,0))&amp;"","NOT FOUND"))</f>
        <v/>
      </c>
      <c r="G84" s="9" t="str">
        <f aca="false">IF($A84="","",IFERROR(INDEX('2. Schematic Parts'!$D$2:$D$3001,MATCH($A84,'2. Schematic Parts'!$A$2:$A$3001,0))&amp;"","NOT FOUND"))</f>
        <v/>
      </c>
      <c r="H84" s="9" t="str">
        <f aca="false">IF($A84="","",IF(COUNTIF('2. Schematic Parts'!$A$2:$A$3001,$A84)=0,"NOT IN SCHEMATIC","OK"))</f>
        <v/>
      </c>
      <c r="I84" s="9" t="str">
        <f aca="false">IF($A84="","",IF($H84="NOT IN SCHEMATIC","",IF(UPPER(TRIM($C84))=UPPER(TRIM($E84)),"OK","MISMATCH")))</f>
        <v/>
      </c>
      <c r="J84" s="9" t="str">
        <f aca="false">IF($A84="","",IF($H84="NOT IN SCHEMATIC","",IF($F84="","NO SCH DECAL",IF($D84="","",IF(UPPER(TRIM($D84))=UPPER(TRIM($F84)),"OK","MISMATCH")))))</f>
        <v/>
      </c>
      <c r="K84" s="16" t="str">
        <f aca="false">IF($A84="","",SUMPRODUCT(--ISNUMBER(SEARCH(","&amp;TRIM($A84)&amp;",",","&amp;SUBSTITUTE('1. Master BOM'!$D$2:$D$400," ","")&amp;","))))</f>
        <v/>
      </c>
      <c r="L84" s="16" t="str">
        <f aca="false">IF($A84="","",IF($K84&lt;&gt;1,0,SUMPRODUCT(ISNUMBER(SEARCH(","&amp;TRIM($A84)&amp;",",","&amp;SUBSTITUTE('1. Master BOM'!$D$2:$D$400," ","")&amp;","))*ROW('1. Master BOM'!$D$2:$D$400))))</f>
        <v/>
      </c>
      <c r="M84" s="9" t="str">
        <f aca="false">IF($A84="","",IF($K84=0,"NOT IN BOM",IF($K84&gt;1,"MULTIPLE BOM LINES","OK")))</f>
        <v/>
      </c>
      <c r="N84" s="9" t="str">
        <f aca="false">IF($A84="","",IF($L84=0,"—",INDEX('1. Master BOM'!$A$1:$A$400,$L84)))</f>
        <v/>
      </c>
      <c r="O84" s="9" t="str">
        <f aca="false">IF($A84="","",IF($L84=0,"—",INDEX('1. Master BOM'!$B$1:$B$400,$L84)))</f>
        <v/>
      </c>
      <c r="P84" s="9" t="str">
        <f aca="false">IF($A84="","",IF(OR($H84="NOT IN SCHEMATIC",$O84="—"),"",IF($G84="","NO SCH PN",IF(UPPER(TRIM($G84))=UPPER(TRIM($O84)),"OK","MISMATCH"))))</f>
        <v/>
      </c>
      <c r="Q84" s="9" t="str">
        <f aca="false">IF($A84="","",IF($L84=0,"—",INDEX('1. Master BOM'!$E$1:$E$400,$L84)))</f>
        <v/>
      </c>
      <c r="R84" s="9" t="str">
        <f aca="false">IF($A84="","",IF($L84=0,"—",IF(T(INDEX('1. Master BOM'!$F$1:$F$400,$L84))="","(not set)",INDEX('1. Master BOM'!$F$1:$F$400,$L84))))</f>
        <v/>
      </c>
      <c r="S84" s="9" t="str">
        <f aca="false">IF($A84="","",IF(OR($R84="—",$R84="(not set)",$D84=""),"",IF(ISNUMBER(SEARCH(SUBSTITUTE(SUBSTITUTE(SUBSTITUTE($R84,"-",""),"_","")," ",""),SUBSTITUTE(SUBSTITUTE(SUBSTITUTE($D84,"-",""),"_","")," ",""))),"OK","CHECK")))</f>
        <v/>
      </c>
      <c r="T84" s="9" t="str">
        <f aca="false">IF($A84="","",IF(OR($H84="NOT IN SCHEMATIC",$I84="MISMATCH",$J84="MISMATCH",$P84="MISMATCH",$M84&lt;&gt;"OK"),"REVIEW","OK"))</f>
        <v/>
      </c>
      <c r="U84" s="14"/>
      <c r="V84" s="14"/>
      <c r="W84" s="17"/>
      <c r="X84" s="14"/>
    </row>
    <row r="85" customFormat="false" ht="15" hidden="false" customHeight="false" outlineLevel="0" collapsed="false">
      <c r="A85" s="9" t="str">
        <f aca="false">IF('3. Layout Parts'!$A85="","",TRIM('3. Layout Parts'!$A85))</f>
        <v/>
      </c>
      <c r="B85" s="9" t="str">
        <f aca="false">IF($A85="","",'3. Layout Parts'!$D85)</f>
        <v/>
      </c>
      <c r="C85" s="9" t="str">
        <f aca="false">IF($A85="","",'3. Layout Parts'!$B85)</f>
        <v/>
      </c>
      <c r="D85" s="9" t="str">
        <f aca="false">IF($A85="","",'3. Layout Parts'!$C85)</f>
        <v/>
      </c>
      <c r="E85" s="9" t="str">
        <f aca="false">IF($A85="","",IFERROR(INDEX('2. Schematic Parts'!$B$2:$B$3001,MATCH($A85,'2. Schematic Parts'!$A$2:$A$3001,0)),"NOT FOUND"))</f>
        <v/>
      </c>
      <c r="F85" s="9" t="str">
        <f aca="false">IF($A85="","",IFERROR(INDEX('2. Schematic Parts'!$C$2:$C$3001,MATCH($A85,'2. Schematic Parts'!$A$2:$A$3001,0))&amp;"","NOT FOUND"))</f>
        <v/>
      </c>
      <c r="G85" s="9" t="str">
        <f aca="false">IF($A85="","",IFERROR(INDEX('2. Schematic Parts'!$D$2:$D$3001,MATCH($A85,'2. Schematic Parts'!$A$2:$A$3001,0))&amp;"","NOT FOUND"))</f>
        <v/>
      </c>
      <c r="H85" s="9" t="str">
        <f aca="false">IF($A85="","",IF(COUNTIF('2. Schematic Parts'!$A$2:$A$3001,$A85)=0,"NOT IN SCHEMATIC","OK"))</f>
        <v/>
      </c>
      <c r="I85" s="9" t="str">
        <f aca="false">IF($A85="","",IF($H85="NOT IN SCHEMATIC","",IF(UPPER(TRIM($C85))=UPPER(TRIM($E85)),"OK","MISMATCH")))</f>
        <v/>
      </c>
      <c r="J85" s="9" t="str">
        <f aca="false">IF($A85="","",IF($H85="NOT IN SCHEMATIC","",IF($F85="","NO SCH DECAL",IF($D85="","",IF(UPPER(TRIM($D85))=UPPER(TRIM($F85)),"OK","MISMATCH")))))</f>
        <v/>
      </c>
      <c r="K85" s="16" t="str">
        <f aca="false">IF($A85="","",SUMPRODUCT(--ISNUMBER(SEARCH(","&amp;TRIM($A85)&amp;",",","&amp;SUBSTITUTE('1. Master BOM'!$D$2:$D$400," ","")&amp;","))))</f>
        <v/>
      </c>
      <c r="L85" s="16" t="str">
        <f aca="false">IF($A85="","",IF($K85&lt;&gt;1,0,SUMPRODUCT(ISNUMBER(SEARCH(","&amp;TRIM($A85)&amp;",",","&amp;SUBSTITUTE('1. Master BOM'!$D$2:$D$400," ","")&amp;","))*ROW('1. Master BOM'!$D$2:$D$400))))</f>
        <v/>
      </c>
      <c r="M85" s="9" t="str">
        <f aca="false">IF($A85="","",IF($K85=0,"NOT IN BOM",IF($K85&gt;1,"MULTIPLE BOM LINES","OK")))</f>
        <v/>
      </c>
      <c r="N85" s="9" t="str">
        <f aca="false">IF($A85="","",IF($L85=0,"—",INDEX('1. Master BOM'!$A$1:$A$400,$L85)))</f>
        <v/>
      </c>
      <c r="O85" s="9" t="str">
        <f aca="false">IF($A85="","",IF($L85=0,"—",INDEX('1. Master BOM'!$B$1:$B$400,$L85)))</f>
        <v/>
      </c>
      <c r="P85" s="9" t="str">
        <f aca="false">IF($A85="","",IF(OR($H85="NOT IN SCHEMATIC",$O85="—"),"",IF($G85="","NO SCH PN",IF(UPPER(TRIM($G85))=UPPER(TRIM($O85)),"OK","MISMATCH"))))</f>
        <v/>
      </c>
      <c r="Q85" s="9" t="str">
        <f aca="false">IF($A85="","",IF($L85=0,"—",INDEX('1. Master BOM'!$E$1:$E$400,$L85)))</f>
        <v/>
      </c>
      <c r="R85" s="9" t="str">
        <f aca="false">IF($A85="","",IF($L85=0,"—",IF(T(INDEX('1. Master BOM'!$F$1:$F$400,$L85))="","(not set)",INDEX('1. Master BOM'!$F$1:$F$400,$L85))))</f>
        <v/>
      </c>
      <c r="S85" s="9" t="str">
        <f aca="false">IF($A85="","",IF(OR($R85="—",$R85="(not set)",$D85=""),"",IF(ISNUMBER(SEARCH(SUBSTITUTE(SUBSTITUTE(SUBSTITUTE($R85,"-",""),"_","")," ",""),SUBSTITUTE(SUBSTITUTE(SUBSTITUTE($D85,"-",""),"_","")," ",""))),"OK","CHECK")))</f>
        <v/>
      </c>
      <c r="T85" s="9" t="str">
        <f aca="false">IF($A85="","",IF(OR($H85="NOT IN SCHEMATIC",$I85="MISMATCH",$J85="MISMATCH",$P85="MISMATCH",$M85&lt;&gt;"OK"),"REVIEW","OK"))</f>
        <v/>
      </c>
      <c r="U85" s="14"/>
      <c r="V85" s="14"/>
      <c r="W85" s="17"/>
      <c r="X85" s="14"/>
    </row>
    <row r="86" customFormat="false" ht="15" hidden="false" customHeight="false" outlineLevel="0" collapsed="false">
      <c r="A86" s="9" t="str">
        <f aca="false">IF('3. Layout Parts'!$A86="","",TRIM('3. Layout Parts'!$A86))</f>
        <v/>
      </c>
      <c r="B86" s="9" t="str">
        <f aca="false">IF($A86="","",'3. Layout Parts'!$D86)</f>
        <v/>
      </c>
      <c r="C86" s="9" t="str">
        <f aca="false">IF($A86="","",'3. Layout Parts'!$B86)</f>
        <v/>
      </c>
      <c r="D86" s="9" t="str">
        <f aca="false">IF($A86="","",'3. Layout Parts'!$C86)</f>
        <v/>
      </c>
      <c r="E86" s="9" t="str">
        <f aca="false">IF($A86="","",IFERROR(INDEX('2. Schematic Parts'!$B$2:$B$3001,MATCH($A86,'2. Schematic Parts'!$A$2:$A$3001,0)),"NOT FOUND"))</f>
        <v/>
      </c>
      <c r="F86" s="9" t="str">
        <f aca="false">IF($A86="","",IFERROR(INDEX('2. Schematic Parts'!$C$2:$C$3001,MATCH($A86,'2. Schematic Parts'!$A$2:$A$3001,0))&amp;"","NOT FOUND"))</f>
        <v/>
      </c>
      <c r="G86" s="9" t="str">
        <f aca="false">IF($A86="","",IFERROR(INDEX('2. Schematic Parts'!$D$2:$D$3001,MATCH($A86,'2. Schematic Parts'!$A$2:$A$3001,0))&amp;"","NOT FOUND"))</f>
        <v/>
      </c>
      <c r="H86" s="9" t="str">
        <f aca="false">IF($A86="","",IF(COUNTIF('2. Schematic Parts'!$A$2:$A$3001,$A86)=0,"NOT IN SCHEMATIC","OK"))</f>
        <v/>
      </c>
      <c r="I86" s="9" t="str">
        <f aca="false">IF($A86="","",IF($H86="NOT IN SCHEMATIC","",IF(UPPER(TRIM($C86))=UPPER(TRIM($E86)),"OK","MISMATCH")))</f>
        <v/>
      </c>
      <c r="J86" s="9" t="str">
        <f aca="false">IF($A86="","",IF($H86="NOT IN SCHEMATIC","",IF($F86="","NO SCH DECAL",IF($D86="","",IF(UPPER(TRIM($D86))=UPPER(TRIM($F86)),"OK","MISMATCH")))))</f>
        <v/>
      </c>
      <c r="K86" s="16" t="str">
        <f aca="false">IF($A86="","",SUMPRODUCT(--ISNUMBER(SEARCH(","&amp;TRIM($A86)&amp;",",","&amp;SUBSTITUTE('1. Master BOM'!$D$2:$D$400," ","")&amp;","))))</f>
        <v/>
      </c>
      <c r="L86" s="16" t="str">
        <f aca="false">IF($A86="","",IF($K86&lt;&gt;1,0,SUMPRODUCT(ISNUMBER(SEARCH(","&amp;TRIM($A86)&amp;",",","&amp;SUBSTITUTE('1. Master BOM'!$D$2:$D$400," ","")&amp;","))*ROW('1. Master BOM'!$D$2:$D$400))))</f>
        <v/>
      </c>
      <c r="M86" s="9" t="str">
        <f aca="false">IF($A86="","",IF($K86=0,"NOT IN BOM",IF($K86&gt;1,"MULTIPLE BOM LINES","OK")))</f>
        <v/>
      </c>
      <c r="N86" s="9" t="str">
        <f aca="false">IF($A86="","",IF($L86=0,"—",INDEX('1. Master BOM'!$A$1:$A$400,$L86)))</f>
        <v/>
      </c>
      <c r="O86" s="9" t="str">
        <f aca="false">IF($A86="","",IF($L86=0,"—",INDEX('1. Master BOM'!$B$1:$B$400,$L86)))</f>
        <v/>
      </c>
      <c r="P86" s="9" t="str">
        <f aca="false">IF($A86="","",IF(OR($H86="NOT IN SCHEMATIC",$O86="—"),"",IF($G86="","NO SCH PN",IF(UPPER(TRIM($G86))=UPPER(TRIM($O86)),"OK","MISMATCH"))))</f>
        <v/>
      </c>
      <c r="Q86" s="9" t="str">
        <f aca="false">IF($A86="","",IF($L86=0,"—",INDEX('1. Master BOM'!$E$1:$E$400,$L86)))</f>
        <v/>
      </c>
      <c r="R86" s="9" t="str">
        <f aca="false">IF($A86="","",IF($L86=0,"—",IF(T(INDEX('1. Master BOM'!$F$1:$F$400,$L86))="","(not set)",INDEX('1. Master BOM'!$F$1:$F$400,$L86))))</f>
        <v/>
      </c>
      <c r="S86" s="9" t="str">
        <f aca="false">IF($A86="","",IF(OR($R86="—",$R86="(not set)",$D86=""),"",IF(ISNUMBER(SEARCH(SUBSTITUTE(SUBSTITUTE(SUBSTITUTE($R86,"-",""),"_","")," ",""),SUBSTITUTE(SUBSTITUTE(SUBSTITUTE($D86,"-",""),"_","")," ",""))),"OK","CHECK")))</f>
        <v/>
      </c>
      <c r="T86" s="9" t="str">
        <f aca="false">IF($A86="","",IF(OR($H86="NOT IN SCHEMATIC",$I86="MISMATCH",$J86="MISMATCH",$P86="MISMATCH",$M86&lt;&gt;"OK"),"REVIEW","OK"))</f>
        <v/>
      </c>
      <c r="U86" s="14"/>
      <c r="V86" s="14"/>
      <c r="W86" s="17"/>
      <c r="X86" s="14"/>
    </row>
    <row r="87" customFormat="false" ht="15" hidden="false" customHeight="false" outlineLevel="0" collapsed="false">
      <c r="A87" s="9" t="str">
        <f aca="false">IF('3. Layout Parts'!$A87="","",TRIM('3. Layout Parts'!$A87))</f>
        <v/>
      </c>
      <c r="B87" s="9" t="str">
        <f aca="false">IF($A87="","",'3. Layout Parts'!$D87)</f>
        <v/>
      </c>
      <c r="C87" s="9" t="str">
        <f aca="false">IF($A87="","",'3. Layout Parts'!$B87)</f>
        <v/>
      </c>
      <c r="D87" s="9" t="str">
        <f aca="false">IF($A87="","",'3. Layout Parts'!$C87)</f>
        <v/>
      </c>
      <c r="E87" s="9" t="str">
        <f aca="false">IF($A87="","",IFERROR(INDEX('2. Schematic Parts'!$B$2:$B$3001,MATCH($A87,'2. Schematic Parts'!$A$2:$A$3001,0)),"NOT FOUND"))</f>
        <v/>
      </c>
      <c r="F87" s="9" t="str">
        <f aca="false">IF($A87="","",IFERROR(INDEX('2. Schematic Parts'!$C$2:$C$3001,MATCH($A87,'2. Schematic Parts'!$A$2:$A$3001,0))&amp;"","NOT FOUND"))</f>
        <v/>
      </c>
      <c r="G87" s="9" t="str">
        <f aca="false">IF($A87="","",IFERROR(INDEX('2. Schematic Parts'!$D$2:$D$3001,MATCH($A87,'2. Schematic Parts'!$A$2:$A$3001,0))&amp;"","NOT FOUND"))</f>
        <v/>
      </c>
      <c r="H87" s="9" t="str">
        <f aca="false">IF($A87="","",IF(COUNTIF('2. Schematic Parts'!$A$2:$A$3001,$A87)=0,"NOT IN SCHEMATIC","OK"))</f>
        <v/>
      </c>
      <c r="I87" s="9" t="str">
        <f aca="false">IF($A87="","",IF($H87="NOT IN SCHEMATIC","",IF(UPPER(TRIM($C87))=UPPER(TRIM($E87)),"OK","MISMATCH")))</f>
        <v/>
      </c>
      <c r="J87" s="9" t="str">
        <f aca="false">IF($A87="","",IF($H87="NOT IN SCHEMATIC","",IF($F87="","NO SCH DECAL",IF($D87="","",IF(UPPER(TRIM($D87))=UPPER(TRIM($F87)),"OK","MISMATCH")))))</f>
        <v/>
      </c>
      <c r="K87" s="16" t="str">
        <f aca="false">IF($A87="","",SUMPRODUCT(--ISNUMBER(SEARCH(","&amp;TRIM($A87)&amp;",",","&amp;SUBSTITUTE('1. Master BOM'!$D$2:$D$400," ","")&amp;","))))</f>
        <v/>
      </c>
      <c r="L87" s="16" t="str">
        <f aca="false">IF($A87="","",IF($K87&lt;&gt;1,0,SUMPRODUCT(ISNUMBER(SEARCH(","&amp;TRIM($A87)&amp;",",","&amp;SUBSTITUTE('1. Master BOM'!$D$2:$D$400," ","")&amp;","))*ROW('1. Master BOM'!$D$2:$D$400))))</f>
        <v/>
      </c>
      <c r="M87" s="9" t="str">
        <f aca="false">IF($A87="","",IF($K87=0,"NOT IN BOM",IF($K87&gt;1,"MULTIPLE BOM LINES","OK")))</f>
        <v/>
      </c>
      <c r="N87" s="9" t="str">
        <f aca="false">IF($A87="","",IF($L87=0,"—",INDEX('1. Master BOM'!$A$1:$A$400,$L87)))</f>
        <v/>
      </c>
      <c r="O87" s="9" t="str">
        <f aca="false">IF($A87="","",IF($L87=0,"—",INDEX('1. Master BOM'!$B$1:$B$400,$L87)))</f>
        <v/>
      </c>
      <c r="P87" s="9" t="str">
        <f aca="false">IF($A87="","",IF(OR($H87="NOT IN SCHEMATIC",$O87="—"),"",IF($G87="","NO SCH PN",IF(UPPER(TRIM($G87))=UPPER(TRIM($O87)),"OK","MISMATCH"))))</f>
        <v/>
      </c>
      <c r="Q87" s="9" t="str">
        <f aca="false">IF($A87="","",IF($L87=0,"—",INDEX('1. Master BOM'!$E$1:$E$400,$L87)))</f>
        <v/>
      </c>
      <c r="R87" s="9" t="str">
        <f aca="false">IF($A87="","",IF($L87=0,"—",IF(T(INDEX('1. Master BOM'!$F$1:$F$400,$L87))="","(not set)",INDEX('1. Master BOM'!$F$1:$F$400,$L87))))</f>
        <v/>
      </c>
      <c r="S87" s="9" t="str">
        <f aca="false">IF($A87="","",IF(OR($R87="—",$R87="(not set)",$D87=""),"",IF(ISNUMBER(SEARCH(SUBSTITUTE(SUBSTITUTE(SUBSTITUTE($R87,"-",""),"_","")," ",""),SUBSTITUTE(SUBSTITUTE(SUBSTITUTE($D87,"-",""),"_","")," ",""))),"OK","CHECK")))</f>
        <v/>
      </c>
      <c r="T87" s="9" t="str">
        <f aca="false">IF($A87="","",IF(OR($H87="NOT IN SCHEMATIC",$I87="MISMATCH",$J87="MISMATCH",$P87="MISMATCH",$M87&lt;&gt;"OK"),"REVIEW","OK"))</f>
        <v/>
      </c>
      <c r="U87" s="14"/>
      <c r="V87" s="14"/>
      <c r="W87" s="17"/>
      <c r="X87" s="14"/>
    </row>
    <row r="88" customFormat="false" ht="15" hidden="false" customHeight="false" outlineLevel="0" collapsed="false">
      <c r="A88" s="9" t="str">
        <f aca="false">IF('3. Layout Parts'!$A88="","",TRIM('3. Layout Parts'!$A88))</f>
        <v/>
      </c>
      <c r="B88" s="9" t="str">
        <f aca="false">IF($A88="","",'3. Layout Parts'!$D88)</f>
        <v/>
      </c>
      <c r="C88" s="9" t="str">
        <f aca="false">IF($A88="","",'3. Layout Parts'!$B88)</f>
        <v/>
      </c>
      <c r="D88" s="9" t="str">
        <f aca="false">IF($A88="","",'3. Layout Parts'!$C88)</f>
        <v/>
      </c>
      <c r="E88" s="9" t="str">
        <f aca="false">IF($A88="","",IFERROR(INDEX('2. Schematic Parts'!$B$2:$B$3001,MATCH($A88,'2. Schematic Parts'!$A$2:$A$3001,0)),"NOT FOUND"))</f>
        <v/>
      </c>
      <c r="F88" s="9" t="str">
        <f aca="false">IF($A88="","",IFERROR(INDEX('2. Schematic Parts'!$C$2:$C$3001,MATCH($A88,'2. Schematic Parts'!$A$2:$A$3001,0))&amp;"","NOT FOUND"))</f>
        <v/>
      </c>
      <c r="G88" s="9" t="str">
        <f aca="false">IF($A88="","",IFERROR(INDEX('2. Schematic Parts'!$D$2:$D$3001,MATCH($A88,'2. Schematic Parts'!$A$2:$A$3001,0))&amp;"","NOT FOUND"))</f>
        <v/>
      </c>
      <c r="H88" s="9" t="str">
        <f aca="false">IF($A88="","",IF(COUNTIF('2. Schematic Parts'!$A$2:$A$3001,$A88)=0,"NOT IN SCHEMATIC","OK"))</f>
        <v/>
      </c>
      <c r="I88" s="9" t="str">
        <f aca="false">IF($A88="","",IF($H88="NOT IN SCHEMATIC","",IF(UPPER(TRIM($C88))=UPPER(TRIM($E88)),"OK","MISMATCH")))</f>
        <v/>
      </c>
      <c r="J88" s="9" t="str">
        <f aca="false">IF($A88="","",IF($H88="NOT IN SCHEMATIC","",IF($F88="","NO SCH DECAL",IF($D88="","",IF(UPPER(TRIM($D88))=UPPER(TRIM($F88)),"OK","MISMATCH")))))</f>
        <v/>
      </c>
      <c r="K88" s="16" t="str">
        <f aca="false">IF($A88="","",SUMPRODUCT(--ISNUMBER(SEARCH(","&amp;TRIM($A88)&amp;",",","&amp;SUBSTITUTE('1. Master BOM'!$D$2:$D$400," ","")&amp;","))))</f>
        <v/>
      </c>
      <c r="L88" s="16" t="str">
        <f aca="false">IF($A88="","",IF($K88&lt;&gt;1,0,SUMPRODUCT(ISNUMBER(SEARCH(","&amp;TRIM($A88)&amp;",",","&amp;SUBSTITUTE('1. Master BOM'!$D$2:$D$400," ","")&amp;","))*ROW('1. Master BOM'!$D$2:$D$400))))</f>
        <v/>
      </c>
      <c r="M88" s="9" t="str">
        <f aca="false">IF($A88="","",IF($K88=0,"NOT IN BOM",IF($K88&gt;1,"MULTIPLE BOM LINES","OK")))</f>
        <v/>
      </c>
      <c r="N88" s="9" t="str">
        <f aca="false">IF($A88="","",IF($L88=0,"—",INDEX('1. Master BOM'!$A$1:$A$400,$L88)))</f>
        <v/>
      </c>
      <c r="O88" s="9" t="str">
        <f aca="false">IF($A88="","",IF($L88=0,"—",INDEX('1. Master BOM'!$B$1:$B$400,$L88)))</f>
        <v/>
      </c>
      <c r="P88" s="9" t="str">
        <f aca="false">IF($A88="","",IF(OR($H88="NOT IN SCHEMATIC",$O88="—"),"",IF($G88="","NO SCH PN",IF(UPPER(TRIM($G88))=UPPER(TRIM($O88)),"OK","MISMATCH"))))</f>
        <v/>
      </c>
      <c r="Q88" s="9" t="str">
        <f aca="false">IF($A88="","",IF($L88=0,"—",INDEX('1. Master BOM'!$E$1:$E$400,$L88)))</f>
        <v/>
      </c>
      <c r="R88" s="9" t="str">
        <f aca="false">IF($A88="","",IF($L88=0,"—",IF(T(INDEX('1. Master BOM'!$F$1:$F$400,$L88))="","(not set)",INDEX('1. Master BOM'!$F$1:$F$400,$L88))))</f>
        <v/>
      </c>
      <c r="S88" s="9" t="str">
        <f aca="false">IF($A88="","",IF(OR($R88="—",$R88="(not set)",$D88=""),"",IF(ISNUMBER(SEARCH(SUBSTITUTE(SUBSTITUTE(SUBSTITUTE($R88,"-",""),"_","")," ",""),SUBSTITUTE(SUBSTITUTE(SUBSTITUTE($D88,"-",""),"_","")," ",""))),"OK","CHECK")))</f>
        <v/>
      </c>
      <c r="T88" s="9" t="str">
        <f aca="false">IF($A88="","",IF(OR($H88="NOT IN SCHEMATIC",$I88="MISMATCH",$J88="MISMATCH",$P88="MISMATCH",$M88&lt;&gt;"OK"),"REVIEW","OK"))</f>
        <v/>
      </c>
      <c r="U88" s="14"/>
      <c r="V88" s="14"/>
      <c r="W88" s="17"/>
      <c r="X88" s="14"/>
    </row>
    <row r="89" customFormat="false" ht="15" hidden="false" customHeight="false" outlineLevel="0" collapsed="false">
      <c r="A89" s="9" t="str">
        <f aca="false">IF('3. Layout Parts'!$A89="","",TRIM('3. Layout Parts'!$A89))</f>
        <v/>
      </c>
      <c r="B89" s="9" t="str">
        <f aca="false">IF($A89="","",'3. Layout Parts'!$D89)</f>
        <v/>
      </c>
      <c r="C89" s="9" t="str">
        <f aca="false">IF($A89="","",'3. Layout Parts'!$B89)</f>
        <v/>
      </c>
      <c r="D89" s="9" t="str">
        <f aca="false">IF($A89="","",'3. Layout Parts'!$C89)</f>
        <v/>
      </c>
      <c r="E89" s="9" t="str">
        <f aca="false">IF($A89="","",IFERROR(INDEX('2. Schematic Parts'!$B$2:$B$3001,MATCH($A89,'2. Schematic Parts'!$A$2:$A$3001,0)),"NOT FOUND"))</f>
        <v/>
      </c>
      <c r="F89" s="9" t="str">
        <f aca="false">IF($A89="","",IFERROR(INDEX('2. Schematic Parts'!$C$2:$C$3001,MATCH($A89,'2. Schematic Parts'!$A$2:$A$3001,0))&amp;"","NOT FOUND"))</f>
        <v/>
      </c>
      <c r="G89" s="9" t="str">
        <f aca="false">IF($A89="","",IFERROR(INDEX('2. Schematic Parts'!$D$2:$D$3001,MATCH($A89,'2. Schematic Parts'!$A$2:$A$3001,0))&amp;"","NOT FOUND"))</f>
        <v/>
      </c>
      <c r="H89" s="9" t="str">
        <f aca="false">IF($A89="","",IF(COUNTIF('2. Schematic Parts'!$A$2:$A$3001,$A89)=0,"NOT IN SCHEMATIC","OK"))</f>
        <v/>
      </c>
      <c r="I89" s="9" t="str">
        <f aca="false">IF($A89="","",IF($H89="NOT IN SCHEMATIC","",IF(UPPER(TRIM($C89))=UPPER(TRIM($E89)),"OK","MISMATCH")))</f>
        <v/>
      </c>
      <c r="J89" s="9" t="str">
        <f aca="false">IF($A89="","",IF($H89="NOT IN SCHEMATIC","",IF($F89="","NO SCH DECAL",IF($D89="","",IF(UPPER(TRIM($D89))=UPPER(TRIM($F89)),"OK","MISMATCH")))))</f>
        <v/>
      </c>
      <c r="K89" s="16" t="str">
        <f aca="false">IF($A89="","",SUMPRODUCT(--ISNUMBER(SEARCH(","&amp;TRIM($A89)&amp;",",","&amp;SUBSTITUTE('1. Master BOM'!$D$2:$D$400," ","")&amp;","))))</f>
        <v/>
      </c>
      <c r="L89" s="16" t="str">
        <f aca="false">IF($A89="","",IF($K89&lt;&gt;1,0,SUMPRODUCT(ISNUMBER(SEARCH(","&amp;TRIM($A89)&amp;",",","&amp;SUBSTITUTE('1. Master BOM'!$D$2:$D$400," ","")&amp;","))*ROW('1. Master BOM'!$D$2:$D$400))))</f>
        <v/>
      </c>
      <c r="M89" s="9" t="str">
        <f aca="false">IF($A89="","",IF($K89=0,"NOT IN BOM",IF($K89&gt;1,"MULTIPLE BOM LINES","OK")))</f>
        <v/>
      </c>
      <c r="N89" s="9" t="str">
        <f aca="false">IF($A89="","",IF($L89=0,"—",INDEX('1. Master BOM'!$A$1:$A$400,$L89)))</f>
        <v/>
      </c>
      <c r="O89" s="9" t="str">
        <f aca="false">IF($A89="","",IF($L89=0,"—",INDEX('1. Master BOM'!$B$1:$B$400,$L89)))</f>
        <v/>
      </c>
      <c r="P89" s="9" t="str">
        <f aca="false">IF($A89="","",IF(OR($H89="NOT IN SCHEMATIC",$O89="—"),"",IF($G89="","NO SCH PN",IF(UPPER(TRIM($G89))=UPPER(TRIM($O89)),"OK","MISMATCH"))))</f>
        <v/>
      </c>
      <c r="Q89" s="9" t="str">
        <f aca="false">IF($A89="","",IF($L89=0,"—",INDEX('1. Master BOM'!$E$1:$E$400,$L89)))</f>
        <v/>
      </c>
      <c r="R89" s="9" t="str">
        <f aca="false">IF($A89="","",IF($L89=0,"—",IF(T(INDEX('1. Master BOM'!$F$1:$F$400,$L89))="","(not set)",INDEX('1. Master BOM'!$F$1:$F$400,$L89))))</f>
        <v/>
      </c>
      <c r="S89" s="9" t="str">
        <f aca="false">IF($A89="","",IF(OR($R89="—",$R89="(not set)",$D89=""),"",IF(ISNUMBER(SEARCH(SUBSTITUTE(SUBSTITUTE(SUBSTITUTE($R89,"-",""),"_","")," ",""),SUBSTITUTE(SUBSTITUTE(SUBSTITUTE($D89,"-",""),"_","")," ",""))),"OK","CHECK")))</f>
        <v/>
      </c>
      <c r="T89" s="9" t="str">
        <f aca="false">IF($A89="","",IF(OR($H89="NOT IN SCHEMATIC",$I89="MISMATCH",$J89="MISMATCH",$P89="MISMATCH",$M89&lt;&gt;"OK"),"REVIEW","OK"))</f>
        <v/>
      </c>
      <c r="U89" s="14"/>
      <c r="V89" s="14"/>
      <c r="W89" s="17"/>
      <c r="X89" s="14"/>
    </row>
    <row r="90" customFormat="false" ht="15" hidden="false" customHeight="false" outlineLevel="0" collapsed="false">
      <c r="A90" s="9" t="str">
        <f aca="false">IF('3. Layout Parts'!$A90="","",TRIM('3. Layout Parts'!$A90))</f>
        <v/>
      </c>
      <c r="B90" s="9" t="str">
        <f aca="false">IF($A90="","",'3. Layout Parts'!$D90)</f>
        <v/>
      </c>
      <c r="C90" s="9" t="str">
        <f aca="false">IF($A90="","",'3. Layout Parts'!$B90)</f>
        <v/>
      </c>
      <c r="D90" s="9" t="str">
        <f aca="false">IF($A90="","",'3. Layout Parts'!$C90)</f>
        <v/>
      </c>
      <c r="E90" s="9" t="str">
        <f aca="false">IF($A90="","",IFERROR(INDEX('2. Schematic Parts'!$B$2:$B$3001,MATCH($A90,'2. Schematic Parts'!$A$2:$A$3001,0)),"NOT FOUND"))</f>
        <v/>
      </c>
      <c r="F90" s="9" t="str">
        <f aca="false">IF($A90="","",IFERROR(INDEX('2. Schematic Parts'!$C$2:$C$3001,MATCH($A90,'2. Schematic Parts'!$A$2:$A$3001,0))&amp;"","NOT FOUND"))</f>
        <v/>
      </c>
      <c r="G90" s="9" t="str">
        <f aca="false">IF($A90="","",IFERROR(INDEX('2. Schematic Parts'!$D$2:$D$3001,MATCH($A90,'2. Schematic Parts'!$A$2:$A$3001,0))&amp;"","NOT FOUND"))</f>
        <v/>
      </c>
      <c r="H90" s="9" t="str">
        <f aca="false">IF($A90="","",IF(COUNTIF('2. Schematic Parts'!$A$2:$A$3001,$A90)=0,"NOT IN SCHEMATIC","OK"))</f>
        <v/>
      </c>
      <c r="I90" s="9" t="str">
        <f aca="false">IF($A90="","",IF($H90="NOT IN SCHEMATIC","",IF(UPPER(TRIM($C90))=UPPER(TRIM($E90)),"OK","MISMATCH")))</f>
        <v/>
      </c>
      <c r="J90" s="9" t="str">
        <f aca="false">IF($A90="","",IF($H90="NOT IN SCHEMATIC","",IF($F90="","NO SCH DECAL",IF($D90="","",IF(UPPER(TRIM($D90))=UPPER(TRIM($F90)),"OK","MISMATCH")))))</f>
        <v/>
      </c>
      <c r="K90" s="16" t="str">
        <f aca="false">IF($A90="","",SUMPRODUCT(--ISNUMBER(SEARCH(","&amp;TRIM($A90)&amp;",",","&amp;SUBSTITUTE('1. Master BOM'!$D$2:$D$400," ","")&amp;","))))</f>
        <v/>
      </c>
      <c r="L90" s="16" t="str">
        <f aca="false">IF($A90="","",IF($K90&lt;&gt;1,0,SUMPRODUCT(ISNUMBER(SEARCH(","&amp;TRIM($A90)&amp;",",","&amp;SUBSTITUTE('1. Master BOM'!$D$2:$D$400," ","")&amp;","))*ROW('1. Master BOM'!$D$2:$D$400))))</f>
        <v/>
      </c>
      <c r="M90" s="9" t="str">
        <f aca="false">IF($A90="","",IF($K90=0,"NOT IN BOM",IF($K90&gt;1,"MULTIPLE BOM LINES","OK")))</f>
        <v/>
      </c>
      <c r="N90" s="9" t="str">
        <f aca="false">IF($A90="","",IF($L90=0,"—",INDEX('1. Master BOM'!$A$1:$A$400,$L90)))</f>
        <v/>
      </c>
      <c r="O90" s="9" t="str">
        <f aca="false">IF($A90="","",IF($L90=0,"—",INDEX('1. Master BOM'!$B$1:$B$400,$L90)))</f>
        <v/>
      </c>
      <c r="P90" s="9" t="str">
        <f aca="false">IF($A90="","",IF(OR($H90="NOT IN SCHEMATIC",$O90="—"),"",IF($G90="","NO SCH PN",IF(UPPER(TRIM($G90))=UPPER(TRIM($O90)),"OK","MISMATCH"))))</f>
        <v/>
      </c>
      <c r="Q90" s="9" t="str">
        <f aca="false">IF($A90="","",IF($L90=0,"—",INDEX('1. Master BOM'!$E$1:$E$400,$L90)))</f>
        <v/>
      </c>
      <c r="R90" s="9" t="str">
        <f aca="false">IF($A90="","",IF($L90=0,"—",IF(T(INDEX('1. Master BOM'!$F$1:$F$400,$L90))="","(not set)",INDEX('1. Master BOM'!$F$1:$F$400,$L90))))</f>
        <v/>
      </c>
      <c r="S90" s="9" t="str">
        <f aca="false">IF($A90="","",IF(OR($R90="—",$R90="(not set)",$D90=""),"",IF(ISNUMBER(SEARCH(SUBSTITUTE(SUBSTITUTE(SUBSTITUTE($R90,"-",""),"_","")," ",""),SUBSTITUTE(SUBSTITUTE(SUBSTITUTE($D90,"-",""),"_","")," ",""))),"OK","CHECK")))</f>
        <v/>
      </c>
      <c r="T90" s="9" t="str">
        <f aca="false">IF($A90="","",IF(OR($H90="NOT IN SCHEMATIC",$I90="MISMATCH",$J90="MISMATCH",$P90="MISMATCH",$M90&lt;&gt;"OK"),"REVIEW","OK"))</f>
        <v/>
      </c>
      <c r="U90" s="14"/>
      <c r="V90" s="14"/>
      <c r="W90" s="17"/>
      <c r="X90" s="14"/>
    </row>
    <row r="91" customFormat="false" ht="15" hidden="false" customHeight="false" outlineLevel="0" collapsed="false">
      <c r="A91" s="9" t="str">
        <f aca="false">IF('3. Layout Parts'!$A91="","",TRIM('3. Layout Parts'!$A91))</f>
        <v/>
      </c>
      <c r="B91" s="9" t="str">
        <f aca="false">IF($A91="","",'3. Layout Parts'!$D91)</f>
        <v/>
      </c>
      <c r="C91" s="9" t="str">
        <f aca="false">IF($A91="","",'3. Layout Parts'!$B91)</f>
        <v/>
      </c>
      <c r="D91" s="9" t="str">
        <f aca="false">IF($A91="","",'3. Layout Parts'!$C91)</f>
        <v/>
      </c>
      <c r="E91" s="9" t="str">
        <f aca="false">IF($A91="","",IFERROR(INDEX('2. Schematic Parts'!$B$2:$B$3001,MATCH($A91,'2. Schematic Parts'!$A$2:$A$3001,0)),"NOT FOUND"))</f>
        <v/>
      </c>
      <c r="F91" s="9" t="str">
        <f aca="false">IF($A91="","",IFERROR(INDEX('2. Schematic Parts'!$C$2:$C$3001,MATCH($A91,'2. Schematic Parts'!$A$2:$A$3001,0))&amp;"","NOT FOUND"))</f>
        <v/>
      </c>
      <c r="G91" s="9" t="str">
        <f aca="false">IF($A91="","",IFERROR(INDEX('2. Schematic Parts'!$D$2:$D$3001,MATCH($A91,'2. Schematic Parts'!$A$2:$A$3001,0))&amp;"","NOT FOUND"))</f>
        <v/>
      </c>
      <c r="H91" s="9" t="str">
        <f aca="false">IF($A91="","",IF(COUNTIF('2. Schematic Parts'!$A$2:$A$3001,$A91)=0,"NOT IN SCHEMATIC","OK"))</f>
        <v/>
      </c>
      <c r="I91" s="9" t="str">
        <f aca="false">IF($A91="","",IF($H91="NOT IN SCHEMATIC","",IF(UPPER(TRIM($C91))=UPPER(TRIM($E91)),"OK","MISMATCH")))</f>
        <v/>
      </c>
      <c r="J91" s="9" t="str">
        <f aca="false">IF($A91="","",IF($H91="NOT IN SCHEMATIC","",IF($F91="","NO SCH DECAL",IF($D91="","",IF(UPPER(TRIM($D91))=UPPER(TRIM($F91)),"OK","MISMATCH")))))</f>
        <v/>
      </c>
      <c r="K91" s="16" t="str">
        <f aca="false">IF($A91="","",SUMPRODUCT(--ISNUMBER(SEARCH(","&amp;TRIM($A91)&amp;",",","&amp;SUBSTITUTE('1. Master BOM'!$D$2:$D$400," ","")&amp;","))))</f>
        <v/>
      </c>
      <c r="L91" s="16" t="str">
        <f aca="false">IF($A91="","",IF($K91&lt;&gt;1,0,SUMPRODUCT(ISNUMBER(SEARCH(","&amp;TRIM($A91)&amp;",",","&amp;SUBSTITUTE('1. Master BOM'!$D$2:$D$400," ","")&amp;","))*ROW('1. Master BOM'!$D$2:$D$400))))</f>
        <v/>
      </c>
      <c r="M91" s="9" t="str">
        <f aca="false">IF($A91="","",IF($K91=0,"NOT IN BOM",IF($K91&gt;1,"MULTIPLE BOM LINES","OK")))</f>
        <v/>
      </c>
      <c r="N91" s="9" t="str">
        <f aca="false">IF($A91="","",IF($L91=0,"—",INDEX('1. Master BOM'!$A$1:$A$400,$L91)))</f>
        <v/>
      </c>
      <c r="O91" s="9" t="str">
        <f aca="false">IF($A91="","",IF($L91=0,"—",INDEX('1. Master BOM'!$B$1:$B$400,$L91)))</f>
        <v/>
      </c>
      <c r="P91" s="9" t="str">
        <f aca="false">IF($A91="","",IF(OR($H91="NOT IN SCHEMATIC",$O91="—"),"",IF($G91="","NO SCH PN",IF(UPPER(TRIM($G91))=UPPER(TRIM($O91)),"OK","MISMATCH"))))</f>
        <v/>
      </c>
      <c r="Q91" s="9" t="str">
        <f aca="false">IF($A91="","",IF($L91=0,"—",INDEX('1. Master BOM'!$E$1:$E$400,$L91)))</f>
        <v/>
      </c>
      <c r="R91" s="9" t="str">
        <f aca="false">IF($A91="","",IF($L91=0,"—",IF(T(INDEX('1. Master BOM'!$F$1:$F$400,$L91))="","(not set)",INDEX('1. Master BOM'!$F$1:$F$400,$L91))))</f>
        <v/>
      </c>
      <c r="S91" s="9" t="str">
        <f aca="false">IF($A91="","",IF(OR($R91="—",$R91="(not set)",$D91=""),"",IF(ISNUMBER(SEARCH(SUBSTITUTE(SUBSTITUTE(SUBSTITUTE($R91,"-",""),"_","")," ",""),SUBSTITUTE(SUBSTITUTE(SUBSTITUTE($D91,"-",""),"_","")," ",""))),"OK","CHECK")))</f>
        <v/>
      </c>
      <c r="T91" s="9" t="str">
        <f aca="false">IF($A91="","",IF(OR($H91="NOT IN SCHEMATIC",$I91="MISMATCH",$J91="MISMATCH",$P91="MISMATCH",$M91&lt;&gt;"OK"),"REVIEW","OK"))</f>
        <v/>
      </c>
      <c r="U91" s="14"/>
      <c r="V91" s="14"/>
      <c r="W91" s="17"/>
      <c r="X91" s="14"/>
    </row>
    <row r="92" customFormat="false" ht="15" hidden="false" customHeight="false" outlineLevel="0" collapsed="false">
      <c r="A92" s="9" t="str">
        <f aca="false">IF('3. Layout Parts'!$A92="","",TRIM('3. Layout Parts'!$A92))</f>
        <v/>
      </c>
      <c r="B92" s="9" t="str">
        <f aca="false">IF($A92="","",'3. Layout Parts'!$D92)</f>
        <v/>
      </c>
      <c r="C92" s="9" t="str">
        <f aca="false">IF($A92="","",'3. Layout Parts'!$B92)</f>
        <v/>
      </c>
      <c r="D92" s="9" t="str">
        <f aca="false">IF($A92="","",'3. Layout Parts'!$C92)</f>
        <v/>
      </c>
      <c r="E92" s="9" t="str">
        <f aca="false">IF($A92="","",IFERROR(INDEX('2. Schematic Parts'!$B$2:$B$3001,MATCH($A92,'2. Schematic Parts'!$A$2:$A$3001,0)),"NOT FOUND"))</f>
        <v/>
      </c>
      <c r="F92" s="9" t="str">
        <f aca="false">IF($A92="","",IFERROR(INDEX('2. Schematic Parts'!$C$2:$C$3001,MATCH($A92,'2. Schematic Parts'!$A$2:$A$3001,0))&amp;"","NOT FOUND"))</f>
        <v/>
      </c>
      <c r="G92" s="9" t="str">
        <f aca="false">IF($A92="","",IFERROR(INDEX('2. Schematic Parts'!$D$2:$D$3001,MATCH($A92,'2. Schematic Parts'!$A$2:$A$3001,0))&amp;"","NOT FOUND"))</f>
        <v/>
      </c>
      <c r="H92" s="9" t="str">
        <f aca="false">IF($A92="","",IF(COUNTIF('2. Schematic Parts'!$A$2:$A$3001,$A92)=0,"NOT IN SCHEMATIC","OK"))</f>
        <v/>
      </c>
      <c r="I92" s="9" t="str">
        <f aca="false">IF($A92="","",IF($H92="NOT IN SCHEMATIC","",IF(UPPER(TRIM($C92))=UPPER(TRIM($E92)),"OK","MISMATCH")))</f>
        <v/>
      </c>
      <c r="J92" s="9" t="str">
        <f aca="false">IF($A92="","",IF($H92="NOT IN SCHEMATIC","",IF($F92="","NO SCH DECAL",IF($D92="","",IF(UPPER(TRIM($D92))=UPPER(TRIM($F92)),"OK","MISMATCH")))))</f>
        <v/>
      </c>
      <c r="K92" s="16" t="str">
        <f aca="false">IF($A92="","",SUMPRODUCT(--ISNUMBER(SEARCH(","&amp;TRIM($A92)&amp;",",","&amp;SUBSTITUTE('1. Master BOM'!$D$2:$D$400," ","")&amp;","))))</f>
        <v/>
      </c>
      <c r="L92" s="16" t="str">
        <f aca="false">IF($A92="","",IF($K92&lt;&gt;1,0,SUMPRODUCT(ISNUMBER(SEARCH(","&amp;TRIM($A92)&amp;",",","&amp;SUBSTITUTE('1. Master BOM'!$D$2:$D$400," ","")&amp;","))*ROW('1. Master BOM'!$D$2:$D$400))))</f>
        <v/>
      </c>
      <c r="M92" s="9" t="str">
        <f aca="false">IF($A92="","",IF($K92=0,"NOT IN BOM",IF($K92&gt;1,"MULTIPLE BOM LINES","OK")))</f>
        <v/>
      </c>
      <c r="N92" s="9" t="str">
        <f aca="false">IF($A92="","",IF($L92=0,"—",INDEX('1. Master BOM'!$A$1:$A$400,$L92)))</f>
        <v/>
      </c>
      <c r="O92" s="9" t="str">
        <f aca="false">IF($A92="","",IF($L92=0,"—",INDEX('1. Master BOM'!$B$1:$B$400,$L92)))</f>
        <v/>
      </c>
      <c r="P92" s="9" t="str">
        <f aca="false">IF($A92="","",IF(OR($H92="NOT IN SCHEMATIC",$O92="—"),"",IF($G92="","NO SCH PN",IF(UPPER(TRIM($G92))=UPPER(TRIM($O92)),"OK","MISMATCH"))))</f>
        <v/>
      </c>
      <c r="Q92" s="9" t="str">
        <f aca="false">IF($A92="","",IF($L92=0,"—",INDEX('1. Master BOM'!$E$1:$E$400,$L92)))</f>
        <v/>
      </c>
      <c r="R92" s="9" t="str">
        <f aca="false">IF($A92="","",IF($L92=0,"—",IF(T(INDEX('1. Master BOM'!$F$1:$F$400,$L92))="","(not set)",INDEX('1. Master BOM'!$F$1:$F$400,$L92))))</f>
        <v/>
      </c>
      <c r="S92" s="9" t="str">
        <f aca="false">IF($A92="","",IF(OR($R92="—",$R92="(not set)",$D92=""),"",IF(ISNUMBER(SEARCH(SUBSTITUTE(SUBSTITUTE(SUBSTITUTE($R92,"-",""),"_","")," ",""),SUBSTITUTE(SUBSTITUTE(SUBSTITUTE($D92,"-",""),"_","")," ",""))),"OK","CHECK")))</f>
        <v/>
      </c>
      <c r="T92" s="9" t="str">
        <f aca="false">IF($A92="","",IF(OR($H92="NOT IN SCHEMATIC",$I92="MISMATCH",$J92="MISMATCH",$P92="MISMATCH",$M92&lt;&gt;"OK"),"REVIEW","OK"))</f>
        <v/>
      </c>
      <c r="U92" s="14"/>
      <c r="V92" s="14"/>
      <c r="W92" s="17"/>
      <c r="X92" s="14"/>
    </row>
    <row r="93" customFormat="false" ht="15" hidden="false" customHeight="false" outlineLevel="0" collapsed="false">
      <c r="A93" s="9" t="str">
        <f aca="false">IF('3. Layout Parts'!$A93="","",TRIM('3. Layout Parts'!$A93))</f>
        <v/>
      </c>
      <c r="B93" s="9" t="str">
        <f aca="false">IF($A93="","",'3. Layout Parts'!$D93)</f>
        <v/>
      </c>
      <c r="C93" s="9" t="str">
        <f aca="false">IF($A93="","",'3. Layout Parts'!$B93)</f>
        <v/>
      </c>
      <c r="D93" s="9" t="str">
        <f aca="false">IF($A93="","",'3. Layout Parts'!$C93)</f>
        <v/>
      </c>
      <c r="E93" s="9" t="str">
        <f aca="false">IF($A93="","",IFERROR(INDEX('2. Schematic Parts'!$B$2:$B$3001,MATCH($A93,'2. Schematic Parts'!$A$2:$A$3001,0)),"NOT FOUND"))</f>
        <v/>
      </c>
      <c r="F93" s="9" t="str">
        <f aca="false">IF($A93="","",IFERROR(INDEX('2. Schematic Parts'!$C$2:$C$3001,MATCH($A93,'2. Schematic Parts'!$A$2:$A$3001,0))&amp;"","NOT FOUND"))</f>
        <v/>
      </c>
      <c r="G93" s="9" t="str">
        <f aca="false">IF($A93="","",IFERROR(INDEX('2. Schematic Parts'!$D$2:$D$3001,MATCH($A93,'2. Schematic Parts'!$A$2:$A$3001,0))&amp;"","NOT FOUND"))</f>
        <v/>
      </c>
      <c r="H93" s="9" t="str">
        <f aca="false">IF($A93="","",IF(COUNTIF('2. Schematic Parts'!$A$2:$A$3001,$A93)=0,"NOT IN SCHEMATIC","OK"))</f>
        <v/>
      </c>
      <c r="I93" s="9" t="str">
        <f aca="false">IF($A93="","",IF($H93="NOT IN SCHEMATIC","",IF(UPPER(TRIM($C93))=UPPER(TRIM($E93)),"OK","MISMATCH")))</f>
        <v/>
      </c>
      <c r="J93" s="9" t="str">
        <f aca="false">IF($A93="","",IF($H93="NOT IN SCHEMATIC","",IF($F93="","NO SCH DECAL",IF($D93="","",IF(UPPER(TRIM($D93))=UPPER(TRIM($F93)),"OK","MISMATCH")))))</f>
        <v/>
      </c>
      <c r="K93" s="16" t="str">
        <f aca="false">IF($A93="","",SUMPRODUCT(--ISNUMBER(SEARCH(","&amp;TRIM($A93)&amp;",",","&amp;SUBSTITUTE('1. Master BOM'!$D$2:$D$400," ","")&amp;","))))</f>
        <v/>
      </c>
      <c r="L93" s="16" t="str">
        <f aca="false">IF($A93="","",IF($K93&lt;&gt;1,0,SUMPRODUCT(ISNUMBER(SEARCH(","&amp;TRIM($A93)&amp;",",","&amp;SUBSTITUTE('1. Master BOM'!$D$2:$D$400," ","")&amp;","))*ROW('1. Master BOM'!$D$2:$D$400))))</f>
        <v/>
      </c>
      <c r="M93" s="9" t="str">
        <f aca="false">IF($A93="","",IF($K93=0,"NOT IN BOM",IF($K93&gt;1,"MULTIPLE BOM LINES","OK")))</f>
        <v/>
      </c>
      <c r="N93" s="9" t="str">
        <f aca="false">IF($A93="","",IF($L93=0,"—",INDEX('1. Master BOM'!$A$1:$A$400,$L93)))</f>
        <v/>
      </c>
      <c r="O93" s="9" t="str">
        <f aca="false">IF($A93="","",IF($L93=0,"—",INDEX('1. Master BOM'!$B$1:$B$400,$L93)))</f>
        <v/>
      </c>
      <c r="P93" s="9" t="str">
        <f aca="false">IF($A93="","",IF(OR($H93="NOT IN SCHEMATIC",$O93="—"),"",IF($G93="","NO SCH PN",IF(UPPER(TRIM($G93))=UPPER(TRIM($O93)),"OK","MISMATCH"))))</f>
        <v/>
      </c>
      <c r="Q93" s="9" t="str">
        <f aca="false">IF($A93="","",IF($L93=0,"—",INDEX('1. Master BOM'!$E$1:$E$400,$L93)))</f>
        <v/>
      </c>
      <c r="R93" s="9" t="str">
        <f aca="false">IF($A93="","",IF($L93=0,"—",IF(T(INDEX('1. Master BOM'!$F$1:$F$400,$L93))="","(not set)",INDEX('1. Master BOM'!$F$1:$F$400,$L93))))</f>
        <v/>
      </c>
      <c r="S93" s="9" t="str">
        <f aca="false">IF($A93="","",IF(OR($R93="—",$R93="(not set)",$D93=""),"",IF(ISNUMBER(SEARCH(SUBSTITUTE(SUBSTITUTE(SUBSTITUTE($R93,"-",""),"_","")," ",""),SUBSTITUTE(SUBSTITUTE(SUBSTITUTE($D93,"-",""),"_","")," ",""))),"OK","CHECK")))</f>
        <v/>
      </c>
      <c r="T93" s="9" t="str">
        <f aca="false">IF($A93="","",IF(OR($H93="NOT IN SCHEMATIC",$I93="MISMATCH",$J93="MISMATCH",$P93="MISMATCH",$M93&lt;&gt;"OK"),"REVIEW","OK"))</f>
        <v/>
      </c>
      <c r="U93" s="14"/>
      <c r="V93" s="14"/>
      <c r="W93" s="17"/>
      <c r="X93" s="14"/>
    </row>
    <row r="94" customFormat="false" ht="15" hidden="false" customHeight="false" outlineLevel="0" collapsed="false">
      <c r="A94" s="9" t="str">
        <f aca="false">IF('3. Layout Parts'!$A94="","",TRIM('3. Layout Parts'!$A94))</f>
        <v/>
      </c>
      <c r="B94" s="9" t="str">
        <f aca="false">IF($A94="","",'3. Layout Parts'!$D94)</f>
        <v/>
      </c>
      <c r="C94" s="9" t="str">
        <f aca="false">IF($A94="","",'3. Layout Parts'!$B94)</f>
        <v/>
      </c>
      <c r="D94" s="9" t="str">
        <f aca="false">IF($A94="","",'3. Layout Parts'!$C94)</f>
        <v/>
      </c>
      <c r="E94" s="9" t="str">
        <f aca="false">IF($A94="","",IFERROR(INDEX('2. Schematic Parts'!$B$2:$B$3001,MATCH($A94,'2. Schematic Parts'!$A$2:$A$3001,0)),"NOT FOUND"))</f>
        <v/>
      </c>
      <c r="F94" s="9" t="str">
        <f aca="false">IF($A94="","",IFERROR(INDEX('2. Schematic Parts'!$C$2:$C$3001,MATCH($A94,'2. Schematic Parts'!$A$2:$A$3001,0))&amp;"","NOT FOUND"))</f>
        <v/>
      </c>
      <c r="G94" s="9" t="str">
        <f aca="false">IF($A94="","",IFERROR(INDEX('2. Schematic Parts'!$D$2:$D$3001,MATCH($A94,'2. Schematic Parts'!$A$2:$A$3001,0))&amp;"","NOT FOUND"))</f>
        <v/>
      </c>
      <c r="H94" s="9" t="str">
        <f aca="false">IF($A94="","",IF(COUNTIF('2. Schematic Parts'!$A$2:$A$3001,$A94)=0,"NOT IN SCHEMATIC","OK"))</f>
        <v/>
      </c>
      <c r="I94" s="9" t="str">
        <f aca="false">IF($A94="","",IF($H94="NOT IN SCHEMATIC","",IF(UPPER(TRIM($C94))=UPPER(TRIM($E94)),"OK","MISMATCH")))</f>
        <v/>
      </c>
      <c r="J94" s="9" t="str">
        <f aca="false">IF($A94="","",IF($H94="NOT IN SCHEMATIC","",IF($F94="","NO SCH DECAL",IF($D94="","",IF(UPPER(TRIM($D94))=UPPER(TRIM($F94)),"OK","MISMATCH")))))</f>
        <v/>
      </c>
      <c r="K94" s="16" t="str">
        <f aca="false">IF($A94="","",SUMPRODUCT(--ISNUMBER(SEARCH(","&amp;TRIM($A94)&amp;",",","&amp;SUBSTITUTE('1. Master BOM'!$D$2:$D$400," ","")&amp;","))))</f>
        <v/>
      </c>
      <c r="L94" s="16" t="str">
        <f aca="false">IF($A94="","",IF($K94&lt;&gt;1,0,SUMPRODUCT(ISNUMBER(SEARCH(","&amp;TRIM($A94)&amp;",",","&amp;SUBSTITUTE('1. Master BOM'!$D$2:$D$400," ","")&amp;","))*ROW('1. Master BOM'!$D$2:$D$400))))</f>
        <v/>
      </c>
      <c r="M94" s="9" t="str">
        <f aca="false">IF($A94="","",IF($K94=0,"NOT IN BOM",IF($K94&gt;1,"MULTIPLE BOM LINES","OK")))</f>
        <v/>
      </c>
      <c r="N94" s="9" t="str">
        <f aca="false">IF($A94="","",IF($L94=0,"—",INDEX('1. Master BOM'!$A$1:$A$400,$L94)))</f>
        <v/>
      </c>
      <c r="O94" s="9" t="str">
        <f aca="false">IF($A94="","",IF($L94=0,"—",INDEX('1. Master BOM'!$B$1:$B$400,$L94)))</f>
        <v/>
      </c>
      <c r="P94" s="9" t="str">
        <f aca="false">IF($A94="","",IF(OR($H94="NOT IN SCHEMATIC",$O94="—"),"",IF($G94="","NO SCH PN",IF(UPPER(TRIM($G94))=UPPER(TRIM($O94)),"OK","MISMATCH"))))</f>
        <v/>
      </c>
      <c r="Q94" s="9" t="str">
        <f aca="false">IF($A94="","",IF($L94=0,"—",INDEX('1. Master BOM'!$E$1:$E$400,$L94)))</f>
        <v/>
      </c>
      <c r="R94" s="9" t="str">
        <f aca="false">IF($A94="","",IF($L94=0,"—",IF(T(INDEX('1. Master BOM'!$F$1:$F$400,$L94))="","(not set)",INDEX('1. Master BOM'!$F$1:$F$400,$L94))))</f>
        <v/>
      </c>
      <c r="S94" s="9" t="str">
        <f aca="false">IF($A94="","",IF(OR($R94="—",$R94="(not set)",$D94=""),"",IF(ISNUMBER(SEARCH(SUBSTITUTE(SUBSTITUTE(SUBSTITUTE($R94,"-",""),"_","")," ",""),SUBSTITUTE(SUBSTITUTE(SUBSTITUTE($D94,"-",""),"_","")," ",""))),"OK","CHECK")))</f>
        <v/>
      </c>
      <c r="T94" s="9" t="str">
        <f aca="false">IF($A94="","",IF(OR($H94="NOT IN SCHEMATIC",$I94="MISMATCH",$J94="MISMATCH",$P94="MISMATCH",$M94&lt;&gt;"OK"),"REVIEW","OK"))</f>
        <v/>
      </c>
      <c r="U94" s="14"/>
      <c r="V94" s="14"/>
      <c r="W94" s="17"/>
      <c r="X94" s="14"/>
    </row>
    <row r="95" customFormat="false" ht="15" hidden="false" customHeight="false" outlineLevel="0" collapsed="false">
      <c r="A95" s="9" t="str">
        <f aca="false">IF('3. Layout Parts'!$A95="","",TRIM('3. Layout Parts'!$A95))</f>
        <v/>
      </c>
      <c r="B95" s="9" t="str">
        <f aca="false">IF($A95="","",'3. Layout Parts'!$D95)</f>
        <v/>
      </c>
      <c r="C95" s="9" t="str">
        <f aca="false">IF($A95="","",'3. Layout Parts'!$B95)</f>
        <v/>
      </c>
      <c r="D95" s="9" t="str">
        <f aca="false">IF($A95="","",'3. Layout Parts'!$C95)</f>
        <v/>
      </c>
      <c r="E95" s="9" t="str">
        <f aca="false">IF($A95="","",IFERROR(INDEX('2. Schematic Parts'!$B$2:$B$3001,MATCH($A95,'2. Schematic Parts'!$A$2:$A$3001,0)),"NOT FOUND"))</f>
        <v/>
      </c>
      <c r="F95" s="9" t="str">
        <f aca="false">IF($A95="","",IFERROR(INDEX('2. Schematic Parts'!$C$2:$C$3001,MATCH($A95,'2. Schematic Parts'!$A$2:$A$3001,0))&amp;"","NOT FOUND"))</f>
        <v/>
      </c>
      <c r="G95" s="9" t="str">
        <f aca="false">IF($A95="","",IFERROR(INDEX('2. Schematic Parts'!$D$2:$D$3001,MATCH($A95,'2. Schematic Parts'!$A$2:$A$3001,0))&amp;"","NOT FOUND"))</f>
        <v/>
      </c>
      <c r="H95" s="9" t="str">
        <f aca="false">IF($A95="","",IF(COUNTIF('2. Schematic Parts'!$A$2:$A$3001,$A95)=0,"NOT IN SCHEMATIC","OK"))</f>
        <v/>
      </c>
      <c r="I95" s="9" t="str">
        <f aca="false">IF($A95="","",IF($H95="NOT IN SCHEMATIC","",IF(UPPER(TRIM($C95))=UPPER(TRIM($E95)),"OK","MISMATCH")))</f>
        <v/>
      </c>
      <c r="J95" s="9" t="str">
        <f aca="false">IF($A95="","",IF($H95="NOT IN SCHEMATIC","",IF($F95="","NO SCH DECAL",IF($D95="","",IF(UPPER(TRIM($D95))=UPPER(TRIM($F95)),"OK","MISMATCH")))))</f>
        <v/>
      </c>
      <c r="K95" s="16" t="str">
        <f aca="false">IF($A95="","",SUMPRODUCT(--ISNUMBER(SEARCH(","&amp;TRIM($A95)&amp;",",","&amp;SUBSTITUTE('1. Master BOM'!$D$2:$D$400," ","")&amp;","))))</f>
        <v/>
      </c>
      <c r="L95" s="16" t="str">
        <f aca="false">IF($A95="","",IF($K95&lt;&gt;1,0,SUMPRODUCT(ISNUMBER(SEARCH(","&amp;TRIM($A95)&amp;",",","&amp;SUBSTITUTE('1. Master BOM'!$D$2:$D$400," ","")&amp;","))*ROW('1. Master BOM'!$D$2:$D$400))))</f>
        <v/>
      </c>
      <c r="M95" s="9" t="str">
        <f aca="false">IF($A95="","",IF($K95=0,"NOT IN BOM",IF($K95&gt;1,"MULTIPLE BOM LINES","OK")))</f>
        <v/>
      </c>
      <c r="N95" s="9" t="str">
        <f aca="false">IF($A95="","",IF($L95=0,"—",INDEX('1. Master BOM'!$A$1:$A$400,$L95)))</f>
        <v/>
      </c>
      <c r="O95" s="9" t="str">
        <f aca="false">IF($A95="","",IF($L95=0,"—",INDEX('1. Master BOM'!$B$1:$B$400,$L95)))</f>
        <v/>
      </c>
      <c r="P95" s="9" t="str">
        <f aca="false">IF($A95="","",IF(OR($H95="NOT IN SCHEMATIC",$O95="—"),"",IF($G95="","NO SCH PN",IF(UPPER(TRIM($G95))=UPPER(TRIM($O95)),"OK","MISMATCH"))))</f>
        <v/>
      </c>
      <c r="Q95" s="9" t="str">
        <f aca="false">IF($A95="","",IF($L95=0,"—",INDEX('1. Master BOM'!$E$1:$E$400,$L95)))</f>
        <v/>
      </c>
      <c r="R95" s="9" t="str">
        <f aca="false">IF($A95="","",IF($L95=0,"—",IF(T(INDEX('1. Master BOM'!$F$1:$F$400,$L95))="","(not set)",INDEX('1. Master BOM'!$F$1:$F$400,$L95))))</f>
        <v/>
      </c>
      <c r="S95" s="9" t="str">
        <f aca="false">IF($A95="","",IF(OR($R95="—",$R95="(not set)",$D95=""),"",IF(ISNUMBER(SEARCH(SUBSTITUTE(SUBSTITUTE(SUBSTITUTE($R95,"-",""),"_","")," ",""),SUBSTITUTE(SUBSTITUTE(SUBSTITUTE($D95,"-",""),"_","")," ",""))),"OK","CHECK")))</f>
        <v/>
      </c>
      <c r="T95" s="9" t="str">
        <f aca="false">IF($A95="","",IF(OR($H95="NOT IN SCHEMATIC",$I95="MISMATCH",$J95="MISMATCH",$P95="MISMATCH",$M95&lt;&gt;"OK"),"REVIEW","OK"))</f>
        <v/>
      </c>
      <c r="U95" s="14"/>
      <c r="V95" s="14"/>
      <c r="W95" s="17"/>
      <c r="X95" s="14"/>
    </row>
    <row r="96" customFormat="false" ht="15" hidden="false" customHeight="false" outlineLevel="0" collapsed="false">
      <c r="A96" s="9" t="str">
        <f aca="false">IF('3. Layout Parts'!$A96="","",TRIM('3. Layout Parts'!$A96))</f>
        <v/>
      </c>
      <c r="B96" s="9" t="str">
        <f aca="false">IF($A96="","",'3. Layout Parts'!$D96)</f>
        <v/>
      </c>
      <c r="C96" s="9" t="str">
        <f aca="false">IF($A96="","",'3. Layout Parts'!$B96)</f>
        <v/>
      </c>
      <c r="D96" s="9" t="str">
        <f aca="false">IF($A96="","",'3. Layout Parts'!$C96)</f>
        <v/>
      </c>
      <c r="E96" s="9" t="str">
        <f aca="false">IF($A96="","",IFERROR(INDEX('2. Schematic Parts'!$B$2:$B$3001,MATCH($A96,'2. Schematic Parts'!$A$2:$A$3001,0)),"NOT FOUND"))</f>
        <v/>
      </c>
      <c r="F96" s="9" t="str">
        <f aca="false">IF($A96="","",IFERROR(INDEX('2. Schematic Parts'!$C$2:$C$3001,MATCH($A96,'2. Schematic Parts'!$A$2:$A$3001,0))&amp;"","NOT FOUND"))</f>
        <v/>
      </c>
      <c r="G96" s="9" t="str">
        <f aca="false">IF($A96="","",IFERROR(INDEX('2. Schematic Parts'!$D$2:$D$3001,MATCH($A96,'2. Schematic Parts'!$A$2:$A$3001,0))&amp;"","NOT FOUND"))</f>
        <v/>
      </c>
      <c r="H96" s="9" t="str">
        <f aca="false">IF($A96="","",IF(COUNTIF('2. Schematic Parts'!$A$2:$A$3001,$A96)=0,"NOT IN SCHEMATIC","OK"))</f>
        <v/>
      </c>
      <c r="I96" s="9" t="str">
        <f aca="false">IF($A96="","",IF($H96="NOT IN SCHEMATIC","",IF(UPPER(TRIM($C96))=UPPER(TRIM($E96)),"OK","MISMATCH")))</f>
        <v/>
      </c>
      <c r="J96" s="9" t="str">
        <f aca="false">IF($A96="","",IF($H96="NOT IN SCHEMATIC","",IF($F96="","NO SCH DECAL",IF($D96="","",IF(UPPER(TRIM($D96))=UPPER(TRIM($F96)),"OK","MISMATCH")))))</f>
        <v/>
      </c>
      <c r="K96" s="16" t="str">
        <f aca="false">IF($A96="","",SUMPRODUCT(--ISNUMBER(SEARCH(","&amp;TRIM($A96)&amp;",",","&amp;SUBSTITUTE('1. Master BOM'!$D$2:$D$400," ","")&amp;","))))</f>
        <v/>
      </c>
      <c r="L96" s="16" t="str">
        <f aca="false">IF($A96="","",IF($K96&lt;&gt;1,0,SUMPRODUCT(ISNUMBER(SEARCH(","&amp;TRIM($A96)&amp;",",","&amp;SUBSTITUTE('1. Master BOM'!$D$2:$D$400," ","")&amp;","))*ROW('1. Master BOM'!$D$2:$D$400))))</f>
        <v/>
      </c>
      <c r="M96" s="9" t="str">
        <f aca="false">IF($A96="","",IF($K96=0,"NOT IN BOM",IF($K96&gt;1,"MULTIPLE BOM LINES","OK")))</f>
        <v/>
      </c>
      <c r="N96" s="9" t="str">
        <f aca="false">IF($A96="","",IF($L96=0,"—",INDEX('1. Master BOM'!$A$1:$A$400,$L96)))</f>
        <v/>
      </c>
      <c r="O96" s="9" t="str">
        <f aca="false">IF($A96="","",IF($L96=0,"—",INDEX('1. Master BOM'!$B$1:$B$400,$L96)))</f>
        <v/>
      </c>
      <c r="P96" s="9" t="str">
        <f aca="false">IF($A96="","",IF(OR($H96="NOT IN SCHEMATIC",$O96="—"),"",IF($G96="","NO SCH PN",IF(UPPER(TRIM($G96))=UPPER(TRIM($O96)),"OK","MISMATCH"))))</f>
        <v/>
      </c>
      <c r="Q96" s="9" t="str">
        <f aca="false">IF($A96="","",IF($L96=0,"—",INDEX('1. Master BOM'!$E$1:$E$400,$L96)))</f>
        <v/>
      </c>
      <c r="R96" s="9" t="str">
        <f aca="false">IF($A96="","",IF($L96=0,"—",IF(T(INDEX('1. Master BOM'!$F$1:$F$400,$L96))="","(not set)",INDEX('1. Master BOM'!$F$1:$F$400,$L96))))</f>
        <v/>
      </c>
      <c r="S96" s="9" t="str">
        <f aca="false">IF($A96="","",IF(OR($R96="—",$R96="(not set)",$D96=""),"",IF(ISNUMBER(SEARCH(SUBSTITUTE(SUBSTITUTE(SUBSTITUTE($R96,"-",""),"_","")," ",""),SUBSTITUTE(SUBSTITUTE(SUBSTITUTE($D96,"-",""),"_","")," ",""))),"OK","CHECK")))</f>
        <v/>
      </c>
      <c r="T96" s="9" t="str">
        <f aca="false">IF($A96="","",IF(OR($H96="NOT IN SCHEMATIC",$I96="MISMATCH",$J96="MISMATCH",$P96="MISMATCH",$M96&lt;&gt;"OK"),"REVIEW","OK"))</f>
        <v/>
      </c>
      <c r="U96" s="14"/>
      <c r="V96" s="14"/>
      <c r="W96" s="17"/>
      <c r="X96" s="14"/>
    </row>
    <row r="97" customFormat="false" ht="15" hidden="false" customHeight="false" outlineLevel="0" collapsed="false">
      <c r="A97" s="9" t="str">
        <f aca="false">IF('3. Layout Parts'!$A97="","",TRIM('3. Layout Parts'!$A97))</f>
        <v/>
      </c>
      <c r="B97" s="9" t="str">
        <f aca="false">IF($A97="","",'3. Layout Parts'!$D97)</f>
        <v/>
      </c>
      <c r="C97" s="9" t="str">
        <f aca="false">IF($A97="","",'3. Layout Parts'!$B97)</f>
        <v/>
      </c>
      <c r="D97" s="9" t="str">
        <f aca="false">IF($A97="","",'3. Layout Parts'!$C97)</f>
        <v/>
      </c>
      <c r="E97" s="9" t="str">
        <f aca="false">IF($A97="","",IFERROR(INDEX('2. Schematic Parts'!$B$2:$B$3001,MATCH($A97,'2. Schematic Parts'!$A$2:$A$3001,0)),"NOT FOUND"))</f>
        <v/>
      </c>
      <c r="F97" s="9" t="str">
        <f aca="false">IF($A97="","",IFERROR(INDEX('2. Schematic Parts'!$C$2:$C$3001,MATCH($A97,'2. Schematic Parts'!$A$2:$A$3001,0))&amp;"","NOT FOUND"))</f>
        <v/>
      </c>
      <c r="G97" s="9" t="str">
        <f aca="false">IF($A97="","",IFERROR(INDEX('2. Schematic Parts'!$D$2:$D$3001,MATCH($A97,'2. Schematic Parts'!$A$2:$A$3001,0))&amp;"","NOT FOUND"))</f>
        <v/>
      </c>
      <c r="H97" s="9" t="str">
        <f aca="false">IF($A97="","",IF(COUNTIF('2. Schematic Parts'!$A$2:$A$3001,$A97)=0,"NOT IN SCHEMATIC","OK"))</f>
        <v/>
      </c>
      <c r="I97" s="9" t="str">
        <f aca="false">IF($A97="","",IF($H97="NOT IN SCHEMATIC","",IF(UPPER(TRIM($C97))=UPPER(TRIM($E97)),"OK","MISMATCH")))</f>
        <v/>
      </c>
      <c r="J97" s="9" t="str">
        <f aca="false">IF($A97="","",IF($H97="NOT IN SCHEMATIC","",IF($F97="","NO SCH DECAL",IF($D97="","",IF(UPPER(TRIM($D97))=UPPER(TRIM($F97)),"OK","MISMATCH")))))</f>
        <v/>
      </c>
      <c r="K97" s="16" t="str">
        <f aca="false">IF($A97="","",SUMPRODUCT(--ISNUMBER(SEARCH(","&amp;TRIM($A97)&amp;",",","&amp;SUBSTITUTE('1. Master BOM'!$D$2:$D$400," ","")&amp;","))))</f>
        <v/>
      </c>
      <c r="L97" s="16" t="str">
        <f aca="false">IF($A97="","",IF($K97&lt;&gt;1,0,SUMPRODUCT(ISNUMBER(SEARCH(","&amp;TRIM($A97)&amp;",",","&amp;SUBSTITUTE('1. Master BOM'!$D$2:$D$400," ","")&amp;","))*ROW('1. Master BOM'!$D$2:$D$400))))</f>
        <v/>
      </c>
      <c r="M97" s="9" t="str">
        <f aca="false">IF($A97="","",IF($K97=0,"NOT IN BOM",IF($K97&gt;1,"MULTIPLE BOM LINES","OK")))</f>
        <v/>
      </c>
      <c r="N97" s="9" t="str">
        <f aca="false">IF($A97="","",IF($L97=0,"—",INDEX('1. Master BOM'!$A$1:$A$400,$L97)))</f>
        <v/>
      </c>
      <c r="O97" s="9" t="str">
        <f aca="false">IF($A97="","",IF($L97=0,"—",INDEX('1. Master BOM'!$B$1:$B$400,$L97)))</f>
        <v/>
      </c>
      <c r="P97" s="9" t="str">
        <f aca="false">IF($A97="","",IF(OR($H97="NOT IN SCHEMATIC",$O97="—"),"",IF($G97="","NO SCH PN",IF(UPPER(TRIM($G97))=UPPER(TRIM($O97)),"OK","MISMATCH"))))</f>
        <v/>
      </c>
      <c r="Q97" s="9" t="str">
        <f aca="false">IF($A97="","",IF($L97=0,"—",INDEX('1. Master BOM'!$E$1:$E$400,$L97)))</f>
        <v/>
      </c>
      <c r="R97" s="9" t="str">
        <f aca="false">IF($A97="","",IF($L97=0,"—",IF(T(INDEX('1. Master BOM'!$F$1:$F$400,$L97))="","(not set)",INDEX('1. Master BOM'!$F$1:$F$400,$L97))))</f>
        <v/>
      </c>
      <c r="S97" s="9" t="str">
        <f aca="false">IF($A97="","",IF(OR($R97="—",$R97="(not set)",$D97=""),"",IF(ISNUMBER(SEARCH(SUBSTITUTE(SUBSTITUTE(SUBSTITUTE($R97,"-",""),"_","")," ",""),SUBSTITUTE(SUBSTITUTE(SUBSTITUTE($D97,"-",""),"_","")," ",""))),"OK","CHECK")))</f>
        <v/>
      </c>
      <c r="T97" s="9" t="str">
        <f aca="false">IF($A97="","",IF(OR($H97="NOT IN SCHEMATIC",$I97="MISMATCH",$J97="MISMATCH",$P97="MISMATCH",$M97&lt;&gt;"OK"),"REVIEW","OK"))</f>
        <v/>
      </c>
      <c r="U97" s="14"/>
      <c r="V97" s="14"/>
      <c r="W97" s="17"/>
      <c r="X97" s="14"/>
    </row>
    <row r="98" customFormat="false" ht="15" hidden="false" customHeight="false" outlineLevel="0" collapsed="false">
      <c r="A98" s="9" t="str">
        <f aca="false">IF('3. Layout Parts'!$A98="","",TRIM('3. Layout Parts'!$A98))</f>
        <v/>
      </c>
      <c r="B98" s="9" t="str">
        <f aca="false">IF($A98="","",'3. Layout Parts'!$D98)</f>
        <v/>
      </c>
      <c r="C98" s="9" t="str">
        <f aca="false">IF($A98="","",'3. Layout Parts'!$B98)</f>
        <v/>
      </c>
      <c r="D98" s="9" t="str">
        <f aca="false">IF($A98="","",'3. Layout Parts'!$C98)</f>
        <v/>
      </c>
      <c r="E98" s="9" t="str">
        <f aca="false">IF($A98="","",IFERROR(INDEX('2. Schematic Parts'!$B$2:$B$3001,MATCH($A98,'2. Schematic Parts'!$A$2:$A$3001,0)),"NOT FOUND"))</f>
        <v/>
      </c>
      <c r="F98" s="9" t="str">
        <f aca="false">IF($A98="","",IFERROR(INDEX('2. Schematic Parts'!$C$2:$C$3001,MATCH($A98,'2. Schematic Parts'!$A$2:$A$3001,0))&amp;"","NOT FOUND"))</f>
        <v/>
      </c>
      <c r="G98" s="9" t="str">
        <f aca="false">IF($A98="","",IFERROR(INDEX('2. Schematic Parts'!$D$2:$D$3001,MATCH($A98,'2. Schematic Parts'!$A$2:$A$3001,0))&amp;"","NOT FOUND"))</f>
        <v/>
      </c>
      <c r="H98" s="9" t="str">
        <f aca="false">IF($A98="","",IF(COUNTIF('2. Schematic Parts'!$A$2:$A$3001,$A98)=0,"NOT IN SCHEMATIC","OK"))</f>
        <v/>
      </c>
      <c r="I98" s="9" t="str">
        <f aca="false">IF($A98="","",IF($H98="NOT IN SCHEMATIC","",IF(UPPER(TRIM($C98))=UPPER(TRIM($E98)),"OK","MISMATCH")))</f>
        <v/>
      </c>
      <c r="J98" s="9" t="str">
        <f aca="false">IF($A98="","",IF($H98="NOT IN SCHEMATIC","",IF($F98="","NO SCH DECAL",IF($D98="","",IF(UPPER(TRIM($D98))=UPPER(TRIM($F98)),"OK","MISMATCH")))))</f>
        <v/>
      </c>
      <c r="K98" s="16" t="str">
        <f aca="false">IF($A98="","",SUMPRODUCT(--ISNUMBER(SEARCH(","&amp;TRIM($A98)&amp;",",","&amp;SUBSTITUTE('1. Master BOM'!$D$2:$D$400," ","")&amp;","))))</f>
        <v/>
      </c>
      <c r="L98" s="16" t="str">
        <f aca="false">IF($A98="","",IF($K98&lt;&gt;1,0,SUMPRODUCT(ISNUMBER(SEARCH(","&amp;TRIM($A98)&amp;",",","&amp;SUBSTITUTE('1. Master BOM'!$D$2:$D$400," ","")&amp;","))*ROW('1. Master BOM'!$D$2:$D$400))))</f>
        <v/>
      </c>
      <c r="M98" s="9" t="str">
        <f aca="false">IF($A98="","",IF($K98=0,"NOT IN BOM",IF($K98&gt;1,"MULTIPLE BOM LINES","OK")))</f>
        <v/>
      </c>
      <c r="N98" s="9" t="str">
        <f aca="false">IF($A98="","",IF($L98=0,"—",INDEX('1. Master BOM'!$A$1:$A$400,$L98)))</f>
        <v/>
      </c>
      <c r="O98" s="9" t="str">
        <f aca="false">IF($A98="","",IF($L98=0,"—",INDEX('1. Master BOM'!$B$1:$B$400,$L98)))</f>
        <v/>
      </c>
      <c r="P98" s="9" t="str">
        <f aca="false">IF($A98="","",IF(OR($H98="NOT IN SCHEMATIC",$O98="—"),"",IF($G98="","NO SCH PN",IF(UPPER(TRIM($G98))=UPPER(TRIM($O98)),"OK","MISMATCH"))))</f>
        <v/>
      </c>
      <c r="Q98" s="9" t="str">
        <f aca="false">IF($A98="","",IF($L98=0,"—",INDEX('1. Master BOM'!$E$1:$E$400,$L98)))</f>
        <v/>
      </c>
      <c r="R98" s="9" t="str">
        <f aca="false">IF($A98="","",IF($L98=0,"—",IF(T(INDEX('1. Master BOM'!$F$1:$F$400,$L98))="","(not set)",INDEX('1. Master BOM'!$F$1:$F$400,$L98))))</f>
        <v/>
      </c>
      <c r="S98" s="9" t="str">
        <f aca="false">IF($A98="","",IF(OR($R98="—",$R98="(not set)",$D98=""),"",IF(ISNUMBER(SEARCH(SUBSTITUTE(SUBSTITUTE(SUBSTITUTE($R98,"-",""),"_","")," ",""),SUBSTITUTE(SUBSTITUTE(SUBSTITUTE($D98,"-",""),"_","")," ",""))),"OK","CHECK")))</f>
        <v/>
      </c>
      <c r="T98" s="9" t="str">
        <f aca="false">IF($A98="","",IF(OR($H98="NOT IN SCHEMATIC",$I98="MISMATCH",$J98="MISMATCH",$P98="MISMATCH",$M98&lt;&gt;"OK"),"REVIEW","OK"))</f>
        <v/>
      </c>
      <c r="U98" s="14"/>
      <c r="V98" s="14"/>
      <c r="W98" s="17"/>
      <c r="X98" s="14"/>
    </row>
    <row r="99" customFormat="false" ht="15" hidden="false" customHeight="false" outlineLevel="0" collapsed="false">
      <c r="A99" s="9" t="str">
        <f aca="false">IF('3. Layout Parts'!$A99="","",TRIM('3. Layout Parts'!$A99))</f>
        <v/>
      </c>
      <c r="B99" s="9" t="str">
        <f aca="false">IF($A99="","",'3. Layout Parts'!$D99)</f>
        <v/>
      </c>
      <c r="C99" s="9" t="str">
        <f aca="false">IF($A99="","",'3. Layout Parts'!$B99)</f>
        <v/>
      </c>
      <c r="D99" s="9" t="str">
        <f aca="false">IF($A99="","",'3. Layout Parts'!$C99)</f>
        <v/>
      </c>
      <c r="E99" s="9" t="str">
        <f aca="false">IF($A99="","",IFERROR(INDEX('2. Schematic Parts'!$B$2:$B$3001,MATCH($A99,'2. Schematic Parts'!$A$2:$A$3001,0)),"NOT FOUND"))</f>
        <v/>
      </c>
      <c r="F99" s="9" t="str">
        <f aca="false">IF($A99="","",IFERROR(INDEX('2. Schematic Parts'!$C$2:$C$3001,MATCH($A99,'2. Schematic Parts'!$A$2:$A$3001,0))&amp;"","NOT FOUND"))</f>
        <v/>
      </c>
      <c r="G99" s="9" t="str">
        <f aca="false">IF($A99="","",IFERROR(INDEX('2. Schematic Parts'!$D$2:$D$3001,MATCH($A99,'2. Schematic Parts'!$A$2:$A$3001,0))&amp;"","NOT FOUND"))</f>
        <v/>
      </c>
      <c r="H99" s="9" t="str">
        <f aca="false">IF($A99="","",IF(COUNTIF('2. Schematic Parts'!$A$2:$A$3001,$A99)=0,"NOT IN SCHEMATIC","OK"))</f>
        <v/>
      </c>
      <c r="I99" s="9" t="str">
        <f aca="false">IF($A99="","",IF($H99="NOT IN SCHEMATIC","",IF(UPPER(TRIM($C99))=UPPER(TRIM($E99)),"OK","MISMATCH")))</f>
        <v/>
      </c>
      <c r="J99" s="9" t="str">
        <f aca="false">IF($A99="","",IF($H99="NOT IN SCHEMATIC","",IF($F99="","NO SCH DECAL",IF($D99="","",IF(UPPER(TRIM($D99))=UPPER(TRIM($F99)),"OK","MISMATCH")))))</f>
        <v/>
      </c>
      <c r="K99" s="16" t="str">
        <f aca="false">IF($A99="","",SUMPRODUCT(--ISNUMBER(SEARCH(","&amp;TRIM($A99)&amp;",",","&amp;SUBSTITUTE('1. Master BOM'!$D$2:$D$400," ","")&amp;","))))</f>
        <v/>
      </c>
      <c r="L99" s="16" t="str">
        <f aca="false">IF($A99="","",IF($K99&lt;&gt;1,0,SUMPRODUCT(ISNUMBER(SEARCH(","&amp;TRIM($A99)&amp;",",","&amp;SUBSTITUTE('1. Master BOM'!$D$2:$D$400," ","")&amp;","))*ROW('1. Master BOM'!$D$2:$D$400))))</f>
        <v/>
      </c>
      <c r="M99" s="9" t="str">
        <f aca="false">IF($A99="","",IF($K99=0,"NOT IN BOM",IF($K99&gt;1,"MULTIPLE BOM LINES","OK")))</f>
        <v/>
      </c>
      <c r="N99" s="9" t="str">
        <f aca="false">IF($A99="","",IF($L99=0,"—",INDEX('1. Master BOM'!$A$1:$A$400,$L99)))</f>
        <v/>
      </c>
      <c r="O99" s="9" t="str">
        <f aca="false">IF($A99="","",IF($L99=0,"—",INDEX('1. Master BOM'!$B$1:$B$400,$L99)))</f>
        <v/>
      </c>
      <c r="P99" s="9" t="str">
        <f aca="false">IF($A99="","",IF(OR($H99="NOT IN SCHEMATIC",$O99="—"),"",IF($G99="","NO SCH PN",IF(UPPER(TRIM($G99))=UPPER(TRIM($O99)),"OK","MISMATCH"))))</f>
        <v/>
      </c>
      <c r="Q99" s="9" t="str">
        <f aca="false">IF($A99="","",IF($L99=0,"—",INDEX('1. Master BOM'!$E$1:$E$400,$L99)))</f>
        <v/>
      </c>
      <c r="R99" s="9" t="str">
        <f aca="false">IF($A99="","",IF($L99=0,"—",IF(T(INDEX('1. Master BOM'!$F$1:$F$400,$L99))="","(not set)",INDEX('1. Master BOM'!$F$1:$F$400,$L99))))</f>
        <v/>
      </c>
      <c r="S99" s="9" t="str">
        <f aca="false">IF($A99="","",IF(OR($R99="—",$R99="(not set)",$D99=""),"",IF(ISNUMBER(SEARCH(SUBSTITUTE(SUBSTITUTE(SUBSTITUTE($R99,"-",""),"_","")," ",""),SUBSTITUTE(SUBSTITUTE(SUBSTITUTE($D99,"-",""),"_","")," ",""))),"OK","CHECK")))</f>
        <v/>
      </c>
      <c r="T99" s="9" t="str">
        <f aca="false">IF($A99="","",IF(OR($H99="NOT IN SCHEMATIC",$I99="MISMATCH",$J99="MISMATCH",$P99="MISMATCH",$M99&lt;&gt;"OK"),"REVIEW","OK"))</f>
        <v/>
      </c>
      <c r="U99" s="14"/>
      <c r="V99" s="14"/>
      <c r="W99" s="17"/>
      <c r="X99" s="14"/>
    </row>
    <row r="100" customFormat="false" ht="15" hidden="false" customHeight="false" outlineLevel="0" collapsed="false">
      <c r="A100" s="9" t="str">
        <f aca="false">IF('3. Layout Parts'!$A100="","",TRIM('3. Layout Parts'!$A100))</f>
        <v/>
      </c>
      <c r="B100" s="9" t="str">
        <f aca="false">IF($A100="","",'3. Layout Parts'!$D100)</f>
        <v/>
      </c>
      <c r="C100" s="9" t="str">
        <f aca="false">IF($A100="","",'3. Layout Parts'!$B100)</f>
        <v/>
      </c>
      <c r="D100" s="9" t="str">
        <f aca="false">IF($A100="","",'3. Layout Parts'!$C100)</f>
        <v/>
      </c>
      <c r="E100" s="9" t="str">
        <f aca="false">IF($A100="","",IFERROR(INDEX('2. Schematic Parts'!$B$2:$B$3001,MATCH($A100,'2. Schematic Parts'!$A$2:$A$3001,0)),"NOT FOUND"))</f>
        <v/>
      </c>
      <c r="F100" s="9" t="str">
        <f aca="false">IF($A100="","",IFERROR(INDEX('2. Schematic Parts'!$C$2:$C$3001,MATCH($A100,'2. Schematic Parts'!$A$2:$A$3001,0))&amp;"","NOT FOUND"))</f>
        <v/>
      </c>
      <c r="G100" s="9" t="str">
        <f aca="false">IF($A100="","",IFERROR(INDEX('2. Schematic Parts'!$D$2:$D$3001,MATCH($A100,'2. Schematic Parts'!$A$2:$A$3001,0))&amp;"","NOT FOUND"))</f>
        <v/>
      </c>
      <c r="H100" s="9" t="str">
        <f aca="false">IF($A100="","",IF(COUNTIF('2. Schematic Parts'!$A$2:$A$3001,$A100)=0,"NOT IN SCHEMATIC","OK"))</f>
        <v/>
      </c>
      <c r="I100" s="9" t="str">
        <f aca="false">IF($A100="","",IF($H100="NOT IN SCHEMATIC","",IF(UPPER(TRIM($C100))=UPPER(TRIM($E100)),"OK","MISMATCH")))</f>
        <v/>
      </c>
      <c r="J100" s="9" t="str">
        <f aca="false">IF($A100="","",IF($H100="NOT IN SCHEMATIC","",IF($F100="","NO SCH DECAL",IF($D100="","",IF(UPPER(TRIM($D100))=UPPER(TRIM($F100)),"OK","MISMATCH")))))</f>
        <v/>
      </c>
      <c r="K100" s="16" t="str">
        <f aca="false">IF($A100="","",SUMPRODUCT(--ISNUMBER(SEARCH(","&amp;TRIM($A100)&amp;",",","&amp;SUBSTITUTE('1. Master BOM'!$D$2:$D$400," ","")&amp;","))))</f>
        <v/>
      </c>
      <c r="L100" s="16" t="str">
        <f aca="false">IF($A100="","",IF($K100&lt;&gt;1,0,SUMPRODUCT(ISNUMBER(SEARCH(","&amp;TRIM($A100)&amp;",",","&amp;SUBSTITUTE('1. Master BOM'!$D$2:$D$400," ","")&amp;","))*ROW('1. Master BOM'!$D$2:$D$400))))</f>
        <v/>
      </c>
      <c r="M100" s="9" t="str">
        <f aca="false">IF($A100="","",IF($K100=0,"NOT IN BOM",IF($K100&gt;1,"MULTIPLE BOM LINES","OK")))</f>
        <v/>
      </c>
      <c r="N100" s="9" t="str">
        <f aca="false">IF($A100="","",IF($L100=0,"—",INDEX('1. Master BOM'!$A$1:$A$400,$L100)))</f>
        <v/>
      </c>
      <c r="O100" s="9" t="str">
        <f aca="false">IF($A100="","",IF($L100=0,"—",INDEX('1. Master BOM'!$B$1:$B$400,$L100)))</f>
        <v/>
      </c>
      <c r="P100" s="9" t="str">
        <f aca="false">IF($A100="","",IF(OR($H100="NOT IN SCHEMATIC",$O100="—"),"",IF($G100="","NO SCH PN",IF(UPPER(TRIM($G100))=UPPER(TRIM($O100)),"OK","MISMATCH"))))</f>
        <v/>
      </c>
      <c r="Q100" s="9" t="str">
        <f aca="false">IF($A100="","",IF($L100=0,"—",INDEX('1. Master BOM'!$E$1:$E$400,$L100)))</f>
        <v/>
      </c>
      <c r="R100" s="9" t="str">
        <f aca="false">IF($A100="","",IF($L100=0,"—",IF(T(INDEX('1. Master BOM'!$F$1:$F$400,$L100))="","(not set)",INDEX('1. Master BOM'!$F$1:$F$400,$L100))))</f>
        <v/>
      </c>
      <c r="S100" s="9" t="str">
        <f aca="false">IF($A100="","",IF(OR($R100="—",$R100="(not set)",$D100=""),"",IF(ISNUMBER(SEARCH(SUBSTITUTE(SUBSTITUTE(SUBSTITUTE($R100,"-",""),"_","")," ",""),SUBSTITUTE(SUBSTITUTE(SUBSTITUTE($D100,"-",""),"_","")," ",""))),"OK","CHECK")))</f>
        <v/>
      </c>
      <c r="T100" s="9" t="str">
        <f aca="false">IF($A100="","",IF(OR($H100="NOT IN SCHEMATIC",$I100="MISMATCH",$J100="MISMATCH",$P100="MISMATCH",$M100&lt;&gt;"OK"),"REVIEW","OK"))</f>
        <v/>
      </c>
      <c r="U100" s="14"/>
      <c r="V100" s="14"/>
      <c r="W100" s="17"/>
      <c r="X100" s="14"/>
    </row>
    <row r="101" customFormat="false" ht="15" hidden="false" customHeight="false" outlineLevel="0" collapsed="false">
      <c r="A101" s="9" t="str">
        <f aca="false">IF('3. Layout Parts'!$A101="","",TRIM('3. Layout Parts'!$A101))</f>
        <v/>
      </c>
      <c r="B101" s="9" t="str">
        <f aca="false">IF($A101="","",'3. Layout Parts'!$D101)</f>
        <v/>
      </c>
      <c r="C101" s="9" t="str">
        <f aca="false">IF($A101="","",'3. Layout Parts'!$B101)</f>
        <v/>
      </c>
      <c r="D101" s="9" t="str">
        <f aca="false">IF($A101="","",'3. Layout Parts'!$C101)</f>
        <v/>
      </c>
      <c r="E101" s="9" t="str">
        <f aca="false">IF($A101="","",IFERROR(INDEX('2. Schematic Parts'!$B$2:$B$3001,MATCH($A101,'2. Schematic Parts'!$A$2:$A$3001,0)),"NOT FOUND"))</f>
        <v/>
      </c>
      <c r="F101" s="9" t="str">
        <f aca="false">IF($A101="","",IFERROR(INDEX('2. Schematic Parts'!$C$2:$C$3001,MATCH($A101,'2. Schematic Parts'!$A$2:$A$3001,0))&amp;"","NOT FOUND"))</f>
        <v/>
      </c>
      <c r="G101" s="9" t="str">
        <f aca="false">IF($A101="","",IFERROR(INDEX('2. Schematic Parts'!$D$2:$D$3001,MATCH($A101,'2. Schematic Parts'!$A$2:$A$3001,0))&amp;"","NOT FOUND"))</f>
        <v/>
      </c>
      <c r="H101" s="9" t="str">
        <f aca="false">IF($A101="","",IF(COUNTIF('2. Schematic Parts'!$A$2:$A$3001,$A101)=0,"NOT IN SCHEMATIC","OK"))</f>
        <v/>
      </c>
      <c r="I101" s="9" t="str">
        <f aca="false">IF($A101="","",IF($H101="NOT IN SCHEMATIC","",IF(UPPER(TRIM($C101))=UPPER(TRIM($E101)),"OK","MISMATCH")))</f>
        <v/>
      </c>
      <c r="J101" s="9" t="str">
        <f aca="false">IF($A101="","",IF($H101="NOT IN SCHEMATIC","",IF($F101="","NO SCH DECAL",IF($D101="","",IF(UPPER(TRIM($D101))=UPPER(TRIM($F101)),"OK","MISMATCH")))))</f>
        <v/>
      </c>
      <c r="K101" s="16" t="str">
        <f aca="false">IF($A101="","",SUMPRODUCT(--ISNUMBER(SEARCH(","&amp;TRIM($A101)&amp;",",","&amp;SUBSTITUTE('1. Master BOM'!$D$2:$D$400," ","")&amp;","))))</f>
        <v/>
      </c>
      <c r="L101" s="16" t="str">
        <f aca="false">IF($A101="","",IF($K101&lt;&gt;1,0,SUMPRODUCT(ISNUMBER(SEARCH(","&amp;TRIM($A101)&amp;",",","&amp;SUBSTITUTE('1. Master BOM'!$D$2:$D$400," ","")&amp;","))*ROW('1. Master BOM'!$D$2:$D$400))))</f>
        <v/>
      </c>
      <c r="M101" s="9" t="str">
        <f aca="false">IF($A101="","",IF($K101=0,"NOT IN BOM",IF($K101&gt;1,"MULTIPLE BOM LINES","OK")))</f>
        <v/>
      </c>
      <c r="N101" s="9" t="str">
        <f aca="false">IF($A101="","",IF($L101=0,"—",INDEX('1. Master BOM'!$A$1:$A$400,$L101)))</f>
        <v/>
      </c>
      <c r="O101" s="9" t="str">
        <f aca="false">IF($A101="","",IF($L101=0,"—",INDEX('1. Master BOM'!$B$1:$B$400,$L101)))</f>
        <v/>
      </c>
      <c r="P101" s="9" t="str">
        <f aca="false">IF($A101="","",IF(OR($H101="NOT IN SCHEMATIC",$O101="—"),"",IF($G101="","NO SCH PN",IF(UPPER(TRIM($G101))=UPPER(TRIM($O101)),"OK","MISMATCH"))))</f>
        <v/>
      </c>
      <c r="Q101" s="9" t="str">
        <f aca="false">IF($A101="","",IF($L101=0,"—",INDEX('1. Master BOM'!$E$1:$E$400,$L101)))</f>
        <v/>
      </c>
      <c r="R101" s="9" t="str">
        <f aca="false">IF($A101="","",IF($L101=0,"—",IF(T(INDEX('1. Master BOM'!$F$1:$F$400,$L101))="","(not set)",INDEX('1. Master BOM'!$F$1:$F$400,$L101))))</f>
        <v/>
      </c>
      <c r="S101" s="9" t="str">
        <f aca="false">IF($A101="","",IF(OR($R101="—",$R101="(not set)",$D101=""),"",IF(ISNUMBER(SEARCH(SUBSTITUTE(SUBSTITUTE(SUBSTITUTE($R101,"-",""),"_","")," ",""),SUBSTITUTE(SUBSTITUTE(SUBSTITUTE($D101,"-",""),"_","")," ",""))),"OK","CHECK")))</f>
        <v/>
      </c>
      <c r="T101" s="9" t="str">
        <f aca="false">IF($A101="","",IF(OR($H101="NOT IN SCHEMATIC",$I101="MISMATCH",$J101="MISMATCH",$P101="MISMATCH",$M101&lt;&gt;"OK"),"REVIEW","OK"))</f>
        <v/>
      </c>
      <c r="U101" s="14"/>
      <c r="V101" s="14"/>
      <c r="W101" s="17"/>
      <c r="X101" s="14"/>
    </row>
    <row r="102" customFormat="false" ht="15" hidden="false" customHeight="false" outlineLevel="0" collapsed="false">
      <c r="A102" s="9" t="str">
        <f aca="false">IF('3. Layout Parts'!$A102="","",TRIM('3. Layout Parts'!$A102))</f>
        <v/>
      </c>
      <c r="B102" s="9" t="str">
        <f aca="false">IF($A102="","",'3. Layout Parts'!$D102)</f>
        <v/>
      </c>
      <c r="C102" s="9" t="str">
        <f aca="false">IF($A102="","",'3. Layout Parts'!$B102)</f>
        <v/>
      </c>
      <c r="D102" s="9" t="str">
        <f aca="false">IF($A102="","",'3. Layout Parts'!$C102)</f>
        <v/>
      </c>
      <c r="E102" s="9" t="str">
        <f aca="false">IF($A102="","",IFERROR(INDEX('2. Schematic Parts'!$B$2:$B$3001,MATCH($A102,'2. Schematic Parts'!$A$2:$A$3001,0)),"NOT FOUND"))</f>
        <v/>
      </c>
      <c r="F102" s="9" t="str">
        <f aca="false">IF($A102="","",IFERROR(INDEX('2. Schematic Parts'!$C$2:$C$3001,MATCH($A102,'2. Schematic Parts'!$A$2:$A$3001,0))&amp;"","NOT FOUND"))</f>
        <v/>
      </c>
      <c r="G102" s="9" t="str">
        <f aca="false">IF($A102="","",IFERROR(INDEX('2. Schematic Parts'!$D$2:$D$3001,MATCH($A102,'2. Schematic Parts'!$A$2:$A$3001,0))&amp;"","NOT FOUND"))</f>
        <v/>
      </c>
      <c r="H102" s="9" t="str">
        <f aca="false">IF($A102="","",IF(COUNTIF('2. Schematic Parts'!$A$2:$A$3001,$A102)=0,"NOT IN SCHEMATIC","OK"))</f>
        <v/>
      </c>
      <c r="I102" s="9" t="str">
        <f aca="false">IF($A102="","",IF($H102="NOT IN SCHEMATIC","",IF(UPPER(TRIM($C102))=UPPER(TRIM($E102)),"OK","MISMATCH")))</f>
        <v/>
      </c>
      <c r="J102" s="9" t="str">
        <f aca="false">IF($A102="","",IF($H102="NOT IN SCHEMATIC","",IF($F102="","NO SCH DECAL",IF($D102="","",IF(UPPER(TRIM($D102))=UPPER(TRIM($F102)),"OK","MISMATCH")))))</f>
        <v/>
      </c>
      <c r="K102" s="16" t="str">
        <f aca="false">IF($A102="","",SUMPRODUCT(--ISNUMBER(SEARCH(","&amp;TRIM($A102)&amp;",",","&amp;SUBSTITUTE('1. Master BOM'!$D$2:$D$400," ","")&amp;","))))</f>
        <v/>
      </c>
      <c r="L102" s="16" t="str">
        <f aca="false">IF($A102="","",IF($K102&lt;&gt;1,0,SUMPRODUCT(ISNUMBER(SEARCH(","&amp;TRIM($A102)&amp;",",","&amp;SUBSTITUTE('1. Master BOM'!$D$2:$D$400," ","")&amp;","))*ROW('1. Master BOM'!$D$2:$D$400))))</f>
        <v/>
      </c>
      <c r="M102" s="9" t="str">
        <f aca="false">IF($A102="","",IF($K102=0,"NOT IN BOM",IF($K102&gt;1,"MULTIPLE BOM LINES","OK")))</f>
        <v/>
      </c>
      <c r="N102" s="9" t="str">
        <f aca="false">IF($A102="","",IF($L102=0,"—",INDEX('1. Master BOM'!$A$1:$A$400,$L102)))</f>
        <v/>
      </c>
      <c r="O102" s="9" t="str">
        <f aca="false">IF($A102="","",IF($L102=0,"—",INDEX('1. Master BOM'!$B$1:$B$400,$L102)))</f>
        <v/>
      </c>
      <c r="P102" s="9" t="str">
        <f aca="false">IF($A102="","",IF(OR($H102="NOT IN SCHEMATIC",$O102="—"),"",IF($G102="","NO SCH PN",IF(UPPER(TRIM($G102))=UPPER(TRIM($O102)),"OK","MISMATCH"))))</f>
        <v/>
      </c>
      <c r="Q102" s="9" t="str">
        <f aca="false">IF($A102="","",IF($L102=0,"—",INDEX('1. Master BOM'!$E$1:$E$400,$L102)))</f>
        <v/>
      </c>
      <c r="R102" s="9" t="str">
        <f aca="false">IF($A102="","",IF($L102=0,"—",IF(T(INDEX('1. Master BOM'!$F$1:$F$400,$L102))="","(not set)",INDEX('1. Master BOM'!$F$1:$F$400,$L102))))</f>
        <v/>
      </c>
      <c r="S102" s="9" t="str">
        <f aca="false">IF($A102="","",IF(OR($R102="—",$R102="(not set)",$D102=""),"",IF(ISNUMBER(SEARCH(SUBSTITUTE(SUBSTITUTE(SUBSTITUTE($R102,"-",""),"_","")," ",""),SUBSTITUTE(SUBSTITUTE(SUBSTITUTE($D102,"-",""),"_","")," ",""))),"OK","CHECK")))</f>
        <v/>
      </c>
      <c r="T102" s="9" t="str">
        <f aca="false">IF($A102="","",IF(OR($H102="NOT IN SCHEMATIC",$I102="MISMATCH",$J102="MISMATCH",$P102="MISMATCH",$M102&lt;&gt;"OK"),"REVIEW","OK"))</f>
        <v/>
      </c>
      <c r="U102" s="14"/>
      <c r="V102" s="14"/>
      <c r="W102" s="17"/>
      <c r="X102" s="14"/>
    </row>
    <row r="103" customFormat="false" ht="15" hidden="false" customHeight="false" outlineLevel="0" collapsed="false">
      <c r="A103" s="9" t="str">
        <f aca="false">IF('3. Layout Parts'!$A103="","",TRIM('3. Layout Parts'!$A103))</f>
        <v/>
      </c>
      <c r="B103" s="9" t="str">
        <f aca="false">IF($A103="","",'3. Layout Parts'!$D103)</f>
        <v/>
      </c>
      <c r="C103" s="9" t="str">
        <f aca="false">IF($A103="","",'3. Layout Parts'!$B103)</f>
        <v/>
      </c>
      <c r="D103" s="9" t="str">
        <f aca="false">IF($A103="","",'3. Layout Parts'!$C103)</f>
        <v/>
      </c>
      <c r="E103" s="9" t="str">
        <f aca="false">IF($A103="","",IFERROR(INDEX('2. Schematic Parts'!$B$2:$B$3001,MATCH($A103,'2. Schematic Parts'!$A$2:$A$3001,0)),"NOT FOUND"))</f>
        <v/>
      </c>
      <c r="F103" s="9" t="str">
        <f aca="false">IF($A103="","",IFERROR(INDEX('2. Schematic Parts'!$C$2:$C$3001,MATCH($A103,'2. Schematic Parts'!$A$2:$A$3001,0))&amp;"","NOT FOUND"))</f>
        <v/>
      </c>
      <c r="G103" s="9" t="str">
        <f aca="false">IF($A103="","",IFERROR(INDEX('2. Schematic Parts'!$D$2:$D$3001,MATCH($A103,'2. Schematic Parts'!$A$2:$A$3001,0))&amp;"","NOT FOUND"))</f>
        <v/>
      </c>
      <c r="H103" s="9" t="str">
        <f aca="false">IF($A103="","",IF(COUNTIF('2. Schematic Parts'!$A$2:$A$3001,$A103)=0,"NOT IN SCHEMATIC","OK"))</f>
        <v/>
      </c>
      <c r="I103" s="9" t="str">
        <f aca="false">IF($A103="","",IF($H103="NOT IN SCHEMATIC","",IF(UPPER(TRIM($C103))=UPPER(TRIM($E103)),"OK","MISMATCH")))</f>
        <v/>
      </c>
      <c r="J103" s="9" t="str">
        <f aca="false">IF($A103="","",IF($H103="NOT IN SCHEMATIC","",IF($F103="","NO SCH DECAL",IF($D103="","",IF(UPPER(TRIM($D103))=UPPER(TRIM($F103)),"OK","MISMATCH")))))</f>
        <v/>
      </c>
      <c r="K103" s="16" t="str">
        <f aca="false">IF($A103="","",SUMPRODUCT(--ISNUMBER(SEARCH(","&amp;TRIM($A103)&amp;",",","&amp;SUBSTITUTE('1. Master BOM'!$D$2:$D$400," ","")&amp;","))))</f>
        <v/>
      </c>
      <c r="L103" s="16" t="str">
        <f aca="false">IF($A103="","",IF($K103&lt;&gt;1,0,SUMPRODUCT(ISNUMBER(SEARCH(","&amp;TRIM($A103)&amp;",",","&amp;SUBSTITUTE('1. Master BOM'!$D$2:$D$400," ","")&amp;","))*ROW('1. Master BOM'!$D$2:$D$400))))</f>
        <v/>
      </c>
      <c r="M103" s="9" t="str">
        <f aca="false">IF($A103="","",IF($K103=0,"NOT IN BOM",IF($K103&gt;1,"MULTIPLE BOM LINES","OK")))</f>
        <v/>
      </c>
      <c r="N103" s="9" t="str">
        <f aca="false">IF($A103="","",IF($L103=0,"—",INDEX('1. Master BOM'!$A$1:$A$400,$L103)))</f>
        <v/>
      </c>
      <c r="O103" s="9" t="str">
        <f aca="false">IF($A103="","",IF($L103=0,"—",INDEX('1. Master BOM'!$B$1:$B$400,$L103)))</f>
        <v/>
      </c>
      <c r="P103" s="9" t="str">
        <f aca="false">IF($A103="","",IF(OR($H103="NOT IN SCHEMATIC",$O103="—"),"",IF($G103="","NO SCH PN",IF(UPPER(TRIM($G103))=UPPER(TRIM($O103)),"OK","MISMATCH"))))</f>
        <v/>
      </c>
      <c r="Q103" s="9" t="str">
        <f aca="false">IF($A103="","",IF($L103=0,"—",INDEX('1. Master BOM'!$E$1:$E$400,$L103)))</f>
        <v/>
      </c>
      <c r="R103" s="9" t="str">
        <f aca="false">IF($A103="","",IF($L103=0,"—",IF(T(INDEX('1. Master BOM'!$F$1:$F$400,$L103))="","(not set)",INDEX('1. Master BOM'!$F$1:$F$400,$L103))))</f>
        <v/>
      </c>
      <c r="S103" s="9" t="str">
        <f aca="false">IF($A103="","",IF(OR($R103="—",$R103="(not set)",$D103=""),"",IF(ISNUMBER(SEARCH(SUBSTITUTE(SUBSTITUTE(SUBSTITUTE($R103,"-",""),"_","")," ",""),SUBSTITUTE(SUBSTITUTE(SUBSTITUTE($D103,"-",""),"_","")," ",""))),"OK","CHECK")))</f>
        <v/>
      </c>
      <c r="T103" s="9" t="str">
        <f aca="false">IF($A103="","",IF(OR($H103="NOT IN SCHEMATIC",$I103="MISMATCH",$J103="MISMATCH",$P103="MISMATCH",$M103&lt;&gt;"OK"),"REVIEW","OK"))</f>
        <v/>
      </c>
      <c r="U103" s="14"/>
      <c r="V103" s="14"/>
      <c r="W103" s="17"/>
      <c r="X103" s="14"/>
    </row>
    <row r="104" customFormat="false" ht="15" hidden="false" customHeight="false" outlineLevel="0" collapsed="false">
      <c r="A104" s="9" t="str">
        <f aca="false">IF('3. Layout Parts'!$A104="","",TRIM('3. Layout Parts'!$A104))</f>
        <v/>
      </c>
      <c r="B104" s="9" t="str">
        <f aca="false">IF($A104="","",'3. Layout Parts'!$D104)</f>
        <v/>
      </c>
      <c r="C104" s="9" t="str">
        <f aca="false">IF($A104="","",'3. Layout Parts'!$B104)</f>
        <v/>
      </c>
      <c r="D104" s="9" t="str">
        <f aca="false">IF($A104="","",'3. Layout Parts'!$C104)</f>
        <v/>
      </c>
      <c r="E104" s="9" t="str">
        <f aca="false">IF($A104="","",IFERROR(INDEX('2. Schematic Parts'!$B$2:$B$3001,MATCH($A104,'2. Schematic Parts'!$A$2:$A$3001,0)),"NOT FOUND"))</f>
        <v/>
      </c>
      <c r="F104" s="9" t="str">
        <f aca="false">IF($A104="","",IFERROR(INDEX('2. Schematic Parts'!$C$2:$C$3001,MATCH($A104,'2. Schematic Parts'!$A$2:$A$3001,0))&amp;"","NOT FOUND"))</f>
        <v/>
      </c>
      <c r="G104" s="9" t="str">
        <f aca="false">IF($A104="","",IFERROR(INDEX('2. Schematic Parts'!$D$2:$D$3001,MATCH($A104,'2. Schematic Parts'!$A$2:$A$3001,0))&amp;"","NOT FOUND"))</f>
        <v/>
      </c>
      <c r="H104" s="9" t="str">
        <f aca="false">IF($A104="","",IF(COUNTIF('2. Schematic Parts'!$A$2:$A$3001,$A104)=0,"NOT IN SCHEMATIC","OK"))</f>
        <v/>
      </c>
      <c r="I104" s="9" t="str">
        <f aca="false">IF($A104="","",IF($H104="NOT IN SCHEMATIC","",IF(UPPER(TRIM($C104))=UPPER(TRIM($E104)),"OK","MISMATCH")))</f>
        <v/>
      </c>
      <c r="J104" s="9" t="str">
        <f aca="false">IF($A104="","",IF($H104="NOT IN SCHEMATIC","",IF($F104="","NO SCH DECAL",IF($D104="","",IF(UPPER(TRIM($D104))=UPPER(TRIM($F104)),"OK","MISMATCH")))))</f>
        <v/>
      </c>
      <c r="K104" s="16" t="str">
        <f aca="false">IF($A104="","",SUMPRODUCT(--ISNUMBER(SEARCH(","&amp;TRIM($A104)&amp;",",","&amp;SUBSTITUTE('1. Master BOM'!$D$2:$D$400," ","")&amp;","))))</f>
        <v/>
      </c>
      <c r="L104" s="16" t="str">
        <f aca="false">IF($A104="","",IF($K104&lt;&gt;1,0,SUMPRODUCT(ISNUMBER(SEARCH(","&amp;TRIM($A104)&amp;",",","&amp;SUBSTITUTE('1. Master BOM'!$D$2:$D$400," ","")&amp;","))*ROW('1. Master BOM'!$D$2:$D$400))))</f>
        <v/>
      </c>
      <c r="M104" s="9" t="str">
        <f aca="false">IF($A104="","",IF($K104=0,"NOT IN BOM",IF($K104&gt;1,"MULTIPLE BOM LINES","OK")))</f>
        <v/>
      </c>
      <c r="N104" s="9" t="str">
        <f aca="false">IF($A104="","",IF($L104=0,"—",INDEX('1. Master BOM'!$A$1:$A$400,$L104)))</f>
        <v/>
      </c>
      <c r="O104" s="9" t="str">
        <f aca="false">IF($A104="","",IF($L104=0,"—",INDEX('1. Master BOM'!$B$1:$B$400,$L104)))</f>
        <v/>
      </c>
      <c r="P104" s="9" t="str">
        <f aca="false">IF($A104="","",IF(OR($H104="NOT IN SCHEMATIC",$O104="—"),"",IF($G104="","NO SCH PN",IF(UPPER(TRIM($G104))=UPPER(TRIM($O104)),"OK","MISMATCH"))))</f>
        <v/>
      </c>
      <c r="Q104" s="9" t="str">
        <f aca="false">IF($A104="","",IF($L104=0,"—",INDEX('1. Master BOM'!$E$1:$E$400,$L104)))</f>
        <v/>
      </c>
      <c r="R104" s="9" t="str">
        <f aca="false">IF($A104="","",IF($L104=0,"—",IF(T(INDEX('1. Master BOM'!$F$1:$F$400,$L104))="","(not set)",INDEX('1. Master BOM'!$F$1:$F$400,$L104))))</f>
        <v/>
      </c>
      <c r="S104" s="9" t="str">
        <f aca="false">IF($A104="","",IF(OR($R104="—",$R104="(not set)",$D104=""),"",IF(ISNUMBER(SEARCH(SUBSTITUTE(SUBSTITUTE(SUBSTITUTE($R104,"-",""),"_","")," ",""),SUBSTITUTE(SUBSTITUTE(SUBSTITUTE($D104,"-",""),"_","")," ",""))),"OK","CHECK")))</f>
        <v/>
      </c>
      <c r="T104" s="9" t="str">
        <f aca="false">IF($A104="","",IF(OR($H104="NOT IN SCHEMATIC",$I104="MISMATCH",$J104="MISMATCH",$P104="MISMATCH",$M104&lt;&gt;"OK"),"REVIEW","OK"))</f>
        <v/>
      </c>
      <c r="U104" s="14"/>
      <c r="V104" s="14"/>
      <c r="W104" s="17"/>
      <c r="X104" s="14"/>
    </row>
    <row r="105" customFormat="false" ht="15" hidden="false" customHeight="false" outlineLevel="0" collapsed="false">
      <c r="A105" s="9" t="str">
        <f aca="false">IF('3. Layout Parts'!$A105="","",TRIM('3. Layout Parts'!$A105))</f>
        <v/>
      </c>
      <c r="B105" s="9" t="str">
        <f aca="false">IF($A105="","",'3. Layout Parts'!$D105)</f>
        <v/>
      </c>
      <c r="C105" s="9" t="str">
        <f aca="false">IF($A105="","",'3. Layout Parts'!$B105)</f>
        <v/>
      </c>
      <c r="D105" s="9" t="str">
        <f aca="false">IF($A105="","",'3. Layout Parts'!$C105)</f>
        <v/>
      </c>
      <c r="E105" s="9" t="str">
        <f aca="false">IF($A105="","",IFERROR(INDEX('2. Schematic Parts'!$B$2:$B$3001,MATCH($A105,'2. Schematic Parts'!$A$2:$A$3001,0)),"NOT FOUND"))</f>
        <v/>
      </c>
      <c r="F105" s="9" t="str">
        <f aca="false">IF($A105="","",IFERROR(INDEX('2. Schematic Parts'!$C$2:$C$3001,MATCH($A105,'2. Schematic Parts'!$A$2:$A$3001,0))&amp;"","NOT FOUND"))</f>
        <v/>
      </c>
      <c r="G105" s="9" t="str">
        <f aca="false">IF($A105="","",IFERROR(INDEX('2. Schematic Parts'!$D$2:$D$3001,MATCH($A105,'2. Schematic Parts'!$A$2:$A$3001,0))&amp;"","NOT FOUND"))</f>
        <v/>
      </c>
      <c r="H105" s="9" t="str">
        <f aca="false">IF($A105="","",IF(COUNTIF('2. Schematic Parts'!$A$2:$A$3001,$A105)=0,"NOT IN SCHEMATIC","OK"))</f>
        <v/>
      </c>
      <c r="I105" s="9" t="str">
        <f aca="false">IF($A105="","",IF($H105="NOT IN SCHEMATIC","",IF(UPPER(TRIM($C105))=UPPER(TRIM($E105)),"OK","MISMATCH")))</f>
        <v/>
      </c>
      <c r="J105" s="9" t="str">
        <f aca="false">IF($A105="","",IF($H105="NOT IN SCHEMATIC","",IF($F105="","NO SCH DECAL",IF($D105="","",IF(UPPER(TRIM($D105))=UPPER(TRIM($F105)),"OK","MISMATCH")))))</f>
        <v/>
      </c>
      <c r="K105" s="16" t="str">
        <f aca="false">IF($A105="","",SUMPRODUCT(--ISNUMBER(SEARCH(","&amp;TRIM($A105)&amp;",",","&amp;SUBSTITUTE('1. Master BOM'!$D$2:$D$400," ","")&amp;","))))</f>
        <v/>
      </c>
      <c r="L105" s="16" t="str">
        <f aca="false">IF($A105="","",IF($K105&lt;&gt;1,0,SUMPRODUCT(ISNUMBER(SEARCH(","&amp;TRIM($A105)&amp;",",","&amp;SUBSTITUTE('1. Master BOM'!$D$2:$D$400," ","")&amp;","))*ROW('1. Master BOM'!$D$2:$D$400))))</f>
        <v/>
      </c>
      <c r="M105" s="9" t="str">
        <f aca="false">IF($A105="","",IF($K105=0,"NOT IN BOM",IF($K105&gt;1,"MULTIPLE BOM LINES","OK")))</f>
        <v/>
      </c>
      <c r="N105" s="9" t="str">
        <f aca="false">IF($A105="","",IF($L105=0,"—",INDEX('1. Master BOM'!$A$1:$A$400,$L105)))</f>
        <v/>
      </c>
      <c r="O105" s="9" t="str">
        <f aca="false">IF($A105="","",IF($L105=0,"—",INDEX('1. Master BOM'!$B$1:$B$400,$L105)))</f>
        <v/>
      </c>
      <c r="P105" s="9" t="str">
        <f aca="false">IF($A105="","",IF(OR($H105="NOT IN SCHEMATIC",$O105="—"),"",IF($G105="","NO SCH PN",IF(UPPER(TRIM($G105))=UPPER(TRIM($O105)),"OK","MISMATCH"))))</f>
        <v/>
      </c>
      <c r="Q105" s="9" t="str">
        <f aca="false">IF($A105="","",IF($L105=0,"—",INDEX('1. Master BOM'!$E$1:$E$400,$L105)))</f>
        <v/>
      </c>
      <c r="R105" s="9" t="str">
        <f aca="false">IF($A105="","",IF($L105=0,"—",IF(T(INDEX('1. Master BOM'!$F$1:$F$400,$L105))="","(not set)",INDEX('1. Master BOM'!$F$1:$F$400,$L105))))</f>
        <v/>
      </c>
      <c r="S105" s="9" t="str">
        <f aca="false">IF($A105="","",IF(OR($R105="—",$R105="(not set)",$D105=""),"",IF(ISNUMBER(SEARCH(SUBSTITUTE(SUBSTITUTE(SUBSTITUTE($R105,"-",""),"_","")," ",""),SUBSTITUTE(SUBSTITUTE(SUBSTITUTE($D105,"-",""),"_","")," ",""))),"OK","CHECK")))</f>
        <v/>
      </c>
      <c r="T105" s="9" t="str">
        <f aca="false">IF($A105="","",IF(OR($H105="NOT IN SCHEMATIC",$I105="MISMATCH",$J105="MISMATCH",$P105="MISMATCH",$M105&lt;&gt;"OK"),"REVIEW","OK"))</f>
        <v/>
      </c>
      <c r="U105" s="14"/>
      <c r="V105" s="14"/>
      <c r="W105" s="17"/>
      <c r="X105" s="14"/>
    </row>
    <row r="106" customFormat="false" ht="15" hidden="false" customHeight="false" outlineLevel="0" collapsed="false">
      <c r="A106" s="9" t="str">
        <f aca="false">IF('3. Layout Parts'!$A106="","",TRIM('3. Layout Parts'!$A106))</f>
        <v/>
      </c>
      <c r="B106" s="9" t="str">
        <f aca="false">IF($A106="","",'3. Layout Parts'!$D106)</f>
        <v/>
      </c>
      <c r="C106" s="9" t="str">
        <f aca="false">IF($A106="","",'3. Layout Parts'!$B106)</f>
        <v/>
      </c>
      <c r="D106" s="9" t="str">
        <f aca="false">IF($A106="","",'3. Layout Parts'!$C106)</f>
        <v/>
      </c>
      <c r="E106" s="9" t="str">
        <f aca="false">IF($A106="","",IFERROR(INDEX('2. Schematic Parts'!$B$2:$B$3001,MATCH($A106,'2. Schematic Parts'!$A$2:$A$3001,0)),"NOT FOUND"))</f>
        <v/>
      </c>
      <c r="F106" s="9" t="str">
        <f aca="false">IF($A106="","",IFERROR(INDEX('2. Schematic Parts'!$C$2:$C$3001,MATCH($A106,'2. Schematic Parts'!$A$2:$A$3001,0))&amp;"","NOT FOUND"))</f>
        <v/>
      </c>
      <c r="G106" s="9" t="str">
        <f aca="false">IF($A106="","",IFERROR(INDEX('2. Schematic Parts'!$D$2:$D$3001,MATCH($A106,'2. Schematic Parts'!$A$2:$A$3001,0))&amp;"","NOT FOUND"))</f>
        <v/>
      </c>
      <c r="H106" s="9" t="str">
        <f aca="false">IF($A106="","",IF(COUNTIF('2. Schematic Parts'!$A$2:$A$3001,$A106)=0,"NOT IN SCHEMATIC","OK"))</f>
        <v/>
      </c>
      <c r="I106" s="9" t="str">
        <f aca="false">IF($A106="","",IF($H106="NOT IN SCHEMATIC","",IF(UPPER(TRIM($C106))=UPPER(TRIM($E106)),"OK","MISMATCH")))</f>
        <v/>
      </c>
      <c r="J106" s="9" t="str">
        <f aca="false">IF($A106="","",IF($H106="NOT IN SCHEMATIC","",IF($F106="","NO SCH DECAL",IF($D106="","",IF(UPPER(TRIM($D106))=UPPER(TRIM($F106)),"OK","MISMATCH")))))</f>
        <v/>
      </c>
      <c r="K106" s="16" t="str">
        <f aca="false">IF($A106="","",SUMPRODUCT(--ISNUMBER(SEARCH(","&amp;TRIM($A106)&amp;",",","&amp;SUBSTITUTE('1. Master BOM'!$D$2:$D$400," ","")&amp;","))))</f>
        <v/>
      </c>
      <c r="L106" s="16" t="str">
        <f aca="false">IF($A106="","",IF($K106&lt;&gt;1,0,SUMPRODUCT(ISNUMBER(SEARCH(","&amp;TRIM($A106)&amp;",",","&amp;SUBSTITUTE('1. Master BOM'!$D$2:$D$400," ","")&amp;","))*ROW('1. Master BOM'!$D$2:$D$400))))</f>
        <v/>
      </c>
      <c r="M106" s="9" t="str">
        <f aca="false">IF($A106="","",IF($K106=0,"NOT IN BOM",IF($K106&gt;1,"MULTIPLE BOM LINES","OK")))</f>
        <v/>
      </c>
      <c r="N106" s="9" t="str">
        <f aca="false">IF($A106="","",IF($L106=0,"—",INDEX('1. Master BOM'!$A$1:$A$400,$L106)))</f>
        <v/>
      </c>
      <c r="O106" s="9" t="str">
        <f aca="false">IF($A106="","",IF($L106=0,"—",INDEX('1. Master BOM'!$B$1:$B$400,$L106)))</f>
        <v/>
      </c>
      <c r="P106" s="9" t="str">
        <f aca="false">IF($A106="","",IF(OR($H106="NOT IN SCHEMATIC",$O106="—"),"",IF($G106="","NO SCH PN",IF(UPPER(TRIM($G106))=UPPER(TRIM($O106)),"OK","MISMATCH"))))</f>
        <v/>
      </c>
      <c r="Q106" s="9" t="str">
        <f aca="false">IF($A106="","",IF($L106=0,"—",INDEX('1. Master BOM'!$E$1:$E$400,$L106)))</f>
        <v/>
      </c>
      <c r="R106" s="9" t="str">
        <f aca="false">IF($A106="","",IF($L106=0,"—",IF(T(INDEX('1. Master BOM'!$F$1:$F$400,$L106))="","(not set)",INDEX('1. Master BOM'!$F$1:$F$400,$L106))))</f>
        <v/>
      </c>
      <c r="S106" s="9" t="str">
        <f aca="false">IF($A106="","",IF(OR($R106="—",$R106="(not set)",$D106=""),"",IF(ISNUMBER(SEARCH(SUBSTITUTE(SUBSTITUTE(SUBSTITUTE($R106,"-",""),"_","")," ",""),SUBSTITUTE(SUBSTITUTE(SUBSTITUTE($D106,"-",""),"_","")," ",""))),"OK","CHECK")))</f>
        <v/>
      </c>
      <c r="T106" s="9" t="str">
        <f aca="false">IF($A106="","",IF(OR($H106="NOT IN SCHEMATIC",$I106="MISMATCH",$J106="MISMATCH",$P106="MISMATCH",$M106&lt;&gt;"OK"),"REVIEW","OK"))</f>
        <v/>
      </c>
      <c r="U106" s="14"/>
      <c r="V106" s="14"/>
      <c r="W106" s="17"/>
      <c r="X106" s="14"/>
    </row>
    <row r="107" customFormat="false" ht="15" hidden="false" customHeight="false" outlineLevel="0" collapsed="false">
      <c r="A107" s="9" t="str">
        <f aca="false">IF('3. Layout Parts'!$A107="","",TRIM('3. Layout Parts'!$A107))</f>
        <v/>
      </c>
      <c r="B107" s="9" t="str">
        <f aca="false">IF($A107="","",'3. Layout Parts'!$D107)</f>
        <v/>
      </c>
      <c r="C107" s="9" t="str">
        <f aca="false">IF($A107="","",'3. Layout Parts'!$B107)</f>
        <v/>
      </c>
      <c r="D107" s="9" t="str">
        <f aca="false">IF($A107="","",'3. Layout Parts'!$C107)</f>
        <v/>
      </c>
      <c r="E107" s="9" t="str">
        <f aca="false">IF($A107="","",IFERROR(INDEX('2. Schematic Parts'!$B$2:$B$3001,MATCH($A107,'2. Schematic Parts'!$A$2:$A$3001,0)),"NOT FOUND"))</f>
        <v/>
      </c>
      <c r="F107" s="9" t="str">
        <f aca="false">IF($A107="","",IFERROR(INDEX('2. Schematic Parts'!$C$2:$C$3001,MATCH($A107,'2. Schematic Parts'!$A$2:$A$3001,0))&amp;"","NOT FOUND"))</f>
        <v/>
      </c>
      <c r="G107" s="9" t="str">
        <f aca="false">IF($A107="","",IFERROR(INDEX('2. Schematic Parts'!$D$2:$D$3001,MATCH($A107,'2. Schematic Parts'!$A$2:$A$3001,0))&amp;"","NOT FOUND"))</f>
        <v/>
      </c>
      <c r="H107" s="9" t="str">
        <f aca="false">IF($A107="","",IF(COUNTIF('2. Schematic Parts'!$A$2:$A$3001,$A107)=0,"NOT IN SCHEMATIC","OK"))</f>
        <v/>
      </c>
      <c r="I107" s="9" t="str">
        <f aca="false">IF($A107="","",IF($H107="NOT IN SCHEMATIC","",IF(UPPER(TRIM($C107))=UPPER(TRIM($E107)),"OK","MISMATCH")))</f>
        <v/>
      </c>
      <c r="J107" s="9" t="str">
        <f aca="false">IF($A107="","",IF($H107="NOT IN SCHEMATIC","",IF($F107="","NO SCH DECAL",IF($D107="","",IF(UPPER(TRIM($D107))=UPPER(TRIM($F107)),"OK","MISMATCH")))))</f>
        <v/>
      </c>
      <c r="K107" s="16" t="str">
        <f aca="false">IF($A107="","",SUMPRODUCT(--ISNUMBER(SEARCH(","&amp;TRIM($A107)&amp;",",","&amp;SUBSTITUTE('1. Master BOM'!$D$2:$D$400," ","")&amp;","))))</f>
        <v/>
      </c>
      <c r="L107" s="16" t="str">
        <f aca="false">IF($A107="","",IF($K107&lt;&gt;1,0,SUMPRODUCT(ISNUMBER(SEARCH(","&amp;TRIM($A107)&amp;",",","&amp;SUBSTITUTE('1. Master BOM'!$D$2:$D$400," ","")&amp;","))*ROW('1. Master BOM'!$D$2:$D$400))))</f>
        <v/>
      </c>
      <c r="M107" s="9" t="str">
        <f aca="false">IF($A107="","",IF($K107=0,"NOT IN BOM",IF($K107&gt;1,"MULTIPLE BOM LINES","OK")))</f>
        <v/>
      </c>
      <c r="N107" s="9" t="str">
        <f aca="false">IF($A107="","",IF($L107=0,"—",INDEX('1. Master BOM'!$A$1:$A$400,$L107)))</f>
        <v/>
      </c>
      <c r="O107" s="9" t="str">
        <f aca="false">IF($A107="","",IF($L107=0,"—",INDEX('1. Master BOM'!$B$1:$B$400,$L107)))</f>
        <v/>
      </c>
      <c r="P107" s="9" t="str">
        <f aca="false">IF($A107="","",IF(OR($H107="NOT IN SCHEMATIC",$O107="—"),"",IF($G107="","NO SCH PN",IF(UPPER(TRIM($G107))=UPPER(TRIM($O107)),"OK","MISMATCH"))))</f>
        <v/>
      </c>
      <c r="Q107" s="9" t="str">
        <f aca="false">IF($A107="","",IF($L107=0,"—",INDEX('1. Master BOM'!$E$1:$E$400,$L107)))</f>
        <v/>
      </c>
      <c r="R107" s="9" t="str">
        <f aca="false">IF($A107="","",IF($L107=0,"—",IF(T(INDEX('1. Master BOM'!$F$1:$F$400,$L107))="","(not set)",INDEX('1. Master BOM'!$F$1:$F$400,$L107))))</f>
        <v/>
      </c>
      <c r="S107" s="9" t="str">
        <f aca="false">IF($A107="","",IF(OR($R107="—",$R107="(not set)",$D107=""),"",IF(ISNUMBER(SEARCH(SUBSTITUTE(SUBSTITUTE(SUBSTITUTE($R107,"-",""),"_","")," ",""),SUBSTITUTE(SUBSTITUTE(SUBSTITUTE($D107,"-",""),"_","")," ",""))),"OK","CHECK")))</f>
        <v/>
      </c>
      <c r="T107" s="9" t="str">
        <f aca="false">IF($A107="","",IF(OR($H107="NOT IN SCHEMATIC",$I107="MISMATCH",$J107="MISMATCH",$P107="MISMATCH",$M107&lt;&gt;"OK"),"REVIEW","OK"))</f>
        <v/>
      </c>
      <c r="U107" s="14"/>
      <c r="V107" s="14"/>
      <c r="W107" s="17"/>
      <c r="X107" s="14"/>
    </row>
    <row r="108" customFormat="false" ht="15" hidden="false" customHeight="false" outlineLevel="0" collapsed="false">
      <c r="A108" s="9" t="str">
        <f aca="false">IF('3. Layout Parts'!$A108="","",TRIM('3. Layout Parts'!$A108))</f>
        <v/>
      </c>
      <c r="B108" s="9" t="str">
        <f aca="false">IF($A108="","",'3. Layout Parts'!$D108)</f>
        <v/>
      </c>
      <c r="C108" s="9" t="str">
        <f aca="false">IF($A108="","",'3. Layout Parts'!$B108)</f>
        <v/>
      </c>
      <c r="D108" s="9" t="str">
        <f aca="false">IF($A108="","",'3. Layout Parts'!$C108)</f>
        <v/>
      </c>
      <c r="E108" s="9" t="str">
        <f aca="false">IF($A108="","",IFERROR(INDEX('2. Schematic Parts'!$B$2:$B$3001,MATCH($A108,'2. Schematic Parts'!$A$2:$A$3001,0)),"NOT FOUND"))</f>
        <v/>
      </c>
      <c r="F108" s="9" t="str">
        <f aca="false">IF($A108="","",IFERROR(INDEX('2. Schematic Parts'!$C$2:$C$3001,MATCH($A108,'2. Schematic Parts'!$A$2:$A$3001,0))&amp;"","NOT FOUND"))</f>
        <v/>
      </c>
      <c r="G108" s="9" t="str">
        <f aca="false">IF($A108="","",IFERROR(INDEX('2. Schematic Parts'!$D$2:$D$3001,MATCH($A108,'2. Schematic Parts'!$A$2:$A$3001,0))&amp;"","NOT FOUND"))</f>
        <v/>
      </c>
      <c r="H108" s="9" t="str">
        <f aca="false">IF($A108="","",IF(COUNTIF('2. Schematic Parts'!$A$2:$A$3001,$A108)=0,"NOT IN SCHEMATIC","OK"))</f>
        <v/>
      </c>
      <c r="I108" s="9" t="str">
        <f aca="false">IF($A108="","",IF($H108="NOT IN SCHEMATIC","",IF(UPPER(TRIM($C108))=UPPER(TRIM($E108)),"OK","MISMATCH")))</f>
        <v/>
      </c>
      <c r="J108" s="9" t="str">
        <f aca="false">IF($A108="","",IF($H108="NOT IN SCHEMATIC","",IF($F108="","NO SCH DECAL",IF($D108="","",IF(UPPER(TRIM($D108))=UPPER(TRIM($F108)),"OK","MISMATCH")))))</f>
        <v/>
      </c>
      <c r="K108" s="16" t="str">
        <f aca="false">IF($A108="","",SUMPRODUCT(--ISNUMBER(SEARCH(","&amp;TRIM($A108)&amp;",",","&amp;SUBSTITUTE('1. Master BOM'!$D$2:$D$400," ","")&amp;","))))</f>
        <v/>
      </c>
      <c r="L108" s="16" t="str">
        <f aca="false">IF($A108="","",IF($K108&lt;&gt;1,0,SUMPRODUCT(ISNUMBER(SEARCH(","&amp;TRIM($A108)&amp;",",","&amp;SUBSTITUTE('1. Master BOM'!$D$2:$D$400," ","")&amp;","))*ROW('1. Master BOM'!$D$2:$D$400))))</f>
        <v/>
      </c>
      <c r="M108" s="9" t="str">
        <f aca="false">IF($A108="","",IF($K108=0,"NOT IN BOM",IF($K108&gt;1,"MULTIPLE BOM LINES","OK")))</f>
        <v/>
      </c>
      <c r="N108" s="9" t="str">
        <f aca="false">IF($A108="","",IF($L108=0,"—",INDEX('1. Master BOM'!$A$1:$A$400,$L108)))</f>
        <v/>
      </c>
      <c r="O108" s="9" t="str">
        <f aca="false">IF($A108="","",IF($L108=0,"—",INDEX('1. Master BOM'!$B$1:$B$400,$L108)))</f>
        <v/>
      </c>
      <c r="P108" s="9" t="str">
        <f aca="false">IF($A108="","",IF(OR($H108="NOT IN SCHEMATIC",$O108="—"),"",IF($G108="","NO SCH PN",IF(UPPER(TRIM($G108))=UPPER(TRIM($O108)),"OK","MISMATCH"))))</f>
        <v/>
      </c>
      <c r="Q108" s="9" t="str">
        <f aca="false">IF($A108="","",IF($L108=0,"—",INDEX('1. Master BOM'!$E$1:$E$400,$L108)))</f>
        <v/>
      </c>
      <c r="R108" s="9" t="str">
        <f aca="false">IF($A108="","",IF($L108=0,"—",IF(T(INDEX('1. Master BOM'!$F$1:$F$400,$L108))="","(not set)",INDEX('1. Master BOM'!$F$1:$F$400,$L108))))</f>
        <v/>
      </c>
      <c r="S108" s="9" t="str">
        <f aca="false">IF($A108="","",IF(OR($R108="—",$R108="(not set)",$D108=""),"",IF(ISNUMBER(SEARCH(SUBSTITUTE(SUBSTITUTE(SUBSTITUTE($R108,"-",""),"_","")," ",""),SUBSTITUTE(SUBSTITUTE(SUBSTITUTE($D108,"-",""),"_","")," ",""))),"OK","CHECK")))</f>
        <v/>
      </c>
      <c r="T108" s="9" t="str">
        <f aca="false">IF($A108="","",IF(OR($H108="NOT IN SCHEMATIC",$I108="MISMATCH",$J108="MISMATCH",$P108="MISMATCH",$M108&lt;&gt;"OK"),"REVIEW","OK"))</f>
        <v/>
      </c>
      <c r="U108" s="14"/>
      <c r="V108" s="14"/>
      <c r="W108" s="17"/>
      <c r="X108" s="14"/>
    </row>
    <row r="109" customFormat="false" ht="15" hidden="false" customHeight="false" outlineLevel="0" collapsed="false">
      <c r="A109" s="9" t="str">
        <f aca="false">IF('3. Layout Parts'!$A109="","",TRIM('3. Layout Parts'!$A109))</f>
        <v/>
      </c>
      <c r="B109" s="9" t="str">
        <f aca="false">IF($A109="","",'3. Layout Parts'!$D109)</f>
        <v/>
      </c>
      <c r="C109" s="9" t="str">
        <f aca="false">IF($A109="","",'3. Layout Parts'!$B109)</f>
        <v/>
      </c>
      <c r="D109" s="9" t="str">
        <f aca="false">IF($A109="","",'3. Layout Parts'!$C109)</f>
        <v/>
      </c>
      <c r="E109" s="9" t="str">
        <f aca="false">IF($A109="","",IFERROR(INDEX('2. Schematic Parts'!$B$2:$B$3001,MATCH($A109,'2. Schematic Parts'!$A$2:$A$3001,0)),"NOT FOUND"))</f>
        <v/>
      </c>
      <c r="F109" s="9" t="str">
        <f aca="false">IF($A109="","",IFERROR(INDEX('2. Schematic Parts'!$C$2:$C$3001,MATCH($A109,'2. Schematic Parts'!$A$2:$A$3001,0))&amp;"","NOT FOUND"))</f>
        <v/>
      </c>
      <c r="G109" s="9" t="str">
        <f aca="false">IF($A109="","",IFERROR(INDEX('2. Schematic Parts'!$D$2:$D$3001,MATCH($A109,'2. Schematic Parts'!$A$2:$A$3001,0))&amp;"","NOT FOUND"))</f>
        <v/>
      </c>
      <c r="H109" s="9" t="str">
        <f aca="false">IF($A109="","",IF(COUNTIF('2. Schematic Parts'!$A$2:$A$3001,$A109)=0,"NOT IN SCHEMATIC","OK"))</f>
        <v/>
      </c>
      <c r="I109" s="9" t="str">
        <f aca="false">IF($A109="","",IF($H109="NOT IN SCHEMATIC","",IF(UPPER(TRIM($C109))=UPPER(TRIM($E109)),"OK","MISMATCH")))</f>
        <v/>
      </c>
      <c r="J109" s="9" t="str">
        <f aca="false">IF($A109="","",IF($H109="NOT IN SCHEMATIC","",IF($F109="","NO SCH DECAL",IF($D109="","",IF(UPPER(TRIM($D109))=UPPER(TRIM($F109)),"OK","MISMATCH")))))</f>
        <v/>
      </c>
      <c r="K109" s="16" t="str">
        <f aca="false">IF($A109="","",SUMPRODUCT(--ISNUMBER(SEARCH(","&amp;TRIM($A109)&amp;",",","&amp;SUBSTITUTE('1. Master BOM'!$D$2:$D$400," ","")&amp;","))))</f>
        <v/>
      </c>
      <c r="L109" s="16" t="str">
        <f aca="false">IF($A109="","",IF($K109&lt;&gt;1,0,SUMPRODUCT(ISNUMBER(SEARCH(","&amp;TRIM($A109)&amp;",",","&amp;SUBSTITUTE('1. Master BOM'!$D$2:$D$400," ","")&amp;","))*ROW('1. Master BOM'!$D$2:$D$400))))</f>
        <v/>
      </c>
      <c r="M109" s="9" t="str">
        <f aca="false">IF($A109="","",IF($K109=0,"NOT IN BOM",IF($K109&gt;1,"MULTIPLE BOM LINES","OK")))</f>
        <v/>
      </c>
      <c r="N109" s="9" t="str">
        <f aca="false">IF($A109="","",IF($L109=0,"—",INDEX('1. Master BOM'!$A$1:$A$400,$L109)))</f>
        <v/>
      </c>
      <c r="O109" s="9" t="str">
        <f aca="false">IF($A109="","",IF($L109=0,"—",INDEX('1. Master BOM'!$B$1:$B$400,$L109)))</f>
        <v/>
      </c>
      <c r="P109" s="9" t="str">
        <f aca="false">IF($A109="","",IF(OR($H109="NOT IN SCHEMATIC",$O109="—"),"",IF($G109="","NO SCH PN",IF(UPPER(TRIM($G109))=UPPER(TRIM($O109)),"OK","MISMATCH"))))</f>
        <v/>
      </c>
      <c r="Q109" s="9" t="str">
        <f aca="false">IF($A109="","",IF($L109=0,"—",INDEX('1. Master BOM'!$E$1:$E$400,$L109)))</f>
        <v/>
      </c>
      <c r="R109" s="9" t="str">
        <f aca="false">IF($A109="","",IF($L109=0,"—",IF(T(INDEX('1. Master BOM'!$F$1:$F$400,$L109))="","(not set)",INDEX('1. Master BOM'!$F$1:$F$400,$L109))))</f>
        <v/>
      </c>
      <c r="S109" s="9" t="str">
        <f aca="false">IF($A109="","",IF(OR($R109="—",$R109="(not set)",$D109=""),"",IF(ISNUMBER(SEARCH(SUBSTITUTE(SUBSTITUTE(SUBSTITUTE($R109,"-",""),"_","")," ",""),SUBSTITUTE(SUBSTITUTE(SUBSTITUTE($D109,"-",""),"_","")," ",""))),"OK","CHECK")))</f>
        <v/>
      </c>
      <c r="T109" s="9" t="str">
        <f aca="false">IF($A109="","",IF(OR($H109="NOT IN SCHEMATIC",$I109="MISMATCH",$J109="MISMATCH",$P109="MISMATCH",$M109&lt;&gt;"OK"),"REVIEW","OK"))</f>
        <v/>
      </c>
      <c r="U109" s="14"/>
      <c r="V109" s="14"/>
      <c r="W109" s="17"/>
      <c r="X109" s="14"/>
    </row>
    <row r="110" customFormat="false" ht="15" hidden="false" customHeight="false" outlineLevel="0" collapsed="false">
      <c r="A110" s="9" t="str">
        <f aca="false">IF('3. Layout Parts'!$A110="","",TRIM('3. Layout Parts'!$A110))</f>
        <v/>
      </c>
      <c r="B110" s="9" t="str">
        <f aca="false">IF($A110="","",'3. Layout Parts'!$D110)</f>
        <v/>
      </c>
      <c r="C110" s="9" t="str">
        <f aca="false">IF($A110="","",'3. Layout Parts'!$B110)</f>
        <v/>
      </c>
      <c r="D110" s="9" t="str">
        <f aca="false">IF($A110="","",'3. Layout Parts'!$C110)</f>
        <v/>
      </c>
      <c r="E110" s="9" t="str">
        <f aca="false">IF($A110="","",IFERROR(INDEX('2. Schematic Parts'!$B$2:$B$3001,MATCH($A110,'2. Schematic Parts'!$A$2:$A$3001,0)),"NOT FOUND"))</f>
        <v/>
      </c>
      <c r="F110" s="9" t="str">
        <f aca="false">IF($A110="","",IFERROR(INDEX('2. Schematic Parts'!$C$2:$C$3001,MATCH($A110,'2. Schematic Parts'!$A$2:$A$3001,0))&amp;"","NOT FOUND"))</f>
        <v/>
      </c>
      <c r="G110" s="9" t="str">
        <f aca="false">IF($A110="","",IFERROR(INDEX('2. Schematic Parts'!$D$2:$D$3001,MATCH($A110,'2. Schematic Parts'!$A$2:$A$3001,0))&amp;"","NOT FOUND"))</f>
        <v/>
      </c>
      <c r="H110" s="9" t="str">
        <f aca="false">IF($A110="","",IF(COUNTIF('2. Schematic Parts'!$A$2:$A$3001,$A110)=0,"NOT IN SCHEMATIC","OK"))</f>
        <v/>
      </c>
      <c r="I110" s="9" t="str">
        <f aca="false">IF($A110="","",IF($H110="NOT IN SCHEMATIC","",IF(UPPER(TRIM($C110))=UPPER(TRIM($E110)),"OK","MISMATCH")))</f>
        <v/>
      </c>
      <c r="J110" s="9" t="str">
        <f aca="false">IF($A110="","",IF($H110="NOT IN SCHEMATIC","",IF($F110="","NO SCH DECAL",IF($D110="","",IF(UPPER(TRIM($D110))=UPPER(TRIM($F110)),"OK","MISMATCH")))))</f>
        <v/>
      </c>
      <c r="K110" s="16" t="str">
        <f aca="false">IF($A110="","",SUMPRODUCT(--ISNUMBER(SEARCH(","&amp;TRIM($A110)&amp;",",","&amp;SUBSTITUTE('1. Master BOM'!$D$2:$D$400," ","")&amp;","))))</f>
        <v/>
      </c>
      <c r="L110" s="16" t="str">
        <f aca="false">IF($A110="","",IF($K110&lt;&gt;1,0,SUMPRODUCT(ISNUMBER(SEARCH(","&amp;TRIM($A110)&amp;",",","&amp;SUBSTITUTE('1. Master BOM'!$D$2:$D$400," ","")&amp;","))*ROW('1. Master BOM'!$D$2:$D$400))))</f>
        <v/>
      </c>
      <c r="M110" s="9" t="str">
        <f aca="false">IF($A110="","",IF($K110=0,"NOT IN BOM",IF($K110&gt;1,"MULTIPLE BOM LINES","OK")))</f>
        <v/>
      </c>
      <c r="N110" s="9" t="str">
        <f aca="false">IF($A110="","",IF($L110=0,"—",INDEX('1. Master BOM'!$A$1:$A$400,$L110)))</f>
        <v/>
      </c>
      <c r="O110" s="9" t="str">
        <f aca="false">IF($A110="","",IF($L110=0,"—",INDEX('1. Master BOM'!$B$1:$B$400,$L110)))</f>
        <v/>
      </c>
      <c r="P110" s="9" t="str">
        <f aca="false">IF($A110="","",IF(OR($H110="NOT IN SCHEMATIC",$O110="—"),"",IF($G110="","NO SCH PN",IF(UPPER(TRIM($G110))=UPPER(TRIM($O110)),"OK","MISMATCH"))))</f>
        <v/>
      </c>
      <c r="Q110" s="9" t="str">
        <f aca="false">IF($A110="","",IF($L110=0,"—",INDEX('1. Master BOM'!$E$1:$E$400,$L110)))</f>
        <v/>
      </c>
      <c r="R110" s="9" t="str">
        <f aca="false">IF($A110="","",IF($L110=0,"—",IF(T(INDEX('1. Master BOM'!$F$1:$F$400,$L110))="","(not set)",INDEX('1. Master BOM'!$F$1:$F$400,$L110))))</f>
        <v/>
      </c>
      <c r="S110" s="9" t="str">
        <f aca="false">IF($A110="","",IF(OR($R110="—",$R110="(not set)",$D110=""),"",IF(ISNUMBER(SEARCH(SUBSTITUTE(SUBSTITUTE(SUBSTITUTE($R110,"-",""),"_","")," ",""),SUBSTITUTE(SUBSTITUTE(SUBSTITUTE($D110,"-",""),"_","")," ",""))),"OK","CHECK")))</f>
        <v/>
      </c>
      <c r="T110" s="9" t="str">
        <f aca="false">IF($A110="","",IF(OR($H110="NOT IN SCHEMATIC",$I110="MISMATCH",$J110="MISMATCH",$P110="MISMATCH",$M110&lt;&gt;"OK"),"REVIEW","OK"))</f>
        <v/>
      </c>
      <c r="U110" s="14"/>
      <c r="V110" s="14"/>
      <c r="W110" s="17"/>
      <c r="X110" s="14"/>
    </row>
    <row r="111" customFormat="false" ht="15" hidden="false" customHeight="false" outlineLevel="0" collapsed="false">
      <c r="A111" s="9" t="str">
        <f aca="false">IF('3. Layout Parts'!$A111="","",TRIM('3. Layout Parts'!$A111))</f>
        <v/>
      </c>
      <c r="B111" s="9" t="str">
        <f aca="false">IF($A111="","",'3. Layout Parts'!$D111)</f>
        <v/>
      </c>
      <c r="C111" s="9" t="str">
        <f aca="false">IF($A111="","",'3. Layout Parts'!$B111)</f>
        <v/>
      </c>
      <c r="D111" s="9" t="str">
        <f aca="false">IF($A111="","",'3. Layout Parts'!$C111)</f>
        <v/>
      </c>
      <c r="E111" s="9" t="str">
        <f aca="false">IF($A111="","",IFERROR(INDEX('2. Schematic Parts'!$B$2:$B$3001,MATCH($A111,'2. Schematic Parts'!$A$2:$A$3001,0)),"NOT FOUND"))</f>
        <v/>
      </c>
      <c r="F111" s="9" t="str">
        <f aca="false">IF($A111="","",IFERROR(INDEX('2. Schematic Parts'!$C$2:$C$3001,MATCH($A111,'2. Schematic Parts'!$A$2:$A$3001,0))&amp;"","NOT FOUND"))</f>
        <v/>
      </c>
      <c r="G111" s="9" t="str">
        <f aca="false">IF($A111="","",IFERROR(INDEX('2. Schematic Parts'!$D$2:$D$3001,MATCH($A111,'2. Schematic Parts'!$A$2:$A$3001,0))&amp;"","NOT FOUND"))</f>
        <v/>
      </c>
      <c r="H111" s="9" t="str">
        <f aca="false">IF($A111="","",IF(COUNTIF('2. Schematic Parts'!$A$2:$A$3001,$A111)=0,"NOT IN SCHEMATIC","OK"))</f>
        <v/>
      </c>
      <c r="I111" s="9" t="str">
        <f aca="false">IF($A111="","",IF($H111="NOT IN SCHEMATIC","",IF(UPPER(TRIM($C111))=UPPER(TRIM($E111)),"OK","MISMATCH")))</f>
        <v/>
      </c>
      <c r="J111" s="9" t="str">
        <f aca="false">IF($A111="","",IF($H111="NOT IN SCHEMATIC","",IF($F111="","NO SCH DECAL",IF($D111="","",IF(UPPER(TRIM($D111))=UPPER(TRIM($F111)),"OK","MISMATCH")))))</f>
        <v/>
      </c>
      <c r="K111" s="16" t="str">
        <f aca="false">IF($A111="","",SUMPRODUCT(--ISNUMBER(SEARCH(","&amp;TRIM($A111)&amp;",",","&amp;SUBSTITUTE('1. Master BOM'!$D$2:$D$400," ","")&amp;","))))</f>
        <v/>
      </c>
      <c r="L111" s="16" t="str">
        <f aca="false">IF($A111="","",IF($K111&lt;&gt;1,0,SUMPRODUCT(ISNUMBER(SEARCH(","&amp;TRIM($A111)&amp;",",","&amp;SUBSTITUTE('1. Master BOM'!$D$2:$D$400," ","")&amp;","))*ROW('1. Master BOM'!$D$2:$D$400))))</f>
        <v/>
      </c>
      <c r="M111" s="9" t="str">
        <f aca="false">IF($A111="","",IF($K111=0,"NOT IN BOM",IF($K111&gt;1,"MULTIPLE BOM LINES","OK")))</f>
        <v/>
      </c>
      <c r="N111" s="9" t="str">
        <f aca="false">IF($A111="","",IF($L111=0,"—",INDEX('1. Master BOM'!$A$1:$A$400,$L111)))</f>
        <v/>
      </c>
      <c r="O111" s="9" t="str">
        <f aca="false">IF($A111="","",IF($L111=0,"—",INDEX('1. Master BOM'!$B$1:$B$400,$L111)))</f>
        <v/>
      </c>
      <c r="P111" s="9" t="str">
        <f aca="false">IF($A111="","",IF(OR($H111="NOT IN SCHEMATIC",$O111="—"),"",IF($G111="","NO SCH PN",IF(UPPER(TRIM($G111))=UPPER(TRIM($O111)),"OK","MISMATCH"))))</f>
        <v/>
      </c>
      <c r="Q111" s="9" t="str">
        <f aca="false">IF($A111="","",IF($L111=0,"—",INDEX('1. Master BOM'!$E$1:$E$400,$L111)))</f>
        <v/>
      </c>
      <c r="R111" s="9" t="str">
        <f aca="false">IF($A111="","",IF($L111=0,"—",IF(T(INDEX('1. Master BOM'!$F$1:$F$400,$L111))="","(not set)",INDEX('1. Master BOM'!$F$1:$F$400,$L111))))</f>
        <v/>
      </c>
      <c r="S111" s="9" t="str">
        <f aca="false">IF($A111="","",IF(OR($R111="—",$R111="(not set)",$D111=""),"",IF(ISNUMBER(SEARCH(SUBSTITUTE(SUBSTITUTE(SUBSTITUTE($R111,"-",""),"_","")," ",""),SUBSTITUTE(SUBSTITUTE(SUBSTITUTE($D111,"-",""),"_","")," ",""))),"OK","CHECK")))</f>
        <v/>
      </c>
      <c r="T111" s="9" t="str">
        <f aca="false">IF($A111="","",IF(OR($H111="NOT IN SCHEMATIC",$I111="MISMATCH",$J111="MISMATCH",$P111="MISMATCH",$M111&lt;&gt;"OK"),"REVIEW","OK"))</f>
        <v/>
      </c>
      <c r="U111" s="14"/>
      <c r="V111" s="14"/>
      <c r="W111" s="17"/>
      <c r="X111" s="14"/>
    </row>
    <row r="112" customFormat="false" ht="15" hidden="false" customHeight="false" outlineLevel="0" collapsed="false">
      <c r="A112" s="9" t="str">
        <f aca="false">IF('3. Layout Parts'!$A112="","",TRIM('3. Layout Parts'!$A112))</f>
        <v/>
      </c>
      <c r="B112" s="9" t="str">
        <f aca="false">IF($A112="","",'3. Layout Parts'!$D112)</f>
        <v/>
      </c>
      <c r="C112" s="9" t="str">
        <f aca="false">IF($A112="","",'3. Layout Parts'!$B112)</f>
        <v/>
      </c>
      <c r="D112" s="9" t="str">
        <f aca="false">IF($A112="","",'3. Layout Parts'!$C112)</f>
        <v/>
      </c>
      <c r="E112" s="9" t="str">
        <f aca="false">IF($A112="","",IFERROR(INDEX('2. Schematic Parts'!$B$2:$B$3001,MATCH($A112,'2. Schematic Parts'!$A$2:$A$3001,0)),"NOT FOUND"))</f>
        <v/>
      </c>
      <c r="F112" s="9" t="str">
        <f aca="false">IF($A112="","",IFERROR(INDEX('2. Schematic Parts'!$C$2:$C$3001,MATCH($A112,'2. Schematic Parts'!$A$2:$A$3001,0))&amp;"","NOT FOUND"))</f>
        <v/>
      </c>
      <c r="G112" s="9" t="str">
        <f aca="false">IF($A112="","",IFERROR(INDEX('2. Schematic Parts'!$D$2:$D$3001,MATCH($A112,'2. Schematic Parts'!$A$2:$A$3001,0))&amp;"","NOT FOUND"))</f>
        <v/>
      </c>
      <c r="H112" s="9" t="str">
        <f aca="false">IF($A112="","",IF(COUNTIF('2. Schematic Parts'!$A$2:$A$3001,$A112)=0,"NOT IN SCHEMATIC","OK"))</f>
        <v/>
      </c>
      <c r="I112" s="9" t="str">
        <f aca="false">IF($A112="","",IF($H112="NOT IN SCHEMATIC","",IF(UPPER(TRIM($C112))=UPPER(TRIM($E112)),"OK","MISMATCH")))</f>
        <v/>
      </c>
      <c r="J112" s="9" t="str">
        <f aca="false">IF($A112="","",IF($H112="NOT IN SCHEMATIC","",IF($F112="","NO SCH DECAL",IF($D112="","",IF(UPPER(TRIM($D112))=UPPER(TRIM($F112)),"OK","MISMATCH")))))</f>
        <v/>
      </c>
      <c r="K112" s="16" t="str">
        <f aca="false">IF($A112="","",SUMPRODUCT(--ISNUMBER(SEARCH(","&amp;TRIM($A112)&amp;",",","&amp;SUBSTITUTE('1. Master BOM'!$D$2:$D$400," ","")&amp;","))))</f>
        <v/>
      </c>
      <c r="L112" s="16" t="str">
        <f aca="false">IF($A112="","",IF($K112&lt;&gt;1,0,SUMPRODUCT(ISNUMBER(SEARCH(","&amp;TRIM($A112)&amp;",",","&amp;SUBSTITUTE('1. Master BOM'!$D$2:$D$400," ","")&amp;","))*ROW('1. Master BOM'!$D$2:$D$400))))</f>
        <v/>
      </c>
      <c r="M112" s="9" t="str">
        <f aca="false">IF($A112="","",IF($K112=0,"NOT IN BOM",IF($K112&gt;1,"MULTIPLE BOM LINES","OK")))</f>
        <v/>
      </c>
      <c r="N112" s="9" t="str">
        <f aca="false">IF($A112="","",IF($L112=0,"—",INDEX('1. Master BOM'!$A$1:$A$400,$L112)))</f>
        <v/>
      </c>
      <c r="O112" s="9" t="str">
        <f aca="false">IF($A112="","",IF($L112=0,"—",INDEX('1. Master BOM'!$B$1:$B$400,$L112)))</f>
        <v/>
      </c>
      <c r="P112" s="9" t="str">
        <f aca="false">IF($A112="","",IF(OR($H112="NOT IN SCHEMATIC",$O112="—"),"",IF($G112="","NO SCH PN",IF(UPPER(TRIM($G112))=UPPER(TRIM($O112)),"OK","MISMATCH"))))</f>
        <v/>
      </c>
      <c r="Q112" s="9" t="str">
        <f aca="false">IF($A112="","",IF($L112=0,"—",INDEX('1. Master BOM'!$E$1:$E$400,$L112)))</f>
        <v/>
      </c>
      <c r="R112" s="9" t="str">
        <f aca="false">IF($A112="","",IF($L112=0,"—",IF(T(INDEX('1. Master BOM'!$F$1:$F$400,$L112))="","(not set)",INDEX('1. Master BOM'!$F$1:$F$400,$L112))))</f>
        <v/>
      </c>
      <c r="S112" s="9" t="str">
        <f aca="false">IF($A112="","",IF(OR($R112="—",$R112="(not set)",$D112=""),"",IF(ISNUMBER(SEARCH(SUBSTITUTE(SUBSTITUTE(SUBSTITUTE($R112,"-",""),"_","")," ",""),SUBSTITUTE(SUBSTITUTE(SUBSTITUTE($D112,"-",""),"_","")," ",""))),"OK","CHECK")))</f>
        <v/>
      </c>
      <c r="T112" s="9" t="str">
        <f aca="false">IF($A112="","",IF(OR($H112="NOT IN SCHEMATIC",$I112="MISMATCH",$J112="MISMATCH",$P112="MISMATCH",$M112&lt;&gt;"OK"),"REVIEW","OK"))</f>
        <v/>
      </c>
      <c r="U112" s="14"/>
      <c r="V112" s="14"/>
      <c r="W112" s="17"/>
      <c r="X112" s="14"/>
    </row>
    <row r="113" customFormat="false" ht="15" hidden="false" customHeight="false" outlineLevel="0" collapsed="false">
      <c r="A113" s="9" t="str">
        <f aca="false">IF('3. Layout Parts'!$A113="","",TRIM('3. Layout Parts'!$A113))</f>
        <v/>
      </c>
      <c r="B113" s="9" t="str">
        <f aca="false">IF($A113="","",'3. Layout Parts'!$D113)</f>
        <v/>
      </c>
      <c r="C113" s="9" t="str">
        <f aca="false">IF($A113="","",'3. Layout Parts'!$B113)</f>
        <v/>
      </c>
      <c r="D113" s="9" t="str">
        <f aca="false">IF($A113="","",'3. Layout Parts'!$C113)</f>
        <v/>
      </c>
      <c r="E113" s="9" t="str">
        <f aca="false">IF($A113="","",IFERROR(INDEX('2. Schematic Parts'!$B$2:$B$3001,MATCH($A113,'2. Schematic Parts'!$A$2:$A$3001,0)),"NOT FOUND"))</f>
        <v/>
      </c>
      <c r="F113" s="9" t="str">
        <f aca="false">IF($A113="","",IFERROR(INDEX('2. Schematic Parts'!$C$2:$C$3001,MATCH($A113,'2. Schematic Parts'!$A$2:$A$3001,0))&amp;"","NOT FOUND"))</f>
        <v/>
      </c>
      <c r="G113" s="9" t="str">
        <f aca="false">IF($A113="","",IFERROR(INDEX('2. Schematic Parts'!$D$2:$D$3001,MATCH($A113,'2. Schematic Parts'!$A$2:$A$3001,0))&amp;"","NOT FOUND"))</f>
        <v/>
      </c>
      <c r="H113" s="9" t="str">
        <f aca="false">IF($A113="","",IF(COUNTIF('2. Schematic Parts'!$A$2:$A$3001,$A113)=0,"NOT IN SCHEMATIC","OK"))</f>
        <v/>
      </c>
      <c r="I113" s="9" t="str">
        <f aca="false">IF($A113="","",IF($H113="NOT IN SCHEMATIC","",IF(UPPER(TRIM($C113))=UPPER(TRIM($E113)),"OK","MISMATCH")))</f>
        <v/>
      </c>
      <c r="J113" s="9" t="str">
        <f aca="false">IF($A113="","",IF($H113="NOT IN SCHEMATIC","",IF($F113="","NO SCH DECAL",IF($D113="","",IF(UPPER(TRIM($D113))=UPPER(TRIM($F113)),"OK","MISMATCH")))))</f>
        <v/>
      </c>
      <c r="K113" s="16" t="str">
        <f aca="false">IF($A113="","",SUMPRODUCT(--ISNUMBER(SEARCH(","&amp;TRIM($A113)&amp;",",","&amp;SUBSTITUTE('1. Master BOM'!$D$2:$D$400," ","")&amp;","))))</f>
        <v/>
      </c>
      <c r="L113" s="16" t="str">
        <f aca="false">IF($A113="","",IF($K113&lt;&gt;1,0,SUMPRODUCT(ISNUMBER(SEARCH(","&amp;TRIM($A113)&amp;",",","&amp;SUBSTITUTE('1. Master BOM'!$D$2:$D$400," ","")&amp;","))*ROW('1. Master BOM'!$D$2:$D$400))))</f>
        <v/>
      </c>
      <c r="M113" s="9" t="str">
        <f aca="false">IF($A113="","",IF($K113=0,"NOT IN BOM",IF($K113&gt;1,"MULTIPLE BOM LINES","OK")))</f>
        <v/>
      </c>
      <c r="N113" s="9" t="str">
        <f aca="false">IF($A113="","",IF($L113=0,"—",INDEX('1. Master BOM'!$A$1:$A$400,$L113)))</f>
        <v/>
      </c>
      <c r="O113" s="9" t="str">
        <f aca="false">IF($A113="","",IF($L113=0,"—",INDEX('1. Master BOM'!$B$1:$B$400,$L113)))</f>
        <v/>
      </c>
      <c r="P113" s="9" t="str">
        <f aca="false">IF($A113="","",IF(OR($H113="NOT IN SCHEMATIC",$O113="—"),"",IF($G113="","NO SCH PN",IF(UPPER(TRIM($G113))=UPPER(TRIM($O113)),"OK","MISMATCH"))))</f>
        <v/>
      </c>
      <c r="Q113" s="9" t="str">
        <f aca="false">IF($A113="","",IF($L113=0,"—",INDEX('1. Master BOM'!$E$1:$E$400,$L113)))</f>
        <v/>
      </c>
      <c r="R113" s="9" t="str">
        <f aca="false">IF($A113="","",IF($L113=0,"—",IF(T(INDEX('1. Master BOM'!$F$1:$F$400,$L113))="","(not set)",INDEX('1. Master BOM'!$F$1:$F$400,$L113))))</f>
        <v/>
      </c>
      <c r="S113" s="9" t="str">
        <f aca="false">IF($A113="","",IF(OR($R113="—",$R113="(not set)",$D113=""),"",IF(ISNUMBER(SEARCH(SUBSTITUTE(SUBSTITUTE(SUBSTITUTE($R113,"-",""),"_","")," ",""),SUBSTITUTE(SUBSTITUTE(SUBSTITUTE($D113,"-",""),"_","")," ",""))),"OK","CHECK")))</f>
        <v/>
      </c>
      <c r="T113" s="9" t="str">
        <f aca="false">IF($A113="","",IF(OR($H113="NOT IN SCHEMATIC",$I113="MISMATCH",$J113="MISMATCH",$P113="MISMATCH",$M113&lt;&gt;"OK"),"REVIEW","OK"))</f>
        <v/>
      </c>
      <c r="U113" s="14"/>
      <c r="V113" s="14"/>
      <c r="W113" s="17"/>
      <c r="X113" s="14"/>
    </row>
    <row r="114" customFormat="false" ht="15" hidden="false" customHeight="false" outlineLevel="0" collapsed="false">
      <c r="A114" s="9" t="str">
        <f aca="false">IF('3. Layout Parts'!$A114="","",TRIM('3. Layout Parts'!$A114))</f>
        <v/>
      </c>
      <c r="B114" s="9" t="str">
        <f aca="false">IF($A114="","",'3. Layout Parts'!$D114)</f>
        <v/>
      </c>
      <c r="C114" s="9" t="str">
        <f aca="false">IF($A114="","",'3. Layout Parts'!$B114)</f>
        <v/>
      </c>
      <c r="D114" s="9" t="str">
        <f aca="false">IF($A114="","",'3. Layout Parts'!$C114)</f>
        <v/>
      </c>
      <c r="E114" s="9" t="str">
        <f aca="false">IF($A114="","",IFERROR(INDEX('2. Schematic Parts'!$B$2:$B$3001,MATCH($A114,'2. Schematic Parts'!$A$2:$A$3001,0)),"NOT FOUND"))</f>
        <v/>
      </c>
      <c r="F114" s="9" t="str">
        <f aca="false">IF($A114="","",IFERROR(INDEX('2. Schematic Parts'!$C$2:$C$3001,MATCH($A114,'2. Schematic Parts'!$A$2:$A$3001,0))&amp;"","NOT FOUND"))</f>
        <v/>
      </c>
      <c r="G114" s="9" t="str">
        <f aca="false">IF($A114="","",IFERROR(INDEX('2. Schematic Parts'!$D$2:$D$3001,MATCH($A114,'2. Schematic Parts'!$A$2:$A$3001,0))&amp;"","NOT FOUND"))</f>
        <v/>
      </c>
      <c r="H114" s="9" t="str">
        <f aca="false">IF($A114="","",IF(COUNTIF('2. Schematic Parts'!$A$2:$A$3001,$A114)=0,"NOT IN SCHEMATIC","OK"))</f>
        <v/>
      </c>
      <c r="I114" s="9" t="str">
        <f aca="false">IF($A114="","",IF($H114="NOT IN SCHEMATIC","",IF(UPPER(TRIM($C114))=UPPER(TRIM($E114)),"OK","MISMATCH")))</f>
        <v/>
      </c>
      <c r="J114" s="9" t="str">
        <f aca="false">IF($A114="","",IF($H114="NOT IN SCHEMATIC","",IF($F114="","NO SCH DECAL",IF($D114="","",IF(UPPER(TRIM($D114))=UPPER(TRIM($F114)),"OK","MISMATCH")))))</f>
        <v/>
      </c>
      <c r="K114" s="16" t="str">
        <f aca="false">IF($A114="","",SUMPRODUCT(--ISNUMBER(SEARCH(","&amp;TRIM($A114)&amp;",",","&amp;SUBSTITUTE('1. Master BOM'!$D$2:$D$400," ","")&amp;","))))</f>
        <v/>
      </c>
      <c r="L114" s="16" t="str">
        <f aca="false">IF($A114="","",IF($K114&lt;&gt;1,0,SUMPRODUCT(ISNUMBER(SEARCH(","&amp;TRIM($A114)&amp;",",","&amp;SUBSTITUTE('1. Master BOM'!$D$2:$D$400," ","")&amp;","))*ROW('1. Master BOM'!$D$2:$D$400))))</f>
        <v/>
      </c>
      <c r="M114" s="9" t="str">
        <f aca="false">IF($A114="","",IF($K114=0,"NOT IN BOM",IF($K114&gt;1,"MULTIPLE BOM LINES","OK")))</f>
        <v/>
      </c>
      <c r="N114" s="9" t="str">
        <f aca="false">IF($A114="","",IF($L114=0,"—",INDEX('1. Master BOM'!$A$1:$A$400,$L114)))</f>
        <v/>
      </c>
      <c r="O114" s="9" t="str">
        <f aca="false">IF($A114="","",IF($L114=0,"—",INDEX('1. Master BOM'!$B$1:$B$400,$L114)))</f>
        <v/>
      </c>
      <c r="P114" s="9" t="str">
        <f aca="false">IF($A114="","",IF(OR($H114="NOT IN SCHEMATIC",$O114="—"),"",IF($G114="","NO SCH PN",IF(UPPER(TRIM($G114))=UPPER(TRIM($O114)),"OK","MISMATCH"))))</f>
        <v/>
      </c>
      <c r="Q114" s="9" t="str">
        <f aca="false">IF($A114="","",IF($L114=0,"—",INDEX('1. Master BOM'!$E$1:$E$400,$L114)))</f>
        <v/>
      </c>
      <c r="R114" s="9" t="str">
        <f aca="false">IF($A114="","",IF($L114=0,"—",IF(T(INDEX('1. Master BOM'!$F$1:$F$400,$L114))="","(not set)",INDEX('1. Master BOM'!$F$1:$F$400,$L114))))</f>
        <v/>
      </c>
      <c r="S114" s="9" t="str">
        <f aca="false">IF($A114="","",IF(OR($R114="—",$R114="(not set)",$D114=""),"",IF(ISNUMBER(SEARCH(SUBSTITUTE(SUBSTITUTE(SUBSTITUTE($R114,"-",""),"_","")," ",""),SUBSTITUTE(SUBSTITUTE(SUBSTITUTE($D114,"-",""),"_","")," ",""))),"OK","CHECK")))</f>
        <v/>
      </c>
      <c r="T114" s="9" t="str">
        <f aca="false">IF($A114="","",IF(OR($H114="NOT IN SCHEMATIC",$I114="MISMATCH",$J114="MISMATCH",$P114="MISMATCH",$M114&lt;&gt;"OK"),"REVIEW","OK"))</f>
        <v/>
      </c>
      <c r="U114" s="14"/>
      <c r="V114" s="14"/>
      <c r="W114" s="17"/>
      <c r="X114" s="14"/>
    </row>
    <row r="115" customFormat="false" ht="15" hidden="false" customHeight="false" outlineLevel="0" collapsed="false">
      <c r="A115" s="9" t="str">
        <f aca="false">IF('3. Layout Parts'!$A115="","",TRIM('3. Layout Parts'!$A115))</f>
        <v/>
      </c>
      <c r="B115" s="9" t="str">
        <f aca="false">IF($A115="","",'3. Layout Parts'!$D115)</f>
        <v/>
      </c>
      <c r="C115" s="9" t="str">
        <f aca="false">IF($A115="","",'3. Layout Parts'!$B115)</f>
        <v/>
      </c>
      <c r="D115" s="9" t="str">
        <f aca="false">IF($A115="","",'3. Layout Parts'!$C115)</f>
        <v/>
      </c>
      <c r="E115" s="9" t="str">
        <f aca="false">IF($A115="","",IFERROR(INDEX('2. Schematic Parts'!$B$2:$B$3001,MATCH($A115,'2. Schematic Parts'!$A$2:$A$3001,0)),"NOT FOUND"))</f>
        <v/>
      </c>
      <c r="F115" s="9" t="str">
        <f aca="false">IF($A115="","",IFERROR(INDEX('2. Schematic Parts'!$C$2:$C$3001,MATCH($A115,'2. Schematic Parts'!$A$2:$A$3001,0))&amp;"","NOT FOUND"))</f>
        <v/>
      </c>
      <c r="G115" s="9" t="str">
        <f aca="false">IF($A115="","",IFERROR(INDEX('2. Schematic Parts'!$D$2:$D$3001,MATCH($A115,'2. Schematic Parts'!$A$2:$A$3001,0))&amp;"","NOT FOUND"))</f>
        <v/>
      </c>
      <c r="H115" s="9" t="str">
        <f aca="false">IF($A115="","",IF(COUNTIF('2. Schematic Parts'!$A$2:$A$3001,$A115)=0,"NOT IN SCHEMATIC","OK"))</f>
        <v/>
      </c>
      <c r="I115" s="9" t="str">
        <f aca="false">IF($A115="","",IF($H115="NOT IN SCHEMATIC","",IF(UPPER(TRIM($C115))=UPPER(TRIM($E115)),"OK","MISMATCH")))</f>
        <v/>
      </c>
      <c r="J115" s="9" t="str">
        <f aca="false">IF($A115="","",IF($H115="NOT IN SCHEMATIC","",IF($F115="","NO SCH DECAL",IF($D115="","",IF(UPPER(TRIM($D115))=UPPER(TRIM($F115)),"OK","MISMATCH")))))</f>
        <v/>
      </c>
      <c r="K115" s="16" t="str">
        <f aca="false">IF($A115="","",SUMPRODUCT(--ISNUMBER(SEARCH(","&amp;TRIM($A115)&amp;",",","&amp;SUBSTITUTE('1. Master BOM'!$D$2:$D$400," ","")&amp;","))))</f>
        <v/>
      </c>
      <c r="L115" s="16" t="str">
        <f aca="false">IF($A115="","",IF($K115&lt;&gt;1,0,SUMPRODUCT(ISNUMBER(SEARCH(","&amp;TRIM($A115)&amp;",",","&amp;SUBSTITUTE('1. Master BOM'!$D$2:$D$400," ","")&amp;","))*ROW('1. Master BOM'!$D$2:$D$400))))</f>
        <v/>
      </c>
      <c r="M115" s="9" t="str">
        <f aca="false">IF($A115="","",IF($K115=0,"NOT IN BOM",IF($K115&gt;1,"MULTIPLE BOM LINES","OK")))</f>
        <v/>
      </c>
      <c r="N115" s="9" t="str">
        <f aca="false">IF($A115="","",IF($L115=0,"—",INDEX('1. Master BOM'!$A$1:$A$400,$L115)))</f>
        <v/>
      </c>
      <c r="O115" s="9" t="str">
        <f aca="false">IF($A115="","",IF($L115=0,"—",INDEX('1. Master BOM'!$B$1:$B$400,$L115)))</f>
        <v/>
      </c>
      <c r="P115" s="9" t="str">
        <f aca="false">IF($A115="","",IF(OR($H115="NOT IN SCHEMATIC",$O115="—"),"",IF($G115="","NO SCH PN",IF(UPPER(TRIM($G115))=UPPER(TRIM($O115)),"OK","MISMATCH"))))</f>
        <v/>
      </c>
      <c r="Q115" s="9" t="str">
        <f aca="false">IF($A115="","",IF($L115=0,"—",INDEX('1. Master BOM'!$E$1:$E$400,$L115)))</f>
        <v/>
      </c>
      <c r="R115" s="9" t="str">
        <f aca="false">IF($A115="","",IF($L115=0,"—",IF(T(INDEX('1. Master BOM'!$F$1:$F$400,$L115))="","(not set)",INDEX('1. Master BOM'!$F$1:$F$400,$L115))))</f>
        <v/>
      </c>
      <c r="S115" s="9" t="str">
        <f aca="false">IF($A115="","",IF(OR($R115="—",$R115="(not set)",$D115=""),"",IF(ISNUMBER(SEARCH(SUBSTITUTE(SUBSTITUTE(SUBSTITUTE($R115,"-",""),"_","")," ",""),SUBSTITUTE(SUBSTITUTE(SUBSTITUTE($D115,"-",""),"_","")," ",""))),"OK","CHECK")))</f>
        <v/>
      </c>
      <c r="T115" s="9" t="str">
        <f aca="false">IF($A115="","",IF(OR($H115="NOT IN SCHEMATIC",$I115="MISMATCH",$J115="MISMATCH",$P115="MISMATCH",$M115&lt;&gt;"OK"),"REVIEW","OK"))</f>
        <v/>
      </c>
      <c r="U115" s="14"/>
      <c r="V115" s="14"/>
      <c r="W115" s="17"/>
      <c r="X115" s="14"/>
    </row>
    <row r="116" customFormat="false" ht="15" hidden="false" customHeight="false" outlineLevel="0" collapsed="false">
      <c r="A116" s="9" t="str">
        <f aca="false">IF('3. Layout Parts'!$A116="","",TRIM('3. Layout Parts'!$A116))</f>
        <v/>
      </c>
      <c r="B116" s="9" t="str">
        <f aca="false">IF($A116="","",'3. Layout Parts'!$D116)</f>
        <v/>
      </c>
      <c r="C116" s="9" t="str">
        <f aca="false">IF($A116="","",'3. Layout Parts'!$B116)</f>
        <v/>
      </c>
      <c r="D116" s="9" t="str">
        <f aca="false">IF($A116="","",'3. Layout Parts'!$C116)</f>
        <v/>
      </c>
      <c r="E116" s="9" t="str">
        <f aca="false">IF($A116="","",IFERROR(INDEX('2. Schematic Parts'!$B$2:$B$3001,MATCH($A116,'2. Schematic Parts'!$A$2:$A$3001,0)),"NOT FOUND"))</f>
        <v/>
      </c>
      <c r="F116" s="9" t="str">
        <f aca="false">IF($A116="","",IFERROR(INDEX('2. Schematic Parts'!$C$2:$C$3001,MATCH($A116,'2. Schematic Parts'!$A$2:$A$3001,0))&amp;"","NOT FOUND"))</f>
        <v/>
      </c>
      <c r="G116" s="9" t="str">
        <f aca="false">IF($A116="","",IFERROR(INDEX('2. Schematic Parts'!$D$2:$D$3001,MATCH($A116,'2. Schematic Parts'!$A$2:$A$3001,0))&amp;"","NOT FOUND"))</f>
        <v/>
      </c>
      <c r="H116" s="9" t="str">
        <f aca="false">IF($A116="","",IF(COUNTIF('2. Schematic Parts'!$A$2:$A$3001,$A116)=0,"NOT IN SCHEMATIC","OK"))</f>
        <v/>
      </c>
      <c r="I116" s="9" t="str">
        <f aca="false">IF($A116="","",IF($H116="NOT IN SCHEMATIC","",IF(UPPER(TRIM($C116))=UPPER(TRIM($E116)),"OK","MISMATCH")))</f>
        <v/>
      </c>
      <c r="J116" s="9" t="str">
        <f aca="false">IF($A116="","",IF($H116="NOT IN SCHEMATIC","",IF($F116="","NO SCH DECAL",IF($D116="","",IF(UPPER(TRIM($D116))=UPPER(TRIM($F116)),"OK","MISMATCH")))))</f>
        <v/>
      </c>
      <c r="K116" s="16" t="str">
        <f aca="false">IF($A116="","",SUMPRODUCT(--ISNUMBER(SEARCH(","&amp;TRIM($A116)&amp;",",","&amp;SUBSTITUTE('1. Master BOM'!$D$2:$D$400," ","")&amp;","))))</f>
        <v/>
      </c>
      <c r="L116" s="16" t="str">
        <f aca="false">IF($A116="","",IF($K116&lt;&gt;1,0,SUMPRODUCT(ISNUMBER(SEARCH(","&amp;TRIM($A116)&amp;",",","&amp;SUBSTITUTE('1. Master BOM'!$D$2:$D$400," ","")&amp;","))*ROW('1. Master BOM'!$D$2:$D$400))))</f>
        <v/>
      </c>
      <c r="M116" s="9" t="str">
        <f aca="false">IF($A116="","",IF($K116=0,"NOT IN BOM",IF($K116&gt;1,"MULTIPLE BOM LINES","OK")))</f>
        <v/>
      </c>
      <c r="N116" s="9" t="str">
        <f aca="false">IF($A116="","",IF($L116=0,"—",INDEX('1. Master BOM'!$A$1:$A$400,$L116)))</f>
        <v/>
      </c>
      <c r="O116" s="9" t="str">
        <f aca="false">IF($A116="","",IF($L116=0,"—",INDEX('1. Master BOM'!$B$1:$B$400,$L116)))</f>
        <v/>
      </c>
      <c r="P116" s="9" t="str">
        <f aca="false">IF($A116="","",IF(OR($H116="NOT IN SCHEMATIC",$O116="—"),"",IF($G116="","NO SCH PN",IF(UPPER(TRIM($G116))=UPPER(TRIM($O116)),"OK","MISMATCH"))))</f>
        <v/>
      </c>
      <c r="Q116" s="9" t="str">
        <f aca="false">IF($A116="","",IF($L116=0,"—",INDEX('1. Master BOM'!$E$1:$E$400,$L116)))</f>
        <v/>
      </c>
      <c r="R116" s="9" t="str">
        <f aca="false">IF($A116="","",IF($L116=0,"—",IF(T(INDEX('1. Master BOM'!$F$1:$F$400,$L116))="","(not set)",INDEX('1. Master BOM'!$F$1:$F$400,$L116))))</f>
        <v/>
      </c>
      <c r="S116" s="9" t="str">
        <f aca="false">IF($A116="","",IF(OR($R116="—",$R116="(not set)",$D116=""),"",IF(ISNUMBER(SEARCH(SUBSTITUTE(SUBSTITUTE(SUBSTITUTE($R116,"-",""),"_","")," ",""),SUBSTITUTE(SUBSTITUTE(SUBSTITUTE($D116,"-",""),"_","")," ",""))),"OK","CHECK")))</f>
        <v/>
      </c>
      <c r="T116" s="9" t="str">
        <f aca="false">IF($A116="","",IF(OR($H116="NOT IN SCHEMATIC",$I116="MISMATCH",$J116="MISMATCH",$P116="MISMATCH",$M116&lt;&gt;"OK"),"REVIEW","OK"))</f>
        <v/>
      </c>
      <c r="U116" s="14"/>
      <c r="V116" s="14"/>
      <c r="W116" s="17"/>
      <c r="X116" s="14"/>
    </row>
    <row r="117" customFormat="false" ht="15" hidden="false" customHeight="false" outlineLevel="0" collapsed="false">
      <c r="A117" s="9" t="str">
        <f aca="false">IF('3. Layout Parts'!$A117="","",TRIM('3. Layout Parts'!$A117))</f>
        <v/>
      </c>
      <c r="B117" s="9" t="str">
        <f aca="false">IF($A117="","",'3. Layout Parts'!$D117)</f>
        <v/>
      </c>
      <c r="C117" s="9" t="str">
        <f aca="false">IF($A117="","",'3. Layout Parts'!$B117)</f>
        <v/>
      </c>
      <c r="D117" s="9" t="str">
        <f aca="false">IF($A117="","",'3. Layout Parts'!$C117)</f>
        <v/>
      </c>
      <c r="E117" s="9" t="str">
        <f aca="false">IF($A117="","",IFERROR(INDEX('2. Schematic Parts'!$B$2:$B$3001,MATCH($A117,'2. Schematic Parts'!$A$2:$A$3001,0)),"NOT FOUND"))</f>
        <v/>
      </c>
      <c r="F117" s="9" t="str">
        <f aca="false">IF($A117="","",IFERROR(INDEX('2. Schematic Parts'!$C$2:$C$3001,MATCH($A117,'2. Schematic Parts'!$A$2:$A$3001,0))&amp;"","NOT FOUND"))</f>
        <v/>
      </c>
      <c r="G117" s="9" t="str">
        <f aca="false">IF($A117="","",IFERROR(INDEX('2. Schematic Parts'!$D$2:$D$3001,MATCH($A117,'2. Schematic Parts'!$A$2:$A$3001,0))&amp;"","NOT FOUND"))</f>
        <v/>
      </c>
      <c r="H117" s="9" t="str">
        <f aca="false">IF($A117="","",IF(COUNTIF('2. Schematic Parts'!$A$2:$A$3001,$A117)=0,"NOT IN SCHEMATIC","OK"))</f>
        <v/>
      </c>
      <c r="I117" s="9" t="str">
        <f aca="false">IF($A117="","",IF($H117="NOT IN SCHEMATIC","",IF(UPPER(TRIM($C117))=UPPER(TRIM($E117)),"OK","MISMATCH")))</f>
        <v/>
      </c>
      <c r="J117" s="9" t="str">
        <f aca="false">IF($A117="","",IF($H117="NOT IN SCHEMATIC","",IF($F117="","NO SCH DECAL",IF($D117="","",IF(UPPER(TRIM($D117))=UPPER(TRIM($F117)),"OK","MISMATCH")))))</f>
        <v/>
      </c>
      <c r="K117" s="16" t="str">
        <f aca="false">IF($A117="","",SUMPRODUCT(--ISNUMBER(SEARCH(","&amp;TRIM($A117)&amp;",",","&amp;SUBSTITUTE('1. Master BOM'!$D$2:$D$400," ","")&amp;","))))</f>
        <v/>
      </c>
      <c r="L117" s="16" t="str">
        <f aca="false">IF($A117="","",IF($K117&lt;&gt;1,0,SUMPRODUCT(ISNUMBER(SEARCH(","&amp;TRIM($A117)&amp;",",","&amp;SUBSTITUTE('1. Master BOM'!$D$2:$D$400," ","")&amp;","))*ROW('1. Master BOM'!$D$2:$D$400))))</f>
        <v/>
      </c>
      <c r="M117" s="9" t="str">
        <f aca="false">IF($A117="","",IF($K117=0,"NOT IN BOM",IF($K117&gt;1,"MULTIPLE BOM LINES","OK")))</f>
        <v/>
      </c>
      <c r="N117" s="9" t="str">
        <f aca="false">IF($A117="","",IF($L117=0,"—",INDEX('1. Master BOM'!$A$1:$A$400,$L117)))</f>
        <v/>
      </c>
      <c r="O117" s="9" t="str">
        <f aca="false">IF($A117="","",IF($L117=0,"—",INDEX('1. Master BOM'!$B$1:$B$400,$L117)))</f>
        <v/>
      </c>
      <c r="P117" s="9" t="str">
        <f aca="false">IF($A117="","",IF(OR($H117="NOT IN SCHEMATIC",$O117="—"),"",IF($G117="","NO SCH PN",IF(UPPER(TRIM($G117))=UPPER(TRIM($O117)),"OK","MISMATCH"))))</f>
        <v/>
      </c>
      <c r="Q117" s="9" t="str">
        <f aca="false">IF($A117="","",IF($L117=0,"—",INDEX('1. Master BOM'!$E$1:$E$400,$L117)))</f>
        <v/>
      </c>
      <c r="R117" s="9" t="str">
        <f aca="false">IF($A117="","",IF($L117=0,"—",IF(T(INDEX('1. Master BOM'!$F$1:$F$400,$L117))="","(not set)",INDEX('1. Master BOM'!$F$1:$F$400,$L117))))</f>
        <v/>
      </c>
      <c r="S117" s="9" t="str">
        <f aca="false">IF($A117="","",IF(OR($R117="—",$R117="(not set)",$D117=""),"",IF(ISNUMBER(SEARCH(SUBSTITUTE(SUBSTITUTE(SUBSTITUTE($R117,"-",""),"_","")," ",""),SUBSTITUTE(SUBSTITUTE(SUBSTITUTE($D117,"-",""),"_","")," ",""))),"OK","CHECK")))</f>
        <v/>
      </c>
      <c r="T117" s="9" t="str">
        <f aca="false">IF($A117="","",IF(OR($H117="NOT IN SCHEMATIC",$I117="MISMATCH",$J117="MISMATCH",$P117="MISMATCH",$M117&lt;&gt;"OK"),"REVIEW","OK"))</f>
        <v/>
      </c>
      <c r="U117" s="14"/>
      <c r="V117" s="14"/>
      <c r="W117" s="17"/>
      <c r="X117" s="14"/>
    </row>
    <row r="118" customFormat="false" ht="15" hidden="false" customHeight="false" outlineLevel="0" collapsed="false">
      <c r="A118" s="9" t="str">
        <f aca="false">IF('3. Layout Parts'!$A118="","",TRIM('3. Layout Parts'!$A118))</f>
        <v/>
      </c>
      <c r="B118" s="9" t="str">
        <f aca="false">IF($A118="","",'3. Layout Parts'!$D118)</f>
        <v/>
      </c>
      <c r="C118" s="9" t="str">
        <f aca="false">IF($A118="","",'3. Layout Parts'!$B118)</f>
        <v/>
      </c>
      <c r="D118" s="9" t="str">
        <f aca="false">IF($A118="","",'3. Layout Parts'!$C118)</f>
        <v/>
      </c>
      <c r="E118" s="9" t="str">
        <f aca="false">IF($A118="","",IFERROR(INDEX('2. Schematic Parts'!$B$2:$B$3001,MATCH($A118,'2. Schematic Parts'!$A$2:$A$3001,0)),"NOT FOUND"))</f>
        <v/>
      </c>
      <c r="F118" s="9" t="str">
        <f aca="false">IF($A118="","",IFERROR(INDEX('2. Schematic Parts'!$C$2:$C$3001,MATCH($A118,'2. Schematic Parts'!$A$2:$A$3001,0))&amp;"","NOT FOUND"))</f>
        <v/>
      </c>
      <c r="G118" s="9" t="str">
        <f aca="false">IF($A118="","",IFERROR(INDEX('2. Schematic Parts'!$D$2:$D$3001,MATCH($A118,'2. Schematic Parts'!$A$2:$A$3001,0))&amp;"","NOT FOUND"))</f>
        <v/>
      </c>
      <c r="H118" s="9" t="str">
        <f aca="false">IF($A118="","",IF(COUNTIF('2. Schematic Parts'!$A$2:$A$3001,$A118)=0,"NOT IN SCHEMATIC","OK"))</f>
        <v/>
      </c>
      <c r="I118" s="9" t="str">
        <f aca="false">IF($A118="","",IF($H118="NOT IN SCHEMATIC","",IF(UPPER(TRIM($C118))=UPPER(TRIM($E118)),"OK","MISMATCH")))</f>
        <v/>
      </c>
      <c r="J118" s="9" t="str">
        <f aca="false">IF($A118="","",IF($H118="NOT IN SCHEMATIC","",IF($F118="","NO SCH DECAL",IF($D118="","",IF(UPPER(TRIM($D118))=UPPER(TRIM($F118)),"OK","MISMATCH")))))</f>
        <v/>
      </c>
      <c r="K118" s="16" t="str">
        <f aca="false">IF($A118="","",SUMPRODUCT(--ISNUMBER(SEARCH(","&amp;TRIM($A118)&amp;",",","&amp;SUBSTITUTE('1. Master BOM'!$D$2:$D$400," ","")&amp;","))))</f>
        <v/>
      </c>
      <c r="L118" s="16" t="str">
        <f aca="false">IF($A118="","",IF($K118&lt;&gt;1,0,SUMPRODUCT(ISNUMBER(SEARCH(","&amp;TRIM($A118)&amp;",",","&amp;SUBSTITUTE('1. Master BOM'!$D$2:$D$400," ","")&amp;","))*ROW('1. Master BOM'!$D$2:$D$400))))</f>
        <v/>
      </c>
      <c r="M118" s="9" t="str">
        <f aca="false">IF($A118="","",IF($K118=0,"NOT IN BOM",IF($K118&gt;1,"MULTIPLE BOM LINES","OK")))</f>
        <v/>
      </c>
      <c r="N118" s="9" t="str">
        <f aca="false">IF($A118="","",IF($L118=0,"—",INDEX('1. Master BOM'!$A$1:$A$400,$L118)))</f>
        <v/>
      </c>
      <c r="O118" s="9" t="str">
        <f aca="false">IF($A118="","",IF($L118=0,"—",INDEX('1. Master BOM'!$B$1:$B$400,$L118)))</f>
        <v/>
      </c>
      <c r="P118" s="9" t="str">
        <f aca="false">IF($A118="","",IF(OR($H118="NOT IN SCHEMATIC",$O118="—"),"",IF($G118="","NO SCH PN",IF(UPPER(TRIM($G118))=UPPER(TRIM($O118)),"OK","MISMATCH"))))</f>
        <v/>
      </c>
      <c r="Q118" s="9" t="str">
        <f aca="false">IF($A118="","",IF($L118=0,"—",INDEX('1. Master BOM'!$E$1:$E$400,$L118)))</f>
        <v/>
      </c>
      <c r="R118" s="9" t="str">
        <f aca="false">IF($A118="","",IF($L118=0,"—",IF(T(INDEX('1. Master BOM'!$F$1:$F$400,$L118))="","(not set)",INDEX('1. Master BOM'!$F$1:$F$400,$L118))))</f>
        <v/>
      </c>
      <c r="S118" s="9" t="str">
        <f aca="false">IF($A118="","",IF(OR($R118="—",$R118="(not set)",$D118=""),"",IF(ISNUMBER(SEARCH(SUBSTITUTE(SUBSTITUTE(SUBSTITUTE($R118,"-",""),"_","")," ",""),SUBSTITUTE(SUBSTITUTE(SUBSTITUTE($D118,"-",""),"_","")," ",""))),"OK","CHECK")))</f>
        <v/>
      </c>
      <c r="T118" s="9" t="str">
        <f aca="false">IF($A118="","",IF(OR($H118="NOT IN SCHEMATIC",$I118="MISMATCH",$J118="MISMATCH",$P118="MISMATCH",$M118&lt;&gt;"OK"),"REVIEW","OK"))</f>
        <v/>
      </c>
      <c r="U118" s="14"/>
      <c r="V118" s="14"/>
      <c r="W118" s="17"/>
      <c r="X118" s="14"/>
    </row>
    <row r="119" customFormat="false" ht="15" hidden="false" customHeight="false" outlineLevel="0" collapsed="false">
      <c r="A119" s="9" t="str">
        <f aca="false">IF('3. Layout Parts'!$A119="","",TRIM('3. Layout Parts'!$A119))</f>
        <v/>
      </c>
      <c r="B119" s="9" t="str">
        <f aca="false">IF($A119="","",'3. Layout Parts'!$D119)</f>
        <v/>
      </c>
      <c r="C119" s="9" t="str">
        <f aca="false">IF($A119="","",'3. Layout Parts'!$B119)</f>
        <v/>
      </c>
      <c r="D119" s="9" t="str">
        <f aca="false">IF($A119="","",'3. Layout Parts'!$C119)</f>
        <v/>
      </c>
      <c r="E119" s="9" t="str">
        <f aca="false">IF($A119="","",IFERROR(INDEX('2. Schematic Parts'!$B$2:$B$3001,MATCH($A119,'2. Schematic Parts'!$A$2:$A$3001,0)),"NOT FOUND"))</f>
        <v/>
      </c>
      <c r="F119" s="9" t="str">
        <f aca="false">IF($A119="","",IFERROR(INDEX('2. Schematic Parts'!$C$2:$C$3001,MATCH($A119,'2. Schematic Parts'!$A$2:$A$3001,0))&amp;"","NOT FOUND"))</f>
        <v/>
      </c>
      <c r="G119" s="9" t="str">
        <f aca="false">IF($A119="","",IFERROR(INDEX('2. Schematic Parts'!$D$2:$D$3001,MATCH($A119,'2. Schematic Parts'!$A$2:$A$3001,0))&amp;"","NOT FOUND"))</f>
        <v/>
      </c>
      <c r="H119" s="9" t="str">
        <f aca="false">IF($A119="","",IF(COUNTIF('2. Schematic Parts'!$A$2:$A$3001,$A119)=0,"NOT IN SCHEMATIC","OK"))</f>
        <v/>
      </c>
      <c r="I119" s="9" t="str">
        <f aca="false">IF($A119="","",IF($H119="NOT IN SCHEMATIC","",IF(UPPER(TRIM($C119))=UPPER(TRIM($E119)),"OK","MISMATCH")))</f>
        <v/>
      </c>
      <c r="J119" s="9" t="str">
        <f aca="false">IF($A119="","",IF($H119="NOT IN SCHEMATIC","",IF($F119="","NO SCH DECAL",IF($D119="","",IF(UPPER(TRIM($D119))=UPPER(TRIM($F119)),"OK","MISMATCH")))))</f>
        <v/>
      </c>
      <c r="K119" s="16" t="str">
        <f aca="false">IF($A119="","",SUMPRODUCT(--ISNUMBER(SEARCH(","&amp;TRIM($A119)&amp;",",","&amp;SUBSTITUTE('1. Master BOM'!$D$2:$D$400," ","")&amp;","))))</f>
        <v/>
      </c>
      <c r="L119" s="16" t="str">
        <f aca="false">IF($A119="","",IF($K119&lt;&gt;1,0,SUMPRODUCT(ISNUMBER(SEARCH(","&amp;TRIM($A119)&amp;",",","&amp;SUBSTITUTE('1. Master BOM'!$D$2:$D$400," ","")&amp;","))*ROW('1. Master BOM'!$D$2:$D$400))))</f>
        <v/>
      </c>
      <c r="M119" s="9" t="str">
        <f aca="false">IF($A119="","",IF($K119=0,"NOT IN BOM",IF($K119&gt;1,"MULTIPLE BOM LINES","OK")))</f>
        <v/>
      </c>
      <c r="N119" s="9" t="str">
        <f aca="false">IF($A119="","",IF($L119=0,"—",INDEX('1. Master BOM'!$A$1:$A$400,$L119)))</f>
        <v/>
      </c>
      <c r="O119" s="9" t="str">
        <f aca="false">IF($A119="","",IF($L119=0,"—",INDEX('1. Master BOM'!$B$1:$B$400,$L119)))</f>
        <v/>
      </c>
      <c r="P119" s="9" t="str">
        <f aca="false">IF($A119="","",IF(OR($H119="NOT IN SCHEMATIC",$O119="—"),"",IF($G119="","NO SCH PN",IF(UPPER(TRIM($G119))=UPPER(TRIM($O119)),"OK","MISMATCH"))))</f>
        <v/>
      </c>
      <c r="Q119" s="9" t="str">
        <f aca="false">IF($A119="","",IF($L119=0,"—",INDEX('1. Master BOM'!$E$1:$E$400,$L119)))</f>
        <v/>
      </c>
      <c r="R119" s="9" t="str">
        <f aca="false">IF($A119="","",IF($L119=0,"—",IF(T(INDEX('1. Master BOM'!$F$1:$F$400,$L119))="","(not set)",INDEX('1. Master BOM'!$F$1:$F$400,$L119))))</f>
        <v/>
      </c>
      <c r="S119" s="9" t="str">
        <f aca="false">IF($A119="","",IF(OR($R119="—",$R119="(not set)",$D119=""),"",IF(ISNUMBER(SEARCH(SUBSTITUTE(SUBSTITUTE(SUBSTITUTE($R119,"-",""),"_","")," ",""),SUBSTITUTE(SUBSTITUTE(SUBSTITUTE($D119,"-",""),"_","")," ",""))),"OK","CHECK")))</f>
        <v/>
      </c>
      <c r="T119" s="9" t="str">
        <f aca="false">IF($A119="","",IF(OR($H119="NOT IN SCHEMATIC",$I119="MISMATCH",$J119="MISMATCH",$P119="MISMATCH",$M119&lt;&gt;"OK"),"REVIEW","OK"))</f>
        <v/>
      </c>
      <c r="U119" s="14"/>
      <c r="V119" s="14"/>
      <c r="W119" s="17"/>
      <c r="X119" s="14"/>
    </row>
    <row r="120" customFormat="false" ht="15" hidden="false" customHeight="false" outlineLevel="0" collapsed="false">
      <c r="A120" s="9" t="str">
        <f aca="false">IF('3. Layout Parts'!$A120="","",TRIM('3. Layout Parts'!$A120))</f>
        <v/>
      </c>
      <c r="B120" s="9" t="str">
        <f aca="false">IF($A120="","",'3. Layout Parts'!$D120)</f>
        <v/>
      </c>
      <c r="C120" s="9" t="str">
        <f aca="false">IF($A120="","",'3. Layout Parts'!$B120)</f>
        <v/>
      </c>
      <c r="D120" s="9" t="str">
        <f aca="false">IF($A120="","",'3. Layout Parts'!$C120)</f>
        <v/>
      </c>
      <c r="E120" s="9" t="str">
        <f aca="false">IF($A120="","",IFERROR(INDEX('2. Schematic Parts'!$B$2:$B$3001,MATCH($A120,'2. Schematic Parts'!$A$2:$A$3001,0)),"NOT FOUND"))</f>
        <v/>
      </c>
      <c r="F120" s="9" t="str">
        <f aca="false">IF($A120="","",IFERROR(INDEX('2. Schematic Parts'!$C$2:$C$3001,MATCH($A120,'2. Schematic Parts'!$A$2:$A$3001,0))&amp;"","NOT FOUND"))</f>
        <v/>
      </c>
      <c r="G120" s="9" t="str">
        <f aca="false">IF($A120="","",IFERROR(INDEX('2. Schematic Parts'!$D$2:$D$3001,MATCH($A120,'2. Schematic Parts'!$A$2:$A$3001,0))&amp;"","NOT FOUND"))</f>
        <v/>
      </c>
      <c r="H120" s="9" t="str">
        <f aca="false">IF($A120="","",IF(COUNTIF('2. Schematic Parts'!$A$2:$A$3001,$A120)=0,"NOT IN SCHEMATIC","OK"))</f>
        <v/>
      </c>
      <c r="I120" s="9" t="str">
        <f aca="false">IF($A120="","",IF($H120="NOT IN SCHEMATIC","",IF(UPPER(TRIM($C120))=UPPER(TRIM($E120)),"OK","MISMATCH")))</f>
        <v/>
      </c>
      <c r="J120" s="9" t="str">
        <f aca="false">IF($A120="","",IF($H120="NOT IN SCHEMATIC","",IF($F120="","NO SCH DECAL",IF($D120="","",IF(UPPER(TRIM($D120))=UPPER(TRIM($F120)),"OK","MISMATCH")))))</f>
        <v/>
      </c>
      <c r="K120" s="16" t="str">
        <f aca="false">IF($A120="","",SUMPRODUCT(--ISNUMBER(SEARCH(","&amp;TRIM($A120)&amp;",",","&amp;SUBSTITUTE('1. Master BOM'!$D$2:$D$400," ","")&amp;","))))</f>
        <v/>
      </c>
      <c r="L120" s="16" t="str">
        <f aca="false">IF($A120="","",IF($K120&lt;&gt;1,0,SUMPRODUCT(ISNUMBER(SEARCH(","&amp;TRIM($A120)&amp;",",","&amp;SUBSTITUTE('1. Master BOM'!$D$2:$D$400," ","")&amp;","))*ROW('1. Master BOM'!$D$2:$D$400))))</f>
        <v/>
      </c>
      <c r="M120" s="9" t="str">
        <f aca="false">IF($A120="","",IF($K120=0,"NOT IN BOM",IF($K120&gt;1,"MULTIPLE BOM LINES","OK")))</f>
        <v/>
      </c>
      <c r="N120" s="9" t="str">
        <f aca="false">IF($A120="","",IF($L120=0,"—",INDEX('1. Master BOM'!$A$1:$A$400,$L120)))</f>
        <v/>
      </c>
      <c r="O120" s="9" t="str">
        <f aca="false">IF($A120="","",IF($L120=0,"—",INDEX('1. Master BOM'!$B$1:$B$400,$L120)))</f>
        <v/>
      </c>
      <c r="P120" s="9" t="str">
        <f aca="false">IF($A120="","",IF(OR($H120="NOT IN SCHEMATIC",$O120="—"),"",IF($G120="","NO SCH PN",IF(UPPER(TRIM($G120))=UPPER(TRIM($O120)),"OK","MISMATCH"))))</f>
        <v/>
      </c>
      <c r="Q120" s="9" t="str">
        <f aca="false">IF($A120="","",IF($L120=0,"—",INDEX('1. Master BOM'!$E$1:$E$400,$L120)))</f>
        <v/>
      </c>
      <c r="R120" s="9" t="str">
        <f aca="false">IF($A120="","",IF($L120=0,"—",IF(T(INDEX('1. Master BOM'!$F$1:$F$400,$L120))="","(not set)",INDEX('1. Master BOM'!$F$1:$F$400,$L120))))</f>
        <v/>
      </c>
      <c r="S120" s="9" t="str">
        <f aca="false">IF($A120="","",IF(OR($R120="—",$R120="(not set)",$D120=""),"",IF(ISNUMBER(SEARCH(SUBSTITUTE(SUBSTITUTE(SUBSTITUTE($R120,"-",""),"_","")," ",""),SUBSTITUTE(SUBSTITUTE(SUBSTITUTE($D120,"-",""),"_","")," ",""))),"OK","CHECK")))</f>
        <v/>
      </c>
      <c r="T120" s="9" t="str">
        <f aca="false">IF($A120="","",IF(OR($H120="NOT IN SCHEMATIC",$I120="MISMATCH",$J120="MISMATCH",$P120="MISMATCH",$M120&lt;&gt;"OK"),"REVIEW","OK"))</f>
        <v/>
      </c>
      <c r="U120" s="14"/>
      <c r="V120" s="14"/>
      <c r="W120" s="17"/>
      <c r="X120" s="14"/>
    </row>
    <row r="121" customFormat="false" ht="15" hidden="false" customHeight="false" outlineLevel="0" collapsed="false">
      <c r="A121" s="9" t="str">
        <f aca="false">IF('3. Layout Parts'!$A121="","",TRIM('3. Layout Parts'!$A121))</f>
        <v/>
      </c>
      <c r="B121" s="9" t="str">
        <f aca="false">IF($A121="","",'3. Layout Parts'!$D121)</f>
        <v/>
      </c>
      <c r="C121" s="9" t="str">
        <f aca="false">IF($A121="","",'3. Layout Parts'!$B121)</f>
        <v/>
      </c>
      <c r="D121" s="9" t="str">
        <f aca="false">IF($A121="","",'3. Layout Parts'!$C121)</f>
        <v/>
      </c>
      <c r="E121" s="9" t="str">
        <f aca="false">IF($A121="","",IFERROR(INDEX('2. Schematic Parts'!$B$2:$B$3001,MATCH($A121,'2. Schematic Parts'!$A$2:$A$3001,0)),"NOT FOUND"))</f>
        <v/>
      </c>
      <c r="F121" s="9" t="str">
        <f aca="false">IF($A121="","",IFERROR(INDEX('2. Schematic Parts'!$C$2:$C$3001,MATCH($A121,'2. Schematic Parts'!$A$2:$A$3001,0))&amp;"","NOT FOUND"))</f>
        <v/>
      </c>
      <c r="G121" s="9" t="str">
        <f aca="false">IF($A121="","",IFERROR(INDEX('2. Schematic Parts'!$D$2:$D$3001,MATCH($A121,'2. Schematic Parts'!$A$2:$A$3001,0))&amp;"","NOT FOUND"))</f>
        <v/>
      </c>
      <c r="H121" s="9" t="str">
        <f aca="false">IF($A121="","",IF(COUNTIF('2. Schematic Parts'!$A$2:$A$3001,$A121)=0,"NOT IN SCHEMATIC","OK"))</f>
        <v/>
      </c>
      <c r="I121" s="9" t="str">
        <f aca="false">IF($A121="","",IF($H121="NOT IN SCHEMATIC","",IF(UPPER(TRIM($C121))=UPPER(TRIM($E121)),"OK","MISMATCH")))</f>
        <v/>
      </c>
      <c r="J121" s="9" t="str">
        <f aca="false">IF($A121="","",IF($H121="NOT IN SCHEMATIC","",IF($F121="","NO SCH DECAL",IF($D121="","",IF(UPPER(TRIM($D121))=UPPER(TRIM($F121)),"OK","MISMATCH")))))</f>
        <v/>
      </c>
      <c r="K121" s="16" t="str">
        <f aca="false">IF($A121="","",SUMPRODUCT(--ISNUMBER(SEARCH(","&amp;TRIM($A121)&amp;",",","&amp;SUBSTITUTE('1. Master BOM'!$D$2:$D$400," ","")&amp;","))))</f>
        <v/>
      </c>
      <c r="L121" s="16" t="str">
        <f aca="false">IF($A121="","",IF($K121&lt;&gt;1,0,SUMPRODUCT(ISNUMBER(SEARCH(","&amp;TRIM($A121)&amp;",",","&amp;SUBSTITUTE('1. Master BOM'!$D$2:$D$400," ","")&amp;","))*ROW('1. Master BOM'!$D$2:$D$400))))</f>
        <v/>
      </c>
      <c r="M121" s="9" t="str">
        <f aca="false">IF($A121="","",IF($K121=0,"NOT IN BOM",IF($K121&gt;1,"MULTIPLE BOM LINES","OK")))</f>
        <v/>
      </c>
      <c r="N121" s="9" t="str">
        <f aca="false">IF($A121="","",IF($L121=0,"—",INDEX('1. Master BOM'!$A$1:$A$400,$L121)))</f>
        <v/>
      </c>
      <c r="O121" s="9" t="str">
        <f aca="false">IF($A121="","",IF($L121=0,"—",INDEX('1. Master BOM'!$B$1:$B$400,$L121)))</f>
        <v/>
      </c>
      <c r="P121" s="9" t="str">
        <f aca="false">IF($A121="","",IF(OR($H121="NOT IN SCHEMATIC",$O121="—"),"",IF($G121="","NO SCH PN",IF(UPPER(TRIM($G121))=UPPER(TRIM($O121)),"OK","MISMATCH"))))</f>
        <v/>
      </c>
      <c r="Q121" s="9" t="str">
        <f aca="false">IF($A121="","",IF($L121=0,"—",INDEX('1. Master BOM'!$E$1:$E$400,$L121)))</f>
        <v/>
      </c>
      <c r="R121" s="9" t="str">
        <f aca="false">IF($A121="","",IF($L121=0,"—",IF(T(INDEX('1. Master BOM'!$F$1:$F$400,$L121))="","(not set)",INDEX('1. Master BOM'!$F$1:$F$400,$L121))))</f>
        <v/>
      </c>
      <c r="S121" s="9" t="str">
        <f aca="false">IF($A121="","",IF(OR($R121="—",$R121="(not set)",$D121=""),"",IF(ISNUMBER(SEARCH(SUBSTITUTE(SUBSTITUTE(SUBSTITUTE($R121,"-",""),"_","")," ",""),SUBSTITUTE(SUBSTITUTE(SUBSTITUTE($D121,"-",""),"_","")," ",""))),"OK","CHECK")))</f>
        <v/>
      </c>
      <c r="T121" s="9" t="str">
        <f aca="false">IF($A121="","",IF(OR($H121="NOT IN SCHEMATIC",$I121="MISMATCH",$J121="MISMATCH",$P121="MISMATCH",$M121&lt;&gt;"OK"),"REVIEW","OK"))</f>
        <v/>
      </c>
      <c r="U121" s="14"/>
      <c r="V121" s="14"/>
      <c r="W121" s="17"/>
      <c r="X121" s="14"/>
    </row>
    <row r="122" customFormat="false" ht="15" hidden="false" customHeight="false" outlineLevel="0" collapsed="false">
      <c r="A122" s="9" t="str">
        <f aca="false">IF('3. Layout Parts'!$A122="","",TRIM('3. Layout Parts'!$A122))</f>
        <v/>
      </c>
      <c r="B122" s="9" t="str">
        <f aca="false">IF($A122="","",'3. Layout Parts'!$D122)</f>
        <v/>
      </c>
      <c r="C122" s="9" t="str">
        <f aca="false">IF($A122="","",'3. Layout Parts'!$B122)</f>
        <v/>
      </c>
      <c r="D122" s="9" t="str">
        <f aca="false">IF($A122="","",'3. Layout Parts'!$C122)</f>
        <v/>
      </c>
      <c r="E122" s="9" t="str">
        <f aca="false">IF($A122="","",IFERROR(INDEX('2. Schematic Parts'!$B$2:$B$3001,MATCH($A122,'2. Schematic Parts'!$A$2:$A$3001,0)),"NOT FOUND"))</f>
        <v/>
      </c>
      <c r="F122" s="9" t="str">
        <f aca="false">IF($A122="","",IFERROR(INDEX('2. Schematic Parts'!$C$2:$C$3001,MATCH($A122,'2. Schematic Parts'!$A$2:$A$3001,0))&amp;"","NOT FOUND"))</f>
        <v/>
      </c>
      <c r="G122" s="9" t="str">
        <f aca="false">IF($A122="","",IFERROR(INDEX('2. Schematic Parts'!$D$2:$D$3001,MATCH($A122,'2. Schematic Parts'!$A$2:$A$3001,0))&amp;"","NOT FOUND"))</f>
        <v/>
      </c>
      <c r="H122" s="9" t="str">
        <f aca="false">IF($A122="","",IF(COUNTIF('2. Schematic Parts'!$A$2:$A$3001,$A122)=0,"NOT IN SCHEMATIC","OK"))</f>
        <v/>
      </c>
      <c r="I122" s="9" t="str">
        <f aca="false">IF($A122="","",IF($H122="NOT IN SCHEMATIC","",IF(UPPER(TRIM($C122))=UPPER(TRIM($E122)),"OK","MISMATCH")))</f>
        <v/>
      </c>
      <c r="J122" s="9" t="str">
        <f aca="false">IF($A122="","",IF($H122="NOT IN SCHEMATIC","",IF($F122="","NO SCH DECAL",IF($D122="","",IF(UPPER(TRIM($D122))=UPPER(TRIM($F122)),"OK","MISMATCH")))))</f>
        <v/>
      </c>
      <c r="K122" s="16" t="str">
        <f aca="false">IF($A122="","",SUMPRODUCT(--ISNUMBER(SEARCH(","&amp;TRIM($A122)&amp;",",","&amp;SUBSTITUTE('1. Master BOM'!$D$2:$D$400," ","")&amp;","))))</f>
        <v/>
      </c>
      <c r="L122" s="16" t="str">
        <f aca="false">IF($A122="","",IF($K122&lt;&gt;1,0,SUMPRODUCT(ISNUMBER(SEARCH(","&amp;TRIM($A122)&amp;",",","&amp;SUBSTITUTE('1. Master BOM'!$D$2:$D$400," ","")&amp;","))*ROW('1. Master BOM'!$D$2:$D$400))))</f>
        <v/>
      </c>
      <c r="M122" s="9" t="str">
        <f aca="false">IF($A122="","",IF($K122=0,"NOT IN BOM",IF($K122&gt;1,"MULTIPLE BOM LINES","OK")))</f>
        <v/>
      </c>
      <c r="N122" s="9" t="str">
        <f aca="false">IF($A122="","",IF($L122=0,"—",INDEX('1. Master BOM'!$A$1:$A$400,$L122)))</f>
        <v/>
      </c>
      <c r="O122" s="9" t="str">
        <f aca="false">IF($A122="","",IF($L122=0,"—",INDEX('1. Master BOM'!$B$1:$B$400,$L122)))</f>
        <v/>
      </c>
      <c r="P122" s="9" t="str">
        <f aca="false">IF($A122="","",IF(OR($H122="NOT IN SCHEMATIC",$O122="—"),"",IF($G122="","NO SCH PN",IF(UPPER(TRIM($G122))=UPPER(TRIM($O122)),"OK","MISMATCH"))))</f>
        <v/>
      </c>
      <c r="Q122" s="9" t="str">
        <f aca="false">IF($A122="","",IF($L122=0,"—",INDEX('1. Master BOM'!$E$1:$E$400,$L122)))</f>
        <v/>
      </c>
      <c r="R122" s="9" t="str">
        <f aca="false">IF($A122="","",IF($L122=0,"—",IF(T(INDEX('1. Master BOM'!$F$1:$F$400,$L122))="","(not set)",INDEX('1. Master BOM'!$F$1:$F$400,$L122))))</f>
        <v/>
      </c>
      <c r="S122" s="9" t="str">
        <f aca="false">IF($A122="","",IF(OR($R122="—",$R122="(not set)",$D122=""),"",IF(ISNUMBER(SEARCH(SUBSTITUTE(SUBSTITUTE(SUBSTITUTE($R122,"-",""),"_","")," ",""),SUBSTITUTE(SUBSTITUTE(SUBSTITUTE($D122,"-",""),"_","")," ",""))),"OK","CHECK")))</f>
        <v/>
      </c>
      <c r="T122" s="9" t="str">
        <f aca="false">IF($A122="","",IF(OR($H122="NOT IN SCHEMATIC",$I122="MISMATCH",$J122="MISMATCH",$P122="MISMATCH",$M122&lt;&gt;"OK"),"REVIEW","OK"))</f>
        <v/>
      </c>
      <c r="U122" s="14"/>
      <c r="V122" s="14"/>
      <c r="W122" s="17"/>
      <c r="X122" s="14"/>
    </row>
    <row r="123" customFormat="false" ht="15" hidden="false" customHeight="false" outlineLevel="0" collapsed="false">
      <c r="A123" s="9" t="str">
        <f aca="false">IF('3. Layout Parts'!$A123="","",TRIM('3. Layout Parts'!$A123))</f>
        <v/>
      </c>
      <c r="B123" s="9" t="str">
        <f aca="false">IF($A123="","",'3. Layout Parts'!$D123)</f>
        <v/>
      </c>
      <c r="C123" s="9" t="str">
        <f aca="false">IF($A123="","",'3. Layout Parts'!$B123)</f>
        <v/>
      </c>
      <c r="D123" s="9" t="str">
        <f aca="false">IF($A123="","",'3. Layout Parts'!$C123)</f>
        <v/>
      </c>
      <c r="E123" s="9" t="str">
        <f aca="false">IF($A123="","",IFERROR(INDEX('2. Schematic Parts'!$B$2:$B$3001,MATCH($A123,'2. Schematic Parts'!$A$2:$A$3001,0)),"NOT FOUND"))</f>
        <v/>
      </c>
      <c r="F123" s="9" t="str">
        <f aca="false">IF($A123="","",IFERROR(INDEX('2. Schematic Parts'!$C$2:$C$3001,MATCH($A123,'2. Schematic Parts'!$A$2:$A$3001,0))&amp;"","NOT FOUND"))</f>
        <v/>
      </c>
      <c r="G123" s="9" t="str">
        <f aca="false">IF($A123="","",IFERROR(INDEX('2. Schematic Parts'!$D$2:$D$3001,MATCH($A123,'2. Schematic Parts'!$A$2:$A$3001,0))&amp;"","NOT FOUND"))</f>
        <v/>
      </c>
      <c r="H123" s="9" t="str">
        <f aca="false">IF($A123="","",IF(COUNTIF('2. Schematic Parts'!$A$2:$A$3001,$A123)=0,"NOT IN SCHEMATIC","OK"))</f>
        <v/>
      </c>
      <c r="I123" s="9" t="str">
        <f aca="false">IF($A123="","",IF($H123="NOT IN SCHEMATIC","",IF(UPPER(TRIM($C123))=UPPER(TRIM($E123)),"OK","MISMATCH")))</f>
        <v/>
      </c>
      <c r="J123" s="9" t="str">
        <f aca="false">IF($A123="","",IF($H123="NOT IN SCHEMATIC","",IF($F123="","NO SCH DECAL",IF($D123="","",IF(UPPER(TRIM($D123))=UPPER(TRIM($F123)),"OK","MISMATCH")))))</f>
        <v/>
      </c>
      <c r="K123" s="16" t="str">
        <f aca="false">IF($A123="","",SUMPRODUCT(--ISNUMBER(SEARCH(","&amp;TRIM($A123)&amp;",",","&amp;SUBSTITUTE('1. Master BOM'!$D$2:$D$400," ","")&amp;","))))</f>
        <v/>
      </c>
      <c r="L123" s="16" t="str">
        <f aca="false">IF($A123="","",IF($K123&lt;&gt;1,0,SUMPRODUCT(ISNUMBER(SEARCH(","&amp;TRIM($A123)&amp;",",","&amp;SUBSTITUTE('1. Master BOM'!$D$2:$D$400," ","")&amp;","))*ROW('1. Master BOM'!$D$2:$D$400))))</f>
        <v/>
      </c>
      <c r="M123" s="9" t="str">
        <f aca="false">IF($A123="","",IF($K123=0,"NOT IN BOM",IF($K123&gt;1,"MULTIPLE BOM LINES","OK")))</f>
        <v/>
      </c>
      <c r="N123" s="9" t="str">
        <f aca="false">IF($A123="","",IF($L123=0,"—",INDEX('1. Master BOM'!$A$1:$A$400,$L123)))</f>
        <v/>
      </c>
      <c r="O123" s="9" t="str">
        <f aca="false">IF($A123="","",IF($L123=0,"—",INDEX('1. Master BOM'!$B$1:$B$400,$L123)))</f>
        <v/>
      </c>
      <c r="P123" s="9" t="str">
        <f aca="false">IF($A123="","",IF(OR($H123="NOT IN SCHEMATIC",$O123="—"),"",IF($G123="","NO SCH PN",IF(UPPER(TRIM($G123))=UPPER(TRIM($O123)),"OK","MISMATCH"))))</f>
        <v/>
      </c>
      <c r="Q123" s="9" t="str">
        <f aca="false">IF($A123="","",IF($L123=0,"—",INDEX('1. Master BOM'!$E$1:$E$400,$L123)))</f>
        <v/>
      </c>
      <c r="R123" s="9" t="str">
        <f aca="false">IF($A123="","",IF($L123=0,"—",IF(T(INDEX('1. Master BOM'!$F$1:$F$400,$L123))="","(not set)",INDEX('1. Master BOM'!$F$1:$F$400,$L123))))</f>
        <v/>
      </c>
      <c r="S123" s="9" t="str">
        <f aca="false">IF($A123="","",IF(OR($R123="—",$R123="(not set)",$D123=""),"",IF(ISNUMBER(SEARCH(SUBSTITUTE(SUBSTITUTE(SUBSTITUTE($R123,"-",""),"_","")," ",""),SUBSTITUTE(SUBSTITUTE(SUBSTITUTE($D123,"-",""),"_","")," ",""))),"OK","CHECK")))</f>
        <v/>
      </c>
      <c r="T123" s="9" t="str">
        <f aca="false">IF($A123="","",IF(OR($H123="NOT IN SCHEMATIC",$I123="MISMATCH",$J123="MISMATCH",$P123="MISMATCH",$M123&lt;&gt;"OK"),"REVIEW","OK"))</f>
        <v/>
      </c>
      <c r="U123" s="14"/>
      <c r="V123" s="14"/>
      <c r="W123" s="17"/>
      <c r="X123" s="14"/>
    </row>
    <row r="124" customFormat="false" ht="15" hidden="false" customHeight="false" outlineLevel="0" collapsed="false">
      <c r="A124" s="9" t="str">
        <f aca="false">IF('3. Layout Parts'!$A124="","",TRIM('3. Layout Parts'!$A124))</f>
        <v/>
      </c>
      <c r="B124" s="9" t="str">
        <f aca="false">IF($A124="","",'3. Layout Parts'!$D124)</f>
        <v/>
      </c>
      <c r="C124" s="9" t="str">
        <f aca="false">IF($A124="","",'3. Layout Parts'!$B124)</f>
        <v/>
      </c>
      <c r="D124" s="9" t="str">
        <f aca="false">IF($A124="","",'3. Layout Parts'!$C124)</f>
        <v/>
      </c>
      <c r="E124" s="9" t="str">
        <f aca="false">IF($A124="","",IFERROR(INDEX('2. Schematic Parts'!$B$2:$B$3001,MATCH($A124,'2. Schematic Parts'!$A$2:$A$3001,0)),"NOT FOUND"))</f>
        <v/>
      </c>
      <c r="F124" s="9" t="str">
        <f aca="false">IF($A124="","",IFERROR(INDEX('2. Schematic Parts'!$C$2:$C$3001,MATCH($A124,'2. Schematic Parts'!$A$2:$A$3001,0))&amp;"","NOT FOUND"))</f>
        <v/>
      </c>
      <c r="G124" s="9" t="str">
        <f aca="false">IF($A124="","",IFERROR(INDEX('2. Schematic Parts'!$D$2:$D$3001,MATCH($A124,'2. Schematic Parts'!$A$2:$A$3001,0))&amp;"","NOT FOUND"))</f>
        <v/>
      </c>
      <c r="H124" s="9" t="str">
        <f aca="false">IF($A124="","",IF(COUNTIF('2. Schematic Parts'!$A$2:$A$3001,$A124)=0,"NOT IN SCHEMATIC","OK"))</f>
        <v/>
      </c>
      <c r="I124" s="9" t="str">
        <f aca="false">IF($A124="","",IF($H124="NOT IN SCHEMATIC","",IF(UPPER(TRIM($C124))=UPPER(TRIM($E124)),"OK","MISMATCH")))</f>
        <v/>
      </c>
      <c r="J124" s="9" t="str">
        <f aca="false">IF($A124="","",IF($H124="NOT IN SCHEMATIC","",IF($F124="","NO SCH DECAL",IF($D124="","",IF(UPPER(TRIM($D124))=UPPER(TRIM($F124)),"OK","MISMATCH")))))</f>
        <v/>
      </c>
      <c r="K124" s="16" t="str">
        <f aca="false">IF($A124="","",SUMPRODUCT(--ISNUMBER(SEARCH(","&amp;TRIM($A124)&amp;",",","&amp;SUBSTITUTE('1. Master BOM'!$D$2:$D$400," ","")&amp;","))))</f>
        <v/>
      </c>
      <c r="L124" s="16" t="str">
        <f aca="false">IF($A124="","",IF($K124&lt;&gt;1,0,SUMPRODUCT(ISNUMBER(SEARCH(","&amp;TRIM($A124)&amp;",",","&amp;SUBSTITUTE('1. Master BOM'!$D$2:$D$400," ","")&amp;","))*ROW('1. Master BOM'!$D$2:$D$400))))</f>
        <v/>
      </c>
      <c r="M124" s="9" t="str">
        <f aca="false">IF($A124="","",IF($K124=0,"NOT IN BOM",IF($K124&gt;1,"MULTIPLE BOM LINES","OK")))</f>
        <v/>
      </c>
      <c r="N124" s="9" t="str">
        <f aca="false">IF($A124="","",IF($L124=0,"—",INDEX('1. Master BOM'!$A$1:$A$400,$L124)))</f>
        <v/>
      </c>
      <c r="O124" s="9" t="str">
        <f aca="false">IF($A124="","",IF($L124=0,"—",INDEX('1. Master BOM'!$B$1:$B$400,$L124)))</f>
        <v/>
      </c>
      <c r="P124" s="9" t="str">
        <f aca="false">IF($A124="","",IF(OR($H124="NOT IN SCHEMATIC",$O124="—"),"",IF($G124="","NO SCH PN",IF(UPPER(TRIM($G124))=UPPER(TRIM($O124)),"OK","MISMATCH"))))</f>
        <v/>
      </c>
      <c r="Q124" s="9" t="str">
        <f aca="false">IF($A124="","",IF($L124=0,"—",INDEX('1. Master BOM'!$E$1:$E$400,$L124)))</f>
        <v/>
      </c>
      <c r="R124" s="9" t="str">
        <f aca="false">IF($A124="","",IF($L124=0,"—",IF(T(INDEX('1. Master BOM'!$F$1:$F$400,$L124))="","(not set)",INDEX('1. Master BOM'!$F$1:$F$400,$L124))))</f>
        <v/>
      </c>
      <c r="S124" s="9" t="str">
        <f aca="false">IF($A124="","",IF(OR($R124="—",$R124="(not set)",$D124=""),"",IF(ISNUMBER(SEARCH(SUBSTITUTE(SUBSTITUTE(SUBSTITUTE($R124,"-",""),"_","")," ",""),SUBSTITUTE(SUBSTITUTE(SUBSTITUTE($D124,"-",""),"_","")," ",""))),"OK","CHECK")))</f>
        <v/>
      </c>
      <c r="T124" s="9" t="str">
        <f aca="false">IF($A124="","",IF(OR($H124="NOT IN SCHEMATIC",$I124="MISMATCH",$J124="MISMATCH",$P124="MISMATCH",$M124&lt;&gt;"OK"),"REVIEW","OK"))</f>
        <v/>
      </c>
      <c r="U124" s="14"/>
      <c r="V124" s="14"/>
      <c r="W124" s="17"/>
      <c r="X124" s="14"/>
    </row>
    <row r="125" customFormat="false" ht="15" hidden="false" customHeight="false" outlineLevel="0" collapsed="false">
      <c r="A125" s="9" t="str">
        <f aca="false">IF('3. Layout Parts'!$A125="","",TRIM('3. Layout Parts'!$A125))</f>
        <v/>
      </c>
      <c r="B125" s="9" t="str">
        <f aca="false">IF($A125="","",'3. Layout Parts'!$D125)</f>
        <v/>
      </c>
      <c r="C125" s="9" t="str">
        <f aca="false">IF($A125="","",'3. Layout Parts'!$B125)</f>
        <v/>
      </c>
      <c r="D125" s="9" t="str">
        <f aca="false">IF($A125="","",'3. Layout Parts'!$C125)</f>
        <v/>
      </c>
      <c r="E125" s="9" t="str">
        <f aca="false">IF($A125="","",IFERROR(INDEX('2. Schematic Parts'!$B$2:$B$3001,MATCH($A125,'2. Schematic Parts'!$A$2:$A$3001,0)),"NOT FOUND"))</f>
        <v/>
      </c>
      <c r="F125" s="9" t="str">
        <f aca="false">IF($A125="","",IFERROR(INDEX('2. Schematic Parts'!$C$2:$C$3001,MATCH($A125,'2. Schematic Parts'!$A$2:$A$3001,0))&amp;"","NOT FOUND"))</f>
        <v/>
      </c>
      <c r="G125" s="9" t="str">
        <f aca="false">IF($A125="","",IFERROR(INDEX('2. Schematic Parts'!$D$2:$D$3001,MATCH($A125,'2. Schematic Parts'!$A$2:$A$3001,0))&amp;"","NOT FOUND"))</f>
        <v/>
      </c>
      <c r="H125" s="9" t="str">
        <f aca="false">IF($A125="","",IF(COUNTIF('2. Schematic Parts'!$A$2:$A$3001,$A125)=0,"NOT IN SCHEMATIC","OK"))</f>
        <v/>
      </c>
      <c r="I125" s="9" t="str">
        <f aca="false">IF($A125="","",IF($H125="NOT IN SCHEMATIC","",IF(UPPER(TRIM($C125))=UPPER(TRIM($E125)),"OK","MISMATCH")))</f>
        <v/>
      </c>
      <c r="J125" s="9" t="str">
        <f aca="false">IF($A125="","",IF($H125="NOT IN SCHEMATIC","",IF($F125="","NO SCH DECAL",IF($D125="","",IF(UPPER(TRIM($D125))=UPPER(TRIM($F125)),"OK","MISMATCH")))))</f>
        <v/>
      </c>
      <c r="K125" s="16" t="str">
        <f aca="false">IF($A125="","",SUMPRODUCT(--ISNUMBER(SEARCH(","&amp;TRIM($A125)&amp;",",","&amp;SUBSTITUTE('1. Master BOM'!$D$2:$D$400," ","")&amp;","))))</f>
        <v/>
      </c>
      <c r="L125" s="16" t="str">
        <f aca="false">IF($A125="","",IF($K125&lt;&gt;1,0,SUMPRODUCT(ISNUMBER(SEARCH(","&amp;TRIM($A125)&amp;",",","&amp;SUBSTITUTE('1. Master BOM'!$D$2:$D$400," ","")&amp;","))*ROW('1. Master BOM'!$D$2:$D$400))))</f>
        <v/>
      </c>
      <c r="M125" s="9" t="str">
        <f aca="false">IF($A125="","",IF($K125=0,"NOT IN BOM",IF($K125&gt;1,"MULTIPLE BOM LINES","OK")))</f>
        <v/>
      </c>
      <c r="N125" s="9" t="str">
        <f aca="false">IF($A125="","",IF($L125=0,"—",INDEX('1. Master BOM'!$A$1:$A$400,$L125)))</f>
        <v/>
      </c>
      <c r="O125" s="9" t="str">
        <f aca="false">IF($A125="","",IF($L125=0,"—",INDEX('1. Master BOM'!$B$1:$B$400,$L125)))</f>
        <v/>
      </c>
      <c r="P125" s="9" t="str">
        <f aca="false">IF($A125="","",IF(OR($H125="NOT IN SCHEMATIC",$O125="—"),"",IF($G125="","NO SCH PN",IF(UPPER(TRIM($G125))=UPPER(TRIM($O125)),"OK","MISMATCH"))))</f>
        <v/>
      </c>
      <c r="Q125" s="9" t="str">
        <f aca="false">IF($A125="","",IF($L125=0,"—",INDEX('1. Master BOM'!$E$1:$E$400,$L125)))</f>
        <v/>
      </c>
      <c r="R125" s="9" t="str">
        <f aca="false">IF($A125="","",IF($L125=0,"—",IF(T(INDEX('1. Master BOM'!$F$1:$F$400,$L125))="","(not set)",INDEX('1. Master BOM'!$F$1:$F$400,$L125))))</f>
        <v/>
      </c>
      <c r="S125" s="9" t="str">
        <f aca="false">IF($A125="","",IF(OR($R125="—",$R125="(not set)",$D125=""),"",IF(ISNUMBER(SEARCH(SUBSTITUTE(SUBSTITUTE(SUBSTITUTE($R125,"-",""),"_","")," ",""),SUBSTITUTE(SUBSTITUTE(SUBSTITUTE($D125,"-",""),"_","")," ",""))),"OK","CHECK")))</f>
        <v/>
      </c>
      <c r="T125" s="9" t="str">
        <f aca="false">IF($A125="","",IF(OR($H125="NOT IN SCHEMATIC",$I125="MISMATCH",$J125="MISMATCH",$P125="MISMATCH",$M125&lt;&gt;"OK"),"REVIEW","OK"))</f>
        <v/>
      </c>
      <c r="U125" s="14"/>
      <c r="V125" s="14"/>
      <c r="W125" s="17"/>
      <c r="X125" s="14"/>
    </row>
    <row r="126" customFormat="false" ht="15" hidden="false" customHeight="false" outlineLevel="0" collapsed="false">
      <c r="A126" s="9" t="str">
        <f aca="false">IF('3. Layout Parts'!$A126="","",TRIM('3. Layout Parts'!$A126))</f>
        <v/>
      </c>
      <c r="B126" s="9" t="str">
        <f aca="false">IF($A126="","",'3. Layout Parts'!$D126)</f>
        <v/>
      </c>
      <c r="C126" s="9" t="str">
        <f aca="false">IF($A126="","",'3. Layout Parts'!$B126)</f>
        <v/>
      </c>
      <c r="D126" s="9" t="str">
        <f aca="false">IF($A126="","",'3. Layout Parts'!$C126)</f>
        <v/>
      </c>
      <c r="E126" s="9" t="str">
        <f aca="false">IF($A126="","",IFERROR(INDEX('2. Schematic Parts'!$B$2:$B$3001,MATCH($A126,'2. Schematic Parts'!$A$2:$A$3001,0)),"NOT FOUND"))</f>
        <v/>
      </c>
      <c r="F126" s="9" t="str">
        <f aca="false">IF($A126="","",IFERROR(INDEX('2. Schematic Parts'!$C$2:$C$3001,MATCH($A126,'2. Schematic Parts'!$A$2:$A$3001,0))&amp;"","NOT FOUND"))</f>
        <v/>
      </c>
      <c r="G126" s="9" t="str">
        <f aca="false">IF($A126="","",IFERROR(INDEX('2. Schematic Parts'!$D$2:$D$3001,MATCH($A126,'2. Schematic Parts'!$A$2:$A$3001,0))&amp;"","NOT FOUND"))</f>
        <v/>
      </c>
      <c r="H126" s="9" t="str">
        <f aca="false">IF($A126="","",IF(COUNTIF('2. Schematic Parts'!$A$2:$A$3001,$A126)=0,"NOT IN SCHEMATIC","OK"))</f>
        <v/>
      </c>
      <c r="I126" s="9" t="str">
        <f aca="false">IF($A126="","",IF($H126="NOT IN SCHEMATIC","",IF(UPPER(TRIM($C126))=UPPER(TRIM($E126)),"OK","MISMATCH")))</f>
        <v/>
      </c>
      <c r="J126" s="9" t="str">
        <f aca="false">IF($A126="","",IF($H126="NOT IN SCHEMATIC","",IF($F126="","NO SCH DECAL",IF($D126="","",IF(UPPER(TRIM($D126))=UPPER(TRIM($F126)),"OK","MISMATCH")))))</f>
        <v/>
      </c>
      <c r="K126" s="16" t="str">
        <f aca="false">IF($A126="","",SUMPRODUCT(--ISNUMBER(SEARCH(","&amp;TRIM($A126)&amp;",",","&amp;SUBSTITUTE('1. Master BOM'!$D$2:$D$400," ","")&amp;","))))</f>
        <v/>
      </c>
      <c r="L126" s="16" t="str">
        <f aca="false">IF($A126="","",IF($K126&lt;&gt;1,0,SUMPRODUCT(ISNUMBER(SEARCH(","&amp;TRIM($A126)&amp;",",","&amp;SUBSTITUTE('1. Master BOM'!$D$2:$D$400," ","")&amp;","))*ROW('1. Master BOM'!$D$2:$D$400))))</f>
        <v/>
      </c>
      <c r="M126" s="9" t="str">
        <f aca="false">IF($A126="","",IF($K126=0,"NOT IN BOM",IF($K126&gt;1,"MULTIPLE BOM LINES","OK")))</f>
        <v/>
      </c>
      <c r="N126" s="9" t="str">
        <f aca="false">IF($A126="","",IF($L126=0,"—",INDEX('1. Master BOM'!$A$1:$A$400,$L126)))</f>
        <v/>
      </c>
      <c r="O126" s="9" t="str">
        <f aca="false">IF($A126="","",IF($L126=0,"—",INDEX('1. Master BOM'!$B$1:$B$400,$L126)))</f>
        <v/>
      </c>
      <c r="P126" s="9" t="str">
        <f aca="false">IF($A126="","",IF(OR($H126="NOT IN SCHEMATIC",$O126="—"),"",IF($G126="","NO SCH PN",IF(UPPER(TRIM($G126))=UPPER(TRIM($O126)),"OK","MISMATCH"))))</f>
        <v/>
      </c>
      <c r="Q126" s="9" t="str">
        <f aca="false">IF($A126="","",IF($L126=0,"—",INDEX('1. Master BOM'!$E$1:$E$400,$L126)))</f>
        <v/>
      </c>
      <c r="R126" s="9" t="str">
        <f aca="false">IF($A126="","",IF($L126=0,"—",IF(T(INDEX('1. Master BOM'!$F$1:$F$400,$L126))="","(not set)",INDEX('1. Master BOM'!$F$1:$F$400,$L126))))</f>
        <v/>
      </c>
      <c r="S126" s="9" t="str">
        <f aca="false">IF($A126="","",IF(OR($R126="—",$R126="(not set)",$D126=""),"",IF(ISNUMBER(SEARCH(SUBSTITUTE(SUBSTITUTE(SUBSTITUTE($R126,"-",""),"_","")," ",""),SUBSTITUTE(SUBSTITUTE(SUBSTITUTE($D126,"-",""),"_","")," ",""))),"OK","CHECK")))</f>
        <v/>
      </c>
      <c r="T126" s="9" t="str">
        <f aca="false">IF($A126="","",IF(OR($H126="NOT IN SCHEMATIC",$I126="MISMATCH",$J126="MISMATCH",$P126="MISMATCH",$M126&lt;&gt;"OK"),"REVIEW","OK"))</f>
        <v/>
      </c>
      <c r="U126" s="14"/>
      <c r="V126" s="14"/>
      <c r="W126" s="17"/>
      <c r="X126" s="14"/>
    </row>
    <row r="127" customFormat="false" ht="15" hidden="false" customHeight="false" outlineLevel="0" collapsed="false">
      <c r="A127" s="9" t="str">
        <f aca="false">IF('3. Layout Parts'!$A127="","",TRIM('3. Layout Parts'!$A127))</f>
        <v/>
      </c>
      <c r="B127" s="9" t="str">
        <f aca="false">IF($A127="","",'3. Layout Parts'!$D127)</f>
        <v/>
      </c>
      <c r="C127" s="9" t="str">
        <f aca="false">IF($A127="","",'3. Layout Parts'!$B127)</f>
        <v/>
      </c>
      <c r="D127" s="9" t="str">
        <f aca="false">IF($A127="","",'3. Layout Parts'!$C127)</f>
        <v/>
      </c>
      <c r="E127" s="9" t="str">
        <f aca="false">IF($A127="","",IFERROR(INDEX('2. Schematic Parts'!$B$2:$B$3001,MATCH($A127,'2. Schematic Parts'!$A$2:$A$3001,0)),"NOT FOUND"))</f>
        <v/>
      </c>
      <c r="F127" s="9" t="str">
        <f aca="false">IF($A127="","",IFERROR(INDEX('2. Schematic Parts'!$C$2:$C$3001,MATCH($A127,'2. Schematic Parts'!$A$2:$A$3001,0))&amp;"","NOT FOUND"))</f>
        <v/>
      </c>
      <c r="G127" s="9" t="str">
        <f aca="false">IF($A127="","",IFERROR(INDEX('2. Schematic Parts'!$D$2:$D$3001,MATCH($A127,'2. Schematic Parts'!$A$2:$A$3001,0))&amp;"","NOT FOUND"))</f>
        <v/>
      </c>
      <c r="H127" s="9" t="str">
        <f aca="false">IF($A127="","",IF(COUNTIF('2. Schematic Parts'!$A$2:$A$3001,$A127)=0,"NOT IN SCHEMATIC","OK"))</f>
        <v/>
      </c>
      <c r="I127" s="9" t="str">
        <f aca="false">IF($A127="","",IF($H127="NOT IN SCHEMATIC","",IF(UPPER(TRIM($C127))=UPPER(TRIM($E127)),"OK","MISMATCH")))</f>
        <v/>
      </c>
      <c r="J127" s="9" t="str">
        <f aca="false">IF($A127="","",IF($H127="NOT IN SCHEMATIC","",IF($F127="","NO SCH DECAL",IF($D127="","",IF(UPPER(TRIM($D127))=UPPER(TRIM($F127)),"OK","MISMATCH")))))</f>
        <v/>
      </c>
      <c r="K127" s="16" t="str">
        <f aca="false">IF($A127="","",SUMPRODUCT(--ISNUMBER(SEARCH(","&amp;TRIM($A127)&amp;",",","&amp;SUBSTITUTE('1. Master BOM'!$D$2:$D$400," ","")&amp;","))))</f>
        <v/>
      </c>
      <c r="L127" s="16" t="str">
        <f aca="false">IF($A127="","",IF($K127&lt;&gt;1,0,SUMPRODUCT(ISNUMBER(SEARCH(","&amp;TRIM($A127)&amp;",",","&amp;SUBSTITUTE('1. Master BOM'!$D$2:$D$400," ","")&amp;","))*ROW('1. Master BOM'!$D$2:$D$400))))</f>
        <v/>
      </c>
      <c r="M127" s="9" t="str">
        <f aca="false">IF($A127="","",IF($K127=0,"NOT IN BOM",IF($K127&gt;1,"MULTIPLE BOM LINES","OK")))</f>
        <v/>
      </c>
      <c r="N127" s="9" t="str">
        <f aca="false">IF($A127="","",IF($L127=0,"—",INDEX('1. Master BOM'!$A$1:$A$400,$L127)))</f>
        <v/>
      </c>
      <c r="O127" s="9" t="str">
        <f aca="false">IF($A127="","",IF($L127=0,"—",INDEX('1. Master BOM'!$B$1:$B$400,$L127)))</f>
        <v/>
      </c>
      <c r="P127" s="9" t="str">
        <f aca="false">IF($A127="","",IF(OR($H127="NOT IN SCHEMATIC",$O127="—"),"",IF($G127="","NO SCH PN",IF(UPPER(TRIM($G127))=UPPER(TRIM($O127)),"OK","MISMATCH"))))</f>
        <v/>
      </c>
      <c r="Q127" s="9" t="str">
        <f aca="false">IF($A127="","",IF($L127=0,"—",INDEX('1. Master BOM'!$E$1:$E$400,$L127)))</f>
        <v/>
      </c>
      <c r="R127" s="9" t="str">
        <f aca="false">IF($A127="","",IF($L127=0,"—",IF(T(INDEX('1. Master BOM'!$F$1:$F$400,$L127))="","(not set)",INDEX('1. Master BOM'!$F$1:$F$400,$L127))))</f>
        <v/>
      </c>
      <c r="S127" s="9" t="str">
        <f aca="false">IF($A127="","",IF(OR($R127="—",$R127="(not set)",$D127=""),"",IF(ISNUMBER(SEARCH(SUBSTITUTE(SUBSTITUTE(SUBSTITUTE($R127,"-",""),"_","")," ",""),SUBSTITUTE(SUBSTITUTE(SUBSTITUTE($D127,"-",""),"_","")," ",""))),"OK","CHECK")))</f>
        <v/>
      </c>
      <c r="T127" s="9" t="str">
        <f aca="false">IF($A127="","",IF(OR($H127="NOT IN SCHEMATIC",$I127="MISMATCH",$J127="MISMATCH",$P127="MISMATCH",$M127&lt;&gt;"OK"),"REVIEW","OK"))</f>
        <v/>
      </c>
      <c r="U127" s="14"/>
      <c r="V127" s="14"/>
      <c r="W127" s="17"/>
      <c r="X127" s="14"/>
    </row>
    <row r="128" customFormat="false" ht="15" hidden="false" customHeight="false" outlineLevel="0" collapsed="false">
      <c r="A128" s="9" t="str">
        <f aca="false">IF('3. Layout Parts'!$A128="","",TRIM('3. Layout Parts'!$A128))</f>
        <v/>
      </c>
      <c r="B128" s="9" t="str">
        <f aca="false">IF($A128="","",'3. Layout Parts'!$D128)</f>
        <v/>
      </c>
      <c r="C128" s="9" t="str">
        <f aca="false">IF($A128="","",'3. Layout Parts'!$B128)</f>
        <v/>
      </c>
      <c r="D128" s="9" t="str">
        <f aca="false">IF($A128="","",'3. Layout Parts'!$C128)</f>
        <v/>
      </c>
      <c r="E128" s="9" t="str">
        <f aca="false">IF($A128="","",IFERROR(INDEX('2. Schematic Parts'!$B$2:$B$3001,MATCH($A128,'2. Schematic Parts'!$A$2:$A$3001,0)),"NOT FOUND"))</f>
        <v/>
      </c>
      <c r="F128" s="9" t="str">
        <f aca="false">IF($A128="","",IFERROR(INDEX('2. Schematic Parts'!$C$2:$C$3001,MATCH($A128,'2. Schematic Parts'!$A$2:$A$3001,0))&amp;"","NOT FOUND"))</f>
        <v/>
      </c>
      <c r="G128" s="9" t="str">
        <f aca="false">IF($A128="","",IFERROR(INDEX('2. Schematic Parts'!$D$2:$D$3001,MATCH($A128,'2. Schematic Parts'!$A$2:$A$3001,0))&amp;"","NOT FOUND"))</f>
        <v/>
      </c>
      <c r="H128" s="9" t="str">
        <f aca="false">IF($A128="","",IF(COUNTIF('2. Schematic Parts'!$A$2:$A$3001,$A128)=0,"NOT IN SCHEMATIC","OK"))</f>
        <v/>
      </c>
      <c r="I128" s="9" t="str">
        <f aca="false">IF($A128="","",IF($H128="NOT IN SCHEMATIC","",IF(UPPER(TRIM($C128))=UPPER(TRIM($E128)),"OK","MISMATCH")))</f>
        <v/>
      </c>
      <c r="J128" s="9" t="str">
        <f aca="false">IF($A128="","",IF($H128="NOT IN SCHEMATIC","",IF($F128="","NO SCH DECAL",IF($D128="","",IF(UPPER(TRIM($D128))=UPPER(TRIM($F128)),"OK","MISMATCH")))))</f>
        <v/>
      </c>
      <c r="K128" s="16" t="str">
        <f aca="false">IF($A128="","",SUMPRODUCT(--ISNUMBER(SEARCH(","&amp;TRIM($A128)&amp;",",","&amp;SUBSTITUTE('1. Master BOM'!$D$2:$D$400," ","")&amp;","))))</f>
        <v/>
      </c>
      <c r="L128" s="16" t="str">
        <f aca="false">IF($A128="","",IF($K128&lt;&gt;1,0,SUMPRODUCT(ISNUMBER(SEARCH(","&amp;TRIM($A128)&amp;",",","&amp;SUBSTITUTE('1. Master BOM'!$D$2:$D$400," ","")&amp;","))*ROW('1. Master BOM'!$D$2:$D$400))))</f>
        <v/>
      </c>
      <c r="M128" s="9" t="str">
        <f aca="false">IF($A128="","",IF($K128=0,"NOT IN BOM",IF($K128&gt;1,"MULTIPLE BOM LINES","OK")))</f>
        <v/>
      </c>
      <c r="N128" s="9" t="str">
        <f aca="false">IF($A128="","",IF($L128=0,"—",INDEX('1. Master BOM'!$A$1:$A$400,$L128)))</f>
        <v/>
      </c>
      <c r="O128" s="9" t="str">
        <f aca="false">IF($A128="","",IF($L128=0,"—",INDEX('1. Master BOM'!$B$1:$B$400,$L128)))</f>
        <v/>
      </c>
      <c r="P128" s="9" t="str">
        <f aca="false">IF($A128="","",IF(OR($H128="NOT IN SCHEMATIC",$O128="—"),"",IF($G128="","NO SCH PN",IF(UPPER(TRIM($G128))=UPPER(TRIM($O128)),"OK","MISMATCH"))))</f>
        <v/>
      </c>
      <c r="Q128" s="9" t="str">
        <f aca="false">IF($A128="","",IF($L128=0,"—",INDEX('1. Master BOM'!$E$1:$E$400,$L128)))</f>
        <v/>
      </c>
      <c r="R128" s="9" t="str">
        <f aca="false">IF($A128="","",IF($L128=0,"—",IF(T(INDEX('1. Master BOM'!$F$1:$F$400,$L128))="","(not set)",INDEX('1. Master BOM'!$F$1:$F$400,$L128))))</f>
        <v/>
      </c>
      <c r="S128" s="9" t="str">
        <f aca="false">IF($A128="","",IF(OR($R128="—",$R128="(not set)",$D128=""),"",IF(ISNUMBER(SEARCH(SUBSTITUTE(SUBSTITUTE(SUBSTITUTE($R128,"-",""),"_","")," ",""),SUBSTITUTE(SUBSTITUTE(SUBSTITUTE($D128,"-",""),"_","")," ",""))),"OK","CHECK")))</f>
        <v/>
      </c>
      <c r="T128" s="9" t="str">
        <f aca="false">IF($A128="","",IF(OR($H128="NOT IN SCHEMATIC",$I128="MISMATCH",$J128="MISMATCH",$P128="MISMATCH",$M128&lt;&gt;"OK"),"REVIEW","OK"))</f>
        <v/>
      </c>
      <c r="U128" s="14"/>
      <c r="V128" s="14"/>
      <c r="W128" s="17"/>
      <c r="X128" s="14"/>
    </row>
    <row r="129" customFormat="false" ht="15" hidden="false" customHeight="false" outlineLevel="0" collapsed="false">
      <c r="A129" s="9" t="str">
        <f aca="false">IF('3. Layout Parts'!$A129="","",TRIM('3. Layout Parts'!$A129))</f>
        <v/>
      </c>
      <c r="B129" s="9" t="str">
        <f aca="false">IF($A129="","",'3. Layout Parts'!$D129)</f>
        <v/>
      </c>
      <c r="C129" s="9" t="str">
        <f aca="false">IF($A129="","",'3. Layout Parts'!$B129)</f>
        <v/>
      </c>
      <c r="D129" s="9" t="str">
        <f aca="false">IF($A129="","",'3. Layout Parts'!$C129)</f>
        <v/>
      </c>
      <c r="E129" s="9" t="str">
        <f aca="false">IF($A129="","",IFERROR(INDEX('2. Schematic Parts'!$B$2:$B$3001,MATCH($A129,'2. Schematic Parts'!$A$2:$A$3001,0)),"NOT FOUND"))</f>
        <v/>
      </c>
      <c r="F129" s="9" t="str">
        <f aca="false">IF($A129="","",IFERROR(INDEX('2. Schematic Parts'!$C$2:$C$3001,MATCH($A129,'2. Schematic Parts'!$A$2:$A$3001,0))&amp;"","NOT FOUND"))</f>
        <v/>
      </c>
      <c r="G129" s="9" t="str">
        <f aca="false">IF($A129="","",IFERROR(INDEX('2. Schematic Parts'!$D$2:$D$3001,MATCH($A129,'2. Schematic Parts'!$A$2:$A$3001,0))&amp;"","NOT FOUND"))</f>
        <v/>
      </c>
      <c r="H129" s="9" t="str">
        <f aca="false">IF($A129="","",IF(COUNTIF('2. Schematic Parts'!$A$2:$A$3001,$A129)=0,"NOT IN SCHEMATIC","OK"))</f>
        <v/>
      </c>
      <c r="I129" s="9" t="str">
        <f aca="false">IF($A129="","",IF($H129="NOT IN SCHEMATIC","",IF(UPPER(TRIM($C129))=UPPER(TRIM($E129)),"OK","MISMATCH")))</f>
        <v/>
      </c>
      <c r="J129" s="9" t="str">
        <f aca="false">IF($A129="","",IF($H129="NOT IN SCHEMATIC","",IF($F129="","NO SCH DECAL",IF($D129="","",IF(UPPER(TRIM($D129))=UPPER(TRIM($F129)),"OK","MISMATCH")))))</f>
        <v/>
      </c>
      <c r="K129" s="16" t="str">
        <f aca="false">IF($A129="","",SUMPRODUCT(--ISNUMBER(SEARCH(","&amp;TRIM($A129)&amp;",",","&amp;SUBSTITUTE('1. Master BOM'!$D$2:$D$400," ","")&amp;","))))</f>
        <v/>
      </c>
      <c r="L129" s="16" t="str">
        <f aca="false">IF($A129="","",IF($K129&lt;&gt;1,0,SUMPRODUCT(ISNUMBER(SEARCH(","&amp;TRIM($A129)&amp;",",","&amp;SUBSTITUTE('1. Master BOM'!$D$2:$D$400," ","")&amp;","))*ROW('1. Master BOM'!$D$2:$D$400))))</f>
        <v/>
      </c>
      <c r="M129" s="9" t="str">
        <f aca="false">IF($A129="","",IF($K129=0,"NOT IN BOM",IF($K129&gt;1,"MULTIPLE BOM LINES","OK")))</f>
        <v/>
      </c>
      <c r="N129" s="9" t="str">
        <f aca="false">IF($A129="","",IF($L129=0,"—",INDEX('1. Master BOM'!$A$1:$A$400,$L129)))</f>
        <v/>
      </c>
      <c r="O129" s="9" t="str">
        <f aca="false">IF($A129="","",IF($L129=0,"—",INDEX('1. Master BOM'!$B$1:$B$400,$L129)))</f>
        <v/>
      </c>
      <c r="P129" s="9" t="str">
        <f aca="false">IF($A129="","",IF(OR($H129="NOT IN SCHEMATIC",$O129="—"),"",IF($G129="","NO SCH PN",IF(UPPER(TRIM($G129))=UPPER(TRIM($O129)),"OK","MISMATCH"))))</f>
        <v/>
      </c>
      <c r="Q129" s="9" t="str">
        <f aca="false">IF($A129="","",IF($L129=0,"—",INDEX('1. Master BOM'!$E$1:$E$400,$L129)))</f>
        <v/>
      </c>
      <c r="R129" s="9" t="str">
        <f aca="false">IF($A129="","",IF($L129=0,"—",IF(T(INDEX('1. Master BOM'!$F$1:$F$400,$L129))="","(not set)",INDEX('1. Master BOM'!$F$1:$F$400,$L129))))</f>
        <v/>
      </c>
      <c r="S129" s="9" t="str">
        <f aca="false">IF($A129="","",IF(OR($R129="—",$R129="(not set)",$D129=""),"",IF(ISNUMBER(SEARCH(SUBSTITUTE(SUBSTITUTE(SUBSTITUTE($R129,"-",""),"_","")," ",""),SUBSTITUTE(SUBSTITUTE(SUBSTITUTE($D129,"-",""),"_","")," ",""))),"OK","CHECK")))</f>
        <v/>
      </c>
      <c r="T129" s="9" t="str">
        <f aca="false">IF($A129="","",IF(OR($H129="NOT IN SCHEMATIC",$I129="MISMATCH",$J129="MISMATCH",$P129="MISMATCH",$M129&lt;&gt;"OK"),"REVIEW","OK"))</f>
        <v/>
      </c>
      <c r="U129" s="14"/>
      <c r="V129" s="14"/>
      <c r="W129" s="17"/>
      <c r="X129" s="14"/>
    </row>
    <row r="130" customFormat="false" ht="15" hidden="false" customHeight="false" outlineLevel="0" collapsed="false">
      <c r="A130" s="9" t="str">
        <f aca="false">IF('3. Layout Parts'!$A130="","",TRIM('3. Layout Parts'!$A130))</f>
        <v/>
      </c>
      <c r="B130" s="9" t="str">
        <f aca="false">IF($A130="","",'3. Layout Parts'!$D130)</f>
        <v/>
      </c>
      <c r="C130" s="9" t="str">
        <f aca="false">IF($A130="","",'3. Layout Parts'!$B130)</f>
        <v/>
      </c>
      <c r="D130" s="9" t="str">
        <f aca="false">IF($A130="","",'3. Layout Parts'!$C130)</f>
        <v/>
      </c>
      <c r="E130" s="9" t="str">
        <f aca="false">IF($A130="","",IFERROR(INDEX('2. Schematic Parts'!$B$2:$B$3001,MATCH($A130,'2. Schematic Parts'!$A$2:$A$3001,0)),"NOT FOUND"))</f>
        <v/>
      </c>
      <c r="F130" s="9" t="str">
        <f aca="false">IF($A130="","",IFERROR(INDEX('2. Schematic Parts'!$C$2:$C$3001,MATCH($A130,'2. Schematic Parts'!$A$2:$A$3001,0))&amp;"","NOT FOUND"))</f>
        <v/>
      </c>
      <c r="G130" s="9" t="str">
        <f aca="false">IF($A130="","",IFERROR(INDEX('2. Schematic Parts'!$D$2:$D$3001,MATCH($A130,'2. Schematic Parts'!$A$2:$A$3001,0))&amp;"","NOT FOUND"))</f>
        <v/>
      </c>
      <c r="H130" s="9" t="str">
        <f aca="false">IF($A130="","",IF(COUNTIF('2. Schematic Parts'!$A$2:$A$3001,$A130)=0,"NOT IN SCHEMATIC","OK"))</f>
        <v/>
      </c>
      <c r="I130" s="9" t="str">
        <f aca="false">IF($A130="","",IF($H130="NOT IN SCHEMATIC","",IF(UPPER(TRIM($C130))=UPPER(TRIM($E130)),"OK","MISMATCH")))</f>
        <v/>
      </c>
      <c r="J130" s="9" t="str">
        <f aca="false">IF($A130="","",IF($H130="NOT IN SCHEMATIC","",IF($F130="","NO SCH DECAL",IF($D130="","",IF(UPPER(TRIM($D130))=UPPER(TRIM($F130)),"OK","MISMATCH")))))</f>
        <v/>
      </c>
      <c r="K130" s="16" t="str">
        <f aca="false">IF($A130="","",SUMPRODUCT(--ISNUMBER(SEARCH(","&amp;TRIM($A130)&amp;",",","&amp;SUBSTITUTE('1. Master BOM'!$D$2:$D$400," ","")&amp;","))))</f>
        <v/>
      </c>
      <c r="L130" s="16" t="str">
        <f aca="false">IF($A130="","",IF($K130&lt;&gt;1,0,SUMPRODUCT(ISNUMBER(SEARCH(","&amp;TRIM($A130)&amp;",",","&amp;SUBSTITUTE('1. Master BOM'!$D$2:$D$400," ","")&amp;","))*ROW('1. Master BOM'!$D$2:$D$400))))</f>
        <v/>
      </c>
      <c r="M130" s="9" t="str">
        <f aca="false">IF($A130="","",IF($K130=0,"NOT IN BOM",IF($K130&gt;1,"MULTIPLE BOM LINES","OK")))</f>
        <v/>
      </c>
      <c r="N130" s="9" t="str">
        <f aca="false">IF($A130="","",IF($L130=0,"—",INDEX('1. Master BOM'!$A$1:$A$400,$L130)))</f>
        <v/>
      </c>
      <c r="O130" s="9" t="str">
        <f aca="false">IF($A130="","",IF($L130=0,"—",INDEX('1. Master BOM'!$B$1:$B$400,$L130)))</f>
        <v/>
      </c>
      <c r="P130" s="9" t="str">
        <f aca="false">IF($A130="","",IF(OR($H130="NOT IN SCHEMATIC",$O130="—"),"",IF($G130="","NO SCH PN",IF(UPPER(TRIM($G130))=UPPER(TRIM($O130)),"OK","MISMATCH"))))</f>
        <v/>
      </c>
      <c r="Q130" s="9" t="str">
        <f aca="false">IF($A130="","",IF($L130=0,"—",INDEX('1. Master BOM'!$E$1:$E$400,$L130)))</f>
        <v/>
      </c>
      <c r="R130" s="9" t="str">
        <f aca="false">IF($A130="","",IF($L130=0,"—",IF(T(INDEX('1. Master BOM'!$F$1:$F$400,$L130))="","(not set)",INDEX('1. Master BOM'!$F$1:$F$400,$L130))))</f>
        <v/>
      </c>
      <c r="S130" s="9" t="str">
        <f aca="false">IF($A130="","",IF(OR($R130="—",$R130="(not set)",$D130=""),"",IF(ISNUMBER(SEARCH(SUBSTITUTE(SUBSTITUTE(SUBSTITUTE($R130,"-",""),"_","")," ",""),SUBSTITUTE(SUBSTITUTE(SUBSTITUTE($D130,"-",""),"_","")," ",""))),"OK","CHECK")))</f>
        <v/>
      </c>
      <c r="T130" s="9" t="str">
        <f aca="false">IF($A130="","",IF(OR($H130="NOT IN SCHEMATIC",$I130="MISMATCH",$J130="MISMATCH",$P130="MISMATCH",$M130&lt;&gt;"OK"),"REVIEW","OK"))</f>
        <v/>
      </c>
      <c r="U130" s="14"/>
      <c r="V130" s="14"/>
      <c r="W130" s="17"/>
      <c r="X130" s="14"/>
    </row>
    <row r="131" customFormat="false" ht="15" hidden="false" customHeight="false" outlineLevel="0" collapsed="false">
      <c r="A131" s="9" t="str">
        <f aca="false">IF('3. Layout Parts'!$A131="","",TRIM('3. Layout Parts'!$A131))</f>
        <v/>
      </c>
      <c r="B131" s="9" t="str">
        <f aca="false">IF($A131="","",'3. Layout Parts'!$D131)</f>
        <v/>
      </c>
      <c r="C131" s="9" t="str">
        <f aca="false">IF($A131="","",'3. Layout Parts'!$B131)</f>
        <v/>
      </c>
      <c r="D131" s="9" t="str">
        <f aca="false">IF($A131="","",'3. Layout Parts'!$C131)</f>
        <v/>
      </c>
      <c r="E131" s="9" t="str">
        <f aca="false">IF($A131="","",IFERROR(INDEX('2. Schematic Parts'!$B$2:$B$3001,MATCH($A131,'2. Schematic Parts'!$A$2:$A$3001,0)),"NOT FOUND"))</f>
        <v/>
      </c>
      <c r="F131" s="9" t="str">
        <f aca="false">IF($A131="","",IFERROR(INDEX('2. Schematic Parts'!$C$2:$C$3001,MATCH($A131,'2. Schematic Parts'!$A$2:$A$3001,0))&amp;"","NOT FOUND"))</f>
        <v/>
      </c>
      <c r="G131" s="9" t="str">
        <f aca="false">IF($A131="","",IFERROR(INDEX('2. Schematic Parts'!$D$2:$D$3001,MATCH($A131,'2. Schematic Parts'!$A$2:$A$3001,0))&amp;"","NOT FOUND"))</f>
        <v/>
      </c>
      <c r="H131" s="9" t="str">
        <f aca="false">IF($A131="","",IF(COUNTIF('2. Schematic Parts'!$A$2:$A$3001,$A131)=0,"NOT IN SCHEMATIC","OK"))</f>
        <v/>
      </c>
      <c r="I131" s="9" t="str">
        <f aca="false">IF($A131="","",IF($H131="NOT IN SCHEMATIC","",IF(UPPER(TRIM($C131))=UPPER(TRIM($E131)),"OK","MISMATCH")))</f>
        <v/>
      </c>
      <c r="J131" s="9" t="str">
        <f aca="false">IF($A131="","",IF($H131="NOT IN SCHEMATIC","",IF($F131="","NO SCH DECAL",IF($D131="","",IF(UPPER(TRIM($D131))=UPPER(TRIM($F131)),"OK","MISMATCH")))))</f>
        <v/>
      </c>
      <c r="K131" s="16" t="str">
        <f aca="false">IF($A131="","",SUMPRODUCT(--ISNUMBER(SEARCH(","&amp;TRIM($A131)&amp;",",","&amp;SUBSTITUTE('1. Master BOM'!$D$2:$D$400," ","")&amp;","))))</f>
        <v/>
      </c>
      <c r="L131" s="16" t="str">
        <f aca="false">IF($A131="","",IF($K131&lt;&gt;1,0,SUMPRODUCT(ISNUMBER(SEARCH(","&amp;TRIM($A131)&amp;",",","&amp;SUBSTITUTE('1. Master BOM'!$D$2:$D$400," ","")&amp;","))*ROW('1. Master BOM'!$D$2:$D$400))))</f>
        <v/>
      </c>
      <c r="M131" s="9" t="str">
        <f aca="false">IF($A131="","",IF($K131=0,"NOT IN BOM",IF($K131&gt;1,"MULTIPLE BOM LINES","OK")))</f>
        <v/>
      </c>
      <c r="N131" s="9" t="str">
        <f aca="false">IF($A131="","",IF($L131=0,"—",INDEX('1. Master BOM'!$A$1:$A$400,$L131)))</f>
        <v/>
      </c>
      <c r="O131" s="9" t="str">
        <f aca="false">IF($A131="","",IF($L131=0,"—",INDEX('1. Master BOM'!$B$1:$B$400,$L131)))</f>
        <v/>
      </c>
      <c r="P131" s="9" t="str">
        <f aca="false">IF($A131="","",IF(OR($H131="NOT IN SCHEMATIC",$O131="—"),"",IF($G131="","NO SCH PN",IF(UPPER(TRIM($G131))=UPPER(TRIM($O131)),"OK","MISMATCH"))))</f>
        <v/>
      </c>
      <c r="Q131" s="9" t="str">
        <f aca="false">IF($A131="","",IF($L131=0,"—",INDEX('1. Master BOM'!$E$1:$E$400,$L131)))</f>
        <v/>
      </c>
      <c r="R131" s="9" t="str">
        <f aca="false">IF($A131="","",IF($L131=0,"—",IF(T(INDEX('1. Master BOM'!$F$1:$F$400,$L131))="","(not set)",INDEX('1. Master BOM'!$F$1:$F$400,$L131))))</f>
        <v/>
      </c>
      <c r="S131" s="9" t="str">
        <f aca="false">IF($A131="","",IF(OR($R131="—",$R131="(not set)",$D131=""),"",IF(ISNUMBER(SEARCH(SUBSTITUTE(SUBSTITUTE(SUBSTITUTE($R131,"-",""),"_","")," ",""),SUBSTITUTE(SUBSTITUTE(SUBSTITUTE($D131,"-",""),"_","")," ",""))),"OK","CHECK")))</f>
        <v/>
      </c>
      <c r="T131" s="9" t="str">
        <f aca="false">IF($A131="","",IF(OR($H131="NOT IN SCHEMATIC",$I131="MISMATCH",$J131="MISMATCH",$P131="MISMATCH",$M131&lt;&gt;"OK"),"REVIEW","OK"))</f>
        <v/>
      </c>
      <c r="U131" s="14"/>
      <c r="V131" s="14"/>
      <c r="W131" s="17"/>
      <c r="X131" s="14"/>
    </row>
    <row r="132" customFormat="false" ht="15" hidden="false" customHeight="false" outlineLevel="0" collapsed="false">
      <c r="A132" s="9" t="str">
        <f aca="false">IF('3. Layout Parts'!$A132="","",TRIM('3. Layout Parts'!$A132))</f>
        <v/>
      </c>
      <c r="B132" s="9" t="str">
        <f aca="false">IF($A132="","",'3. Layout Parts'!$D132)</f>
        <v/>
      </c>
      <c r="C132" s="9" t="str">
        <f aca="false">IF($A132="","",'3. Layout Parts'!$B132)</f>
        <v/>
      </c>
      <c r="D132" s="9" t="str">
        <f aca="false">IF($A132="","",'3. Layout Parts'!$C132)</f>
        <v/>
      </c>
      <c r="E132" s="9" t="str">
        <f aca="false">IF($A132="","",IFERROR(INDEX('2. Schematic Parts'!$B$2:$B$3001,MATCH($A132,'2. Schematic Parts'!$A$2:$A$3001,0)),"NOT FOUND"))</f>
        <v/>
      </c>
      <c r="F132" s="9" t="str">
        <f aca="false">IF($A132="","",IFERROR(INDEX('2. Schematic Parts'!$C$2:$C$3001,MATCH($A132,'2. Schematic Parts'!$A$2:$A$3001,0))&amp;"","NOT FOUND"))</f>
        <v/>
      </c>
      <c r="G132" s="9" t="str">
        <f aca="false">IF($A132="","",IFERROR(INDEX('2. Schematic Parts'!$D$2:$D$3001,MATCH($A132,'2. Schematic Parts'!$A$2:$A$3001,0))&amp;"","NOT FOUND"))</f>
        <v/>
      </c>
      <c r="H132" s="9" t="str">
        <f aca="false">IF($A132="","",IF(COUNTIF('2. Schematic Parts'!$A$2:$A$3001,$A132)=0,"NOT IN SCHEMATIC","OK"))</f>
        <v/>
      </c>
      <c r="I132" s="9" t="str">
        <f aca="false">IF($A132="","",IF($H132="NOT IN SCHEMATIC","",IF(UPPER(TRIM($C132))=UPPER(TRIM($E132)),"OK","MISMATCH")))</f>
        <v/>
      </c>
      <c r="J132" s="9" t="str">
        <f aca="false">IF($A132="","",IF($H132="NOT IN SCHEMATIC","",IF($F132="","NO SCH DECAL",IF($D132="","",IF(UPPER(TRIM($D132))=UPPER(TRIM($F132)),"OK","MISMATCH")))))</f>
        <v/>
      </c>
      <c r="K132" s="16" t="str">
        <f aca="false">IF($A132="","",SUMPRODUCT(--ISNUMBER(SEARCH(","&amp;TRIM($A132)&amp;",",","&amp;SUBSTITUTE('1. Master BOM'!$D$2:$D$400," ","")&amp;","))))</f>
        <v/>
      </c>
      <c r="L132" s="16" t="str">
        <f aca="false">IF($A132="","",IF($K132&lt;&gt;1,0,SUMPRODUCT(ISNUMBER(SEARCH(","&amp;TRIM($A132)&amp;",",","&amp;SUBSTITUTE('1. Master BOM'!$D$2:$D$400," ","")&amp;","))*ROW('1. Master BOM'!$D$2:$D$400))))</f>
        <v/>
      </c>
      <c r="M132" s="9" t="str">
        <f aca="false">IF($A132="","",IF($K132=0,"NOT IN BOM",IF($K132&gt;1,"MULTIPLE BOM LINES","OK")))</f>
        <v/>
      </c>
      <c r="N132" s="9" t="str">
        <f aca="false">IF($A132="","",IF($L132=0,"—",INDEX('1. Master BOM'!$A$1:$A$400,$L132)))</f>
        <v/>
      </c>
      <c r="O132" s="9" t="str">
        <f aca="false">IF($A132="","",IF($L132=0,"—",INDEX('1. Master BOM'!$B$1:$B$400,$L132)))</f>
        <v/>
      </c>
      <c r="P132" s="9" t="str">
        <f aca="false">IF($A132="","",IF(OR($H132="NOT IN SCHEMATIC",$O132="—"),"",IF($G132="","NO SCH PN",IF(UPPER(TRIM($G132))=UPPER(TRIM($O132)),"OK","MISMATCH"))))</f>
        <v/>
      </c>
      <c r="Q132" s="9" t="str">
        <f aca="false">IF($A132="","",IF($L132=0,"—",INDEX('1. Master BOM'!$E$1:$E$400,$L132)))</f>
        <v/>
      </c>
      <c r="R132" s="9" t="str">
        <f aca="false">IF($A132="","",IF($L132=0,"—",IF(T(INDEX('1. Master BOM'!$F$1:$F$400,$L132))="","(not set)",INDEX('1. Master BOM'!$F$1:$F$400,$L132))))</f>
        <v/>
      </c>
      <c r="S132" s="9" t="str">
        <f aca="false">IF($A132="","",IF(OR($R132="—",$R132="(not set)",$D132=""),"",IF(ISNUMBER(SEARCH(SUBSTITUTE(SUBSTITUTE(SUBSTITUTE($R132,"-",""),"_","")," ",""),SUBSTITUTE(SUBSTITUTE(SUBSTITUTE($D132,"-",""),"_","")," ",""))),"OK","CHECK")))</f>
        <v/>
      </c>
      <c r="T132" s="9" t="str">
        <f aca="false">IF($A132="","",IF(OR($H132="NOT IN SCHEMATIC",$I132="MISMATCH",$J132="MISMATCH",$P132="MISMATCH",$M132&lt;&gt;"OK"),"REVIEW","OK"))</f>
        <v/>
      </c>
      <c r="U132" s="14"/>
      <c r="V132" s="14"/>
      <c r="W132" s="17"/>
      <c r="X132" s="14"/>
    </row>
    <row r="133" customFormat="false" ht="15" hidden="false" customHeight="false" outlineLevel="0" collapsed="false">
      <c r="A133" s="9" t="str">
        <f aca="false">IF('3. Layout Parts'!$A133="","",TRIM('3. Layout Parts'!$A133))</f>
        <v/>
      </c>
      <c r="B133" s="9" t="str">
        <f aca="false">IF($A133="","",'3. Layout Parts'!$D133)</f>
        <v/>
      </c>
      <c r="C133" s="9" t="str">
        <f aca="false">IF($A133="","",'3. Layout Parts'!$B133)</f>
        <v/>
      </c>
      <c r="D133" s="9" t="str">
        <f aca="false">IF($A133="","",'3. Layout Parts'!$C133)</f>
        <v/>
      </c>
      <c r="E133" s="9" t="str">
        <f aca="false">IF($A133="","",IFERROR(INDEX('2. Schematic Parts'!$B$2:$B$3001,MATCH($A133,'2. Schematic Parts'!$A$2:$A$3001,0)),"NOT FOUND"))</f>
        <v/>
      </c>
      <c r="F133" s="9" t="str">
        <f aca="false">IF($A133="","",IFERROR(INDEX('2. Schematic Parts'!$C$2:$C$3001,MATCH($A133,'2. Schematic Parts'!$A$2:$A$3001,0))&amp;"","NOT FOUND"))</f>
        <v/>
      </c>
      <c r="G133" s="9" t="str">
        <f aca="false">IF($A133="","",IFERROR(INDEX('2. Schematic Parts'!$D$2:$D$3001,MATCH($A133,'2. Schematic Parts'!$A$2:$A$3001,0))&amp;"","NOT FOUND"))</f>
        <v/>
      </c>
      <c r="H133" s="9" t="str">
        <f aca="false">IF($A133="","",IF(COUNTIF('2. Schematic Parts'!$A$2:$A$3001,$A133)=0,"NOT IN SCHEMATIC","OK"))</f>
        <v/>
      </c>
      <c r="I133" s="9" t="str">
        <f aca="false">IF($A133="","",IF($H133="NOT IN SCHEMATIC","",IF(UPPER(TRIM($C133))=UPPER(TRIM($E133)),"OK","MISMATCH")))</f>
        <v/>
      </c>
      <c r="J133" s="9" t="str">
        <f aca="false">IF($A133="","",IF($H133="NOT IN SCHEMATIC","",IF($F133="","NO SCH DECAL",IF($D133="","",IF(UPPER(TRIM($D133))=UPPER(TRIM($F133)),"OK","MISMATCH")))))</f>
        <v/>
      </c>
      <c r="K133" s="16" t="str">
        <f aca="false">IF($A133="","",SUMPRODUCT(--ISNUMBER(SEARCH(","&amp;TRIM($A133)&amp;",",","&amp;SUBSTITUTE('1. Master BOM'!$D$2:$D$400," ","")&amp;","))))</f>
        <v/>
      </c>
      <c r="L133" s="16" t="str">
        <f aca="false">IF($A133="","",IF($K133&lt;&gt;1,0,SUMPRODUCT(ISNUMBER(SEARCH(","&amp;TRIM($A133)&amp;",",","&amp;SUBSTITUTE('1. Master BOM'!$D$2:$D$400," ","")&amp;","))*ROW('1. Master BOM'!$D$2:$D$400))))</f>
        <v/>
      </c>
      <c r="M133" s="9" t="str">
        <f aca="false">IF($A133="","",IF($K133=0,"NOT IN BOM",IF($K133&gt;1,"MULTIPLE BOM LINES","OK")))</f>
        <v/>
      </c>
      <c r="N133" s="9" t="str">
        <f aca="false">IF($A133="","",IF($L133=0,"—",INDEX('1. Master BOM'!$A$1:$A$400,$L133)))</f>
        <v/>
      </c>
      <c r="O133" s="9" t="str">
        <f aca="false">IF($A133="","",IF($L133=0,"—",INDEX('1. Master BOM'!$B$1:$B$400,$L133)))</f>
        <v/>
      </c>
      <c r="P133" s="9" t="str">
        <f aca="false">IF($A133="","",IF(OR($H133="NOT IN SCHEMATIC",$O133="—"),"",IF($G133="","NO SCH PN",IF(UPPER(TRIM($G133))=UPPER(TRIM($O133)),"OK","MISMATCH"))))</f>
        <v/>
      </c>
      <c r="Q133" s="9" t="str">
        <f aca="false">IF($A133="","",IF($L133=0,"—",INDEX('1. Master BOM'!$E$1:$E$400,$L133)))</f>
        <v/>
      </c>
      <c r="R133" s="9" t="str">
        <f aca="false">IF($A133="","",IF($L133=0,"—",IF(T(INDEX('1. Master BOM'!$F$1:$F$400,$L133))="","(not set)",INDEX('1. Master BOM'!$F$1:$F$400,$L133))))</f>
        <v/>
      </c>
      <c r="S133" s="9" t="str">
        <f aca="false">IF($A133="","",IF(OR($R133="—",$R133="(not set)",$D133=""),"",IF(ISNUMBER(SEARCH(SUBSTITUTE(SUBSTITUTE(SUBSTITUTE($R133,"-",""),"_","")," ",""),SUBSTITUTE(SUBSTITUTE(SUBSTITUTE($D133,"-",""),"_","")," ",""))),"OK","CHECK")))</f>
        <v/>
      </c>
      <c r="T133" s="9" t="str">
        <f aca="false">IF($A133="","",IF(OR($H133="NOT IN SCHEMATIC",$I133="MISMATCH",$J133="MISMATCH",$P133="MISMATCH",$M133&lt;&gt;"OK"),"REVIEW","OK"))</f>
        <v/>
      </c>
      <c r="U133" s="14"/>
      <c r="V133" s="14"/>
      <c r="W133" s="17"/>
      <c r="X133" s="14"/>
    </row>
    <row r="134" customFormat="false" ht="15" hidden="false" customHeight="false" outlineLevel="0" collapsed="false">
      <c r="A134" s="9" t="str">
        <f aca="false">IF('3. Layout Parts'!$A134="","",TRIM('3. Layout Parts'!$A134))</f>
        <v/>
      </c>
      <c r="B134" s="9" t="str">
        <f aca="false">IF($A134="","",'3. Layout Parts'!$D134)</f>
        <v/>
      </c>
      <c r="C134" s="9" t="str">
        <f aca="false">IF($A134="","",'3. Layout Parts'!$B134)</f>
        <v/>
      </c>
      <c r="D134" s="9" t="str">
        <f aca="false">IF($A134="","",'3. Layout Parts'!$C134)</f>
        <v/>
      </c>
      <c r="E134" s="9" t="str">
        <f aca="false">IF($A134="","",IFERROR(INDEX('2. Schematic Parts'!$B$2:$B$3001,MATCH($A134,'2. Schematic Parts'!$A$2:$A$3001,0)),"NOT FOUND"))</f>
        <v/>
      </c>
      <c r="F134" s="9" t="str">
        <f aca="false">IF($A134="","",IFERROR(INDEX('2. Schematic Parts'!$C$2:$C$3001,MATCH($A134,'2. Schematic Parts'!$A$2:$A$3001,0))&amp;"","NOT FOUND"))</f>
        <v/>
      </c>
      <c r="G134" s="9" t="str">
        <f aca="false">IF($A134="","",IFERROR(INDEX('2. Schematic Parts'!$D$2:$D$3001,MATCH($A134,'2. Schematic Parts'!$A$2:$A$3001,0))&amp;"","NOT FOUND"))</f>
        <v/>
      </c>
      <c r="H134" s="9" t="str">
        <f aca="false">IF($A134="","",IF(COUNTIF('2. Schematic Parts'!$A$2:$A$3001,$A134)=0,"NOT IN SCHEMATIC","OK"))</f>
        <v/>
      </c>
      <c r="I134" s="9" t="str">
        <f aca="false">IF($A134="","",IF($H134="NOT IN SCHEMATIC","",IF(UPPER(TRIM($C134))=UPPER(TRIM($E134)),"OK","MISMATCH")))</f>
        <v/>
      </c>
      <c r="J134" s="9" t="str">
        <f aca="false">IF($A134="","",IF($H134="NOT IN SCHEMATIC","",IF($F134="","NO SCH DECAL",IF($D134="","",IF(UPPER(TRIM($D134))=UPPER(TRIM($F134)),"OK","MISMATCH")))))</f>
        <v/>
      </c>
      <c r="K134" s="16" t="str">
        <f aca="false">IF($A134="","",SUMPRODUCT(--ISNUMBER(SEARCH(","&amp;TRIM($A134)&amp;",",","&amp;SUBSTITUTE('1. Master BOM'!$D$2:$D$400," ","")&amp;","))))</f>
        <v/>
      </c>
      <c r="L134" s="16" t="str">
        <f aca="false">IF($A134="","",IF($K134&lt;&gt;1,0,SUMPRODUCT(ISNUMBER(SEARCH(","&amp;TRIM($A134)&amp;",",","&amp;SUBSTITUTE('1. Master BOM'!$D$2:$D$400," ","")&amp;","))*ROW('1. Master BOM'!$D$2:$D$400))))</f>
        <v/>
      </c>
      <c r="M134" s="9" t="str">
        <f aca="false">IF($A134="","",IF($K134=0,"NOT IN BOM",IF($K134&gt;1,"MULTIPLE BOM LINES","OK")))</f>
        <v/>
      </c>
      <c r="N134" s="9" t="str">
        <f aca="false">IF($A134="","",IF($L134=0,"—",INDEX('1. Master BOM'!$A$1:$A$400,$L134)))</f>
        <v/>
      </c>
      <c r="O134" s="9" t="str">
        <f aca="false">IF($A134="","",IF($L134=0,"—",INDEX('1. Master BOM'!$B$1:$B$400,$L134)))</f>
        <v/>
      </c>
      <c r="P134" s="9" t="str">
        <f aca="false">IF($A134="","",IF(OR($H134="NOT IN SCHEMATIC",$O134="—"),"",IF($G134="","NO SCH PN",IF(UPPER(TRIM($G134))=UPPER(TRIM($O134)),"OK","MISMATCH"))))</f>
        <v/>
      </c>
      <c r="Q134" s="9" t="str">
        <f aca="false">IF($A134="","",IF($L134=0,"—",INDEX('1. Master BOM'!$E$1:$E$400,$L134)))</f>
        <v/>
      </c>
      <c r="R134" s="9" t="str">
        <f aca="false">IF($A134="","",IF($L134=0,"—",IF(T(INDEX('1. Master BOM'!$F$1:$F$400,$L134))="","(not set)",INDEX('1. Master BOM'!$F$1:$F$400,$L134))))</f>
        <v/>
      </c>
      <c r="S134" s="9" t="str">
        <f aca="false">IF($A134="","",IF(OR($R134="—",$R134="(not set)",$D134=""),"",IF(ISNUMBER(SEARCH(SUBSTITUTE(SUBSTITUTE(SUBSTITUTE($R134,"-",""),"_","")," ",""),SUBSTITUTE(SUBSTITUTE(SUBSTITUTE($D134,"-",""),"_","")," ",""))),"OK","CHECK")))</f>
        <v/>
      </c>
      <c r="T134" s="9" t="str">
        <f aca="false">IF($A134="","",IF(OR($H134="NOT IN SCHEMATIC",$I134="MISMATCH",$J134="MISMATCH",$P134="MISMATCH",$M134&lt;&gt;"OK"),"REVIEW","OK"))</f>
        <v/>
      </c>
      <c r="U134" s="14"/>
      <c r="V134" s="14"/>
      <c r="W134" s="17"/>
      <c r="X134" s="14"/>
    </row>
    <row r="135" customFormat="false" ht="15" hidden="false" customHeight="false" outlineLevel="0" collapsed="false">
      <c r="A135" s="9" t="str">
        <f aca="false">IF('3. Layout Parts'!$A135="","",TRIM('3. Layout Parts'!$A135))</f>
        <v/>
      </c>
      <c r="B135" s="9" t="str">
        <f aca="false">IF($A135="","",'3. Layout Parts'!$D135)</f>
        <v/>
      </c>
      <c r="C135" s="9" t="str">
        <f aca="false">IF($A135="","",'3. Layout Parts'!$B135)</f>
        <v/>
      </c>
      <c r="D135" s="9" t="str">
        <f aca="false">IF($A135="","",'3. Layout Parts'!$C135)</f>
        <v/>
      </c>
      <c r="E135" s="9" t="str">
        <f aca="false">IF($A135="","",IFERROR(INDEX('2. Schematic Parts'!$B$2:$B$3001,MATCH($A135,'2. Schematic Parts'!$A$2:$A$3001,0)),"NOT FOUND"))</f>
        <v/>
      </c>
      <c r="F135" s="9" t="str">
        <f aca="false">IF($A135="","",IFERROR(INDEX('2. Schematic Parts'!$C$2:$C$3001,MATCH($A135,'2. Schematic Parts'!$A$2:$A$3001,0))&amp;"","NOT FOUND"))</f>
        <v/>
      </c>
      <c r="G135" s="9" t="str">
        <f aca="false">IF($A135="","",IFERROR(INDEX('2. Schematic Parts'!$D$2:$D$3001,MATCH($A135,'2. Schematic Parts'!$A$2:$A$3001,0))&amp;"","NOT FOUND"))</f>
        <v/>
      </c>
      <c r="H135" s="9" t="str">
        <f aca="false">IF($A135="","",IF(COUNTIF('2. Schematic Parts'!$A$2:$A$3001,$A135)=0,"NOT IN SCHEMATIC","OK"))</f>
        <v/>
      </c>
      <c r="I135" s="9" t="str">
        <f aca="false">IF($A135="","",IF($H135="NOT IN SCHEMATIC","",IF(UPPER(TRIM($C135))=UPPER(TRIM($E135)),"OK","MISMATCH")))</f>
        <v/>
      </c>
      <c r="J135" s="9" t="str">
        <f aca="false">IF($A135="","",IF($H135="NOT IN SCHEMATIC","",IF($F135="","NO SCH DECAL",IF($D135="","",IF(UPPER(TRIM($D135))=UPPER(TRIM($F135)),"OK","MISMATCH")))))</f>
        <v/>
      </c>
      <c r="K135" s="16" t="str">
        <f aca="false">IF($A135="","",SUMPRODUCT(--ISNUMBER(SEARCH(","&amp;TRIM($A135)&amp;",",","&amp;SUBSTITUTE('1. Master BOM'!$D$2:$D$400," ","")&amp;","))))</f>
        <v/>
      </c>
      <c r="L135" s="16" t="str">
        <f aca="false">IF($A135="","",IF($K135&lt;&gt;1,0,SUMPRODUCT(ISNUMBER(SEARCH(","&amp;TRIM($A135)&amp;",",","&amp;SUBSTITUTE('1. Master BOM'!$D$2:$D$400," ","")&amp;","))*ROW('1. Master BOM'!$D$2:$D$400))))</f>
        <v/>
      </c>
      <c r="M135" s="9" t="str">
        <f aca="false">IF($A135="","",IF($K135=0,"NOT IN BOM",IF($K135&gt;1,"MULTIPLE BOM LINES","OK")))</f>
        <v/>
      </c>
      <c r="N135" s="9" t="str">
        <f aca="false">IF($A135="","",IF($L135=0,"—",INDEX('1. Master BOM'!$A$1:$A$400,$L135)))</f>
        <v/>
      </c>
      <c r="O135" s="9" t="str">
        <f aca="false">IF($A135="","",IF($L135=0,"—",INDEX('1. Master BOM'!$B$1:$B$400,$L135)))</f>
        <v/>
      </c>
      <c r="P135" s="9" t="str">
        <f aca="false">IF($A135="","",IF(OR($H135="NOT IN SCHEMATIC",$O135="—"),"",IF($G135="","NO SCH PN",IF(UPPER(TRIM($G135))=UPPER(TRIM($O135)),"OK","MISMATCH"))))</f>
        <v/>
      </c>
      <c r="Q135" s="9" t="str">
        <f aca="false">IF($A135="","",IF($L135=0,"—",INDEX('1. Master BOM'!$E$1:$E$400,$L135)))</f>
        <v/>
      </c>
      <c r="R135" s="9" t="str">
        <f aca="false">IF($A135="","",IF($L135=0,"—",IF(T(INDEX('1. Master BOM'!$F$1:$F$400,$L135))="","(not set)",INDEX('1. Master BOM'!$F$1:$F$400,$L135))))</f>
        <v/>
      </c>
      <c r="S135" s="9" t="str">
        <f aca="false">IF($A135="","",IF(OR($R135="—",$R135="(not set)",$D135=""),"",IF(ISNUMBER(SEARCH(SUBSTITUTE(SUBSTITUTE(SUBSTITUTE($R135,"-",""),"_","")," ",""),SUBSTITUTE(SUBSTITUTE(SUBSTITUTE($D135,"-",""),"_","")," ",""))),"OK","CHECK")))</f>
        <v/>
      </c>
      <c r="T135" s="9" t="str">
        <f aca="false">IF($A135="","",IF(OR($H135="NOT IN SCHEMATIC",$I135="MISMATCH",$J135="MISMATCH",$P135="MISMATCH",$M135&lt;&gt;"OK"),"REVIEW","OK"))</f>
        <v/>
      </c>
      <c r="U135" s="14"/>
      <c r="V135" s="14"/>
      <c r="W135" s="17"/>
      <c r="X135" s="14"/>
    </row>
    <row r="136" customFormat="false" ht="15" hidden="false" customHeight="false" outlineLevel="0" collapsed="false">
      <c r="A136" s="9" t="str">
        <f aca="false">IF('3. Layout Parts'!$A136="","",TRIM('3. Layout Parts'!$A136))</f>
        <v/>
      </c>
      <c r="B136" s="9" t="str">
        <f aca="false">IF($A136="","",'3. Layout Parts'!$D136)</f>
        <v/>
      </c>
      <c r="C136" s="9" t="str">
        <f aca="false">IF($A136="","",'3. Layout Parts'!$B136)</f>
        <v/>
      </c>
      <c r="D136" s="9" t="str">
        <f aca="false">IF($A136="","",'3. Layout Parts'!$C136)</f>
        <v/>
      </c>
      <c r="E136" s="9" t="str">
        <f aca="false">IF($A136="","",IFERROR(INDEX('2. Schematic Parts'!$B$2:$B$3001,MATCH($A136,'2. Schematic Parts'!$A$2:$A$3001,0)),"NOT FOUND"))</f>
        <v/>
      </c>
      <c r="F136" s="9" t="str">
        <f aca="false">IF($A136="","",IFERROR(INDEX('2. Schematic Parts'!$C$2:$C$3001,MATCH($A136,'2. Schematic Parts'!$A$2:$A$3001,0))&amp;"","NOT FOUND"))</f>
        <v/>
      </c>
      <c r="G136" s="9" t="str">
        <f aca="false">IF($A136="","",IFERROR(INDEX('2. Schematic Parts'!$D$2:$D$3001,MATCH($A136,'2. Schematic Parts'!$A$2:$A$3001,0))&amp;"","NOT FOUND"))</f>
        <v/>
      </c>
      <c r="H136" s="9" t="str">
        <f aca="false">IF($A136="","",IF(COUNTIF('2. Schematic Parts'!$A$2:$A$3001,$A136)=0,"NOT IN SCHEMATIC","OK"))</f>
        <v/>
      </c>
      <c r="I136" s="9" t="str">
        <f aca="false">IF($A136="","",IF($H136="NOT IN SCHEMATIC","",IF(UPPER(TRIM($C136))=UPPER(TRIM($E136)),"OK","MISMATCH")))</f>
        <v/>
      </c>
      <c r="J136" s="9" t="str">
        <f aca="false">IF($A136="","",IF($H136="NOT IN SCHEMATIC","",IF($F136="","NO SCH DECAL",IF($D136="","",IF(UPPER(TRIM($D136))=UPPER(TRIM($F136)),"OK","MISMATCH")))))</f>
        <v/>
      </c>
      <c r="K136" s="16" t="str">
        <f aca="false">IF($A136="","",SUMPRODUCT(--ISNUMBER(SEARCH(","&amp;TRIM($A136)&amp;",",","&amp;SUBSTITUTE('1. Master BOM'!$D$2:$D$400," ","")&amp;","))))</f>
        <v/>
      </c>
      <c r="L136" s="16" t="str">
        <f aca="false">IF($A136="","",IF($K136&lt;&gt;1,0,SUMPRODUCT(ISNUMBER(SEARCH(","&amp;TRIM($A136)&amp;",",","&amp;SUBSTITUTE('1. Master BOM'!$D$2:$D$400," ","")&amp;","))*ROW('1. Master BOM'!$D$2:$D$400))))</f>
        <v/>
      </c>
      <c r="M136" s="9" t="str">
        <f aca="false">IF($A136="","",IF($K136=0,"NOT IN BOM",IF($K136&gt;1,"MULTIPLE BOM LINES","OK")))</f>
        <v/>
      </c>
      <c r="N136" s="9" t="str">
        <f aca="false">IF($A136="","",IF($L136=0,"—",INDEX('1. Master BOM'!$A$1:$A$400,$L136)))</f>
        <v/>
      </c>
      <c r="O136" s="9" t="str">
        <f aca="false">IF($A136="","",IF($L136=0,"—",INDEX('1. Master BOM'!$B$1:$B$400,$L136)))</f>
        <v/>
      </c>
      <c r="P136" s="9" t="str">
        <f aca="false">IF($A136="","",IF(OR($H136="NOT IN SCHEMATIC",$O136="—"),"",IF($G136="","NO SCH PN",IF(UPPER(TRIM($G136))=UPPER(TRIM($O136)),"OK","MISMATCH"))))</f>
        <v/>
      </c>
      <c r="Q136" s="9" t="str">
        <f aca="false">IF($A136="","",IF($L136=0,"—",INDEX('1. Master BOM'!$E$1:$E$400,$L136)))</f>
        <v/>
      </c>
      <c r="R136" s="9" t="str">
        <f aca="false">IF($A136="","",IF($L136=0,"—",IF(T(INDEX('1. Master BOM'!$F$1:$F$400,$L136))="","(not set)",INDEX('1. Master BOM'!$F$1:$F$400,$L136))))</f>
        <v/>
      </c>
      <c r="S136" s="9" t="str">
        <f aca="false">IF($A136="","",IF(OR($R136="—",$R136="(not set)",$D136=""),"",IF(ISNUMBER(SEARCH(SUBSTITUTE(SUBSTITUTE(SUBSTITUTE($R136,"-",""),"_","")," ",""),SUBSTITUTE(SUBSTITUTE(SUBSTITUTE($D136,"-",""),"_","")," ",""))),"OK","CHECK")))</f>
        <v/>
      </c>
      <c r="T136" s="9" t="str">
        <f aca="false">IF($A136="","",IF(OR($H136="NOT IN SCHEMATIC",$I136="MISMATCH",$J136="MISMATCH",$P136="MISMATCH",$M136&lt;&gt;"OK"),"REVIEW","OK"))</f>
        <v/>
      </c>
      <c r="U136" s="14"/>
      <c r="V136" s="14"/>
      <c r="W136" s="17"/>
      <c r="X136" s="14"/>
    </row>
    <row r="137" customFormat="false" ht="15" hidden="false" customHeight="false" outlineLevel="0" collapsed="false">
      <c r="A137" s="9" t="str">
        <f aca="false">IF('3. Layout Parts'!$A137="","",TRIM('3. Layout Parts'!$A137))</f>
        <v/>
      </c>
      <c r="B137" s="9" t="str">
        <f aca="false">IF($A137="","",'3. Layout Parts'!$D137)</f>
        <v/>
      </c>
      <c r="C137" s="9" t="str">
        <f aca="false">IF($A137="","",'3. Layout Parts'!$B137)</f>
        <v/>
      </c>
      <c r="D137" s="9" t="str">
        <f aca="false">IF($A137="","",'3. Layout Parts'!$C137)</f>
        <v/>
      </c>
      <c r="E137" s="9" t="str">
        <f aca="false">IF($A137="","",IFERROR(INDEX('2. Schematic Parts'!$B$2:$B$3001,MATCH($A137,'2. Schematic Parts'!$A$2:$A$3001,0)),"NOT FOUND"))</f>
        <v/>
      </c>
      <c r="F137" s="9" t="str">
        <f aca="false">IF($A137="","",IFERROR(INDEX('2. Schematic Parts'!$C$2:$C$3001,MATCH($A137,'2. Schematic Parts'!$A$2:$A$3001,0))&amp;"","NOT FOUND"))</f>
        <v/>
      </c>
      <c r="G137" s="9" t="str">
        <f aca="false">IF($A137="","",IFERROR(INDEX('2. Schematic Parts'!$D$2:$D$3001,MATCH($A137,'2. Schematic Parts'!$A$2:$A$3001,0))&amp;"","NOT FOUND"))</f>
        <v/>
      </c>
      <c r="H137" s="9" t="str">
        <f aca="false">IF($A137="","",IF(COUNTIF('2. Schematic Parts'!$A$2:$A$3001,$A137)=0,"NOT IN SCHEMATIC","OK"))</f>
        <v/>
      </c>
      <c r="I137" s="9" t="str">
        <f aca="false">IF($A137="","",IF($H137="NOT IN SCHEMATIC","",IF(UPPER(TRIM($C137))=UPPER(TRIM($E137)),"OK","MISMATCH")))</f>
        <v/>
      </c>
      <c r="J137" s="9" t="str">
        <f aca="false">IF($A137="","",IF($H137="NOT IN SCHEMATIC","",IF($F137="","NO SCH DECAL",IF($D137="","",IF(UPPER(TRIM($D137))=UPPER(TRIM($F137)),"OK","MISMATCH")))))</f>
        <v/>
      </c>
      <c r="K137" s="16" t="str">
        <f aca="false">IF($A137="","",SUMPRODUCT(--ISNUMBER(SEARCH(","&amp;TRIM($A137)&amp;",",","&amp;SUBSTITUTE('1. Master BOM'!$D$2:$D$400," ","")&amp;","))))</f>
        <v/>
      </c>
      <c r="L137" s="16" t="str">
        <f aca="false">IF($A137="","",IF($K137&lt;&gt;1,0,SUMPRODUCT(ISNUMBER(SEARCH(","&amp;TRIM($A137)&amp;",",","&amp;SUBSTITUTE('1. Master BOM'!$D$2:$D$400," ","")&amp;","))*ROW('1. Master BOM'!$D$2:$D$400))))</f>
        <v/>
      </c>
      <c r="M137" s="9" t="str">
        <f aca="false">IF($A137="","",IF($K137=0,"NOT IN BOM",IF($K137&gt;1,"MULTIPLE BOM LINES","OK")))</f>
        <v/>
      </c>
      <c r="N137" s="9" t="str">
        <f aca="false">IF($A137="","",IF($L137=0,"—",INDEX('1. Master BOM'!$A$1:$A$400,$L137)))</f>
        <v/>
      </c>
      <c r="O137" s="9" t="str">
        <f aca="false">IF($A137="","",IF($L137=0,"—",INDEX('1. Master BOM'!$B$1:$B$400,$L137)))</f>
        <v/>
      </c>
      <c r="P137" s="9" t="str">
        <f aca="false">IF($A137="","",IF(OR($H137="NOT IN SCHEMATIC",$O137="—"),"",IF($G137="","NO SCH PN",IF(UPPER(TRIM($G137))=UPPER(TRIM($O137)),"OK","MISMATCH"))))</f>
        <v/>
      </c>
      <c r="Q137" s="9" t="str">
        <f aca="false">IF($A137="","",IF($L137=0,"—",INDEX('1. Master BOM'!$E$1:$E$400,$L137)))</f>
        <v/>
      </c>
      <c r="R137" s="9" t="str">
        <f aca="false">IF($A137="","",IF($L137=0,"—",IF(T(INDEX('1. Master BOM'!$F$1:$F$400,$L137))="","(not set)",INDEX('1. Master BOM'!$F$1:$F$400,$L137))))</f>
        <v/>
      </c>
      <c r="S137" s="9" t="str">
        <f aca="false">IF($A137="","",IF(OR($R137="—",$R137="(not set)",$D137=""),"",IF(ISNUMBER(SEARCH(SUBSTITUTE(SUBSTITUTE(SUBSTITUTE($R137,"-",""),"_","")," ",""),SUBSTITUTE(SUBSTITUTE(SUBSTITUTE($D137,"-",""),"_","")," ",""))),"OK","CHECK")))</f>
        <v/>
      </c>
      <c r="T137" s="9" t="str">
        <f aca="false">IF($A137="","",IF(OR($H137="NOT IN SCHEMATIC",$I137="MISMATCH",$J137="MISMATCH",$P137="MISMATCH",$M137&lt;&gt;"OK"),"REVIEW","OK"))</f>
        <v/>
      </c>
      <c r="U137" s="14"/>
      <c r="V137" s="14"/>
      <c r="W137" s="17"/>
      <c r="X137" s="14"/>
    </row>
    <row r="138" customFormat="false" ht="15" hidden="false" customHeight="false" outlineLevel="0" collapsed="false">
      <c r="A138" s="9" t="str">
        <f aca="false">IF('3. Layout Parts'!$A138="","",TRIM('3. Layout Parts'!$A138))</f>
        <v/>
      </c>
      <c r="B138" s="9" t="str">
        <f aca="false">IF($A138="","",'3. Layout Parts'!$D138)</f>
        <v/>
      </c>
      <c r="C138" s="9" t="str">
        <f aca="false">IF($A138="","",'3. Layout Parts'!$B138)</f>
        <v/>
      </c>
      <c r="D138" s="9" t="str">
        <f aca="false">IF($A138="","",'3. Layout Parts'!$C138)</f>
        <v/>
      </c>
      <c r="E138" s="9" t="str">
        <f aca="false">IF($A138="","",IFERROR(INDEX('2. Schematic Parts'!$B$2:$B$3001,MATCH($A138,'2. Schematic Parts'!$A$2:$A$3001,0)),"NOT FOUND"))</f>
        <v/>
      </c>
      <c r="F138" s="9" t="str">
        <f aca="false">IF($A138="","",IFERROR(INDEX('2. Schematic Parts'!$C$2:$C$3001,MATCH($A138,'2. Schematic Parts'!$A$2:$A$3001,0))&amp;"","NOT FOUND"))</f>
        <v/>
      </c>
      <c r="G138" s="9" t="str">
        <f aca="false">IF($A138="","",IFERROR(INDEX('2. Schematic Parts'!$D$2:$D$3001,MATCH($A138,'2. Schematic Parts'!$A$2:$A$3001,0))&amp;"","NOT FOUND"))</f>
        <v/>
      </c>
      <c r="H138" s="9" t="str">
        <f aca="false">IF($A138="","",IF(COUNTIF('2. Schematic Parts'!$A$2:$A$3001,$A138)=0,"NOT IN SCHEMATIC","OK"))</f>
        <v/>
      </c>
      <c r="I138" s="9" t="str">
        <f aca="false">IF($A138="","",IF($H138="NOT IN SCHEMATIC","",IF(UPPER(TRIM($C138))=UPPER(TRIM($E138)),"OK","MISMATCH")))</f>
        <v/>
      </c>
      <c r="J138" s="9" t="str">
        <f aca="false">IF($A138="","",IF($H138="NOT IN SCHEMATIC","",IF($F138="","NO SCH DECAL",IF($D138="","",IF(UPPER(TRIM($D138))=UPPER(TRIM($F138)),"OK","MISMATCH")))))</f>
        <v/>
      </c>
      <c r="K138" s="16" t="str">
        <f aca="false">IF($A138="","",SUMPRODUCT(--ISNUMBER(SEARCH(","&amp;TRIM($A138)&amp;",",","&amp;SUBSTITUTE('1. Master BOM'!$D$2:$D$400," ","")&amp;","))))</f>
        <v/>
      </c>
      <c r="L138" s="16" t="str">
        <f aca="false">IF($A138="","",IF($K138&lt;&gt;1,0,SUMPRODUCT(ISNUMBER(SEARCH(","&amp;TRIM($A138)&amp;",",","&amp;SUBSTITUTE('1. Master BOM'!$D$2:$D$400," ","")&amp;","))*ROW('1. Master BOM'!$D$2:$D$400))))</f>
        <v/>
      </c>
      <c r="M138" s="9" t="str">
        <f aca="false">IF($A138="","",IF($K138=0,"NOT IN BOM",IF($K138&gt;1,"MULTIPLE BOM LINES","OK")))</f>
        <v/>
      </c>
      <c r="N138" s="9" t="str">
        <f aca="false">IF($A138="","",IF($L138=0,"—",INDEX('1. Master BOM'!$A$1:$A$400,$L138)))</f>
        <v/>
      </c>
      <c r="O138" s="9" t="str">
        <f aca="false">IF($A138="","",IF($L138=0,"—",INDEX('1. Master BOM'!$B$1:$B$400,$L138)))</f>
        <v/>
      </c>
      <c r="P138" s="9" t="str">
        <f aca="false">IF($A138="","",IF(OR($H138="NOT IN SCHEMATIC",$O138="—"),"",IF($G138="","NO SCH PN",IF(UPPER(TRIM($G138))=UPPER(TRIM($O138)),"OK","MISMATCH"))))</f>
        <v/>
      </c>
      <c r="Q138" s="9" t="str">
        <f aca="false">IF($A138="","",IF($L138=0,"—",INDEX('1. Master BOM'!$E$1:$E$400,$L138)))</f>
        <v/>
      </c>
      <c r="R138" s="9" t="str">
        <f aca="false">IF($A138="","",IF($L138=0,"—",IF(T(INDEX('1. Master BOM'!$F$1:$F$400,$L138))="","(not set)",INDEX('1. Master BOM'!$F$1:$F$400,$L138))))</f>
        <v/>
      </c>
      <c r="S138" s="9" t="str">
        <f aca="false">IF($A138="","",IF(OR($R138="—",$R138="(not set)",$D138=""),"",IF(ISNUMBER(SEARCH(SUBSTITUTE(SUBSTITUTE(SUBSTITUTE($R138,"-",""),"_","")," ",""),SUBSTITUTE(SUBSTITUTE(SUBSTITUTE($D138,"-",""),"_","")," ",""))),"OK","CHECK")))</f>
        <v/>
      </c>
      <c r="T138" s="9" t="str">
        <f aca="false">IF($A138="","",IF(OR($H138="NOT IN SCHEMATIC",$I138="MISMATCH",$J138="MISMATCH",$P138="MISMATCH",$M138&lt;&gt;"OK"),"REVIEW","OK"))</f>
        <v/>
      </c>
      <c r="U138" s="14"/>
      <c r="V138" s="14"/>
      <c r="W138" s="17"/>
      <c r="X138" s="14"/>
    </row>
    <row r="139" customFormat="false" ht="15" hidden="false" customHeight="false" outlineLevel="0" collapsed="false">
      <c r="A139" s="9" t="str">
        <f aca="false">IF('3. Layout Parts'!$A139="","",TRIM('3. Layout Parts'!$A139))</f>
        <v/>
      </c>
      <c r="B139" s="9" t="str">
        <f aca="false">IF($A139="","",'3. Layout Parts'!$D139)</f>
        <v/>
      </c>
      <c r="C139" s="9" t="str">
        <f aca="false">IF($A139="","",'3. Layout Parts'!$B139)</f>
        <v/>
      </c>
      <c r="D139" s="9" t="str">
        <f aca="false">IF($A139="","",'3. Layout Parts'!$C139)</f>
        <v/>
      </c>
      <c r="E139" s="9" t="str">
        <f aca="false">IF($A139="","",IFERROR(INDEX('2. Schematic Parts'!$B$2:$B$3001,MATCH($A139,'2. Schematic Parts'!$A$2:$A$3001,0)),"NOT FOUND"))</f>
        <v/>
      </c>
      <c r="F139" s="9" t="str">
        <f aca="false">IF($A139="","",IFERROR(INDEX('2. Schematic Parts'!$C$2:$C$3001,MATCH($A139,'2. Schematic Parts'!$A$2:$A$3001,0))&amp;"","NOT FOUND"))</f>
        <v/>
      </c>
      <c r="G139" s="9" t="str">
        <f aca="false">IF($A139="","",IFERROR(INDEX('2. Schematic Parts'!$D$2:$D$3001,MATCH($A139,'2. Schematic Parts'!$A$2:$A$3001,0))&amp;"","NOT FOUND"))</f>
        <v/>
      </c>
      <c r="H139" s="9" t="str">
        <f aca="false">IF($A139="","",IF(COUNTIF('2. Schematic Parts'!$A$2:$A$3001,$A139)=0,"NOT IN SCHEMATIC","OK"))</f>
        <v/>
      </c>
      <c r="I139" s="9" t="str">
        <f aca="false">IF($A139="","",IF($H139="NOT IN SCHEMATIC","",IF(UPPER(TRIM($C139))=UPPER(TRIM($E139)),"OK","MISMATCH")))</f>
        <v/>
      </c>
      <c r="J139" s="9" t="str">
        <f aca="false">IF($A139="","",IF($H139="NOT IN SCHEMATIC","",IF($F139="","NO SCH DECAL",IF($D139="","",IF(UPPER(TRIM($D139))=UPPER(TRIM($F139)),"OK","MISMATCH")))))</f>
        <v/>
      </c>
      <c r="K139" s="16" t="str">
        <f aca="false">IF($A139="","",SUMPRODUCT(--ISNUMBER(SEARCH(","&amp;TRIM($A139)&amp;",",","&amp;SUBSTITUTE('1. Master BOM'!$D$2:$D$400," ","")&amp;","))))</f>
        <v/>
      </c>
      <c r="L139" s="16" t="str">
        <f aca="false">IF($A139="","",IF($K139&lt;&gt;1,0,SUMPRODUCT(ISNUMBER(SEARCH(","&amp;TRIM($A139)&amp;",",","&amp;SUBSTITUTE('1. Master BOM'!$D$2:$D$400," ","")&amp;","))*ROW('1. Master BOM'!$D$2:$D$400))))</f>
        <v/>
      </c>
      <c r="M139" s="9" t="str">
        <f aca="false">IF($A139="","",IF($K139=0,"NOT IN BOM",IF($K139&gt;1,"MULTIPLE BOM LINES","OK")))</f>
        <v/>
      </c>
      <c r="N139" s="9" t="str">
        <f aca="false">IF($A139="","",IF($L139=0,"—",INDEX('1. Master BOM'!$A$1:$A$400,$L139)))</f>
        <v/>
      </c>
      <c r="O139" s="9" t="str">
        <f aca="false">IF($A139="","",IF($L139=0,"—",INDEX('1. Master BOM'!$B$1:$B$400,$L139)))</f>
        <v/>
      </c>
      <c r="P139" s="9" t="str">
        <f aca="false">IF($A139="","",IF(OR($H139="NOT IN SCHEMATIC",$O139="—"),"",IF($G139="","NO SCH PN",IF(UPPER(TRIM($G139))=UPPER(TRIM($O139)),"OK","MISMATCH"))))</f>
        <v/>
      </c>
      <c r="Q139" s="9" t="str">
        <f aca="false">IF($A139="","",IF($L139=0,"—",INDEX('1. Master BOM'!$E$1:$E$400,$L139)))</f>
        <v/>
      </c>
      <c r="R139" s="9" t="str">
        <f aca="false">IF($A139="","",IF($L139=0,"—",IF(T(INDEX('1. Master BOM'!$F$1:$F$400,$L139))="","(not set)",INDEX('1. Master BOM'!$F$1:$F$400,$L139))))</f>
        <v/>
      </c>
      <c r="S139" s="9" t="str">
        <f aca="false">IF($A139="","",IF(OR($R139="—",$R139="(not set)",$D139=""),"",IF(ISNUMBER(SEARCH(SUBSTITUTE(SUBSTITUTE(SUBSTITUTE($R139,"-",""),"_","")," ",""),SUBSTITUTE(SUBSTITUTE(SUBSTITUTE($D139,"-",""),"_","")," ",""))),"OK","CHECK")))</f>
        <v/>
      </c>
      <c r="T139" s="9" t="str">
        <f aca="false">IF($A139="","",IF(OR($H139="NOT IN SCHEMATIC",$I139="MISMATCH",$J139="MISMATCH",$P139="MISMATCH",$M139&lt;&gt;"OK"),"REVIEW","OK"))</f>
        <v/>
      </c>
      <c r="U139" s="14"/>
      <c r="V139" s="14"/>
      <c r="W139" s="17"/>
      <c r="X139" s="14"/>
    </row>
    <row r="140" customFormat="false" ht="15" hidden="false" customHeight="false" outlineLevel="0" collapsed="false">
      <c r="A140" s="9" t="str">
        <f aca="false">IF('3. Layout Parts'!$A140="","",TRIM('3. Layout Parts'!$A140))</f>
        <v/>
      </c>
      <c r="B140" s="9" t="str">
        <f aca="false">IF($A140="","",'3. Layout Parts'!$D140)</f>
        <v/>
      </c>
      <c r="C140" s="9" t="str">
        <f aca="false">IF($A140="","",'3. Layout Parts'!$B140)</f>
        <v/>
      </c>
      <c r="D140" s="9" t="str">
        <f aca="false">IF($A140="","",'3. Layout Parts'!$C140)</f>
        <v/>
      </c>
      <c r="E140" s="9" t="str">
        <f aca="false">IF($A140="","",IFERROR(INDEX('2. Schematic Parts'!$B$2:$B$3001,MATCH($A140,'2. Schematic Parts'!$A$2:$A$3001,0)),"NOT FOUND"))</f>
        <v/>
      </c>
      <c r="F140" s="9" t="str">
        <f aca="false">IF($A140="","",IFERROR(INDEX('2. Schematic Parts'!$C$2:$C$3001,MATCH($A140,'2. Schematic Parts'!$A$2:$A$3001,0))&amp;"","NOT FOUND"))</f>
        <v/>
      </c>
      <c r="G140" s="9" t="str">
        <f aca="false">IF($A140="","",IFERROR(INDEX('2. Schematic Parts'!$D$2:$D$3001,MATCH($A140,'2. Schematic Parts'!$A$2:$A$3001,0))&amp;"","NOT FOUND"))</f>
        <v/>
      </c>
      <c r="H140" s="9" t="str">
        <f aca="false">IF($A140="","",IF(COUNTIF('2. Schematic Parts'!$A$2:$A$3001,$A140)=0,"NOT IN SCHEMATIC","OK"))</f>
        <v/>
      </c>
      <c r="I140" s="9" t="str">
        <f aca="false">IF($A140="","",IF($H140="NOT IN SCHEMATIC","",IF(UPPER(TRIM($C140))=UPPER(TRIM($E140)),"OK","MISMATCH")))</f>
        <v/>
      </c>
      <c r="J140" s="9" t="str">
        <f aca="false">IF($A140="","",IF($H140="NOT IN SCHEMATIC","",IF($F140="","NO SCH DECAL",IF($D140="","",IF(UPPER(TRIM($D140))=UPPER(TRIM($F140)),"OK","MISMATCH")))))</f>
        <v/>
      </c>
      <c r="K140" s="16" t="str">
        <f aca="false">IF($A140="","",SUMPRODUCT(--ISNUMBER(SEARCH(","&amp;TRIM($A140)&amp;",",","&amp;SUBSTITUTE('1. Master BOM'!$D$2:$D$400," ","")&amp;","))))</f>
        <v/>
      </c>
      <c r="L140" s="16" t="str">
        <f aca="false">IF($A140="","",IF($K140&lt;&gt;1,0,SUMPRODUCT(ISNUMBER(SEARCH(","&amp;TRIM($A140)&amp;",",","&amp;SUBSTITUTE('1. Master BOM'!$D$2:$D$400," ","")&amp;","))*ROW('1. Master BOM'!$D$2:$D$400))))</f>
        <v/>
      </c>
      <c r="M140" s="9" t="str">
        <f aca="false">IF($A140="","",IF($K140=0,"NOT IN BOM",IF($K140&gt;1,"MULTIPLE BOM LINES","OK")))</f>
        <v/>
      </c>
      <c r="N140" s="9" t="str">
        <f aca="false">IF($A140="","",IF($L140=0,"—",INDEX('1. Master BOM'!$A$1:$A$400,$L140)))</f>
        <v/>
      </c>
      <c r="O140" s="9" t="str">
        <f aca="false">IF($A140="","",IF($L140=0,"—",INDEX('1. Master BOM'!$B$1:$B$400,$L140)))</f>
        <v/>
      </c>
      <c r="P140" s="9" t="str">
        <f aca="false">IF($A140="","",IF(OR($H140="NOT IN SCHEMATIC",$O140="—"),"",IF($G140="","NO SCH PN",IF(UPPER(TRIM($G140))=UPPER(TRIM($O140)),"OK","MISMATCH"))))</f>
        <v/>
      </c>
      <c r="Q140" s="9" t="str">
        <f aca="false">IF($A140="","",IF($L140=0,"—",INDEX('1. Master BOM'!$E$1:$E$400,$L140)))</f>
        <v/>
      </c>
      <c r="R140" s="9" t="str">
        <f aca="false">IF($A140="","",IF($L140=0,"—",IF(T(INDEX('1. Master BOM'!$F$1:$F$400,$L140))="","(not set)",INDEX('1. Master BOM'!$F$1:$F$400,$L140))))</f>
        <v/>
      </c>
      <c r="S140" s="9" t="str">
        <f aca="false">IF($A140="","",IF(OR($R140="—",$R140="(not set)",$D140=""),"",IF(ISNUMBER(SEARCH(SUBSTITUTE(SUBSTITUTE(SUBSTITUTE($R140,"-",""),"_","")," ",""),SUBSTITUTE(SUBSTITUTE(SUBSTITUTE($D140,"-",""),"_","")," ",""))),"OK","CHECK")))</f>
        <v/>
      </c>
      <c r="T140" s="9" t="str">
        <f aca="false">IF($A140="","",IF(OR($H140="NOT IN SCHEMATIC",$I140="MISMATCH",$J140="MISMATCH",$P140="MISMATCH",$M140&lt;&gt;"OK"),"REVIEW","OK"))</f>
        <v/>
      </c>
      <c r="U140" s="14"/>
      <c r="V140" s="14"/>
      <c r="W140" s="17"/>
      <c r="X140" s="14"/>
    </row>
    <row r="141" customFormat="false" ht="15" hidden="false" customHeight="false" outlineLevel="0" collapsed="false">
      <c r="A141" s="9" t="str">
        <f aca="false">IF('3. Layout Parts'!$A141="","",TRIM('3. Layout Parts'!$A141))</f>
        <v/>
      </c>
      <c r="B141" s="9" t="str">
        <f aca="false">IF($A141="","",'3. Layout Parts'!$D141)</f>
        <v/>
      </c>
      <c r="C141" s="9" t="str">
        <f aca="false">IF($A141="","",'3. Layout Parts'!$B141)</f>
        <v/>
      </c>
      <c r="D141" s="9" t="str">
        <f aca="false">IF($A141="","",'3. Layout Parts'!$C141)</f>
        <v/>
      </c>
      <c r="E141" s="9" t="str">
        <f aca="false">IF($A141="","",IFERROR(INDEX('2. Schematic Parts'!$B$2:$B$3001,MATCH($A141,'2. Schematic Parts'!$A$2:$A$3001,0)),"NOT FOUND"))</f>
        <v/>
      </c>
      <c r="F141" s="9" t="str">
        <f aca="false">IF($A141="","",IFERROR(INDEX('2. Schematic Parts'!$C$2:$C$3001,MATCH($A141,'2. Schematic Parts'!$A$2:$A$3001,0))&amp;"","NOT FOUND"))</f>
        <v/>
      </c>
      <c r="G141" s="9" t="str">
        <f aca="false">IF($A141="","",IFERROR(INDEX('2. Schematic Parts'!$D$2:$D$3001,MATCH($A141,'2. Schematic Parts'!$A$2:$A$3001,0))&amp;"","NOT FOUND"))</f>
        <v/>
      </c>
      <c r="H141" s="9" t="str">
        <f aca="false">IF($A141="","",IF(COUNTIF('2. Schematic Parts'!$A$2:$A$3001,$A141)=0,"NOT IN SCHEMATIC","OK"))</f>
        <v/>
      </c>
      <c r="I141" s="9" t="str">
        <f aca="false">IF($A141="","",IF($H141="NOT IN SCHEMATIC","",IF(UPPER(TRIM($C141))=UPPER(TRIM($E141)),"OK","MISMATCH")))</f>
        <v/>
      </c>
      <c r="J141" s="9" t="str">
        <f aca="false">IF($A141="","",IF($H141="NOT IN SCHEMATIC","",IF($F141="","NO SCH DECAL",IF($D141="","",IF(UPPER(TRIM($D141))=UPPER(TRIM($F141)),"OK","MISMATCH")))))</f>
        <v/>
      </c>
      <c r="K141" s="16" t="str">
        <f aca="false">IF($A141="","",SUMPRODUCT(--ISNUMBER(SEARCH(","&amp;TRIM($A141)&amp;",",","&amp;SUBSTITUTE('1. Master BOM'!$D$2:$D$400," ","")&amp;","))))</f>
        <v/>
      </c>
      <c r="L141" s="16" t="str">
        <f aca="false">IF($A141="","",IF($K141&lt;&gt;1,0,SUMPRODUCT(ISNUMBER(SEARCH(","&amp;TRIM($A141)&amp;",",","&amp;SUBSTITUTE('1. Master BOM'!$D$2:$D$400," ","")&amp;","))*ROW('1. Master BOM'!$D$2:$D$400))))</f>
        <v/>
      </c>
      <c r="M141" s="9" t="str">
        <f aca="false">IF($A141="","",IF($K141=0,"NOT IN BOM",IF($K141&gt;1,"MULTIPLE BOM LINES","OK")))</f>
        <v/>
      </c>
      <c r="N141" s="9" t="str">
        <f aca="false">IF($A141="","",IF($L141=0,"—",INDEX('1. Master BOM'!$A$1:$A$400,$L141)))</f>
        <v/>
      </c>
      <c r="O141" s="9" t="str">
        <f aca="false">IF($A141="","",IF($L141=0,"—",INDEX('1. Master BOM'!$B$1:$B$400,$L141)))</f>
        <v/>
      </c>
      <c r="P141" s="9" t="str">
        <f aca="false">IF($A141="","",IF(OR($H141="NOT IN SCHEMATIC",$O141="—"),"",IF($G141="","NO SCH PN",IF(UPPER(TRIM($G141))=UPPER(TRIM($O141)),"OK","MISMATCH"))))</f>
        <v/>
      </c>
      <c r="Q141" s="9" t="str">
        <f aca="false">IF($A141="","",IF($L141=0,"—",INDEX('1. Master BOM'!$E$1:$E$400,$L141)))</f>
        <v/>
      </c>
      <c r="R141" s="9" t="str">
        <f aca="false">IF($A141="","",IF($L141=0,"—",IF(T(INDEX('1. Master BOM'!$F$1:$F$400,$L141))="","(not set)",INDEX('1. Master BOM'!$F$1:$F$400,$L141))))</f>
        <v/>
      </c>
      <c r="S141" s="9" t="str">
        <f aca="false">IF($A141="","",IF(OR($R141="—",$R141="(not set)",$D141=""),"",IF(ISNUMBER(SEARCH(SUBSTITUTE(SUBSTITUTE(SUBSTITUTE($R141,"-",""),"_","")," ",""),SUBSTITUTE(SUBSTITUTE(SUBSTITUTE($D141,"-",""),"_","")," ",""))),"OK","CHECK")))</f>
        <v/>
      </c>
      <c r="T141" s="9" t="str">
        <f aca="false">IF($A141="","",IF(OR($H141="NOT IN SCHEMATIC",$I141="MISMATCH",$J141="MISMATCH",$P141="MISMATCH",$M141&lt;&gt;"OK"),"REVIEW","OK"))</f>
        <v/>
      </c>
      <c r="U141" s="14"/>
      <c r="V141" s="14"/>
      <c r="W141" s="17"/>
      <c r="X141" s="14"/>
    </row>
    <row r="142" customFormat="false" ht="15" hidden="false" customHeight="false" outlineLevel="0" collapsed="false">
      <c r="A142" s="9" t="str">
        <f aca="false">IF('3. Layout Parts'!$A142="","",TRIM('3. Layout Parts'!$A142))</f>
        <v/>
      </c>
      <c r="B142" s="9" t="str">
        <f aca="false">IF($A142="","",'3. Layout Parts'!$D142)</f>
        <v/>
      </c>
      <c r="C142" s="9" t="str">
        <f aca="false">IF($A142="","",'3. Layout Parts'!$B142)</f>
        <v/>
      </c>
      <c r="D142" s="9" t="str">
        <f aca="false">IF($A142="","",'3. Layout Parts'!$C142)</f>
        <v/>
      </c>
      <c r="E142" s="9" t="str">
        <f aca="false">IF($A142="","",IFERROR(INDEX('2. Schematic Parts'!$B$2:$B$3001,MATCH($A142,'2. Schematic Parts'!$A$2:$A$3001,0)),"NOT FOUND"))</f>
        <v/>
      </c>
      <c r="F142" s="9" t="str">
        <f aca="false">IF($A142="","",IFERROR(INDEX('2. Schematic Parts'!$C$2:$C$3001,MATCH($A142,'2. Schematic Parts'!$A$2:$A$3001,0))&amp;"","NOT FOUND"))</f>
        <v/>
      </c>
      <c r="G142" s="9" t="str">
        <f aca="false">IF($A142="","",IFERROR(INDEX('2. Schematic Parts'!$D$2:$D$3001,MATCH($A142,'2. Schematic Parts'!$A$2:$A$3001,0))&amp;"","NOT FOUND"))</f>
        <v/>
      </c>
      <c r="H142" s="9" t="str">
        <f aca="false">IF($A142="","",IF(COUNTIF('2. Schematic Parts'!$A$2:$A$3001,$A142)=0,"NOT IN SCHEMATIC","OK"))</f>
        <v/>
      </c>
      <c r="I142" s="9" t="str">
        <f aca="false">IF($A142="","",IF($H142="NOT IN SCHEMATIC","",IF(UPPER(TRIM($C142))=UPPER(TRIM($E142)),"OK","MISMATCH")))</f>
        <v/>
      </c>
      <c r="J142" s="9" t="str">
        <f aca="false">IF($A142="","",IF($H142="NOT IN SCHEMATIC","",IF($F142="","NO SCH DECAL",IF($D142="","",IF(UPPER(TRIM($D142))=UPPER(TRIM($F142)),"OK","MISMATCH")))))</f>
        <v/>
      </c>
      <c r="K142" s="16" t="str">
        <f aca="false">IF($A142="","",SUMPRODUCT(--ISNUMBER(SEARCH(","&amp;TRIM($A142)&amp;",",","&amp;SUBSTITUTE('1. Master BOM'!$D$2:$D$400," ","")&amp;","))))</f>
        <v/>
      </c>
      <c r="L142" s="16" t="str">
        <f aca="false">IF($A142="","",IF($K142&lt;&gt;1,0,SUMPRODUCT(ISNUMBER(SEARCH(","&amp;TRIM($A142)&amp;",",","&amp;SUBSTITUTE('1. Master BOM'!$D$2:$D$400," ","")&amp;","))*ROW('1. Master BOM'!$D$2:$D$400))))</f>
        <v/>
      </c>
      <c r="M142" s="9" t="str">
        <f aca="false">IF($A142="","",IF($K142=0,"NOT IN BOM",IF($K142&gt;1,"MULTIPLE BOM LINES","OK")))</f>
        <v/>
      </c>
      <c r="N142" s="9" t="str">
        <f aca="false">IF($A142="","",IF($L142=0,"—",INDEX('1. Master BOM'!$A$1:$A$400,$L142)))</f>
        <v/>
      </c>
      <c r="O142" s="9" t="str">
        <f aca="false">IF($A142="","",IF($L142=0,"—",INDEX('1. Master BOM'!$B$1:$B$400,$L142)))</f>
        <v/>
      </c>
      <c r="P142" s="9" t="str">
        <f aca="false">IF($A142="","",IF(OR($H142="NOT IN SCHEMATIC",$O142="—"),"",IF($G142="","NO SCH PN",IF(UPPER(TRIM($G142))=UPPER(TRIM($O142)),"OK","MISMATCH"))))</f>
        <v/>
      </c>
      <c r="Q142" s="9" t="str">
        <f aca="false">IF($A142="","",IF($L142=0,"—",INDEX('1. Master BOM'!$E$1:$E$400,$L142)))</f>
        <v/>
      </c>
      <c r="R142" s="9" t="str">
        <f aca="false">IF($A142="","",IF($L142=0,"—",IF(T(INDEX('1. Master BOM'!$F$1:$F$400,$L142))="","(not set)",INDEX('1. Master BOM'!$F$1:$F$400,$L142))))</f>
        <v/>
      </c>
      <c r="S142" s="9" t="str">
        <f aca="false">IF($A142="","",IF(OR($R142="—",$R142="(not set)",$D142=""),"",IF(ISNUMBER(SEARCH(SUBSTITUTE(SUBSTITUTE(SUBSTITUTE($R142,"-",""),"_","")," ",""),SUBSTITUTE(SUBSTITUTE(SUBSTITUTE($D142,"-",""),"_","")," ",""))),"OK","CHECK")))</f>
        <v/>
      </c>
      <c r="T142" s="9" t="str">
        <f aca="false">IF($A142="","",IF(OR($H142="NOT IN SCHEMATIC",$I142="MISMATCH",$J142="MISMATCH",$P142="MISMATCH",$M142&lt;&gt;"OK"),"REVIEW","OK"))</f>
        <v/>
      </c>
      <c r="U142" s="14"/>
      <c r="V142" s="14"/>
      <c r="W142" s="17"/>
      <c r="X142" s="14"/>
    </row>
    <row r="143" customFormat="false" ht="15" hidden="false" customHeight="false" outlineLevel="0" collapsed="false">
      <c r="A143" s="9" t="str">
        <f aca="false">IF('3. Layout Parts'!$A143="","",TRIM('3. Layout Parts'!$A143))</f>
        <v/>
      </c>
      <c r="B143" s="9" t="str">
        <f aca="false">IF($A143="","",'3. Layout Parts'!$D143)</f>
        <v/>
      </c>
      <c r="C143" s="9" t="str">
        <f aca="false">IF($A143="","",'3. Layout Parts'!$B143)</f>
        <v/>
      </c>
      <c r="D143" s="9" t="str">
        <f aca="false">IF($A143="","",'3. Layout Parts'!$C143)</f>
        <v/>
      </c>
      <c r="E143" s="9" t="str">
        <f aca="false">IF($A143="","",IFERROR(INDEX('2. Schematic Parts'!$B$2:$B$3001,MATCH($A143,'2. Schematic Parts'!$A$2:$A$3001,0)),"NOT FOUND"))</f>
        <v/>
      </c>
      <c r="F143" s="9" t="str">
        <f aca="false">IF($A143="","",IFERROR(INDEX('2. Schematic Parts'!$C$2:$C$3001,MATCH($A143,'2. Schematic Parts'!$A$2:$A$3001,0))&amp;"","NOT FOUND"))</f>
        <v/>
      </c>
      <c r="G143" s="9" t="str">
        <f aca="false">IF($A143="","",IFERROR(INDEX('2. Schematic Parts'!$D$2:$D$3001,MATCH($A143,'2. Schematic Parts'!$A$2:$A$3001,0))&amp;"","NOT FOUND"))</f>
        <v/>
      </c>
      <c r="H143" s="9" t="str">
        <f aca="false">IF($A143="","",IF(COUNTIF('2. Schematic Parts'!$A$2:$A$3001,$A143)=0,"NOT IN SCHEMATIC","OK"))</f>
        <v/>
      </c>
      <c r="I143" s="9" t="str">
        <f aca="false">IF($A143="","",IF($H143="NOT IN SCHEMATIC","",IF(UPPER(TRIM($C143))=UPPER(TRIM($E143)),"OK","MISMATCH")))</f>
        <v/>
      </c>
      <c r="J143" s="9" t="str">
        <f aca="false">IF($A143="","",IF($H143="NOT IN SCHEMATIC","",IF($F143="","NO SCH DECAL",IF($D143="","",IF(UPPER(TRIM($D143))=UPPER(TRIM($F143)),"OK","MISMATCH")))))</f>
        <v/>
      </c>
      <c r="K143" s="16" t="str">
        <f aca="false">IF($A143="","",SUMPRODUCT(--ISNUMBER(SEARCH(","&amp;TRIM($A143)&amp;",",","&amp;SUBSTITUTE('1. Master BOM'!$D$2:$D$400," ","")&amp;","))))</f>
        <v/>
      </c>
      <c r="L143" s="16" t="str">
        <f aca="false">IF($A143="","",IF($K143&lt;&gt;1,0,SUMPRODUCT(ISNUMBER(SEARCH(","&amp;TRIM($A143)&amp;",",","&amp;SUBSTITUTE('1. Master BOM'!$D$2:$D$400," ","")&amp;","))*ROW('1. Master BOM'!$D$2:$D$400))))</f>
        <v/>
      </c>
      <c r="M143" s="9" t="str">
        <f aca="false">IF($A143="","",IF($K143=0,"NOT IN BOM",IF($K143&gt;1,"MULTIPLE BOM LINES","OK")))</f>
        <v/>
      </c>
      <c r="N143" s="9" t="str">
        <f aca="false">IF($A143="","",IF($L143=0,"—",INDEX('1. Master BOM'!$A$1:$A$400,$L143)))</f>
        <v/>
      </c>
      <c r="O143" s="9" t="str">
        <f aca="false">IF($A143="","",IF($L143=0,"—",INDEX('1. Master BOM'!$B$1:$B$400,$L143)))</f>
        <v/>
      </c>
      <c r="P143" s="9" t="str">
        <f aca="false">IF($A143="","",IF(OR($H143="NOT IN SCHEMATIC",$O143="—"),"",IF($G143="","NO SCH PN",IF(UPPER(TRIM($G143))=UPPER(TRIM($O143)),"OK","MISMATCH"))))</f>
        <v/>
      </c>
      <c r="Q143" s="9" t="str">
        <f aca="false">IF($A143="","",IF($L143=0,"—",INDEX('1. Master BOM'!$E$1:$E$400,$L143)))</f>
        <v/>
      </c>
      <c r="R143" s="9" t="str">
        <f aca="false">IF($A143="","",IF($L143=0,"—",IF(T(INDEX('1. Master BOM'!$F$1:$F$400,$L143))="","(not set)",INDEX('1. Master BOM'!$F$1:$F$400,$L143))))</f>
        <v/>
      </c>
      <c r="S143" s="9" t="str">
        <f aca="false">IF($A143="","",IF(OR($R143="—",$R143="(not set)",$D143=""),"",IF(ISNUMBER(SEARCH(SUBSTITUTE(SUBSTITUTE(SUBSTITUTE($R143,"-",""),"_","")," ",""),SUBSTITUTE(SUBSTITUTE(SUBSTITUTE($D143,"-",""),"_","")," ",""))),"OK","CHECK")))</f>
        <v/>
      </c>
      <c r="T143" s="9" t="str">
        <f aca="false">IF($A143="","",IF(OR($H143="NOT IN SCHEMATIC",$I143="MISMATCH",$J143="MISMATCH",$P143="MISMATCH",$M143&lt;&gt;"OK"),"REVIEW","OK"))</f>
        <v/>
      </c>
      <c r="U143" s="14"/>
      <c r="V143" s="14"/>
      <c r="W143" s="17"/>
      <c r="X143" s="14"/>
    </row>
    <row r="144" customFormat="false" ht="15" hidden="false" customHeight="false" outlineLevel="0" collapsed="false">
      <c r="A144" s="9" t="str">
        <f aca="false">IF('3. Layout Parts'!$A144="","",TRIM('3. Layout Parts'!$A144))</f>
        <v/>
      </c>
      <c r="B144" s="9" t="str">
        <f aca="false">IF($A144="","",'3. Layout Parts'!$D144)</f>
        <v/>
      </c>
      <c r="C144" s="9" t="str">
        <f aca="false">IF($A144="","",'3. Layout Parts'!$B144)</f>
        <v/>
      </c>
      <c r="D144" s="9" t="str">
        <f aca="false">IF($A144="","",'3. Layout Parts'!$C144)</f>
        <v/>
      </c>
      <c r="E144" s="9" t="str">
        <f aca="false">IF($A144="","",IFERROR(INDEX('2. Schematic Parts'!$B$2:$B$3001,MATCH($A144,'2. Schematic Parts'!$A$2:$A$3001,0)),"NOT FOUND"))</f>
        <v/>
      </c>
      <c r="F144" s="9" t="str">
        <f aca="false">IF($A144="","",IFERROR(INDEX('2. Schematic Parts'!$C$2:$C$3001,MATCH($A144,'2. Schematic Parts'!$A$2:$A$3001,0))&amp;"","NOT FOUND"))</f>
        <v/>
      </c>
      <c r="G144" s="9" t="str">
        <f aca="false">IF($A144="","",IFERROR(INDEX('2. Schematic Parts'!$D$2:$D$3001,MATCH($A144,'2. Schematic Parts'!$A$2:$A$3001,0))&amp;"","NOT FOUND"))</f>
        <v/>
      </c>
      <c r="H144" s="9" t="str">
        <f aca="false">IF($A144="","",IF(COUNTIF('2. Schematic Parts'!$A$2:$A$3001,$A144)=0,"NOT IN SCHEMATIC","OK"))</f>
        <v/>
      </c>
      <c r="I144" s="9" t="str">
        <f aca="false">IF($A144="","",IF($H144="NOT IN SCHEMATIC","",IF(UPPER(TRIM($C144))=UPPER(TRIM($E144)),"OK","MISMATCH")))</f>
        <v/>
      </c>
      <c r="J144" s="9" t="str">
        <f aca="false">IF($A144="","",IF($H144="NOT IN SCHEMATIC","",IF($F144="","NO SCH DECAL",IF($D144="","",IF(UPPER(TRIM($D144))=UPPER(TRIM($F144)),"OK","MISMATCH")))))</f>
        <v/>
      </c>
      <c r="K144" s="16" t="str">
        <f aca="false">IF($A144="","",SUMPRODUCT(--ISNUMBER(SEARCH(","&amp;TRIM($A144)&amp;",",","&amp;SUBSTITUTE('1. Master BOM'!$D$2:$D$400," ","")&amp;","))))</f>
        <v/>
      </c>
      <c r="L144" s="16" t="str">
        <f aca="false">IF($A144="","",IF($K144&lt;&gt;1,0,SUMPRODUCT(ISNUMBER(SEARCH(","&amp;TRIM($A144)&amp;",",","&amp;SUBSTITUTE('1. Master BOM'!$D$2:$D$400," ","")&amp;","))*ROW('1. Master BOM'!$D$2:$D$400))))</f>
        <v/>
      </c>
      <c r="M144" s="9" t="str">
        <f aca="false">IF($A144="","",IF($K144=0,"NOT IN BOM",IF($K144&gt;1,"MULTIPLE BOM LINES","OK")))</f>
        <v/>
      </c>
      <c r="N144" s="9" t="str">
        <f aca="false">IF($A144="","",IF($L144=0,"—",INDEX('1. Master BOM'!$A$1:$A$400,$L144)))</f>
        <v/>
      </c>
      <c r="O144" s="9" t="str">
        <f aca="false">IF($A144="","",IF($L144=0,"—",INDEX('1. Master BOM'!$B$1:$B$400,$L144)))</f>
        <v/>
      </c>
      <c r="P144" s="9" t="str">
        <f aca="false">IF($A144="","",IF(OR($H144="NOT IN SCHEMATIC",$O144="—"),"",IF($G144="","NO SCH PN",IF(UPPER(TRIM($G144))=UPPER(TRIM($O144)),"OK","MISMATCH"))))</f>
        <v/>
      </c>
      <c r="Q144" s="9" t="str">
        <f aca="false">IF($A144="","",IF($L144=0,"—",INDEX('1. Master BOM'!$E$1:$E$400,$L144)))</f>
        <v/>
      </c>
      <c r="R144" s="9" t="str">
        <f aca="false">IF($A144="","",IF($L144=0,"—",IF(T(INDEX('1. Master BOM'!$F$1:$F$400,$L144))="","(not set)",INDEX('1. Master BOM'!$F$1:$F$400,$L144))))</f>
        <v/>
      </c>
      <c r="S144" s="9" t="str">
        <f aca="false">IF($A144="","",IF(OR($R144="—",$R144="(not set)",$D144=""),"",IF(ISNUMBER(SEARCH(SUBSTITUTE(SUBSTITUTE(SUBSTITUTE($R144,"-",""),"_","")," ",""),SUBSTITUTE(SUBSTITUTE(SUBSTITUTE($D144,"-",""),"_","")," ",""))),"OK","CHECK")))</f>
        <v/>
      </c>
      <c r="T144" s="9" t="str">
        <f aca="false">IF($A144="","",IF(OR($H144="NOT IN SCHEMATIC",$I144="MISMATCH",$J144="MISMATCH",$P144="MISMATCH",$M144&lt;&gt;"OK"),"REVIEW","OK"))</f>
        <v/>
      </c>
      <c r="U144" s="14"/>
      <c r="V144" s="14"/>
      <c r="W144" s="17"/>
      <c r="X144" s="14"/>
    </row>
    <row r="145" customFormat="false" ht="15" hidden="false" customHeight="false" outlineLevel="0" collapsed="false">
      <c r="A145" s="9" t="str">
        <f aca="false">IF('3. Layout Parts'!$A145="","",TRIM('3. Layout Parts'!$A145))</f>
        <v/>
      </c>
      <c r="B145" s="9" t="str">
        <f aca="false">IF($A145="","",'3. Layout Parts'!$D145)</f>
        <v/>
      </c>
      <c r="C145" s="9" t="str">
        <f aca="false">IF($A145="","",'3. Layout Parts'!$B145)</f>
        <v/>
      </c>
      <c r="D145" s="9" t="str">
        <f aca="false">IF($A145="","",'3. Layout Parts'!$C145)</f>
        <v/>
      </c>
      <c r="E145" s="9" t="str">
        <f aca="false">IF($A145="","",IFERROR(INDEX('2. Schematic Parts'!$B$2:$B$3001,MATCH($A145,'2. Schematic Parts'!$A$2:$A$3001,0)),"NOT FOUND"))</f>
        <v/>
      </c>
      <c r="F145" s="9" t="str">
        <f aca="false">IF($A145="","",IFERROR(INDEX('2. Schematic Parts'!$C$2:$C$3001,MATCH($A145,'2. Schematic Parts'!$A$2:$A$3001,0))&amp;"","NOT FOUND"))</f>
        <v/>
      </c>
      <c r="G145" s="9" t="str">
        <f aca="false">IF($A145="","",IFERROR(INDEX('2. Schematic Parts'!$D$2:$D$3001,MATCH($A145,'2. Schematic Parts'!$A$2:$A$3001,0))&amp;"","NOT FOUND"))</f>
        <v/>
      </c>
      <c r="H145" s="9" t="str">
        <f aca="false">IF($A145="","",IF(COUNTIF('2. Schematic Parts'!$A$2:$A$3001,$A145)=0,"NOT IN SCHEMATIC","OK"))</f>
        <v/>
      </c>
      <c r="I145" s="9" t="str">
        <f aca="false">IF($A145="","",IF($H145="NOT IN SCHEMATIC","",IF(UPPER(TRIM($C145))=UPPER(TRIM($E145)),"OK","MISMATCH")))</f>
        <v/>
      </c>
      <c r="J145" s="9" t="str">
        <f aca="false">IF($A145="","",IF($H145="NOT IN SCHEMATIC","",IF($F145="","NO SCH DECAL",IF($D145="","",IF(UPPER(TRIM($D145))=UPPER(TRIM($F145)),"OK","MISMATCH")))))</f>
        <v/>
      </c>
      <c r="K145" s="16" t="str">
        <f aca="false">IF($A145="","",SUMPRODUCT(--ISNUMBER(SEARCH(","&amp;TRIM($A145)&amp;",",","&amp;SUBSTITUTE('1. Master BOM'!$D$2:$D$400," ","")&amp;","))))</f>
        <v/>
      </c>
      <c r="L145" s="16" t="str">
        <f aca="false">IF($A145="","",IF($K145&lt;&gt;1,0,SUMPRODUCT(ISNUMBER(SEARCH(","&amp;TRIM($A145)&amp;",",","&amp;SUBSTITUTE('1. Master BOM'!$D$2:$D$400," ","")&amp;","))*ROW('1. Master BOM'!$D$2:$D$400))))</f>
        <v/>
      </c>
      <c r="M145" s="9" t="str">
        <f aca="false">IF($A145="","",IF($K145=0,"NOT IN BOM",IF($K145&gt;1,"MULTIPLE BOM LINES","OK")))</f>
        <v/>
      </c>
      <c r="N145" s="9" t="str">
        <f aca="false">IF($A145="","",IF($L145=0,"—",INDEX('1. Master BOM'!$A$1:$A$400,$L145)))</f>
        <v/>
      </c>
      <c r="O145" s="9" t="str">
        <f aca="false">IF($A145="","",IF($L145=0,"—",INDEX('1. Master BOM'!$B$1:$B$400,$L145)))</f>
        <v/>
      </c>
      <c r="P145" s="9" t="str">
        <f aca="false">IF($A145="","",IF(OR($H145="NOT IN SCHEMATIC",$O145="—"),"",IF($G145="","NO SCH PN",IF(UPPER(TRIM($G145))=UPPER(TRIM($O145)),"OK","MISMATCH"))))</f>
        <v/>
      </c>
      <c r="Q145" s="9" t="str">
        <f aca="false">IF($A145="","",IF($L145=0,"—",INDEX('1. Master BOM'!$E$1:$E$400,$L145)))</f>
        <v/>
      </c>
      <c r="R145" s="9" t="str">
        <f aca="false">IF($A145="","",IF($L145=0,"—",IF(T(INDEX('1. Master BOM'!$F$1:$F$400,$L145))="","(not set)",INDEX('1. Master BOM'!$F$1:$F$400,$L145))))</f>
        <v/>
      </c>
      <c r="S145" s="9" t="str">
        <f aca="false">IF($A145="","",IF(OR($R145="—",$R145="(not set)",$D145=""),"",IF(ISNUMBER(SEARCH(SUBSTITUTE(SUBSTITUTE(SUBSTITUTE($R145,"-",""),"_","")," ",""),SUBSTITUTE(SUBSTITUTE(SUBSTITUTE($D145,"-",""),"_","")," ",""))),"OK","CHECK")))</f>
        <v/>
      </c>
      <c r="T145" s="9" t="str">
        <f aca="false">IF($A145="","",IF(OR($H145="NOT IN SCHEMATIC",$I145="MISMATCH",$J145="MISMATCH",$P145="MISMATCH",$M145&lt;&gt;"OK"),"REVIEW","OK"))</f>
        <v/>
      </c>
      <c r="U145" s="14"/>
      <c r="V145" s="14"/>
      <c r="W145" s="17"/>
      <c r="X145" s="14"/>
    </row>
    <row r="146" customFormat="false" ht="15" hidden="false" customHeight="false" outlineLevel="0" collapsed="false">
      <c r="A146" s="9" t="str">
        <f aca="false">IF('3. Layout Parts'!$A146="","",TRIM('3. Layout Parts'!$A146))</f>
        <v/>
      </c>
      <c r="B146" s="9" t="str">
        <f aca="false">IF($A146="","",'3. Layout Parts'!$D146)</f>
        <v/>
      </c>
      <c r="C146" s="9" t="str">
        <f aca="false">IF($A146="","",'3. Layout Parts'!$B146)</f>
        <v/>
      </c>
      <c r="D146" s="9" t="str">
        <f aca="false">IF($A146="","",'3. Layout Parts'!$C146)</f>
        <v/>
      </c>
      <c r="E146" s="9" t="str">
        <f aca="false">IF($A146="","",IFERROR(INDEX('2. Schematic Parts'!$B$2:$B$3001,MATCH($A146,'2. Schematic Parts'!$A$2:$A$3001,0)),"NOT FOUND"))</f>
        <v/>
      </c>
      <c r="F146" s="9" t="str">
        <f aca="false">IF($A146="","",IFERROR(INDEX('2. Schematic Parts'!$C$2:$C$3001,MATCH($A146,'2. Schematic Parts'!$A$2:$A$3001,0))&amp;"","NOT FOUND"))</f>
        <v/>
      </c>
      <c r="G146" s="9" t="str">
        <f aca="false">IF($A146="","",IFERROR(INDEX('2. Schematic Parts'!$D$2:$D$3001,MATCH($A146,'2. Schematic Parts'!$A$2:$A$3001,0))&amp;"","NOT FOUND"))</f>
        <v/>
      </c>
      <c r="H146" s="9" t="str">
        <f aca="false">IF($A146="","",IF(COUNTIF('2. Schematic Parts'!$A$2:$A$3001,$A146)=0,"NOT IN SCHEMATIC","OK"))</f>
        <v/>
      </c>
      <c r="I146" s="9" t="str">
        <f aca="false">IF($A146="","",IF($H146="NOT IN SCHEMATIC","",IF(UPPER(TRIM($C146))=UPPER(TRIM($E146)),"OK","MISMATCH")))</f>
        <v/>
      </c>
      <c r="J146" s="9" t="str">
        <f aca="false">IF($A146="","",IF($H146="NOT IN SCHEMATIC","",IF($F146="","NO SCH DECAL",IF($D146="","",IF(UPPER(TRIM($D146))=UPPER(TRIM($F146)),"OK","MISMATCH")))))</f>
        <v/>
      </c>
      <c r="K146" s="16" t="str">
        <f aca="false">IF($A146="","",SUMPRODUCT(--ISNUMBER(SEARCH(","&amp;TRIM($A146)&amp;",",","&amp;SUBSTITUTE('1. Master BOM'!$D$2:$D$400," ","")&amp;","))))</f>
        <v/>
      </c>
      <c r="L146" s="16" t="str">
        <f aca="false">IF($A146="","",IF($K146&lt;&gt;1,0,SUMPRODUCT(ISNUMBER(SEARCH(","&amp;TRIM($A146)&amp;",",","&amp;SUBSTITUTE('1. Master BOM'!$D$2:$D$400," ","")&amp;","))*ROW('1. Master BOM'!$D$2:$D$400))))</f>
        <v/>
      </c>
      <c r="M146" s="9" t="str">
        <f aca="false">IF($A146="","",IF($K146=0,"NOT IN BOM",IF($K146&gt;1,"MULTIPLE BOM LINES","OK")))</f>
        <v/>
      </c>
      <c r="N146" s="9" t="str">
        <f aca="false">IF($A146="","",IF($L146=0,"—",INDEX('1. Master BOM'!$A$1:$A$400,$L146)))</f>
        <v/>
      </c>
      <c r="O146" s="9" t="str">
        <f aca="false">IF($A146="","",IF($L146=0,"—",INDEX('1. Master BOM'!$B$1:$B$400,$L146)))</f>
        <v/>
      </c>
      <c r="P146" s="9" t="str">
        <f aca="false">IF($A146="","",IF(OR($H146="NOT IN SCHEMATIC",$O146="—"),"",IF($G146="","NO SCH PN",IF(UPPER(TRIM($G146))=UPPER(TRIM($O146)),"OK","MISMATCH"))))</f>
        <v/>
      </c>
      <c r="Q146" s="9" t="str">
        <f aca="false">IF($A146="","",IF($L146=0,"—",INDEX('1. Master BOM'!$E$1:$E$400,$L146)))</f>
        <v/>
      </c>
      <c r="R146" s="9" t="str">
        <f aca="false">IF($A146="","",IF($L146=0,"—",IF(T(INDEX('1. Master BOM'!$F$1:$F$400,$L146))="","(not set)",INDEX('1. Master BOM'!$F$1:$F$400,$L146))))</f>
        <v/>
      </c>
      <c r="S146" s="9" t="str">
        <f aca="false">IF($A146="","",IF(OR($R146="—",$R146="(not set)",$D146=""),"",IF(ISNUMBER(SEARCH(SUBSTITUTE(SUBSTITUTE(SUBSTITUTE($R146,"-",""),"_","")," ",""),SUBSTITUTE(SUBSTITUTE(SUBSTITUTE($D146,"-",""),"_","")," ",""))),"OK","CHECK")))</f>
        <v/>
      </c>
      <c r="T146" s="9" t="str">
        <f aca="false">IF($A146="","",IF(OR($H146="NOT IN SCHEMATIC",$I146="MISMATCH",$J146="MISMATCH",$P146="MISMATCH",$M146&lt;&gt;"OK"),"REVIEW","OK"))</f>
        <v/>
      </c>
      <c r="U146" s="14"/>
      <c r="V146" s="14"/>
      <c r="W146" s="17"/>
      <c r="X146" s="14"/>
    </row>
    <row r="147" customFormat="false" ht="15" hidden="false" customHeight="false" outlineLevel="0" collapsed="false">
      <c r="A147" s="9" t="str">
        <f aca="false">IF('3. Layout Parts'!$A147="","",TRIM('3. Layout Parts'!$A147))</f>
        <v/>
      </c>
      <c r="B147" s="9" t="str">
        <f aca="false">IF($A147="","",'3. Layout Parts'!$D147)</f>
        <v/>
      </c>
      <c r="C147" s="9" t="str">
        <f aca="false">IF($A147="","",'3. Layout Parts'!$B147)</f>
        <v/>
      </c>
      <c r="D147" s="9" t="str">
        <f aca="false">IF($A147="","",'3. Layout Parts'!$C147)</f>
        <v/>
      </c>
      <c r="E147" s="9" t="str">
        <f aca="false">IF($A147="","",IFERROR(INDEX('2. Schematic Parts'!$B$2:$B$3001,MATCH($A147,'2. Schematic Parts'!$A$2:$A$3001,0)),"NOT FOUND"))</f>
        <v/>
      </c>
      <c r="F147" s="9" t="str">
        <f aca="false">IF($A147="","",IFERROR(INDEX('2. Schematic Parts'!$C$2:$C$3001,MATCH($A147,'2. Schematic Parts'!$A$2:$A$3001,0))&amp;"","NOT FOUND"))</f>
        <v/>
      </c>
      <c r="G147" s="9" t="str">
        <f aca="false">IF($A147="","",IFERROR(INDEX('2. Schematic Parts'!$D$2:$D$3001,MATCH($A147,'2. Schematic Parts'!$A$2:$A$3001,0))&amp;"","NOT FOUND"))</f>
        <v/>
      </c>
      <c r="H147" s="9" t="str">
        <f aca="false">IF($A147="","",IF(COUNTIF('2. Schematic Parts'!$A$2:$A$3001,$A147)=0,"NOT IN SCHEMATIC","OK"))</f>
        <v/>
      </c>
      <c r="I147" s="9" t="str">
        <f aca="false">IF($A147="","",IF($H147="NOT IN SCHEMATIC","",IF(UPPER(TRIM($C147))=UPPER(TRIM($E147)),"OK","MISMATCH")))</f>
        <v/>
      </c>
      <c r="J147" s="9" t="str">
        <f aca="false">IF($A147="","",IF($H147="NOT IN SCHEMATIC","",IF($F147="","NO SCH DECAL",IF($D147="","",IF(UPPER(TRIM($D147))=UPPER(TRIM($F147)),"OK","MISMATCH")))))</f>
        <v/>
      </c>
      <c r="K147" s="16" t="str">
        <f aca="false">IF($A147="","",SUMPRODUCT(--ISNUMBER(SEARCH(","&amp;TRIM($A147)&amp;",",","&amp;SUBSTITUTE('1. Master BOM'!$D$2:$D$400," ","")&amp;","))))</f>
        <v/>
      </c>
      <c r="L147" s="16" t="str">
        <f aca="false">IF($A147="","",IF($K147&lt;&gt;1,0,SUMPRODUCT(ISNUMBER(SEARCH(","&amp;TRIM($A147)&amp;",",","&amp;SUBSTITUTE('1. Master BOM'!$D$2:$D$400," ","")&amp;","))*ROW('1. Master BOM'!$D$2:$D$400))))</f>
        <v/>
      </c>
      <c r="M147" s="9" t="str">
        <f aca="false">IF($A147="","",IF($K147=0,"NOT IN BOM",IF($K147&gt;1,"MULTIPLE BOM LINES","OK")))</f>
        <v/>
      </c>
      <c r="N147" s="9" t="str">
        <f aca="false">IF($A147="","",IF($L147=0,"—",INDEX('1. Master BOM'!$A$1:$A$400,$L147)))</f>
        <v/>
      </c>
      <c r="O147" s="9" t="str">
        <f aca="false">IF($A147="","",IF($L147=0,"—",INDEX('1. Master BOM'!$B$1:$B$400,$L147)))</f>
        <v/>
      </c>
      <c r="P147" s="9" t="str">
        <f aca="false">IF($A147="","",IF(OR($H147="NOT IN SCHEMATIC",$O147="—"),"",IF($G147="","NO SCH PN",IF(UPPER(TRIM($G147))=UPPER(TRIM($O147)),"OK","MISMATCH"))))</f>
        <v/>
      </c>
      <c r="Q147" s="9" t="str">
        <f aca="false">IF($A147="","",IF($L147=0,"—",INDEX('1. Master BOM'!$E$1:$E$400,$L147)))</f>
        <v/>
      </c>
      <c r="R147" s="9" t="str">
        <f aca="false">IF($A147="","",IF($L147=0,"—",IF(T(INDEX('1. Master BOM'!$F$1:$F$400,$L147))="","(not set)",INDEX('1. Master BOM'!$F$1:$F$400,$L147))))</f>
        <v/>
      </c>
      <c r="S147" s="9" t="str">
        <f aca="false">IF($A147="","",IF(OR($R147="—",$R147="(not set)",$D147=""),"",IF(ISNUMBER(SEARCH(SUBSTITUTE(SUBSTITUTE(SUBSTITUTE($R147,"-",""),"_","")," ",""),SUBSTITUTE(SUBSTITUTE(SUBSTITUTE($D147,"-",""),"_","")," ",""))),"OK","CHECK")))</f>
        <v/>
      </c>
      <c r="T147" s="9" t="str">
        <f aca="false">IF($A147="","",IF(OR($H147="NOT IN SCHEMATIC",$I147="MISMATCH",$J147="MISMATCH",$P147="MISMATCH",$M147&lt;&gt;"OK"),"REVIEW","OK"))</f>
        <v/>
      </c>
      <c r="U147" s="14"/>
      <c r="V147" s="14"/>
      <c r="W147" s="17"/>
      <c r="X147" s="14"/>
    </row>
    <row r="148" customFormat="false" ht="15" hidden="false" customHeight="false" outlineLevel="0" collapsed="false">
      <c r="A148" s="9" t="str">
        <f aca="false">IF('3. Layout Parts'!$A148="","",TRIM('3. Layout Parts'!$A148))</f>
        <v/>
      </c>
      <c r="B148" s="9" t="str">
        <f aca="false">IF($A148="","",'3. Layout Parts'!$D148)</f>
        <v/>
      </c>
      <c r="C148" s="9" t="str">
        <f aca="false">IF($A148="","",'3. Layout Parts'!$B148)</f>
        <v/>
      </c>
      <c r="D148" s="9" t="str">
        <f aca="false">IF($A148="","",'3. Layout Parts'!$C148)</f>
        <v/>
      </c>
      <c r="E148" s="9" t="str">
        <f aca="false">IF($A148="","",IFERROR(INDEX('2. Schematic Parts'!$B$2:$B$3001,MATCH($A148,'2. Schematic Parts'!$A$2:$A$3001,0)),"NOT FOUND"))</f>
        <v/>
      </c>
      <c r="F148" s="9" t="str">
        <f aca="false">IF($A148="","",IFERROR(INDEX('2. Schematic Parts'!$C$2:$C$3001,MATCH($A148,'2. Schematic Parts'!$A$2:$A$3001,0))&amp;"","NOT FOUND"))</f>
        <v/>
      </c>
      <c r="G148" s="9" t="str">
        <f aca="false">IF($A148="","",IFERROR(INDEX('2. Schematic Parts'!$D$2:$D$3001,MATCH($A148,'2. Schematic Parts'!$A$2:$A$3001,0))&amp;"","NOT FOUND"))</f>
        <v/>
      </c>
      <c r="H148" s="9" t="str">
        <f aca="false">IF($A148="","",IF(COUNTIF('2. Schematic Parts'!$A$2:$A$3001,$A148)=0,"NOT IN SCHEMATIC","OK"))</f>
        <v/>
      </c>
      <c r="I148" s="9" t="str">
        <f aca="false">IF($A148="","",IF($H148="NOT IN SCHEMATIC","",IF(UPPER(TRIM($C148))=UPPER(TRIM($E148)),"OK","MISMATCH")))</f>
        <v/>
      </c>
      <c r="J148" s="9" t="str">
        <f aca="false">IF($A148="","",IF($H148="NOT IN SCHEMATIC","",IF($F148="","NO SCH DECAL",IF($D148="","",IF(UPPER(TRIM($D148))=UPPER(TRIM($F148)),"OK","MISMATCH")))))</f>
        <v/>
      </c>
      <c r="K148" s="16" t="str">
        <f aca="false">IF($A148="","",SUMPRODUCT(--ISNUMBER(SEARCH(","&amp;TRIM($A148)&amp;",",","&amp;SUBSTITUTE('1. Master BOM'!$D$2:$D$400," ","")&amp;","))))</f>
        <v/>
      </c>
      <c r="L148" s="16" t="str">
        <f aca="false">IF($A148="","",IF($K148&lt;&gt;1,0,SUMPRODUCT(ISNUMBER(SEARCH(","&amp;TRIM($A148)&amp;",",","&amp;SUBSTITUTE('1. Master BOM'!$D$2:$D$400," ","")&amp;","))*ROW('1. Master BOM'!$D$2:$D$400))))</f>
        <v/>
      </c>
      <c r="M148" s="9" t="str">
        <f aca="false">IF($A148="","",IF($K148=0,"NOT IN BOM",IF($K148&gt;1,"MULTIPLE BOM LINES","OK")))</f>
        <v/>
      </c>
      <c r="N148" s="9" t="str">
        <f aca="false">IF($A148="","",IF($L148=0,"—",INDEX('1. Master BOM'!$A$1:$A$400,$L148)))</f>
        <v/>
      </c>
      <c r="O148" s="9" t="str">
        <f aca="false">IF($A148="","",IF($L148=0,"—",INDEX('1. Master BOM'!$B$1:$B$400,$L148)))</f>
        <v/>
      </c>
      <c r="P148" s="9" t="str">
        <f aca="false">IF($A148="","",IF(OR($H148="NOT IN SCHEMATIC",$O148="—"),"",IF($G148="","NO SCH PN",IF(UPPER(TRIM($G148))=UPPER(TRIM($O148)),"OK","MISMATCH"))))</f>
        <v/>
      </c>
      <c r="Q148" s="9" t="str">
        <f aca="false">IF($A148="","",IF($L148=0,"—",INDEX('1. Master BOM'!$E$1:$E$400,$L148)))</f>
        <v/>
      </c>
      <c r="R148" s="9" t="str">
        <f aca="false">IF($A148="","",IF($L148=0,"—",IF(T(INDEX('1. Master BOM'!$F$1:$F$400,$L148))="","(not set)",INDEX('1. Master BOM'!$F$1:$F$400,$L148))))</f>
        <v/>
      </c>
      <c r="S148" s="9" t="str">
        <f aca="false">IF($A148="","",IF(OR($R148="—",$R148="(not set)",$D148=""),"",IF(ISNUMBER(SEARCH(SUBSTITUTE(SUBSTITUTE(SUBSTITUTE($R148,"-",""),"_","")," ",""),SUBSTITUTE(SUBSTITUTE(SUBSTITUTE($D148,"-",""),"_","")," ",""))),"OK","CHECK")))</f>
        <v/>
      </c>
      <c r="T148" s="9" t="str">
        <f aca="false">IF($A148="","",IF(OR($H148="NOT IN SCHEMATIC",$I148="MISMATCH",$J148="MISMATCH",$P148="MISMATCH",$M148&lt;&gt;"OK"),"REVIEW","OK"))</f>
        <v/>
      </c>
      <c r="U148" s="14"/>
      <c r="V148" s="14"/>
      <c r="W148" s="17"/>
      <c r="X148" s="14"/>
    </row>
    <row r="149" customFormat="false" ht="15" hidden="false" customHeight="false" outlineLevel="0" collapsed="false">
      <c r="A149" s="9" t="str">
        <f aca="false">IF('3. Layout Parts'!$A149="","",TRIM('3. Layout Parts'!$A149))</f>
        <v/>
      </c>
      <c r="B149" s="9" t="str">
        <f aca="false">IF($A149="","",'3. Layout Parts'!$D149)</f>
        <v/>
      </c>
      <c r="C149" s="9" t="str">
        <f aca="false">IF($A149="","",'3. Layout Parts'!$B149)</f>
        <v/>
      </c>
      <c r="D149" s="9" t="str">
        <f aca="false">IF($A149="","",'3. Layout Parts'!$C149)</f>
        <v/>
      </c>
      <c r="E149" s="9" t="str">
        <f aca="false">IF($A149="","",IFERROR(INDEX('2. Schematic Parts'!$B$2:$B$3001,MATCH($A149,'2. Schematic Parts'!$A$2:$A$3001,0)),"NOT FOUND"))</f>
        <v/>
      </c>
      <c r="F149" s="9" t="str">
        <f aca="false">IF($A149="","",IFERROR(INDEX('2. Schematic Parts'!$C$2:$C$3001,MATCH($A149,'2. Schematic Parts'!$A$2:$A$3001,0))&amp;"","NOT FOUND"))</f>
        <v/>
      </c>
      <c r="G149" s="9" t="str">
        <f aca="false">IF($A149="","",IFERROR(INDEX('2. Schematic Parts'!$D$2:$D$3001,MATCH($A149,'2. Schematic Parts'!$A$2:$A$3001,0))&amp;"","NOT FOUND"))</f>
        <v/>
      </c>
      <c r="H149" s="9" t="str">
        <f aca="false">IF($A149="","",IF(COUNTIF('2. Schematic Parts'!$A$2:$A$3001,$A149)=0,"NOT IN SCHEMATIC","OK"))</f>
        <v/>
      </c>
      <c r="I149" s="9" t="str">
        <f aca="false">IF($A149="","",IF($H149="NOT IN SCHEMATIC","",IF(UPPER(TRIM($C149))=UPPER(TRIM($E149)),"OK","MISMATCH")))</f>
        <v/>
      </c>
      <c r="J149" s="9" t="str">
        <f aca="false">IF($A149="","",IF($H149="NOT IN SCHEMATIC","",IF($F149="","NO SCH DECAL",IF($D149="","",IF(UPPER(TRIM($D149))=UPPER(TRIM($F149)),"OK","MISMATCH")))))</f>
        <v/>
      </c>
      <c r="K149" s="16" t="str">
        <f aca="false">IF($A149="","",SUMPRODUCT(--ISNUMBER(SEARCH(","&amp;TRIM($A149)&amp;",",","&amp;SUBSTITUTE('1. Master BOM'!$D$2:$D$400," ","")&amp;","))))</f>
        <v/>
      </c>
      <c r="L149" s="16" t="str">
        <f aca="false">IF($A149="","",IF($K149&lt;&gt;1,0,SUMPRODUCT(ISNUMBER(SEARCH(","&amp;TRIM($A149)&amp;",",","&amp;SUBSTITUTE('1. Master BOM'!$D$2:$D$400," ","")&amp;","))*ROW('1. Master BOM'!$D$2:$D$400))))</f>
        <v/>
      </c>
      <c r="M149" s="9" t="str">
        <f aca="false">IF($A149="","",IF($K149=0,"NOT IN BOM",IF($K149&gt;1,"MULTIPLE BOM LINES","OK")))</f>
        <v/>
      </c>
      <c r="N149" s="9" t="str">
        <f aca="false">IF($A149="","",IF($L149=0,"—",INDEX('1. Master BOM'!$A$1:$A$400,$L149)))</f>
        <v/>
      </c>
      <c r="O149" s="9" t="str">
        <f aca="false">IF($A149="","",IF($L149=0,"—",INDEX('1. Master BOM'!$B$1:$B$400,$L149)))</f>
        <v/>
      </c>
      <c r="P149" s="9" t="str">
        <f aca="false">IF($A149="","",IF(OR($H149="NOT IN SCHEMATIC",$O149="—"),"",IF($G149="","NO SCH PN",IF(UPPER(TRIM($G149))=UPPER(TRIM($O149)),"OK","MISMATCH"))))</f>
        <v/>
      </c>
      <c r="Q149" s="9" t="str">
        <f aca="false">IF($A149="","",IF($L149=0,"—",INDEX('1. Master BOM'!$E$1:$E$400,$L149)))</f>
        <v/>
      </c>
      <c r="R149" s="9" t="str">
        <f aca="false">IF($A149="","",IF($L149=0,"—",IF(T(INDEX('1. Master BOM'!$F$1:$F$400,$L149))="","(not set)",INDEX('1. Master BOM'!$F$1:$F$400,$L149))))</f>
        <v/>
      </c>
      <c r="S149" s="9" t="str">
        <f aca="false">IF($A149="","",IF(OR($R149="—",$R149="(not set)",$D149=""),"",IF(ISNUMBER(SEARCH(SUBSTITUTE(SUBSTITUTE(SUBSTITUTE($R149,"-",""),"_","")," ",""),SUBSTITUTE(SUBSTITUTE(SUBSTITUTE($D149,"-",""),"_","")," ",""))),"OK","CHECK")))</f>
        <v/>
      </c>
      <c r="T149" s="9" t="str">
        <f aca="false">IF($A149="","",IF(OR($H149="NOT IN SCHEMATIC",$I149="MISMATCH",$J149="MISMATCH",$P149="MISMATCH",$M149&lt;&gt;"OK"),"REVIEW","OK"))</f>
        <v/>
      </c>
      <c r="U149" s="14"/>
      <c r="V149" s="14"/>
      <c r="W149" s="17"/>
      <c r="X149" s="14"/>
    </row>
    <row r="150" customFormat="false" ht="15" hidden="false" customHeight="false" outlineLevel="0" collapsed="false">
      <c r="A150" s="9" t="str">
        <f aca="false">IF('3. Layout Parts'!$A150="","",TRIM('3. Layout Parts'!$A150))</f>
        <v/>
      </c>
      <c r="B150" s="9" t="str">
        <f aca="false">IF($A150="","",'3. Layout Parts'!$D150)</f>
        <v/>
      </c>
      <c r="C150" s="9" t="str">
        <f aca="false">IF($A150="","",'3. Layout Parts'!$B150)</f>
        <v/>
      </c>
      <c r="D150" s="9" t="str">
        <f aca="false">IF($A150="","",'3. Layout Parts'!$C150)</f>
        <v/>
      </c>
      <c r="E150" s="9" t="str">
        <f aca="false">IF($A150="","",IFERROR(INDEX('2. Schematic Parts'!$B$2:$B$3001,MATCH($A150,'2. Schematic Parts'!$A$2:$A$3001,0)),"NOT FOUND"))</f>
        <v/>
      </c>
      <c r="F150" s="9" t="str">
        <f aca="false">IF($A150="","",IFERROR(INDEX('2. Schematic Parts'!$C$2:$C$3001,MATCH($A150,'2. Schematic Parts'!$A$2:$A$3001,0))&amp;"","NOT FOUND"))</f>
        <v/>
      </c>
      <c r="G150" s="9" t="str">
        <f aca="false">IF($A150="","",IFERROR(INDEX('2. Schematic Parts'!$D$2:$D$3001,MATCH($A150,'2. Schematic Parts'!$A$2:$A$3001,0))&amp;"","NOT FOUND"))</f>
        <v/>
      </c>
      <c r="H150" s="9" t="str">
        <f aca="false">IF($A150="","",IF(COUNTIF('2. Schematic Parts'!$A$2:$A$3001,$A150)=0,"NOT IN SCHEMATIC","OK"))</f>
        <v/>
      </c>
      <c r="I150" s="9" t="str">
        <f aca="false">IF($A150="","",IF($H150="NOT IN SCHEMATIC","",IF(UPPER(TRIM($C150))=UPPER(TRIM($E150)),"OK","MISMATCH")))</f>
        <v/>
      </c>
      <c r="J150" s="9" t="str">
        <f aca="false">IF($A150="","",IF($H150="NOT IN SCHEMATIC","",IF($F150="","NO SCH DECAL",IF($D150="","",IF(UPPER(TRIM($D150))=UPPER(TRIM($F150)),"OK","MISMATCH")))))</f>
        <v/>
      </c>
      <c r="K150" s="16" t="str">
        <f aca="false">IF($A150="","",SUMPRODUCT(--ISNUMBER(SEARCH(","&amp;TRIM($A150)&amp;",",","&amp;SUBSTITUTE('1. Master BOM'!$D$2:$D$400," ","")&amp;","))))</f>
        <v/>
      </c>
      <c r="L150" s="16" t="str">
        <f aca="false">IF($A150="","",IF($K150&lt;&gt;1,0,SUMPRODUCT(ISNUMBER(SEARCH(","&amp;TRIM($A150)&amp;",",","&amp;SUBSTITUTE('1. Master BOM'!$D$2:$D$400," ","")&amp;","))*ROW('1. Master BOM'!$D$2:$D$400))))</f>
        <v/>
      </c>
      <c r="M150" s="9" t="str">
        <f aca="false">IF($A150="","",IF($K150=0,"NOT IN BOM",IF($K150&gt;1,"MULTIPLE BOM LINES","OK")))</f>
        <v/>
      </c>
      <c r="N150" s="9" t="str">
        <f aca="false">IF($A150="","",IF($L150=0,"—",INDEX('1. Master BOM'!$A$1:$A$400,$L150)))</f>
        <v/>
      </c>
      <c r="O150" s="9" t="str">
        <f aca="false">IF($A150="","",IF($L150=0,"—",INDEX('1. Master BOM'!$B$1:$B$400,$L150)))</f>
        <v/>
      </c>
      <c r="P150" s="9" t="str">
        <f aca="false">IF($A150="","",IF(OR($H150="NOT IN SCHEMATIC",$O150="—"),"",IF($G150="","NO SCH PN",IF(UPPER(TRIM($G150))=UPPER(TRIM($O150)),"OK","MISMATCH"))))</f>
        <v/>
      </c>
      <c r="Q150" s="9" t="str">
        <f aca="false">IF($A150="","",IF($L150=0,"—",INDEX('1. Master BOM'!$E$1:$E$400,$L150)))</f>
        <v/>
      </c>
      <c r="R150" s="9" t="str">
        <f aca="false">IF($A150="","",IF($L150=0,"—",IF(T(INDEX('1. Master BOM'!$F$1:$F$400,$L150))="","(not set)",INDEX('1. Master BOM'!$F$1:$F$400,$L150))))</f>
        <v/>
      </c>
      <c r="S150" s="9" t="str">
        <f aca="false">IF($A150="","",IF(OR($R150="—",$R150="(not set)",$D150=""),"",IF(ISNUMBER(SEARCH(SUBSTITUTE(SUBSTITUTE(SUBSTITUTE($R150,"-",""),"_","")," ",""),SUBSTITUTE(SUBSTITUTE(SUBSTITUTE($D150,"-",""),"_","")," ",""))),"OK","CHECK")))</f>
        <v/>
      </c>
      <c r="T150" s="9" t="str">
        <f aca="false">IF($A150="","",IF(OR($H150="NOT IN SCHEMATIC",$I150="MISMATCH",$J150="MISMATCH",$P150="MISMATCH",$M150&lt;&gt;"OK"),"REVIEW","OK"))</f>
        <v/>
      </c>
      <c r="U150" s="14"/>
      <c r="V150" s="14"/>
      <c r="W150" s="17"/>
      <c r="X150" s="14"/>
    </row>
    <row r="151" customFormat="false" ht="15" hidden="false" customHeight="false" outlineLevel="0" collapsed="false">
      <c r="A151" s="9" t="str">
        <f aca="false">IF('3. Layout Parts'!$A151="","",TRIM('3. Layout Parts'!$A151))</f>
        <v/>
      </c>
      <c r="B151" s="9" t="str">
        <f aca="false">IF($A151="","",'3. Layout Parts'!$D151)</f>
        <v/>
      </c>
      <c r="C151" s="9" t="str">
        <f aca="false">IF($A151="","",'3. Layout Parts'!$B151)</f>
        <v/>
      </c>
      <c r="D151" s="9" t="str">
        <f aca="false">IF($A151="","",'3. Layout Parts'!$C151)</f>
        <v/>
      </c>
      <c r="E151" s="9" t="str">
        <f aca="false">IF($A151="","",IFERROR(INDEX('2. Schematic Parts'!$B$2:$B$3001,MATCH($A151,'2. Schematic Parts'!$A$2:$A$3001,0)),"NOT FOUND"))</f>
        <v/>
      </c>
      <c r="F151" s="9" t="str">
        <f aca="false">IF($A151="","",IFERROR(INDEX('2. Schematic Parts'!$C$2:$C$3001,MATCH($A151,'2. Schematic Parts'!$A$2:$A$3001,0))&amp;"","NOT FOUND"))</f>
        <v/>
      </c>
      <c r="G151" s="9" t="str">
        <f aca="false">IF($A151="","",IFERROR(INDEX('2. Schematic Parts'!$D$2:$D$3001,MATCH($A151,'2. Schematic Parts'!$A$2:$A$3001,0))&amp;"","NOT FOUND"))</f>
        <v/>
      </c>
      <c r="H151" s="9" t="str">
        <f aca="false">IF($A151="","",IF(COUNTIF('2. Schematic Parts'!$A$2:$A$3001,$A151)=0,"NOT IN SCHEMATIC","OK"))</f>
        <v/>
      </c>
      <c r="I151" s="9" t="str">
        <f aca="false">IF($A151="","",IF($H151="NOT IN SCHEMATIC","",IF(UPPER(TRIM($C151))=UPPER(TRIM($E151)),"OK","MISMATCH")))</f>
        <v/>
      </c>
      <c r="J151" s="9" t="str">
        <f aca="false">IF($A151="","",IF($H151="NOT IN SCHEMATIC","",IF($F151="","NO SCH DECAL",IF($D151="","",IF(UPPER(TRIM($D151))=UPPER(TRIM($F151)),"OK","MISMATCH")))))</f>
        <v/>
      </c>
      <c r="K151" s="16" t="str">
        <f aca="false">IF($A151="","",SUMPRODUCT(--ISNUMBER(SEARCH(","&amp;TRIM($A151)&amp;",",","&amp;SUBSTITUTE('1. Master BOM'!$D$2:$D$400," ","")&amp;","))))</f>
        <v/>
      </c>
      <c r="L151" s="16" t="str">
        <f aca="false">IF($A151="","",IF($K151&lt;&gt;1,0,SUMPRODUCT(ISNUMBER(SEARCH(","&amp;TRIM($A151)&amp;",",","&amp;SUBSTITUTE('1. Master BOM'!$D$2:$D$400," ","")&amp;","))*ROW('1. Master BOM'!$D$2:$D$400))))</f>
        <v/>
      </c>
      <c r="M151" s="9" t="str">
        <f aca="false">IF($A151="","",IF($K151=0,"NOT IN BOM",IF($K151&gt;1,"MULTIPLE BOM LINES","OK")))</f>
        <v/>
      </c>
      <c r="N151" s="9" t="str">
        <f aca="false">IF($A151="","",IF($L151=0,"—",INDEX('1. Master BOM'!$A$1:$A$400,$L151)))</f>
        <v/>
      </c>
      <c r="O151" s="9" t="str">
        <f aca="false">IF($A151="","",IF($L151=0,"—",INDEX('1. Master BOM'!$B$1:$B$400,$L151)))</f>
        <v/>
      </c>
      <c r="P151" s="9" t="str">
        <f aca="false">IF($A151="","",IF(OR($H151="NOT IN SCHEMATIC",$O151="—"),"",IF($G151="","NO SCH PN",IF(UPPER(TRIM($G151))=UPPER(TRIM($O151)),"OK","MISMATCH"))))</f>
        <v/>
      </c>
      <c r="Q151" s="9" t="str">
        <f aca="false">IF($A151="","",IF($L151=0,"—",INDEX('1. Master BOM'!$E$1:$E$400,$L151)))</f>
        <v/>
      </c>
      <c r="R151" s="9" t="str">
        <f aca="false">IF($A151="","",IF($L151=0,"—",IF(T(INDEX('1. Master BOM'!$F$1:$F$400,$L151))="","(not set)",INDEX('1. Master BOM'!$F$1:$F$400,$L151))))</f>
        <v/>
      </c>
      <c r="S151" s="9" t="str">
        <f aca="false">IF($A151="","",IF(OR($R151="—",$R151="(not set)",$D151=""),"",IF(ISNUMBER(SEARCH(SUBSTITUTE(SUBSTITUTE(SUBSTITUTE($R151,"-",""),"_","")," ",""),SUBSTITUTE(SUBSTITUTE(SUBSTITUTE($D151,"-",""),"_","")," ",""))),"OK","CHECK")))</f>
        <v/>
      </c>
      <c r="T151" s="9" t="str">
        <f aca="false">IF($A151="","",IF(OR($H151="NOT IN SCHEMATIC",$I151="MISMATCH",$J151="MISMATCH",$P151="MISMATCH",$M151&lt;&gt;"OK"),"REVIEW","OK"))</f>
        <v/>
      </c>
      <c r="U151" s="14"/>
      <c r="V151" s="14"/>
      <c r="W151" s="17"/>
      <c r="X151" s="14"/>
    </row>
    <row r="152" customFormat="false" ht="15" hidden="false" customHeight="false" outlineLevel="0" collapsed="false">
      <c r="A152" s="9" t="str">
        <f aca="false">IF('3. Layout Parts'!$A152="","",TRIM('3. Layout Parts'!$A152))</f>
        <v/>
      </c>
      <c r="B152" s="9" t="str">
        <f aca="false">IF($A152="","",'3. Layout Parts'!$D152)</f>
        <v/>
      </c>
      <c r="C152" s="9" t="str">
        <f aca="false">IF($A152="","",'3. Layout Parts'!$B152)</f>
        <v/>
      </c>
      <c r="D152" s="9" t="str">
        <f aca="false">IF($A152="","",'3. Layout Parts'!$C152)</f>
        <v/>
      </c>
      <c r="E152" s="9" t="str">
        <f aca="false">IF($A152="","",IFERROR(INDEX('2. Schematic Parts'!$B$2:$B$3001,MATCH($A152,'2. Schematic Parts'!$A$2:$A$3001,0)),"NOT FOUND"))</f>
        <v/>
      </c>
      <c r="F152" s="9" t="str">
        <f aca="false">IF($A152="","",IFERROR(INDEX('2. Schematic Parts'!$C$2:$C$3001,MATCH($A152,'2. Schematic Parts'!$A$2:$A$3001,0))&amp;"","NOT FOUND"))</f>
        <v/>
      </c>
      <c r="G152" s="9" t="str">
        <f aca="false">IF($A152="","",IFERROR(INDEX('2. Schematic Parts'!$D$2:$D$3001,MATCH($A152,'2. Schematic Parts'!$A$2:$A$3001,0))&amp;"","NOT FOUND"))</f>
        <v/>
      </c>
      <c r="H152" s="9" t="str">
        <f aca="false">IF($A152="","",IF(COUNTIF('2. Schematic Parts'!$A$2:$A$3001,$A152)=0,"NOT IN SCHEMATIC","OK"))</f>
        <v/>
      </c>
      <c r="I152" s="9" t="str">
        <f aca="false">IF($A152="","",IF($H152="NOT IN SCHEMATIC","",IF(UPPER(TRIM($C152))=UPPER(TRIM($E152)),"OK","MISMATCH")))</f>
        <v/>
      </c>
      <c r="J152" s="9" t="str">
        <f aca="false">IF($A152="","",IF($H152="NOT IN SCHEMATIC","",IF($F152="","NO SCH DECAL",IF($D152="","",IF(UPPER(TRIM($D152))=UPPER(TRIM($F152)),"OK","MISMATCH")))))</f>
        <v/>
      </c>
      <c r="K152" s="16" t="str">
        <f aca="false">IF($A152="","",SUMPRODUCT(--ISNUMBER(SEARCH(","&amp;TRIM($A152)&amp;",",","&amp;SUBSTITUTE('1. Master BOM'!$D$2:$D$400," ","")&amp;","))))</f>
        <v/>
      </c>
      <c r="L152" s="16" t="str">
        <f aca="false">IF($A152="","",IF($K152&lt;&gt;1,0,SUMPRODUCT(ISNUMBER(SEARCH(","&amp;TRIM($A152)&amp;",",","&amp;SUBSTITUTE('1. Master BOM'!$D$2:$D$400," ","")&amp;","))*ROW('1. Master BOM'!$D$2:$D$400))))</f>
        <v/>
      </c>
      <c r="M152" s="9" t="str">
        <f aca="false">IF($A152="","",IF($K152=0,"NOT IN BOM",IF($K152&gt;1,"MULTIPLE BOM LINES","OK")))</f>
        <v/>
      </c>
      <c r="N152" s="9" t="str">
        <f aca="false">IF($A152="","",IF($L152=0,"—",INDEX('1. Master BOM'!$A$1:$A$400,$L152)))</f>
        <v/>
      </c>
      <c r="O152" s="9" t="str">
        <f aca="false">IF($A152="","",IF($L152=0,"—",INDEX('1. Master BOM'!$B$1:$B$400,$L152)))</f>
        <v/>
      </c>
      <c r="P152" s="9" t="str">
        <f aca="false">IF($A152="","",IF(OR($H152="NOT IN SCHEMATIC",$O152="—"),"",IF($G152="","NO SCH PN",IF(UPPER(TRIM($G152))=UPPER(TRIM($O152)),"OK","MISMATCH"))))</f>
        <v/>
      </c>
      <c r="Q152" s="9" t="str">
        <f aca="false">IF($A152="","",IF($L152=0,"—",INDEX('1. Master BOM'!$E$1:$E$400,$L152)))</f>
        <v/>
      </c>
      <c r="R152" s="9" t="str">
        <f aca="false">IF($A152="","",IF($L152=0,"—",IF(T(INDEX('1. Master BOM'!$F$1:$F$400,$L152))="","(not set)",INDEX('1. Master BOM'!$F$1:$F$400,$L152))))</f>
        <v/>
      </c>
      <c r="S152" s="9" t="str">
        <f aca="false">IF($A152="","",IF(OR($R152="—",$R152="(not set)",$D152=""),"",IF(ISNUMBER(SEARCH(SUBSTITUTE(SUBSTITUTE(SUBSTITUTE($R152,"-",""),"_","")," ",""),SUBSTITUTE(SUBSTITUTE(SUBSTITUTE($D152,"-",""),"_","")," ",""))),"OK","CHECK")))</f>
        <v/>
      </c>
      <c r="T152" s="9" t="str">
        <f aca="false">IF($A152="","",IF(OR($H152="NOT IN SCHEMATIC",$I152="MISMATCH",$J152="MISMATCH",$P152="MISMATCH",$M152&lt;&gt;"OK"),"REVIEW","OK"))</f>
        <v/>
      </c>
      <c r="U152" s="14"/>
      <c r="V152" s="14"/>
      <c r="W152" s="17"/>
      <c r="X152" s="14"/>
    </row>
    <row r="153" customFormat="false" ht="15" hidden="false" customHeight="false" outlineLevel="0" collapsed="false">
      <c r="A153" s="9" t="str">
        <f aca="false">IF('3. Layout Parts'!$A153="","",TRIM('3. Layout Parts'!$A153))</f>
        <v/>
      </c>
      <c r="B153" s="9" t="str">
        <f aca="false">IF($A153="","",'3. Layout Parts'!$D153)</f>
        <v/>
      </c>
      <c r="C153" s="9" t="str">
        <f aca="false">IF($A153="","",'3. Layout Parts'!$B153)</f>
        <v/>
      </c>
      <c r="D153" s="9" t="str">
        <f aca="false">IF($A153="","",'3. Layout Parts'!$C153)</f>
        <v/>
      </c>
      <c r="E153" s="9" t="str">
        <f aca="false">IF($A153="","",IFERROR(INDEX('2. Schematic Parts'!$B$2:$B$3001,MATCH($A153,'2. Schematic Parts'!$A$2:$A$3001,0)),"NOT FOUND"))</f>
        <v/>
      </c>
      <c r="F153" s="9" t="str">
        <f aca="false">IF($A153="","",IFERROR(INDEX('2. Schematic Parts'!$C$2:$C$3001,MATCH($A153,'2. Schematic Parts'!$A$2:$A$3001,0))&amp;"","NOT FOUND"))</f>
        <v/>
      </c>
      <c r="G153" s="9" t="str">
        <f aca="false">IF($A153="","",IFERROR(INDEX('2. Schematic Parts'!$D$2:$D$3001,MATCH($A153,'2. Schematic Parts'!$A$2:$A$3001,0))&amp;"","NOT FOUND"))</f>
        <v/>
      </c>
      <c r="H153" s="9" t="str">
        <f aca="false">IF($A153="","",IF(COUNTIF('2. Schematic Parts'!$A$2:$A$3001,$A153)=0,"NOT IN SCHEMATIC","OK"))</f>
        <v/>
      </c>
      <c r="I153" s="9" t="str">
        <f aca="false">IF($A153="","",IF($H153="NOT IN SCHEMATIC","",IF(UPPER(TRIM($C153))=UPPER(TRIM($E153)),"OK","MISMATCH")))</f>
        <v/>
      </c>
      <c r="J153" s="9" t="str">
        <f aca="false">IF($A153="","",IF($H153="NOT IN SCHEMATIC","",IF($F153="","NO SCH DECAL",IF($D153="","",IF(UPPER(TRIM($D153))=UPPER(TRIM($F153)),"OK","MISMATCH")))))</f>
        <v/>
      </c>
      <c r="K153" s="16" t="str">
        <f aca="false">IF($A153="","",SUMPRODUCT(--ISNUMBER(SEARCH(","&amp;TRIM($A153)&amp;",",","&amp;SUBSTITUTE('1. Master BOM'!$D$2:$D$400," ","")&amp;","))))</f>
        <v/>
      </c>
      <c r="L153" s="16" t="str">
        <f aca="false">IF($A153="","",IF($K153&lt;&gt;1,0,SUMPRODUCT(ISNUMBER(SEARCH(","&amp;TRIM($A153)&amp;",",","&amp;SUBSTITUTE('1. Master BOM'!$D$2:$D$400," ","")&amp;","))*ROW('1. Master BOM'!$D$2:$D$400))))</f>
        <v/>
      </c>
      <c r="M153" s="9" t="str">
        <f aca="false">IF($A153="","",IF($K153=0,"NOT IN BOM",IF($K153&gt;1,"MULTIPLE BOM LINES","OK")))</f>
        <v/>
      </c>
      <c r="N153" s="9" t="str">
        <f aca="false">IF($A153="","",IF($L153=0,"—",INDEX('1. Master BOM'!$A$1:$A$400,$L153)))</f>
        <v/>
      </c>
      <c r="O153" s="9" t="str">
        <f aca="false">IF($A153="","",IF($L153=0,"—",INDEX('1. Master BOM'!$B$1:$B$400,$L153)))</f>
        <v/>
      </c>
      <c r="P153" s="9" t="str">
        <f aca="false">IF($A153="","",IF(OR($H153="NOT IN SCHEMATIC",$O153="—"),"",IF($G153="","NO SCH PN",IF(UPPER(TRIM($G153))=UPPER(TRIM($O153)),"OK","MISMATCH"))))</f>
        <v/>
      </c>
      <c r="Q153" s="9" t="str">
        <f aca="false">IF($A153="","",IF($L153=0,"—",INDEX('1. Master BOM'!$E$1:$E$400,$L153)))</f>
        <v/>
      </c>
      <c r="R153" s="9" t="str">
        <f aca="false">IF($A153="","",IF($L153=0,"—",IF(T(INDEX('1. Master BOM'!$F$1:$F$400,$L153))="","(not set)",INDEX('1. Master BOM'!$F$1:$F$400,$L153))))</f>
        <v/>
      </c>
      <c r="S153" s="9" t="str">
        <f aca="false">IF($A153="","",IF(OR($R153="—",$R153="(not set)",$D153=""),"",IF(ISNUMBER(SEARCH(SUBSTITUTE(SUBSTITUTE(SUBSTITUTE($R153,"-",""),"_","")," ",""),SUBSTITUTE(SUBSTITUTE(SUBSTITUTE($D153,"-",""),"_","")," ",""))),"OK","CHECK")))</f>
        <v/>
      </c>
      <c r="T153" s="9" t="str">
        <f aca="false">IF($A153="","",IF(OR($H153="NOT IN SCHEMATIC",$I153="MISMATCH",$J153="MISMATCH",$P153="MISMATCH",$M153&lt;&gt;"OK"),"REVIEW","OK"))</f>
        <v/>
      </c>
      <c r="U153" s="14"/>
      <c r="V153" s="14"/>
      <c r="W153" s="17"/>
      <c r="X153" s="14"/>
    </row>
    <row r="154" customFormat="false" ht="15" hidden="false" customHeight="false" outlineLevel="0" collapsed="false">
      <c r="A154" s="9" t="str">
        <f aca="false">IF('3. Layout Parts'!$A154="","",TRIM('3. Layout Parts'!$A154))</f>
        <v/>
      </c>
      <c r="B154" s="9" t="str">
        <f aca="false">IF($A154="","",'3. Layout Parts'!$D154)</f>
        <v/>
      </c>
      <c r="C154" s="9" t="str">
        <f aca="false">IF($A154="","",'3. Layout Parts'!$B154)</f>
        <v/>
      </c>
      <c r="D154" s="9" t="str">
        <f aca="false">IF($A154="","",'3. Layout Parts'!$C154)</f>
        <v/>
      </c>
      <c r="E154" s="9" t="str">
        <f aca="false">IF($A154="","",IFERROR(INDEX('2. Schematic Parts'!$B$2:$B$3001,MATCH($A154,'2. Schematic Parts'!$A$2:$A$3001,0)),"NOT FOUND"))</f>
        <v/>
      </c>
      <c r="F154" s="9" t="str">
        <f aca="false">IF($A154="","",IFERROR(INDEX('2. Schematic Parts'!$C$2:$C$3001,MATCH($A154,'2. Schematic Parts'!$A$2:$A$3001,0))&amp;"","NOT FOUND"))</f>
        <v/>
      </c>
      <c r="G154" s="9" t="str">
        <f aca="false">IF($A154="","",IFERROR(INDEX('2. Schematic Parts'!$D$2:$D$3001,MATCH($A154,'2. Schematic Parts'!$A$2:$A$3001,0))&amp;"","NOT FOUND"))</f>
        <v/>
      </c>
      <c r="H154" s="9" t="str">
        <f aca="false">IF($A154="","",IF(COUNTIF('2. Schematic Parts'!$A$2:$A$3001,$A154)=0,"NOT IN SCHEMATIC","OK"))</f>
        <v/>
      </c>
      <c r="I154" s="9" t="str">
        <f aca="false">IF($A154="","",IF($H154="NOT IN SCHEMATIC","",IF(UPPER(TRIM($C154))=UPPER(TRIM($E154)),"OK","MISMATCH")))</f>
        <v/>
      </c>
      <c r="J154" s="9" t="str">
        <f aca="false">IF($A154="","",IF($H154="NOT IN SCHEMATIC","",IF($F154="","NO SCH DECAL",IF($D154="","",IF(UPPER(TRIM($D154))=UPPER(TRIM($F154)),"OK","MISMATCH")))))</f>
        <v/>
      </c>
      <c r="K154" s="16" t="str">
        <f aca="false">IF($A154="","",SUMPRODUCT(--ISNUMBER(SEARCH(","&amp;TRIM($A154)&amp;",",","&amp;SUBSTITUTE('1. Master BOM'!$D$2:$D$400," ","")&amp;","))))</f>
        <v/>
      </c>
      <c r="L154" s="16" t="str">
        <f aca="false">IF($A154="","",IF($K154&lt;&gt;1,0,SUMPRODUCT(ISNUMBER(SEARCH(","&amp;TRIM($A154)&amp;",",","&amp;SUBSTITUTE('1. Master BOM'!$D$2:$D$400," ","")&amp;","))*ROW('1. Master BOM'!$D$2:$D$400))))</f>
        <v/>
      </c>
      <c r="M154" s="9" t="str">
        <f aca="false">IF($A154="","",IF($K154=0,"NOT IN BOM",IF($K154&gt;1,"MULTIPLE BOM LINES","OK")))</f>
        <v/>
      </c>
      <c r="N154" s="9" t="str">
        <f aca="false">IF($A154="","",IF($L154=0,"—",INDEX('1. Master BOM'!$A$1:$A$400,$L154)))</f>
        <v/>
      </c>
      <c r="O154" s="9" t="str">
        <f aca="false">IF($A154="","",IF($L154=0,"—",INDEX('1. Master BOM'!$B$1:$B$400,$L154)))</f>
        <v/>
      </c>
      <c r="P154" s="9" t="str">
        <f aca="false">IF($A154="","",IF(OR($H154="NOT IN SCHEMATIC",$O154="—"),"",IF($G154="","NO SCH PN",IF(UPPER(TRIM($G154))=UPPER(TRIM($O154)),"OK","MISMATCH"))))</f>
        <v/>
      </c>
      <c r="Q154" s="9" t="str">
        <f aca="false">IF($A154="","",IF($L154=0,"—",INDEX('1. Master BOM'!$E$1:$E$400,$L154)))</f>
        <v/>
      </c>
      <c r="R154" s="9" t="str">
        <f aca="false">IF($A154="","",IF($L154=0,"—",IF(T(INDEX('1. Master BOM'!$F$1:$F$400,$L154))="","(not set)",INDEX('1. Master BOM'!$F$1:$F$400,$L154))))</f>
        <v/>
      </c>
      <c r="S154" s="9" t="str">
        <f aca="false">IF($A154="","",IF(OR($R154="—",$R154="(not set)",$D154=""),"",IF(ISNUMBER(SEARCH(SUBSTITUTE(SUBSTITUTE(SUBSTITUTE($R154,"-",""),"_","")," ",""),SUBSTITUTE(SUBSTITUTE(SUBSTITUTE($D154,"-",""),"_","")," ",""))),"OK","CHECK")))</f>
        <v/>
      </c>
      <c r="T154" s="9" t="str">
        <f aca="false">IF($A154="","",IF(OR($H154="NOT IN SCHEMATIC",$I154="MISMATCH",$J154="MISMATCH",$P154="MISMATCH",$M154&lt;&gt;"OK"),"REVIEW","OK"))</f>
        <v/>
      </c>
      <c r="U154" s="14"/>
      <c r="V154" s="14"/>
      <c r="W154" s="17"/>
      <c r="X154" s="14"/>
    </row>
    <row r="155" customFormat="false" ht="15" hidden="false" customHeight="false" outlineLevel="0" collapsed="false">
      <c r="A155" s="9" t="str">
        <f aca="false">IF('3. Layout Parts'!$A155="","",TRIM('3. Layout Parts'!$A155))</f>
        <v/>
      </c>
      <c r="B155" s="9" t="str">
        <f aca="false">IF($A155="","",'3. Layout Parts'!$D155)</f>
        <v/>
      </c>
      <c r="C155" s="9" t="str">
        <f aca="false">IF($A155="","",'3. Layout Parts'!$B155)</f>
        <v/>
      </c>
      <c r="D155" s="9" t="str">
        <f aca="false">IF($A155="","",'3. Layout Parts'!$C155)</f>
        <v/>
      </c>
      <c r="E155" s="9" t="str">
        <f aca="false">IF($A155="","",IFERROR(INDEX('2. Schematic Parts'!$B$2:$B$3001,MATCH($A155,'2. Schematic Parts'!$A$2:$A$3001,0)),"NOT FOUND"))</f>
        <v/>
      </c>
      <c r="F155" s="9" t="str">
        <f aca="false">IF($A155="","",IFERROR(INDEX('2. Schematic Parts'!$C$2:$C$3001,MATCH($A155,'2. Schematic Parts'!$A$2:$A$3001,0))&amp;"","NOT FOUND"))</f>
        <v/>
      </c>
      <c r="G155" s="9" t="str">
        <f aca="false">IF($A155="","",IFERROR(INDEX('2. Schematic Parts'!$D$2:$D$3001,MATCH($A155,'2. Schematic Parts'!$A$2:$A$3001,0))&amp;"","NOT FOUND"))</f>
        <v/>
      </c>
      <c r="H155" s="9" t="str">
        <f aca="false">IF($A155="","",IF(COUNTIF('2. Schematic Parts'!$A$2:$A$3001,$A155)=0,"NOT IN SCHEMATIC","OK"))</f>
        <v/>
      </c>
      <c r="I155" s="9" t="str">
        <f aca="false">IF($A155="","",IF($H155="NOT IN SCHEMATIC","",IF(UPPER(TRIM($C155))=UPPER(TRIM($E155)),"OK","MISMATCH")))</f>
        <v/>
      </c>
      <c r="J155" s="9" t="str">
        <f aca="false">IF($A155="","",IF($H155="NOT IN SCHEMATIC","",IF($F155="","NO SCH DECAL",IF($D155="","",IF(UPPER(TRIM($D155))=UPPER(TRIM($F155)),"OK","MISMATCH")))))</f>
        <v/>
      </c>
      <c r="K155" s="16" t="str">
        <f aca="false">IF($A155="","",SUMPRODUCT(--ISNUMBER(SEARCH(","&amp;TRIM($A155)&amp;",",","&amp;SUBSTITUTE('1. Master BOM'!$D$2:$D$400," ","")&amp;","))))</f>
        <v/>
      </c>
      <c r="L155" s="16" t="str">
        <f aca="false">IF($A155="","",IF($K155&lt;&gt;1,0,SUMPRODUCT(ISNUMBER(SEARCH(","&amp;TRIM($A155)&amp;",",","&amp;SUBSTITUTE('1. Master BOM'!$D$2:$D$400," ","")&amp;","))*ROW('1. Master BOM'!$D$2:$D$400))))</f>
        <v/>
      </c>
      <c r="M155" s="9" t="str">
        <f aca="false">IF($A155="","",IF($K155=0,"NOT IN BOM",IF($K155&gt;1,"MULTIPLE BOM LINES","OK")))</f>
        <v/>
      </c>
      <c r="N155" s="9" t="str">
        <f aca="false">IF($A155="","",IF($L155=0,"—",INDEX('1. Master BOM'!$A$1:$A$400,$L155)))</f>
        <v/>
      </c>
      <c r="O155" s="9" t="str">
        <f aca="false">IF($A155="","",IF($L155=0,"—",INDEX('1. Master BOM'!$B$1:$B$400,$L155)))</f>
        <v/>
      </c>
      <c r="P155" s="9" t="str">
        <f aca="false">IF($A155="","",IF(OR($H155="NOT IN SCHEMATIC",$O155="—"),"",IF($G155="","NO SCH PN",IF(UPPER(TRIM($G155))=UPPER(TRIM($O155)),"OK","MISMATCH"))))</f>
        <v/>
      </c>
      <c r="Q155" s="9" t="str">
        <f aca="false">IF($A155="","",IF($L155=0,"—",INDEX('1. Master BOM'!$E$1:$E$400,$L155)))</f>
        <v/>
      </c>
      <c r="R155" s="9" t="str">
        <f aca="false">IF($A155="","",IF($L155=0,"—",IF(T(INDEX('1. Master BOM'!$F$1:$F$400,$L155))="","(not set)",INDEX('1. Master BOM'!$F$1:$F$400,$L155))))</f>
        <v/>
      </c>
      <c r="S155" s="9" t="str">
        <f aca="false">IF($A155="","",IF(OR($R155="—",$R155="(not set)",$D155=""),"",IF(ISNUMBER(SEARCH(SUBSTITUTE(SUBSTITUTE(SUBSTITUTE($R155,"-",""),"_","")," ",""),SUBSTITUTE(SUBSTITUTE(SUBSTITUTE($D155,"-",""),"_","")," ",""))),"OK","CHECK")))</f>
        <v/>
      </c>
      <c r="T155" s="9" t="str">
        <f aca="false">IF($A155="","",IF(OR($H155="NOT IN SCHEMATIC",$I155="MISMATCH",$J155="MISMATCH",$P155="MISMATCH",$M155&lt;&gt;"OK"),"REVIEW","OK"))</f>
        <v/>
      </c>
      <c r="U155" s="14"/>
      <c r="V155" s="14"/>
      <c r="W155" s="17"/>
      <c r="X155" s="14"/>
    </row>
    <row r="156" customFormat="false" ht="15" hidden="false" customHeight="false" outlineLevel="0" collapsed="false">
      <c r="A156" s="9" t="str">
        <f aca="false">IF('3. Layout Parts'!$A156="","",TRIM('3. Layout Parts'!$A156))</f>
        <v/>
      </c>
      <c r="B156" s="9" t="str">
        <f aca="false">IF($A156="","",'3. Layout Parts'!$D156)</f>
        <v/>
      </c>
      <c r="C156" s="9" t="str">
        <f aca="false">IF($A156="","",'3. Layout Parts'!$B156)</f>
        <v/>
      </c>
      <c r="D156" s="9" t="str">
        <f aca="false">IF($A156="","",'3. Layout Parts'!$C156)</f>
        <v/>
      </c>
      <c r="E156" s="9" t="str">
        <f aca="false">IF($A156="","",IFERROR(INDEX('2. Schematic Parts'!$B$2:$B$3001,MATCH($A156,'2. Schematic Parts'!$A$2:$A$3001,0)),"NOT FOUND"))</f>
        <v/>
      </c>
      <c r="F156" s="9" t="str">
        <f aca="false">IF($A156="","",IFERROR(INDEX('2. Schematic Parts'!$C$2:$C$3001,MATCH($A156,'2. Schematic Parts'!$A$2:$A$3001,0))&amp;"","NOT FOUND"))</f>
        <v/>
      </c>
      <c r="G156" s="9" t="str">
        <f aca="false">IF($A156="","",IFERROR(INDEX('2. Schematic Parts'!$D$2:$D$3001,MATCH($A156,'2. Schematic Parts'!$A$2:$A$3001,0))&amp;"","NOT FOUND"))</f>
        <v/>
      </c>
      <c r="H156" s="9" t="str">
        <f aca="false">IF($A156="","",IF(COUNTIF('2. Schematic Parts'!$A$2:$A$3001,$A156)=0,"NOT IN SCHEMATIC","OK"))</f>
        <v/>
      </c>
      <c r="I156" s="9" t="str">
        <f aca="false">IF($A156="","",IF($H156="NOT IN SCHEMATIC","",IF(UPPER(TRIM($C156))=UPPER(TRIM($E156)),"OK","MISMATCH")))</f>
        <v/>
      </c>
      <c r="J156" s="9" t="str">
        <f aca="false">IF($A156="","",IF($H156="NOT IN SCHEMATIC","",IF($F156="","NO SCH DECAL",IF($D156="","",IF(UPPER(TRIM($D156))=UPPER(TRIM($F156)),"OK","MISMATCH")))))</f>
        <v/>
      </c>
      <c r="K156" s="16" t="str">
        <f aca="false">IF($A156="","",SUMPRODUCT(--ISNUMBER(SEARCH(","&amp;TRIM($A156)&amp;",",","&amp;SUBSTITUTE('1. Master BOM'!$D$2:$D$400," ","")&amp;","))))</f>
        <v/>
      </c>
      <c r="L156" s="16" t="str">
        <f aca="false">IF($A156="","",IF($K156&lt;&gt;1,0,SUMPRODUCT(ISNUMBER(SEARCH(","&amp;TRIM($A156)&amp;",",","&amp;SUBSTITUTE('1. Master BOM'!$D$2:$D$400," ","")&amp;","))*ROW('1. Master BOM'!$D$2:$D$400))))</f>
        <v/>
      </c>
      <c r="M156" s="9" t="str">
        <f aca="false">IF($A156="","",IF($K156=0,"NOT IN BOM",IF($K156&gt;1,"MULTIPLE BOM LINES","OK")))</f>
        <v/>
      </c>
      <c r="N156" s="9" t="str">
        <f aca="false">IF($A156="","",IF($L156=0,"—",INDEX('1. Master BOM'!$A$1:$A$400,$L156)))</f>
        <v/>
      </c>
      <c r="O156" s="9" t="str">
        <f aca="false">IF($A156="","",IF($L156=0,"—",INDEX('1. Master BOM'!$B$1:$B$400,$L156)))</f>
        <v/>
      </c>
      <c r="P156" s="9" t="str">
        <f aca="false">IF($A156="","",IF(OR($H156="NOT IN SCHEMATIC",$O156="—"),"",IF($G156="","NO SCH PN",IF(UPPER(TRIM($G156))=UPPER(TRIM($O156)),"OK","MISMATCH"))))</f>
        <v/>
      </c>
      <c r="Q156" s="9" t="str">
        <f aca="false">IF($A156="","",IF($L156=0,"—",INDEX('1. Master BOM'!$E$1:$E$400,$L156)))</f>
        <v/>
      </c>
      <c r="R156" s="9" t="str">
        <f aca="false">IF($A156="","",IF($L156=0,"—",IF(T(INDEX('1. Master BOM'!$F$1:$F$400,$L156))="","(not set)",INDEX('1. Master BOM'!$F$1:$F$400,$L156))))</f>
        <v/>
      </c>
      <c r="S156" s="9" t="str">
        <f aca="false">IF($A156="","",IF(OR($R156="—",$R156="(not set)",$D156=""),"",IF(ISNUMBER(SEARCH(SUBSTITUTE(SUBSTITUTE(SUBSTITUTE($R156,"-",""),"_","")," ",""),SUBSTITUTE(SUBSTITUTE(SUBSTITUTE($D156,"-",""),"_","")," ",""))),"OK","CHECK")))</f>
        <v/>
      </c>
      <c r="T156" s="9" t="str">
        <f aca="false">IF($A156="","",IF(OR($H156="NOT IN SCHEMATIC",$I156="MISMATCH",$J156="MISMATCH",$P156="MISMATCH",$M156&lt;&gt;"OK"),"REVIEW","OK"))</f>
        <v/>
      </c>
      <c r="U156" s="14"/>
      <c r="V156" s="14"/>
      <c r="W156" s="17"/>
      <c r="X156" s="14"/>
    </row>
    <row r="157" customFormat="false" ht="15" hidden="false" customHeight="false" outlineLevel="0" collapsed="false">
      <c r="A157" s="9" t="str">
        <f aca="false">IF('3. Layout Parts'!$A157="","",TRIM('3. Layout Parts'!$A157))</f>
        <v/>
      </c>
      <c r="B157" s="9" t="str">
        <f aca="false">IF($A157="","",'3. Layout Parts'!$D157)</f>
        <v/>
      </c>
      <c r="C157" s="9" t="str">
        <f aca="false">IF($A157="","",'3. Layout Parts'!$B157)</f>
        <v/>
      </c>
      <c r="D157" s="9" t="str">
        <f aca="false">IF($A157="","",'3. Layout Parts'!$C157)</f>
        <v/>
      </c>
      <c r="E157" s="9" t="str">
        <f aca="false">IF($A157="","",IFERROR(INDEX('2. Schematic Parts'!$B$2:$B$3001,MATCH($A157,'2. Schematic Parts'!$A$2:$A$3001,0)),"NOT FOUND"))</f>
        <v/>
      </c>
      <c r="F157" s="9" t="str">
        <f aca="false">IF($A157="","",IFERROR(INDEX('2. Schematic Parts'!$C$2:$C$3001,MATCH($A157,'2. Schematic Parts'!$A$2:$A$3001,0))&amp;"","NOT FOUND"))</f>
        <v/>
      </c>
      <c r="G157" s="9" t="str">
        <f aca="false">IF($A157="","",IFERROR(INDEX('2. Schematic Parts'!$D$2:$D$3001,MATCH($A157,'2. Schematic Parts'!$A$2:$A$3001,0))&amp;"","NOT FOUND"))</f>
        <v/>
      </c>
      <c r="H157" s="9" t="str">
        <f aca="false">IF($A157="","",IF(COUNTIF('2. Schematic Parts'!$A$2:$A$3001,$A157)=0,"NOT IN SCHEMATIC","OK"))</f>
        <v/>
      </c>
      <c r="I157" s="9" t="str">
        <f aca="false">IF($A157="","",IF($H157="NOT IN SCHEMATIC","",IF(UPPER(TRIM($C157))=UPPER(TRIM($E157)),"OK","MISMATCH")))</f>
        <v/>
      </c>
      <c r="J157" s="9" t="str">
        <f aca="false">IF($A157="","",IF($H157="NOT IN SCHEMATIC","",IF($F157="","NO SCH DECAL",IF($D157="","",IF(UPPER(TRIM($D157))=UPPER(TRIM($F157)),"OK","MISMATCH")))))</f>
        <v/>
      </c>
      <c r="K157" s="16" t="str">
        <f aca="false">IF($A157="","",SUMPRODUCT(--ISNUMBER(SEARCH(","&amp;TRIM($A157)&amp;",",","&amp;SUBSTITUTE('1. Master BOM'!$D$2:$D$400," ","")&amp;","))))</f>
        <v/>
      </c>
      <c r="L157" s="16" t="str">
        <f aca="false">IF($A157="","",IF($K157&lt;&gt;1,0,SUMPRODUCT(ISNUMBER(SEARCH(","&amp;TRIM($A157)&amp;",",","&amp;SUBSTITUTE('1. Master BOM'!$D$2:$D$400," ","")&amp;","))*ROW('1. Master BOM'!$D$2:$D$400))))</f>
        <v/>
      </c>
      <c r="M157" s="9" t="str">
        <f aca="false">IF($A157="","",IF($K157=0,"NOT IN BOM",IF($K157&gt;1,"MULTIPLE BOM LINES","OK")))</f>
        <v/>
      </c>
      <c r="N157" s="9" t="str">
        <f aca="false">IF($A157="","",IF($L157=0,"—",INDEX('1. Master BOM'!$A$1:$A$400,$L157)))</f>
        <v/>
      </c>
      <c r="O157" s="9" t="str">
        <f aca="false">IF($A157="","",IF($L157=0,"—",INDEX('1. Master BOM'!$B$1:$B$400,$L157)))</f>
        <v/>
      </c>
      <c r="P157" s="9" t="str">
        <f aca="false">IF($A157="","",IF(OR($H157="NOT IN SCHEMATIC",$O157="—"),"",IF($G157="","NO SCH PN",IF(UPPER(TRIM($G157))=UPPER(TRIM($O157)),"OK","MISMATCH"))))</f>
        <v/>
      </c>
      <c r="Q157" s="9" t="str">
        <f aca="false">IF($A157="","",IF($L157=0,"—",INDEX('1. Master BOM'!$E$1:$E$400,$L157)))</f>
        <v/>
      </c>
      <c r="R157" s="9" t="str">
        <f aca="false">IF($A157="","",IF($L157=0,"—",IF(T(INDEX('1. Master BOM'!$F$1:$F$400,$L157))="","(not set)",INDEX('1. Master BOM'!$F$1:$F$400,$L157))))</f>
        <v/>
      </c>
      <c r="S157" s="9" t="str">
        <f aca="false">IF($A157="","",IF(OR($R157="—",$R157="(not set)",$D157=""),"",IF(ISNUMBER(SEARCH(SUBSTITUTE(SUBSTITUTE(SUBSTITUTE($R157,"-",""),"_","")," ",""),SUBSTITUTE(SUBSTITUTE(SUBSTITUTE($D157,"-",""),"_","")," ",""))),"OK","CHECK")))</f>
        <v/>
      </c>
      <c r="T157" s="9" t="str">
        <f aca="false">IF($A157="","",IF(OR($H157="NOT IN SCHEMATIC",$I157="MISMATCH",$J157="MISMATCH",$P157="MISMATCH",$M157&lt;&gt;"OK"),"REVIEW","OK"))</f>
        <v/>
      </c>
      <c r="U157" s="14"/>
      <c r="V157" s="14"/>
      <c r="W157" s="17"/>
      <c r="X157" s="14"/>
    </row>
    <row r="158" customFormat="false" ht="15" hidden="false" customHeight="false" outlineLevel="0" collapsed="false">
      <c r="A158" s="9" t="str">
        <f aca="false">IF('3. Layout Parts'!$A158="","",TRIM('3. Layout Parts'!$A158))</f>
        <v/>
      </c>
      <c r="B158" s="9" t="str">
        <f aca="false">IF($A158="","",'3. Layout Parts'!$D158)</f>
        <v/>
      </c>
      <c r="C158" s="9" t="str">
        <f aca="false">IF($A158="","",'3. Layout Parts'!$B158)</f>
        <v/>
      </c>
      <c r="D158" s="9" t="str">
        <f aca="false">IF($A158="","",'3. Layout Parts'!$C158)</f>
        <v/>
      </c>
      <c r="E158" s="9" t="str">
        <f aca="false">IF($A158="","",IFERROR(INDEX('2. Schematic Parts'!$B$2:$B$3001,MATCH($A158,'2. Schematic Parts'!$A$2:$A$3001,0)),"NOT FOUND"))</f>
        <v/>
      </c>
      <c r="F158" s="9" t="str">
        <f aca="false">IF($A158="","",IFERROR(INDEX('2. Schematic Parts'!$C$2:$C$3001,MATCH($A158,'2. Schematic Parts'!$A$2:$A$3001,0))&amp;"","NOT FOUND"))</f>
        <v/>
      </c>
      <c r="G158" s="9" t="str">
        <f aca="false">IF($A158="","",IFERROR(INDEX('2. Schematic Parts'!$D$2:$D$3001,MATCH($A158,'2. Schematic Parts'!$A$2:$A$3001,0))&amp;"","NOT FOUND"))</f>
        <v/>
      </c>
      <c r="H158" s="9" t="str">
        <f aca="false">IF($A158="","",IF(COUNTIF('2. Schematic Parts'!$A$2:$A$3001,$A158)=0,"NOT IN SCHEMATIC","OK"))</f>
        <v/>
      </c>
      <c r="I158" s="9" t="str">
        <f aca="false">IF($A158="","",IF($H158="NOT IN SCHEMATIC","",IF(UPPER(TRIM($C158))=UPPER(TRIM($E158)),"OK","MISMATCH")))</f>
        <v/>
      </c>
      <c r="J158" s="9" t="str">
        <f aca="false">IF($A158="","",IF($H158="NOT IN SCHEMATIC","",IF($F158="","NO SCH DECAL",IF($D158="","",IF(UPPER(TRIM($D158))=UPPER(TRIM($F158)),"OK","MISMATCH")))))</f>
        <v/>
      </c>
      <c r="K158" s="16" t="str">
        <f aca="false">IF($A158="","",SUMPRODUCT(--ISNUMBER(SEARCH(","&amp;TRIM($A158)&amp;",",","&amp;SUBSTITUTE('1. Master BOM'!$D$2:$D$400," ","")&amp;","))))</f>
        <v/>
      </c>
      <c r="L158" s="16" t="str">
        <f aca="false">IF($A158="","",IF($K158&lt;&gt;1,0,SUMPRODUCT(ISNUMBER(SEARCH(","&amp;TRIM($A158)&amp;",",","&amp;SUBSTITUTE('1. Master BOM'!$D$2:$D$400," ","")&amp;","))*ROW('1. Master BOM'!$D$2:$D$400))))</f>
        <v/>
      </c>
      <c r="M158" s="9" t="str">
        <f aca="false">IF($A158="","",IF($K158=0,"NOT IN BOM",IF($K158&gt;1,"MULTIPLE BOM LINES","OK")))</f>
        <v/>
      </c>
      <c r="N158" s="9" t="str">
        <f aca="false">IF($A158="","",IF($L158=0,"—",INDEX('1. Master BOM'!$A$1:$A$400,$L158)))</f>
        <v/>
      </c>
      <c r="O158" s="9" t="str">
        <f aca="false">IF($A158="","",IF($L158=0,"—",INDEX('1. Master BOM'!$B$1:$B$400,$L158)))</f>
        <v/>
      </c>
      <c r="P158" s="9" t="str">
        <f aca="false">IF($A158="","",IF(OR($H158="NOT IN SCHEMATIC",$O158="—"),"",IF($G158="","NO SCH PN",IF(UPPER(TRIM($G158))=UPPER(TRIM($O158)),"OK","MISMATCH"))))</f>
        <v/>
      </c>
      <c r="Q158" s="9" t="str">
        <f aca="false">IF($A158="","",IF($L158=0,"—",INDEX('1. Master BOM'!$E$1:$E$400,$L158)))</f>
        <v/>
      </c>
      <c r="R158" s="9" t="str">
        <f aca="false">IF($A158="","",IF($L158=0,"—",IF(T(INDEX('1. Master BOM'!$F$1:$F$400,$L158))="","(not set)",INDEX('1. Master BOM'!$F$1:$F$400,$L158))))</f>
        <v/>
      </c>
      <c r="S158" s="9" t="str">
        <f aca="false">IF($A158="","",IF(OR($R158="—",$R158="(not set)",$D158=""),"",IF(ISNUMBER(SEARCH(SUBSTITUTE(SUBSTITUTE(SUBSTITUTE($R158,"-",""),"_","")," ",""),SUBSTITUTE(SUBSTITUTE(SUBSTITUTE($D158,"-",""),"_","")," ",""))),"OK","CHECK")))</f>
        <v/>
      </c>
      <c r="T158" s="9" t="str">
        <f aca="false">IF($A158="","",IF(OR($H158="NOT IN SCHEMATIC",$I158="MISMATCH",$J158="MISMATCH",$P158="MISMATCH",$M158&lt;&gt;"OK"),"REVIEW","OK"))</f>
        <v/>
      </c>
      <c r="U158" s="14"/>
      <c r="V158" s="14"/>
      <c r="W158" s="17"/>
      <c r="X158" s="14"/>
    </row>
    <row r="159" customFormat="false" ht="15" hidden="false" customHeight="false" outlineLevel="0" collapsed="false">
      <c r="A159" s="9" t="str">
        <f aca="false">IF('3. Layout Parts'!$A159="","",TRIM('3. Layout Parts'!$A159))</f>
        <v/>
      </c>
      <c r="B159" s="9" t="str">
        <f aca="false">IF($A159="","",'3. Layout Parts'!$D159)</f>
        <v/>
      </c>
      <c r="C159" s="9" t="str">
        <f aca="false">IF($A159="","",'3. Layout Parts'!$B159)</f>
        <v/>
      </c>
      <c r="D159" s="9" t="str">
        <f aca="false">IF($A159="","",'3. Layout Parts'!$C159)</f>
        <v/>
      </c>
      <c r="E159" s="9" t="str">
        <f aca="false">IF($A159="","",IFERROR(INDEX('2. Schematic Parts'!$B$2:$B$3001,MATCH($A159,'2. Schematic Parts'!$A$2:$A$3001,0)),"NOT FOUND"))</f>
        <v/>
      </c>
      <c r="F159" s="9" t="str">
        <f aca="false">IF($A159="","",IFERROR(INDEX('2. Schematic Parts'!$C$2:$C$3001,MATCH($A159,'2. Schematic Parts'!$A$2:$A$3001,0))&amp;"","NOT FOUND"))</f>
        <v/>
      </c>
      <c r="G159" s="9" t="str">
        <f aca="false">IF($A159="","",IFERROR(INDEX('2. Schematic Parts'!$D$2:$D$3001,MATCH($A159,'2. Schematic Parts'!$A$2:$A$3001,0))&amp;"","NOT FOUND"))</f>
        <v/>
      </c>
      <c r="H159" s="9" t="str">
        <f aca="false">IF($A159="","",IF(COUNTIF('2. Schematic Parts'!$A$2:$A$3001,$A159)=0,"NOT IN SCHEMATIC","OK"))</f>
        <v/>
      </c>
      <c r="I159" s="9" t="str">
        <f aca="false">IF($A159="","",IF($H159="NOT IN SCHEMATIC","",IF(UPPER(TRIM($C159))=UPPER(TRIM($E159)),"OK","MISMATCH")))</f>
        <v/>
      </c>
      <c r="J159" s="9" t="str">
        <f aca="false">IF($A159="","",IF($H159="NOT IN SCHEMATIC","",IF($F159="","NO SCH DECAL",IF($D159="","",IF(UPPER(TRIM($D159))=UPPER(TRIM($F159)),"OK","MISMATCH")))))</f>
        <v/>
      </c>
      <c r="K159" s="16" t="str">
        <f aca="false">IF($A159="","",SUMPRODUCT(--ISNUMBER(SEARCH(","&amp;TRIM($A159)&amp;",",","&amp;SUBSTITUTE('1. Master BOM'!$D$2:$D$400," ","")&amp;","))))</f>
        <v/>
      </c>
      <c r="L159" s="16" t="str">
        <f aca="false">IF($A159="","",IF($K159&lt;&gt;1,0,SUMPRODUCT(ISNUMBER(SEARCH(","&amp;TRIM($A159)&amp;",",","&amp;SUBSTITUTE('1. Master BOM'!$D$2:$D$400," ","")&amp;","))*ROW('1. Master BOM'!$D$2:$D$400))))</f>
        <v/>
      </c>
      <c r="M159" s="9" t="str">
        <f aca="false">IF($A159="","",IF($K159=0,"NOT IN BOM",IF($K159&gt;1,"MULTIPLE BOM LINES","OK")))</f>
        <v/>
      </c>
      <c r="N159" s="9" t="str">
        <f aca="false">IF($A159="","",IF($L159=0,"—",INDEX('1. Master BOM'!$A$1:$A$400,$L159)))</f>
        <v/>
      </c>
      <c r="O159" s="9" t="str">
        <f aca="false">IF($A159="","",IF($L159=0,"—",INDEX('1. Master BOM'!$B$1:$B$400,$L159)))</f>
        <v/>
      </c>
      <c r="P159" s="9" t="str">
        <f aca="false">IF($A159="","",IF(OR($H159="NOT IN SCHEMATIC",$O159="—"),"",IF($G159="","NO SCH PN",IF(UPPER(TRIM($G159))=UPPER(TRIM($O159)),"OK","MISMATCH"))))</f>
        <v/>
      </c>
      <c r="Q159" s="9" t="str">
        <f aca="false">IF($A159="","",IF($L159=0,"—",INDEX('1. Master BOM'!$E$1:$E$400,$L159)))</f>
        <v/>
      </c>
      <c r="R159" s="9" t="str">
        <f aca="false">IF($A159="","",IF($L159=0,"—",IF(T(INDEX('1. Master BOM'!$F$1:$F$400,$L159))="","(not set)",INDEX('1. Master BOM'!$F$1:$F$400,$L159))))</f>
        <v/>
      </c>
      <c r="S159" s="9" t="str">
        <f aca="false">IF($A159="","",IF(OR($R159="—",$R159="(not set)",$D159=""),"",IF(ISNUMBER(SEARCH(SUBSTITUTE(SUBSTITUTE(SUBSTITUTE($R159,"-",""),"_","")," ",""),SUBSTITUTE(SUBSTITUTE(SUBSTITUTE($D159,"-",""),"_","")," ",""))),"OK","CHECK")))</f>
        <v/>
      </c>
      <c r="T159" s="9" t="str">
        <f aca="false">IF($A159="","",IF(OR($H159="NOT IN SCHEMATIC",$I159="MISMATCH",$J159="MISMATCH",$P159="MISMATCH",$M159&lt;&gt;"OK"),"REVIEW","OK"))</f>
        <v/>
      </c>
      <c r="U159" s="14"/>
      <c r="V159" s="14"/>
      <c r="W159" s="17"/>
      <c r="X159" s="14"/>
    </row>
    <row r="160" customFormat="false" ht="15" hidden="false" customHeight="false" outlineLevel="0" collapsed="false">
      <c r="A160" s="9" t="str">
        <f aca="false">IF('3. Layout Parts'!$A160="","",TRIM('3. Layout Parts'!$A160))</f>
        <v/>
      </c>
      <c r="B160" s="9" t="str">
        <f aca="false">IF($A160="","",'3. Layout Parts'!$D160)</f>
        <v/>
      </c>
      <c r="C160" s="9" t="str">
        <f aca="false">IF($A160="","",'3. Layout Parts'!$B160)</f>
        <v/>
      </c>
      <c r="D160" s="9" t="str">
        <f aca="false">IF($A160="","",'3. Layout Parts'!$C160)</f>
        <v/>
      </c>
      <c r="E160" s="9" t="str">
        <f aca="false">IF($A160="","",IFERROR(INDEX('2. Schematic Parts'!$B$2:$B$3001,MATCH($A160,'2. Schematic Parts'!$A$2:$A$3001,0)),"NOT FOUND"))</f>
        <v/>
      </c>
      <c r="F160" s="9" t="str">
        <f aca="false">IF($A160="","",IFERROR(INDEX('2. Schematic Parts'!$C$2:$C$3001,MATCH($A160,'2. Schematic Parts'!$A$2:$A$3001,0))&amp;"","NOT FOUND"))</f>
        <v/>
      </c>
      <c r="G160" s="9" t="str">
        <f aca="false">IF($A160="","",IFERROR(INDEX('2. Schematic Parts'!$D$2:$D$3001,MATCH($A160,'2. Schematic Parts'!$A$2:$A$3001,0))&amp;"","NOT FOUND"))</f>
        <v/>
      </c>
      <c r="H160" s="9" t="str">
        <f aca="false">IF($A160="","",IF(COUNTIF('2. Schematic Parts'!$A$2:$A$3001,$A160)=0,"NOT IN SCHEMATIC","OK"))</f>
        <v/>
      </c>
      <c r="I160" s="9" t="str">
        <f aca="false">IF($A160="","",IF($H160="NOT IN SCHEMATIC","",IF(UPPER(TRIM($C160))=UPPER(TRIM($E160)),"OK","MISMATCH")))</f>
        <v/>
      </c>
      <c r="J160" s="9" t="str">
        <f aca="false">IF($A160="","",IF($H160="NOT IN SCHEMATIC","",IF($F160="","NO SCH DECAL",IF($D160="","",IF(UPPER(TRIM($D160))=UPPER(TRIM($F160)),"OK","MISMATCH")))))</f>
        <v/>
      </c>
      <c r="K160" s="16" t="str">
        <f aca="false">IF($A160="","",SUMPRODUCT(--ISNUMBER(SEARCH(","&amp;TRIM($A160)&amp;",",","&amp;SUBSTITUTE('1. Master BOM'!$D$2:$D$400," ","")&amp;","))))</f>
        <v/>
      </c>
      <c r="L160" s="16" t="str">
        <f aca="false">IF($A160="","",IF($K160&lt;&gt;1,0,SUMPRODUCT(ISNUMBER(SEARCH(","&amp;TRIM($A160)&amp;",",","&amp;SUBSTITUTE('1. Master BOM'!$D$2:$D$400," ","")&amp;","))*ROW('1. Master BOM'!$D$2:$D$400))))</f>
        <v/>
      </c>
      <c r="M160" s="9" t="str">
        <f aca="false">IF($A160="","",IF($K160=0,"NOT IN BOM",IF($K160&gt;1,"MULTIPLE BOM LINES","OK")))</f>
        <v/>
      </c>
      <c r="N160" s="9" t="str">
        <f aca="false">IF($A160="","",IF($L160=0,"—",INDEX('1. Master BOM'!$A$1:$A$400,$L160)))</f>
        <v/>
      </c>
      <c r="O160" s="9" t="str">
        <f aca="false">IF($A160="","",IF($L160=0,"—",INDEX('1. Master BOM'!$B$1:$B$400,$L160)))</f>
        <v/>
      </c>
      <c r="P160" s="9" t="str">
        <f aca="false">IF($A160="","",IF(OR($H160="NOT IN SCHEMATIC",$O160="—"),"",IF($G160="","NO SCH PN",IF(UPPER(TRIM($G160))=UPPER(TRIM($O160)),"OK","MISMATCH"))))</f>
        <v/>
      </c>
      <c r="Q160" s="9" t="str">
        <f aca="false">IF($A160="","",IF($L160=0,"—",INDEX('1. Master BOM'!$E$1:$E$400,$L160)))</f>
        <v/>
      </c>
      <c r="R160" s="9" t="str">
        <f aca="false">IF($A160="","",IF($L160=0,"—",IF(T(INDEX('1. Master BOM'!$F$1:$F$400,$L160))="","(not set)",INDEX('1. Master BOM'!$F$1:$F$400,$L160))))</f>
        <v/>
      </c>
      <c r="S160" s="9" t="str">
        <f aca="false">IF($A160="","",IF(OR($R160="—",$R160="(not set)",$D160=""),"",IF(ISNUMBER(SEARCH(SUBSTITUTE(SUBSTITUTE(SUBSTITUTE($R160,"-",""),"_","")," ",""),SUBSTITUTE(SUBSTITUTE(SUBSTITUTE($D160,"-",""),"_","")," ",""))),"OK","CHECK")))</f>
        <v/>
      </c>
      <c r="T160" s="9" t="str">
        <f aca="false">IF($A160="","",IF(OR($H160="NOT IN SCHEMATIC",$I160="MISMATCH",$J160="MISMATCH",$P160="MISMATCH",$M160&lt;&gt;"OK"),"REVIEW","OK"))</f>
        <v/>
      </c>
      <c r="U160" s="14"/>
      <c r="V160" s="14"/>
      <c r="W160" s="17"/>
      <c r="X160" s="14"/>
    </row>
    <row r="161" customFormat="false" ht="15" hidden="false" customHeight="false" outlineLevel="0" collapsed="false">
      <c r="A161" s="9" t="str">
        <f aca="false">IF('3. Layout Parts'!$A161="","",TRIM('3. Layout Parts'!$A161))</f>
        <v/>
      </c>
      <c r="B161" s="9" t="str">
        <f aca="false">IF($A161="","",'3. Layout Parts'!$D161)</f>
        <v/>
      </c>
      <c r="C161" s="9" t="str">
        <f aca="false">IF($A161="","",'3. Layout Parts'!$B161)</f>
        <v/>
      </c>
      <c r="D161" s="9" t="str">
        <f aca="false">IF($A161="","",'3. Layout Parts'!$C161)</f>
        <v/>
      </c>
      <c r="E161" s="9" t="str">
        <f aca="false">IF($A161="","",IFERROR(INDEX('2. Schematic Parts'!$B$2:$B$3001,MATCH($A161,'2. Schematic Parts'!$A$2:$A$3001,0)),"NOT FOUND"))</f>
        <v/>
      </c>
      <c r="F161" s="9" t="str">
        <f aca="false">IF($A161="","",IFERROR(INDEX('2. Schematic Parts'!$C$2:$C$3001,MATCH($A161,'2. Schematic Parts'!$A$2:$A$3001,0))&amp;"","NOT FOUND"))</f>
        <v/>
      </c>
      <c r="G161" s="9" t="str">
        <f aca="false">IF($A161="","",IFERROR(INDEX('2. Schematic Parts'!$D$2:$D$3001,MATCH($A161,'2. Schematic Parts'!$A$2:$A$3001,0))&amp;"","NOT FOUND"))</f>
        <v/>
      </c>
      <c r="H161" s="9" t="str">
        <f aca="false">IF($A161="","",IF(COUNTIF('2. Schematic Parts'!$A$2:$A$3001,$A161)=0,"NOT IN SCHEMATIC","OK"))</f>
        <v/>
      </c>
      <c r="I161" s="9" t="str">
        <f aca="false">IF($A161="","",IF($H161="NOT IN SCHEMATIC","",IF(UPPER(TRIM($C161))=UPPER(TRIM($E161)),"OK","MISMATCH")))</f>
        <v/>
      </c>
      <c r="J161" s="9" t="str">
        <f aca="false">IF($A161="","",IF($H161="NOT IN SCHEMATIC","",IF($F161="","NO SCH DECAL",IF($D161="","",IF(UPPER(TRIM($D161))=UPPER(TRIM($F161)),"OK","MISMATCH")))))</f>
        <v/>
      </c>
      <c r="K161" s="16" t="str">
        <f aca="false">IF($A161="","",SUMPRODUCT(--ISNUMBER(SEARCH(","&amp;TRIM($A161)&amp;",",","&amp;SUBSTITUTE('1. Master BOM'!$D$2:$D$400," ","")&amp;","))))</f>
        <v/>
      </c>
      <c r="L161" s="16" t="str">
        <f aca="false">IF($A161="","",IF($K161&lt;&gt;1,0,SUMPRODUCT(ISNUMBER(SEARCH(","&amp;TRIM($A161)&amp;",",","&amp;SUBSTITUTE('1. Master BOM'!$D$2:$D$400," ","")&amp;","))*ROW('1. Master BOM'!$D$2:$D$400))))</f>
        <v/>
      </c>
      <c r="M161" s="9" t="str">
        <f aca="false">IF($A161="","",IF($K161=0,"NOT IN BOM",IF($K161&gt;1,"MULTIPLE BOM LINES","OK")))</f>
        <v/>
      </c>
      <c r="N161" s="9" t="str">
        <f aca="false">IF($A161="","",IF($L161=0,"—",INDEX('1. Master BOM'!$A$1:$A$400,$L161)))</f>
        <v/>
      </c>
      <c r="O161" s="9" t="str">
        <f aca="false">IF($A161="","",IF($L161=0,"—",INDEX('1. Master BOM'!$B$1:$B$400,$L161)))</f>
        <v/>
      </c>
      <c r="P161" s="9" t="str">
        <f aca="false">IF($A161="","",IF(OR($H161="NOT IN SCHEMATIC",$O161="—"),"",IF($G161="","NO SCH PN",IF(UPPER(TRIM($G161))=UPPER(TRIM($O161)),"OK","MISMATCH"))))</f>
        <v/>
      </c>
      <c r="Q161" s="9" t="str">
        <f aca="false">IF($A161="","",IF($L161=0,"—",INDEX('1. Master BOM'!$E$1:$E$400,$L161)))</f>
        <v/>
      </c>
      <c r="R161" s="9" t="str">
        <f aca="false">IF($A161="","",IF($L161=0,"—",IF(T(INDEX('1. Master BOM'!$F$1:$F$400,$L161))="","(not set)",INDEX('1. Master BOM'!$F$1:$F$400,$L161))))</f>
        <v/>
      </c>
      <c r="S161" s="9" t="str">
        <f aca="false">IF($A161="","",IF(OR($R161="—",$R161="(not set)",$D161=""),"",IF(ISNUMBER(SEARCH(SUBSTITUTE(SUBSTITUTE(SUBSTITUTE($R161,"-",""),"_","")," ",""),SUBSTITUTE(SUBSTITUTE(SUBSTITUTE($D161,"-",""),"_","")," ",""))),"OK","CHECK")))</f>
        <v/>
      </c>
      <c r="T161" s="9" t="str">
        <f aca="false">IF($A161="","",IF(OR($H161="NOT IN SCHEMATIC",$I161="MISMATCH",$J161="MISMATCH",$P161="MISMATCH",$M161&lt;&gt;"OK"),"REVIEW","OK"))</f>
        <v/>
      </c>
      <c r="U161" s="14"/>
      <c r="V161" s="14"/>
      <c r="W161" s="17"/>
      <c r="X161" s="14"/>
    </row>
    <row r="162" customFormat="false" ht="15" hidden="false" customHeight="false" outlineLevel="0" collapsed="false">
      <c r="A162" s="9" t="str">
        <f aca="false">IF('3. Layout Parts'!$A162="","",TRIM('3. Layout Parts'!$A162))</f>
        <v/>
      </c>
      <c r="B162" s="9" t="str">
        <f aca="false">IF($A162="","",'3. Layout Parts'!$D162)</f>
        <v/>
      </c>
      <c r="C162" s="9" t="str">
        <f aca="false">IF($A162="","",'3. Layout Parts'!$B162)</f>
        <v/>
      </c>
      <c r="D162" s="9" t="str">
        <f aca="false">IF($A162="","",'3. Layout Parts'!$C162)</f>
        <v/>
      </c>
      <c r="E162" s="9" t="str">
        <f aca="false">IF($A162="","",IFERROR(INDEX('2. Schematic Parts'!$B$2:$B$3001,MATCH($A162,'2. Schematic Parts'!$A$2:$A$3001,0)),"NOT FOUND"))</f>
        <v/>
      </c>
      <c r="F162" s="9" t="str">
        <f aca="false">IF($A162="","",IFERROR(INDEX('2. Schematic Parts'!$C$2:$C$3001,MATCH($A162,'2. Schematic Parts'!$A$2:$A$3001,0))&amp;"","NOT FOUND"))</f>
        <v/>
      </c>
      <c r="G162" s="9" t="str">
        <f aca="false">IF($A162="","",IFERROR(INDEX('2. Schematic Parts'!$D$2:$D$3001,MATCH($A162,'2. Schematic Parts'!$A$2:$A$3001,0))&amp;"","NOT FOUND"))</f>
        <v/>
      </c>
      <c r="H162" s="9" t="str">
        <f aca="false">IF($A162="","",IF(COUNTIF('2. Schematic Parts'!$A$2:$A$3001,$A162)=0,"NOT IN SCHEMATIC","OK"))</f>
        <v/>
      </c>
      <c r="I162" s="9" t="str">
        <f aca="false">IF($A162="","",IF($H162="NOT IN SCHEMATIC","",IF(UPPER(TRIM($C162))=UPPER(TRIM($E162)),"OK","MISMATCH")))</f>
        <v/>
      </c>
      <c r="J162" s="9" t="str">
        <f aca="false">IF($A162="","",IF($H162="NOT IN SCHEMATIC","",IF($F162="","NO SCH DECAL",IF($D162="","",IF(UPPER(TRIM($D162))=UPPER(TRIM($F162)),"OK","MISMATCH")))))</f>
        <v/>
      </c>
      <c r="K162" s="16" t="str">
        <f aca="false">IF($A162="","",SUMPRODUCT(--ISNUMBER(SEARCH(","&amp;TRIM($A162)&amp;",",","&amp;SUBSTITUTE('1. Master BOM'!$D$2:$D$400," ","")&amp;","))))</f>
        <v/>
      </c>
      <c r="L162" s="16" t="str">
        <f aca="false">IF($A162="","",IF($K162&lt;&gt;1,0,SUMPRODUCT(ISNUMBER(SEARCH(","&amp;TRIM($A162)&amp;",",","&amp;SUBSTITUTE('1. Master BOM'!$D$2:$D$400," ","")&amp;","))*ROW('1. Master BOM'!$D$2:$D$400))))</f>
        <v/>
      </c>
      <c r="M162" s="9" t="str">
        <f aca="false">IF($A162="","",IF($K162=0,"NOT IN BOM",IF($K162&gt;1,"MULTIPLE BOM LINES","OK")))</f>
        <v/>
      </c>
      <c r="N162" s="9" t="str">
        <f aca="false">IF($A162="","",IF($L162=0,"—",INDEX('1. Master BOM'!$A$1:$A$400,$L162)))</f>
        <v/>
      </c>
      <c r="O162" s="9" t="str">
        <f aca="false">IF($A162="","",IF($L162=0,"—",INDEX('1. Master BOM'!$B$1:$B$400,$L162)))</f>
        <v/>
      </c>
      <c r="P162" s="9" t="str">
        <f aca="false">IF($A162="","",IF(OR($H162="NOT IN SCHEMATIC",$O162="—"),"",IF($G162="","NO SCH PN",IF(UPPER(TRIM($G162))=UPPER(TRIM($O162)),"OK","MISMATCH"))))</f>
        <v/>
      </c>
      <c r="Q162" s="9" t="str">
        <f aca="false">IF($A162="","",IF($L162=0,"—",INDEX('1. Master BOM'!$E$1:$E$400,$L162)))</f>
        <v/>
      </c>
      <c r="R162" s="9" t="str">
        <f aca="false">IF($A162="","",IF($L162=0,"—",IF(T(INDEX('1. Master BOM'!$F$1:$F$400,$L162))="","(not set)",INDEX('1. Master BOM'!$F$1:$F$400,$L162))))</f>
        <v/>
      </c>
      <c r="S162" s="9" t="str">
        <f aca="false">IF($A162="","",IF(OR($R162="—",$R162="(not set)",$D162=""),"",IF(ISNUMBER(SEARCH(SUBSTITUTE(SUBSTITUTE(SUBSTITUTE($R162,"-",""),"_","")," ",""),SUBSTITUTE(SUBSTITUTE(SUBSTITUTE($D162,"-",""),"_","")," ",""))),"OK","CHECK")))</f>
        <v/>
      </c>
      <c r="T162" s="9" t="str">
        <f aca="false">IF($A162="","",IF(OR($H162="NOT IN SCHEMATIC",$I162="MISMATCH",$J162="MISMATCH",$P162="MISMATCH",$M162&lt;&gt;"OK"),"REVIEW","OK"))</f>
        <v/>
      </c>
      <c r="U162" s="14"/>
      <c r="V162" s="14"/>
      <c r="W162" s="17"/>
      <c r="X162" s="14"/>
    </row>
    <row r="163" customFormat="false" ht="15" hidden="false" customHeight="false" outlineLevel="0" collapsed="false">
      <c r="A163" s="9" t="str">
        <f aca="false">IF('3. Layout Parts'!$A163="","",TRIM('3. Layout Parts'!$A163))</f>
        <v/>
      </c>
      <c r="B163" s="9" t="str">
        <f aca="false">IF($A163="","",'3. Layout Parts'!$D163)</f>
        <v/>
      </c>
      <c r="C163" s="9" t="str">
        <f aca="false">IF($A163="","",'3. Layout Parts'!$B163)</f>
        <v/>
      </c>
      <c r="D163" s="9" t="str">
        <f aca="false">IF($A163="","",'3. Layout Parts'!$C163)</f>
        <v/>
      </c>
      <c r="E163" s="9" t="str">
        <f aca="false">IF($A163="","",IFERROR(INDEX('2. Schematic Parts'!$B$2:$B$3001,MATCH($A163,'2. Schematic Parts'!$A$2:$A$3001,0)),"NOT FOUND"))</f>
        <v/>
      </c>
      <c r="F163" s="9" t="str">
        <f aca="false">IF($A163="","",IFERROR(INDEX('2. Schematic Parts'!$C$2:$C$3001,MATCH($A163,'2. Schematic Parts'!$A$2:$A$3001,0))&amp;"","NOT FOUND"))</f>
        <v/>
      </c>
      <c r="G163" s="9" t="str">
        <f aca="false">IF($A163="","",IFERROR(INDEX('2. Schematic Parts'!$D$2:$D$3001,MATCH($A163,'2. Schematic Parts'!$A$2:$A$3001,0))&amp;"","NOT FOUND"))</f>
        <v/>
      </c>
      <c r="H163" s="9" t="str">
        <f aca="false">IF($A163="","",IF(COUNTIF('2. Schematic Parts'!$A$2:$A$3001,$A163)=0,"NOT IN SCHEMATIC","OK"))</f>
        <v/>
      </c>
      <c r="I163" s="9" t="str">
        <f aca="false">IF($A163="","",IF($H163="NOT IN SCHEMATIC","",IF(UPPER(TRIM($C163))=UPPER(TRIM($E163)),"OK","MISMATCH")))</f>
        <v/>
      </c>
      <c r="J163" s="9" t="str">
        <f aca="false">IF($A163="","",IF($H163="NOT IN SCHEMATIC","",IF($F163="","NO SCH DECAL",IF($D163="","",IF(UPPER(TRIM($D163))=UPPER(TRIM($F163)),"OK","MISMATCH")))))</f>
        <v/>
      </c>
      <c r="K163" s="16" t="str">
        <f aca="false">IF($A163="","",SUMPRODUCT(--ISNUMBER(SEARCH(","&amp;TRIM($A163)&amp;",",","&amp;SUBSTITUTE('1. Master BOM'!$D$2:$D$400," ","")&amp;","))))</f>
        <v/>
      </c>
      <c r="L163" s="16" t="str">
        <f aca="false">IF($A163="","",IF($K163&lt;&gt;1,0,SUMPRODUCT(ISNUMBER(SEARCH(","&amp;TRIM($A163)&amp;",",","&amp;SUBSTITUTE('1. Master BOM'!$D$2:$D$400," ","")&amp;","))*ROW('1. Master BOM'!$D$2:$D$400))))</f>
        <v/>
      </c>
      <c r="M163" s="9" t="str">
        <f aca="false">IF($A163="","",IF($K163=0,"NOT IN BOM",IF($K163&gt;1,"MULTIPLE BOM LINES","OK")))</f>
        <v/>
      </c>
      <c r="N163" s="9" t="str">
        <f aca="false">IF($A163="","",IF($L163=0,"—",INDEX('1. Master BOM'!$A$1:$A$400,$L163)))</f>
        <v/>
      </c>
      <c r="O163" s="9" t="str">
        <f aca="false">IF($A163="","",IF($L163=0,"—",INDEX('1. Master BOM'!$B$1:$B$400,$L163)))</f>
        <v/>
      </c>
      <c r="P163" s="9" t="str">
        <f aca="false">IF($A163="","",IF(OR($H163="NOT IN SCHEMATIC",$O163="—"),"",IF($G163="","NO SCH PN",IF(UPPER(TRIM($G163))=UPPER(TRIM($O163)),"OK","MISMATCH"))))</f>
        <v/>
      </c>
      <c r="Q163" s="9" t="str">
        <f aca="false">IF($A163="","",IF($L163=0,"—",INDEX('1. Master BOM'!$E$1:$E$400,$L163)))</f>
        <v/>
      </c>
      <c r="R163" s="9" t="str">
        <f aca="false">IF($A163="","",IF($L163=0,"—",IF(T(INDEX('1. Master BOM'!$F$1:$F$400,$L163))="","(not set)",INDEX('1. Master BOM'!$F$1:$F$400,$L163))))</f>
        <v/>
      </c>
      <c r="S163" s="9" t="str">
        <f aca="false">IF($A163="","",IF(OR($R163="—",$R163="(not set)",$D163=""),"",IF(ISNUMBER(SEARCH(SUBSTITUTE(SUBSTITUTE(SUBSTITUTE($R163,"-",""),"_","")," ",""),SUBSTITUTE(SUBSTITUTE(SUBSTITUTE($D163,"-",""),"_","")," ",""))),"OK","CHECK")))</f>
        <v/>
      </c>
      <c r="T163" s="9" t="str">
        <f aca="false">IF($A163="","",IF(OR($H163="NOT IN SCHEMATIC",$I163="MISMATCH",$J163="MISMATCH",$P163="MISMATCH",$M163&lt;&gt;"OK"),"REVIEW","OK"))</f>
        <v/>
      </c>
      <c r="U163" s="14"/>
      <c r="V163" s="14"/>
      <c r="W163" s="17"/>
      <c r="X163" s="14"/>
    </row>
    <row r="164" customFormat="false" ht="15" hidden="false" customHeight="false" outlineLevel="0" collapsed="false">
      <c r="A164" s="9" t="str">
        <f aca="false">IF('3. Layout Parts'!$A164="","",TRIM('3. Layout Parts'!$A164))</f>
        <v/>
      </c>
      <c r="B164" s="9" t="str">
        <f aca="false">IF($A164="","",'3. Layout Parts'!$D164)</f>
        <v/>
      </c>
      <c r="C164" s="9" t="str">
        <f aca="false">IF($A164="","",'3. Layout Parts'!$B164)</f>
        <v/>
      </c>
      <c r="D164" s="9" t="str">
        <f aca="false">IF($A164="","",'3. Layout Parts'!$C164)</f>
        <v/>
      </c>
      <c r="E164" s="9" t="str">
        <f aca="false">IF($A164="","",IFERROR(INDEX('2. Schematic Parts'!$B$2:$B$3001,MATCH($A164,'2. Schematic Parts'!$A$2:$A$3001,0)),"NOT FOUND"))</f>
        <v/>
      </c>
      <c r="F164" s="9" t="str">
        <f aca="false">IF($A164="","",IFERROR(INDEX('2. Schematic Parts'!$C$2:$C$3001,MATCH($A164,'2. Schematic Parts'!$A$2:$A$3001,0))&amp;"","NOT FOUND"))</f>
        <v/>
      </c>
      <c r="G164" s="9" t="str">
        <f aca="false">IF($A164="","",IFERROR(INDEX('2. Schematic Parts'!$D$2:$D$3001,MATCH($A164,'2. Schematic Parts'!$A$2:$A$3001,0))&amp;"","NOT FOUND"))</f>
        <v/>
      </c>
      <c r="H164" s="9" t="str">
        <f aca="false">IF($A164="","",IF(COUNTIF('2. Schematic Parts'!$A$2:$A$3001,$A164)=0,"NOT IN SCHEMATIC","OK"))</f>
        <v/>
      </c>
      <c r="I164" s="9" t="str">
        <f aca="false">IF($A164="","",IF($H164="NOT IN SCHEMATIC","",IF(UPPER(TRIM($C164))=UPPER(TRIM($E164)),"OK","MISMATCH")))</f>
        <v/>
      </c>
      <c r="J164" s="9" t="str">
        <f aca="false">IF($A164="","",IF($H164="NOT IN SCHEMATIC","",IF($F164="","NO SCH DECAL",IF($D164="","",IF(UPPER(TRIM($D164))=UPPER(TRIM($F164)),"OK","MISMATCH")))))</f>
        <v/>
      </c>
      <c r="K164" s="16" t="str">
        <f aca="false">IF($A164="","",SUMPRODUCT(--ISNUMBER(SEARCH(","&amp;TRIM($A164)&amp;",",","&amp;SUBSTITUTE('1. Master BOM'!$D$2:$D$400," ","")&amp;","))))</f>
        <v/>
      </c>
      <c r="L164" s="16" t="str">
        <f aca="false">IF($A164="","",IF($K164&lt;&gt;1,0,SUMPRODUCT(ISNUMBER(SEARCH(","&amp;TRIM($A164)&amp;",",","&amp;SUBSTITUTE('1. Master BOM'!$D$2:$D$400," ","")&amp;","))*ROW('1. Master BOM'!$D$2:$D$400))))</f>
        <v/>
      </c>
      <c r="M164" s="9" t="str">
        <f aca="false">IF($A164="","",IF($K164=0,"NOT IN BOM",IF($K164&gt;1,"MULTIPLE BOM LINES","OK")))</f>
        <v/>
      </c>
      <c r="N164" s="9" t="str">
        <f aca="false">IF($A164="","",IF($L164=0,"—",INDEX('1. Master BOM'!$A$1:$A$400,$L164)))</f>
        <v/>
      </c>
      <c r="O164" s="9" t="str">
        <f aca="false">IF($A164="","",IF($L164=0,"—",INDEX('1. Master BOM'!$B$1:$B$400,$L164)))</f>
        <v/>
      </c>
      <c r="P164" s="9" t="str">
        <f aca="false">IF($A164="","",IF(OR($H164="NOT IN SCHEMATIC",$O164="—"),"",IF($G164="","NO SCH PN",IF(UPPER(TRIM($G164))=UPPER(TRIM($O164)),"OK","MISMATCH"))))</f>
        <v/>
      </c>
      <c r="Q164" s="9" t="str">
        <f aca="false">IF($A164="","",IF($L164=0,"—",INDEX('1. Master BOM'!$E$1:$E$400,$L164)))</f>
        <v/>
      </c>
      <c r="R164" s="9" t="str">
        <f aca="false">IF($A164="","",IF($L164=0,"—",IF(T(INDEX('1. Master BOM'!$F$1:$F$400,$L164))="","(not set)",INDEX('1. Master BOM'!$F$1:$F$400,$L164))))</f>
        <v/>
      </c>
      <c r="S164" s="9" t="str">
        <f aca="false">IF($A164="","",IF(OR($R164="—",$R164="(not set)",$D164=""),"",IF(ISNUMBER(SEARCH(SUBSTITUTE(SUBSTITUTE(SUBSTITUTE($R164,"-",""),"_","")," ",""),SUBSTITUTE(SUBSTITUTE(SUBSTITUTE($D164,"-",""),"_","")," ",""))),"OK","CHECK")))</f>
        <v/>
      </c>
      <c r="T164" s="9" t="str">
        <f aca="false">IF($A164="","",IF(OR($H164="NOT IN SCHEMATIC",$I164="MISMATCH",$J164="MISMATCH",$P164="MISMATCH",$M164&lt;&gt;"OK"),"REVIEW","OK"))</f>
        <v/>
      </c>
      <c r="U164" s="14"/>
      <c r="V164" s="14"/>
      <c r="W164" s="17"/>
      <c r="X164" s="14"/>
    </row>
    <row r="165" customFormat="false" ht="15" hidden="false" customHeight="false" outlineLevel="0" collapsed="false">
      <c r="A165" s="9" t="str">
        <f aca="false">IF('3. Layout Parts'!$A165="","",TRIM('3. Layout Parts'!$A165))</f>
        <v/>
      </c>
      <c r="B165" s="9" t="str">
        <f aca="false">IF($A165="","",'3. Layout Parts'!$D165)</f>
        <v/>
      </c>
      <c r="C165" s="9" t="str">
        <f aca="false">IF($A165="","",'3. Layout Parts'!$B165)</f>
        <v/>
      </c>
      <c r="D165" s="9" t="str">
        <f aca="false">IF($A165="","",'3. Layout Parts'!$C165)</f>
        <v/>
      </c>
      <c r="E165" s="9" t="str">
        <f aca="false">IF($A165="","",IFERROR(INDEX('2. Schematic Parts'!$B$2:$B$3001,MATCH($A165,'2. Schematic Parts'!$A$2:$A$3001,0)),"NOT FOUND"))</f>
        <v/>
      </c>
      <c r="F165" s="9" t="str">
        <f aca="false">IF($A165="","",IFERROR(INDEX('2. Schematic Parts'!$C$2:$C$3001,MATCH($A165,'2. Schematic Parts'!$A$2:$A$3001,0))&amp;"","NOT FOUND"))</f>
        <v/>
      </c>
      <c r="G165" s="9" t="str">
        <f aca="false">IF($A165="","",IFERROR(INDEX('2. Schematic Parts'!$D$2:$D$3001,MATCH($A165,'2. Schematic Parts'!$A$2:$A$3001,0))&amp;"","NOT FOUND"))</f>
        <v/>
      </c>
      <c r="H165" s="9" t="str">
        <f aca="false">IF($A165="","",IF(COUNTIF('2. Schematic Parts'!$A$2:$A$3001,$A165)=0,"NOT IN SCHEMATIC","OK"))</f>
        <v/>
      </c>
      <c r="I165" s="9" t="str">
        <f aca="false">IF($A165="","",IF($H165="NOT IN SCHEMATIC","",IF(UPPER(TRIM($C165))=UPPER(TRIM($E165)),"OK","MISMATCH")))</f>
        <v/>
      </c>
      <c r="J165" s="9" t="str">
        <f aca="false">IF($A165="","",IF($H165="NOT IN SCHEMATIC","",IF($F165="","NO SCH DECAL",IF($D165="","",IF(UPPER(TRIM($D165))=UPPER(TRIM($F165)),"OK","MISMATCH")))))</f>
        <v/>
      </c>
      <c r="K165" s="16" t="str">
        <f aca="false">IF($A165="","",SUMPRODUCT(--ISNUMBER(SEARCH(","&amp;TRIM($A165)&amp;",",","&amp;SUBSTITUTE('1. Master BOM'!$D$2:$D$400," ","")&amp;","))))</f>
        <v/>
      </c>
      <c r="L165" s="16" t="str">
        <f aca="false">IF($A165="","",IF($K165&lt;&gt;1,0,SUMPRODUCT(ISNUMBER(SEARCH(","&amp;TRIM($A165)&amp;",",","&amp;SUBSTITUTE('1. Master BOM'!$D$2:$D$400," ","")&amp;","))*ROW('1. Master BOM'!$D$2:$D$400))))</f>
        <v/>
      </c>
      <c r="M165" s="9" t="str">
        <f aca="false">IF($A165="","",IF($K165=0,"NOT IN BOM",IF($K165&gt;1,"MULTIPLE BOM LINES","OK")))</f>
        <v/>
      </c>
      <c r="N165" s="9" t="str">
        <f aca="false">IF($A165="","",IF($L165=0,"—",INDEX('1. Master BOM'!$A$1:$A$400,$L165)))</f>
        <v/>
      </c>
      <c r="O165" s="9" t="str">
        <f aca="false">IF($A165="","",IF($L165=0,"—",INDEX('1. Master BOM'!$B$1:$B$400,$L165)))</f>
        <v/>
      </c>
      <c r="P165" s="9" t="str">
        <f aca="false">IF($A165="","",IF(OR($H165="NOT IN SCHEMATIC",$O165="—"),"",IF($G165="","NO SCH PN",IF(UPPER(TRIM($G165))=UPPER(TRIM($O165)),"OK","MISMATCH"))))</f>
        <v/>
      </c>
      <c r="Q165" s="9" t="str">
        <f aca="false">IF($A165="","",IF($L165=0,"—",INDEX('1. Master BOM'!$E$1:$E$400,$L165)))</f>
        <v/>
      </c>
      <c r="R165" s="9" t="str">
        <f aca="false">IF($A165="","",IF($L165=0,"—",IF(T(INDEX('1. Master BOM'!$F$1:$F$400,$L165))="","(not set)",INDEX('1. Master BOM'!$F$1:$F$400,$L165))))</f>
        <v/>
      </c>
      <c r="S165" s="9" t="str">
        <f aca="false">IF($A165="","",IF(OR($R165="—",$R165="(not set)",$D165=""),"",IF(ISNUMBER(SEARCH(SUBSTITUTE(SUBSTITUTE(SUBSTITUTE($R165,"-",""),"_","")," ",""),SUBSTITUTE(SUBSTITUTE(SUBSTITUTE($D165,"-",""),"_","")," ",""))),"OK","CHECK")))</f>
        <v/>
      </c>
      <c r="T165" s="9" t="str">
        <f aca="false">IF($A165="","",IF(OR($H165="NOT IN SCHEMATIC",$I165="MISMATCH",$J165="MISMATCH",$P165="MISMATCH",$M165&lt;&gt;"OK"),"REVIEW","OK"))</f>
        <v/>
      </c>
      <c r="U165" s="14"/>
      <c r="V165" s="14"/>
      <c r="W165" s="17"/>
      <c r="X165" s="14"/>
    </row>
    <row r="166" customFormat="false" ht="15" hidden="false" customHeight="false" outlineLevel="0" collapsed="false">
      <c r="A166" s="9" t="str">
        <f aca="false">IF('3. Layout Parts'!$A166="","",TRIM('3. Layout Parts'!$A166))</f>
        <v/>
      </c>
      <c r="B166" s="9" t="str">
        <f aca="false">IF($A166="","",'3. Layout Parts'!$D166)</f>
        <v/>
      </c>
      <c r="C166" s="9" t="str">
        <f aca="false">IF($A166="","",'3. Layout Parts'!$B166)</f>
        <v/>
      </c>
      <c r="D166" s="9" t="str">
        <f aca="false">IF($A166="","",'3. Layout Parts'!$C166)</f>
        <v/>
      </c>
      <c r="E166" s="9" t="str">
        <f aca="false">IF($A166="","",IFERROR(INDEX('2. Schematic Parts'!$B$2:$B$3001,MATCH($A166,'2. Schematic Parts'!$A$2:$A$3001,0)),"NOT FOUND"))</f>
        <v/>
      </c>
      <c r="F166" s="9" t="str">
        <f aca="false">IF($A166="","",IFERROR(INDEX('2. Schematic Parts'!$C$2:$C$3001,MATCH($A166,'2. Schematic Parts'!$A$2:$A$3001,0))&amp;"","NOT FOUND"))</f>
        <v/>
      </c>
      <c r="G166" s="9" t="str">
        <f aca="false">IF($A166="","",IFERROR(INDEX('2. Schematic Parts'!$D$2:$D$3001,MATCH($A166,'2. Schematic Parts'!$A$2:$A$3001,0))&amp;"","NOT FOUND"))</f>
        <v/>
      </c>
      <c r="H166" s="9" t="str">
        <f aca="false">IF($A166="","",IF(COUNTIF('2. Schematic Parts'!$A$2:$A$3001,$A166)=0,"NOT IN SCHEMATIC","OK"))</f>
        <v/>
      </c>
      <c r="I166" s="9" t="str">
        <f aca="false">IF($A166="","",IF($H166="NOT IN SCHEMATIC","",IF(UPPER(TRIM($C166))=UPPER(TRIM($E166)),"OK","MISMATCH")))</f>
        <v/>
      </c>
      <c r="J166" s="9" t="str">
        <f aca="false">IF($A166="","",IF($H166="NOT IN SCHEMATIC","",IF($F166="","NO SCH DECAL",IF($D166="","",IF(UPPER(TRIM($D166))=UPPER(TRIM($F166)),"OK","MISMATCH")))))</f>
        <v/>
      </c>
      <c r="K166" s="16" t="str">
        <f aca="false">IF($A166="","",SUMPRODUCT(--ISNUMBER(SEARCH(","&amp;TRIM($A166)&amp;",",","&amp;SUBSTITUTE('1. Master BOM'!$D$2:$D$400," ","")&amp;","))))</f>
        <v/>
      </c>
      <c r="L166" s="16" t="str">
        <f aca="false">IF($A166="","",IF($K166&lt;&gt;1,0,SUMPRODUCT(ISNUMBER(SEARCH(","&amp;TRIM($A166)&amp;",",","&amp;SUBSTITUTE('1. Master BOM'!$D$2:$D$400," ","")&amp;","))*ROW('1. Master BOM'!$D$2:$D$400))))</f>
        <v/>
      </c>
      <c r="M166" s="9" t="str">
        <f aca="false">IF($A166="","",IF($K166=0,"NOT IN BOM",IF($K166&gt;1,"MULTIPLE BOM LINES","OK")))</f>
        <v/>
      </c>
      <c r="N166" s="9" t="str">
        <f aca="false">IF($A166="","",IF($L166=0,"—",INDEX('1. Master BOM'!$A$1:$A$400,$L166)))</f>
        <v/>
      </c>
      <c r="O166" s="9" t="str">
        <f aca="false">IF($A166="","",IF($L166=0,"—",INDEX('1. Master BOM'!$B$1:$B$400,$L166)))</f>
        <v/>
      </c>
      <c r="P166" s="9" t="str">
        <f aca="false">IF($A166="","",IF(OR($H166="NOT IN SCHEMATIC",$O166="—"),"",IF($G166="","NO SCH PN",IF(UPPER(TRIM($G166))=UPPER(TRIM($O166)),"OK","MISMATCH"))))</f>
        <v/>
      </c>
      <c r="Q166" s="9" t="str">
        <f aca="false">IF($A166="","",IF($L166=0,"—",INDEX('1. Master BOM'!$E$1:$E$400,$L166)))</f>
        <v/>
      </c>
      <c r="R166" s="9" t="str">
        <f aca="false">IF($A166="","",IF($L166=0,"—",IF(T(INDEX('1. Master BOM'!$F$1:$F$400,$L166))="","(not set)",INDEX('1. Master BOM'!$F$1:$F$400,$L166))))</f>
        <v/>
      </c>
      <c r="S166" s="9" t="str">
        <f aca="false">IF($A166="","",IF(OR($R166="—",$R166="(not set)",$D166=""),"",IF(ISNUMBER(SEARCH(SUBSTITUTE(SUBSTITUTE(SUBSTITUTE($R166,"-",""),"_","")," ",""),SUBSTITUTE(SUBSTITUTE(SUBSTITUTE($D166,"-",""),"_","")," ",""))),"OK","CHECK")))</f>
        <v/>
      </c>
      <c r="T166" s="9" t="str">
        <f aca="false">IF($A166="","",IF(OR($H166="NOT IN SCHEMATIC",$I166="MISMATCH",$J166="MISMATCH",$P166="MISMATCH",$M166&lt;&gt;"OK"),"REVIEW","OK"))</f>
        <v/>
      </c>
      <c r="U166" s="14"/>
      <c r="V166" s="14"/>
      <c r="W166" s="17"/>
      <c r="X166" s="14"/>
    </row>
    <row r="167" customFormat="false" ht="15" hidden="false" customHeight="false" outlineLevel="0" collapsed="false">
      <c r="A167" s="9" t="str">
        <f aca="false">IF('3. Layout Parts'!$A167="","",TRIM('3. Layout Parts'!$A167))</f>
        <v/>
      </c>
      <c r="B167" s="9" t="str">
        <f aca="false">IF($A167="","",'3. Layout Parts'!$D167)</f>
        <v/>
      </c>
      <c r="C167" s="9" t="str">
        <f aca="false">IF($A167="","",'3. Layout Parts'!$B167)</f>
        <v/>
      </c>
      <c r="D167" s="9" t="str">
        <f aca="false">IF($A167="","",'3. Layout Parts'!$C167)</f>
        <v/>
      </c>
      <c r="E167" s="9" t="str">
        <f aca="false">IF($A167="","",IFERROR(INDEX('2. Schematic Parts'!$B$2:$B$3001,MATCH($A167,'2. Schematic Parts'!$A$2:$A$3001,0)),"NOT FOUND"))</f>
        <v/>
      </c>
      <c r="F167" s="9" t="str">
        <f aca="false">IF($A167="","",IFERROR(INDEX('2. Schematic Parts'!$C$2:$C$3001,MATCH($A167,'2. Schematic Parts'!$A$2:$A$3001,0))&amp;"","NOT FOUND"))</f>
        <v/>
      </c>
      <c r="G167" s="9" t="str">
        <f aca="false">IF($A167="","",IFERROR(INDEX('2. Schematic Parts'!$D$2:$D$3001,MATCH($A167,'2. Schematic Parts'!$A$2:$A$3001,0))&amp;"","NOT FOUND"))</f>
        <v/>
      </c>
      <c r="H167" s="9" t="str">
        <f aca="false">IF($A167="","",IF(COUNTIF('2. Schematic Parts'!$A$2:$A$3001,$A167)=0,"NOT IN SCHEMATIC","OK"))</f>
        <v/>
      </c>
      <c r="I167" s="9" t="str">
        <f aca="false">IF($A167="","",IF($H167="NOT IN SCHEMATIC","",IF(UPPER(TRIM($C167))=UPPER(TRIM($E167)),"OK","MISMATCH")))</f>
        <v/>
      </c>
      <c r="J167" s="9" t="str">
        <f aca="false">IF($A167="","",IF($H167="NOT IN SCHEMATIC","",IF($F167="","NO SCH DECAL",IF($D167="","",IF(UPPER(TRIM($D167))=UPPER(TRIM($F167)),"OK","MISMATCH")))))</f>
        <v/>
      </c>
      <c r="K167" s="16" t="str">
        <f aca="false">IF($A167="","",SUMPRODUCT(--ISNUMBER(SEARCH(","&amp;TRIM($A167)&amp;",",","&amp;SUBSTITUTE('1. Master BOM'!$D$2:$D$400," ","")&amp;","))))</f>
        <v/>
      </c>
      <c r="L167" s="16" t="str">
        <f aca="false">IF($A167="","",IF($K167&lt;&gt;1,0,SUMPRODUCT(ISNUMBER(SEARCH(","&amp;TRIM($A167)&amp;",",","&amp;SUBSTITUTE('1. Master BOM'!$D$2:$D$400," ","")&amp;","))*ROW('1. Master BOM'!$D$2:$D$400))))</f>
        <v/>
      </c>
      <c r="M167" s="9" t="str">
        <f aca="false">IF($A167="","",IF($K167=0,"NOT IN BOM",IF($K167&gt;1,"MULTIPLE BOM LINES","OK")))</f>
        <v/>
      </c>
      <c r="N167" s="9" t="str">
        <f aca="false">IF($A167="","",IF($L167=0,"—",INDEX('1. Master BOM'!$A$1:$A$400,$L167)))</f>
        <v/>
      </c>
      <c r="O167" s="9" t="str">
        <f aca="false">IF($A167="","",IF($L167=0,"—",INDEX('1. Master BOM'!$B$1:$B$400,$L167)))</f>
        <v/>
      </c>
      <c r="P167" s="9" t="str">
        <f aca="false">IF($A167="","",IF(OR($H167="NOT IN SCHEMATIC",$O167="—"),"",IF($G167="","NO SCH PN",IF(UPPER(TRIM($G167))=UPPER(TRIM($O167)),"OK","MISMATCH"))))</f>
        <v/>
      </c>
      <c r="Q167" s="9" t="str">
        <f aca="false">IF($A167="","",IF($L167=0,"—",INDEX('1. Master BOM'!$E$1:$E$400,$L167)))</f>
        <v/>
      </c>
      <c r="R167" s="9" t="str">
        <f aca="false">IF($A167="","",IF($L167=0,"—",IF(T(INDEX('1. Master BOM'!$F$1:$F$400,$L167))="","(not set)",INDEX('1. Master BOM'!$F$1:$F$400,$L167))))</f>
        <v/>
      </c>
      <c r="S167" s="9" t="str">
        <f aca="false">IF($A167="","",IF(OR($R167="—",$R167="(not set)",$D167=""),"",IF(ISNUMBER(SEARCH(SUBSTITUTE(SUBSTITUTE(SUBSTITUTE($R167,"-",""),"_","")," ",""),SUBSTITUTE(SUBSTITUTE(SUBSTITUTE($D167,"-",""),"_","")," ",""))),"OK","CHECK")))</f>
        <v/>
      </c>
      <c r="T167" s="9" t="str">
        <f aca="false">IF($A167="","",IF(OR($H167="NOT IN SCHEMATIC",$I167="MISMATCH",$J167="MISMATCH",$P167="MISMATCH",$M167&lt;&gt;"OK"),"REVIEW","OK"))</f>
        <v/>
      </c>
      <c r="U167" s="14"/>
      <c r="V167" s="14"/>
      <c r="W167" s="17"/>
      <c r="X167" s="14"/>
    </row>
    <row r="168" customFormat="false" ht="15" hidden="false" customHeight="false" outlineLevel="0" collapsed="false">
      <c r="A168" s="9" t="str">
        <f aca="false">IF('3. Layout Parts'!$A168="","",TRIM('3. Layout Parts'!$A168))</f>
        <v/>
      </c>
      <c r="B168" s="9" t="str">
        <f aca="false">IF($A168="","",'3. Layout Parts'!$D168)</f>
        <v/>
      </c>
      <c r="C168" s="9" t="str">
        <f aca="false">IF($A168="","",'3. Layout Parts'!$B168)</f>
        <v/>
      </c>
      <c r="D168" s="9" t="str">
        <f aca="false">IF($A168="","",'3. Layout Parts'!$C168)</f>
        <v/>
      </c>
      <c r="E168" s="9" t="str">
        <f aca="false">IF($A168="","",IFERROR(INDEX('2. Schematic Parts'!$B$2:$B$3001,MATCH($A168,'2. Schematic Parts'!$A$2:$A$3001,0)),"NOT FOUND"))</f>
        <v/>
      </c>
      <c r="F168" s="9" t="str">
        <f aca="false">IF($A168="","",IFERROR(INDEX('2. Schematic Parts'!$C$2:$C$3001,MATCH($A168,'2. Schematic Parts'!$A$2:$A$3001,0))&amp;"","NOT FOUND"))</f>
        <v/>
      </c>
      <c r="G168" s="9" t="str">
        <f aca="false">IF($A168="","",IFERROR(INDEX('2. Schematic Parts'!$D$2:$D$3001,MATCH($A168,'2. Schematic Parts'!$A$2:$A$3001,0))&amp;"","NOT FOUND"))</f>
        <v/>
      </c>
      <c r="H168" s="9" t="str">
        <f aca="false">IF($A168="","",IF(COUNTIF('2. Schematic Parts'!$A$2:$A$3001,$A168)=0,"NOT IN SCHEMATIC","OK"))</f>
        <v/>
      </c>
      <c r="I168" s="9" t="str">
        <f aca="false">IF($A168="","",IF($H168="NOT IN SCHEMATIC","",IF(UPPER(TRIM($C168))=UPPER(TRIM($E168)),"OK","MISMATCH")))</f>
        <v/>
      </c>
      <c r="J168" s="9" t="str">
        <f aca="false">IF($A168="","",IF($H168="NOT IN SCHEMATIC","",IF($F168="","NO SCH DECAL",IF($D168="","",IF(UPPER(TRIM($D168))=UPPER(TRIM($F168)),"OK","MISMATCH")))))</f>
        <v/>
      </c>
      <c r="K168" s="16" t="str">
        <f aca="false">IF($A168="","",SUMPRODUCT(--ISNUMBER(SEARCH(","&amp;TRIM($A168)&amp;",",","&amp;SUBSTITUTE('1. Master BOM'!$D$2:$D$400," ","")&amp;","))))</f>
        <v/>
      </c>
      <c r="L168" s="16" t="str">
        <f aca="false">IF($A168="","",IF($K168&lt;&gt;1,0,SUMPRODUCT(ISNUMBER(SEARCH(","&amp;TRIM($A168)&amp;",",","&amp;SUBSTITUTE('1. Master BOM'!$D$2:$D$400," ","")&amp;","))*ROW('1. Master BOM'!$D$2:$D$400))))</f>
        <v/>
      </c>
      <c r="M168" s="9" t="str">
        <f aca="false">IF($A168="","",IF($K168=0,"NOT IN BOM",IF($K168&gt;1,"MULTIPLE BOM LINES","OK")))</f>
        <v/>
      </c>
      <c r="N168" s="9" t="str">
        <f aca="false">IF($A168="","",IF($L168=0,"—",INDEX('1. Master BOM'!$A$1:$A$400,$L168)))</f>
        <v/>
      </c>
      <c r="O168" s="9" t="str">
        <f aca="false">IF($A168="","",IF($L168=0,"—",INDEX('1. Master BOM'!$B$1:$B$400,$L168)))</f>
        <v/>
      </c>
      <c r="P168" s="9" t="str">
        <f aca="false">IF($A168="","",IF(OR($H168="NOT IN SCHEMATIC",$O168="—"),"",IF($G168="","NO SCH PN",IF(UPPER(TRIM($G168))=UPPER(TRIM($O168)),"OK","MISMATCH"))))</f>
        <v/>
      </c>
      <c r="Q168" s="9" t="str">
        <f aca="false">IF($A168="","",IF($L168=0,"—",INDEX('1. Master BOM'!$E$1:$E$400,$L168)))</f>
        <v/>
      </c>
      <c r="R168" s="9" t="str">
        <f aca="false">IF($A168="","",IF($L168=0,"—",IF(T(INDEX('1. Master BOM'!$F$1:$F$400,$L168))="","(not set)",INDEX('1. Master BOM'!$F$1:$F$400,$L168))))</f>
        <v/>
      </c>
      <c r="S168" s="9" t="str">
        <f aca="false">IF($A168="","",IF(OR($R168="—",$R168="(not set)",$D168=""),"",IF(ISNUMBER(SEARCH(SUBSTITUTE(SUBSTITUTE(SUBSTITUTE($R168,"-",""),"_","")," ",""),SUBSTITUTE(SUBSTITUTE(SUBSTITUTE($D168,"-",""),"_","")," ",""))),"OK","CHECK")))</f>
        <v/>
      </c>
      <c r="T168" s="9" t="str">
        <f aca="false">IF($A168="","",IF(OR($H168="NOT IN SCHEMATIC",$I168="MISMATCH",$J168="MISMATCH",$P168="MISMATCH",$M168&lt;&gt;"OK"),"REVIEW","OK"))</f>
        <v/>
      </c>
      <c r="U168" s="14"/>
      <c r="V168" s="14"/>
      <c r="W168" s="17"/>
      <c r="X168" s="14"/>
    </row>
    <row r="169" customFormat="false" ht="15" hidden="false" customHeight="false" outlineLevel="0" collapsed="false">
      <c r="A169" s="9" t="str">
        <f aca="false">IF('3. Layout Parts'!$A169="","",TRIM('3. Layout Parts'!$A169))</f>
        <v/>
      </c>
      <c r="B169" s="9" t="str">
        <f aca="false">IF($A169="","",'3. Layout Parts'!$D169)</f>
        <v/>
      </c>
      <c r="C169" s="9" t="str">
        <f aca="false">IF($A169="","",'3. Layout Parts'!$B169)</f>
        <v/>
      </c>
      <c r="D169" s="9" t="str">
        <f aca="false">IF($A169="","",'3. Layout Parts'!$C169)</f>
        <v/>
      </c>
      <c r="E169" s="9" t="str">
        <f aca="false">IF($A169="","",IFERROR(INDEX('2. Schematic Parts'!$B$2:$B$3001,MATCH($A169,'2. Schematic Parts'!$A$2:$A$3001,0)),"NOT FOUND"))</f>
        <v/>
      </c>
      <c r="F169" s="9" t="str">
        <f aca="false">IF($A169="","",IFERROR(INDEX('2. Schematic Parts'!$C$2:$C$3001,MATCH($A169,'2. Schematic Parts'!$A$2:$A$3001,0))&amp;"","NOT FOUND"))</f>
        <v/>
      </c>
      <c r="G169" s="9" t="str">
        <f aca="false">IF($A169="","",IFERROR(INDEX('2. Schematic Parts'!$D$2:$D$3001,MATCH($A169,'2. Schematic Parts'!$A$2:$A$3001,0))&amp;"","NOT FOUND"))</f>
        <v/>
      </c>
      <c r="H169" s="9" t="str">
        <f aca="false">IF($A169="","",IF(COUNTIF('2. Schematic Parts'!$A$2:$A$3001,$A169)=0,"NOT IN SCHEMATIC","OK"))</f>
        <v/>
      </c>
      <c r="I169" s="9" t="str">
        <f aca="false">IF($A169="","",IF($H169="NOT IN SCHEMATIC","",IF(UPPER(TRIM($C169))=UPPER(TRIM($E169)),"OK","MISMATCH")))</f>
        <v/>
      </c>
      <c r="J169" s="9" t="str">
        <f aca="false">IF($A169="","",IF($H169="NOT IN SCHEMATIC","",IF($F169="","NO SCH DECAL",IF($D169="","",IF(UPPER(TRIM($D169))=UPPER(TRIM($F169)),"OK","MISMATCH")))))</f>
        <v/>
      </c>
      <c r="K169" s="16" t="str">
        <f aca="false">IF($A169="","",SUMPRODUCT(--ISNUMBER(SEARCH(","&amp;TRIM($A169)&amp;",",","&amp;SUBSTITUTE('1. Master BOM'!$D$2:$D$400," ","")&amp;","))))</f>
        <v/>
      </c>
      <c r="L169" s="16" t="str">
        <f aca="false">IF($A169="","",IF($K169&lt;&gt;1,0,SUMPRODUCT(ISNUMBER(SEARCH(","&amp;TRIM($A169)&amp;",",","&amp;SUBSTITUTE('1. Master BOM'!$D$2:$D$400," ","")&amp;","))*ROW('1. Master BOM'!$D$2:$D$400))))</f>
        <v/>
      </c>
      <c r="M169" s="9" t="str">
        <f aca="false">IF($A169="","",IF($K169=0,"NOT IN BOM",IF($K169&gt;1,"MULTIPLE BOM LINES","OK")))</f>
        <v/>
      </c>
      <c r="N169" s="9" t="str">
        <f aca="false">IF($A169="","",IF($L169=0,"—",INDEX('1. Master BOM'!$A$1:$A$400,$L169)))</f>
        <v/>
      </c>
      <c r="O169" s="9" t="str">
        <f aca="false">IF($A169="","",IF($L169=0,"—",INDEX('1. Master BOM'!$B$1:$B$400,$L169)))</f>
        <v/>
      </c>
      <c r="P169" s="9" t="str">
        <f aca="false">IF($A169="","",IF(OR($H169="NOT IN SCHEMATIC",$O169="—"),"",IF($G169="","NO SCH PN",IF(UPPER(TRIM($G169))=UPPER(TRIM($O169)),"OK","MISMATCH"))))</f>
        <v/>
      </c>
      <c r="Q169" s="9" t="str">
        <f aca="false">IF($A169="","",IF($L169=0,"—",INDEX('1. Master BOM'!$E$1:$E$400,$L169)))</f>
        <v/>
      </c>
      <c r="R169" s="9" t="str">
        <f aca="false">IF($A169="","",IF($L169=0,"—",IF(T(INDEX('1. Master BOM'!$F$1:$F$400,$L169))="","(not set)",INDEX('1. Master BOM'!$F$1:$F$400,$L169))))</f>
        <v/>
      </c>
      <c r="S169" s="9" t="str">
        <f aca="false">IF($A169="","",IF(OR($R169="—",$R169="(not set)",$D169=""),"",IF(ISNUMBER(SEARCH(SUBSTITUTE(SUBSTITUTE(SUBSTITUTE($R169,"-",""),"_","")," ",""),SUBSTITUTE(SUBSTITUTE(SUBSTITUTE($D169,"-",""),"_","")," ",""))),"OK","CHECK")))</f>
        <v/>
      </c>
      <c r="T169" s="9" t="str">
        <f aca="false">IF($A169="","",IF(OR($H169="NOT IN SCHEMATIC",$I169="MISMATCH",$J169="MISMATCH",$P169="MISMATCH",$M169&lt;&gt;"OK"),"REVIEW","OK"))</f>
        <v/>
      </c>
      <c r="U169" s="14"/>
      <c r="V169" s="14"/>
      <c r="W169" s="17"/>
      <c r="X169" s="14"/>
    </row>
    <row r="170" customFormat="false" ht="15" hidden="false" customHeight="false" outlineLevel="0" collapsed="false">
      <c r="A170" s="9" t="str">
        <f aca="false">IF('3. Layout Parts'!$A170="","",TRIM('3. Layout Parts'!$A170))</f>
        <v/>
      </c>
      <c r="B170" s="9" t="str">
        <f aca="false">IF($A170="","",'3. Layout Parts'!$D170)</f>
        <v/>
      </c>
      <c r="C170" s="9" t="str">
        <f aca="false">IF($A170="","",'3. Layout Parts'!$B170)</f>
        <v/>
      </c>
      <c r="D170" s="9" t="str">
        <f aca="false">IF($A170="","",'3. Layout Parts'!$C170)</f>
        <v/>
      </c>
      <c r="E170" s="9" t="str">
        <f aca="false">IF($A170="","",IFERROR(INDEX('2. Schematic Parts'!$B$2:$B$3001,MATCH($A170,'2. Schematic Parts'!$A$2:$A$3001,0)),"NOT FOUND"))</f>
        <v/>
      </c>
      <c r="F170" s="9" t="str">
        <f aca="false">IF($A170="","",IFERROR(INDEX('2. Schematic Parts'!$C$2:$C$3001,MATCH($A170,'2. Schematic Parts'!$A$2:$A$3001,0))&amp;"","NOT FOUND"))</f>
        <v/>
      </c>
      <c r="G170" s="9" t="str">
        <f aca="false">IF($A170="","",IFERROR(INDEX('2. Schematic Parts'!$D$2:$D$3001,MATCH($A170,'2. Schematic Parts'!$A$2:$A$3001,0))&amp;"","NOT FOUND"))</f>
        <v/>
      </c>
      <c r="H170" s="9" t="str">
        <f aca="false">IF($A170="","",IF(COUNTIF('2. Schematic Parts'!$A$2:$A$3001,$A170)=0,"NOT IN SCHEMATIC","OK"))</f>
        <v/>
      </c>
      <c r="I170" s="9" t="str">
        <f aca="false">IF($A170="","",IF($H170="NOT IN SCHEMATIC","",IF(UPPER(TRIM($C170))=UPPER(TRIM($E170)),"OK","MISMATCH")))</f>
        <v/>
      </c>
      <c r="J170" s="9" t="str">
        <f aca="false">IF($A170="","",IF($H170="NOT IN SCHEMATIC","",IF($F170="","NO SCH DECAL",IF($D170="","",IF(UPPER(TRIM($D170))=UPPER(TRIM($F170)),"OK","MISMATCH")))))</f>
        <v/>
      </c>
      <c r="K170" s="16" t="str">
        <f aca="false">IF($A170="","",SUMPRODUCT(--ISNUMBER(SEARCH(","&amp;TRIM($A170)&amp;",",","&amp;SUBSTITUTE('1. Master BOM'!$D$2:$D$400," ","")&amp;","))))</f>
        <v/>
      </c>
      <c r="L170" s="16" t="str">
        <f aca="false">IF($A170="","",IF($K170&lt;&gt;1,0,SUMPRODUCT(ISNUMBER(SEARCH(","&amp;TRIM($A170)&amp;",",","&amp;SUBSTITUTE('1. Master BOM'!$D$2:$D$400," ","")&amp;","))*ROW('1. Master BOM'!$D$2:$D$400))))</f>
        <v/>
      </c>
      <c r="M170" s="9" t="str">
        <f aca="false">IF($A170="","",IF($K170=0,"NOT IN BOM",IF($K170&gt;1,"MULTIPLE BOM LINES","OK")))</f>
        <v/>
      </c>
      <c r="N170" s="9" t="str">
        <f aca="false">IF($A170="","",IF($L170=0,"—",INDEX('1. Master BOM'!$A$1:$A$400,$L170)))</f>
        <v/>
      </c>
      <c r="O170" s="9" t="str">
        <f aca="false">IF($A170="","",IF($L170=0,"—",INDEX('1. Master BOM'!$B$1:$B$400,$L170)))</f>
        <v/>
      </c>
      <c r="P170" s="9" t="str">
        <f aca="false">IF($A170="","",IF(OR($H170="NOT IN SCHEMATIC",$O170="—"),"",IF($G170="","NO SCH PN",IF(UPPER(TRIM($G170))=UPPER(TRIM($O170)),"OK","MISMATCH"))))</f>
        <v/>
      </c>
      <c r="Q170" s="9" t="str">
        <f aca="false">IF($A170="","",IF($L170=0,"—",INDEX('1. Master BOM'!$E$1:$E$400,$L170)))</f>
        <v/>
      </c>
      <c r="R170" s="9" t="str">
        <f aca="false">IF($A170="","",IF($L170=0,"—",IF(T(INDEX('1. Master BOM'!$F$1:$F$400,$L170))="","(not set)",INDEX('1. Master BOM'!$F$1:$F$400,$L170))))</f>
        <v/>
      </c>
      <c r="S170" s="9" t="str">
        <f aca="false">IF($A170="","",IF(OR($R170="—",$R170="(not set)",$D170=""),"",IF(ISNUMBER(SEARCH(SUBSTITUTE(SUBSTITUTE(SUBSTITUTE($R170,"-",""),"_","")," ",""),SUBSTITUTE(SUBSTITUTE(SUBSTITUTE($D170,"-",""),"_","")," ",""))),"OK","CHECK")))</f>
        <v/>
      </c>
      <c r="T170" s="9" t="str">
        <f aca="false">IF($A170="","",IF(OR($H170="NOT IN SCHEMATIC",$I170="MISMATCH",$J170="MISMATCH",$P170="MISMATCH",$M170&lt;&gt;"OK"),"REVIEW","OK"))</f>
        <v/>
      </c>
      <c r="U170" s="14"/>
      <c r="V170" s="14"/>
      <c r="W170" s="17"/>
      <c r="X170" s="14"/>
    </row>
    <row r="171" customFormat="false" ht="15" hidden="false" customHeight="false" outlineLevel="0" collapsed="false">
      <c r="A171" s="9" t="str">
        <f aca="false">IF('3. Layout Parts'!$A171="","",TRIM('3. Layout Parts'!$A171))</f>
        <v/>
      </c>
      <c r="B171" s="9" t="str">
        <f aca="false">IF($A171="","",'3. Layout Parts'!$D171)</f>
        <v/>
      </c>
      <c r="C171" s="9" t="str">
        <f aca="false">IF($A171="","",'3. Layout Parts'!$B171)</f>
        <v/>
      </c>
      <c r="D171" s="9" t="str">
        <f aca="false">IF($A171="","",'3. Layout Parts'!$C171)</f>
        <v/>
      </c>
      <c r="E171" s="9" t="str">
        <f aca="false">IF($A171="","",IFERROR(INDEX('2. Schematic Parts'!$B$2:$B$3001,MATCH($A171,'2. Schematic Parts'!$A$2:$A$3001,0)),"NOT FOUND"))</f>
        <v/>
      </c>
      <c r="F171" s="9" t="str">
        <f aca="false">IF($A171="","",IFERROR(INDEX('2. Schematic Parts'!$C$2:$C$3001,MATCH($A171,'2. Schematic Parts'!$A$2:$A$3001,0))&amp;"","NOT FOUND"))</f>
        <v/>
      </c>
      <c r="G171" s="9" t="str">
        <f aca="false">IF($A171="","",IFERROR(INDEX('2. Schematic Parts'!$D$2:$D$3001,MATCH($A171,'2. Schematic Parts'!$A$2:$A$3001,0))&amp;"","NOT FOUND"))</f>
        <v/>
      </c>
      <c r="H171" s="9" t="str">
        <f aca="false">IF($A171="","",IF(COUNTIF('2. Schematic Parts'!$A$2:$A$3001,$A171)=0,"NOT IN SCHEMATIC","OK"))</f>
        <v/>
      </c>
      <c r="I171" s="9" t="str">
        <f aca="false">IF($A171="","",IF($H171="NOT IN SCHEMATIC","",IF(UPPER(TRIM($C171))=UPPER(TRIM($E171)),"OK","MISMATCH")))</f>
        <v/>
      </c>
      <c r="J171" s="9" t="str">
        <f aca="false">IF($A171="","",IF($H171="NOT IN SCHEMATIC","",IF($F171="","NO SCH DECAL",IF($D171="","",IF(UPPER(TRIM($D171))=UPPER(TRIM($F171)),"OK","MISMATCH")))))</f>
        <v/>
      </c>
      <c r="K171" s="16" t="str">
        <f aca="false">IF($A171="","",SUMPRODUCT(--ISNUMBER(SEARCH(","&amp;TRIM($A171)&amp;",",","&amp;SUBSTITUTE('1. Master BOM'!$D$2:$D$400," ","")&amp;","))))</f>
        <v/>
      </c>
      <c r="L171" s="16" t="str">
        <f aca="false">IF($A171="","",IF($K171&lt;&gt;1,0,SUMPRODUCT(ISNUMBER(SEARCH(","&amp;TRIM($A171)&amp;",",","&amp;SUBSTITUTE('1. Master BOM'!$D$2:$D$400," ","")&amp;","))*ROW('1. Master BOM'!$D$2:$D$400))))</f>
        <v/>
      </c>
      <c r="M171" s="9" t="str">
        <f aca="false">IF($A171="","",IF($K171=0,"NOT IN BOM",IF($K171&gt;1,"MULTIPLE BOM LINES","OK")))</f>
        <v/>
      </c>
      <c r="N171" s="9" t="str">
        <f aca="false">IF($A171="","",IF($L171=0,"—",INDEX('1. Master BOM'!$A$1:$A$400,$L171)))</f>
        <v/>
      </c>
      <c r="O171" s="9" t="str">
        <f aca="false">IF($A171="","",IF($L171=0,"—",INDEX('1. Master BOM'!$B$1:$B$400,$L171)))</f>
        <v/>
      </c>
      <c r="P171" s="9" t="str">
        <f aca="false">IF($A171="","",IF(OR($H171="NOT IN SCHEMATIC",$O171="—"),"",IF($G171="","NO SCH PN",IF(UPPER(TRIM($G171))=UPPER(TRIM($O171)),"OK","MISMATCH"))))</f>
        <v/>
      </c>
      <c r="Q171" s="9" t="str">
        <f aca="false">IF($A171="","",IF($L171=0,"—",INDEX('1. Master BOM'!$E$1:$E$400,$L171)))</f>
        <v/>
      </c>
      <c r="R171" s="9" t="str">
        <f aca="false">IF($A171="","",IF($L171=0,"—",IF(T(INDEX('1. Master BOM'!$F$1:$F$400,$L171))="","(not set)",INDEX('1. Master BOM'!$F$1:$F$400,$L171))))</f>
        <v/>
      </c>
      <c r="S171" s="9" t="str">
        <f aca="false">IF($A171="","",IF(OR($R171="—",$R171="(not set)",$D171=""),"",IF(ISNUMBER(SEARCH(SUBSTITUTE(SUBSTITUTE(SUBSTITUTE($R171,"-",""),"_","")," ",""),SUBSTITUTE(SUBSTITUTE(SUBSTITUTE($D171,"-",""),"_","")," ",""))),"OK","CHECK")))</f>
        <v/>
      </c>
      <c r="T171" s="9" t="str">
        <f aca="false">IF($A171="","",IF(OR($H171="NOT IN SCHEMATIC",$I171="MISMATCH",$J171="MISMATCH",$P171="MISMATCH",$M171&lt;&gt;"OK"),"REVIEW","OK"))</f>
        <v/>
      </c>
      <c r="U171" s="14"/>
      <c r="V171" s="14"/>
      <c r="W171" s="17"/>
      <c r="X171" s="14"/>
    </row>
    <row r="172" customFormat="false" ht="15" hidden="false" customHeight="false" outlineLevel="0" collapsed="false">
      <c r="A172" s="9" t="str">
        <f aca="false">IF('3. Layout Parts'!$A172="","",TRIM('3. Layout Parts'!$A172))</f>
        <v/>
      </c>
      <c r="B172" s="9" t="str">
        <f aca="false">IF($A172="","",'3. Layout Parts'!$D172)</f>
        <v/>
      </c>
      <c r="C172" s="9" t="str">
        <f aca="false">IF($A172="","",'3. Layout Parts'!$B172)</f>
        <v/>
      </c>
      <c r="D172" s="9" t="str">
        <f aca="false">IF($A172="","",'3. Layout Parts'!$C172)</f>
        <v/>
      </c>
      <c r="E172" s="9" t="str">
        <f aca="false">IF($A172="","",IFERROR(INDEX('2. Schematic Parts'!$B$2:$B$3001,MATCH($A172,'2. Schematic Parts'!$A$2:$A$3001,0)),"NOT FOUND"))</f>
        <v/>
      </c>
      <c r="F172" s="9" t="str">
        <f aca="false">IF($A172="","",IFERROR(INDEX('2. Schematic Parts'!$C$2:$C$3001,MATCH($A172,'2. Schematic Parts'!$A$2:$A$3001,0))&amp;"","NOT FOUND"))</f>
        <v/>
      </c>
      <c r="G172" s="9" t="str">
        <f aca="false">IF($A172="","",IFERROR(INDEX('2. Schematic Parts'!$D$2:$D$3001,MATCH($A172,'2. Schematic Parts'!$A$2:$A$3001,0))&amp;"","NOT FOUND"))</f>
        <v/>
      </c>
      <c r="H172" s="9" t="str">
        <f aca="false">IF($A172="","",IF(COUNTIF('2. Schematic Parts'!$A$2:$A$3001,$A172)=0,"NOT IN SCHEMATIC","OK"))</f>
        <v/>
      </c>
      <c r="I172" s="9" t="str">
        <f aca="false">IF($A172="","",IF($H172="NOT IN SCHEMATIC","",IF(UPPER(TRIM($C172))=UPPER(TRIM($E172)),"OK","MISMATCH")))</f>
        <v/>
      </c>
      <c r="J172" s="9" t="str">
        <f aca="false">IF($A172="","",IF($H172="NOT IN SCHEMATIC","",IF($F172="","NO SCH DECAL",IF($D172="","",IF(UPPER(TRIM($D172))=UPPER(TRIM($F172)),"OK","MISMATCH")))))</f>
        <v/>
      </c>
      <c r="K172" s="16" t="str">
        <f aca="false">IF($A172="","",SUMPRODUCT(--ISNUMBER(SEARCH(","&amp;TRIM($A172)&amp;",",","&amp;SUBSTITUTE('1. Master BOM'!$D$2:$D$400," ","")&amp;","))))</f>
        <v/>
      </c>
      <c r="L172" s="16" t="str">
        <f aca="false">IF($A172="","",IF($K172&lt;&gt;1,0,SUMPRODUCT(ISNUMBER(SEARCH(","&amp;TRIM($A172)&amp;",",","&amp;SUBSTITUTE('1. Master BOM'!$D$2:$D$400," ","")&amp;","))*ROW('1. Master BOM'!$D$2:$D$400))))</f>
        <v/>
      </c>
      <c r="M172" s="9" t="str">
        <f aca="false">IF($A172="","",IF($K172=0,"NOT IN BOM",IF($K172&gt;1,"MULTIPLE BOM LINES","OK")))</f>
        <v/>
      </c>
      <c r="N172" s="9" t="str">
        <f aca="false">IF($A172="","",IF($L172=0,"—",INDEX('1. Master BOM'!$A$1:$A$400,$L172)))</f>
        <v/>
      </c>
      <c r="O172" s="9" t="str">
        <f aca="false">IF($A172="","",IF($L172=0,"—",INDEX('1. Master BOM'!$B$1:$B$400,$L172)))</f>
        <v/>
      </c>
      <c r="P172" s="9" t="str">
        <f aca="false">IF($A172="","",IF(OR($H172="NOT IN SCHEMATIC",$O172="—"),"",IF($G172="","NO SCH PN",IF(UPPER(TRIM($G172))=UPPER(TRIM($O172)),"OK","MISMATCH"))))</f>
        <v/>
      </c>
      <c r="Q172" s="9" t="str">
        <f aca="false">IF($A172="","",IF($L172=0,"—",INDEX('1. Master BOM'!$E$1:$E$400,$L172)))</f>
        <v/>
      </c>
      <c r="R172" s="9" t="str">
        <f aca="false">IF($A172="","",IF($L172=0,"—",IF(T(INDEX('1. Master BOM'!$F$1:$F$400,$L172))="","(not set)",INDEX('1. Master BOM'!$F$1:$F$400,$L172))))</f>
        <v/>
      </c>
      <c r="S172" s="9" t="str">
        <f aca="false">IF($A172="","",IF(OR($R172="—",$R172="(not set)",$D172=""),"",IF(ISNUMBER(SEARCH(SUBSTITUTE(SUBSTITUTE(SUBSTITUTE($R172,"-",""),"_","")," ",""),SUBSTITUTE(SUBSTITUTE(SUBSTITUTE($D172,"-",""),"_","")," ",""))),"OK","CHECK")))</f>
        <v/>
      </c>
      <c r="T172" s="9" t="str">
        <f aca="false">IF($A172="","",IF(OR($H172="NOT IN SCHEMATIC",$I172="MISMATCH",$J172="MISMATCH",$P172="MISMATCH",$M172&lt;&gt;"OK"),"REVIEW","OK"))</f>
        <v/>
      </c>
      <c r="U172" s="14"/>
      <c r="V172" s="14"/>
      <c r="W172" s="17"/>
      <c r="X172" s="14"/>
    </row>
    <row r="173" customFormat="false" ht="15" hidden="false" customHeight="false" outlineLevel="0" collapsed="false">
      <c r="A173" s="9" t="str">
        <f aca="false">IF('3. Layout Parts'!$A173="","",TRIM('3. Layout Parts'!$A173))</f>
        <v/>
      </c>
      <c r="B173" s="9" t="str">
        <f aca="false">IF($A173="","",'3. Layout Parts'!$D173)</f>
        <v/>
      </c>
      <c r="C173" s="9" t="str">
        <f aca="false">IF($A173="","",'3. Layout Parts'!$B173)</f>
        <v/>
      </c>
      <c r="D173" s="9" t="str">
        <f aca="false">IF($A173="","",'3. Layout Parts'!$C173)</f>
        <v/>
      </c>
      <c r="E173" s="9" t="str">
        <f aca="false">IF($A173="","",IFERROR(INDEX('2. Schematic Parts'!$B$2:$B$3001,MATCH($A173,'2. Schematic Parts'!$A$2:$A$3001,0)),"NOT FOUND"))</f>
        <v/>
      </c>
      <c r="F173" s="9" t="str">
        <f aca="false">IF($A173="","",IFERROR(INDEX('2. Schematic Parts'!$C$2:$C$3001,MATCH($A173,'2. Schematic Parts'!$A$2:$A$3001,0))&amp;"","NOT FOUND"))</f>
        <v/>
      </c>
      <c r="G173" s="9" t="str">
        <f aca="false">IF($A173="","",IFERROR(INDEX('2. Schematic Parts'!$D$2:$D$3001,MATCH($A173,'2. Schematic Parts'!$A$2:$A$3001,0))&amp;"","NOT FOUND"))</f>
        <v/>
      </c>
      <c r="H173" s="9" t="str">
        <f aca="false">IF($A173="","",IF(COUNTIF('2. Schematic Parts'!$A$2:$A$3001,$A173)=0,"NOT IN SCHEMATIC","OK"))</f>
        <v/>
      </c>
      <c r="I173" s="9" t="str">
        <f aca="false">IF($A173="","",IF($H173="NOT IN SCHEMATIC","",IF(UPPER(TRIM($C173))=UPPER(TRIM($E173)),"OK","MISMATCH")))</f>
        <v/>
      </c>
      <c r="J173" s="9" t="str">
        <f aca="false">IF($A173="","",IF($H173="NOT IN SCHEMATIC","",IF($F173="","NO SCH DECAL",IF($D173="","",IF(UPPER(TRIM($D173))=UPPER(TRIM($F173)),"OK","MISMATCH")))))</f>
        <v/>
      </c>
      <c r="K173" s="16" t="str">
        <f aca="false">IF($A173="","",SUMPRODUCT(--ISNUMBER(SEARCH(","&amp;TRIM($A173)&amp;",",","&amp;SUBSTITUTE('1. Master BOM'!$D$2:$D$400," ","")&amp;","))))</f>
        <v/>
      </c>
      <c r="L173" s="16" t="str">
        <f aca="false">IF($A173="","",IF($K173&lt;&gt;1,0,SUMPRODUCT(ISNUMBER(SEARCH(","&amp;TRIM($A173)&amp;",",","&amp;SUBSTITUTE('1. Master BOM'!$D$2:$D$400," ","")&amp;","))*ROW('1. Master BOM'!$D$2:$D$400))))</f>
        <v/>
      </c>
      <c r="M173" s="9" t="str">
        <f aca="false">IF($A173="","",IF($K173=0,"NOT IN BOM",IF($K173&gt;1,"MULTIPLE BOM LINES","OK")))</f>
        <v/>
      </c>
      <c r="N173" s="9" t="str">
        <f aca="false">IF($A173="","",IF($L173=0,"—",INDEX('1. Master BOM'!$A$1:$A$400,$L173)))</f>
        <v/>
      </c>
      <c r="O173" s="9" t="str">
        <f aca="false">IF($A173="","",IF($L173=0,"—",INDEX('1. Master BOM'!$B$1:$B$400,$L173)))</f>
        <v/>
      </c>
      <c r="P173" s="9" t="str">
        <f aca="false">IF($A173="","",IF(OR($H173="NOT IN SCHEMATIC",$O173="—"),"",IF($G173="","NO SCH PN",IF(UPPER(TRIM($G173))=UPPER(TRIM($O173)),"OK","MISMATCH"))))</f>
        <v/>
      </c>
      <c r="Q173" s="9" t="str">
        <f aca="false">IF($A173="","",IF($L173=0,"—",INDEX('1. Master BOM'!$E$1:$E$400,$L173)))</f>
        <v/>
      </c>
      <c r="R173" s="9" t="str">
        <f aca="false">IF($A173="","",IF($L173=0,"—",IF(T(INDEX('1. Master BOM'!$F$1:$F$400,$L173))="","(not set)",INDEX('1. Master BOM'!$F$1:$F$400,$L173))))</f>
        <v/>
      </c>
      <c r="S173" s="9" t="str">
        <f aca="false">IF($A173="","",IF(OR($R173="—",$R173="(not set)",$D173=""),"",IF(ISNUMBER(SEARCH(SUBSTITUTE(SUBSTITUTE(SUBSTITUTE($R173,"-",""),"_","")," ",""),SUBSTITUTE(SUBSTITUTE(SUBSTITUTE($D173,"-",""),"_","")," ",""))),"OK","CHECK")))</f>
        <v/>
      </c>
      <c r="T173" s="9" t="str">
        <f aca="false">IF($A173="","",IF(OR($H173="NOT IN SCHEMATIC",$I173="MISMATCH",$J173="MISMATCH",$P173="MISMATCH",$M173&lt;&gt;"OK"),"REVIEW","OK"))</f>
        <v/>
      </c>
      <c r="U173" s="14"/>
      <c r="V173" s="14"/>
      <c r="W173" s="17"/>
      <c r="X173" s="14"/>
    </row>
    <row r="174" customFormat="false" ht="15" hidden="false" customHeight="false" outlineLevel="0" collapsed="false">
      <c r="A174" s="9" t="str">
        <f aca="false">IF('3. Layout Parts'!$A174="","",TRIM('3. Layout Parts'!$A174))</f>
        <v/>
      </c>
      <c r="B174" s="9" t="str">
        <f aca="false">IF($A174="","",'3. Layout Parts'!$D174)</f>
        <v/>
      </c>
      <c r="C174" s="9" t="str">
        <f aca="false">IF($A174="","",'3. Layout Parts'!$B174)</f>
        <v/>
      </c>
      <c r="D174" s="9" t="str">
        <f aca="false">IF($A174="","",'3. Layout Parts'!$C174)</f>
        <v/>
      </c>
      <c r="E174" s="9" t="str">
        <f aca="false">IF($A174="","",IFERROR(INDEX('2. Schematic Parts'!$B$2:$B$3001,MATCH($A174,'2. Schematic Parts'!$A$2:$A$3001,0)),"NOT FOUND"))</f>
        <v/>
      </c>
      <c r="F174" s="9" t="str">
        <f aca="false">IF($A174="","",IFERROR(INDEX('2. Schematic Parts'!$C$2:$C$3001,MATCH($A174,'2. Schematic Parts'!$A$2:$A$3001,0))&amp;"","NOT FOUND"))</f>
        <v/>
      </c>
      <c r="G174" s="9" t="str">
        <f aca="false">IF($A174="","",IFERROR(INDEX('2. Schematic Parts'!$D$2:$D$3001,MATCH($A174,'2. Schematic Parts'!$A$2:$A$3001,0))&amp;"","NOT FOUND"))</f>
        <v/>
      </c>
      <c r="H174" s="9" t="str">
        <f aca="false">IF($A174="","",IF(COUNTIF('2. Schematic Parts'!$A$2:$A$3001,$A174)=0,"NOT IN SCHEMATIC","OK"))</f>
        <v/>
      </c>
      <c r="I174" s="9" t="str">
        <f aca="false">IF($A174="","",IF($H174="NOT IN SCHEMATIC","",IF(UPPER(TRIM($C174))=UPPER(TRIM($E174)),"OK","MISMATCH")))</f>
        <v/>
      </c>
      <c r="J174" s="9" t="str">
        <f aca="false">IF($A174="","",IF($H174="NOT IN SCHEMATIC","",IF($F174="","NO SCH DECAL",IF($D174="","",IF(UPPER(TRIM($D174))=UPPER(TRIM($F174)),"OK","MISMATCH")))))</f>
        <v/>
      </c>
      <c r="K174" s="16" t="str">
        <f aca="false">IF($A174="","",SUMPRODUCT(--ISNUMBER(SEARCH(","&amp;TRIM($A174)&amp;",",","&amp;SUBSTITUTE('1. Master BOM'!$D$2:$D$400," ","")&amp;","))))</f>
        <v/>
      </c>
      <c r="L174" s="16" t="str">
        <f aca="false">IF($A174="","",IF($K174&lt;&gt;1,0,SUMPRODUCT(ISNUMBER(SEARCH(","&amp;TRIM($A174)&amp;",",","&amp;SUBSTITUTE('1. Master BOM'!$D$2:$D$400," ","")&amp;","))*ROW('1. Master BOM'!$D$2:$D$400))))</f>
        <v/>
      </c>
      <c r="M174" s="9" t="str">
        <f aca="false">IF($A174="","",IF($K174=0,"NOT IN BOM",IF($K174&gt;1,"MULTIPLE BOM LINES","OK")))</f>
        <v/>
      </c>
      <c r="N174" s="9" t="str">
        <f aca="false">IF($A174="","",IF($L174=0,"—",INDEX('1. Master BOM'!$A$1:$A$400,$L174)))</f>
        <v/>
      </c>
      <c r="O174" s="9" t="str">
        <f aca="false">IF($A174="","",IF($L174=0,"—",INDEX('1. Master BOM'!$B$1:$B$400,$L174)))</f>
        <v/>
      </c>
      <c r="P174" s="9" t="str">
        <f aca="false">IF($A174="","",IF(OR($H174="NOT IN SCHEMATIC",$O174="—"),"",IF($G174="","NO SCH PN",IF(UPPER(TRIM($G174))=UPPER(TRIM($O174)),"OK","MISMATCH"))))</f>
        <v/>
      </c>
      <c r="Q174" s="9" t="str">
        <f aca="false">IF($A174="","",IF($L174=0,"—",INDEX('1. Master BOM'!$E$1:$E$400,$L174)))</f>
        <v/>
      </c>
      <c r="R174" s="9" t="str">
        <f aca="false">IF($A174="","",IF($L174=0,"—",IF(T(INDEX('1. Master BOM'!$F$1:$F$400,$L174))="","(not set)",INDEX('1. Master BOM'!$F$1:$F$400,$L174))))</f>
        <v/>
      </c>
      <c r="S174" s="9" t="str">
        <f aca="false">IF($A174="","",IF(OR($R174="—",$R174="(not set)",$D174=""),"",IF(ISNUMBER(SEARCH(SUBSTITUTE(SUBSTITUTE(SUBSTITUTE($R174,"-",""),"_","")," ",""),SUBSTITUTE(SUBSTITUTE(SUBSTITUTE($D174,"-",""),"_","")," ",""))),"OK","CHECK")))</f>
        <v/>
      </c>
      <c r="T174" s="9" t="str">
        <f aca="false">IF($A174="","",IF(OR($H174="NOT IN SCHEMATIC",$I174="MISMATCH",$J174="MISMATCH",$P174="MISMATCH",$M174&lt;&gt;"OK"),"REVIEW","OK"))</f>
        <v/>
      </c>
      <c r="U174" s="14"/>
      <c r="V174" s="14"/>
      <c r="W174" s="17"/>
      <c r="X174" s="14"/>
    </row>
    <row r="175" customFormat="false" ht="15" hidden="false" customHeight="false" outlineLevel="0" collapsed="false">
      <c r="A175" s="9" t="str">
        <f aca="false">IF('3. Layout Parts'!$A175="","",TRIM('3. Layout Parts'!$A175))</f>
        <v/>
      </c>
      <c r="B175" s="9" t="str">
        <f aca="false">IF($A175="","",'3. Layout Parts'!$D175)</f>
        <v/>
      </c>
      <c r="C175" s="9" t="str">
        <f aca="false">IF($A175="","",'3. Layout Parts'!$B175)</f>
        <v/>
      </c>
      <c r="D175" s="9" t="str">
        <f aca="false">IF($A175="","",'3. Layout Parts'!$C175)</f>
        <v/>
      </c>
      <c r="E175" s="9" t="str">
        <f aca="false">IF($A175="","",IFERROR(INDEX('2. Schematic Parts'!$B$2:$B$3001,MATCH($A175,'2. Schematic Parts'!$A$2:$A$3001,0)),"NOT FOUND"))</f>
        <v/>
      </c>
      <c r="F175" s="9" t="str">
        <f aca="false">IF($A175="","",IFERROR(INDEX('2. Schematic Parts'!$C$2:$C$3001,MATCH($A175,'2. Schematic Parts'!$A$2:$A$3001,0))&amp;"","NOT FOUND"))</f>
        <v/>
      </c>
      <c r="G175" s="9" t="str">
        <f aca="false">IF($A175="","",IFERROR(INDEX('2. Schematic Parts'!$D$2:$D$3001,MATCH($A175,'2. Schematic Parts'!$A$2:$A$3001,0))&amp;"","NOT FOUND"))</f>
        <v/>
      </c>
      <c r="H175" s="9" t="str">
        <f aca="false">IF($A175="","",IF(COUNTIF('2. Schematic Parts'!$A$2:$A$3001,$A175)=0,"NOT IN SCHEMATIC","OK"))</f>
        <v/>
      </c>
      <c r="I175" s="9" t="str">
        <f aca="false">IF($A175="","",IF($H175="NOT IN SCHEMATIC","",IF(UPPER(TRIM($C175))=UPPER(TRIM($E175)),"OK","MISMATCH")))</f>
        <v/>
      </c>
      <c r="J175" s="9" t="str">
        <f aca="false">IF($A175="","",IF($H175="NOT IN SCHEMATIC","",IF($F175="","NO SCH DECAL",IF($D175="","",IF(UPPER(TRIM($D175))=UPPER(TRIM($F175)),"OK","MISMATCH")))))</f>
        <v/>
      </c>
      <c r="K175" s="16" t="str">
        <f aca="false">IF($A175="","",SUMPRODUCT(--ISNUMBER(SEARCH(","&amp;TRIM($A175)&amp;",",","&amp;SUBSTITUTE('1. Master BOM'!$D$2:$D$400," ","")&amp;","))))</f>
        <v/>
      </c>
      <c r="L175" s="16" t="str">
        <f aca="false">IF($A175="","",IF($K175&lt;&gt;1,0,SUMPRODUCT(ISNUMBER(SEARCH(","&amp;TRIM($A175)&amp;",",","&amp;SUBSTITUTE('1. Master BOM'!$D$2:$D$400," ","")&amp;","))*ROW('1. Master BOM'!$D$2:$D$400))))</f>
        <v/>
      </c>
      <c r="M175" s="9" t="str">
        <f aca="false">IF($A175="","",IF($K175=0,"NOT IN BOM",IF($K175&gt;1,"MULTIPLE BOM LINES","OK")))</f>
        <v/>
      </c>
      <c r="N175" s="9" t="str">
        <f aca="false">IF($A175="","",IF($L175=0,"—",INDEX('1. Master BOM'!$A$1:$A$400,$L175)))</f>
        <v/>
      </c>
      <c r="O175" s="9" t="str">
        <f aca="false">IF($A175="","",IF($L175=0,"—",INDEX('1. Master BOM'!$B$1:$B$400,$L175)))</f>
        <v/>
      </c>
      <c r="P175" s="9" t="str">
        <f aca="false">IF($A175="","",IF(OR($H175="NOT IN SCHEMATIC",$O175="—"),"",IF($G175="","NO SCH PN",IF(UPPER(TRIM($G175))=UPPER(TRIM($O175)),"OK","MISMATCH"))))</f>
        <v/>
      </c>
      <c r="Q175" s="9" t="str">
        <f aca="false">IF($A175="","",IF($L175=0,"—",INDEX('1. Master BOM'!$E$1:$E$400,$L175)))</f>
        <v/>
      </c>
      <c r="R175" s="9" t="str">
        <f aca="false">IF($A175="","",IF($L175=0,"—",IF(T(INDEX('1. Master BOM'!$F$1:$F$400,$L175))="","(not set)",INDEX('1. Master BOM'!$F$1:$F$400,$L175))))</f>
        <v/>
      </c>
      <c r="S175" s="9" t="str">
        <f aca="false">IF($A175="","",IF(OR($R175="—",$R175="(not set)",$D175=""),"",IF(ISNUMBER(SEARCH(SUBSTITUTE(SUBSTITUTE(SUBSTITUTE($R175,"-",""),"_","")," ",""),SUBSTITUTE(SUBSTITUTE(SUBSTITUTE($D175,"-",""),"_","")," ",""))),"OK","CHECK")))</f>
        <v/>
      </c>
      <c r="T175" s="9" t="str">
        <f aca="false">IF($A175="","",IF(OR($H175="NOT IN SCHEMATIC",$I175="MISMATCH",$J175="MISMATCH",$P175="MISMATCH",$M175&lt;&gt;"OK"),"REVIEW","OK"))</f>
        <v/>
      </c>
      <c r="U175" s="14"/>
      <c r="V175" s="14"/>
      <c r="W175" s="17"/>
      <c r="X175" s="14"/>
    </row>
    <row r="176" customFormat="false" ht="15" hidden="false" customHeight="false" outlineLevel="0" collapsed="false">
      <c r="A176" s="9" t="str">
        <f aca="false">IF('3. Layout Parts'!$A176="","",TRIM('3. Layout Parts'!$A176))</f>
        <v/>
      </c>
      <c r="B176" s="9" t="str">
        <f aca="false">IF($A176="","",'3. Layout Parts'!$D176)</f>
        <v/>
      </c>
      <c r="C176" s="9" t="str">
        <f aca="false">IF($A176="","",'3. Layout Parts'!$B176)</f>
        <v/>
      </c>
      <c r="D176" s="9" t="str">
        <f aca="false">IF($A176="","",'3. Layout Parts'!$C176)</f>
        <v/>
      </c>
      <c r="E176" s="9" t="str">
        <f aca="false">IF($A176="","",IFERROR(INDEX('2. Schematic Parts'!$B$2:$B$3001,MATCH($A176,'2. Schematic Parts'!$A$2:$A$3001,0)),"NOT FOUND"))</f>
        <v/>
      </c>
      <c r="F176" s="9" t="str">
        <f aca="false">IF($A176="","",IFERROR(INDEX('2. Schematic Parts'!$C$2:$C$3001,MATCH($A176,'2. Schematic Parts'!$A$2:$A$3001,0))&amp;"","NOT FOUND"))</f>
        <v/>
      </c>
      <c r="G176" s="9" t="str">
        <f aca="false">IF($A176="","",IFERROR(INDEX('2. Schematic Parts'!$D$2:$D$3001,MATCH($A176,'2. Schematic Parts'!$A$2:$A$3001,0))&amp;"","NOT FOUND"))</f>
        <v/>
      </c>
      <c r="H176" s="9" t="str">
        <f aca="false">IF($A176="","",IF(COUNTIF('2. Schematic Parts'!$A$2:$A$3001,$A176)=0,"NOT IN SCHEMATIC","OK"))</f>
        <v/>
      </c>
      <c r="I176" s="9" t="str">
        <f aca="false">IF($A176="","",IF($H176="NOT IN SCHEMATIC","",IF(UPPER(TRIM($C176))=UPPER(TRIM($E176)),"OK","MISMATCH")))</f>
        <v/>
      </c>
      <c r="J176" s="9" t="str">
        <f aca="false">IF($A176="","",IF($H176="NOT IN SCHEMATIC","",IF($F176="","NO SCH DECAL",IF($D176="","",IF(UPPER(TRIM($D176))=UPPER(TRIM($F176)),"OK","MISMATCH")))))</f>
        <v/>
      </c>
      <c r="K176" s="16" t="str">
        <f aca="false">IF($A176="","",SUMPRODUCT(--ISNUMBER(SEARCH(","&amp;TRIM($A176)&amp;",",","&amp;SUBSTITUTE('1. Master BOM'!$D$2:$D$400," ","")&amp;","))))</f>
        <v/>
      </c>
      <c r="L176" s="16" t="str">
        <f aca="false">IF($A176="","",IF($K176&lt;&gt;1,0,SUMPRODUCT(ISNUMBER(SEARCH(","&amp;TRIM($A176)&amp;",",","&amp;SUBSTITUTE('1. Master BOM'!$D$2:$D$400," ","")&amp;","))*ROW('1. Master BOM'!$D$2:$D$400))))</f>
        <v/>
      </c>
      <c r="M176" s="9" t="str">
        <f aca="false">IF($A176="","",IF($K176=0,"NOT IN BOM",IF($K176&gt;1,"MULTIPLE BOM LINES","OK")))</f>
        <v/>
      </c>
      <c r="N176" s="9" t="str">
        <f aca="false">IF($A176="","",IF($L176=0,"—",INDEX('1. Master BOM'!$A$1:$A$400,$L176)))</f>
        <v/>
      </c>
      <c r="O176" s="9" t="str">
        <f aca="false">IF($A176="","",IF($L176=0,"—",INDEX('1. Master BOM'!$B$1:$B$400,$L176)))</f>
        <v/>
      </c>
      <c r="P176" s="9" t="str">
        <f aca="false">IF($A176="","",IF(OR($H176="NOT IN SCHEMATIC",$O176="—"),"",IF($G176="","NO SCH PN",IF(UPPER(TRIM($G176))=UPPER(TRIM($O176)),"OK","MISMATCH"))))</f>
        <v/>
      </c>
      <c r="Q176" s="9" t="str">
        <f aca="false">IF($A176="","",IF($L176=0,"—",INDEX('1. Master BOM'!$E$1:$E$400,$L176)))</f>
        <v/>
      </c>
      <c r="R176" s="9" t="str">
        <f aca="false">IF($A176="","",IF($L176=0,"—",IF(T(INDEX('1. Master BOM'!$F$1:$F$400,$L176))="","(not set)",INDEX('1. Master BOM'!$F$1:$F$400,$L176))))</f>
        <v/>
      </c>
      <c r="S176" s="9" t="str">
        <f aca="false">IF($A176="","",IF(OR($R176="—",$R176="(not set)",$D176=""),"",IF(ISNUMBER(SEARCH(SUBSTITUTE(SUBSTITUTE(SUBSTITUTE($R176,"-",""),"_","")," ",""),SUBSTITUTE(SUBSTITUTE(SUBSTITUTE($D176,"-",""),"_","")," ",""))),"OK","CHECK")))</f>
        <v/>
      </c>
      <c r="T176" s="9" t="str">
        <f aca="false">IF($A176="","",IF(OR($H176="NOT IN SCHEMATIC",$I176="MISMATCH",$J176="MISMATCH",$P176="MISMATCH",$M176&lt;&gt;"OK"),"REVIEW","OK"))</f>
        <v/>
      </c>
      <c r="U176" s="14"/>
      <c r="V176" s="14"/>
      <c r="W176" s="17"/>
      <c r="X176" s="14"/>
    </row>
    <row r="177" customFormat="false" ht="15" hidden="false" customHeight="false" outlineLevel="0" collapsed="false">
      <c r="A177" s="9" t="str">
        <f aca="false">IF('3. Layout Parts'!$A177="","",TRIM('3. Layout Parts'!$A177))</f>
        <v/>
      </c>
      <c r="B177" s="9" t="str">
        <f aca="false">IF($A177="","",'3. Layout Parts'!$D177)</f>
        <v/>
      </c>
      <c r="C177" s="9" t="str">
        <f aca="false">IF($A177="","",'3. Layout Parts'!$B177)</f>
        <v/>
      </c>
      <c r="D177" s="9" t="str">
        <f aca="false">IF($A177="","",'3. Layout Parts'!$C177)</f>
        <v/>
      </c>
      <c r="E177" s="9" t="str">
        <f aca="false">IF($A177="","",IFERROR(INDEX('2. Schematic Parts'!$B$2:$B$3001,MATCH($A177,'2. Schematic Parts'!$A$2:$A$3001,0)),"NOT FOUND"))</f>
        <v/>
      </c>
      <c r="F177" s="9" t="str">
        <f aca="false">IF($A177="","",IFERROR(INDEX('2. Schematic Parts'!$C$2:$C$3001,MATCH($A177,'2. Schematic Parts'!$A$2:$A$3001,0))&amp;"","NOT FOUND"))</f>
        <v/>
      </c>
      <c r="G177" s="9" t="str">
        <f aca="false">IF($A177="","",IFERROR(INDEX('2. Schematic Parts'!$D$2:$D$3001,MATCH($A177,'2. Schematic Parts'!$A$2:$A$3001,0))&amp;"","NOT FOUND"))</f>
        <v/>
      </c>
      <c r="H177" s="9" t="str">
        <f aca="false">IF($A177="","",IF(COUNTIF('2. Schematic Parts'!$A$2:$A$3001,$A177)=0,"NOT IN SCHEMATIC","OK"))</f>
        <v/>
      </c>
      <c r="I177" s="9" t="str">
        <f aca="false">IF($A177="","",IF($H177="NOT IN SCHEMATIC","",IF(UPPER(TRIM($C177))=UPPER(TRIM($E177)),"OK","MISMATCH")))</f>
        <v/>
      </c>
      <c r="J177" s="9" t="str">
        <f aca="false">IF($A177="","",IF($H177="NOT IN SCHEMATIC","",IF($F177="","NO SCH DECAL",IF($D177="","",IF(UPPER(TRIM($D177))=UPPER(TRIM($F177)),"OK","MISMATCH")))))</f>
        <v/>
      </c>
      <c r="K177" s="16" t="str">
        <f aca="false">IF($A177="","",SUMPRODUCT(--ISNUMBER(SEARCH(","&amp;TRIM($A177)&amp;",",","&amp;SUBSTITUTE('1. Master BOM'!$D$2:$D$400," ","")&amp;","))))</f>
        <v/>
      </c>
      <c r="L177" s="16" t="str">
        <f aca="false">IF($A177="","",IF($K177&lt;&gt;1,0,SUMPRODUCT(ISNUMBER(SEARCH(","&amp;TRIM($A177)&amp;",",","&amp;SUBSTITUTE('1. Master BOM'!$D$2:$D$400," ","")&amp;","))*ROW('1. Master BOM'!$D$2:$D$400))))</f>
        <v/>
      </c>
      <c r="M177" s="9" t="str">
        <f aca="false">IF($A177="","",IF($K177=0,"NOT IN BOM",IF($K177&gt;1,"MULTIPLE BOM LINES","OK")))</f>
        <v/>
      </c>
      <c r="N177" s="9" t="str">
        <f aca="false">IF($A177="","",IF($L177=0,"—",INDEX('1. Master BOM'!$A$1:$A$400,$L177)))</f>
        <v/>
      </c>
      <c r="O177" s="9" t="str">
        <f aca="false">IF($A177="","",IF($L177=0,"—",INDEX('1. Master BOM'!$B$1:$B$400,$L177)))</f>
        <v/>
      </c>
      <c r="P177" s="9" t="str">
        <f aca="false">IF($A177="","",IF(OR($H177="NOT IN SCHEMATIC",$O177="—"),"",IF($G177="","NO SCH PN",IF(UPPER(TRIM($G177))=UPPER(TRIM($O177)),"OK","MISMATCH"))))</f>
        <v/>
      </c>
      <c r="Q177" s="9" t="str">
        <f aca="false">IF($A177="","",IF($L177=0,"—",INDEX('1. Master BOM'!$E$1:$E$400,$L177)))</f>
        <v/>
      </c>
      <c r="R177" s="9" t="str">
        <f aca="false">IF($A177="","",IF($L177=0,"—",IF(T(INDEX('1. Master BOM'!$F$1:$F$400,$L177))="","(not set)",INDEX('1. Master BOM'!$F$1:$F$400,$L177))))</f>
        <v/>
      </c>
      <c r="S177" s="9" t="str">
        <f aca="false">IF($A177="","",IF(OR($R177="—",$R177="(not set)",$D177=""),"",IF(ISNUMBER(SEARCH(SUBSTITUTE(SUBSTITUTE(SUBSTITUTE($R177,"-",""),"_","")," ",""),SUBSTITUTE(SUBSTITUTE(SUBSTITUTE($D177,"-",""),"_","")," ",""))),"OK","CHECK")))</f>
        <v/>
      </c>
      <c r="T177" s="9" t="str">
        <f aca="false">IF($A177="","",IF(OR($H177="NOT IN SCHEMATIC",$I177="MISMATCH",$J177="MISMATCH",$P177="MISMATCH",$M177&lt;&gt;"OK"),"REVIEW","OK"))</f>
        <v/>
      </c>
      <c r="U177" s="14"/>
      <c r="V177" s="14"/>
      <c r="W177" s="17"/>
      <c r="X177" s="14"/>
    </row>
    <row r="178" customFormat="false" ht="15" hidden="false" customHeight="false" outlineLevel="0" collapsed="false">
      <c r="A178" s="9" t="str">
        <f aca="false">IF('3. Layout Parts'!$A178="","",TRIM('3. Layout Parts'!$A178))</f>
        <v/>
      </c>
      <c r="B178" s="9" t="str">
        <f aca="false">IF($A178="","",'3. Layout Parts'!$D178)</f>
        <v/>
      </c>
      <c r="C178" s="9" t="str">
        <f aca="false">IF($A178="","",'3. Layout Parts'!$B178)</f>
        <v/>
      </c>
      <c r="D178" s="9" t="str">
        <f aca="false">IF($A178="","",'3. Layout Parts'!$C178)</f>
        <v/>
      </c>
      <c r="E178" s="9" t="str">
        <f aca="false">IF($A178="","",IFERROR(INDEX('2. Schematic Parts'!$B$2:$B$3001,MATCH($A178,'2. Schematic Parts'!$A$2:$A$3001,0)),"NOT FOUND"))</f>
        <v/>
      </c>
      <c r="F178" s="9" t="str">
        <f aca="false">IF($A178="","",IFERROR(INDEX('2. Schematic Parts'!$C$2:$C$3001,MATCH($A178,'2. Schematic Parts'!$A$2:$A$3001,0))&amp;"","NOT FOUND"))</f>
        <v/>
      </c>
      <c r="G178" s="9" t="str">
        <f aca="false">IF($A178="","",IFERROR(INDEX('2. Schematic Parts'!$D$2:$D$3001,MATCH($A178,'2. Schematic Parts'!$A$2:$A$3001,0))&amp;"","NOT FOUND"))</f>
        <v/>
      </c>
      <c r="H178" s="9" t="str">
        <f aca="false">IF($A178="","",IF(COUNTIF('2. Schematic Parts'!$A$2:$A$3001,$A178)=0,"NOT IN SCHEMATIC","OK"))</f>
        <v/>
      </c>
      <c r="I178" s="9" t="str">
        <f aca="false">IF($A178="","",IF($H178="NOT IN SCHEMATIC","",IF(UPPER(TRIM($C178))=UPPER(TRIM($E178)),"OK","MISMATCH")))</f>
        <v/>
      </c>
      <c r="J178" s="9" t="str">
        <f aca="false">IF($A178="","",IF($H178="NOT IN SCHEMATIC","",IF($F178="","NO SCH DECAL",IF($D178="","",IF(UPPER(TRIM($D178))=UPPER(TRIM($F178)),"OK","MISMATCH")))))</f>
        <v/>
      </c>
      <c r="K178" s="16" t="str">
        <f aca="false">IF($A178="","",SUMPRODUCT(--ISNUMBER(SEARCH(","&amp;TRIM($A178)&amp;",",","&amp;SUBSTITUTE('1. Master BOM'!$D$2:$D$400," ","")&amp;","))))</f>
        <v/>
      </c>
      <c r="L178" s="16" t="str">
        <f aca="false">IF($A178="","",IF($K178&lt;&gt;1,0,SUMPRODUCT(ISNUMBER(SEARCH(","&amp;TRIM($A178)&amp;",",","&amp;SUBSTITUTE('1. Master BOM'!$D$2:$D$400," ","")&amp;","))*ROW('1. Master BOM'!$D$2:$D$400))))</f>
        <v/>
      </c>
      <c r="M178" s="9" t="str">
        <f aca="false">IF($A178="","",IF($K178=0,"NOT IN BOM",IF($K178&gt;1,"MULTIPLE BOM LINES","OK")))</f>
        <v/>
      </c>
      <c r="N178" s="9" t="str">
        <f aca="false">IF($A178="","",IF($L178=0,"—",INDEX('1. Master BOM'!$A$1:$A$400,$L178)))</f>
        <v/>
      </c>
      <c r="O178" s="9" t="str">
        <f aca="false">IF($A178="","",IF($L178=0,"—",INDEX('1. Master BOM'!$B$1:$B$400,$L178)))</f>
        <v/>
      </c>
      <c r="P178" s="9" t="str">
        <f aca="false">IF($A178="","",IF(OR($H178="NOT IN SCHEMATIC",$O178="—"),"",IF($G178="","NO SCH PN",IF(UPPER(TRIM($G178))=UPPER(TRIM($O178)),"OK","MISMATCH"))))</f>
        <v/>
      </c>
      <c r="Q178" s="9" t="str">
        <f aca="false">IF($A178="","",IF($L178=0,"—",INDEX('1. Master BOM'!$E$1:$E$400,$L178)))</f>
        <v/>
      </c>
      <c r="R178" s="9" t="str">
        <f aca="false">IF($A178="","",IF($L178=0,"—",IF(T(INDEX('1. Master BOM'!$F$1:$F$400,$L178))="","(not set)",INDEX('1. Master BOM'!$F$1:$F$400,$L178))))</f>
        <v/>
      </c>
      <c r="S178" s="9" t="str">
        <f aca="false">IF($A178="","",IF(OR($R178="—",$R178="(not set)",$D178=""),"",IF(ISNUMBER(SEARCH(SUBSTITUTE(SUBSTITUTE(SUBSTITUTE($R178,"-",""),"_","")," ",""),SUBSTITUTE(SUBSTITUTE(SUBSTITUTE($D178,"-",""),"_","")," ",""))),"OK","CHECK")))</f>
        <v/>
      </c>
      <c r="T178" s="9" t="str">
        <f aca="false">IF($A178="","",IF(OR($H178="NOT IN SCHEMATIC",$I178="MISMATCH",$J178="MISMATCH",$P178="MISMATCH",$M178&lt;&gt;"OK"),"REVIEW","OK"))</f>
        <v/>
      </c>
      <c r="U178" s="14"/>
      <c r="V178" s="14"/>
      <c r="W178" s="17"/>
      <c r="X178" s="14"/>
    </row>
    <row r="179" customFormat="false" ht="15" hidden="false" customHeight="false" outlineLevel="0" collapsed="false">
      <c r="A179" s="9" t="str">
        <f aca="false">IF('3. Layout Parts'!$A179="","",TRIM('3. Layout Parts'!$A179))</f>
        <v/>
      </c>
      <c r="B179" s="9" t="str">
        <f aca="false">IF($A179="","",'3. Layout Parts'!$D179)</f>
        <v/>
      </c>
      <c r="C179" s="9" t="str">
        <f aca="false">IF($A179="","",'3. Layout Parts'!$B179)</f>
        <v/>
      </c>
      <c r="D179" s="9" t="str">
        <f aca="false">IF($A179="","",'3. Layout Parts'!$C179)</f>
        <v/>
      </c>
      <c r="E179" s="9" t="str">
        <f aca="false">IF($A179="","",IFERROR(INDEX('2. Schematic Parts'!$B$2:$B$3001,MATCH($A179,'2. Schematic Parts'!$A$2:$A$3001,0)),"NOT FOUND"))</f>
        <v/>
      </c>
      <c r="F179" s="9" t="str">
        <f aca="false">IF($A179="","",IFERROR(INDEX('2. Schematic Parts'!$C$2:$C$3001,MATCH($A179,'2. Schematic Parts'!$A$2:$A$3001,0))&amp;"","NOT FOUND"))</f>
        <v/>
      </c>
      <c r="G179" s="9" t="str">
        <f aca="false">IF($A179="","",IFERROR(INDEX('2. Schematic Parts'!$D$2:$D$3001,MATCH($A179,'2. Schematic Parts'!$A$2:$A$3001,0))&amp;"","NOT FOUND"))</f>
        <v/>
      </c>
      <c r="H179" s="9" t="str">
        <f aca="false">IF($A179="","",IF(COUNTIF('2. Schematic Parts'!$A$2:$A$3001,$A179)=0,"NOT IN SCHEMATIC","OK"))</f>
        <v/>
      </c>
      <c r="I179" s="9" t="str">
        <f aca="false">IF($A179="","",IF($H179="NOT IN SCHEMATIC","",IF(UPPER(TRIM($C179))=UPPER(TRIM($E179)),"OK","MISMATCH")))</f>
        <v/>
      </c>
      <c r="J179" s="9" t="str">
        <f aca="false">IF($A179="","",IF($H179="NOT IN SCHEMATIC","",IF($F179="","NO SCH DECAL",IF($D179="","",IF(UPPER(TRIM($D179))=UPPER(TRIM($F179)),"OK","MISMATCH")))))</f>
        <v/>
      </c>
      <c r="K179" s="16" t="str">
        <f aca="false">IF($A179="","",SUMPRODUCT(--ISNUMBER(SEARCH(","&amp;TRIM($A179)&amp;",",","&amp;SUBSTITUTE('1. Master BOM'!$D$2:$D$400," ","")&amp;","))))</f>
        <v/>
      </c>
      <c r="L179" s="16" t="str">
        <f aca="false">IF($A179="","",IF($K179&lt;&gt;1,0,SUMPRODUCT(ISNUMBER(SEARCH(","&amp;TRIM($A179)&amp;",",","&amp;SUBSTITUTE('1. Master BOM'!$D$2:$D$400," ","")&amp;","))*ROW('1. Master BOM'!$D$2:$D$400))))</f>
        <v/>
      </c>
      <c r="M179" s="9" t="str">
        <f aca="false">IF($A179="","",IF($K179=0,"NOT IN BOM",IF($K179&gt;1,"MULTIPLE BOM LINES","OK")))</f>
        <v/>
      </c>
      <c r="N179" s="9" t="str">
        <f aca="false">IF($A179="","",IF($L179=0,"—",INDEX('1. Master BOM'!$A$1:$A$400,$L179)))</f>
        <v/>
      </c>
      <c r="O179" s="9" t="str">
        <f aca="false">IF($A179="","",IF($L179=0,"—",INDEX('1. Master BOM'!$B$1:$B$400,$L179)))</f>
        <v/>
      </c>
      <c r="P179" s="9" t="str">
        <f aca="false">IF($A179="","",IF(OR($H179="NOT IN SCHEMATIC",$O179="—"),"",IF($G179="","NO SCH PN",IF(UPPER(TRIM($G179))=UPPER(TRIM($O179)),"OK","MISMATCH"))))</f>
        <v/>
      </c>
      <c r="Q179" s="9" t="str">
        <f aca="false">IF($A179="","",IF($L179=0,"—",INDEX('1. Master BOM'!$E$1:$E$400,$L179)))</f>
        <v/>
      </c>
      <c r="R179" s="9" t="str">
        <f aca="false">IF($A179="","",IF($L179=0,"—",IF(T(INDEX('1. Master BOM'!$F$1:$F$400,$L179))="","(not set)",INDEX('1. Master BOM'!$F$1:$F$400,$L179))))</f>
        <v/>
      </c>
      <c r="S179" s="9" t="str">
        <f aca="false">IF($A179="","",IF(OR($R179="—",$R179="(not set)",$D179=""),"",IF(ISNUMBER(SEARCH(SUBSTITUTE(SUBSTITUTE(SUBSTITUTE($R179,"-",""),"_","")," ",""),SUBSTITUTE(SUBSTITUTE(SUBSTITUTE($D179,"-",""),"_","")," ",""))),"OK","CHECK")))</f>
        <v/>
      </c>
      <c r="T179" s="9" t="str">
        <f aca="false">IF($A179="","",IF(OR($H179="NOT IN SCHEMATIC",$I179="MISMATCH",$J179="MISMATCH",$P179="MISMATCH",$M179&lt;&gt;"OK"),"REVIEW","OK"))</f>
        <v/>
      </c>
      <c r="U179" s="14"/>
      <c r="V179" s="14"/>
      <c r="W179" s="17"/>
      <c r="X179" s="14"/>
    </row>
    <row r="180" customFormat="false" ht="15" hidden="false" customHeight="false" outlineLevel="0" collapsed="false">
      <c r="A180" s="9" t="str">
        <f aca="false">IF('3. Layout Parts'!$A180="","",TRIM('3. Layout Parts'!$A180))</f>
        <v/>
      </c>
      <c r="B180" s="9" t="str">
        <f aca="false">IF($A180="","",'3. Layout Parts'!$D180)</f>
        <v/>
      </c>
      <c r="C180" s="9" t="str">
        <f aca="false">IF($A180="","",'3. Layout Parts'!$B180)</f>
        <v/>
      </c>
      <c r="D180" s="9" t="str">
        <f aca="false">IF($A180="","",'3. Layout Parts'!$C180)</f>
        <v/>
      </c>
      <c r="E180" s="9" t="str">
        <f aca="false">IF($A180="","",IFERROR(INDEX('2. Schematic Parts'!$B$2:$B$3001,MATCH($A180,'2. Schematic Parts'!$A$2:$A$3001,0)),"NOT FOUND"))</f>
        <v/>
      </c>
      <c r="F180" s="9" t="str">
        <f aca="false">IF($A180="","",IFERROR(INDEX('2. Schematic Parts'!$C$2:$C$3001,MATCH($A180,'2. Schematic Parts'!$A$2:$A$3001,0))&amp;"","NOT FOUND"))</f>
        <v/>
      </c>
      <c r="G180" s="9" t="str">
        <f aca="false">IF($A180="","",IFERROR(INDEX('2. Schematic Parts'!$D$2:$D$3001,MATCH($A180,'2. Schematic Parts'!$A$2:$A$3001,0))&amp;"","NOT FOUND"))</f>
        <v/>
      </c>
      <c r="H180" s="9" t="str">
        <f aca="false">IF($A180="","",IF(COUNTIF('2. Schematic Parts'!$A$2:$A$3001,$A180)=0,"NOT IN SCHEMATIC","OK"))</f>
        <v/>
      </c>
      <c r="I180" s="9" t="str">
        <f aca="false">IF($A180="","",IF($H180="NOT IN SCHEMATIC","",IF(UPPER(TRIM($C180))=UPPER(TRIM($E180)),"OK","MISMATCH")))</f>
        <v/>
      </c>
      <c r="J180" s="9" t="str">
        <f aca="false">IF($A180="","",IF($H180="NOT IN SCHEMATIC","",IF($F180="","NO SCH DECAL",IF($D180="","",IF(UPPER(TRIM($D180))=UPPER(TRIM($F180)),"OK","MISMATCH")))))</f>
        <v/>
      </c>
      <c r="K180" s="16" t="str">
        <f aca="false">IF($A180="","",SUMPRODUCT(--ISNUMBER(SEARCH(","&amp;TRIM($A180)&amp;",",","&amp;SUBSTITUTE('1. Master BOM'!$D$2:$D$400," ","")&amp;","))))</f>
        <v/>
      </c>
      <c r="L180" s="16" t="str">
        <f aca="false">IF($A180="","",IF($K180&lt;&gt;1,0,SUMPRODUCT(ISNUMBER(SEARCH(","&amp;TRIM($A180)&amp;",",","&amp;SUBSTITUTE('1. Master BOM'!$D$2:$D$400," ","")&amp;","))*ROW('1. Master BOM'!$D$2:$D$400))))</f>
        <v/>
      </c>
      <c r="M180" s="9" t="str">
        <f aca="false">IF($A180="","",IF($K180=0,"NOT IN BOM",IF($K180&gt;1,"MULTIPLE BOM LINES","OK")))</f>
        <v/>
      </c>
      <c r="N180" s="9" t="str">
        <f aca="false">IF($A180="","",IF($L180=0,"—",INDEX('1. Master BOM'!$A$1:$A$400,$L180)))</f>
        <v/>
      </c>
      <c r="O180" s="9" t="str">
        <f aca="false">IF($A180="","",IF($L180=0,"—",INDEX('1. Master BOM'!$B$1:$B$400,$L180)))</f>
        <v/>
      </c>
      <c r="P180" s="9" t="str">
        <f aca="false">IF($A180="","",IF(OR($H180="NOT IN SCHEMATIC",$O180="—"),"",IF($G180="","NO SCH PN",IF(UPPER(TRIM($G180))=UPPER(TRIM($O180)),"OK","MISMATCH"))))</f>
        <v/>
      </c>
      <c r="Q180" s="9" t="str">
        <f aca="false">IF($A180="","",IF($L180=0,"—",INDEX('1. Master BOM'!$E$1:$E$400,$L180)))</f>
        <v/>
      </c>
      <c r="R180" s="9" t="str">
        <f aca="false">IF($A180="","",IF($L180=0,"—",IF(T(INDEX('1. Master BOM'!$F$1:$F$400,$L180))="","(not set)",INDEX('1. Master BOM'!$F$1:$F$400,$L180))))</f>
        <v/>
      </c>
      <c r="S180" s="9" t="str">
        <f aca="false">IF($A180="","",IF(OR($R180="—",$R180="(not set)",$D180=""),"",IF(ISNUMBER(SEARCH(SUBSTITUTE(SUBSTITUTE(SUBSTITUTE($R180,"-",""),"_","")," ",""),SUBSTITUTE(SUBSTITUTE(SUBSTITUTE($D180,"-",""),"_","")," ",""))),"OK","CHECK")))</f>
        <v/>
      </c>
      <c r="T180" s="9" t="str">
        <f aca="false">IF($A180="","",IF(OR($H180="NOT IN SCHEMATIC",$I180="MISMATCH",$J180="MISMATCH",$P180="MISMATCH",$M180&lt;&gt;"OK"),"REVIEW","OK"))</f>
        <v/>
      </c>
      <c r="U180" s="14"/>
      <c r="V180" s="14"/>
      <c r="W180" s="17"/>
      <c r="X180" s="14"/>
    </row>
    <row r="181" customFormat="false" ht="15" hidden="false" customHeight="false" outlineLevel="0" collapsed="false">
      <c r="A181" s="9" t="str">
        <f aca="false">IF('3. Layout Parts'!$A181="","",TRIM('3. Layout Parts'!$A181))</f>
        <v/>
      </c>
      <c r="B181" s="9" t="str">
        <f aca="false">IF($A181="","",'3. Layout Parts'!$D181)</f>
        <v/>
      </c>
      <c r="C181" s="9" t="str">
        <f aca="false">IF($A181="","",'3. Layout Parts'!$B181)</f>
        <v/>
      </c>
      <c r="D181" s="9" t="str">
        <f aca="false">IF($A181="","",'3. Layout Parts'!$C181)</f>
        <v/>
      </c>
      <c r="E181" s="9" t="str">
        <f aca="false">IF($A181="","",IFERROR(INDEX('2. Schematic Parts'!$B$2:$B$3001,MATCH($A181,'2. Schematic Parts'!$A$2:$A$3001,0)),"NOT FOUND"))</f>
        <v/>
      </c>
      <c r="F181" s="9" t="str">
        <f aca="false">IF($A181="","",IFERROR(INDEX('2. Schematic Parts'!$C$2:$C$3001,MATCH($A181,'2. Schematic Parts'!$A$2:$A$3001,0))&amp;"","NOT FOUND"))</f>
        <v/>
      </c>
      <c r="G181" s="9" t="str">
        <f aca="false">IF($A181="","",IFERROR(INDEX('2. Schematic Parts'!$D$2:$D$3001,MATCH($A181,'2. Schematic Parts'!$A$2:$A$3001,0))&amp;"","NOT FOUND"))</f>
        <v/>
      </c>
      <c r="H181" s="9" t="str">
        <f aca="false">IF($A181="","",IF(COUNTIF('2. Schematic Parts'!$A$2:$A$3001,$A181)=0,"NOT IN SCHEMATIC","OK"))</f>
        <v/>
      </c>
      <c r="I181" s="9" t="str">
        <f aca="false">IF($A181="","",IF($H181="NOT IN SCHEMATIC","",IF(UPPER(TRIM($C181))=UPPER(TRIM($E181)),"OK","MISMATCH")))</f>
        <v/>
      </c>
      <c r="J181" s="9" t="str">
        <f aca="false">IF($A181="","",IF($H181="NOT IN SCHEMATIC","",IF($F181="","NO SCH DECAL",IF($D181="","",IF(UPPER(TRIM($D181))=UPPER(TRIM($F181)),"OK","MISMATCH")))))</f>
        <v/>
      </c>
      <c r="K181" s="16" t="str">
        <f aca="false">IF($A181="","",SUMPRODUCT(--ISNUMBER(SEARCH(","&amp;TRIM($A181)&amp;",",","&amp;SUBSTITUTE('1. Master BOM'!$D$2:$D$400," ","")&amp;","))))</f>
        <v/>
      </c>
      <c r="L181" s="16" t="str">
        <f aca="false">IF($A181="","",IF($K181&lt;&gt;1,0,SUMPRODUCT(ISNUMBER(SEARCH(","&amp;TRIM($A181)&amp;",",","&amp;SUBSTITUTE('1. Master BOM'!$D$2:$D$400," ","")&amp;","))*ROW('1. Master BOM'!$D$2:$D$400))))</f>
        <v/>
      </c>
      <c r="M181" s="9" t="str">
        <f aca="false">IF($A181="","",IF($K181=0,"NOT IN BOM",IF($K181&gt;1,"MULTIPLE BOM LINES","OK")))</f>
        <v/>
      </c>
      <c r="N181" s="9" t="str">
        <f aca="false">IF($A181="","",IF($L181=0,"—",INDEX('1. Master BOM'!$A$1:$A$400,$L181)))</f>
        <v/>
      </c>
      <c r="O181" s="9" t="str">
        <f aca="false">IF($A181="","",IF($L181=0,"—",INDEX('1. Master BOM'!$B$1:$B$400,$L181)))</f>
        <v/>
      </c>
      <c r="P181" s="9" t="str">
        <f aca="false">IF($A181="","",IF(OR($H181="NOT IN SCHEMATIC",$O181="—"),"",IF($G181="","NO SCH PN",IF(UPPER(TRIM($G181))=UPPER(TRIM($O181)),"OK","MISMATCH"))))</f>
        <v/>
      </c>
      <c r="Q181" s="9" t="str">
        <f aca="false">IF($A181="","",IF($L181=0,"—",INDEX('1. Master BOM'!$E$1:$E$400,$L181)))</f>
        <v/>
      </c>
      <c r="R181" s="9" t="str">
        <f aca="false">IF($A181="","",IF($L181=0,"—",IF(T(INDEX('1. Master BOM'!$F$1:$F$400,$L181))="","(not set)",INDEX('1. Master BOM'!$F$1:$F$400,$L181))))</f>
        <v/>
      </c>
      <c r="S181" s="9" t="str">
        <f aca="false">IF($A181="","",IF(OR($R181="—",$R181="(not set)",$D181=""),"",IF(ISNUMBER(SEARCH(SUBSTITUTE(SUBSTITUTE(SUBSTITUTE($R181,"-",""),"_","")," ",""),SUBSTITUTE(SUBSTITUTE(SUBSTITUTE($D181,"-",""),"_","")," ",""))),"OK","CHECK")))</f>
        <v/>
      </c>
      <c r="T181" s="9" t="str">
        <f aca="false">IF($A181="","",IF(OR($H181="NOT IN SCHEMATIC",$I181="MISMATCH",$J181="MISMATCH",$P181="MISMATCH",$M181&lt;&gt;"OK"),"REVIEW","OK"))</f>
        <v/>
      </c>
      <c r="U181" s="14"/>
      <c r="V181" s="14"/>
      <c r="W181" s="17"/>
      <c r="X181" s="14"/>
    </row>
    <row r="182" customFormat="false" ht="15" hidden="false" customHeight="false" outlineLevel="0" collapsed="false">
      <c r="A182" s="9" t="str">
        <f aca="false">IF('3. Layout Parts'!$A182="","",TRIM('3. Layout Parts'!$A182))</f>
        <v/>
      </c>
      <c r="B182" s="9" t="str">
        <f aca="false">IF($A182="","",'3. Layout Parts'!$D182)</f>
        <v/>
      </c>
      <c r="C182" s="9" t="str">
        <f aca="false">IF($A182="","",'3. Layout Parts'!$B182)</f>
        <v/>
      </c>
      <c r="D182" s="9" t="str">
        <f aca="false">IF($A182="","",'3. Layout Parts'!$C182)</f>
        <v/>
      </c>
      <c r="E182" s="9" t="str">
        <f aca="false">IF($A182="","",IFERROR(INDEX('2. Schematic Parts'!$B$2:$B$3001,MATCH($A182,'2. Schematic Parts'!$A$2:$A$3001,0)),"NOT FOUND"))</f>
        <v/>
      </c>
      <c r="F182" s="9" t="str">
        <f aca="false">IF($A182="","",IFERROR(INDEX('2. Schematic Parts'!$C$2:$C$3001,MATCH($A182,'2. Schematic Parts'!$A$2:$A$3001,0))&amp;"","NOT FOUND"))</f>
        <v/>
      </c>
      <c r="G182" s="9" t="str">
        <f aca="false">IF($A182="","",IFERROR(INDEX('2. Schematic Parts'!$D$2:$D$3001,MATCH($A182,'2. Schematic Parts'!$A$2:$A$3001,0))&amp;"","NOT FOUND"))</f>
        <v/>
      </c>
      <c r="H182" s="9" t="str">
        <f aca="false">IF($A182="","",IF(COUNTIF('2. Schematic Parts'!$A$2:$A$3001,$A182)=0,"NOT IN SCHEMATIC","OK"))</f>
        <v/>
      </c>
      <c r="I182" s="9" t="str">
        <f aca="false">IF($A182="","",IF($H182="NOT IN SCHEMATIC","",IF(UPPER(TRIM($C182))=UPPER(TRIM($E182)),"OK","MISMATCH")))</f>
        <v/>
      </c>
      <c r="J182" s="9" t="str">
        <f aca="false">IF($A182="","",IF($H182="NOT IN SCHEMATIC","",IF($F182="","NO SCH DECAL",IF($D182="","",IF(UPPER(TRIM($D182))=UPPER(TRIM($F182)),"OK","MISMATCH")))))</f>
        <v/>
      </c>
      <c r="K182" s="16" t="str">
        <f aca="false">IF($A182="","",SUMPRODUCT(--ISNUMBER(SEARCH(","&amp;TRIM($A182)&amp;",",","&amp;SUBSTITUTE('1. Master BOM'!$D$2:$D$400," ","")&amp;","))))</f>
        <v/>
      </c>
      <c r="L182" s="16" t="str">
        <f aca="false">IF($A182="","",IF($K182&lt;&gt;1,0,SUMPRODUCT(ISNUMBER(SEARCH(","&amp;TRIM($A182)&amp;",",","&amp;SUBSTITUTE('1. Master BOM'!$D$2:$D$400," ","")&amp;","))*ROW('1. Master BOM'!$D$2:$D$400))))</f>
        <v/>
      </c>
      <c r="M182" s="9" t="str">
        <f aca="false">IF($A182="","",IF($K182=0,"NOT IN BOM",IF($K182&gt;1,"MULTIPLE BOM LINES","OK")))</f>
        <v/>
      </c>
      <c r="N182" s="9" t="str">
        <f aca="false">IF($A182="","",IF($L182=0,"—",INDEX('1. Master BOM'!$A$1:$A$400,$L182)))</f>
        <v/>
      </c>
      <c r="O182" s="9" t="str">
        <f aca="false">IF($A182="","",IF($L182=0,"—",INDEX('1. Master BOM'!$B$1:$B$400,$L182)))</f>
        <v/>
      </c>
      <c r="P182" s="9" t="str">
        <f aca="false">IF($A182="","",IF(OR($H182="NOT IN SCHEMATIC",$O182="—"),"",IF($G182="","NO SCH PN",IF(UPPER(TRIM($G182))=UPPER(TRIM($O182)),"OK","MISMATCH"))))</f>
        <v/>
      </c>
      <c r="Q182" s="9" t="str">
        <f aca="false">IF($A182="","",IF($L182=0,"—",INDEX('1. Master BOM'!$E$1:$E$400,$L182)))</f>
        <v/>
      </c>
      <c r="R182" s="9" t="str">
        <f aca="false">IF($A182="","",IF($L182=0,"—",IF(T(INDEX('1. Master BOM'!$F$1:$F$400,$L182))="","(not set)",INDEX('1. Master BOM'!$F$1:$F$400,$L182))))</f>
        <v/>
      </c>
      <c r="S182" s="9" t="str">
        <f aca="false">IF($A182="","",IF(OR($R182="—",$R182="(not set)",$D182=""),"",IF(ISNUMBER(SEARCH(SUBSTITUTE(SUBSTITUTE(SUBSTITUTE($R182,"-",""),"_","")," ",""),SUBSTITUTE(SUBSTITUTE(SUBSTITUTE($D182,"-",""),"_","")," ",""))),"OK","CHECK")))</f>
        <v/>
      </c>
      <c r="T182" s="9" t="str">
        <f aca="false">IF($A182="","",IF(OR($H182="NOT IN SCHEMATIC",$I182="MISMATCH",$J182="MISMATCH",$P182="MISMATCH",$M182&lt;&gt;"OK"),"REVIEW","OK"))</f>
        <v/>
      </c>
      <c r="U182" s="14"/>
      <c r="V182" s="14"/>
      <c r="W182" s="17"/>
      <c r="X182" s="14"/>
    </row>
    <row r="183" customFormat="false" ht="15" hidden="false" customHeight="false" outlineLevel="0" collapsed="false">
      <c r="A183" s="9" t="str">
        <f aca="false">IF('3. Layout Parts'!$A183="","",TRIM('3. Layout Parts'!$A183))</f>
        <v/>
      </c>
      <c r="B183" s="9" t="str">
        <f aca="false">IF($A183="","",'3. Layout Parts'!$D183)</f>
        <v/>
      </c>
      <c r="C183" s="9" t="str">
        <f aca="false">IF($A183="","",'3. Layout Parts'!$B183)</f>
        <v/>
      </c>
      <c r="D183" s="9" t="str">
        <f aca="false">IF($A183="","",'3. Layout Parts'!$C183)</f>
        <v/>
      </c>
      <c r="E183" s="9" t="str">
        <f aca="false">IF($A183="","",IFERROR(INDEX('2. Schematic Parts'!$B$2:$B$3001,MATCH($A183,'2. Schematic Parts'!$A$2:$A$3001,0)),"NOT FOUND"))</f>
        <v/>
      </c>
      <c r="F183" s="9" t="str">
        <f aca="false">IF($A183="","",IFERROR(INDEX('2. Schematic Parts'!$C$2:$C$3001,MATCH($A183,'2. Schematic Parts'!$A$2:$A$3001,0))&amp;"","NOT FOUND"))</f>
        <v/>
      </c>
      <c r="G183" s="9" t="str">
        <f aca="false">IF($A183="","",IFERROR(INDEX('2. Schematic Parts'!$D$2:$D$3001,MATCH($A183,'2. Schematic Parts'!$A$2:$A$3001,0))&amp;"","NOT FOUND"))</f>
        <v/>
      </c>
      <c r="H183" s="9" t="str">
        <f aca="false">IF($A183="","",IF(COUNTIF('2. Schematic Parts'!$A$2:$A$3001,$A183)=0,"NOT IN SCHEMATIC","OK"))</f>
        <v/>
      </c>
      <c r="I183" s="9" t="str">
        <f aca="false">IF($A183="","",IF($H183="NOT IN SCHEMATIC","",IF(UPPER(TRIM($C183))=UPPER(TRIM($E183)),"OK","MISMATCH")))</f>
        <v/>
      </c>
      <c r="J183" s="9" t="str">
        <f aca="false">IF($A183="","",IF($H183="NOT IN SCHEMATIC","",IF($F183="","NO SCH DECAL",IF($D183="","",IF(UPPER(TRIM($D183))=UPPER(TRIM($F183)),"OK","MISMATCH")))))</f>
        <v/>
      </c>
      <c r="K183" s="16" t="str">
        <f aca="false">IF($A183="","",SUMPRODUCT(--ISNUMBER(SEARCH(","&amp;TRIM($A183)&amp;",",","&amp;SUBSTITUTE('1. Master BOM'!$D$2:$D$400," ","")&amp;","))))</f>
        <v/>
      </c>
      <c r="L183" s="16" t="str">
        <f aca="false">IF($A183="","",IF($K183&lt;&gt;1,0,SUMPRODUCT(ISNUMBER(SEARCH(","&amp;TRIM($A183)&amp;",",","&amp;SUBSTITUTE('1. Master BOM'!$D$2:$D$400," ","")&amp;","))*ROW('1. Master BOM'!$D$2:$D$400))))</f>
        <v/>
      </c>
      <c r="M183" s="9" t="str">
        <f aca="false">IF($A183="","",IF($K183=0,"NOT IN BOM",IF($K183&gt;1,"MULTIPLE BOM LINES","OK")))</f>
        <v/>
      </c>
      <c r="N183" s="9" t="str">
        <f aca="false">IF($A183="","",IF($L183=0,"—",INDEX('1. Master BOM'!$A$1:$A$400,$L183)))</f>
        <v/>
      </c>
      <c r="O183" s="9" t="str">
        <f aca="false">IF($A183="","",IF($L183=0,"—",INDEX('1. Master BOM'!$B$1:$B$400,$L183)))</f>
        <v/>
      </c>
      <c r="P183" s="9" t="str">
        <f aca="false">IF($A183="","",IF(OR($H183="NOT IN SCHEMATIC",$O183="—"),"",IF($G183="","NO SCH PN",IF(UPPER(TRIM($G183))=UPPER(TRIM($O183)),"OK","MISMATCH"))))</f>
        <v/>
      </c>
      <c r="Q183" s="9" t="str">
        <f aca="false">IF($A183="","",IF($L183=0,"—",INDEX('1. Master BOM'!$E$1:$E$400,$L183)))</f>
        <v/>
      </c>
      <c r="R183" s="9" t="str">
        <f aca="false">IF($A183="","",IF($L183=0,"—",IF(T(INDEX('1. Master BOM'!$F$1:$F$400,$L183))="","(not set)",INDEX('1. Master BOM'!$F$1:$F$400,$L183))))</f>
        <v/>
      </c>
      <c r="S183" s="9" t="str">
        <f aca="false">IF($A183="","",IF(OR($R183="—",$R183="(not set)",$D183=""),"",IF(ISNUMBER(SEARCH(SUBSTITUTE(SUBSTITUTE(SUBSTITUTE($R183,"-",""),"_","")," ",""),SUBSTITUTE(SUBSTITUTE(SUBSTITUTE($D183,"-",""),"_","")," ",""))),"OK","CHECK")))</f>
        <v/>
      </c>
      <c r="T183" s="9" t="str">
        <f aca="false">IF($A183="","",IF(OR($H183="NOT IN SCHEMATIC",$I183="MISMATCH",$J183="MISMATCH",$P183="MISMATCH",$M183&lt;&gt;"OK"),"REVIEW","OK"))</f>
        <v/>
      </c>
      <c r="U183" s="14"/>
      <c r="V183" s="14"/>
      <c r="W183" s="17"/>
      <c r="X183" s="14"/>
    </row>
    <row r="184" customFormat="false" ht="15" hidden="false" customHeight="false" outlineLevel="0" collapsed="false">
      <c r="A184" s="9" t="str">
        <f aca="false">IF('3. Layout Parts'!$A184="","",TRIM('3. Layout Parts'!$A184))</f>
        <v/>
      </c>
      <c r="B184" s="9" t="str">
        <f aca="false">IF($A184="","",'3. Layout Parts'!$D184)</f>
        <v/>
      </c>
      <c r="C184" s="9" t="str">
        <f aca="false">IF($A184="","",'3. Layout Parts'!$B184)</f>
        <v/>
      </c>
      <c r="D184" s="9" t="str">
        <f aca="false">IF($A184="","",'3. Layout Parts'!$C184)</f>
        <v/>
      </c>
      <c r="E184" s="9" t="str">
        <f aca="false">IF($A184="","",IFERROR(INDEX('2. Schematic Parts'!$B$2:$B$3001,MATCH($A184,'2. Schematic Parts'!$A$2:$A$3001,0)),"NOT FOUND"))</f>
        <v/>
      </c>
      <c r="F184" s="9" t="str">
        <f aca="false">IF($A184="","",IFERROR(INDEX('2. Schematic Parts'!$C$2:$C$3001,MATCH($A184,'2. Schematic Parts'!$A$2:$A$3001,0))&amp;"","NOT FOUND"))</f>
        <v/>
      </c>
      <c r="G184" s="9" t="str">
        <f aca="false">IF($A184="","",IFERROR(INDEX('2. Schematic Parts'!$D$2:$D$3001,MATCH($A184,'2. Schematic Parts'!$A$2:$A$3001,0))&amp;"","NOT FOUND"))</f>
        <v/>
      </c>
      <c r="H184" s="9" t="str">
        <f aca="false">IF($A184="","",IF(COUNTIF('2. Schematic Parts'!$A$2:$A$3001,$A184)=0,"NOT IN SCHEMATIC","OK"))</f>
        <v/>
      </c>
      <c r="I184" s="9" t="str">
        <f aca="false">IF($A184="","",IF($H184="NOT IN SCHEMATIC","",IF(UPPER(TRIM($C184))=UPPER(TRIM($E184)),"OK","MISMATCH")))</f>
        <v/>
      </c>
      <c r="J184" s="9" t="str">
        <f aca="false">IF($A184="","",IF($H184="NOT IN SCHEMATIC","",IF($F184="","NO SCH DECAL",IF($D184="","",IF(UPPER(TRIM($D184))=UPPER(TRIM($F184)),"OK","MISMATCH")))))</f>
        <v/>
      </c>
      <c r="K184" s="16" t="str">
        <f aca="false">IF($A184="","",SUMPRODUCT(--ISNUMBER(SEARCH(","&amp;TRIM($A184)&amp;",",","&amp;SUBSTITUTE('1. Master BOM'!$D$2:$D$400," ","")&amp;","))))</f>
        <v/>
      </c>
      <c r="L184" s="16" t="str">
        <f aca="false">IF($A184="","",IF($K184&lt;&gt;1,0,SUMPRODUCT(ISNUMBER(SEARCH(","&amp;TRIM($A184)&amp;",",","&amp;SUBSTITUTE('1. Master BOM'!$D$2:$D$400," ","")&amp;","))*ROW('1. Master BOM'!$D$2:$D$400))))</f>
        <v/>
      </c>
      <c r="M184" s="9" t="str">
        <f aca="false">IF($A184="","",IF($K184=0,"NOT IN BOM",IF($K184&gt;1,"MULTIPLE BOM LINES","OK")))</f>
        <v/>
      </c>
      <c r="N184" s="9" t="str">
        <f aca="false">IF($A184="","",IF($L184=0,"—",INDEX('1. Master BOM'!$A$1:$A$400,$L184)))</f>
        <v/>
      </c>
      <c r="O184" s="9" t="str">
        <f aca="false">IF($A184="","",IF($L184=0,"—",INDEX('1. Master BOM'!$B$1:$B$400,$L184)))</f>
        <v/>
      </c>
      <c r="P184" s="9" t="str">
        <f aca="false">IF($A184="","",IF(OR($H184="NOT IN SCHEMATIC",$O184="—"),"",IF($G184="","NO SCH PN",IF(UPPER(TRIM($G184))=UPPER(TRIM($O184)),"OK","MISMATCH"))))</f>
        <v/>
      </c>
      <c r="Q184" s="9" t="str">
        <f aca="false">IF($A184="","",IF($L184=0,"—",INDEX('1. Master BOM'!$E$1:$E$400,$L184)))</f>
        <v/>
      </c>
      <c r="R184" s="9" t="str">
        <f aca="false">IF($A184="","",IF($L184=0,"—",IF(T(INDEX('1. Master BOM'!$F$1:$F$400,$L184))="","(not set)",INDEX('1. Master BOM'!$F$1:$F$400,$L184))))</f>
        <v/>
      </c>
      <c r="S184" s="9" t="str">
        <f aca="false">IF($A184="","",IF(OR($R184="—",$R184="(not set)",$D184=""),"",IF(ISNUMBER(SEARCH(SUBSTITUTE(SUBSTITUTE(SUBSTITUTE($R184,"-",""),"_","")," ",""),SUBSTITUTE(SUBSTITUTE(SUBSTITUTE($D184,"-",""),"_","")," ",""))),"OK","CHECK")))</f>
        <v/>
      </c>
      <c r="T184" s="9" t="str">
        <f aca="false">IF($A184="","",IF(OR($H184="NOT IN SCHEMATIC",$I184="MISMATCH",$J184="MISMATCH",$P184="MISMATCH",$M184&lt;&gt;"OK"),"REVIEW","OK"))</f>
        <v/>
      </c>
      <c r="U184" s="14"/>
      <c r="V184" s="14"/>
      <c r="W184" s="17"/>
      <c r="X184" s="14"/>
    </row>
    <row r="185" customFormat="false" ht="15" hidden="false" customHeight="false" outlineLevel="0" collapsed="false">
      <c r="A185" s="9" t="str">
        <f aca="false">IF('3. Layout Parts'!$A185="","",TRIM('3. Layout Parts'!$A185))</f>
        <v/>
      </c>
      <c r="B185" s="9" t="str">
        <f aca="false">IF($A185="","",'3. Layout Parts'!$D185)</f>
        <v/>
      </c>
      <c r="C185" s="9" t="str">
        <f aca="false">IF($A185="","",'3. Layout Parts'!$B185)</f>
        <v/>
      </c>
      <c r="D185" s="9" t="str">
        <f aca="false">IF($A185="","",'3. Layout Parts'!$C185)</f>
        <v/>
      </c>
      <c r="E185" s="9" t="str">
        <f aca="false">IF($A185="","",IFERROR(INDEX('2. Schematic Parts'!$B$2:$B$3001,MATCH($A185,'2. Schematic Parts'!$A$2:$A$3001,0)),"NOT FOUND"))</f>
        <v/>
      </c>
      <c r="F185" s="9" t="str">
        <f aca="false">IF($A185="","",IFERROR(INDEX('2. Schematic Parts'!$C$2:$C$3001,MATCH($A185,'2. Schematic Parts'!$A$2:$A$3001,0))&amp;"","NOT FOUND"))</f>
        <v/>
      </c>
      <c r="G185" s="9" t="str">
        <f aca="false">IF($A185="","",IFERROR(INDEX('2. Schematic Parts'!$D$2:$D$3001,MATCH($A185,'2. Schematic Parts'!$A$2:$A$3001,0))&amp;"","NOT FOUND"))</f>
        <v/>
      </c>
      <c r="H185" s="9" t="str">
        <f aca="false">IF($A185="","",IF(COUNTIF('2. Schematic Parts'!$A$2:$A$3001,$A185)=0,"NOT IN SCHEMATIC","OK"))</f>
        <v/>
      </c>
      <c r="I185" s="9" t="str">
        <f aca="false">IF($A185="","",IF($H185="NOT IN SCHEMATIC","",IF(UPPER(TRIM($C185))=UPPER(TRIM($E185)),"OK","MISMATCH")))</f>
        <v/>
      </c>
      <c r="J185" s="9" t="str">
        <f aca="false">IF($A185="","",IF($H185="NOT IN SCHEMATIC","",IF($F185="","NO SCH DECAL",IF($D185="","",IF(UPPER(TRIM($D185))=UPPER(TRIM($F185)),"OK","MISMATCH")))))</f>
        <v/>
      </c>
      <c r="K185" s="16" t="str">
        <f aca="false">IF($A185="","",SUMPRODUCT(--ISNUMBER(SEARCH(","&amp;TRIM($A185)&amp;",",","&amp;SUBSTITUTE('1. Master BOM'!$D$2:$D$400," ","")&amp;","))))</f>
        <v/>
      </c>
      <c r="L185" s="16" t="str">
        <f aca="false">IF($A185="","",IF($K185&lt;&gt;1,0,SUMPRODUCT(ISNUMBER(SEARCH(","&amp;TRIM($A185)&amp;",",","&amp;SUBSTITUTE('1. Master BOM'!$D$2:$D$400," ","")&amp;","))*ROW('1. Master BOM'!$D$2:$D$400))))</f>
        <v/>
      </c>
      <c r="M185" s="9" t="str">
        <f aca="false">IF($A185="","",IF($K185=0,"NOT IN BOM",IF($K185&gt;1,"MULTIPLE BOM LINES","OK")))</f>
        <v/>
      </c>
      <c r="N185" s="9" t="str">
        <f aca="false">IF($A185="","",IF($L185=0,"—",INDEX('1. Master BOM'!$A$1:$A$400,$L185)))</f>
        <v/>
      </c>
      <c r="O185" s="9" t="str">
        <f aca="false">IF($A185="","",IF($L185=0,"—",INDEX('1. Master BOM'!$B$1:$B$400,$L185)))</f>
        <v/>
      </c>
      <c r="P185" s="9" t="str">
        <f aca="false">IF($A185="","",IF(OR($H185="NOT IN SCHEMATIC",$O185="—"),"",IF($G185="","NO SCH PN",IF(UPPER(TRIM($G185))=UPPER(TRIM($O185)),"OK","MISMATCH"))))</f>
        <v/>
      </c>
      <c r="Q185" s="9" t="str">
        <f aca="false">IF($A185="","",IF($L185=0,"—",INDEX('1. Master BOM'!$E$1:$E$400,$L185)))</f>
        <v/>
      </c>
      <c r="R185" s="9" t="str">
        <f aca="false">IF($A185="","",IF($L185=0,"—",IF(T(INDEX('1. Master BOM'!$F$1:$F$400,$L185))="","(not set)",INDEX('1. Master BOM'!$F$1:$F$400,$L185))))</f>
        <v/>
      </c>
      <c r="S185" s="9" t="str">
        <f aca="false">IF($A185="","",IF(OR($R185="—",$R185="(not set)",$D185=""),"",IF(ISNUMBER(SEARCH(SUBSTITUTE(SUBSTITUTE(SUBSTITUTE($R185,"-",""),"_","")," ",""),SUBSTITUTE(SUBSTITUTE(SUBSTITUTE($D185,"-",""),"_","")," ",""))),"OK","CHECK")))</f>
        <v/>
      </c>
      <c r="T185" s="9" t="str">
        <f aca="false">IF($A185="","",IF(OR($H185="NOT IN SCHEMATIC",$I185="MISMATCH",$J185="MISMATCH",$P185="MISMATCH",$M185&lt;&gt;"OK"),"REVIEW","OK"))</f>
        <v/>
      </c>
      <c r="U185" s="14"/>
      <c r="V185" s="14"/>
      <c r="W185" s="17"/>
      <c r="X185" s="14"/>
    </row>
    <row r="186" customFormat="false" ht="15" hidden="false" customHeight="false" outlineLevel="0" collapsed="false">
      <c r="A186" s="9" t="str">
        <f aca="false">IF('3. Layout Parts'!$A186="","",TRIM('3. Layout Parts'!$A186))</f>
        <v/>
      </c>
      <c r="B186" s="9" t="str">
        <f aca="false">IF($A186="","",'3. Layout Parts'!$D186)</f>
        <v/>
      </c>
      <c r="C186" s="9" t="str">
        <f aca="false">IF($A186="","",'3. Layout Parts'!$B186)</f>
        <v/>
      </c>
      <c r="D186" s="9" t="str">
        <f aca="false">IF($A186="","",'3. Layout Parts'!$C186)</f>
        <v/>
      </c>
      <c r="E186" s="9" t="str">
        <f aca="false">IF($A186="","",IFERROR(INDEX('2. Schematic Parts'!$B$2:$B$3001,MATCH($A186,'2. Schematic Parts'!$A$2:$A$3001,0)),"NOT FOUND"))</f>
        <v/>
      </c>
      <c r="F186" s="9" t="str">
        <f aca="false">IF($A186="","",IFERROR(INDEX('2. Schematic Parts'!$C$2:$C$3001,MATCH($A186,'2. Schematic Parts'!$A$2:$A$3001,0))&amp;"","NOT FOUND"))</f>
        <v/>
      </c>
      <c r="G186" s="9" t="str">
        <f aca="false">IF($A186="","",IFERROR(INDEX('2. Schematic Parts'!$D$2:$D$3001,MATCH($A186,'2. Schematic Parts'!$A$2:$A$3001,0))&amp;"","NOT FOUND"))</f>
        <v/>
      </c>
      <c r="H186" s="9" t="str">
        <f aca="false">IF($A186="","",IF(COUNTIF('2. Schematic Parts'!$A$2:$A$3001,$A186)=0,"NOT IN SCHEMATIC","OK"))</f>
        <v/>
      </c>
      <c r="I186" s="9" t="str">
        <f aca="false">IF($A186="","",IF($H186="NOT IN SCHEMATIC","",IF(UPPER(TRIM($C186))=UPPER(TRIM($E186)),"OK","MISMATCH")))</f>
        <v/>
      </c>
      <c r="J186" s="9" t="str">
        <f aca="false">IF($A186="","",IF($H186="NOT IN SCHEMATIC","",IF($F186="","NO SCH DECAL",IF($D186="","",IF(UPPER(TRIM($D186))=UPPER(TRIM($F186)),"OK","MISMATCH")))))</f>
        <v/>
      </c>
      <c r="K186" s="16" t="str">
        <f aca="false">IF($A186="","",SUMPRODUCT(--ISNUMBER(SEARCH(","&amp;TRIM($A186)&amp;",",","&amp;SUBSTITUTE('1. Master BOM'!$D$2:$D$400," ","")&amp;","))))</f>
        <v/>
      </c>
      <c r="L186" s="16" t="str">
        <f aca="false">IF($A186="","",IF($K186&lt;&gt;1,0,SUMPRODUCT(ISNUMBER(SEARCH(","&amp;TRIM($A186)&amp;",",","&amp;SUBSTITUTE('1. Master BOM'!$D$2:$D$400," ","")&amp;","))*ROW('1. Master BOM'!$D$2:$D$400))))</f>
        <v/>
      </c>
      <c r="M186" s="9" t="str">
        <f aca="false">IF($A186="","",IF($K186=0,"NOT IN BOM",IF($K186&gt;1,"MULTIPLE BOM LINES","OK")))</f>
        <v/>
      </c>
      <c r="N186" s="9" t="str">
        <f aca="false">IF($A186="","",IF($L186=0,"—",INDEX('1. Master BOM'!$A$1:$A$400,$L186)))</f>
        <v/>
      </c>
      <c r="O186" s="9" t="str">
        <f aca="false">IF($A186="","",IF($L186=0,"—",INDEX('1. Master BOM'!$B$1:$B$400,$L186)))</f>
        <v/>
      </c>
      <c r="P186" s="9" t="str">
        <f aca="false">IF($A186="","",IF(OR($H186="NOT IN SCHEMATIC",$O186="—"),"",IF($G186="","NO SCH PN",IF(UPPER(TRIM($G186))=UPPER(TRIM($O186)),"OK","MISMATCH"))))</f>
        <v/>
      </c>
      <c r="Q186" s="9" t="str">
        <f aca="false">IF($A186="","",IF($L186=0,"—",INDEX('1. Master BOM'!$E$1:$E$400,$L186)))</f>
        <v/>
      </c>
      <c r="R186" s="9" t="str">
        <f aca="false">IF($A186="","",IF($L186=0,"—",IF(T(INDEX('1. Master BOM'!$F$1:$F$400,$L186))="","(not set)",INDEX('1. Master BOM'!$F$1:$F$400,$L186))))</f>
        <v/>
      </c>
      <c r="S186" s="9" t="str">
        <f aca="false">IF($A186="","",IF(OR($R186="—",$R186="(not set)",$D186=""),"",IF(ISNUMBER(SEARCH(SUBSTITUTE(SUBSTITUTE(SUBSTITUTE($R186,"-",""),"_","")," ",""),SUBSTITUTE(SUBSTITUTE(SUBSTITUTE($D186,"-",""),"_","")," ",""))),"OK","CHECK")))</f>
        <v/>
      </c>
      <c r="T186" s="9" t="str">
        <f aca="false">IF($A186="","",IF(OR($H186="NOT IN SCHEMATIC",$I186="MISMATCH",$J186="MISMATCH",$P186="MISMATCH",$M186&lt;&gt;"OK"),"REVIEW","OK"))</f>
        <v/>
      </c>
      <c r="U186" s="14"/>
      <c r="V186" s="14"/>
      <c r="W186" s="17"/>
      <c r="X186" s="14"/>
    </row>
    <row r="187" customFormat="false" ht="15" hidden="false" customHeight="false" outlineLevel="0" collapsed="false">
      <c r="A187" s="9" t="str">
        <f aca="false">IF('3. Layout Parts'!$A187="","",TRIM('3. Layout Parts'!$A187))</f>
        <v/>
      </c>
      <c r="B187" s="9" t="str">
        <f aca="false">IF($A187="","",'3. Layout Parts'!$D187)</f>
        <v/>
      </c>
      <c r="C187" s="9" t="str">
        <f aca="false">IF($A187="","",'3. Layout Parts'!$B187)</f>
        <v/>
      </c>
      <c r="D187" s="9" t="str">
        <f aca="false">IF($A187="","",'3. Layout Parts'!$C187)</f>
        <v/>
      </c>
      <c r="E187" s="9" t="str">
        <f aca="false">IF($A187="","",IFERROR(INDEX('2. Schematic Parts'!$B$2:$B$3001,MATCH($A187,'2. Schematic Parts'!$A$2:$A$3001,0)),"NOT FOUND"))</f>
        <v/>
      </c>
      <c r="F187" s="9" t="str">
        <f aca="false">IF($A187="","",IFERROR(INDEX('2. Schematic Parts'!$C$2:$C$3001,MATCH($A187,'2. Schematic Parts'!$A$2:$A$3001,0))&amp;"","NOT FOUND"))</f>
        <v/>
      </c>
      <c r="G187" s="9" t="str">
        <f aca="false">IF($A187="","",IFERROR(INDEX('2. Schematic Parts'!$D$2:$D$3001,MATCH($A187,'2. Schematic Parts'!$A$2:$A$3001,0))&amp;"","NOT FOUND"))</f>
        <v/>
      </c>
      <c r="H187" s="9" t="str">
        <f aca="false">IF($A187="","",IF(COUNTIF('2. Schematic Parts'!$A$2:$A$3001,$A187)=0,"NOT IN SCHEMATIC","OK"))</f>
        <v/>
      </c>
      <c r="I187" s="9" t="str">
        <f aca="false">IF($A187="","",IF($H187="NOT IN SCHEMATIC","",IF(UPPER(TRIM($C187))=UPPER(TRIM($E187)),"OK","MISMATCH")))</f>
        <v/>
      </c>
      <c r="J187" s="9" t="str">
        <f aca="false">IF($A187="","",IF($H187="NOT IN SCHEMATIC","",IF($F187="","NO SCH DECAL",IF($D187="","",IF(UPPER(TRIM($D187))=UPPER(TRIM($F187)),"OK","MISMATCH")))))</f>
        <v/>
      </c>
      <c r="K187" s="16" t="str">
        <f aca="false">IF($A187="","",SUMPRODUCT(--ISNUMBER(SEARCH(","&amp;TRIM($A187)&amp;",",","&amp;SUBSTITUTE('1. Master BOM'!$D$2:$D$400," ","")&amp;","))))</f>
        <v/>
      </c>
      <c r="L187" s="16" t="str">
        <f aca="false">IF($A187="","",IF($K187&lt;&gt;1,0,SUMPRODUCT(ISNUMBER(SEARCH(","&amp;TRIM($A187)&amp;",",","&amp;SUBSTITUTE('1. Master BOM'!$D$2:$D$400," ","")&amp;","))*ROW('1. Master BOM'!$D$2:$D$400))))</f>
        <v/>
      </c>
      <c r="M187" s="9" t="str">
        <f aca="false">IF($A187="","",IF($K187=0,"NOT IN BOM",IF($K187&gt;1,"MULTIPLE BOM LINES","OK")))</f>
        <v/>
      </c>
      <c r="N187" s="9" t="str">
        <f aca="false">IF($A187="","",IF($L187=0,"—",INDEX('1. Master BOM'!$A$1:$A$400,$L187)))</f>
        <v/>
      </c>
      <c r="O187" s="9" t="str">
        <f aca="false">IF($A187="","",IF($L187=0,"—",INDEX('1. Master BOM'!$B$1:$B$400,$L187)))</f>
        <v/>
      </c>
      <c r="P187" s="9" t="str">
        <f aca="false">IF($A187="","",IF(OR($H187="NOT IN SCHEMATIC",$O187="—"),"",IF($G187="","NO SCH PN",IF(UPPER(TRIM($G187))=UPPER(TRIM($O187)),"OK","MISMATCH"))))</f>
        <v/>
      </c>
      <c r="Q187" s="9" t="str">
        <f aca="false">IF($A187="","",IF($L187=0,"—",INDEX('1. Master BOM'!$E$1:$E$400,$L187)))</f>
        <v/>
      </c>
      <c r="R187" s="9" t="str">
        <f aca="false">IF($A187="","",IF($L187=0,"—",IF(T(INDEX('1. Master BOM'!$F$1:$F$400,$L187))="","(not set)",INDEX('1. Master BOM'!$F$1:$F$400,$L187))))</f>
        <v/>
      </c>
      <c r="S187" s="9" t="str">
        <f aca="false">IF($A187="","",IF(OR($R187="—",$R187="(not set)",$D187=""),"",IF(ISNUMBER(SEARCH(SUBSTITUTE(SUBSTITUTE(SUBSTITUTE($R187,"-",""),"_","")," ",""),SUBSTITUTE(SUBSTITUTE(SUBSTITUTE($D187,"-",""),"_","")," ",""))),"OK","CHECK")))</f>
        <v/>
      </c>
      <c r="T187" s="9" t="str">
        <f aca="false">IF($A187="","",IF(OR($H187="NOT IN SCHEMATIC",$I187="MISMATCH",$J187="MISMATCH",$P187="MISMATCH",$M187&lt;&gt;"OK"),"REVIEW","OK"))</f>
        <v/>
      </c>
      <c r="U187" s="14"/>
      <c r="V187" s="14"/>
      <c r="W187" s="17"/>
      <c r="X187" s="14"/>
    </row>
    <row r="188" customFormat="false" ht="15" hidden="false" customHeight="false" outlineLevel="0" collapsed="false">
      <c r="A188" s="9" t="str">
        <f aca="false">IF('3. Layout Parts'!$A188="","",TRIM('3. Layout Parts'!$A188))</f>
        <v/>
      </c>
      <c r="B188" s="9" t="str">
        <f aca="false">IF($A188="","",'3. Layout Parts'!$D188)</f>
        <v/>
      </c>
      <c r="C188" s="9" t="str">
        <f aca="false">IF($A188="","",'3. Layout Parts'!$B188)</f>
        <v/>
      </c>
      <c r="D188" s="9" t="str">
        <f aca="false">IF($A188="","",'3. Layout Parts'!$C188)</f>
        <v/>
      </c>
      <c r="E188" s="9" t="str">
        <f aca="false">IF($A188="","",IFERROR(INDEX('2. Schematic Parts'!$B$2:$B$3001,MATCH($A188,'2. Schematic Parts'!$A$2:$A$3001,0)),"NOT FOUND"))</f>
        <v/>
      </c>
      <c r="F188" s="9" t="str">
        <f aca="false">IF($A188="","",IFERROR(INDEX('2. Schematic Parts'!$C$2:$C$3001,MATCH($A188,'2. Schematic Parts'!$A$2:$A$3001,0))&amp;"","NOT FOUND"))</f>
        <v/>
      </c>
      <c r="G188" s="9" t="str">
        <f aca="false">IF($A188="","",IFERROR(INDEX('2. Schematic Parts'!$D$2:$D$3001,MATCH($A188,'2. Schematic Parts'!$A$2:$A$3001,0))&amp;"","NOT FOUND"))</f>
        <v/>
      </c>
      <c r="H188" s="9" t="str">
        <f aca="false">IF($A188="","",IF(COUNTIF('2. Schematic Parts'!$A$2:$A$3001,$A188)=0,"NOT IN SCHEMATIC","OK"))</f>
        <v/>
      </c>
      <c r="I188" s="9" t="str">
        <f aca="false">IF($A188="","",IF($H188="NOT IN SCHEMATIC","",IF(UPPER(TRIM($C188))=UPPER(TRIM($E188)),"OK","MISMATCH")))</f>
        <v/>
      </c>
      <c r="J188" s="9" t="str">
        <f aca="false">IF($A188="","",IF($H188="NOT IN SCHEMATIC","",IF($F188="","NO SCH DECAL",IF($D188="","",IF(UPPER(TRIM($D188))=UPPER(TRIM($F188)),"OK","MISMATCH")))))</f>
        <v/>
      </c>
      <c r="K188" s="16" t="str">
        <f aca="false">IF($A188="","",SUMPRODUCT(--ISNUMBER(SEARCH(","&amp;TRIM($A188)&amp;",",","&amp;SUBSTITUTE('1. Master BOM'!$D$2:$D$400," ","")&amp;","))))</f>
        <v/>
      </c>
      <c r="L188" s="16" t="str">
        <f aca="false">IF($A188="","",IF($K188&lt;&gt;1,0,SUMPRODUCT(ISNUMBER(SEARCH(","&amp;TRIM($A188)&amp;",",","&amp;SUBSTITUTE('1. Master BOM'!$D$2:$D$400," ","")&amp;","))*ROW('1. Master BOM'!$D$2:$D$400))))</f>
        <v/>
      </c>
      <c r="M188" s="9" t="str">
        <f aca="false">IF($A188="","",IF($K188=0,"NOT IN BOM",IF($K188&gt;1,"MULTIPLE BOM LINES","OK")))</f>
        <v/>
      </c>
      <c r="N188" s="9" t="str">
        <f aca="false">IF($A188="","",IF($L188=0,"—",INDEX('1. Master BOM'!$A$1:$A$400,$L188)))</f>
        <v/>
      </c>
      <c r="O188" s="9" t="str">
        <f aca="false">IF($A188="","",IF($L188=0,"—",INDEX('1. Master BOM'!$B$1:$B$400,$L188)))</f>
        <v/>
      </c>
      <c r="P188" s="9" t="str">
        <f aca="false">IF($A188="","",IF(OR($H188="NOT IN SCHEMATIC",$O188="—"),"",IF($G188="","NO SCH PN",IF(UPPER(TRIM($G188))=UPPER(TRIM($O188)),"OK","MISMATCH"))))</f>
        <v/>
      </c>
      <c r="Q188" s="9" t="str">
        <f aca="false">IF($A188="","",IF($L188=0,"—",INDEX('1. Master BOM'!$E$1:$E$400,$L188)))</f>
        <v/>
      </c>
      <c r="R188" s="9" t="str">
        <f aca="false">IF($A188="","",IF($L188=0,"—",IF(T(INDEX('1. Master BOM'!$F$1:$F$400,$L188))="","(not set)",INDEX('1. Master BOM'!$F$1:$F$400,$L188))))</f>
        <v/>
      </c>
      <c r="S188" s="9" t="str">
        <f aca="false">IF($A188="","",IF(OR($R188="—",$R188="(not set)",$D188=""),"",IF(ISNUMBER(SEARCH(SUBSTITUTE(SUBSTITUTE(SUBSTITUTE($R188,"-",""),"_","")," ",""),SUBSTITUTE(SUBSTITUTE(SUBSTITUTE($D188,"-",""),"_","")," ",""))),"OK","CHECK")))</f>
        <v/>
      </c>
      <c r="T188" s="9" t="str">
        <f aca="false">IF($A188="","",IF(OR($H188="NOT IN SCHEMATIC",$I188="MISMATCH",$J188="MISMATCH",$P188="MISMATCH",$M188&lt;&gt;"OK"),"REVIEW","OK"))</f>
        <v/>
      </c>
      <c r="U188" s="14"/>
      <c r="V188" s="14"/>
      <c r="W188" s="17"/>
      <c r="X188" s="14"/>
    </row>
    <row r="189" customFormat="false" ht="15" hidden="false" customHeight="false" outlineLevel="0" collapsed="false">
      <c r="A189" s="9" t="str">
        <f aca="false">IF('3. Layout Parts'!$A189="","",TRIM('3. Layout Parts'!$A189))</f>
        <v/>
      </c>
      <c r="B189" s="9" t="str">
        <f aca="false">IF($A189="","",'3. Layout Parts'!$D189)</f>
        <v/>
      </c>
      <c r="C189" s="9" t="str">
        <f aca="false">IF($A189="","",'3. Layout Parts'!$B189)</f>
        <v/>
      </c>
      <c r="D189" s="9" t="str">
        <f aca="false">IF($A189="","",'3. Layout Parts'!$C189)</f>
        <v/>
      </c>
      <c r="E189" s="9" t="str">
        <f aca="false">IF($A189="","",IFERROR(INDEX('2. Schematic Parts'!$B$2:$B$3001,MATCH($A189,'2. Schematic Parts'!$A$2:$A$3001,0)),"NOT FOUND"))</f>
        <v/>
      </c>
      <c r="F189" s="9" t="str">
        <f aca="false">IF($A189="","",IFERROR(INDEX('2. Schematic Parts'!$C$2:$C$3001,MATCH($A189,'2. Schematic Parts'!$A$2:$A$3001,0))&amp;"","NOT FOUND"))</f>
        <v/>
      </c>
      <c r="G189" s="9" t="str">
        <f aca="false">IF($A189="","",IFERROR(INDEX('2. Schematic Parts'!$D$2:$D$3001,MATCH($A189,'2. Schematic Parts'!$A$2:$A$3001,0))&amp;"","NOT FOUND"))</f>
        <v/>
      </c>
      <c r="H189" s="9" t="str">
        <f aca="false">IF($A189="","",IF(COUNTIF('2. Schematic Parts'!$A$2:$A$3001,$A189)=0,"NOT IN SCHEMATIC","OK"))</f>
        <v/>
      </c>
      <c r="I189" s="9" t="str">
        <f aca="false">IF($A189="","",IF($H189="NOT IN SCHEMATIC","",IF(UPPER(TRIM($C189))=UPPER(TRIM($E189)),"OK","MISMATCH")))</f>
        <v/>
      </c>
      <c r="J189" s="9" t="str">
        <f aca="false">IF($A189="","",IF($H189="NOT IN SCHEMATIC","",IF($F189="","NO SCH DECAL",IF($D189="","",IF(UPPER(TRIM($D189))=UPPER(TRIM($F189)),"OK","MISMATCH")))))</f>
        <v/>
      </c>
      <c r="K189" s="16" t="str">
        <f aca="false">IF($A189="","",SUMPRODUCT(--ISNUMBER(SEARCH(","&amp;TRIM($A189)&amp;",",","&amp;SUBSTITUTE('1. Master BOM'!$D$2:$D$400," ","")&amp;","))))</f>
        <v/>
      </c>
      <c r="L189" s="16" t="str">
        <f aca="false">IF($A189="","",IF($K189&lt;&gt;1,0,SUMPRODUCT(ISNUMBER(SEARCH(","&amp;TRIM($A189)&amp;",",","&amp;SUBSTITUTE('1. Master BOM'!$D$2:$D$400," ","")&amp;","))*ROW('1. Master BOM'!$D$2:$D$400))))</f>
        <v/>
      </c>
      <c r="M189" s="9" t="str">
        <f aca="false">IF($A189="","",IF($K189=0,"NOT IN BOM",IF($K189&gt;1,"MULTIPLE BOM LINES","OK")))</f>
        <v/>
      </c>
      <c r="N189" s="9" t="str">
        <f aca="false">IF($A189="","",IF($L189=0,"—",INDEX('1. Master BOM'!$A$1:$A$400,$L189)))</f>
        <v/>
      </c>
      <c r="O189" s="9" t="str">
        <f aca="false">IF($A189="","",IF($L189=0,"—",INDEX('1. Master BOM'!$B$1:$B$400,$L189)))</f>
        <v/>
      </c>
      <c r="P189" s="9" t="str">
        <f aca="false">IF($A189="","",IF(OR($H189="NOT IN SCHEMATIC",$O189="—"),"",IF($G189="","NO SCH PN",IF(UPPER(TRIM($G189))=UPPER(TRIM($O189)),"OK","MISMATCH"))))</f>
        <v/>
      </c>
      <c r="Q189" s="9" t="str">
        <f aca="false">IF($A189="","",IF($L189=0,"—",INDEX('1. Master BOM'!$E$1:$E$400,$L189)))</f>
        <v/>
      </c>
      <c r="R189" s="9" t="str">
        <f aca="false">IF($A189="","",IF($L189=0,"—",IF(T(INDEX('1. Master BOM'!$F$1:$F$400,$L189))="","(not set)",INDEX('1. Master BOM'!$F$1:$F$400,$L189))))</f>
        <v/>
      </c>
      <c r="S189" s="9" t="str">
        <f aca="false">IF($A189="","",IF(OR($R189="—",$R189="(not set)",$D189=""),"",IF(ISNUMBER(SEARCH(SUBSTITUTE(SUBSTITUTE(SUBSTITUTE($R189,"-",""),"_","")," ",""),SUBSTITUTE(SUBSTITUTE(SUBSTITUTE($D189,"-",""),"_","")," ",""))),"OK","CHECK")))</f>
        <v/>
      </c>
      <c r="T189" s="9" t="str">
        <f aca="false">IF($A189="","",IF(OR($H189="NOT IN SCHEMATIC",$I189="MISMATCH",$J189="MISMATCH",$P189="MISMATCH",$M189&lt;&gt;"OK"),"REVIEW","OK"))</f>
        <v/>
      </c>
      <c r="U189" s="14"/>
      <c r="V189" s="14"/>
      <c r="W189" s="17"/>
      <c r="X189" s="14"/>
    </row>
    <row r="190" customFormat="false" ht="15" hidden="false" customHeight="false" outlineLevel="0" collapsed="false">
      <c r="A190" s="9" t="str">
        <f aca="false">IF('3. Layout Parts'!$A190="","",TRIM('3. Layout Parts'!$A190))</f>
        <v/>
      </c>
      <c r="B190" s="9" t="str">
        <f aca="false">IF($A190="","",'3. Layout Parts'!$D190)</f>
        <v/>
      </c>
      <c r="C190" s="9" t="str">
        <f aca="false">IF($A190="","",'3. Layout Parts'!$B190)</f>
        <v/>
      </c>
      <c r="D190" s="9" t="str">
        <f aca="false">IF($A190="","",'3. Layout Parts'!$C190)</f>
        <v/>
      </c>
      <c r="E190" s="9" t="str">
        <f aca="false">IF($A190="","",IFERROR(INDEX('2. Schematic Parts'!$B$2:$B$3001,MATCH($A190,'2. Schematic Parts'!$A$2:$A$3001,0)),"NOT FOUND"))</f>
        <v/>
      </c>
      <c r="F190" s="9" t="str">
        <f aca="false">IF($A190="","",IFERROR(INDEX('2. Schematic Parts'!$C$2:$C$3001,MATCH($A190,'2. Schematic Parts'!$A$2:$A$3001,0))&amp;"","NOT FOUND"))</f>
        <v/>
      </c>
      <c r="G190" s="9" t="str">
        <f aca="false">IF($A190="","",IFERROR(INDEX('2. Schematic Parts'!$D$2:$D$3001,MATCH($A190,'2. Schematic Parts'!$A$2:$A$3001,0))&amp;"","NOT FOUND"))</f>
        <v/>
      </c>
      <c r="H190" s="9" t="str">
        <f aca="false">IF($A190="","",IF(COUNTIF('2. Schematic Parts'!$A$2:$A$3001,$A190)=0,"NOT IN SCHEMATIC","OK"))</f>
        <v/>
      </c>
      <c r="I190" s="9" t="str">
        <f aca="false">IF($A190="","",IF($H190="NOT IN SCHEMATIC","",IF(UPPER(TRIM($C190))=UPPER(TRIM($E190)),"OK","MISMATCH")))</f>
        <v/>
      </c>
      <c r="J190" s="9" t="str">
        <f aca="false">IF($A190="","",IF($H190="NOT IN SCHEMATIC","",IF($F190="","NO SCH DECAL",IF($D190="","",IF(UPPER(TRIM($D190))=UPPER(TRIM($F190)),"OK","MISMATCH")))))</f>
        <v/>
      </c>
      <c r="K190" s="16" t="str">
        <f aca="false">IF($A190="","",SUMPRODUCT(--ISNUMBER(SEARCH(","&amp;TRIM($A190)&amp;",",","&amp;SUBSTITUTE('1. Master BOM'!$D$2:$D$400," ","")&amp;","))))</f>
        <v/>
      </c>
      <c r="L190" s="16" t="str">
        <f aca="false">IF($A190="","",IF($K190&lt;&gt;1,0,SUMPRODUCT(ISNUMBER(SEARCH(","&amp;TRIM($A190)&amp;",",","&amp;SUBSTITUTE('1. Master BOM'!$D$2:$D$400," ","")&amp;","))*ROW('1. Master BOM'!$D$2:$D$400))))</f>
        <v/>
      </c>
      <c r="M190" s="9" t="str">
        <f aca="false">IF($A190="","",IF($K190=0,"NOT IN BOM",IF($K190&gt;1,"MULTIPLE BOM LINES","OK")))</f>
        <v/>
      </c>
      <c r="N190" s="9" t="str">
        <f aca="false">IF($A190="","",IF($L190=0,"—",INDEX('1. Master BOM'!$A$1:$A$400,$L190)))</f>
        <v/>
      </c>
      <c r="O190" s="9" t="str">
        <f aca="false">IF($A190="","",IF($L190=0,"—",INDEX('1. Master BOM'!$B$1:$B$400,$L190)))</f>
        <v/>
      </c>
      <c r="P190" s="9" t="str">
        <f aca="false">IF($A190="","",IF(OR($H190="NOT IN SCHEMATIC",$O190="—"),"",IF($G190="","NO SCH PN",IF(UPPER(TRIM($G190))=UPPER(TRIM($O190)),"OK","MISMATCH"))))</f>
        <v/>
      </c>
      <c r="Q190" s="9" t="str">
        <f aca="false">IF($A190="","",IF($L190=0,"—",INDEX('1. Master BOM'!$E$1:$E$400,$L190)))</f>
        <v/>
      </c>
      <c r="R190" s="9" t="str">
        <f aca="false">IF($A190="","",IF($L190=0,"—",IF(T(INDEX('1. Master BOM'!$F$1:$F$400,$L190))="","(not set)",INDEX('1. Master BOM'!$F$1:$F$400,$L190))))</f>
        <v/>
      </c>
      <c r="S190" s="9" t="str">
        <f aca="false">IF($A190="","",IF(OR($R190="—",$R190="(not set)",$D190=""),"",IF(ISNUMBER(SEARCH(SUBSTITUTE(SUBSTITUTE(SUBSTITUTE($R190,"-",""),"_","")," ",""),SUBSTITUTE(SUBSTITUTE(SUBSTITUTE($D190,"-",""),"_","")," ",""))),"OK","CHECK")))</f>
        <v/>
      </c>
      <c r="T190" s="9" t="str">
        <f aca="false">IF($A190="","",IF(OR($H190="NOT IN SCHEMATIC",$I190="MISMATCH",$J190="MISMATCH",$P190="MISMATCH",$M190&lt;&gt;"OK"),"REVIEW","OK"))</f>
        <v/>
      </c>
      <c r="U190" s="14"/>
      <c r="V190" s="14"/>
      <c r="W190" s="17"/>
      <c r="X190" s="14"/>
    </row>
    <row r="191" customFormat="false" ht="15" hidden="false" customHeight="false" outlineLevel="0" collapsed="false">
      <c r="A191" s="9" t="str">
        <f aca="false">IF('3. Layout Parts'!$A191="","",TRIM('3. Layout Parts'!$A191))</f>
        <v/>
      </c>
      <c r="B191" s="9" t="str">
        <f aca="false">IF($A191="","",'3. Layout Parts'!$D191)</f>
        <v/>
      </c>
      <c r="C191" s="9" t="str">
        <f aca="false">IF($A191="","",'3. Layout Parts'!$B191)</f>
        <v/>
      </c>
      <c r="D191" s="9" t="str">
        <f aca="false">IF($A191="","",'3. Layout Parts'!$C191)</f>
        <v/>
      </c>
      <c r="E191" s="9" t="str">
        <f aca="false">IF($A191="","",IFERROR(INDEX('2. Schematic Parts'!$B$2:$B$3001,MATCH($A191,'2. Schematic Parts'!$A$2:$A$3001,0)),"NOT FOUND"))</f>
        <v/>
      </c>
      <c r="F191" s="9" t="str">
        <f aca="false">IF($A191="","",IFERROR(INDEX('2. Schematic Parts'!$C$2:$C$3001,MATCH($A191,'2. Schematic Parts'!$A$2:$A$3001,0))&amp;"","NOT FOUND"))</f>
        <v/>
      </c>
      <c r="G191" s="9" t="str">
        <f aca="false">IF($A191="","",IFERROR(INDEX('2. Schematic Parts'!$D$2:$D$3001,MATCH($A191,'2. Schematic Parts'!$A$2:$A$3001,0))&amp;"","NOT FOUND"))</f>
        <v/>
      </c>
      <c r="H191" s="9" t="str">
        <f aca="false">IF($A191="","",IF(COUNTIF('2. Schematic Parts'!$A$2:$A$3001,$A191)=0,"NOT IN SCHEMATIC","OK"))</f>
        <v/>
      </c>
      <c r="I191" s="9" t="str">
        <f aca="false">IF($A191="","",IF($H191="NOT IN SCHEMATIC","",IF(UPPER(TRIM($C191))=UPPER(TRIM($E191)),"OK","MISMATCH")))</f>
        <v/>
      </c>
      <c r="J191" s="9" t="str">
        <f aca="false">IF($A191="","",IF($H191="NOT IN SCHEMATIC","",IF($F191="","NO SCH DECAL",IF($D191="","",IF(UPPER(TRIM($D191))=UPPER(TRIM($F191)),"OK","MISMATCH")))))</f>
        <v/>
      </c>
      <c r="K191" s="16" t="str">
        <f aca="false">IF($A191="","",SUMPRODUCT(--ISNUMBER(SEARCH(","&amp;TRIM($A191)&amp;",",","&amp;SUBSTITUTE('1. Master BOM'!$D$2:$D$400," ","")&amp;","))))</f>
        <v/>
      </c>
      <c r="L191" s="16" t="str">
        <f aca="false">IF($A191="","",IF($K191&lt;&gt;1,0,SUMPRODUCT(ISNUMBER(SEARCH(","&amp;TRIM($A191)&amp;",",","&amp;SUBSTITUTE('1. Master BOM'!$D$2:$D$400," ","")&amp;","))*ROW('1. Master BOM'!$D$2:$D$400))))</f>
        <v/>
      </c>
      <c r="M191" s="9" t="str">
        <f aca="false">IF($A191="","",IF($K191=0,"NOT IN BOM",IF($K191&gt;1,"MULTIPLE BOM LINES","OK")))</f>
        <v/>
      </c>
      <c r="N191" s="9" t="str">
        <f aca="false">IF($A191="","",IF($L191=0,"—",INDEX('1. Master BOM'!$A$1:$A$400,$L191)))</f>
        <v/>
      </c>
      <c r="O191" s="9" t="str">
        <f aca="false">IF($A191="","",IF($L191=0,"—",INDEX('1. Master BOM'!$B$1:$B$400,$L191)))</f>
        <v/>
      </c>
      <c r="P191" s="9" t="str">
        <f aca="false">IF($A191="","",IF(OR($H191="NOT IN SCHEMATIC",$O191="—"),"",IF($G191="","NO SCH PN",IF(UPPER(TRIM($G191))=UPPER(TRIM($O191)),"OK","MISMATCH"))))</f>
        <v/>
      </c>
      <c r="Q191" s="9" t="str">
        <f aca="false">IF($A191="","",IF($L191=0,"—",INDEX('1. Master BOM'!$E$1:$E$400,$L191)))</f>
        <v/>
      </c>
      <c r="R191" s="9" t="str">
        <f aca="false">IF($A191="","",IF($L191=0,"—",IF(T(INDEX('1. Master BOM'!$F$1:$F$400,$L191))="","(not set)",INDEX('1. Master BOM'!$F$1:$F$400,$L191))))</f>
        <v/>
      </c>
      <c r="S191" s="9" t="str">
        <f aca="false">IF($A191="","",IF(OR($R191="—",$R191="(not set)",$D191=""),"",IF(ISNUMBER(SEARCH(SUBSTITUTE(SUBSTITUTE(SUBSTITUTE($R191,"-",""),"_","")," ",""),SUBSTITUTE(SUBSTITUTE(SUBSTITUTE($D191,"-",""),"_","")," ",""))),"OK","CHECK")))</f>
        <v/>
      </c>
      <c r="T191" s="9" t="str">
        <f aca="false">IF($A191="","",IF(OR($H191="NOT IN SCHEMATIC",$I191="MISMATCH",$J191="MISMATCH",$P191="MISMATCH",$M191&lt;&gt;"OK"),"REVIEW","OK"))</f>
        <v/>
      </c>
      <c r="U191" s="14"/>
      <c r="V191" s="14"/>
      <c r="W191" s="17"/>
      <c r="X191" s="14"/>
    </row>
    <row r="192" customFormat="false" ht="15" hidden="false" customHeight="false" outlineLevel="0" collapsed="false">
      <c r="A192" s="9" t="str">
        <f aca="false">IF('3. Layout Parts'!$A192="","",TRIM('3. Layout Parts'!$A192))</f>
        <v/>
      </c>
      <c r="B192" s="9" t="str">
        <f aca="false">IF($A192="","",'3. Layout Parts'!$D192)</f>
        <v/>
      </c>
      <c r="C192" s="9" t="str">
        <f aca="false">IF($A192="","",'3. Layout Parts'!$B192)</f>
        <v/>
      </c>
      <c r="D192" s="9" t="str">
        <f aca="false">IF($A192="","",'3. Layout Parts'!$C192)</f>
        <v/>
      </c>
      <c r="E192" s="9" t="str">
        <f aca="false">IF($A192="","",IFERROR(INDEX('2. Schematic Parts'!$B$2:$B$3001,MATCH($A192,'2. Schematic Parts'!$A$2:$A$3001,0)),"NOT FOUND"))</f>
        <v/>
      </c>
      <c r="F192" s="9" t="str">
        <f aca="false">IF($A192="","",IFERROR(INDEX('2. Schematic Parts'!$C$2:$C$3001,MATCH($A192,'2. Schematic Parts'!$A$2:$A$3001,0))&amp;"","NOT FOUND"))</f>
        <v/>
      </c>
      <c r="G192" s="9" t="str">
        <f aca="false">IF($A192="","",IFERROR(INDEX('2. Schematic Parts'!$D$2:$D$3001,MATCH($A192,'2. Schematic Parts'!$A$2:$A$3001,0))&amp;"","NOT FOUND"))</f>
        <v/>
      </c>
      <c r="H192" s="9" t="str">
        <f aca="false">IF($A192="","",IF(COUNTIF('2. Schematic Parts'!$A$2:$A$3001,$A192)=0,"NOT IN SCHEMATIC","OK"))</f>
        <v/>
      </c>
      <c r="I192" s="9" t="str">
        <f aca="false">IF($A192="","",IF($H192="NOT IN SCHEMATIC","",IF(UPPER(TRIM($C192))=UPPER(TRIM($E192)),"OK","MISMATCH")))</f>
        <v/>
      </c>
      <c r="J192" s="9" t="str">
        <f aca="false">IF($A192="","",IF($H192="NOT IN SCHEMATIC","",IF($F192="","NO SCH DECAL",IF($D192="","",IF(UPPER(TRIM($D192))=UPPER(TRIM($F192)),"OK","MISMATCH")))))</f>
        <v/>
      </c>
      <c r="K192" s="16" t="str">
        <f aca="false">IF($A192="","",SUMPRODUCT(--ISNUMBER(SEARCH(","&amp;TRIM($A192)&amp;",",","&amp;SUBSTITUTE('1. Master BOM'!$D$2:$D$400," ","")&amp;","))))</f>
        <v/>
      </c>
      <c r="L192" s="16" t="str">
        <f aca="false">IF($A192="","",IF($K192&lt;&gt;1,0,SUMPRODUCT(ISNUMBER(SEARCH(","&amp;TRIM($A192)&amp;",",","&amp;SUBSTITUTE('1. Master BOM'!$D$2:$D$400," ","")&amp;","))*ROW('1. Master BOM'!$D$2:$D$400))))</f>
        <v/>
      </c>
      <c r="M192" s="9" t="str">
        <f aca="false">IF($A192="","",IF($K192=0,"NOT IN BOM",IF($K192&gt;1,"MULTIPLE BOM LINES","OK")))</f>
        <v/>
      </c>
      <c r="N192" s="9" t="str">
        <f aca="false">IF($A192="","",IF($L192=0,"—",INDEX('1. Master BOM'!$A$1:$A$400,$L192)))</f>
        <v/>
      </c>
      <c r="O192" s="9" t="str">
        <f aca="false">IF($A192="","",IF($L192=0,"—",INDEX('1. Master BOM'!$B$1:$B$400,$L192)))</f>
        <v/>
      </c>
      <c r="P192" s="9" t="str">
        <f aca="false">IF($A192="","",IF(OR($H192="NOT IN SCHEMATIC",$O192="—"),"",IF($G192="","NO SCH PN",IF(UPPER(TRIM($G192))=UPPER(TRIM($O192)),"OK","MISMATCH"))))</f>
        <v/>
      </c>
      <c r="Q192" s="9" t="str">
        <f aca="false">IF($A192="","",IF($L192=0,"—",INDEX('1. Master BOM'!$E$1:$E$400,$L192)))</f>
        <v/>
      </c>
      <c r="R192" s="9" t="str">
        <f aca="false">IF($A192="","",IF($L192=0,"—",IF(T(INDEX('1. Master BOM'!$F$1:$F$400,$L192))="","(not set)",INDEX('1. Master BOM'!$F$1:$F$400,$L192))))</f>
        <v/>
      </c>
      <c r="S192" s="9" t="str">
        <f aca="false">IF($A192="","",IF(OR($R192="—",$R192="(not set)",$D192=""),"",IF(ISNUMBER(SEARCH(SUBSTITUTE(SUBSTITUTE(SUBSTITUTE($R192,"-",""),"_","")," ",""),SUBSTITUTE(SUBSTITUTE(SUBSTITUTE($D192,"-",""),"_","")," ",""))),"OK","CHECK")))</f>
        <v/>
      </c>
      <c r="T192" s="9" t="str">
        <f aca="false">IF($A192="","",IF(OR($H192="NOT IN SCHEMATIC",$I192="MISMATCH",$J192="MISMATCH",$P192="MISMATCH",$M192&lt;&gt;"OK"),"REVIEW","OK"))</f>
        <v/>
      </c>
      <c r="U192" s="14"/>
      <c r="V192" s="14"/>
      <c r="W192" s="17"/>
      <c r="X192" s="14"/>
    </row>
    <row r="193" customFormat="false" ht="15" hidden="false" customHeight="false" outlineLevel="0" collapsed="false">
      <c r="A193" s="9" t="str">
        <f aca="false">IF('3. Layout Parts'!$A193="","",TRIM('3. Layout Parts'!$A193))</f>
        <v/>
      </c>
      <c r="B193" s="9" t="str">
        <f aca="false">IF($A193="","",'3. Layout Parts'!$D193)</f>
        <v/>
      </c>
      <c r="C193" s="9" t="str">
        <f aca="false">IF($A193="","",'3. Layout Parts'!$B193)</f>
        <v/>
      </c>
      <c r="D193" s="9" t="str">
        <f aca="false">IF($A193="","",'3. Layout Parts'!$C193)</f>
        <v/>
      </c>
      <c r="E193" s="9" t="str">
        <f aca="false">IF($A193="","",IFERROR(INDEX('2. Schematic Parts'!$B$2:$B$3001,MATCH($A193,'2. Schematic Parts'!$A$2:$A$3001,0)),"NOT FOUND"))</f>
        <v/>
      </c>
      <c r="F193" s="9" t="str">
        <f aca="false">IF($A193="","",IFERROR(INDEX('2. Schematic Parts'!$C$2:$C$3001,MATCH($A193,'2. Schematic Parts'!$A$2:$A$3001,0))&amp;"","NOT FOUND"))</f>
        <v/>
      </c>
      <c r="G193" s="9" t="str">
        <f aca="false">IF($A193="","",IFERROR(INDEX('2. Schematic Parts'!$D$2:$D$3001,MATCH($A193,'2. Schematic Parts'!$A$2:$A$3001,0))&amp;"","NOT FOUND"))</f>
        <v/>
      </c>
      <c r="H193" s="9" t="str">
        <f aca="false">IF($A193="","",IF(COUNTIF('2. Schematic Parts'!$A$2:$A$3001,$A193)=0,"NOT IN SCHEMATIC","OK"))</f>
        <v/>
      </c>
      <c r="I193" s="9" t="str">
        <f aca="false">IF($A193="","",IF($H193="NOT IN SCHEMATIC","",IF(UPPER(TRIM($C193))=UPPER(TRIM($E193)),"OK","MISMATCH")))</f>
        <v/>
      </c>
      <c r="J193" s="9" t="str">
        <f aca="false">IF($A193="","",IF($H193="NOT IN SCHEMATIC","",IF($F193="","NO SCH DECAL",IF($D193="","",IF(UPPER(TRIM($D193))=UPPER(TRIM($F193)),"OK","MISMATCH")))))</f>
        <v/>
      </c>
      <c r="K193" s="16" t="str">
        <f aca="false">IF($A193="","",SUMPRODUCT(--ISNUMBER(SEARCH(","&amp;TRIM($A193)&amp;",",","&amp;SUBSTITUTE('1. Master BOM'!$D$2:$D$400," ","")&amp;","))))</f>
        <v/>
      </c>
      <c r="L193" s="16" t="str">
        <f aca="false">IF($A193="","",IF($K193&lt;&gt;1,0,SUMPRODUCT(ISNUMBER(SEARCH(","&amp;TRIM($A193)&amp;",",","&amp;SUBSTITUTE('1. Master BOM'!$D$2:$D$400," ","")&amp;","))*ROW('1. Master BOM'!$D$2:$D$400))))</f>
        <v/>
      </c>
      <c r="M193" s="9" t="str">
        <f aca="false">IF($A193="","",IF($K193=0,"NOT IN BOM",IF($K193&gt;1,"MULTIPLE BOM LINES","OK")))</f>
        <v/>
      </c>
      <c r="N193" s="9" t="str">
        <f aca="false">IF($A193="","",IF($L193=0,"—",INDEX('1. Master BOM'!$A$1:$A$400,$L193)))</f>
        <v/>
      </c>
      <c r="O193" s="9" t="str">
        <f aca="false">IF($A193="","",IF($L193=0,"—",INDEX('1. Master BOM'!$B$1:$B$400,$L193)))</f>
        <v/>
      </c>
      <c r="P193" s="9" t="str">
        <f aca="false">IF($A193="","",IF(OR($H193="NOT IN SCHEMATIC",$O193="—"),"",IF($G193="","NO SCH PN",IF(UPPER(TRIM($G193))=UPPER(TRIM($O193)),"OK","MISMATCH"))))</f>
        <v/>
      </c>
      <c r="Q193" s="9" t="str">
        <f aca="false">IF($A193="","",IF($L193=0,"—",INDEX('1. Master BOM'!$E$1:$E$400,$L193)))</f>
        <v/>
      </c>
      <c r="R193" s="9" t="str">
        <f aca="false">IF($A193="","",IF($L193=0,"—",IF(T(INDEX('1. Master BOM'!$F$1:$F$400,$L193))="","(not set)",INDEX('1. Master BOM'!$F$1:$F$400,$L193))))</f>
        <v/>
      </c>
      <c r="S193" s="9" t="str">
        <f aca="false">IF($A193="","",IF(OR($R193="—",$R193="(not set)",$D193=""),"",IF(ISNUMBER(SEARCH(SUBSTITUTE(SUBSTITUTE(SUBSTITUTE($R193,"-",""),"_","")," ",""),SUBSTITUTE(SUBSTITUTE(SUBSTITUTE($D193,"-",""),"_","")," ",""))),"OK","CHECK")))</f>
        <v/>
      </c>
      <c r="T193" s="9" t="str">
        <f aca="false">IF($A193="","",IF(OR($H193="NOT IN SCHEMATIC",$I193="MISMATCH",$J193="MISMATCH",$P193="MISMATCH",$M193&lt;&gt;"OK"),"REVIEW","OK"))</f>
        <v/>
      </c>
      <c r="U193" s="14"/>
      <c r="V193" s="14"/>
      <c r="W193" s="17"/>
      <c r="X193" s="14"/>
    </row>
    <row r="194" customFormat="false" ht="15" hidden="false" customHeight="false" outlineLevel="0" collapsed="false">
      <c r="A194" s="9" t="str">
        <f aca="false">IF('3. Layout Parts'!$A194="","",TRIM('3. Layout Parts'!$A194))</f>
        <v/>
      </c>
      <c r="B194" s="9" t="str">
        <f aca="false">IF($A194="","",'3. Layout Parts'!$D194)</f>
        <v/>
      </c>
      <c r="C194" s="9" t="str">
        <f aca="false">IF($A194="","",'3. Layout Parts'!$B194)</f>
        <v/>
      </c>
      <c r="D194" s="9" t="str">
        <f aca="false">IF($A194="","",'3. Layout Parts'!$C194)</f>
        <v/>
      </c>
      <c r="E194" s="9" t="str">
        <f aca="false">IF($A194="","",IFERROR(INDEX('2. Schematic Parts'!$B$2:$B$3001,MATCH($A194,'2. Schematic Parts'!$A$2:$A$3001,0)),"NOT FOUND"))</f>
        <v/>
      </c>
      <c r="F194" s="9" t="str">
        <f aca="false">IF($A194="","",IFERROR(INDEX('2. Schematic Parts'!$C$2:$C$3001,MATCH($A194,'2. Schematic Parts'!$A$2:$A$3001,0))&amp;"","NOT FOUND"))</f>
        <v/>
      </c>
      <c r="G194" s="9" t="str">
        <f aca="false">IF($A194="","",IFERROR(INDEX('2. Schematic Parts'!$D$2:$D$3001,MATCH($A194,'2. Schematic Parts'!$A$2:$A$3001,0))&amp;"","NOT FOUND"))</f>
        <v/>
      </c>
      <c r="H194" s="9" t="str">
        <f aca="false">IF($A194="","",IF(COUNTIF('2. Schematic Parts'!$A$2:$A$3001,$A194)=0,"NOT IN SCHEMATIC","OK"))</f>
        <v/>
      </c>
      <c r="I194" s="9" t="str">
        <f aca="false">IF($A194="","",IF($H194="NOT IN SCHEMATIC","",IF(UPPER(TRIM($C194))=UPPER(TRIM($E194)),"OK","MISMATCH")))</f>
        <v/>
      </c>
      <c r="J194" s="9" t="str">
        <f aca="false">IF($A194="","",IF($H194="NOT IN SCHEMATIC","",IF($F194="","NO SCH DECAL",IF($D194="","",IF(UPPER(TRIM($D194))=UPPER(TRIM($F194)),"OK","MISMATCH")))))</f>
        <v/>
      </c>
      <c r="K194" s="16" t="str">
        <f aca="false">IF($A194="","",SUMPRODUCT(--ISNUMBER(SEARCH(","&amp;TRIM($A194)&amp;",",","&amp;SUBSTITUTE('1. Master BOM'!$D$2:$D$400," ","")&amp;","))))</f>
        <v/>
      </c>
      <c r="L194" s="16" t="str">
        <f aca="false">IF($A194="","",IF($K194&lt;&gt;1,0,SUMPRODUCT(ISNUMBER(SEARCH(","&amp;TRIM($A194)&amp;",",","&amp;SUBSTITUTE('1. Master BOM'!$D$2:$D$400," ","")&amp;","))*ROW('1. Master BOM'!$D$2:$D$400))))</f>
        <v/>
      </c>
      <c r="M194" s="9" t="str">
        <f aca="false">IF($A194="","",IF($K194=0,"NOT IN BOM",IF($K194&gt;1,"MULTIPLE BOM LINES","OK")))</f>
        <v/>
      </c>
      <c r="N194" s="9" t="str">
        <f aca="false">IF($A194="","",IF($L194=0,"—",INDEX('1. Master BOM'!$A$1:$A$400,$L194)))</f>
        <v/>
      </c>
      <c r="O194" s="9" t="str">
        <f aca="false">IF($A194="","",IF($L194=0,"—",INDEX('1. Master BOM'!$B$1:$B$400,$L194)))</f>
        <v/>
      </c>
      <c r="P194" s="9" t="str">
        <f aca="false">IF($A194="","",IF(OR($H194="NOT IN SCHEMATIC",$O194="—"),"",IF($G194="","NO SCH PN",IF(UPPER(TRIM($G194))=UPPER(TRIM($O194)),"OK","MISMATCH"))))</f>
        <v/>
      </c>
      <c r="Q194" s="9" t="str">
        <f aca="false">IF($A194="","",IF($L194=0,"—",INDEX('1. Master BOM'!$E$1:$E$400,$L194)))</f>
        <v/>
      </c>
      <c r="R194" s="9" t="str">
        <f aca="false">IF($A194="","",IF($L194=0,"—",IF(T(INDEX('1. Master BOM'!$F$1:$F$400,$L194))="","(not set)",INDEX('1. Master BOM'!$F$1:$F$400,$L194))))</f>
        <v/>
      </c>
      <c r="S194" s="9" t="str">
        <f aca="false">IF($A194="","",IF(OR($R194="—",$R194="(not set)",$D194=""),"",IF(ISNUMBER(SEARCH(SUBSTITUTE(SUBSTITUTE(SUBSTITUTE($R194,"-",""),"_","")," ",""),SUBSTITUTE(SUBSTITUTE(SUBSTITUTE($D194,"-",""),"_","")," ",""))),"OK","CHECK")))</f>
        <v/>
      </c>
      <c r="T194" s="9" t="str">
        <f aca="false">IF($A194="","",IF(OR($H194="NOT IN SCHEMATIC",$I194="MISMATCH",$J194="MISMATCH",$P194="MISMATCH",$M194&lt;&gt;"OK"),"REVIEW","OK"))</f>
        <v/>
      </c>
      <c r="U194" s="14"/>
      <c r="V194" s="14"/>
      <c r="W194" s="17"/>
      <c r="X194" s="14"/>
    </row>
    <row r="195" customFormat="false" ht="15" hidden="false" customHeight="false" outlineLevel="0" collapsed="false">
      <c r="A195" s="9" t="str">
        <f aca="false">IF('3. Layout Parts'!$A195="","",TRIM('3. Layout Parts'!$A195))</f>
        <v/>
      </c>
      <c r="B195" s="9" t="str">
        <f aca="false">IF($A195="","",'3. Layout Parts'!$D195)</f>
        <v/>
      </c>
      <c r="C195" s="9" t="str">
        <f aca="false">IF($A195="","",'3. Layout Parts'!$B195)</f>
        <v/>
      </c>
      <c r="D195" s="9" t="str">
        <f aca="false">IF($A195="","",'3. Layout Parts'!$C195)</f>
        <v/>
      </c>
      <c r="E195" s="9" t="str">
        <f aca="false">IF($A195="","",IFERROR(INDEX('2. Schematic Parts'!$B$2:$B$3001,MATCH($A195,'2. Schematic Parts'!$A$2:$A$3001,0)),"NOT FOUND"))</f>
        <v/>
      </c>
      <c r="F195" s="9" t="str">
        <f aca="false">IF($A195="","",IFERROR(INDEX('2. Schematic Parts'!$C$2:$C$3001,MATCH($A195,'2. Schematic Parts'!$A$2:$A$3001,0))&amp;"","NOT FOUND"))</f>
        <v/>
      </c>
      <c r="G195" s="9" t="str">
        <f aca="false">IF($A195="","",IFERROR(INDEX('2. Schematic Parts'!$D$2:$D$3001,MATCH($A195,'2. Schematic Parts'!$A$2:$A$3001,0))&amp;"","NOT FOUND"))</f>
        <v/>
      </c>
      <c r="H195" s="9" t="str">
        <f aca="false">IF($A195="","",IF(COUNTIF('2. Schematic Parts'!$A$2:$A$3001,$A195)=0,"NOT IN SCHEMATIC","OK"))</f>
        <v/>
      </c>
      <c r="I195" s="9" t="str">
        <f aca="false">IF($A195="","",IF($H195="NOT IN SCHEMATIC","",IF(UPPER(TRIM($C195))=UPPER(TRIM($E195)),"OK","MISMATCH")))</f>
        <v/>
      </c>
      <c r="J195" s="9" t="str">
        <f aca="false">IF($A195="","",IF($H195="NOT IN SCHEMATIC","",IF($F195="","NO SCH DECAL",IF($D195="","",IF(UPPER(TRIM($D195))=UPPER(TRIM($F195)),"OK","MISMATCH")))))</f>
        <v/>
      </c>
      <c r="K195" s="16" t="str">
        <f aca="false">IF($A195="","",SUMPRODUCT(--ISNUMBER(SEARCH(","&amp;TRIM($A195)&amp;",",","&amp;SUBSTITUTE('1. Master BOM'!$D$2:$D$400," ","")&amp;","))))</f>
        <v/>
      </c>
      <c r="L195" s="16" t="str">
        <f aca="false">IF($A195="","",IF($K195&lt;&gt;1,0,SUMPRODUCT(ISNUMBER(SEARCH(","&amp;TRIM($A195)&amp;",",","&amp;SUBSTITUTE('1. Master BOM'!$D$2:$D$400," ","")&amp;","))*ROW('1. Master BOM'!$D$2:$D$400))))</f>
        <v/>
      </c>
      <c r="M195" s="9" t="str">
        <f aca="false">IF($A195="","",IF($K195=0,"NOT IN BOM",IF($K195&gt;1,"MULTIPLE BOM LINES","OK")))</f>
        <v/>
      </c>
      <c r="N195" s="9" t="str">
        <f aca="false">IF($A195="","",IF($L195=0,"—",INDEX('1. Master BOM'!$A$1:$A$400,$L195)))</f>
        <v/>
      </c>
      <c r="O195" s="9" t="str">
        <f aca="false">IF($A195="","",IF($L195=0,"—",INDEX('1. Master BOM'!$B$1:$B$400,$L195)))</f>
        <v/>
      </c>
      <c r="P195" s="9" t="str">
        <f aca="false">IF($A195="","",IF(OR($H195="NOT IN SCHEMATIC",$O195="—"),"",IF($G195="","NO SCH PN",IF(UPPER(TRIM($G195))=UPPER(TRIM($O195)),"OK","MISMATCH"))))</f>
        <v/>
      </c>
      <c r="Q195" s="9" t="str">
        <f aca="false">IF($A195="","",IF($L195=0,"—",INDEX('1. Master BOM'!$E$1:$E$400,$L195)))</f>
        <v/>
      </c>
      <c r="R195" s="9" t="str">
        <f aca="false">IF($A195="","",IF($L195=0,"—",IF(T(INDEX('1. Master BOM'!$F$1:$F$400,$L195))="","(not set)",INDEX('1. Master BOM'!$F$1:$F$400,$L195))))</f>
        <v/>
      </c>
      <c r="S195" s="9" t="str">
        <f aca="false">IF($A195="","",IF(OR($R195="—",$R195="(not set)",$D195=""),"",IF(ISNUMBER(SEARCH(SUBSTITUTE(SUBSTITUTE(SUBSTITUTE($R195,"-",""),"_","")," ",""),SUBSTITUTE(SUBSTITUTE(SUBSTITUTE($D195,"-",""),"_","")," ",""))),"OK","CHECK")))</f>
        <v/>
      </c>
      <c r="T195" s="9" t="str">
        <f aca="false">IF($A195="","",IF(OR($H195="NOT IN SCHEMATIC",$I195="MISMATCH",$J195="MISMATCH",$P195="MISMATCH",$M195&lt;&gt;"OK"),"REVIEW","OK"))</f>
        <v/>
      </c>
      <c r="U195" s="14"/>
      <c r="V195" s="14"/>
      <c r="W195" s="17"/>
      <c r="X195" s="14"/>
    </row>
    <row r="196" customFormat="false" ht="15" hidden="false" customHeight="false" outlineLevel="0" collapsed="false">
      <c r="A196" s="9" t="str">
        <f aca="false">IF('3. Layout Parts'!$A196="","",TRIM('3. Layout Parts'!$A196))</f>
        <v/>
      </c>
      <c r="B196" s="9" t="str">
        <f aca="false">IF($A196="","",'3. Layout Parts'!$D196)</f>
        <v/>
      </c>
      <c r="C196" s="9" t="str">
        <f aca="false">IF($A196="","",'3. Layout Parts'!$B196)</f>
        <v/>
      </c>
      <c r="D196" s="9" t="str">
        <f aca="false">IF($A196="","",'3. Layout Parts'!$C196)</f>
        <v/>
      </c>
      <c r="E196" s="9" t="str">
        <f aca="false">IF($A196="","",IFERROR(INDEX('2. Schematic Parts'!$B$2:$B$3001,MATCH($A196,'2. Schematic Parts'!$A$2:$A$3001,0)),"NOT FOUND"))</f>
        <v/>
      </c>
      <c r="F196" s="9" t="str">
        <f aca="false">IF($A196="","",IFERROR(INDEX('2. Schematic Parts'!$C$2:$C$3001,MATCH($A196,'2. Schematic Parts'!$A$2:$A$3001,0))&amp;"","NOT FOUND"))</f>
        <v/>
      </c>
      <c r="G196" s="9" t="str">
        <f aca="false">IF($A196="","",IFERROR(INDEX('2. Schematic Parts'!$D$2:$D$3001,MATCH($A196,'2. Schematic Parts'!$A$2:$A$3001,0))&amp;"","NOT FOUND"))</f>
        <v/>
      </c>
      <c r="H196" s="9" t="str">
        <f aca="false">IF($A196="","",IF(COUNTIF('2. Schematic Parts'!$A$2:$A$3001,$A196)=0,"NOT IN SCHEMATIC","OK"))</f>
        <v/>
      </c>
      <c r="I196" s="9" t="str">
        <f aca="false">IF($A196="","",IF($H196="NOT IN SCHEMATIC","",IF(UPPER(TRIM($C196))=UPPER(TRIM($E196)),"OK","MISMATCH")))</f>
        <v/>
      </c>
      <c r="J196" s="9" t="str">
        <f aca="false">IF($A196="","",IF($H196="NOT IN SCHEMATIC","",IF($F196="","NO SCH DECAL",IF($D196="","",IF(UPPER(TRIM($D196))=UPPER(TRIM($F196)),"OK","MISMATCH")))))</f>
        <v/>
      </c>
      <c r="K196" s="16" t="str">
        <f aca="false">IF($A196="","",SUMPRODUCT(--ISNUMBER(SEARCH(","&amp;TRIM($A196)&amp;",",","&amp;SUBSTITUTE('1. Master BOM'!$D$2:$D$400," ","")&amp;","))))</f>
        <v/>
      </c>
      <c r="L196" s="16" t="str">
        <f aca="false">IF($A196="","",IF($K196&lt;&gt;1,0,SUMPRODUCT(ISNUMBER(SEARCH(","&amp;TRIM($A196)&amp;",",","&amp;SUBSTITUTE('1. Master BOM'!$D$2:$D$400," ","")&amp;","))*ROW('1. Master BOM'!$D$2:$D$400))))</f>
        <v/>
      </c>
      <c r="M196" s="9" t="str">
        <f aca="false">IF($A196="","",IF($K196=0,"NOT IN BOM",IF($K196&gt;1,"MULTIPLE BOM LINES","OK")))</f>
        <v/>
      </c>
      <c r="N196" s="9" t="str">
        <f aca="false">IF($A196="","",IF($L196=0,"—",INDEX('1. Master BOM'!$A$1:$A$400,$L196)))</f>
        <v/>
      </c>
      <c r="O196" s="9" t="str">
        <f aca="false">IF($A196="","",IF($L196=0,"—",INDEX('1. Master BOM'!$B$1:$B$400,$L196)))</f>
        <v/>
      </c>
      <c r="P196" s="9" t="str">
        <f aca="false">IF($A196="","",IF(OR($H196="NOT IN SCHEMATIC",$O196="—"),"",IF($G196="","NO SCH PN",IF(UPPER(TRIM($G196))=UPPER(TRIM($O196)),"OK","MISMATCH"))))</f>
        <v/>
      </c>
      <c r="Q196" s="9" t="str">
        <f aca="false">IF($A196="","",IF($L196=0,"—",INDEX('1. Master BOM'!$E$1:$E$400,$L196)))</f>
        <v/>
      </c>
      <c r="R196" s="9" t="str">
        <f aca="false">IF($A196="","",IF($L196=0,"—",IF(T(INDEX('1. Master BOM'!$F$1:$F$400,$L196))="","(not set)",INDEX('1. Master BOM'!$F$1:$F$400,$L196))))</f>
        <v/>
      </c>
      <c r="S196" s="9" t="str">
        <f aca="false">IF($A196="","",IF(OR($R196="—",$R196="(not set)",$D196=""),"",IF(ISNUMBER(SEARCH(SUBSTITUTE(SUBSTITUTE(SUBSTITUTE($R196,"-",""),"_","")," ",""),SUBSTITUTE(SUBSTITUTE(SUBSTITUTE($D196,"-",""),"_","")," ",""))),"OK","CHECK")))</f>
        <v/>
      </c>
      <c r="T196" s="9" t="str">
        <f aca="false">IF($A196="","",IF(OR($H196="NOT IN SCHEMATIC",$I196="MISMATCH",$J196="MISMATCH",$P196="MISMATCH",$M196&lt;&gt;"OK"),"REVIEW","OK"))</f>
        <v/>
      </c>
      <c r="U196" s="14"/>
      <c r="V196" s="14"/>
      <c r="W196" s="17"/>
      <c r="X196" s="14"/>
    </row>
    <row r="197" customFormat="false" ht="15" hidden="false" customHeight="false" outlineLevel="0" collapsed="false">
      <c r="A197" s="9" t="str">
        <f aca="false">IF('3. Layout Parts'!$A197="","",TRIM('3. Layout Parts'!$A197))</f>
        <v/>
      </c>
      <c r="B197" s="9" t="str">
        <f aca="false">IF($A197="","",'3. Layout Parts'!$D197)</f>
        <v/>
      </c>
      <c r="C197" s="9" t="str">
        <f aca="false">IF($A197="","",'3. Layout Parts'!$B197)</f>
        <v/>
      </c>
      <c r="D197" s="9" t="str">
        <f aca="false">IF($A197="","",'3. Layout Parts'!$C197)</f>
        <v/>
      </c>
      <c r="E197" s="9" t="str">
        <f aca="false">IF($A197="","",IFERROR(INDEX('2. Schematic Parts'!$B$2:$B$3001,MATCH($A197,'2. Schematic Parts'!$A$2:$A$3001,0)),"NOT FOUND"))</f>
        <v/>
      </c>
      <c r="F197" s="9" t="str">
        <f aca="false">IF($A197="","",IFERROR(INDEX('2. Schematic Parts'!$C$2:$C$3001,MATCH($A197,'2. Schematic Parts'!$A$2:$A$3001,0))&amp;"","NOT FOUND"))</f>
        <v/>
      </c>
      <c r="G197" s="9" t="str">
        <f aca="false">IF($A197="","",IFERROR(INDEX('2. Schematic Parts'!$D$2:$D$3001,MATCH($A197,'2. Schematic Parts'!$A$2:$A$3001,0))&amp;"","NOT FOUND"))</f>
        <v/>
      </c>
      <c r="H197" s="9" t="str">
        <f aca="false">IF($A197="","",IF(COUNTIF('2. Schematic Parts'!$A$2:$A$3001,$A197)=0,"NOT IN SCHEMATIC","OK"))</f>
        <v/>
      </c>
      <c r="I197" s="9" t="str">
        <f aca="false">IF($A197="","",IF($H197="NOT IN SCHEMATIC","",IF(UPPER(TRIM($C197))=UPPER(TRIM($E197)),"OK","MISMATCH")))</f>
        <v/>
      </c>
      <c r="J197" s="9" t="str">
        <f aca="false">IF($A197="","",IF($H197="NOT IN SCHEMATIC","",IF($F197="","NO SCH DECAL",IF($D197="","",IF(UPPER(TRIM($D197))=UPPER(TRIM($F197)),"OK","MISMATCH")))))</f>
        <v/>
      </c>
      <c r="K197" s="16" t="str">
        <f aca="false">IF($A197="","",SUMPRODUCT(--ISNUMBER(SEARCH(","&amp;TRIM($A197)&amp;",",","&amp;SUBSTITUTE('1. Master BOM'!$D$2:$D$400," ","")&amp;","))))</f>
        <v/>
      </c>
      <c r="L197" s="16" t="str">
        <f aca="false">IF($A197="","",IF($K197&lt;&gt;1,0,SUMPRODUCT(ISNUMBER(SEARCH(","&amp;TRIM($A197)&amp;",",","&amp;SUBSTITUTE('1. Master BOM'!$D$2:$D$400," ","")&amp;","))*ROW('1. Master BOM'!$D$2:$D$400))))</f>
        <v/>
      </c>
      <c r="M197" s="9" t="str">
        <f aca="false">IF($A197="","",IF($K197=0,"NOT IN BOM",IF($K197&gt;1,"MULTIPLE BOM LINES","OK")))</f>
        <v/>
      </c>
      <c r="N197" s="9" t="str">
        <f aca="false">IF($A197="","",IF($L197=0,"—",INDEX('1. Master BOM'!$A$1:$A$400,$L197)))</f>
        <v/>
      </c>
      <c r="O197" s="9" t="str">
        <f aca="false">IF($A197="","",IF($L197=0,"—",INDEX('1. Master BOM'!$B$1:$B$400,$L197)))</f>
        <v/>
      </c>
      <c r="P197" s="9" t="str">
        <f aca="false">IF($A197="","",IF(OR($H197="NOT IN SCHEMATIC",$O197="—"),"",IF($G197="","NO SCH PN",IF(UPPER(TRIM($G197))=UPPER(TRIM($O197)),"OK","MISMATCH"))))</f>
        <v/>
      </c>
      <c r="Q197" s="9" t="str">
        <f aca="false">IF($A197="","",IF($L197=0,"—",INDEX('1. Master BOM'!$E$1:$E$400,$L197)))</f>
        <v/>
      </c>
      <c r="R197" s="9" t="str">
        <f aca="false">IF($A197="","",IF($L197=0,"—",IF(T(INDEX('1. Master BOM'!$F$1:$F$400,$L197))="","(not set)",INDEX('1. Master BOM'!$F$1:$F$400,$L197))))</f>
        <v/>
      </c>
      <c r="S197" s="9" t="str">
        <f aca="false">IF($A197="","",IF(OR($R197="—",$R197="(not set)",$D197=""),"",IF(ISNUMBER(SEARCH(SUBSTITUTE(SUBSTITUTE(SUBSTITUTE($R197,"-",""),"_","")," ",""),SUBSTITUTE(SUBSTITUTE(SUBSTITUTE($D197,"-",""),"_","")," ",""))),"OK","CHECK")))</f>
        <v/>
      </c>
      <c r="T197" s="9" t="str">
        <f aca="false">IF($A197="","",IF(OR($H197="NOT IN SCHEMATIC",$I197="MISMATCH",$J197="MISMATCH",$P197="MISMATCH",$M197&lt;&gt;"OK"),"REVIEW","OK"))</f>
        <v/>
      </c>
      <c r="U197" s="14"/>
      <c r="V197" s="14"/>
      <c r="W197" s="17"/>
      <c r="X197" s="14"/>
    </row>
    <row r="198" customFormat="false" ht="15" hidden="false" customHeight="false" outlineLevel="0" collapsed="false">
      <c r="A198" s="9" t="str">
        <f aca="false">IF('3. Layout Parts'!$A198="","",TRIM('3. Layout Parts'!$A198))</f>
        <v/>
      </c>
      <c r="B198" s="9" t="str">
        <f aca="false">IF($A198="","",'3. Layout Parts'!$D198)</f>
        <v/>
      </c>
      <c r="C198" s="9" t="str">
        <f aca="false">IF($A198="","",'3. Layout Parts'!$B198)</f>
        <v/>
      </c>
      <c r="D198" s="9" t="str">
        <f aca="false">IF($A198="","",'3. Layout Parts'!$C198)</f>
        <v/>
      </c>
      <c r="E198" s="9" t="str">
        <f aca="false">IF($A198="","",IFERROR(INDEX('2. Schematic Parts'!$B$2:$B$3001,MATCH($A198,'2. Schematic Parts'!$A$2:$A$3001,0)),"NOT FOUND"))</f>
        <v/>
      </c>
      <c r="F198" s="9" t="str">
        <f aca="false">IF($A198="","",IFERROR(INDEX('2. Schematic Parts'!$C$2:$C$3001,MATCH($A198,'2. Schematic Parts'!$A$2:$A$3001,0))&amp;"","NOT FOUND"))</f>
        <v/>
      </c>
      <c r="G198" s="9" t="str">
        <f aca="false">IF($A198="","",IFERROR(INDEX('2. Schematic Parts'!$D$2:$D$3001,MATCH($A198,'2. Schematic Parts'!$A$2:$A$3001,0))&amp;"","NOT FOUND"))</f>
        <v/>
      </c>
      <c r="H198" s="9" t="str">
        <f aca="false">IF($A198="","",IF(COUNTIF('2. Schematic Parts'!$A$2:$A$3001,$A198)=0,"NOT IN SCHEMATIC","OK"))</f>
        <v/>
      </c>
      <c r="I198" s="9" t="str">
        <f aca="false">IF($A198="","",IF($H198="NOT IN SCHEMATIC","",IF(UPPER(TRIM($C198))=UPPER(TRIM($E198)),"OK","MISMATCH")))</f>
        <v/>
      </c>
      <c r="J198" s="9" t="str">
        <f aca="false">IF($A198="","",IF($H198="NOT IN SCHEMATIC","",IF($F198="","NO SCH DECAL",IF($D198="","",IF(UPPER(TRIM($D198))=UPPER(TRIM($F198)),"OK","MISMATCH")))))</f>
        <v/>
      </c>
      <c r="K198" s="16" t="str">
        <f aca="false">IF($A198="","",SUMPRODUCT(--ISNUMBER(SEARCH(","&amp;TRIM($A198)&amp;",",","&amp;SUBSTITUTE('1. Master BOM'!$D$2:$D$400," ","")&amp;","))))</f>
        <v/>
      </c>
      <c r="L198" s="16" t="str">
        <f aca="false">IF($A198="","",IF($K198&lt;&gt;1,0,SUMPRODUCT(ISNUMBER(SEARCH(","&amp;TRIM($A198)&amp;",",","&amp;SUBSTITUTE('1. Master BOM'!$D$2:$D$400," ","")&amp;","))*ROW('1. Master BOM'!$D$2:$D$400))))</f>
        <v/>
      </c>
      <c r="M198" s="9" t="str">
        <f aca="false">IF($A198="","",IF($K198=0,"NOT IN BOM",IF($K198&gt;1,"MULTIPLE BOM LINES","OK")))</f>
        <v/>
      </c>
      <c r="N198" s="9" t="str">
        <f aca="false">IF($A198="","",IF($L198=0,"—",INDEX('1. Master BOM'!$A$1:$A$400,$L198)))</f>
        <v/>
      </c>
      <c r="O198" s="9" t="str">
        <f aca="false">IF($A198="","",IF($L198=0,"—",INDEX('1. Master BOM'!$B$1:$B$400,$L198)))</f>
        <v/>
      </c>
      <c r="P198" s="9" t="str">
        <f aca="false">IF($A198="","",IF(OR($H198="NOT IN SCHEMATIC",$O198="—"),"",IF($G198="","NO SCH PN",IF(UPPER(TRIM($G198))=UPPER(TRIM($O198)),"OK","MISMATCH"))))</f>
        <v/>
      </c>
      <c r="Q198" s="9" t="str">
        <f aca="false">IF($A198="","",IF($L198=0,"—",INDEX('1. Master BOM'!$E$1:$E$400,$L198)))</f>
        <v/>
      </c>
      <c r="R198" s="9" t="str">
        <f aca="false">IF($A198="","",IF($L198=0,"—",IF(T(INDEX('1. Master BOM'!$F$1:$F$400,$L198))="","(not set)",INDEX('1. Master BOM'!$F$1:$F$400,$L198))))</f>
        <v/>
      </c>
      <c r="S198" s="9" t="str">
        <f aca="false">IF($A198="","",IF(OR($R198="—",$R198="(not set)",$D198=""),"",IF(ISNUMBER(SEARCH(SUBSTITUTE(SUBSTITUTE(SUBSTITUTE($R198,"-",""),"_","")," ",""),SUBSTITUTE(SUBSTITUTE(SUBSTITUTE($D198,"-",""),"_","")," ",""))),"OK","CHECK")))</f>
        <v/>
      </c>
      <c r="T198" s="9" t="str">
        <f aca="false">IF($A198="","",IF(OR($H198="NOT IN SCHEMATIC",$I198="MISMATCH",$J198="MISMATCH",$P198="MISMATCH",$M198&lt;&gt;"OK"),"REVIEW","OK"))</f>
        <v/>
      </c>
      <c r="U198" s="14"/>
      <c r="V198" s="14"/>
      <c r="W198" s="17"/>
      <c r="X198" s="14"/>
    </row>
    <row r="199" customFormat="false" ht="15" hidden="false" customHeight="false" outlineLevel="0" collapsed="false">
      <c r="A199" s="9" t="str">
        <f aca="false">IF('3. Layout Parts'!$A199="","",TRIM('3. Layout Parts'!$A199))</f>
        <v/>
      </c>
      <c r="B199" s="9" t="str">
        <f aca="false">IF($A199="","",'3. Layout Parts'!$D199)</f>
        <v/>
      </c>
      <c r="C199" s="9" t="str">
        <f aca="false">IF($A199="","",'3. Layout Parts'!$B199)</f>
        <v/>
      </c>
      <c r="D199" s="9" t="str">
        <f aca="false">IF($A199="","",'3. Layout Parts'!$C199)</f>
        <v/>
      </c>
      <c r="E199" s="9" t="str">
        <f aca="false">IF($A199="","",IFERROR(INDEX('2. Schematic Parts'!$B$2:$B$3001,MATCH($A199,'2. Schematic Parts'!$A$2:$A$3001,0)),"NOT FOUND"))</f>
        <v/>
      </c>
      <c r="F199" s="9" t="str">
        <f aca="false">IF($A199="","",IFERROR(INDEX('2. Schematic Parts'!$C$2:$C$3001,MATCH($A199,'2. Schematic Parts'!$A$2:$A$3001,0))&amp;"","NOT FOUND"))</f>
        <v/>
      </c>
      <c r="G199" s="9" t="str">
        <f aca="false">IF($A199="","",IFERROR(INDEX('2. Schematic Parts'!$D$2:$D$3001,MATCH($A199,'2. Schematic Parts'!$A$2:$A$3001,0))&amp;"","NOT FOUND"))</f>
        <v/>
      </c>
      <c r="H199" s="9" t="str">
        <f aca="false">IF($A199="","",IF(COUNTIF('2. Schematic Parts'!$A$2:$A$3001,$A199)=0,"NOT IN SCHEMATIC","OK"))</f>
        <v/>
      </c>
      <c r="I199" s="9" t="str">
        <f aca="false">IF($A199="","",IF($H199="NOT IN SCHEMATIC","",IF(UPPER(TRIM($C199))=UPPER(TRIM($E199)),"OK","MISMATCH")))</f>
        <v/>
      </c>
      <c r="J199" s="9" t="str">
        <f aca="false">IF($A199="","",IF($H199="NOT IN SCHEMATIC","",IF($F199="","NO SCH DECAL",IF($D199="","",IF(UPPER(TRIM($D199))=UPPER(TRIM($F199)),"OK","MISMATCH")))))</f>
        <v/>
      </c>
      <c r="K199" s="16" t="str">
        <f aca="false">IF($A199="","",SUMPRODUCT(--ISNUMBER(SEARCH(","&amp;TRIM($A199)&amp;",",","&amp;SUBSTITUTE('1. Master BOM'!$D$2:$D$400," ","")&amp;","))))</f>
        <v/>
      </c>
      <c r="L199" s="16" t="str">
        <f aca="false">IF($A199="","",IF($K199&lt;&gt;1,0,SUMPRODUCT(ISNUMBER(SEARCH(","&amp;TRIM($A199)&amp;",",","&amp;SUBSTITUTE('1. Master BOM'!$D$2:$D$400," ","")&amp;","))*ROW('1. Master BOM'!$D$2:$D$400))))</f>
        <v/>
      </c>
      <c r="M199" s="9" t="str">
        <f aca="false">IF($A199="","",IF($K199=0,"NOT IN BOM",IF($K199&gt;1,"MULTIPLE BOM LINES","OK")))</f>
        <v/>
      </c>
      <c r="N199" s="9" t="str">
        <f aca="false">IF($A199="","",IF($L199=0,"—",INDEX('1. Master BOM'!$A$1:$A$400,$L199)))</f>
        <v/>
      </c>
      <c r="O199" s="9" t="str">
        <f aca="false">IF($A199="","",IF($L199=0,"—",INDEX('1. Master BOM'!$B$1:$B$400,$L199)))</f>
        <v/>
      </c>
      <c r="P199" s="9" t="str">
        <f aca="false">IF($A199="","",IF(OR($H199="NOT IN SCHEMATIC",$O199="—"),"",IF($G199="","NO SCH PN",IF(UPPER(TRIM($G199))=UPPER(TRIM($O199)),"OK","MISMATCH"))))</f>
        <v/>
      </c>
      <c r="Q199" s="9" t="str">
        <f aca="false">IF($A199="","",IF($L199=0,"—",INDEX('1. Master BOM'!$E$1:$E$400,$L199)))</f>
        <v/>
      </c>
      <c r="R199" s="9" t="str">
        <f aca="false">IF($A199="","",IF($L199=0,"—",IF(T(INDEX('1. Master BOM'!$F$1:$F$400,$L199))="","(not set)",INDEX('1. Master BOM'!$F$1:$F$400,$L199))))</f>
        <v/>
      </c>
      <c r="S199" s="9" t="str">
        <f aca="false">IF($A199="","",IF(OR($R199="—",$R199="(not set)",$D199=""),"",IF(ISNUMBER(SEARCH(SUBSTITUTE(SUBSTITUTE(SUBSTITUTE($R199,"-",""),"_","")," ",""),SUBSTITUTE(SUBSTITUTE(SUBSTITUTE($D199,"-",""),"_","")," ",""))),"OK","CHECK")))</f>
        <v/>
      </c>
      <c r="T199" s="9" t="str">
        <f aca="false">IF($A199="","",IF(OR($H199="NOT IN SCHEMATIC",$I199="MISMATCH",$J199="MISMATCH",$P199="MISMATCH",$M199&lt;&gt;"OK"),"REVIEW","OK"))</f>
        <v/>
      </c>
      <c r="U199" s="14"/>
      <c r="V199" s="14"/>
      <c r="W199" s="17"/>
      <c r="X199" s="14"/>
    </row>
    <row r="200" customFormat="false" ht="15" hidden="false" customHeight="false" outlineLevel="0" collapsed="false">
      <c r="A200" s="9" t="str">
        <f aca="false">IF('3. Layout Parts'!$A200="","",TRIM('3. Layout Parts'!$A200))</f>
        <v/>
      </c>
      <c r="B200" s="9" t="str">
        <f aca="false">IF($A200="","",'3. Layout Parts'!$D200)</f>
        <v/>
      </c>
      <c r="C200" s="9" t="str">
        <f aca="false">IF($A200="","",'3. Layout Parts'!$B200)</f>
        <v/>
      </c>
      <c r="D200" s="9" t="str">
        <f aca="false">IF($A200="","",'3. Layout Parts'!$C200)</f>
        <v/>
      </c>
      <c r="E200" s="9" t="str">
        <f aca="false">IF($A200="","",IFERROR(INDEX('2. Schematic Parts'!$B$2:$B$3001,MATCH($A200,'2. Schematic Parts'!$A$2:$A$3001,0)),"NOT FOUND"))</f>
        <v/>
      </c>
      <c r="F200" s="9" t="str">
        <f aca="false">IF($A200="","",IFERROR(INDEX('2. Schematic Parts'!$C$2:$C$3001,MATCH($A200,'2. Schematic Parts'!$A$2:$A$3001,0))&amp;"","NOT FOUND"))</f>
        <v/>
      </c>
      <c r="G200" s="9" t="str">
        <f aca="false">IF($A200="","",IFERROR(INDEX('2. Schematic Parts'!$D$2:$D$3001,MATCH($A200,'2. Schematic Parts'!$A$2:$A$3001,0))&amp;"","NOT FOUND"))</f>
        <v/>
      </c>
      <c r="H200" s="9" t="str">
        <f aca="false">IF($A200="","",IF(COUNTIF('2. Schematic Parts'!$A$2:$A$3001,$A200)=0,"NOT IN SCHEMATIC","OK"))</f>
        <v/>
      </c>
      <c r="I200" s="9" t="str">
        <f aca="false">IF($A200="","",IF($H200="NOT IN SCHEMATIC","",IF(UPPER(TRIM($C200))=UPPER(TRIM($E200)),"OK","MISMATCH")))</f>
        <v/>
      </c>
      <c r="J200" s="9" t="str">
        <f aca="false">IF($A200="","",IF($H200="NOT IN SCHEMATIC","",IF($F200="","NO SCH DECAL",IF($D200="","",IF(UPPER(TRIM($D200))=UPPER(TRIM($F200)),"OK","MISMATCH")))))</f>
        <v/>
      </c>
      <c r="K200" s="16" t="str">
        <f aca="false">IF($A200="","",SUMPRODUCT(--ISNUMBER(SEARCH(","&amp;TRIM($A200)&amp;",",","&amp;SUBSTITUTE('1. Master BOM'!$D$2:$D$400," ","")&amp;","))))</f>
        <v/>
      </c>
      <c r="L200" s="16" t="str">
        <f aca="false">IF($A200="","",IF($K200&lt;&gt;1,0,SUMPRODUCT(ISNUMBER(SEARCH(","&amp;TRIM($A200)&amp;",",","&amp;SUBSTITUTE('1. Master BOM'!$D$2:$D$400," ","")&amp;","))*ROW('1. Master BOM'!$D$2:$D$400))))</f>
        <v/>
      </c>
      <c r="M200" s="9" t="str">
        <f aca="false">IF($A200="","",IF($K200=0,"NOT IN BOM",IF($K200&gt;1,"MULTIPLE BOM LINES","OK")))</f>
        <v/>
      </c>
      <c r="N200" s="9" t="str">
        <f aca="false">IF($A200="","",IF($L200=0,"—",INDEX('1. Master BOM'!$A$1:$A$400,$L200)))</f>
        <v/>
      </c>
      <c r="O200" s="9" t="str">
        <f aca="false">IF($A200="","",IF($L200=0,"—",INDEX('1. Master BOM'!$B$1:$B$400,$L200)))</f>
        <v/>
      </c>
      <c r="P200" s="9" t="str">
        <f aca="false">IF($A200="","",IF(OR($H200="NOT IN SCHEMATIC",$O200="—"),"",IF($G200="","NO SCH PN",IF(UPPER(TRIM($G200))=UPPER(TRIM($O200)),"OK","MISMATCH"))))</f>
        <v/>
      </c>
      <c r="Q200" s="9" t="str">
        <f aca="false">IF($A200="","",IF($L200=0,"—",INDEX('1. Master BOM'!$E$1:$E$400,$L200)))</f>
        <v/>
      </c>
      <c r="R200" s="9" t="str">
        <f aca="false">IF($A200="","",IF($L200=0,"—",IF(T(INDEX('1. Master BOM'!$F$1:$F$400,$L200))="","(not set)",INDEX('1. Master BOM'!$F$1:$F$400,$L200))))</f>
        <v/>
      </c>
      <c r="S200" s="9" t="str">
        <f aca="false">IF($A200="","",IF(OR($R200="—",$R200="(not set)",$D200=""),"",IF(ISNUMBER(SEARCH(SUBSTITUTE(SUBSTITUTE(SUBSTITUTE($R200,"-",""),"_","")," ",""),SUBSTITUTE(SUBSTITUTE(SUBSTITUTE($D200,"-",""),"_","")," ",""))),"OK","CHECK")))</f>
        <v/>
      </c>
      <c r="T200" s="9" t="str">
        <f aca="false">IF($A200="","",IF(OR($H200="NOT IN SCHEMATIC",$I200="MISMATCH",$J200="MISMATCH",$P200="MISMATCH",$M200&lt;&gt;"OK"),"REVIEW","OK"))</f>
        <v/>
      </c>
      <c r="U200" s="14"/>
      <c r="V200" s="14"/>
      <c r="W200" s="17"/>
      <c r="X200" s="14"/>
    </row>
    <row r="201" customFormat="false" ht="15" hidden="false" customHeight="false" outlineLevel="0" collapsed="false">
      <c r="A201" s="9" t="str">
        <f aca="false">IF('3. Layout Parts'!$A201="","",TRIM('3. Layout Parts'!$A201))</f>
        <v/>
      </c>
      <c r="B201" s="9" t="str">
        <f aca="false">IF($A201="","",'3. Layout Parts'!$D201)</f>
        <v/>
      </c>
      <c r="C201" s="9" t="str">
        <f aca="false">IF($A201="","",'3. Layout Parts'!$B201)</f>
        <v/>
      </c>
      <c r="D201" s="9" t="str">
        <f aca="false">IF($A201="","",'3. Layout Parts'!$C201)</f>
        <v/>
      </c>
      <c r="E201" s="9" t="str">
        <f aca="false">IF($A201="","",IFERROR(INDEX('2. Schematic Parts'!$B$2:$B$3001,MATCH($A201,'2. Schematic Parts'!$A$2:$A$3001,0)),"NOT FOUND"))</f>
        <v/>
      </c>
      <c r="F201" s="9" t="str">
        <f aca="false">IF($A201="","",IFERROR(INDEX('2. Schematic Parts'!$C$2:$C$3001,MATCH($A201,'2. Schematic Parts'!$A$2:$A$3001,0))&amp;"","NOT FOUND"))</f>
        <v/>
      </c>
      <c r="G201" s="9" t="str">
        <f aca="false">IF($A201="","",IFERROR(INDEX('2. Schematic Parts'!$D$2:$D$3001,MATCH($A201,'2. Schematic Parts'!$A$2:$A$3001,0))&amp;"","NOT FOUND"))</f>
        <v/>
      </c>
      <c r="H201" s="9" t="str">
        <f aca="false">IF($A201="","",IF(COUNTIF('2. Schematic Parts'!$A$2:$A$3001,$A201)=0,"NOT IN SCHEMATIC","OK"))</f>
        <v/>
      </c>
      <c r="I201" s="9" t="str">
        <f aca="false">IF($A201="","",IF($H201="NOT IN SCHEMATIC","",IF(UPPER(TRIM($C201))=UPPER(TRIM($E201)),"OK","MISMATCH")))</f>
        <v/>
      </c>
      <c r="J201" s="9" t="str">
        <f aca="false">IF($A201="","",IF($H201="NOT IN SCHEMATIC","",IF($F201="","NO SCH DECAL",IF($D201="","",IF(UPPER(TRIM($D201))=UPPER(TRIM($F201)),"OK","MISMATCH")))))</f>
        <v/>
      </c>
      <c r="K201" s="16" t="str">
        <f aca="false">IF($A201="","",SUMPRODUCT(--ISNUMBER(SEARCH(","&amp;TRIM($A201)&amp;",",","&amp;SUBSTITUTE('1. Master BOM'!$D$2:$D$400," ","")&amp;","))))</f>
        <v/>
      </c>
      <c r="L201" s="16" t="str">
        <f aca="false">IF($A201="","",IF($K201&lt;&gt;1,0,SUMPRODUCT(ISNUMBER(SEARCH(","&amp;TRIM($A201)&amp;",",","&amp;SUBSTITUTE('1. Master BOM'!$D$2:$D$400," ","")&amp;","))*ROW('1. Master BOM'!$D$2:$D$400))))</f>
        <v/>
      </c>
      <c r="M201" s="9" t="str">
        <f aca="false">IF($A201="","",IF($K201=0,"NOT IN BOM",IF($K201&gt;1,"MULTIPLE BOM LINES","OK")))</f>
        <v/>
      </c>
      <c r="N201" s="9" t="str">
        <f aca="false">IF($A201="","",IF($L201=0,"—",INDEX('1. Master BOM'!$A$1:$A$400,$L201)))</f>
        <v/>
      </c>
      <c r="O201" s="9" t="str">
        <f aca="false">IF($A201="","",IF($L201=0,"—",INDEX('1. Master BOM'!$B$1:$B$400,$L201)))</f>
        <v/>
      </c>
      <c r="P201" s="9" t="str">
        <f aca="false">IF($A201="","",IF(OR($H201="NOT IN SCHEMATIC",$O201="—"),"",IF($G201="","NO SCH PN",IF(UPPER(TRIM($G201))=UPPER(TRIM($O201)),"OK","MISMATCH"))))</f>
        <v/>
      </c>
      <c r="Q201" s="9" t="str">
        <f aca="false">IF($A201="","",IF($L201=0,"—",INDEX('1. Master BOM'!$E$1:$E$400,$L201)))</f>
        <v/>
      </c>
      <c r="R201" s="9" t="str">
        <f aca="false">IF($A201="","",IF($L201=0,"—",IF(T(INDEX('1. Master BOM'!$F$1:$F$400,$L201))="","(not set)",INDEX('1. Master BOM'!$F$1:$F$400,$L201))))</f>
        <v/>
      </c>
      <c r="S201" s="9" t="str">
        <f aca="false">IF($A201="","",IF(OR($R201="—",$R201="(not set)",$D201=""),"",IF(ISNUMBER(SEARCH(SUBSTITUTE(SUBSTITUTE(SUBSTITUTE($R201,"-",""),"_","")," ",""),SUBSTITUTE(SUBSTITUTE(SUBSTITUTE($D201,"-",""),"_","")," ",""))),"OK","CHECK")))</f>
        <v/>
      </c>
      <c r="T201" s="9" t="str">
        <f aca="false">IF($A201="","",IF(OR($H201="NOT IN SCHEMATIC",$I201="MISMATCH",$J201="MISMATCH",$P201="MISMATCH",$M201&lt;&gt;"OK"),"REVIEW","OK"))</f>
        <v/>
      </c>
      <c r="U201" s="14"/>
      <c r="V201" s="14"/>
      <c r="W201" s="17"/>
      <c r="X201" s="14"/>
    </row>
    <row r="202" customFormat="false" ht="15" hidden="false" customHeight="false" outlineLevel="0" collapsed="false">
      <c r="A202" s="9" t="str">
        <f aca="false">IF('3. Layout Parts'!$A202="","",TRIM('3. Layout Parts'!$A202))</f>
        <v/>
      </c>
      <c r="B202" s="9" t="str">
        <f aca="false">IF($A202="","",'3. Layout Parts'!$D202)</f>
        <v/>
      </c>
      <c r="C202" s="9" t="str">
        <f aca="false">IF($A202="","",'3. Layout Parts'!$B202)</f>
        <v/>
      </c>
      <c r="D202" s="9" t="str">
        <f aca="false">IF($A202="","",'3. Layout Parts'!$C202)</f>
        <v/>
      </c>
      <c r="E202" s="9" t="str">
        <f aca="false">IF($A202="","",IFERROR(INDEX('2. Schematic Parts'!$B$2:$B$3001,MATCH($A202,'2. Schematic Parts'!$A$2:$A$3001,0)),"NOT FOUND"))</f>
        <v/>
      </c>
      <c r="F202" s="9" t="str">
        <f aca="false">IF($A202="","",IFERROR(INDEX('2. Schematic Parts'!$C$2:$C$3001,MATCH($A202,'2. Schematic Parts'!$A$2:$A$3001,0))&amp;"","NOT FOUND"))</f>
        <v/>
      </c>
      <c r="G202" s="9" t="str">
        <f aca="false">IF($A202="","",IFERROR(INDEX('2. Schematic Parts'!$D$2:$D$3001,MATCH($A202,'2. Schematic Parts'!$A$2:$A$3001,0))&amp;"","NOT FOUND"))</f>
        <v/>
      </c>
      <c r="H202" s="9" t="str">
        <f aca="false">IF($A202="","",IF(COUNTIF('2. Schematic Parts'!$A$2:$A$3001,$A202)=0,"NOT IN SCHEMATIC","OK"))</f>
        <v/>
      </c>
      <c r="I202" s="9" t="str">
        <f aca="false">IF($A202="","",IF($H202="NOT IN SCHEMATIC","",IF(UPPER(TRIM($C202))=UPPER(TRIM($E202)),"OK","MISMATCH")))</f>
        <v/>
      </c>
      <c r="J202" s="9" t="str">
        <f aca="false">IF($A202="","",IF($H202="NOT IN SCHEMATIC","",IF($F202="","NO SCH DECAL",IF($D202="","",IF(UPPER(TRIM($D202))=UPPER(TRIM($F202)),"OK","MISMATCH")))))</f>
        <v/>
      </c>
      <c r="K202" s="16" t="str">
        <f aca="false">IF($A202="","",SUMPRODUCT(--ISNUMBER(SEARCH(","&amp;TRIM($A202)&amp;",",","&amp;SUBSTITUTE('1. Master BOM'!$D$2:$D$400," ","")&amp;","))))</f>
        <v/>
      </c>
      <c r="L202" s="16" t="str">
        <f aca="false">IF($A202="","",IF($K202&lt;&gt;1,0,SUMPRODUCT(ISNUMBER(SEARCH(","&amp;TRIM($A202)&amp;",",","&amp;SUBSTITUTE('1. Master BOM'!$D$2:$D$400," ","")&amp;","))*ROW('1. Master BOM'!$D$2:$D$400))))</f>
        <v/>
      </c>
      <c r="M202" s="9" t="str">
        <f aca="false">IF($A202="","",IF($K202=0,"NOT IN BOM",IF($K202&gt;1,"MULTIPLE BOM LINES","OK")))</f>
        <v/>
      </c>
      <c r="N202" s="9" t="str">
        <f aca="false">IF($A202="","",IF($L202=0,"—",INDEX('1. Master BOM'!$A$1:$A$400,$L202)))</f>
        <v/>
      </c>
      <c r="O202" s="9" t="str">
        <f aca="false">IF($A202="","",IF($L202=0,"—",INDEX('1. Master BOM'!$B$1:$B$400,$L202)))</f>
        <v/>
      </c>
      <c r="P202" s="9" t="str">
        <f aca="false">IF($A202="","",IF(OR($H202="NOT IN SCHEMATIC",$O202="—"),"",IF($G202="","NO SCH PN",IF(UPPER(TRIM($G202))=UPPER(TRIM($O202)),"OK","MISMATCH"))))</f>
        <v/>
      </c>
      <c r="Q202" s="9" t="str">
        <f aca="false">IF($A202="","",IF($L202=0,"—",INDEX('1. Master BOM'!$E$1:$E$400,$L202)))</f>
        <v/>
      </c>
      <c r="R202" s="9" t="str">
        <f aca="false">IF($A202="","",IF($L202=0,"—",IF(T(INDEX('1. Master BOM'!$F$1:$F$400,$L202))="","(not set)",INDEX('1. Master BOM'!$F$1:$F$400,$L202))))</f>
        <v/>
      </c>
      <c r="S202" s="9" t="str">
        <f aca="false">IF($A202="","",IF(OR($R202="—",$R202="(not set)",$D202=""),"",IF(ISNUMBER(SEARCH(SUBSTITUTE(SUBSTITUTE(SUBSTITUTE($R202,"-",""),"_","")," ",""),SUBSTITUTE(SUBSTITUTE(SUBSTITUTE($D202,"-",""),"_","")," ",""))),"OK","CHECK")))</f>
        <v/>
      </c>
      <c r="T202" s="9" t="str">
        <f aca="false">IF($A202="","",IF(OR($H202="NOT IN SCHEMATIC",$I202="MISMATCH",$J202="MISMATCH",$P202="MISMATCH",$M202&lt;&gt;"OK"),"REVIEW","OK"))</f>
        <v/>
      </c>
      <c r="U202" s="14"/>
      <c r="V202" s="14"/>
      <c r="W202" s="17"/>
      <c r="X202" s="14"/>
    </row>
    <row r="203" customFormat="false" ht="15" hidden="false" customHeight="false" outlineLevel="0" collapsed="false">
      <c r="A203" s="9" t="str">
        <f aca="false">IF('3. Layout Parts'!$A203="","",TRIM('3. Layout Parts'!$A203))</f>
        <v/>
      </c>
      <c r="B203" s="9" t="str">
        <f aca="false">IF($A203="","",'3. Layout Parts'!$D203)</f>
        <v/>
      </c>
      <c r="C203" s="9" t="str">
        <f aca="false">IF($A203="","",'3. Layout Parts'!$B203)</f>
        <v/>
      </c>
      <c r="D203" s="9" t="str">
        <f aca="false">IF($A203="","",'3. Layout Parts'!$C203)</f>
        <v/>
      </c>
      <c r="E203" s="9" t="str">
        <f aca="false">IF($A203="","",IFERROR(INDEX('2. Schematic Parts'!$B$2:$B$3001,MATCH($A203,'2. Schematic Parts'!$A$2:$A$3001,0)),"NOT FOUND"))</f>
        <v/>
      </c>
      <c r="F203" s="9" t="str">
        <f aca="false">IF($A203="","",IFERROR(INDEX('2. Schematic Parts'!$C$2:$C$3001,MATCH($A203,'2. Schematic Parts'!$A$2:$A$3001,0))&amp;"","NOT FOUND"))</f>
        <v/>
      </c>
      <c r="G203" s="9" t="str">
        <f aca="false">IF($A203="","",IFERROR(INDEX('2. Schematic Parts'!$D$2:$D$3001,MATCH($A203,'2. Schematic Parts'!$A$2:$A$3001,0))&amp;"","NOT FOUND"))</f>
        <v/>
      </c>
      <c r="H203" s="9" t="str">
        <f aca="false">IF($A203="","",IF(COUNTIF('2. Schematic Parts'!$A$2:$A$3001,$A203)=0,"NOT IN SCHEMATIC","OK"))</f>
        <v/>
      </c>
      <c r="I203" s="9" t="str">
        <f aca="false">IF($A203="","",IF($H203="NOT IN SCHEMATIC","",IF(UPPER(TRIM($C203))=UPPER(TRIM($E203)),"OK","MISMATCH")))</f>
        <v/>
      </c>
      <c r="J203" s="9" t="str">
        <f aca="false">IF($A203="","",IF($H203="NOT IN SCHEMATIC","",IF($F203="","NO SCH DECAL",IF($D203="","",IF(UPPER(TRIM($D203))=UPPER(TRIM($F203)),"OK","MISMATCH")))))</f>
        <v/>
      </c>
      <c r="K203" s="16" t="str">
        <f aca="false">IF($A203="","",SUMPRODUCT(--ISNUMBER(SEARCH(","&amp;TRIM($A203)&amp;",",","&amp;SUBSTITUTE('1. Master BOM'!$D$2:$D$400," ","")&amp;","))))</f>
        <v/>
      </c>
      <c r="L203" s="16" t="str">
        <f aca="false">IF($A203="","",IF($K203&lt;&gt;1,0,SUMPRODUCT(ISNUMBER(SEARCH(","&amp;TRIM($A203)&amp;",",","&amp;SUBSTITUTE('1. Master BOM'!$D$2:$D$400," ","")&amp;","))*ROW('1. Master BOM'!$D$2:$D$400))))</f>
        <v/>
      </c>
      <c r="M203" s="9" t="str">
        <f aca="false">IF($A203="","",IF($K203=0,"NOT IN BOM",IF($K203&gt;1,"MULTIPLE BOM LINES","OK")))</f>
        <v/>
      </c>
      <c r="N203" s="9" t="str">
        <f aca="false">IF($A203="","",IF($L203=0,"—",INDEX('1. Master BOM'!$A$1:$A$400,$L203)))</f>
        <v/>
      </c>
      <c r="O203" s="9" t="str">
        <f aca="false">IF($A203="","",IF($L203=0,"—",INDEX('1. Master BOM'!$B$1:$B$400,$L203)))</f>
        <v/>
      </c>
      <c r="P203" s="9" t="str">
        <f aca="false">IF($A203="","",IF(OR($H203="NOT IN SCHEMATIC",$O203="—"),"",IF($G203="","NO SCH PN",IF(UPPER(TRIM($G203))=UPPER(TRIM($O203)),"OK","MISMATCH"))))</f>
        <v/>
      </c>
      <c r="Q203" s="9" t="str">
        <f aca="false">IF($A203="","",IF($L203=0,"—",INDEX('1. Master BOM'!$E$1:$E$400,$L203)))</f>
        <v/>
      </c>
      <c r="R203" s="9" t="str">
        <f aca="false">IF($A203="","",IF($L203=0,"—",IF(T(INDEX('1. Master BOM'!$F$1:$F$400,$L203))="","(not set)",INDEX('1. Master BOM'!$F$1:$F$400,$L203))))</f>
        <v/>
      </c>
      <c r="S203" s="9" t="str">
        <f aca="false">IF($A203="","",IF(OR($R203="—",$R203="(not set)",$D203=""),"",IF(ISNUMBER(SEARCH(SUBSTITUTE(SUBSTITUTE(SUBSTITUTE($R203,"-",""),"_","")," ",""),SUBSTITUTE(SUBSTITUTE(SUBSTITUTE($D203,"-",""),"_","")," ",""))),"OK","CHECK")))</f>
        <v/>
      </c>
      <c r="T203" s="9" t="str">
        <f aca="false">IF($A203="","",IF(OR($H203="NOT IN SCHEMATIC",$I203="MISMATCH",$J203="MISMATCH",$P203="MISMATCH",$M203&lt;&gt;"OK"),"REVIEW","OK"))</f>
        <v/>
      </c>
      <c r="U203" s="14"/>
      <c r="V203" s="14"/>
      <c r="W203" s="17"/>
      <c r="X203" s="14"/>
    </row>
    <row r="204" customFormat="false" ht="15" hidden="false" customHeight="false" outlineLevel="0" collapsed="false">
      <c r="A204" s="9" t="str">
        <f aca="false">IF('3. Layout Parts'!$A204="","",TRIM('3. Layout Parts'!$A204))</f>
        <v/>
      </c>
      <c r="B204" s="9" t="str">
        <f aca="false">IF($A204="","",'3. Layout Parts'!$D204)</f>
        <v/>
      </c>
      <c r="C204" s="9" t="str">
        <f aca="false">IF($A204="","",'3. Layout Parts'!$B204)</f>
        <v/>
      </c>
      <c r="D204" s="9" t="str">
        <f aca="false">IF($A204="","",'3. Layout Parts'!$C204)</f>
        <v/>
      </c>
      <c r="E204" s="9" t="str">
        <f aca="false">IF($A204="","",IFERROR(INDEX('2. Schematic Parts'!$B$2:$B$3001,MATCH($A204,'2. Schematic Parts'!$A$2:$A$3001,0)),"NOT FOUND"))</f>
        <v/>
      </c>
      <c r="F204" s="9" t="str">
        <f aca="false">IF($A204="","",IFERROR(INDEX('2. Schematic Parts'!$C$2:$C$3001,MATCH($A204,'2. Schematic Parts'!$A$2:$A$3001,0))&amp;"","NOT FOUND"))</f>
        <v/>
      </c>
      <c r="G204" s="9" t="str">
        <f aca="false">IF($A204="","",IFERROR(INDEX('2. Schematic Parts'!$D$2:$D$3001,MATCH($A204,'2. Schematic Parts'!$A$2:$A$3001,0))&amp;"","NOT FOUND"))</f>
        <v/>
      </c>
      <c r="H204" s="9" t="str">
        <f aca="false">IF($A204="","",IF(COUNTIF('2. Schematic Parts'!$A$2:$A$3001,$A204)=0,"NOT IN SCHEMATIC","OK"))</f>
        <v/>
      </c>
      <c r="I204" s="9" t="str">
        <f aca="false">IF($A204="","",IF($H204="NOT IN SCHEMATIC","",IF(UPPER(TRIM($C204))=UPPER(TRIM($E204)),"OK","MISMATCH")))</f>
        <v/>
      </c>
      <c r="J204" s="9" t="str">
        <f aca="false">IF($A204="","",IF($H204="NOT IN SCHEMATIC","",IF($F204="","NO SCH DECAL",IF($D204="","",IF(UPPER(TRIM($D204))=UPPER(TRIM($F204)),"OK","MISMATCH")))))</f>
        <v/>
      </c>
      <c r="K204" s="16" t="str">
        <f aca="false">IF($A204="","",SUMPRODUCT(--ISNUMBER(SEARCH(","&amp;TRIM($A204)&amp;",",","&amp;SUBSTITUTE('1. Master BOM'!$D$2:$D$400," ","")&amp;","))))</f>
        <v/>
      </c>
      <c r="L204" s="16" t="str">
        <f aca="false">IF($A204="","",IF($K204&lt;&gt;1,0,SUMPRODUCT(ISNUMBER(SEARCH(","&amp;TRIM($A204)&amp;",",","&amp;SUBSTITUTE('1. Master BOM'!$D$2:$D$400," ","")&amp;","))*ROW('1. Master BOM'!$D$2:$D$400))))</f>
        <v/>
      </c>
      <c r="M204" s="9" t="str">
        <f aca="false">IF($A204="","",IF($K204=0,"NOT IN BOM",IF($K204&gt;1,"MULTIPLE BOM LINES","OK")))</f>
        <v/>
      </c>
      <c r="N204" s="9" t="str">
        <f aca="false">IF($A204="","",IF($L204=0,"—",INDEX('1. Master BOM'!$A$1:$A$400,$L204)))</f>
        <v/>
      </c>
      <c r="O204" s="9" t="str">
        <f aca="false">IF($A204="","",IF($L204=0,"—",INDEX('1. Master BOM'!$B$1:$B$400,$L204)))</f>
        <v/>
      </c>
      <c r="P204" s="9" t="str">
        <f aca="false">IF($A204="","",IF(OR($H204="NOT IN SCHEMATIC",$O204="—"),"",IF($G204="","NO SCH PN",IF(UPPER(TRIM($G204))=UPPER(TRIM($O204)),"OK","MISMATCH"))))</f>
        <v/>
      </c>
      <c r="Q204" s="9" t="str">
        <f aca="false">IF($A204="","",IF($L204=0,"—",INDEX('1. Master BOM'!$E$1:$E$400,$L204)))</f>
        <v/>
      </c>
      <c r="R204" s="9" t="str">
        <f aca="false">IF($A204="","",IF($L204=0,"—",IF(T(INDEX('1. Master BOM'!$F$1:$F$400,$L204))="","(not set)",INDEX('1. Master BOM'!$F$1:$F$400,$L204))))</f>
        <v/>
      </c>
      <c r="S204" s="9" t="str">
        <f aca="false">IF($A204="","",IF(OR($R204="—",$R204="(not set)",$D204=""),"",IF(ISNUMBER(SEARCH(SUBSTITUTE(SUBSTITUTE(SUBSTITUTE($R204,"-",""),"_","")," ",""),SUBSTITUTE(SUBSTITUTE(SUBSTITUTE($D204,"-",""),"_","")," ",""))),"OK","CHECK")))</f>
        <v/>
      </c>
      <c r="T204" s="9" t="str">
        <f aca="false">IF($A204="","",IF(OR($H204="NOT IN SCHEMATIC",$I204="MISMATCH",$J204="MISMATCH",$P204="MISMATCH",$M204&lt;&gt;"OK"),"REVIEW","OK"))</f>
        <v/>
      </c>
      <c r="U204" s="14"/>
      <c r="V204" s="14"/>
      <c r="W204" s="17"/>
      <c r="X204" s="14"/>
    </row>
    <row r="205" customFormat="false" ht="15" hidden="false" customHeight="false" outlineLevel="0" collapsed="false">
      <c r="A205" s="9" t="str">
        <f aca="false">IF('3. Layout Parts'!$A205="","",TRIM('3. Layout Parts'!$A205))</f>
        <v/>
      </c>
      <c r="B205" s="9" t="str">
        <f aca="false">IF($A205="","",'3. Layout Parts'!$D205)</f>
        <v/>
      </c>
      <c r="C205" s="9" t="str">
        <f aca="false">IF($A205="","",'3. Layout Parts'!$B205)</f>
        <v/>
      </c>
      <c r="D205" s="9" t="str">
        <f aca="false">IF($A205="","",'3. Layout Parts'!$C205)</f>
        <v/>
      </c>
      <c r="E205" s="9" t="str">
        <f aca="false">IF($A205="","",IFERROR(INDEX('2. Schematic Parts'!$B$2:$B$3001,MATCH($A205,'2. Schematic Parts'!$A$2:$A$3001,0)),"NOT FOUND"))</f>
        <v/>
      </c>
      <c r="F205" s="9" t="str">
        <f aca="false">IF($A205="","",IFERROR(INDEX('2. Schematic Parts'!$C$2:$C$3001,MATCH($A205,'2. Schematic Parts'!$A$2:$A$3001,0))&amp;"","NOT FOUND"))</f>
        <v/>
      </c>
      <c r="G205" s="9" t="str">
        <f aca="false">IF($A205="","",IFERROR(INDEX('2. Schematic Parts'!$D$2:$D$3001,MATCH($A205,'2. Schematic Parts'!$A$2:$A$3001,0))&amp;"","NOT FOUND"))</f>
        <v/>
      </c>
      <c r="H205" s="9" t="str">
        <f aca="false">IF($A205="","",IF(COUNTIF('2. Schematic Parts'!$A$2:$A$3001,$A205)=0,"NOT IN SCHEMATIC","OK"))</f>
        <v/>
      </c>
      <c r="I205" s="9" t="str">
        <f aca="false">IF($A205="","",IF($H205="NOT IN SCHEMATIC","",IF(UPPER(TRIM($C205))=UPPER(TRIM($E205)),"OK","MISMATCH")))</f>
        <v/>
      </c>
      <c r="J205" s="9" t="str">
        <f aca="false">IF($A205="","",IF($H205="NOT IN SCHEMATIC","",IF($F205="","NO SCH DECAL",IF($D205="","",IF(UPPER(TRIM($D205))=UPPER(TRIM($F205)),"OK","MISMATCH")))))</f>
        <v/>
      </c>
      <c r="K205" s="16" t="str">
        <f aca="false">IF($A205="","",SUMPRODUCT(--ISNUMBER(SEARCH(","&amp;TRIM($A205)&amp;",",","&amp;SUBSTITUTE('1. Master BOM'!$D$2:$D$400," ","")&amp;","))))</f>
        <v/>
      </c>
      <c r="L205" s="16" t="str">
        <f aca="false">IF($A205="","",IF($K205&lt;&gt;1,0,SUMPRODUCT(ISNUMBER(SEARCH(","&amp;TRIM($A205)&amp;",",","&amp;SUBSTITUTE('1. Master BOM'!$D$2:$D$400," ","")&amp;","))*ROW('1. Master BOM'!$D$2:$D$400))))</f>
        <v/>
      </c>
      <c r="M205" s="9" t="str">
        <f aca="false">IF($A205="","",IF($K205=0,"NOT IN BOM",IF($K205&gt;1,"MULTIPLE BOM LINES","OK")))</f>
        <v/>
      </c>
      <c r="N205" s="9" t="str">
        <f aca="false">IF($A205="","",IF($L205=0,"—",INDEX('1. Master BOM'!$A$1:$A$400,$L205)))</f>
        <v/>
      </c>
      <c r="O205" s="9" t="str">
        <f aca="false">IF($A205="","",IF($L205=0,"—",INDEX('1. Master BOM'!$B$1:$B$400,$L205)))</f>
        <v/>
      </c>
      <c r="P205" s="9" t="str">
        <f aca="false">IF($A205="","",IF(OR($H205="NOT IN SCHEMATIC",$O205="—"),"",IF($G205="","NO SCH PN",IF(UPPER(TRIM($G205))=UPPER(TRIM($O205)),"OK","MISMATCH"))))</f>
        <v/>
      </c>
      <c r="Q205" s="9" t="str">
        <f aca="false">IF($A205="","",IF($L205=0,"—",INDEX('1. Master BOM'!$E$1:$E$400,$L205)))</f>
        <v/>
      </c>
      <c r="R205" s="9" t="str">
        <f aca="false">IF($A205="","",IF($L205=0,"—",IF(T(INDEX('1. Master BOM'!$F$1:$F$400,$L205))="","(not set)",INDEX('1. Master BOM'!$F$1:$F$400,$L205))))</f>
        <v/>
      </c>
      <c r="S205" s="9" t="str">
        <f aca="false">IF($A205="","",IF(OR($R205="—",$R205="(not set)",$D205=""),"",IF(ISNUMBER(SEARCH(SUBSTITUTE(SUBSTITUTE(SUBSTITUTE($R205,"-",""),"_","")," ",""),SUBSTITUTE(SUBSTITUTE(SUBSTITUTE($D205,"-",""),"_","")," ",""))),"OK","CHECK")))</f>
        <v/>
      </c>
      <c r="T205" s="9" t="str">
        <f aca="false">IF($A205="","",IF(OR($H205="NOT IN SCHEMATIC",$I205="MISMATCH",$J205="MISMATCH",$P205="MISMATCH",$M205&lt;&gt;"OK"),"REVIEW","OK"))</f>
        <v/>
      </c>
      <c r="U205" s="14"/>
      <c r="V205" s="14"/>
      <c r="W205" s="17"/>
      <c r="X205" s="14"/>
    </row>
    <row r="206" customFormat="false" ht="15" hidden="false" customHeight="false" outlineLevel="0" collapsed="false">
      <c r="A206" s="9" t="str">
        <f aca="false">IF('3. Layout Parts'!$A206="","",TRIM('3. Layout Parts'!$A206))</f>
        <v/>
      </c>
      <c r="B206" s="9" t="str">
        <f aca="false">IF($A206="","",'3. Layout Parts'!$D206)</f>
        <v/>
      </c>
      <c r="C206" s="9" t="str">
        <f aca="false">IF($A206="","",'3. Layout Parts'!$B206)</f>
        <v/>
      </c>
      <c r="D206" s="9" t="str">
        <f aca="false">IF($A206="","",'3. Layout Parts'!$C206)</f>
        <v/>
      </c>
      <c r="E206" s="9" t="str">
        <f aca="false">IF($A206="","",IFERROR(INDEX('2. Schematic Parts'!$B$2:$B$3001,MATCH($A206,'2. Schematic Parts'!$A$2:$A$3001,0)),"NOT FOUND"))</f>
        <v/>
      </c>
      <c r="F206" s="9" t="str">
        <f aca="false">IF($A206="","",IFERROR(INDEX('2. Schematic Parts'!$C$2:$C$3001,MATCH($A206,'2. Schematic Parts'!$A$2:$A$3001,0))&amp;"","NOT FOUND"))</f>
        <v/>
      </c>
      <c r="G206" s="9" t="str">
        <f aca="false">IF($A206="","",IFERROR(INDEX('2. Schematic Parts'!$D$2:$D$3001,MATCH($A206,'2. Schematic Parts'!$A$2:$A$3001,0))&amp;"","NOT FOUND"))</f>
        <v/>
      </c>
      <c r="H206" s="9" t="str">
        <f aca="false">IF($A206="","",IF(COUNTIF('2. Schematic Parts'!$A$2:$A$3001,$A206)=0,"NOT IN SCHEMATIC","OK"))</f>
        <v/>
      </c>
      <c r="I206" s="9" t="str">
        <f aca="false">IF($A206="","",IF($H206="NOT IN SCHEMATIC","",IF(UPPER(TRIM($C206))=UPPER(TRIM($E206)),"OK","MISMATCH")))</f>
        <v/>
      </c>
      <c r="J206" s="9" t="str">
        <f aca="false">IF($A206="","",IF($H206="NOT IN SCHEMATIC","",IF($F206="","NO SCH DECAL",IF($D206="","",IF(UPPER(TRIM($D206))=UPPER(TRIM($F206)),"OK","MISMATCH")))))</f>
        <v/>
      </c>
      <c r="K206" s="16" t="str">
        <f aca="false">IF($A206="","",SUMPRODUCT(--ISNUMBER(SEARCH(","&amp;TRIM($A206)&amp;",",","&amp;SUBSTITUTE('1. Master BOM'!$D$2:$D$400," ","")&amp;","))))</f>
        <v/>
      </c>
      <c r="L206" s="16" t="str">
        <f aca="false">IF($A206="","",IF($K206&lt;&gt;1,0,SUMPRODUCT(ISNUMBER(SEARCH(","&amp;TRIM($A206)&amp;",",","&amp;SUBSTITUTE('1. Master BOM'!$D$2:$D$400," ","")&amp;","))*ROW('1. Master BOM'!$D$2:$D$400))))</f>
        <v/>
      </c>
      <c r="M206" s="9" t="str">
        <f aca="false">IF($A206="","",IF($K206=0,"NOT IN BOM",IF($K206&gt;1,"MULTIPLE BOM LINES","OK")))</f>
        <v/>
      </c>
      <c r="N206" s="9" t="str">
        <f aca="false">IF($A206="","",IF($L206=0,"—",INDEX('1. Master BOM'!$A$1:$A$400,$L206)))</f>
        <v/>
      </c>
      <c r="O206" s="9" t="str">
        <f aca="false">IF($A206="","",IF($L206=0,"—",INDEX('1. Master BOM'!$B$1:$B$400,$L206)))</f>
        <v/>
      </c>
      <c r="P206" s="9" t="str">
        <f aca="false">IF($A206="","",IF(OR($H206="NOT IN SCHEMATIC",$O206="—"),"",IF($G206="","NO SCH PN",IF(UPPER(TRIM($G206))=UPPER(TRIM($O206)),"OK","MISMATCH"))))</f>
        <v/>
      </c>
      <c r="Q206" s="9" t="str">
        <f aca="false">IF($A206="","",IF($L206=0,"—",INDEX('1. Master BOM'!$E$1:$E$400,$L206)))</f>
        <v/>
      </c>
      <c r="R206" s="9" t="str">
        <f aca="false">IF($A206="","",IF($L206=0,"—",IF(T(INDEX('1. Master BOM'!$F$1:$F$400,$L206))="","(not set)",INDEX('1. Master BOM'!$F$1:$F$400,$L206))))</f>
        <v/>
      </c>
      <c r="S206" s="9" t="str">
        <f aca="false">IF($A206="","",IF(OR($R206="—",$R206="(not set)",$D206=""),"",IF(ISNUMBER(SEARCH(SUBSTITUTE(SUBSTITUTE(SUBSTITUTE($R206,"-",""),"_","")," ",""),SUBSTITUTE(SUBSTITUTE(SUBSTITUTE($D206,"-",""),"_","")," ",""))),"OK","CHECK")))</f>
        <v/>
      </c>
      <c r="T206" s="9" t="str">
        <f aca="false">IF($A206="","",IF(OR($H206="NOT IN SCHEMATIC",$I206="MISMATCH",$J206="MISMATCH",$P206="MISMATCH",$M206&lt;&gt;"OK"),"REVIEW","OK"))</f>
        <v/>
      </c>
      <c r="U206" s="14"/>
      <c r="V206" s="14"/>
      <c r="W206" s="17"/>
      <c r="X206" s="14"/>
    </row>
    <row r="207" customFormat="false" ht="15" hidden="false" customHeight="false" outlineLevel="0" collapsed="false">
      <c r="A207" s="9" t="str">
        <f aca="false">IF('3. Layout Parts'!$A207="","",TRIM('3. Layout Parts'!$A207))</f>
        <v/>
      </c>
      <c r="B207" s="9" t="str">
        <f aca="false">IF($A207="","",'3. Layout Parts'!$D207)</f>
        <v/>
      </c>
      <c r="C207" s="9" t="str">
        <f aca="false">IF($A207="","",'3. Layout Parts'!$B207)</f>
        <v/>
      </c>
      <c r="D207" s="9" t="str">
        <f aca="false">IF($A207="","",'3. Layout Parts'!$C207)</f>
        <v/>
      </c>
      <c r="E207" s="9" t="str">
        <f aca="false">IF($A207="","",IFERROR(INDEX('2. Schematic Parts'!$B$2:$B$3001,MATCH($A207,'2. Schematic Parts'!$A$2:$A$3001,0)),"NOT FOUND"))</f>
        <v/>
      </c>
      <c r="F207" s="9" t="str">
        <f aca="false">IF($A207="","",IFERROR(INDEX('2. Schematic Parts'!$C$2:$C$3001,MATCH($A207,'2. Schematic Parts'!$A$2:$A$3001,0))&amp;"","NOT FOUND"))</f>
        <v/>
      </c>
      <c r="G207" s="9" t="str">
        <f aca="false">IF($A207="","",IFERROR(INDEX('2. Schematic Parts'!$D$2:$D$3001,MATCH($A207,'2. Schematic Parts'!$A$2:$A$3001,0))&amp;"","NOT FOUND"))</f>
        <v/>
      </c>
      <c r="H207" s="9" t="str">
        <f aca="false">IF($A207="","",IF(COUNTIF('2. Schematic Parts'!$A$2:$A$3001,$A207)=0,"NOT IN SCHEMATIC","OK"))</f>
        <v/>
      </c>
      <c r="I207" s="9" t="str">
        <f aca="false">IF($A207="","",IF($H207="NOT IN SCHEMATIC","",IF(UPPER(TRIM($C207))=UPPER(TRIM($E207)),"OK","MISMATCH")))</f>
        <v/>
      </c>
      <c r="J207" s="9" t="str">
        <f aca="false">IF($A207="","",IF($H207="NOT IN SCHEMATIC","",IF($F207="","NO SCH DECAL",IF($D207="","",IF(UPPER(TRIM($D207))=UPPER(TRIM($F207)),"OK","MISMATCH")))))</f>
        <v/>
      </c>
      <c r="K207" s="16" t="str">
        <f aca="false">IF($A207="","",SUMPRODUCT(--ISNUMBER(SEARCH(","&amp;TRIM($A207)&amp;",",","&amp;SUBSTITUTE('1. Master BOM'!$D$2:$D$400," ","")&amp;","))))</f>
        <v/>
      </c>
      <c r="L207" s="16" t="str">
        <f aca="false">IF($A207="","",IF($K207&lt;&gt;1,0,SUMPRODUCT(ISNUMBER(SEARCH(","&amp;TRIM($A207)&amp;",",","&amp;SUBSTITUTE('1. Master BOM'!$D$2:$D$400," ","")&amp;","))*ROW('1. Master BOM'!$D$2:$D$400))))</f>
        <v/>
      </c>
      <c r="M207" s="9" t="str">
        <f aca="false">IF($A207="","",IF($K207=0,"NOT IN BOM",IF($K207&gt;1,"MULTIPLE BOM LINES","OK")))</f>
        <v/>
      </c>
      <c r="N207" s="9" t="str">
        <f aca="false">IF($A207="","",IF($L207=0,"—",INDEX('1. Master BOM'!$A$1:$A$400,$L207)))</f>
        <v/>
      </c>
      <c r="O207" s="9" t="str">
        <f aca="false">IF($A207="","",IF($L207=0,"—",INDEX('1. Master BOM'!$B$1:$B$400,$L207)))</f>
        <v/>
      </c>
      <c r="P207" s="9" t="str">
        <f aca="false">IF($A207="","",IF(OR($H207="NOT IN SCHEMATIC",$O207="—"),"",IF($G207="","NO SCH PN",IF(UPPER(TRIM($G207))=UPPER(TRIM($O207)),"OK","MISMATCH"))))</f>
        <v/>
      </c>
      <c r="Q207" s="9" t="str">
        <f aca="false">IF($A207="","",IF($L207=0,"—",INDEX('1. Master BOM'!$E$1:$E$400,$L207)))</f>
        <v/>
      </c>
      <c r="R207" s="9" t="str">
        <f aca="false">IF($A207="","",IF($L207=0,"—",IF(T(INDEX('1. Master BOM'!$F$1:$F$400,$L207))="","(not set)",INDEX('1. Master BOM'!$F$1:$F$400,$L207))))</f>
        <v/>
      </c>
      <c r="S207" s="9" t="str">
        <f aca="false">IF($A207="","",IF(OR($R207="—",$R207="(not set)",$D207=""),"",IF(ISNUMBER(SEARCH(SUBSTITUTE(SUBSTITUTE(SUBSTITUTE($R207,"-",""),"_","")," ",""),SUBSTITUTE(SUBSTITUTE(SUBSTITUTE($D207,"-",""),"_","")," ",""))),"OK","CHECK")))</f>
        <v/>
      </c>
      <c r="T207" s="9" t="str">
        <f aca="false">IF($A207="","",IF(OR($H207="NOT IN SCHEMATIC",$I207="MISMATCH",$J207="MISMATCH",$P207="MISMATCH",$M207&lt;&gt;"OK"),"REVIEW","OK"))</f>
        <v/>
      </c>
      <c r="U207" s="14"/>
      <c r="V207" s="14"/>
      <c r="W207" s="17"/>
      <c r="X207" s="14"/>
    </row>
    <row r="208" customFormat="false" ht="15" hidden="false" customHeight="false" outlineLevel="0" collapsed="false">
      <c r="A208" s="9" t="str">
        <f aca="false">IF('3. Layout Parts'!$A208="","",TRIM('3. Layout Parts'!$A208))</f>
        <v/>
      </c>
      <c r="B208" s="9" t="str">
        <f aca="false">IF($A208="","",'3. Layout Parts'!$D208)</f>
        <v/>
      </c>
      <c r="C208" s="9" t="str">
        <f aca="false">IF($A208="","",'3. Layout Parts'!$B208)</f>
        <v/>
      </c>
      <c r="D208" s="9" t="str">
        <f aca="false">IF($A208="","",'3. Layout Parts'!$C208)</f>
        <v/>
      </c>
      <c r="E208" s="9" t="str">
        <f aca="false">IF($A208="","",IFERROR(INDEX('2. Schematic Parts'!$B$2:$B$3001,MATCH($A208,'2. Schematic Parts'!$A$2:$A$3001,0)),"NOT FOUND"))</f>
        <v/>
      </c>
      <c r="F208" s="9" t="str">
        <f aca="false">IF($A208="","",IFERROR(INDEX('2. Schematic Parts'!$C$2:$C$3001,MATCH($A208,'2. Schematic Parts'!$A$2:$A$3001,0))&amp;"","NOT FOUND"))</f>
        <v/>
      </c>
      <c r="G208" s="9" t="str">
        <f aca="false">IF($A208="","",IFERROR(INDEX('2. Schematic Parts'!$D$2:$D$3001,MATCH($A208,'2. Schematic Parts'!$A$2:$A$3001,0))&amp;"","NOT FOUND"))</f>
        <v/>
      </c>
      <c r="H208" s="9" t="str">
        <f aca="false">IF($A208="","",IF(COUNTIF('2. Schematic Parts'!$A$2:$A$3001,$A208)=0,"NOT IN SCHEMATIC","OK"))</f>
        <v/>
      </c>
      <c r="I208" s="9" t="str">
        <f aca="false">IF($A208="","",IF($H208="NOT IN SCHEMATIC","",IF(UPPER(TRIM($C208))=UPPER(TRIM($E208)),"OK","MISMATCH")))</f>
        <v/>
      </c>
      <c r="J208" s="9" t="str">
        <f aca="false">IF($A208="","",IF($H208="NOT IN SCHEMATIC","",IF($F208="","NO SCH DECAL",IF($D208="","",IF(UPPER(TRIM($D208))=UPPER(TRIM($F208)),"OK","MISMATCH")))))</f>
        <v/>
      </c>
      <c r="K208" s="16" t="str">
        <f aca="false">IF($A208="","",SUMPRODUCT(--ISNUMBER(SEARCH(","&amp;TRIM($A208)&amp;",",","&amp;SUBSTITUTE('1. Master BOM'!$D$2:$D$400," ","")&amp;","))))</f>
        <v/>
      </c>
      <c r="L208" s="16" t="str">
        <f aca="false">IF($A208="","",IF($K208&lt;&gt;1,0,SUMPRODUCT(ISNUMBER(SEARCH(","&amp;TRIM($A208)&amp;",",","&amp;SUBSTITUTE('1. Master BOM'!$D$2:$D$400," ","")&amp;","))*ROW('1. Master BOM'!$D$2:$D$400))))</f>
        <v/>
      </c>
      <c r="M208" s="9" t="str">
        <f aca="false">IF($A208="","",IF($K208=0,"NOT IN BOM",IF($K208&gt;1,"MULTIPLE BOM LINES","OK")))</f>
        <v/>
      </c>
      <c r="N208" s="9" t="str">
        <f aca="false">IF($A208="","",IF($L208=0,"—",INDEX('1. Master BOM'!$A$1:$A$400,$L208)))</f>
        <v/>
      </c>
      <c r="O208" s="9" t="str">
        <f aca="false">IF($A208="","",IF($L208=0,"—",INDEX('1. Master BOM'!$B$1:$B$400,$L208)))</f>
        <v/>
      </c>
      <c r="P208" s="9" t="str">
        <f aca="false">IF($A208="","",IF(OR($H208="NOT IN SCHEMATIC",$O208="—"),"",IF($G208="","NO SCH PN",IF(UPPER(TRIM($G208))=UPPER(TRIM($O208)),"OK","MISMATCH"))))</f>
        <v/>
      </c>
      <c r="Q208" s="9" t="str">
        <f aca="false">IF($A208="","",IF($L208=0,"—",INDEX('1. Master BOM'!$E$1:$E$400,$L208)))</f>
        <v/>
      </c>
      <c r="R208" s="9" t="str">
        <f aca="false">IF($A208="","",IF($L208=0,"—",IF(T(INDEX('1. Master BOM'!$F$1:$F$400,$L208))="","(not set)",INDEX('1. Master BOM'!$F$1:$F$400,$L208))))</f>
        <v/>
      </c>
      <c r="S208" s="9" t="str">
        <f aca="false">IF($A208="","",IF(OR($R208="—",$R208="(not set)",$D208=""),"",IF(ISNUMBER(SEARCH(SUBSTITUTE(SUBSTITUTE(SUBSTITUTE($R208,"-",""),"_","")," ",""),SUBSTITUTE(SUBSTITUTE(SUBSTITUTE($D208,"-",""),"_","")," ",""))),"OK","CHECK")))</f>
        <v/>
      </c>
      <c r="T208" s="9" t="str">
        <f aca="false">IF($A208="","",IF(OR($H208="NOT IN SCHEMATIC",$I208="MISMATCH",$J208="MISMATCH",$P208="MISMATCH",$M208&lt;&gt;"OK"),"REVIEW","OK"))</f>
        <v/>
      </c>
      <c r="U208" s="14"/>
      <c r="V208" s="14"/>
      <c r="W208" s="17"/>
      <c r="X208" s="14"/>
    </row>
    <row r="209" customFormat="false" ht="15" hidden="false" customHeight="false" outlineLevel="0" collapsed="false">
      <c r="A209" s="9" t="str">
        <f aca="false">IF('3. Layout Parts'!$A209="","",TRIM('3. Layout Parts'!$A209))</f>
        <v/>
      </c>
      <c r="B209" s="9" t="str">
        <f aca="false">IF($A209="","",'3. Layout Parts'!$D209)</f>
        <v/>
      </c>
      <c r="C209" s="9" t="str">
        <f aca="false">IF($A209="","",'3. Layout Parts'!$B209)</f>
        <v/>
      </c>
      <c r="D209" s="9" t="str">
        <f aca="false">IF($A209="","",'3. Layout Parts'!$C209)</f>
        <v/>
      </c>
      <c r="E209" s="9" t="str">
        <f aca="false">IF($A209="","",IFERROR(INDEX('2. Schematic Parts'!$B$2:$B$3001,MATCH($A209,'2. Schematic Parts'!$A$2:$A$3001,0)),"NOT FOUND"))</f>
        <v/>
      </c>
      <c r="F209" s="9" t="str">
        <f aca="false">IF($A209="","",IFERROR(INDEX('2. Schematic Parts'!$C$2:$C$3001,MATCH($A209,'2. Schematic Parts'!$A$2:$A$3001,0))&amp;"","NOT FOUND"))</f>
        <v/>
      </c>
      <c r="G209" s="9" t="str">
        <f aca="false">IF($A209="","",IFERROR(INDEX('2. Schematic Parts'!$D$2:$D$3001,MATCH($A209,'2. Schematic Parts'!$A$2:$A$3001,0))&amp;"","NOT FOUND"))</f>
        <v/>
      </c>
      <c r="H209" s="9" t="str">
        <f aca="false">IF($A209="","",IF(COUNTIF('2. Schematic Parts'!$A$2:$A$3001,$A209)=0,"NOT IN SCHEMATIC","OK"))</f>
        <v/>
      </c>
      <c r="I209" s="9" t="str">
        <f aca="false">IF($A209="","",IF($H209="NOT IN SCHEMATIC","",IF(UPPER(TRIM($C209))=UPPER(TRIM($E209)),"OK","MISMATCH")))</f>
        <v/>
      </c>
      <c r="J209" s="9" t="str">
        <f aca="false">IF($A209="","",IF($H209="NOT IN SCHEMATIC","",IF($F209="","NO SCH DECAL",IF($D209="","",IF(UPPER(TRIM($D209))=UPPER(TRIM($F209)),"OK","MISMATCH")))))</f>
        <v/>
      </c>
      <c r="K209" s="16" t="str">
        <f aca="false">IF($A209="","",SUMPRODUCT(--ISNUMBER(SEARCH(","&amp;TRIM($A209)&amp;",",","&amp;SUBSTITUTE('1. Master BOM'!$D$2:$D$400," ","")&amp;","))))</f>
        <v/>
      </c>
      <c r="L209" s="16" t="str">
        <f aca="false">IF($A209="","",IF($K209&lt;&gt;1,0,SUMPRODUCT(ISNUMBER(SEARCH(","&amp;TRIM($A209)&amp;",",","&amp;SUBSTITUTE('1. Master BOM'!$D$2:$D$400," ","")&amp;","))*ROW('1. Master BOM'!$D$2:$D$400))))</f>
        <v/>
      </c>
      <c r="M209" s="9" t="str">
        <f aca="false">IF($A209="","",IF($K209=0,"NOT IN BOM",IF($K209&gt;1,"MULTIPLE BOM LINES","OK")))</f>
        <v/>
      </c>
      <c r="N209" s="9" t="str">
        <f aca="false">IF($A209="","",IF($L209=0,"—",INDEX('1. Master BOM'!$A$1:$A$400,$L209)))</f>
        <v/>
      </c>
      <c r="O209" s="9" t="str">
        <f aca="false">IF($A209="","",IF($L209=0,"—",INDEX('1. Master BOM'!$B$1:$B$400,$L209)))</f>
        <v/>
      </c>
      <c r="P209" s="9" t="str">
        <f aca="false">IF($A209="","",IF(OR($H209="NOT IN SCHEMATIC",$O209="—"),"",IF($G209="","NO SCH PN",IF(UPPER(TRIM($G209))=UPPER(TRIM($O209)),"OK","MISMATCH"))))</f>
        <v/>
      </c>
      <c r="Q209" s="9" t="str">
        <f aca="false">IF($A209="","",IF($L209=0,"—",INDEX('1. Master BOM'!$E$1:$E$400,$L209)))</f>
        <v/>
      </c>
      <c r="R209" s="9" t="str">
        <f aca="false">IF($A209="","",IF($L209=0,"—",IF(T(INDEX('1. Master BOM'!$F$1:$F$400,$L209))="","(not set)",INDEX('1. Master BOM'!$F$1:$F$400,$L209))))</f>
        <v/>
      </c>
      <c r="S209" s="9" t="str">
        <f aca="false">IF($A209="","",IF(OR($R209="—",$R209="(not set)",$D209=""),"",IF(ISNUMBER(SEARCH(SUBSTITUTE(SUBSTITUTE(SUBSTITUTE($R209,"-",""),"_","")," ",""),SUBSTITUTE(SUBSTITUTE(SUBSTITUTE($D209,"-",""),"_","")," ",""))),"OK","CHECK")))</f>
        <v/>
      </c>
      <c r="T209" s="9" t="str">
        <f aca="false">IF($A209="","",IF(OR($H209="NOT IN SCHEMATIC",$I209="MISMATCH",$J209="MISMATCH",$P209="MISMATCH",$M209&lt;&gt;"OK"),"REVIEW","OK"))</f>
        <v/>
      </c>
      <c r="U209" s="14"/>
      <c r="V209" s="14"/>
      <c r="W209" s="17"/>
      <c r="X209" s="14"/>
    </row>
    <row r="210" customFormat="false" ht="15" hidden="false" customHeight="false" outlineLevel="0" collapsed="false">
      <c r="A210" s="9" t="str">
        <f aca="false">IF('3. Layout Parts'!$A210="","",TRIM('3. Layout Parts'!$A210))</f>
        <v/>
      </c>
      <c r="B210" s="9" t="str">
        <f aca="false">IF($A210="","",'3. Layout Parts'!$D210)</f>
        <v/>
      </c>
      <c r="C210" s="9" t="str">
        <f aca="false">IF($A210="","",'3. Layout Parts'!$B210)</f>
        <v/>
      </c>
      <c r="D210" s="9" t="str">
        <f aca="false">IF($A210="","",'3. Layout Parts'!$C210)</f>
        <v/>
      </c>
      <c r="E210" s="9" t="str">
        <f aca="false">IF($A210="","",IFERROR(INDEX('2. Schematic Parts'!$B$2:$B$3001,MATCH($A210,'2. Schematic Parts'!$A$2:$A$3001,0)),"NOT FOUND"))</f>
        <v/>
      </c>
      <c r="F210" s="9" t="str">
        <f aca="false">IF($A210="","",IFERROR(INDEX('2. Schematic Parts'!$C$2:$C$3001,MATCH($A210,'2. Schematic Parts'!$A$2:$A$3001,0))&amp;"","NOT FOUND"))</f>
        <v/>
      </c>
      <c r="G210" s="9" t="str">
        <f aca="false">IF($A210="","",IFERROR(INDEX('2. Schematic Parts'!$D$2:$D$3001,MATCH($A210,'2. Schematic Parts'!$A$2:$A$3001,0))&amp;"","NOT FOUND"))</f>
        <v/>
      </c>
      <c r="H210" s="9" t="str">
        <f aca="false">IF($A210="","",IF(COUNTIF('2. Schematic Parts'!$A$2:$A$3001,$A210)=0,"NOT IN SCHEMATIC","OK"))</f>
        <v/>
      </c>
      <c r="I210" s="9" t="str">
        <f aca="false">IF($A210="","",IF($H210="NOT IN SCHEMATIC","",IF(UPPER(TRIM($C210))=UPPER(TRIM($E210)),"OK","MISMATCH")))</f>
        <v/>
      </c>
      <c r="J210" s="9" t="str">
        <f aca="false">IF($A210="","",IF($H210="NOT IN SCHEMATIC","",IF($F210="","NO SCH DECAL",IF($D210="","",IF(UPPER(TRIM($D210))=UPPER(TRIM($F210)),"OK","MISMATCH")))))</f>
        <v/>
      </c>
      <c r="K210" s="16" t="str">
        <f aca="false">IF($A210="","",SUMPRODUCT(--ISNUMBER(SEARCH(","&amp;TRIM($A210)&amp;",",","&amp;SUBSTITUTE('1. Master BOM'!$D$2:$D$400," ","")&amp;","))))</f>
        <v/>
      </c>
      <c r="L210" s="16" t="str">
        <f aca="false">IF($A210="","",IF($K210&lt;&gt;1,0,SUMPRODUCT(ISNUMBER(SEARCH(","&amp;TRIM($A210)&amp;",",","&amp;SUBSTITUTE('1. Master BOM'!$D$2:$D$400," ","")&amp;","))*ROW('1. Master BOM'!$D$2:$D$400))))</f>
        <v/>
      </c>
      <c r="M210" s="9" t="str">
        <f aca="false">IF($A210="","",IF($K210=0,"NOT IN BOM",IF($K210&gt;1,"MULTIPLE BOM LINES","OK")))</f>
        <v/>
      </c>
      <c r="N210" s="9" t="str">
        <f aca="false">IF($A210="","",IF($L210=0,"—",INDEX('1. Master BOM'!$A$1:$A$400,$L210)))</f>
        <v/>
      </c>
      <c r="O210" s="9" t="str">
        <f aca="false">IF($A210="","",IF($L210=0,"—",INDEX('1. Master BOM'!$B$1:$B$400,$L210)))</f>
        <v/>
      </c>
      <c r="P210" s="9" t="str">
        <f aca="false">IF($A210="","",IF(OR($H210="NOT IN SCHEMATIC",$O210="—"),"",IF($G210="","NO SCH PN",IF(UPPER(TRIM($G210))=UPPER(TRIM($O210)),"OK","MISMATCH"))))</f>
        <v/>
      </c>
      <c r="Q210" s="9" t="str">
        <f aca="false">IF($A210="","",IF($L210=0,"—",INDEX('1. Master BOM'!$E$1:$E$400,$L210)))</f>
        <v/>
      </c>
      <c r="R210" s="9" t="str">
        <f aca="false">IF($A210="","",IF($L210=0,"—",IF(T(INDEX('1. Master BOM'!$F$1:$F$400,$L210))="","(not set)",INDEX('1. Master BOM'!$F$1:$F$400,$L210))))</f>
        <v/>
      </c>
      <c r="S210" s="9" t="str">
        <f aca="false">IF($A210="","",IF(OR($R210="—",$R210="(not set)",$D210=""),"",IF(ISNUMBER(SEARCH(SUBSTITUTE(SUBSTITUTE(SUBSTITUTE($R210,"-",""),"_","")," ",""),SUBSTITUTE(SUBSTITUTE(SUBSTITUTE($D210,"-",""),"_","")," ",""))),"OK","CHECK")))</f>
        <v/>
      </c>
      <c r="T210" s="9" t="str">
        <f aca="false">IF($A210="","",IF(OR($H210="NOT IN SCHEMATIC",$I210="MISMATCH",$J210="MISMATCH",$P210="MISMATCH",$M210&lt;&gt;"OK"),"REVIEW","OK"))</f>
        <v/>
      </c>
      <c r="U210" s="14"/>
      <c r="V210" s="14"/>
      <c r="W210" s="17"/>
      <c r="X210" s="14"/>
    </row>
    <row r="211" customFormat="false" ht="15" hidden="false" customHeight="false" outlineLevel="0" collapsed="false">
      <c r="A211" s="9" t="str">
        <f aca="false">IF('3. Layout Parts'!$A211="","",TRIM('3. Layout Parts'!$A211))</f>
        <v/>
      </c>
      <c r="B211" s="9" t="str">
        <f aca="false">IF($A211="","",'3. Layout Parts'!$D211)</f>
        <v/>
      </c>
      <c r="C211" s="9" t="str">
        <f aca="false">IF($A211="","",'3. Layout Parts'!$B211)</f>
        <v/>
      </c>
      <c r="D211" s="9" t="str">
        <f aca="false">IF($A211="","",'3. Layout Parts'!$C211)</f>
        <v/>
      </c>
      <c r="E211" s="9" t="str">
        <f aca="false">IF($A211="","",IFERROR(INDEX('2. Schematic Parts'!$B$2:$B$3001,MATCH($A211,'2. Schematic Parts'!$A$2:$A$3001,0)),"NOT FOUND"))</f>
        <v/>
      </c>
      <c r="F211" s="9" t="str">
        <f aca="false">IF($A211="","",IFERROR(INDEX('2. Schematic Parts'!$C$2:$C$3001,MATCH($A211,'2. Schematic Parts'!$A$2:$A$3001,0))&amp;"","NOT FOUND"))</f>
        <v/>
      </c>
      <c r="G211" s="9" t="str">
        <f aca="false">IF($A211="","",IFERROR(INDEX('2. Schematic Parts'!$D$2:$D$3001,MATCH($A211,'2. Schematic Parts'!$A$2:$A$3001,0))&amp;"","NOT FOUND"))</f>
        <v/>
      </c>
      <c r="H211" s="9" t="str">
        <f aca="false">IF($A211="","",IF(COUNTIF('2. Schematic Parts'!$A$2:$A$3001,$A211)=0,"NOT IN SCHEMATIC","OK"))</f>
        <v/>
      </c>
      <c r="I211" s="9" t="str">
        <f aca="false">IF($A211="","",IF($H211="NOT IN SCHEMATIC","",IF(UPPER(TRIM($C211))=UPPER(TRIM($E211)),"OK","MISMATCH")))</f>
        <v/>
      </c>
      <c r="J211" s="9" t="str">
        <f aca="false">IF($A211="","",IF($H211="NOT IN SCHEMATIC","",IF($F211="","NO SCH DECAL",IF($D211="","",IF(UPPER(TRIM($D211))=UPPER(TRIM($F211)),"OK","MISMATCH")))))</f>
        <v/>
      </c>
      <c r="K211" s="16" t="str">
        <f aca="false">IF($A211="","",SUMPRODUCT(--ISNUMBER(SEARCH(","&amp;TRIM($A211)&amp;",",","&amp;SUBSTITUTE('1. Master BOM'!$D$2:$D$400," ","")&amp;","))))</f>
        <v/>
      </c>
      <c r="L211" s="16" t="str">
        <f aca="false">IF($A211="","",IF($K211&lt;&gt;1,0,SUMPRODUCT(ISNUMBER(SEARCH(","&amp;TRIM($A211)&amp;",",","&amp;SUBSTITUTE('1. Master BOM'!$D$2:$D$400," ","")&amp;","))*ROW('1. Master BOM'!$D$2:$D$400))))</f>
        <v/>
      </c>
      <c r="M211" s="9" t="str">
        <f aca="false">IF($A211="","",IF($K211=0,"NOT IN BOM",IF($K211&gt;1,"MULTIPLE BOM LINES","OK")))</f>
        <v/>
      </c>
      <c r="N211" s="9" t="str">
        <f aca="false">IF($A211="","",IF($L211=0,"—",INDEX('1. Master BOM'!$A$1:$A$400,$L211)))</f>
        <v/>
      </c>
      <c r="O211" s="9" t="str">
        <f aca="false">IF($A211="","",IF($L211=0,"—",INDEX('1. Master BOM'!$B$1:$B$400,$L211)))</f>
        <v/>
      </c>
      <c r="P211" s="9" t="str">
        <f aca="false">IF($A211="","",IF(OR($H211="NOT IN SCHEMATIC",$O211="—"),"",IF($G211="","NO SCH PN",IF(UPPER(TRIM($G211))=UPPER(TRIM($O211)),"OK","MISMATCH"))))</f>
        <v/>
      </c>
      <c r="Q211" s="9" t="str">
        <f aca="false">IF($A211="","",IF($L211=0,"—",INDEX('1. Master BOM'!$E$1:$E$400,$L211)))</f>
        <v/>
      </c>
      <c r="R211" s="9" t="str">
        <f aca="false">IF($A211="","",IF($L211=0,"—",IF(T(INDEX('1. Master BOM'!$F$1:$F$400,$L211))="","(not set)",INDEX('1. Master BOM'!$F$1:$F$400,$L211))))</f>
        <v/>
      </c>
      <c r="S211" s="9" t="str">
        <f aca="false">IF($A211="","",IF(OR($R211="—",$R211="(not set)",$D211=""),"",IF(ISNUMBER(SEARCH(SUBSTITUTE(SUBSTITUTE(SUBSTITUTE($R211,"-",""),"_","")," ",""),SUBSTITUTE(SUBSTITUTE(SUBSTITUTE($D211,"-",""),"_","")," ",""))),"OK","CHECK")))</f>
        <v/>
      </c>
      <c r="T211" s="9" t="str">
        <f aca="false">IF($A211="","",IF(OR($H211="NOT IN SCHEMATIC",$I211="MISMATCH",$J211="MISMATCH",$P211="MISMATCH",$M211&lt;&gt;"OK"),"REVIEW","OK"))</f>
        <v/>
      </c>
      <c r="U211" s="14"/>
      <c r="V211" s="14"/>
      <c r="W211" s="17"/>
      <c r="X211" s="14"/>
    </row>
    <row r="212" customFormat="false" ht="15" hidden="false" customHeight="false" outlineLevel="0" collapsed="false">
      <c r="A212" s="9" t="str">
        <f aca="false">IF('3. Layout Parts'!$A212="","",TRIM('3. Layout Parts'!$A212))</f>
        <v/>
      </c>
      <c r="B212" s="9" t="str">
        <f aca="false">IF($A212="","",'3. Layout Parts'!$D212)</f>
        <v/>
      </c>
      <c r="C212" s="9" t="str">
        <f aca="false">IF($A212="","",'3. Layout Parts'!$B212)</f>
        <v/>
      </c>
      <c r="D212" s="9" t="str">
        <f aca="false">IF($A212="","",'3. Layout Parts'!$C212)</f>
        <v/>
      </c>
      <c r="E212" s="9" t="str">
        <f aca="false">IF($A212="","",IFERROR(INDEX('2. Schematic Parts'!$B$2:$B$3001,MATCH($A212,'2. Schematic Parts'!$A$2:$A$3001,0)),"NOT FOUND"))</f>
        <v/>
      </c>
      <c r="F212" s="9" t="str">
        <f aca="false">IF($A212="","",IFERROR(INDEX('2. Schematic Parts'!$C$2:$C$3001,MATCH($A212,'2. Schematic Parts'!$A$2:$A$3001,0))&amp;"","NOT FOUND"))</f>
        <v/>
      </c>
      <c r="G212" s="9" t="str">
        <f aca="false">IF($A212="","",IFERROR(INDEX('2. Schematic Parts'!$D$2:$D$3001,MATCH($A212,'2. Schematic Parts'!$A$2:$A$3001,0))&amp;"","NOT FOUND"))</f>
        <v/>
      </c>
      <c r="H212" s="9" t="str">
        <f aca="false">IF($A212="","",IF(COUNTIF('2. Schematic Parts'!$A$2:$A$3001,$A212)=0,"NOT IN SCHEMATIC","OK"))</f>
        <v/>
      </c>
      <c r="I212" s="9" t="str">
        <f aca="false">IF($A212="","",IF($H212="NOT IN SCHEMATIC","",IF(UPPER(TRIM($C212))=UPPER(TRIM($E212)),"OK","MISMATCH")))</f>
        <v/>
      </c>
      <c r="J212" s="9" t="str">
        <f aca="false">IF($A212="","",IF($H212="NOT IN SCHEMATIC","",IF($F212="","NO SCH DECAL",IF($D212="","",IF(UPPER(TRIM($D212))=UPPER(TRIM($F212)),"OK","MISMATCH")))))</f>
        <v/>
      </c>
      <c r="K212" s="16" t="str">
        <f aca="false">IF($A212="","",SUMPRODUCT(--ISNUMBER(SEARCH(","&amp;TRIM($A212)&amp;",",","&amp;SUBSTITUTE('1. Master BOM'!$D$2:$D$400," ","")&amp;","))))</f>
        <v/>
      </c>
      <c r="L212" s="16" t="str">
        <f aca="false">IF($A212="","",IF($K212&lt;&gt;1,0,SUMPRODUCT(ISNUMBER(SEARCH(","&amp;TRIM($A212)&amp;",",","&amp;SUBSTITUTE('1. Master BOM'!$D$2:$D$400," ","")&amp;","))*ROW('1. Master BOM'!$D$2:$D$400))))</f>
        <v/>
      </c>
      <c r="M212" s="9" t="str">
        <f aca="false">IF($A212="","",IF($K212=0,"NOT IN BOM",IF($K212&gt;1,"MULTIPLE BOM LINES","OK")))</f>
        <v/>
      </c>
      <c r="N212" s="9" t="str">
        <f aca="false">IF($A212="","",IF($L212=0,"—",INDEX('1. Master BOM'!$A$1:$A$400,$L212)))</f>
        <v/>
      </c>
      <c r="O212" s="9" t="str">
        <f aca="false">IF($A212="","",IF($L212=0,"—",INDEX('1. Master BOM'!$B$1:$B$400,$L212)))</f>
        <v/>
      </c>
      <c r="P212" s="9" t="str">
        <f aca="false">IF($A212="","",IF(OR($H212="NOT IN SCHEMATIC",$O212="—"),"",IF($G212="","NO SCH PN",IF(UPPER(TRIM($G212))=UPPER(TRIM($O212)),"OK","MISMATCH"))))</f>
        <v/>
      </c>
      <c r="Q212" s="9" t="str">
        <f aca="false">IF($A212="","",IF($L212=0,"—",INDEX('1. Master BOM'!$E$1:$E$400,$L212)))</f>
        <v/>
      </c>
      <c r="R212" s="9" t="str">
        <f aca="false">IF($A212="","",IF($L212=0,"—",IF(T(INDEX('1. Master BOM'!$F$1:$F$400,$L212))="","(not set)",INDEX('1. Master BOM'!$F$1:$F$400,$L212))))</f>
        <v/>
      </c>
      <c r="S212" s="9" t="str">
        <f aca="false">IF($A212="","",IF(OR($R212="—",$R212="(not set)",$D212=""),"",IF(ISNUMBER(SEARCH(SUBSTITUTE(SUBSTITUTE(SUBSTITUTE($R212,"-",""),"_","")," ",""),SUBSTITUTE(SUBSTITUTE(SUBSTITUTE($D212,"-",""),"_","")," ",""))),"OK","CHECK")))</f>
        <v/>
      </c>
      <c r="T212" s="9" t="str">
        <f aca="false">IF($A212="","",IF(OR($H212="NOT IN SCHEMATIC",$I212="MISMATCH",$J212="MISMATCH",$P212="MISMATCH",$M212&lt;&gt;"OK"),"REVIEW","OK"))</f>
        <v/>
      </c>
      <c r="U212" s="14"/>
      <c r="V212" s="14"/>
      <c r="W212" s="17"/>
      <c r="X212" s="14"/>
    </row>
    <row r="213" customFormat="false" ht="15" hidden="false" customHeight="false" outlineLevel="0" collapsed="false">
      <c r="A213" s="9" t="str">
        <f aca="false">IF('3. Layout Parts'!$A213="","",TRIM('3. Layout Parts'!$A213))</f>
        <v/>
      </c>
      <c r="B213" s="9" t="str">
        <f aca="false">IF($A213="","",'3. Layout Parts'!$D213)</f>
        <v/>
      </c>
      <c r="C213" s="9" t="str">
        <f aca="false">IF($A213="","",'3. Layout Parts'!$B213)</f>
        <v/>
      </c>
      <c r="D213" s="9" t="str">
        <f aca="false">IF($A213="","",'3. Layout Parts'!$C213)</f>
        <v/>
      </c>
      <c r="E213" s="9" t="str">
        <f aca="false">IF($A213="","",IFERROR(INDEX('2. Schematic Parts'!$B$2:$B$3001,MATCH($A213,'2. Schematic Parts'!$A$2:$A$3001,0)),"NOT FOUND"))</f>
        <v/>
      </c>
      <c r="F213" s="9" t="str">
        <f aca="false">IF($A213="","",IFERROR(INDEX('2. Schematic Parts'!$C$2:$C$3001,MATCH($A213,'2. Schematic Parts'!$A$2:$A$3001,0))&amp;"","NOT FOUND"))</f>
        <v/>
      </c>
      <c r="G213" s="9" t="str">
        <f aca="false">IF($A213="","",IFERROR(INDEX('2. Schematic Parts'!$D$2:$D$3001,MATCH($A213,'2. Schematic Parts'!$A$2:$A$3001,0))&amp;"","NOT FOUND"))</f>
        <v/>
      </c>
      <c r="H213" s="9" t="str">
        <f aca="false">IF($A213="","",IF(COUNTIF('2. Schematic Parts'!$A$2:$A$3001,$A213)=0,"NOT IN SCHEMATIC","OK"))</f>
        <v/>
      </c>
      <c r="I213" s="9" t="str">
        <f aca="false">IF($A213="","",IF($H213="NOT IN SCHEMATIC","",IF(UPPER(TRIM($C213))=UPPER(TRIM($E213)),"OK","MISMATCH")))</f>
        <v/>
      </c>
      <c r="J213" s="9" t="str">
        <f aca="false">IF($A213="","",IF($H213="NOT IN SCHEMATIC","",IF($F213="","NO SCH DECAL",IF($D213="","",IF(UPPER(TRIM($D213))=UPPER(TRIM($F213)),"OK","MISMATCH")))))</f>
        <v/>
      </c>
      <c r="K213" s="16" t="str">
        <f aca="false">IF($A213="","",SUMPRODUCT(--ISNUMBER(SEARCH(","&amp;TRIM($A213)&amp;",",","&amp;SUBSTITUTE('1. Master BOM'!$D$2:$D$400," ","")&amp;","))))</f>
        <v/>
      </c>
      <c r="L213" s="16" t="str">
        <f aca="false">IF($A213="","",IF($K213&lt;&gt;1,0,SUMPRODUCT(ISNUMBER(SEARCH(","&amp;TRIM($A213)&amp;",",","&amp;SUBSTITUTE('1. Master BOM'!$D$2:$D$400," ","")&amp;","))*ROW('1. Master BOM'!$D$2:$D$400))))</f>
        <v/>
      </c>
      <c r="M213" s="9" t="str">
        <f aca="false">IF($A213="","",IF($K213=0,"NOT IN BOM",IF($K213&gt;1,"MULTIPLE BOM LINES","OK")))</f>
        <v/>
      </c>
      <c r="N213" s="9" t="str">
        <f aca="false">IF($A213="","",IF($L213=0,"—",INDEX('1. Master BOM'!$A$1:$A$400,$L213)))</f>
        <v/>
      </c>
      <c r="O213" s="9" t="str">
        <f aca="false">IF($A213="","",IF($L213=0,"—",INDEX('1. Master BOM'!$B$1:$B$400,$L213)))</f>
        <v/>
      </c>
      <c r="P213" s="9" t="str">
        <f aca="false">IF($A213="","",IF(OR($H213="NOT IN SCHEMATIC",$O213="—"),"",IF($G213="","NO SCH PN",IF(UPPER(TRIM($G213))=UPPER(TRIM($O213)),"OK","MISMATCH"))))</f>
        <v/>
      </c>
      <c r="Q213" s="9" t="str">
        <f aca="false">IF($A213="","",IF($L213=0,"—",INDEX('1. Master BOM'!$E$1:$E$400,$L213)))</f>
        <v/>
      </c>
      <c r="R213" s="9" t="str">
        <f aca="false">IF($A213="","",IF($L213=0,"—",IF(T(INDEX('1. Master BOM'!$F$1:$F$400,$L213))="","(not set)",INDEX('1. Master BOM'!$F$1:$F$400,$L213))))</f>
        <v/>
      </c>
      <c r="S213" s="9" t="str">
        <f aca="false">IF($A213="","",IF(OR($R213="—",$R213="(not set)",$D213=""),"",IF(ISNUMBER(SEARCH(SUBSTITUTE(SUBSTITUTE(SUBSTITUTE($R213,"-",""),"_","")," ",""),SUBSTITUTE(SUBSTITUTE(SUBSTITUTE($D213,"-",""),"_","")," ",""))),"OK","CHECK")))</f>
        <v/>
      </c>
      <c r="T213" s="9" t="str">
        <f aca="false">IF($A213="","",IF(OR($H213="NOT IN SCHEMATIC",$I213="MISMATCH",$J213="MISMATCH",$P213="MISMATCH",$M213&lt;&gt;"OK"),"REVIEW","OK"))</f>
        <v/>
      </c>
      <c r="U213" s="14"/>
      <c r="V213" s="14"/>
      <c r="W213" s="17"/>
      <c r="X213" s="14"/>
    </row>
    <row r="214" customFormat="false" ht="15" hidden="false" customHeight="false" outlineLevel="0" collapsed="false">
      <c r="A214" s="9" t="str">
        <f aca="false">IF('3. Layout Parts'!$A214="","",TRIM('3. Layout Parts'!$A214))</f>
        <v/>
      </c>
      <c r="B214" s="9" t="str">
        <f aca="false">IF($A214="","",'3. Layout Parts'!$D214)</f>
        <v/>
      </c>
      <c r="C214" s="9" t="str">
        <f aca="false">IF($A214="","",'3. Layout Parts'!$B214)</f>
        <v/>
      </c>
      <c r="D214" s="9" t="str">
        <f aca="false">IF($A214="","",'3. Layout Parts'!$C214)</f>
        <v/>
      </c>
      <c r="E214" s="9" t="str">
        <f aca="false">IF($A214="","",IFERROR(INDEX('2. Schematic Parts'!$B$2:$B$3001,MATCH($A214,'2. Schematic Parts'!$A$2:$A$3001,0)),"NOT FOUND"))</f>
        <v/>
      </c>
      <c r="F214" s="9" t="str">
        <f aca="false">IF($A214="","",IFERROR(INDEX('2. Schematic Parts'!$C$2:$C$3001,MATCH($A214,'2. Schematic Parts'!$A$2:$A$3001,0))&amp;"","NOT FOUND"))</f>
        <v/>
      </c>
      <c r="G214" s="9" t="str">
        <f aca="false">IF($A214="","",IFERROR(INDEX('2. Schematic Parts'!$D$2:$D$3001,MATCH($A214,'2. Schematic Parts'!$A$2:$A$3001,0))&amp;"","NOT FOUND"))</f>
        <v/>
      </c>
      <c r="H214" s="9" t="str">
        <f aca="false">IF($A214="","",IF(COUNTIF('2. Schematic Parts'!$A$2:$A$3001,$A214)=0,"NOT IN SCHEMATIC","OK"))</f>
        <v/>
      </c>
      <c r="I214" s="9" t="str">
        <f aca="false">IF($A214="","",IF($H214="NOT IN SCHEMATIC","",IF(UPPER(TRIM($C214))=UPPER(TRIM($E214)),"OK","MISMATCH")))</f>
        <v/>
      </c>
      <c r="J214" s="9" t="str">
        <f aca="false">IF($A214="","",IF($H214="NOT IN SCHEMATIC","",IF($F214="","NO SCH DECAL",IF($D214="","",IF(UPPER(TRIM($D214))=UPPER(TRIM($F214)),"OK","MISMATCH")))))</f>
        <v/>
      </c>
      <c r="K214" s="16" t="str">
        <f aca="false">IF($A214="","",SUMPRODUCT(--ISNUMBER(SEARCH(","&amp;TRIM($A214)&amp;",",","&amp;SUBSTITUTE('1. Master BOM'!$D$2:$D$400," ","")&amp;","))))</f>
        <v/>
      </c>
      <c r="L214" s="16" t="str">
        <f aca="false">IF($A214="","",IF($K214&lt;&gt;1,0,SUMPRODUCT(ISNUMBER(SEARCH(","&amp;TRIM($A214)&amp;",",","&amp;SUBSTITUTE('1. Master BOM'!$D$2:$D$400," ","")&amp;","))*ROW('1. Master BOM'!$D$2:$D$400))))</f>
        <v/>
      </c>
      <c r="M214" s="9" t="str">
        <f aca="false">IF($A214="","",IF($K214=0,"NOT IN BOM",IF($K214&gt;1,"MULTIPLE BOM LINES","OK")))</f>
        <v/>
      </c>
      <c r="N214" s="9" t="str">
        <f aca="false">IF($A214="","",IF($L214=0,"—",INDEX('1. Master BOM'!$A$1:$A$400,$L214)))</f>
        <v/>
      </c>
      <c r="O214" s="9" t="str">
        <f aca="false">IF($A214="","",IF($L214=0,"—",INDEX('1. Master BOM'!$B$1:$B$400,$L214)))</f>
        <v/>
      </c>
      <c r="P214" s="9" t="str">
        <f aca="false">IF($A214="","",IF(OR($H214="NOT IN SCHEMATIC",$O214="—"),"",IF($G214="","NO SCH PN",IF(UPPER(TRIM($G214))=UPPER(TRIM($O214)),"OK","MISMATCH"))))</f>
        <v/>
      </c>
      <c r="Q214" s="9" t="str">
        <f aca="false">IF($A214="","",IF($L214=0,"—",INDEX('1. Master BOM'!$E$1:$E$400,$L214)))</f>
        <v/>
      </c>
      <c r="R214" s="9" t="str">
        <f aca="false">IF($A214="","",IF($L214=0,"—",IF(T(INDEX('1. Master BOM'!$F$1:$F$400,$L214))="","(not set)",INDEX('1. Master BOM'!$F$1:$F$400,$L214))))</f>
        <v/>
      </c>
      <c r="S214" s="9" t="str">
        <f aca="false">IF($A214="","",IF(OR($R214="—",$R214="(not set)",$D214=""),"",IF(ISNUMBER(SEARCH(SUBSTITUTE(SUBSTITUTE(SUBSTITUTE($R214,"-",""),"_","")," ",""),SUBSTITUTE(SUBSTITUTE(SUBSTITUTE($D214,"-",""),"_","")," ",""))),"OK","CHECK")))</f>
        <v/>
      </c>
      <c r="T214" s="9" t="str">
        <f aca="false">IF($A214="","",IF(OR($H214="NOT IN SCHEMATIC",$I214="MISMATCH",$J214="MISMATCH",$P214="MISMATCH",$M214&lt;&gt;"OK"),"REVIEW","OK"))</f>
        <v/>
      </c>
      <c r="U214" s="14"/>
      <c r="V214" s="14"/>
      <c r="W214" s="17"/>
      <c r="X214" s="14"/>
    </row>
    <row r="215" customFormat="false" ht="15" hidden="false" customHeight="false" outlineLevel="0" collapsed="false">
      <c r="A215" s="9" t="str">
        <f aca="false">IF('3. Layout Parts'!$A215="","",TRIM('3. Layout Parts'!$A215))</f>
        <v/>
      </c>
      <c r="B215" s="9" t="str">
        <f aca="false">IF($A215="","",'3. Layout Parts'!$D215)</f>
        <v/>
      </c>
      <c r="C215" s="9" t="str">
        <f aca="false">IF($A215="","",'3. Layout Parts'!$B215)</f>
        <v/>
      </c>
      <c r="D215" s="9" t="str">
        <f aca="false">IF($A215="","",'3. Layout Parts'!$C215)</f>
        <v/>
      </c>
      <c r="E215" s="9" t="str">
        <f aca="false">IF($A215="","",IFERROR(INDEX('2. Schematic Parts'!$B$2:$B$3001,MATCH($A215,'2. Schematic Parts'!$A$2:$A$3001,0)),"NOT FOUND"))</f>
        <v/>
      </c>
      <c r="F215" s="9" t="str">
        <f aca="false">IF($A215="","",IFERROR(INDEX('2. Schematic Parts'!$C$2:$C$3001,MATCH($A215,'2. Schematic Parts'!$A$2:$A$3001,0))&amp;"","NOT FOUND"))</f>
        <v/>
      </c>
      <c r="G215" s="9" t="str">
        <f aca="false">IF($A215="","",IFERROR(INDEX('2. Schematic Parts'!$D$2:$D$3001,MATCH($A215,'2. Schematic Parts'!$A$2:$A$3001,0))&amp;"","NOT FOUND"))</f>
        <v/>
      </c>
      <c r="H215" s="9" t="str">
        <f aca="false">IF($A215="","",IF(COUNTIF('2. Schematic Parts'!$A$2:$A$3001,$A215)=0,"NOT IN SCHEMATIC","OK"))</f>
        <v/>
      </c>
      <c r="I215" s="9" t="str">
        <f aca="false">IF($A215="","",IF($H215="NOT IN SCHEMATIC","",IF(UPPER(TRIM($C215))=UPPER(TRIM($E215)),"OK","MISMATCH")))</f>
        <v/>
      </c>
      <c r="J215" s="9" t="str">
        <f aca="false">IF($A215="","",IF($H215="NOT IN SCHEMATIC","",IF($F215="","NO SCH DECAL",IF($D215="","",IF(UPPER(TRIM($D215))=UPPER(TRIM($F215)),"OK","MISMATCH")))))</f>
        <v/>
      </c>
      <c r="K215" s="16" t="str">
        <f aca="false">IF($A215="","",SUMPRODUCT(--ISNUMBER(SEARCH(","&amp;TRIM($A215)&amp;",",","&amp;SUBSTITUTE('1. Master BOM'!$D$2:$D$400," ","")&amp;","))))</f>
        <v/>
      </c>
      <c r="L215" s="16" t="str">
        <f aca="false">IF($A215="","",IF($K215&lt;&gt;1,0,SUMPRODUCT(ISNUMBER(SEARCH(","&amp;TRIM($A215)&amp;",",","&amp;SUBSTITUTE('1. Master BOM'!$D$2:$D$400," ","")&amp;","))*ROW('1. Master BOM'!$D$2:$D$400))))</f>
        <v/>
      </c>
      <c r="M215" s="9" t="str">
        <f aca="false">IF($A215="","",IF($K215=0,"NOT IN BOM",IF($K215&gt;1,"MULTIPLE BOM LINES","OK")))</f>
        <v/>
      </c>
      <c r="N215" s="9" t="str">
        <f aca="false">IF($A215="","",IF($L215=0,"—",INDEX('1. Master BOM'!$A$1:$A$400,$L215)))</f>
        <v/>
      </c>
      <c r="O215" s="9" t="str">
        <f aca="false">IF($A215="","",IF($L215=0,"—",INDEX('1. Master BOM'!$B$1:$B$400,$L215)))</f>
        <v/>
      </c>
      <c r="P215" s="9" t="str">
        <f aca="false">IF($A215="","",IF(OR($H215="NOT IN SCHEMATIC",$O215="—"),"",IF($G215="","NO SCH PN",IF(UPPER(TRIM($G215))=UPPER(TRIM($O215)),"OK","MISMATCH"))))</f>
        <v/>
      </c>
      <c r="Q215" s="9" t="str">
        <f aca="false">IF($A215="","",IF($L215=0,"—",INDEX('1. Master BOM'!$E$1:$E$400,$L215)))</f>
        <v/>
      </c>
      <c r="R215" s="9" t="str">
        <f aca="false">IF($A215="","",IF($L215=0,"—",IF(T(INDEX('1. Master BOM'!$F$1:$F$400,$L215))="","(not set)",INDEX('1. Master BOM'!$F$1:$F$400,$L215))))</f>
        <v/>
      </c>
      <c r="S215" s="9" t="str">
        <f aca="false">IF($A215="","",IF(OR($R215="—",$R215="(not set)",$D215=""),"",IF(ISNUMBER(SEARCH(SUBSTITUTE(SUBSTITUTE(SUBSTITUTE($R215,"-",""),"_","")," ",""),SUBSTITUTE(SUBSTITUTE(SUBSTITUTE($D215,"-",""),"_","")," ",""))),"OK","CHECK")))</f>
        <v/>
      </c>
      <c r="T215" s="9" t="str">
        <f aca="false">IF($A215="","",IF(OR($H215="NOT IN SCHEMATIC",$I215="MISMATCH",$J215="MISMATCH",$P215="MISMATCH",$M215&lt;&gt;"OK"),"REVIEW","OK"))</f>
        <v/>
      </c>
      <c r="U215" s="14"/>
      <c r="V215" s="14"/>
      <c r="W215" s="17"/>
      <c r="X215" s="14"/>
    </row>
    <row r="216" customFormat="false" ht="15" hidden="false" customHeight="false" outlineLevel="0" collapsed="false">
      <c r="A216" s="9" t="str">
        <f aca="false">IF('3. Layout Parts'!$A216="","",TRIM('3. Layout Parts'!$A216))</f>
        <v/>
      </c>
      <c r="B216" s="9" t="str">
        <f aca="false">IF($A216="","",'3. Layout Parts'!$D216)</f>
        <v/>
      </c>
      <c r="C216" s="9" t="str">
        <f aca="false">IF($A216="","",'3. Layout Parts'!$B216)</f>
        <v/>
      </c>
      <c r="D216" s="9" t="str">
        <f aca="false">IF($A216="","",'3. Layout Parts'!$C216)</f>
        <v/>
      </c>
      <c r="E216" s="9" t="str">
        <f aca="false">IF($A216="","",IFERROR(INDEX('2. Schematic Parts'!$B$2:$B$3001,MATCH($A216,'2. Schematic Parts'!$A$2:$A$3001,0)),"NOT FOUND"))</f>
        <v/>
      </c>
      <c r="F216" s="9" t="str">
        <f aca="false">IF($A216="","",IFERROR(INDEX('2. Schematic Parts'!$C$2:$C$3001,MATCH($A216,'2. Schematic Parts'!$A$2:$A$3001,0))&amp;"","NOT FOUND"))</f>
        <v/>
      </c>
      <c r="G216" s="9" t="str">
        <f aca="false">IF($A216="","",IFERROR(INDEX('2. Schematic Parts'!$D$2:$D$3001,MATCH($A216,'2. Schematic Parts'!$A$2:$A$3001,0))&amp;"","NOT FOUND"))</f>
        <v/>
      </c>
      <c r="H216" s="9" t="str">
        <f aca="false">IF($A216="","",IF(COUNTIF('2. Schematic Parts'!$A$2:$A$3001,$A216)=0,"NOT IN SCHEMATIC","OK"))</f>
        <v/>
      </c>
      <c r="I216" s="9" t="str">
        <f aca="false">IF($A216="","",IF($H216="NOT IN SCHEMATIC","",IF(UPPER(TRIM($C216))=UPPER(TRIM($E216)),"OK","MISMATCH")))</f>
        <v/>
      </c>
      <c r="J216" s="9" t="str">
        <f aca="false">IF($A216="","",IF($H216="NOT IN SCHEMATIC","",IF($F216="","NO SCH DECAL",IF($D216="","",IF(UPPER(TRIM($D216))=UPPER(TRIM($F216)),"OK","MISMATCH")))))</f>
        <v/>
      </c>
      <c r="K216" s="16" t="str">
        <f aca="false">IF($A216="","",SUMPRODUCT(--ISNUMBER(SEARCH(","&amp;TRIM($A216)&amp;",",","&amp;SUBSTITUTE('1. Master BOM'!$D$2:$D$400," ","")&amp;","))))</f>
        <v/>
      </c>
      <c r="L216" s="16" t="str">
        <f aca="false">IF($A216="","",IF($K216&lt;&gt;1,0,SUMPRODUCT(ISNUMBER(SEARCH(","&amp;TRIM($A216)&amp;",",","&amp;SUBSTITUTE('1. Master BOM'!$D$2:$D$400," ","")&amp;","))*ROW('1. Master BOM'!$D$2:$D$400))))</f>
        <v/>
      </c>
      <c r="M216" s="9" t="str">
        <f aca="false">IF($A216="","",IF($K216=0,"NOT IN BOM",IF($K216&gt;1,"MULTIPLE BOM LINES","OK")))</f>
        <v/>
      </c>
      <c r="N216" s="9" t="str">
        <f aca="false">IF($A216="","",IF($L216=0,"—",INDEX('1. Master BOM'!$A$1:$A$400,$L216)))</f>
        <v/>
      </c>
      <c r="O216" s="9" t="str">
        <f aca="false">IF($A216="","",IF($L216=0,"—",INDEX('1. Master BOM'!$B$1:$B$400,$L216)))</f>
        <v/>
      </c>
      <c r="P216" s="9" t="str">
        <f aca="false">IF($A216="","",IF(OR($H216="NOT IN SCHEMATIC",$O216="—"),"",IF($G216="","NO SCH PN",IF(UPPER(TRIM($G216))=UPPER(TRIM($O216)),"OK","MISMATCH"))))</f>
        <v/>
      </c>
      <c r="Q216" s="9" t="str">
        <f aca="false">IF($A216="","",IF($L216=0,"—",INDEX('1. Master BOM'!$E$1:$E$400,$L216)))</f>
        <v/>
      </c>
      <c r="R216" s="9" t="str">
        <f aca="false">IF($A216="","",IF($L216=0,"—",IF(T(INDEX('1. Master BOM'!$F$1:$F$400,$L216))="","(not set)",INDEX('1. Master BOM'!$F$1:$F$400,$L216))))</f>
        <v/>
      </c>
      <c r="S216" s="9" t="str">
        <f aca="false">IF($A216="","",IF(OR($R216="—",$R216="(not set)",$D216=""),"",IF(ISNUMBER(SEARCH(SUBSTITUTE(SUBSTITUTE(SUBSTITUTE($R216,"-",""),"_","")," ",""),SUBSTITUTE(SUBSTITUTE(SUBSTITUTE($D216,"-",""),"_","")," ",""))),"OK","CHECK")))</f>
        <v/>
      </c>
      <c r="T216" s="9" t="str">
        <f aca="false">IF($A216="","",IF(OR($H216="NOT IN SCHEMATIC",$I216="MISMATCH",$J216="MISMATCH",$P216="MISMATCH",$M216&lt;&gt;"OK"),"REVIEW","OK"))</f>
        <v/>
      </c>
      <c r="U216" s="14"/>
      <c r="V216" s="14"/>
      <c r="W216" s="17"/>
      <c r="X216" s="14"/>
    </row>
    <row r="217" customFormat="false" ht="15" hidden="false" customHeight="false" outlineLevel="0" collapsed="false">
      <c r="A217" s="9" t="str">
        <f aca="false">IF('3. Layout Parts'!$A217="","",TRIM('3. Layout Parts'!$A217))</f>
        <v/>
      </c>
      <c r="B217" s="9" t="str">
        <f aca="false">IF($A217="","",'3. Layout Parts'!$D217)</f>
        <v/>
      </c>
      <c r="C217" s="9" t="str">
        <f aca="false">IF($A217="","",'3. Layout Parts'!$B217)</f>
        <v/>
      </c>
      <c r="D217" s="9" t="str">
        <f aca="false">IF($A217="","",'3. Layout Parts'!$C217)</f>
        <v/>
      </c>
      <c r="E217" s="9" t="str">
        <f aca="false">IF($A217="","",IFERROR(INDEX('2. Schematic Parts'!$B$2:$B$3001,MATCH($A217,'2. Schematic Parts'!$A$2:$A$3001,0)),"NOT FOUND"))</f>
        <v/>
      </c>
      <c r="F217" s="9" t="str">
        <f aca="false">IF($A217="","",IFERROR(INDEX('2. Schematic Parts'!$C$2:$C$3001,MATCH($A217,'2. Schematic Parts'!$A$2:$A$3001,0))&amp;"","NOT FOUND"))</f>
        <v/>
      </c>
      <c r="G217" s="9" t="str">
        <f aca="false">IF($A217="","",IFERROR(INDEX('2. Schematic Parts'!$D$2:$D$3001,MATCH($A217,'2. Schematic Parts'!$A$2:$A$3001,0))&amp;"","NOT FOUND"))</f>
        <v/>
      </c>
      <c r="H217" s="9" t="str">
        <f aca="false">IF($A217="","",IF(COUNTIF('2. Schematic Parts'!$A$2:$A$3001,$A217)=0,"NOT IN SCHEMATIC","OK"))</f>
        <v/>
      </c>
      <c r="I217" s="9" t="str">
        <f aca="false">IF($A217="","",IF($H217="NOT IN SCHEMATIC","",IF(UPPER(TRIM($C217))=UPPER(TRIM($E217)),"OK","MISMATCH")))</f>
        <v/>
      </c>
      <c r="J217" s="9" t="str">
        <f aca="false">IF($A217="","",IF($H217="NOT IN SCHEMATIC","",IF($F217="","NO SCH DECAL",IF($D217="","",IF(UPPER(TRIM($D217))=UPPER(TRIM($F217)),"OK","MISMATCH")))))</f>
        <v/>
      </c>
      <c r="K217" s="16" t="str">
        <f aca="false">IF($A217="","",SUMPRODUCT(--ISNUMBER(SEARCH(","&amp;TRIM($A217)&amp;",",","&amp;SUBSTITUTE('1. Master BOM'!$D$2:$D$400," ","")&amp;","))))</f>
        <v/>
      </c>
      <c r="L217" s="16" t="str">
        <f aca="false">IF($A217="","",IF($K217&lt;&gt;1,0,SUMPRODUCT(ISNUMBER(SEARCH(","&amp;TRIM($A217)&amp;",",","&amp;SUBSTITUTE('1. Master BOM'!$D$2:$D$400," ","")&amp;","))*ROW('1. Master BOM'!$D$2:$D$400))))</f>
        <v/>
      </c>
      <c r="M217" s="9" t="str">
        <f aca="false">IF($A217="","",IF($K217=0,"NOT IN BOM",IF($K217&gt;1,"MULTIPLE BOM LINES","OK")))</f>
        <v/>
      </c>
      <c r="N217" s="9" t="str">
        <f aca="false">IF($A217="","",IF($L217=0,"—",INDEX('1. Master BOM'!$A$1:$A$400,$L217)))</f>
        <v/>
      </c>
      <c r="O217" s="9" t="str">
        <f aca="false">IF($A217="","",IF($L217=0,"—",INDEX('1. Master BOM'!$B$1:$B$400,$L217)))</f>
        <v/>
      </c>
      <c r="P217" s="9" t="str">
        <f aca="false">IF($A217="","",IF(OR($H217="NOT IN SCHEMATIC",$O217="—"),"",IF($G217="","NO SCH PN",IF(UPPER(TRIM($G217))=UPPER(TRIM($O217)),"OK","MISMATCH"))))</f>
        <v/>
      </c>
      <c r="Q217" s="9" t="str">
        <f aca="false">IF($A217="","",IF($L217=0,"—",INDEX('1. Master BOM'!$E$1:$E$400,$L217)))</f>
        <v/>
      </c>
      <c r="R217" s="9" t="str">
        <f aca="false">IF($A217="","",IF($L217=0,"—",IF(T(INDEX('1. Master BOM'!$F$1:$F$400,$L217))="","(not set)",INDEX('1. Master BOM'!$F$1:$F$400,$L217))))</f>
        <v/>
      </c>
      <c r="S217" s="9" t="str">
        <f aca="false">IF($A217="","",IF(OR($R217="—",$R217="(not set)",$D217=""),"",IF(ISNUMBER(SEARCH(SUBSTITUTE(SUBSTITUTE(SUBSTITUTE($R217,"-",""),"_","")," ",""),SUBSTITUTE(SUBSTITUTE(SUBSTITUTE($D217,"-",""),"_","")," ",""))),"OK","CHECK")))</f>
        <v/>
      </c>
      <c r="T217" s="9" t="str">
        <f aca="false">IF($A217="","",IF(OR($H217="NOT IN SCHEMATIC",$I217="MISMATCH",$J217="MISMATCH",$P217="MISMATCH",$M217&lt;&gt;"OK"),"REVIEW","OK"))</f>
        <v/>
      </c>
      <c r="U217" s="14"/>
      <c r="V217" s="14"/>
      <c r="W217" s="17"/>
      <c r="X217" s="14"/>
    </row>
    <row r="218" customFormat="false" ht="15" hidden="false" customHeight="false" outlineLevel="0" collapsed="false">
      <c r="A218" s="9" t="str">
        <f aca="false">IF('3. Layout Parts'!$A218="","",TRIM('3. Layout Parts'!$A218))</f>
        <v/>
      </c>
      <c r="B218" s="9" t="str">
        <f aca="false">IF($A218="","",'3. Layout Parts'!$D218)</f>
        <v/>
      </c>
      <c r="C218" s="9" t="str">
        <f aca="false">IF($A218="","",'3. Layout Parts'!$B218)</f>
        <v/>
      </c>
      <c r="D218" s="9" t="str">
        <f aca="false">IF($A218="","",'3. Layout Parts'!$C218)</f>
        <v/>
      </c>
      <c r="E218" s="9" t="str">
        <f aca="false">IF($A218="","",IFERROR(INDEX('2. Schematic Parts'!$B$2:$B$3001,MATCH($A218,'2. Schematic Parts'!$A$2:$A$3001,0)),"NOT FOUND"))</f>
        <v/>
      </c>
      <c r="F218" s="9" t="str">
        <f aca="false">IF($A218="","",IFERROR(INDEX('2. Schematic Parts'!$C$2:$C$3001,MATCH($A218,'2. Schematic Parts'!$A$2:$A$3001,0))&amp;"","NOT FOUND"))</f>
        <v/>
      </c>
      <c r="G218" s="9" t="str">
        <f aca="false">IF($A218="","",IFERROR(INDEX('2. Schematic Parts'!$D$2:$D$3001,MATCH($A218,'2. Schematic Parts'!$A$2:$A$3001,0))&amp;"","NOT FOUND"))</f>
        <v/>
      </c>
      <c r="H218" s="9" t="str">
        <f aca="false">IF($A218="","",IF(COUNTIF('2. Schematic Parts'!$A$2:$A$3001,$A218)=0,"NOT IN SCHEMATIC","OK"))</f>
        <v/>
      </c>
      <c r="I218" s="9" t="str">
        <f aca="false">IF($A218="","",IF($H218="NOT IN SCHEMATIC","",IF(UPPER(TRIM($C218))=UPPER(TRIM($E218)),"OK","MISMATCH")))</f>
        <v/>
      </c>
      <c r="J218" s="9" t="str">
        <f aca="false">IF($A218="","",IF($H218="NOT IN SCHEMATIC","",IF($F218="","NO SCH DECAL",IF($D218="","",IF(UPPER(TRIM($D218))=UPPER(TRIM($F218)),"OK","MISMATCH")))))</f>
        <v/>
      </c>
      <c r="K218" s="16" t="str">
        <f aca="false">IF($A218="","",SUMPRODUCT(--ISNUMBER(SEARCH(","&amp;TRIM($A218)&amp;",",","&amp;SUBSTITUTE('1. Master BOM'!$D$2:$D$400," ","")&amp;","))))</f>
        <v/>
      </c>
      <c r="L218" s="16" t="str">
        <f aca="false">IF($A218="","",IF($K218&lt;&gt;1,0,SUMPRODUCT(ISNUMBER(SEARCH(","&amp;TRIM($A218)&amp;",",","&amp;SUBSTITUTE('1. Master BOM'!$D$2:$D$400," ","")&amp;","))*ROW('1. Master BOM'!$D$2:$D$400))))</f>
        <v/>
      </c>
      <c r="M218" s="9" t="str">
        <f aca="false">IF($A218="","",IF($K218=0,"NOT IN BOM",IF($K218&gt;1,"MULTIPLE BOM LINES","OK")))</f>
        <v/>
      </c>
      <c r="N218" s="9" t="str">
        <f aca="false">IF($A218="","",IF($L218=0,"—",INDEX('1. Master BOM'!$A$1:$A$400,$L218)))</f>
        <v/>
      </c>
      <c r="O218" s="9" t="str">
        <f aca="false">IF($A218="","",IF($L218=0,"—",INDEX('1. Master BOM'!$B$1:$B$400,$L218)))</f>
        <v/>
      </c>
      <c r="P218" s="9" t="str">
        <f aca="false">IF($A218="","",IF(OR($H218="NOT IN SCHEMATIC",$O218="—"),"",IF($G218="","NO SCH PN",IF(UPPER(TRIM($G218))=UPPER(TRIM($O218)),"OK","MISMATCH"))))</f>
        <v/>
      </c>
      <c r="Q218" s="9" t="str">
        <f aca="false">IF($A218="","",IF($L218=0,"—",INDEX('1. Master BOM'!$E$1:$E$400,$L218)))</f>
        <v/>
      </c>
      <c r="R218" s="9" t="str">
        <f aca="false">IF($A218="","",IF($L218=0,"—",IF(T(INDEX('1. Master BOM'!$F$1:$F$400,$L218))="","(not set)",INDEX('1. Master BOM'!$F$1:$F$400,$L218))))</f>
        <v/>
      </c>
      <c r="S218" s="9" t="str">
        <f aca="false">IF($A218="","",IF(OR($R218="—",$R218="(not set)",$D218=""),"",IF(ISNUMBER(SEARCH(SUBSTITUTE(SUBSTITUTE(SUBSTITUTE($R218,"-",""),"_","")," ",""),SUBSTITUTE(SUBSTITUTE(SUBSTITUTE($D218,"-",""),"_","")," ",""))),"OK","CHECK")))</f>
        <v/>
      </c>
      <c r="T218" s="9" t="str">
        <f aca="false">IF($A218="","",IF(OR($H218="NOT IN SCHEMATIC",$I218="MISMATCH",$J218="MISMATCH",$P218="MISMATCH",$M218&lt;&gt;"OK"),"REVIEW","OK"))</f>
        <v/>
      </c>
      <c r="U218" s="14"/>
      <c r="V218" s="14"/>
      <c r="W218" s="17"/>
      <c r="X218" s="14"/>
    </row>
    <row r="219" customFormat="false" ht="15" hidden="false" customHeight="false" outlineLevel="0" collapsed="false">
      <c r="A219" s="9" t="str">
        <f aca="false">IF('3. Layout Parts'!$A219="","",TRIM('3. Layout Parts'!$A219))</f>
        <v/>
      </c>
      <c r="B219" s="9" t="str">
        <f aca="false">IF($A219="","",'3. Layout Parts'!$D219)</f>
        <v/>
      </c>
      <c r="C219" s="9" t="str">
        <f aca="false">IF($A219="","",'3. Layout Parts'!$B219)</f>
        <v/>
      </c>
      <c r="D219" s="9" t="str">
        <f aca="false">IF($A219="","",'3. Layout Parts'!$C219)</f>
        <v/>
      </c>
      <c r="E219" s="9" t="str">
        <f aca="false">IF($A219="","",IFERROR(INDEX('2. Schematic Parts'!$B$2:$B$3001,MATCH($A219,'2. Schematic Parts'!$A$2:$A$3001,0)),"NOT FOUND"))</f>
        <v/>
      </c>
      <c r="F219" s="9" t="str">
        <f aca="false">IF($A219="","",IFERROR(INDEX('2. Schematic Parts'!$C$2:$C$3001,MATCH($A219,'2. Schematic Parts'!$A$2:$A$3001,0))&amp;"","NOT FOUND"))</f>
        <v/>
      </c>
      <c r="G219" s="9" t="str">
        <f aca="false">IF($A219="","",IFERROR(INDEX('2. Schematic Parts'!$D$2:$D$3001,MATCH($A219,'2. Schematic Parts'!$A$2:$A$3001,0))&amp;"","NOT FOUND"))</f>
        <v/>
      </c>
      <c r="H219" s="9" t="str">
        <f aca="false">IF($A219="","",IF(COUNTIF('2. Schematic Parts'!$A$2:$A$3001,$A219)=0,"NOT IN SCHEMATIC","OK"))</f>
        <v/>
      </c>
      <c r="I219" s="9" t="str">
        <f aca="false">IF($A219="","",IF($H219="NOT IN SCHEMATIC","",IF(UPPER(TRIM($C219))=UPPER(TRIM($E219)),"OK","MISMATCH")))</f>
        <v/>
      </c>
      <c r="J219" s="9" t="str">
        <f aca="false">IF($A219="","",IF($H219="NOT IN SCHEMATIC","",IF($F219="","NO SCH DECAL",IF($D219="","",IF(UPPER(TRIM($D219))=UPPER(TRIM($F219)),"OK","MISMATCH")))))</f>
        <v/>
      </c>
      <c r="K219" s="16" t="str">
        <f aca="false">IF($A219="","",SUMPRODUCT(--ISNUMBER(SEARCH(","&amp;TRIM($A219)&amp;",",","&amp;SUBSTITUTE('1. Master BOM'!$D$2:$D$400," ","")&amp;","))))</f>
        <v/>
      </c>
      <c r="L219" s="16" t="str">
        <f aca="false">IF($A219="","",IF($K219&lt;&gt;1,0,SUMPRODUCT(ISNUMBER(SEARCH(","&amp;TRIM($A219)&amp;",",","&amp;SUBSTITUTE('1. Master BOM'!$D$2:$D$400," ","")&amp;","))*ROW('1. Master BOM'!$D$2:$D$400))))</f>
        <v/>
      </c>
      <c r="M219" s="9" t="str">
        <f aca="false">IF($A219="","",IF($K219=0,"NOT IN BOM",IF($K219&gt;1,"MULTIPLE BOM LINES","OK")))</f>
        <v/>
      </c>
      <c r="N219" s="9" t="str">
        <f aca="false">IF($A219="","",IF($L219=0,"—",INDEX('1. Master BOM'!$A$1:$A$400,$L219)))</f>
        <v/>
      </c>
      <c r="O219" s="9" t="str">
        <f aca="false">IF($A219="","",IF($L219=0,"—",INDEX('1. Master BOM'!$B$1:$B$400,$L219)))</f>
        <v/>
      </c>
      <c r="P219" s="9" t="str">
        <f aca="false">IF($A219="","",IF(OR($H219="NOT IN SCHEMATIC",$O219="—"),"",IF($G219="","NO SCH PN",IF(UPPER(TRIM($G219))=UPPER(TRIM($O219)),"OK","MISMATCH"))))</f>
        <v/>
      </c>
      <c r="Q219" s="9" t="str">
        <f aca="false">IF($A219="","",IF($L219=0,"—",INDEX('1. Master BOM'!$E$1:$E$400,$L219)))</f>
        <v/>
      </c>
      <c r="R219" s="9" t="str">
        <f aca="false">IF($A219="","",IF($L219=0,"—",IF(T(INDEX('1. Master BOM'!$F$1:$F$400,$L219))="","(not set)",INDEX('1. Master BOM'!$F$1:$F$400,$L219))))</f>
        <v/>
      </c>
      <c r="S219" s="9" t="str">
        <f aca="false">IF($A219="","",IF(OR($R219="—",$R219="(not set)",$D219=""),"",IF(ISNUMBER(SEARCH(SUBSTITUTE(SUBSTITUTE(SUBSTITUTE($R219,"-",""),"_","")," ",""),SUBSTITUTE(SUBSTITUTE(SUBSTITUTE($D219,"-",""),"_","")," ",""))),"OK","CHECK")))</f>
        <v/>
      </c>
      <c r="T219" s="9" t="str">
        <f aca="false">IF($A219="","",IF(OR($H219="NOT IN SCHEMATIC",$I219="MISMATCH",$J219="MISMATCH",$P219="MISMATCH",$M219&lt;&gt;"OK"),"REVIEW","OK"))</f>
        <v/>
      </c>
      <c r="U219" s="14"/>
      <c r="V219" s="14"/>
      <c r="W219" s="17"/>
      <c r="X219" s="14"/>
    </row>
    <row r="220" customFormat="false" ht="15" hidden="false" customHeight="false" outlineLevel="0" collapsed="false">
      <c r="A220" s="9" t="str">
        <f aca="false">IF('3. Layout Parts'!$A220="","",TRIM('3. Layout Parts'!$A220))</f>
        <v/>
      </c>
      <c r="B220" s="9" t="str">
        <f aca="false">IF($A220="","",'3. Layout Parts'!$D220)</f>
        <v/>
      </c>
      <c r="C220" s="9" t="str">
        <f aca="false">IF($A220="","",'3. Layout Parts'!$B220)</f>
        <v/>
      </c>
      <c r="D220" s="9" t="str">
        <f aca="false">IF($A220="","",'3. Layout Parts'!$C220)</f>
        <v/>
      </c>
      <c r="E220" s="9" t="str">
        <f aca="false">IF($A220="","",IFERROR(INDEX('2. Schematic Parts'!$B$2:$B$3001,MATCH($A220,'2. Schematic Parts'!$A$2:$A$3001,0)),"NOT FOUND"))</f>
        <v/>
      </c>
      <c r="F220" s="9" t="str">
        <f aca="false">IF($A220="","",IFERROR(INDEX('2. Schematic Parts'!$C$2:$C$3001,MATCH($A220,'2. Schematic Parts'!$A$2:$A$3001,0))&amp;"","NOT FOUND"))</f>
        <v/>
      </c>
      <c r="G220" s="9" t="str">
        <f aca="false">IF($A220="","",IFERROR(INDEX('2. Schematic Parts'!$D$2:$D$3001,MATCH($A220,'2. Schematic Parts'!$A$2:$A$3001,0))&amp;"","NOT FOUND"))</f>
        <v/>
      </c>
      <c r="H220" s="9" t="str">
        <f aca="false">IF($A220="","",IF(COUNTIF('2. Schematic Parts'!$A$2:$A$3001,$A220)=0,"NOT IN SCHEMATIC","OK"))</f>
        <v/>
      </c>
      <c r="I220" s="9" t="str">
        <f aca="false">IF($A220="","",IF($H220="NOT IN SCHEMATIC","",IF(UPPER(TRIM($C220))=UPPER(TRIM($E220)),"OK","MISMATCH")))</f>
        <v/>
      </c>
      <c r="J220" s="9" t="str">
        <f aca="false">IF($A220="","",IF($H220="NOT IN SCHEMATIC","",IF($F220="","NO SCH DECAL",IF($D220="","",IF(UPPER(TRIM($D220))=UPPER(TRIM($F220)),"OK","MISMATCH")))))</f>
        <v/>
      </c>
      <c r="K220" s="16" t="str">
        <f aca="false">IF($A220="","",SUMPRODUCT(--ISNUMBER(SEARCH(","&amp;TRIM($A220)&amp;",",","&amp;SUBSTITUTE('1. Master BOM'!$D$2:$D$400," ","")&amp;","))))</f>
        <v/>
      </c>
      <c r="L220" s="16" t="str">
        <f aca="false">IF($A220="","",IF($K220&lt;&gt;1,0,SUMPRODUCT(ISNUMBER(SEARCH(","&amp;TRIM($A220)&amp;",",","&amp;SUBSTITUTE('1. Master BOM'!$D$2:$D$400," ","")&amp;","))*ROW('1. Master BOM'!$D$2:$D$400))))</f>
        <v/>
      </c>
      <c r="M220" s="9" t="str">
        <f aca="false">IF($A220="","",IF($K220=0,"NOT IN BOM",IF($K220&gt;1,"MULTIPLE BOM LINES","OK")))</f>
        <v/>
      </c>
      <c r="N220" s="9" t="str">
        <f aca="false">IF($A220="","",IF($L220=0,"—",INDEX('1. Master BOM'!$A$1:$A$400,$L220)))</f>
        <v/>
      </c>
      <c r="O220" s="9" t="str">
        <f aca="false">IF($A220="","",IF($L220=0,"—",INDEX('1. Master BOM'!$B$1:$B$400,$L220)))</f>
        <v/>
      </c>
      <c r="P220" s="9" t="str">
        <f aca="false">IF($A220="","",IF(OR($H220="NOT IN SCHEMATIC",$O220="—"),"",IF($G220="","NO SCH PN",IF(UPPER(TRIM($G220))=UPPER(TRIM($O220)),"OK","MISMATCH"))))</f>
        <v/>
      </c>
      <c r="Q220" s="9" t="str">
        <f aca="false">IF($A220="","",IF($L220=0,"—",INDEX('1. Master BOM'!$E$1:$E$400,$L220)))</f>
        <v/>
      </c>
      <c r="R220" s="9" t="str">
        <f aca="false">IF($A220="","",IF($L220=0,"—",IF(T(INDEX('1. Master BOM'!$F$1:$F$400,$L220))="","(not set)",INDEX('1. Master BOM'!$F$1:$F$400,$L220))))</f>
        <v/>
      </c>
      <c r="S220" s="9" t="str">
        <f aca="false">IF($A220="","",IF(OR($R220="—",$R220="(not set)",$D220=""),"",IF(ISNUMBER(SEARCH(SUBSTITUTE(SUBSTITUTE(SUBSTITUTE($R220,"-",""),"_","")," ",""),SUBSTITUTE(SUBSTITUTE(SUBSTITUTE($D220,"-",""),"_","")," ",""))),"OK","CHECK")))</f>
        <v/>
      </c>
      <c r="T220" s="9" t="str">
        <f aca="false">IF($A220="","",IF(OR($H220="NOT IN SCHEMATIC",$I220="MISMATCH",$J220="MISMATCH",$P220="MISMATCH",$M220&lt;&gt;"OK"),"REVIEW","OK"))</f>
        <v/>
      </c>
      <c r="U220" s="14"/>
      <c r="V220" s="14"/>
      <c r="W220" s="17"/>
      <c r="X220" s="14"/>
    </row>
    <row r="221" customFormat="false" ht="15" hidden="false" customHeight="false" outlineLevel="0" collapsed="false">
      <c r="A221" s="9" t="str">
        <f aca="false">IF('3. Layout Parts'!$A221="","",TRIM('3. Layout Parts'!$A221))</f>
        <v/>
      </c>
      <c r="B221" s="9" t="str">
        <f aca="false">IF($A221="","",'3. Layout Parts'!$D221)</f>
        <v/>
      </c>
      <c r="C221" s="9" t="str">
        <f aca="false">IF($A221="","",'3. Layout Parts'!$B221)</f>
        <v/>
      </c>
      <c r="D221" s="9" t="str">
        <f aca="false">IF($A221="","",'3. Layout Parts'!$C221)</f>
        <v/>
      </c>
      <c r="E221" s="9" t="str">
        <f aca="false">IF($A221="","",IFERROR(INDEX('2. Schematic Parts'!$B$2:$B$3001,MATCH($A221,'2. Schematic Parts'!$A$2:$A$3001,0)),"NOT FOUND"))</f>
        <v/>
      </c>
      <c r="F221" s="9" t="str">
        <f aca="false">IF($A221="","",IFERROR(INDEX('2. Schematic Parts'!$C$2:$C$3001,MATCH($A221,'2. Schematic Parts'!$A$2:$A$3001,0))&amp;"","NOT FOUND"))</f>
        <v/>
      </c>
      <c r="G221" s="9" t="str">
        <f aca="false">IF($A221="","",IFERROR(INDEX('2. Schematic Parts'!$D$2:$D$3001,MATCH($A221,'2. Schematic Parts'!$A$2:$A$3001,0))&amp;"","NOT FOUND"))</f>
        <v/>
      </c>
      <c r="H221" s="9" t="str">
        <f aca="false">IF($A221="","",IF(COUNTIF('2. Schematic Parts'!$A$2:$A$3001,$A221)=0,"NOT IN SCHEMATIC","OK"))</f>
        <v/>
      </c>
      <c r="I221" s="9" t="str">
        <f aca="false">IF($A221="","",IF($H221="NOT IN SCHEMATIC","",IF(UPPER(TRIM($C221))=UPPER(TRIM($E221)),"OK","MISMATCH")))</f>
        <v/>
      </c>
      <c r="J221" s="9" t="str">
        <f aca="false">IF($A221="","",IF($H221="NOT IN SCHEMATIC","",IF($F221="","NO SCH DECAL",IF($D221="","",IF(UPPER(TRIM($D221))=UPPER(TRIM($F221)),"OK","MISMATCH")))))</f>
        <v/>
      </c>
      <c r="K221" s="16" t="str">
        <f aca="false">IF($A221="","",SUMPRODUCT(--ISNUMBER(SEARCH(","&amp;TRIM($A221)&amp;",",","&amp;SUBSTITUTE('1. Master BOM'!$D$2:$D$400," ","")&amp;","))))</f>
        <v/>
      </c>
      <c r="L221" s="16" t="str">
        <f aca="false">IF($A221="","",IF($K221&lt;&gt;1,0,SUMPRODUCT(ISNUMBER(SEARCH(","&amp;TRIM($A221)&amp;",",","&amp;SUBSTITUTE('1. Master BOM'!$D$2:$D$400," ","")&amp;","))*ROW('1. Master BOM'!$D$2:$D$400))))</f>
        <v/>
      </c>
      <c r="M221" s="9" t="str">
        <f aca="false">IF($A221="","",IF($K221=0,"NOT IN BOM",IF($K221&gt;1,"MULTIPLE BOM LINES","OK")))</f>
        <v/>
      </c>
      <c r="N221" s="9" t="str">
        <f aca="false">IF($A221="","",IF($L221=0,"—",INDEX('1. Master BOM'!$A$1:$A$400,$L221)))</f>
        <v/>
      </c>
      <c r="O221" s="9" t="str">
        <f aca="false">IF($A221="","",IF($L221=0,"—",INDEX('1. Master BOM'!$B$1:$B$400,$L221)))</f>
        <v/>
      </c>
      <c r="P221" s="9" t="str">
        <f aca="false">IF($A221="","",IF(OR($H221="NOT IN SCHEMATIC",$O221="—"),"",IF($G221="","NO SCH PN",IF(UPPER(TRIM($G221))=UPPER(TRIM($O221)),"OK","MISMATCH"))))</f>
        <v/>
      </c>
      <c r="Q221" s="9" t="str">
        <f aca="false">IF($A221="","",IF($L221=0,"—",INDEX('1. Master BOM'!$E$1:$E$400,$L221)))</f>
        <v/>
      </c>
      <c r="R221" s="9" t="str">
        <f aca="false">IF($A221="","",IF($L221=0,"—",IF(T(INDEX('1. Master BOM'!$F$1:$F$400,$L221))="","(not set)",INDEX('1. Master BOM'!$F$1:$F$400,$L221))))</f>
        <v/>
      </c>
      <c r="S221" s="9" t="str">
        <f aca="false">IF($A221="","",IF(OR($R221="—",$R221="(not set)",$D221=""),"",IF(ISNUMBER(SEARCH(SUBSTITUTE(SUBSTITUTE(SUBSTITUTE($R221,"-",""),"_","")," ",""),SUBSTITUTE(SUBSTITUTE(SUBSTITUTE($D221,"-",""),"_","")," ",""))),"OK","CHECK")))</f>
        <v/>
      </c>
      <c r="T221" s="9" t="str">
        <f aca="false">IF($A221="","",IF(OR($H221="NOT IN SCHEMATIC",$I221="MISMATCH",$J221="MISMATCH",$P221="MISMATCH",$M221&lt;&gt;"OK"),"REVIEW","OK"))</f>
        <v/>
      </c>
      <c r="U221" s="14"/>
      <c r="V221" s="14"/>
      <c r="W221" s="17"/>
      <c r="X221" s="14"/>
    </row>
    <row r="222" customFormat="false" ht="15" hidden="false" customHeight="false" outlineLevel="0" collapsed="false">
      <c r="A222" s="9" t="str">
        <f aca="false">IF('3. Layout Parts'!$A222="","",TRIM('3. Layout Parts'!$A222))</f>
        <v/>
      </c>
      <c r="B222" s="9" t="str">
        <f aca="false">IF($A222="","",'3. Layout Parts'!$D222)</f>
        <v/>
      </c>
      <c r="C222" s="9" t="str">
        <f aca="false">IF($A222="","",'3. Layout Parts'!$B222)</f>
        <v/>
      </c>
      <c r="D222" s="9" t="str">
        <f aca="false">IF($A222="","",'3. Layout Parts'!$C222)</f>
        <v/>
      </c>
      <c r="E222" s="9" t="str">
        <f aca="false">IF($A222="","",IFERROR(INDEX('2. Schematic Parts'!$B$2:$B$3001,MATCH($A222,'2. Schematic Parts'!$A$2:$A$3001,0)),"NOT FOUND"))</f>
        <v/>
      </c>
      <c r="F222" s="9" t="str">
        <f aca="false">IF($A222="","",IFERROR(INDEX('2. Schematic Parts'!$C$2:$C$3001,MATCH($A222,'2. Schematic Parts'!$A$2:$A$3001,0))&amp;"","NOT FOUND"))</f>
        <v/>
      </c>
      <c r="G222" s="9" t="str">
        <f aca="false">IF($A222="","",IFERROR(INDEX('2. Schematic Parts'!$D$2:$D$3001,MATCH($A222,'2. Schematic Parts'!$A$2:$A$3001,0))&amp;"","NOT FOUND"))</f>
        <v/>
      </c>
      <c r="H222" s="9" t="str">
        <f aca="false">IF($A222="","",IF(COUNTIF('2. Schematic Parts'!$A$2:$A$3001,$A222)=0,"NOT IN SCHEMATIC","OK"))</f>
        <v/>
      </c>
      <c r="I222" s="9" t="str">
        <f aca="false">IF($A222="","",IF($H222="NOT IN SCHEMATIC","",IF(UPPER(TRIM($C222))=UPPER(TRIM($E222)),"OK","MISMATCH")))</f>
        <v/>
      </c>
      <c r="J222" s="9" t="str">
        <f aca="false">IF($A222="","",IF($H222="NOT IN SCHEMATIC","",IF($F222="","NO SCH DECAL",IF($D222="","",IF(UPPER(TRIM($D222))=UPPER(TRIM($F222)),"OK","MISMATCH")))))</f>
        <v/>
      </c>
      <c r="K222" s="16" t="str">
        <f aca="false">IF($A222="","",SUMPRODUCT(--ISNUMBER(SEARCH(","&amp;TRIM($A222)&amp;",",","&amp;SUBSTITUTE('1. Master BOM'!$D$2:$D$400," ","")&amp;","))))</f>
        <v/>
      </c>
      <c r="L222" s="16" t="str">
        <f aca="false">IF($A222="","",IF($K222&lt;&gt;1,0,SUMPRODUCT(ISNUMBER(SEARCH(","&amp;TRIM($A222)&amp;",",","&amp;SUBSTITUTE('1. Master BOM'!$D$2:$D$400," ","")&amp;","))*ROW('1. Master BOM'!$D$2:$D$400))))</f>
        <v/>
      </c>
      <c r="M222" s="9" t="str">
        <f aca="false">IF($A222="","",IF($K222=0,"NOT IN BOM",IF($K222&gt;1,"MULTIPLE BOM LINES","OK")))</f>
        <v/>
      </c>
      <c r="N222" s="9" t="str">
        <f aca="false">IF($A222="","",IF($L222=0,"—",INDEX('1. Master BOM'!$A$1:$A$400,$L222)))</f>
        <v/>
      </c>
      <c r="O222" s="9" t="str">
        <f aca="false">IF($A222="","",IF($L222=0,"—",INDEX('1. Master BOM'!$B$1:$B$400,$L222)))</f>
        <v/>
      </c>
      <c r="P222" s="9" t="str">
        <f aca="false">IF($A222="","",IF(OR($H222="NOT IN SCHEMATIC",$O222="—"),"",IF($G222="","NO SCH PN",IF(UPPER(TRIM($G222))=UPPER(TRIM($O222)),"OK","MISMATCH"))))</f>
        <v/>
      </c>
      <c r="Q222" s="9" t="str">
        <f aca="false">IF($A222="","",IF($L222=0,"—",INDEX('1. Master BOM'!$E$1:$E$400,$L222)))</f>
        <v/>
      </c>
      <c r="R222" s="9" t="str">
        <f aca="false">IF($A222="","",IF($L222=0,"—",IF(T(INDEX('1. Master BOM'!$F$1:$F$400,$L222))="","(not set)",INDEX('1. Master BOM'!$F$1:$F$400,$L222))))</f>
        <v/>
      </c>
      <c r="S222" s="9" t="str">
        <f aca="false">IF($A222="","",IF(OR($R222="—",$R222="(not set)",$D222=""),"",IF(ISNUMBER(SEARCH(SUBSTITUTE(SUBSTITUTE(SUBSTITUTE($R222,"-",""),"_","")," ",""),SUBSTITUTE(SUBSTITUTE(SUBSTITUTE($D222,"-",""),"_","")," ",""))),"OK","CHECK")))</f>
        <v/>
      </c>
      <c r="T222" s="9" t="str">
        <f aca="false">IF($A222="","",IF(OR($H222="NOT IN SCHEMATIC",$I222="MISMATCH",$J222="MISMATCH",$P222="MISMATCH",$M222&lt;&gt;"OK"),"REVIEW","OK"))</f>
        <v/>
      </c>
      <c r="U222" s="14"/>
      <c r="V222" s="14"/>
      <c r="W222" s="17"/>
      <c r="X222" s="14"/>
    </row>
    <row r="223" customFormat="false" ht="15" hidden="false" customHeight="false" outlineLevel="0" collapsed="false">
      <c r="A223" s="9" t="str">
        <f aca="false">IF('3. Layout Parts'!$A223="","",TRIM('3. Layout Parts'!$A223))</f>
        <v/>
      </c>
      <c r="B223" s="9" t="str">
        <f aca="false">IF($A223="","",'3. Layout Parts'!$D223)</f>
        <v/>
      </c>
      <c r="C223" s="9" t="str">
        <f aca="false">IF($A223="","",'3. Layout Parts'!$B223)</f>
        <v/>
      </c>
      <c r="D223" s="9" t="str">
        <f aca="false">IF($A223="","",'3. Layout Parts'!$C223)</f>
        <v/>
      </c>
      <c r="E223" s="9" t="str">
        <f aca="false">IF($A223="","",IFERROR(INDEX('2. Schematic Parts'!$B$2:$B$3001,MATCH($A223,'2. Schematic Parts'!$A$2:$A$3001,0)),"NOT FOUND"))</f>
        <v/>
      </c>
      <c r="F223" s="9" t="str">
        <f aca="false">IF($A223="","",IFERROR(INDEX('2. Schematic Parts'!$C$2:$C$3001,MATCH($A223,'2. Schematic Parts'!$A$2:$A$3001,0))&amp;"","NOT FOUND"))</f>
        <v/>
      </c>
      <c r="G223" s="9" t="str">
        <f aca="false">IF($A223="","",IFERROR(INDEX('2. Schematic Parts'!$D$2:$D$3001,MATCH($A223,'2. Schematic Parts'!$A$2:$A$3001,0))&amp;"","NOT FOUND"))</f>
        <v/>
      </c>
      <c r="H223" s="9" t="str">
        <f aca="false">IF($A223="","",IF(COUNTIF('2. Schematic Parts'!$A$2:$A$3001,$A223)=0,"NOT IN SCHEMATIC","OK"))</f>
        <v/>
      </c>
      <c r="I223" s="9" t="str">
        <f aca="false">IF($A223="","",IF($H223="NOT IN SCHEMATIC","",IF(UPPER(TRIM($C223))=UPPER(TRIM($E223)),"OK","MISMATCH")))</f>
        <v/>
      </c>
      <c r="J223" s="9" t="str">
        <f aca="false">IF($A223="","",IF($H223="NOT IN SCHEMATIC","",IF($F223="","NO SCH DECAL",IF($D223="","",IF(UPPER(TRIM($D223))=UPPER(TRIM($F223)),"OK","MISMATCH")))))</f>
        <v/>
      </c>
      <c r="K223" s="16" t="str">
        <f aca="false">IF($A223="","",SUMPRODUCT(--ISNUMBER(SEARCH(","&amp;TRIM($A223)&amp;",",","&amp;SUBSTITUTE('1. Master BOM'!$D$2:$D$400," ","")&amp;","))))</f>
        <v/>
      </c>
      <c r="L223" s="16" t="str">
        <f aca="false">IF($A223="","",IF($K223&lt;&gt;1,0,SUMPRODUCT(ISNUMBER(SEARCH(","&amp;TRIM($A223)&amp;",",","&amp;SUBSTITUTE('1. Master BOM'!$D$2:$D$400," ","")&amp;","))*ROW('1. Master BOM'!$D$2:$D$400))))</f>
        <v/>
      </c>
      <c r="M223" s="9" t="str">
        <f aca="false">IF($A223="","",IF($K223=0,"NOT IN BOM",IF($K223&gt;1,"MULTIPLE BOM LINES","OK")))</f>
        <v/>
      </c>
      <c r="N223" s="9" t="str">
        <f aca="false">IF($A223="","",IF($L223=0,"—",INDEX('1. Master BOM'!$A$1:$A$400,$L223)))</f>
        <v/>
      </c>
      <c r="O223" s="9" t="str">
        <f aca="false">IF($A223="","",IF($L223=0,"—",INDEX('1. Master BOM'!$B$1:$B$400,$L223)))</f>
        <v/>
      </c>
      <c r="P223" s="9" t="str">
        <f aca="false">IF($A223="","",IF(OR($H223="NOT IN SCHEMATIC",$O223="—"),"",IF($G223="","NO SCH PN",IF(UPPER(TRIM($G223))=UPPER(TRIM($O223)),"OK","MISMATCH"))))</f>
        <v/>
      </c>
      <c r="Q223" s="9" t="str">
        <f aca="false">IF($A223="","",IF($L223=0,"—",INDEX('1. Master BOM'!$E$1:$E$400,$L223)))</f>
        <v/>
      </c>
      <c r="R223" s="9" t="str">
        <f aca="false">IF($A223="","",IF($L223=0,"—",IF(T(INDEX('1. Master BOM'!$F$1:$F$400,$L223))="","(not set)",INDEX('1. Master BOM'!$F$1:$F$400,$L223))))</f>
        <v/>
      </c>
      <c r="S223" s="9" t="str">
        <f aca="false">IF($A223="","",IF(OR($R223="—",$R223="(not set)",$D223=""),"",IF(ISNUMBER(SEARCH(SUBSTITUTE(SUBSTITUTE(SUBSTITUTE($R223,"-",""),"_","")," ",""),SUBSTITUTE(SUBSTITUTE(SUBSTITUTE($D223,"-",""),"_","")," ",""))),"OK","CHECK")))</f>
        <v/>
      </c>
      <c r="T223" s="9" t="str">
        <f aca="false">IF($A223="","",IF(OR($H223="NOT IN SCHEMATIC",$I223="MISMATCH",$J223="MISMATCH",$P223="MISMATCH",$M223&lt;&gt;"OK"),"REVIEW","OK"))</f>
        <v/>
      </c>
      <c r="U223" s="14"/>
      <c r="V223" s="14"/>
      <c r="W223" s="17"/>
      <c r="X223" s="14"/>
    </row>
    <row r="224" customFormat="false" ht="15" hidden="false" customHeight="false" outlineLevel="0" collapsed="false">
      <c r="A224" s="9" t="str">
        <f aca="false">IF('3. Layout Parts'!$A224="","",TRIM('3. Layout Parts'!$A224))</f>
        <v/>
      </c>
      <c r="B224" s="9" t="str">
        <f aca="false">IF($A224="","",'3. Layout Parts'!$D224)</f>
        <v/>
      </c>
      <c r="C224" s="9" t="str">
        <f aca="false">IF($A224="","",'3. Layout Parts'!$B224)</f>
        <v/>
      </c>
      <c r="D224" s="9" t="str">
        <f aca="false">IF($A224="","",'3. Layout Parts'!$C224)</f>
        <v/>
      </c>
      <c r="E224" s="9" t="str">
        <f aca="false">IF($A224="","",IFERROR(INDEX('2. Schematic Parts'!$B$2:$B$3001,MATCH($A224,'2. Schematic Parts'!$A$2:$A$3001,0)),"NOT FOUND"))</f>
        <v/>
      </c>
      <c r="F224" s="9" t="str">
        <f aca="false">IF($A224="","",IFERROR(INDEX('2. Schematic Parts'!$C$2:$C$3001,MATCH($A224,'2. Schematic Parts'!$A$2:$A$3001,0))&amp;"","NOT FOUND"))</f>
        <v/>
      </c>
      <c r="G224" s="9" t="str">
        <f aca="false">IF($A224="","",IFERROR(INDEX('2. Schematic Parts'!$D$2:$D$3001,MATCH($A224,'2. Schematic Parts'!$A$2:$A$3001,0))&amp;"","NOT FOUND"))</f>
        <v/>
      </c>
      <c r="H224" s="9" t="str">
        <f aca="false">IF($A224="","",IF(COUNTIF('2. Schematic Parts'!$A$2:$A$3001,$A224)=0,"NOT IN SCHEMATIC","OK"))</f>
        <v/>
      </c>
      <c r="I224" s="9" t="str">
        <f aca="false">IF($A224="","",IF($H224="NOT IN SCHEMATIC","",IF(UPPER(TRIM($C224))=UPPER(TRIM($E224)),"OK","MISMATCH")))</f>
        <v/>
      </c>
      <c r="J224" s="9" t="str">
        <f aca="false">IF($A224="","",IF($H224="NOT IN SCHEMATIC","",IF($F224="","NO SCH DECAL",IF($D224="","",IF(UPPER(TRIM($D224))=UPPER(TRIM($F224)),"OK","MISMATCH")))))</f>
        <v/>
      </c>
      <c r="K224" s="16" t="str">
        <f aca="false">IF($A224="","",SUMPRODUCT(--ISNUMBER(SEARCH(","&amp;TRIM($A224)&amp;",",","&amp;SUBSTITUTE('1. Master BOM'!$D$2:$D$400," ","")&amp;","))))</f>
        <v/>
      </c>
      <c r="L224" s="16" t="str">
        <f aca="false">IF($A224="","",IF($K224&lt;&gt;1,0,SUMPRODUCT(ISNUMBER(SEARCH(","&amp;TRIM($A224)&amp;",",","&amp;SUBSTITUTE('1. Master BOM'!$D$2:$D$400," ","")&amp;","))*ROW('1. Master BOM'!$D$2:$D$400))))</f>
        <v/>
      </c>
      <c r="M224" s="9" t="str">
        <f aca="false">IF($A224="","",IF($K224=0,"NOT IN BOM",IF($K224&gt;1,"MULTIPLE BOM LINES","OK")))</f>
        <v/>
      </c>
      <c r="N224" s="9" t="str">
        <f aca="false">IF($A224="","",IF($L224=0,"—",INDEX('1. Master BOM'!$A$1:$A$400,$L224)))</f>
        <v/>
      </c>
      <c r="O224" s="9" t="str">
        <f aca="false">IF($A224="","",IF($L224=0,"—",INDEX('1. Master BOM'!$B$1:$B$400,$L224)))</f>
        <v/>
      </c>
      <c r="P224" s="9" t="str">
        <f aca="false">IF($A224="","",IF(OR($H224="NOT IN SCHEMATIC",$O224="—"),"",IF($G224="","NO SCH PN",IF(UPPER(TRIM($G224))=UPPER(TRIM($O224)),"OK","MISMATCH"))))</f>
        <v/>
      </c>
      <c r="Q224" s="9" t="str">
        <f aca="false">IF($A224="","",IF($L224=0,"—",INDEX('1. Master BOM'!$E$1:$E$400,$L224)))</f>
        <v/>
      </c>
      <c r="R224" s="9" t="str">
        <f aca="false">IF($A224="","",IF($L224=0,"—",IF(T(INDEX('1. Master BOM'!$F$1:$F$400,$L224))="","(not set)",INDEX('1. Master BOM'!$F$1:$F$400,$L224))))</f>
        <v/>
      </c>
      <c r="S224" s="9" t="str">
        <f aca="false">IF($A224="","",IF(OR($R224="—",$R224="(not set)",$D224=""),"",IF(ISNUMBER(SEARCH(SUBSTITUTE(SUBSTITUTE(SUBSTITUTE($R224,"-",""),"_","")," ",""),SUBSTITUTE(SUBSTITUTE(SUBSTITUTE($D224,"-",""),"_","")," ",""))),"OK","CHECK")))</f>
        <v/>
      </c>
      <c r="T224" s="9" t="str">
        <f aca="false">IF($A224="","",IF(OR($H224="NOT IN SCHEMATIC",$I224="MISMATCH",$J224="MISMATCH",$P224="MISMATCH",$M224&lt;&gt;"OK"),"REVIEW","OK"))</f>
        <v/>
      </c>
      <c r="U224" s="14"/>
      <c r="V224" s="14"/>
      <c r="W224" s="17"/>
      <c r="X224" s="14"/>
    </row>
    <row r="225" customFormat="false" ht="15" hidden="false" customHeight="false" outlineLevel="0" collapsed="false">
      <c r="A225" s="9" t="str">
        <f aca="false">IF('3. Layout Parts'!$A225="","",TRIM('3. Layout Parts'!$A225))</f>
        <v/>
      </c>
      <c r="B225" s="9" t="str">
        <f aca="false">IF($A225="","",'3. Layout Parts'!$D225)</f>
        <v/>
      </c>
      <c r="C225" s="9" t="str">
        <f aca="false">IF($A225="","",'3. Layout Parts'!$B225)</f>
        <v/>
      </c>
      <c r="D225" s="9" t="str">
        <f aca="false">IF($A225="","",'3. Layout Parts'!$C225)</f>
        <v/>
      </c>
      <c r="E225" s="9" t="str">
        <f aca="false">IF($A225="","",IFERROR(INDEX('2. Schematic Parts'!$B$2:$B$3001,MATCH($A225,'2. Schematic Parts'!$A$2:$A$3001,0)),"NOT FOUND"))</f>
        <v/>
      </c>
      <c r="F225" s="9" t="str">
        <f aca="false">IF($A225="","",IFERROR(INDEX('2. Schematic Parts'!$C$2:$C$3001,MATCH($A225,'2. Schematic Parts'!$A$2:$A$3001,0))&amp;"","NOT FOUND"))</f>
        <v/>
      </c>
      <c r="G225" s="9" t="str">
        <f aca="false">IF($A225="","",IFERROR(INDEX('2. Schematic Parts'!$D$2:$D$3001,MATCH($A225,'2. Schematic Parts'!$A$2:$A$3001,0))&amp;"","NOT FOUND"))</f>
        <v/>
      </c>
      <c r="H225" s="9" t="str">
        <f aca="false">IF($A225="","",IF(COUNTIF('2. Schematic Parts'!$A$2:$A$3001,$A225)=0,"NOT IN SCHEMATIC","OK"))</f>
        <v/>
      </c>
      <c r="I225" s="9" t="str">
        <f aca="false">IF($A225="","",IF($H225="NOT IN SCHEMATIC","",IF(UPPER(TRIM($C225))=UPPER(TRIM($E225)),"OK","MISMATCH")))</f>
        <v/>
      </c>
      <c r="J225" s="9" t="str">
        <f aca="false">IF($A225="","",IF($H225="NOT IN SCHEMATIC","",IF($F225="","NO SCH DECAL",IF($D225="","",IF(UPPER(TRIM($D225))=UPPER(TRIM($F225)),"OK","MISMATCH")))))</f>
        <v/>
      </c>
      <c r="K225" s="16" t="str">
        <f aca="false">IF($A225="","",SUMPRODUCT(--ISNUMBER(SEARCH(","&amp;TRIM($A225)&amp;",",","&amp;SUBSTITUTE('1. Master BOM'!$D$2:$D$400," ","")&amp;","))))</f>
        <v/>
      </c>
      <c r="L225" s="16" t="str">
        <f aca="false">IF($A225="","",IF($K225&lt;&gt;1,0,SUMPRODUCT(ISNUMBER(SEARCH(","&amp;TRIM($A225)&amp;",",","&amp;SUBSTITUTE('1. Master BOM'!$D$2:$D$400," ","")&amp;","))*ROW('1. Master BOM'!$D$2:$D$400))))</f>
        <v/>
      </c>
      <c r="M225" s="9" t="str">
        <f aca="false">IF($A225="","",IF($K225=0,"NOT IN BOM",IF($K225&gt;1,"MULTIPLE BOM LINES","OK")))</f>
        <v/>
      </c>
      <c r="N225" s="9" t="str">
        <f aca="false">IF($A225="","",IF($L225=0,"—",INDEX('1. Master BOM'!$A$1:$A$400,$L225)))</f>
        <v/>
      </c>
      <c r="O225" s="9" t="str">
        <f aca="false">IF($A225="","",IF($L225=0,"—",INDEX('1. Master BOM'!$B$1:$B$400,$L225)))</f>
        <v/>
      </c>
      <c r="P225" s="9" t="str">
        <f aca="false">IF($A225="","",IF(OR($H225="NOT IN SCHEMATIC",$O225="—"),"",IF($G225="","NO SCH PN",IF(UPPER(TRIM($G225))=UPPER(TRIM($O225)),"OK","MISMATCH"))))</f>
        <v/>
      </c>
      <c r="Q225" s="9" t="str">
        <f aca="false">IF($A225="","",IF($L225=0,"—",INDEX('1. Master BOM'!$E$1:$E$400,$L225)))</f>
        <v/>
      </c>
      <c r="R225" s="9" t="str">
        <f aca="false">IF($A225="","",IF($L225=0,"—",IF(T(INDEX('1. Master BOM'!$F$1:$F$400,$L225))="","(not set)",INDEX('1. Master BOM'!$F$1:$F$400,$L225))))</f>
        <v/>
      </c>
      <c r="S225" s="9" t="str">
        <f aca="false">IF($A225="","",IF(OR($R225="—",$R225="(not set)",$D225=""),"",IF(ISNUMBER(SEARCH(SUBSTITUTE(SUBSTITUTE(SUBSTITUTE($R225,"-",""),"_","")," ",""),SUBSTITUTE(SUBSTITUTE(SUBSTITUTE($D225,"-",""),"_","")," ",""))),"OK","CHECK")))</f>
        <v/>
      </c>
      <c r="T225" s="9" t="str">
        <f aca="false">IF($A225="","",IF(OR($H225="NOT IN SCHEMATIC",$I225="MISMATCH",$J225="MISMATCH",$P225="MISMATCH",$M225&lt;&gt;"OK"),"REVIEW","OK"))</f>
        <v/>
      </c>
      <c r="U225" s="14"/>
      <c r="V225" s="14"/>
      <c r="W225" s="17"/>
      <c r="X225" s="14"/>
    </row>
    <row r="226" customFormat="false" ht="15" hidden="false" customHeight="false" outlineLevel="0" collapsed="false">
      <c r="A226" s="9" t="str">
        <f aca="false">IF('3. Layout Parts'!$A226="","",TRIM('3. Layout Parts'!$A226))</f>
        <v/>
      </c>
      <c r="B226" s="9" t="str">
        <f aca="false">IF($A226="","",'3. Layout Parts'!$D226)</f>
        <v/>
      </c>
      <c r="C226" s="9" t="str">
        <f aca="false">IF($A226="","",'3. Layout Parts'!$B226)</f>
        <v/>
      </c>
      <c r="D226" s="9" t="str">
        <f aca="false">IF($A226="","",'3. Layout Parts'!$C226)</f>
        <v/>
      </c>
      <c r="E226" s="9" t="str">
        <f aca="false">IF($A226="","",IFERROR(INDEX('2. Schematic Parts'!$B$2:$B$3001,MATCH($A226,'2. Schematic Parts'!$A$2:$A$3001,0)),"NOT FOUND"))</f>
        <v/>
      </c>
      <c r="F226" s="9" t="str">
        <f aca="false">IF($A226="","",IFERROR(INDEX('2. Schematic Parts'!$C$2:$C$3001,MATCH($A226,'2. Schematic Parts'!$A$2:$A$3001,0))&amp;"","NOT FOUND"))</f>
        <v/>
      </c>
      <c r="G226" s="9" t="str">
        <f aca="false">IF($A226="","",IFERROR(INDEX('2. Schematic Parts'!$D$2:$D$3001,MATCH($A226,'2. Schematic Parts'!$A$2:$A$3001,0))&amp;"","NOT FOUND"))</f>
        <v/>
      </c>
      <c r="H226" s="9" t="str">
        <f aca="false">IF($A226="","",IF(COUNTIF('2. Schematic Parts'!$A$2:$A$3001,$A226)=0,"NOT IN SCHEMATIC","OK"))</f>
        <v/>
      </c>
      <c r="I226" s="9" t="str">
        <f aca="false">IF($A226="","",IF($H226="NOT IN SCHEMATIC","",IF(UPPER(TRIM($C226))=UPPER(TRIM($E226)),"OK","MISMATCH")))</f>
        <v/>
      </c>
      <c r="J226" s="9" t="str">
        <f aca="false">IF($A226="","",IF($H226="NOT IN SCHEMATIC","",IF($F226="","NO SCH DECAL",IF($D226="","",IF(UPPER(TRIM($D226))=UPPER(TRIM($F226)),"OK","MISMATCH")))))</f>
        <v/>
      </c>
      <c r="K226" s="16" t="str">
        <f aca="false">IF($A226="","",SUMPRODUCT(--ISNUMBER(SEARCH(","&amp;TRIM($A226)&amp;",",","&amp;SUBSTITUTE('1. Master BOM'!$D$2:$D$400," ","")&amp;","))))</f>
        <v/>
      </c>
      <c r="L226" s="16" t="str">
        <f aca="false">IF($A226="","",IF($K226&lt;&gt;1,0,SUMPRODUCT(ISNUMBER(SEARCH(","&amp;TRIM($A226)&amp;",",","&amp;SUBSTITUTE('1. Master BOM'!$D$2:$D$400," ","")&amp;","))*ROW('1. Master BOM'!$D$2:$D$400))))</f>
        <v/>
      </c>
      <c r="M226" s="9" t="str">
        <f aca="false">IF($A226="","",IF($K226=0,"NOT IN BOM",IF($K226&gt;1,"MULTIPLE BOM LINES","OK")))</f>
        <v/>
      </c>
      <c r="N226" s="9" t="str">
        <f aca="false">IF($A226="","",IF($L226=0,"—",INDEX('1. Master BOM'!$A$1:$A$400,$L226)))</f>
        <v/>
      </c>
      <c r="O226" s="9" t="str">
        <f aca="false">IF($A226="","",IF($L226=0,"—",INDEX('1. Master BOM'!$B$1:$B$400,$L226)))</f>
        <v/>
      </c>
      <c r="P226" s="9" t="str">
        <f aca="false">IF($A226="","",IF(OR($H226="NOT IN SCHEMATIC",$O226="—"),"",IF($G226="","NO SCH PN",IF(UPPER(TRIM($G226))=UPPER(TRIM($O226)),"OK","MISMATCH"))))</f>
        <v/>
      </c>
      <c r="Q226" s="9" t="str">
        <f aca="false">IF($A226="","",IF($L226=0,"—",INDEX('1. Master BOM'!$E$1:$E$400,$L226)))</f>
        <v/>
      </c>
      <c r="R226" s="9" t="str">
        <f aca="false">IF($A226="","",IF($L226=0,"—",IF(T(INDEX('1. Master BOM'!$F$1:$F$400,$L226))="","(not set)",INDEX('1. Master BOM'!$F$1:$F$400,$L226))))</f>
        <v/>
      </c>
      <c r="S226" s="9" t="str">
        <f aca="false">IF($A226="","",IF(OR($R226="—",$R226="(not set)",$D226=""),"",IF(ISNUMBER(SEARCH(SUBSTITUTE(SUBSTITUTE(SUBSTITUTE($R226,"-",""),"_","")," ",""),SUBSTITUTE(SUBSTITUTE(SUBSTITUTE($D226,"-",""),"_","")," ",""))),"OK","CHECK")))</f>
        <v/>
      </c>
      <c r="T226" s="9" t="str">
        <f aca="false">IF($A226="","",IF(OR($H226="NOT IN SCHEMATIC",$I226="MISMATCH",$J226="MISMATCH",$P226="MISMATCH",$M226&lt;&gt;"OK"),"REVIEW","OK"))</f>
        <v/>
      </c>
      <c r="U226" s="14"/>
      <c r="V226" s="14"/>
      <c r="W226" s="17"/>
      <c r="X226" s="14"/>
    </row>
    <row r="227" customFormat="false" ht="15" hidden="false" customHeight="false" outlineLevel="0" collapsed="false">
      <c r="A227" s="9" t="str">
        <f aca="false">IF('3. Layout Parts'!$A227="","",TRIM('3. Layout Parts'!$A227))</f>
        <v/>
      </c>
      <c r="B227" s="9" t="str">
        <f aca="false">IF($A227="","",'3. Layout Parts'!$D227)</f>
        <v/>
      </c>
      <c r="C227" s="9" t="str">
        <f aca="false">IF($A227="","",'3. Layout Parts'!$B227)</f>
        <v/>
      </c>
      <c r="D227" s="9" t="str">
        <f aca="false">IF($A227="","",'3. Layout Parts'!$C227)</f>
        <v/>
      </c>
      <c r="E227" s="9" t="str">
        <f aca="false">IF($A227="","",IFERROR(INDEX('2. Schematic Parts'!$B$2:$B$3001,MATCH($A227,'2. Schematic Parts'!$A$2:$A$3001,0)),"NOT FOUND"))</f>
        <v/>
      </c>
      <c r="F227" s="9" t="str">
        <f aca="false">IF($A227="","",IFERROR(INDEX('2. Schematic Parts'!$C$2:$C$3001,MATCH($A227,'2. Schematic Parts'!$A$2:$A$3001,0))&amp;"","NOT FOUND"))</f>
        <v/>
      </c>
      <c r="G227" s="9" t="str">
        <f aca="false">IF($A227="","",IFERROR(INDEX('2. Schematic Parts'!$D$2:$D$3001,MATCH($A227,'2. Schematic Parts'!$A$2:$A$3001,0))&amp;"","NOT FOUND"))</f>
        <v/>
      </c>
      <c r="H227" s="9" t="str">
        <f aca="false">IF($A227="","",IF(COUNTIF('2. Schematic Parts'!$A$2:$A$3001,$A227)=0,"NOT IN SCHEMATIC","OK"))</f>
        <v/>
      </c>
      <c r="I227" s="9" t="str">
        <f aca="false">IF($A227="","",IF($H227="NOT IN SCHEMATIC","",IF(UPPER(TRIM($C227))=UPPER(TRIM($E227)),"OK","MISMATCH")))</f>
        <v/>
      </c>
      <c r="J227" s="9" t="str">
        <f aca="false">IF($A227="","",IF($H227="NOT IN SCHEMATIC","",IF($F227="","NO SCH DECAL",IF($D227="","",IF(UPPER(TRIM($D227))=UPPER(TRIM($F227)),"OK","MISMATCH")))))</f>
        <v/>
      </c>
      <c r="K227" s="16" t="str">
        <f aca="false">IF($A227="","",SUMPRODUCT(--ISNUMBER(SEARCH(","&amp;TRIM($A227)&amp;",",","&amp;SUBSTITUTE('1. Master BOM'!$D$2:$D$400," ","")&amp;","))))</f>
        <v/>
      </c>
      <c r="L227" s="16" t="str">
        <f aca="false">IF($A227="","",IF($K227&lt;&gt;1,0,SUMPRODUCT(ISNUMBER(SEARCH(","&amp;TRIM($A227)&amp;",",","&amp;SUBSTITUTE('1. Master BOM'!$D$2:$D$400," ","")&amp;","))*ROW('1. Master BOM'!$D$2:$D$400))))</f>
        <v/>
      </c>
      <c r="M227" s="9" t="str">
        <f aca="false">IF($A227="","",IF($K227=0,"NOT IN BOM",IF($K227&gt;1,"MULTIPLE BOM LINES","OK")))</f>
        <v/>
      </c>
      <c r="N227" s="9" t="str">
        <f aca="false">IF($A227="","",IF($L227=0,"—",INDEX('1. Master BOM'!$A$1:$A$400,$L227)))</f>
        <v/>
      </c>
      <c r="O227" s="9" t="str">
        <f aca="false">IF($A227="","",IF($L227=0,"—",INDEX('1. Master BOM'!$B$1:$B$400,$L227)))</f>
        <v/>
      </c>
      <c r="P227" s="9" t="str">
        <f aca="false">IF($A227="","",IF(OR($H227="NOT IN SCHEMATIC",$O227="—"),"",IF($G227="","NO SCH PN",IF(UPPER(TRIM($G227))=UPPER(TRIM($O227)),"OK","MISMATCH"))))</f>
        <v/>
      </c>
      <c r="Q227" s="9" t="str">
        <f aca="false">IF($A227="","",IF($L227=0,"—",INDEX('1. Master BOM'!$E$1:$E$400,$L227)))</f>
        <v/>
      </c>
      <c r="R227" s="9" t="str">
        <f aca="false">IF($A227="","",IF($L227=0,"—",IF(T(INDEX('1. Master BOM'!$F$1:$F$400,$L227))="","(not set)",INDEX('1. Master BOM'!$F$1:$F$400,$L227))))</f>
        <v/>
      </c>
      <c r="S227" s="9" t="str">
        <f aca="false">IF($A227="","",IF(OR($R227="—",$R227="(not set)",$D227=""),"",IF(ISNUMBER(SEARCH(SUBSTITUTE(SUBSTITUTE(SUBSTITUTE($R227,"-",""),"_","")," ",""),SUBSTITUTE(SUBSTITUTE(SUBSTITUTE($D227,"-",""),"_","")," ",""))),"OK","CHECK")))</f>
        <v/>
      </c>
      <c r="T227" s="9" t="str">
        <f aca="false">IF($A227="","",IF(OR($H227="NOT IN SCHEMATIC",$I227="MISMATCH",$J227="MISMATCH",$P227="MISMATCH",$M227&lt;&gt;"OK"),"REVIEW","OK"))</f>
        <v/>
      </c>
      <c r="U227" s="14"/>
      <c r="V227" s="14"/>
      <c r="W227" s="17"/>
      <c r="X227" s="14"/>
    </row>
    <row r="228" customFormat="false" ht="15" hidden="false" customHeight="false" outlineLevel="0" collapsed="false">
      <c r="A228" s="9" t="str">
        <f aca="false">IF('3. Layout Parts'!$A228="","",TRIM('3. Layout Parts'!$A228))</f>
        <v/>
      </c>
      <c r="B228" s="9" t="str">
        <f aca="false">IF($A228="","",'3. Layout Parts'!$D228)</f>
        <v/>
      </c>
      <c r="C228" s="9" t="str">
        <f aca="false">IF($A228="","",'3. Layout Parts'!$B228)</f>
        <v/>
      </c>
      <c r="D228" s="9" t="str">
        <f aca="false">IF($A228="","",'3. Layout Parts'!$C228)</f>
        <v/>
      </c>
      <c r="E228" s="9" t="str">
        <f aca="false">IF($A228="","",IFERROR(INDEX('2. Schematic Parts'!$B$2:$B$3001,MATCH($A228,'2. Schematic Parts'!$A$2:$A$3001,0)),"NOT FOUND"))</f>
        <v/>
      </c>
      <c r="F228" s="9" t="str">
        <f aca="false">IF($A228="","",IFERROR(INDEX('2. Schematic Parts'!$C$2:$C$3001,MATCH($A228,'2. Schematic Parts'!$A$2:$A$3001,0))&amp;"","NOT FOUND"))</f>
        <v/>
      </c>
      <c r="G228" s="9" t="str">
        <f aca="false">IF($A228="","",IFERROR(INDEX('2. Schematic Parts'!$D$2:$D$3001,MATCH($A228,'2. Schematic Parts'!$A$2:$A$3001,0))&amp;"","NOT FOUND"))</f>
        <v/>
      </c>
      <c r="H228" s="9" t="str">
        <f aca="false">IF($A228="","",IF(COUNTIF('2. Schematic Parts'!$A$2:$A$3001,$A228)=0,"NOT IN SCHEMATIC","OK"))</f>
        <v/>
      </c>
      <c r="I228" s="9" t="str">
        <f aca="false">IF($A228="","",IF($H228="NOT IN SCHEMATIC","",IF(UPPER(TRIM($C228))=UPPER(TRIM($E228)),"OK","MISMATCH")))</f>
        <v/>
      </c>
      <c r="J228" s="9" t="str">
        <f aca="false">IF($A228="","",IF($H228="NOT IN SCHEMATIC","",IF($F228="","NO SCH DECAL",IF($D228="","",IF(UPPER(TRIM($D228))=UPPER(TRIM($F228)),"OK","MISMATCH")))))</f>
        <v/>
      </c>
      <c r="K228" s="16" t="str">
        <f aca="false">IF($A228="","",SUMPRODUCT(--ISNUMBER(SEARCH(","&amp;TRIM($A228)&amp;",",","&amp;SUBSTITUTE('1. Master BOM'!$D$2:$D$400," ","")&amp;","))))</f>
        <v/>
      </c>
      <c r="L228" s="16" t="str">
        <f aca="false">IF($A228="","",IF($K228&lt;&gt;1,0,SUMPRODUCT(ISNUMBER(SEARCH(","&amp;TRIM($A228)&amp;",",","&amp;SUBSTITUTE('1. Master BOM'!$D$2:$D$400," ","")&amp;","))*ROW('1. Master BOM'!$D$2:$D$400))))</f>
        <v/>
      </c>
      <c r="M228" s="9" t="str">
        <f aca="false">IF($A228="","",IF($K228=0,"NOT IN BOM",IF($K228&gt;1,"MULTIPLE BOM LINES","OK")))</f>
        <v/>
      </c>
      <c r="N228" s="9" t="str">
        <f aca="false">IF($A228="","",IF($L228=0,"—",INDEX('1. Master BOM'!$A$1:$A$400,$L228)))</f>
        <v/>
      </c>
      <c r="O228" s="9" t="str">
        <f aca="false">IF($A228="","",IF($L228=0,"—",INDEX('1. Master BOM'!$B$1:$B$400,$L228)))</f>
        <v/>
      </c>
      <c r="P228" s="9" t="str">
        <f aca="false">IF($A228="","",IF(OR($H228="NOT IN SCHEMATIC",$O228="—"),"",IF($G228="","NO SCH PN",IF(UPPER(TRIM($G228))=UPPER(TRIM($O228)),"OK","MISMATCH"))))</f>
        <v/>
      </c>
      <c r="Q228" s="9" t="str">
        <f aca="false">IF($A228="","",IF($L228=0,"—",INDEX('1. Master BOM'!$E$1:$E$400,$L228)))</f>
        <v/>
      </c>
      <c r="R228" s="9" t="str">
        <f aca="false">IF($A228="","",IF($L228=0,"—",IF(T(INDEX('1. Master BOM'!$F$1:$F$400,$L228))="","(not set)",INDEX('1. Master BOM'!$F$1:$F$400,$L228))))</f>
        <v/>
      </c>
      <c r="S228" s="9" t="str">
        <f aca="false">IF($A228="","",IF(OR($R228="—",$R228="(not set)",$D228=""),"",IF(ISNUMBER(SEARCH(SUBSTITUTE(SUBSTITUTE(SUBSTITUTE($R228,"-",""),"_","")," ",""),SUBSTITUTE(SUBSTITUTE(SUBSTITUTE($D228,"-",""),"_","")," ",""))),"OK","CHECK")))</f>
        <v/>
      </c>
      <c r="T228" s="9" t="str">
        <f aca="false">IF($A228="","",IF(OR($H228="NOT IN SCHEMATIC",$I228="MISMATCH",$J228="MISMATCH",$P228="MISMATCH",$M228&lt;&gt;"OK"),"REVIEW","OK"))</f>
        <v/>
      </c>
      <c r="U228" s="14"/>
      <c r="V228" s="14"/>
      <c r="W228" s="17"/>
      <c r="X228" s="14"/>
    </row>
    <row r="229" customFormat="false" ht="15" hidden="false" customHeight="false" outlineLevel="0" collapsed="false">
      <c r="A229" s="9" t="str">
        <f aca="false">IF('3. Layout Parts'!$A229="","",TRIM('3. Layout Parts'!$A229))</f>
        <v/>
      </c>
      <c r="B229" s="9" t="str">
        <f aca="false">IF($A229="","",'3. Layout Parts'!$D229)</f>
        <v/>
      </c>
      <c r="C229" s="9" t="str">
        <f aca="false">IF($A229="","",'3. Layout Parts'!$B229)</f>
        <v/>
      </c>
      <c r="D229" s="9" t="str">
        <f aca="false">IF($A229="","",'3. Layout Parts'!$C229)</f>
        <v/>
      </c>
      <c r="E229" s="9" t="str">
        <f aca="false">IF($A229="","",IFERROR(INDEX('2. Schematic Parts'!$B$2:$B$3001,MATCH($A229,'2. Schematic Parts'!$A$2:$A$3001,0)),"NOT FOUND"))</f>
        <v/>
      </c>
      <c r="F229" s="9" t="str">
        <f aca="false">IF($A229="","",IFERROR(INDEX('2. Schematic Parts'!$C$2:$C$3001,MATCH($A229,'2. Schematic Parts'!$A$2:$A$3001,0))&amp;"","NOT FOUND"))</f>
        <v/>
      </c>
      <c r="G229" s="9" t="str">
        <f aca="false">IF($A229="","",IFERROR(INDEX('2. Schematic Parts'!$D$2:$D$3001,MATCH($A229,'2. Schematic Parts'!$A$2:$A$3001,0))&amp;"","NOT FOUND"))</f>
        <v/>
      </c>
      <c r="H229" s="9" t="str">
        <f aca="false">IF($A229="","",IF(COUNTIF('2. Schematic Parts'!$A$2:$A$3001,$A229)=0,"NOT IN SCHEMATIC","OK"))</f>
        <v/>
      </c>
      <c r="I229" s="9" t="str">
        <f aca="false">IF($A229="","",IF($H229="NOT IN SCHEMATIC","",IF(UPPER(TRIM($C229))=UPPER(TRIM($E229)),"OK","MISMATCH")))</f>
        <v/>
      </c>
      <c r="J229" s="9" t="str">
        <f aca="false">IF($A229="","",IF($H229="NOT IN SCHEMATIC","",IF($F229="","NO SCH DECAL",IF($D229="","",IF(UPPER(TRIM($D229))=UPPER(TRIM($F229)),"OK","MISMATCH")))))</f>
        <v/>
      </c>
      <c r="K229" s="16" t="str">
        <f aca="false">IF($A229="","",SUMPRODUCT(--ISNUMBER(SEARCH(","&amp;TRIM($A229)&amp;",",","&amp;SUBSTITUTE('1. Master BOM'!$D$2:$D$400," ","")&amp;","))))</f>
        <v/>
      </c>
      <c r="L229" s="16" t="str">
        <f aca="false">IF($A229="","",IF($K229&lt;&gt;1,0,SUMPRODUCT(ISNUMBER(SEARCH(","&amp;TRIM($A229)&amp;",",","&amp;SUBSTITUTE('1. Master BOM'!$D$2:$D$400," ","")&amp;","))*ROW('1. Master BOM'!$D$2:$D$400))))</f>
        <v/>
      </c>
      <c r="M229" s="9" t="str">
        <f aca="false">IF($A229="","",IF($K229=0,"NOT IN BOM",IF($K229&gt;1,"MULTIPLE BOM LINES","OK")))</f>
        <v/>
      </c>
      <c r="N229" s="9" t="str">
        <f aca="false">IF($A229="","",IF($L229=0,"—",INDEX('1. Master BOM'!$A$1:$A$400,$L229)))</f>
        <v/>
      </c>
      <c r="O229" s="9" t="str">
        <f aca="false">IF($A229="","",IF($L229=0,"—",INDEX('1. Master BOM'!$B$1:$B$400,$L229)))</f>
        <v/>
      </c>
      <c r="P229" s="9" t="str">
        <f aca="false">IF($A229="","",IF(OR($H229="NOT IN SCHEMATIC",$O229="—"),"",IF($G229="","NO SCH PN",IF(UPPER(TRIM($G229))=UPPER(TRIM($O229)),"OK","MISMATCH"))))</f>
        <v/>
      </c>
      <c r="Q229" s="9" t="str">
        <f aca="false">IF($A229="","",IF($L229=0,"—",INDEX('1. Master BOM'!$E$1:$E$400,$L229)))</f>
        <v/>
      </c>
      <c r="R229" s="9" t="str">
        <f aca="false">IF($A229="","",IF($L229=0,"—",IF(T(INDEX('1. Master BOM'!$F$1:$F$400,$L229))="","(not set)",INDEX('1. Master BOM'!$F$1:$F$400,$L229))))</f>
        <v/>
      </c>
      <c r="S229" s="9" t="str">
        <f aca="false">IF($A229="","",IF(OR($R229="—",$R229="(not set)",$D229=""),"",IF(ISNUMBER(SEARCH(SUBSTITUTE(SUBSTITUTE(SUBSTITUTE($R229,"-",""),"_","")," ",""),SUBSTITUTE(SUBSTITUTE(SUBSTITUTE($D229,"-",""),"_","")," ",""))),"OK","CHECK")))</f>
        <v/>
      </c>
      <c r="T229" s="9" t="str">
        <f aca="false">IF($A229="","",IF(OR($H229="NOT IN SCHEMATIC",$I229="MISMATCH",$J229="MISMATCH",$P229="MISMATCH",$M229&lt;&gt;"OK"),"REVIEW","OK"))</f>
        <v/>
      </c>
      <c r="U229" s="14"/>
      <c r="V229" s="14"/>
      <c r="W229" s="17"/>
      <c r="X229" s="14"/>
    </row>
    <row r="230" customFormat="false" ht="15" hidden="false" customHeight="false" outlineLevel="0" collapsed="false">
      <c r="A230" s="9" t="str">
        <f aca="false">IF('3. Layout Parts'!$A230="","",TRIM('3. Layout Parts'!$A230))</f>
        <v/>
      </c>
      <c r="B230" s="9" t="str">
        <f aca="false">IF($A230="","",'3. Layout Parts'!$D230)</f>
        <v/>
      </c>
      <c r="C230" s="9" t="str">
        <f aca="false">IF($A230="","",'3. Layout Parts'!$B230)</f>
        <v/>
      </c>
      <c r="D230" s="9" t="str">
        <f aca="false">IF($A230="","",'3. Layout Parts'!$C230)</f>
        <v/>
      </c>
      <c r="E230" s="9" t="str">
        <f aca="false">IF($A230="","",IFERROR(INDEX('2. Schematic Parts'!$B$2:$B$3001,MATCH($A230,'2. Schematic Parts'!$A$2:$A$3001,0)),"NOT FOUND"))</f>
        <v/>
      </c>
      <c r="F230" s="9" t="str">
        <f aca="false">IF($A230="","",IFERROR(INDEX('2. Schematic Parts'!$C$2:$C$3001,MATCH($A230,'2. Schematic Parts'!$A$2:$A$3001,0))&amp;"","NOT FOUND"))</f>
        <v/>
      </c>
      <c r="G230" s="9" t="str">
        <f aca="false">IF($A230="","",IFERROR(INDEX('2. Schematic Parts'!$D$2:$D$3001,MATCH($A230,'2. Schematic Parts'!$A$2:$A$3001,0))&amp;"","NOT FOUND"))</f>
        <v/>
      </c>
      <c r="H230" s="9" t="str">
        <f aca="false">IF($A230="","",IF(COUNTIF('2. Schematic Parts'!$A$2:$A$3001,$A230)=0,"NOT IN SCHEMATIC","OK"))</f>
        <v/>
      </c>
      <c r="I230" s="9" t="str">
        <f aca="false">IF($A230="","",IF($H230="NOT IN SCHEMATIC","",IF(UPPER(TRIM($C230))=UPPER(TRIM($E230)),"OK","MISMATCH")))</f>
        <v/>
      </c>
      <c r="J230" s="9" t="str">
        <f aca="false">IF($A230="","",IF($H230="NOT IN SCHEMATIC","",IF($F230="","NO SCH DECAL",IF($D230="","",IF(UPPER(TRIM($D230))=UPPER(TRIM($F230)),"OK","MISMATCH")))))</f>
        <v/>
      </c>
      <c r="K230" s="16" t="str">
        <f aca="false">IF($A230="","",SUMPRODUCT(--ISNUMBER(SEARCH(","&amp;TRIM($A230)&amp;",",","&amp;SUBSTITUTE('1. Master BOM'!$D$2:$D$400," ","")&amp;","))))</f>
        <v/>
      </c>
      <c r="L230" s="16" t="str">
        <f aca="false">IF($A230="","",IF($K230&lt;&gt;1,0,SUMPRODUCT(ISNUMBER(SEARCH(","&amp;TRIM($A230)&amp;",",","&amp;SUBSTITUTE('1. Master BOM'!$D$2:$D$400," ","")&amp;","))*ROW('1. Master BOM'!$D$2:$D$400))))</f>
        <v/>
      </c>
      <c r="M230" s="9" t="str">
        <f aca="false">IF($A230="","",IF($K230=0,"NOT IN BOM",IF($K230&gt;1,"MULTIPLE BOM LINES","OK")))</f>
        <v/>
      </c>
      <c r="N230" s="9" t="str">
        <f aca="false">IF($A230="","",IF($L230=0,"—",INDEX('1. Master BOM'!$A$1:$A$400,$L230)))</f>
        <v/>
      </c>
      <c r="O230" s="9" t="str">
        <f aca="false">IF($A230="","",IF($L230=0,"—",INDEX('1. Master BOM'!$B$1:$B$400,$L230)))</f>
        <v/>
      </c>
      <c r="P230" s="9" t="str">
        <f aca="false">IF($A230="","",IF(OR($H230="NOT IN SCHEMATIC",$O230="—"),"",IF($G230="","NO SCH PN",IF(UPPER(TRIM($G230))=UPPER(TRIM($O230)),"OK","MISMATCH"))))</f>
        <v/>
      </c>
      <c r="Q230" s="9" t="str">
        <f aca="false">IF($A230="","",IF($L230=0,"—",INDEX('1. Master BOM'!$E$1:$E$400,$L230)))</f>
        <v/>
      </c>
      <c r="R230" s="9" t="str">
        <f aca="false">IF($A230="","",IF($L230=0,"—",IF(T(INDEX('1. Master BOM'!$F$1:$F$400,$L230))="","(not set)",INDEX('1. Master BOM'!$F$1:$F$400,$L230))))</f>
        <v/>
      </c>
      <c r="S230" s="9" t="str">
        <f aca="false">IF($A230="","",IF(OR($R230="—",$R230="(not set)",$D230=""),"",IF(ISNUMBER(SEARCH(SUBSTITUTE(SUBSTITUTE(SUBSTITUTE($R230,"-",""),"_","")," ",""),SUBSTITUTE(SUBSTITUTE(SUBSTITUTE($D230,"-",""),"_","")," ",""))),"OK","CHECK")))</f>
        <v/>
      </c>
      <c r="T230" s="9" t="str">
        <f aca="false">IF($A230="","",IF(OR($H230="NOT IN SCHEMATIC",$I230="MISMATCH",$J230="MISMATCH",$P230="MISMATCH",$M230&lt;&gt;"OK"),"REVIEW","OK"))</f>
        <v/>
      </c>
      <c r="U230" s="14"/>
      <c r="V230" s="14"/>
      <c r="W230" s="17"/>
      <c r="X230" s="14"/>
    </row>
    <row r="231" customFormat="false" ht="15" hidden="false" customHeight="false" outlineLevel="0" collapsed="false">
      <c r="A231" s="9" t="str">
        <f aca="false">IF('3. Layout Parts'!$A231="","",TRIM('3. Layout Parts'!$A231))</f>
        <v/>
      </c>
      <c r="B231" s="9" t="str">
        <f aca="false">IF($A231="","",'3. Layout Parts'!$D231)</f>
        <v/>
      </c>
      <c r="C231" s="9" t="str">
        <f aca="false">IF($A231="","",'3. Layout Parts'!$B231)</f>
        <v/>
      </c>
      <c r="D231" s="9" t="str">
        <f aca="false">IF($A231="","",'3. Layout Parts'!$C231)</f>
        <v/>
      </c>
      <c r="E231" s="9" t="str">
        <f aca="false">IF($A231="","",IFERROR(INDEX('2. Schematic Parts'!$B$2:$B$3001,MATCH($A231,'2. Schematic Parts'!$A$2:$A$3001,0)),"NOT FOUND"))</f>
        <v/>
      </c>
      <c r="F231" s="9" t="str">
        <f aca="false">IF($A231="","",IFERROR(INDEX('2. Schematic Parts'!$C$2:$C$3001,MATCH($A231,'2. Schematic Parts'!$A$2:$A$3001,0))&amp;"","NOT FOUND"))</f>
        <v/>
      </c>
      <c r="G231" s="9" t="str">
        <f aca="false">IF($A231="","",IFERROR(INDEX('2. Schematic Parts'!$D$2:$D$3001,MATCH($A231,'2. Schematic Parts'!$A$2:$A$3001,0))&amp;"","NOT FOUND"))</f>
        <v/>
      </c>
      <c r="H231" s="9" t="str">
        <f aca="false">IF($A231="","",IF(COUNTIF('2. Schematic Parts'!$A$2:$A$3001,$A231)=0,"NOT IN SCHEMATIC","OK"))</f>
        <v/>
      </c>
      <c r="I231" s="9" t="str">
        <f aca="false">IF($A231="","",IF($H231="NOT IN SCHEMATIC","",IF(UPPER(TRIM($C231))=UPPER(TRIM($E231)),"OK","MISMATCH")))</f>
        <v/>
      </c>
      <c r="J231" s="9" t="str">
        <f aca="false">IF($A231="","",IF($H231="NOT IN SCHEMATIC","",IF($F231="","NO SCH DECAL",IF($D231="","",IF(UPPER(TRIM($D231))=UPPER(TRIM($F231)),"OK","MISMATCH")))))</f>
        <v/>
      </c>
      <c r="K231" s="16" t="str">
        <f aca="false">IF($A231="","",SUMPRODUCT(--ISNUMBER(SEARCH(","&amp;TRIM($A231)&amp;",",","&amp;SUBSTITUTE('1. Master BOM'!$D$2:$D$400," ","")&amp;","))))</f>
        <v/>
      </c>
      <c r="L231" s="16" t="str">
        <f aca="false">IF($A231="","",IF($K231&lt;&gt;1,0,SUMPRODUCT(ISNUMBER(SEARCH(","&amp;TRIM($A231)&amp;",",","&amp;SUBSTITUTE('1. Master BOM'!$D$2:$D$400," ","")&amp;","))*ROW('1. Master BOM'!$D$2:$D$400))))</f>
        <v/>
      </c>
      <c r="M231" s="9" t="str">
        <f aca="false">IF($A231="","",IF($K231=0,"NOT IN BOM",IF($K231&gt;1,"MULTIPLE BOM LINES","OK")))</f>
        <v/>
      </c>
      <c r="N231" s="9" t="str">
        <f aca="false">IF($A231="","",IF($L231=0,"—",INDEX('1. Master BOM'!$A$1:$A$400,$L231)))</f>
        <v/>
      </c>
      <c r="O231" s="9" t="str">
        <f aca="false">IF($A231="","",IF($L231=0,"—",INDEX('1. Master BOM'!$B$1:$B$400,$L231)))</f>
        <v/>
      </c>
      <c r="P231" s="9" t="str">
        <f aca="false">IF($A231="","",IF(OR($H231="NOT IN SCHEMATIC",$O231="—"),"",IF($G231="","NO SCH PN",IF(UPPER(TRIM($G231))=UPPER(TRIM($O231)),"OK","MISMATCH"))))</f>
        <v/>
      </c>
      <c r="Q231" s="9" t="str">
        <f aca="false">IF($A231="","",IF($L231=0,"—",INDEX('1. Master BOM'!$E$1:$E$400,$L231)))</f>
        <v/>
      </c>
      <c r="R231" s="9" t="str">
        <f aca="false">IF($A231="","",IF($L231=0,"—",IF(T(INDEX('1. Master BOM'!$F$1:$F$400,$L231))="","(not set)",INDEX('1. Master BOM'!$F$1:$F$400,$L231))))</f>
        <v/>
      </c>
      <c r="S231" s="9" t="str">
        <f aca="false">IF($A231="","",IF(OR($R231="—",$R231="(not set)",$D231=""),"",IF(ISNUMBER(SEARCH(SUBSTITUTE(SUBSTITUTE(SUBSTITUTE($R231,"-",""),"_","")," ",""),SUBSTITUTE(SUBSTITUTE(SUBSTITUTE($D231,"-",""),"_","")," ",""))),"OK","CHECK")))</f>
        <v/>
      </c>
      <c r="T231" s="9" t="str">
        <f aca="false">IF($A231="","",IF(OR($H231="NOT IN SCHEMATIC",$I231="MISMATCH",$J231="MISMATCH",$P231="MISMATCH",$M231&lt;&gt;"OK"),"REVIEW","OK"))</f>
        <v/>
      </c>
      <c r="U231" s="14"/>
      <c r="V231" s="14"/>
      <c r="W231" s="17"/>
      <c r="X231" s="14"/>
    </row>
    <row r="232" customFormat="false" ht="15" hidden="false" customHeight="false" outlineLevel="0" collapsed="false">
      <c r="A232" s="9" t="str">
        <f aca="false">IF('3. Layout Parts'!$A232="","",TRIM('3. Layout Parts'!$A232))</f>
        <v/>
      </c>
      <c r="B232" s="9" t="str">
        <f aca="false">IF($A232="","",'3. Layout Parts'!$D232)</f>
        <v/>
      </c>
      <c r="C232" s="9" t="str">
        <f aca="false">IF($A232="","",'3. Layout Parts'!$B232)</f>
        <v/>
      </c>
      <c r="D232" s="9" t="str">
        <f aca="false">IF($A232="","",'3. Layout Parts'!$C232)</f>
        <v/>
      </c>
      <c r="E232" s="9" t="str">
        <f aca="false">IF($A232="","",IFERROR(INDEX('2. Schematic Parts'!$B$2:$B$3001,MATCH($A232,'2. Schematic Parts'!$A$2:$A$3001,0)),"NOT FOUND"))</f>
        <v/>
      </c>
      <c r="F232" s="9" t="str">
        <f aca="false">IF($A232="","",IFERROR(INDEX('2. Schematic Parts'!$C$2:$C$3001,MATCH($A232,'2. Schematic Parts'!$A$2:$A$3001,0))&amp;"","NOT FOUND"))</f>
        <v/>
      </c>
      <c r="G232" s="9" t="str">
        <f aca="false">IF($A232="","",IFERROR(INDEX('2. Schematic Parts'!$D$2:$D$3001,MATCH($A232,'2. Schematic Parts'!$A$2:$A$3001,0))&amp;"","NOT FOUND"))</f>
        <v/>
      </c>
      <c r="H232" s="9" t="str">
        <f aca="false">IF($A232="","",IF(COUNTIF('2. Schematic Parts'!$A$2:$A$3001,$A232)=0,"NOT IN SCHEMATIC","OK"))</f>
        <v/>
      </c>
      <c r="I232" s="9" t="str">
        <f aca="false">IF($A232="","",IF($H232="NOT IN SCHEMATIC","",IF(UPPER(TRIM($C232))=UPPER(TRIM($E232)),"OK","MISMATCH")))</f>
        <v/>
      </c>
      <c r="J232" s="9" t="str">
        <f aca="false">IF($A232="","",IF($H232="NOT IN SCHEMATIC","",IF($F232="","NO SCH DECAL",IF($D232="","",IF(UPPER(TRIM($D232))=UPPER(TRIM($F232)),"OK","MISMATCH")))))</f>
        <v/>
      </c>
      <c r="K232" s="16" t="str">
        <f aca="false">IF($A232="","",SUMPRODUCT(--ISNUMBER(SEARCH(","&amp;TRIM($A232)&amp;",",","&amp;SUBSTITUTE('1. Master BOM'!$D$2:$D$400," ","")&amp;","))))</f>
        <v/>
      </c>
      <c r="L232" s="16" t="str">
        <f aca="false">IF($A232="","",IF($K232&lt;&gt;1,0,SUMPRODUCT(ISNUMBER(SEARCH(","&amp;TRIM($A232)&amp;",",","&amp;SUBSTITUTE('1. Master BOM'!$D$2:$D$400," ","")&amp;","))*ROW('1. Master BOM'!$D$2:$D$400))))</f>
        <v/>
      </c>
      <c r="M232" s="9" t="str">
        <f aca="false">IF($A232="","",IF($K232=0,"NOT IN BOM",IF($K232&gt;1,"MULTIPLE BOM LINES","OK")))</f>
        <v/>
      </c>
      <c r="N232" s="9" t="str">
        <f aca="false">IF($A232="","",IF($L232=0,"—",INDEX('1. Master BOM'!$A$1:$A$400,$L232)))</f>
        <v/>
      </c>
      <c r="O232" s="9" t="str">
        <f aca="false">IF($A232="","",IF($L232=0,"—",INDEX('1. Master BOM'!$B$1:$B$400,$L232)))</f>
        <v/>
      </c>
      <c r="P232" s="9" t="str">
        <f aca="false">IF($A232="","",IF(OR($H232="NOT IN SCHEMATIC",$O232="—"),"",IF($G232="","NO SCH PN",IF(UPPER(TRIM($G232))=UPPER(TRIM($O232)),"OK","MISMATCH"))))</f>
        <v/>
      </c>
      <c r="Q232" s="9" t="str">
        <f aca="false">IF($A232="","",IF($L232=0,"—",INDEX('1. Master BOM'!$E$1:$E$400,$L232)))</f>
        <v/>
      </c>
      <c r="R232" s="9" t="str">
        <f aca="false">IF($A232="","",IF($L232=0,"—",IF(T(INDEX('1. Master BOM'!$F$1:$F$400,$L232))="","(not set)",INDEX('1. Master BOM'!$F$1:$F$400,$L232))))</f>
        <v/>
      </c>
      <c r="S232" s="9" t="str">
        <f aca="false">IF($A232="","",IF(OR($R232="—",$R232="(not set)",$D232=""),"",IF(ISNUMBER(SEARCH(SUBSTITUTE(SUBSTITUTE(SUBSTITUTE($R232,"-",""),"_","")," ",""),SUBSTITUTE(SUBSTITUTE(SUBSTITUTE($D232,"-",""),"_","")," ",""))),"OK","CHECK")))</f>
        <v/>
      </c>
      <c r="T232" s="9" t="str">
        <f aca="false">IF($A232="","",IF(OR($H232="NOT IN SCHEMATIC",$I232="MISMATCH",$J232="MISMATCH",$P232="MISMATCH",$M232&lt;&gt;"OK"),"REVIEW","OK"))</f>
        <v/>
      </c>
      <c r="U232" s="14"/>
      <c r="V232" s="14"/>
      <c r="W232" s="17"/>
      <c r="X232" s="14"/>
    </row>
    <row r="233" customFormat="false" ht="15" hidden="false" customHeight="false" outlineLevel="0" collapsed="false">
      <c r="A233" s="9" t="str">
        <f aca="false">IF('3. Layout Parts'!$A233="","",TRIM('3. Layout Parts'!$A233))</f>
        <v/>
      </c>
      <c r="B233" s="9" t="str">
        <f aca="false">IF($A233="","",'3. Layout Parts'!$D233)</f>
        <v/>
      </c>
      <c r="C233" s="9" t="str">
        <f aca="false">IF($A233="","",'3. Layout Parts'!$B233)</f>
        <v/>
      </c>
      <c r="D233" s="9" t="str">
        <f aca="false">IF($A233="","",'3. Layout Parts'!$C233)</f>
        <v/>
      </c>
      <c r="E233" s="9" t="str">
        <f aca="false">IF($A233="","",IFERROR(INDEX('2. Schematic Parts'!$B$2:$B$3001,MATCH($A233,'2. Schematic Parts'!$A$2:$A$3001,0)),"NOT FOUND"))</f>
        <v/>
      </c>
      <c r="F233" s="9" t="str">
        <f aca="false">IF($A233="","",IFERROR(INDEX('2. Schematic Parts'!$C$2:$C$3001,MATCH($A233,'2. Schematic Parts'!$A$2:$A$3001,0))&amp;"","NOT FOUND"))</f>
        <v/>
      </c>
      <c r="G233" s="9" t="str">
        <f aca="false">IF($A233="","",IFERROR(INDEX('2. Schematic Parts'!$D$2:$D$3001,MATCH($A233,'2. Schematic Parts'!$A$2:$A$3001,0))&amp;"","NOT FOUND"))</f>
        <v/>
      </c>
      <c r="H233" s="9" t="str">
        <f aca="false">IF($A233="","",IF(COUNTIF('2. Schematic Parts'!$A$2:$A$3001,$A233)=0,"NOT IN SCHEMATIC","OK"))</f>
        <v/>
      </c>
      <c r="I233" s="9" t="str">
        <f aca="false">IF($A233="","",IF($H233="NOT IN SCHEMATIC","",IF(UPPER(TRIM($C233))=UPPER(TRIM($E233)),"OK","MISMATCH")))</f>
        <v/>
      </c>
      <c r="J233" s="9" t="str">
        <f aca="false">IF($A233="","",IF($H233="NOT IN SCHEMATIC","",IF($F233="","NO SCH DECAL",IF($D233="","",IF(UPPER(TRIM($D233))=UPPER(TRIM($F233)),"OK","MISMATCH")))))</f>
        <v/>
      </c>
      <c r="K233" s="16" t="str">
        <f aca="false">IF($A233="","",SUMPRODUCT(--ISNUMBER(SEARCH(","&amp;TRIM($A233)&amp;",",","&amp;SUBSTITUTE('1. Master BOM'!$D$2:$D$400," ","")&amp;","))))</f>
        <v/>
      </c>
      <c r="L233" s="16" t="str">
        <f aca="false">IF($A233="","",IF($K233&lt;&gt;1,0,SUMPRODUCT(ISNUMBER(SEARCH(","&amp;TRIM($A233)&amp;",",","&amp;SUBSTITUTE('1. Master BOM'!$D$2:$D$400," ","")&amp;","))*ROW('1. Master BOM'!$D$2:$D$400))))</f>
        <v/>
      </c>
      <c r="M233" s="9" t="str">
        <f aca="false">IF($A233="","",IF($K233=0,"NOT IN BOM",IF($K233&gt;1,"MULTIPLE BOM LINES","OK")))</f>
        <v/>
      </c>
      <c r="N233" s="9" t="str">
        <f aca="false">IF($A233="","",IF($L233=0,"—",INDEX('1. Master BOM'!$A$1:$A$400,$L233)))</f>
        <v/>
      </c>
      <c r="O233" s="9" t="str">
        <f aca="false">IF($A233="","",IF($L233=0,"—",INDEX('1. Master BOM'!$B$1:$B$400,$L233)))</f>
        <v/>
      </c>
      <c r="P233" s="9" t="str">
        <f aca="false">IF($A233="","",IF(OR($H233="NOT IN SCHEMATIC",$O233="—"),"",IF($G233="","NO SCH PN",IF(UPPER(TRIM($G233))=UPPER(TRIM($O233)),"OK","MISMATCH"))))</f>
        <v/>
      </c>
      <c r="Q233" s="9" t="str">
        <f aca="false">IF($A233="","",IF($L233=0,"—",INDEX('1. Master BOM'!$E$1:$E$400,$L233)))</f>
        <v/>
      </c>
      <c r="R233" s="9" t="str">
        <f aca="false">IF($A233="","",IF($L233=0,"—",IF(T(INDEX('1. Master BOM'!$F$1:$F$400,$L233))="","(not set)",INDEX('1. Master BOM'!$F$1:$F$400,$L233))))</f>
        <v/>
      </c>
      <c r="S233" s="9" t="str">
        <f aca="false">IF($A233="","",IF(OR($R233="—",$R233="(not set)",$D233=""),"",IF(ISNUMBER(SEARCH(SUBSTITUTE(SUBSTITUTE(SUBSTITUTE($R233,"-",""),"_","")," ",""),SUBSTITUTE(SUBSTITUTE(SUBSTITUTE($D233,"-",""),"_","")," ",""))),"OK","CHECK")))</f>
        <v/>
      </c>
      <c r="T233" s="9" t="str">
        <f aca="false">IF($A233="","",IF(OR($H233="NOT IN SCHEMATIC",$I233="MISMATCH",$J233="MISMATCH",$P233="MISMATCH",$M233&lt;&gt;"OK"),"REVIEW","OK"))</f>
        <v/>
      </c>
      <c r="U233" s="14"/>
      <c r="V233" s="14"/>
      <c r="W233" s="17"/>
      <c r="X233" s="14"/>
    </row>
    <row r="234" customFormat="false" ht="15" hidden="false" customHeight="false" outlineLevel="0" collapsed="false">
      <c r="A234" s="9" t="str">
        <f aca="false">IF('3. Layout Parts'!$A234="","",TRIM('3. Layout Parts'!$A234))</f>
        <v/>
      </c>
      <c r="B234" s="9" t="str">
        <f aca="false">IF($A234="","",'3. Layout Parts'!$D234)</f>
        <v/>
      </c>
      <c r="C234" s="9" t="str">
        <f aca="false">IF($A234="","",'3. Layout Parts'!$B234)</f>
        <v/>
      </c>
      <c r="D234" s="9" t="str">
        <f aca="false">IF($A234="","",'3. Layout Parts'!$C234)</f>
        <v/>
      </c>
      <c r="E234" s="9" t="str">
        <f aca="false">IF($A234="","",IFERROR(INDEX('2. Schematic Parts'!$B$2:$B$3001,MATCH($A234,'2. Schematic Parts'!$A$2:$A$3001,0)),"NOT FOUND"))</f>
        <v/>
      </c>
      <c r="F234" s="9" t="str">
        <f aca="false">IF($A234="","",IFERROR(INDEX('2. Schematic Parts'!$C$2:$C$3001,MATCH($A234,'2. Schematic Parts'!$A$2:$A$3001,0))&amp;"","NOT FOUND"))</f>
        <v/>
      </c>
      <c r="G234" s="9" t="str">
        <f aca="false">IF($A234="","",IFERROR(INDEX('2. Schematic Parts'!$D$2:$D$3001,MATCH($A234,'2. Schematic Parts'!$A$2:$A$3001,0))&amp;"","NOT FOUND"))</f>
        <v/>
      </c>
      <c r="H234" s="9" t="str">
        <f aca="false">IF($A234="","",IF(COUNTIF('2. Schematic Parts'!$A$2:$A$3001,$A234)=0,"NOT IN SCHEMATIC","OK"))</f>
        <v/>
      </c>
      <c r="I234" s="9" t="str">
        <f aca="false">IF($A234="","",IF($H234="NOT IN SCHEMATIC","",IF(UPPER(TRIM($C234))=UPPER(TRIM($E234)),"OK","MISMATCH")))</f>
        <v/>
      </c>
      <c r="J234" s="9" t="str">
        <f aca="false">IF($A234="","",IF($H234="NOT IN SCHEMATIC","",IF($F234="","NO SCH DECAL",IF($D234="","",IF(UPPER(TRIM($D234))=UPPER(TRIM($F234)),"OK","MISMATCH")))))</f>
        <v/>
      </c>
      <c r="K234" s="16" t="str">
        <f aca="false">IF($A234="","",SUMPRODUCT(--ISNUMBER(SEARCH(","&amp;TRIM($A234)&amp;",",","&amp;SUBSTITUTE('1. Master BOM'!$D$2:$D$400," ","")&amp;","))))</f>
        <v/>
      </c>
      <c r="L234" s="16" t="str">
        <f aca="false">IF($A234="","",IF($K234&lt;&gt;1,0,SUMPRODUCT(ISNUMBER(SEARCH(","&amp;TRIM($A234)&amp;",",","&amp;SUBSTITUTE('1. Master BOM'!$D$2:$D$400," ","")&amp;","))*ROW('1. Master BOM'!$D$2:$D$400))))</f>
        <v/>
      </c>
      <c r="M234" s="9" t="str">
        <f aca="false">IF($A234="","",IF($K234=0,"NOT IN BOM",IF($K234&gt;1,"MULTIPLE BOM LINES","OK")))</f>
        <v/>
      </c>
      <c r="N234" s="9" t="str">
        <f aca="false">IF($A234="","",IF($L234=0,"—",INDEX('1. Master BOM'!$A$1:$A$400,$L234)))</f>
        <v/>
      </c>
      <c r="O234" s="9" t="str">
        <f aca="false">IF($A234="","",IF($L234=0,"—",INDEX('1. Master BOM'!$B$1:$B$400,$L234)))</f>
        <v/>
      </c>
      <c r="P234" s="9" t="str">
        <f aca="false">IF($A234="","",IF(OR($H234="NOT IN SCHEMATIC",$O234="—"),"",IF($G234="","NO SCH PN",IF(UPPER(TRIM($G234))=UPPER(TRIM($O234)),"OK","MISMATCH"))))</f>
        <v/>
      </c>
      <c r="Q234" s="9" t="str">
        <f aca="false">IF($A234="","",IF($L234=0,"—",INDEX('1. Master BOM'!$E$1:$E$400,$L234)))</f>
        <v/>
      </c>
      <c r="R234" s="9" t="str">
        <f aca="false">IF($A234="","",IF($L234=0,"—",IF(T(INDEX('1. Master BOM'!$F$1:$F$400,$L234))="","(not set)",INDEX('1. Master BOM'!$F$1:$F$400,$L234))))</f>
        <v/>
      </c>
      <c r="S234" s="9" t="str">
        <f aca="false">IF($A234="","",IF(OR($R234="—",$R234="(not set)",$D234=""),"",IF(ISNUMBER(SEARCH(SUBSTITUTE(SUBSTITUTE(SUBSTITUTE($R234,"-",""),"_","")," ",""),SUBSTITUTE(SUBSTITUTE(SUBSTITUTE($D234,"-",""),"_","")," ",""))),"OK","CHECK")))</f>
        <v/>
      </c>
      <c r="T234" s="9" t="str">
        <f aca="false">IF($A234="","",IF(OR($H234="NOT IN SCHEMATIC",$I234="MISMATCH",$J234="MISMATCH",$P234="MISMATCH",$M234&lt;&gt;"OK"),"REVIEW","OK"))</f>
        <v/>
      </c>
      <c r="U234" s="14"/>
      <c r="V234" s="14"/>
      <c r="W234" s="17"/>
      <c r="X234" s="14"/>
    </row>
    <row r="235" customFormat="false" ht="15" hidden="false" customHeight="false" outlineLevel="0" collapsed="false">
      <c r="A235" s="9" t="str">
        <f aca="false">IF('3. Layout Parts'!$A235="","",TRIM('3. Layout Parts'!$A235))</f>
        <v/>
      </c>
      <c r="B235" s="9" t="str">
        <f aca="false">IF($A235="","",'3. Layout Parts'!$D235)</f>
        <v/>
      </c>
      <c r="C235" s="9" t="str">
        <f aca="false">IF($A235="","",'3. Layout Parts'!$B235)</f>
        <v/>
      </c>
      <c r="D235" s="9" t="str">
        <f aca="false">IF($A235="","",'3. Layout Parts'!$C235)</f>
        <v/>
      </c>
      <c r="E235" s="9" t="str">
        <f aca="false">IF($A235="","",IFERROR(INDEX('2. Schematic Parts'!$B$2:$B$3001,MATCH($A235,'2. Schematic Parts'!$A$2:$A$3001,0)),"NOT FOUND"))</f>
        <v/>
      </c>
      <c r="F235" s="9" t="str">
        <f aca="false">IF($A235="","",IFERROR(INDEX('2. Schematic Parts'!$C$2:$C$3001,MATCH($A235,'2. Schematic Parts'!$A$2:$A$3001,0))&amp;"","NOT FOUND"))</f>
        <v/>
      </c>
      <c r="G235" s="9" t="str">
        <f aca="false">IF($A235="","",IFERROR(INDEX('2. Schematic Parts'!$D$2:$D$3001,MATCH($A235,'2. Schematic Parts'!$A$2:$A$3001,0))&amp;"","NOT FOUND"))</f>
        <v/>
      </c>
      <c r="H235" s="9" t="str">
        <f aca="false">IF($A235="","",IF(COUNTIF('2. Schematic Parts'!$A$2:$A$3001,$A235)=0,"NOT IN SCHEMATIC","OK"))</f>
        <v/>
      </c>
      <c r="I235" s="9" t="str">
        <f aca="false">IF($A235="","",IF($H235="NOT IN SCHEMATIC","",IF(UPPER(TRIM($C235))=UPPER(TRIM($E235)),"OK","MISMATCH")))</f>
        <v/>
      </c>
      <c r="J235" s="9" t="str">
        <f aca="false">IF($A235="","",IF($H235="NOT IN SCHEMATIC","",IF($F235="","NO SCH DECAL",IF($D235="","",IF(UPPER(TRIM($D235))=UPPER(TRIM($F235)),"OK","MISMATCH")))))</f>
        <v/>
      </c>
      <c r="K235" s="16" t="str">
        <f aca="false">IF($A235="","",SUMPRODUCT(--ISNUMBER(SEARCH(","&amp;TRIM($A235)&amp;",",","&amp;SUBSTITUTE('1. Master BOM'!$D$2:$D$400," ","")&amp;","))))</f>
        <v/>
      </c>
      <c r="L235" s="16" t="str">
        <f aca="false">IF($A235="","",IF($K235&lt;&gt;1,0,SUMPRODUCT(ISNUMBER(SEARCH(","&amp;TRIM($A235)&amp;",",","&amp;SUBSTITUTE('1. Master BOM'!$D$2:$D$400," ","")&amp;","))*ROW('1. Master BOM'!$D$2:$D$400))))</f>
        <v/>
      </c>
      <c r="M235" s="9" t="str">
        <f aca="false">IF($A235="","",IF($K235=0,"NOT IN BOM",IF($K235&gt;1,"MULTIPLE BOM LINES","OK")))</f>
        <v/>
      </c>
      <c r="N235" s="9" t="str">
        <f aca="false">IF($A235="","",IF($L235=0,"—",INDEX('1. Master BOM'!$A$1:$A$400,$L235)))</f>
        <v/>
      </c>
      <c r="O235" s="9" t="str">
        <f aca="false">IF($A235="","",IF($L235=0,"—",INDEX('1. Master BOM'!$B$1:$B$400,$L235)))</f>
        <v/>
      </c>
      <c r="P235" s="9" t="str">
        <f aca="false">IF($A235="","",IF(OR($H235="NOT IN SCHEMATIC",$O235="—"),"",IF($G235="","NO SCH PN",IF(UPPER(TRIM($G235))=UPPER(TRIM($O235)),"OK","MISMATCH"))))</f>
        <v/>
      </c>
      <c r="Q235" s="9" t="str">
        <f aca="false">IF($A235="","",IF($L235=0,"—",INDEX('1. Master BOM'!$E$1:$E$400,$L235)))</f>
        <v/>
      </c>
      <c r="R235" s="9" t="str">
        <f aca="false">IF($A235="","",IF($L235=0,"—",IF(T(INDEX('1. Master BOM'!$F$1:$F$400,$L235))="","(not set)",INDEX('1. Master BOM'!$F$1:$F$400,$L235))))</f>
        <v/>
      </c>
      <c r="S235" s="9" t="str">
        <f aca="false">IF($A235="","",IF(OR($R235="—",$R235="(not set)",$D235=""),"",IF(ISNUMBER(SEARCH(SUBSTITUTE(SUBSTITUTE(SUBSTITUTE($R235,"-",""),"_","")," ",""),SUBSTITUTE(SUBSTITUTE(SUBSTITUTE($D235,"-",""),"_","")," ",""))),"OK","CHECK")))</f>
        <v/>
      </c>
      <c r="T235" s="9" t="str">
        <f aca="false">IF($A235="","",IF(OR($H235="NOT IN SCHEMATIC",$I235="MISMATCH",$J235="MISMATCH",$P235="MISMATCH",$M235&lt;&gt;"OK"),"REVIEW","OK"))</f>
        <v/>
      </c>
      <c r="U235" s="14"/>
      <c r="V235" s="14"/>
      <c r="W235" s="17"/>
      <c r="X235" s="14"/>
    </row>
    <row r="236" customFormat="false" ht="15" hidden="false" customHeight="false" outlineLevel="0" collapsed="false">
      <c r="A236" s="9" t="str">
        <f aca="false">IF('3. Layout Parts'!$A236="","",TRIM('3. Layout Parts'!$A236))</f>
        <v/>
      </c>
      <c r="B236" s="9" t="str">
        <f aca="false">IF($A236="","",'3. Layout Parts'!$D236)</f>
        <v/>
      </c>
      <c r="C236" s="9" t="str">
        <f aca="false">IF($A236="","",'3. Layout Parts'!$B236)</f>
        <v/>
      </c>
      <c r="D236" s="9" t="str">
        <f aca="false">IF($A236="","",'3. Layout Parts'!$C236)</f>
        <v/>
      </c>
      <c r="E236" s="9" t="str">
        <f aca="false">IF($A236="","",IFERROR(INDEX('2. Schematic Parts'!$B$2:$B$3001,MATCH($A236,'2. Schematic Parts'!$A$2:$A$3001,0)),"NOT FOUND"))</f>
        <v/>
      </c>
      <c r="F236" s="9" t="str">
        <f aca="false">IF($A236="","",IFERROR(INDEX('2. Schematic Parts'!$C$2:$C$3001,MATCH($A236,'2. Schematic Parts'!$A$2:$A$3001,0))&amp;"","NOT FOUND"))</f>
        <v/>
      </c>
      <c r="G236" s="9" t="str">
        <f aca="false">IF($A236="","",IFERROR(INDEX('2. Schematic Parts'!$D$2:$D$3001,MATCH($A236,'2. Schematic Parts'!$A$2:$A$3001,0))&amp;"","NOT FOUND"))</f>
        <v/>
      </c>
      <c r="H236" s="9" t="str">
        <f aca="false">IF($A236="","",IF(COUNTIF('2. Schematic Parts'!$A$2:$A$3001,$A236)=0,"NOT IN SCHEMATIC","OK"))</f>
        <v/>
      </c>
      <c r="I236" s="9" t="str">
        <f aca="false">IF($A236="","",IF($H236="NOT IN SCHEMATIC","",IF(UPPER(TRIM($C236))=UPPER(TRIM($E236)),"OK","MISMATCH")))</f>
        <v/>
      </c>
      <c r="J236" s="9" t="str">
        <f aca="false">IF($A236="","",IF($H236="NOT IN SCHEMATIC","",IF($F236="","NO SCH DECAL",IF($D236="","",IF(UPPER(TRIM($D236))=UPPER(TRIM($F236)),"OK","MISMATCH")))))</f>
        <v/>
      </c>
      <c r="K236" s="16" t="str">
        <f aca="false">IF($A236="","",SUMPRODUCT(--ISNUMBER(SEARCH(","&amp;TRIM($A236)&amp;",",","&amp;SUBSTITUTE('1. Master BOM'!$D$2:$D$400," ","")&amp;","))))</f>
        <v/>
      </c>
      <c r="L236" s="16" t="str">
        <f aca="false">IF($A236="","",IF($K236&lt;&gt;1,0,SUMPRODUCT(ISNUMBER(SEARCH(","&amp;TRIM($A236)&amp;",",","&amp;SUBSTITUTE('1. Master BOM'!$D$2:$D$400," ","")&amp;","))*ROW('1. Master BOM'!$D$2:$D$400))))</f>
        <v/>
      </c>
      <c r="M236" s="9" t="str">
        <f aca="false">IF($A236="","",IF($K236=0,"NOT IN BOM",IF($K236&gt;1,"MULTIPLE BOM LINES","OK")))</f>
        <v/>
      </c>
      <c r="N236" s="9" t="str">
        <f aca="false">IF($A236="","",IF($L236=0,"—",INDEX('1. Master BOM'!$A$1:$A$400,$L236)))</f>
        <v/>
      </c>
      <c r="O236" s="9" t="str">
        <f aca="false">IF($A236="","",IF($L236=0,"—",INDEX('1. Master BOM'!$B$1:$B$400,$L236)))</f>
        <v/>
      </c>
      <c r="P236" s="9" t="str">
        <f aca="false">IF($A236="","",IF(OR($H236="NOT IN SCHEMATIC",$O236="—"),"",IF($G236="","NO SCH PN",IF(UPPER(TRIM($G236))=UPPER(TRIM($O236)),"OK","MISMATCH"))))</f>
        <v/>
      </c>
      <c r="Q236" s="9" t="str">
        <f aca="false">IF($A236="","",IF($L236=0,"—",INDEX('1. Master BOM'!$E$1:$E$400,$L236)))</f>
        <v/>
      </c>
      <c r="R236" s="9" t="str">
        <f aca="false">IF($A236="","",IF($L236=0,"—",IF(T(INDEX('1. Master BOM'!$F$1:$F$400,$L236))="","(not set)",INDEX('1. Master BOM'!$F$1:$F$400,$L236))))</f>
        <v/>
      </c>
      <c r="S236" s="9" t="str">
        <f aca="false">IF($A236="","",IF(OR($R236="—",$R236="(not set)",$D236=""),"",IF(ISNUMBER(SEARCH(SUBSTITUTE(SUBSTITUTE(SUBSTITUTE($R236,"-",""),"_","")," ",""),SUBSTITUTE(SUBSTITUTE(SUBSTITUTE($D236,"-",""),"_","")," ",""))),"OK","CHECK")))</f>
        <v/>
      </c>
      <c r="T236" s="9" t="str">
        <f aca="false">IF($A236="","",IF(OR($H236="NOT IN SCHEMATIC",$I236="MISMATCH",$J236="MISMATCH",$P236="MISMATCH",$M236&lt;&gt;"OK"),"REVIEW","OK"))</f>
        <v/>
      </c>
      <c r="U236" s="14"/>
      <c r="V236" s="14"/>
      <c r="W236" s="17"/>
      <c r="X236" s="14"/>
    </row>
    <row r="237" customFormat="false" ht="15" hidden="false" customHeight="false" outlineLevel="0" collapsed="false">
      <c r="A237" s="9" t="str">
        <f aca="false">IF('3. Layout Parts'!$A237="","",TRIM('3. Layout Parts'!$A237))</f>
        <v/>
      </c>
      <c r="B237" s="9" t="str">
        <f aca="false">IF($A237="","",'3. Layout Parts'!$D237)</f>
        <v/>
      </c>
      <c r="C237" s="9" t="str">
        <f aca="false">IF($A237="","",'3. Layout Parts'!$B237)</f>
        <v/>
      </c>
      <c r="D237" s="9" t="str">
        <f aca="false">IF($A237="","",'3. Layout Parts'!$C237)</f>
        <v/>
      </c>
      <c r="E237" s="9" t="str">
        <f aca="false">IF($A237="","",IFERROR(INDEX('2. Schematic Parts'!$B$2:$B$3001,MATCH($A237,'2. Schematic Parts'!$A$2:$A$3001,0)),"NOT FOUND"))</f>
        <v/>
      </c>
      <c r="F237" s="9" t="str">
        <f aca="false">IF($A237="","",IFERROR(INDEX('2. Schematic Parts'!$C$2:$C$3001,MATCH($A237,'2. Schematic Parts'!$A$2:$A$3001,0))&amp;"","NOT FOUND"))</f>
        <v/>
      </c>
      <c r="G237" s="9" t="str">
        <f aca="false">IF($A237="","",IFERROR(INDEX('2. Schematic Parts'!$D$2:$D$3001,MATCH($A237,'2. Schematic Parts'!$A$2:$A$3001,0))&amp;"","NOT FOUND"))</f>
        <v/>
      </c>
      <c r="H237" s="9" t="str">
        <f aca="false">IF($A237="","",IF(COUNTIF('2. Schematic Parts'!$A$2:$A$3001,$A237)=0,"NOT IN SCHEMATIC","OK"))</f>
        <v/>
      </c>
      <c r="I237" s="9" t="str">
        <f aca="false">IF($A237="","",IF($H237="NOT IN SCHEMATIC","",IF(UPPER(TRIM($C237))=UPPER(TRIM($E237)),"OK","MISMATCH")))</f>
        <v/>
      </c>
      <c r="J237" s="9" t="str">
        <f aca="false">IF($A237="","",IF($H237="NOT IN SCHEMATIC","",IF($F237="","NO SCH DECAL",IF($D237="","",IF(UPPER(TRIM($D237))=UPPER(TRIM($F237)),"OK","MISMATCH")))))</f>
        <v/>
      </c>
      <c r="K237" s="16" t="str">
        <f aca="false">IF($A237="","",SUMPRODUCT(--ISNUMBER(SEARCH(","&amp;TRIM($A237)&amp;",",","&amp;SUBSTITUTE('1. Master BOM'!$D$2:$D$400," ","")&amp;","))))</f>
        <v/>
      </c>
      <c r="L237" s="16" t="str">
        <f aca="false">IF($A237="","",IF($K237&lt;&gt;1,0,SUMPRODUCT(ISNUMBER(SEARCH(","&amp;TRIM($A237)&amp;",",","&amp;SUBSTITUTE('1. Master BOM'!$D$2:$D$400," ","")&amp;","))*ROW('1. Master BOM'!$D$2:$D$400))))</f>
        <v/>
      </c>
      <c r="M237" s="9" t="str">
        <f aca="false">IF($A237="","",IF($K237=0,"NOT IN BOM",IF($K237&gt;1,"MULTIPLE BOM LINES","OK")))</f>
        <v/>
      </c>
      <c r="N237" s="9" t="str">
        <f aca="false">IF($A237="","",IF($L237=0,"—",INDEX('1. Master BOM'!$A$1:$A$400,$L237)))</f>
        <v/>
      </c>
      <c r="O237" s="9" t="str">
        <f aca="false">IF($A237="","",IF($L237=0,"—",INDEX('1. Master BOM'!$B$1:$B$400,$L237)))</f>
        <v/>
      </c>
      <c r="P237" s="9" t="str">
        <f aca="false">IF($A237="","",IF(OR($H237="NOT IN SCHEMATIC",$O237="—"),"",IF($G237="","NO SCH PN",IF(UPPER(TRIM($G237))=UPPER(TRIM($O237)),"OK","MISMATCH"))))</f>
        <v/>
      </c>
      <c r="Q237" s="9" t="str">
        <f aca="false">IF($A237="","",IF($L237=0,"—",INDEX('1. Master BOM'!$E$1:$E$400,$L237)))</f>
        <v/>
      </c>
      <c r="R237" s="9" t="str">
        <f aca="false">IF($A237="","",IF($L237=0,"—",IF(T(INDEX('1. Master BOM'!$F$1:$F$400,$L237))="","(not set)",INDEX('1. Master BOM'!$F$1:$F$400,$L237))))</f>
        <v/>
      </c>
      <c r="S237" s="9" t="str">
        <f aca="false">IF($A237="","",IF(OR($R237="—",$R237="(not set)",$D237=""),"",IF(ISNUMBER(SEARCH(SUBSTITUTE(SUBSTITUTE(SUBSTITUTE($R237,"-",""),"_","")," ",""),SUBSTITUTE(SUBSTITUTE(SUBSTITUTE($D237,"-",""),"_","")," ",""))),"OK","CHECK")))</f>
        <v/>
      </c>
      <c r="T237" s="9" t="str">
        <f aca="false">IF($A237="","",IF(OR($H237="NOT IN SCHEMATIC",$I237="MISMATCH",$J237="MISMATCH",$P237="MISMATCH",$M237&lt;&gt;"OK"),"REVIEW","OK"))</f>
        <v/>
      </c>
      <c r="U237" s="14"/>
      <c r="V237" s="14"/>
      <c r="W237" s="17"/>
      <c r="X237" s="14"/>
    </row>
    <row r="238" customFormat="false" ht="15" hidden="false" customHeight="false" outlineLevel="0" collapsed="false">
      <c r="A238" s="9" t="str">
        <f aca="false">IF('3. Layout Parts'!$A238="","",TRIM('3. Layout Parts'!$A238))</f>
        <v/>
      </c>
      <c r="B238" s="9" t="str">
        <f aca="false">IF($A238="","",'3. Layout Parts'!$D238)</f>
        <v/>
      </c>
      <c r="C238" s="9" t="str">
        <f aca="false">IF($A238="","",'3. Layout Parts'!$B238)</f>
        <v/>
      </c>
      <c r="D238" s="9" t="str">
        <f aca="false">IF($A238="","",'3. Layout Parts'!$C238)</f>
        <v/>
      </c>
      <c r="E238" s="9" t="str">
        <f aca="false">IF($A238="","",IFERROR(INDEX('2. Schematic Parts'!$B$2:$B$3001,MATCH($A238,'2. Schematic Parts'!$A$2:$A$3001,0)),"NOT FOUND"))</f>
        <v/>
      </c>
      <c r="F238" s="9" t="str">
        <f aca="false">IF($A238="","",IFERROR(INDEX('2. Schematic Parts'!$C$2:$C$3001,MATCH($A238,'2. Schematic Parts'!$A$2:$A$3001,0))&amp;"","NOT FOUND"))</f>
        <v/>
      </c>
      <c r="G238" s="9" t="str">
        <f aca="false">IF($A238="","",IFERROR(INDEX('2. Schematic Parts'!$D$2:$D$3001,MATCH($A238,'2. Schematic Parts'!$A$2:$A$3001,0))&amp;"","NOT FOUND"))</f>
        <v/>
      </c>
      <c r="H238" s="9" t="str">
        <f aca="false">IF($A238="","",IF(COUNTIF('2. Schematic Parts'!$A$2:$A$3001,$A238)=0,"NOT IN SCHEMATIC","OK"))</f>
        <v/>
      </c>
      <c r="I238" s="9" t="str">
        <f aca="false">IF($A238="","",IF($H238="NOT IN SCHEMATIC","",IF(UPPER(TRIM($C238))=UPPER(TRIM($E238)),"OK","MISMATCH")))</f>
        <v/>
      </c>
      <c r="J238" s="9" t="str">
        <f aca="false">IF($A238="","",IF($H238="NOT IN SCHEMATIC","",IF($F238="","NO SCH DECAL",IF($D238="","",IF(UPPER(TRIM($D238))=UPPER(TRIM($F238)),"OK","MISMATCH")))))</f>
        <v/>
      </c>
      <c r="K238" s="16" t="str">
        <f aca="false">IF($A238="","",SUMPRODUCT(--ISNUMBER(SEARCH(","&amp;TRIM($A238)&amp;",",","&amp;SUBSTITUTE('1. Master BOM'!$D$2:$D$400," ","")&amp;","))))</f>
        <v/>
      </c>
      <c r="L238" s="16" t="str">
        <f aca="false">IF($A238="","",IF($K238&lt;&gt;1,0,SUMPRODUCT(ISNUMBER(SEARCH(","&amp;TRIM($A238)&amp;",",","&amp;SUBSTITUTE('1. Master BOM'!$D$2:$D$400," ","")&amp;","))*ROW('1. Master BOM'!$D$2:$D$400))))</f>
        <v/>
      </c>
      <c r="M238" s="9" t="str">
        <f aca="false">IF($A238="","",IF($K238=0,"NOT IN BOM",IF($K238&gt;1,"MULTIPLE BOM LINES","OK")))</f>
        <v/>
      </c>
      <c r="N238" s="9" t="str">
        <f aca="false">IF($A238="","",IF($L238=0,"—",INDEX('1. Master BOM'!$A$1:$A$400,$L238)))</f>
        <v/>
      </c>
      <c r="O238" s="9" t="str">
        <f aca="false">IF($A238="","",IF($L238=0,"—",INDEX('1. Master BOM'!$B$1:$B$400,$L238)))</f>
        <v/>
      </c>
      <c r="P238" s="9" t="str">
        <f aca="false">IF($A238="","",IF(OR($H238="NOT IN SCHEMATIC",$O238="—"),"",IF($G238="","NO SCH PN",IF(UPPER(TRIM($G238))=UPPER(TRIM($O238)),"OK","MISMATCH"))))</f>
        <v/>
      </c>
      <c r="Q238" s="9" t="str">
        <f aca="false">IF($A238="","",IF($L238=0,"—",INDEX('1. Master BOM'!$E$1:$E$400,$L238)))</f>
        <v/>
      </c>
      <c r="R238" s="9" t="str">
        <f aca="false">IF($A238="","",IF($L238=0,"—",IF(T(INDEX('1. Master BOM'!$F$1:$F$400,$L238))="","(not set)",INDEX('1. Master BOM'!$F$1:$F$400,$L238))))</f>
        <v/>
      </c>
      <c r="S238" s="9" t="str">
        <f aca="false">IF($A238="","",IF(OR($R238="—",$R238="(not set)",$D238=""),"",IF(ISNUMBER(SEARCH(SUBSTITUTE(SUBSTITUTE(SUBSTITUTE($R238,"-",""),"_","")," ",""),SUBSTITUTE(SUBSTITUTE(SUBSTITUTE($D238,"-",""),"_","")," ",""))),"OK","CHECK")))</f>
        <v/>
      </c>
      <c r="T238" s="9" t="str">
        <f aca="false">IF($A238="","",IF(OR($H238="NOT IN SCHEMATIC",$I238="MISMATCH",$J238="MISMATCH",$P238="MISMATCH",$M238&lt;&gt;"OK"),"REVIEW","OK"))</f>
        <v/>
      </c>
      <c r="U238" s="14"/>
      <c r="V238" s="14"/>
      <c r="W238" s="17"/>
      <c r="X238" s="14"/>
    </row>
    <row r="239" customFormat="false" ht="15" hidden="false" customHeight="false" outlineLevel="0" collapsed="false">
      <c r="A239" s="9" t="str">
        <f aca="false">IF('3. Layout Parts'!$A239="","",TRIM('3. Layout Parts'!$A239))</f>
        <v/>
      </c>
      <c r="B239" s="9" t="str">
        <f aca="false">IF($A239="","",'3. Layout Parts'!$D239)</f>
        <v/>
      </c>
      <c r="C239" s="9" t="str">
        <f aca="false">IF($A239="","",'3. Layout Parts'!$B239)</f>
        <v/>
      </c>
      <c r="D239" s="9" t="str">
        <f aca="false">IF($A239="","",'3. Layout Parts'!$C239)</f>
        <v/>
      </c>
      <c r="E239" s="9" t="str">
        <f aca="false">IF($A239="","",IFERROR(INDEX('2. Schematic Parts'!$B$2:$B$3001,MATCH($A239,'2. Schematic Parts'!$A$2:$A$3001,0)),"NOT FOUND"))</f>
        <v/>
      </c>
      <c r="F239" s="9" t="str">
        <f aca="false">IF($A239="","",IFERROR(INDEX('2. Schematic Parts'!$C$2:$C$3001,MATCH($A239,'2. Schematic Parts'!$A$2:$A$3001,0))&amp;"","NOT FOUND"))</f>
        <v/>
      </c>
      <c r="G239" s="9" t="str">
        <f aca="false">IF($A239="","",IFERROR(INDEX('2. Schematic Parts'!$D$2:$D$3001,MATCH($A239,'2. Schematic Parts'!$A$2:$A$3001,0))&amp;"","NOT FOUND"))</f>
        <v/>
      </c>
      <c r="H239" s="9" t="str">
        <f aca="false">IF($A239="","",IF(COUNTIF('2. Schematic Parts'!$A$2:$A$3001,$A239)=0,"NOT IN SCHEMATIC","OK"))</f>
        <v/>
      </c>
      <c r="I239" s="9" t="str">
        <f aca="false">IF($A239="","",IF($H239="NOT IN SCHEMATIC","",IF(UPPER(TRIM($C239))=UPPER(TRIM($E239)),"OK","MISMATCH")))</f>
        <v/>
      </c>
      <c r="J239" s="9" t="str">
        <f aca="false">IF($A239="","",IF($H239="NOT IN SCHEMATIC","",IF($F239="","NO SCH DECAL",IF($D239="","",IF(UPPER(TRIM($D239))=UPPER(TRIM($F239)),"OK","MISMATCH")))))</f>
        <v/>
      </c>
      <c r="K239" s="16" t="str">
        <f aca="false">IF($A239="","",SUMPRODUCT(--ISNUMBER(SEARCH(","&amp;TRIM($A239)&amp;",",","&amp;SUBSTITUTE('1. Master BOM'!$D$2:$D$400," ","")&amp;","))))</f>
        <v/>
      </c>
      <c r="L239" s="16" t="str">
        <f aca="false">IF($A239="","",IF($K239&lt;&gt;1,0,SUMPRODUCT(ISNUMBER(SEARCH(","&amp;TRIM($A239)&amp;",",","&amp;SUBSTITUTE('1. Master BOM'!$D$2:$D$400," ","")&amp;","))*ROW('1. Master BOM'!$D$2:$D$400))))</f>
        <v/>
      </c>
      <c r="M239" s="9" t="str">
        <f aca="false">IF($A239="","",IF($K239=0,"NOT IN BOM",IF($K239&gt;1,"MULTIPLE BOM LINES","OK")))</f>
        <v/>
      </c>
      <c r="N239" s="9" t="str">
        <f aca="false">IF($A239="","",IF($L239=0,"—",INDEX('1. Master BOM'!$A$1:$A$400,$L239)))</f>
        <v/>
      </c>
      <c r="O239" s="9" t="str">
        <f aca="false">IF($A239="","",IF($L239=0,"—",INDEX('1. Master BOM'!$B$1:$B$400,$L239)))</f>
        <v/>
      </c>
      <c r="P239" s="9" t="str">
        <f aca="false">IF($A239="","",IF(OR($H239="NOT IN SCHEMATIC",$O239="—"),"",IF($G239="","NO SCH PN",IF(UPPER(TRIM($G239))=UPPER(TRIM($O239)),"OK","MISMATCH"))))</f>
        <v/>
      </c>
      <c r="Q239" s="9" t="str">
        <f aca="false">IF($A239="","",IF($L239=0,"—",INDEX('1. Master BOM'!$E$1:$E$400,$L239)))</f>
        <v/>
      </c>
      <c r="R239" s="9" t="str">
        <f aca="false">IF($A239="","",IF($L239=0,"—",IF(T(INDEX('1. Master BOM'!$F$1:$F$400,$L239))="","(not set)",INDEX('1. Master BOM'!$F$1:$F$400,$L239))))</f>
        <v/>
      </c>
      <c r="S239" s="9" t="str">
        <f aca="false">IF($A239="","",IF(OR($R239="—",$R239="(not set)",$D239=""),"",IF(ISNUMBER(SEARCH(SUBSTITUTE(SUBSTITUTE(SUBSTITUTE($R239,"-",""),"_","")," ",""),SUBSTITUTE(SUBSTITUTE(SUBSTITUTE($D239,"-",""),"_","")," ",""))),"OK","CHECK")))</f>
        <v/>
      </c>
      <c r="T239" s="9" t="str">
        <f aca="false">IF($A239="","",IF(OR($H239="NOT IN SCHEMATIC",$I239="MISMATCH",$J239="MISMATCH",$P239="MISMATCH",$M239&lt;&gt;"OK"),"REVIEW","OK"))</f>
        <v/>
      </c>
      <c r="U239" s="14"/>
      <c r="V239" s="14"/>
      <c r="W239" s="17"/>
      <c r="X239" s="14"/>
    </row>
    <row r="240" customFormat="false" ht="15" hidden="false" customHeight="false" outlineLevel="0" collapsed="false">
      <c r="A240" s="9" t="str">
        <f aca="false">IF('3. Layout Parts'!$A240="","",TRIM('3. Layout Parts'!$A240))</f>
        <v/>
      </c>
      <c r="B240" s="9" t="str">
        <f aca="false">IF($A240="","",'3. Layout Parts'!$D240)</f>
        <v/>
      </c>
      <c r="C240" s="9" t="str">
        <f aca="false">IF($A240="","",'3. Layout Parts'!$B240)</f>
        <v/>
      </c>
      <c r="D240" s="9" t="str">
        <f aca="false">IF($A240="","",'3. Layout Parts'!$C240)</f>
        <v/>
      </c>
      <c r="E240" s="9" t="str">
        <f aca="false">IF($A240="","",IFERROR(INDEX('2. Schematic Parts'!$B$2:$B$3001,MATCH($A240,'2. Schematic Parts'!$A$2:$A$3001,0)),"NOT FOUND"))</f>
        <v/>
      </c>
      <c r="F240" s="9" t="str">
        <f aca="false">IF($A240="","",IFERROR(INDEX('2. Schematic Parts'!$C$2:$C$3001,MATCH($A240,'2. Schematic Parts'!$A$2:$A$3001,0))&amp;"","NOT FOUND"))</f>
        <v/>
      </c>
      <c r="G240" s="9" t="str">
        <f aca="false">IF($A240="","",IFERROR(INDEX('2. Schematic Parts'!$D$2:$D$3001,MATCH($A240,'2. Schematic Parts'!$A$2:$A$3001,0))&amp;"","NOT FOUND"))</f>
        <v/>
      </c>
      <c r="H240" s="9" t="str">
        <f aca="false">IF($A240="","",IF(COUNTIF('2. Schematic Parts'!$A$2:$A$3001,$A240)=0,"NOT IN SCHEMATIC","OK"))</f>
        <v/>
      </c>
      <c r="I240" s="9" t="str">
        <f aca="false">IF($A240="","",IF($H240="NOT IN SCHEMATIC","",IF(UPPER(TRIM($C240))=UPPER(TRIM($E240)),"OK","MISMATCH")))</f>
        <v/>
      </c>
      <c r="J240" s="9" t="str">
        <f aca="false">IF($A240="","",IF($H240="NOT IN SCHEMATIC","",IF($F240="","NO SCH DECAL",IF($D240="","",IF(UPPER(TRIM($D240))=UPPER(TRIM($F240)),"OK","MISMATCH")))))</f>
        <v/>
      </c>
      <c r="K240" s="16" t="str">
        <f aca="false">IF($A240="","",SUMPRODUCT(--ISNUMBER(SEARCH(","&amp;TRIM($A240)&amp;",",","&amp;SUBSTITUTE('1. Master BOM'!$D$2:$D$400," ","")&amp;","))))</f>
        <v/>
      </c>
      <c r="L240" s="16" t="str">
        <f aca="false">IF($A240="","",IF($K240&lt;&gt;1,0,SUMPRODUCT(ISNUMBER(SEARCH(","&amp;TRIM($A240)&amp;",",","&amp;SUBSTITUTE('1. Master BOM'!$D$2:$D$400," ","")&amp;","))*ROW('1. Master BOM'!$D$2:$D$400))))</f>
        <v/>
      </c>
      <c r="M240" s="9" t="str">
        <f aca="false">IF($A240="","",IF($K240=0,"NOT IN BOM",IF($K240&gt;1,"MULTIPLE BOM LINES","OK")))</f>
        <v/>
      </c>
      <c r="N240" s="9" t="str">
        <f aca="false">IF($A240="","",IF($L240=0,"—",INDEX('1. Master BOM'!$A$1:$A$400,$L240)))</f>
        <v/>
      </c>
      <c r="O240" s="9" t="str">
        <f aca="false">IF($A240="","",IF($L240=0,"—",INDEX('1. Master BOM'!$B$1:$B$400,$L240)))</f>
        <v/>
      </c>
      <c r="P240" s="9" t="str">
        <f aca="false">IF($A240="","",IF(OR($H240="NOT IN SCHEMATIC",$O240="—"),"",IF($G240="","NO SCH PN",IF(UPPER(TRIM($G240))=UPPER(TRIM($O240)),"OK","MISMATCH"))))</f>
        <v/>
      </c>
      <c r="Q240" s="9" t="str">
        <f aca="false">IF($A240="","",IF($L240=0,"—",INDEX('1. Master BOM'!$E$1:$E$400,$L240)))</f>
        <v/>
      </c>
      <c r="R240" s="9" t="str">
        <f aca="false">IF($A240="","",IF($L240=0,"—",IF(T(INDEX('1. Master BOM'!$F$1:$F$400,$L240))="","(not set)",INDEX('1. Master BOM'!$F$1:$F$400,$L240))))</f>
        <v/>
      </c>
      <c r="S240" s="9" t="str">
        <f aca="false">IF($A240="","",IF(OR($R240="—",$R240="(not set)",$D240=""),"",IF(ISNUMBER(SEARCH(SUBSTITUTE(SUBSTITUTE(SUBSTITUTE($R240,"-",""),"_","")," ",""),SUBSTITUTE(SUBSTITUTE(SUBSTITUTE($D240,"-",""),"_","")," ",""))),"OK","CHECK")))</f>
        <v/>
      </c>
      <c r="T240" s="9" t="str">
        <f aca="false">IF($A240="","",IF(OR($H240="NOT IN SCHEMATIC",$I240="MISMATCH",$J240="MISMATCH",$P240="MISMATCH",$M240&lt;&gt;"OK"),"REVIEW","OK"))</f>
        <v/>
      </c>
      <c r="U240" s="14"/>
      <c r="V240" s="14"/>
      <c r="W240" s="17"/>
      <c r="X240" s="14"/>
    </row>
    <row r="241" customFormat="false" ht="15" hidden="false" customHeight="false" outlineLevel="0" collapsed="false">
      <c r="A241" s="9" t="str">
        <f aca="false">IF('3. Layout Parts'!$A241="","",TRIM('3. Layout Parts'!$A241))</f>
        <v/>
      </c>
      <c r="B241" s="9" t="str">
        <f aca="false">IF($A241="","",'3. Layout Parts'!$D241)</f>
        <v/>
      </c>
      <c r="C241" s="9" t="str">
        <f aca="false">IF($A241="","",'3. Layout Parts'!$B241)</f>
        <v/>
      </c>
      <c r="D241" s="9" t="str">
        <f aca="false">IF($A241="","",'3. Layout Parts'!$C241)</f>
        <v/>
      </c>
      <c r="E241" s="9" t="str">
        <f aca="false">IF($A241="","",IFERROR(INDEX('2. Schematic Parts'!$B$2:$B$3001,MATCH($A241,'2. Schematic Parts'!$A$2:$A$3001,0)),"NOT FOUND"))</f>
        <v/>
      </c>
      <c r="F241" s="9" t="str">
        <f aca="false">IF($A241="","",IFERROR(INDEX('2. Schematic Parts'!$C$2:$C$3001,MATCH($A241,'2. Schematic Parts'!$A$2:$A$3001,0))&amp;"","NOT FOUND"))</f>
        <v/>
      </c>
      <c r="G241" s="9" t="str">
        <f aca="false">IF($A241="","",IFERROR(INDEX('2. Schematic Parts'!$D$2:$D$3001,MATCH($A241,'2. Schematic Parts'!$A$2:$A$3001,0))&amp;"","NOT FOUND"))</f>
        <v/>
      </c>
      <c r="H241" s="9" t="str">
        <f aca="false">IF($A241="","",IF(COUNTIF('2. Schematic Parts'!$A$2:$A$3001,$A241)=0,"NOT IN SCHEMATIC","OK"))</f>
        <v/>
      </c>
      <c r="I241" s="9" t="str">
        <f aca="false">IF($A241="","",IF($H241="NOT IN SCHEMATIC","",IF(UPPER(TRIM($C241))=UPPER(TRIM($E241)),"OK","MISMATCH")))</f>
        <v/>
      </c>
      <c r="J241" s="9" t="str">
        <f aca="false">IF($A241="","",IF($H241="NOT IN SCHEMATIC","",IF($F241="","NO SCH DECAL",IF($D241="","",IF(UPPER(TRIM($D241))=UPPER(TRIM($F241)),"OK","MISMATCH")))))</f>
        <v/>
      </c>
      <c r="K241" s="16" t="str">
        <f aca="false">IF($A241="","",SUMPRODUCT(--ISNUMBER(SEARCH(","&amp;TRIM($A241)&amp;",",","&amp;SUBSTITUTE('1. Master BOM'!$D$2:$D$400," ","")&amp;","))))</f>
        <v/>
      </c>
      <c r="L241" s="16" t="str">
        <f aca="false">IF($A241="","",IF($K241&lt;&gt;1,0,SUMPRODUCT(ISNUMBER(SEARCH(","&amp;TRIM($A241)&amp;",",","&amp;SUBSTITUTE('1. Master BOM'!$D$2:$D$400," ","")&amp;","))*ROW('1. Master BOM'!$D$2:$D$400))))</f>
        <v/>
      </c>
      <c r="M241" s="9" t="str">
        <f aca="false">IF($A241="","",IF($K241=0,"NOT IN BOM",IF($K241&gt;1,"MULTIPLE BOM LINES","OK")))</f>
        <v/>
      </c>
      <c r="N241" s="9" t="str">
        <f aca="false">IF($A241="","",IF($L241=0,"—",INDEX('1. Master BOM'!$A$1:$A$400,$L241)))</f>
        <v/>
      </c>
      <c r="O241" s="9" t="str">
        <f aca="false">IF($A241="","",IF($L241=0,"—",INDEX('1. Master BOM'!$B$1:$B$400,$L241)))</f>
        <v/>
      </c>
      <c r="P241" s="9" t="str">
        <f aca="false">IF($A241="","",IF(OR($H241="NOT IN SCHEMATIC",$O241="—"),"",IF($G241="","NO SCH PN",IF(UPPER(TRIM($G241))=UPPER(TRIM($O241)),"OK","MISMATCH"))))</f>
        <v/>
      </c>
      <c r="Q241" s="9" t="str">
        <f aca="false">IF($A241="","",IF($L241=0,"—",INDEX('1. Master BOM'!$E$1:$E$400,$L241)))</f>
        <v/>
      </c>
      <c r="R241" s="9" t="str">
        <f aca="false">IF($A241="","",IF($L241=0,"—",IF(T(INDEX('1. Master BOM'!$F$1:$F$400,$L241))="","(not set)",INDEX('1. Master BOM'!$F$1:$F$400,$L241))))</f>
        <v/>
      </c>
      <c r="S241" s="9" t="str">
        <f aca="false">IF($A241="","",IF(OR($R241="—",$R241="(not set)",$D241=""),"",IF(ISNUMBER(SEARCH(SUBSTITUTE(SUBSTITUTE(SUBSTITUTE($R241,"-",""),"_","")," ",""),SUBSTITUTE(SUBSTITUTE(SUBSTITUTE($D241,"-",""),"_","")," ",""))),"OK","CHECK")))</f>
        <v/>
      </c>
      <c r="T241" s="9" t="str">
        <f aca="false">IF($A241="","",IF(OR($H241="NOT IN SCHEMATIC",$I241="MISMATCH",$J241="MISMATCH",$P241="MISMATCH",$M241&lt;&gt;"OK"),"REVIEW","OK"))</f>
        <v/>
      </c>
      <c r="U241" s="14"/>
      <c r="V241" s="14"/>
      <c r="W241" s="17"/>
      <c r="X241" s="14"/>
    </row>
    <row r="242" customFormat="false" ht="15" hidden="false" customHeight="false" outlineLevel="0" collapsed="false">
      <c r="A242" s="9" t="str">
        <f aca="false">IF('3. Layout Parts'!$A242="","",TRIM('3. Layout Parts'!$A242))</f>
        <v/>
      </c>
      <c r="B242" s="9" t="str">
        <f aca="false">IF($A242="","",'3. Layout Parts'!$D242)</f>
        <v/>
      </c>
      <c r="C242" s="9" t="str">
        <f aca="false">IF($A242="","",'3. Layout Parts'!$B242)</f>
        <v/>
      </c>
      <c r="D242" s="9" t="str">
        <f aca="false">IF($A242="","",'3. Layout Parts'!$C242)</f>
        <v/>
      </c>
      <c r="E242" s="9" t="str">
        <f aca="false">IF($A242="","",IFERROR(INDEX('2. Schematic Parts'!$B$2:$B$3001,MATCH($A242,'2. Schematic Parts'!$A$2:$A$3001,0)),"NOT FOUND"))</f>
        <v/>
      </c>
      <c r="F242" s="9" t="str">
        <f aca="false">IF($A242="","",IFERROR(INDEX('2. Schematic Parts'!$C$2:$C$3001,MATCH($A242,'2. Schematic Parts'!$A$2:$A$3001,0))&amp;"","NOT FOUND"))</f>
        <v/>
      </c>
      <c r="G242" s="9" t="str">
        <f aca="false">IF($A242="","",IFERROR(INDEX('2. Schematic Parts'!$D$2:$D$3001,MATCH($A242,'2. Schematic Parts'!$A$2:$A$3001,0))&amp;"","NOT FOUND"))</f>
        <v/>
      </c>
      <c r="H242" s="9" t="str">
        <f aca="false">IF($A242="","",IF(COUNTIF('2. Schematic Parts'!$A$2:$A$3001,$A242)=0,"NOT IN SCHEMATIC","OK"))</f>
        <v/>
      </c>
      <c r="I242" s="9" t="str">
        <f aca="false">IF($A242="","",IF($H242="NOT IN SCHEMATIC","",IF(UPPER(TRIM($C242))=UPPER(TRIM($E242)),"OK","MISMATCH")))</f>
        <v/>
      </c>
      <c r="J242" s="9" t="str">
        <f aca="false">IF($A242="","",IF($H242="NOT IN SCHEMATIC","",IF($F242="","NO SCH DECAL",IF($D242="","",IF(UPPER(TRIM($D242))=UPPER(TRIM($F242)),"OK","MISMATCH")))))</f>
        <v/>
      </c>
      <c r="K242" s="16" t="str">
        <f aca="false">IF($A242="","",SUMPRODUCT(--ISNUMBER(SEARCH(","&amp;TRIM($A242)&amp;",",","&amp;SUBSTITUTE('1. Master BOM'!$D$2:$D$400," ","")&amp;","))))</f>
        <v/>
      </c>
      <c r="L242" s="16" t="str">
        <f aca="false">IF($A242="","",IF($K242&lt;&gt;1,0,SUMPRODUCT(ISNUMBER(SEARCH(","&amp;TRIM($A242)&amp;",",","&amp;SUBSTITUTE('1. Master BOM'!$D$2:$D$400," ","")&amp;","))*ROW('1. Master BOM'!$D$2:$D$400))))</f>
        <v/>
      </c>
      <c r="M242" s="9" t="str">
        <f aca="false">IF($A242="","",IF($K242=0,"NOT IN BOM",IF($K242&gt;1,"MULTIPLE BOM LINES","OK")))</f>
        <v/>
      </c>
      <c r="N242" s="9" t="str">
        <f aca="false">IF($A242="","",IF($L242=0,"—",INDEX('1. Master BOM'!$A$1:$A$400,$L242)))</f>
        <v/>
      </c>
      <c r="O242" s="9" t="str">
        <f aca="false">IF($A242="","",IF($L242=0,"—",INDEX('1. Master BOM'!$B$1:$B$400,$L242)))</f>
        <v/>
      </c>
      <c r="P242" s="9" t="str">
        <f aca="false">IF($A242="","",IF(OR($H242="NOT IN SCHEMATIC",$O242="—"),"",IF($G242="","NO SCH PN",IF(UPPER(TRIM($G242))=UPPER(TRIM($O242)),"OK","MISMATCH"))))</f>
        <v/>
      </c>
      <c r="Q242" s="9" t="str">
        <f aca="false">IF($A242="","",IF($L242=0,"—",INDEX('1. Master BOM'!$E$1:$E$400,$L242)))</f>
        <v/>
      </c>
      <c r="R242" s="9" t="str">
        <f aca="false">IF($A242="","",IF($L242=0,"—",IF(T(INDEX('1. Master BOM'!$F$1:$F$400,$L242))="","(not set)",INDEX('1. Master BOM'!$F$1:$F$400,$L242))))</f>
        <v/>
      </c>
      <c r="S242" s="9" t="str">
        <f aca="false">IF($A242="","",IF(OR($R242="—",$R242="(not set)",$D242=""),"",IF(ISNUMBER(SEARCH(SUBSTITUTE(SUBSTITUTE(SUBSTITUTE($R242,"-",""),"_","")," ",""),SUBSTITUTE(SUBSTITUTE(SUBSTITUTE($D242,"-",""),"_","")," ",""))),"OK","CHECK")))</f>
        <v/>
      </c>
      <c r="T242" s="9" t="str">
        <f aca="false">IF($A242="","",IF(OR($H242="NOT IN SCHEMATIC",$I242="MISMATCH",$J242="MISMATCH",$P242="MISMATCH",$M242&lt;&gt;"OK"),"REVIEW","OK"))</f>
        <v/>
      </c>
      <c r="U242" s="14"/>
      <c r="V242" s="14"/>
      <c r="W242" s="17"/>
      <c r="X242" s="14"/>
    </row>
    <row r="243" customFormat="false" ht="15" hidden="false" customHeight="false" outlineLevel="0" collapsed="false">
      <c r="A243" s="9" t="str">
        <f aca="false">IF('3. Layout Parts'!$A243="","",TRIM('3. Layout Parts'!$A243))</f>
        <v/>
      </c>
      <c r="B243" s="9" t="str">
        <f aca="false">IF($A243="","",'3. Layout Parts'!$D243)</f>
        <v/>
      </c>
      <c r="C243" s="9" t="str">
        <f aca="false">IF($A243="","",'3. Layout Parts'!$B243)</f>
        <v/>
      </c>
      <c r="D243" s="9" t="str">
        <f aca="false">IF($A243="","",'3. Layout Parts'!$C243)</f>
        <v/>
      </c>
      <c r="E243" s="9" t="str">
        <f aca="false">IF($A243="","",IFERROR(INDEX('2. Schematic Parts'!$B$2:$B$3001,MATCH($A243,'2. Schematic Parts'!$A$2:$A$3001,0)),"NOT FOUND"))</f>
        <v/>
      </c>
      <c r="F243" s="9" t="str">
        <f aca="false">IF($A243="","",IFERROR(INDEX('2. Schematic Parts'!$C$2:$C$3001,MATCH($A243,'2. Schematic Parts'!$A$2:$A$3001,0))&amp;"","NOT FOUND"))</f>
        <v/>
      </c>
      <c r="G243" s="9" t="str">
        <f aca="false">IF($A243="","",IFERROR(INDEX('2. Schematic Parts'!$D$2:$D$3001,MATCH($A243,'2. Schematic Parts'!$A$2:$A$3001,0))&amp;"","NOT FOUND"))</f>
        <v/>
      </c>
      <c r="H243" s="9" t="str">
        <f aca="false">IF($A243="","",IF(COUNTIF('2. Schematic Parts'!$A$2:$A$3001,$A243)=0,"NOT IN SCHEMATIC","OK"))</f>
        <v/>
      </c>
      <c r="I243" s="9" t="str">
        <f aca="false">IF($A243="","",IF($H243="NOT IN SCHEMATIC","",IF(UPPER(TRIM($C243))=UPPER(TRIM($E243)),"OK","MISMATCH")))</f>
        <v/>
      </c>
      <c r="J243" s="9" t="str">
        <f aca="false">IF($A243="","",IF($H243="NOT IN SCHEMATIC","",IF($F243="","NO SCH DECAL",IF($D243="","",IF(UPPER(TRIM($D243))=UPPER(TRIM($F243)),"OK","MISMATCH")))))</f>
        <v/>
      </c>
      <c r="K243" s="16" t="str">
        <f aca="false">IF($A243="","",SUMPRODUCT(--ISNUMBER(SEARCH(","&amp;TRIM($A243)&amp;",",","&amp;SUBSTITUTE('1. Master BOM'!$D$2:$D$400," ","")&amp;","))))</f>
        <v/>
      </c>
      <c r="L243" s="16" t="str">
        <f aca="false">IF($A243="","",IF($K243&lt;&gt;1,0,SUMPRODUCT(ISNUMBER(SEARCH(","&amp;TRIM($A243)&amp;",",","&amp;SUBSTITUTE('1. Master BOM'!$D$2:$D$400," ","")&amp;","))*ROW('1. Master BOM'!$D$2:$D$400))))</f>
        <v/>
      </c>
      <c r="M243" s="9" t="str">
        <f aca="false">IF($A243="","",IF($K243=0,"NOT IN BOM",IF($K243&gt;1,"MULTIPLE BOM LINES","OK")))</f>
        <v/>
      </c>
      <c r="N243" s="9" t="str">
        <f aca="false">IF($A243="","",IF($L243=0,"—",INDEX('1. Master BOM'!$A$1:$A$400,$L243)))</f>
        <v/>
      </c>
      <c r="O243" s="9" t="str">
        <f aca="false">IF($A243="","",IF($L243=0,"—",INDEX('1. Master BOM'!$B$1:$B$400,$L243)))</f>
        <v/>
      </c>
      <c r="P243" s="9" t="str">
        <f aca="false">IF($A243="","",IF(OR($H243="NOT IN SCHEMATIC",$O243="—"),"",IF($G243="","NO SCH PN",IF(UPPER(TRIM($G243))=UPPER(TRIM($O243)),"OK","MISMATCH"))))</f>
        <v/>
      </c>
      <c r="Q243" s="9" t="str">
        <f aca="false">IF($A243="","",IF($L243=0,"—",INDEX('1. Master BOM'!$E$1:$E$400,$L243)))</f>
        <v/>
      </c>
      <c r="R243" s="9" t="str">
        <f aca="false">IF($A243="","",IF($L243=0,"—",IF(T(INDEX('1. Master BOM'!$F$1:$F$400,$L243))="","(not set)",INDEX('1. Master BOM'!$F$1:$F$400,$L243))))</f>
        <v/>
      </c>
      <c r="S243" s="9" t="str">
        <f aca="false">IF($A243="","",IF(OR($R243="—",$R243="(not set)",$D243=""),"",IF(ISNUMBER(SEARCH(SUBSTITUTE(SUBSTITUTE(SUBSTITUTE($R243,"-",""),"_","")," ",""),SUBSTITUTE(SUBSTITUTE(SUBSTITUTE($D243,"-",""),"_","")," ",""))),"OK","CHECK")))</f>
        <v/>
      </c>
      <c r="T243" s="9" t="str">
        <f aca="false">IF($A243="","",IF(OR($H243="NOT IN SCHEMATIC",$I243="MISMATCH",$J243="MISMATCH",$P243="MISMATCH",$M243&lt;&gt;"OK"),"REVIEW","OK"))</f>
        <v/>
      </c>
      <c r="U243" s="14"/>
      <c r="V243" s="14"/>
      <c r="W243" s="17"/>
      <c r="X243" s="14"/>
    </row>
    <row r="244" customFormat="false" ht="15" hidden="false" customHeight="false" outlineLevel="0" collapsed="false">
      <c r="A244" s="9" t="str">
        <f aca="false">IF('3. Layout Parts'!$A244="","",TRIM('3. Layout Parts'!$A244))</f>
        <v/>
      </c>
      <c r="B244" s="9" t="str">
        <f aca="false">IF($A244="","",'3. Layout Parts'!$D244)</f>
        <v/>
      </c>
      <c r="C244" s="9" t="str">
        <f aca="false">IF($A244="","",'3. Layout Parts'!$B244)</f>
        <v/>
      </c>
      <c r="D244" s="9" t="str">
        <f aca="false">IF($A244="","",'3. Layout Parts'!$C244)</f>
        <v/>
      </c>
      <c r="E244" s="9" t="str">
        <f aca="false">IF($A244="","",IFERROR(INDEX('2. Schematic Parts'!$B$2:$B$3001,MATCH($A244,'2. Schematic Parts'!$A$2:$A$3001,0)),"NOT FOUND"))</f>
        <v/>
      </c>
      <c r="F244" s="9" t="str">
        <f aca="false">IF($A244="","",IFERROR(INDEX('2. Schematic Parts'!$C$2:$C$3001,MATCH($A244,'2. Schematic Parts'!$A$2:$A$3001,0))&amp;"","NOT FOUND"))</f>
        <v/>
      </c>
      <c r="G244" s="9" t="str">
        <f aca="false">IF($A244="","",IFERROR(INDEX('2. Schematic Parts'!$D$2:$D$3001,MATCH($A244,'2. Schematic Parts'!$A$2:$A$3001,0))&amp;"","NOT FOUND"))</f>
        <v/>
      </c>
      <c r="H244" s="9" t="str">
        <f aca="false">IF($A244="","",IF(COUNTIF('2. Schematic Parts'!$A$2:$A$3001,$A244)=0,"NOT IN SCHEMATIC","OK"))</f>
        <v/>
      </c>
      <c r="I244" s="9" t="str">
        <f aca="false">IF($A244="","",IF($H244="NOT IN SCHEMATIC","",IF(UPPER(TRIM($C244))=UPPER(TRIM($E244)),"OK","MISMATCH")))</f>
        <v/>
      </c>
      <c r="J244" s="9" t="str">
        <f aca="false">IF($A244="","",IF($H244="NOT IN SCHEMATIC","",IF($F244="","NO SCH DECAL",IF($D244="","",IF(UPPER(TRIM($D244))=UPPER(TRIM($F244)),"OK","MISMATCH")))))</f>
        <v/>
      </c>
      <c r="K244" s="16" t="str">
        <f aca="false">IF($A244="","",SUMPRODUCT(--ISNUMBER(SEARCH(","&amp;TRIM($A244)&amp;",",","&amp;SUBSTITUTE('1. Master BOM'!$D$2:$D$400," ","")&amp;","))))</f>
        <v/>
      </c>
      <c r="L244" s="16" t="str">
        <f aca="false">IF($A244="","",IF($K244&lt;&gt;1,0,SUMPRODUCT(ISNUMBER(SEARCH(","&amp;TRIM($A244)&amp;",",","&amp;SUBSTITUTE('1. Master BOM'!$D$2:$D$400," ","")&amp;","))*ROW('1. Master BOM'!$D$2:$D$400))))</f>
        <v/>
      </c>
      <c r="M244" s="9" t="str">
        <f aca="false">IF($A244="","",IF($K244=0,"NOT IN BOM",IF($K244&gt;1,"MULTIPLE BOM LINES","OK")))</f>
        <v/>
      </c>
      <c r="N244" s="9" t="str">
        <f aca="false">IF($A244="","",IF($L244=0,"—",INDEX('1. Master BOM'!$A$1:$A$400,$L244)))</f>
        <v/>
      </c>
      <c r="O244" s="9" t="str">
        <f aca="false">IF($A244="","",IF($L244=0,"—",INDEX('1. Master BOM'!$B$1:$B$400,$L244)))</f>
        <v/>
      </c>
      <c r="P244" s="9" t="str">
        <f aca="false">IF($A244="","",IF(OR($H244="NOT IN SCHEMATIC",$O244="—"),"",IF($G244="","NO SCH PN",IF(UPPER(TRIM($G244))=UPPER(TRIM($O244)),"OK","MISMATCH"))))</f>
        <v/>
      </c>
      <c r="Q244" s="9" t="str">
        <f aca="false">IF($A244="","",IF($L244=0,"—",INDEX('1. Master BOM'!$E$1:$E$400,$L244)))</f>
        <v/>
      </c>
      <c r="R244" s="9" t="str">
        <f aca="false">IF($A244="","",IF($L244=0,"—",IF(T(INDEX('1. Master BOM'!$F$1:$F$400,$L244))="","(not set)",INDEX('1. Master BOM'!$F$1:$F$400,$L244))))</f>
        <v/>
      </c>
      <c r="S244" s="9" t="str">
        <f aca="false">IF($A244="","",IF(OR($R244="—",$R244="(not set)",$D244=""),"",IF(ISNUMBER(SEARCH(SUBSTITUTE(SUBSTITUTE(SUBSTITUTE($R244,"-",""),"_","")," ",""),SUBSTITUTE(SUBSTITUTE(SUBSTITUTE($D244,"-",""),"_","")," ",""))),"OK","CHECK")))</f>
        <v/>
      </c>
      <c r="T244" s="9" t="str">
        <f aca="false">IF($A244="","",IF(OR($H244="NOT IN SCHEMATIC",$I244="MISMATCH",$J244="MISMATCH",$P244="MISMATCH",$M244&lt;&gt;"OK"),"REVIEW","OK"))</f>
        <v/>
      </c>
      <c r="U244" s="14"/>
      <c r="V244" s="14"/>
      <c r="W244" s="17"/>
      <c r="X244" s="14"/>
    </row>
    <row r="245" customFormat="false" ht="15" hidden="false" customHeight="false" outlineLevel="0" collapsed="false">
      <c r="A245" s="9" t="str">
        <f aca="false">IF('3. Layout Parts'!$A245="","",TRIM('3. Layout Parts'!$A245))</f>
        <v/>
      </c>
      <c r="B245" s="9" t="str">
        <f aca="false">IF($A245="","",'3. Layout Parts'!$D245)</f>
        <v/>
      </c>
      <c r="C245" s="9" t="str">
        <f aca="false">IF($A245="","",'3. Layout Parts'!$B245)</f>
        <v/>
      </c>
      <c r="D245" s="9" t="str">
        <f aca="false">IF($A245="","",'3. Layout Parts'!$C245)</f>
        <v/>
      </c>
      <c r="E245" s="9" t="str">
        <f aca="false">IF($A245="","",IFERROR(INDEX('2. Schematic Parts'!$B$2:$B$3001,MATCH($A245,'2. Schematic Parts'!$A$2:$A$3001,0)),"NOT FOUND"))</f>
        <v/>
      </c>
      <c r="F245" s="9" t="str">
        <f aca="false">IF($A245="","",IFERROR(INDEX('2. Schematic Parts'!$C$2:$C$3001,MATCH($A245,'2. Schematic Parts'!$A$2:$A$3001,0))&amp;"","NOT FOUND"))</f>
        <v/>
      </c>
      <c r="G245" s="9" t="str">
        <f aca="false">IF($A245="","",IFERROR(INDEX('2. Schematic Parts'!$D$2:$D$3001,MATCH($A245,'2. Schematic Parts'!$A$2:$A$3001,0))&amp;"","NOT FOUND"))</f>
        <v/>
      </c>
      <c r="H245" s="9" t="str">
        <f aca="false">IF($A245="","",IF(COUNTIF('2. Schematic Parts'!$A$2:$A$3001,$A245)=0,"NOT IN SCHEMATIC","OK"))</f>
        <v/>
      </c>
      <c r="I245" s="9" t="str">
        <f aca="false">IF($A245="","",IF($H245="NOT IN SCHEMATIC","",IF(UPPER(TRIM($C245))=UPPER(TRIM($E245)),"OK","MISMATCH")))</f>
        <v/>
      </c>
      <c r="J245" s="9" t="str">
        <f aca="false">IF($A245="","",IF($H245="NOT IN SCHEMATIC","",IF($F245="","NO SCH DECAL",IF($D245="","",IF(UPPER(TRIM($D245))=UPPER(TRIM($F245)),"OK","MISMATCH")))))</f>
        <v/>
      </c>
      <c r="K245" s="16" t="str">
        <f aca="false">IF($A245="","",SUMPRODUCT(--ISNUMBER(SEARCH(","&amp;TRIM($A245)&amp;",",","&amp;SUBSTITUTE('1. Master BOM'!$D$2:$D$400," ","")&amp;","))))</f>
        <v/>
      </c>
      <c r="L245" s="16" t="str">
        <f aca="false">IF($A245="","",IF($K245&lt;&gt;1,0,SUMPRODUCT(ISNUMBER(SEARCH(","&amp;TRIM($A245)&amp;",",","&amp;SUBSTITUTE('1. Master BOM'!$D$2:$D$400," ","")&amp;","))*ROW('1. Master BOM'!$D$2:$D$400))))</f>
        <v/>
      </c>
      <c r="M245" s="9" t="str">
        <f aca="false">IF($A245="","",IF($K245=0,"NOT IN BOM",IF($K245&gt;1,"MULTIPLE BOM LINES","OK")))</f>
        <v/>
      </c>
      <c r="N245" s="9" t="str">
        <f aca="false">IF($A245="","",IF($L245=0,"—",INDEX('1. Master BOM'!$A$1:$A$400,$L245)))</f>
        <v/>
      </c>
      <c r="O245" s="9" t="str">
        <f aca="false">IF($A245="","",IF($L245=0,"—",INDEX('1. Master BOM'!$B$1:$B$400,$L245)))</f>
        <v/>
      </c>
      <c r="P245" s="9" t="str">
        <f aca="false">IF($A245="","",IF(OR($H245="NOT IN SCHEMATIC",$O245="—"),"",IF($G245="","NO SCH PN",IF(UPPER(TRIM($G245))=UPPER(TRIM($O245)),"OK","MISMATCH"))))</f>
        <v/>
      </c>
      <c r="Q245" s="9" t="str">
        <f aca="false">IF($A245="","",IF($L245=0,"—",INDEX('1. Master BOM'!$E$1:$E$400,$L245)))</f>
        <v/>
      </c>
      <c r="R245" s="9" t="str">
        <f aca="false">IF($A245="","",IF($L245=0,"—",IF(T(INDEX('1. Master BOM'!$F$1:$F$400,$L245))="","(not set)",INDEX('1. Master BOM'!$F$1:$F$400,$L245))))</f>
        <v/>
      </c>
      <c r="S245" s="9" t="str">
        <f aca="false">IF($A245="","",IF(OR($R245="—",$R245="(not set)",$D245=""),"",IF(ISNUMBER(SEARCH(SUBSTITUTE(SUBSTITUTE(SUBSTITUTE($R245,"-",""),"_","")," ",""),SUBSTITUTE(SUBSTITUTE(SUBSTITUTE($D245,"-",""),"_","")," ",""))),"OK","CHECK")))</f>
        <v/>
      </c>
      <c r="T245" s="9" t="str">
        <f aca="false">IF($A245="","",IF(OR($H245="NOT IN SCHEMATIC",$I245="MISMATCH",$J245="MISMATCH",$P245="MISMATCH",$M245&lt;&gt;"OK"),"REVIEW","OK"))</f>
        <v/>
      </c>
      <c r="U245" s="14"/>
      <c r="V245" s="14"/>
      <c r="W245" s="17"/>
      <c r="X245" s="14"/>
    </row>
    <row r="246" customFormat="false" ht="15" hidden="false" customHeight="false" outlineLevel="0" collapsed="false">
      <c r="A246" s="9" t="str">
        <f aca="false">IF('3. Layout Parts'!$A246="","",TRIM('3. Layout Parts'!$A246))</f>
        <v/>
      </c>
      <c r="B246" s="9" t="str">
        <f aca="false">IF($A246="","",'3. Layout Parts'!$D246)</f>
        <v/>
      </c>
      <c r="C246" s="9" t="str">
        <f aca="false">IF($A246="","",'3. Layout Parts'!$B246)</f>
        <v/>
      </c>
      <c r="D246" s="9" t="str">
        <f aca="false">IF($A246="","",'3. Layout Parts'!$C246)</f>
        <v/>
      </c>
      <c r="E246" s="9" t="str">
        <f aca="false">IF($A246="","",IFERROR(INDEX('2. Schematic Parts'!$B$2:$B$3001,MATCH($A246,'2. Schematic Parts'!$A$2:$A$3001,0)),"NOT FOUND"))</f>
        <v/>
      </c>
      <c r="F246" s="9" t="str">
        <f aca="false">IF($A246="","",IFERROR(INDEX('2. Schematic Parts'!$C$2:$C$3001,MATCH($A246,'2. Schematic Parts'!$A$2:$A$3001,0))&amp;"","NOT FOUND"))</f>
        <v/>
      </c>
      <c r="G246" s="9" t="str">
        <f aca="false">IF($A246="","",IFERROR(INDEX('2. Schematic Parts'!$D$2:$D$3001,MATCH($A246,'2. Schematic Parts'!$A$2:$A$3001,0))&amp;"","NOT FOUND"))</f>
        <v/>
      </c>
      <c r="H246" s="9" t="str">
        <f aca="false">IF($A246="","",IF(COUNTIF('2. Schematic Parts'!$A$2:$A$3001,$A246)=0,"NOT IN SCHEMATIC","OK"))</f>
        <v/>
      </c>
      <c r="I246" s="9" t="str">
        <f aca="false">IF($A246="","",IF($H246="NOT IN SCHEMATIC","",IF(UPPER(TRIM($C246))=UPPER(TRIM($E246)),"OK","MISMATCH")))</f>
        <v/>
      </c>
      <c r="J246" s="9" t="str">
        <f aca="false">IF($A246="","",IF($H246="NOT IN SCHEMATIC","",IF($F246="","NO SCH DECAL",IF($D246="","",IF(UPPER(TRIM($D246))=UPPER(TRIM($F246)),"OK","MISMATCH")))))</f>
        <v/>
      </c>
      <c r="K246" s="16" t="str">
        <f aca="false">IF($A246="","",SUMPRODUCT(--ISNUMBER(SEARCH(","&amp;TRIM($A246)&amp;",",","&amp;SUBSTITUTE('1. Master BOM'!$D$2:$D$400," ","")&amp;","))))</f>
        <v/>
      </c>
      <c r="L246" s="16" t="str">
        <f aca="false">IF($A246="","",IF($K246&lt;&gt;1,0,SUMPRODUCT(ISNUMBER(SEARCH(","&amp;TRIM($A246)&amp;",",","&amp;SUBSTITUTE('1. Master BOM'!$D$2:$D$400," ","")&amp;","))*ROW('1. Master BOM'!$D$2:$D$400))))</f>
        <v/>
      </c>
      <c r="M246" s="9" t="str">
        <f aca="false">IF($A246="","",IF($K246=0,"NOT IN BOM",IF($K246&gt;1,"MULTIPLE BOM LINES","OK")))</f>
        <v/>
      </c>
      <c r="N246" s="9" t="str">
        <f aca="false">IF($A246="","",IF($L246=0,"—",INDEX('1. Master BOM'!$A$1:$A$400,$L246)))</f>
        <v/>
      </c>
      <c r="O246" s="9" t="str">
        <f aca="false">IF($A246="","",IF($L246=0,"—",INDEX('1. Master BOM'!$B$1:$B$400,$L246)))</f>
        <v/>
      </c>
      <c r="P246" s="9" t="str">
        <f aca="false">IF($A246="","",IF(OR($H246="NOT IN SCHEMATIC",$O246="—"),"",IF($G246="","NO SCH PN",IF(UPPER(TRIM($G246))=UPPER(TRIM($O246)),"OK","MISMATCH"))))</f>
        <v/>
      </c>
      <c r="Q246" s="9" t="str">
        <f aca="false">IF($A246="","",IF($L246=0,"—",INDEX('1. Master BOM'!$E$1:$E$400,$L246)))</f>
        <v/>
      </c>
      <c r="R246" s="9" t="str">
        <f aca="false">IF($A246="","",IF($L246=0,"—",IF(T(INDEX('1. Master BOM'!$F$1:$F$400,$L246))="","(not set)",INDEX('1. Master BOM'!$F$1:$F$400,$L246))))</f>
        <v/>
      </c>
      <c r="S246" s="9" t="str">
        <f aca="false">IF($A246="","",IF(OR($R246="—",$R246="(not set)",$D246=""),"",IF(ISNUMBER(SEARCH(SUBSTITUTE(SUBSTITUTE(SUBSTITUTE($R246,"-",""),"_","")," ",""),SUBSTITUTE(SUBSTITUTE(SUBSTITUTE($D246,"-",""),"_","")," ",""))),"OK","CHECK")))</f>
        <v/>
      </c>
      <c r="T246" s="9" t="str">
        <f aca="false">IF($A246="","",IF(OR($H246="NOT IN SCHEMATIC",$I246="MISMATCH",$J246="MISMATCH",$P246="MISMATCH",$M246&lt;&gt;"OK"),"REVIEW","OK"))</f>
        <v/>
      </c>
      <c r="U246" s="14"/>
      <c r="V246" s="14"/>
      <c r="W246" s="17"/>
      <c r="X246" s="14"/>
    </row>
    <row r="247" customFormat="false" ht="15" hidden="false" customHeight="false" outlineLevel="0" collapsed="false">
      <c r="A247" s="9" t="str">
        <f aca="false">IF('3. Layout Parts'!$A247="","",TRIM('3. Layout Parts'!$A247))</f>
        <v/>
      </c>
      <c r="B247" s="9" t="str">
        <f aca="false">IF($A247="","",'3. Layout Parts'!$D247)</f>
        <v/>
      </c>
      <c r="C247" s="9" t="str">
        <f aca="false">IF($A247="","",'3. Layout Parts'!$B247)</f>
        <v/>
      </c>
      <c r="D247" s="9" t="str">
        <f aca="false">IF($A247="","",'3. Layout Parts'!$C247)</f>
        <v/>
      </c>
      <c r="E247" s="9" t="str">
        <f aca="false">IF($A247="","",IFERROR(INDEX('2. Schematic Parts'!$B$2:$B$3001,MATCH($A247,'2. Schematic Parts'!$A$2:$A$3001,0)),"NOT FOUND"))</f>
        <v/>
      </c>
      <c r="F247" s="9" t="str">
        <f aca="false">IF($A247="","",IFERROR(INDEX('2. Schematic Parts'!$C$2:$C$3001,MATCH($A247,'2. Schematic Parts'!$A$2:$A$3001,0))&amp;"","NOT FOUND"))</f>
        <v/>
      </c>
      <c r="G247" s="9" t="str">
        <f aca="false">IF($A247="","",IFERROR(INDEX('2. Schematic Parts'!$D$2:$D$3001,MATCH($A247,'2. Schematic Parts'!$A$2:$A$3001,0))&amp;"","NOT FOUND"))</f>
        <v/>
      </c>
      <c r="H247" s="9" t="str">
        <f aca="false">IF($A247="","",IF(COUNTIF('2. Schematic Parts'!$A$2:$A$3001,$A247)=0,"NOT IN SCHEMATIC","OK"))</f>
        <v/>
      </c>
      <c r="I247" s="9" t="str">
        <f aca="false">IF($A247="","",IF($H247="NOT IN SCHEMATIC","",IF(UPPER(TRIM($C247))=UPPER(TRIM($E247)),"OK","MISMATCH")))</f>
        <v/>
      </c>
      <c r="J247" s="9" t="str">
        <f aca="false">IF($A247="","",IF($H247="NOT IN SCHEMATIC","",IF($F247="","NO SCH DECAL",IF($D247="","",IF(UPPER(TRIM($D247))=UPPER(TRIM($F247)),"OK","MISMATCH")))))</f>
        <v/>
      </c>
      <c r="K247" s="16" t="str">
        <f aca="false">IF($A247="","",SUMPRODUCT(--ISNUMBER(SEARCH(","&amp;TRIM($A247)&amp;",",","&amp;SUBSTITUTE('1. Master BOM'!$D$2:$D$400," ","")&amp;","))))</f>
        <v/>
      </c>
      <c r="L247" s="16" t="str">
        <f aca="false">IF($A247="","",IF($K247&lt;&gt;1,0,SUMPRODUCT(ISNUMBER(SEARCH(","&amp;TRIM($A247)&amp;",",","&amp;SUBSTITUTE('1. Master BOM'!$D$2:$D$400," ","")&amp;","))*ROW('1. Master BOM'!$D$2:$D$400))))</f>
        <v/>
      </c>
      <c r="M247" s="9" t="str">
        <f aca="false">IF($A247="","",IF($K247=0,"NOT IN BOM",IF($K247&gt;1,"MULTIPLE BOM LINES","OK")))</f>
        <v/>
      </c>
      <c r="N247" s="9" t="str">
        <f aca="false">IF($A247="","",IF($L247=0,"—",INDEX('1. Master BOM'!$A$1:$A$400,$L247)))</f>
        <v/>
      </c>
      <c r="O247" s="9" t="str">
        <f aca="false">IF($A247="","",IF($L247=0,"—",INDEX('1. Master BOM'!$B$1:$B$400,$L247)))</f>
        <v/>
      </c>
      <c r="P247" s="9" t="str">
        <f aca="false">IF($A247="","",IF(OR($H247="NOT IN SCHEMATIC",$O247="—"),"",IF($G247="","NO SCH PN",IF(UPPER(TRIM($G247))=UPPER(TRIM($O247)),"OK","MISMATCH"))))</f>
        <v/>
      </c>
      <c r="Q247" s="9" t="str">
        <f aca="false">IF($A247="","",IF($L247=0,"—",INDEX('1. Master BOM'!$E$1:$E$400,$L247)))</f>
        <v/>
      </c>
      <c r="R247" s="9" t="str">
        <f aca="false">IF($A247="","",IF($L247=0,"—",IF(T(INDEX('1. Master BOM'!$F$1:$F$400,$L247))="","(not set)",INDEX('1. Master BOM'!$F$1:$F$400,$L247))))</f>
        <v/>
      </c>
      <c r="S247" s="9" t="str">
        <f aca="false">IF($A247="","",IF(OR($R247="—",$R247="(not set)",$D247=""),"",IF(ISNUMBER(SEARCH(SUBSTITUTE(SUBSTITUTE(SUBSTITUTE($R247,"-",""),"_","")," ",""),SUBSTITUTE(SUBSTITUTE(SUBSTITUTE($D247,"-",""),"_","")," ",""))),"OK","CHECK")))</f>
        <v/>
      </c>
      <c r="T247" s="9" t="str">
        <f aca="false">IF($A247="","",IF(OR($H247="NOT IN SCHEMATIC",$I247="MISMATCH",$J247="MISMATCH",$P247="MISMATCH",$M247&lt;&gt;"OK"),"REVIEW","OK"))</f>
        <v/>
      </c>
      <c r="U247" s="14"/>
      <c r="V247" s="14"/>
      <c r="W247" s="17"/>
      <c r="X247" s="14"/>
    </row>
    <row r="248" customFormat="false" ht="15" hidden="false" customHeight="false" outlineLevel="0" collapsed="false">
      <c r="A248" s="9" t="str">
        <f aca="false">IF('3. Layout Parts'!$A248="","",TRIM('3. Layout Parts'!$A248))</f>
        <v/>
      </c>
      <c r="B248" s="9" t="str">
        <f aca="false">IF($A248="","",'3. Layout Parts'!$D248)</f>
        <v/>
      </c>
      <c r="C248" s="9" t="str">
        <f aca="false">IF($A248="","",'3. Layout Parts'!$B248)</f>
        <v/>
      </c>
      <c r="D248" s="9" t="str">
        <f aca="false">IF($A248="","",'3. Layout Parts'!$C248)</f>
        <v/>
      </c>
      <c r="E248" s="9" t="str">
        <f aca="false">IF($A248="","",IFERROR(INDEX('2. Schematic Parts'!$B$2:$B$3001,MATCH($A248,'2. Schematic Parts'!$A$2:$A$3001,0)),"NOT FOUND"))</f>
        <v/>
      </c>
      <c r="F248" s="9" t="str">
        <f aca="false">IF($A248="","",IFERROR(INDEX('2. Schematic Parts'!$C$2:$C$3001,MATCH($A248,'2. Schematic Parts'!$A$2:$A$3001,0))&amp;"","NOT FOUND"))</f>
        <v/>
      </c>
      <c r="G248" s="9" t="str">
        <f aca="false">IF($A248="","",IFERROR(INDEX('2. Schematic Parts'!$D$2:$D$3001,MATCH($A248,'2. Schematic Parts'!$A$2:$A$3001,0))&amp;"","NOT FOUND"))</f>
        <v/>
      </c>
      <c r="H248" s="9" t="str">
        <f aca="false">IF($A248="","",IF(COUNTIF('2. Schematic Parts'!$A$2:$A$3001,$A248)=0,"NOT IN SCHEMATIC","OK"))</f>
        <v/>
      </c>
      <c r="I248" s="9" t="str">
        <f aca="false">IF($A248="","",IF($H248="NOT IN SCHEMATIC","",IF(UPPER(TRIM($C248))=UPPER(TRIM($E248)),"OK","MISMATCH")))</f>
        <v/>
      </c>
      <c r="J248" s="9" t="str">
        <f aca="false">IF($A248="","",IF($H248="NOT IN SCHEMATIC","",IF($F248="","NO SCH DECAL",IF($D248="","",IF(UPPER(TRIM($D248))=UPPER(TRIM($F248)),"OK","MISMATCH")))))</f>
        <v/>
      </c>
      <c r="K248" s="16" t="str">
        <f aca="false">IF($A248="","",SUMPRODUCT(--ISNUMBER(SEARCH(","&amp;TRIM($A248)&amp;",",","&amp;SUBSTITUTE('1. Master BOM'!$D$2:$D$400," ","")&amp;","))))</f>
        <v/>
      </c>
      <c r="L248" s="16" t="str">
        <f aca="false">IF($A248="","",IF($K248&lt;&gt;1,0,SUMPRODUCT(ISNUMBER(SEARCH(","&amp;TRIM($A248)&amp;",",","&amp;SUBSTITUTE('1. Master BOM'!$D$2:$D$400," ","")&amp;","))*ROW('1. Master BOM'!$D$2:$D$400))))</f>
        <v/>
      </c>
      <c r="M248" s="9" t="str">
        <f aca="false">IF($A248="","",IF($K248=0,"NOT IN BOM",IF($K248&gt;1,"MULTIPLE BOM LINES","OK")))</f>
        <v/>
      </c>
      <c r="N248" s="9" t="str">
        <f aca="false">IF($A248="","",IF($L248=0,"—",INDEX('1. Master BOM'!$A$1:$A$400,$L248)))</f>
        <v/>
      </c>
      <c r="O248" s="9" t="str">
        <f aca="false">IF($A248="","",IF($L248=0,"—",INDEX('1. Master BOM'!$B$1:$B$400,$L248)))</f>
        <v/>
      </c>
      <c r="P248" s="9" t="str">
        <f aca="false">IF($A248="","",IF(OR($H248="NOT IN SCHEMATIC",$O248="—"),"",IF($G248="","NO SCH PN",IF(UPPER(TRIM($G248))=UPPER(TRIM($O248)),"OK","MISMATCH"))))</f>
        <v/>
      </c>
      <c r="Q248" s="9" t="str">
        <f aca="false">IF($A248="","",IF($L248=0,"—",INDEX('1. Master BOM'!$E$1:$E$400,$L248)))</f>
        <v/>
      </c>
      <c r="R248" s="9" t="str">
        <f aca="false">IF($A248="","",IF($L248=0,"—",IF(T(INDEX('1. Master BOM'!$F$1:$F$400,$L248))="","(not set)",INDEX('1. Master BOM'!$F$1:$F$400,$L248))))</f>
        <v/>
      </c>
      <c r="S248" s="9" t="str">
        <f aca="false">IF($A248="","",IF(OR($R248="—",$R248="(not set)",$D248=""),"",IF(ISNUMBER(SEARCH(SUBSTITUTE(SUBSTITUTE(SUBSTITUTE($R248,"-",""),"_","")," ",""),SUBSTITUTE(SUBSTITUTE(SUBSTITUTE($D248,"-",""),"_","")," ",""))),"OK","CHECK")))</f>
        <v/>
      </c>
      <c r="T248" s="9" t="str">
        <f aca="false">IF($A248="","",IF(OR($H248="NOT IN SCHEMATIC",$I248="MISMATCH",$J248="MISMATCH",$P248="MISMATCH",$M248&lt;&gt;"OK"),"REVIEW","OK"))</f>
        <v/>
      </c>
      <c r="U248" s="14"/>
      <c r="V248" s="14"/>
      <c r="W248" s="17"/>
      <c r="X248" s="14"/>
    </row>
    <row r="249" customFormat="false" ht="15" hidden="false" customHeight="false" outlineLevel="0" collapsed="false">
      <c r="A249" s="9" t="str">
        <f aca="false">IF('3. Layout Parts'!$A249="","",TRIM('3. Layout Parts'!$A249))</f>
        <v/>
      </c>
      <c r="B249" s="9" t="str">
        <f aca="false">IF($A249="","",'3. Layout Parts'!$D249)</f>
        <v/>
      </c>
      <c r="C249" s="9" t="str">
        <f aca="false">IF($A249="","",'3. Layout Parts'!$B249)</f>
        <v/>
      </c>
      <c r="D249" s="9" t="str">
        <f aca="false">IF($A249="","",'3. Layout Parts'!$C249)</f>
        <v/>
      </c>
      <c r="E249" s="9" t="str">
        <f aca="false">IF($A249="","",IFERROR(INDEX('2. Schematic Parts'!$B$2:$B$3001,MATCH($A249,'2. Schematic Parts'!$A$2:$A$3001,0)),"NOT FOUND"))</f>
        <v/>
      </c>
      <c r="F249" s="9" t="str">
        <f aca="false">IF($A249="","",IFERROR(INDEX('2. Schematic Parts'!$C$2:$C$3001,MATCH($A249,'2. Schematic Parts'!$A$2:$A$3001,0))&amp;"","NOT FOUND"))</f>
        <v/>
      </c>
      <c r="G249" s="9" t="str">
        <f aca="false">IF($A249="","",IFERROR(INDEX('2. Schematic Parts'!$D$2:$D$3001,MATCH($A249,'2. Schematic Parts'!$A$2:$A$3001,0))&amp;"","NOT FOUND"))</f>
        <v/>
      </c>
      <c r="H249" s="9" t="str">
        <f aca="false">IF($A249="","",IF(COUNTIF('2. Schematic Parts'!$A$2:$A$3001,$A249)=0,"NOT IN SCHEMATIC","OK"))</f>
        <v/>
      </c>
      <c r="I249" s="9" t="str">
        <f aca="false">IF($A249="","",IF($H249="NOT IN SCHEMATIC","",IF(UPPER(TRIM($C249))=UPPER(TRIM($E249)),"OK","MISMATCH")))</f>
        <v/>
      </c>
      <c r="J249" s="9" t="str">
        <f aca="false">IF($A249="","",IF($H249="NOT IN SCHEMATIC","",IF($F249="","NO SCH DECAL",IF($D249="","",IF(UPPER(TRIM($D249))=UPPER(TRIM($F249)),"OK","MISMATCH")))))</f>
        <v/>
      </c>
      <c r="K249" s="16" t="str">
        <f aca="false">IF($A249="","",SUMPRODUCT(--ISNUMBER(SEARCH(","&amp;TRIM($A249)&amp;",",","&amp;SUBSTITUTE('1. Master BOM'!$D$2:$D$400," ","")&amp;","))))</f>
        <v/>
      </c>
      <c r="L249" s="16" t="str">
        <f aca="false">IF($A249="","",IF($K249&lt;&gt;1,0,SUMPRODUCT(ISNUMBER(SEARCH(","&amp;TRIM($A249)&amp;",",","&amp;SUBSTITUTE('1. Master BOM'!$D$2:$D$400," ","")&amp;","))*ROW('1. Master BOM'!$D$2:$D$400))))</f>
        <v/>
      </c>
      <c r="M249" s="9" t="str">
        <f aca="false">IF($A249="","",IF($K249=0,"NOT IN BOM",IF($K249&gt;1,"MULTIPLE BOM LINES","OK")))</f>
        <v/>
      </c>
      <c r="N249" s="9" t="str">
        <f aca="false">IF($A249="","",IF($L249=0,"—",INDEX('1. Master BOM'!$A$1:$A$400,$L249)))</f>
        <v/>
      </c>
      <c r="O249" s="9" t="str">
        <f aca="false">IF($A249="","",IF($L249=0,"—",INDEX('1. Master BOM'!$B$1:$B$400,$L249)))</f>
        <v/>
      </c>
      <c r="P249" s="9" t="str">
        <f aca="false">IF($A249="","",IF(OR($H249="NOT IN SCHEMATIC",$O249="—"),"",IF($G249="","NO SCH PN",IF(UPPER(TRIM($G249))=UPPER(TRIM($O249)),"OK","MISMATCH"))))</f>
        <v/>
      </c>
      <c r="Q249" s="9" t="str">
        <f aca="false">IF($A249="","",IF($L249=0,"—",INDEX('1. Master BOM'!$E$1:$E$400,$L249)))</f>
        <v/>
      </c>
      <c r="R249" s="9" t="str">
        <f aca="false">IF($A249="","",IF($L249=0,"—",IF(T(INDEX('1. Master BOM'!$F$1:$F$400,$L249))="","(not set)",INDEX('1. Master BOM'!$F$1:$F$400,$L249))))</f>
        <v/>
      </c>
      <c r="S249" s="9" t="str">
        <f aca="false">IF($A249="","",IF(OR($R249="—",$R249="(not set)",$D249=""),"",IF(ISNUMBER(SEARCH(SUBSTITUTE(SUBSTITUTE(SUBSTITUTE($R249,"-",""),"_","")," ",""),SUBSTITUTE(SUBSTITUTE(SUBSTITUTE($D249,"-",""),"_","")," ",""))),"OK","CHECK")))</f>
        <v/>
      </c>
      <c r="T249" s="9" t="str">
        <f aca="false">IF($A249="","",IF(OR($H249="NOT IN SCHEMATIC",$I249="MISMATCH",$J249="MISMATCH",$P249="MISMATCH",$M249&lt;&gt;"OK"),"REVIEW","OK"))</f>
        <v/>
      </c>
      <c r="U249" s="14"/>
      <c r="V249" s="14"/>
      <c r="W249" s="17"/>
      <c r="X249" s="14"/>
    </row>
    <row r="250" customFormat="false" ht="15" hidden="false" customHeight="false" outlineLevel="0" collapsed="false">
      <c r="A250" s="9" t="str">
        <f aca="false">IF('3. Layout Parts'!$A250="","",TRIM('3. Layout Parts'!$A250))</f>
        <v/>
      </c>
      <c r="B250" s="9" t="str">
        <f aca="false">IF($A250="","",'3. Layout Parts'!$D250)</f>
        <v/>
      </c>
      <c r="C250" s="9" t="str">
        <f aca="false">IF($A250="","",'3. Layout Parts'!$B250)</f>
        <v/>
      </c>
      <c r="D250" s="9" t="str">
        <f aca="false">IF($A250="","",'3. Layout Parts'!$C250)</f>
        <v/>
      </c>
      <c r="E250" s="9" t="str">
        <f aca="false">IF($A250="","",IFERROR(INDEX('2. Schematic Parts'!$B$2:$B$3001,MATCH($A250,'2. Schematic Parts'!$A$2:$A$3001,0)),"NOT FOUND"))</f>
        <v/>
      </c>
      <c r="F250" s="9" t="str">
        <f aca="false">IF($A250="","",IFERROR(INDEX('2. Schematic Parts'!$C$2:$C$3001,MATCH($A250,'2. Schematic Parts'!$A$2:$A$3001,0))&amp;"","NOT FOUND"))</f>
        <v/>
      </c>
      <c r="G250" s="9" t="str">
        <f aca="false">IF($A250="","",IFERROR(INDEX('2. Schematic Parts'!$D$2:$D$3001,MATCH($A250,'2. Schematic Parts'!$A$2:$A$3001,0))&amp;"","NOT FOUND"))</f>
        <v/>
      </c>
      <c r="H250" s="9" t="str">
        <f aca="false">IF($A250="","",IF(COUNTIF('2. Schematic Parts'!$A$2:$A$3001,$A250)=0,"NOT IN SCHEMATIC","OK"))</f>
        <v/>
      </c>
      <c r="I250" s="9" t="str">
        <f aca="false">IF($A250="","",IF($H250="NOT IN SCHEMATIC","",IF(UPPER(TRIM($C250))=UPPER(TRIM($E250)),"OK","MISMATCH")))</f>
        <v/>
      </c>
      <c r="J250" s="9" t="str">
        <f aca="false">IF($A250="","",IF($H250="NOT IN SCHEMATIC","",IF($F250="","NO SCH DECAL",IF($D250="","",IF(UPPER(TRIM($D250))=UPPER(TRIM($F250)),"OK","MISMATCH")))))</f>
        <v/>
      </c>
      <c r="K250" s="16" t="str">
        <f aca="false">IF($A250="","",SUMPRODUCT(--ISNUMBER(SEARCH(","&amp;TRIM($A250)&amp;",",","&amp;SUBSTITUTE('1. Master BOM'!$D$2:$D$400," ","")&amp;","))))</f>
        <v/>
      </c>
      <c r="L250" s="16" t="str">
        <f aca="false">IF($A250="","",IF($K250&lt;&gt;1,0,SUMPRODUCT(ISNUMBER(SEARCH(","&amp;TRIM($A250)&amp;",",","&amp;SUBSTITUTE('1. Master BOM'!$D$2:$D$400," ","")&amp;","))*ROW('1. Master BOM'!$D$2:$D$400))))</f>
        <v/>
      </c>
      <c r="M250" s="9" t="str">
        <f aca="false">IF($A250="","",IF($K250=0,"NOT IN BOM",IF($K250&gt;1,"MULTIPLE BOM LINES","OK")))</f>
        <v/>
      </c>
      <c r="N250" s="9" t="str">
        <f aca="false">IF($A250="","",IF($L250=0,"—",INDEX('1. Master BOM'!$A$1:$A$400,$L250)))</f>
        <v/>
      </c>
      <c r="O250" s="9" t="str">
        <f aca="false">IF($A250="","",IF($L250=0,"—",INDEX('1. Master BOM'!$B$1:$B$400,$L250)))</f>
        <v/>
      </c>
      <c r="P250" s="9" t="str">
        <f aca="false">IF($A250="","",IF(OR($H250="NOT IN SCHEMATIC",$O250="—"),"",IF($G250="","NO SCH PN",IF(UPPER(TRIM($G250))=UPPER(TRIM($O250)),"OK","MISMATCH"))))</f>
        <v/>
      </c>
      <c r="Q250" s="9" t="str">
        <f aca="false">IF($A250="","",IF($L250=0,"—",INDEX('1. Master BOM'!$E$1:$E$400,$L250)))</f>
        <v/>
      </c>
      <c r="R250" s="9" t="str">
        <f aca="false">IF($A250="","",IF($L250=0,"—",IF(T(INDEX('1. Master BOM'!$F$1:$F$400,$L250))="","(not set)",INDEX('1. Master BOM'!$F$1:$F$400,$L250))))</f>
        <v/>
      </c>
      <c r="S250" s="9" t="str">
        <f aca="false">IF($A250="","",IF(OR($R250="—",$R250="(not set)",$D250=""),"",IF(ISNUMBER(SEARCH(SUBSTITUTE(SUBSTITUTE(SUBSTITUTE($R250,"-",""),"_","")," ",""),SUBSTITUTE(SUBSTITUTE(SUBSTITUTE($D250,"-",""),"_","")," ",""))),"OK","CHECK")))</f>
        <v/>
      </c>
      <c r="T250" s="9" t="str">
        <f aca="false">IF($A250="","",IF(OR($H250="NOT IN SCHEMATIC",$I250="MISMATCH",$J250="MISMATCH",$P250="MISMATCH",$M250&lt;&gt;"OK"),"REVIEW","OK"))</f>
        <v/>
      </c>
      <c r="U250" s="14"/>
      <c r="V250" s="14"/>
      <c r="W250" s="17"/>
      <c r="X250" s="14"/>
    </row>
    <row r="251" customFormat="false" ht="15" hidden="false" customHeight="false" outlineLevel="0" collapsed="false">
      <c r="A251" s="9" t="str">
        <f aca="false">IF('3. Layout Parts'!$A251="","",TRIM('3. Layout Parts'!$A251))</f>
        <v/>
      </c>
      <c r="B251" s="9" t="str">
        <f aca="false">IF($A251="","",'3. Layout Parts'!$D251)</f>
        <v/>
      </c>
      <c r="C251" s="9" t="str">
        <f aca="false">IF($A251="","",'3. Layout Parts'!$B251)</f>
        <v/>
      </c>
      <c r="D251" s="9" t="str">
        <f aca="false">IF($A251="","",'3. Layout Parts'!$C251)</f>
        <v/>
      </c>
      <c r="E251" s="9" t="str">
        <f aca="false">IF($A251="","",IFERROR(INDEX('2. Schematic Parts'!$B$2:$B$3001,MATCH($A251,'2. Schematic Parts'!$A$2:$A$3001,0)),"NOT FOUND"))</f>
        <v/>
      </c>
      <c r="F251" s="9" t="str">
        <f aca="false">IF($A251="","",IFERROR(INDEX('2. Schematic Parts'!$C$2:$C$3001,MATCH($A251,'2. Schematic Parts'!$A$2:$A$3001,0))&amp;"","NOT FOUND"))</f>
        <v/>
      </c>
      <c r="G251" s="9" t="str">
        <f aca="false">IF($A251="","",IFERROR(INDEX('2. Schematic Parts'!$D$2:$D$3001,MATCH($A251,'2. Schematic Parts'!$A$2:$A$3001,0))&amp;"","NOT FOUND"))</f>
        <v/>
      </c>
      <c r="H251" s="9" t="str">
        <f aca="false">IF($A251="","",IF(COUNTIF('2. Schematic Parts'!$A$2:$A$3001,$A251)=0,"NOT IN SCHEMATIC","OK"))</f>
        <v/>
      </c>
      <c r="I251" s="9" t="str">
        <f aca="false">IF($A251="","",IF($H251="NOT IN SCHEMATIC","",IF(UPPER(TRIM($C251))=UPPER(TRIM($E251)),"OK","MISMATCH")))</f>
        <v/>
      </c>
      <c r="J251" s="9" t="str">
        <f aca="false">IF($A251="","",IF($H251="NOT IN SCHEMATIC","",IF($F251="","NO SCH DECAL",IF($D251="","",IF(UPPER(TRIM($D251))=UPPER(TRIM($F251)),"OK","MISMATCH")))))</f>
        <v/>
      </c>
      <c r="K251" s="16" t="str">
        <f aca="false">IF($A251="","",SUMPRODUCT(--ISNUMBER(SEARCH(","&amp;TRIM($A251)&amp;",",","&amp;SUBSTITUTE('1. Master BOM'!$D$2:$D$400," ","")&amp;","))))</f>
        <v/>
      </c>
      <c r="L251" s="16" t="str">
        <f aca="false">IF($A251="","",IF($K251&lt;&gt;1,0,SUMPRODUCT(ISNUMBER(SEARCH(","&amp;TRIM($A251)&amp;",",","&amp;SUBSTITUTE('1. Master BOM'!$D$2:$D$400," ","")&amp;","))*ROW('1. Master BOM'!$D$2:$D$400))))</f>
        <v/>
      </c>
      <c r="M251" s="9" t="str">
        <f aca="false">IF($A251="","",IF($K251=0,"NOT IN BOM",IF($K251&gt;1,"MULTIPLE BOM LINES","OK")))</f>
        <v/>
      </c>
      <c r="N251" s="9" t="str">
        <f aca="false">IF($A251="","",IF($L251=0,"—",INDEX('1. Master BOM'!$A$1:$A$400,$L251)))</f>
        <v/>
      </c>
      <c r="O251" s="9" t="str">
        <f aca="false">IF($A251="","",IF($L251=0,"—",INDEX('1. Master BOM'!$B$1:$B$400,$L251)))</f>
        <v/>
      </c>
      <c r="P251" s="9" t="str">
        <f aca="false">IF($A251="","",IF(OR($H251="NOT IN SCHEMATIC",$O251="—"),"",IF($G251="","NO SCH PN",IF(UPPER(TRIM($G251))=UPPER(TRIM($O251)),"OK","MISMATCH"))))</f>
        <v/>
      </c>
      <c r="Q251" s="9" t="str">
        <f aca="false">IF($A251="","",IF($L251=0,"—",INDEX('1. Master BOM'!$E$1:$E$400,$L251)))</f>
        <v/>
      </c>
      <c r="R251" s="9" t="str">
        <f aca="false">IF($A251="","",IF($L251=0,"—",IF(T(INDEX('1. Master BOM'!$F$1:$F$400,$L251))="","(not set)",INDEX('1. Master BOM'!$F$1:$F$400,$L251))))</f>
        <v/>
      </c>
      <c r="S251" s="9" t="str">
        <f aca="false">IF($A251="","",IF(OR($R251="—",$R251="(not set)",$D251=""),"",IF(ISNUMBER(SEARCH(SUBSTITUTE(SUBSTITUTE(SUBSTITUTE($R251,"-",""),"_","")," ",""),SUBSTITUTE(SUBSTITUTE(SUBSTITUTE($D251,"-",""),"_","")," ",""))),"OK","CHECK")))</f>
        <v/>
      </c>
      <c r="T251" s="9" t="str">
        <f aca="false">IF($A251="","",IF(OR($H251="NOT IN SCHEMATIC",$I251="MISMATCH",$J251="MISMATCH",$P251="MISMATCH",$M251&lt;&gt;"OK"),"REVIEW","OK"))</f>
        <v/>
      </c>
      <c r="U251" s="14"/>
      <c r="V251" s="14"/>
      <c r="W251" s="17"/>
      <c r="X251" s="14"/>
    </row>
    <row r="252" customFormat="false" ht="15" hidden="false" customHeight="false" outlineLevel="0" collapsed="false">
      <c r="A252" s="9" t="str">
        <f aca="false">IF('3. Layout Parts'!$A252="","",TRIM('3. Layout Parts'!$A252))</f>
        <v/>
      </c>
      <c r="B252" s="9" t="str">
        <f aca="false">IF($A252="","",'3. Layout Parts'!$D252)</f>
        <v/>
      </c>
      <c r="C252" s="9" t="str">
        <f aca="false">IF($A252="","",'3. Layout Parts'!$B252)</f>
        <v/>
      </c>
      <c r="D252" s="9" t="str">
        <f aca="false">IF($A252="","",'3. Layout Parts'!$C252)</f>
        <v/>
      </c>
      <c r="E252" s="9" t="str">
        <f aca="false">IF($A252="","",IFERROR(INDEX('2. Schematic Parts'!$B$2:$B$3001,MATCH($A252,'2. Schematic Parts'!$A$2:$A$3001,0)),"NOT FOUND"))</f>
        <v/>
      </c>
      <c r="F252" s="9" t="str">
        <f aca="false">IF($A252="","",IFERROR(INDEX('2. Schematic Parts'!$C$2:$C$3001,MATCH($A252,'2. Schematic Parts'!$A$2:$A$3001,0))&amp;"","NOT FOUND"))</f>
        <v/>
      </c>
      <c r="G252" s="9" t="str">
        <f aca="false">IF($A252="","",IFERROR(INDEX('2. Schematic Parts'!$D$2:$D$3001,MATCH($A252,'2. Schematic Parts'!$A$2:$A$3001,0))&amp;"","NOT FOUND"))</f>
        <v/>
      </c>
      <c r="H252" s="9" t="str">
        <f aca="false">IF($A252="","",IF(COUNTIF('2. Schematic Parts'!$A$2:$A$3001,$A252)=0,"NOT IN SCHEMATIC","OK"))</f>
        <v/>
      </c>
      <c r="I252" s="9" t="str">
        <f aca="false">IF($A252="","",IF($H252="NOT IN SCHEMATIC","",IF(UPPER(TRIM($C252))=UPPER(TRIM($E252)),"OK","MISMATCH")))</f>
        <v/>
      </c>
      <c r="J252" s="9" t="str">
        <f aca="false">IF($A252="","",IF($H252="NOT IN SCHEMATIC","",IF($F252="","NO SCH DECAL",IF($D252="","",IF(UPPER(TRIM($D252))=UPPER(TRIM($F252)),"OK","MISMATCH")))))</f>
        <v/>
      </c>
      <c r="K252" s="16" t="str">
        <f aca="false">IF($A252="","",SUMPRODUCT(--ISNUMBER(SEARCH(","&amp;TRIM($A252)&amp;",",","&amp;SUBSTITUTE('1. Master BOM'!$D$2:$D$400," ","")&amp;","))))</f>
        <v/>
      </c>
      <c r="L252" s="16" t="str">
        <f aca="false">IF($A252="","",IF($K252&lt;&gt;1,0,SUMPRODUCT(ISNUMBER(SEARCH(","&amp;TRIM($A252)&amp;",",","&amp;SUBSTITUTE('1. Master BOM'!$D$2:$D$400," ","")&amp;","))*ROW('1. Master BOM'!$D$2:$D$400))))</f>
        <v/>
      </c>
      <c r="M252" s="9" t="str">
        <f aca="false">IF($A252="","",IF($K252=0,"NOT IN BOM",IF($K252&gt;1,"MULTIPLE BOM LINES","OK")))</f>
        <v/>
      </c>
      <c r="N252" s="9" t="str">
        <f aca="false">IF($A252="","",IF($L252=0,"—",INDEX('1. Master BOM'!$A$1:$A$400,$L252)))</f>
        <v/>
      </c>
      <c r="O252" s="9" t="str">
        <f aca="false">IF($A252="","",IF($L252=0,"—",INDEX('1. Master BOM'!$B$1:$B$400,$L252)))</f>
        <v/>
      </c>
      <c r="P252" s="9" t="str">
        <f aca="false">IF($A252="","",IF(OR($H252="NOT IN SCHEMATIC",$O252="—"),"",IF($G252="","NO SCH PN",IF(UPPER(TRIM($G252))=UPPER(TRIM($O252)),"OK","MISMATCH"))))</f>
        <v/>
      </c>
      <c r="Q252" s="9" t="str">
        <f aca="false">IF($A252="","",IF($L252=0,"—",INDEX('1. Master BOM'!$E$1:$E$400,$L252)))</f>
        <v/>
      </c>
      <c r="R252" s="9" t="str">
        <f aca="false">IF($A252="","",IF($L252=0,"—",IF(T(INDEX('1. Master BOM'!$F$1:$F$400,$L252))="","(not set)",INDEX('1. Master BOM'!$F$1:$F$400,$L252))))</f>
        <v/>
      </c>
      <c r="S252" s="9" t="str">
        <f aca="false">IF($A252="","",IF(OR($R252="—",$R252="(not set)",$D252=""),"",IF(ISNUMBER(SEARCH(SUBSTITUTE(SUBSTITUTE(SUBSTITUTE($R252,"-",""),"_","")," ",""),SUBSTITUTE(SUBSTITUTE(SUBSTITUTE($D252,"-",""),"_","")," ",""))),"OK","CHECK")))</f>
        <v/>
      </c>
      <c r="T252" s="9" t="str">
        <f aca="false">IF($A252="","",IF(OR($H252="NOT IN SCHEMATIC",$I252="MISMATCH",$J252="MISMATCH",$P252="MISMATCH",$M252&lt;&gt;"OK"),"REVIEW","OK"))</f>
        <v/>
      </c>
      <c r="U252" s="14"/>
      <c r="V252" s="14"/>
      <c r="W252" s="17"/>
      <c r="X252" s="14"/>
    </row>
    <row r="253" customFormat="false" ht="15" hidden="false" customHeight="false" outlineLevel="0" collapsed="false">
      <c r="A253" s="9" t="str">
        <f aca="false">IF('3. Layout Parts'!$A253="","",TRIM('3. Layout Parts'!$A253))</f>
        <v/>
      </c>
      <c r="B253" s="9" t="str">
        <f aca="false">IF($A253="","",'3. Layout Parts'!$D253)</f>
        <v/>
      </c>
      <c r="C253" s="9" t="str">
        <f aca="false">IF($A253="","",'3. Layout Parts'!$B253)</f>
        <v/>
      </c>
      <c r="D253" s="9" t="str">
        <f aca="false">IF($A253="","",'3. Layout Parts'!$C253)</f>
        <v/>
      </c>
      <c r="E253" s="9" t="str">
        <f aca="false">IF($A253="","",IFERROR(INDEX('2. Schematic Parts'!$B$2:$B$3001,MATCH($A253,'2. Schematic Parts'!$A$2:$A$3001,0)),"NOT FOUND"))</f>
        <v/>
      </c>
      <c r="F253" s="9" t="str">
        <f aca="false">IF($A253="","",IFERROR(INDEX('2. Schematic Parts'!$C$2:$C$3001,MATCH($A253,'2. Schematic Parts'!$A$2:$A$3001,0))&amp;"","NOT FOUND"))</f>
        <v/>
      </c>
      <c r="G253" s="9" t="str">
        <f aca="false">IF($A253="","",IFERROR(INDEX('2. Schematic Parts'!$D$2:$D$3001,MATCH($A253,'2. Schematic Parts'!$A$2:$A$3001,0))&amp;"","NOT FOUND"))</f>
        <v/>
      </c>
      <c r="H253" s="9" t="str">
        <f aca="false">IF($A253="","",IF(COUNTIF('2. Schematic Parts'!$A$2:$A$3001,$A253)=0,"NOT IN SCHEMATIC","OK"))</f>
        <v/>
      </c>
      <c r="I253" s="9" t="str">
        <f aca="false">IF($A253="","",IF($H253="NOT IN SCHEMATIC","",IF(UPPER(TRIM($C253))=UPPER(TRIM($E253)),"OK","MISMATCH")))</f>
        <v/>
      </c>
      <c r="J253" s="9" t="str">
        <f aca="false">IF($A253="","",IF($H253="NOT IN SCHEMATIC","",IF($F253="","NO SCH DECAL",IF($D253="","",IF(UPPER(TRIM($D253))=UPPER(TRIM($F253)),"OK","MISMATCH")))))</f>
        <v/>
      </c>
      <c r="K253" s="16" t="str">
        <f aca="false">IF($A253="","",SUMPRODUCT(--ISNUMBER(SEARCH(","&amp;TRIM($A253)&amp;",",","&amp;SUBSTITUTE('1. Master BOM'!$D$2:$D$400," ","")&amp;","))))</f>
        <v/>
      </c>
      <c r="L253" s="16" t="str">
        <f aca="false">IF($A253="","",IF($K253&lt;&gt;1,0,SUMPRODUCT(ISNUMBER(SEARCH(","&amp;TRIM($A253)&amp;",",","&amp;SUBSTITUTE('1. Master BOM'!$D$2:$D$400," ","")&amp;","))*ROW('1. Master BOM'!$D$2:$D$400))))</f>
        <v/>
      </c>
      <c r="M253" s="9" t="str">
        <f aca="false">IF($A253="","",IF($K253=0,"NOT IN BOM",IF($K253&gt;1,"MULTIPLE BOM LINES","OK")))</f>
        <v/>
      </c>
      <c r="N253" s="9" t="str">
        <f aca="false">IF($A253="","",IF($L253=0,"—",INDEX('1. Master BOM'!$A$1:$A$400,$L253)))</f>
        <v/>
      </c>
      <c r="O253" s="9" t="str">
        <f aca="false">IF($A253="","",IF($L253=0,"—",INDEX('1. Master BOM'!$B$1:$B$400,$L253)))</f>
        <v/>
      </c>
      <c r="P253" s="9" t="str">
        <f aca="false">IF($A253="","",IF(OR($H253="NOT IN SCHEMATIC",$O253="—"),"",IF($G253="","NO SCH PN",IF(UPPER(TRIM($G253))=UPPER(TRIM($O253)),"OK","MISMATCH"))))</f>
        <v/>
      </c>
      <c r="Q253" s="9" t="str">
        <f aca="false">IF($A253="","",IF($L253=0,"—",INDEX('1. Master BOM'!$E$1:$E$400,$L253)))</f>
        <v/>
      </c>
      <c r="R253" s="9" t="str">
        <f aca="false">IF($A253="","",IF($L253=0,"—",IF(T(INDEX('1. Master BOM'!$F$1:$F$400,$L253))="","(not set)",INDEX('1. Master BOM'!$F$1:$F$400,$L253))))</f>
        <v/>
      </c>
      <c r="S253" s="9" t="str">
        <f aca="false">IF($A253="","",IF(OR($R253="—",$R253="(not set)",$D253=""),"",IF(ISNUMBER(SEARCH(SUBSTITUTE(SUBSTITUTE(SUBSTITUTE($R253,"-",""),"_","")," ",""),SUBSTITUTE(SUBSTITUTE(SUBSTITUTE($D253,"-",""),"_","")," ",""))),"OK","CHECK")))</f>
        <v/>
      </c>
      <c r="T253" s="9" t="str">
        <f aca="false">IF($A253="","",IF(OR($H253="NOT IN SCHEMATIC",$I253="MISMATCH",$J253="MISMATCH",$P253="MISMATCH",$M253&lt;&gt;"OK"),"REVIEW","OK"))</f>
        <v/>
      </c>
      <c r="U253" s="14"/>
      <c r="V253" s="14"/>
      <c r="W253" s="17"/>
      <c r="X253" s="14"/>
    </row>
    <row r="254" customFormat="false" ht="15" hidden="false" customHeight="false" outlineLevel="0" collapsed="false">
      <c r="A254" s="9" t="str">
        <f aca="false">IF('3. Layout Parts'!$A254="","",TRIM('3. Layout Parts'!$A254))</f>
        <v/>
      </c>
      <c r="B254" s="9" t="str">
        <f aca="false">IF($A254="","",'3. Layout Parts'!$D254)</f>
        <v/>
      </c>
      <c r="C254" s="9" t="str">
        <f aca="false">IF($A254="","",'3. Layout Parts'!$B254)</f>
        <v/>
      </c>
      <c r="D254" s="9" t="str">
        <f aca="false">IF($A254="","",'3. Layout Parts'!$C254)</f>
        <v/>
      </c>
      <c r="E254" s="9" t="str">
        <f aca="false">IF($A254="","",IFERROR(INDEX('2. Schematic Parts'!$B$2:$B$3001,MATCH($A254,'2. Schematic Parts'!$A$2:$A$3001,0)),"NOT FOUND"))</f>
        <v/>
      </c>
      <c r="F254" s="9" t="str">
        <f aca="false">IF($A254="","",IFERROR(INDEX('2. Schematic Parts'!$C$2:$C$3001,MATCH($A254,'2. Schematic Parts'!$A$2:$A$3001,0))&amp;"","NOT FOUND"))</f>
        <v/>
      </c>
      <c r="G254" s="9" t="str">
        <f aca="false">IF($A254="","",IFERROR(INDEX('2. Schematic Parts'!$D$2:$D$3001,MATCH($A254,'2. Schematic Parts'!$A$2:$A$3001,0))&amp;"","NOT FOUND"))</f>
        <v/>
      </c>
      <c r="H254" s="9" t="str">
        <f aca="false">IF($A254="","",IF(COUNTIF('2. Schematic Parts'!$A$2:$A$3001,$A254)=0,"NOT IN SCHEMATIC","OK"))</f>
        <v/>
      </c>
      <c r="I254" s="9" t="str">
        <f aca="false">IF($A254="","",IF($H254="NOT IN SCHEMATIC","",IF(UPPER(TRIM($C254))=UPPER(TRIM($E254)),"OK","MISMATCH")))</f>
        <v/>
      </c>
      <c r="J254" s="9" t="str">
        <f aca="false">IF($A254="","",IF($H254="NOT IN SCHEMATIC","",IF($F254="","NO SCH DECAL",IF($D254="","",IF(UPPER(TRIM($D254))=UPPER(TRIM($F254)),"OK","MISMATCH")))))</f>
        <v/>
      </c>
      <c r="K254" s="16" t="str">
        <f aca="false">IF($A254="","",SUMPRODUCT(--ISNUMBER(SEARCH(","&amp;TRIM($A254)&amp;",",","&amp;SUBSTITUTE('1. Master BOM'!$D$2:$D$400," ","")&amp;","))))</f>
        <v/>
      </c>
      <c r="L254" s="16" t="str">
        <f aca="false">IF($A254="","",IF($K254&lt;&gt;1,0,SUMPRODUCT(ISNUMBER(SEARCH(","&amp;TRIM($A254)&amp;",",","&amp;SUBSTITUTE('1. Master BOM'!$D$2:$D$400," ","")&amp;","))*ROW('1. Master BOM'!$D$2:$D$400))))</f>
        <v/>
      </c>
      <c r="M254" s="9" t="str">
        <f aca="false">IF($A254="","",IF($K254=0,"NOT IN BOM",IF($K254&gt;1,"MULTIPLE BOM LINES","OK")))</f>
        <v/>
      </c>
      <c r="N254" s="9" t="str">
        <f aca="false">IF($A254="","",IF($L254=0,"—",INDEX('1. Master BOM'!$A$1:$A$400,$L254)))</f>
        <v/>
      </c>
      <c r="O254" s="9" t="str">
        <f aca="false">IF($A254="","",IF($L254=0,"—",INDEX('1. Master BOM'!$B$1:$B$400,$L254)))</f>
        <v/>
      </c>
      <c r="P254" s="9" t="str">
        <f aca="false">IF($A254="","",IF(OR($H254="NOT IN SCHEMATIC",$O254="—"),"",IF($G254="","NO SCH PN",IF(UPPER(TRIM($G254))=UPPER(TRIM($O254)),"OK","MISMATCH"))))</f>
        <v/>
      </c>
      <c r="Q254" s="9" t="str">
        <f aca="false">IF($A254="","",IF($L254=0,"—",INDEX('1. Master BOM'!$E$1:$E$400,$L254)))</f>
        <v/>
      </c>
      <c r="R254" s="9" t="str">
        <f aca="false">IF($A254="","",IF($L254=0,"—",IF(T(INDEX('1. Master BOM'!$F$1:$F$400,$L254))="","(not set)",INDEX('1. Master BOM'!$F$1:$F$400,$L254))))</f>
        <v/>
      </c>
      <c r="S254" s="9" t="str">
        <f aca="false">IF($A254="","",IF(OR($R254="—",$R254="(not set)",$D254=""),"",IF(ISNUMBER(SEARCH(SUBSTITUTE(SUBSTITUTE(SUBSTITUTE($R254,"-",""),"_","")," ",""),SUBSTITUTE(SUBSTITUTE(SUBSTITUTE($D254,"-",""),"_","")," ",""))),"OK","CHECK")))</f>
        <v/>
      </c>
      <c r="T254" s="9" t="str">
        <f aca="false">IF($A254="","",IF(OR($H254="NOT IN SCHEMATIC",$I254="MISMATCH",$J254="MISMATCH",$P254="MISMATCH",$M254&lt;&gt;"OK"),"REVIEW","OK"))</f>
        <v/>
      </c>
      <c r="U254" s="14"/>
      <c r="V254" s="14"/>
      <c r="W254" s="17"/>
      <c r="X254" s="14"/>
    </row>
    <row r="255" customFormat="false" ht="15" hidden="false" customHeight="false" outlineLevel="0" collapsed="false">
      <c r="A255" s="9" t="str">
        <f aca="false">IF('3. Layout Parts'!$A255="","",TRIM('3. Layout Parts'!$A255))</f>
        <v/>
      </c>
      <c r="B255" s="9" t="str">
        <f aca="false">IF($A255="","",'3. Layout Parts'!$D255)</f>
        <v/>
      </c>
      <c r="C255" s="9" t="str">
        <f aca="false">IF($A255="","",'3. Layout Parts'!$B255)</f>
        <v/>
      </c>
      <c r="D255" s="9" t="str">
        <f aca="false">IF($A255="","",'3. Layout Parts'!$C255)</f>
        <v/>
      </c>
      <c r="E255" s="9" t="str">
        <f aca="false">IF($A255="","",IFERROR(INDEX('2. Schematic Parts'!$B$2:$B$3001,MATCH($A255,'2. Schematic Parts'!$A$2:$A$3001,0)),"NOT FOUND"))</f>
        <v/>
      </c>
      <c r="F255" s="9" t="str">
        <f aca="false">IF($A255="","",IFERROR(INDEX('2. Schematic Parts'!$C$2:$C$3001,MATCH($A255,'2. Schematic Parts'!$A$2:$A$3001,0))&amp;"","NOT FOUND"))</f>
        <v/>
      </c>
      <c r="G255" s="9" t="str">
        <f aca="false">IF($A255="","",IFERROR(INDEX('2. Schematic Parts'!$D$2:$D$3001,MATCH($A255,'2. Schematic Parts'!$A$2:$A$3001,0))&amp;"","NOT FOUND"))</f>
        <v/>
      </c>
      <c r="H255" s="9" t="str">
        <f aca="false">IF($A255="","",IF(COUNTIF('2. Schematic Parts'!$A$2:$A$3001,$A255)=0,"NOT IN SCHEMATIC","OK"))</f>
        <v/>
      </c>
      <c r="I255" s="9" t="str">
        <f aca="false">IF($A255="","",IF($H255="NOT IN SCHEMATIC","",IF(UPPER(TRIM($C255))=UPPER(TRIM($E255)),"OK","MISMATCH")))</f>
        <v/>
      </c>
      <c r="J255" s="9" t="str">
        <f aca="false">IF($A255="","",IF($H255="NOT IN SCHEMATIC","",IF($F255="","NO SCH DECAL",IF($D255="","",IF(UPPER(TRIM($D255))=UPPER(TRIM($F255)),"OK","MISMATCH")))))</f>
        <v/>
      </c>
      <c r="K255" s="16" t="str">
        <f aca="false">IF($A255="","",SUMPRODUCT(--ISNUMBER(SEARCH(","&amp;TRIM($A255)&amp;",",","&amp;SUBSTITUTE('1. Master BOM'!$D$2:$D$400," ","")&amp;","))))</f>
        <v/>
      </c>
      <c r="L255" s="16" t="str">
        <f aca="false">IF($A255="","",IF($K255&lt;&gt;1,0,SUMPRODUCT(ISNUMBER(SEARCH(","&amp;TRIM($A255)&amp;",",","&amp;SUBSTITUTE('1. Master BOM'!$D$2:$D$400," ","")&amp;","))*ROW('1. Master BOM'!$D$2:$D$400))))</f>
        <v/>
      </c>
      <c r="M255" s="9" t="str">
        <f aca="false">IF($A255="","",IF($K255=0,"NOT IN BOM",IF($K255&gt;1,"MULTIPLE BOM LINES","OK")))</f>
        <v/>
      </c>
      <c r="N255" s="9" t="str">
        <f aca="false">IF($A255="","",IF($L255=0,"—",INDEX('1. Master BOM'!$A$1:$A$400,$L255)))</f>
        <v/>
      </c>
      <c r="O255" s="9" t="str">
        <f aca="false">IF($A255="","",IF($L255=0,"—",INDEX('1. Master BOM'!$B$1:$B$400,$L255)))</f>
        <v/>
      </c>
      <c r="P255" s="9" t="str">
        <f aca="false">IF($A255="","",IF(OR($H255="NOT IN SCHEMATIC",$O255="—"),"",IF($G255="","NO SCH PN",IF(UPPER(TRIM($G255))=UPPER(TRIM($O255)),"OK","MISMATCH"))))</f>
        <v/>
      </c>
      <c r="Q255" s="9" t="str">
        <f aca="false">IF($A255="","",IF($L255=0,"—",INDEX('1. Master BOM'!$E$1:$E$400,$L255)))</f>
        <v/>
      </c>
      <c r="R255" s="9" t="str">
        <f aca="false">IF($A255="","",IF($L255=0,"—",IF(T(INDEX('1. Master BOM'!$F$1:$F$400,$L255))="","(not set)",INDEX('1. Master BOM'!$F$1:$F$400,$L255))))</f>
        <v/>
      </c>
      <c r="S255" s="9" t="str">
        <f aca="false">IF($A255="","",IF(OR($R255="—",$R255="(not set)",$D255=""),"",IF(ISNUMBER(SEARCH(SUBSTITUTE(SUBSTITUTE(SUBSTITUTE($R255,"-",""),"_","")," ",""),SUBSTITUTE(SUBSTITUTE(SUBSTITUTE($D255,"-",""),"_","")," ",""))),"OK","CHECK")))</f>
        <v/>
      </c>
      <c r="T255" s="9" t="str">
        <f aca="false">IF($A255="","",IF(OR($H255="NOT IN SCHEMATIC",$I255="MISMATCH",$J255="MISMATCH",$P255="MISMATCH",$M255&lt;&gt;"OK"),"REVIEW","OK"))</f>
        <v/>
      </c>
      <c r="U255" s="14"/>
      <c r="V255" s="14"/>
      <c r="W255" s="17"/>
      <c r="X255" s="14"/>
    </row>
    <row r="256" customFormat="false" ht="15" hidden="false" customHeight="false" outlineLevel="0" collapsed="false">
      <c r="A256" s="9" t="str">
        <f aca="false">IF('3. Layout Parts'!$A256="","",TRIM('3. Layout Parts'!$A256))</f>
        <v/>
      </c>
      <c r="B256" s="9" t="str">
        <f aca="false">IF($A256="","",'3. Layout Parts'!$D256)</f>
        <v/>
      </c>
      <c r="C256" s="9" t="str">
        <f aca="false">IF($A256="","",'3. Layout Parts'!$B256)</f>
        <v/>
      </c>
      <c r="D256" s="9" t="str">
        <f aca="false">IF($A256="","",'3. Layout Parts'!$C256)</f>
        <v/>
      </c>
      <c r="E256" s="9" t="str">
        <f aca="false">IF($A256="","",IFERROR(INDEX('2. Schematic Parts'!$B$2:$B$3001,MATCH($A256,'2. Schematic Parts'!$A$2:$A$3001,0)),"NOT FOUND"))</f>
        <v/>
      </c>
      <c r="F256" s="9" t="str">
        <f aca="false">IF($A256="","",IFERROR(INDEX('2. Schematic Parts'!$C$2:$C$3001,MATCH($A256,'2. Schematic Parts'!$A$2:$A$3001,0))&amp;"","NOT FOUND"))</f>
        <v/>
      </c>
      <c r="G256" s="9" t="str">
        <f aca="false">IF($A256="","",IFERROR(INDEX('2. Schematic Parts'!$D$2:$D$3001,MATCH($A256,'2. Schematic Parts'!$A$2:$A$3001,0))&amp;"","NOT FOUND"))</f>
        <v/>
      </c>
      <c r="H256" s="9" t="str">
        <f aca="false">IF($A256="","",IF(COUNTIF('2. Schematic Parts'!$A$2:$A$3001,$A256)=0,"NOT IN SCHEMATIC","OK"))</f>
        <v/>
      </c>
      <c r="I256" s="9" t="str">
        <f aca="false">IF($A256="","",IF($H256="NOT IN SCHEMATIC","",IF(UPPER(TRIM($C256))=UPPER(TRIM($E256)),"OK","MISMATCH")))</f>
        <v/>
      </c>
      <c r="J256" s="9" t="str">
        <f aca="false">IF($A256="","",IF($H256="NOT IN SCHEMATIC","",IF($F256="","NO SCH DECAL",IF($D256="","",IF(UPPER(TRIM($D256))=UPPER(TRIM($F256)),"OK","MISMATCH")))))</f>
        <v/>
      </c>
      <c r="K256" s="16" t="str">
        <f aca="false">IF($A256="","",SUMPRODUCT(--ISNUMBER(SEARCH(","&amp;TRIM($A256)&amp;",",","&amp;SUBSTITUTE('1. Master BOM'!$D$2:$D$400," ","")&amp;","))))</f>
        <v/>
      </c>
      <c r="L256" s="16" t="str">
        <f aca="false">IF($A256="","",IF($K256&lt;&gt;1,0,SUMPRODUCT(ISNUMBER(SEARCH(","&amp;TRIM($A256)&amp;",",","&amp;SUBSTITUTE('1. Master BOM'!$D$2:$D$400," ","")&amp;","))*ROW('1. Master BOM'!$D$2:$D$400))))</f>
        <v/>
      </c>
      <c r="M256" s="9" t="str">
        <f aca="false">IF($A256="","",IF($K256=0,"NOT IN BOM",IF($K256&gt;1,"MULTIPLE BOM LINES","OK")))</f>
        <v/>
      </c>
      <c r="N256" s="9" t="str">
        <f aca="false">IF($A256="","",IF($L256=0,"—",INDEX('1. Master BOM'!$A$1:$A$400,$L256)))</f>
        <v/>
      </c>
      <c r="O256" s="9" t="str">
        <f aca="false">IF($A256="","",IF($L256=0,"—",INDEX('1. Master BOM'!$B$1:$B$400,$L256)))</f>
        <v/>
      </c>
      <c r="P256" s="9" t="str">
        <f aca="false">IF($A256="","",IF(OR($H256="NOT IN SCHEMATIC",$O256="—"),"",IF($G256="","NO SCH PN",IF(UPPER(TRIM($G256))=UPPER(TRIM($O256)),"OK","MISMATCH"))))</f>
        <v/>
      </c>
      <c r="Q256" s="9" t="str">
        <f aca="false">IF($A256="","",IF($L256=0,"—",INDEX('1. Master BOM'!$E$1:$E$400,$L256)))</f>
        <v/>
      </c>
      <c r="R256" s="9" t="str">
        <f aca="false">IF($A256="","",IF($L256=0,"—",IF(T(INDEX('1. Master BOM'!$F$1:$F$400,$L256))="","(not set)",INDEX('1. Master BOM'!$F$1:$F$400,$L256))))</f>
        <v/>
      </c>
      <c r="S256" s="9" t="str">
        <f aca="false">IF($A256="","",IF(OR($R256="—",$R256="(not set)",$D256=""),"",IF(ISNUMBER(SEARCH(SUBSTITUTE(SUBSTITUTE(SUBSTITUTE($R256,"-",""),"_","")," ",""),SUBSTITUTE(SUBSTITUTE(SUBSTITUTE($D256,"-",""),"_","")," ",""))),"OK","CHECK")))</f>
        <v/>
      </c>
      <c r="T256" s="9" t="str">
        <f aca="false">IF($A256="","",IF(OR($H256="NOT IN SCHEMATIC",$I256="MISMATCH",$J256="MISMATCH",$P256="MISMATCH",$M256&lt;&gt;"OK"),"REVIEW","OK"))</f>
        <v/>
      </c>
      <c r="U256" s="14"/>
      <c r="V256" s="14"/>
      <c r="W256" s="17"/>
      <c r="X256" s="14"/>
    </row>
    <row r="257" customFormat="false" ht="15" hidden="false" customHeight="false" outlineLevel="0" collapsed="false">
      <c r="A257" s="9" t="str">
        <f aca="false">IF('3. Layout Parts'!$A257="","",TRIM('3. Layout Parts'!$A257))</f>
        <v/>
      </c>
      <c r="B257" s="9" t="str">
        <f aca="false">IF($A257="","",'3. Layout Parts'!$D257)</f>
        <v/>
      </c>
      <c r="C257" s="9" t="str">
        <f aca="false">IF($A257="","",'3. Layout Parts'!$B257)</f>
        <v/>
      </c>
      <c r="D257" s="9" t="str">
        <f aca="false">IF($A257="","",'3. Layout Parts'!$C257)</f>
        <v/>
      </c>
      <c r="E257" s="9" t="str">
        <f aca="false">IF($A257="","",IFERROR(INDEX('2. Schematic Parts'!$B$2:$B$3001,MATCH($A257,'2. Schematic Parts'!$A$2:$A$3001,0)),"NOT FOUND"))</f>
        <v/>
      </c>
      <c r="F257" s="9" t="str">
        <f aca="false">IF($A257="","",IFERROR(INDEX('2. Schematic Parts'!$C$2:$C$3001,MATCH($A257,'2. Schematic Parts'!$A$2:$A$3001,0))&amp;"","NOT FOUND"))</f>
        <v/>
      </c>
      <c r="G257" s="9" t="str">
        <f aca="false">IF($A257="","",IFERROR(INDEX('2. Schematic Parts'!$D$2:$D$3001,MATCH($A257,'2. Schematic Parts'!$A$2:$A$3001,0))&amp;"","NOT FOUND"))</f>
        <v/>
      </c>
      <c r="H257" s="9" t="str">
        <f aca="false">IF($A257="","",IF(COUNTIF('2. Schematic Parts'!$A$2:$A$3001,$A257)=0,"NOT IN SCHEMATIC","OK"))</f>
        <v/>
      </c>
      <c r="I257" s="9" t="str">
        <f aca="false">IF($A257="","",IF($H257="NOT IN SCHEMATIC","",IF(UPPER(TRIM($C257))=UPPER(TRIM($E257)),"OK","MISMATCH")))</f>
        <v/>
      </c>
      <c r="J257" s="9" t="str">
        <f aca="false">IF($A257="","",IF($H257="NOT IN SCHEMATIC","",IF($F257="","NO SCH DECAL",IF($D257="","",IF(UPPER(TRIM($D257))=UPPER(TRIM($F257)),"OK","MISMATCH")))))</f>
        <v/>
      </c>
      <c r="K257" s="16" t="str">
        <f aca="false">IF($A257="","",SUMPRODUCT(--ISNUMBER(SEARCH(","&amp;TRIM($A257)&amp;",",","&amp;SUBSTITUTE('1. Master BOM'!$D$2:$D$400," ","")&amp;","))))</f>
        <v/>
      </c>
      <c r="L257" s="16" t="str">
        <f aca="false">IF($A257="","",IF($K257&lt;&gt;1,0,SUMPRODUCT(ISNUMBER(SEARCH(","&amp;TRIM($A257)&amp;",",","&amp;SUBSTITUTE('1. Master BOM'!$D$2:$D$400," ","")&amp;","))*ROW('1. Master BOM'!$D$2:$D$400))))</f>
        <v/>
      </c>
      <c r="M257" s="9" t="str">
        <f aca="false">IF($A257="","",IF($K257=0,"NOT IN BOM",IF($K257&gt;1,"MULTIPLE BOM LINES","OK")))</f>
        <v/>
      </c>
      <c r="N257" s="9" t="str">
        <f aca="false">IF($A257="","",IF($L257=0,"—",INDEX('1. Master BOM'!$A$1:$A$400,$L257)))</f>
        <v/>
      </c>
      <c r="O257" s="9" t="str">
        <f aca="false">IF($A257="","",IF($L257=0,"—",INDEX('1. Master BOM'!$B$1:$B$400,$L257)))</f>
        <v/>
      </c>
      <c r="P257" s="9" t="str">
        <f aca="false">IF($A257="","",IF(OR($H257="NOT IN SCHEMATIC",$O257="—"),"",IF($G257="","NO SCH PN",IF(UPPER(TRIM($G257))=UPPER(TRIM($O257)),"OK","MISMATCH"))))</f>
        <v/>
      </c>
      <c r="Q257" s="9" t="str">
        <f aca="false">IF($A257="","",IF($L257=0,"—",INDEX('1. Master BOM'!$E$1:$E$400,$L257)))</f>
        <v/>
      </c>
      <c r="R257" s="9" t="str">
        <f aca="false">IF($A257="","",IF($L257=0,"—",IF(T(INDEX('1. Master BOM'!$F$1:$F$400,$L257))="","(not set)",INDEX('1. Master BOM'!$F$1:$F$400,$L257))))</f>
        <v/>
      </c>
      <c r="S257" s="9" t="str">
        <f aca="false">IF($A257="","",IF(OR($R257="—",$R257="(not set)",$D257=""),"",IF(ISNUMBER(SEARCH(SUBSTITUTE(SUBSTITUTE(SUBSTITUTE($R257,"-",""),"_","")," ",""),SUBSTITUTE(SUBSTITUTE(SUBSTITUTE($D257,"-",""),"_","")," ",""))),"OK","CHECK")))</f>
        <v/>
      </c>
      <c r="T257" s="9" t="str">
        <f aca="false">IF($A257="","",IF(OR($H257="NOT IN SCHEMATIC",$I257="MISMATCH",$J257="MISMATCH",$P257="MISMATCH",$M257&lt;&gt;"OK"),"REVIEW","OK"))</f>
        <v/>
      </c>
      <c r="U257" s="14"/>
      <c r="V257" s="14"/>
      <c r="W257" s="17"/>
      <c r="X257" s="14"/>
    </row>
    <row r="258" customFormat="false" ht="15" hidden="false" customHeight="false" outlineLevel="0" collapsed="false">
      <c r="A258" s="9" t="str">
        <f aca="false">IF('3. Layout Parts'!$A258="","",TRIM('3. Layout Parts'!$A258))</f>
        <v/>
      </c>
      <c r="B258" s="9" t="str">
        <f aca="false">IF($A258="","",'3. Layout Parts'!$D258)</f>
        <v/>
      </c>
      <c r="C258" s="9" t="str">
        <f aca="false">IF($A258="","",'3. Layout Parts'!$B258)</f>
        <v/>
      </c>
      <c r="D258" s="9" t="str">
        <f aca="false">IF($A258="","",'3. Layout Parts'!$C258)</f>
        <v/>
      </c>
      <c r="E258" s="9" t="str">
        <f aca="false">IF($A258="","",IFERROR(INDEX('2. Schematic Parts'!$B$2:$B$3001,MATCH($A258,'2. Schematic Parts'!$A$2:$A$3001,0)),"NOT FOUND"))</f>
        <v/>
      </c>
      <c r="F258" s="9" t="str">
        <f aca="false">IF($A258="","",IFERROR(INDEX('2. Schematic Parts'!$C$2:$C$3001,MATCH($A258,'2. Schematic Parts'!$A$2:$A$3001,0))&amp;"","NOT FOUND"))</f>
        <v/>
      </c>
      <c r="G258" s="9" t="str">
        <f aca="false">IF($A258="","",IFERROR(INDEX('2. Schematic Parts'!$D$2:$D$3001,MATCH($A258,'2. Schematic Parts'!$A$2:$A$3001,0))&amp;"","NOT FOUND"))</f>
        <v/>
      </c>
      <c r="H258" s="9" t="str">
        <f aca="false">IF($A258="","",IF(COUNTIF('2. Schematic Parts'!$A$2:$A$3001,$A258)=0,"NOT IN SCHEMATIC","OK"))</f>
        <v/>
      </c>
      <c r="I258" s="9" t="str">
        <f aca="false">IF($A258="","",IF($H258="NOT IN SCHEMATIC","",IF(UPPER(TRIM($C258))=UPPER(TRIM($E258)),"OK","MISMATCH")))</f>
        <v/>
      </c>
      <c r="J258" s="9" t="str">
        <f aca="false">IF($A258="","",IF($H258="NOT IN SCHEMATIC","",IF($F258="","NO SCH DECAL",IF($D258="","",IF(UPPER(TRIM($D258))=UPPER(TRIM($F258)),"OK","MISMATCH")))))</f>
        <v/>
      </c>
      <c r="K258" s="16" t="str">
        <f aca="false">IF($A258="","",SUMPRODUCT(--ISNUMBER(SEARCH(","&amp;TRIM($A258)&amp;",",","&amp;SUBSTITUTE('1. Master BOM'!$D$2:$D$400," ","")&amp;","))))</f>
        <v/>
      </c>
      <c r="L258" s="16" t="str">
        <f aca="false">IF($A258="","",IF($K258&lt;&gt;1,0,SUMPRODUCT(ISNUMBER(SEARCH(","&amp;TRIM($A258)&amp;",",","&amp;SUBSTITUTE('1. Master BOM'!$D$2:$D$400," ","")&amp;","))*ROW('1. Master BOM'!$D$2:$D$400))))</f>
        <v/>
      </c>
      <c r="M258" s="9" t="str">
        <f aca="false">IF($A258="","",IF($K258=0,"NOT IN BOM",IF($K258&gt;1,"MULTIPLE BOM LINES","OK")))</f>
        <v/>
      </c>
      <c r="N258" s="9" t="str">
        <f aca="false">IF($A258="","",IF($L258=0,"—",INDEX('1. Master BOM'!$A$1:$A$400,$L258)))</f>
        <v/>
      </c>
      <c r="O258" s="9" t="str">
        <f aca="false">IF($A258="","",IF($L258=0,"—",INDEX('1. Master BOM'!$B$1:$B$400,$L258)))</f>
        <v/>
      </c>
      <c r="P258" s="9" t="str">
        <f aca="false">IF($A258="","",IF(OR($H258="NOT IN SCHEMATIC",$O258="—"),"",IF($G258="","NO SCH PN",IF(UPPER(TRIM($G258))=UPPER(TRIM($O258)),"OK","MISMATCH"))))</f>
        <v/>
      </c>
      <c r="Q258" s="9" t="str">
        <f aca="false">IF($A258="","",IF($L258=0,"—",INDEX('1. Master BOM'!$E$1:$E$400,$L258)))</f>
        <v/>
      </c>
      <c r="R258" s="9" t="str">
        <f aca="false">IF($A258="","",IF($L258=0,"—",IF(T(INDEX('1. Master BOM'!$F$1:$F$400,$L258))="","(not set)",INDEX('1. Master BOM'!$F$1:$F$400,$L258))))</f>
        <v/>
      </c>
      <c r="S258" s="9" t="str">
        <f aca="false">IF($A258="","",IF(OR($R258="—",$R258="(not set)",$D258=""),"",IF(ISNUMBER(SEARCH(SUBSTITUTE(SUBSTITUTE(SUBSTITUTE($R258,"-",""),"_","")," ",""),SUBSTITUTE(SUBSTITUTE(SUBSTITUTE($D258,"-",""),"_","")," ",""))),"OK","CHECK")))</f>
        <v/>
      </c>
      <c r="T258" s="9" t="str">
        <f aca="false">IF($A258="","",IF(OR($H258="NOT IN SCHEMATIC",$I258="MISMATCH",$J258="MISMATCH",$P258="MISMATCH",$M258&lt;&gt;"OK"),"REVIEW","OK"))</f>
        <v/>
      </c>
      <c r="U258" s="14"/>
      <c r="V258" s="14"/>
      <c r="W258" s="17"/>
      <c r="X258" s="14"/>
    </row>
    <row r="259" customFormat="false" ht="15" hidden="false" customHeight="false" outlineLevel="0" collapsed="false">
      <c r="A259" s="9" t="str">
        <f aca="false">IF('3. Layout Parts'!$A259="","",TRIM('3. Layout Parts'!$A259))</f>
        <v/>
      </c>
      <c r="B259" s="9" t="str">
        <f aca="false">IF($A259="","",'3. Layout Parts'!$D259)</f>
        <v/>
      </c>
      <c r="C259" s="9" t="str">
        <f aca="false">IF($A259="","",'3. Layout Parts'!$B259)</f>
        <v/>
      </c>
      <c r="D259" s="9" t="str">
        <f aca="false">IF($A259="","",'3. Layout Parts'!$C259)</f>
        <v/>
      </c>
      <c r="E259" s="9" t="str">
        <f aca="false">IF($A259="","",IFERROR(INDEX('2. Schematic Parts'!$B$2:$B$3001,MATCH($A259,'2. Schematic Parts'!$A$2:$A$3001,0)),"NOT FOUND"))</f>
        <v/>
      </c>
      <c r="F259" s="9" t="str">
        <f aca="false">IF($A259="","",IFERROR(INDEX('2. Schematic Parts'!$C$2:$C$3001,MATCH($A259,'2. Schematic Parts'!$A$2:$A$3001,0))&amp;"","NOT FOUND"))</f>
        <v/>
      </c>
      <c r="G259" s="9" t="str">
        <f aca="false">IF($A259="","",IFERROR(INDEX('2. Schematic Parts'!$D$2:$D$3001,MATCH($A259,'2. Schematic Parts'!$A$2:$A$3001,0))&amp;"","NOT FOUND"))</f>
        <v/>
      </c>
      <c r="H259" s="9" t="str">
        <f aca="false">IF($A259="","",IF(COUNTIF('2. Schematic Parts'!$A$2:$A$3001,$A259)=0,"NOT IN SCHEMATIC","OK"))</f>
        <v/>
      </c>
      <c r="I259" s="9" t="str">
        <f aca="false">IF($A259="","",IF($H259="NOT IN SCHEMATIC","",IF(UPPER(TRIM($C259))=UPPER(TRIM($E259)),"OK","MISMATCH")))</f>
        <v/>
      </c>
      <c r="J259" s="9" t="str">
        <f aca="false">IF($A259="","",IF($H259="NOT IN SCHEMATIC","",IF($F259="","NO SCH DECAL",IF($D259="","",IF(UPPER(TRIM($D259))=UPPER(TRIM($F259)),"OK","MISMATCH")))))</f>
        <v/>
      </c>
      <c r="K259" s="16" t="str">
        <f aca="false">IF($A259="","",SUMPRODUCT(--ISNUMBER(SEARCH(","&amp;TRIM($A259)&amp;",",","&amp;SUBSTITUTE('1. Master BOM'!$D$2:$D$400," ","")&amp;","))))</f>
        <v/>
      </c>
      <c r="L259" s="16" t="str">
        <f aca="false">IF($A259="","",IF($K259&lt;&gt;1,0,SUMPRODUCT(ISNUMBER(SEARCH(","&amp;TRIM($A259)&amp;",",","&amp;SUBSTITUTE('1. Master BOM'!$D$2:$D$400," ","")&amp;","))*ROW('1. Master BOM'!$D$2:$D$400))))</f>
        <v/>
      </c>
      <c r="M259" s="9" t="str">
        <f aca="false">IF($A259="","",IF($K259=0,"NOT IN BOM",IF($K259&gt;1,"MULTIPLE BOM LINES","OK")))</f>
        <v/>
      </c>
      <c r="N259" s="9" t="str">
        <f aca="false">IF($A259="","",IF($L259=0,"—",INDEX('1. Master BOM'!$A$1:$A$400,$L259)))</f>
        <v/>
      </c>
      <c r="O259" s="9" t="str">
        <f aca="false">IF($A259="","",IF($L259=0,"—",INDEX('1. Master BOM'!$B$1:$B$400,$L259)))</f>
        <v/>
      </c>
      <c r="P259" s="9" t="str">
        <f aca="false">IF($A259="","",IF(OR($H259="NOT IN SCHEMATIC",$O259="—"),"",IF($G259="","NO SCH PN",IF(UPPER(TRIM($G259))=UPPER(TRIM($O259)),"OK","MISMATCH"))))</f>
        <v/>
      </c>
      <c r="Q259" s="9" t="str">
        <f aca="false">IF($A259="","",IF($L259=0,"—",INDEX('1. Master BOM'!$E$1:$E$400,$L259)))</f>
        <v/>
      </c>
      <c r="R259" s="9" t="str">
        <f aca="false">IF($A259="","",IF($L259=0,"—",IF(T(INDEX('1. Master BOM'!$F$1:$F$400,$L259))="","(not set)",INDEX('1. Master BOM'!$F$1:$F$400,$L259))))</f>
        <v/>
      </c>
      <c r="S259" s="9" t="str">
        <f aca="false">IF($A259="","",IF(OR($R259="—",$R259="(not set)",$D259=""),"",IF(ISNUMBER(SEARCH(SUBSTITUTE(SUBSTITUTE(SUBSTITUTE($R259,"-",""),"_","")," ",""),SUBSTITUTE(SUBSTITUTE(SUBSTITUTE($D259,"-",""),"_","")," ",""))),"OK","CHECK")))</f>
        <v/>
      </c>
      <c r="T259" s="9" t="str">
        <f aca="false">IF($A259="","",IF(OR($H259="NOT IN SCHEMATIC",$I259="MISMATCH",$J259="MISMATCH",$P259="MISMATCH",$M259&lt;&gt;"OK"),"REVIEW","OK"))</f>
        <v/>
      </c>
      <c r="U259" s="14"/>
      <c r="V259" s="14"/>
      <c r="W259" s="17"/>
      <c r="X259" s="14"/>
    </row>
    <row r="260" customFormat="false" ht="15" hidden="false" customHeight="false" outlineLevel="0" collapsed="false">
      <c r="A260" s="9" t="str">
        <f aca="false">IF('3. Layout Parts'!$A260="","",TRIM('3. Layout Parts'!$A260))</f>
        <v/>
      </c>
      <c r="B260" s="9" t="str">
        <f aca="false">IF($A260="","",'3. Layout Parts'!$D260)</f>
        <v/>
      </c>
      <c r="C260" s="9" t="str">
        <f aca="false">IF($A260="","",'3. Layout Parts'!$B260)</f>
        <v/>
      </c>
      <c r="D260" s="9" t="str">
        <f aca="false">IF($A260="","",'3. Layout Parts'!$C260)</f>
        <v/>
      </c>
      <c r="E260" s="9" t="str">
        <f aca="false">IF($A260="","",IFERROR(INDEX('2. Schematic Parts'!$B$2:$B$3001,MATCH($A260,'2. Schematic Parts'!$A$2:$A$3001,0)),"NOT FOUND"))</f>
        <v/>
      </c>
      <c r="F260" s="9" t="str">
        <f aca="false">IF($A260="","",IFERROR(INDEX('2. Schematic Parts'!$C$2:$C$3001,MATCH($A260,'2. Schematic Parts'!$A$2:$A$3001,0))&amp;"","NOT FOUND"))</f>
        <v/>
      </c>
      <c r="G260" s="9" t="str">
        <f aca="false">IF($A260="","",IFERROR(INDEX('2. Schematic Parts'!$D$2:$D$3001,MATCH($A260,'2. Schematic Parts'!$A$2:$A$3001,0))&amp;"","NOT FOUND"))</f>
        <v/>
      </c>
      <c r="H260" s="9" t="str">
        <f aca="false">IF($A260="","",IF(COUNTIF('2. Schematic Parts'!$A$2:$A$3001,$A260)=0,"NOT IN SCHEMATIC","OK"))</f>
        <v/>
      </c>
      <c r="I260" s="9" t="str">
        <f aca="false">IF($A260="","",IF($H260="NOT IN SCHEMATIC","",IF(UPPER(TRIM($C260))=UPPER(TRIM($E260)),"OK","MISMATCH")))</f>
        <v/>
      </c>
      <c r="J260" s="9" t="str">
        <f aca="false">IF($A260="","",IF($H260="NOT IN SCHEMATIC","",IF($F260="","NO SCH DECAL",IF($D260="","",IF(UPPER(TRIM($D260))=UPPER(TRIM($F260)),"OK","MISMATCH")))))</f>
        <v/>
      </c>
      <c r="K260" s="16" t="str">
        <f aca="false">IF($A260="","",SUMPRODUCT(--ISNUMBER(SEARCH(","&amp;TRIM($A260)&amp;",",","&amp;SUBSTITUTE('1. Master BOM'!$D$2:$D$400," ","")&amp;","))))</f>
        <v/>
      </c>
      <c r="L260" s="16" t="str">
        <f aca="false">IF($A260="","",IF($K260&lt;&gt;1,0,SUMPRODUCT(ISNUMBER(SEARCH(","&amp;TRIM($A260)&amp;",",","&amp;SUBSTITUTE('1. Master BOM'!$D$2:$D$400," ","")&amp;","))*ROW('1. Master BOM'!$D$2:$D$400))))</f>
        <v/>
      </c>
      <c r="M260" s="9" t="str">
        <f aca="false">IF($A260="","",IF($K260=0,"NOT IN BOM",IF($K260&gt;1,"MULTIPLE BOM LINES","OK")))</f>
        <v/>
      </c>
      <c r="N260" s="9" t="str">
        <f aca="false">IF($A260="","",IF($L260=0,"—",INDEX('1. Master BOM'!$A$1:$A$400,$L260)))</f>
        <v/>
      </c>
      <c r="O260" s="9" t="str">
        <f aca="false">IF($A260="","",IF($L260=0,"—",INDEX('1. Master BOM'!$B$1:$B$400,$L260)))</f>
        <v/>
      </c>
      <c r="P260" s="9" t="str">
        <f aca="false">IF($A260="","",IF(OR($H260="NOT IN SCHEMATIC",$O260="—"),"",IF($G260="","NO SCH PN",IF(UPPER(TRIM($G260))=UPPER(TRIM($O260)),"OK","MISMATCH"))))</f>
        <v/>
      </c>
      <c r="Q260" s="9" t="str">
        <f aca="false">IF($A260="","",IF($L260=0,"—",INDEX('1. Master BOM'!$E$1:$E$400,$L260)))</f>
        <v/>
      </c>
      <c r="R260" s="9" t="str">
        <f aca="false">IF($A260="","",IF($L260=0,"—",IF(T(INDEX('1. Master BOM'!$F$1:$F$400,$L260))="","(not set)",INDEX('1. Master BOM'!$F$1:$F$400,$L260))))</f>
        <v/>
      </c>
      <c r="S260" s="9" t="str">
        <f aca="false">IF($A260="","",IF(OR($R260="—",$R260="(not set)",$D260=""),"",IF(ISNUMBER(SEARCH(SUBSTITUTE(SUBSTITUTE(SUBSTITUTE($R260,"-",""),"_","")," ",""),SUBSTITUTE(SUBSTITUTE(SUBSTITUTE($D260,"-",""),"_","")," ",""))),"OK","CHECK")))</f>
        <v/>
      </c>
      <c r="T260" s="9" t="str">
        <f aca="false">IF($A260="","",IF(OR($H260="NOT IN SCHEMATIC",$I260="MISMATCH",$J260="MISMATCH",$P260="MISMATCH",$M260&lt;&gt;"OK"),"REVIEW","OK"))</f>
        <v/>
      </c>
      <c r="U260" s="14"/>
      <c r="V260" s="14"/>
      <c r="W260" s="17"/>
      <c r="X260" s="14"/>
    </row>
    <row r="261" customFormat="false" ht="15" hidden="false" customHeight="false" outlineLevel="0" collapsed="false">
      <c r="A261" s="9" t="str">
        <f aca="false">IF('3. Layout Parts'!$A261="","",TRIM('3. Layout Parts'!$A261))</f>
        <v/>
      </c>
      <c r="B261" s="9" t="str">
        <f aca="false">IF($A261="","",'3. Layout Parts'!$D261)</f>
        <v/>
      </c>
      <c r="C261" s="9" t="str">
        <f aca="false">IF($A261="","",'3. Layout Parts'!$B261)</f>
        <v/>
      </c>
      <c r="D261" s="9" t="str">
        <f aca="false">IF($A261="","",'3. Layout Parts'!$C261)</f>
        <v/>
      </c>
      <c r="E261" s="9" t="str">
        <f aca="false">IF($A261="","",IFERROR(INDEX('2. Schematic Parts'!$B$2:$B$3001,MATCH($A261,'2. Schematic Parts'!$A$2:$A$3001,0)),"NOT FOUND"))</f>
        <v/>
      </c>
      <c r="F261" s="9" t="str">
        <f aca="false">IF($A261="","",IFERROR(INDEX('2. Schematic Parts'!$C$2:$C$3001,MATCH($A261,'2. Schematic Parts'!$A$2:$A$3001,0))&amp;"","NOT FOUND"))</f>
        <v/>
      </c>
      <c r="G261" s="9" t="str">
        <f aca="false">IF($A261="","",IFERROR(INDEX('2. Schematic Parts'!$D$2:$D$3001,MATCH($A261,'2. Schematic Parts'!$A$2:$A$3001,0))&amp;"","NOT FOUND"))</f>
        <v/>
      </c>
      <c r="H261" s="9" t="str">
        <f aca="false">IF($A261="","",IF(COUNTIF('2. Schematic Parts'!$A$2:$A$3001,$A261)=0,"NOT IN SCHEMATIC","OK"))</f>
        <v/>
      </c>
      <c r="I261" s="9" t="str">
        <f aca="false">IF($A261="","",IF($H261="NOT IN SCHEMATIC","",IF(UPPER(TRIM($C261))=UPPER(TRIM($E261)),"OK","MISMATCH")))</f>
        <v/>
      </c>
      <c r="J261" s="9" t="str">
        <f aca="false">IF($A261="","",IF($H261="NOT IN SCHEMATIC","",IF($F261="","NO SCH DECAL",IF($D261="","",IF(UPPER(TRIM($D261))=UPPER(TRIM($F261)),"OK","MISMATCH")))))</f>
        <v/>
      </c>
      <c r="K261" s="16" t="str">
        <f aca="false">IF($A261="","",SUMPRODUCT(--ISNUMBER(SEARCH(","&amp;TRIM($A261)&amp;",",","&amp;SUBSTITUTE('1. Master BOM'!$D$2:$D$400," ","")&amp;","))))</f>
        <v/>
      </c>
      <c r="L261" s="16" t="str">
        <f aca="false">IF($A261="","",IF($K261&lt;&gt;1,0,SUMPRODUCT(ISNUMBER(SEARCH(","&amp;TRIM($A261)&amp;",",","&amp;SUBSTITUTE('1. Master BOM'!$D$2:$D$400," ","")&amp;","))*ROW('1. Master BOM'!$D$2:$D$400))))</f>
        <v/>
      </c>
      <c r="M261" s="9" t="str">
        <f aca="false">IF($A261="","",IF($K261=0,"NOT IN BOM",IF($K261&gt;1,"MULTIPLE BOM LINES","OK")))</f>
        <v/>
      </c>
      <c r="N261" s="9" t="str">
        <f aca="false">IF($A261="","",IF($L261=0,"—",INDEX('1. Master BOM'!$A$1:$A$400,$L261)))</f>
        <v/>
      </c>
      <c r="O261" s="9" t="str">
        <f aca="false">IF($A261="","",IF($L261=0,"—",INDEX('1. Master BOM'!$B$1:$B$400,$L261)))</f>
        <v/>
      </c>
      <c r="P261" s="9" t="str">
        <f aca="false">IF($A261="","",IF(OR($H261="NOT IN SCHEMATIC",$O261="—"),"",IF($G261="","NO SCH PN",IF(UPPER(TRIM($G261))=UPPER(TRIM($O261)),"OK","MISMATCH"))))</f>
        <v/>
      </c>
      <c r="Q261" s="9" t="str">
        <f aca="false">IF($A261="","",IF($L261=0,"—",INDEX('1. Master BOM'!$E$1:$E$400,$L261)))</f>
        <v/>
      </c>
      <c r="R261" s="9" t="str">
        <f aca="false">IF($A261="","",IF($L261=0,"—",IF(T(INDEX('1. Master BOM'!$F$1:$F$400,$L261))="","(not set)",INDEX('1. Master BOM'!$F$1:$F$400,$L261))))</f>
        <v/>
      </c>
      <c r="S261" s="9" t="str">
        <f aca="false">IF($A261="","",IF(OR($R261="—",$R261="(not set)",$D261=""),"",IF(ISNUMBER(SEARCH(SUBSTITUTE(SUBSTITUTE(SUBSTITUTE($R261,"-",""),"_","")," ",""),SUBSTITUTE(SUBSTITUTE(SUBSTITUTE($D261,"-",""),"_","")," ",""))),"OK","CHECK")))</f>
        <v/>
      </c>
      <c r="T261" s="9" t="str">
        <f aca="false">IF($A261="","",IF(OR($H261="NOT IN SCHEMATIC",$I261="MISMATCH",$J261="MISMATCH",$P261="MISMATCH",$M261&lt;&gt;"OK"),"REVIEW","OK"))</f>
        <v/>
      </c>
      <c r="U261" s="14"/>
      <c r="V261" s="14"/>
      <c r="W261" s="17"/>
      <c r="X261" s="14"/>
    </row>
    <row r="262" customFormat="false" ht="15" hidden="false" customHeight="false" outlineLevel="0" collapsed="false">
      <c r="A262" s="9" t="str">
        <f aca="false">IF('3. Layout Parts'!$A262="","",TRIM('3. Layout Parts'!$A262))</f>
        <v/>
      </c>
      <c r="B262" s="9" t="str">
        <f aca="false">IF($A262="","",'3. Layout Parts'!$D262)</f>
        <v/>
      </c>
      <c r="C262" s="9" t="str">
        <f aca="false">IF($A262="","",'3. Layout Parts'!$B262)</f>
        <v/>
      </c>
      <c r="D262" s="9" t="str">
        <f aca="false">IF($A262="","",'3. Layout Parts'!$C262)</f>
        <v/>
      </c>
      <c r="E262" s="9" t="str">
        <f aca="false">IF($A262="","",IFERROR(INDEX('2. Schematic Parts'!$B$2:$B$3001,MATCH($A262,'2. Schematic Parts'!$A$2:$A$3001,0)),"NOT FOUND"))</f>
        <v/>
      </c>
      <c r="F262" s="9" t="str">
        <f aca="false">IF($A262="","",IFERROR(INDEX('2. Schematic Parts'!$C$2:$C$3001,MATCH($A262,'2. Schematic Parts'!$A$2:$A$3001,0))&amp;"","NOT FOUND"))</f>
        <v/>
      </c>
      <c r="G262" s="9" t="str">
        <f aca="false">IF($A262="","",IFERROR(INDEX('2. Schematic Parts'!$D$2:$D$3001,MATCH($A262,'2. Schematic Parts'!$A$2:$A$3001,0))&amp;"","NOT FOUND"))</f>
        <v/>
      </c>
      <c r="H262" s="9" t="str">
        <f aca="false">IF($A262="","",IF(COUNTIF('2. Schematic Parts'!$A$2:$A$3001,$A262)=0,"NOT IN SCHEMATIC","OK"))</f>
        <v/>
      </c>
      <c r="I262" s="9" t="str">
        <f aca="false">IF($A262="","",IF($H262="NOT IN SCHEMATIC","",IF(UPPER(TRIM($C262))=UPPER(TRIM($E262)),"OK","MISMATCH")))</f>
        <v/>
      </c>
      <c r="J262" s="9" t="str">
        <f aca="false">IF($A262="","",IF($H262="NOT IN SCHEMATIC","",IF($F262="","NO SCH DECAL",IF($D262="","",IF(UPPER(TRIM($D262))=UPPER(TRIM($F262)),"OK","MISMATCH")))))</f>
        <v/>
      </c>
      <c r="K262" s="16" t="str">
        <f aca="false">IF($A262="","",SUMPRODUCT(--ISNUMBER(SEARCH(","&amp;TRIM($A262)&amp;",",","&amp;SUBSTITUTE('1. Master BOM'!$D$2:$D$400," ","")&amp;","))))</f>
        <v/>
      </c>
      <c r="L262" s="16" t="str">
        <f aca="false">IF($A262="","",IF($K262&lt;&gt;1,0,SUMPRODUCT(ISNUMBER(SEARCH(","&amp;TRIM($A262)&amp;",",","&amp;SUBSTITUTE('1. Master BOM'!$D$2:$D$400," ","")&amp;","))*ROW('1. Master BOM'!$D$2:$D$400))))</f>
        <v/>
      </c>
      <c r="M262" s="9" t="str">
        <f aca="false">IF($A262="","",IF($K262=0,"NOT IN BOM",IF($K262&gt;1,"MULTIPLE BOM LINES","OK")))</f>
        <v/>
      </c>
      <c r="N262" s="9" t="str">
        <f aca="false">IF($A262="","",IF($L262=0,"—",INDEX('1. Master BOM'!$A$1:$A$400,$L262)))</f>
        <v/>
      </c>
      <c r="O262" s="9" t="str">
        <f aca="false">IF($A262="","",IF($L262=0,"—",INDEX('1. Master BOM'!$B$1:$B$400,$L262)))</f>
        <v/>
      </c>
      <c r="P262" s="9" t="str">
        <f aca="false">IF($A262="","",IF(OR($H262="NOT IN SCHEMATIC",$O262="—"),"",IF($G262="","NO SCH PN",IF(UPPER(TRIM($G262))=UPPER(TRIM($O262)),"OK","MISMATCH"))))</f>
        <v/>
      </c>
      <c r="Q262" s="9" t="str">
        <f aca="false">IF($A262="","",IF($L262=0,"—",INDEX('1. Master BOM'!$E$1:$E$400,$L262)))</f>
        <v/>
      </c>
      <c r="R262" s="9" t="str">
        <f aca="false">IF($A262="","",IF($L262=0,"—",IF(T(INDEX('1. Master BOM'!$F$1:$F$400,$L262))="","(not set)",INDEX('1. Master BOM'!$F$1:$F$400,$L262))))</f>
        <v/>
      </c>
      <c r="S262" s="9" t="str">
        <f aca="false">IF($A262="","",IF(OR($R262="—",$R262="(not set)",$D262=""),"",IF(ISNUMBER(SEARCH(SUBSTITUTE(SUBSTITUTE(SUBSTITUTE($R262,"-",""),"_","")," ",""),SUBSTITUTE(SUBSTITUTE(SUBSTITUTE($D262,"-",""),"_","")," ",""))),"OK","CHECK")))</f>
        <v/>
      </c>
      <c r="T262" s="9" t="str">
        <f aca="false">IF($A262="","",IF(OR($H262="NOT IN SCHEMATIC",$I262="MISMATCH",$J262="MISMATCH",$P262="MISMATCH",$M262&lt;&gt;"OK"),"REVIEW","OK"))</f>
        <v/>
      </c>
      <c r="U262" s="14"/>
      <c r="V262" s="14"/>
      <c r="W262" s="17"/>
      <c r="X262" s="14"/>
    </row>
    <row r="263" customFormat="false" ht="15" hidden="false" customHeight="false" outlineLevel="0" collapsed="false">
      <c r="A263" s="9" t="str">
        <f aca="false">IF('3. Layout Parts'!$A263="","",TRIM('3. Layout Parts'!$A263))</f>
        <v/>
      </c>
      <c r="B263" s="9" t="str">
        <f aca="false">IF($A263="","",'3. Layout Parts'!$D263)</f>
        <v/>
      </c>
      <c r="C263" s="9" t="str">
        <f aca="false">IF($A263="","",'3. Layout Parts'!$B263)</f>
        <v/>
      </c>
      <c r="D263" s="9" t="str">
        <f aca="false">IF($A263="","",'3. Layout Parts'!$C263)</f>
        <v/>
      </c>
      <c r="E263" s="9" t="str">
        <f aca="false">IF($A263="","",IFERROR(INDEX('2. Schematic Parts'!$B$2:$B$3001,MATCH($A263,'2. Schematic Parts'!$A$2:$A$3001,0)),"NOT FOUND"))</f>
        <v/>
      </c>
      <c r="F263" s="9" t="str">
        <f aca="false">IF($A263="","",IFERROR(INDEX('2. Schematic Parts'!$C$2:$C$3001,MATCH($A263,'2. Schematic Parts'!$A$2:$A$3001,0))&amp;"","NOT FOUND"))</f>
        <v/>
      </c>
      <c r="G263" s="9" t="str">
        <f aca="false">IF($A263="","",IFERROR(INDEX('2. Schematic Parts'!$D$2:$D$3001,MATCH($A263,'2. Schematic Parts'!$A$2:$A$3001,0))&amp;"","NOT FOUND"))</f>
        <v/>
      </c>
      <c r="H263" s="9" t="str">
        <f aca="false">IF($A263="","",IF(COUNTIF('2. Schematic Parts'!$A$2:$A$3001,$A263)=0,"NOT IN SCHEMATIC","OK"))</f>
        <v/>
      </c>
      <c r="I263" s="9" t="str">
        <f aca="false">IF($A263="","",IF($H263="NOT IN SCHEMATIC","",IF(UPPER(TRIM($C263))=UPPER(TRIM($E263)),"OK","MISMATCH")))</f>
        <v/>
      </c>
      <c r="J263" s="9" t="str">
        <f aca="false">IF($A263="","",IF($H263="NOT IN SCHEMATIC","",IF($F263="","NO SCH DECAL",IF($D263="","",IF(UPPER(TRIM($D263))=UPPER(TRIM($F263)),"OK","MISMATCH")))))</f>
        <v/>
      </c>
      <c r="K263" s="16" t="str">
        <f aca="false">IF($A263="","",SUMPRODUCT(--ISNUMBER(SEARCH(","&amp;TRIM($A263)&amp;",",","&amp;SUBSTITUTE('1. Master BOM'!$D$2:$D$400," ","")&amp;","))))</f>
        <v/>
      </c>
      <c r="L263" s="16" t="str">
        <f aca="false">IF($A263="","",IF($K263&lt;&gt;1,0,SUMPRODUCT(ISNUMBER(SEARCH(","&amp;TRIM($A263)&amp;",",","&amp;SUBSTITUTE('1. Master BOM'!$D$2:$D$400," ","")&amp;","))*ROW('1. Master BOM'!$D$2:$D$400))))</f>
        <v/>
      </c>
      <c r="M263" s="9" t="str">
        <f aca="false">IF($A263="","",IF($K263=0,"NOT IN BOM",IF($K263&gt;1,"MULTIPLE BOM LINES","OK")))</f>
        <v/>
      </c>
      <c r="N263" s="9" t="str">
        <f aca="false">IF($A263="","",IF($L263=0,"—",INDEX('1. Master BOM'!$A$1:$A$400,$L263)))</f>
        <v/>
      </c>
      <c r="O263" s="9" t="str">
        <f aca="false">IF($A263="","",IF($L263=0,"—",INDEX('1. Master BOM'!$B$1:$B$400,$L263)))</f>
        <v/>
      </c>
      <c r="P263" s="9" t="str">
        <f aca="false">IF($A263="","",IF(OR($H263="NOT IN SCHEMATIC",$O263="—"),"",IF($G263="","NO SCH PN",IF(UPPER(TRIM($G263))=UPPER(TRIM($O263)),"OK","MISMATCH"))))</f>
        <v/>
      </c>
      <c r="Q263" s="9" t="str">
        <f aca="false">IF($A263="","",IF($L263=0,"—",INDEX('1. Master BOM'!$E$1:$E$400,$L263)))</f>
        <v/>
      </c>
      <c r="R263" s="9" t="str">
        <f aca="false">IF($A263="","",IF($L263=0,"—",IF(T(INDEX('1. Master BOM'!$F$1:$F$400,$L263))="","(not set)",INDEX('1. Master BOM'!$F$1:$F$400,$L263))))</f>
        <v/>
      </c>
      <c r="S263" s="9" t="str">
        <f aca="false">IF($A263="","",IF(OR($R263="—",$R263="(not set)",$D263=""),"",IF(ISNUMBER(SEARCH(SUBSTITUTE(SUBSTITUTE(SUBSTITUTE($R263,"-",""),"_","")," ",""),SUBSTITUTE(SUBSTITUTE(SUBSTITUTE($D263,"-",""),"_","")," ",""))),"OK","CHECK")))</f>
        <v/>
      </c>
      <c r="T263" s="9" t="str">
        <f aca="false">IF($A263="","",IF(OR($H263="NOT IN SCHEMATIC",$I263="MISMATCH",$J263="MISMATCH",$P263="MISMATCH",$M263&lt;&gt;"OK"),"REVIEW","OK"))</f>
        <v/>
      </c>
      <c r="U263" s="14"/>
      <c r="V263" s="14"/>
      <c r="W263" s="17"/>
      <c r="X263" s="14"/>
    </row>
    <row r="264" customFormat="false" ht="15" hidden="false" customHeight="false" outlineLevel="0" collapsed="false">
      <c r="A264" s="9" t="str">
        <f aca="false">IF('3. Layout Parts'!$A264="","",TRIM('3. Layout Parts'!$A264))</f>
        <v/>
      </c>
      <c r="B264" s="9" t="str">
        <f aca="false">IF($A264="","",'3. Layout Parts'!$D264)</f>
        <v/>
      </c>
      <c r="C264" s="9" t="str">
        <f aca="false">IF($A264="","",'3. Layout Parts'!$B264)</f>
        <v/>
      </c>
      <c r="D264" s="9" t="str">
        <f aca="false">IF($A264="","",'3. Layout Parts'!$C264)</f>
        <v/>
      </c>
      <c r="E264" s="9" t="str">
        <f aca="false">IF($A264="","",IFERROR(INDEX('2. Schematic Parts'!$B$2:$B$3001,MATCH($A264,'2. Schematic Parts'!$A$2:$A$3001,0)),"NOT FOUND"))</f>
        <v/>
      </c>
      <c r="F264" s="9" t="str">
        <f aca="false">IF($A264="","",IFERROR(INDEX('2. Schematic Parts'!$C$2:$C$3001,MATCH($A264,'2. Schematic Parts'!$A$2:$A$3001,0))&amp;"","NOT FOUND"))</f>
        <v/>
      </c>
      <c r="G264" s="9" t="str">
        <f aca="false">IF($A264="","",IFERROR(INDEX('2. Schematic Parts'!$D$2:$D$3001,MATCH($A264,'2. Schematic Parts'!$A$2:$A$3001,0))&amp;"","NOT FOUND"))</f>
        <v/>
      </c>
      <c r="H264" s="9" t="str">
        <f aca="false">IF($A264="","",IF(COUNTIF('2. Schematic Parts'!$A$2:$A$3001,$A264)=0,"NOT IN SCHEMATIC","OK"))</f>
        <v/>
      </c>
      <c r="I264" s="9" t="str">
        <f aca="false">IF($A264="","",IF($H264="NOT IN SCHEMATIC","",IF(UPPER(TRIM($C264))=UPPER(TRIM($E264)),"OK","MISMATCH")))</f>
        <v/>
      </c>
      <c r="J264" s="9" t="str">
        <f aca="false">IF($A264="","",IF($H264="NOT IN SCHEMATIC","",IF($F264="","NO SCH DECAL",IF($D264="","",IF(UPPER(TRIM($D264))=UPPER(TRIM($F264)),"OK","MISMATCH")))))</f>
        <v/>
      </c>
      <c r="K264" s="16" t="str">
        <f aca="false">IF($A264="","",SUMPRODUCT(--ISNUMBER(SEARCH(","&amp;TRIM($A264)&amp;",",","&amp;SUBSTITUTE('1. Master BOM'!$D$2:$D$400," ","")&amp;","))))</f>
        <v/>
      </c>
      <c r="L264" s="16" t="str">
        <f aca="false">IF($A264="","",IF($K264&lt;&gt;1,0,SUMPRODUCT(ISNUMBER(SEARCH(","&amp;TRIM($A264)&amp;",",","&amp;SUBSTITUTE('1. Master BOM'!$D$2:$D$400," ","")&amp;","))*ROW('1. Master BOM'!$D$2:$D$400))))</f>
        <v/>
      </c>
      <c r="M264" s="9" t="str">
        <f aca="false">IF($A264="","",IF($K264=0,"NOT IN BOM",IF($K264&gt;1,"MULTIPLE BOM LINES","OK")))</f>
        <v/>
      </c>
      <c r="N264" s="9" t="str">
        <f aca="false">IF($A264="","",IF($L264=0,"—",INDEX('1. Master BOM'!$A$1:$A$400,$L264)))</f>
        <v/>
      </c>
      <c r="O264" s="9" t="str">
        <f aca="false">IF($A264="","",IF($L264=0,"—",INDEX('1. Master BOM'!$B$1:$B$400,$L264)))</f>
        <v/>
      </c>
      <c r="P264" s="9" t="str">
        <f aca="false">IF($A264="","",IF(OR($H264="NOT IN SCHEMATIC",$O264="—"),"",IF($G264="","NO SCH PN",IF(UPPER(TRIM($G264))=UPPER(TRIM($O264)),"OK","MISMATCH"))))</f>
        <v/>
      </c>
      <c r="Q264" s="9" t="str">
        <f aca="false">IF($A264="","",IF($L264=0,"—",INDEX('1. Master BOM'!$E$1:$E$400,$L264)))</f>
        <v/>
      </c>
      <c r="R264" s="9" t="str">
        <f aca="false">IF($A264="","",IF($L264=0,"—",IF(T(INDEX('1. Master BOM'!$F$1:$F$400,$L264))="","(not set)",INDEX('1. Master BOM'!$F$1:$F$400,$L264))))</f>
        <v/>
      </c>
      <c r="S264" s="9" t="str">
        <f aca="false">IF($A264="","",IF(OR($R264="—",$R264="(not set)",$D264=""),"",IF(ISNUMBER(SEARCH(SUBSTITUTE(SUBSTITUTE(SUBSTITUTE($R264,"-",""),"_","")," ",""),SUBSTITUTE(SUBSTITUTE(SUBSTITUTE($D264,"-",""),"_","")," ",""))),"OK","CHECK")))</f>
        <v/>
      </c>
      <c r="T264" s="9" t="str">
        <f aca="false">IF($A264="","",IF(OR($H264="NOT IN SCHEMATIC",$I264="MISMATCH",$J264="MISMATCH",$P264="MISMATCH",$M264&lt;&gt;"OK"),"REVIEW","OK"))</f>
        <v/>
      </c>
      <c r="U264" s="14"/>
      <c r="V264" s="14"/>
      <c r="W264" s="17"/>
      <c r="X264" s="14"/>
    </row>
    <row r="265" customFormat="false" ht="15" hidden="false" customHeight="false" outlineLevel="0" collapsed="false">
      <c r="A265" s="9" t="str">
        <f aca="false">IF('3. Layout Parts'!$A265="","",TRIM('3. Layout Parts'!$A265))</f>
        <v/>
      </c>
      <c r="B265" s="9" t="str">
        <f aca="false">IF($A265="","",'3. Layout Parts'!$D265)</f>
        <v/>
      </c>
      <c r="C265" s="9" t="str">
        <f aca="false">IF($A265="","",'3. Layout Parts'!$B265)</f>
        <v/>
      </c>
      <c r="D265" s="9" t="str">
        <f aca="false">IF($A265="","",'3. Layout Parts'!$C265)</f>
        <v/>
      </c>
      <c r="E265" s="9" t="str">
        <f aca="false">IF($A265="","",IFERROR(INDEX('2. Schematic Parts'!$B$2:$B$3001,MATCH($A265,'2. Schematic Parts'!$A$2:$A$3001,0)),"NOT FOUND"))</f>
        <v/>
      </c>
      <c r="F265" s="9" t="str">
        <f aca="false">IF($A265="","",IFERROR(INDEX('2. Schematic Parts'!$C$2:$C$3001,MATCH($A265,'2. Schematic Parts'!$A$2:$A$3001,0))&amp;"","NOT FOUND"))</f>
        <v/>
      </c>
      <c r="G265" s="9" t="str">
        <f aca="false">IF($A265="","",IFERROR(INDEX('2. Schematic Parts'!$D$2:$D$3001,MATCH($A265,'2. Schematic Parts'!$A$2:$A$3001,0))&amp;"","NOT FOUND"))</f>
        <v/>
      </c>
      <c r="H265" s="9" t="str">
        <f aca="false">IF($A265="","",IF(COUNTIF('2. Schematic Parts'!$A$2:$A$3001,$A265)=0,"NOT IN SCHEMATIC","OK"))</f>
        <v/>
      </c>
      <c r="I265" s="9" t="str">
        <f aca="false">IF($A265="","",IF($H265="NOT IN SCHEMATIC","",IF(UPPER(TRIM($C265))=UPPER(TRIM($E265)),"OK","MISMATCH")))</f>
        <v/>
      </c>
      <c r="J265" s="9" t="str">
        <f aca="false">IF($A265="","",IF($H265="NOT IN SCHEMATIC","",IF($F265="","NO SCH DECAL",IF($D265="","",IF(UPPER(TRIM($D265))=UPPER(TRIM($F265)),"OK","MISMATCH")))))</f>
        <v/>
      </c>
      <c r="K265" s="16" t="str">
        <f aca="false">IF($A265="","",SUMPRODUCT(--ISNUMBER(SEARCH(","&amp;TRIM($A265)&amp;",",","&amp;SUBSTITUTE('1. Master BOM'!$D$2:$D$400," ","")&amp;","))))</f>
        <v/>
      </c>
      <c r="L265" s="16" t="str">
        <f aca="false">IF($A265="","",IF($K265&lt;&gt;1,0,SUMPRODUCT(ISNUMBER(SEARCH(","&amp;TRIM($A265)&amp;",",","&amp;SUBSTITUTE('1. Master BOM'!$D$2:$D$400," ","")&amp;","))*ROW('1. Master BOM'!$D$2:$D$400))))</f>
        <v/>
      </c>
      <c r="M265" s="9" t="str">
        <f aca="false">IF($A265="","",IF($K265=0,"NOT IN BOM",IF($K265&gt;1,"MULTIPLE BOM LINES","OK")))</f>
        <v/>
      </c>
      <c r="N265" s="9" t="str">
        <f aca="false">IF($A265="","",IF($L265=0,"—",INDEX('1. Master BOM'!$A$1:$A$400,$L265)))</f>
        <v/>
      </c>
      <c r="O265" s="9" t="str">
        <f aca="false">IF($A265="","",IF($L265=0,"—",INDEX('1. Master BOM'!$B$1:$B$400,$L265)))</f>
        <v/>
      </c>
      <c r="P265" s="9" t="str">
        <f aca="false">IF($A265="","",IF(OR($H265="NOT IN SCHEMATIC",$O265="—"),"",IF($G265="","NO SCH PN",IF(UPPER(TRIM($G265))=UPPER(TRIM($O265)),"OK","MISMATCH"))))</f>
        <v/>
      </c>
      <c r="Q265" s="9" t="str">
        <f aca="false">IF($A265="","",IF($L265=0,"—",INDEX('1. Master BOM'!$E$1:$E$400,$L265)))</f>
        <v/>
      </c>
      <c r="R265" s="9" t="str">
        <f aca="false">IF($A265="","",IF($L265=0,"—",IF(T(INDEX('1. Master BOM'!$F$1:$F$400,$L265))="","(not set)",INDEX('1. Master BOM'!$F$1:$F$400,$L265))))</f>
        <v/>
      </c>
      <c r="S265" s="9" t="str">
        <f aca="false">IF($A265="","",IF(OR($R265="—",$R265="(not set)",$D265=""),"",IF(ISNUMBER(SEARCH(SUBSTITUTE(SUBSTITUTE(SUBSTITUTE($R265,"-",""),"_","")," ",""),SUBSTITUTE(SUBSTITUTE(SUBSTITUTE($D265,"-",""),"_","")," ",""))),"OK","CHECK")))</f>
        <v/>
      </c>
      <c r="T265" s="9" t="str">
        <f aca="false">IF($A265="","",IF(OR($H265="NOT IN SCHEMATIC",$I265="MISMATCH",$J265="MISMATCH",$P265="MISMATCH",$M265&lt;&gt;"OK"),"REVIEW","OK"))</f>
        <v/>
      </c>
      <c r="U265" s="14"/>
      <c r="V265" s="14"/>
      <c r="W265" s="17"/>
      <c r="X265" s="14"/>
    </row>
    <row r="266" customFormat="false" ht="15" hidden="false" customHeight="false" outlineLevel="0" collapsed="false">
      <c r="A266" s="9" t="str">
        <f aca="false">IF('3. Layout Parts'!$A266="","",TRIM('3. Layout Parts'!$A266))</f>
        <v/>
      </c>
      <c r="B266" s="9" t="str">
        <f aca="false">IF($A266="","",'3. Layout Parts'!$D266)</f>
        <v/>
      </c>
      <c r="C266" s="9" t="str">
        <f aca="false">IF($A266="","",'3. Layout Parts'!$B266)</f>
        <v/>
      </c>
      <c r="D266" s="9" t="str">
        <f aca="false">IF($A266="","",'3. Layout Parts'!$C266)</f>
        <v/>
      </c>
      <c r="E266" s="9" t="str">
        <f aca="false">IF($A266="","",IFERROR(INDEX('2. Schematic Parts'!$B$2:$B$3001,MATCH($A266,'2. Schematic Parts'!$A$2:$A$3001,0)),"NOT FOUND"))</f>
        <v/>
      </c>
      <c r="F266" s="9" t="str">
        <f aca="false">IF($A266="","",IFERROR(INDEX('2. Schematic Parts'!$C$2:$C$3001,MATCH($A266,'2. Schematic Parts'!$A$2:$A$3001,0))&amp;"","NOT FOUND"))</f>
        <v/>
      </c>
      <c r="G266" s="9" t="str">
        <f aca="false">IF($A266="","",IFERROR(INDEX('2. Schematic Parts'!$D$2:$D$3001,MATCH($A266,'2. Schematic Parts'!$A$2:$A$3001,0))&amp;"","NOT FOUND"))</f>
        <v/>
      </c>
      <c r="H266" s="9" t="str">
        <f aca="false">IF($A266="","",IF(COUNTIF('2. Schematic Parts'!$A$2:$A$3001,$A266)=0,"NOT IN SCHEMATIC","OK"))</f>
        <v/>
      </c>
      <c r="I266" s="9" t="str">
        <f aca="false">IF($A266="","",IF($H266="NOT IN SCHEMATIC","",IF(UPPER(TRIM($C266))=UPPER(TRIM($E266)),"OK","MISMATCH")))</f>
        <v/>
      </c>
      <c r="J266" s="9" t="str">
        <f aca="false">IF($A266="","",IF($H266="NOT IN SCHEMATIC","",IF($F266="","NO SCH DECAL",IF($D266="","",IF(UPPER(TRIM($D266))=UPPER(TRIM($F266)),"OK","MISMATCH")))))</f>
        <v/>
      </c>
      <c r="K266" s="16" t="str">
        <f aca="false">IF($A266="","",SUMPRODUCT(--ISNUMBER(SEARCH(","&amp;TRIM($A266)&amp;",",","&amp;SUBSTITUTE('1. Master BOM'!$D$2:$D$400," ","")&amp;","))))</f>
        <v/>
      </c>
      <c r="L266" s="16" t="str">
        <f aca="false">IF($A266="","",IF($K266&lt;&gt;1,0,SUMPRODUCT(ISNUMBER(SEARCH(","&amp;TRIM($A266)&amp;",",","&amp;SUBSTITUTE('1. Master BOM'!$D$2:$D$400," ","")&amp;","))*ROW('1. Master BOM'!$D$2:$D$400))))</f>
        <v/>
      </c>
      <c r="M266" s="9" t="str">
        <f aca="false">IF($A266="","",IF($K266=0,"NOT IN BOM",IF($K266&gt;1,"MULTIPLE BOM LINES","OK")))</f>
        <v/>
      </c>
      <c r="N266" s="9" t="str">
        <f aca="false">IF($A266="","",IF($L266=0,"—",INDEX('1. Master BOM'!$A$1:$A$400,$L266)))</f>
        <v/>
      </c>
      <c r="O266" s="9" t="str">
        <f aca="false">IF($A266="","",IF($L266=0,"—",INDEX('1. Master BOM'!$B$1:$B$400,$L266)))</f>
        <v/>
      </c>
      <c r="P266" s="9" t="str">
        <f aca="false">IF($A266="","",IF(OR($H266="NOT IN SCHEMATIC",$O266="—"),"",IF($G266="","NO SCH PN",IF(UPPER(TRIM($G266))=UPPER(TRIM($O266)),"OK","MISMATCH"))))</f>
        <v/>
      </c>
      <c r="Q266" s="9" t="str">
        <f aca="false">IF($A266="","",IF($L266=0,"—",INDEX('1. Master BOM'!$E$1:$E$400,$L266)))</f>
        <v/>
      </c>
      <c r="R266" s="9" t="str">
        <f aca="false">IF($A266="","",IF($L266=0,"—",IF(T(INDEX('1. Master BOM'!$F$1:$F$400,$L266))="","(not set)",INDEX('1. Master BOM'!$F$1:$F$400,$L266))))</f>
        <v/>
      </c>
      <c r="S266" s="9" t="str">
        <f aca="false">IF($A266="","",IF(OR($R266="—",$R266="(not set)",$D266=""),"",IF(ISNUMBER(SEARCH(SUBSTITUTE(SUBSTITUTE(SUBSTITUTE($R266,"-",""),"_","")," ",""),SUBSTITUTE(SUBSTITUTE(SUBSTITUTE($D266,"-",""),"_","")," ",""))),"OK","CHECK")))</f>
        <v/>
      </c>
      <c r="T266" s="9" t="str">
        <f aca="false">IF($A266="","",IF(OR($H266="NOT IN SCHEMATIC",$I266="MISMATCH",$J266="MISMATCH",$P266="MISMATCH",$M266&lt;&gt;"OK"),"REVIEW","OK"))</f>
        <v/>
      </c>
      <c r="U266" s="14"/>
      <c r="V266" s="14"/>
      <c r="W266" s="17"/>
      <c r="X266" s="14"/>
    </row>
    <row r="267" customFormat="false" ht="15" hidden="false" customHeight="false" outlineLevel="0" collapsed="false">
      <c r="A267" s="9" t="str">
        <f aca="false">IF('3. Layout Parts'!$A267="","",TRIM('3. Layout Parts'!$A267))</f>
        <v/>
      </c>
      <c r="B267" s="9" t="str">
        <f aca="false">IF($A267="","",'3. Layout Parts'!$D267)</f>
        <v/>
      </c>
      <c r="C267" s="9" t="str">
        <f aca="false">IF($A267="","",'3. Layout Parts'!$B267)</f>
        <v/>
      </c>
      <c r="D267" s="9" t="str">
        <f aca="false">IF($A267="","",'3. Layout Parts'!$C267)</f>
        <v/>
      </c>
      <c r="E267" s="9" t="str">
        <f aca="false">IF($A267="","",IFERROR(INDEX('2. Schematic Parts'!$B$2:$B$3001,MATCH($A267,'2. Schematic Parts'!$A$2:$A$3001,0)),"NOT FOUND"))</f>
        <v/>
      </c>
      <c r="F267" s="9" t="str">
        <f aca="false">IF($A267="","",IFERROR(INDEX('2. Schematic Parts'!$C$2:$C$3001,MATCH($A267,'2. Schematic Parts'!$A$2:$A$3001,0))&amp;"","NOT FOUND"))</f>
        <v/>
      </c>
      <c r="G267" s="9" t="str">
        <f aca="false">IF($A267="","",IFERROR(INDEX('2. Schematic Parts'!$D$2:$D$3001,MATCH($A267,'2. Schematic Parts'!$A$2:$A$3001,0))&amp;"","NOT FOUND"))</f>
        <v/>
      </c>
      <c r="H267" s="9" t="str">
        <f aca="false">IF($A267="","",IF(COUNTIF('2. Schematic Parts'!$A$2:$A$3001,$A267)=0,"NOT IN SCHEMATIC","OK"))</f>
        <v/>
      </c>
      <c r="I267" s="9" t="str">
        <f aca="false">IF($A267="","",IF($H267="NOT IN SCHEMATIC","",IF(UPPER(TRIM($C267))=UPPER(TRIM($E267)),"OK","MISMATCH")))</f>
        <v/>
      </c>
      <c r="J267" s="9" t="str">
        <f aca="false">IF($A267="","",IF($H267="NOT IN SCHEMATIC","",IF($F267="","NO SCH DECAL",IF($D267="","",IF(UPPER(TRIM($D267))=UPPER(TRIM($F267)),"OK","MISMATCH")))))</f>
        <v/>
      </c>
      <c r="K267" s="16" t="str">
        <f aca="false">IF($A267="","",SUMPRODUCT(--ISNUMBER(SEARCH(","&amp;TRIM($A267)&amp;",",","&amp;SUBSTITUTE('1. Master BOM'!$D$2:$D$400," ","")&amp;","))))</f>
        <v/>
      </c>
      <c r="L267" s="16" t="str">
        <f aca="false">IF($A267="","",IF($K267&lt;&gt;1,0,SUMPRODUCT(ISNUMBER(SEARCH(","&amp;TRIM($A267)&amp;",",","&amp;SUBSTITUTE('1. Master BOM'!$D$2:$D$400," ","")&amp;","))*ROW('1. Master BOM'!$D$2:$D$400))))</f>
        <v/>
      </c>
      <c r="M267" s="9" t="str">
        <f aca="false">IF($A267="","",IF($K267=0,"NOT IN BOM",IF($K267&gt;1,"MULTIPLE BOM LINES","OK")))</f>
        <v/>
      </c>
      <c r="N267" s="9" t="str">
        <f aca="false">IF($A267="","",IF($L267=0,"—",INDEX('1. Master BOM'!$A$1:$A$400,$L267)))</f>
        <v/>
      </c>
      <c r="O267" s="9" t="str">
        <f aca="false">IF($A267="","",IF($L267=0,"—",INDEX('1. Master BOM'!$B$1:$B$400,$L267)))</f>
        <v/>
      </c>
      <c r="P267" s="9" t="str">
        <f aca="false">IF($A267="","",IF(OR($H267="NOT IN SCHEMATIC",$O267="—"),"",IF($G267="","NO SCH PN",IF(UPPER(TRIM($G267))=UPPER(TRIM($O267)),"OK","MISMATCH"))))</f>
        <v/>
      </c>
      <c r="Q267" s="9" t="str">
        <f aca="false">IF($A267="","",IF($L267=0,"—",INDEX('1. Master BOM'!$E$1:$E$400,$L267)))</f>
        <v/>
      </c>
      <c r="R267" s="9" t="str">
        <f aca="false">IF($A267="","",IF($L267=0,"—",IF(T(INDEX('1. Master BOM'!$F$1:$F$400,$L267))="","(not set)",INDEX('1. Master BOM'!$F$1:$F$400,$L267))))</f>
        <v/>
      </c>
      <c r="S267" s="9" t="str">
        <f aca="false">IF($A267="","",IF(OR($R267="—",$R267="(not set)",$D267=""),"",IF(ISNUMBER(SEARCH(SUBSTITUTE(SUBSTITUTE(SUBSTITUTE($R267,"-",""),"_","")," ",""),SUBSTITUTE(SUBSTITUTE(SUBSTITUTE($D267,"-",""),"_","")," ",""))),"OK","CHECK")))</f>
        <v/>
      </c>
      <c r="T267" s="9" t="str">
        <f aca="false">IF($A267="","",IF(OR($H267="NOT IN SCHEMATIC",$I267="MISMATCH",$J267="MISMATCH",$P267="MISMATCH",$M267&lt;&gt;"OK"),"REVIEW","OK"))</f>
        <v/>
      </c>
      <c r="U267" s="14"/>
      <c r="V267" s="14"/>
      <c r="W267" s="17"/>
      <c r="X267" s="14"/>
    </row>
    <row r="268" customFormat="false" ht="15" hidden="false" customHeight="false" outlineLevel="0" collapsed="false">
      <c r="A268" s="9" t="str">
        <f aca="false">IF('3. Layout Parts'!$A268="","",TRIM('3. Layout Parts'!$A268))</f>
        <v/>
      </c>
      <c r="B268" s="9" t="str">
        <f aca="false">IF($A268="","",'3. Layout Parts'!$D268)</f>
        <v/>
      </c>
      <c r="C268" s="9" t="str">
        <f aca="false">IF($A268="","",'3. Layout Parts'!$B268)</f>
        <v/>
      </c>
      <c r="D268" s="9" t="str">
        <f aca="false">IF($A268="","",'3. Layout Parts'!$C268)</f>
        <v/>
      </c>
      <c r="E268" s="9" t="str">
        <f aca="false">IF($A268="","",IFERROR(INDEX('2. Schematic Parts'!$B$2:$B$3001,MATCH($A268,'2. Schematic Parts'!$A$2:$A$3001,0)),"NOT FOUND"))</f>
        <v/>
      </c>
      <c r="F268" s="9" t="str">
        <f aca="false">IF($A268="","",IFERROR(INDEX('2. Schematic Parts'!$C$2:$C$3001,MATCH($A268,'2. Schematic Parts'!$A$2:$A$3001,0))&amp;"","NOT FOUND"))</f>
        <v/>
      </c>
      <c r="G268" s="9" t="str">
        <f aca="false">IF($A268="","",IFERROR(INDEX('2. Schematic Parts'!$D$2:$D$3001,MATCH($A268,'2. Schematic Parts'!$A$2:$A$3001,0))&amp;"","NOT FOUND"))</f>
        <v/>
      </c>
      <c r="H268" s="9" t="str">
        <f aca="false">IF($A268="","",IF(COUNTIF('2. Schematic Parts'!$A$2:$A$3001,$A268)=0,"NOT IN SCHEMATIC","OK"))</f>
        <v/>
      </c>
      <c r="I268" s="9" t="str">
        <f aca="false">IF($A268="","",IF($H268="NOT IN SCHEMATIC","",IF(UPPER(TRIM($C268))=UPPER(TRIM($E268)),"OK","MISMATCH")))</f>
        <v/>
      </c>
      <c r="J268" s="9" t="str">
        <f aca="false">IF($A268="","",IF($H268="NOT IN SCHEMATIC","",IF($F268="","NO SCH DECAL",IF($D268="","",IF(UPPER(TRIM($D268))=UPPER(TRIM($F268)),"OK","MISMATCH")))))</f>
        <v/>
      </c>
      <c r="K268" s="16" t="str">
        <f aca="false">IF($A268="","",SUMPRODUCT(--ISNUMBER(SEARCH(","&amp;TRIM($A268)&amp;",",","&amp;SUBSTITUTE('1. Master BOM'!$D$2:$D$400," ","")&amp;","))))</f>
        <v/>
      </c>
      <c r="L268" s="16" t="str">
        <f aca="false">IF($A268="","",IF($K268&lt;&gt;1,0,SUMPRODUCT(ISNUMBER(SEARCH(","&amp;TRIM($A268)&amp;",",","&amp;SUBSTITUTE('1. Master BOM'!$D$2:$D$400," ","")&amp;","))*ROW('1. Master BOM'!$D$2:$D$400))))</f>
        <v/>
      </c>
      <c r="M268" s="9" t="str">
        <f aca="false">IF($A268="","",IF($K268=0,"NOT IN BOM",IF($K268&gt;1,"MULTIPLE BOM LINES","OK")))</f>
        <v/>
      </c>
      <c r="N268" s="9" t="str">
        <f aca="false">IF($A268="","",IF($L268=0,"—",INDEX('1. Master BOM'!$A$1:$A$400,$L268)))</f>
        <v/>
      </c>
      <c r="O268" s="9" t="str">
        <f aca="false">IF($A268="","",IF($L268=0,"—",INDEX('1. Master BOM'!$B$1:$B$400,$L268)))</f>
        <v/>
      </c>
      <c r="P268" s="9" t="str">
        <f aca="false">IF($A268="","",IF(OR($H268="NOT IN SCHEMATIC",$O268="—"),"",IF($G268="","NO SCH PN",IF(UPPER(TRIM($G268))=UPPER(TRIM($O268)),"OK","MISMATCH"))))</f>
        <v/>
      </c>
      <c r="Q268" s="9" t="str">
        <f aca="false">IF($A268="","",IF($L268=0,"—",INDEX('1. Master BOM'!$E$1:$E$400,$L268)))</f>
        <v/>
      </c>
      <c r="R268" s="9" t="str">
        <f aca="false">IF($A268="","",IF($L268=0,"—",IF(T(INDEX('1. Master BOM'!$F$1:$F$400,$L268))="","(not set)",INDEX('1. Master BOM'!$F$1:$F$400,$L268))))</f>
        <v/>
      </c>
      <c r="S268" s="9" t="str">
        <f aca="false">IF($A268="","",IF(OR($R268="—",$R268="(not set)",$D268=""),"",IF(ISNUMBER(SEARCH(SUBSTITUTE(SUBSTITUTE(SUBSTITUTE($R268,"-",""),"_","")," ",""),SUBSTITUTE(SUBSTITUTE(SUBSTITUTE($D268,"-",""),"_","")," ",""))),"OK","CHECK")))</f>
        <v/>
      </c>
      <c r="T268" s="9" t="str">
        <f aca="false">IF($A268="","",IF(OR($H268="NOT IN SCHEMATIC",$I268="MISMATCH",$J268="MISMATCH",$P268="MISMATCH",$M268&lt;&gt;"OK"),"REVIEW","OK"))</f>
        <v/>
      </c>
      <c r="U268" s="14"/>
      <c r="V268" s="14"/>
      <c r="W268" s="17"/>
      <c r="X268" s="14"/>
    </row>
    <row r="269" customFormat="false" ht="15" hidden="false" customHeight="false" outlineLevel="0" collapsed="false">
      <c r="A269" s="9" t="str">
        <f aca="false">IF('3. Layout Parts'!$A269="","",TRIM('3. Layout Parts'!$A269))</f>
        <v/>
      </c>
      <c r="B269" s="9" t="str">
        <f aca="false">IF($A269="","",'3. Layout Parts'!$D269)</f>
        <v/>
      </c>
      <c r="C269" s="9" t="str">
        <f aca="false">IF($A269="","",'3. Layout Parts'!$B269)</f>
        <v/>
      </c>
      <c r="D269" s="9" t="str">
        <f aca="false">IF($A269="","",'3. Layout Parts'!$C269)</f>
        <v/>
      </c>
      <c r="E269" s="9" t="str">
        <f aca="false">IF($A269="","",IFERROR(INDEX('2. Schematic Parts'!$B$2:$B$3001,MATCH($A269,'2. Schematic Parts'!$A$2:$A$3001,0)),"NOT FOUND"))</f>
        <v/>
      </c>
      <c r="F269" s="9" t="str">
        <f aca="false">IF($A269="","",IFERROR(INDEX('2. Schematic Parts'!$C$2:$C$3001,MATCH($A269,'2. Schematic Parts'!$A$2:$A$3001,0))&amp;"","NOT FOUND"))</f>
        <v/>
      </c>
      <c r="G269" s="9" t="str">
        <f aca="false">IF($A269="","",IFERROR(INDEX('2. Schematic Parts'!$D$2:$D$3001,MATCH($A269,'2. Schematic Parts'!$A$2:$A$3001,0))&amp;"","NOT FOUND"))</f>
        <v/>
      </c>
      <c r="H269" s="9" t="str">
        <f aca="false">IF($A269="","",IF(COUNTIF('2. Schematic Parts'!$A$2:$A$3001,$A269)=0,"NOT IN SCHEMATIC","OK"))</f>
        <v/>
      </c>
      <c r="I269" s="9" t="str">
        <f aca="false">IF($A269="","",IF($H269="NOT IN SCHEMATIC","",IF(UPPER(TRIM($C269))=UPPER(TRIM($E269)),"OK","MISMATCH")))</f>
        <v/>
      </c>
      <c r="J269" s="9" t="str">
        <f aca="false">IF($A269="","",IF($H269="NOT IN SCHEMATIC","",IF($F269="","NO SCH DECAL",IF($D269="","",IF(UPPER(TRIM($D269))=UPPER(TRIM($F269)),"OK","MISMATCH")))))</f>
        <v/>
      </c>
      <c r="K269" s="16" t="str">
        <f aca="false">IF($A269="","",SUMPRODUCT(--ISNUMBER(SEARCH(","&amp;TRIM($A269)&amp;",",","&amp;SUBSTITUTE('1. Master BOM'!$D$2:$D$400," ","")&amp;","))))</f>
        <v/>
      </c>
      <c r="L269" s="16" t="str">
        <f aca="false">IF($A269="","",IF($K269&lt;&gt;1,0,SUMPRODUCT(ISNUMBER(SEARCH(","&amp;TRIM($A269)&amp;",",","&amp;SUBSTITUTE('1. Master BOM'!$D$2:$D$400," ","")&amp;","))*ROW('1. Master BOM'!$D$2:$D$400))))</f>
        <v/>
      </c>
      <c r="M269" s="9" t="str">
        <f aca="false">IF($A269="","",IF($K269=0,"NOT IN BOM",IF($K269&gt;1,"MULTIPLE BOM LINES","OK")))</f>
        <v/>
      </c>
      <c r="N269" s="9" t="str">
        <f aca="false">IF($A269="","",IF($L269=0,"—",INDEX('1. Master BOM'!$A$1:$A$400,$L269)))</f>
        <v/>
      </c>
      <c r="O269" s="9" t="str">
        <f aca="false">IF($A269="","",IF($L269=0,"—",INDEX('1. Master BOM'!$B$1:$B$400,$L269)))</f>
        <v/>
      </c>
      <c r="P269" s="9" t="str">
        <f aca="false">IF($A269="","",IF(OR($H269="NOT IN SCHEMATIC",$O269="—"),"",IF($G269="","NO SCH PN",IF(UPPER(TRIM($G269))=UPPER(TRIM($O269)),"OK","MISMATCH"))))</f>
        <v/>
      </c>
      <c r="Q269" s="9" t="str">
        <f aca="false">IF($A269="","",IF($L269=0,"—",INDEX('1. Master BOM'!$E$1:$E$400,$L269)))</f>
        <v/>
      </c>
      <c r="R269" s="9" t="str">
        <f aca="false">IF($A269="","",IF($L269=0,"—",IF(T(INDEX('1. Master BOM'!$F$1:$F$400,$L269))="","(not set)",INDEX('1. Master BOM'!$F$1:$F$400,$L269))))</f>
        <v/>
      </c>
      <c r="S269" s="9" t="str">
        <f aca="false">IF($A269="","",IF(OR($R269="—",$R269="(not set)",$D269=""),"",IF(ISNUMBER(SEARCH(SUBSTITUTE(SUBSTITUTE(SUBSTITUTE($R269,"-",""),"_","")," ",""),SUBSTITUTE(SUBSTITUTE(SUBSTITUTE($D269,"-",""),"_","")," ",""))),"OK","CHECK")))</f>
        <v/>
      </c>
      <c r="T269" s="9" t="str">
        <f aca="false">IF($A269="","",IF(OR($H269="NOT IN SCHEMATIC",$I269="MISMATCH",$J269="MISMATCH",$P269="MISMATCH",$M269&lt;&gt;"OK"),"REVIEW","OK"))</f>
        <v/>
      </c>
      <c r="U269" s="14"/>
      <c r="V269" s="14"/>
      <c r="W269" s="17"/>
      <c r="X269" s="14"/>
    </row>
    <row r="270" customFormat="false" ht="15" hidden="false" customHeight="false" outlineLevel="0" collapsed="false">
      <c r="A270" s="9" t="str">
        <f aca="false">IF('3. Layout Parts'!$A270="","",TRIM('3. Layout Parts'!$A270))</f>
        <v/>
      </c>
      <c r="B270" s="9" t="str">
        <f aca="false">IF($A270="","",'3. Layout Parts'!$D270)</f>
        <v/>
      </c>
      <c r="C270" s="9" t="str">
        <f aca="false">IF($A270="","",'3. Layout Parts'!$B270)</f>
        <v/>
      </c>
      <c r="D270" s="9" t="str">
        <f aca="false">IF($A270="","",'3. Layout Parts'!$C270)</f>
        <v/>
      </c>
      <c r="E270" s="9" t="str">
        <f aca="false">IF($A270="","",IFERROR(INDEX('2. Schematic Parts'!$B$2:$B$3001,MATCH($A270,'2. Schematic Parts'!$A$2:$A$3001,0)),"NOT FOUND"))</f>
        <v/>
      </c>
      <c r="F270" s="9" t="str">
        <f aca="false">IF($A270="","",IFERROR(INDEX('2. Schematic Parts'!$C$2:$C$3001,MATCH($A270,'2. Schematic Parts'!$A$2:$A$3001,0))&amp;"","NOT FOUND"))</f>
        <v/>
      </c>
      <c r="G270" s="9" t="str">
        <f aca="false">IF($A270="","",IFERROR(INDEX('2. Schematic Parts'!$D$2:$D$3001,MATCH($A270,'2. Schematic Parts'!$A$2:$A$3001,0))&amp;"","NOT FOUND"))</f>
        <v/>
      </c>
      <c r="H270" s="9" t="str">
        <f aca="false">IF($A270="","",IF(COUNTIF('2. Schematic Parts'!$A$2:$A$3001,$A270)=0,"NOT IN SCHEMATIC","OK"))</f>
        <v/>
      </c>
      <c r="I270" s="9" t="str">
        <f aca="false">IF($A270="","",IF($H270="NOT IN SCHEMATIC","",IF(UPPER(TRIM($C270))=UPPER(TRIM($E270)),"OK","MISMATCH")))</f>
        <v/>
      </c>
      <c r="J270" s="9" t="str">
        <f aca="false">IF($A270="","",IF($H270="NOT IN SCHEMATIC","",IF($F270="","NO SCH DECAL",IF($D270="","",IF(UPPER(TRIM($D270))=UPPER(TRIM($F270)),"OK","MISMATCH")))))</f>
        <v/>
      </c>
      <c r="K270" s="16" t="str">
        <f aca="false">IF($A270="","",SUMPRODUCT(--ISNUMBER(SEARCH(","&amp;TRIM($A270)&amp;",",","&amp;SUBSTITUTE('1. Master BOM'!$D$2:$D$400," ","")&amp;","))))</f>
        <v/>
      </c>
      <c r="L270" s="16" t="str">
        <f aca="false">IF($A270="","",IF($K270&lt;&gt;1,0,SUMPRODUCT(ISNUMBER(SEARCH(","&amp;TRIM($A270)&amp;",",","&amp;SUBSTITUTE('1. Master BOM'!$D$2:$D$400," ","")&amp;","))*ROW('1. Master BOM'!$D$2:$D$400))))</f>
        <v/>
      </c>
      <c r="M270" s="9" t="str">
        <f aca="false">IF($A270="","",IF($K270=0,"NOT IN BOM",IF($K270&gt;1,"MULTIPLE BOM LINES","OK")))</f>
        <v/>
      </c>
      <c r="N270" s="9" t="str">
        <f aca="false">IF($A270="","",IF($L270=0,"—",INDEX('1. Master BOM'!$A$1:$A$400,$L270)))</f>
        <v/>
      </c>
      <c r="O270" s="9" t="str">
        <f aca="false">IF($A270="","",IF($L270=0,"—",INDEX('1. Master BOM'!$B$1:$B$400,$L270)))</f>
        <v/>
      </c>
      <c r="P270" s="9" t="str">
        <f aca="false">IF($A270="","",IF(OR($H270="NOT IN SCHEMATIC",$O270="—"),"",IF($G270="","NO SCH PN",IF(UPPER(TRIM($G270))=UPPER(TRIM($O270)),"OK","MISMATCH"))))</f>
        <v/>
      </c>
      <c r="Q270" s="9" t="str">
        <f aca="false">IF($A270="","",IF($L270=0,"—",INDEX('1. Master BOM'!$E$1:$E$400,$L270)))</f>
        <v/>
      </c>
      <c r="R270" s="9" t="str">
        <f aca="false">IF($A270="","",IF($L270=0,"—",IF(T(INDEX('1. Master BOM'!$F$1:$F$400,$L270))="","(not set)",INDEX('1. Master BOM'!$F$1:$F$400,$L270))))</f>
        <v/>
      </c>
      <c r="S270" s="9" t="str">
        <f aca="false">IF($A270="","",IF(OR($R270="—",$R270="(not set)",$D270=""),"",IF(ISNUMBER(SEARCH(SUBSTITUTE(SUBSTITUTE(SUBSTITUTE($R270,"-",""),"_","")," ",""),SUBSTITUTE(SUBSTITUTE(SUBSTITUTE($D270,"-",""),"_","")," ",""))),"OK","CHECK")))</f>
        <v/>
      </c>
      <c r="T270" s="9" t="str">
        <f aca="false">IF($A270="","",IF(OR($H270="NOT IN SCHEMATIC",$I270="MISMATCH",$J270="MISMATCH",$P270="MISMATCH",$M270&lt;&gt;"OK"),"REVIEW","OK"))</f>
        <v/>
      </c>
      <c r="U270" s="14"/>
      <c r="V270" s="14"/>
      <c r="W270" s="17"/>
      <c r="X270" s="14"/>
    </row>
    <row r="271" customFormat="false" ht="15" hidden="false" customHeight="false" outlineLevel="0" collapsed="false">
      <c r="A271" s="9" t="str">
        <f aca="false">IF('3. Layout Parts'!$A271="","",TRIM('3. Layout Parts'!$A271))</f>
        <v/>
      </c>
      <c r="B271" s="9" t="str">
        <f aca="false">IF($A271="","",'3. Layout Parts'!$D271)</f>
        <v/>
      </c>
      <c r="C271" s="9" t="str">
        <f aca="false">IF($A271="","",'3. Layout Parts'!$B271)</f>
        <v/>
      </c>
      <c r="D271" s="9" t="str">
        <f aca="false">IF($A271="","",'3. Layout Parts'!$C271)</f>
        <v/>
      </c>
      <c r="E271" s="9" t="str">
        <f aca="false">IF($A271="","",IFERROR(INDEX('2. Schematic Parts'!$B$2:$B$3001,MATCH($A271,'2. Schematic Parts'!$A$2:$A$3001,0)),"NOT FOUND"))</f>
        <v/>
      </c>
      <c r="F271" s="9" t="str">
        <f aca="false">IF($A271="","",IFERROR(INDEX('2. Schematic Parts'!$C$2:$C$3001,MATCH($A271,'2. Schematic Parts'!$A$2:$A$3001,0))&amp;"","NOT FOUND"))</f>
        <v/>
      </c>
      <c r="G271" s="9" t="str">
        <f aca="false">IF($A271="","",IFERROR(INDEX('2. Schematic Parts'!$D$2:$D$3001,MATCH($A271,'2. Schematic Parts'!$A$2:$A$3001,0))&amp;"","NOT FOUND"))</f>
        <v/>
      </c>
      <c r="H271" s="9" t="str">
        <f aca="false">IF($A271="","",IF(COUNTIF('2. Schematic Parts'!$A$2:$A$3001,$A271)=0,"NOT IN SCHEMATIC","OK"))</f>
        <v/>
      </c>
      <c r="I271" s="9" t="str">
        <f aca="false">IF($A271="","",IF($H271="NOT IN SCHEMATIC","",IF(UPPER(TRIM($C271))=UPPER(TRIM($E271)),"OK","MISMATCH")))</f>
        <v/>
      </c>
      <c r="J271" s="9" t="str">
        <f aca="false">IF($A271="","",IF($H271="NOT IN SCHEMATIC","",IF($F271="","NO SCH DECAL",IF($D271="","",IF(UPPER(TRIM($D271))=UPPER(TRIM($F271)),"OK","MISMATCH")))))</f>
        <v/>
      </c>
      <c r="K271" s="16" t="str">
        <f aca="false">IF($A271="","",SUMPRODUCT(--ISNUMBER(SEARCH(","&amp;TRIM($A271)&amp;",",","&amp;SUBSTITUTE('1. Master BOM'!$D$2:$D$400," ","")&amp;","))))</f>
        <v/>
      </c>
      <c r="L271" s="16" t="str">
        <f aca="false">IF($A271="","",IF($K271&lt;&gt;1,0,SUMPRODUCT(ISNUMBER(SEARCH(","&amp;TRIM($A271)&amp;",",","&amp;SUBSTITUTE('1. Master BOM'!$D$2:$D$400," ","")&amp;","))*ROW('1. Master BOM'!$D$2:$D$400))))</f>
        <v/>
      </c>
      <c r="M271" s="9" t="str">
        <f aca="false">IF($A271="","",IF($K271=0,"NOT IN BOM",IF($K271&gt;1,"MULTIPLE BOM LINES","OK")))</f>
        <v/>
      </c>
      <c r="N271" s="9" t="str">
        <f aca="false">IF($A271="","",IF($L271=0,"—",INDEX('1. Master BOM'!$A$1:$A$400,$L271)))</f>
        <v/>
      </c>
      <c r="O271" s="9" t="str">
        <f aca="false">IF($A271="","",IF($L271=0,"—",INDEX('1. Master BOM'!$B$1:$B$400,$L271)))</f>
        <v/>
      </c>
      <c r="P271" s="9" t="str">
        <f aca="false">IF($A271="","",IF(OR($H271="NOT IN SCHEMATIC",$O271="—"),"",IF($G271="","NO SCH PN",IF(UPPER(TRIM($G271))=UPPER(TRIM($O271)),"OK","MISMATCH"))))</f>
        <v/>
      </c>
      <c r="Q271" s="9" t="str">
        <f aca="false">IF($A271="","",IF($L271=0,"—",INDEX('1. Master BOM'!$E$1:$E$400,$L271)))</f>
        <v/>
      </c>
      <c r="R271" s="9" t="str">
        <f aca="false">IF($A271="","",IF($L271=0,"—",IF(T(INDEX('1. Master BOM'!$F$1:$F$400,$L271))="","(not set)",INDEX('1. Master BOM'!$F$1:$F$400,$L271))))</f>
        <v/>
      </c>
      <c r="S271" s="9" t="str">
        <f aca="false">IF($A271="","",IF(OR($R271="—",$R271="(not set)",$D271=""),"",IF(ISNUMBER(SEARCH(SUBSTITUTE(SUBSTITUTE(SUBSTITUTE($R271,"-",""),"_","")," ",""),SUBSTITUTE(SUBSTITUTE(SUBSTITUTE($D271,"-",""),"_","")," ",""))),"OK","CHECK")))</f>
        <v/>
      </c>
      <c r="T271" s="9" t="str">
        <f aca="false">IF($A271="","",IF(OR($H271="NOT IN SCHEMATIC",$I271="MISMATCH",$J271="MISMATCH",$P271="MISMATCH",$M271&lt;&gt;"OK"),"REVIEW","OK"))</f>
        <v/>
      </c>
      <c r="U271" s="14"/>
      <c r="V271" s="14"/>
      <c r="W271" s="17"/>
      <c r="X271" s="14"/>
    </row>
    <row r="272" customFormat="false" ht="15" hidden="false" customHeight="false" outlineLevel="0" collapsed="false">
      <c r="A272" s="9" t="str">
        <f aca="false">IF('3. Layout Parts'!$A272="","",TRIM('3. Layout Parts'!$A272))</f>
        <v/>
      </c>
      <c r="B272" s="9" t="str">
        <f aca="false">IF($A272="","",'3. Layout Parts'!$D272)</f>
        <v/>
      </c>
      <c r="C272" s="9" t="str">
        <f aca="false">IF($A272="","",'3. Layout Parts'!$B272)</f>
        <v/>
      </c>
      <c r="D272" s="9" t="str">
        <f aca="false">IF($A272="","",'3. Layout Parts'!$C272)</f>
        <v/>
      </c>
      <c r="E272" s="9" t="str">
        <f aca="false">IF($A272="","",IFERROR(INDEX('2. Schematic Parts'!$B$2:$B$3001,MATCH($A272,'2. Schematic Parts'!$A$2:$A$3001,0)),"NOT FOUND"))</f>
        <v/>
      </c>
      <c r="F272" s="9" t="str">
        <f aca="false">IF($A272="","",IFERROR(INDEX('2. Schematic Parts'!$C$2:$C$3001,MATCH($A272,'2. Schematic Parts'!$A$2:$A$3001,0))&amp;"","NOT FOUND"))</f>
        <v/>
      </c>
      <c r="G272" s="9" t="str">
        <f aca="false">IF($A272="","",IFERROR(INDEX('2. Schematic Parts'!$D$2:$D$3001,MATCH($A272,'2. Schematic Parts'!$A$2:$A$3001,0))&amp;"","NOT FOUND"))</f>
        <v/>
      </c>
      <c r="H272" s="9" t="str">
        <f aca="false">IF($A272="","",IF(COUNTIF('2. Schematic Parts'!$A$2:$A$3001,$A272)=0,"NOT IN SCHEMATIC","OK"))</f>
        <v/>
      </c>
      <c r="I272" s="9" t="str">
        <f aca="false">IF($A272="","",IF($H272="NOT IN SCHEMATIC","",IF(UPPER(TRIM($C272))=UPPER(TRIM($E272)),"OK","MISMATCH")))</f>
        <v/>
      </c>
      <c r="J272" s="9" t="str">
        <f aca="false">IF($A272="","",IF($H272="NOT IN SCHEMATIC","",IF($F272="","NO SCH DECAL",IF($D272="","",IF(UPPER(TRIM($D272))=UPPER(TRIM($F272)),"OK","MISMATCH")))))</f>
        <v/>
      </c>
      <c r="K272" s="16" t="str">
        <f aca="false">IF($A272="","",SUMPRODUCT(--ISNUMBER(SEARCH(","&amp;TRIM($A272)&amp;",",","&amp;SUBSTITUTE('1. Master BOM'!$D$2:$D$400," ","")&amp;","))))</f>
        <v/>
      </c>
      <c r="L272" s="16" t="str">
        <f aca="false">IF($A272="","",IF($K272&lt;&gt;1,0,SUMPRODUCT(ISNUMBER(SEARCH(","&amp;TRIM($A272)&amp;",",","&amp;SUBSTITUTE('1. Master BOM'!$D$2:$D$400," ","")&amp;","))*ROW('1. Master BOM'!$D$2:$D$400))))</f>
        <v/>
      </c>
      <c r="M272" s="9" t="str">
        <f aca="false">IF($A272="","",IF($K272=0,"NOT IN BOM",IF($K272&gt;1,"MULTIPLE BOM LINES","OK")))</f>
        <v/>
      </c>
      <c r="N272" s="9" t="str">
        <f aca="false">IF($A272="","",IF($L272=0,"—",INDEX('1. Master BOM'!$A$1:$A$400,$L272)))</f>
        <v/>
      </c>
      <c r="O272" s="9" t="str">
        <f aca="false">IF($A272="","",IF($L272=0,"—",INDEX('1. Master BOM'!$B$1:$B$400,$L272)))</f>
        <v/>
      </c>
      <c r="P272" s="9" t="str">
        <f aca="false">IF($A272="","",IF(OR($H272="NOT IN SCHEMATIC",$O272="—"),"",IF($G272="","NO SCH PN",IF(UPPER(TRIM($G272))=UPPER(TRIM($O272)),"OK","MISMATCH"))))</f>
        <v/>
      </c>
      <c r="Q272" s="9" t="str">
        <f aca="false">IF($A272="","",IF($L272=0,"—",INDEX('1. Master BOM'!$E$1:$E$400,$L272)))</f>
        <v/>
      </c>
      <c r="R272" s="9" t="str">
        <f aca="false">IF($A272="","",IF($L272=0,"—",IF(T(INDEX('1. Master BOM'!$F$1:$F$400,$L272))="","(not set)",INDEX('1. Master BOM'!$F$1:$F$400,$L272))))</f>
        <v/>
      </c>
      <c r="S272" s="9" t="str">
        <f aca="false">IF($A272="","",IF(OR($R272="—",$R272="(not set)",$D272=""),"",IF(ISNUMBER(SEARCH(SUBSTITUTE(SUBSTITUTE(SUBSTITUTE($R272,"-",""),"_","")," ",""),SUBSTITUTE(SUBSTITUTE(SUBSTITUTE($D272,"-",""),"_","")," ",""))),"OK","CHECK")))</f>
        <v/>
      </c>
      <c r="T272" s="9" t="str">
        <f aca="false">IF($A272="","",IF(OR($H272="NOT IN SCHEMATIC",$I272="MISMATCH",$J272="MISMATCH",$P272="MISMATCH",$M272&lt;&gt;"OK"),"REVIEW","OK"))</f>
        <v/>
      </c>
      <c r="U272" s="14"/>
      <c r="V272" s="14"/>
      <c r="W272" s="17"/>
      <c r="X272" s="14"/>
    </row>
    <row r="273" customFormat="false" ht="15" hidden="false" customHeight="false" outlineLevel="0" collapsed="false">
      <c r="A273" s="9" t="str">
        <f aca="false">IF('3. Layout Parts'!$A273="","",TRIM('3. Layout Parts'!$A273))</f>
        <v/>
      </c>
      <c r="B273" s="9" t="str">
        <f aca="false">IF($A273="","",'3. Layout Parts'!$D273)</f>
        <v/>
      </c>
      <c r="C273" s="9" t="str">
        <f aca="false">IF($A273="","",'3. Layout Parts'!$B273)</f>
        <v/>
      </c>
      <c r="D273" s="9" t="str">
        <f aca="false">IF($A273="","",'3. Layout Parts'!$C273)</f>
        <v/>
      </c>
      <c r="E273" s="9" t="str">
        <f aca="false">IF($A273="","",IFERROR(INDEX('2. Schematic Parts'!$B$2:$B$3001,MATCH($A273,'2. Schematic Parts'!$A$2:$A$3001,0)),"NOT FOUND"))</f>
        <v/>
      </c>
      <c r="F273" s="9" t="str">
        <f aca="false">IF($A273="","",IFERROR(INDEX('2. Schematic Parts'!$C$2:$C$3001,MATCH($A273,'2. Schematic Parts'!$A$2:$A$3001,0))&amp;"","NOT FOUND"))</f>
        <v/>
      </c>
      <c r="G273" s="9" t="str">
        <f aca="false">IF($A273="","",IFERROR(INDEX('2. Schematic Parts'!$D$2:$D$3001,MATCH($A273,'2. Schematic Parts'!$A$2:$A$3001,0))&amp;"","NOT FOUND"))</f>
        <v/>
      </c>
      <c r="H273" s="9" t="str">
        <f aca="false">IF($A273="","",IF(COUNTIF('2. Schematic Parts'!$A$2:$A$3001,$A273)=0,"NOT IN SCHEMATIC","OK"))</f>
        <v/>
      </c>
      <c r="I273" s="9" t="str">
        <f aca="false">IF($A273="","",IF($H273="NOT IN SCHEMATIC","",IF(UPPER(TRIM($C273))=UPPER(TRIM($E273)),"OK","MISMATCH")))</f>
        <v/>
      </c>
      <c r="J273" s="9" t="str">
        <f aca="false">IF($A273="","",IF($H273="NOT IN SCHEMATIC","",IF($F273="","NO SCH DECAL",IF($D273="","",IF(UPPER(TRIM($D273))=UPPER(TRIM($F273)),"OK","MISMATCH")))))</f>
        <v/>
      </c>
      <c r="K273" s="16" t="str">
        <f aca="false">IF($A273="","",SUMPRODUCT(--ISNUMBER(SEARCH(","&amp;TRIM($A273)&amp;",",","&amp;SUBSTITUTE('1. Master BOM'!$D$2:$D$400," ","")&amp;","))))</f>
        <v/>
      </c>
      <c r="L273" s="16" t="str">
        <f aca="false">IF($A273="","",IF($K273&lt;&gt;1,0,SUMPRODUCT(ISNUMBER(SEARCH(","&amp;TRIM($A273)&amp;",",","&amp;SUBSTITUTE('1. Master BOM'!$D$2:$D$400," ","")&amp;","))*ROW('1. Master BOM'!$D$2:$D$400))))</f>
        <v/>
      </c>
      <c r="M273" s="9" t="str">
        <f aca="false">IF($A273="","",IF($K273=0,"NOT IN BOM",IF($K273&gt;1,"MULTIPLE BOM LINES","OK")))</f>
        <v/>
      </c>
      <c r="N273" s="9" t="str">
        <f aca="false">IF($A273="","",IF($L273=0,"—",INDEX('1. Master BOM'!$A$1:$A$400,$L273)))</f>
        <v/>
      </c>
      <c r="O273" s="9" t="str">
        <f aca="false">IF($A273="","",IF($L273=0,"—",INDEX('1. Master BOM'!$B$1:$B$400,$L273)))</f>
        <v/>
      </c>
      <c r="P273" s="9" t="str">
        <f aca="false">IF($A273="","",IF(OR($H273="NOT IN SCHEMATIC",$O273="—"),"",IF($G273="","NO SCH PN",IF(UPPER(TRIM($G273))=UPPER(TRIM($O273)),"OK","MISMATCH"))))</f>
        <v/>
      </c>
      <c r="Q273" s="9" t="str">
        <f aca="false">IF($A273="","",IF($L273=0,"—",INDEX('1. Master BOM'!$E$1:$E$400,$L273)))</f>
        <v/>
      </c>
      <c r="R273" s="9" t="str">
        <f aca="false">IF($A273="","",IF($L273=0,"—",IF(T(INDEX('1. Master BOM'!$F$1:$F$400,$L273))="","(not set)",INDEX('1. Master BOM'!$F$1:$F$400,$L273))))</f>
        <v/>
      </c>
      <c r="S273" s="9" t="str">
        <f aca="false">IF($A273="","",IF(OR($R273="—",$R273="(not set)",$D273=""),"",IF(ISNUMBER(SEARCH(SUBSTITUTE(SUBSTITUTE(SUBSTITUTE($R273,"-",""),"_","")," ",""),SUBSTITUTE(SUBSTITUTE(SUBSTITUTE($D273,"-",""),"_","")," ",""))),"OK","CHECK")))</f>
        <v/>
      </c>
      <c r="T273" s="9" t="str">
        <f aca="false">IF($A273="","",IF(OR($H273="NOT IN SCHEMATIC",$I273="MISMATCH",$J273="MISMATCH",$P273="MISMATCH",$M273&lt;&gt;"OK"),"REVIEW","OK"))</f>
        <v/>
      </c>
      <c r="U273" s="14"/>
      <c r="V273" s="14"/>
      <c r="W273" s="17"/>
      <c r="X273" s="14"/>
    </row>
    <row r="274" customFormat="false" ht="15" hidden="false" customHeight="false" outlineLevel="0" collapsed="false">
      <c r="A274" s="9" t="str">
        <f aca="false">IF('3. Layout Parts'!$A274="","",TRIM('3. Layout Parts'!$A274))</f>
        <v/>
      </c>
      <c r="B274" s="9" t="str">
        <f aca="false">IF($A274="","",'3. Layout Parts'!$D274)</f>
        <v/>
      </c>
      <c r="C274" s="9" t="str">
        <f aca="false">IF($A274="","",'3. Layout Parts'!$B274)</f>
        <v/>
      </c>
      <c r="D274" s="9" t="str">
        <f aca="false">IF($A274="","",'3. Layout Parts'!$C274)</f>
        <v/>
      </c>
      <c r="E274" s="9" t="str">
        <f aca="false">IF($A274="","",IFERROR(INDEX('2. Schematic Parts'!$B$2:$B$3001,MATCH($A274,'2. Schematic Parts'!$A$2:$A$3001,0)),"NOT FOUND"))</f>
        <v/>
      </c>
      <c r="F274" s="9" t="str">
        <f aca="false">IF($A274="","",IFERROR(INDEX('2. Schematic Parts'!$C$2:$C$3001,MATCH($A274,'2. Schematic Parts'!$A$2:$A$3001,0))&amp;"","NOT FOUND"))</f>
        <v/>
      </c>
      <c r="G274" s="9" t="str">
        <f aca="false">IF($A274="","",IFERROR(INDEX('2. Schematic Parts'!$D$2:$D$3001,MATCH($A274,'2. Schematic Parts'!$A$2:$A$3001,0))&amp;"","NOT FOUND"))</f>
        <v/>
      </c>
      <c r="H274" s="9" t="str">
        <f aca="false">IF($A274="","",IF(COUNTIF('2. Schematic Parts'!$A$2:$A$3001,$A274)=0,"NOT IN SCHEMATIC","OK"))</f>
        <v/>
      </c>
      <c r="I274" s="9" t="str">
        <f aca="false">IF($A274="","",IF($H274="NOT IN SCHEMATIC","",IF(UPPER(TRIM($C274))=UPPER(TRIM($E274)),"OK","MISMATCH")))</f>
        <v/>
      </c>
      <c r="J274" s="9" t="str">
        <f aca="false">IF($A274="","",IF($H274="NOT IN SCHEMATIC","",IF($F274="","NO SCH DECAL",IF($D274="","",IF(UPPER(TRIM($D274))=UPPER(TRIM($F274)),"OK","MISMATCH")))))</f>
        <v/>
      </c>
      <c r="K274" s="16" t="str">
        <f aca="false">IF($A274="","",SUMPRODUCT(--ISNUMBER(SEARCH(","&amp;TRIM($A274)&amp;",",","&amp;SUBSTITUTE('1. Master BOM'!$D$2:$D$400," ","")&amp;","))))</f>
        <v/>
      </c>
      <c r="L274" s="16" t="str">
        <f aca="false">IF($A274="","",IF($K274&lt;&gt;1,0,SUMPRODUCT(ISNUMBER(SEARCH(","&amp;TRIM($A274)&amp;",",","&amp;SUBSTITUTE('1. Master BOM'!$D$2:$D$400," ","")&amp;","))*ROW('1. Master BOM'!$D$2:$D$400))))</f>
        <v/>
      </c>
      <c r="M274" s="9" t="str">
        <f aca="false">IF($A274="","",IF($K274=0,"NOT IN BOM",IF($K274&gt;1,"MULTIPLE BOM LINES","OK")))</f>
        <v/>
      </c>
      <c r="N274" s="9" t="str">
        <f aca="false">IF($A274="","",IF($L274=0,"—",INDEX('1. Master BOM'!$A$1:$A$400,$L274)))</f>
        <v/>
      </c>
      <c r="O274" s="9" t="str">
        <f aca="false">IF($A274="","",IF($L274=0,"—",INDEX('1. Master BOM'!$B$1:$B$400,$L274)))</f>
        <v/>
      </c>
      <c r="P274" s="9" t="str">
        <f aca="false">IF($A274="","",IF(OR($H274="NOT IN SCHEMATIC",$O274="—"),"",IF($G274="","NO SCH PN",IF(UPPER(TRIM($G274))=UPPER(TRIM($O274)),"OK","MISMATCH"))))</f>
        <v/>
      </c>
      <c r="Q274" s="9" t="str">
        <f aca="false">IF($A274="","",IF($L274=0,"—",INDEX('1. Master BOM'!$E$1:$E$400,$L274)))</f>
        <v/>
      </c>
      <c r="R274" s="9" t="str">
        <f aca="false">IF($A274="","",IF($L274=0,"—",IF(T(INDEX('1. Master BOM'!$F$1:$F$400,$L274))="","(not set)",INDEX('1. Master BOM'!$F$1:$F$400,$L274))))</f>
        <v/>
      </c>
      <c r="S274" s="9" t="str">
        <f aca="false">IF($A274="","",IF(OR($R274="—",$R274="(not set)",$D274=""),"",IF(ISNUMBER(SEARCH(SUBSTITUTE(SUBSTITUTE(SUBSTITUTE($R274,"-",""),"_","")," ",""),SUBSTITUTE(SUBSTITUTE(SUBSTITUTE($D274,"-",""),"_","")," ",""))),"OK","CHECK")))</f>
        <v/>
      </c>
      <c r="T274" s="9" t="str">
        <f aca="false">IF($A274="","",IF(OR($H274="NOT IN SCHEMATIC",$I274="MISMATCH",$J274="MISMATCH",$P274="MISMATCH",$M274&lt;&gt;"OK"),"REVIEW","OK"))</f>
        <v/>
      </c>
      <c r="U274" s="14"/>
      <c r="V274" s="14"/>
      <c r="W274" s="17"/>
      <c r="X274" s="14"/>
    </row>
    <row r="275" customFormat="false" ht="15" hidden="false" customHeight="false" outlineLevel="0" collapsed="false">
      <c r="A275" s="9" t="str">
        <f aca="false">IF('3. Layout Parts'!$A275="","",TRIM('3. Layout Parts'!$A275))</f>
        <v/>
      </c>
      <c r="B275" s="9" t="str">
        <f aca="false">IF($A275="","",'3. Layout Parts'!$D275)</f>
        <v/>
      </c>
      <c r="C275" s="9" t="str">
        <f aca="false">IF($A275="","",'3. Layout Parts'!$B275)</f>
        <v/>
      </c>
      <c r="D275" s="9" t="str">
        <f aca="false">IF($A275="","",'3. Layout Parts'!$C275)</f>
        <v/>
      </c>
      <c r="E275" s="9" t="str">
        <f aca="false">IF($A275="","",IFERROR(INDEX('2. Schematic Parts'!$B$2:$B$3001,MATCH($A275,'2. Schematic Parts'!$A$2:$A$3001,0)),"NOT FOUND"))</f>
        <v/>
      </c>
      <c r="F275" s="9" t="str">
        <f aca="false">IF($A275="","",IFERROR(INDEX('2. Schematic Parts'!$C$2:$C$3001,MATCH($A275,'2. Schematic Parts'!$A$2:$A$3001,0))&amp;"","NOT FOUND"))</f>
        <v/>
      </c>
      <c r="G275" s="9" t="str">
        <f aca="false">IF($A275="","",IFERROR(INDEX('2. Schematic Parts'!$D$2:$D$3001,MATCH($A275,'2. Schematic Parts'!$A$2:$A$3001,0))&amp;"","NOT FOUND"))</f>
        <v/>
      </c>
      <c r="H275" s="9" t="str">
        <f aca="false">IF($A275="","",IF(COUNTIF('2. Schematic Parts'!$A$2:$A$3001,$A275)=0,"NOT IN SCHEMATIC","OK"))</f>
        <v/>
      </c>
      <c r="I275" s="9" t="str">
        <f aca="false">IF($A275="","",IF($H275="NOT IN SCHEMATIC","",IF(UPPER(TRIM($C275))=UPPER(TRIM($E275)),"OK","MISMATCH")))</f>
        <v/>
      </c>
      <c r="J275" s="9" t="str">
        <f aca="false">IF($A275="","",IF($H275="NOT IN SCHEMATIC","",IF($F275="","NO SCH DECAL",IF($D275="","",IF(UPPER(TRIM($D275))=UPPER(TRIM($F275)),"OK","MISMATCH")))))</f>
        <v/>
      </c>
      <c r="K275" s="16" t="str">
        <f aca="false">IF($A275="","",SUMPRODUCT(--ISNUMBER(SEARCH(","&amp;TRIM($A275)&amp;",",","&amp;SUBSTITUTE('1. Master BOM'!$D$2:$D$400," ","")&amp;","))))</f>
        <v/>
      </c>
      <c r="L275" s="16" t="str">
        <f aca="false">IF($A275="","",IF($K275&lt;&gt;1,0,SUMPRODUCT(ISNUMBER(SEARCH(","&amp;TRIM($A275)&amp;",",","&amp;SUBSTITUTE('1. Master BOM'!$D$2:$D$400," ","")&amp;","))*ROW('1. Master BOM'!$D$2:$D$400))))</f>
        <v/>
      </c>
      <c r="M275" s="9" t="str">
        <f aca="false">IF($A275="","",IF($K275=0,"NOT IN BOM",IF($K275&gt;1,"MULTIPLE BOM LINES","OK")))</f>
        <v/>
      </c>
      <c r="N275" s="9" t="str">
        <f aca="false">IF($A275="","",IF($L275=0,"—",INDEX('1. Master BOM'!$A$1:$A$400,$L275)))</f>
        <v/>
      </c>
      <c r="O275" s="9" t="str">
        <f aca="false">IF($A275="","",IF($L275=0,"—",INDEX('1. Master BOM'!$B$1:$B$400,$L275)))</f>
        <v/>
      </c>
      <c r="P275" s="9" t="str">
        <f aca="false">IF($A275="","",IF(OR($H275="NOT IN SCHEMATIC",$O275="—"),"",IF($G275="","NO SCH PN",IF(UPPER(TRIM($G275))=UPPER(TRIM($O275)),"OK","MISMATCH"))))</f>
        <v/>
      </c>
      <c r="Q275" s="9" t="str">
        <f aca="false">IF($A275="","",IF($L275=0,"—",INDEX('1. Master BOM'!$E$1:$E$400,$L275)))</f>
        <v/>
      </c>
      <c r="R275" s="9" t="str">
        <f aca="false">IF($A275="","",IF($L275=0,"—",IF(T(INDEX('1. Master BOM'!$F$1:$F$400,$L275))="","(not set)",INDEX('1. Master BOM'!$F$1:$F$400,$L275))))</f>
        <v/>
      </c>
      <c r="S275" s="9" t="str">
        <f aca="false">IF($A275="","",IF(OR($R275="—",$R275="(not set)",$D275=""),"",IF(ISNUMBER(SEARCH(SUBSTITUTE(SUBSTITUTE(SUBSTITUTE($R275,"-",""),"_","")," ",""),SUBSTITUTE(SUBSTITUTE(SUBSTITUTE($D275,"-",""),"_","")," ",""))),"OK","CHECK")))</f>
        <v/>
      </c>
      <c r="T275" s="9" t="str">
        <f aca="false">IF($A275="","",IF(OR($H275="NOT IN SCHEMATIC",$I275="MISMATCH",$J275="MISMATCH",$P275="MISMATCH",$M275&lt;&gt;"OK"),"REVIEW","OK"))</f>
        <v/>
      </c>
      <c r="U275" s="14"/>
      <c r="V275" s="14"/>
      <c r="W275" s="17"/>
      <c r="X275" s="14"/>
    </row>
    <row r="276" customFormat="false" ht="15" hidden="false" customHeight="false" outlineLevel="0" collapsed="false">
      <c r="A276" s="9" t="str">
        <f aca="false">IF('3. Layout Parts'!$A276="","",TRIM('3. Layout Parts'!$A276))</f>
        <v/>
      </c>
      <c r="B276" s="9" t="str">
        <f aca="false">IF($A276="","",'3. Layout Parts'!$D276)</f>
        <v/>
      </c>
      <c r="C276" s="9" t="str">
        <f aca="false">IF($A276="","",'3. Layout Parts'!$B276)</f>
        <v/>
      </c>
      <c r="D276" s="9" t="str">
        <f aca="false">IF($A276="","",'3. Layout Parts'!$C276)</f>
        <v/>
      </c>
      <c r="E276" s="9" t="str">
        <f aca="false">IF($A276="","",IFERROR(INDEX('2. Schematic Parts'!$B$2:$B$3001,MATCH($A276,'2. Schematic Parts'!$A$2:$A$3001,0)),"NOT FOUND"))</f>
        <v/>
      </c>
      <c r="F276" s="9" t="str">
        <f aca="false">IF($A276="","",IFERROR(INDEX('2. Schematic Parts'!$C$2:$C$3001,MATCH($A276,'2. Schematic Parts'!$A$2:$A$3001,0))&amp;"","NOT FOUND"))</f>
        <v/>
      </c>
      <c r="G276" s="9" t="str">
        <f aca="false">IF($A276="","",IFERROR(INDEX('2. Schematic Parts'!$D$2:$D$3001,MATCH($A276,'2. Schematic Parts'!$A$2:$A$3001,0))&amp;"","NOT FOUND"))</f>
        <v/>
      </c>
      <c r="H276" s="9" t="str">
        <f aca="false">IF($A276="","",IF(COUNTIF('2. Schematic Parts'!$A$2:$A$3001,$A276)=0,"NOT IN SCHEMATIC","OK"))</f>
        <v/>
      </c>
      <c r="I276" s="9" t="str">
        <f aca="false">IF($A276="","",IF($H276="NOT IN SCHEMATIC","",IF(UPPER(TRIM($C276))=UPPER(TRIM($E276)),"OK","MISMATCH")))</f>
        <v/>
      </c>
      <c r="J276" s="9" t="str">
        <f aca="false">IF($A276="","",IF($H276="NOT IN SCHEMATIC","",IF($F276="","NO SCH DECAL",IF($D276="","",IF(UPPER(TRIM($D276))=UPPER(TRIM($F276)),"OK","MISMATCH")))))</f>
        <v/>
      </c>
      <c r="K276" s="16" t="str">
        <f aca="false">IF($A276="","",SUMPRODUCT(--ISNUMBER(SEARCH(","&amp;TRIM($A276)&amp;",",","&amp;SUBSTITUTE('1. Master BOM'!$D$2:$D$400," ","")&amp;","))))</f>
        <v/>
      </c>
      <c r="L276" s="16" t="str">
        <f aca="false">IF($A276="","",IF($K276&lt;&gt;1,0,SUMPRODUCT(ISNUMBER(SEARCH(","&amp;TRIM($A276)&amp;",",","&amp;SUBSTITUTE('1. Master BOM'!$D$2:$D$400," ","")&amp;","))*ROW('1. Master BOM'!$D$2:$D$400))))</f>
        <v/>
      </c>
      <c r="M276" s="9" t="str">
        <f aca="false">IF($A276="","",IF($K276=0,"NOT IN BOM",IF($K276&gt;1,"MULTIPLE BOM LINES","OK")))</f>
        <v/>
      </c>
      <c r="N276" s="9" t="str">
        <f aca="false">IF($A276="","",IF($L276=0,"—",INDEX('1. Master BOM'!$A$1:$A$400,$L276)))</f>
        <v/>
      </c>
      <c r="O276" s="9" t="str">
        <f aca="false">IF($A276="","",IF($L276=0,"—",INDEX('1. Master BOM'!$B$1:$B$400,$L276)))</f>
        <v/>
      </c>
      <c r="P276" s="9" t="str">
        <f aca="false">IF($A276="","",IF(OR($H276="NOT IN SCHEMATIC",$O276="—"),"",IF($G276="","NO SCH PN",IF(UPPER(TRIM($G276))=UPPER(TRIM($O276)),"OK","MISMATCH"))))</f>
        <v/>
      </c>
      <c r="Q276" s="9" t="str">
        <f aca="false">IF($A276="","",IF($L276=0,"—",INDEX('1. Master BOM'!$E$1:$E$400,$L276)))</f>
        <v/>
      </c>
      <c r="R276" s="9" t="str">
        <f aca="false">IF($A276="","",IF($L276=0,"—",IF(T(INDEX('1. Master BOM'!$F$1:$F$400,$L276))="","(not set)",INDEX('1. Master BOM'!$F$1:$F$400,$L276))))</f>
        <v/>
      </c>
      <c r="S276" s="9" t="str">
        <f aca="false">IF($A276="","",IF(OR($R276="—",$R276="(not set)",$D276=""),"",IF(ISNUMBER(SEARCH(SUBSTITUTE(SUBSTITUTE(SUBSTITUTE($R276,"-",""),"_","")," ",""),SUBSTITUTE(SUBSTITUTE(SUBSTITUTE($D276,"-",""),"_","")," ",""))),"OK","CHECK")))</f>
        <v/>
      </c>
      <c r="T276" s="9" t="str">
        <f aca="false">IF($A276="","",IF(OR($H276="NOT IN SCHEMATIC",$I276="MISMATCH",$J276="MISMATCH",$P276="MISMATCH",$M276&lt;&gt;"OK"),"REVIEW","OK"))</f>
        <v/>
      </c>
      <c r="U276" s="14"/>
      <c r="V276" s="14"/>
      <c r="W276" s="17"/>
      <c r="X276" s="14"/>
    </row>
    <row r="277" customFormat="false" ht="15" hidden="false" customHeight="false" outlineLevel="0" collapsed="false">
      <c r="A277" s="9" t="str">
        <f aca="false">IF('3. Layout Parts'!$A277="","",TRIM('3. Layout Parts'!$A277))</f>
        <v/>
      </c>
      <c r="B277" s="9" t="str">
        <f aca="false">IF($A277="","",'3. Layout Parts'!$D277)</f>
        <v/>
      </c>
      <c r="C277" s="9" t="str">
        <f aca="false">IF($A277="","",'3. Layout Parts'!$B277)</f>
        <v/>
      </c>
      <c r="D277" s="9" t="str">
        <f aca="false">IF($A277="","",'3. Layout Parts'!$C277)</f>
        <v/>
      </c>
      <c r="E277" s="9" t="str">
        <f aca="false">IF($A277="","",IFERROR(INDEX('2. Schematic Parts'!$B$2:$B$3001,MATCH($A277,'2. Schematic Parts'!$A$2:$A$3001,0)),"NOT FOUND"))</f>
        <v/>
      </c>
      <c r="F277" s="9" t="str">
        <f aca="false">IF($A277="","",IFERROR(INDEX('2. Schematic Parts'!$C$2:$C$3001,MATCH($A277,'2. Schematic Parts'!$A$2:$A$3001,0))&amp;"","NOT FOUND"))</f>
        <v/>
      </c>
      <c r="G277" s="9" t="str">
        <f aca="false">IF($A277="","",IFERROR(INDEX('2. Schematic Parts'!$D$2:$D$3001,MATCH($A277,'2. Schematic Parts'!$A$2:$A$3001,0))&amp;"","NOT FOUND"))</f>
        <v/>
      </c>
      <c r="H277" s="9" t="str">
        <f aca="false">IF($A277="","",IF(COUNTIF('2. Schematic Parts'!$A$2:$A$3001,$A277)=0,"NOT IN SCHEMATIC","OK"))</f>
        <v/>
      </c>
      <c r="I277" s="9" t="str">
        <f aca="false">IF($A277="","",IF($H277="NOT IN SCHEMATIC","",IF(UPPER(TRIM($C277))=UPPER(TRIM($E277)),"OK","MISMATCH")))</f>
        <v/>
      </c>
      <c r="J277" s="9" t="str">
        <f aca="false">IF($A277="","",IF($H277="NOT IN SCHEMATIC","",IF($F277="","NO SCH DECAL",IF($D277="","",IF(UPPER(TRIM($D277))=UPPER(TRIM($F277)),"OK","MISMATCH")))))</f>
        <v/>
      </c>
      <c r="K277" s="16" t="str">
        <f aca="false">IF($A277="","",SUMPRODUCT(--ISNUMBER(SEARCH(","&amp;TRIM($A277)&amp;",",","&amp;SUBSTITUTE('1. Master BOM'!$D$2:$D$400," ","")&amp;","))))</f>
        <v/>
      </c>
      <c r="L277" s="16" t="str">
        <f aca="false">IF($A277="","",IF($K277&lt;&gt;1,0,SUMPRODUCT(ISNUMBER(SEARCH(","&amp;TRIM($A277)&amp;",",","&amp;SUBSTITUTE('1. Master BOM'!$D$2:$D$400," ","")&amp;","))*ROW('1. Master BOM'!$D$2:$D$400))))</f>
        <v/>
      </c>
      <c r="M277" s="9" t="str">
        <f aca="false">IF($A277="","",IF($K277=0,"NOT IN BOM",IF($K277&gt;1,"MULTIPLE BOM LINES","OK")))</f>
        <v/>
      </c>
      <c r="N277" s="9" t="str">
        <f aca="false">IF($A277="","",IF($L277=0,"—",INDEX('1. Master BOM'!$A$1:$A$400,$L277)))</f>
        <v/>
      </c>
      <c r="O277" s="9" t="str">
        <f aca="false">IF($A277="","",IF($L277=0,"—",INDEX('1. Master BOM'!$B$1:$B$400,$L277)))</f>
        <v/>
      </c>
      <c r="P277" s="9" t="str">
        <f aca="false">IF($A277="","",IF(OR($H277="NOT IN SCHEMATIC",$O277="—"),"",IF($G277="","NO SCH PN",IF(UPPER(TRIM($G277))=UPPER(TRIM($O277)),"OK","MISMATCH"))))</f>
        <v/>
      </c>
      <c r="Q277" s="9" t="str">
        <f aca="false">IF($A277="","",IF($L277=0,"—",INDEX('1. Master BOM'!$E$1:$E$400,$L277)))</f>
        <v/>
      </c>
      <c r="R277" s="9" t="str">
        <f aca="false">IF($A277="","",IF($L277=0,"—",IF(T(INDEX('1. Master BOM'!$F$1:$F$400,$L277))="","(not set)",INDEX('1. Master BOM'!$F$1:$F$400,$L277))))</f>
        <v/>
      </c>
      <c r="S277" s="9" t="str">
        <f aca="false">IF($A277="","",IF(OR($R277="—",$R277="(not set)",$D277=""),"",IF(ISNUMBER(SEARCH(SUBSTITUTE(SUBSTITUTE(SUBSTITUTE($R277,"-",""),"_","")," ",""),SUBSTITUTE(SUBSTITUTE(SUBSTITUTE($D277,"-",""),"_","")," ",""))),"OK","CHECK")))</f>
        <v/>
      </c>
      <c r="T277" s="9" t="str">
        <f aca="false">IF($A277="","",IF(OR($H277="NOT IN SCHEMATIC",$I277="MISMATCH",$J277="MISMATCH",$P277="MISMATCH",$M277&lt;&gt;"OK"),"REVIEW","OK"))</f>
        <v/>
      </c>
      <c r="U277" s="14"/>
      <c r="V277" s="14"/>
      <c r="W277" s="17"/>
      <c r="X277" s="14"/>
    </row>
    <row r="278" customFormat="false" ht="15" hidden="false" customHeight="false" outlineLevel="0" collapsed="false">
      <c r="A278" s="9" t="str">
        <f aca="false">IF('3. Layout Parts'!$A278="","",TRIM('3. Layout Parts'!$A278))</f>
        <v/>
      </c>
      <c r="B278" s="9" t="str">
        <f aca="false">IF($A278="","",'3. Layout Parts'!$D278)</f>
        <v/>
      </c>
      <c r="C278" s="9" t="str">
        <f aca="false">IF($A278="","",'3. Layout Parts'!$B278)</f>
        <v/>
      </c>
      <c r="D278" s="9" t="str">
        <f aca="false">IF($A278="","",'3. Layout Parts'!$C278)</f>
        <v/>
      </c>
      <c r="E278" s="9" t="str">
        <f aca="false">IF($A278="","",IFERROR(INDEX('2. Schematic Parts'!$B$2:$B$3001,MATCH($A278,'2. Schematic Parts'!$A$2:$A$3001,0)),"NOT FOUND"))</f>
        <v/>
      </c>
      <c r="F278" s="9" t="str">
        <f aca="false">IF($A278="","",IFERROR(INDEX('2. Schematic Parts'!$C$2:$C$3001,MATCH($A278,'2. Schematic Parts'!$A$2:$A$3001,0))&amp;"","NOT FOUND"))</f>
        <v/>
      </c>
      <c r="G278" s="9" t="str">
        <f aca="false">IF($A278="","",IFERROR(INDEX('2. Schematic Parts'!$D$2:$D$3001,MATCH($A278,'2. Schematic Parts'!$A$2:$A$3001,0))&amp;"","NOT FOUND"))</f>
        <v/>
      </c>
      <c r="H278" s="9" t="str">
        <f aca="false">IF($A278="","",IF(COUNTIF('2. Schematic Parts'!$A$2:$A$3001,$A278)=0,"NOT IN SCHEMATIC","OK"))</f>
        <v/>
      </c>
      <c r="I278" s="9" t="str">
        <f aca="false">IF($A278="","",IF($H278="NOT IN SCHEMATIC","",IF(UPPER(TRIM($C278))=UPPER(TRIM($E278)),"OK","MISMATCH")))</f>
        <v/>
      </c>
      <c r="J278" s="9" t="str">
        <f aca="false">IF($A278="","",IF($H278="NOT IN SCHEMATIC","",IF($F278="","NO SCH DECAL",IF($D278="","",IF(UPPER(TRIM($D278))=UPPER(TRIM($F278)),"OK","MISMATCH")))))</f>
        <v/>
      </c>
      <c r="K278" s="16" t="str">
        <f aca="false">IF($A278="","",SUMPRODUCT(--ISNUMBER(SEARCH(","&amp;TRIM($A278)&amp;",",","&amp;SUBSTITUTE('1. Master BOM'!$D$2:$D$400," ","")&amp;","))))</f>
        <v/>
      </c>
      <c r="L278" s="16" t="str">
        <f aca="false">IF($A278="","",IF($K278&lt;&gt;1,0,SUMPRODUCT(ISNUMBER(SEARCH(","&amp;TRIM($A278)&amp;",",","&amp;SUBSTITUTE('1. Master BOM'!$D$2:$D$400," ","")&amp;","))*ROW('1. Master BOM'!$D$2:$D$400))))</f>
        <v/>
      </c>
      <c r="M278" s="9" t="str">
        <f aca="false">IF($A278="","",IF($K278=0,"NOT IN BOM",IF($K278&gt;1,"MULTIPLE BOM LINES","OK")))</f>
        <v/>
      </c>
      <c r="N278" s="9" t="str">
        <f aca="false">IF($A278="","",IF($L278=0,"—",INDEX('1. Master BOM'!$A$1:$A$400,$L278)))</f>
        <v/>
      </c>
      <c r="O278" s="9" t="str">
        <f aca="false">IF($A278="","",IF($L278=0,"—",INDEX('1. Master BOM'!$B$1:$B$400,$L278)))</f>
        <v/>
      </c>
      <c r="P278" s="9" t="str">
        <f aca="false">IF($A278="","",IF(OR($H278="NOT IN SCHEMATIC",$O278="—"),"",IF($G278="","NO SCH PN",IF(UPPER(TRIM($G278))=UPPER(TRIM($O278)),"OK","MISMATCH"))))</f>
        <v/>
      </c>
      <c r="Q278" s="9" t="str">
        <f aca="false">IF($A278="","",IF($L278=0,"—",INDEX('1. Master BOM'!$E$1:$E$400,$L278)))</f>
        <v/>
      </c>
      <c r="R278" s="9" t="str">
        <f aca="false">IF($A278="","",IF($L278=0,"—",IF(T(INDEX('1. Master BOM'!$F$1:$F$400,$L278))="","(not set)",INDEX('1. Master BOM'!$F$1:$F$400,$L278))))</f>
        <v/>
      </c>
      <c r="S278" s="9" t="str">
        <f aca="false">IF($A278="","",IF(OR($R278="—",$R278="(not set)",$D278=""),"",IF(ISNUMBER(SEARCH(SUBSTITUTE(SUBSTITUTE(SUBSTITUTE($R278,"-",""),"_","")," ",""),SUBSTITUTE(SUBSTITUTE(SUBSTITUTE($D278,"-",""),"_","")," ",""))),"OK","CHECK")))</f>
        <v/>
      </c>
      <c r="T278" s="9" t="str">
        <f aca="false">IF($A278="","",IF(OR($H278="NOT IN SCHEMATIC",$I278="MISMATCH",$J278="MISMATCH",$P278="MISMATCH",$M278&lt;&gt;"OK"),"REVIEW","OK"))</f>
        <v/>
      </c>
      <c r="U278" s="14"/>
      <c r="V278" s="14"/>
      <c r="W278" s="17"/>
      <c r="X278" s="14"/>
    </row>
    <row r="279" customFormat="false" ht="15" hidden="false" customHeight="false" outlineLevel="0" collapsed="false">
      <c r="A279" s="9" t="str">
        <f aca="false">IF('3. Layout Parts'!$A279="","",TRIM('3. Layout Parts'!$A279))</f>
        <v/>
      </c>
      <c r="B279" s="9" t="str">
        <f aca="false">IF($A279="","",'3. Layout Parts'!$D279)</f>
        <v/>
      </c>
      <c r="C279" s="9" t="str">
        <f aca="false">IF($A279="","",'3. Layout Parts'!$B279)</f>
        <v/>
      </c>
      <c r="D279" s="9" t="str">
        <f aca="false">IF($A279="","",'3. Layout Parts'!$C279)</f>
        <v/>
      </c>
      <c r="E279" s="9" t="str">
        <f aca="false">IF($A279="","",IFERROR(INDEX('2. Schematic Parts'!$B$2:$B$3001,MATCH($A279,'2. Schematic Parts'!$A$2:$A$3001,0)),"NOT FOUND"))</f>
        <v/>
      </c>
      <c r="F279" s="9" t="str">
        <f aca="false">IF($A279="","",IFERROR(INDEX('2. Schematic Parts'!$C$2:$C$3001,MATCH($A279,'2. Schematic Parts'!$A$2:$A$3001,0))&amp;"","NOT FOUND"))</f>
        <v/>
      </c>
      <c r="G279" s="9" t="str">
        <f aca="false">IF($A279="","",IFERROR(INDEX('2. Schematic Parts'!$D$2:$D$3001,MATCH($A279,'2. Schematic Parts'!$A$2:$A$3001,0))&amp;"","NOT FOUND"))</f>
        <v/>
      </c>
      <c r="H279" s="9" t="str">
        <f aca="false">IF($A279="","",IF(COUNTIF('2. Schematic Parts'!$A$2:$A$3001,$A279)=0,"NOT IN SCHEMATIC","OK"))</f>
        <v/>
      </c>
      <c r="I279" s="9" t="str">
        <f aca="false">IF($A279="","",IF($H279="NOT IN SCHEMATIC","",IF(UPPER(TRIM($C279))=UPPER(TRIM($E279)),"OK","MISMATCH")))</f>
        <v/>
      </c>
      <c r="J279" s="9" t="str">
        <f aca="false">IF($A279="","",IF($H279="NOT IN SCHEMATIC","",IF($F279="","NO SCH DECAL",IF($D279="","",IF(UPPER(TRIM($D279))=UPPER(TRIM($F279)),"OK","MISMATCH")))))</f>
        <v/>
      </c>
      <c r="K279" s="16" t="str">
        <f aca="false">IF($A279="","",SUMPRODUCT(--ISNUMBER(SEARCH(","&amp;TRIM($A279)&amp;",",","&amp;SUBSTITUTE('1. Master BOM'!$D$2:$D$400," ","")&amp;","))))</f>
        <v/>
      </c>
      <c r="L279" s="16" t="str">
        <f aca="false">IF($A279="","",IF($K279&lt;&gt;1,0,SUMPRODUCT(ISNUMBER(SEARCH(","&amp;TRIM($A279)&amp;",",","&amp;SUBSTITUTE('1. Master BOM'!$D$2:$D$400," ","")&amp;","))*ROW('1. Master BOM'!$D$2:$D$400))))</f>
        <v/>
      </c>
      <c r="M279" s="9" t="str">
        <f aca="false">IF($A279="","",IF($K279=0,"NOT IN BOM",IF($K279&gt;1,"MULTIPLE BOM LINES","OK")))</f>
        <v/>
      </c>
      <c r="N279" s="9" t="str">
        <f aca="false">IF($A279="","",IF($L279=0,"—",INDEX('1. Master BOM'!$A$1:$A$400,$L279)))</f>
        <v/>
      </c>
      <c r="O279" s="9" t="str">
        <f aca="false">IF($A279="","",IF($L279=0,"—",INDEX('1. Master BOM'!$B$1:$B$400,$L279)))</f>
        <v/>
      </c>
      <c r="P279" s="9" t="str">
        <f aca="false">IF($A279="","",IF(OR($H279="NOT IN SCHEMATIC",$O279="—"),"",IF($G279="","NO SCH PN",IF(UPPER(TRIM($G279))=UPPER(TRIM($O279)),"OK","MISMATCH"))))</f>
        <v/>
      </c>
      <c r="Q279" s="9" t="str">
        <f aca="false">IF($A279="","",IF($L279=0,"—",INDEX('1. Master BOM'!$E$1:$E$400,$L279)))</f>
        <v/>
      </c>
      <c r="R279" s="9" t="str">
        <f aca="false">IF($A279="","",IF($L279=0,"—",IF(T(INDEX('1. Master BOM'!$F$1:$F$400,$L279))="","(not set)",INDEX('1. Master BOM'!$F$1:$F$400,$L279))))</f>
        <v/>
      </c>
      <c r="S279" s="9" t="str">
        <f aca="false">IF($A279="","",IF(OR($R279="—",$R279="(not set)",$D279=""),"",IF(ISNUMBER(SEARCH(SUBSTITUTE(SUBSTITUTE(SUBSTITUTE($R279,"-",""),"_","")," ",""),SUBSTITUTE(SUBSTITUTE(SUBSTITUTE($D279,"-",""),"_","")," ",""))),"OK","CHECK")))</f>
        <v/>
      </c>
      <c r="T279" s="9" t="str">
        <f aca="false">IF($A279="","",IF(OR($H279="NOT IN SCHEMATIC",$I279="MISMATCH",$J279="MISMATCH",$P279="MISMATCH",$M279&lt;&gt;"OK"),"REVIEW","OK"))</f>
        <v/>
      </c>
      <c r="U279" s="14"/>
      <c r="V279" s="14"/>
      <c r="W279" s="17"/>
      <c r="X279" s="14"/>
    </row>
    <row r="280" customFormat="false" ht="15" hidden="false" customHeight="false" outlineLevel="0" collapsed="false">
      <c r="A280" s="9" t="str">
        <f aca="false">IF('3. Layout Parts'!$A280="","",TRIM('3. Layout Parts'!$A280))</f>
        <v/>
      </c>
      <c r="B280" s="9" t="str">
        <f aca="false">IF($A280="","",'3. Layout Parts'!$D280)</f>
        <v/>
      </c>
      <c r="C280" s="9" t="str">
        <f aca="false">IF($A280="","",'3. Layout Parts'!$B280)</f>
        <v/>
      </c>
      <c r="D280" s="9" t="str">
        <f aca="false">IF($A280="","",'3. Layout Parts'!$C280)</f>
        <v/>
      </c>
      <c r="E280" s="9" t="str">
        <f aca="false">IF($A280="","",IFERROR(INDEX('2. Schematic Parts'!$B$2:$B$3001,MATCH($A280,'2. Schematic Parts'!$A$2:$A$3001,0)),"NOT FOUND"))</f>
        <v/>
      </c>
      <c r="F280" s="9" t="str">
        <f aca="false">IF($A280="","",IFERROR(INDEX('2. Schematic Parts'!$C$2:$C$3001,MATCH($A280,'2. Schematic Parts'!$A$2:$A$3001,0))&amp;"","NOT FOUND"))</f>
        <v/>
      </c>
      <c r="G280" s="9" t="str">
        <f aca="false">IF($A280="","",IFERROR(INDEX('2. Schematic Parts'!$D$2:$D$3001,MATCH($A280,'2. Schematic Parts'!$A$2:$A$3001,0))&amp;"","NOT FOUND"))</f>
        <v/>
      </c>
      <c r="H280" s="9" t="str">
        <f aca="false">IF($A280="","",IF(COUNTIF('2. Schematic Parts'!$A$2:$A$3001,$A280)=0,"NOT IN SCHEMATIC","OK"))</f>
        <v/>
      </c>
      <c r="I280" s="9" t="str">
        <f aca="false">IF($A280="","",IF($H280="NOT IN SCHEMATIC","",IF(UPPER(TRIM($C280))=UPPER(TRIM($E280)),"OK","MISMATCH")))</f>
        <v/>
      </c>
      <c r="J280" s="9" t="str">
        <f aca="false">IF($A280="","",IF($H280="NOT IN SCHEMATIC","",IF($F280="","NO SCH DECAL",IF($D280="","",IF(UPPER(TRIM($D280))=UPPER(TRIM($F280)),"OK","MISMATCH")))))</f>
        <v/>
      </c>
      <c r="K280" s="16" t="str">
        <f aca="false">IF($A280="","",SUMPRODUCT(--ISNUMBER(SEARCH(","&amp;TRIM($A280)&amp;",",","&amp;SUBSTITUTE('1. Master BOM'!$D$2:$D$400," ","")&amp;","))))</f>
        <v/>
      </c>
      <c r="L280" s="16" t="str">
        <f aca="false">IF($A280="","",IF($K280&lt;&gt;1,0,SUMPRODUCT(ISNUMBER(SEARCH(","&amp;TRIM($A280)&amp;",",","&amp;SUBSTITUTE('1. Master BOM'!$D$2:$D$400," ","")&amp;","))*ROW('1. Master BOM'!$D$2:$D$400))))</f>
        <v/>
      </c>
      <c r="M280" s="9" t="str">
        <f aca="false">IF($A280="","",IF($K280=0,"NOT IN BOM",IF($K280&gt;1,"MULTIPLE BOM LINES","OK")))</f>
        <v/>
      </c>
      <c r="N280" s="9" t="str">
        <f aca="false">IF($A280="","",IF($L280=0,"—",INDEX('1. Master BOM'!$A$1:$A$400,$L280)))</f>
        <v/>
      </c>
      <c r="O280" s="9" t="str">
        <f aca="false">IF($A280="","",IF($L280=0,"—",INDEX('1. Master BOM'!$B$1:$B$400,$L280)))</f>
        <v/>
      </c>
      <c r="P280" s="9" t="str">
        <f aca="false">IF($A280="","",IF(OR($H280="NOT IN SCHEMATIC",$O280="—"),"",IF($G280="","NO SCH PN",IF(UPPER(TRIM($G280))=UPPER(TRIM($O280)),"OK","MISMATCH"))))</f>
        <v/>
      </c>
      <c r="Q280" s="9" t="str">
        <f aca="false">IF($A280="","",IF($L280=0,"—",INDEX('1. Master BOM'!$E$1:$E$400,$L280)))</f>
        <v/>
      </c>
      <c r="R280" s="9" t="str">
        <f aca="false">IF($A280="","",IF($L280=0,"—",IF(T(INDEX('1. Master BOM'!$F$1:$F$400,$L280))="","(not set)",INDEX('1. Master BOM'!$F$1:$F$400,$L280))))</f>
        <v/>
      </c>
      <c r="S280" s="9" t="str">
        <f aca="false">IF($A280="","",IF(OR($R280="—",$R280="(not set)",$D280=""),"",IF(ISNUMBER(SEARCH(SUBSTITUTE(SUBSTITUTE(SUBSTITUTE($R280,"-",""),"_","")," ",""),SUBSTITUTE(SUBSTITUTE(SUBSTITUTE($D280,"-",""),"_","")," ",""))),"OK","CHECK")))</f>
        <v/>
      </c>
      <c r="T280" s="9" t="str">
        <f aca="false">IF($A280="","",IF(OR($H280="NOT IN SCHEMATIC",$I280="MISMATCH",$J280="MISMATCH",$P280="MISMATCH",$M280&lt;&gt;"OK"),"REVIEW","OK"))</f>
        <v/>
      </c>
      <c r="U280" s="14"/>
      <c r="V280" s="14"/>
      <c r="W280" s="17"/>
      <c r="X280" s="14"/>
    </row>
    <row r="281" customFormat="false" ht="15" hidden="false" customHeight="false" outlineLevel="0" collapsed="false">
      <c r="A281" s="9" t="str">
        <f aca="false">IF('3. Layout Parts'!$A281="","",TRIM('3. Layout Parts'!$A281))</f>
        <v/>
      </c>
      <c r="B281" s="9" t="str">
        <f aca="false">IF($A281="","",'3. Layout Parts'!$D281)</f>
        <v/>
      </c>
      <c r="C281" s="9" t="str">
        <f aca="false">IF($A281="","",'3. Layout Parts'!$B281)</f>
        <v/>
      </c>
      <c r="D281" s="9" t="str">
        <f aca="false">IF($A281="","",'3. Layout Parts'!$C281)</f>
        <v/>
      </c>
      <c r="E281" s="9" t="str">
        <f aca="false">IF($A281="","",IFERROR(INDEX('2. Schematic Parts'!$B$2:$B$3001,MATCH($A281,'2. Schematic Parts'!$A$2:$A$3001,0)),"NOT FOUND"))</f>
        <v/>
      </c>
      <c r="F281" s="9" t="str">
        <f aca="false">IF($A281="","",IFERROR(INDEX('2. Schematic Parts'!$C$2:$C$3001,MATCH($A281,'2. Schematic Parts'!$A$2:$A$3001,0))&amp;"","NOT FOUND"))</f>
        <v/>
      </c>
      <c r="G281" s="9" t="str">
        <f aca="false">IF($A281="","",IFERROR(INDEX('2. Schematic Parts'!$D$2:$D$3001,MATCH($A281,'2. Schematic Parts'!$A$2:$A$3001,0))&amp;"","NOT FOUND"))</f>
        <v/>
      </c>
      <c r="H281" s="9" t="str">
        <f aca="false">IF($A281="","",IF(COUNTIF('2. Schematic Parts'!$A$2:$A$3001,$A281)=0,"NOT IN SCHEMATIC","OK"))</f>
        <v/>
      </c>
      <c r="I281" s="9" t="str">
        <f aca="false">IF($A281="","",IF($H281="NOT IN SCHEMATIC","",IF(UPPER(TRIM($C281))=UPPER(TRIM($E281)),"OK","MISMATCH")))</f>
        <v/>
      </c>
      <c r="J281" s="9" t="str">
        <f aca="false">IF($A281="","",IF($H281="NOT IN SCHEMATIC","",IF($F281="","NO SCH DECAL",IF($D281="","",IF(UPPER(TRIM($D281))=UPPER(TRIM($F281)),"OK","MISMATCH")))))</f>
        <v/>
      </c>
      <c r="K281" s="16" t="str">
        <f aca="false">IF($A281="","",SUMPRODUCT(--ISNUMBER(SEARCH(","&amp;TRIM($A281)&amp;",",","&amp;SUBSTITUTE('1. Master BOM'!$D$2:$D$400," ","")&amp;","))))</f>
        <v/>
      </c>
      <c r="L281" s="16" t="str">
        <f aca="false">IF($A281="","",IF($K281&lt;&gt;1,0,SUMPRODUCT(ISNUMBER(SEARCH(","&amp;TRIM($A281)&amp;",",","&amp;SUBSTITUTE('1. Master BOM'!$D$2:$D$400," ","")&amp;","))*ROW('1. Master BOM'!$D$2:$D$400))))</f>
        <v/>
      </c>
      <c r="M281" s="9" t="str">
        <f aca="false">IF($A281="","",IF($K281=0,"NOT IN BOM",IF($K281&gt;1,"MULTIPLE BOM LINES","OK")))</f>
        <v/>
      </c>
      <c r="N281" s="9" t="str">
        <f aca="false">IF($A281="","",IF($L281=0,"—",INDEX('1. Master BOM'!$A$1:$A$400,$L281)))</f>
        <v/>
      </c>
      <c r="O281" s="9" t="str">
        <f aca="false">IF($A281="","",IF($L281=0,"—",INDEX('1. Master BOM'!$B$1:$B$400,$L281)))</f>
        <v/>
      </c>
      <c r="P281" s="9" t="str">
        <f aca="false">IF($A281="","",IF(OR($H281="NOT IN SCHEMATIC",$O281="—"),"",IF($G281="","NO SCH PN",IF(UPPER(TRIM($G281))=UPPER(TRIM($O281)),"OK","MISMATCH"))))</f>
        <v/>
      </c>
      <c r="Q281" s="9" t="str">
        <f aca="false">IF($A281="","",IF($L281=0,"—",INDEX('1. Master BOM'!$E$1:$E$400,$L281)))</f>
        <v/>
      </c>
      <c r="R281" s="9" t="str">
        <f aca="false">IF($A281="","",IF($L281=0,"—",IF(T(INDEX('1. Master BOM'!$F$1:$F$400,$L281))="","(not set)",INDEX('1. Master BOM'!$F$1:$F$400,$L281))))</f>
        <v/>
      </c>
      <c r="S281" s="9" t="str">
        <f aca="false">IF($A281="","",IF(OR($R281="—",$R281="(not set)",$D281=""),"",IF(ISNUMBER(SEARCH(SUBSTITUTE(SUBSTITUTE(SUBSTITUTE($R281,"-",""),"_","")," ",""),SUBSTITUTE(SUBSTITUTE(SUBSTITUTE($D281,"-",""),"_","")," ",""))),"OK","CHECK")))</f>
        <v/>
      </c>
      <c r="T281" s="9" t="str">
        <f aca="false">IF($A281="","",IF(OR($H281="NOT IN SCHEMATIC",$I281="MISMATCH",$J281="MISMATCH",$P281="MISMATCH",$M281&lt;&gt;"OK"),"REVIEW","OK"))</f>
        <v/>
      </c>
      <c r="U281" s="14"/>
      <c r="V281" s="14"/>
      <c r="W281" s="17"/>
      <c r="X281" s="14"/>
    </row>
    <row r="282" customFormat="false" ht="15" hidden="false" customHeight="false" outlineLevel="0" collapsed="false">
      <c r="A282" s="9" t="str">
        <f aca="false">IF('3. Layout Parts'!$A282="","",TRIM('3. Layout Parts'!$A282))</f>
        <v/>
      </c>
      <c r="B282" s="9" t="str">
        <f aca="false">IF($A282="","",'3. Layout Parts'!$D282)</f>
        <v/>
      </c>
      <c r="C282" s="9" t="str">
        <f aca="false">IF($A282="","",'3. Layout Parts'!$B282)</f>
        <v/>
      </c>
      <c r="D282" s="9" t="str">
        <f aca="false">IF($A282="","",'3. Layout Parts'!$C282)</f>
        <v/>
      </c>
      <c r="E282" s="9" t="str">
        <f aca="false">IF($A282="","",IFERROR(INDEX('2. Schematic Parts'!$B$2:$B$3001,MATCH($A282,'2. Schematic Parts'!$A$2:$A$3001,0)),"NOT FOUND"))</f>
        <v/>
      </c>
      <c r="F282" s="9" t="str">
        <f aca="false">IF($A282="","",IFERROR(INDEX('2. Schematic Parts'!$C$2:$C$3001,MATCH($A282,'2. Schematic Parts'!$A$2:$A$3001,0))&amp;"","NOT FOUND"))</f>
        <v/>
      </c>
      <c r="G282" s="9" t="str">
        <f aca="false">IF($A282="","",IFERROR(INDEX('2. Schematic Parts'!$D$2:$D$3001,MATCH($A282,'2. Schematic Parts'!$A$2:$A$3001,0))&amp;"","NOT FOUND"))</f>
        <v/>
      </c>
      <c r="H282" s="9" t="str">
        <f aca="false">IF($A282="","",IF(COUNTIF('2. Schematic Parts'!$A$2:$A$3001,$A282)=0,"NOT IN SCHEMATIC","OK"))</f>
        <v/>
      </c>
      <c r="I282" s="9" t="str">
        <f aca="false">IF($A282="","",IF($H282="NOT IN SCHEMATIC","",IF(UPPER(TRIM($C282))=UPPER(TRIM($E282)),"OK","MISMATCH")))</f>
        <v/>
      </c>
      <c r="J282" s="9" t="str">
        <f aca="false">IF($A282="","",IF($H282="NOT IN SCHEMATIC","",IF($F282="","NO SCH DECAL",IF($D282="","",IF(UPPER(TRIM($D282))=UPPER(TRIM($F282)),"OK","MISMATCH")))))</f>
        <v/>
      </c>
      <c r="K282" s="16" t="str">
        <f aca="false">IF($A282="","",SUMPRODUCT(--ISNUMBER(SEARCH(","&amp;TRIM($A282)&amp;",",","&amp;SUBSTITUTE('1. Master BOM'!$D$2:$D$400," ","")&amp;","))))</f>
        <v/>
      </c>
      <c r="L282" s="16" t="str">
        <f aca="false">IF($A282="","",IF($K282&lt;&gt;1,0,SUMPRODUCT(ISNUMBER(SEARCH(","&amp;TRIM($A282)&amp;",",","&amp;SUBSTITUTE('1. Master BOM'!$D$2:$D$400," ","")&amp;","))*ROW('1. Master BOM'!$D$2:$D$400))))</f>
        <v/>
      </c>
      <c r="M282" s="9" t="str">
        <f aca="false">IF($A282="","",IF($K282=0,"NOT IN BOM",IF($K282&gt;1,"MULTIPLE BOM LINES","OK")))</f>
        <v/>
      </c>
      <c r="N282" s="9" t="str">
        <f aca="false">IF($A282="","",IF($L282=0,"—",INDEX('1. Master BOM'!$A$1:$A$400,$L282)))</f>
        <v/>
      </c>
      <c r="O282" s="9" t="str">
        <f aca="false">IF($A282="","",IF($L282=0,"—",INDEX('1. Master BOM'!$B$1:$B$400,$L282)))</f>
        <v/>
      </c>
      <c r="P282" s="9" t="str">
        <f aca="false">IF($A282="","",IF(OR($H282="NOT IN SCHEMATIC",$O282="—"),"",IF($G282="","NO SCH PN",IF(UPPER(TRIM($G282))=UPPER(TRIM($O282)),"OK","MISMATCH"))))</f>
        <v/>
      </c>
      <c r="Q282" s="9" t="str">
        <f aca="false">IF($A282="","",IF($L282=0,"—",INDEX('1. Master BOM'!$E$1:$E$400,$L282)))</f>
        <v/>
      </c>
      <c r="R282" s="9" t="str">
        <f aca="false">IF($A282="","",IF($L282=0,"—",IF(T(INDEX('1. Master BOM'!$F$1:$F$400,$L282))="","(not set)",INDEX('1. Master BOM'!$F$1:$F$400,$L282))))</f>
        <v/>
      </c>
      <c r="S282" s="9" t="str">
        <f aca="false">IF($A282="","",IF(OR($R282="—",$R282="(not set)",$D282=""),"",IF(ISNUMBER(SEARCH(SUBSTITUTE(SUBSTITUTE(SUBSTITUTE($R282,"-",""),"_","")," ",""),SUBSTITUTE(SUBSTITUTE(SUBSTITUTE($D282,"-",""),"_","")," ",""))),"OK","CHECK")))</f>
        <v/>
      </c>
      <c r="T282" s="9" t="str">
        <f aca="false">IF($A282="","",IF(OR($H282="NOT IN SCHEMATIC",$I282="MISMATCH",$J282="MISMATCH",$P282="MISMATCH",$M282&lt;&gt;"OK"),"REVIEW","OK"))</f>
        <v/>
      </c>
      <c r="U282" s="14"/>
      <c r="V282" s="14"/>
      <c r="W282" s="17"/>
      <c r="X282" s="14"/>
    </row>
    <row r="283" customFormat="false" ht="15" hidden="false" customHeight="false" outlineLevel="0" collapsed="false">
      <c r="A283" s="9" t="str">
        <f aca="false">IF('3. Layout Parts'!$A283="","",TRIM('3. Layout Parts'!$A283))</f>
        <v/>
      </c>
      <c r="B283" s="9" t="str">
        <f aca="false">IF($A283="","",'3. Layout Parts'!$D283)</f>
        <v/>
      </c>
      <c r="C283" s="9" t="str">
        <f aca="false">IF($A283="","",'3. Layout Parts'!$B283)</f>
        <v/>
      </c>
      <c r="D283" s="9" t="str">
        <f aca="false">IF($A283="","",'3. Layout Parts'!$C283)</f>
        <v/>
      </c>
      <c r="E283" s="9" t="str">
        <f aca="false">IF($A283="","",IFERROR(INDEX('2. Schematic Parts'!$B$2:$B$3001,MATCH($A283,'2. Schematic Parts'!$A$2:$A$3001,0)),"NOT FOUND"))</f>
        <v/>
      </c>
      <c r="F283" s="9" t="str">
        <f aca="false">IF($A283="","",IFERROR(INDEX('2. Schematic Parts'!$C$2:$C$3001,MATCH($A283,'2. Schematic Parts'!$A$2:$A$3001,0))&amp;"","NOT FOUND"))</f>
        <v/>
      </c>
      <c r="G283" s="9" t="str">
        <f aca="false">IF($A283="","",IFERROR(INDEX('2. Schematic Parts'!$D$2:$D$3001,MATCH($A283,'2. Schematic Parts'!$A$2:$A$3001,0))&amp;"","NOT FOUND"))</f>
        <v/>
      </c>
      <c r="H283" s="9" t="str">
        <f aca="false">IF($A283="","",IF(COUNTIF('2. Schematic Parts'!$A$2:$A$3001,$A283)=0,"NOT IN SCHEMATIC","OK"))</f>
        <v/>
      </c>
      <c r="I283" s="9" t="str">
        <f aca="false">IF($A283="","",IF($H283="NOT IN SCHEMATIC","",IF(UPPER(TRIM($C283))=UPPER(TRIM($E283)),"OK","MISMATCH")))</f>
        <v/>
      </c>
      <c r="J283" s="9" t="str">
        <f aca="false">IF($A283="","",IF($H283="NOT IN SCHEMATIC","",IF($F283="","NO SCH DECAL",IF($D283="","",IF(UPPER(TRIM($D283))=UPPER(TRIM($F283)),"OK","MISMATCH")))))</f>
        <v/>
      </c>
      <c r="K283" s="16" t="str">
        <f aca="false">IF($A283="","",SUMPRODUCT(--ISNUMBER(SEARCH(","&amp;TRIM($A283)&amp;",",","&amp;SUBSTITUTE('1. Master BOM'!$D$2:$D$400," ","")&amp;","))))</f>
        <v/>
      </c>
      <c r="L283" s="16" t="str">
        <f aca="false">IF($A283="","",IF($K283&lt;&gt;1,0,SUMPRODUCT(ISNUMBER(SEARCH(","&amp;TRIM($A283)&amp;",",","&amp;SUBSTITUTE('1. Master BOM'!$D$2:$D$400," ","")&amp;","))*ROW('1. Master BOM'!$D$2:$D$400))))</f>
        <v/>
      </c>
      <c r="M283" s="9" t="str">
        <f aca="false">IF($A283="","",IF($K283=0,"NOT IN BOM",IF($K283&gt;1,"MULTIPLE BOM LINES","OK")))</f>
        <v/>
      </c>
      <c r="N283" s="9" t="str">
        <f aca="false">IF($A283="","",IF($L283=0,"—",INDEX('1. Master BOM'!$A$1:$A$400,$L283)))</f>
        <v/>
      </c>
      <c r="O283" s="9" t="str">
        <f aca="false">IF($A283="","",IF($L283=0,"—",INDEX('1. Master BOM'!$B$1:$B$400,$L283)))</f>
        <v/>
      </c>
      <c r="P283" s="9" t="str">
        <f aca="false">IF($A283="","",IF(OR($H283="NOT IN SCHEMATIC",$O283="—"),"",IF($G283="","NO SCH PN",IF(UPPER(TRIM($G283))=UPPER(TRIM($O283)),"OK","MISMATCH"))))</f>
        <v/>
      </c>
      <c r="Q283" s="9" t="str">
        <f aca="false">IF($A283="","",IF($L283=0,"—",INDEX('1. Master BOM'!$E$1:$E$400,$L283)))</f>
        <v/>
      </c>
      <c r="R283" s="9" t="str">
        <f aca="false">IF($A283="","",IF($L283=0,"—",IF(T(INDEX('1. Master BOM'!$F$1:$F$400,$L283))="","(not set)",INDEX('1. Master BOM'!$F$1:$F$400,$L283))))</f>
        <v/>
      </c>
      <c r="S283" s="9" t="str">
        <f aca="false">IF($A283="","",IF(OR($R283="—",$R283="(not set)",$D283=""),"",IF(ISNUMBER(SEARCH(SUBSTITUTE(SUBSTITUTE(SUBSTITUTE($R283,"-",""),"_","")," ",""),SUBSTITUTE(SUBSTITUTE(SUBSTITUTE($D283,"-",""),"_","")," ",""))),"OK","CHECK")))</f>
        <v/>
      </c>
      <c r="T283" s="9" t="str">
        <f aca="false">IF($A283="","",IF(OR($H283="NOT IN SCHEMATIC",$I283="MISMATCH",$J283="MISMATCH",$P283="MISMATCH",$M283&lt;&gt;"OK"),"REVIEW","OK"))</f>
        <v/>
      </c>
      <c r="U283" s="14"/>
      <c r="V283" s="14"/>
      <c r="W283" s="17"/>
      <c r="X283" s="14"/>
    </row>
    <row r="284" customFormat="false" ht="15" hidden="false" customHeight="false" outlineLevel="0" collapsed="false">
      <c r="A284" s="9" t="str">
        <f aca="false">IF('3. Layout Parts'!$A284="","",TRIM('3. Layout Parts'!$A284))</f>
        <v/>
      </c>
      <c r="B284" s="9" t="str">
        <f aca="false">IF($A284="","",'3. Layout Parts'!$D284)</f>
        <v/>
      </c>
      <c r="C284" s="9" t="str">
        <f aca="false">IF($A284="","",'3. Layout Parts'!$B284)</f>
        <v/>
      </c>
      <c r="D284" s="9" t="str">
        <f aca="false">IF($A284="","",'3. Layout Parts'!$C284)</f>
        <v/>
      </c>
      <c r="E284" s="9" t="str">
        <f aca="false">IF($A284="","",IFERROR(INDEX('2. Schematic Parts'!$B$2:$B$3001,MATCH($A284,'2. Schematic Parts'!$A$2:$A$3001,0)),"NOT FOUND"))</f>
        <v/>
      </c>
      <c r="F284" s="9" t="str">
        <f aca="false">IF($A284="","",IFERROR(INDEX('2. Schematic Parts'!$C$2:$C$3001,MATCH($A284,'2. Schematic Parts'!$A$2:$A$3001,0))&amp;"","NOT FOUND"))</f>
        <v/>
      </c>
      <c r="G284" s="9" t="str">
        <f aca="false">IF($A284="","",IFERROR(INDEX('2. Schematic Parts'!$D$2:$D$3001,MATCH($A284,'2. Schematic Parts'!$A$2:$A$3001,0))&amp;"","NOT FOUND"))</f>
        <v/>
      </c>
      <c r="H284" s="9" t="str">
        <f aca="false">IF($A284="","",IF(COUNTIF('2. Schematic Parts'!$A$2:$A$3001,$A284)=0,"NOT IN SCHEMATIC","OK"))</f>
        <v/>
      </c>
      <c r="I284" s="9" t="str">
        <f aca="false">IF($A284="","",IF($H284="NOT IN SCHEMATIC","",IF(UPPER(TRIM($C284))=UPPER(TRIM($E284)),"OK","MISMATCH")))</f>
        <v/>
      </c>
      <c r="J284" s="9" t="str">
        <f aca="false">IF($A284="","",IF($H284="NOT IN SCHEMATIC","",IF($F284="","NO SCH DECAL",IF($D284="","",IF(UPPER(TRIM($D284))=UPPER(TRIM($F284)),"OK","MISMATCH")))))</f>
        <v/>
      </c>
      <c r="K284" s="16" t="str">
        <f aca="false">IF($A284="","",SUMPRODUCT(--ISNUMBER(SEARCH(","&amp;TRIM($A284)&amp;",",","&amp;SUBSTITUTE('1. Master BOM'!$D$2:$D$400," ","")&amp;","))))</f>
        <v/>
      </c>
      <c r="L284" s="16" t="str">
        <f aca="false">IF($A284="","",IF($K284&lt;&gt;1,0,SUMPRODUCT(ISNUMBER(SEARCH(","&amp;TRIM($A284)&amp;",",","&amp;SUBSTITUTE('1. Master BOM'!$D$2:$D$400," ","")&amp;","))*ROW('1. Master BOM'!$D$2:$D$400))))</f>
        <v/>
      </c>
      <c r="M284" s="9" t="str">
        <f aca="false">IF($A284="","",IF($K284=0,"NOT IN BOM",IF($K284&gt;1,"MULTIPLE BOM LINES","OK")))</f>
        <v/>
      </c>
      <c r="N284" s="9" t="str">
        <f aca="false">IF($A284="","",IF($L284=0,"—",INDEX('1. Master BOM'!$A$1:$A$400,$L284)))</f>
        <v/>
      </c>
      <c r="O284" s="9" t="str">
        <f aca="false">IF($A284="","",IF($L284=0,"—",INDEX('1. Master BOM'!$B$1:$B$400,$L284)))</f>
        <v/>
      </c>
      <c r="P284" s="9" t="str">
        <f aca="false">IF($A284="","",IF(OR($H284="NOT IN SCHEMATIC",$O284="—"),"",IF($G284="","NO SCH PN",IF(UPPER(TRIM($G284))=UPPER(TRIM($O284)),"OK","MISMATCH"))))</f>
        <v/>
      </c>
      <c r="Q284" s="9" t="str">
        <f aca="false">IF($A284="","",IF($L284=0,"—",INDEX('1. Master BOM'!$E$1:$E$400,$L284)))</f>
        <v/>
      </c>
      <c r="R284" s="9" t="str">
        <f aca="false">IF($A284="","",IF($L284=0,"—",IF(T(INDEX('1. Master BOM'!$F$1:$F$400,$L284))="","(not set)",INDEX('1. Master BOM'!$F$1:$F$400,$L284))))</f>
        <v/>
      </c>
      <c r="S284" s="9" t="str">
        <f aca="false">IF($A284="","",IF(OR($R284="—",$R284="(not set)",$D284=""),"",IF(ISNUMBER(SEARCH(SUBSTITUTE(SUBSTITUTE(SUBSTITUTE($R284,"-",""),"_","")," ",""),SUBSTITUTE(SUBSTITUTE(SUBSTITUTE($D284,"-",""),"_","")," ",""))),"OK","CHECK")))</f>
        <v/>
      </c>
      <c r="T284" s="9" t="str">
        <f aca="false">IF($A284="","",IF(OR($H284="NOT IN SCHEMATIC",$I284="MISMATCH",$J284="MISMATCH",$P284="MISMATCH",$M284&lt;&gt;"OK"),"REVIEW","OK"))</f>
        <v/>
      </c>
      <c r="U284" s="14"/>
      <c r="V284" s="14"/>
      <c r="W284" s="17"/>
      <c r="X284" s="14"/>
    </row>
    <row r="285" customFormat="false" ht="15" hidden="false" customHeight="false" outlineLevel="0" collapsed="false">
      <c r="A285" s="9" t="str">
        <f aca="false">IF('3. Layout Parts'!$A285="","",TRIM('3. Layout Parts'!$A285))</f>
        <v/>
      </c>
      <c r="B285" s="9" t="str">
        <f aca="false">IF($A285="","",'3. Layout Parts'!$D285)</f>
        <v/>
      </c>
      <c r="C285" s="9" t="str">
        <f aca="false">IF($A285="","",'3. Layout Parts'!$B285)</f>
        <v/>
      </c>
      <c r="D285" s="9" t="str">
        <f aca="false">IF($A285="","",'3. Layout Parts'!$C285)</f>
        <v/>
      </c>
      <c r="E285" s="9" t="str">
        <f aca="false">IF($A285="","",IFERROR(INDEX('2. Schematic Parts'!$B$2:$B$3001,MATCH($A285,'2. Schematic Parts'!$A$2:$A$3001,0)),"NOT FOUND"))</f>
        <v/>
      </c>
      <c r="F285" s="9" t="str">
        <f aca="false">IF($A285="","",IFERROR(INDEX('2. Schematic Parts'!$C$2:$C$3001,MATCH($A285,'2. Schematic Parts'!$A$2:$A$3001,0))&amp;"","NOT FOUND"))</f>
        <v/>
      </c>
      <c r="G285" s="9" t="str">
        <f aca="false">IF($A285="","",IFERROR(INDEX('2. Schematic Parts'!$D$2:$D$3001,MATCH($A285,'2. Schematic Parts'!$A$2:$A$3001,0))&amp;"","NOT FOUND"))</f>
        <v/>
      </c>
      <c r="H285" s="9" t="str">
        <f aca="false">IF($A285="","",IF(COUNTIF('2. Schematic Parts'!$A$2:$A$3001,$A285)=0,"NOT IN SCHEMATIC","OK"))</f>
        <v/>
      </c>
      <c r="I285" s="9" t="str">
        <f aca="false">IF($A285="","",IF($H285="NOT IN SCHEMATIC","",IF(UPPER(TRIM($C285))=UPPER(TRIM($E285)),"OK","MISMATCH")))</f>
        <v/>
      </c>
      <c r="J285" s="9" t="str">
        <f aca="false">IF($A285="","",IF($H285="NOT IN SCHEMATIC","",IF($F285="","NO SCH DECAL",IF($D285="","",IF(UPPER(TRIM($D285))=UPPER(TRIM($F285)),"OK","MISMATCH")))))</f>
        <v/>
      </c>
      <c r="K285" s="16" t="str">
        <f aca="false">IF($A285="","",SUMPRODUCT(--ISNUMBER(SEARCH(","&amp;TRIM($A285)&amp;",",","&amp;SUBSTITUTE('1. Master BOM'!$D$2:$D$400," ","")&amp;","))))</f>
        <v/>
      </c>
      <c r="L285" s="16" t="str">
        <f aca="false">IF($A285="","",IF($K285&lt;&gt;1,0,SUMPRODUCT(ISNUMBER(SEARCH(","&amp;TRIM($A285)&amp;",",","&amp;SUBSTITUTE('1. Master BOM'!$D$2:$D$400," ","")&amp;","))*ROW('1. Master BOM'!$D$2:$D$400))))</f>
        <v/>
      </c>
      <c r="M285" s="9" t="str">
        <f aca="false">IF($A285="","",IF($K285=0,"NOT IN BOM",IF($K285&gt;1,"MULTIPLE BOM LINES","OK")))</f>
        <v/>
      </c>
      <c r="N285" s="9" t="str">
        <f aca="false">IF($A285="","",IF($L285=0,"—",INDEX('1. Master BOM'!$A$1:$A$400,$L285)))</f>
        <v/>
      </c>
      <c r="O285" s="9" t="str">
        <f aca="false">IF($A285="","",IF($L285=0,"—",INDEX('1. Master BOM'!$B$1:$B$400,$L285)))</f>
        <v/>
      </c>
      <c r="P285" s="9" t="str">
        <f aca="false">IF($A285="","",IF(OR($H285="NOT IN SCHEMATIC",$O285="—"),"",IF($G285="","NO SCH PN",IF(UPPER(TRIM($G285))=UPPER(TRIM($O285)),"OK","MISMATCH"))))</f>
        <v/>
      </c>
      <c r="Q285" s="9" t="str">
        <f aca="false">IF($A285="","",IF($L285=0,"—",INDEX('1. Master BOM'!$E$1:$E$400,$L285)))</f>
        <v/>
      </c>
      <c r="R285" s="9" t="str">
        <f aca="false">IF($A285="","",IF($L285=0,"—",IF(T(INDEX('1. Master BOM'!$F$1:$F$400,$L285))="","(not set)",INDEX('1. Master BOM'!$F$1:$F$400,$L285))))</f>
        <v/>
      </c>
      <c r="S285" s="9" t="str">
        <f aca="false">IF($A285="","",IF(OR($R285="—",$R285="(not set)",$D285=""),"",IF(ISNUMBER(SEARCH(SUBSTITUTE(SUBSTITUTE(SUBSTITUTE($R285,"-",""),"_","")," ",""),SUBSTITUTE(SUBSTITUTE(SUBSTITUTE($D285,"-",""),"_","")," ",""))),"OK","CHECK")))</f>
        <v/>
      </c>
      <c r="T285" s="9" t="str">
        <f aca="false">IF($A285="","",IF(OR($H285="NOT IN SCHEMATIC",$I285="MISMATCH",$J285="MISMATCH",$P285="MISMATCH",$M285&lt;&gt;"OK"),"REVIEW","OK"))</f>
        <v/>
      </c>
      <c r="U285" s="14"/>
      <c r="V285" s="14"/>
      <c r="W285" s="17"/>
      <c r="X285" s="14"/>
    </row>
    <row r="286" customFormat="false" ht="15" hidden="false" customHeight="false" outlineLevel="0" collapsed="false">
      <c r="A286" s="9" t="str">
        <f aca="false">IF('3. Layout Parts'!$A286="","",TRIM('3. Layout Parts'!$A286))</f>
        <v/>
      </c>
      <c r="B286" s="9" t="str">
        <f aca="false">IF($A286="","",'3. Layout Parts'!$D286)</f>
        <v/>
      </c>
      <c r="C286" s="9" t="str">
        <f aca="false">IF($A286="","",'3. Layout Parts'!$B286)</f>
        <v/>
      </c>
      <c r="D286" s="9" t="str">
        <f aca="false">IF($A286="","",'3. Layout Parts'!$C286)</f>
        <v/>
      </c>
      <c r="E286" s="9" t="str">
        <f aca="false">IF($A286="","",IFERROR(INDEX('2. Schematic Parts'!$B$2:$B$3001,MATCH($A286,'2. Schematic Parts'!$A$2:$A$3001,0)),"NOT FOUND"))</f>
        <v/>
      </c>
      <c r="F286" s="9" t="str">
        <f aca="false">IF($A286="","",IFERROR(INDEX('2. Schematic Parts'!$C$2:$C$3001,MATCH($A286,'2. Schematic Parts'!$A$2:$A$3001,0))&amp;"","NOT FOUND"))</f>
        <v/>
      </c>
      <c r="G286" s="9" t="str">
        <f aca="false">IF($A286="","",IFERROR(INDEX('2. Schematic Parts'!$D$2:$D$3001,MATCH($A286,'2. Schematic Parts'!$A$2:$A$3001,0))&amp;"","NOT FOUND"))</f>
        <v/>
      </c>
      <c r="H286" s="9" t="str">
        <f aca="false">IF($A286="","",IF(COUNTIF('2. Schematic Parts'!$A$2:$A$3001,$A286)=0,"NOT IN SCHEMATIC","OK"))</f>
        <v/>
      </c>
      <c r="I286" s="9" t="str">
        <f aca="false">IF($A286="","",IF($H286="NOT IN SCHEMATIC","",IF(UPPER(TRIM($C286))=UPPER(TRIM($E286)),"OK","MISMATCH")))</f>
        <v/>
      </c>
      <c r="J286" s="9" t="str">
        <f aca="false">IF($A286="","",IF($H286="NOT IN SCHEMATIC","",IF($F286="","NO SCH DECAL",IF($D286="","",IF(UPPER(TRIM($D286))=UPPER(TRIM($F286)),"OK","MISMATCH")))))</f>
        <v/>
      </c>
      <c r="K286" s="16" t="str">
        <f aca="false">IF($A286="","",SUMPRODUCT(--ISNUMBER(SEARCH(","&amp;TRIM($A286)&amp;",",","&amp;SUBSTITUTE('1. Master BOM'!$D$2:$D$400," ","")&amp;","))))</f>
        <v/>
      </c>
      <c r="L286" s="16" t="str">
        <f aca="false">IF($A286="","",IF($K286&lt;&gt;1,0,SUMPRODUCT(ISNUMBER(SEARCH(","&amp;TRIM($A286)&amp;",",","&amp;SUBSTITUTE('1. Master BOM'!$D$2:$D$400," ","")&amp;","))*ROW('1. Master BOM'!$D$2:$D$400))))</f>
        <v/>
      </c>
      <c r="M286" s="9" t="str">
        <f aca="false">IF($A286="","",IF($K286=0,"NOT IN BOM",IF($K286&gt;1,"MULTIPLE BOM LINES","OK")))</f>
        <v/>
      </c>
      <c r="N286" s="9" t="str">
        <f aca="false">IF($A286="","",IF($L286=0,"—",INDEX('1. Master BOM'!$A$1:$A$400,$L286)))</f>
        <v/>
      </c>
      <c r="O286" s="9" t="str">
        <f aca="false">IF($A286="","",IF($L286=0,"—",INDEX('1. Master BOM'!$B$1:$B$400,$L286)))</f>
        <v/>
      </c>
      <c r="P286" s="9" t="str">
        <f aca="false">IF($A286="","",IF(OR($H286="NOT IN SCHEMATIC",$O286="—"),"",IF($G286="","NO SCH PN",IF(UPPER(TRIM($G286))=UPPER(TRIM($O286)),"OK","MISMATCH"))))</f>
        <v/>
      </c>
      <c r="Q286" s="9" t="str">
        <f aca="false">IF($A286="","",IF($L286=0,"—",INDEX('1. Master BOM'!$E$1:$E$400,$L286)))</f>
        <v/>
      </c>
      <c r="R286" s="9" t="str">
        <f aca="false">IF($A286="","",IF($L286=0,"—",IF(T(INDEX('1. Master BOM'!$F$1:$F$400,$L286))="","(not set)",INDEX('1. Master BOM'!$F$1:$F$400,$L286))))</f>
        <v/>
      </c>
      <c r="S286" s="9" t="str">
        <f aca="false">IF($A286="","",IF(OR($R286="—",$R286="(not set)",$D286=""),"",IF(ISNUMBER(SEARCH(SUBSTITUTE(SUBSTITUTE(SUBSTITUTE($R286,"-",""),"_","")," ",""),SUBSTITUTE(SUBSTITUTE(SUBSTITUTE($D286,"-",""),"_","")," ",""))),"OK","CHECK")))</f>
        <v/>
      </c>
      <c r="T286" s="9" t="str">
        <f aca="false">IF($A286="","",IF(OR($H286="NOT IN SCHEMATIC",$I286="MISMATCH",$J286="MISMATCH",$P286="MISMATCH",$M286&lt;&gt;"OK"),"REVIEW","OK"))</f>
        <v/>
      </c>
      <c r="U286" s="14"/>
      <c r="V286" s="14"/>
      <c r="W286" s="17"/>
      <c r="X286" s="14"/>
    </row>
    <row r="287" customFormat="false" ht="15" hidden="false" customHeight="false" outlineLevel="0" collapsed="false">
      <c r="A287" s="9" t="str">
        <f aca="false">IF('3. Layout Parts'!$A287="","",TRIM('3. Layout Parts'!$A287))</f>
        <v/>
      </c>
      <c r="B287" s="9" t="str">
        <f aca="false">IF($A287="","",'3. Layout Parts'!$D287)</f>
        <v/>
      </c>
      <c r="C287" s="9" t="str">
        <f aca="false">IF($A287="","",'3. Layout Parts'!$B287)</f>
        <v/>
      </c>
      <c r="D287" s="9" t="str">
        <f aca="false">IF($A287="","",'3. Layout Parts'!$C287)</f>
        <v/>
      </c>
      <c r="E287" s="9" t="str">
        <f aca="false">IF($A287="","",IFERROR(INDEX('2. Schematic Parts'!$B$2:$B$3001,MATCH($A287,'2. Schematic Parts'!$A$2:$A$3001,0)),"NOT FOUND"))</f>
        <v/>
      </c>
      <c r="F287" s="9" t="str">
        <f aca="false">IF($A287="","",IFERROR(INDEX('2. Schematic Parts'!$C$2:$C$3001,MATCH($A287,'2. Schematic Parts'!$A$2:$A$3001,0))&amp;"","NOT FOUND"))</f>
        <v/>
      </c>
      <c r="G287" s="9" t="str">
        <f aca="false">IF($A287="","",IFERROR(INDEX('2. Schematic Parts'!$D$2:$D$3001,MATCH($A287,'2. Schematic Parts'!$A$2:$A$3001,0))&amp;"","NOT FOUND"))</f>
        <v/>
      </c>
      <c r="H287" s="9" t="str">
        <f aca="false">IF($A287="","",IF(COUNTIF('2. Schematic Parts'!$A$2:$A$3001,$A287)=0,"NOT IN SCHEMATIC","OK"))</f>
        <v/>
      </c>
      <c r="I287" s="9" t="str">
        <f aca="false">IF($A287="","",IF($H287="NOT IN SCHEMATIC","",IF(UPPER(TRIM($C287))=UPPER(TRIM($E287)),"OK","MISMATCH")))</f>
        <v/>
      </c>
      <c r="J287" s="9" t="str">
        <f aca="false">IF($A287="","",IF($H287="NOT IN SCHEMATIC","",IF($F287="","NO SCH DECAL",IF($D287="","",IF(UPPER(TRIM($D287))=UPPER(TRIM($F287)),"OK","MISMATCH")))))</f>
        <v/>
      </c>
      <c r="K287" s="16" t="str">
        <f aca="false">IF($A287="","",SUMPRODUCT(--ISNUMBER(SEARCH(","&amp;TRIM($A287)&amp;",",","&amp;SUBSTITUTE('1. Master BOM'!$D$2:$D$400," ","")&amp;","))))</f>
        <v/>
      </c>
      <c r="L287" s="16" t="str">
        <f aca="false">IF($A287="","",IF($K287&lt;&gt;1,0,SUMPRODUCT(ISNUMBER(SEARCH(","&amp;TRIM($A287)&amp;",",","&amp;SUBSTITUTE('1. Master BOM'!$D$2:$D$400," ","")&amp;","))*ROW('1. Master BOM'!$D$2:$D$400))))</f>
        <v/>
      </c>
      <c r="M287" s="9" t="str">
        <f aca="false">IF($A287="","",IF($K287=0,"NOT IN BOM",IF($K287&gt;1,"MULTIPLE BOM LINES","OK")))</f>
        <v/>
      </c>
      <c r="N287" s="9" t="str">
        <f aca="false">IF($A287="","",IF($L287=0,"—",INDEX('1. Master BOM'!$A$1:$A$400,$L287)))</f>
        <v/>
      </c>
      <c r="O287" s="9" t="str">
        <f aca="false">IF($A287="","",IF($L287=0,"—",INDEX('1. Master BOM'!$B$1:$B$400,$L287)))</f>
        <v/>
      </c>
      <c r="P287" s="9" t="str">
        <f aca="false">IF($A287="","",IF(OR($H287="NOT IN SCHEMATIC",$O287="—"),"",IF($G287="","NO SCH PN",IF(UPPER(TRIM($G287))=UPPER(TRIM($O287)),"OK","MISMATCH"))))</f>
        <v/>
      </c>
      <c r="Q287" s="9" t="str">
        <f aca="false">IF($A287="","",IF($L287=0,"—",INDEX('1. Master BOM'!$E$1:$E$400,$L287)))</f>
        <v/>
      </c>
      <c r="R287" s="9" t="str">
        <f aca="false">IF($A287="","",IF($L287=0,"—",IF(T(INDEX('1. Master BOM'!$F$1:$F$400,$L287))="","(not set)",INDEX('1. Master BOM'!$F$1:$F$400,$L287))))</f>
        <v/>
      </c>
      <c r="S287" s="9" t="str">
        <f aca="false">IF($A287="","",IF(OR($R287="—",$R287="(not set)",$D287=""),"",IF(ISNUMBER(SEARCH(SUBSTITUTE(SUBSTITUTE(SUBSTITUTE($R287,"-",""),"_","")," ",""),SUBSTITUTE(SUBSTITUTE(SUBSTITUTE($D287,"-",""),"_","")," ",""))),"OK","CHECK")))</f>
        <v/>
      </c>
      <c r="T287" s="9" t="str">
        <f aca="false">IF($A287="","",IF(OR($H287="NOT IN SCHEMATIC",$I287="MISMATCH",$J287="MISMATCH",$P287="MISMATCH",$M287&lt;&gt;"OK"),"REVIEW","OK"))</f>
        <v/>
      </c>
      <c r="U287" s="14"/>
      <c r="V287" s="14"/>
      <c r="W287" s="17"/>
      <c r="X287" s="14"/>
    </row>
    <row r="288" customFormat="false" ht="15" hidden="false" customHeight="false" outlineLevel="0" collapsed="false">
      <c r="A288" s="9" t="str">
        <f aca="false">IF('3. Layout Parts'!$A288="","",TRIM('3. Layout Parts'!$A288))</f>
        <v/>
      </c>
      <c r="B288" s="9" t="str">
        <f aca="false">IF($A288="","",'3. Layout Parts'!$D288)</f>
        <v/>
      </c>
      <c r="C288" s="9" t="str">
        <f aca="false">IF($A288="","",'3. Layout Parts'!$B288)</f>
        <v/>
      </c>
      <c r="D288" s="9" t="str">
        <f aca="false">IF($A288="","",'3. Layout Parts'!$C288)</f>
        <v/>
      </c>
      <c r="E288" s="9" t="str">
        <f aca="false">IF($A288="","",IFERROR(INDEX('2. Schematic Parts'!$B$2:$B$3001,MATCH($A288,'2. Schematic Parts'!$A$2:$A$3001,0)),"NOT FOUND"))</f>
        <v/>
      </c>
      <c r="F288" s="9" t="str">
        <f aca="false">IF($A288="","",IFERROR(INDEX('2. Schematic Parts'!$C$2:$C$3001,MATCH($A288,'2. Schematic Parts'!$A$2:$A$3001,0))&amp;"","NOT FOUND"))</f>
        <v/>
      </c>
      <c r="G288" s="9" t="str">
        <f aca="false">IF($A288="","",IFERROR(INDEX('2. Schematic Parts'!$D$2:$D$3001,MATCH($A288,'2. Schematic Parts'!$A$2:$A$3001,0))&amp;"","NOT FOUND"))</f>
        <v/>
      </c>
      <c r="H288" s="9" t="str">
        <f aca="false">IF($A288="","",IF(COUNTIF('2. Schematic Parts'!$A$2:$A$3001,$A288)=0,"NOT IN SCHEMATIC","OK"))</f>
        <v/>
      </c>
      <c r="I288" s="9" t="str">
        <f aca="false">IF($A288="","",IF($H288="NOT IN SCHEMATIC","",IF(UPPER(TRIM($C288))=UPPER(TRIM($E288)),"OK","MISMATCH")))</f>
        <v/>
      </c>
      <c r="J288" s="9" t="str">
        <f aca="false">IF($A288="","",IF($H288="NOT IN SCHEMATIC","",IF($F288="","NO SCH DECAL",IF($D288="","",IF(UPPER(TRIM($D288))=UPPER(TRIM($F288)),"OK","MISMATCH")))))</f>
        <v/>
      </c>
      <c r="K288" s="16" t="str">
        <f aca="false">IF($A288="","",SUMPRODUCT(--ISNUMBER(SEARCH(","&amp;TRIM($A288)&amp;",",","&amp;SUBSTITUTE('1. Master BOM'!$D$2:$D$400," ","")&amp;","))))</f>
        <v/>
      </c>
      <c r="L288" s="16" t="str">
        <f aca="false">IF($A288="","",IF($K288&lt;&gt;1,0,SUMPRODUCT(ISNUMBER(SEARCH(","&amp;TRIM($A288)&amp;",",","&amp;SUBSTITUTE('1. Master BOM'!$D$2:$D$400," ","")&amp;","))*ROW('1. Master BOM'!$D$2:$D$400))))</f>
        <v/>
      </c>
      <c r="M288" s="9" t="str">
        <f aca="false">IF($A288="","",IF($K288=0,"NOT IN BOM",IF($K288&gt;1,"MULTIPLE BOM LINES","OK")))</f>
        <v/>
      </c>
      <c r="N288" s="9" t="str">
        <f aca="false">IF($A288="","",IF($L288=0,"—",INDEX('1. Master BOM'!$A$1:$A$400,$L288)))</f>
        <v/>
      </c>
      <c r="O288" s="9" t="str">
        <f aca="false">IF($A288="","",IF($L288=0,"—",INDEX('1. Master BOM'!$B$1:$B$400,$L288)))</f>
        <v/>
      </c>
      <c r="P288" s="9" t="str">
        <f aca="false">IF($A288="","",IF(OR($H288="NOT IN SCHEMATIC",$O288="—"),"",IF($G288="","NO SCH PN",IF(UPPER(TRIM($G288))=UPPER(TRIM($O288)),"OK","MISMATCH"))))</f>
        <v/>
      </c>
      <c r="Q288" s="9" t="str">
        <f aca="false">IF($A288="","",IF($L288=0,"—",INDEX('1. Master BOM'!$E$1:$E$400,$L288)))</f>
        <v/>
      </c>
      <c r="R288" s="9" t="str">
        <f aca="false">IF($A288="","",IF($L288=0,"—",IF(T(INDEX('1. Master BOM'!$F$1:$F$400,$L288))="","(not set)",INDEX('1. Master BOM'!$F$1:$F$400,$L288))))</f>
        <v/>
      </c>
      <c r="S288" s="9" t="str">
        <f aca="false">IF($A288="","",IF(OR($R288="—",$R288="(not set)",$D288=""),"",IF(ISNUMBER(SEARCH(SUBSTITUTE(SUBSTITUTE(SUBSTITUTE($R288,"-",""),"_","")," ",""),SUBSTITUTE(SUBSTITUTE(SUBSTITUTE($D288,"-",""),"_","")," ",""))),"OK","CHECK")))</f>
        <v/>
      </c>
      <c r="T288" s="9" t="str">
        <f aca="false">IF($A288="","",IF(OR($H288="NOT IN SCHEMATIC",$I288="MISMATCH",$J288="MISMATCH",$P288="MISMATCH",$M288&lt;&gt;"OK"),"REVIEW","OK"))</f>
        <v/>
      </c>
      <c r="U288" s="14"/>
      <c r="V288" s="14"/>
      <c r="W288" s="17"/>
      <c r="X288" s="14"/>
    </row>
    <row r="289" customFormat="false" ht="15" hidden="false" customHeight="false" outlineLevel="0" collapsed="false">
      <c r="A289" s="9" t="str">
        <f aca="false">IF('3. Layout Parts'!$A289="","",TRIM('3. Layout Parts'!$A289))</f>
        <v/>
      </c>
      <c r="B289" s="9" t="str">
        <f aca="false">IF($A289="","",'3. Layout Parts'!$D289)</f>
        <v/>
      </c>
      <c r="C289" s="9" t="str">
        <f aca="false">IF($A289="","",'3. Layout Parts'!$B289)</f>
        <v/>
      </c>
      <c r="D289" s="9" t="str">
        <f aca="false">IF($A289="","",'3. Layout Parts'!$C289)</f>
        <v/>
      </c>
      <c r="E289" s="9" t="str">
        <f aca="false">IF($A289="","",IFERROR(INDEX('2. Schematic Parts'!$B$2:$B$3001,MATCH($A289,'2. Schematic Parts'!$A$2:$A$3001,0)),"NOT FOUND"))</f>
        <v/>
      </c>
      <c r="F289" s="9" t="str">
        <f aca="false">IF($A289="","",IFERROR(INDEX('2. Schematic Parts'!$C$2:$C$3001,MATCH($A289,'2. Schematic Parts'!$A$2:$A$3001,0))&amp;"","NOT FOUND"))</f>
        <v/>
      </c>
      <c r="G289" s="9" t="str">
        <f aca="false">IF($A289="","",IFERROR(INDEX('2. Schematic Parts'!$D$2:$D$3001,MATCH($A289,'2. Schematic Parts'!$A$2:$A$3001,0))&amp;"","NOT FOUND"))</f>
        <v/>
      </c>
      <c r="H289" s="9" t="str">
        <f aca="false">IF($A289="","",IF(COUNTIF('2. Schematic Parts'!$A$2:$A$3001,$A289)=0,"NOT IN SCHEMATIC","OK"))</f>
        <v/>
      </c>
      <c r="I289" s="9" t="str">
        <f aca="false">IF($A289="","",IF($H289="NOT IN SCHEMATIC","",IF(UPPER(TRIM($C289))=UPPER(TRIM($E289)),"OK","MISMATCH")))</f>
        <v/>
      </c>
      <c r="J289" s="9" t="str">
        <f aca="false">IF($A289="","",IF($H289="NOT IN SCHEMATIC","",IF($F289="","NO SCH DECAL",IF($D289="","",IF(UPPER(TRIM($D289))=UPPER(TRIM($F289)),"OK","MISMATCH")))))</f>
        <v/>
      </c>
      <c r="K289" s="16" t="str">
        <f aca="false">IF($A289="","",SUMPRODUCT(--ISNUMBER(SEARCH(","&amp;TRIM($A289)&amp;",",","&amp;SUBSTITUTE('1. Master BOM'!$D$2:$D$400," ","")&amp;","))))</f>
        <v/>
      </c>
      <c r="L289" s="16" t="str">
        <f aca="false">IF($A289="","",IF($K289&lt;&gt;1,0,SUMPRODUCT(ISNUMBER(SEARCH(","&amp;TRIM($A289)&amp;",",","&amp;SUBSTITUTE('1. Master BOM'!$D$2:$D$400," ","")&amp;","))*ROW('1. Master BOM'!$D$2:$D$400))))</f>
        <v/>
      </c>
      <c r="M289" s="9" t="str">
        <f aca="false">IF($A289="","",IF($K289=0,"NOT IN BOM",IF($K289&gt;1,"MULTIPLE BOM LINES","OK")))</f>
        <v/>
      </c>
      <c r="N289" s="9" t="str">
        <f aca="false">IF($A289="","",IF($L289=0,"—",INDEX('1. Master BOM'!$A$1:$A$400,$L289)))</f>
        <v/>
      </c>
      <c r="O289" s="9" t="str">
        <f aca="false">IF($A289="","",IF($L289=0,"—",INDEX('1. Master BOM'!$B$1:$B$400,$L289)))</f>
        <v/>
      </c>
      <c r="P289" s="9" t="str">
        <f aca="false">IF($A289="","",IF(OR($H289="NOT IN SCHEMATIC",$O289="—"),"",IF($G289="","NO SCH PN",IF(UPPER(TRIM($G289))=UPPER(TRIM($O289)),"OK","MISMATCH"))))</f>
        <v/>
      </c>
      <c r="Q289" s="9" t="str">
        <f aca="false">IF($A289="","",IF($L289=0,"—",INDEX('1. Master BOM'!$E$1:$E$400,$L289)))</f>
        <v/>
      </c>
      <c r="R289" s="9" t="str">
        <f aca="false">IF($A289="","",IF($L289=0,"—",IF(T(INDEX('1. Master BOM'!$F$1:$F$400,$L289))="","(not set)",INDEX('1. Master BOM'!$F$1:$F$400,$L289))))</f>
        <v/>
      </c>
      <c r="S289" s="9" t="str">
        <f aca="false">IF($A289="","",IF(OR($R289="—",$R289="(not set)",$D289=""),"",IF(ISNUMBER(SEARCH(SUBSTITUTE(SUBSTITUTE(SUBSTITUTE($R289,"-",""),"_","")," ",""),SUBSTITUTE(SUBSTITUTE(SUBSTITUTE($D289,"-",""),"_","")," ",""))),"OK","CHECK")))</f>
        <v/>
      </c>
      <c r="T289" s="9" t="str">
        <f aca="false">IF($A289="","",IF(OR($H289="NOT IN SCHEMATIC",$I289="MISMATCH",$J289="MISMATCH",$P289="MISMATCH",$M289&lt;&gt;"OK"),"REVIEW","OK"))</f>
        <v/>
      </c>
      <c r="U289" s="14"/>
      <c r="V289" s="14"/>
      <c r="W289" s="17"/>
      <c r="X289" s="14"/>
    </row>
    <row r="290" customFormat="false" ht="15" hidden="false" customHeight="false" outlineLevel="0" collapsed="false">
      <c r="A290" s="9" t="str">
        <f aca="false">IF('3. Layout Parts'!$A290="","",TRIM('3. Layout Parts'!$A290))</f>
        <v/>
      </c>
      <c r="B290" s="9" t="str">
        <f aca="false">IF($A290="","",'3. Layout Parts'!$D290)</f>
        <v/>
      </c>
      <c r="C290" s="9" t="str">
        <f aca="false">IF($A290="","",'3. Layout Parts'!$B290)</f>
        <v/>
      </c>
      <c r="D290" s="9" t="str">
        <f aca="false">IF($A290="","",'3. Layout Parts'!$C290)</f>
        <v/>
      </c>
      <c r="E290" s="9" t="str">
        <f aca="false">IF($A290="","",IFERROR(INDEX('2. Schematic Parts'!$B$2:$B$3001,MATCH($A290,'2. Schematic Parts'!$A$2:$A$3001,0)),"NOT FOUND"))</f>
        <v/>
      </c>
      <c r="F290" s="9" t="str">
        <f aca="false">IF($A290="","",IFERROR(INDEX('2. Schematic Parts'!$C$2:$C$3001,MATCH($A290,'2. Schematic Parts'!$A$2:$A$3001,0))&amp;"","NOT FOUND"))</f>
        <v/>
      </c>
      <c r="G290" s="9" t="str">
        <f aca="false">IF($A290="","",IFERROR(INDEX('2. Schematic Parts'!$D$2:$D$3001,MATCH($A290,'2. Schematic Parts'!$A$2:$A$3001,0))&amp;"","NOT FOUND"))</f>
        <v/>
      </c>
      <c r="H290" s="9" t="str">
        <f aca="false">IF($A290="","",IF(COUNTIF('2. Schematic Parts'!$A$2:$A$3001,$A290)=0,"NOT IN SCHEMATIC","OK"))</f>
        <v/>
      </c>
      <c r="I290" s="9" t="str">
        <f aca="false">IF($A290="","",IF($H290="NOT IN SCHEMATIC","",IF(UPPER(TRIM($C290))=UPPER(TRIM($E290)),"OK","MISMATCH")))</f>
        <v/>
      </c>
      <c r="J290" s="9" t="str">
        <f aca="false">IF($A290="","",IF($H290="NOT IN SCHEMATIC","",IF($F290="","NO SCH DECAL",IF($D290="","",IF(UPPER(TRIM($D290))=UPPER(TRIM($F290)),"OK","MISMATCH")))))</f>
        <v/>
      </c>
      <c r="K290" s="16" t="str">
        <f aca="false">IF($A290="","",SUMPRODUCT(--ISNUMBER(SEARCH(","&amp;TRIM($A290)&amp;",",","&amp;SUBSTITUTE('1. Master BOM'!$D$2:$D$400," ","")&amp;","))))</f>
        <v/>
      </c>
      <c r="L290" s="16" t="str">
        <f aca="false">IF($A290="","",IF($K290&lt;&gt;1,0,SUMPRODUCT(ISNUMBER(SEARCH(","&amp;TRIM($A290)&amp;",",","&amp;SUBSTITUTE('1. Master BOM'!$D$2:$D$400," ","")&amp;","))*ROW('1. Master BOM'!$D$2:$D$400))))</f>
        <v/>
      </c>
      <c r="M290" s="9" t="str">
        <f aca="false">IF($A290="","",IF($K290=0,"NOT IN BOM",IF($K290&gt;1,"MULTIPLE BOM LINES","OK")))</f>
        <v/>
      </c>
      <c r="N290" s="9" t="str">
        <f aca="false">IF($A290="","",IF($L290=0,"—",INDEX('1. Master BOM'!$A$1:$A$400,$L290)))</f>
        <v/>
      </c>
      <c r="O290" s="9" t="str">
        <f aca="false">IF($A290="","",IF($L290=0,"—",INDEX('1. Master BOM'!$B$1:$B$400,$L290)))</f>
        <v/>
      </c>
      <c r="P290" s="9" t="str">
        <f aca="false">IF($A290="","",IF(OR($H290="NOT IN SCHEMATIC",$O290="—"),"",IF($G290="","NO SCH PN",IF(UPPER(TRIM($G290))=UPPER(TRIM($O290)),"OK","MISMATCH"))))</f>
        <v/>
      </c>
      <c r="Q290" s="9" t="str">
        <f aca="false">IF($A290="","",IF($L290=0,"—",INDEX('1. Master BOM'!$E$1:$E$400,$L290)))</f>
        <v/>
      </c>
      <c r="R290" s="9" t="str">
        <f aca="false">IF($A290="","",IF($L290=0,"—",IF(T(INDEX('1. Master BOM'!$F$1:$F$400,$L290))="","(not set)",INDEX('1. Master BOM'!$F$1:$F$400,$L290))))</f>
        <v/>
      </c>
      <c r="S290" s="9" t="str">
        <f aca="false">IF($A290="","",IF(OR($R290="—",$R290="(not set)",$D290=""),"",IF(ISNUMBER(SEARCH(SUBSTITUTE(SUBSTITUTE(SUBSTITUTE($R290,"-",""),"_","")," ",""),SUBSTITUTE(SUBSTITUTE(SUBSTITUTE($D290,"-",""),"_","")," ",""))),"OK","CHECK")))</f>
        <v/>
      </c>
      <c r="T290" s="9" t="str">
        <f aca="false">IF($A290="","",IF(OR($H290="NOT IN SCHEMATIC",$I290="MISMATCH",$J290="MISMATCH",$P290="MISMATCH",$M290&lt;&gt;"OK"),"REVIEW","OK"))</f>
        <v/>
      </c>
      <c r="U290" s="14"/>
      <c r="V290" s="14"/>
      <c r="W290" s="17"/>
      <c r="X290" s="14"/>
    </row>
    <row r="291" customFormat="false" ht="15" hidden="false" customHeight="false" outlineLevel="0" collapsed="false">
      <c r="A291" s="9" t="str">
        <f aca="false">IF('3. Layout Parts'!$A291="","",TRIM('3. Layout Parts'!$A291))</f>
        <v/>
      </c>
      <c r="B291" s="9" t="str">
        <f aca="false">IF($A291="","",'3. Layout Parts'!$D291)</f>
        <v/>
      </c>
      <c r="C291" s="9" t="str">
        <f aca="false">IF($A291="","",'3. Layout Parts'!$B291)</f>
        <v/>
      </c>
      <c r="D291" s="9" t="str">
        <f aca="false">IF($A291="","",'3. Layout Parts'!$C291)</f>
        <v/>
      </c>
      <c r="E291" s="9" t="str">
        <f aca="false">IF($A291="","",IFERROR(INDEX('2. Schematic Parts'!$B$2:$B$3001,MATCH($A291,'2. Schematic Parts'!$A$2:$A$3001,0)),"NOT FOUND"))</f>
        <v/>
      </c>
      <c r="F291" s="9" t="str">
        <f aca="false">IF($A291="","",IFERROR(INDEX('2. Schematic Parts'!$C$2:$C$3001,MATCH($A291,'2. Schematic Parts'!$A$2:$A$3001,0))&amp;"","NOT FOUND"))</f>
        <v/>
      </c>
      <c r="G291" s="9" t="str">
        <f aca="false">IF($A291="","",IFERROR(INDEX('2. Schematic Parts'!$D$2:$D$3001,MATCH($A291,'2. Schematic Parts'!$A$2:$A$3001,0))&amp;"","NOT FOUND"))</f>
        <v/>
      </c>
      <c r="H291" s="9" t="str">
        <f aca="false">IF($A291="","",IF(COUNTIF('2. Schematic Parts'!$A$2:$A$3001,$A291)=0,"NOT IN SCHEMATIC","OK"))</f>
        <v/>
      </c>
      <c r="I291" s="9" t="str">
        <f aca="false">IF($A291="","",IF($H291="NOT IN SCHEMATIC","",IF(UPPER(TRIM($C291))=UPPER(TRIM($E291)),"OK","MISMATCH")))</f>
        <v/>
      </c>
      <c r="J291" s="9" t="str">
        <f aca="false">IF($A291="","",IF($H291="NOT IN SCHEMATIC","",IF($F291="","NO SCH DECAL",IF($D291="","",IF(UPPER(TRIM($D291))=UPPER(TRIM($F291)),"OK","MISMATCH")))))</f>
        <v/>
      </c>
      <c r="K291" s="16" t="str">
        <f aca="false">IF($A291="","",SUMPRODUCT(--ISNUMBER(SEARCH(","&amp;TRIM($A291)&amp;",",","&amp;SUBSTITUTE('1. Master BOM'!$D$2:$D$400," ","")&amp;","))))</f>
        <v/>
      </c>
      <c r="L291" s="16" t="str">
        <f aca="false">IF($A291="","",IF($K291&lt;&gt;1,0,SUMPRODUCT(ISNUMBER(SEARCH(","&amp;TRIM($A291)&amp;",",","&amp;SUBSTITUTE('1. Master BOM'!$D$2:$D$400," ","")&amp;","))*ROW('1. Master BOM'!$D$2:$D$400))))</f>
        <v/>
      </c>
      <c r="M291" s="9" t="str">
        <f aca="false">IF($A291="","",IF($K291=0,"NOT IN BOM",IF($K291&gt;1,"MULTIPLE BOM LINES","OK")))</f>
        <v/>
      </c>
      <c r="N291" s="9" t="str">
        <f aca="false">IF($A291="","",IF($L291=0,"—",INDEX('1. Master BOM'!$A$1:$A$400,$L291)))</f>
        <v/>
      </c>
      <c r="O291" s="9" t="str">
        <f aca="false">IF($A291="","",IF($L291=0,"—",INDEX('1. Master BOM'!$B$1:$B$400,$L291)))</f>
        <v/>
      </c>
      <c r="P291" s="9" t="str">
        <f aca="false">IF($A291="","",IF(OR($H291="NOT IN SCHEMATIC",$O291="—"),"",IF($G291="","NO SCH PN",IF(UPPER(TRIM($G291))=UPPER(TRIM($O291)),"OK","MISMATCH"))))</f>
        <v/>
      </c>
      <c r="Q291" s="9" t="str">
        <f aca="false">IF($A291="","",IF($L291=0,"—",INDEX('1. Master BOM'!$E$1:$E$400,$L291)))</f>
        <v/>
      </c>
      <c r="R291" s="9" t="str">
        <f aca="false">IF($A291="","",IF($L291=0,"—",IF(T(INDEX('1. Master BOM'!$F$1:$F$400,$L291))="","(not set)",INDEX('1. Master BOM'!$F$1:$F$400,$L291))))</f>
        <v/>
      </c>
      <c r="S291" s="9" t="str">
        <f aca="false">IF($A291="","",IF(OR($R291="—",$R291="(not set)",$D291=""),"",IF(ISNUMBER(SEARCH(SUBSTITUTE(SUBSTITUTE(SUBSTITUTE($R291,"-",""),"_","")," ",""),SUBSTITUTE(SUBSTITUTE(SUBSTITUTE($D291,"-",""),"_","")," ",""))),"OK","CHECK")))</f>
        <v/>
      </c>
      <c r="T291" s="9" t="str">
        <f aca="false">IF($A291="","",IF(OR($H291="NOT IN SCHEMATIC",$I291="MISMATCH",$J291="MISMATCH",$P291="MISMATCH",$M291&lt;&gt;"OK"),"REVIEW","OK"))</f>
        <v/>
      </c>
      <c r="U291" s="14"/>
      <c r="V291" s="14"/>
      <c r="W291" s="17"/>
      <c r="X291" s="14"/>
    </row>
    <row r="292" customFormat="false" ht="15" hidden="false" customHeight="false" outlineLevel="0" collapsed="false">
      <c r="A292" s="9" t="str">
        <f aca="false">IF('3. Layout Parts'!$A292="","",TRIM('3. Layout Parts'!$A292))</f>
        <v/>
      </c>
      <c r="B292" s="9" t="str">
        <f aca="false">IF($A292="","",'3. Layout Parts'!$D292)</f>
        <v/>
      </c>
      <c r="C292" s="9" t="str">
        <f aca="false">IF($A292="","",'3. Layout Parts'!$B292)</f>
        <v/>
      </c>
      <c r="D292" s="9" t="str">
        <f aca="false">IF($A292="","",'3. Layout Parts'!$C292)</f>
        <v/>
      </c>
      <c r="E292" s="9" t="str">
        <f aca="false">IF($A292="","",IFERROR(INDEX('2. Schematic Parts'!$B$2:$B$3001,MATCH($A292,'2. Schematic Parts'!$A$2:$A$3001,0)),"NOT FOUND"))</f>
        <v/>
      </c>
      <c r="F292" s="9" t="str">
        <f aca="false">IF($A292="","",IFERROR(INDEX('2. Schematic Parts'!$C$2:$C$3001,MATCH($A292,'2. Schematic Parts'!$A$2:$A$3001,0))&amp;"","NOT FOUND"))</f>
        <v/>
      </c>
      <c r="G292" s="9" t="str">
        <f aca="false">IF($A292="","",IFERROR(INDEX('2. Schematic Parts'!$D$2:$D$3001,MATCH($A292,'2. Schematic Parts'!$A$2:$A$3001,0))&amp;"","NOT FOUND"))</f>
        <v/>
      </c>
      <c r="H292" s="9" t="str">
        <f aca="false">IF($A292="","",IF(COUNTIF('2. Schematic Parts'!$A$2:$A$3001,$A292)=0,"NOT IN SCHEMATIC","OK"))</f>
        <v/>
      </c>
      <c r="I292" s="9" t="str">
        <f aca="false">IF($A292="","",IF($H292="NOT IN SCHEMATIC","",IF(UPPER(TRIM($C292))=UPPER(TRIM($E292)),"OK","MISMATCH")))</f>
        <v/>
      </c>
      <c r="J292" s="9" t="str">
        <f aca="false">IF($A292="","",IF($H292="NOT IN SCHEMATIC","",IF($F292="","NO SCH DECAL",IF($D292="","",IF(UPPER(TRIM($D292))=UPPER(TRIM($F292)),"OK","MISMATCH")))))</f>
        <v/>
      </c>
      <c r="K292" s="16" t="str">
        <f aca="false">IF($A292="","",SUMPRODUCT(--ISNUMBER(SEARCH(","&amp;TRIM($A292)&amp;",",","&amp;SUBSTITUTE('1. Master BOM'!$D$2:$D$400," ","")&amp;","))))</f>
        <v/>
      </c>
      <c r="L292" s="16" t="str">
        <f aca="false">IF($A292="","",IF($K292&lt;&gt;1,0,SUMPRODUCT(ISNUMBER(SEARCH(","&amp;TRIM($A292)&amp;",",","&amp;SUBSTITUTE('1. Master BOM'!$D$2:$D$400," ","")&amp;","))*ROW('1. Master BOM'!$D$2:$D$400))))</f>
        <v/>
      </c>
      <c r="M292" s="9" t="str">
        <f aca="false">IF($A292="","",IF($K292=0,"NOT IN BOM",IF($K292&gt;1,"MULTIPLE BOM LINES","OK")))</f>
        <v/>
      </c>
      <c r="N292" s="9" t="str">
        <f aca="false">IF($A292="","",IF($L292=0,"—",INDEX('1. Master BOM'!$A$1:$A$400,$L292)))</f>
        <v/>
      </c>
      <c r="O292" s="9" t="str">
        <f aca="false">IF($A292="","",IF($L292=0,"—",INDEX('1. Master BOM'!$B$1:$B$400,$L292)))</f>
        <v/>
      </c>
      <c r="P292" s="9" t="str">
        <f aca="false">IF($A292="","",IF(OR($H292="NOT IN SCHEMATIC",$O292="—"),"",IF($G292="","NO SCH PN",IF(UPPER(TRIM($G292))=UPPER(TRIM($O292)),"OK","MISMATCH"))))</f>
        <v/>
      </c>
      <c r="Q292" s="9" t="str">
        <f aca="false">IF($A292="","",IF($L292=0,"—",INDEX('1. Master BOM'!$E$1:$E$400,$L292)))</f>
        <v/>
      </c>
      <c r="R292" s="9" t="str">
        <f aca="false">IF($A292="","",IF($L292=0,"—",IF(T(INDEX('1. Master BOM'!$F$1:$F$400,$L292))="","(not set)",INDEX('1. Master BOM'!$F$1:$F$400,$L292))))</f>
        <v/>
      </c>
      <c r="S292" s="9" t="str">
        <f aca="false">IF($A292="","",IF(OR($R292="—",$R292="(not set)",$D292=""),"",IF(ISNUMBER(SEARCH(SUBSTITUTE(SUBSTITUTE(SUBSTITUTE($R292,"-",""),"_","")," ",""),SUBSTITUTE(SUBSTITUTE(SUBSTITUTE($D292,"-",""),"_","")," ",""))),"OK","CHECK")))</f>
        <v/>
      </c>
      <c r="T292" s="9" t="str">
        <f aca="false">IF($A292="","",IF(OR($H292="NOT IN SCHEMATIC",$I292="MISMATCH",$J292="MISMATCH",$P292="MISMATCH",$M292&lt;&gt;"OK"),"REVIEW","OK"))</f>
        <v/>
      </c>
      <c r="U292" s="14"/>
      <c r="V292" s="14"/>
      <c r="W292" s="17"/>
      <c r="X292" s="14"/>
    </row>
    <row r="293" customFormat="false" ht="15" hidden="false" customHeight="false" outlineLevel="0" collapsed="false">
      <c r="A293" s="9" t="str">
        <f aca="false">IF('3. Layout Parts'!$A293="","",TRIM('3. Layout Parts'!$A293))</f>
        <v/>
      </c>
      <c r="B293" s="9" t="str">
        <f aca="false">IF($A293="","",'3. Layout Parts'!$D293)</f>
        <v/>
      </c>
      <c r="C293" s="9" t="str">
        <f aca="false">IF($A293="","",'3. Layout Parts'!$B293)</f>
        <v/>
      </c>
      <c r="D293" s="9" t="str">
        <f aca="false">IF($A293="","",'3. Layout Parts'!$C293)</f>
        <v/>
      </c>
      <c r="E293" s="9" t="str">
        <f aca="false">IF($A293="","",IFERROR(INDEX('2. Schematic Parts'!$B$2:$B$3001,MATCH($A293,'2. Schematic Parts'!$A$2:$A$3001,0)),"NOT FOUND"))</f>
        <v/>
      </c>
      <c r="F293" s="9" t="str">
        <f aca="false">IF($A293="","",IFERROR(INDEX('2. Schematic Parts'!$C$2:$C$3001,MATCH($A293,'2. Schematic Parts'!$A$2:$A$3001,0))&amp;"","NOT FOUND"))</f>
        <v/>
      </c>
      <c r="G293" s="9" t="str">
        <f aca="false">IF($A293="","",IFERROR(INDEX('2. Schematic Parts'!$D$2:$D$3001,MATCH($A293,'2. Schematic Parts'!$A$2:$A$3001,0))&amp;"","NOT FOUND"))</f>
        <v/>
      </c>
      <c r="H293" s="9" t="str">
        <f aca="false">IF($A293="","",IF(COUNTIF('2. Schematic Parts'!$A$2:$A$3001,$A293)=0,"NOT IN SCHEMATIC","OK"))</f>
        <v/>
      </c>
      <c r="I293" s="9" t="str">
        <f aca="false">IF($A293="","",IF($H293="NOT IN SCHEMATIC","",IF(UPPER(TRIM($C293))=UPPER(TRIM($E293)),"OK","MISMATCH")))</f>
        <v/>
      </c>
      <c r="J293" s="9" t="str">
        <f aca="false">IF($A293="","",IF($H293="NOT IN SCHEMATIC","",IF($F293="","NO SCH DECAL",IF($D293="","",IF(UPPER(TRIM($D293))=UPPER(TRIM($F293)),"OK","MISMATCH")))))</f>
        <v/>
      </c>
      <c r="K293" s="16" t="str">
        <f aca="false">IF($A293="","",SUMPRODUCT(--ISNUMBER(SEARCH(","&amp;TRIM($A293)&amp;",",","&amp;SUBSTITUTE('1. Master BOM'!$D$2:$D$400," ","")&amp;","))))</f>
        <v/>
      </c>
      <c r="L293" s="16" t="str">
        <f aca="false">IF($A293="","",IF($K293&lt;&gt;1,0,SUMPRODUCT(ISNUMBER(SEARCH(","&amp;TRIM($A293)&amp;",",","&amp;SUBSTITUTE('1. Master BOM'!$D$2:$D$400," ","")&amp;","))*ROW('1. Master BOM'!$D$2:$D$400))))</f>
        <v/>
      </c>
      <c r="M293" s="9" t="str">
        <f aca="false">IF($A293="","",IF($K293=0,"NOT IN BOM",IF($K293&gt;1,"MULTIPLE BOM LINES","OK")))</f>
        <v/>
      </c>
      <c r="N293" s="9" t="str">
        <f aca="false">IF($A293="","",IF($L293=0,"—",INDEX('1. Master BOM'!$A$1:$A$400,$L293)))</f>
        <v/>
      </c>
      <c r="O293" s="9" t="str">
        <f aca="false">IF($A293="","",IF($L293=0,"—",INDEX('1. Master BOM'!$B$1:$B$400,$L293)))</f>
        <v/>
      </c>
      <c r="P293" s="9" t="str">
        <f aca="false">IF($A293="","",IF(OR($H293="NOT IN SCHEMATIC",$O293="—"),"",IF($G293="","NO SCH PN",IF(UPPER(TRIM($G293))=UPPER(TRIM($O293)),"OK","MISMATCH"))))</f>
        <v/>
      </c>
      <c r="Q293" s="9" t="str">
        <f aca="false">IF($A293="","",IF($L293=0,"—",INDEX('1. Master BOM'!$E$1:$E$400,$L293)))</f>
        <v/>
      </c>
      <c r="R293" s="9" t="str">
        <f aca="false">IF($A293="","",IF($L293=0,"—",IF(T(INDEX('1. Master BOM'!$F$1:$F$400,$L293))="","(not set)",INDEX('1. Master BOM'!$F$1:$F$400,$L293))))</f>
        <v/>
      </c>
      <c r="S293" s="9" t="str">
        <f aca="false">IF($A293="","",IF(OR($R293="—",$R293="(not set)",$D293=""),"",IF(ISNUMBER(SEARCH(SUBSTITUTE(SUBSTITUTE(SUBSTITUTE($R293,"-",""),"_","")," ",""),SUBSTITUTE(SUBSTITUTE(SUBSTITUTE($D293,"-",""),"_","")," ",""))),"OK","CHECK")))</f>
        <v/>
      </c>
      <c r="T293" s="9" t="str">
        <f aca="false">IF($A293="","",IF(OR($H293="NOT IN SCHEMATIC",$I293="MISMATCH",$J293="MISMATCH",$P293="MISMATCH",$M293&lt;&gt;"OK"),"REVIEW","OK"))</f>
        <v/>
      </c>
      <c r="U293" s="14"/>
      <c r="V293" s="14"/>
      <c r="W293" s="17"/>
      <c r="X293" s="14"/>
    </row>
    <row r="294" customFormat="false" ht="15" hidden="false" customHeight="false" outlineLevel="0" collapsed="false">
      <c r="A294" s="9" t="str">
        <f aca="false">IF('3. Layout Parts'!$A294="","",TRIM('3. Layout Parts'!$A294))</f>
        <v/>
      </c>
      <c r="B294" s="9" t="str">
        <f aca="false">IF($A294="","",'3. Layout Parts'!$D294)</f>
        <v/>
      </c>
      <c r="C294" s="9" t="str">
        <f aca="false">IF($A294="","",'3. Layout Parts'!$B294)</f>
        <v/>
      </c>
      <c r="D294" s="9" t="str">
        <f aca="false">IF($A294="","",'3. Layout Parts'!$C294)</f>
        <v/>
      </c>
      <c r="E294" s="9" t="str">
        <f aca="false">IF($A294="","",IFERROR(INDEX('2. Schematic Parts'!$B$2:$B$3001,MATCH($A294,'2. Schematic Parts'!$A$2:$A$3001,0)),"NOT FOUND"))</f>
        <v/>
      </c>
      <c r="F294" s="9" t="str">
        <f aca="false">IF($A294="","",IFERROR(INDEX('2. Schematic Parts'!$C$2:$C$3001,MATCH($A294,'2. Schematic Parts'!$A$2:$A$3001,0))&amp;"","NOT FOUND"))</f>
        <v/>
      </c>
      <c r="G294" s="9" t="str">
        <f aca="false">IF($A294="","",IFERROR(INDEX('2. Schematic Parts'!$D$2:$D$3001,MATCH($A294,'2. Schematic Parts'!$A$2:$A$3001,0))&amp;"","NOT FOUND"))</f>
        <v/>
      </c>
      <c r="H294" s="9" t="str">
        <f aca="false">IF($A294="","",IF(COUNTIF('2. Schematic Parts'!$A$2:$A$3001,$A294)=0,"NOT IN SCHEMATIC","OK"))</f>
        <v/>
      </c>
      <c r="I294" s="9" t="str">
        <f aca="false">IF($A294="","",IF($H294="NOT IN SCHEMATIC","",IF(UPPER(TRIM($C294))=UPPER(TRIM($E294)),"OK","MISMATCH")))</f>
        <v/>
      </c>
      <c r="J294" s="9" t="str">
        <f aca="false">IF($A294="","",IF($H294="NOT IN SCHEMATIC","",IF($F294="","NO SCH DECAL",IF($D294="","",IF(UPPER(TRIM($D294))=UPPER(TRIM($F294)),"OK","MISMATCH")))))</f>
        <v/>
      </c>
      <c r="K294" s="16" t="str">
        <f aca="false">IF($A294="","",SUMPRODUCT(--ISNUMBER(SEARCH(","&amp;TRIM($A294)&amp;",",","&amp;SUBSTITUTE('1. Master BOM'!$D$2:$D$400," ","")&amp;","))))</f>
        <v/>
      </c>
      <c r="L294" s="16" t="str">
        <f aca="false">IF($A294="","",IF($K294&lt;&gt;1,0,SUMPRODUCT(ISNUMBER(SEARCH(","&amp;TRIM($A294)&amp;",",","&amp;SUBSTITUTE('1. Master BOM'!$D$2:$D$400," ","")&amp;","))*ROW('1. Master BOM'!$D$2:$D$400))))</f>
        <v/>
      </c>
      <c r="M294" s="9" t="str">
        <f aca="false">IF($A294="","",IF($K294=0,"NOT IN BOM",IF($K294&gt;1,"MULTIPLE BOM LINES","OK")))</f>
        <v/>
      </c>
      <c r="N294" s="9" t="str">
        <f aca="false">IF($A294="","",IF($L294=0,"—",INDEX('1. Master BOM'!$A$1:$A$400,$L294)))</f>
        <v/>
      </c>
      <c r="O294" s="9" t="str">
        <f aca="false">IF($A294="","",IF($L294=0,"—",INDEX('1. Master BOM'!$B$1:$B$400,$L294)))</f>
        <v/>
      </c>
      <c r="P294" s="9" t="str">
        <f aca="false">IF($A294="","",IF(OR($H294="NOT IN SCHEMATIC",$O294="—"),"",IF($G294="","NO SCH PN",IF(UPPER(TRIM($G294))=UPPER(TRIM($O294)),"OK","MISMATCH"))))</f>
        <v/>
      </c>
      <c r="Q294" s="9" t="str">
        <f aca="false">IF($A294="","",IF($L294=0,"—",INDEX('1. Master BOM'!$E$1:$E$400,$L294)))</f>
        <v/>
      </c>
      <c r="R294" s="9" t="str">
        <f aca="false">IF($A294="","",IF($L294=0,"—",IF(T(INDEX('1. Master BOM'!$F$1:$F$400,$L294))="","(not set)",INDEX('1. Master BOM'!$F$1:$F$400,$L294))))</f>
        <v/>
      </c>
      <c r="S294" s="9" t="str">
        <f aca="false">IF($A294="","",IF(OR($R294="—",$R294="(not set)",$D294=""),"",IF(ISNUMBER(SEARCH(SUBSTITUTE(SUBSTITUTE(SUBSTITUTE($R294,"-",""),"_","")," ",""),SUBSTITUTE(SUBSTITUTE(SUBSTITUTE($D294,"-",""),"_","")," ",""))),"OK","CHECK")))</f>
        <v/>
      </c>
      <c r="T294" s="9" t="str">
        <f aca="false">IF($A294="","",IF(OR($H294="NOT IN SCHEMATIC",$I294="MISMATCH",$J294="MISMATCH",$P294="MISMATCH",$M294&lt;&gt;"OK"),"REVIEW","OK"))</f>
        <v/>
      </c>
      <c r="U294" s="14"/>
      <c r="V294" s="14"/>
      <c r="W294" s="17"/>
      <c r="X294" s="14"/>
    </row>
    <row r="295" customFormat="false" ht="15" hidden="false" customHeight="false" outlineLevel="0" collapsed="false">
      <c r="A295" s="9" t="str">
        <f aca="false">IF('3. Layout Parts'!$A295="","",TRIM('3. Layout Parts'!$A295))</f>
        <v/>
      </c>
      <c r="B295" s="9" t="str">
        <f aca="false">IF($A295="","",'3. Layout Parts'!$D295)</f>
        <v/>
      </c>
      <c r="C295" s="9" t="str">
        <f aca="false">IF($A295="","",'3. Layout Parts'!$B295)</f>
        <v/>
      </c>
      <c r="D295" s="9" t="str">
        <f aca="false">IF($A295="","",'3. Layout Parts'!$C295)</f>
        <v/>
      </c>
      <c r="E295" s="9" t="str">
        <f aca="false">IF($A295="","",IFERROR(INDEX('2. Schematic Parts'!$B$2:$B$3001,MATCH($A295,'2. Schematic Parts'!$A$2:$A$3001,0)),"NOT FOUND"))</f>
        <v/>
      </c>
      <c r="F295" s="9" t="str">
        <f aca="false">IF($A295="","",IFERROR(INDEX('2. Schematic Parts'!$C$2:$C$3001,MATCH($A295,'2. Schematic Parts'!$A$2:$A$3001,0))&amp;"","NOT FOUND"))</f>
        <v/>
      </c>
      <c r="G295" s="9" t="str">
        <f aca="false">IF($A295="","",IFERROR(INDEX('2. Schematic Parts'!$D$2:$D$3001,MATCH($A295,'2. Schematic Parts'!$A$2:$A$3001,0))&amp;"","NOT FOUND"))</f>
        <v/>
      </c>
      <c r="H295" s="9" t="str">
        <f aca="false">IF($A295="","",IF(COUNTIF('2. Schematic Parts'!$A$2:$A$3001,$A295)=0,"NOT IN SCHEMATIC","OK"))</f>
        <v/>
      </c>
      <c r="I295" s="9" t="str">
        <f aca="false">IF($A295="","",IF($H295="NOT IN SCHEMATIC","",IF(UPPER(TRIM($C295))=UPPER(TRIM($E295)),"OK","MISMATCH")))</f>
        <v/>
      </c>
      <c r="J295" s="9" t="str">
        <f aca="false">IF($A295="","",IF($H295="NOT IN SCHEMATIC","",IF($F295="","NO SCH DECAL",IF($D295="","",IF(UPPER(TRIM($D295))=UPPER(TRIM($F295)),"OK","MISMATCH")))))</f>
        <v/>
      </c>
      <c r="K295" s="16" t="str">
        <f aca="false">IF($A295="","",SUMPRODUCT(--ISNUMBER(SEARCH(","&amp;TRIM($A295)&amp;",",","&amp;SUBSTITUTE('1. Master BOM'!$D$2:$D$400," ","")&amp;","))))</f>
        <v/>
      </c>
      <c r="L295" s="16" t="str">
        <f aca="false">IF($A295="","",IF($K295&lt;&gt;1,0,SUMPRODUCT(ISNUMBER(SEARCH(","&amp;TRIM($A295)&amp;",",","&amp;SUBSTITUTE('1. Master BOM'!$D$2:$D$400," ","")&amp;","))*ROW('1. Master BOM'!$D$2:$D$400))))</f>
        <v/>
      </c>
      <c r="M295" s="9" t="str">
        <f aca="false">IF($A295="","",IF($K295=0,"NOT IN BOM",IF($K295&gt;1,"MULTIPLE BOM LINES","OK")))</f>
        <v/>
      </c>
      <c r="N295" s="9" t="str">
        <f aca="false">IF($A295="","",IF($L295=0,"—",INDEX('1. Master BOM'!$A$1:$A$400,$L295)))</f>
        <v/>
      </c>
      <c r="O295" s="9" t="str">
        <f aca="false">IF($A295="","",IF($L295=0,"—",INDEX('1. Master BOM'!$B$1:$B$400,$L295)))</f>
        <v/>
      </c>
      <c r="P295" s="9" t="str">
        <f aca="false">IF($A295="","",IF(OR($H295="NOT IN SCHEMATIC",$O295="—"),"",IF($G295="","NO SCH PN",IF(UPPER(TRIM($G295))=UPPER(TRIM($O295)),"OK","MISMATCH"))))</f>
        <v/>
      </c>
      <c r="Q295" s="9" t="str">
        <f aca="false">IF($A295="","",IF($L295=0,"—",INDEX('1. Master BOM'!$E$1:$E$400,$L295)))</f>
        <v/>
      </c>
      <c r="R295" s="9" t="str">
        <f aca="false">IF($A295="","",IF($L295=0,"—",IF(T(INDEX('1. Master BOM'!$F$1:$F$400,$L295))="","(not set)",INDEX('1. Master BOM'!$F$1:$F$400,$L295))))</f>
        <v/>
      </c>
      <c r="S295" s="9" t="str">
        <f aca="false">IF($A295="","",IF(OR($R295="—",$R295="(not set)",$D295=""),"",IF(ISNUMBER(SEARCH(SUBSTITUTE(SUBSTITUTE(SUBSTITUTE($R295,"-",""),"_","")," ",""),SUBSTITUTE(SUBSTITUTE(SUBSTITUTE($D295,"-",""),"_","")," ",""))),"OK","CHECK")))</f>
        <v/>
      </c>
      <c r="T295" s="9" t="str">
        <f aca="false">IF($A295="","",IF(OR($H295="NOT IN SCHEMATIC",$I295="MISMATCH",$J295="MISMATCH",$P295="MISMATCH",$M295&lt;&gt;"OK"),"REVIEW","OK"))</f>
        <v/>
      </c>
      <c r="U295" s="14"/>
      <c r="V295" s="14"/>
      <c r="W295" s="17"/>
      <c r="X295" s="14"/>
    </row>
    <row r="296" customFormat="false" ht="15" hidden="false" customHeight="false" outlineLevel="0" collapsed="false">
      <c r="A296" s="9" t="str">
        <f aca="false">IF('3. Layout Parts'!$A296="","",TRIM('3. Layout Parts'!$A296))</f>
        <v/>
      </c>
      <c r="B296" s="9" t="str">
        <f aca="false">IF($A296="","",'3. Layout Parts'!$D296)</f>
        <v/>
      </c>
      <c r="C296" s="9" t="str">
        <f aca="false">IF($A296="","",'3. Layout Parts'!$B296)</f>
        <v/>
      </c>
      <c r="D296" s="9" t="str">
        <f aca="false">IF($A296="","",'3. Layout Parts'!$C296)</f>
        <v/>
      </c>
      <c r="E296" s="9" t="str">
        <f aca="false">IF($A296="","",IFERROR(INDEX('2. Schematic Parts'!$B$2:$B$3001,MATCH($A296,'2. Schematic Parts'!$A$2:$A$3001,0)),"NOT FOUND"))</f>
        <v/>
      </c>
      <c r="F296" s="9" t="str">
        <f aca="false">IF($A296="","",IFERROR(INDEX('2. Schematic Parts'!$C$2:$C$3001,MATCH($A296,'2. Schematic Parts'!$A$2:$A$3001,0))&amp;"","NOT FOUND"))</f>
        <v/>
      </c>
      <c r="G296" s="9" t="str">
        <f aca="false">IF($A296="","",IFERROR(INDEX('2. Schematic Parts'!$D$2:$D$3001,MATCH($A296,'2. Schematic Parts'!$A$2:$A$3001,0))&amp;"","NOT FOUND"))</f>
        <v/>
      </c>
      <c r="H296" s="9" t="str">
        <f aca="false">IF($A296="","",IF(COUNTIF('2. Schematic Parts'!$A$2:$A$3001,$A296)=0,"NOT IN SCHEMATIC","OK"))</f>
        <v/>
      </c>
      <c r="I296" s="9" t="str">
        <f aca="false">IF($A296="","",IF($H296="NOT IN SCHEMATIC","",IF(UPPER(TRIM($C296))=UPPER(TRIM($E296)),"OK","MISMATCH")))</f>
        <v/>
      </c>
      <c r="J296" s="9" t="str">
        <f aca="false">IF($A296="","",IF($H296="NOT IN SCHEMATIC","",IF($F296="","NO SCH DECAL",IF($D296="","",IF(UPPER(TRIM($D296))=UPPER(TRIM($F296)),"OK","MISMATCH")))))</f>
        <v/>
      </c>
      <c r="K296" s="16" t="str">
        <f aca="false">IF($A296="","",SUMPRODUCT(--ISNUMBER(SEARCH(","&amp;TRIM($A296)&amp;",",","&amp;SUBSTITUTE('1. Master BOM'!$D$2:$D$400," ","")&amp;","))))</f>
        <v/>
      </c>
      <c r="L296" s="16" t="str">
        <f aca="false">IF($A296="","",IF($K296&lt;&gt;1,0,SUMPRODUCT(ISNUMBER(SEARCH(","&amp;TRIM($A296)&amp;",",","&amp;SUBSTITUTE('1. Master BOM'!$D$2:$D$400," ","")&amp;","))*ROW('1. Master BOM'!$D$2:$D$400))))</f>
        <v/>
      </c>
      <c r="M296" s="9" t="str">
        <f aca="false">IF($A296="","",IF($K296=0,"NOT IN BOM",IF($K296&gt;1,"MULTIPLE BOM LINES","OK")))</f>
        <v/>
      </c>
      <c r="N296" s="9" t="str">
        <f aca="false">IF($A296="","",IF($L296=0,"—",INDEX('1. Master BOM'!$A$1:$A$400,$L296)))</f>
        <v/>
      </c>
      <c r="O296" s="9" t="str">
        <f aca="false">IF($A296="","",IF($L296=0,"—",INDEX('1. Master BOM'!$B$1:$B$400,$L296)))</f>
        <v/>
      </c>
      <c r="P296" s="9" t="str">
        <f aca="false">IF($A296="","",IF(OR($H296="NOT IN SCHEMATIC",$O296="—"),"",IF($G296="","NO SCH PN",IF(UPPER(TRIM($G296))=UPPER(TRIM($O296)),"OK","MISMATCH"))))</f>
        <v/>
      </c>
      <c r="Q296" s="9" t="str">
        <f aca="false">IF($A296="","",IF($L296=0,"—",INDEX('1. Master BOM'!$E$1:$E$400,$L296)))</f>
        <v/>
      </c>
      <c r="R296" s="9" t="str">
        <f aca="false">IF($A296="","",IF($L296=0,"—",IF(T(INDEX('1. Master BOM'!$F$1:$F$400,$L296))="","(not set)",INDEX('1. Master BOM'!$F$1:$F$400,$L296))))</f>
        <v/>
      </c>
      <c r="S296" s="9" t="str">
        <f aca="false">IF($A296="","",IF(OR($R296="—",$R296="(not set)",$D296=""),"",IF(ISNUMBER(SEARCH(SUBSTITUTE(SUBSTITUTE(SUBSTITUTE($R296,"-",""),"_","")," ",""),SUBSTITUTE(SUBSTITUTE(SUBSTITUTE($D296,"-",""),"_","")," ",""))),"OK","CHECK")))</f>
        <v/>
      </c>
      <c r="T296" s="9" t="str">
        <f aca="false">IF($A296="","",IF(OR($H296="NOT IN SCHEMATIC",$I296="MISMATCH",$J296="MISMATCH",$P296="MISMATCH",$M296&lt;&gt;"OK"),"REVIEW","OK"))</f>
        <v/>
      </c>
      <c r="U296" s="14"/>
      <c r="V296" s="14"/>
      <c r="W296" s="17"/>
      <c r="X296" s="14"/>
    </row>
    <row r="297" customFormat="false" ht="15" hidden="false" customHeight="false" outlineLevel="0" collapsed="false">
      <c r="A297" s="9" t="str">
        <f aca="false">IF('3. Layout Parts'!$A297="","",TRIM('3. Layout Parts'!$A297))</f>
        <v/>
      </c>
      <c r="B297" s="9" t="str">
        <f aca="false">IF($A297="","",'3. Layout Parts'!$D297)</f>
        <v/>
      </c>
      <c r="C297" s="9" t="str">
        <f aca="false">IF($A297="","",'3. Layout Parts'!$B297)</f>
        <v/>
      </c>
      <c r="D297" s="9" t="str">
        <f aca="false">IF($A297="","",'3. Layout Parts'!$C297)</f>
        <v/>
      </c>
      <c r="E297" s="9" t="str">
        <f aca="false">IF($A297="","",IFERROR(INDEX('2. Schematic Parts'!$B$2:$B$3001,MATCH($A297,'2. Schematic Parts'!$A$2:$A$3001,0)),"NOT FOUND"))</f>
        <v/>
      </c>
      <c r="F297" s="9" t="str">
        <f aca="false">IF($A297="","",IFERROR(INDEX('2. Schematic Parts'!$C$2:$C$3001,MATCH($A297,'2. Schematic Parts'!$A$2:$A$3001,0))&amp;"","NOT FOUND"))</f>
        <v/>
      </c>
      <c r="G297" s="9" t="str">
        <f aca="false">IF($A297="","",IFERROR(INDEX('2. Schematic Parts'!$D$2:$D$3001,MATCH($A297,'2. Schematic Parts'!$A$2:$A$3001,0))&amp;"","NOT FOUND"))</f>
        <v/>
      </c>
      <c r="H297" s="9" t="str">
        <f aca="false">IF($A297="","",IF(COUNTIF('2. Schematic Parts'!$A$2:$A$3001,$A297)=0,"NOT IN SCHEMATIC","OK"))</f>
        <v/>
      </c>
      <c r="I297" s="9" t="str">
        <f aca="false">IF($A297="","",IF($H297="NOT IN SCHEMATIC","",IF(UPPER(TRIM($C297))=UPPER(TRIM($E297)),"OK","MISMATCH")))</f>
        <v/>
      </c>
      <c r="J297" s="9" t="str">
        <f aca="false">IF($A297="","",IF($H297="NOT IN SCHEMATIC","",IF($F297="","NO SCH DECAL",IF($D297="","",IF(UPPER(TRIM($D297))=UPPER(TRIM($F297)),"OK","MISMATCH")))))</f>
        <v/>
      </c>
      <c r="K297" s="16" t="str">
        <f aca="false">IF($A297="","",SUMPRODUCT(--ISNUMBER(SEARCH(","&amp;TRIM($A297)&amp;",",","&amp;SUBSTITUTE('1. Master BOM'!$D$2:$D$400," ","")&amp;","))))</f>
        <v/>
      </c>
      <c r="L297" s="16" t="str">
        <f aca="false">IF($A297="","",IF($K297&lt;&gt;1,0,SUMPRODUCT(ISNUMBER(SEARCH(","&amp;TRIM($A297)&amp;",",","&amp;SUBSTITUTE('1. Master BOM'!$D$2:$D$400," ","")&amp;","))*ROW('1. Master BOM'!$D$2:$D$400))))</f>
        <v/>
      </c>
      <c r="M297" s="9" t="str">
        <f aca="false">IF($A297="","",IF($K297=0,"NOT IN BOM",IF($K297&gt;1,"MULTIPLE BOM LINES","OK")))</f>
        <v/>
      </c>
      <c r="N297" s="9" t="str">
        <f aca="false">IF($A297="","",IF($L297=0,"—",INDEX('1. Master BOM'!$A$1:$A$400,$L297)))</f>
        <v/>
      </c>
      <c r="O297" s="9" t="str">
        <f aca="false">IF($A297="","",IF($L297=0,"—",INDEX('1. Master BOM'!$B$1:$B$400,$L297)))</f>
        <v/>
      </c>
      <c r="P297" s="9" t="str">
        <f aca="false">IF($A297="","",IF(OR($H297="NOT IN SCHEMATIC",$O297="—"),"",IF($G297="","NO SCH PN",IF(UPPER(TRIM($G297))=UPPER(TRIM($O297)),"OK","MISMATCH"))))</f>
        <v/>
      </c>
      <c r="Q297" s="9" t="str">
        <f aca="false">IF($A297="","",IF($L297=0,"—",INDEX('1. Master BOM'!$E$1:$E$400,$L297)))</f>
        <v/>
      </c>
      <c r="R297" s="9" t="str">
        <f aca="false">IF($A297="","",IF($L297=0,"—",IF(T(INDEX('1. Master BOM'!$F$1:$F$400,$L297))="","(not set)",INDEX('1. Master BOM'!$F$1:$F$400,$L297))))</f>
        <v/>
      </c>
      <c r="S297" s="9" t="str">
        <f aca="false">IF($A297="","",IF(OR($R297="—",$R297="(not set)",$D297=""),"",IF(ISNUMBER(SEARCH(SUBSTITUTE(SUBSTITUTE(SUBSTITUTE($R297,"-",""),"_","")," ",""),SUBSTITUTE(SUBSTITUTE(SUBSTITUTE($D297,"-",""),"_","")," ",""))),"OK","CHECK")))</f>
        <v/>
      </c>
      <c r="T297" s="9" t="str">
        <f aca="false">IF($A297="","",IF(OR($H297="NOT IN SCHEMATIC",$I297="MISMATCH",$J297="MISMATCH",$P297="MISMATCH",$M297&lt;&gt;"OK"),"REVIEW","OK"))</f>
        <v/>
      </c>
      <c r="U297" s="14"/>
      <c r="V297" s="14"/>
      <c r="W297" s="17"/>
      <c r="X297" s="14"/>
    </row>
    <row r="298" customFormat="false" ht="15" hidden="false" customHeight="false" outlineLevel="0" collapsed="false">
      <c r="A298" s="9" t="str">
        <f aca="false">IF('3. Layout Parts'!$A298="","",TRIM('3. Layout Parts'!$A298))</f>
        <v/>
      </c>
      <c r="B298" s="9" t="str">
        <f aca="false">IF($A298="","",'3. Layout Parts'!$D298)</f>
        <v/>
      </c>
      <c r="C298" s="9" t="str">
        <f aca="false">IF($A298="","",'3. Layout Parts'!$B298)</f>
        <v/>
      </c>
      <c r="D298" s="9" t="str">
        <f aca="false">IF($A298="","",'3. Layout Parts'!$C298)</f>
        <v/>
      </c>
      <c r="E298" s="9" t="str">
        <f aca="false">IF($A298="","",IFERROR(INDEX('2. Schematic Parts'!$B$2:$B$3001,MATCH($A298,'2. Schematic Parts'!$A$2:$A$3001,0)),"NOT FOUND"))</f>
        <v/>
      </c>
      <c r="F298" s="9" t="str">
        <f aca="false">IF($A298="","",IFERROR(INDEX('2. Schematic Parts'!$C$2:$C$3001,MATCH($A298,'2. Schematic Parts'!$A$2:$A$3001,0))&amp;"","NOT FOUND"))</f>
        <v/>
      </c>
      <c r="G298" s="9" t="str">
        <f aca="false">IF($A298="","",IFERROR(INDEX('2. Schematic Parts'!$D$2:$D$3001,MATCH($A298,'2. Schematic Parts'!$A$2:$A$3001,0))&amp;"","NOT FOUND"))</f>
        <v/>
      </c>
      <c r="H298" s="9" t="str">
        <f aca="false">IF($A298="","",IF(COUNTIF('2. Schematic Parts'!$A$2:$A$3001,$A298)=0,"NOT IN SCHEMATIC","OK"))</f>
        <v/>
      </c>
      <c r="I298" s="9" t="str">
        <f aca="false">IF($A298="","",IF($H298="NOT IN SCHEMATIC","",IF(UPPER(TRIM($C298))=UPPER(TRIM($E298)),"OK","MISMATCH")))</f>
        <v/>
      </c>
      <c r="J298" s="9" t="str">
        <f aca="false">IF($A298="","",IF($H298="NOT IN SCHEMATIC","",IF($F298="","NO SCH DECAL",IF($D298="","",IF(UPPER(TRIM($D298))=UPPER(TRIM($F298)),"OK","MISMATCH")))))</f>
        <v/>
      </c>
      <c r="K298" s="16" t="str">
        <f aca="false">IF($A298="","",SUMPRODUCT(--ISNUMBER(SEARCH(","&amp;TRIM($A298)&amp;",",","&amp;SUBSTITUTE('1. Master BOM'!$D$2:$D$400," ","")&amp;","))))</f>
        <v/>
      </c>
      <c r="L298" s="16" t="str">
        <f aca="false">IF($A298="","",IF($K298&lt;&gt;1,0,SUMPRODUCT(ISNUMBER(SEARCH(","&amp;TRIM($A298)&amp;",",","&amp;SUBSTITUTE('1. Master BOM'!$D$2:$D$400," ","")&amp;","))*ROW('1. Master BOM'!$D$2:$D$400))))</f>
        <v/>
      </c>
      <c r="M298" s="9" t="str">
        <f aca="false">IF($A298="","",IF($K298=0,"NOT IN BOM",IF($K298&gt;1,"MULTIPLE BOM LINES","OK")))</f>
        <v/>
      </c>
      <c r="N298" s="9" t="str">
        <f aca="false">IF($A298="","",IF($L298=0,"—",INDEX('1. Master BOM'!$A$1:$A$400,$L298)))</f>
        <v/>
      </c>
      <c r="O298" s="9" t="str">
        <f aca="false">IF($A298="","",IF($L298=0,"—",INDEX('1. Master BOM'!$B$1:$B$400,$L298)))</f>
        <v/>
      </c>
      <c r="P298" s="9" t="str">
        <f aca="false">IF($A298="","",IF(OR($H298="NOT IN SCHEMATIC",$O298="—"),"",IF($G298="","NO SCH PN",IF(UPPER(TRIM($G298))=UPPER(TRIM($O298)),"OK","MISMATCH"))))</f>
        <v/>
      </c>
      <c r="Q298" s="9" t="str">
        <f aca="false">IF($A298="","",IF($L298=0,"—",INDEX('1. Master BOM'!$E$1:$E$400,$L298)))</f>
        <v/>
      </c>
      <c r="R298" s="9" t="str">
        <f aca="false">IF($A298="","",IF($L298=0,"—",IF(T(INDEX('1. Master BOM'!$F$1:$F$400,$L298))="","(not set)",INDEX('1. Master BOM'!$F$1:$F$400,$L298))))</f>
        <v/>
      </c>
      <c r="S298" s="9" t="str">
        <f aca="false">IF($A298="","",IF(OR($R298="—",$R298="(not set)",$D298=""),"",IF(ISNUMBER(SEARCH(SUBSTITUTE(SUBSTITUTE(SUBSTITUTE($R298,"-",""),"_","")," ",""),SUBSTITUTE(SUBSTITUTE(SUBSTITUTE($D298,"-",""),"_","")," ",""))),"OK","CHECK")))</f>
        <v/>
      </c>
      <c r="T298" s="9" t="str">
        <f aca="false">IF($A298="","",IF(OR($H298="NOT IN SCHEMATIC",$I298="MISMATCH",$J298="MISMATCH",$P298="MISMATCH",$M298&lt;&gt;"OK"),"REVIEW","OK"))</f>
        <v/>
      </c>
      <c r="U298" s="14"/>
      <c r="V298" s="14"/>
      <c r="W298" s="17"/>
      <c r="X298" s="14"/>
    </row>
    <row r="299" customFormat="false" ht="15" hidden="false" customHeight="false" outlineLevel="0" collapsed="false">
      <c r="A299" s="9" t="str">
        <f aca="false">IF('3. Layout Parts'!$A299="","",TRIM('3. Layout Parts'!$A299))</f>
        <v/>
      </c>
      <c r="B299" s="9" t="str">
        <f aca="false">IF($A299="","",'3. Layout Parts'!$D299)</f>
        <v/>
      </c>
      <c r="C299" s="9" t="str">
        <f aca="false">IF($A299="","",'3. Layout Parts'!$B299)</f>
        <v/>
      </c>
      <c r="D299" s="9" t="str">
        <f aca="false">IF($A299="","",'3. Layout Parts'!$C299)</f>
        <v/>
      </c>
      <c r="E299" s="9" t="str">
        <f aca="false">IF($A299="","",IFERROR(INDEX('2. Schematic Parts'!$B$2:$B$3001,MATCH($A299,'2. Schematic Parts'!$A$2:$A$3001,0)),"NOT FOUND"))</f>
        <v/>
      </c>
      <c r="F299" s="9" t="str">
        <f aca="false">IF($A299="","",IFERROR(INDEX('2. Schematic Parts'!$C$2:$C$3001,MATCH($A299,'2. Schematic Parts'!$A$2:$A$3001,0))&amp;"","NOT FOUND"))</f>
        <v/>
      </c>
      <c r="G299" s="9" t="str">
        <f aca="false">IF($A299="","",IFERROR(INDEX('2. Schematic Parts'!$D$2:$D$3001,MATCH($A299,'2. Schematic Parts'!$A$2:$A$3001,0))&amp;"","NOT FOUND"))</f>
        <v/>
      </c>
      <c r="H299" s="9" t="str">
        <f aca="false">IF($A299="","",IF(COUNTIF('2. Schematic Parts'!$A$2:$A$3001,$A299)=0,"NOT IN SCHEMATIC","OK"))</f>
        <v/>
      </c>
      <c r="I299" s="9" t="str">
        <f aca="false">IF($A299="","",IF($H299="NOT IN SCHEMATIC","",IF(UPPER(TRIM($C299))=UPPER(TRIM($E299)),"OK","MISMATCH")))</f>
        <v/>
      </c>
      <c r="J299" s="9" t="str">
        <f aca="false">IF($A299="","",IF($H299="NOT IN SCHEMATIC","",IF($F299="","NO SCH DECAL",IF($D299="","",IF(UPPER(TRIM($D299))=UPPER(TRIM($F299)),"OK","MISMATCH")))))</f>
        <v/>
      </c>
      <c r="K299" s="16" t="str">
        <f aca="false">IF($A299="","",SUMPRODUCT(--ISNUMBER(SEARCH(","&amp;TRIM($A299)&amp;",",","&amp;SUBSTITUTE('1. Master BOM'!$D$2:$D$400," ","")&amp;","))))</f>
        <v/>
      </c>
      <c r="L299" s="16" t="str">
        <f aca="false">IF($A299="","",IF($K299&lt;&gt;1,0,SUMPRODUCT(ISNUMBER(SEARCH(","&amp;TRIM($A299)&amp;",",","&amp;SUBSTITUTE('1. Master BOM'!$D$2:$D$400," ","")&amp;","))*ROW('1. Master BOM'!$D$2:$D$400))))</f>
        <v/>
      </c>
      <c r="M299" s="9" t="str">
        <f aca="false">IF($A299="","",IF($K299=0,"NOT IN BOM",IF($K299&gt;1,"MULTIPLE BOM LINES","OK")))</f>
        <v/>
      </c>
      <c r="N299" s="9" t="str">
        <f aca="false">IF($A299="","",IF($L299=0,"—",INDEX('1. Master BOM'!$A$1:$A$400,$L299)))</f>
        <v/>
      </c>
      <c r="O299" s="9" t="str">
        <f aca="false">IF($A299="","",IF($L299=0,"—",INDEX('1. Master BOM'!$B$1:$B$400,$L299)))</f>
        <v/>
      </c>
      <c r="P299" s="9" t="str">
        <f aca="false">IF($A299="","",IF(OR($H299="NOT IN SCHEMATIC",$O299="—"),"",IF($G299="","NO SCH PN",IF(UPPER(TRIM($G299))=UPPER(TRIM($O299)),"OK","MISMATCH"))))</f>
        <v/>
      </c>
      <c r="Q299" s="9" t="str">
        <f aca="false">IF($A299="","",IF($L299=0,"—",INDEX('1. Master BOM'!$E$1:$E$400,$L299)))</f>
        <v/>
      </c>
      <c r="R299" s="9" t="str">
        <f aca="false">IF($A299="","",IF($L299=0,"—",IF(T(INDEX('1. Master BOM'!$F$1:$F$400,$L299))="","(not set)",INDEX('1. Master BOM'!$F$1:$F$400,$L299))))</f>
        <v/>
      </c>
      <c r="S299" s="9" t="str">
        <f aca="false">IF($A299="","",IF(OR($R299="—",$R299="(not set)",$D299=""),"",IF(ISNUMBER(SEARCH(SUBSTITUTE(SUBSTITUTE(SUBSTITUTE($R299,"-",""),"_","")," ",""),SUBSTITUTE(SUBSTITUTE(SUBSTITUTE($D299,"-",""),"_","")," ",""))),"OK","CHECK")))</f>
        <v/>
      </c>
      <c r="T299" s="9" t="str">
        <f aca="false">IF($A299="","",IF(OR($H299="NOT IN SCHEMATIC",$I299="MISMATCH",$J299="MISMATCH",$P299="MISMATCH",$M299&lt;&gt;"OK"),"REVIEW","OK"))</f>
        <v/>
      </c>
      <c r="U299" s="14"/>
      <c r="V299" s="14"/>
      <c r="W299" s="17"/>
      <c r="X299" s="14"/>
    </row>
    <row r="300" customFormat="false" ht="15" hidden="false" customHeight="false" outlineLevel="0" collapsed="false">
      <c r="A300" s="9" t="str">
        <f aca="false">IF('3. Layout Parts'!$A300="","",TRIM('3. Layout Parts'!$A300))</f>
        <v/>
      </c>
      <c r="B300" s="9" t="str">
        <f aca="false">IF($A300="","",'3. Layout Parts'!$D300)</f>
        <v/>
      </c>
      <c r="C300" s="9" t="str">
        <f aca="false">IF($A300="","",'3. Layout Parts'!$B300)</f>
        <v/>
      </c>
      <c r="D300" s="9" t="str">
        <f aca="false">IF($A300="","",'3. Layout Parts'!$C300)</f>
        <v/>
      </c>
      <c r="E300" s="9" t="str">
        <f aca="false">IF($A300="","",IFERROR(INDEX('2. Schematic Parts'!$B$2:$B$3001,MATCH($A300,'2. Schematic Parts'!$A$2:$A$3001,0)),"NOT FOUND"))</f>
        <v/>
      </c>
      <c r="F300" s="9" t="str">
        <f aca="false">IF($A300="","",IFERROR(INDEX('2. Schematic Parts'!$C$2:$C$3001,MATCH($A300,'2. Schematic Parts'!$A$2:$A$3001,0))&amp;"","NOT FOUND"))</f>
        <v/>
      </c>
      <c r="G300" s="9" t="str">
        <f aca="false">IF($A300="","",IFERROR(INDEX('2. Schematic Parts'!$D$2:$D$3001,MATCH($A300,'2. Schematic Parts'!$A$2:$A$3001,0))&amp;"","NOT FOUND"))</f>
        <v/>
      </c>
      <c r="H300" s="9" t="str">
        <f aca="false">IF($A300="","",IF(COUNTIF('2. Schematic Parts'!$A$2:$A$3001,$A300)=0,"NOT IN SCHEMATIC","OK"))</f>
        <v/>
      </c>
      <c r="I300" s="9" t="str">
        <f aca="false">IF($A300="","",IF($H300="NOT IN SCHEMATIC","",IF(UPPER(TRIM($C300))=UPPER(TRIM($E300)),"OK","MISMATCH")))</f>
        <v/>
      </c>
      <c r="J300" s="9" t="str">
        <f aca="false">IF($A300="","",IF($H300="NOT IN SCHEMATIC","",IF($F300="","NO SCH DECAL",IF($D300="","",IF(UPPER(TRIM($D300))=UPPER(TRIM($F300)),"OK","MISMATCH")))))</f>
        <v/>
      </c>
      <c r="K300" s="16" t="str">
        <f aca="false">IF($A300="","",SUMPRODUCT(--ISNUMBER(SEARCH(","&amp;TRIM($A300)&amp;",",","&amp;SUBSTITUTE('1. Master BOM'!$D$2:$D$400," ","")&amp;","))))</f>
        <v/>
      </c>
      <c r="L300" s="16" t="str">
        <f aca="false">IF($A300="","",IF($K300&lt;&gt;1,0,SUMPRODUCT(ISNUMBER(SEARCH(","&amp;TRIM($A300)&amp;",",","&amp;SUBSTITUTE('1. Master BOM'!$D$2:$D$400," ","")&amp;","))*ROW('1. Master BOM'!$D$2:$D$400))))</f>
        <v/>
      </c>
      <c r="M300" s="9" t="str">
        <f aca="false">IF($A300="","",IF($K300=0,"NOT IN BOM",IF($K300&gt;1,"MULTIPLE BOM LINES","OK")))</f>
        <v/>
      </c>
      <c r="N300" s="9" t="str">
        <f aca="false">IF($A300="","",IF($L300=0,"—",INDEX('1. Master BOM'!$A$1:$A$400,$L300)))</f>
        <v/>
      </c>
      <c r="O300" s="9" t="str">
        <f aca="false">IF($A300="","",IF($L300=0,"—",INDEX('1. Master BOM'!$B$1:$B$400,$L300)))</f>
        <v/>
      </c>
      <c r="P300" s="9" t="str">
        <f aca="false">IF($A300="","",IF(OR($H300="NOT IN SCHEMATIC",$O300="—"),"",IF($G300="","NO SCH PN",IF(UPPER(TRIM($G300))=UPPER(TRIM($O300)),"OK","MISMATCH"))))</f>
        <v/>
      </c>
      <c r="Q300" s="9" t="str">
        <f aca="false">IF($A300="","",IF($L300=0,"—",INDEX('1. Master BOM'!$E$1:$E$400,$L300)))</f>
        <v/>
      </c>
      <c r="R300" s="9" t="str">
        <f aca="false">IF($A300="","",IF($L300=0,"—",IF(T(INDEX('1. Master BOM'!$F$1:$F$400,$L300))="","(not set)",INDEX('1. Master BOM'!$F$1:$F$400,$L300))))</f>
        <v/>
      </c>
      <c r="S300" s="9" t="str">
        <f aca="false">IF($A300="","",IF(OR($R300="—",$R300="(not set)",$D300=""),"",IF(ISNUMBER(SEARCH(SUBSTITUTE(SUBSTITUTE(SUBSTITUTE($R300,"-",""),"_","")," ",""),SUBSTITUTE(SUBSTITUTE(SUBSTITUTE($D300,"-",""),"_","")," ",""))),"OK","CHECK")))</f>
        <v/>
      </c>
      <c r="T300" s="9" t="str">
        <f aca="false">IF($A300="","",IF(OR($H300="NOT IN SCHEMATIC",$I300="MISMATCH",$J300="MISMATCH",$P300="MISMATCH",$M300&lt;&gt;"OK"),"REVIEW","OK"))</f>
        <v/>
      </c>
      <c r="U300" s="14"/>
      <c r="V300" s="14"/>
      <c r="W300" s="17"/>
      <c r="X300" s="14"/>
    </row>
    <row r="301" customFormat="false" ht="15" hidden="false" customHeight="false" outlineLevel="0" collapsed="false">
      <c r="A301" s="9" t="str">
        <f aca="false">IF('3. Layout Parts'!$A301="","",TRIM('3. Layout Parts'!$A301))</f>
        <v/>
      </c>
      <c r="B301" s="9" t="str">
        <f aca="false">IF($A301="","",'3. Layout Parts'!$D301)</f>
        <v/>
      </c>
      <c r="C301" s="9" t="str">
        <f aca="false">IF($A301="","",'3. Layout Parts'!$B301)</f>
        <v/>
      </c>
      <c r="D301" s="9" t="str">
        <f aca="false">IF($A301="","",'3. Layout Parts'!$C301)</f>
        <v/>
      </c>
      <c r="E301" s="9" t="str">
        <f aca="false">IF($A301="","",IFERROR(INDEX('2. Schematic Parts'!$B$2:$B$3001,MATCH($A301,'2. Schematic Parts'!$A$2:$A$3001,0)),"NOT FOUND"))</f>
        <v/>
      </c>
      <c r="F301" s="9" t="str">
        <f aca="false">IF($A301="","",IFERROR(INDEX('2. Schematic Parts'!$C$2:$C$3001,MATCH($A301,'2. Schematic Parts'!$A$2:$A$3001,0))&amp;"","NOT FOUND"))</f>
        <v/>
      </c>
      <c r="G301" s="9" t="str">
        <f aca="false">IF($A301="","",IFERROR(INDEX('2. Schematic Parts'!$D$2:$D$3001,MATCH($A301,'2. Schematic Parts'!$A$2:$A$3001,0))&amp;"","NOT FOUND"))</f>
        <v/>
      </c>
      <c r="H301" s="9" t="str">
        <f aca="false">IF($A301="","",IF(COUNTIF('2. Schematic Parts'!$A$2:$A$3001,$A301)=0,"NOT IN SCHEMATIC","OK"))</f>
        <v/>
      </c>
      <c r="I301" s="9" t="str">
        <f aca="false">IF($A301="","",IF($H301="NOT IN SCHEMATIC","",IF(UPPER(TRIM($C301))=UPPER(TRIM($E301)),"OK","MISMATCH")))</f>
        <v/>
      </c>
      <c r="J301" s="9" t="str">
        <f aca="false">IF($A301="","",IF($H301="NOT IN SCHEMATIC","",IF($F301="","NO SCH DECAL",IF($D301="","",IF(UPPER(TRIM($D301))=UPPER(TRIM($F301)),"OK","MISMATCH")))))</f>
        <v/>
      </c>
      <c r="K301" s="16" t="str">
        <f aca="false">IF($A301="","",SUMPRODUCT(--ISNUMBER(SEARCH(","&amp;TRIM($A301)&amp;",",","&amp;SUBSTITUTE('1. Master BOM'!$D$2:$D$400," ","")&amp;","))))</f>
        <v/>
      </c>
      <c r="L301" s="16" t="str">
        <f aca="false">IF($A301="","",IF($K301&lt;&gt;1,0,SUMPRODUCT(ISNUMBER(SEARCH(","&amp;TRIM($A301)&amp;",",","&amp;SUBSTITUTE('1. Master BOM'!$D$2:$D$400," ","")&amp;","))*ROW('1. Master BOM'!$D$2:$D$400))))</f>
        <v/>
      </c>
      <c r="M301" s="9" t="str">
        <f aca="false">IF($A301="","",IF($K301=0,"NOT IN BOM",IF($K301&gt;1,"MULTIPLE BOM LINES","OK")))</f>
        <v/>
      </c>
      <c r="N301" s="9" t="str">
        <f aca="false">IF($A301="","",IF($L301=0,"—",INDEX('1. Master BOM'!$A$1:$A$400,$L301)))</f>
        <v/>
      </c>
      <c r="O301" s="9" t="str">
        <f aca="false">IF($A301="","",IF($L301=0,"—",INDEX('1. Master BOM'!$B$1:$B$400,$L301)))</f>
        <v/>
      </c>
      <c r="P301" s="9" t="str">
        <f aca="false">IF($A301="","",IF(OR($H301="NOT IN SCHEMATIC",$O301="—"),"",IF($G301="","NO SCH PN",IF(UPPER(TRIM($G301))=UPPER(TRIM($O301)),"OK","MISMATCH"))))</f>
        <v/>
      </c>
      <c r="Q301" s="9" t="str">
        <f aca="false">IF($A301="","",IF($L301=0,"—",INDEX('1. Master BOM'!$E$1:$E$400,$L301)))</f>
        <v/>
      </c>
      <c r="R301" s="9" t="str">
        <f aca="false">IF($A301="","",IF($L301=0,"—",IF(T(INDEX('1. Master BOM'!$F$1:$F$400,$L301))="","(not set)",INDEX('1. Master BOM'!$F$1:$F$400,$L301))))</f>
        <v/>
      </c>
      <c r="S301" s="9" t="str">
        <f aca="false">IF($A301="","",IF(OR($R301="—",$R301="(not set)",$D301=""),"",IF(ISNUMBER(SEARCH(SUBSTITUTE(SUBSTITUTE(SUBSTITUTE($R301,"-",""),"_","")," ",""),SUBSTITUTE(SUBSTITUTE(SUBSTITUTE($D301,"-",""),"_","")," ",""))),"OK","CHECK")))</f>
        <v/>
      </c>
      <c r="T301" s="9" t="str">
        <f aca="false">IF($A301="","",IF(OR($H301="NOT IN SCHEMATIC",$I301="MISMATCH",$J301="MISMATCH",$P301="MISMATCH",$M301&lt;&gt;"OK"),"REVIEW","OK"))</f>
        <v/>
      </c>
      <c r="U301" s="14"/>
      <c r="V301" s="14"/>
      <c r="W301" s="17"/>
      <c r="X301" s="14"/>
    </row>
    <row r="302" customFormat="false" ht="15" hidden="false" customHeight="false" outlineLevel="0" collapsed="false">
      <c r="A302" s="9" t="str">
        <f aca="false">IF('3. Layout Parts'!$A302="","",TRIM('3. Layout Parts'!$A302))</f>
        <v/>
      </c>
      <c r="B302" s="9" t="str">
        <f aca="false">IF($A302="","",'3. Layout Parts'!$D302)</f>
        <v/>
      </c>
      <c r="C302" s="9" t="str">
        <f aca="false">IF($A302="","",'3. Layout Parts'!$B302)</f>
        <v/>
      </c>
      <c r="D302" s="9" t="str">
        <f aca="false">IF($A302="","",'3. Layout Parts'!$C302)</f>
        <v/>
      </c>
      <c r="E302" s="9" t="str">
        <f aca="false">IF($A302="","",IFERROR(INDEX('2. Schematic Parts'!$B$2:$B$3001,MATCH($A302,'2. Schematic Parts'!$A$2:$A$3001,0)),"NOT FOUND"))</f>
        <v/>
      </c>
      <c r="F302" s="9" t="str">
        <f aca="false">IF($A302="","",IFERROR(INDEX('2. Schematic Parts'!$C$2:$C$3001,MATCH($A302,'2. Schematic Parts'!$A$2:$A$3001,0))&amp;"","NOT FOUND"))</f>
        <v/>
      </c>
      <c r="G302" s="9" t="str">
        <f aca="false">IF($A302="","",IFERROR(INDEX('2. Schematic Parts'!$D$2:$D$3001,MATCH($A302,'2. Schematic Parts'!$A$2:$A$3001,0))&amp;"","NOT FOUND"))</f>
        <v/>
      </c>
      <c r="H302" s="9" t="str">
        <f aca="false">IF($A302="","",IF(COUNTIF('2. Schematic Parts'!$A$2:$A$3001,$A302)=0,"NOT IN SCHEMATIC","OK"))</f>
        <v/>
      </c>
      <c r="I302" s="9" t="str">
        <f aca="false">IF($A302="","",IF($H302="NOT IN SCHEMATIC","",IF(UPPER(TRIM($C302))=UPPER(TRIM($E302)),"OK","MISMATCH")))</f>
        <v/>
      </c>
      <c r="J302" s="9" t="str">
        <f aca="false">IF($A302="","",IF($H302="NOT IN SCHEMATIC","",IF($F302="","NO SCH DECAL",IF($D302="","",IF(UPPER(TRIM($D302))=UPPER(TRIM($F302)),"OK","MISMATCH")))))</f>
        <v/>
      </c>
      <c r="K302" s="16" t="str">
        <f aca="false">IF($A302="","",SUMPRODUCT(--ISNUMBER(SEARCH(","&amp;TRIM($A302)&amp;",",","&amp;SUBSTITUTE('1. Master BOM'!$D$2:$D$400," ","")&amp;","))))</f>
        <v/>
      </c>
      <c r="L302" s="16" t="str">
        <f aca="false">IF($A302="","",IF($K302&lt;&gt;1,0,SUMPRODUCT(ISNUMBER(SEARCH(","&amp;TRIM($A302)&amp;",",","&amp;SUBSTITUTE('1. Master BOM'!$D$2:$D$400," ","")&amp;","))*ROW('1. Master BOM'!$D$2:$D$400))))</f>
        <v/>
      </c>
      <c r="M302" s="9" t="str">
        <f aca="false">IF($A302="","",IF($K302=0,"NOT IN BOM",IF($K302&gt;1,"MULTIPLE BOM LINES","OK")))</f>
        <v/>
      </c>
      <c r="N302" s="9" t="str">
        <f aca="false">IF($A302="","",IF($L302=0,"—",INDEX('1. Master BOM'!$A$1:$A$400,$L302)))</f>
        <v/>
      </c>
      <c r="O302" s="9" t="str">
        <f aca="false">IF($A302="","",IF($L302=0,"—",INDEX('1. Master BOM'!$B$1:$B$400,$L302)))</f>
        <v/>
      </c>
      <c r="P302" s="9" t="str">
        <f aca="false">IF($A302="","",IF(OR($H302="NOT IN SCHEMATIC",$O302="—"),"",IF($G302="","NO SCH PN",IF(UPPER(TRIM($G302))=UPPER(TRIM($O302)),"OK","MISMATCH"))))</f>
        <v/>
      </c>
      <c r="Q302" s="9" t="str">
        <f aca="false">IF($A302="","",IF($L302=0,"—",INDEX('1. Master BOM'!$E$1:$E$400,$L302)))</f>
        <v/>
      </c>
      <c r="R302" s="9" t="str">
        <f aca="false">IF($A302="","",IF($L302=0,"—",IF(T(INDEX('1. Master BOM'!$F$1:$F$400,$L302))="","(not set)",INDEX('1. Master BOM'!$F$1:$F$400,$L302))))</f>
        <v/>
      </c>
      <c r="S302" s="9" t="str">
        <f aca="false">IF($A302="","",IF(OR($R302="—",$R302="(not set)",$D302=""),"",IF(ISNUMBER(SEARCH(SUBSTITUTE(SUBSTITUTE(SUBSTITUTE($R302,"-",""),"_","")," ",""),SUBSTITUTE(SUBSTITUTE(SUBSTITUTE($D302,"-",""),"_","")," ",""))),"OK","CHECK")))</f>
        <v/>
      </c>
      <c r="T302" s="9" t="str">
        <f aca="false">IF($A302="","",IF(OR($H302="NOT IN SCHEMATIC",$I302="MISMATCH",$J302="MISMATCH",$P302="MISMATCH",$M302&lt;&gt;"OK"),"REVIEW","OK"))</f>
        <v/>
      </c>
      <c r="U302" s="14"/>
      <c r="V302" s="14"/>
      <c r="W302" s="17"/>
      <c r="X302" s="14"/>
    </row>
    <row r="303" customFormat="false" ht="15" hidden="false" customHeight="false" outlineLevel="0" collapsed="false">
      <c r="A303" s="9" t="str">
        <f aca="false">IF('3. Layout Parts'!$A303="","",TRIM('3. Layout Parts'!$A303))</f>
        <v/>
      </c>
      <c r="B303" s="9" t="str">
        <f aca="false">IF($A303="","",'3. Layout Parts'!$D303)</f>
        <v/>
      </c>
      <c r="C303" s="9" t="str">
        <f aca="false">IF($A303="","",'3. Layout Parts'!$B303)</f>
        <v/>
      </c>
      <c r="D303" s="9" t="str">
        <f aca="false">IF($A303="","",'3. Layout Parts'!$C303)</f>
        <v/>
      </c>
      <c r="E303" s="9" t="str">
        <f aca="false">IF($A303="","",IFERROR(INDEX('2. Schematic Parts'!$B$2:$B$3001,MATCH($A303,'2. Schematic Parts'!$A$2:$A$3001,0)),"NOT FOUND"))</f>
        <v/>
      </c>
      <c r="F303" s="9" t="str">
        <f aca="false">IF($A303="","",IFERROR(INDEX('2. Schematic Parts'!$C$2:$C$3001,MATCH($A303,'2. Schematic Parts'!$A$2:$A$3001,0))&amp;"","NOT FOUND"))</f>
        <v/>
      </c>
      <c r="G303" s="9" t="str">
        <f aca="false">IF($A303="","",IFERROR(INDEX('2. Schematic Parts'!$D$2:$D$3001,MATCH($A303,'2. Schematic Parts'!$A$2:$A$3001,0))&amp;"","NOT FOUND"))</f>
        <v/>
      </c>
      <c r="H303" s="9" t="str">
        <f aca="false">IF($A303="","",IF(COUNTIF('2. Schematic Parts'!$A$2:$A$3001,$A303)=0,"NOT IN SCHEMATIC","OK"))</f>
        <v/>
      </c>
      <c r="I303" s="9" t="str">
        <f aca="false">IF($A303="","",IF($H303="NOT IN SCHEMATIC","",IF(UPPER(TRIM($C303))=UPPER(TRIM($E303)),"OK","MISMATCH")))</f>
        <v/>
      </c>
      <c r="J303" s="9" t="str">
        <f aca="false">IF($A303="","",IF($H303="NOT IN SCHEMATIC","",IF($F303="","NO SCH DECAL",IF($D303="","",IF(UPPER(TRIM($D303))=UPPER(TRIM($F303)),"OK","MISMATCH")))))</f>
        <v/>
      </c>
      <c r="K303" s="16" t="str">
        <f aca="false">IF($A303="","",SUMPRODUCT(--ISNUMBER(SEARCH(","&amp;TRIM($A303)&amp;",",","&amp;SUBSTITUTE('1. Master BOM'!$D$2:$D$400," ","")&amp;","))))</f>
        <v/>
      </c>
      <c r="L303" s="16" t="str">
        <f aca="false">IF($A303="","",IF($K303&lt;&gt;1,0,SUMPRODUCT(ISNUMBER(SEARCH(","&amp;TRIM($A303)&amp;",",","&amp;SUBSTITUTE('1. Master BOM'!$D$2:$D$400," ","")&amp;","))*ROW('1. Master BOM'!$D$2:$D$400))))</f>
        <v/>
      </c>
      <c r="M303" s="9" t="str">
        <f aca="false">IF($A303="","",IF($K303=0,"NOT IN BOM",IF($K303&gt;1,"MULTIPLE BOM LINES","OK")))</f>
        <v/>
      </c>
      <c r="N303" s="9" t="str">
        <f aca="false">IF($A303="","",IF($L303=0,"—",INDEX('1. Master BOM'!$A$1:$A$400,$L303)))</f>
        <v/>
      </c>
      <c r="O303" s="9" t="str">
        <f aca="false">IF($A303="","",IF($L303=0,"—",INDEX('1. Master BOM'!$B$1:$B$400,$L303)))</f>
        <v/>
      </c>
      <c r="P303" s="9" t="str">
        <f aca="false">IF($A303="","",IF(OR($H303="NOT IN SCHEMATIC",$O303="—"),"",IF($G303="","NO SCH PN",IF(UPPER(TRIM($G303))=UPPER(TRIM($O303)),"OK","MISMATCH"))))</f>
        <v/>
      </c>
      <c r="Q303" s="9" t="str">
        <f aca="false">IF($A303="","",IF($L303=0,"—",INDEX('1. Master BOM'!$E$1:$E$400,$L303)))</f>
        <v/>
      </c>
      <c r="R303" s="9" t="str">
        <f aca="false">IF($A303="","",IF($L303=0,"—",IF(T(INDEX('1. Master BOM'!$F$1:$F$400,$L303))="","(not set)",INDEX('1. Master BOM'!$F$1:$F$400,$L303))))</f>
        <v/>
      </c>
      <c r="S303" s="9" t="str">
        <f aca="false">IF($A303="","",IF(OR($R303="—",$R303="(not set)",$D303=""),"",IF(ISNUMBER(SEARCH(SUBSTITUTE(SUBSTITUTE(SUBSTITUTE($R303,"-",""),"_","")," ",""),SUBSTITUTE(SUBSTITUTE(SUBSTITUTE($D303,"-",""),"_","")," ",""))),"OK","CHECK")))</f>
        <v/>
      </c>
      <c r="T303" s="9" t="str">
        <f aca="false">IF($A303="","",IF(OR($H303="NOT IN SCHEMATIC",$I303="MISMATCH",$J303="MISMATCH",$P303="MISMATCH",$M303&lt;&gt;"OK"),"REVIEW","OK"))</f>
        <v/>
      </c>
      <c r="U303" s="14"/>
      <c r="V303" s="14"/>
      <c r="W303" s="17"/>
      <c r="X303" s="14"/>
    </row>
    <row r="304" customFormat="false" ht="15" hidden="false" customHeight="false" outlineLevel="0" collapsed="false">
      <c r="A304" s="9" t="str">
        <f aca="false">IF('3. Layout Parts'!$A304="","",TRIM('3. Layout Parts'!$A304))</f>
        <v/>
      </c>
      <c r="B304" s="9" t="str">
        <f aca="false">IF($A304="","",'3. Layout Parts'!$D304)</f>
        <v/>
      </c>
      <c r="C304" s="9" t="str">
        <f aca="false">IF($A304="","",'3. Layout Parts'!$B304)</f>
        <v/>
      </c>
      <c r="D304" s="9" t="str">
        <f aca="false">IF($A304="","",'3. Layout Parts'!$C304)</f>
        <v/>
      </c>
      <c r="E304" s="9" t="str">
        <f aca="false">IF($A304="","",IFERROR(INDEX('2. Schematic Parts'!$B$2:$B$3001,MATCH($A304,'2. Schematic Parts'!$A$2:$A$3001,0)),"NOT FOUND"))</f>
        <v/>
      </c>
      <c r="F304" s="9" t="str">
        <f aca="false">IF($A304="","",IFERROR(INDEX('2. Schematic Parts'!$C$2:$C$3001,MATCH($A304,'2. Schematic Parts'!$A$2:$A$3001,0))&amp;"","NOT FOUND"))</f>
        <v/>
      </c>
      <c r="G304" s="9" t="str">
        <f aca="false">IF($A304="","",IFERROR(INDEX('2. Schematic Parts'!$D$2:$D$3001,MATCH($A304,'2. Schematic Parts'!$A$2:$A$3001,0))&amp;"","NOT FOUND"))</f>
        <v/>
      </c>
      <c r="H304" s="9" t="str">
        <f aca="false">IF($A304="","",IF(COUNTIF('2. Schematic Parts'!$A$2:$A$3001,$A304)=0,"NOT IN SCHEMATIC","OK"))</f>
        <v/>
      </c>
      <c r="I304" s="9" t="str">
        <f aca="false">IF($A304="","",IF($H304="NOT IN SCHEMATIC","",IF(UPPER(TRIM($C304))=UPPER(TRIM($E304)),"OK","MISMATCH")))</f>
        <v/>
      </c>
      <c r="J304" s="9" t="str">
        <f aca="false">IF($A304="","",IF($H304="NOT IN SCHEMATIC","",IF($F304="","NO SCH DECAL",IF($D304="","",IF(UPPER(TRIM($D304))=UPPER(TRIM($F304)),"OK","MISMATCH")))))</f>
        <v/>
      </c>
      <c r="K304" s="16" t="str">
        <f aca="false">IF($A304="","",SUMPRODUCT(--ISNUMBER(SEARCH(","&amp;TRIM($A304)&amp;",",","&amp;SUBSTITUTE('1. Master BOM'!$D$2:$D$400," ","")&amp;","))))</f>
        <v/>
      </c>
      <c r="L304" s="16" t="str">
        <f aca="false">IF($A304="","",IF($K304&lt;&gt;1,0,SUMPRODUCT(ISNUMBER(SEARCH(","&amp;TRIM($A304)&amp;",",","&amp;SUBSTITUTE('1. Master BOM'!$D$2:$D$400," ","")&amp;","))*ROW('1. Master BOM'!$D$2:$D$400))))</f>
        <v/>
      </c>
      <c r="M304" s="9" t="str">
        <f aca="false">IF($A304="","",IF($K304=0,"NOT IN BOM",IF($K304&gt;1,"MULTIPLE BOM LINES","OK")))</f>
        <v/>
      </c>
      <c r="N304" s="9" t="str">
        <f aca="false">IF($A304="","",IF($L304=0,"—",INDEX('1. Master BOM'!$A$1:$A$400,$L304)))</f>
        <v/>
      </c>
      <c r="O304" s="9" t="str">
        <f aca="false">IF($A304="","",IF($L304=0,"—",INDEX('1. Master BOM'!$B$1:$B$400,$L304)))</f>
        <v/>
      </c>
      <c r="P304" s="9" t="str">
        <f aca="false">IF($A304="","",IF(OR($H304="NOT IN SCHEMATIC",$O304="—"),"",IF($G304="","NO SCH PN",IF(UPPER(TRIM($G304))=UPPER(TRIM($O304)),"OK","MISMATCH"))))</f>
        <v/>
      </c>
      <c r="Q304" s="9" t="str">
        <f aca="false">IF($A304="","",IF($L304=0,"—",INDEX('1. Master BOM'!$E$1:$E$400,$L304)))</f>
        <v/>
      </c>
      <c r="R304" s="9" t="str">
        <f aca="false">IF($A304="","",IF($L304=0,"—",IF(T(INDEX('1. Master BOM'!$F$1:$F$400,$L304))="","(not set)",INDEX('1. Master BOM'!$F$1:$F$400,$L304))))</f>
        <v/>
      </c>
      <c r="S304" s="9" t="str">
        <f aca="false">IF($A304="","",IF(OR($R304="—",$R304="(not set)",$D304=""),"",IF(ISNUMBER(SEARCH(SUBSTITUTE(SUBSTITUTE(SUBSTITUTE($R304,"-",""),"_","")," ",""),SUBSTITUTE(SUBSTITUTE(SUBSTITUTE($D304,"-",""),"_","")," ",""))),"OK","CHECK")))</f>
        <v/>
      </c>
      <c r="T304" s="9" t="str">
        <f aca="false">IF($A304="","",IF(OR($H304="NOT IN SCHEMATIC",$I304="MISMATCH",$J304="MISMATCH",$P304="MISMATCH",$M304&lt;&gt;"OK"),"REVIEW","OK"))</f>
        <v/>
      </c>
      <c r="U304" s="14"/>
      <c r="V304" s="14"/>
      <c r="W304" s="17"/>
      <c r="X304" s="14"/>
    </row>
    <row r="305" customFormat="false" ht="15" hidden="false" customHeight="false" outlineLevel="0" collapsed="false">
      <c r="A305" s="9" t="str">
        <f aca="false">IF('3. Layout Parts'!$A305="","",TRIM('3. Layout Parts'!$A305))</f>
        <v/>
      </c>
      <c r="B305" s="9" t="str">
        <f aca="false">IF($A305="","",'3. Layout Parts'!$D305)</f>
        <v/>
      </c>
      <c r="C305" s="9" t="str">
        <f aca="false">IF($A305="","",'3. Layout Parts'!$B305)</f>
        <v/>
      </c>
      <c r="D305" s="9" t="str">
        <f aca="false">IF($A305="","",'3. Layout Parts'!$C305)</f>
        <v/>
      </c>
      <c r="E305" s="9" t="str">
        <f aca="false">IF($A305="","",IFERROR(INDEX('2. Schematic Parts'!$B$2:$B$3001,MATCH($A305,'2. Schematic Parts'!$A$2:$A$3001,0)),"NOT FOUND"))</f>
        <v/>
      </c>
      <c r="F305" s="9" t="str">
        <f aca="false">IF($A305="","",IFERROR(INDEX('2. Schematic Parts'!$C$2:$C$3001,MATCH($A305,'2. Schematic Parts'!$A$2:$A$3001,0))&amp;"","NOT FOUND"))</f>
        <v/>
      </c>
      <c r="G305" s="9" t="str">
        <f aca="false">IF($A305="","",IFERROR(INDEX('2. Schematic Parts'!$D$2:$D$3001,MATCH($A305,'2. Schematic Parts'!$A$2:$A$3001,0))&amp;"","NOT FOUND"))</f>
        <v/>
      </c>
      <c r="H305" s="9" t="str">
        <f aca="false">IF($A305="","",IF(COUNTIF('2. Schematic Parts'!$A$2:$A$3001,$A305)=0,"NOT IN SCHEMATIC","OK"))</f>
        <v/>
      </c>
      <c r="I305" s="9" t="str">
        <f aca="false">IF($A305="","",IF($H305="NOT IN SCHEMATIC","",IF(UPPER(TRIM($C305))=UPPER(TRIM($E305)),"OK","MISMATCH")))</f>
        <v/>
      </c>
      <c r="J305" s="9" t="str">
        <f aca="false">IF($A305="","",IF($H305="NOT IN SCHEMATIC","",IF($F305="","NO SCH DECAL",IF($D305="","",IF(UPPER(TRIM($D305))=UPPER(TRIM($F305)),"OK","MISMATCH")))))</f>
        <v/>
      </c>
      <c r="K305" s="16" t="str">
        <f aca="false">IF($A305="","",SUMPRODUCT(--ISNUMBER(SEARCH(","&amp;TRIM($A305)&amp;",",","&amp;SUBSTITUTE('1. Master BOM'!$D$2:$D$400," ","")&amp;","))))</f>
        <v/>
      </c>
      <c r="L305" s="16" t="str">
        <f aca="false">IF($A305="","",IF($K305&lt;&gt;1,0,SUMPRODUCT(ISNUMBER(SEARCH(","&amp;TRIM($A305)&amp;",",","&amp;SUBSTITUTE('1. Master BOM'!$D$2:$D$400," ","")&amp;","))*ROW('1. Master BOM'!$D$2:$D$400))))</f>
        <v/>
      </c>
      <c r="M305" s="9" t="str">
        <f aca="false">IF($A305="","",IF($K305=0,"NOT IN BOM",IF($K305&gt;1,"MULTIPLE BOM LINES","OK")))</f>
        <v/>
      </c>
      <c r="N305" s="9" t="str">
        <f aca="false">IF($A305="","",IF($L305=0,"—",INDEX('1. Master BOM'!$A$1:$A$400,$L305)))</f>
        <v/>
      </c>
      <c r="O305" s="9" t="str">
        <f aca="false">IF($A305="","",IF($L305=0,"—",INDEX('1. Master BOM'!$B$1:$B$400,$L305)))</f>
        <v/>
      </c>
      <c r="P305" s="9" t="str">
        <f aca="false">IF($A305="","",IF(OR($H305="NOT IN SCHEMATIC",$O305="—"),"",IF($G305="","NO SCH PN",IF(UPPER(TRIM($G305))=UPPER(TRIM($O305)),"OK","MISMATCH"))))</f>
        <v/>
      </c>
      <c r="Q305" s="9" t="str">
        <f aca="false">IF($A305="","",IF($L305=0,"—",INDEX('1. Master BOM'!$E$1:$E$400,$L305)))</f>
        <v/>
      </c>
      <c r="R305" s="9" t="str">
        <f aca="false">IF($A305="","",IF($L305=0,"—",IF(T(INDEX('1. Master BOM'!$F$1:$F$400,$L305))="","(not set)",INDEX('1. Master BOM'!$F$1:$F$400,$L305))))</f>
        <v/>
      </c>
      <c r="S305" s="9" t="str">
        <f aca="false">IF($A305="","",IF(OR($R305="—",$R305="(not set)",$D305=""),"",IF(ISNUMBER(SEARCH(SUBSTITUTE(SUBSTITUTE(SUBSTITUTE($R305,"-",""),"_","")," ",""),SUBSTITUTE(SUBSTITUTE(SUBSTITUTE($D305,"-",""),"_","")," ",""))),"OK","CHECK")))</f>
        <v/>
      </c>
      <c r="T305" s="9" t="str">
        <f aca="false">IF($A305="","",IF(OR($H305="NOT IN SCHEMATIC",$I305="MISMATCH",$J305="MISMATCH",$P305="MISMATCH",$M305&lt;&gt;"OK"),"REVIEW","OK"))</f>
        <v/>
      </c>
      <c r="U305" s="14"/>
      <c r="V305" s="14"/>
      <c r="W305" s="17"/>
      <c r="X305" s="14"/>
    </row>
    <row r="306" customFormat="false" ht="15" hidden="false" customHeight="false" outlineLevel="0" collapsed="false">
      <c r="A306" s="9" t="str">
        <f aca="false">IF('3. Layout Parts'!$A306="","",TRIM('3. Layout Parts'!$A306))</f>
        <v/>
      </c>
      <c r="B306" s="9" t="str">
        <f aca="false">IF($A306="","",'3. Layout Parts'!$D306)</f>
        <v/>
      </c>
      <c r="C306" s="9" t="str">
        <f aca="false">IF($A306="","",'3. Layout Parts'!$B306)</f>
        <v/>
      </c>
      <c r="D306" s="9" t="str">
        <f aca="false">IF($A306="","",'3. Layout Parts'!$C306)</f>
        <v/>
      </c>
      <c r="E306" s="9" t="str">
        <f aca="false">IF($A306="","",IFERROR(INDEX('2. Schematic Parts'!$B$2:$B$3001,MATCH($A306,'2. Schematic Parts'!$A$2:$A$3001,0)),"NOT FOUND"))</f>
        <v/>
      </c>
      <c r="F306" s="9" t="str">
        <f aca="false">IF($A306="","",IFERROR(INDEX('2. Schematic Parts'!$C$2:$C$3001,MATCH($A306,'2. Schematic Parts'!$A$2:$A$3001,0))&amp;"","NOT FOUND"))</f>
        <v/>
      </c>
      <c r="G306" s="9" t="str">
        <f aca="false">IF($A306="","",IFERROR(INDEX('2. Schematic Parts'!$D$2:$D$3001,MATCH($A306,'2. Schematic Parts'!$A$2:$A$3001,0))&amp;"","NOT FOUND"))</f>
        <v/>
      </c>
      <c r="H306" s="9" t="str">
        <f aca="false">IF($A306="","",IF(COUNTIF('2. Schematic Parts'!$A$2:$A$3001,$A306)=0,"NOT IN SCHEMATIC","OK"))</f>
        <v/>
      </c>
      <c r="I306" s="9" t="str">
        <f aca="false">IF($A306="","",IF($H306="NOT IN SCHEMATIC","",IF(UPPER(TRIM($C306))=UPPER(TRIM($E306)),"OK","MISMATCH")))</f>
        <v/>
      </c>
      <c r="J306" s="9" t="str">
        <f aca="false">IF($A306="","",IF($H306="NOT IN SCHEMATIC","",IF($F306="","NO SCH DECAL",IF($D306="","",IF(UPPER(TRIM($D306))=UPPER(TRIM($F306)),"OK","MISMATCH")))))</f>
        <v/>
      </c>
      <c r="K306" s="16" t="str">
        <f aca="false">IF($A306="","",SUMPRODUCT(--ISNUMBER(SEARCH(","&amp;TRIM($A306)&amp;",",","&amp;SUBSTITUTE('1. Master BOM'!$D$2:$D$400," ","")&amp;","))))</f>
        <v/>
      </c>
      <c r="L306" s="16" t="str">
        <f aca="false">IF($A306="","",IF($K306&lt;&gt;1,0,SUMPRODUCT(ISNUMBER(SEARCH(","&amp;TRIM($A306)&amp;",",","&amp;SUBSTITUTE('1. Master BOM'!$D$2:$D$400," ","")&amp;","))*ROW('1. Master BOM'!$D$2:$D$400))))</f>
        <v/>
      </c>
      <c r="M306" s="9" t="str">
        <f aca="false">IF($A306="","",IF($K306=0,"NOT IN BOM",IF($K306&gt;1,"MULTIPLE BOM LINES","OK")))</f>
        <v/>
      </c>
      <c r="N306" s="9" t="str">
        <f aca="false">IF($A306="","",IF($L306=0,"—",INDEX('1. Master BOM'!$A$1:$A$400,$L306)))</f>
        <v/>
      </c>
      <c r="O306" s="9" t="str">
        <f aca="false">IF($A306="","",IF($L306=0,"—",INDEX('1. Master BOM'!$B$1:$B$400,$L306)))</f>
        <v/>
      </c>
      <c r="P306" s="9" t="str">
        <f aca="false">IF($A306="","",IF(OR($H306="NOT IN SCHEMATIC",$O306="—"),"",IF($G306="","NO SCH PN",IF(UPPER(TRIM($G306))=UPPER(TRIM($O306)),"OK","MISMATCH"))))</f>
        <v/>
      </c>
      <c r="Q306" s="9" t="str">
        <f aca="false">IF($A306="","",IF($L306=0,"—",INDEX('1. Master BOM'!$E$1:$E$400,$L306)))</f>
        <v/>
      </c>
      <c r="R306" s="9" t="str">
        <f aca="false">IF($A306="","",IF($L306=0,"—",IF(T(INDEX('1. Master BOM'!$F$1:$F$400,$L306))="","(not set)",INDEX('1. Master BOM'!$F$1:$F$400,$L306))))</f>
        <v/>
      </c>
      <c r="S306" s="9" t="str">
        <f aca="false">IF($A306="","",IF(OR($R306="—",$R306="(not set)",$D306=""),"",IF(ISNUMBER(SEARCH(SUBSTITUTE(SUBSTITUTE(SUBSTITUTE($R306,"-",""),"_","")," ",""),SUBSTITUTE(SUBSTITUTE(SUBSTITUTE($D306,"-",""),"_","")," ",""))),"OK","CHECK")))</f>
        <v/>
      </c>
      <c r="T306" s="9" t="str">
        <f aca="false">IF($A306="","",IF(OR($H306="NOT IN SCHEMATIC",$I306="MISMATCH",$J306="MISMATCH",$P306="MISMATCH",$M306&lt;&gt;"OK"),"REVIEW","OK"))</f>
        <v/>
      </c>
      <c r="U306" s="14"/>
      <c r="V306" s="14"/>
      <c r="W306" s="17"/>
      <c r="X306" s="14"/>
    </row>
    <row r="307" customFormat="false" ht="15" hidden="false" customHeight="false" outlineLevel="0" collapsed="false">
      <c r="A307" s="9" t="str">
        <f aca="false">IF('3. Layout Parts'!$A307="","",TRIM('3. Layout Parts'!$A307))</f>
        <v/>
      </c>
      <c r="B307" s="9" t="str">
        <f aca="false">IF($A307="","",'3. Layout Parts'!$D307)</f>
        <v/>
      </c>
      <c r="C307" s="9" t="str">
        <f aca="false">IF($A307="","",'3. Layout Parts'!$B307)</f>
        <v/>
      </c>
      <c r="D307" s="9" t="str">
        <f aca="false">IF($A307="","",'3. Layout Parts'!$C307)</f>
        <v/>
      </c>
      <c r="E307" s="9" t="str">
        <f aca="false">IF($A307="","",IFERROR(INDEX('2. Schematic Parts'!$B$2:$B$3001,MATCH($A307,'2. Schematic Parts'!$A$2:$A$3001,0)),"NOT FOUND"))</f>
        <v/>
      </c>
      <c r="F307" s="9" t="str">
        <f aca="false">IF($A307="","",IFERROR(INDEX('2. Schematic Parts'!$C$2:$C$3001,MATCH($A307,'2. Schematic Parts'!$A$2:$A$3001,0))&amp;"","NOT FOUND"))</f>
        <v/>
      </c>
      <c r="G307" s="9" t="str">
        <f aca="false">IF($A307="","",IFERROR(INDEX('2. Schematic Parts'!$D$2:$D$3001,MATCH($A307,'2. Schematic Parts'!$A$2:$A$3001,0))&amp;"","NOT FOUND"))</f>
        <v/>
      </c>
      <c r="H307" s="9" t="str">
        <f aca="false">IF($A307="","",IF(COUNTIF('2. Schematic Parts'!$A$2:$A$3001,$A307)=0,"NOT IN SCHEMATIC","OK"))</f>
        <v/>
      </c>
      <c r="I307" s="9" t="str">
        <f aca="false">IF($A307="","",IF($H307="NOT IN SCHEMATIC","",IF(UPPER(TRIM($C307))=UPPER(TRIM($E307)),"OK","MISMATCH")))</f>
        <v/>
      </c>
      <c r="J307" s="9" t="str">
        <f aca="false">IF($A307="","",IF($H307="NOT IN SCHEMATIC","",IF($F307="","NO SCH DECAL",IF($D307="","",IF(UPPER(TRIM($D307))=UPPER(TRIM($F307)),"OK","MISMATCH")))))</f>
        <v/>
      </c>
      <c r="K307" s="16" t="str">
        <f aca="false">IF($A307="","",SUMPRODUCT(--ISNUMBER(SEARCH(","&amp;TRIM($A307)&amp;",",","&amp;SUBSTITUTE('1. Master BOM'!$D$2:$D$400," ","")&amp;","))))</f>
        <v/>
      </c>
      <c r="L307" s="16" t="str">
        <f aca="false">IF($A307="","",IF($K307&lt;&gt;1,0,SUMPRODUCT(ISNUMBER(SEARCH(","&amp;TRIM($A307)&amp;",",","&amp;SUBSTITUTE('1. Master BOM'!$D$2:$D$400," ","")&amp;","))*ROW('1. Master BOM'!$D$2:$D$400))))</f>
        <v/>
      </c>
      <c r="M307" s="9" t="str">
        <f aca="false">IF($A307="","",IF($K307=0,"NOT IN BOM",IF($K307&gt;1,"MULTIPLE BOM LINES","OK")))</f>
        <v/>
      </c>
      <c r="N307" s="9" t="str">
        <f aca="false">IF($A307="","",IF($L307=0,"—",INDEX('1. Master BOM'!$A$1:$A$400,$L307)))</f>
        <v/>
      </c>
      <c r="O307" s="9" t="str">
        <f aca="false">IF($A307="","",IF($L307=0,"—",INDEX('1. Master BOM'!$B$1:$B$400,$L307)))</f>
        <v/>
      </c>
      <c r="P307" s="9" t="str">
        <f aca="false">IF($A307="","",IF(OR($H307="NOT IN SCHEMATIC",$O307="—"),"",IF($G307="","NO SCH PN",IF(UPPER(TRIM($G307))=UPPER(TRIM($O307)),"OK","MISMATCH"))))</f>
        <v/>
      </c>
      <c r="Q307" s="9" t="str">
        <f aca="false">IF($A307="","",IF($L307=0,"—",INDEX('1. Master BOM'!$E$1:$E$400,$L307)))</f>
        <v/>
      </c>
      <c r="R307" s="9" t="str">
        <f aca="false">IF($A307="","",IF($L307=0,"—",IF(T(INDEX('1. Master BOM'!$F$1:$F$400,$L307))="","(not set)",INDEX('1. Master BOM'!$F$1:$F$400,$L307))))</f>
        <v/>
      </c>
      <c r="S307" s="9" t="str">
        <f aca="false">IF($A307="","",IF(OR($R307="—",$R307="(not set)",$D307=""),"",IF(ISNUMBER(SEARCH(SUBSTITUTE(SUBSTITUTE(SUBSTITUTE($R307,"-",""),"_","")," ",""),SUBSTITUTE(SUBSTITUTE(SUBSTITUTE($D307,"-",""),"_","")," ",""))),"OK","CHECK")))</f>
        <v/>
      </c>
      <c r="T307" s="9" t="str">
        <f aca="false">IF($A307="","",IF(OR($H307="NOT IN SCHEMATIC",$I307="MISMATCH",$J307="MISMATCH",$P307="MISMATCH",$M307&lt;&gt;"OK"),"REVIEW","OK"))</f>
        <v/>
      </c>
      <c r="U307" s="14"/>
      <c r="V307" s="14"/>
      <c r="W307" s="17"/>
      <c r="X307" s="14"/>
    </row>
    <row r="308" customFormat="false" ht="15" hidden="false" customHeight="false" outlineLevel="0" collapsed="false">
      <c r="A308" s="9" t="str">
        <f aca="false">IF('3. Layout Parts'!$A308="","",TRIM('3. Layout Parts'!$A308))</f>
        <v/>
      </c>
      <c r="B308" s="9" t="str">
        <f aca="false">IF($A308="","",'3. Layout Parts'!$D308)</f>
        <v/>
      </c>
      <c r="C308" s="9" t="str">
        <f aca="false">IF($A308="","",'3. Layout Parts'!$B308)</f>
        <v/>
      </c>
      <c r="D308" s="9" t="str">
        <f aca="false">IF($A308="","",'3. Layout Parts'!$C308)</f>
        <v/>
      </c>
      <c r="E308" s="9" t="str">
        <f aca="false">IF($A308="","",IFERROR(INDEX('2. Schematic Parts'!$B$2:$B$3001,MATCH($A308,'2. Schematic Parts'!$A$2:$A$3001,0)),"NOT FOUND"))</f>
        <v/>
      </c>
      <c r="F308" s="9" t="str">
        <f aca="false">IF($A308="","",IFERROR(INDEX('2. Schematic Parts'!$C$2:$C$3001,MATCH($A308,'2. Schematic Parts'!$A$2:$A$3001,0))&amp;"","NOT FOUND"))</f>
        <v/>
      </c>
      <c r="G308" s="9" t="str">
        <f aca="false">IF($A308="","",IFERROR(INDEX('2. Schematic Parts'!$D$2:$D$3001,MATCH($A308,'2. Schematic Parts'!$A$2:$A$3001,0))&amp;"","NOT FOUND"))</f>
        <v/>
      </c>
      <c r="H308" s="9" t="str">
        <f aca="false">IF($A308="","",IF(COUNTIF('2. Schematic Parts'!$A$2:$A$3001,$A308)=0,"NOT IN SCHEMATIC","OK"))</f>
        <v/>
      </c>
      <c r="I308" s="9" t="str">
        <f aca="false">IF($A308="","",IF($H308="NOT IN SCHEMATIC","",IF(UPPER(TRIM($C308))=UPPER(TRIM($E308)),"OK","MISMATCH")))</f>
        <v/>
      </c>
      <c r="J308" s="9" t="str">
        <f aca="false">IF($A308="","",IF($H308="NOT IN SCHEMATIC","",IF($F308="","NO SCH DECAL",IF($D308="","",IF(UPPER(TRIM($D308))=UPPER(TRIM($F308)),"OK","MISMATCH")))))</f>
        <v/>
      </c>
      <c r="K308" s="16" t="str">
        <f aca="false">IF($A308="","",SUMPRODUCT(--ISNUMBER(SEARCH(","&amp;TRIM($A308)&amp;",",","&amp;SUBSTITUTE('1. Master BOM'!$D$2:$D$400," ","")&amp;","))))</f>
        <v/>
      </c>
      <c r="L308" s="16" t="str">
        <f aca="false">IF($A308="","",IF($K308&lt;&gt;1,0,SUMPRODUCT(ISNUMBER(SEARCH(","&amp;TRIM($A308)&amp;",",","&amp;SUBSTITUTE('1. Master BOM'!$D$2:$D$400," ","")&amp;","))*ROW('1. Master BOM'!$D$2:$D$400))))</f>
        <v/>
      </c>
      <c r="M308" s="9" t="str">
        <f aca="false">IF($A308="","",IF($K308=0,"NOT IN BOM",IF($K308&gt;1,"MULTIPLE BOM LINES","OK")))</f>
        <v/>
      </c>
      <c r="N308" s="9" t="str">
        <f aca="false">IF($A308="","",IF($L308=0,"—",INDEX('1. Master BOM'!$A$1:$A$400,$L308)))</f>
        <v/>
      </c>
      <c r="O308" s="9" t="str">
        <f aca="false">IF($A308="","",IF($L308=0,"—",INDEX('1. Master BOM'!$B$1:$B$400,$L308)))</f>
        <v/>
      </c>
      <c r="P308" s="9" t="str">
        <f aca="false">IF($A308="","",IF(OR($H308="NOT IN SCHEMATIC",$O308="—"),"",IF($G308="","NO SCH PN",IF(UPPER(TRIM($G308))=UPPER(TRIM($O308)),"OK","MISMATCH"))))</f>
        <v/>
      </c>
      <c r="Q308" s="9" t="str">
        <f aca="false">IF($A308="","",IF($L308=0,"—",INDEX('1. Master BOM'!$E$1:$E$400,$L308)))</f>
        <v/>
      </c>
      <c r="R308" s="9" t="str">
        <f aca="false">IF($A308="","",IF($L308=0,"—",IF(T(INDEX('1. Master BOM'!$F$1:$F$400,$L308))="","(not set)",INDEX('1. Master BOM'!$F$1:$F$400,$L308))))</f>
        <v/>
      </c>
      <c r="S308" s="9" t="str">
        <f aca="false">IF($A308="","",IF(OR($R308="—",$R308="(not set)",$D308=""),"",IF(ISNUMBER(SEARCH(SUBSTITUTE(SUBSTITUTE(SUBSTITUTE($R308,"-",""),"_","")," ",""),SUBSTITUTE(SUBSTITUTE(SUBSTITUTE($D308,"-",""),"_","")," ",""))),"OK","CHECK")))</f>
        <v/>
      </c>
      <c r="T308" s="9" t="str">
        <f aca="false">IF($A308="","",IF(OR($H308="NOT IN SCHEMATIC",$I308="MISMATCH",$J308="MISMATCH",$P308="MISMATCH",$M308&lt;&gt;"OK"),"REVIEW","OK"))</f>
        <v/>
      </c>
      <c r="U308" s="14"/>
      <c r="V308" s="14"/>
      <c r="W308" s="17"/>
      <c r="X308" s="14"/>
    </row>
    <row r="309" customFormat="false" ht="15" hidden="false" customHeight="false" outlineLevel="0" collapsed="false">
      <c r="A309" s="9" t="str">
        <f aca="false">IF('3. Layout Parts'!$A309="","",TRIM('3. Layout Parts'!$A309))</f>
        <v/>
      </c>
      <c r="B309" s="9" t="str">
        <f aca="false">IF($A309="","",'3. Layout Parts'!$D309)</f>
        <v/>
      </c>
      <c r="C309" s="9" t="str">
        <f aca="false">IF($A309="","",'3. Layout Parts'!$B309)</f>
        <v/>
      </c>
      <c r="D309" s="9" t="str">
        <f aca="false">IF($A309="","",'3. Layout Parts'!$C309)</f>
        <v/>
      </c>
      <c r="E309" s="9" t="str">
        <f aca="false">IF($A309="","",IFERROR(INDEX('2. Schematic Parts'!$B$2:$B$3001,MATCH($A309,'2. Schematic Parts'!$A$2:$A$3001,0)),"NOT FOUND"))</f>
        <v/>
      </c>
      <c r="F309" s="9" t="str">
        <f aca="false">IF($A309="","",IFERROR(INDEX('2. Schematic Parts'!$C$2:$C$3001,MATCH($A309,'2. Schematic Parts'!$A$2:$A$3001,0))&amp;"","NOT FOUND"))</f>
        <v/>
      </c>
      <c r="G309" s="9" t="str">
        <f aca="false">IF($A309="","",IFERROR(INDEX('2. Schematic Parts'!$D$2:$D$3001,MATCH($A309,'2. Schematic Parts'!$A$2:$A$3001,0))&amp;"","NOT FOUND"))</f>
        <v/>
      </c>
      <c r="H309" s="9" t="str">
        <f aca="false">IF($A309="","",IF(COUNTIF('2. Schematic Parts'!$A$2:$A$3001,$A309)=0,"NOT IN SCHEMATIC","OK"))</f>
        <v/>
      </c>
      <c r="I309" s="9" t="str">
        <f aca="false">IF($A309="","",IF($H309="NOT IN SCHEMATIC","",IF(UPPER(TRIM($C309))=UPPER(TRIM($E309)),"OK","MISMATCH")))</f>
        <v/>
      </c>
      <c r="J309" s="9" t="str">
        <f aca="false">IF($A309="","",IF($H309="NOT IN SCHEMATIC","",IF($F309="","NO SCH DECAL",IF($D309="","",IF(UPPER(TRIM($D309))=UPPER(TRIM($F309)),"OK","MISMATCH")))))</f>
        <v/>
      </c>
      <c r="K309" s="16" t="str">
        <f aca="false">IF($A309="","",SUMPRODUCT(--ISNUMBER(SEARCH(","&amp;TRIM($A309)&amp;",",","&amp;SUBSTITUTE('1. Master BOM'!$D$2:$D$400," ","")&amp;","))))</f>
        <v/>
      </c>
      <c r="L309" s="16" t="str">
        <f aca="false">IF($A309="","",IF($K309&lt;&gt;1,0,SUMPRODUCT(ISNUMBER(SEARCH(","&amp;TRIM($A309)&amp;",",","&amp;SUBSTITUTE('1. Master BOM'!$D$2:$D$400," ","")&amp;","))*ROW('1. Master BOM'!$D$2:$D$400))))</f>
        <v/>
      </c>
      <c r="M309" s="9" t="str">
        <f aca="false">IF($A309="","",IF($K309=0,"NOT IN BOM",IF($K309&gt;1,"MULTIPLE BOM LINES","OK")))</f>
        <v/>
      </c>
      <c r="N309" s="9" t="str">
        <f aca="false">IF($A309="","",IF($L309=0,"—",INDEX('1. Master BOM'!$A$1:$A$400,$L309)))</f>
        <v/>
      </c>
      <c r="O309" s="9" t="str">
        <f aca="false">IF($A309="","",IF($L309=0,"—",INDEX('1. Master BOM'!$B$1:$B$400,$L309)))</f>
        <v/>
      </c>
      <c r="P309" s="9" t="str">
        <f aca="false">IF($A309="","",IF(OR($H309="NOT IN SCHEMATIC",$O309="—"),"",IF($G309="","NO SCH PN",IF(UPPER(TRIM($G309))=UPPER(TRIM($O309)),"OK","MISMATCH"))))</f>
        <v/>
      </c>
      <c r="Q309" s="9" t="str">
        <f aca="false">IF($A309="","",IF($L309=0,"—",INDEX('1. Master BOM'!$E$1:$E$400,$L309)))</f>
        <v/>
      </c>
      <c r="R309" s="9" t="str">
        <f aca="false">IF($A309="","",IF($L309=0,"—",IF(T(INDEX('1. Master BOM'!$F$1:$F$400,$L309))="","(not set)",INDEX('1. Master BOM'!$F$1:$F$400,$L309))))</f>
        <v/>
      </c>
      <c r="S309" s="9" t="str">
        <f aca="false">IF($A309="","",IF(OR($R309="—",$R309="(not set)",$D309=""),"",IF(ISNUMBER(SEARCH(SUBSTITUTE(SUBSTITUTE(SUBSTITUTE($R309,"-",""),"_","")," ",""),SUBSTITUTE(SUBSTITUTE(SUBSTITUTE($D309,"-",""),"_","")," ",""))),"OK","CHECK")))</f>
        <v/>
      </c>
      <c r="T309" s="9" t="str">
        <f aca="false">IF($A309="","",IF(OR($H309="NOT IN SCHEMATIC",$I309="MISMATCH",$J309="MISMATCH",$P309="MISMATCH",$M309&lt;&gt;"OK"),"REVIEW","OK"))</f>
        <v/>
      </c>
      <c r="U309" s="14"/>
      <c r="V309" s="14"/>
      <c r="W309" s="17"/>
      <c r="X309" s="14"/>
    </row>
    <row r="310" customFormat="false" ht="15" hidden="false" customHeight="false" outlineLevel="0" collapsed="false">
      <c r="A310" s="9" t="str">
        <f aca="false">IF('3. Layout Parts'!$A310="","",TRIM('3. Layout Parts'!$A310))</f>
        <v/>
      </c>
      <c r="B310" s="9" t="str">
        <f aca="false">IF($A310="","",'3. Layout Parts'!$D310)</f>
        <v/>
      </c>
      <c r="C310" s="9" t="str">
        <f aca="false">IF($A310="","",'3. Layout Parts'!$B310)</f>
        <v/>
      </c>
      <c r="D310" s="9" t="str">
        <f aca="false">IF($A310="","",'3. Layout Parts'!$C310)</f>
        <v/>
      </c>
      <c r="E310" s="9" t="str">
        <f aca="false">IF($A310="","",IFERROR(INDEX('2. Schematic Parts'!$B$2:$B$3001,MATCH($A310,'2. Schematic Parts'!$A$2:$A$3001,0)),"NOT FOUND"))</f>
        <v/>
      </c>
      <c r="F310" s="9" t="str">
        <f aca="false">IF($A310="","",IFERROR(INDEX('2. Schematic Parts'!$C$2:$C$3001,MATCH($A310,'2. Schematic Parts'!$A$2:$A$3001,0))&amp;"","NOT FOUND"))</f>
        <v/>
      </c>
      <c r="G310" s="9" t="str">
        <f aca="false">IF($A310="","",IFERROR(INDEX('2. Schematic Parts'!$D$2:$D$3001,MATCH($A310,'2. Schematic Parts'!$A$2:$A$3001,0))&amp;"","NOT FOUND"))</f>
        <v/>
      </c>
      <c r="H310" s="9" t="str">
        <f aca="false">IF($A310="","",IF(COUNTIF('2. Schematic Parts'!$A$2:$A$3001,$A310)=0,"NOT IN SCHEMATIC","OK"))</f>
        <v/>
      </c>
      <c r="I310" s="9" t="str">
        <f aca="false">IF($A310="","",IF($H310="NOT IN SCHEMATIC","",IF(UPPER(TRIM($C310))=UPPER(TRIM($E310)),"OK","MISMATCH")))</f>
        <v/>
      </c>
      <c r="J310" s="9" t="str">
        <f aca="false">IF($A310="","",IF($H310="NOT IN SCHEMATIC","",IF($F310="","NO SCH DECAL",IF($D310="","",IF(UPPER(TRIM($D310))=UPPER(TRIM($F310)),"OK","MISMATCH")))))</f>
        <v/>
      </c>
      <c r="K310" s="16" t="str">
        <f aca="false">IF($A310="","",SUMPRODUCT(--ISNUMBER(SEARCH(","&amp;TRIM($A310)&amp;",",","&amp;SUBSTITUTE('1. Master BOM'!$D$2:$D$400," ","")&amp;","))))</f>
        <v/>
      </c>
      <c r="L310" s="16" t="str">
        <f aca="false">IF($A310="","",IF($K310&lt;&gt;1,0,SUMPRODUCT(ISNUMBER(SEARCH(","&amp;TRIM($A310)&amp;",",","&amp;SUBSTITUTE('1. Master BOM'!$D$2:$D$400," ","")&amp;","))*ROW('1. Master BOM'!$D$2:$D$400))))</f>
        <v/>
      </c>
      <c r="M310" s="9" t="str">
        <f aca="false">IF($A310="","",IF($K310=0,"NOT IN BOM",IF($K310&gt;1,"MULTIPLE BOM LINES","OK")))</f>
        <v/>
      </c>
      <c r="N310" s="9" t="str">
        <f aca="false">IF($A310="","",IF($L310=0,"—",INDEX('1. Master BOM'!$A$1:$A$400,$L310)))</f>
        <v/>
      </c>
      <c r="O310" s="9" t="str">
        <f aca="false">IF($A310="","",IF($L310=0,"—",INDEX('1. Master BOM'!$B$1:$B$400,$L310)))</f>
        <v/>
      </c>
      <c r="P310" s="9" t="str">
        <f aca="false">IF($A310="","",IF(OR($H310="NOT IN SCHEMATIC",$O310="—"),"",IF($G310="","NO SCH PN",IF(UPPER(TRIM($G310))=UPPER(TRIM($O310)),"OK","MISMATCH"))))</f>
        <v/>
      </c>
      <c r="Q310" s="9" t="str">
        <f aca="false">IF($A310="","",IF($L310=0,"—",INDEX('1. Master BOM'!$E$1:$E$400,$L310)))</f>
        <v/>
      </c>
      <c r="R310" s="9" t="str">
        <f aca="false">IF($A310="","",IF($L310=0,"—",IF(T(INDEX('1. Master BOM'!$F$1:$F$400,$L310))="","(not set)",INDEX('1. Master BOM'!$F$1:$F$400,$L310))))</f>
        <v/>
      </c>
      <c r="S310" s="9" t="str">
        <f aca="false">IF($A310="","",IF(OR($R310="—",$R310="(not set)",$D310=""),"",IF(ISNUMBER(SEARCH(SUBSTITUTE(SUBSTITUTE(SUBSTITUTE($R310,"-",""),"_","")," ",""),SUBSTITUTE(SUBSTITUTE(SUBSTITUTE($D310,"-",""),"_","")," ",""))),"OK","CHECK")))</f>
        <v/>
      </c>
      <c r="T310" s="9" t="str">
        <f aca="false">IF($A310="","",IF(OR($H310="NOT IN SCHEMATIC",$I310="MISMATCH",$J310="MISMATCH",$P310="MISMATCH",$M310&lt;&gt;"OK"),"REVIEW","OK"))</f>
        <v/>
      </c>
      <c r="U310" s="14"/>
      <c r="V310" s="14"/>
      <c r="W310" s="17"/>
      <c r="X310" s="14"/>
    </row>
    <row r="311" customFormat="false" ht="15" hidden="false" customHeight="false" outlineLevel="0" collapsed="false">
      <c r="A311" s="9" t="str">
        <f aca="false">IF('3. Layout Parts'!$A311="","",TRIM('3. Layout Parts'!$A311))</f>
        <v/>
      </c>
      <c r="B311" s="9" t="str">
        <f aca="false">IF($A311="","",'3. Layout Parts'!$D311)</f>
        <v/>
      </c>
      <c r="C311" s="9" t="str">
        <f aca="false">IF($A311="","",'3. Layout Parts'!$B311)</f>
        <v/>
      </c>
      <c r="D311" s="9" t="str">
        <f aca="false">IF($A311="","",'3. Layout Parts'!$C311)</f>
        <v/>
      </c>
      <c r="E311" s="9" t="str">
        <f aca="false">IF($A311="","",IFERROR(INDEX('2. Schematic Parts'!$B$2:$B$3001,MATCH($A311,'2. Schematic Parts'!$A$2:$A$3001,0)),"NOT FOUND"))</f>
        <v/>
      </c>
      <c r="F311" s="9" t="str">
        <f aca="false">IF($A311="","",IFERROR(INDEX('2. Schematic Parts'!$C$2:$C$3001,MATCH($A311,'2. Schematic Parts'!$A$2:$A$3001,0))&amp;"","NOT FOUND"))</f>
        <v/>
      </c>
      <c r="G311" s="9" t="str">
        <f aca="false">IF($A311="","",IFERROR(INDEX('2. Schematic Parts'!$D$2:$D$3001,MATCH($A311,'2. Schematic Parts'!$A$2:$A$3001,0))&amp;"","NOT FOUND"))</f>
        <v/>
      </c>
      <c r="H311" s="9" t="str">
        <f aca="false">IF($A311="","",IF(COUNTIF('2. Schematic Parts'!$A$2:$A$3001,$A311)=0,"NOT IN SCHEMATIC","OK"))</f>
        <v/>
      </c>
      <c r="I311" s="9" t="str">
        <f aca="false">IF($A311="","",IF($H311="NOT IN SCHEMATIC","",IF(UPPER(TRIM($C311))=UPPER(TRIM($E311)),"OK","MISMATCH")))</f>
        <v/>
      </c>
      <c r="J311" s="9" t="str">
        <f aca="false">IF($A311="","",IF($H311="NOT IN SCHEMATIC","",IF($F311="","NO SCH DECAL",IF($D311="","",IF(UPPER(TRIM($D311))=UPPER(TRIM($F311)),"OK","MISMATCH")))))</f>
        <v/>
      </c>
      <c r="K311" s="16" t="str">
        <f aca="false">IF($A311="","",SUMPRODUCT(--ISNUMBER(SEARCH(","&amp;TRIM($A311)&amp;",",","&amp;SUBSTITUTE('1. Master BOM'!$D$2:$D$400," ","")&amp;","))))</f>
        <v/>
      </c>
      <c r="L311" s="16" t="str">
        <f aca="false">IF($A311="","",IF($K311&lt;&gt;1,0,SUMPRODUCT(ISNUMBER(SEARCH(","&amp;TRIM($A311)&amp;",",","&amp;SUBSTITUTE('1. Master BOM'!$D$2:$D$400," ","")&amp;","))*ROW('1. Master BOM'!$D$2:$D$400))))</f>
        <v/>
      </c>
      <c r="M311" s="9" t="str">
        <f aca="false">IF($A311="","",IF($K311=0,"NOT IN BOM",IF($K311&gt;1,"MULTIPLE BOM LINES","OK")))</f>
        <v/>
      </c>
      <c r="N311" s="9" t="str">
        <f aca="false">IF($A311="","",IF($L311=0,"—",INDEX('1. Master BOM'!$A$1:$A$400,$L311)))</f>
        <v/>
      </c>
      <c r="O311" s="9" t="str">
        <f aca="false">IF($A311="","",IF($L311=0,"—",INDEX('1. Master BOM'!$B$1:$B$400,$L311)))</f>
        <v/>
      </c>
      <c r="P311" s="9" t="str">
        <f aca="false">IF($A311="","",IF(OR($H311="NOT IN SCHEMATIC",$O311="—"),"",IF($G311="","NO SCH PN",IF(UPPER(TRIM($G311))=UPPER(TRIM($O311)),"OK","MISMATCH"))))</f>
        <v/>
      </c>
      <c r="Q311" s="9" t="str">
        <f aca="false">IF($A311="","",IF($L311=0,"—",INDEX('1. Master BOM'!$E$1:$E$400,$L311)))</f>
        <v/>
      </c>
      <c r="R311" s="9" t="str">
        <f aca="false">IF($A311="","",IF($L311=0,"—",IF(T(INDEX('1. Master BOM'!$F$1:$F$400,$L311))="","(not set)",INDEX('1. Master BOM'!$F$1:$F$400,$L311))))</f>
        <v/>
      </c>
      <c r="S311" s="9" t="str">
        <f aca="false">IF($A311="","",IF(OR($R311="—",$R311="(not set)",$D311=""),"",IF(ISNUMBER(SEARCH(SUBSTITUTE(SUBSTITUTE(SUBSTITUTE($R311,"-",""),"_","")," ",""),SUBSTITUTE(SUBSTITUTE(SUBSTITUTE($D311,"-",""),"_","")," ",""))),"OK","CHECK")))</f>
        <v/>
      </c>
      <c r="T311" s="9" t="str">
        <f aca="false">IF($A311="","",IF(OR($H311="NOT IN SCHEMATIC",$I311="MISMATCH",$J311="MISMATCH",$P311="MISMATCH",$M311&lt;&gt;"OK"),"REVIEW","OK"))</f>
        <v/>
      </c>
      <c r="U311" s="14"/>
      <c r="V311" s="14"/>
      <c r="W311" s="17"/>
      <c r="X311" s="14"/>
    </row>
    <row r="312" customFormat="false" ht="15" hidden="false" customHeight="false" outlineLevel="0" collapsed="false">
      <c r="A312" s="9" t="str">
        <f aca="false">IF('3. Layout Parts'!$A312="","",TRIM('3. Layout Parts'!$A312))</f>
        <v/>
      </c>
      <c r="B312" s="9" t="str">
        <f aca="false">IF($A312="","",'3. Layout Parts'!$D312)</f>
        <v/>
      </c>
      <c r="C312" s="9" t="str">
        <f aca="false">IF($A312="","",'3. Layout Parts'!$B312)</f>
        <v/>
      </c>
      <c r="D312" s="9" t="str">
        <f aca="false">IF($A312="","",'3. Layout Parts'!$C312)</f>
        <v/>
      </c>
      <c r="E312" s="9" t="str">
        <f aca="false">IF($A312="","",IFERROR(INDEX('2. Schematic Parts'!$B$2:$B$3001,MATCH($A312,'2. Schematic Parts'!$A$2:$A$3001,0)),"NOT FOUND"))</f>
        <v/>
      </c>
      <c r="F312" s="9" t="str">
        <f aca="false">IF($A312="","",IFERROR(INDEX('2. Schematic Parts'!$C$2:$C$3001,MATCH($A312,'2. Schematic Parts'!$A$2:$A$3001,0))&amp;"","NOT FOUND"))</f>
        <v/>
      </c>
      <c r="G312" s="9" t="str">
        <f aca="false">IF($A312="","",IFERROR(INDEX('2. Schematic Parts'!$D$2:$D$3001,MATCH($A312,'2. Schematic Parts'!$A$2:$A$3001,0))&amp;"","NOT FOUND"))</f>
        <v/>
      </c>
      <c r="H312" s="9" t="str">
        <f aca="false">IF($A312="","",IF(COUNTIF('2. Schematic Parts'!$A$2:$A$3001,$A312)=0,"NOT IN SCHEMATIC","OK"))</f>
        <v/>
      </c>
      <c r="I312" s="9" t="str">
        <f aca="false">IF($A312="","",IF($H312="NOT IN SCHEMATIC","",IF(UPPER(TRIM($C312))=UPPER(TRIM($E312)),"OK","MISMATCH")))</f>
        <v/>
      </c>
      <c r="J312" s="9" t="str">
        <f aca="false">IF($A312="","",IF($H312="NOT IN SCHEMATIC","",IF($F312="","NO SCH DECAL",IF($D312="","",IF(UPPER(TRIM($D312))=UPPER(TRIM($F312)),"OK","MISMATCH")))))</f>
        <v/>
      </c>
      <c r="K312" s="16" t="str">
        <f aca="false">IF($A312="","",SUMPRODUCT(--ISNUMBER(SEARCH(","&amp;TRIM($A312)&amp;",",","&amp;SUBSTITUTE('1. Master BOM'!$D$2:$D$400," ","")&amp;","))))</f>
        <v/>
      </c>
      <c r="L312" s="16" t="str">
        <f aca="false">IF($A312="","",IF($K312&lt;&gt;1,0,SUMPRODUCT(ISNUMBER(SEARCH(","&amp;TRIM($A312)&amp;",",","&amp;SUBSTITUTE('1. Master BOM'!$D$2:$D$400," ","")&amp;","))*ROW('1. Master BOM'!$D$2:$D$400))))</f>
        <v/>
      </c>
      <c r="M312" s="9" t="str">
        <f aca="false">IF($A312="","",IF($K312=0,"NOT IN BOM",IF($K312&gt;1,"MULTIPLE BOM LINES","OK")))</f>
        <v/>
      </c>
      <c r="N312" s="9" t="str">
        <f aca="false">IF($A312="","",IF($L312=0,"—",INDEX('1. Master BOM'!$A$1:$A$400,$L312)))</f>
        <v/>
      </c>
      <c r="O312" s="9" t="str">
        <f aca="false">IF($A312="","",IF($L312=0,"—",INDEX('1. Master BOM'!$B$1:$B$400,$L312)))</f>
        <v/>
      </c>
      <c r="P312" s="9" t="str">
        <f aca="false">IF($A312="","",IF(OR($H312="NOT IN SCHEMATIC",$O312="—"),"",IF($G312="","NO SCH PN",IF(UPPER(TRIM($G312))=UPPER(TRIM($O312)),"OK","MISMATCH"))))</f>
        <v/>
      </c>
      <c r="Q312" s="9" t="str">
        <f aca="false">IF($A312="","",IF($L312=0,"—",INDEX('1. Master BOM'!$E$1:$E$400,$L312)))</f>
        <v/>
      </c>
      <c r="R312" s="9" t="str">
        <f aca="false">IF($A312="","",IF($L312=0,"—",IF(T(INDEX('1. Master BOM'!$F$1:$F$400,$L312))="","(not set)",INDEX('1. Master BOM'!$F$1:$F$400,$L312))))</f>
        <v/>
      </c>
      <c r="S312" s="9" t="str">
        <f aca="false">IF($A312="","",IF(OR($R312="—",$R312="(not set)",$D312=""),"",IF(ISNUMBER(SEARCH(SUBSTITUTE(SUBSTITUTE(SUBSTITUTE($R312,"-",""),"_","")," ",""),SUBSTITUTE(SUBSTITUTE(SUBSTITUTE($D312,"-",""),"_","")," ",""))),"OK","CHECK")))</f>
        <v/>
      </c>
      <c r="T312" s="9" t="str">
        <f aca="false">IF($A312="","",IF(OR($H312="NOT IN SCHEMATIC",$I312="MISMATCH",$J312="MISMATCH",$P312="MISMATCH",$M312&lt;&gt;"OK"),"REVIEW","OK"))</f>
        <v/>
      </c>
      <c r="U312" s="14"/>
      <c r="V312" s="14"/>
      <c r="W312" s="17"/>
      <c r="X312" s="14"/>
    </row>
    <row r="313" customFormat="false" ht="15" hidden="false" customHeight="false" outlineLevel="0" collapsed="false">
      <c r="A313" s="9" t="str">
        <f aca="false">IF('3. Layout Parts'!$A313="","",TRIM('3. Layout Parts'!$A313))</f>
        <v/>
      </c>
      <c r="B313" s="9" t="str">
        <f aca="false">IF($A313="","",'3. Layout Parts'!$D313)</f>
        <v/>
      </c>
      <c r="C313" s="9" t="str">
        <f aca="false">IF($A313="","",'3. Layout Parts'!$B313)</f>
        <v/>
      </c>
      <c r="D313" s="9" t="str">
        <f aca="false">IF($A313="","",'3. Layout Parts'!$C313)</f>
        <v/>
      </c>
      <c r="E313" s="9" t="str">
        <f aca="false">IF($A313="","",IFERROR(INDEX('2. Schematic Parts'!$B$2:$B$3001,MATCH($A313,'2. Schematic Parts'!$A$2:$A$3001,0)),"NOT FOUND"))</f>
        <v/>
      </c>
      <c r="F313" s="9" t="str">
        <f aca="false">IF($A313="","",IFERROR(INDEX('2. Schematic Parts'!$C$2:$C$3001,MATCH($A313,'2. Schematic Parts'!$A$2:$A$3001,0))&amp;"","NOT FOUND"))</f>
        <v/>
      </c>
      <c r="G313" s="9" t="str">
        <f aca="false">IF($A313="","",IFERROR(INDEX('2. Schematic Parts'!$D$2:$D$3001,MATCH($A313,'2. Schematic Parts'!$A$2:$A$3001,0))&amp;"","NOT FOUND"))</f>
        <v/>
      </c>
      <c r="H313" s="9" t="str">
        <f aca="false">IF($A313="","",IF(COUNTIF('2. Schematic Parts'!$A$2:$A$3001,$A313)=0,"NOT IN SCHEMATIC","OK"))</f>
        <v/>
      </c>
      <c r="I313" s="9" t="str">
        <f aca="false">IF($A313="","",IF($H313="NOT IN SCHEMATIC","",IF(UPPER(TRIM($C313))=UPPER(TRIM($E313)),"OK","MISMATCH")))</f>
        <v/>
      </c>
      <c r="J313" s="9" t="str">
        <f aca="false">IF($A313="","",IF($H313="NOT IN SCHEMATIC","",IF($F313="","NO SCH DECAL",IF($D313="","",IF(UPPER(TRIM($D313))=UPPER(TRIM($F313)),"OK","MISMATCH")))))</f>
        <v/>
      </c>
      <c r="K313" s="16" t="str">
        <f aca="false">IF($A313="","",SUMPRODUCT(--ISNUMBER(SEARCH(","&amp;TRIM($A313)&amp;",",","&amp;SUBSTITUTE('1. Master BOM'!$D$2:$D$400," ","")&amp;","))))</f>
        <v/>
      </c>
      <c r="L313" s="16" t="str">
        <f aca="false">IF($A313="","",IF($K313&lt;&gt;1,0,SUMPRODUCT(ISNUMBER(SEARCH(","&amp;TRIM($A313)&amp;",",","&amp;SUBSTITUTE('1. Master BOM'!$D$2:$D$400," ","")&amp;","))*ROW('1. Master BOM'!$D$2:$D$400))))</f>
        <v/>
      </c>
      <c r="M313" s="9" t="str">
        <f aca="false">IF($A313="","",IF($K313=0,"NOT IN BOM",IF($K313&gt;1,"MULTIPLE BOM LINES","OK")))</f>
        <v/>
      </c>
      <c r="N313" s="9" t="str">
        <f aca="false">IF($A313="","",IF($L313=0,"—",INDEX('1. Master BOM'!$A$1:$A$400,$L313)))</f>
        <v/>
      </c>
      <c r="O313" s="9" t="str">
        <f aca="false">IF($A313="","",IF($L313=0,"—",INDEX('1. Master BOM'!$B$1:$B$400,$L313)))</f>
        <v/>
      </c>
      <c r="P313" s="9" t="str">
        <f aca="false">IF($A313="","",IF(OR($H313="NOT IN SCHEMATIC",$O313="—"),"",IF($G313="","NO SCH PN",IF(UPPER(TRIM($G313))=UPPER(TRIM($O313)),"OK","MISMATCH"))))</f>
        <v/>
      </c>
      <c r="Q313" s="9" t="str">
        <f aca="false">IF($A313="","",IF($L313=0,"—",INDEX('1. Master BOM'!$E$1:$E$400,$L313)))</f>
        <v/>
      </c>
      <c r="R313" s="9" t="str">
        <f aca="false">IF($A313="","",IF($L313=0,"—",IF(T(INDEX('1. Master BOM'!$F$1:$F$400,$L313))="","(not set)",INDEX('1. Master BOM'!$F$1:$F$400,$L313))))</f>
        <v/>
      </c>
      <c r="S313" s="9" t="str">
        <f aca="false">IF($A313="","",IF(OR($R313="—",$R313="(not set)",$D313=""),"",IF(ISNUMBER(SEARCH(SUBSTITUTE(SUBSTITUTE(SUBSTITUTE($R313,"-",""),"_","")," ",""),SUBSTITUTE(SUBSTITUTE(SUBSTITUTE($D313,"-",""),"_","")," ",""))),"OK","CHECK")))</f>
        <v/>
      </c>
      <c r="T313" s="9" t="str">
        <f aca="false">IF($A313="","",IF(OR($H313="NOT IN SCHEMATIC",$I313="MISMATCH",$J313="MISMATCH",$P313="MISMATCH",$M313&lt;&gt;"OK"),"REVIEW","OK"))</f>
        <v/>
      </c>
      <c r="U313" s="14"/>
      <c r="V313" s="14"/>
      <c r="W313" s="17"/>
      <c r="X313" s="14"/>
    </row>
    <row r="314" customFormat="false" ht="15" hidden="false" customHeight="false" outlineLevel="0" collapsed="false">
      <c r="A314" s="9" t="str">
        <f aca="false">IF('3. Layout Parts'!$A314="","",TRIM('3. Layout Parts'!$A314))</f>
        <v/>
      </c>
      <c r="B314" s="9" t="str">
        <f aca="false">IF($A314="","",'3. Layout Parts'!$D314)</f>
        <v/>
      </c>
      <c r="C314" s="9" t="str">
        <f aca="false">IF($A314="","",'3. Layout Parts'!$B314)</f>
        <v/>
      </c>
      <c r="D314" s="9" t="str">
        <f aca="false">IF($A314="","",'3. Layout Parts'!$C314)</f>
        <v/>
      </c>
      <c r="E314" s="9" t="str">
        <f aca="false">IF($A314="","",IFERROR(INDEX('2. Schematic Parts'!$B$2:$B$3001,MATCH($A314,'2. Schematic Parts'!$A$2:$A$3001,0)),"NOT FOUND"))</f>
        <v/>
      </c>
      <c r="F314" s="9" t="str">
        <f aca="false">IF($A314="","",IFERROR(INDEX('2. Schematic Parts'!$C$2:$C$3001,MATCH($A314,'2. Schematic Parts'!$A$2:$A$3001,0))&amp;"","NOT FOUND"))</f>
        <v/>
      </c>
      <c r="G314" s="9" t="str">
        <f aca="false">IF($A314="","",IFERROR(INDEX('2. Schematic Parts'!$D$2:$D$3001,MATCH($A314,'2. Schematic Parts'!$A$2:$A$3001,0))&amp;"","NOT FOUND"))</f>
        <v/>
      </c>
      <c r="H314" s="9" t="str">
        <f aca="false">IF($A314="","",IF(COUNTIF('2. Schematic Parts'!$A$2:$A$3001,$A314)=0,"NOT IN SCHEMATIC","OK"))</f>
        <v/>
      </c>
      <c r="I314" s="9" t="str">
        <f aca="false">IF($A314="","",IF($H314="NOT IN SCHEMATIC","",IF(UPPER(TRIM($C314))=UPPER(TRIM($E314)),"OK","MISMATCH")))</f>
        <v/>
      </c>
      <c r="J314" s="9" t="str">
        <f aca="false">IF($A314="","",IF($H314="NOT IN SCHEMATIC","",IF($F314="","NO SCH DECAL",IF($D314="","",IF(UPPER(TRIM($D314))=UPPER(TRIM($F314)),"OK","MISMATCH")))))</f>
        <v/>
      </c>
      <c r="K314" s="16" t="str">
        <f aca="false">IF($A314="","",SUMPRODUCT(--ISNUMBER(SEARCH(","&amp;TRIM($A314)&amp;",",","&amp;SUBSTITUTE('1. Master BOM'!$D$2:$D$400," ","")&amp;","))))</f>
        <v/>
      </c>
      <c r="L314" s="16" t="str">
        <f aca="false">IF($A314="","",IF($K314&lt;&gt;1,0,SUMPRODUCT(ISNUMBER(SEARCH(","&amp;TRIM($A314)&amp;",",","&amp;SUBSTITUTE('1. Master BOM'!$D$2:$D$400," ","")&amp;","))*ROW('1. Master BOM'!$D$2:$D$400))))</f>
        <v/>
      </c>
      <c r="M314" s="9" t="str">
        <f aca="false">IF($A314="","",IF($K314=0,"NOT IN BOM",IF($K314&gt;1,"MULTIPLE BOM LINES","OK")))</f>
        <v/>
      </c>
      <c r="N314" s="9" t="str">
        <f aca="false">IF($A314="","",IF($L314=0,"—",INDEX('1. Master BOM'!$A$1:$A$400,$L314)))</f>
        <v/>
      </c>
      <c r="O314" s="9" t="str">
        <f aca="false">IF($A314="","",IF($L314=0,"—",INDEX('1. Master BOM'!$B$1:$B$400,$L314)))</f>
        <v/>
      </c>
      <c r="P314" s="9" t="str">
        <f aca="false">IF($A314="","",IF(OR($H314="NOT IN SCHEMATIC",$O314="—"),"",IF($G314="","NO SCH PN",IF(UPPER(TRIM($G314))=UPPER(TRIM($O314)),"OK","MISMATCH"))))</f>
        <v/>
      </c>
      <c r="Q314" s="9" t="str">
        <f aca="false">IF($A314="","",IF($L314=0,"—",INDEX('1. Master BOM'!$E$1:$E$400,$L314)))</f>
        <v/>
      </c>
      <c r="R314" s="9" t="str">
        <f aca="false">IF($A314="","",IF($L314=0,"—",IF(T(INDEX('1. Master BOM'!$F$1:$F$400,$L314))="","(not set)",INDEX('1. Master BOM'!$F$1:$F$400,$L314))))</f>
        <v/>
      </c>
      <c r="S314" s="9" t="str">
        <f aca="false">IF($A314="","",IF(OR($R314="—",$R314="(not set)",$D314=""),"",IF(ISNUMBER(SEARCH(SUBSTITUTE(SUBSTITUTE(SUBSTITUTE($R314,"-",""),"_","")," ",""),SUBSTITUTE(SUBSTITUTE(SUBSTITUTE($D314,"-",""),"_","")," ",""))),"OK","CHECK")))</f>
        <v/>
      </c>
      <c r="T314" s="9" t="str">
        <f aca="false">IF($A314="","",IF(OR($H314="NOT IN SCHEMATIC",$I314="MISMATCH",$J314="MISMATCH",$P314="MISMATCH",$M314&lt;&gt;"OK"),"REVIEW","OK"))</f>
        <v/>
      </c>
      <c r="U314" s="14"/>
      <c r="V314" s="14"/>
      <c r="W314" s="17"/>
      <c r="X314" s="14"/>
    </row>
    <row r="315" customFormat="false" ht="15" hidden="false" customHeight="false" outlineLevel="0" collapsed="false">
      <c r="A315" s="9" t="str">
        <f aca="false">IF('3. Layout Parts'!$A315="","",TRIM('3. Layout Parts'!$A315))</f>
        <v/>
      </c>
      <c r="B315" s="9" t="str">
        <f aca="false">IF($A315="","",'3. Layout Parts'!$D315)</f>
        <v/>
      </c>
      <c r="C315" s="9" t="str">
        <f aca="false">IF($A315="","",'3. Layout Parts'!$B315)</f>
        <v/>
      </c>
      <c r="D315" s="9" t="str">
        <f aca="false">IF($A315="","",'3. Layout Parts'!$C315)</f>
        <v/>
      </c>
      <c r="E315" s="9" t="str">
        <f aca="false">IF($A315="","",IFERROR(INDEX('2. Schematic Parts'!$B$2:$B$3001,MATCH($A315,'2. Schematic Parts'!$A$2:$A$3001,0)),"NOT FOUND"))</f>
        <v/>
      </c>
      <c r="F315" s="9" t="str">
        <f aca="false">IF($A315="","",IFERROR(INDEX('2. Schematic Parts'!$C$2:$C$3001,MATCH($A315,'2. Schematic Parts'!$A$2:$A$3001,0))&amp;"","NOT FOUND"))</f>
        <v/>
      </c>
      <c r="G315" s="9" t="str">
        <f aca="false">IF($A315="","",IFERROR(INDEX('2. Schematic Parts'!$D$2:$D$3001,MATCH($A315,'2. Schematic Parts'!$A$2:$A$3001,0))&amp;"","NOT FOUND"))</f>
        <v/>
      </c>
      <c r="H315" s="9" t="str">
        <f aca="false">IF($A315="","",IF(COUNTIF('2. Schematic Parts'!$A$2:$A$3001,$A315)=0,"NOT IN SCHEMATIC","OK"))</f>
        <v/>
      </c>
      <c r="I315" s="9" t="str">
        <f aca="false">IF($A315="","",IF($H315="NOT IN SCHEMATIC","",IF(UPPER(TRIM($C315))=UPPER(TRIM($E315)),"OK","MISMATCH")))</f>
        <v/>
      </c>
      <c r="J315" s="9" t="str">
        <f aca="false">IF($A315="","",IF($H315="NOT IN SCHEMATIC","",IF($F315="","NO SCH DECAL",IF($D315="","",IF(UPPER(TRIM($D315))=UPPER(TRIM($F315)),"OK","MISMATCH")))))</f>
        <v/>
      </c>
      <c r="K315" s="16" t="str">
        <f aca="false">IF($A315="","",SUMPRODUCT(--ISNUMBER(SEARCH(","&amp;TRIM($A315)&amp;",",","&amp;SUBSTITUTE('1. Master BOM'!$D$2:$D$400," ","")&amp;","))))</f>
        <v/>
      </c>
      <c r="L315" s="16" t="str">
        <f aca="false">IF($A315="","",IF($K315&lt;&gt;1,0,SUMPRODUCT(ISNUMBER(SEARCH(","&amp;TRIM($A315)&amp;",",","&amp;SUBSTITUTE('1. Master BOM'!$D$2:$D$400," ","")&amp;","))*ROW('1. Master BOM'!$D$2:$D$400))))</f>
        <v/>
      </c>
      <c r="M315" s="9" t="str">
        <f aca="false">IF($A315="","",IF($K315=0,"NOT IN BOM",IF($K315&gt;1,"MULTIPLE BOM LINES","OK")))</f>
        <v/>
      </c>
      <c r="N315" s="9" t="str">
        <f aca="false">IF($A315="","",IF($L315=0,"—",INDEX('1. Master BOM'!$A$1:$A$400,$L315)))</f>
        <v/>
      </c>
      <c r="O315" s="9" t="str">
        <f aca="false">IF($A315="","",IF($L315=0,"—",INDEX('1. Master BOM'!$B$1:$B$400,$L315)))</f>
        <v/>
      </c>
      <c r="P315" s="9" t="str">
        <f aca="false">IF($A315="","",IF(OR($H315="NOT IN SCHEMATIC",$O315="—"),"",IF($G315="","NO SCH PN",IF(UPPER(TRIM($G315))=UPPER(TRIM($O315)),"OK","MISMATCH"))))</f>
        <v/>
      </c>
      <c r="Q315" s="9" t="str">
        <f aca="false">IF($A315="","",IF($L315=0,"—",INDEX('1. Master BOM'!$E$1:$E$400,$L315)))</f>
        <v/>
      </c>
      <c r="R315" s="9" t="str">
        <f aca="false">IF($A315="","",IF($L315=0,"—",IF(T(INDEX('1. Master BOM'!$F$1:$F$400,$L315))="","(not set)",INDEX('1. Master BOM'!$F$1:$F$400,$L315))))</f>
        <v/>
      </c>
      <c r="S315" s="9" t="str">
        <f aca="false">IF($A315="","",IF(OR($R315="—",$R315="(not set)",$D315=""),"",IF(ISNUMBER(SEARCH(SUBSTITUTE(SUBSTITUTE(SUBSTITUTE($R315,"-",""),"_","")," ",""),SUBSTITUTE(SUBSTITUTE(SUBSTITUTE($D315,"-",""),"_","")," ",""))),"OK","CHECK")))</f>
        <v/>
      </c>
      <c r="T315" s="9" t="str">
        <f aca="false">IF($A315="","",IF(OR($H315="NOT IN SCHEMATIC",$I315="MISMATCH",$J315="MISMATCH",$P315="MISMATCH",$M315&lt;&gt;"OK"),"REVIEW","OK"))</f>
        <v/>
      </c>
      <c r="U315" s="14"/>
      <c r="V315" s="14"/>
      <c r="W315" s="17"/>
      <c r="X315" s="14"/>
    </row>
    <row r="316" customFormat="false" ht="15" hidden="false" customHeight="false" outlineLevel="0" collapsed="false">
      <c r="A316" s="9" t="str">
        <f aca="false">IF('3. Layout Parts'!$A316="","",TRIM('3. Layout Parts'!$A316))</f>
        <v/>
      </c>
      <c r="B316" s="9" t="str">
        <f aca="false">IF($A316="","",'3. Layout Parts'!$D316)</f>
        <v/>
      </c>
      <c r="C316" s="9" t="str">
        <f aca="false">IF($A316="","",'3. Layout Parts'!$B316)</f>
        <v/>
      </c>
      <c r="D316" s="9" t="str">
        <f aca="false">IF($A316="","",'3. Layout Parts'!$C316)</f>
        <v/>
      </c>
      <c r="E316" s="9" t="str">
        <f aca="false">IF($A316="","",IFERROR(INDEX('2. Schematic Parts'!$B$2:$B$3001,MATCH($A316,'2. Schematic Parts'!$A$2:$A$3001,0)),"NOT FOUND"))</f>
        <v/>
      </c>
      <c r="F316" s="9" t="str">
        <f aca="false">IF($A316="","",IFERROR(INDEX('2. Schematic Parts'!$C$2:$C$3001,MATCH($A316,'2. Schematic Parts'!$A$2:$A$3001,0))&amp;"","NOT FOUND"))</f>
        <v/>
      </c>
      <c r="G316" s="9" t="str">
        <f aca="false">IF($A316="","",IFERROR(INDEX('2. Schematic Parts'!$D$2:$D$3001,MATCH($A316,'2. Schematic Parts'!$A$2:$A$3001,0))&amp;"","NOT FOUND"))</f>
        <v/>
      </c>
      <c r="H316" s="9" t="str">
        <f aca="false">IF($A316="","",IF(COUNTIF('2. Schematic Parts'!$A$2:$A$3001,$A316)=0,"NOT IN SCHEMATIC","OK"))</f>
        <v/>
      </c>
      <c r="I316" s="9" t="str">
        <f aca="false">IF($A316="","",IF($H316="NOT IN SCHEMATIC","",IF(UPPER(TRIM($C316))=UPPER(TRIM($E316)),"OK","MISMATCH")))</f>
        <v/>
      </c>
      <c r="J316" s="9" t="str">
        <f aca="false">IF($A316="","",IF($H316="NOT IN SCHEMATIC","",IF($F316="","NO SCH DECAL",IF($D316="","",IF(UPPER(TRIM($D316))=UPPER(TRIM($F316)),"OK","MISMATCH")))))</f>
        <v/>
      </c>
      <c r="K316" s="16" t="str">
        <f aca="false">IF($A316="","",SUMPRODUCT(--ISNUMBER(SEARCH(","&amp;TRIM($A316)&amp;",",","&amp;SUBSTITUTE('1. Master BOM'!$D$2:$D$400," ","")&amp;","))))</f>
        <v/>
      </c>
      <c r="L316" s="16" t="str">
        <f aca="false">IF($A316="","",IF($K316&lt;&gt;1,0,SUMPRODUCT(ISNUMBER(SEARCH(","&amp;TRIM($A316)&amp;",",","&amp;SUBSTITUTE('1. Master BOM'!$D$2:$D$400," ","")&amp;","))*ROW('1. Master BOM'!$D$2:$D$400))))</f>
        <v/>
      </c>
      <c r="M316" s="9" t="str">
        <f aca="false">IF($A316="","",IF($K316=0,"NOT IN BOM",IF($K316&gt;1,"MULTIPLE BOM LINES","OK")))</f>
        <v/>
      </c>
      <c r="N316" s="9" t="str">
        <f aca="false">IF($A316="","",IF($L316=0,"—",INDEX('1. Master BOM'!$A$1:$A$400,$L316)))</f>
        <v/>
      </c>
      <c r="O316" s="9" t="str">
        <f aca="false">IF($A316="","",IF($L316=0,"—",INDEX('1. Master BOM'!$B$1:$B$400,$L316)))</f>
        <v/>
      </c>
      <c r="P316" s="9" t="str">
        <f aca="false">IF($A316="","",IF(OR($H316="NOT IN SCHEMATIC",$O316="—"),"",IF($G316="","NO SCH PN",IF(UPPER(TRIM($G316))=UPPER(TRIM($O316)),"OK","MISMATCH"))))</f>
        <v/>
      </c>
      <c r="Q316" s="9" t="str">
        <f aca="false">IF($A316="","",IF($L316=0,"—",INDEX('1. Master BOM'!$E$1:$E$400,$L316)))</f>
        <v/>
      </c>
      <c r="R316" s="9" t="str">
        <f aca="false">IF($A316="","",IF($L316=0,"—",IF(T(INDEX('1. Master BOM'!$F$1:$F$400,$L316))="","(not set)",INDEX('1. Master BOM'!$F$1:$F$400,$L316))))</f>
        <v/>
      </c>
      <c r="S316" s="9" t="str">
        <f aca="false">IF($A316="","",IF(OR($R316="—",$R316="(not set)",$D316=""),"",IF(ISNUMBER(SEARCH(SUBSTITUTE(SUBSTITUTE(SUBSTITUTE($R316,"-",""),"_","")," ",""),SUBSTITUTE(SUBSTITUTE(SUBSTITUTE($D316,"-",""),"_","")," ",""))),"OK","CHECK")))</f>
        <v/>
      </c>
      <c r="T316" s="9" t="str">
        <f aca="false">IF($A316="","",IF(OR($H316="NOT IN SCHEMATIC",$I316="MISMATCH",$J316="MISMATCH",$P316="MISMATCH",$M316&lt;&gt;"OK"),"REVIEW","OK"))</f>
        <v/>
      </c>
      <c r="U316" s="14"/>
      <c r="V316" s="14"/>
      <c r="W316" s="17"/>
      <c r="X316" s="14"/>
    </row>
    <row r="317" customFormat="false" ht="15" hidden="false" customHeight="false" outlineLevel="0" collapsed="false">
      <c r="A317" s="9" t="str">
        <f aca="false">IF('3. Layout Parts'!$A317="","",TRIM('3. Layout Parts'!$A317))</f>
        <v/>
      </c>
      <c r="B317" s="9" t="str">
        <f aca="false">IF($A317="","",'3. Layout Parts'!$D317)</f>
        <v/>
      </c>
      <c r="C317" s="9" t="str">
        <f aca="false">IF($A317="","",'3. Layout Parts'!$B317)</f>
        <v/>
      </c>
      <c r="D317" s="9" t="str">
        <f aca="false">IF($A317="","",'3. Layout Parts'!$C317)</f>
        <v/>
      </c>
      <c r="E317" s="9" t="str">
        <f aca="false">IF($A317="","",IFERROR(INDEX('2. Schematic Parts'!$B$2:$B$3001,MATCH($A317,'2. Schematic Parts'!$A$2:$A$3001,0)),"NOT FOUND"))</f>
        <v/>
      </c>
      <c r="F317" s="9" t="str">
        <f aca="false">IF($A317="","",IFERROR(INDEX('2. Schematic Parts'!$C$2:$C$3001,MATCH($A317,'2. Schematic Parts'!$A$2:$A$3001,0))&amp;"","NOT FOUND"))</f>
        <v/>
      </c>
      <c r="G317" s="9" t="str">
        <f aca="false">IF($A317="","",IFERROR(INDEX('2. Schematic Parts'!$D$2:$D$3001,MATCH($A317,'2. Schematic Parts'!$A$2:$A$3001,0))&amp;"","NOT FOUND"))</f>
        <v/>
      </c>
      <c r="H317" s="9" t="str">
        <f aca="false">IF($A317="","",IF(COUNTIF('2. Schematic Parts'!$A$2:$A$3001,$A317)=0,"NOT IN SCHEMATIC","OK"))</f>
        <v/>
      </c>
      <c r="I317" s="9" t="str">
        <f aca="false">IF($A317="","",IF($H317="NOT IN SCHEMATIC","",IF(UPPER(TRIM($C317))=UPPER(TRIM($E317)),"OK","MISMATCH")))</f>
        <v/>
      </c>
      <c r="J317" s="9" t="str">
        <f aca="false">IF($A317="","",IF($H317="NOT IN SCHEMATIC","",IF($F317="","NO SCH DECAL",IF($D317="","",IF(UPPER(TRIM($D317))=UPPER(TRIM($F317)),"OK","MISMATCH")))))</f>
        <v/>
      </c>
      <c r="K317" s="16" t="str">
        <f aca="false">IF($A317="","",SUMPRODUCT(--ISNUMBER(SEARCH(","&amp;TRIM($A317)&amp;",",","&amp;SUBSTITUTE('1. Master BOM'!$D$2:$D$400," ","")&amp;","))))</f>
        <v/>
      </c>
      <c r="L317" s="16" t="str">
        <f aca="false">IF($A317="","",IF($K317&lt;&gt;1,0,SUMPRODUCT(ISNUMBER(SEARCH(","&amp;TRIM($A317)&amp;",",","&amp;SUBSTITUTE('1. Master BOM'!$D$2:$D$400," ","")&amp;","))*ROW('1. Master BOM'!$D$2:$D$400))))</f>
        <v/>
      </c>
      <c r="M317" s="9" t="str">
        <f aca="false">IF($A317="","",IF($K317=0,"NOT IN BOM",IF($K317&gt;1,"MULTIPLE BOM LINES","OK")))</f>
        <v/>
      </c>
      <c r="N317" s="9" t="str">
        <f aca="false">IF($A317="","",IF($L317=0,"—",INDEX('1. Master BOM'!$A$1:$A$400,$L317)))</f>
        <v/>
      </c>
      <c r="O317" s="9" t="str">
        <f aca="false">IF($A317="","",IF($L317=0,"—",INDEX('1. Master BOM'!$B$1:$B$400,$L317)))</f>
        <v/>
      </c>
      <c r="P317" s="9" t="str">
        <f aca="false">IF($A317="","",IF(OR($H317="NOT IN SCHEMATIC",$O317="—"),"",IF($G317="","NO SCH PN",IF(UPPER(TRIM($G317))=UPPER(TRIM($O317)),"OK","MISMATCH"))))</f>
        <v/>
      </c>
      <c r="Q317" s="9" t="str">
        <f aca="false">IF($A317="","",IF($L317=0,"—",INDEX('1. Master BOM'!$E$1:$E$400,$L317)))</f>
        <v/>
      </c>
      <c r="R317" s="9" t="str">
        <f aca="false">IF($A317="","",IF($L317=0,"—",IF(T(INDEX('1. Master BOM'!$F$1:$F$400,$L317))="","(not set)",INDEX('1. Master BOM'!$F$1:$F$400,$L317))))</f>
        <v/>
      </c>
      <c r="S317" s="9" t="str">
        <f aca="false">IF($A317="","",IF(OR($R317="—",$R317="(not set)",$D317=""),"",IF(ISNUMBER(SEARCH(SUBSTITUTE(SUBSTITUTE(SUBSTITUTE($R317,"-",""),"_","")," ",""),SUBSTITUTE(SUBSTITUTE(SUBSTITUTE($D317,"-",""),"_","")," ",""))),"OK","CHECK")))</f>
        <v/>
      </c>
      <c r="T317" s="9" t="str">
        <f aca="false">IF($A317="","",IF(OR($H317="NOT IN SCHEMATIC",$I317="MISMATCH",$J317="MISMATCH",$P317="MISMATCH",$M317&lt;&gt;"OK"),"REVIEW","OK"))</f>
        <v/>
      </c>
      <c r="U317" s="14"/>
      <c r="V317" s="14"/>
      <c r="W317" s="17"/>
      <c r="X317" s="14"/>
    </row>
    <row r="318" customFormat="false" ht="15" hidden="false" customHeight="false" outlineLevel="0" collapsed="false">
      <c r="A318" s="9" t="str">
        <f aca="false">IF('3. Layout Parts'!$A318="","",TRIM('3. Layout Parts'!$A318))</f>
        <v/>
      </c>
      <c r="B318" s="9" t="str">
        <f aca="false">IF($A318="","",'3. Layout Parts'!$D318)</f>
        <v/>
      </c>
      <c r="C318" s="9" t="str">
        <f aca="false">IF($A318="","",'3. Layout Parts'!$B318)</f>
        <v/>
      </c>
      <c r="D318" s="9" t="str">
        <f aca="false">IF($A318="","",'3. Layout Parts'!$C318)</f>
        <v/>
      </c>
      <c r="E318" s="9" t="str">
        <f aca="false">IF($A318="","",IFERROR(INDEX('2. Schematic Parts'!$B$2:$B$3001,MATCH($A318,'2. Schematic Parts'!$A$2:$A$3001,0)),"NOT FOUND"))</f>
        <v/>
      </c>
      <c r="F318" s="9" t="str">
        <f aca="false">IF($A318="","",IFERROR(INDEX('2. Schematic Parts'!$C$2:$C$3001,MATCH($A318,'2. Schematic Parts'!$A$2:$A$3001,0))&amp;"","NOT FOUND"))</f>
        <v/>
      </c>
      <c r="G318" s="9" t="str">
        <f aca="false">IF($A318="","",IFERROR(INDEX('2. Schematic Parts'!$D$2:$D$3001,MATCH($A318,'2. Schematic Parts'!$A$2:$A$3001,0))&amp;"","NOT FOUND"))</f>
        <v/>
      </c>
      <c r="H318" s="9" t="str">
        <f aca="false">IF($A318="","",IF(COUNTIF('2. Schematic Parts'!$A$2:$A$3001,$A318)=0,"NOT IN SCHEMATIC","OK"))</f>
        <v/>
      </c>
      <c r="I318" s="9" t="str">
        <f aca="false">IF($A318="","",IF($H318="NOT IN SCHEMATIC","",IF(UPPER(TRIM($C318))=UPPER(TRIM($E318)),"OK","MISMATCH")))</f>
        <v/>
      </c>
      <c r="J318" s="9" t="str">
        <f aca="false">IF($A318="","",IF($H318="NOT IN SCHEMATIC","",IF($F318="","NO SCH DECAL",IF($D318="","",IF(UPPER(TRIM($D318))=UPPER(TRIM($F318)),"OK","MISMATCH")))))</f>
        <v/>
      </c>
      <c r="K318" s="16" t="str">
        <f aca="false">IF($A318="","",SUMPRODUCT(--ISNUMBER(SEARCH(","&amp;TRIM($A318)&amp;",",","&amp;SUBSTITUTE('1. Master BOM'!$D$2:$D$400," ","")&amp;","))))</f>
        <v/>
      </c>
      <c r="L318" s="16" t="str">
        <f aca="false">IF($A318="","",IF($K318&lt;&gt;1,0,SUMPRODUCT(ISNUMBER(SEARCH(","&amp;TRIM($A318)&amp;",",","&amp;SUBSTITUTE('1. Master BOM'!$D$2:$D$400," ","")&amp;","))*ROW('1. Master BOM'!$D$2:$D$400))))</f>
        <v/>
      </c>
      <c r="M318" s="9" t="str">
        <f aca="false">IF($A318="","",IF($K318=0,"NOT IN BOM",IF($K318&gt;1,"MULTIPLE BOM LINES","OK")))</f>
        <v/>
      </c>
      <c r="N318" s="9" t="str">
        <f aca="false">IF($A318="","",IF($L318=0,"—",INDEX('1. Master BOM'!$A$1:$A$400,$L318)))</f>
        <v/>
      </c>
      <c r="O318" s="9" t="str">
        <f aca="false">IF($A318="","",IF($L318=0,"—",INDEX('1. Master BOM'!$B$1:$B$400,$L318)))</f>
        <v/>
      </c>
      <c r="P318" s="9" t="str">
        <f aca="false">IF($A318="","",IF(OR($H318="NOT IN SCHEMATIC",$O318="—"),"",IF($G318="","NO SCH PN",IF(UPPER(TRIM($G318))=UPPER(TRIM($O318)),"OK","MISMATCH"))))</f>
        <v/>
      </c>
      <c r="Q318" s="9" t="str">
        <f aca="false">IF($A318="","",IF($L318=0,"—",INDEX('1. Master BOM'!$E$1:$E$400,$L318)))</f>
        <v/>
      </c>
      <c r="R318" s="9" t="str">
        <f aca="false">IF($A318="","",IF($L318=0,"—",IF(T(INDEX('1. Master BOM'!$F$1:$F$400,$L318))="","(not set)",INDEX('1. Master BOM'!$F$1:$F$400,$L318))))</f>
        <v/>
      </c>
      <c r="S318" s="9" t="str">
        <f aca="false">IF($A318="","",IF(OR($R318="—",$R318="(not set)",$D318=""),"",IF(ISNUMBER(SEARCH(SUBSTITUTE(SUBSTITUTE(SUBSTITUTE($R318,"-",""),"_","")," ",""),SUBSTITUTE(SUBSTITUTE(SUBSTITUTE($D318,"-",""),"_","")," ",""))),"OK","CHECK")))</f>
        <v/>
      </c>
      <c r="T318" s="9" t="str">
        <f aca="false">IF($A318="","",IF(OR($H318="NOT IN SCHEMATIC",$I318="MISMATCH",$J318="MISMATCH",$P318="MISMATCH",$M318&lt;&gt;"OK"),"REVIEW","OK"))</f>
        <v/>
      </c>
      <c r="U318" s="14"/>
      <c r="V318" s="14"/>
      <c r="W318" s="17"/>
      <c r="X318" s="14"/>
    </row>
    <row r="319" customFormat="false" ht="15" hidden="false" customHeight="false" outlineLevel="0" collapsed="false">
      <c r="A319" s="9" t="str">
        <f aca="false">IF('3. Layout Parts'!$A319="","",TRIM('3. Layout Parts'!$A319))</f>
        <v/>
      </c>
      <c r="B319" s="9" t="str">
        <f aca="false">IF($A319="","",'3. Layout Parts'!$D319)</f>
        <v/>
      </c>
      <c r="C319" s="9" t="str">
        <f aca="false">IF($A319="","",'3. Layout Parts'!$B319)</f>
        <v/>
      </c>
      <c r="D319" s="9" t="str">
        <f aca="false">IF($A319="","",'3. Layout Parts'!$C319)</f>
        <v/>
      </c>
      <c r="E319" s="9" t="str">
        <f aca="false">IF($A319="","",IFERROR(INDEX('2. Schematic Parts'!$B$2:$B$3001,MATCH($A319,'2. Schematic Parts'!$A$2:$A$3001,0)),"NOT FOUND"))</f>
        <v/>
      </c>
      <c r="F319" s="9" t="str">
        <f aca="false">IF($A319="","",IFERROR(INDEX('2. Schematic Parts'!$C$2:$C$3001,MATCH($A319,'2. Schematic Parts'!$A$2:$A$3001,0))&amp;"","NOT FOUND"))</f>
        <v/>
      </c>
      <c r="G319" s="9" t="str">
        <f aca="false">IF($A319="","",IFERROR(INDEX('2. Schematic Parts'!$D$2:$D$3001,MATCH($A319,'2. Schematic Parts'!$A$2:$A$3001,0))&amp;"","NOT FOUND"))</f>
        <v/>
      </c>
      <c r="H319" s="9" t="str">
        <f aca="false">IF($A319="","",IF(COUNTIF('2. Schematic Parts'!$A$2:$A$3001,$A319)=0,"NOT IN SCHEMATIC","OK"))</f>
        <v/>
      </c>
      <c r="I319" s="9" t="str">
        <f aca="false">IF($A319="","",IF($H319="NOT IN SCHEMATIC","",IF(UPPER(TRIM($C319))=UPPER(TRIM($E319)),"OK","MISMATCH")))</f>
        <v/>
      </c>
      <c r="J319" s="9" t="str">
        <f aca="false">IF($A319="","",IF($H319="NOT IN SCHEMATIC","",IF($F319="","NO SCH DECAL",IF($D319="","",IF(UPPER(TRIM($D319))=UPPER(TRIM($F319)),"OK","MISMATCH")))))</f>
        <v/>
      </c>
      <c r="K319" s="16" t="str">
        <f aca="false">IF($A319="","",SUMPRODUCT(--ISNUMBER(SEARCH(","&amp;TRIM($A319)&amp;",",","&amp;SUBSTITUTE('1. Master BOM'!$D$2:$D$400," ","")&amp;","))))</f>
        <v/>
      </c>
      <c r="L319" s="16" t="str">
        <f aca="false">IF($A319="","",IF($K319&lt;&gt;1,0,SUMPRODUCT(ISNUMBER(SEARCH(","&amp;TRIM($A319)&amp;",",","&amp;SUBSTITUTE('1. Master BOM'!$D$2:$D$400," ","")&amp;","))*ROW('1. Master BOM'!$D$2:$D$400))))</f>
        <v/>
      </c>
      <c r="M319" s="9" t="str">
        <f aca="false">IF($A319="","",IF($K319=0,"NOT IN BOM",IF($K319&gt;1,"MULTIPLE BOM LINES","OK")))</f>
        <v/>
      </c>
      <c r="N319" s="9" t="str">
        <f aca="false">IF($A319="","",IF($L319=0,"—",INDEX('1. Master BOM'!$A$1:$A$400,$L319)))</f>
        <v/>
      </c>
      <c r="O319" s="9" t="str">
        <f aca="false">IF($A319="","",IF($L319=0,"—",INDEX('1. Master BOM'!$B$1:$B$400,$L319)))</f>
        <v/>
      </c>
      <c r="P319" s="9" t="str">
        <f aca="false">IF($A319="","",IF(OR($H319="NOT IN SCHEMATIC",$O319="—"),"",IF($G319="","NO SCH PN",IF(UPPER(TRIM($G319))=UPPER(TRIM($O319)),"OK","MISMATCH"))))</f>
        <v/>
      </c>
      <c r="Q319" s="9" t="str">
        <f aca="false">IF($A319="","",IF($L319=0,"—",INDEX('1. Master BOM'!$E$1:$E$400,$L319)))</f>
        <v/>
      </c>
      <c r="R319" s="9" t="str">
        <f aca="false">IF($A319="","",IF($L319=0,"—",IF(T(INDEX('1. Master BOM'!$F$1:$F$400,$L319))="","(not set)",INDEX('1. Master BOM'!$F$1:$F$400,$L319))))</f>
        <v/>
      </c>
      <c r="S319" s="9" t="str">
        <f aca="false">IF($A319="","",IF(OR($R319="—",$R319="(not set)",$D319=""),"",IF(ISNUMBER(SEARCH(SUBSTITUTE(SUBSTITUTE(SUBSTITUTE($R319,"-",""),"_","")," ",""),SUBSTITUTE(SUBSTITUTE(SUBSTITUTE($D319,"-",""),"_","")," ",""))),"OK","CHECK")))</f>
        <v/>
      </c>
      <c r="T319" s="9" t="str">
        <f aca="false">IF($A319="","",IF(OR($H319="NOT IN SCHEMATIC",$I319="MISMATCH",$J319="MISMATCH",$P319="MISMATCH",$M319&lt;&gt;"OK"),"REVIEW","OK"))</f>
        <v/>
      </c>
      <c r="U319" s="14"/>
      <c r="V319" s="14"/>
      <c r="W319" s="17"/>
      <c r="X319" s="14"/>
    </row>
    <row r="320" customFormat="false" ht="15" hidden="false" customHeight="false" outlineLevel="0" collapsed="false">
      <c r="A320" s="9" t="str">
        <f aca="false">IF('3. Layout Parts'!$A320="","",TRIM('3. Layout Parts'!$A320))</f>
        <v/>
      </c>
      <c r="B320" s="9" t="str">
        <f aca="false">IF($A320="","",'3. Layout Parts'!$D320)</f>
        <v/>
      </c>
      <c r="C320" s="9" t="str">
        <f aca="false">IF($A320="","",'3. Layout Parts'!$B320)</f>
        <v/>
      </c>
      <c r="D320" s="9" t="str">
        <f aca="false">IF($A320="","",'3. Layout Parts'!$C320)</f>
        <v/>
      </c>
      <c r="E320" s="9" t="str">
        <f aca="false">IF($A320="","",IFERROR(INDEX('2. Schematic Parts'!$B$2:$B$3001,MATCH($A320,'2. Schematic Parts'!$A$2:$A$3001,0)),"NOT FOUND"))</f>
        <v/>
      </c>
      <c r="F320" s="9" t="str">
        <f aca="false">IF($A320="","",IFERROR(INDEX('2. Schematic Parts'!$C$2:$C$3001,MATCH($A320,'2. Schematic Parts'!$A$2:$A$3001,0))&amp;"","NOT FOUND"))</f>
        <v/>
      </c>
      <c r="G320" s="9" t="str">
        <f aca="false">IF($A320="","",IFERROR(INDEX('2. Schematic Parts'!$D$2:$D$3001,MATCH($A320,'2. Schematic Parts'!$A$2:$A$3001,0))&amp;"","NOT FOUND"))</f>
        <v/>
      </c>
      <c r="H320" s="9" t="str">
        <f aca="false">IF($A320="","",IF(COUNTIF('2. Schematic Parts'!$A$2:$A$3001,$A320)=0,"NOT IN SCHEMATIC","OK"))</f>
        <v/>
      </c>
      <c r="I320" s="9" t="str">
        <f aca="false">IF($A320="","",IF($H320="NOT IN SCHEMATIC","",IF(UPPER(TRIM($C320))=UPPER(TRIM($E320)),"OK","MISMATCH")))</f>
        <v/>
      </c>
      <c r="J320" s="9" t="str">
        <f aca="false">IF($A320="","",IF($H320="NOT IN SCHEMATIC","",IF($F320="","NO SCH DECAL",IF($D320="","",IF(UPPER(TRIM($D320))=UPPER(TRIM($F320)),"OK","MISMATCH")))))</f>
        <v/>
      </c>
      <c r="K320" s="16" t="str">
        <f aca="false">IF($A320="","",SUMPRODUCT(--ISNUMBER(SEARCH(","&amp;TRIM($A320)&amp;",",","&amp;SUBSTITUTE('1. Master BOM'!$D$2:$D$400," ","")&amp;","))))</f>
        <v/>
      </c>
      <c r="L320" s="16" t="str">
        <f aca="false">IF($A320="","",IF($K320&lt;&gt;1,0,SUMPRODUCT(ISNUMBER(SEARCH(","&amp;TRIM($A320)&amp;",",","&amp;SUBSTITUTE('1. Master BOM'!$D$2:$D$400," ","")&amp;","))*ROW('1. Master BOM'!$D$2:$D$400))))</f>
        <v/>
      </c>
      <c r="M320" s="9" t="str">
        <f aca="false">IF($A320="","",IF($K320=0,"NOT IN BOM",IF($K320&gt;1,"MULTIPLE BOM LINES","OK")))</f>
        <v/>
      </c>
      <c r="N320" s="9" t="str">
        <f aca="false">IF($A320="","",IF($L320=0,"—",INDEX('1. Master BOM'!$A$1:$A$400,$L320)))</f>
        <v/>
      </c>
      <c r="O320" s="9" t="str">
        <f aca="false">IF($A320="","",IF($L320=0,"—",INDEX('1. Master BOM'!$B$1:$B$400,$L320)))</f>
        <v/>
      </c>
      <c r="P320" s="9" t="str">
        <f aca="false">IF($A320="","",IF(OR($H320="NOT IN SCHEMATIC",$O320="—"),"",IF($G320="","NO SCH PN",IF(UPPER(TRIM($G320))=UPPER(TRIM($O320)),"OK","MISMATCH"))))</f>
        <v/>
      </c>
      <c r="Q320" s="9" t="str">
        <f aca="false">IF($A320="","",IF($L320=0,"—",INDEX('1. Master BOM'!$E$1:$E$400,$L320)))</f>
        <v/>
      </c>
      <c r="R320" s="9" t="str">
        <f aca="false">IF($A320="","",IF($L320=0,"—",IF(T(INDEX('1. Master BOM'!$F$1:$F$400,$L320))="","(not set)",INDEX('1. Master BOM'!$F$1:$F$400,$L320))))</f>
        <v/>
      </c>
      <c r="S320" s="9" t="str">
        <f aca="false">IF($A320="","",IF(OR($R320="—",$R320="(not set)",$D320=""),"",IF(ISNUMBER(SEARCH(SUBSTITUTE(SUBSTITUTE(SUBSTITUTE($R320,"-",""),"_","")," ",""),SUBSTITUTE(SUBSTITUTE(SUBSTITUTE($D320,"-",""),"_","")," ",""))),"OK","CHECK")))</f>
        <v/>
      </c>
      <c r="T320" s="9" t="str">
        <f aca="false">IF($A320="","",IF(OR($H320="NOT IN SCHEMATIC",$I320="MISMATCH",$J320="MISMATCH",$P320="MISMATCH",$M320&lt;&gt;"OK"),"REVIEW","OK"))</f>
        <v/>
      </c>
      <c r="U320" s="14"/>
      <c r="V320" s="14"/>
      <c r="W320" s="17"/>
      <c r="X320" s="14"/>
    </row>
    <row r="321" customFormat="false" ht="15" hidden="false" customHeight="false" outlineLevel="0" collapsed="false">
      <c r="A321" s="9" t="str">
        <f aca="false">IF('3. Layout Parts'!$A321="","",TRIM('3. Layout Parts'!$A321))</f>
        <v/>
      </c>
      <c r="B321" s="9" t="str">
        <f aca="false">IF($A321="","",'3. Layout Parts'!$D321)</f>
        <v/>
      </c>
      <c r="C321" s="9" t="str">
        <f aca="false">IF($A321="","",'3. Layout Parts'!$B321)</f>
        <v/>
      </c>
      <c r="D321" s="9" t="str">
        <f aca="false">IF($A321="","",'3. Layout Parts'!$C321)</f>
        <v/>
      </c>
      <c r="E321" s="9" t="str">
        <f aca="false">IF($A321="","",IFERROR(INDEX('2. Schematic Parts'!$B$2:$B$3001,MATCH($A321,'2. Schematic Parts'!$A$2:$A$3001,0)),"NOT FOUND"))</f>
        <v/>
      </c>
      <c r="F321" s="9" t="str">
        <f aca="false">IF($A321="","",IFERROR(INDEX('2. Schematic Parts'!$C$2:$C$3001,MATCH($A321,'2. Schematic Parts'!$A$2:$A$3001,0))&amp;"","NOT FOUND"))</f>
        <v/>
      </c>
      <c r="G321" s="9" t="str">
        <f aca="false">IF($A321="","",IFERROR(INDEX('2. Schematic Parts'!$D$2:$D$3001,MATCH($A321,'2. Schematic Parts'!$A$2:$A$3001,0))&amp;"","NOT FOUND"))</f>
        <v/>
      </c>
      <c r="H321" s="9" t="str">
        <f aca="false">IF($A321="","",IF(COUNTIF('2. Schematic Parts'!$A$2:$A$3001,$A321)=0,"NOT IN SCHEMATIC","OK"))</f>
        <v/>
      </c>
      <c r="I321" s="9" t="str">
        <f aca="false">IF($A321="","",IF($H321="NOT IN SCHEMATIC","",IF(UPPER(TRIM($C321))=UPPER(TRIM($E321)),"OK","MISMATCH")))</f>
        <v/>
      </c>
      <c r="J321" s="9" t="str">
        <f aca="false">IF($A321="","",IF($H321="NOT IN SCHEMATIC","",IF($F321="","NO SCH DECAL",IF($D321="","",IF(UPPER(TRIM($D321))=UPPER(TRIM($F321)),"OK","MISMATCH")))))</f>
        <v/>
      </c>
      <c r="K321" s="16" t="str">
        <f aca="false">IF($A321="","",SUMPRODUCT(--ISNUMBER(SEARCH(","&amp;TRIM($A321)&amp;",",","&amp;SUBSTITUTE('1. Master BOM'!$D$2:$D$400," ","")&amp;","))))</f>
        <v/>
      </c>
      <c r="L321" s="16" t="str">
        <f aca="false">IF($A321="","",IF($K321&lt;&gt;1,0,SUMPRODUCT(ISNUMBER(SEARCH(","&amp;TRIM($A321)&amp;",",","&amp;SUBSTITUTE('1. Master BOM'!$D$2:$D$400," ","")&amp;","))*ROW('1. Master BOM'!$D$2:$D$400))))</f>
        <v/>
      </c>
      <c r="M321" s="9" t="str">
        <f aca="false">IF($A321="","",IF($K321=0,"NOT IN BOM",IF($K321&gt;1,"MULTIPLE BOM LINES","OK")))</f>
        <v/>
      </c>
      <c r="N321" s="9" t="str">
        <f aca="false">IF($A321="","",IF($L321=0,"—",INDEX('1. Master BOM'!$A$1:$A$400,$L321)))</f>
        <v/>
      </c>
      <c r="O321" s="9" t="str">
        <f aca="false">IF($A321="","",IF($L321=0,"—",INDEX('1. Master BOM'!$B$1:$B$400,$L321)))</f>
        <v/>
      </c>
      <c r="P321" s="9" t="str">
        <f aca="false">IF($A321="","",IF(OR($H321="NOT IN SCHEMATIC",$O321="—"),"",IF($G321="","NO SCH PN",IF(UPPER(TRIM($G321))=UPPER(TRIM($O321)),"OK","MISMATCH"))))</f>
        <v/>
      </c>
      <c r="Q321" s="9" t="str">
        <f aca="false">IF($A321="","",IF($L321=0,"—",INDEX('1. Master BOM'!$E$1:$E$400,$L321)))</f>
        <v/>
      </c>
      <c r="R321" s="9" t="str">
        <f aca="false">IF($A321="","",IF($L321=0,"—",IF(T(INDEX('1. Master BOM'!$F$1:$F$400,$L321))="","(not set)",INDEX('1. Master BOM'!$F$1:$F$400,$L321))))</f>
        <v/>
      </c>
      <c r="S321" s="9" t="str">
        <f aca="false">IF($A321="","",IF(OR($R321="—",$R321="(not set)",$D321=""),"",IF(ISNUMBER(SEARCH(SUBSTITUTE(SUBSTITUTE(SUBSTITUTE($R321,"-",""),"_","")," ",""),SUBSTITUTE(SUBSTITUTE(SUBSTITUTE($D321,"-",""),"_","")," ",""))),"OK","CHECK")))</f>
        <v/>
      </c>
      <c r="T321" s="9" t="str">
        <f aca="false">IF($A321="","",IF(OR($H321="NOT IN SCHEMATIC",$I321="MISMATCH",$J321="MISMATCH",$P321="MISMATCH",$M321&lt;&gt;"OK"),"REVIEW","OK"))</f>
        <v/>
      </c>
      <c r="U321" s="14"/>
      <c r="V321" s="14"/>
      <c r="W321" s="17"/>
      <c r="X321" s="14"/>
    </row>
    <row r="322" customFormat="false" ht="15" hidden="false" customHeight="false" outlineLevel="0" collapsed="false">
      <c r="A322" s="9" t="str">
        <f aca="false">IF('3. Layout Parts'!$A322="","",TRIM('3. Layout Parts'!$A322))</f>
        <v/>
      </c>
      <c r="B322" s="9" t="str">
        <f aca="false">IF($A322="","",'3. Layout Parts'!$D322)</f>
        <v/>
      </c>
      <c r="C322" s="9" t="str">
        <f aca="false">IF($A322="","",'3. Layout Parts'!$B322)</f>
        <v/>
      </c>
      <c r="D322" s="9" t="str">
        <f aca="false">IF($A322="","",'3. Layout Parts'!$C322)</f>
        <v/>
      </c>
      <c r="E322" s="9" t="str">
        <f aca="false">IF($A322="","",IFERROR(INDEX('2. Schematic Parts'!$B$2:$B$3001,MATCH($A322,'2. Schematic Parts'!$A$2:$A$3001,0)),"NOT FOUND"))</f>
        <v/>
      </c>
      <c r="F322" s="9" t="str">
        <f aca="false">IF($A322="","",IFERROR(INDEX('2. Schematic Parts'!$C$2:$C$3001,MATCH($A322,'2. Schematic Parts'!$A$2:$A$3001,0))&amp;"","NOT FOUND"))</f>
        <v/>
      </c>
      <c r="G322" s="9" t="str">
        <f aca="false">IF($A322="","",IFERROR(INDEX('2. Schematic Parts'!$D$2:$D$3001,MATCH($A322,'2. Schematic Parts'!$A$2:$A$3001,0))&amp;"","NOT FOUND"))</f>
        <v/>
      </c>
      <c r="H322" s="9" t="str">
        <f aca="false">IF($A322="","",IF(COUNTIF('2. Schematic Parts'!$A$2:$A$3001,$A322)=0,"NOT IN SCHEMATIC","OK"))</f>
        <v/>
      </c>
      <c r="I322" s="9" t="str">
        <f aca="false">IF($A322="","",IF($H322="NOT IN SCHEMATIC","",IF(UPPER(TRIM($C322))=UPPER(TRIM($E322)),"OK","MISMATCH")))</f>
        <v/>
      </c>
      <c r="J322" s="9" t="str">
        <f aca="false">IF($A322="","",IF($H322="NOT IN SCHEMATIC","",IF($F322="","NO SCH DECAL",IF($D322="","",IF(UPPER(TRIM($D322))=UPPER(TRIM($F322)),"OK","MISMATCH")))))</f>
        <v/>
      </c>
      <c r="K322" s="16" t="str">
        <f aca="false">IF($A322="","",SUMPRODUCT(--ISNUMBER(SEARCH(","&amp;TRIM($A322)&amp;",",","&amp;SUBSTITUTE('1. Master BOM'!$D$2:$D$400," ","")&amp;","))))</f>
        <v/>
      </c>
      <c r="L322" s="16" t="str">
        <f aca="false">IF($A322="","",IF($K322&lt;&gt;1,0,SUMPRODUCT(ISNUMBER(SEARCH(","&amp;TRIM($A322)&amp;",",","&amp;SUBSTITUTE('1. Master BOM'!$D$2:$D$400," ","")&amp;","))*ROW('1. Master BOM'!$D$2:$D$400))))</f>
        <v/>
      </c>
      <c r="M322" s="9" t="str">
        <f aca="false">IF($A322="","",IF($K322=0,"NOT IN BOM",IF($K322&gt;1,"MULTIPLE BOM LINES","OK")))</f>
        <v/>
      </c>
      <c r="N322" s="9" t="str">
        <f aca="false">IF($A322="","",IF($L322=0,"—",INDEX('1. Master BOM'!$A$1:$A$400,$L322)))</f>
        <v/>
      </c>
      <c r="O322" s="9" t="str">
        <f aca="false">IF($A322="","",IF($L322=0,"—",INDEX('1. Master BOM'!$B$1:$B$400,$L322)))</f>
        <v/>
      </c>
      <c r="P322" s="9" t="str">
        <f aca="false">IF($A322="","",IF(OR($H322="NOT IN SCHEMATIC",$O322="—"),"",IF($G322="","NO SCH PN",IF(UPPER(TRIM($G322))=UPPER(TRIM($O322)),"OK","MISMATCH"))))</f>
        <v/>
      </c>
      <c r="Q322" s="9" t="str">
        <f aca="false">IF($A322="","",IF($L322=0,"—",INDEX('1. Master BOM'!$E$1:$E$400,$L322)))</f>
        <v/>
      </c>
      <c r="R322" s="9" t="str">
        <f aca="false">IF($A322="","",IF($L322=0,"—",IF(T(INDEX('1. Master BOM'!$F$1:$F$400,$L322))="","(not set)",INDEX('1. Master BOM'!$F$1:$F$400,$L322))))</f>
        <v/>
      </c>
      <c r="S322" s="9" t="str">
        <f aca="false">IF($A322="","",IF(OR($R322="—",$R322="(not set)",$D322=""),"",IF(ISNUMBER(SEARCH(SUBSTITUTE(SUBSTITUTE(SUBSTITUTE($R322,"-",""),"_","")," ",""),SUBSTITUTE(SUBSTITUTE(SUBSTITUTE($D322,"-",""),"_","")," ",""))),"OK","CHECK")))</f>
        <v/>
      </c>
      <c r="T322" s="9" t="str">
        <f aca="false">IF($A322="","",IF(OR($H322="NOT IN SCHEMATIC",$I322="MISMATCH",$J322="MISMATCH",$P322="MISMATCH",$M322&lt;&gt;"OK"),"REVIEW","OK"))</f>
        <v/>
      </c>
      <c r="U322" s="14"/>
      <c r="V322" s="14"/>
      <c r="W322" s="17"/>
      <c r="X322" s="14"/>
    </row>
    <row r="323" customFormat="false" ht="15" hidden="false" customHeight="false" outlineLevel="0" collapsed="false">
      <c r="A323" s="9" t="str">
        <f aca="false">IF('3. Layout Parts'!$A323="","",TRIM('3. Layout Parts'!$A323))</f>
        <v/>
      </c>
      <c r="B323" s="9" t="str">
        <f aca="false">IF($A323="","",'3. Layout Parts'!$D323)</f>
        <v/>
      </c>
      <c r="C323" s="9" t="str">
        <f aca="false">IF($A323="","",'3. Layout Parts'!$B323)</f>
        <v/>
      </c>
      <c r="D323" s="9" t="str">
        <f aca="false">IF($A323="","",'3. Layout Parts'!$C323)</f>
        <v/>
      </c>
      <c r="E323" s="9" t="str">
        <f aca="false">IF($A323="","",IFERROR(INDEX('2. Schematic Parts'!$B$2:$B$3001,MATCH($A323,'2. Schematic Parts'!$A$2:$A$3001,0)),"NOT FOUND"))</f>
        <v/>
      </c>
      <c r="F323" s="9" t="str">
        <f aca="false">IF($A323="","",IFERROR(INDEX('2. Schematic Parts'!$C$2:$C$3001,MATCH($A323,'2. Schematic Parts'!$A$2:$A$3001,0))&amp;"","NOT FOUND"))</f>
        <v/>
      </c>
      <c r="G323" s="9" t="str">
        <f aca="false">IF($A323="","",IFERROR(INDEX('2. Schematic Parts'!$D$2:$D$3001,MATCH($A323,'2. Schematic Parts'!$A$2:$A$3001,0))&amp;"","NOT FOUND"))</f>
        <v/>
      </c>
      <c r="H323" s="9" t="str">
        <f aca="false">IF($A323="","",IF(COUNTIF('2. Schematic Parts'!$A$2:$A$3001,$A323)=0,"NOT IN SCHEMATIC","OK"))</f>
        <v/>
      </c>
      <c r="I323" s="9" t="str">
        <f aca="false">IF($A323="","",IF($H323="NOT IN SCHEMATIC","",IF(UPPER(TRIM($C323))=UPPER(TRIM($E323)),"OK","MISMATCH")))</f>
        <v/>
      </c>
      <c r="J323" s="9" t="str">
        <f aca="false">IF($A323="","",IF($H323="NOT IN SCHEMATIC","",IF($F323="","NO SCH DECAL",IF($D323="","",IF(UPPER(TRIM($D323))=UPPER(TRIM($F323)),"OK","MISMATCH")))))</f>
        <v/>
      </c>
      <c r="K323" s="16" t="str">
        <f aca="false">IF($A323="","",SUMPRODUCT(--ISNUMBER(SEARCH(","&amp;TRIM($A323)&amp;",",","&amp;SUBSTITUTE('1. Master BOM'!$D$2:$D$400," ","")&amp;","))))</f>
        <v/>
      </c>
      <c r="L323" s="16" t="str">
        <f aca="false">IF($A323="","",IF($K323&lt;&gt;1,0,SUMPRODUCT(ISNUMBER(SEARCH(","&amp;TRIM($A323)&amp;",",","&amp;SUBSTITUTE('1. Master BOM'!$D$2:$D$400," ","")&amp;","))*ROW('1. Master BOM'!$D$2:$D$400))))</f>
        <v/>
      </c>
      <c r="M323" s="9" t="str">
        <f aca="false">IF($A323="","",IF($K323=0,"NOT IN BOM",IF($K323&gt;1,"MULTIPLE BOM LINES","OK")))</f>
        <v/>
      </c>
      <c r="N323" s="9" t="str">
        <f aca="false">IF($A323="","",IF($L323=0,"—",INDEX('1. Master BOM'!$A$1:$A$400,$L323)))</f>
        <v/>
      </c>
      <c r="O323" s="9" t="str">
        <f aca="false">IF($A323="","",IF($L323=0,"—",INDEX('1. Master BOM'!$B$1:$B$400,$L323)))</f>
        <v/>
      </c>
      <c r="P323" s="9" t="str">
        <f aca="false">IF($A323="","",IF(OR($H323="NOT IN SCHEMATIC",$O323="—"),"",IF($G323="","NO SCH PN",IF(UPPER(TRIM($G323))=UPPER(TRIM($O323)),"OK","MISMATCH"))))</f>
        <v/>
      </c>
      <c r="Q323" s="9" t="str">
        <f aca="false">IF($A323="","",IF($L323=0,"—",INDEX('1. Master BOM'!$E$1:$E$400,$L323)))</f>
        <v/>
      </c>
      <c r="R323" s="9" t="str">
        <f aca="false">IF($A323="","",IF($L323=0,"—",IF(T(INDEX('1. Master BOM'!$F$1:$F$400,$L323))="","(not set)",INDEX('1. Master BOM'!$F$1:$F$400,$L323))))</f>
        <v/>
      </c>
      <c r="S323" s="9" t="str">
        <f aca="false">IF($A323="","",IF(OR($R323="—",$R323="(not set)",$D323=""),"",IF(ISNUMBER(SEARCH(SUBSTITUTE(SUBSTITUTE(SUBSTITUTE($R323,"-",""),"_","")," ",""),SUBSTITUTE(SUBSTITUTE(SUBSTITUTE($D323,"-",""),"_","")," ",""))),"OK","CHECK")))</f>
        <v/>
      </c>
      <c r="T323" s="9" t="str">
        <f aca="false">IF($A323="","",IF(OR($H323="NOT IN SCHEMATIC",$I323="MISMATCH",$J323="MISMATCH",$P323="MISMATCH",$M323&lt;&gt;"OK"),"REVIEW","OK"))</f>
        <v/>
      </c>
      <c r="U323" s="14"/>
      <c r="V323" s="14"/>
      <c r="W323" s="17"/>
      <c r="X323" s="14"/>
    </row>
    <row r="324" customFormat="false" ht="15" hidden="false" customHeight="false" outlineLevel="0" collapsed="false">
      <c r="A324" s="9" t="str">
        <f aca="false">IF('3. Layout Parts'!$A324="","",TRIM('3. Layout Parts'!$A324))</f>
        <v/>
      </c>
      <c r="B324" s="9" t="str">
        <f aca="false">IF($A324="","",'3. Layout Parts'!$D324)</f>
        <v/>
      </c>
      <c r="C324" s="9" t="str">
        <f aca="false">IF($A324="","",'3. Layout Parts'!$B324)</f>
        <v/>
      </c>
      <c r="D324" s="9" t="str">
        <f aca="false">IF($A324="","",'3. Layout Parts'!$C324)</f>
        <v/>
      </c>
      <c r="E324" s="9" t="str">
        <f aca="false">IF($A324="","",IFERROR(INDEX('2. Schematic Parts'!$B$2:$B$3001,MATCH($A324,'2. Schematic Parts'!$A$2:$A$3001,0)),"NOT FOUND"))</f>
        <v/>
      </c>
      <c r="F324" s="9" t="str">
        <f aca="false">IF($A324="","",IFERROR(INDEX('2. Schematic Parts'!$C$2:$C$3001,MATCH($A324,'2. Schematic Parts'!$A$2:$A$3001,0))&amp;"","NOT FOUND"))</f>
        <v/>
      </c>
      <c r="G324" s="9" t="str">
        <f aca="false">IF($A324="","",IFERROR(INDEX('2. Schematic Parts'!$D$2:$D$3001,MATCH($A324,'2. Schematic Parts'!$A$2:$A$3001,0))&amp;"","NOT FOUND"))</f>
        <v/>
      </c>
      <c r="H324" s="9" t="str">
        <f aca="false">IF($A324="","",IF(COUNTIF('2. Schematic Parts'!$A$2:$A$3001,$A324)=0,"NOT IN SCHEMATIC","OK"))</f>
        <v/>
      </c>
      <c r="I324" s="9" t="str">
        <f aca="false">IF($A324="","",IF($H324="NOT IN SCHEMATIC","",IF(UPPER(TRIM($C324))=UPPER(TRIM($E324)),"OK","MISMATCH")))</f>
        <v/>
      </c>
      <c r="J324" s="9" t="str">
        <f aca="false">IF($A324="","",IF($H324="NOT IN SCHEMATIC","",IF($F324="","NO SCH DECAL",IF($D324="","",IF(UPPER(TRIM($D324))=UPPER(TRIM($F324)),"OK","MISMATCH")))))</f>
        <v/>
      </c>
      <c r="K324" s="16" t="str">
        <f aca="false">IF($A324="","",SUMPRODUCT(--ISNUMBER(SEARCH(","&amp;TRIM($A324)&amp;",",","&amp;SUBSTITUTE('1. Master BOM'!$D$2:$D$400," ","")&amp;","))))</f>
        <v/>
      </c>
      <c r="L324" s="16" t="str">
        <f aca="false">IF($A324="","",IF($K324&lt;&gt;1,0,SUMPRODUCT(ISNUMBER(SEARCH(","&amp;TRIM($A324)&amp;",",","&amp;SUBSTITUTE('1. Master BOM'!$D$2:$D$400," ","")&amp;","))*ROW('1. Master BOM'!$D$2:$D$400))))</f>
        <v/>
      </c>
      <c r="M324" s="9" t="str">
        <f aca="false">IF($A324="","",IF($K324=0,"NOT IN BOM",IF($K324&gt;1,"MULTIPLE BOM LINES","OK")))</f>
        <v/>
      </c>
      <c r="N324" s="9" t="str">
        <f aca="false">IF($A324="","",IF($L324=0,"—",INDEX('1. Master BOM'!$A$1:$A$400,$L324)))</f>
        <v/>
      </c>
      <c r="O324" s="9" t="str">
        <f aca="false">IF($A324="","",IF($L324=0,"—",INDEX('1. Master BOM'!$B$1:$B$400,$L324)))</f>
        <v/>
      </c>
      <c r="P324" s="9" t="str">
        <f aca="false">IF($A324="","",IF(OR($H324="NOT IN SCHEMATIC",$O324="—"),"",IF($G324="","NO SCH PN",IF(UPPER(TRIM($G324))=UPPER(TRIM($O324)),"OK","MISMATCH"))))</f>
        <v/>
      </c>
      <c r="Q324" s="9" t="str">
        <f aca="false">IF($A324="","",IF($L324=0,"—",INDEX('1. Master BOM'!$E$1:$E$400,$L324)))</f>
        <v/>
      </c>
      <c r="R324" s="9" t="str">
        <f aca="false">IF($A324="","",IF($L324=0,"—",IF(T(INDEX('1. Master BOM'!$F$1:$F$400,$L324))="","(not set)",INDEX('1. Master BOM'!$F$1:$F$400,$L324))))</f>
        <v/>
      </c>
      <c r="S324" s="9" t="str">
        <f aca="false">IF($A324="","",IF(OR($R324="—",$R324="(not set)",$D324=""),"",IF(ISNUMBER(SEARCH(SUBSTITUTE(SUBSTITUTE(SUBSTITUTE($R324,"-",""),"_","")," ",""),SUBSTITUTE(SUBSTITUTE(SUBSTITUTE($D324,"-",""),"_","")," ",""))),"OK","CHECK")))</f>
        <v/>
      </c>
      <c r="T324" s="9" t="str">
        <f aca="false">IF($A324="","",IF(OR($H324="NOT IN SCHEMATIC",$I324="MISMATCH",$J324="MISMATCH",$P324="MISMATCH",$M324&lt;&gt;"OK"),"REVIEW","OK"))</f>
        <v/>
      </c>
      <c r="U324" s="14"/>
      <c r="V324" s="14"/>
      <c r="W324" s="17"/>
      <c r="X324" s="14"/>
    </row>
    <row r="325" customFormat="false" ht="15" hidden="false" customHeight="false" outlineLevel="0" collapsed="false">
      <c r="A325" s="9" t="str">
        <f aca="false">IF('3. Layout Parts'!$A325="","",TRIM('3. Layout Parts'!$A325))</f>
        <v/>
      </c>
      <c r="B325" s="9" t="str">
        <f aca="false">IF($A325="","",'3. Layout Parts'!$D325)</f>
        <v/>
      </c>
      <c r="C325" s="9" t="str">
        <f aca="false">IF($A325="","",'3. Layout Parts'!$B325)</f>
        <v/>
      </c>
      <c r="D325" s="9" t="str">
        <f aca="false">IF($A325="","",'3. Layout Parts'!$C325)</f>
        <v/>
      </c>
      <c r="E325" s="9" t="str">
        <f aca="false">IF($A325="","",IFERROR(INDEX('2. Schematic Parts'!$B$2:$B$3001,MATCH($A325,'2. Schematic Parts'!$A$2:$A$3001,0)),"NOT FOUND"))</f>
        <v/>
      </c>
      <c r="F325" s="9" t="str">
        <f aca="false">IF($A325="","",IFERROR(INDEX('2. Schematic Parts'!$C$2:$C$3001,MATCH($A325,'2. Schematic Parts'!$A$2:$A$3001,0))&amp;"","NOT FOUND"))</f>
        <v/>
      </c>
      <c r="G325" s="9" t="str">
        <f aca="false">IF($A325="","",IFERROR(INDEX('2. Schematic Parts'!$D$2:$D$3001,MATCH($A325,'2. Schematic Parts'!$A$2:$A$3001,0))&amp;"","NOT FOUND"))</f>
        <v/>
      </c>
      <c r="H325" s="9" t="str">
        <f aca="false">IF($A325="","",IF(COUNTIF('2. Schematic Parts'!$A$2:$A$3001,$A325)=0,"NOT IN SCHEMATIC","OK"))</f>
        <v/>
      </c>
      <c r="I325" s="9" t="str">
        <f aca="false">IF($A325="","",IF($H325="NOT IN SCHEMATIC","",IF(UPPER(TRIM($C325))=UPPER(TRIM($E325)),"OK","MISMATCH")))</f>
        <v/>
      </c>
      <c r="J325" s="9" t="str">
        <f aca="false">IF($A325="","",IF($H325="NOT IN SCHEMATIC","",IF($F325="","NO SCH DECAL",IF($D325="","",IF(UPPER(TRIM($D325))=UPPER(TRIM($F325)),"OK","MISMATCH")))))</f>
        <v/>
      </c>
      <c r="K325" s="16" t="str">
        <f aca="false">IF($A325="","",SUMPRODUCT(--ISNUMBER(SEARCH(","&amp;TRIM($A325)&amp;",",","&amp;SUBSTITUTE('1. Master BOM'!$D$2:$D$400," ","")&amp;","))))</f>
        <v/>
      </c>
      <c r="L325" s="16" t="str">
        <f aca="false">IF($A325="","",IF($K325&lt;&gt;1,0,SUMPRODUCT(ISNUMBER(SEARCH(","&amp;TRIM($A325)&amp;",",","&amp;SUBSTITUTE('1. Master BOM'!$D$2:$D$400," ","")&amp;","))*ROW('1. Master BOM'!$D$2:$D$400))))</f>
        <v/>
      </c>
      <c r="M325" s="9" t="str">
        <f aca="false">IF($A325="","",IF($K325=0,"NOT IN BOM",IF($K325&gt;1,"MULTIPLE BOM LINES","OK")))</f>
        <v/>
      </c>
      <c r="N325" s="9" t="str">
        <f aca="false">IF($A325="","",IF($L325=0,"—",INDEX('1. Master BOM'!$A$1:$A$400,$L325)))</f>
        <v/>
      </c>
      <c r="O325" s="9" t="str">
        <f aca="false">IF($A325="","",IF($L325=0,"—",INDEX('1. Master BOM'!$B$1:$B$400,$L325)))</f>
        <v/>
      </c>
      <c r="P325" s="9" t="str">
        <f aca="false">IF($A325="","",IF(OR($H325="NOT IN SCHEMATIC",$O325="—"),"",IF($G325="","NO SCH PN",IF(UPPER(TRIM($G325))=UPPER(TRIM($O325)),"OK","MISMATCH"))))</f>
        <v/>
      </c>
      <c r="Q325" s="9" t="str">
        <f aca="false">IF($A325="","",IF($L325=0,"—",INDEX('1. Master BOM'!$E$1:$E$400,$L325)))</f>
        <v/>
      </c>
      <c r="R325" s="9" t="str">
        <f aca="false">IF($A325="","",IF($L325=0,"—",IF(T(INDEX('1. Master BOM'!$F$1:$F$400,$L325))="","(not set)",INDEX('1. Master BOM'!$F$1:$F$400,$L325))))</f>
        <v/>
      </c>
      <c r="S325" s="9" t="str">
        <f aca="false">IF($A325="","",IF(OR($R325="—",$R325="(not set)",$D325=""),"",IF(ISNUMBER(SEARCH(SUBSTITUTE(SUBSTITUTE(SUBSTITUTE($R325,"-",""),"_","")," ",""),SUBSTITUTE(SUBSTITUTE(SUBSTITUTE($D325,"-",""),"_","")," ",""))),"OK","CHECK")))</f>
        <v/>
      </c>
      <c r="T325" s="9" t="str">
        <f aca="false">IF($A325="","",IF(OR($H325="NOT IN SCHEMATIC",$I325="MISMATCH",$J325="MISMATCH",$P325="MISMATCH",$M325&lt;&gt;"OK"),"REVIEW","OK"))</f>
        <v/>
      </c>
      <c r="U325" s="14"/>
      <c r="V325" s="14"/>
      <c r="W325" s="17"/>
      <c r="X325" s="14"/>
    </row>
    <row r="326" customFormat="false" ht="15" hidden="false" customHeight="false" outlineLevel="0" collapsed="false">
      <c r="A326" s="9" t="str">
        <f aca="false">IF('3. Layout Parts'!$A326="","",TRIM('3. Layout Parts'!$A326))</f>
        <v/>
      </c>
      <c r="B326" s="9" t="str">
        <f aca="false">IF($A326="","",'3. Layout Parts'!$D326)</f>
        <v/>
      </c>
      <c r="C326" s="9" t="str">
        <f aca="false">IF($A326="","",'3. Layout Parts'!$B326)</f>
        <v/>
      </c>
      <c r="D326" s="9" t="str">
        <f aca="false">IF($A326="","",'3. Layout Parts'!$C326)</f>
        <v/>
      </c>
      <c r="E326" s="9" t="str">
        <f aca="false">IF($A326="","",IFERROR(INDEX('2. Schematic Parts'!$B$2:$B$3001,MATCH($A326,'2. Schematic Parts'!$A$2:$A$3001,0)),"NOT FOUND"))</f>
        <v/>
      </c>
      <c r="F326" s="9" t="str">
        <f aca="false">IF($A326="","",IFERROR(INDEX('2. Schematic Parts'!$C$2:$C$3001,MATCH($A326,'2. Schematic Parts'!$A$2:$A$3001,0))&amp;"","NOT FOUND"))</f>
        <v/>
      </c>
      <c r="G326" s="9" t="str">
        <f aca="false">IF($A326="","",IFERROR(INDEX('2. Schematic Parts'!$D$2:$D$3001,MATCH($A326,'2. Schematic Parts'!$A$2:$A$3001,0))&amp;"","NOT FOUND"))</f>
        <v/>
      </c>
      <c r="H326" s="9" t="str">
        <f aca="false">IF($A326="","",IF(COUNTIF('2. Schematic Parts'!$A$2:$A$3001,$A326)=0,"NOT IN SCHEMATIC","OK"))</f>
        <v/>
      </c>
      <c r="I326" s="9" t="str">
        <f aca="false">IF($A326="","",IF($H326="NOT IN SCHEMATIC","",IF(UPPER(TRIM($C326))=UPPER(TRIM($E326)),"OK","MISMATCH")))</f>
        <v/>
      </c>
      <c r="J326" s="9" t="str">
        <f aca="false">IF($A326="","",IF($H326="NOT IN SCHEMATIC","",IF($F326="","NO SCH DECAL",IF($D326="","",IF(UPPER(TRIM($D326))=UPPER(TRIM($F326)),"OK","MISMATCH")))))</f>
        <v/>
      </c>
      <c r="K326" s="16" t="str">
        <f aca="false">IF($A326="","",SUMPRODUCT(--ISNUMBER(SEARCH(","&amp;TRIM($A326)&amp;",",","&amp;SUBSTITUTE('1. Master BOM'!$D$2:$D$400," ","")&amp;","))))</f>
        <v/>
      </c>
      <c r="L326" s="16" t="str">
        <f aca="false">IF($A326="","",IF($K326&lt;&gt;1,0,SUMPRODUCT(ISNUMBER(SEARCH(","&amp;TRIM($A326)&amp;",",","&amp;SUBSTITUTE('1. Master BOM'!$D$2:$D$400," ","")&amp;","))*ROW('1. Master BOM'!$D$2:$D$400))))</f>
        <v/>
      </c>
      <c r="M326" s="9" t="str">
        <f aca="false">IF($A326="","",IF($K326=0,"NOT IN BOM",IF($K326&gt;1,"MULTIPLE BOM LINES","OK")))</f>
        <v/>
      </c>
      <c r="N326" s="9" t="str">
        <f aca="false">IF($A326="","",IF($L326=0,"—",INDEX('1. Master BOM'!$A$1:$A$400,$L326)))</f>
        <v/>
      </c>
      <c r="O326" s="9" t="str">
        <f aca="false">IF($A326="","",IF($L326=0,"—",INDEX('1. Master BOM'!$B$1:$B$400,$L326)))</f>
        <v/>
      </c>
      <c r="P326" s="9" t="str">
        <f aca="false">IF($A326="","",IF(OR($H326="NOT IN SCHEMATIC",$O326="—"),"",IF($G326="","NO SCH PN",IF(UPPER(TRIM($G326))=UPPER(TRIM($O326)),"OK","MISMATCH"))))</f>
        <v/>
      </c>
      <c r="Q326" s="9" t="str">
        <f aca="false">IF($A326="","",IF($L326=0,"—",INDEX('1. Master BOM'!$E$1:$E$400,$L326)))</f>
        <v/>
      </c>
      <c r="R326" s="9" t="str">
        <f aca="false">IF($A326="","",IF($L326=0,"—",IF(T(INDEX('1. Master BOM'!$F$1:$F$400,$L326))="","(not set)",INDEX('1. Master BOM'!$F$1:$F$400,$L326))))</f>
        <v/>
      </c>
      <c r="S326" s="9" t="str">
        <f aca="false">IF($A326="","",IF(OR($R326="—",$R326="(not set)",$D326=""),"",IF(ISNUMBER(SEARCH(SUBSTITUTE(SUBSTITUTE(SUBSTITUTE($R326,"-",""),"_","")," ",""),SUBSTITUTE(SUBSTITUTE(SUBSTITUTE($D326,"-",""),"_","")," ",""))),"OK","CHECK")))</f>
        <v/>
      </c>
      <c r="T326" s="9" t="str">
        <f aca="false">IF($A326="","",IF(OR($H326="NOT IN SCHEMATIC",$I326="MISMATCH",$J326="MISMATCH",$P326="MISMATCH",$M326&lt;&gt;"OK"),"REVIEW","OK"))</f>
        <v/>
      </c>
      <c r="U326" s="14"/>
      <c r="V326" s="14"/>
      <c r="W326" s="17"/>
      <c r="X326" s="14"/>
    </row>
    <row r="327" customFormat="false" ht="15" hidden="false" customHeight="false" outlineLevel="0" collapsed="false">
      <c r="A327" s="9" t="str">
        <f aca="false">IF('3. Layout Parts'!$A327="","",TRIM('3. Layout Parts'!$A327))</f>
        <v/>
      </c>
      <c r="B327" s="9" t="str">
        <f aca="false">IF($A327="","",'3. Layout Parts'!$D327)</f>
        <v/>
      </c>
      <c r="C327" s="9" t="str">
        <f aca="false">IF($A327="","",'3. Layout Parts'!$B327)</f>
        <v/>
      </c>
      <c r="D327" s="9" t="str">
        <f aca="false">IF($A327="","",'3. Layout Parts'!$C327)</f>
        <v/>
      </c>
      <c r="E327" s="9" t="str">
        <f aca="false">IF($A327="","",IFERROR(INDEX('2. Schematic Parts'!$B$2:$B$3001,MATCH($A327,'2. Schematic Parts'!$A$2:$A$3001,0)),"NOT FOUND"))</f>
        <v/>
      </c>
      <c r="F327" s="9" t="str">
        <f aca="false">IF($A327="","",IFERROR(INDEX('2. Schematic Parts'!$C$2:$C$3001,MATCH($A327,'2. Schematic Parts'!$A$2:$A$3001,0))&amp;"","NOT FOUND"))</f>
        <v/>
      </c>
      <c r="G327" s="9" t="str">
        <f aca="false">IF($A327="","",IFERROR(INDEX('2. Schematic Parts'!$D$2:$D$3001,MATCH($A327,'2. Schematic Parts'!$A$2:$A$3001,0))&amp;"","NOT FOUND"))</f>
        <v/>
      </c>
      <c r="H327" s="9" t="str">
        <f aca="false">IF($A327="","",IF(COUNTIF('2. Schematic Parts'!$A$2:$A$3001,$A327)=0,"NOT IN SCHEMATIC","OK"))</f>
        <v/>
      </c>
      <c r="I327" s="9" t="str">
        <f aca="false">IF($A327="","",IF($H327="NOT IN SCHEMATIC","",IF(UPPER(TRIM($C327))=UPPER(TRIM($E327)),"OK","MISMATCH")))</f>
        <v/>
      </c>
      <c r="J327" s="9" t="str">
        <f aca="false">IF($A327="","",IF($H327="NOT IN SCHEMATIC","",IF($F327="","NO SCH DECAL",IF($D327="","",IF(UPPER(TRIM($D327))=UPPER(TRIM($F327)),"OK","MISMATCH")))))</f>
        <v/>
      </c>
      <c r="K327" s="16" t="str">
        <f aca="false">IF($A327="","",SUMPRODUCT(--ISNUMBER(SEARCH(","&amp;TRIM($A327)&amp;",",","&amp;SUBSTITUTE('1. Master BOM'!$D$2:$D$400," ","")&amp;","))))</f>
        <v/>
      </c>
      <c r="L327" s="16" t="str">
        <f aca="false">IF($A327="","",IF($K327&lt;&gt;1,0,SUMPRODUCT(ISNUMBER(SEARCH(","&amp;TRIM($A327)&amp;",",","&amp;SUBSTITUTE('1. Master BOM'!$D$2:$D$400," ","")&amp;","))*ROW('1. Master BOM'!$D$2:$D$400))))</f>
        <v/>
      </c>
      <c r="M327" s="9" t="str">
        <f aca="false">IF($A327="","",IF($K327=0,"NOT IN BOM",IF($K327&gt;1,"MULTIPLE BOM LINES","OK")))</f>
        <v/>
      </c>
      <c r="N327" s="9" t="str">
        <f aca="false">IF($A327="","",IF($L327=0,"—",INDEX('1. Master BOM'!$A$1:$A$400,$L327)))</f>
        <v/>
      </c>
      <c r="O327" s="9" t="str">
        <f aca="false">IF($A327="","",IF($L327=0,"—",INDEX('1. Master BOM'!$B$1:$B$400,$L327)))</f>
        <v/>
      </c>
      <c r="P327" s="9" t="str">
        <f aca="false">IF($A327="","",IF(OR($H327="NOT IN SCHEMATIC",$O327="—"),"",IF($G327="","NO SCH PN",IF(UPPER(TRIM($G327))=UPPER(TRIM($O327)),"OK","MISMATCH"))))</f>
        <v/>
      </c>
      <c r="Q327" s="9" t="str">
        <f aca="false">IF($A327="","",IF($L327=0,"—",INDEX('1. Master BOM'!$E$1:$E$400,$L327)))</f>
        <v/>
      </c>
      <c r="R327" s="9" t="str">
        <f aca="false">IF($A327="","",IF($L327=0,"—",IF(T(INDEX('1. Master BOM'!$F$1:$F$400,$L327))="","(not set)",INDEX('1. Master BOM'!$F$1:$F$400,$L327))))</f>
        <v/>
      </c>
      <c r="S327" s="9" t="str">
        <f aca="false">IF($A327="","",IF(OR($R327="—",$R327="(not set)",$D327=""),"",IF(ISNUMBER(SEARCH(SUBSTITUTE(SUBSTITUTE(SUBSTITUTE($R327,"-",""),"_","")," ",""),SUBSTITUTE(SUBSTITUTE(SUBSTITUTE($D327,"-",""),"_","")," ",""))),"OK","CHECK")))</f>
        <v/>
      </c>
      <c r="T327" s="9" t="str">
        <f aca="false">IF($A327="","",IF(OR($H327="NOT IN SCHEMATIC",$I327="MISMATCH",$J327="MISMATCH",$P327="MISMATCH",$M327&lt;&gt;"OK"),"REVIEW","OK"))</f>
        <v/>
      </c>
      <c r="U327" s="14"/>
      <c r="V327" s="14"/>
      <c r="W327" s="17"/>
      <c r="X327" s="14"/>
    </row>
    <row r="328" customFormat="false" ht="15" hidden="false" customHeight="false" outlineLevel="0" collapsed="false">
      <c r="A328" s="9" t="str">
        <f aca="false">IF('3. Layout Parts'!$A328="","",TRIM('3. Layout Parts'!$A328))</f>
        <v/>
      </c>
      <c r="B328" s="9" t="str">
        <f aca="false">IF($A328="","",'3. Layout Parts'!$D328)</f>
        <v/>
      </c>
      <c r="C328" s="9" t="str">
        <f aca="false">IF($A328="","",'3. Layout Parts'!$B328)</f>
        <v/>
      </c>
      <c r="D328" s="9" t="str">
        <f aca="false">IF($A328="","",'3. Layout Parts'!$C328)</f>
        <v/>
      </c>
      <c r="E328" s="9" t="str">
        <f aca="false">IF($A328="","",IFERROR(INDEX('2. Schematic Parts'!$B$2:$B$3001,MATCH($A328,'2. Schematic Parts'!$A$2:$A$3001,0)),"NOT FOUND"))</f>
        <v/>
      </c>
      <c r="F328" s="9" t="str">
        <f aca="false">IF($A328="","",IFERROR(INDEX('2. Schematic Parts'!$C$2:$C$3001,MATCH($A328,'2. Schematic Parts'!$A$2:$A$3001,0))&amp;"","NOT FOUND"))</f>
        <v/>
      </c>
      <c r="G328" s="9" t="str">
        <f aca="false">IF($A328="","",IFERROR(INDEX('2. Schematic Parts'!$D$2:$D$3001,MATCH($A328,'2. Schematic Parts'!$A$2:$A$3001,0))&amp;"","NOT FOUND"))</f>
        <v/>
      </c>
      <c r="H328" s="9" t="str">
        <f aca="false">IF($A328="","",IF(COUNTIF('2. Schematic Parts'!$A$2:$A$3001,$A328)=0,"NOT IN SCHEMATIC","OK"))</f>
        <v/>
      </c>
      <c r="I328" s="9" t="str">
        <f aca="false">IF($A328="","",IF($H328="NOT IN SCHEMATIC","",IF(UPPER(TRIM($C328))=UPPER(TRIM($E328)),"OK","MISMATCH")))</f>
        <v/>
      </c>
      <c r="J328" s="9" t="str">
        <f aca="false">IF($A328="","",IF($H328="NOT IN SCHEMATIC","",IF($F328="","NO SCH DECAL",IF($D328="","",IF(UPPER(TRIM($D328))=UPPER(TRIM($F328)),"OK","MISMATCH")))))</f>
        <v/>
      </c>
      <c r="K328" s="16" t="str">
        <f aca="false">IF($A328="","",SUMPRODUCT(--ISNUMBER(SEARCH(","&amp;TRIM($A328)&amp;",",","&amp;SUBSTITUTE('1. Master BOM'!$D$2:$D$400," ","")&amp;","))))</f>
        <v/>
      </c>
      <c r="L328" s="16" t="str">
        <f aca="false">IF($A328="","",IF($K328&lt;&gt;1,0,SUMPRODUCT(ISNUMBER(SEARCH(","&amp;TRIM($A328)&amp;",",","&amp;SUBSTITUTE('1. Master BOM'!$D$2:$D$400," ","")&amp;","))*ROW('1. Master BOM'!$D$2:$D$400))))</f>
        <v/>
      </c>
      <c r="M328" s="9" t="str">
        <f aca="false">IF($A328="","",IF($K328=0,"NOT IN BOM",IF($K328&gt;1,"MULTIPLE BOM LINES","OK")))</f>
        <v/>
      </c>
      <c r="N328" s="9" t="str">
        <f aca="false">IF($A328="","",IF($L328=0,"—",INDEX('1. Master BOM'!$A$1:$A$400,$L328)))</f>
        <v/>
      </c>
      <c r="O328" s="9" t="str">
        <f aca="false">IF($A328="","",IF($L328=0,"—",INDEX('1. Master BOM'!$B$1:$B$400,$L328)))</f>
        <v/>
      </c>
      <c r="P328" s="9" t="str">
        <f aca="false">IF($A328="","",IF(OR($H328="NOT IN SCHEMATIC",$O328="—"),"",IF($G328="","NO SCH PN",IF(UPPER(TRIM($G328))=UPPER(TRIM($O328)),"OK","MISMATCH"))))</f>
        <v/>
      </c>
      <c r="Q328" s="9" t="str">
        <f aca="false">IF($A328="","",IF($L328=0,"—",INDEX('1. Master BOM'!$E$1:$E$400,$L328)))</f>
        <v/>
      </c>
      <c r="R328" s="9" t="str">
        <f aca="false">IF($A328="","",IF($L328=0,"—",IF(T(INDEX('1. Master BOM'!$F$1:$F$400,$L328))="","(not set)",INDEX('1. Master BOM'!$F$1:$F$400,$L328))))</f>
        <v/>
      </c>
      <c r="S328" s="9" t="str">
        <f aca="false">IF($A328="","",IF(OR($R328="—",$R328="(not set)",$D328=""),"",IF(ISNUMBER(SEARCH(SUBSTITUTE(SUBSTITUTE(SUBSTITUTE($R328,"-",""),"_","")," ",""),SUBSTITUTE(SUBSTITUTE(SUBSTITUTE($D328,"-",""),"_","")," ",""))),"OK","CHECK")))</f>
        <v/>
      </c>
      <c r="T328" s="9" t="str">
        <f aca="false">IF($A328="","",IF(OR($H328="NOT IN SCHEMATIC",$I328="MISMATCH",$J328="MISMATCH",$P328="MISMATCH",$M328&lt;&gt;"OK"),"REVIEW","OK"))</f>
        <v/>
      </c>
      <c r="U328" s="14"/>
      <c r="V328" s="14"/>
      <c r="W328" s="17"/>
      <c r="X328" s="14"/>
    </row>
    <row r="329" customFormat="false" ht="15" hidden="false" customHeight="false" outlineLevel="0" collapsed="false">
      <c r="A329" s="9" t="str">
        <f aca="false">IF('3. Layout Parts'!$A329="","",TRIM('3. Layout Parts'!$A329))</f>
        <v/>
      </c>
      <c r="B329" s="9" t="str">
        <f aca="false">IF($A329="","",'3. Layout Parts'!$D329)</f>
        <v/>
      </c>
      <c r="C329" s="9" t="str">
        <f aca="false">IF($A329="","",'3. Layout Parts'!$B329)</f>
        <v/>
      </c>
      <c r="D329" s="9" t="str">
        <f aca="false">IF($A329="","",'3. Layout Parts'!$C329)</f>
        <v/>
      </c>
      <c r="E329" s="9" t="str">
        <f aca="false">IF($A329="","",IFERROR(INDEX('2. Schematic Parts'!$B$2:$B$3001,MATCH($A329,'2. Schematic Parts'!$A$2:$A$3001,0)),"NOT FOUND"))</f>
        <v/>
      </c>
      <c r="F329" s="9" t="str">
        <f aca="false">IF($A329="","",IFERROR(INDEX('2. Schematic Parts'!$C$2:$C$3001,MATCH($A329,'2. Schematic Parts'!$A$2:$A$3001,0))&amp;"","NOT FOUND"))</f>
        <v/>
      </c>
      <c r="G329" s="9" t="str">
        <f aca="false">IF($A329="","",IFERROR(INDEX('2. Schematic Parts'!$D$2:$D$3001,MATCH($A329,'2. Schematic Parts'!$A$2:$A$3001,0))&amp;"","NOT FOUND"))</f>
        <v/>
      </c>
      <c r="H329" s="9" t="str">
        <f aca="false">IF($A329="","",IF(COUNTIF('2. Schematic Parts'!$A$2:$A$3001,$A329)=0,"NOT IN SCHEMATIC","OK"))</f>
        <v/>
      </c>
      <c r="I329" s="9" t="str">
        <f aca="false">IF($A329="","",IF($H329="NOT IN SCHEMATIC","",IF(UPPER(TRIM($C329))=UPPER(TRIM($E329)),"OK","MISMATCH")))</f>
        <v/>
      </c>
      <c r="J329" s="9" t="str">
        <f aca="false">IF($A329="","",IF($H329="NOT IN SCHEMATIC","",IF($F329="","NO SCH DECAL",IF($D329="","",IF(UPPER(TRIM($D329))=UPPER(TRIM($F329)),"OK","MISMATCH")))))</f>
        <v/>
      </c>
      <c r="K329" s="16" t="str">
        <f aca="false">IF($A329="","",SUMPRODUCT(--ISNUMBER(SEARCH(","&amp;TRIM($A329)&amp;",",","&amp;SUBSTITUTE('1. Master BOM'!$D$2:$D$400," ","")&amp;","))))</f>
        <v/>
      </c>
      <c r="L329" s="16" t="str">
        <f aca="false">IF($A329="","",IF($K329&lt;&gt;1,0,SUMPRODUCT(ISNUMBER(SEARCH(","&amp;TRIM($A329)&amp;",",","&amp;SUBSTITUTE('1. Master BOM'!$D$2:$D$400," ","")&amp;","))*ROW('1. Master BOM'!$D$2:$D$400))))</f>
        <v/>
      </c>
      <c r="M329" s="9" t="str">
        <f aca="false">IF($A329="","",IF($K329=0,"NOT IN BOM",IF($K329&gt;1,"MULTIPLE BOM LINES","OK")))</f>
        <v/>
      </c>
      <c r="N329" s="9" t="str">
        <f aca="false">IF($A329="","",IF($L329=0,"—",INDEX('1. Master BOM'!$A$1:$A$400,$L329)))</f>
        <v/>
      </c>
      <c r="O329" s="9" t="str">
        <f aca="false">IF($A329="","",IF($L329=0,"—",INDEX('1. Master BOM'!$B$1:$B$400,$L329)))</f>
        <v/>
      </c>
      <c r="P329" s="9" t="str">
        <f aca="false">IF($A329="","",IF(OR($H329="NOT IN SCHEMATIC",$O329="—"),"",IF($G329="","NO SCH PN",IF(UPPER(TRIM($G329))=UPPER(TRIM($O329)),"OK","MISMATCH"))))</f>
        <v/>
      </c>
      <c r="Q329" s="9" t="str">
        <f aca="false">IF($A329="","",IF($L329=0,"—",INDEX('1. Master BOM'!$E$1:$E$400,$L329)))</f>
        <v/>
      </c>
      <c r="R329" s="9" t="str">
        <f aca="false">IF($A329="","",IF($L329=0,"—",IF(T(INDEX('1. Master BOM'!$F$1:$F$400,$L329))="","(not set)",INDEX('1. Master BOM'!$F$1:$F$400,$L329))))</f>
        <v/>
      </c>
      <c r="S329" s="9" t="str">
        <f aca="false">IF($A329="","",IF(OR($R329="—",$R329="(not set)",$D329=""),"",IF(ISNUMBER(SEARCH(SUBSTITUTE(SUBSTITUTE(SUBSTITUTE($R329,"-",""),"_","")," ",""),SUBSTITUTE(SUBSTITUTE(SUBSTITUTE($D329,"-",""),"_","")," ",""))),"OK","CHECK")))</f>
        <v/>
      </c>
      <c r="T329" s="9" t="str">
        <f aca="false">IF($A329="","",IF(OR($H329="NOT IN SCHEMATIC",$I329="MISMATCH",$J329="MISMATCH",$P329="MISMATCH",$M329&lt;&gt;"OK"),"REVIEW","OK"))</f>
        <v/>
      </c>
      <c r="U329" s="14"/>
      <c r="V329" s="14"/>
      <c r="W329" s="17"/>
      <c r="X329" s="14"/>
    </row>
    <row r="330" customFormat="false" ht="15" hidden="false" customHeight="false" outlineLevel="0" collapsed="false">
      <c r="A330" s="9" t="str">
        <f aca="false">IF('3. Layout Parts'!$A330="","",TRIM('3. Layout Parts'!$A330))</f>
        <v/>
      </c>
      <c r="B330" s="9" t="str">
        <f aca="false">IF($A330="","",'3. Layout Parts'!$D330)</f>
        <v/>
      </c>
      <c r="C330" s="9" t="str">
        <f aca="false">IF($A330="","",'3. Layout Parts'!$B330)</f>
        <v/>
      </c>
      <c r="D330" s="9" t="str">
        <f aca="false">IF($A330="","",'3. Layout Parts'!$C330)</f>
        <v/>
      </c>
      <c r="E330" s="9" t="str">
        <f aca="false">IF($A330="","",IFERROR(INDEX('2. Schematic Parts'!$B$2:$B$3001,MATCH($A330,'2. Schematic Parts'!$A$2:$A$3001,0)),"NOT FOUND"))</f>
        <v/>
      </c>
      <c r="F330" s="9" t="str">
        <f aca="false">IF($A330="","",IFERROR(INDEX('2. Schematic Parts'!$C$2:$C$3001,MATCH($A330,'2. Schematic Parts'!$A$2:$A$3001,0))&amp;"","NOT FOUND"))</f>
        <v/>
      </c>
      <c r="G330" s="9" t="str">
        <f aca="false">IF($A330="","",IFERROR(INDEX('2. Schematic Parts'!$D$2:$D$3001,MATCH($A330,'2. Schematic Parts'!$A$2:$A$3001,0))&amp;"","NOT FOUND"))</f>
        <v/>
      </c>
      <c r="H330" s="9" t="str">
        <f aca="false">IF($A330="","",IF(COUNTIF('2. Schematic Parts'!$A$2:$A$3001,$A330)=0,"NOT IN SCHEMATIC","OK"))</f>
        <v/>
      </c>
      <c r="I330" s="9" t="str">
        <f aca="false">IF($A330="","",IF($H330="NOT IN SCHEMATIC","",IF(UPPER(TRIM($C330))=UPPER(TRIM($E330)),"OK","MISMATCH")))</f>
        <v/>
      </c>
      <c r="J330" s="9" t="str">
        <f aca="false">IF($A330="","",IF($H330="NOT IN SCHEMATIC","",IF($F330="","NO SCH DECAL",IF($D330="","",IF(UPPER(TRIM($D330))=UPPER(TRIM($F330)),"OK","MISMATCH")))))</f>
        <v/>
      </c>
      <c r="K330" s="16" t="str">
        <f aca="false">IF($A330="","",SUMPRODUCT(--ISNUMBER(SEARCH(","&amp;TRIM($A330)&amp;",",","&amp;SUBSTITUTE('1. Master BOM'!$D$2:$D$400," ","")&amp;","))))</f>
        <v/>
      </c>
      <c r="L330" s="16" t="str">
        <f aca="false">IF($A330="","",IF($K330&lt;&gt;1,0,SUMPRODUCT(ISNUMBER(SEARCH(","&amp;TRIM($A330)&amp;",",","&amp;SUBSTITUTE('1. Master BOM'!$D$2:$D$400," ","")&amp;","))*ROW('1. Master BOM'!$D$2:$D$400))))</f>
        <v/>
      </c>
      <c r="M330" s="9" t="str">
        <f aca="false">IF($A330="","",IF($K330=0,"NOT IN BOM",IF($K330&gt;1,"MULTIPLE BOM LINES","OK")))</f>
        <v/>
      </c>
      <c r="N330" s="9" t="str">
        <f aca="false">IF($A330="","",IF($L330=0,"—",INDEX('1. Master BOM'!$A$1:$A$400,$L330)))</f>
        <v/>
      </c>
      <c r="O330" s="9" t="str">
        <f aca="false">IF($A330="","",IF($L330=0,"—",INDEX('1. Master BOM'!$B$1:$B$400,$L330)))</f>
        <v/>
      </c>
      <c r="P330" s="9" t="str">
        <f aca="false">IF($A330="","",IF(OR($H330="NOT IN SCHEMATIC",$O330="—"),"",IF($G330="","NO SCH PN",IF(UPPER(TRIM($G330))=UPPER(TRIM($O330)),"OK","MISMATCH"))))</f>
        <v/>
      </c>
      <c r="Q330" s="9" t="str">
        <f aca="false">IF($A330="","",IF($L330=0,"—",INDEX('1. Master BOM'!$E$1:$E$400,$L330)))</f>
        <v/>
      </c>
      <c r="R330" s="9" t="str">
        <f aca="false">IF($A330="","",IF($L330=0,"—",IF(T(INDEX('1. Master BOM'!$F$1:$F$400,$L330))="","(not set)",INDEX('1. Master BOM'!$F$1:$F$400,$L330))))</f>
        <v/>
      </c>
      <c r="S330" s="9" t="str">
        <f aca="false">IF($A330="","",IF(OR($R330="—",$R330="(not set)",$D330=""),"",IF(ISNUMBER(SEARCH(SUBSTITUTE(SUBSTITUTE(SUBSTITUTE($R330,"-",""),"_","")," ",""),SUBSTITUTE(SUBSTITUTE(SUBSTITUTE($D330,"-",""),"_","")," ",""))),"OK","CHECK")))</f>
        <v/>
      </c>
      <c r="T330" s="9" t="str">
        <f aca="false">IF($A330="","",IF(OR($H330="NOT IN SCHEMATIC",$I330="MISMATCH",$J330="MISMATCH",$P330="MISMATCH",$M330&lt;&gt;"OK"),"REVIEW","OK"))</f>
        <v/>
      </c>
      <c r="U330" s="14"/>
      <c r="V330" s="14"/>
      <c r="W330" s="17"/>
      <c r="X330" s="14"/>
    </row>
    <row r="331" customFormat="false" ht="15" hidden="false" customHeight="false" outlineLevel="0" collapsed="false">
      <c r="A331" s="9" t="str">
        <f aca="false">IF('3. Layout Parts'!$A331="","",TRIM('3. Layout Parts'!$A331))</f>
        <v/>
      </c>
      <c r="B331" s="9" t="str">
        <f aca="false">IF($A331="","",'3. Layout Parts'!$D331)</f>
        <v/>
      </c>
      <c r="C331" s="9" t="str">
        <f aca="false">IF($A331="","",'3. Layout Parts'!$B331)</f>
        <v/>
      </c>
      <c r="D331" s="9" t="str">
        <f aca="false">IF($A331="","",'3. Layout Parts'!$C331)</f>
        <v/>
      </c>
      <c r="E331" s="9" t="str">
        <f aca="false">IF($A331="","",IFERROR(INDEX('2. Schematic Parts'!$B$2:$B$3001,MATCH($A331,'2. Schematic Parts'!$A$2:$A$3001,0)),"NOT FOUND"))</f>
        <v/>
      </c>
      <c r="F331" s="9" t="str">
        <f aca="false">IF($A331="","",IFERROR(INDEX('2. Schematic Parts'!$C$2:$C$3001,MATCH($A331,'2. Schematic Parts'!$A$2:$A$3001,0))&amp;"","NOT FOUND"))</f>
        <v/>
      </c>
      <c r="G331" s="9" t="str">
        <f aca="false">IF($A331="","",IFERROR(INDEX('2. Schematic Parts'!$D$2:$D$3001,MATCH($A331,'2. Schematic Parts'!$A$2:$A$3001,0))&amp;"","NOT FOUND"))</f>
        <v/>
      </c>
      <c r="H331" s="9" t="str">
        <f aca="false">IF($A331="","",IF(COUNTIF('2. Schematic Parts'!$A$2:$A$3001,$A331)=0,"NOT IN SCHEMATIC","OK"))</f>
        <v/>
      </c>
      <c r="I331" s="9" t="str">
        <f aca="false">IF($A331="","",IF($H331="NOT IN SCHEMATIC","",IF(UPPER(TRIM($C331))=UPPER(TRIM($E331)),"OK","MISMATCH")))</f>
        <v/>
      </c>
      <c r="J331" s="9" t="str">
        <f aca="false">IF($A331="","",IF($H331="NOT IN SCHEMATIC","",IF($F331="","NO SCH DECAL",IF($D331="","",IF(UPPER(TRIM($D331))=UPPER(TRIM($F331)),"OK","MISMATCH")))))</f>
        <v/>
      </c>
      <c r="K331" s="16" t="str">
        <f aca="false">IF($A331="","",SUMPRODUCT(--ISNUMBER(SEARCH(","&amp;TRIM($A331)&amp;",",","&amp;SUBSTITUTE('1. Master BOM'!$D$2:$D$400," ","")&amp;","))))</f>
        <v/>
      </c>
      <c r="L331" s="16" t="str">
        <f aca="false">IF($A331="","",IF($K331&lt;&gt;1,0,SUMPRODUCT(ISNUMBER(SEARCH(","&amp;TRIM($A331)&amp;",",","&amp;SUBSTITUTE('1. Master BOM'!$D$2:$D$400," ","")&amp;","))*ROW('1. Master BOM'!$D$2:$D$400))))</f>
        <v/>
      </c>
      <c r="M331" s="9" t="str">
        <f aca="false">IF($A331="","",IF($K331=0,"NOT IN BOM",IF($K331&gt;1,"MULTIPLE BOM LINES","OK")))</f>
        <v/>
      </c>
      <c r="N331" s="9" t="str">
        <f aca="false">IF($A331="","",IF($L331=0,"—",INDEX('1. Master BOM'!$A$1:$A$400,$L331)))</f>
        <v/>
      </c>
      <c r="O331" s="9" t="str">
        <f aca="false">IF($A331="","",IF($L331=0,"—",INDEX('1. Master BOM'!$B$1:$B$400,$L331)))</f>
        <v/>
      </c>
      <c r="P331" s="9" t="str">
        <f aca="false">IF($A331="","",IF(OR($H331="NOT IN SCHEMATIC",$O331="—"),"",IF($G331="","NO SCH PN",IF(UPPER(TRIM($G331))=UPPER(TRIM($O331)),"OK","MISMATCH"))))</f>
        <v/>
      </c>
      <c r="Q331" s="9" t="str">
        <f aca="false">IF($A331="","",IF($L331=0,"—",INDEX('1. Master BOM'!$E$1:$E$400,$L331)))</f>
        <v/>
      </c>
      <c r="R331" s="9" t="str">
        <f aca="false">IF($A331="","",IF($L331=0,"—",IF(T(INDEX('1. Master BOM'!$F$1:$F$400,$L331))="","(not set)",INDEX('1. Master BOM'!$F$1:$F$400,$L331))))</f>
        <v/>
      </c>
      <c r="S331" s="9" t="str">
        <f aca="false">IF($A331="","",IF(OR($R331="—",$R331="(not set)",$D331=""),"",IF(ISNUMBER(SEARCH(SUBSTITUTE(SUBSTITUTE(SUBSTITUTE($R331,"-",""),"_","")," ",""),SUBSTITUTE(SUBSTITUTE(SUBSTITUTE($D331,"-",""),"_","")," ",""))),"OK","CHECK")))</f>
        <v/>
      </c>
      <c r="T331" s="9" t="str">
        <f aca="false">IF($A331="","",IF(OR($H331="NOT IN SCHEMATIC",$I331="MISMATCH",$J331="MISMATCH",$P331="MISMATCH",$M331&lt;&gt;"OK"),"REVIEW","OK"))</f>
        <v/>
      </c>
      <c r="U331" s="14"/>
      <c r="V331" s="14"/>
      <c r="W331" s="17"/>
      <c r="X331" s="14"/>
    </row>
    <row r="332" customFormat="false" ht="15" hidden="false" customHeight="false" outlineLevel="0" collapsed="false">
      <c r="A332" s="9" t="str">
        <f aca="false">IF('3. Layout Parts'!$A332="","",TRIM('3. Layout Parts'!$A332))</f>
        <v/>
      </c>
      <c r="B332" s="9" t="str">
        <f aca="false">IF($A332="","",'3. Layout Parts'!$D332)</f>
        <v/>
      </c>
      <c r="C332" s="9" t="str">
        <f aca="false">IF($A332="","",'3. Layout Parts'!$B332)</f>
        <v/>
      </c>
      <c r="D332" s="9" t="str">
        <f aca="false">IF($A332="","",'3. Layout Parts'!$C332)</f>
        <v/>
      </c>
      <c r="E332" s="9" t="str">
        <f aca="false">IF($A332="","",IFERROR(INDEX('2. Schematic Parts'!$B$2:$B$3001,MATCH($A332,'2. Schematic Parts'!$A$2:$A$3001,0)),"NOT FOUND"))</f>
        <v/>
      </c>
      <c r="F332" s="9" t="str">
        <f aca="false">IF($A332="","",IFERROR(INDEX('2. Schematic Parts'!$C$2:$C$3001,MATCH($A332,'2. Schematic Parts'!$A$2:$A$3001,0))&amp;"","NOT FOUND"))</f>
        <v/>
      </c>
      <c r="G332" s="9" t="str">
        <f aca="false">IF($A332="","",IFERROR(INDEX('2. Schematic Parts'!$D$2:$D$3001,MATCH($A332,'2. Schematic Parts'!$A$2:$A$3001,0))&amp;"","NOT FOUND"))</f>
        <v/>
      </c>
      <c r="H332" s="9" t="str">
        <f aca="false">IF($A332="","",IF(COUNTIF('2. Schematic Parts'!$A$2:$A$3001,$A332)=0,"NOT IN SCHEMATIC","OK"))</f>
        <v/>
      </c>
      <c r="I332" s="9" t="str">
        <f aca="false">IF($A332="","",IF($H332="NOT IN SCHEMATIC","",IF(UPPER(TRIM($C332))=UPPER(TRIM($E332)),"OK","MISMATCH")))</f>
        <v/>
      </c>
      <c r="J332" s="9" t="str">
        <f aca="false">IF($A332="","",IF($H332="NOT IN SCHEMATIC","",IF($F332="","NO SCH DECAL",IF($D332="","",IF(UPPER(TRIM($D332))=UPPER(TRIM($F332)),"OK","MISMATCH")))))</f>
        <v/>
      </c>
      <c r="K332" s="16" t="str">
        <f aca="false">IF($A332="","",SUMPRODUCT(--ISNUMBER(SEARCH(","&amp;TRIM($A332)&amp;",",","&amp;SUBSTITUTE('1. Master BOM'!$D$2:$D$400," ","")&amp;","))))</f>
        <v/>
      </c>
      <c r="L332" s="16" t="str">
        <f aca="false">IF($A332="","",IF($K332&lt;&gt;1,0,SUMPRODUCT(ISNUMBER(SEARCH(","&amp;TRIM($A332)&amp;",",","&amp;SUBSTITUTE('1. Master BOM'!$D$2:$D$400," ","")&amp;","))*ROW('1. Master BOM'!$D$2:$D$400))))</f>
        <v/>
      </c>
      <c r="M332" s="9" t="str">
        <f aca="false">IF($A332="","",IF($K332=0,"NOT IN BOM",IF($K332&gt;1,"MULTIPLE BOM LINES","OK")))</f>
        <v/>
      </c>
      <c r="N332" s="9" t="str">
        <f aca="false">IF($A332="","",IF($L332=0,"—",INDEX('1. Master BOM'!$A$1:$A$400,$L332)))</f>
        <v/>
      </c>
      <c r="O332" s="9" t="str">
        <f aca="false">IF($A332="","",IF($L332=0,"—",INDEX('1. Master BOM'!$B$1:$B$400,$L332)))</f>
        <v/>
      </c>
      <c r="P332" s="9" t="str">
        <f aca="false">IF($A332="","",IF(OR($H332="NOT IN SCHEMATIC",$O332="—"),"",IF($G332="","NO SCH PN",IF(UPPER(TRIM($G332))=UPPER(TRIM($O332)),"OK","MISMATCH"))))</f>
        <v/>
      </c>
      <c r="Q332" s="9" t="str">
        <f aca="false">IF($A332="","",IF($L332=0,"—",INDEX('1. Master BOM'!$E$1:$E$400,$L332)))</f>
        <v/>
      </c>
      <c r="R332" s="9" t="str">
        <f aca="false">IF($A332="","",IF($L332=0,"—",IF(T(INDEX('1. Master BOM'!$F$1:$F$400,$L332))="","(not set)",INDEX('1. Master BOM'!$F$1:$F$400,$L332))))</f>
        <v/>
      </c>
      <c r="S332" s="9" t="str">
        <f aca="false">IF($A332="","",IF(OR($R332="—",$R332="(not set)",$D332=""),"",IF(ISNUMBER(SEARCH(SUBSTITUTE(SUBSTITUTE(SUBSTITUTE($R332,"-",""),"_","")," ",""),SUBSTITUTE(SUBSTITUTE(SUBSTITUTE($D332,"-",""),"_","")," ",""))),"OK","CHECK")))</f>
        <v/>
      </c>
      <c r="T332" s="9" t="str">
        <f aca="false">IF($A332="","",IF(OR($H332="NOT IN SCHEMATIC",$I332="MISMATCH",$J332="MISMATCH",$P332="MISMATCH",$M332&lt;&gt;"OK"),"REVIEW","OK"))</f>
        <v/>
      </c>
      <c r="U332" s="14"/>
      <c r="V332" s="14"/>
      <c r="W332" s="17"/>
      <c r="X332" s="14"/>
    </row>
    <row r="333" customFormat="false" ht="15" hidden="false" customHeight="false" outlineLevel="0" collapsed="false">
      <c r="A333" s="9" t="str">
        <f aca="false">IF('3. Layout Parts'!$A333="","",TRIM('3. Layout Parts'!$A333))</f>
        <v/>
      </c>
      <c r="B333" s="9" t="str">
        <f aca="false">IF($A333="","",'3. Layout Parts'!$D333)</f>
        <v/>
      </c>
      <c r="C333" s="9" t="str">
        <f aca="false">IF($A333="","",'3. Layout Parts'!$B333)</f>
        <v/>
      </c>
      <c r="D333" s="9" t="str">
        <f aca="false">IF($A333="","",'3. Layout Parts'!$C333)</f>
        <v/>
      </c>
      <c r="E333" s="9" t="str">
        <f aca="false">IF($A333="","",IFERROR(INDEX('2. Schematic Parts'!$B$2:$B$3001,MATCH($A333,'2. Schematic Parts'!$A$2:$A$3001,0)),"NOT FOUND"))</f>
        <v/>
      </c>
      <c r="F333" s="9" t="str">
        <f aca="false">IF($A333="","",IFERROR(INDEX('2. Schematic Parts'!$C$2:$C$3001,MATCH($A333,'2. Schematic Parts'!$A$2:$A$3001,0))&amp;"","NOT FOUND"))</f>
        <v/>
      </c>
      <c r="G333" s="9" t="str">
        <f aca="false">IF($A333="","",IFERROR(INDEX('2. Schematic Parts'!$D$2:$D$3001,MATCH($A333,'2. Schematic Parts'!$A$2:$A$3001,0))&amp;"","NOT FOUND"))</f>
        <v/>
      </c>
      <c r="H333" s="9" t="str">
        <f aca="false">IF($A333="","",IF(COUNTIF('2. Schematic Parts'!$A$2:$A$3001,$A333)=0,"NOT IN SCHEMATIC","OK"))</f>
        <v/>
      </c>
      <c r="I333" s="9" t="str">
        <f aca="false">IF($A333="","",IF($H333="NOT IN SCHEMATIC","",IF(UPPER(TRIM($C333))=UPPER(TRIM($E333)),"OK","MISMATCH")))</f>
        <v/>
      </c>
      <c r="J333" s="9" t="str">
        <f aca="false">IF($A333="","",IF($H333="NOT IN SCHEMATIC","",IF($F333="","NO SCH DECAL",IF($D333="","",IF(UPPER(TRIM($D333))=UPPER(TRIM($F333)),"OK","MISMATCH")))))</f>
        <v/>
      </c>
      <c r="K333" s="16" t="str">
        <f aca="false">IF($A333="","",SUMPRODUCT(--ISNUMBER(SEARCH(","&amp;TRIM($A333)&amp;",",","&amp;SUBSTITUTE('1. Master BOM'!$D$2:$D$400," ","")&amp;","))))</f>
        <v/>
      </c>
      <c r="L333" s="16" t="str">
        <f aca="false">IF($A333="","",IF($K333&lt;&gt;1,0,SUMPRODUCT(ISNUMBER(SEARCH(","&amp;TRIM($A333)&amp;",",","&amp;SUBSTITUTE('1. Master BOM'!$D$2:$D$400," ","")&amp;","))*ROW('1. Master BOM'!$D$2:$D$400))))</f>
        <v/>
      </c>
      <c r="M333" s="9" t="str">
        <f aca="false">IF($A333="","",IF($K333=0,"NOT IN BOM",IF($K333&gt;1,"MULTIPLE BOM LINES","OK")))</f>
        <v/>
      </c>
      <c r="N333" s="9" t="str">
        <f aca="false">IF($A333="","",IF($L333=0,"—",INDEX('1. Master BOM'!$A$1:$A$400,$L333)))</f>
        <v/>
      </c>
      <c r="O333" s="9" t="str">
        <f aca="false">IF($A333="","",IF($L333=0,"—",INDEX('1. Master BOM'!$B$1:$B$400,$L333)))</f>
        <v/>
      </c>
      <c r="P333" s="9" t="str">
        <f aca="false">IF($A333="","",IF(OR($H333="NOT IN SCHEMATIC",$O333="—"),"",IF($G333="","NO SCH PN",IF(UPPER(TRIM($G333))=UPPER(TRIM($O333)),"OK","MISMATCH"))))</f>
        <v/>
      </c>
      <c r="Q333" s="9" t="str">
        <f aca="false">IF($A333="","",IF($L333=0,"—",INDEX('1. Master BOM'!$E$1:$E$400,$L333)))</f>
        <v/>
      </c>
      <c r="R333" s="9" t="str">
        <f aca="false">IF($A333="","",IF($L333=0,"—",IF(T(INDEX('1. Master BOM'!$F$1:$F$400,$L333))="","(not set)",INDEX('1. Master BOM'!$F$1:$F$400,$L333))))</f>
        <v/>
      </c>
      <c r="S333" s="9" t="str">
        <f aca="false">IF($A333="","",IF(OR($R333="—",$R333="(not set)",$D333=""),"",IF(ISNUMBER(SEARCH(SUBSTITUTE(SUBSTITUTE(SUBSTITUTE($R333,"-",""),"_","")," ",""),SUBSTITUTE(SUBSTITUTE(SUBSTITUTE($D333,"-",""),"_","")," ",""))),"OK","CHECK")))</f>
        <v/>
      </c>
      <c r="T333" s="9" t="str">
        <f aca="false">IF($A333="","",IF(OR($H333="NOT IN SCHEMATIC",$I333="MISMATCH",$J333="MISMATCH",$P333="MISMATCH",$M333&lt;&gt;"OK"),"REVIEW","OK"))</f>
        <v/>
      </c>
      <c r="U333" s="14"/>
      <c r="V333" s="14"/>
      <c r="W333" s="17"/>
      <c r="X333" s="14"/>
    </row>
    <row r="334" customFormat="false" ht="15" hidden="false" customHeight="false" outlineLevel="0" collapsed="false">
      <c r="A334" s="9" t="str">
        <f aca="false">IF('3. Layout Parts'!$A334="","",TRIM('3. Layout Parts'!$A334))</f>
        <v/>
      </c>
      <c r="B334" s="9" t="str">
        <f aca="false">IF($A334="","",'3. Layout Parts'!$D334)</f>
        <v/>
      </c>
      <c r="C334" s="9" t="str">
        <f aca="false">IF($A334="","",'3. Layout Parts'!$B334)</f>
        <v/>
      </c>
      <c r="D334" s="9" t="str">
        <f aca="false">IF($A334="","",'3. Layout Parts'!$C334)</f>
        <v/>
      </c>
      <c r="E334" s="9" t="str">
        <f aca="false">IF($A334="","",IFERROR(INDEX('2. Schematic Parts'!$B$2:$B$3001,MATCH($A334,'2. Schematic Parts'!$A$2:$A$3001,0)),"NOT FOUND"))</f>
        <v/>
      </c>
      <c r="F334" s="9" t="str">
        <f aca="false">IF($A334="","",IFERROR(INDEX('2. Schematic Parts'!$C$2:$C$3001,MATCH($A334,'2. Schematic Parts'!$A$2:$A$3001,0))&amp;"","NOT FOUND"))</f>
        <v/>
      </c>
      <c r="G334" s="9" t="str">
        <f aca="false">IF($A334="","",IFERROR(INDEX('2. Schematic Parts'!$D$2:$D$3001,MATCH($A334,'2. Schematic Parts'!$A$2:$A$3001,0))&amp;"","NOT FOUND"))</f>
        <v/>
      </c>
      <c r="H334" s="9" t="str">
        <f aca="false">IF($A334="","",IF(COUNTIF('2. Schematic Parts'!$A$2:$A$3001,$A334)=0,"NOT IN SCHEMATIC","OK"))</f>
        <v/>
      </c>
      <c r="I334" s="9" t="str">
        <f aca="false">IF($A334="","",IF($H334="NOT IN SCHEMATIC","",IF(UPPER(TRIM($C334))=UPPER(TRIM($E334)),"OK","MISMATCH")))</f>
        <v/>
      </c>
      <c r="J334" s="9" t="str">
        <f aca="false">IF($A334="","",IF($H334="NOT IN SCHEMATIC","",IF($F334="","NO SCH DECAL",IF($D334="","",IF(UPPER(TRIM($D334))=UPPER(TRIM($F334)),"OK","MISMATCH")))))</f>
        <v/>
      </c>
      <c r="K334" s="16" t="str">
        <f aca="false">IF($A334="","",SUMPRODUCT(--ISNUMBER(SEARCH(","&amp;TRIM($A334)&amp;",",","&amp;SUBSTITUTE('1. Master BOM'!$D$2:$D$400," ","")&amp;","))))</f>
        <v/>
      </c>
      <c r="L334" s="16" t="str">
        <f aca="false">IF($A334="","",IF($K334&lt;&gt;1,0,SUMPRODUCT(ISNUMBER(SEARCH(","&amp;TRIM($A334)&amp;",",","&amp;SUBSTITUTE('1. Master BOM'!$D$2:$D$400," ","")&amp;","))*ROW('1. Master BOM'!$D$2:$D$400))))</f>
        <v/>
      </c>
      <c r="M334" s="9" t="str">
        <f aca="false">IF($A334="","",IF($K334=0,"NOT IN BOM",IF($K334&gt;1,"MULTIPLE BOM LINES","OK")))</f>
        <v/>
      </c>
      <c r="N334" s="9" t="str">
        <f aca="false">IF($A334="","",IF($L334=0,"—",INDEX('1. Master BOM'!$A$1:$A$400,$L334)))</f>
        <v/>
      </c>
      <c r="O334" s="9" t="str">
        <f aca="false">IF($A334="","",IF($L334=0,"—",INDEX('1. Master BOM'!$B$1:$B$400,$L334)))</f>
        <v/>
      </c>
      <c r="P334" s="9" t="str">
        <f aca="false">IF($A334="","",IF(OR($H334="NOT IN SCHEMATIC",$O334="—"),"",IF($G334="","NO SCH PN",IF(UPPER(TRIM($G334))=UPPER(TRIM($O334)),"OK","MISMATCH"))))</f>
        <v/>
      </c>
      <c r="Q334" s="9" t="str">
        <f aca="false">IF($A334="","",IF($L334=0,"—",INDEX('1. Master BOM'!$E$1:$E$400,$L334)))</f>
        <v/>
      </c>
      <c r="R334" s="9" t="str">
        <f aca="false">IF($A334="","",IF($L334=0,"—",IF(T(INDEX('1. Master BOM'!$F$1:$F$400,$L334))="","(not set)",INDEX('1. Master BOM'!$F$1:$F$400,$L334))))</f>
        <v/>
      </c>
      <c r="S334" s="9" t="str">
        <f aca="false">IF($A334="","",IF(OR($R334="—",$R334="(not set)",$D334=""),"",IF(ISNUMBER(SEARCH(SUBSTITUTE(SUBSTITUTE(SUBSTITUTE($R334,"-",""),"_","")," ",""),SUBSTITUTE(SUBSTITUTE(SUBSTITUTE($D334,"-",""),"_","")," ",""))),"OK","CHECK")))</f>
        <v/>
      </c>
      <c r="T334" s="9" t="str">
        <f aca="false">IF($A334="","",IF(OR($H334="NOT IN SCHEMATIC",$I334="MISMATCH",$J334="MISMATCH",$P334="MISMATCH",$M334&lt;&gt;"OK"),"REVIEW","OK"))</f>
        <v/>
      </c>
      <c r="U334" s="14"/>
      <c r="V334" s="14"/>
      <c r="W334" s="17"/>
      <c r="X334" s="14"/>
    </row>
    <row r="335" customFormat="false" ht="15" hidden="false" customHeight="false" outlineLevel="0" collapsed="false">
      <c r="A335" s="9" t="str">
        <f aca="false">IF('3. Layout Parts'!$A335="","",TRIM('3. Layout Parts'!$A335))</f>
        <v/>
      </c>
      <c r="B335" s="9" t="str">
        <f aca="false">IF($A335="","",'3. Layout Parts'!$D335)</f>
        <v/>
      </c>
      <c r="C335" s="9" t="str">
        <f aca="false">IF($A335="","",'3. Layout Parts'!$B335)</f>
        <v/>
      </c>
      <c r="D335" s="9" t="str">
        <f aca="false">IF($A335="","",'3. Layout Parts'!$C335)</f>
        <v/>
      </c>
      <c r="E335" s="9" t="str">
        <f aca="false">IF($A335="","",IFERROR(INDEX('2. Schematic Parts'!$B$2:$B$3001,MATCH($A335,'2. Schematic Parts'!$A$2:$A$3001,0)),"NOT FOUND"))</f>
        <v/>
      </c>
      <c r="F335" s="9" t="str">
        <f aca="false">IF($A335="","",IFERROR(INDEX('2. Schematic Parts'!$C$2:$C$3001,MATCH($A335,'2. Schematic Parts'!$A$2:$A$3001,0))&amp;"","NOT FOUND"))</f>
        <v/>
      </c>
      <c r="G335" s="9" t="str">
        <f aca="false">IF($A335="","",IFERROR(INDEX('2. Schematic Parts'!$D$2:$D$3001,MATCH($A335,'2. Schematic Parts'!$A$2:$A$3001,0))&amp;"","NOT FOUND"))</f>
        <v/>
      </c>
      <c r="H335" s="9" t="str">
        <f aca="false">IF($A335="","",IF(COUNTIF('2. Schematic Parts'!$A$2:$A$3001,$A335)=0,"NOT IN SCHEMATIC","OK"))</f>
        <v/>
      </c>
      <c r="I335" s="9" t="str">
        <f aca="false">IF($A335="","",IF($H335="NOT IN SCHEMATIC","",IF(UPPER(TRIM($C335))=UPPER(TRIM($E335)),"OK","MISMATCH")))</f>
        <v/>
      </c>
      <c r="J335" s="9" t="str">
        <f aca="false">IF($A335="","",IF($H335="NOT IN SCHEMATIC","",IF($F335="","NO SCH DECAL",IF($D335="","",IF(UPPER(TRIM($D335))=UPPER(TRIM($F335)),"OK","MISMATCH")))))</f>
        <v/>
      </c>
      <c r="K335" s="16" t="str">
        <f aca="false">IF($A335="","",SUMPRODUCT(--ISNUMBER(SEARCH(","&amp;TRIM($A335)&amp;",",","&amp;SUBSTITUTE('1. Master BOM'!$D$2:$D$400," ","")&amp;","))))</f>
        <v/>
      </c>
      <c r="L335" s="16" t="str">
        <f aca="false">IF($A335="","",IF($K335&lt;&gt;1,0,SUMPRODUCT(ISNUMBER(SEARCH(","&amp;TRIM($A335)&amp;",",","&amp;SUBSTITUTE('1. Master BOM'!$D$2:$D$400," ","")&amp;","))*ROW('1. Master BOM'!$D$2:$D$400))))</f>
        <v/>
      </c>
      <c r="M335" s="9" t="str">
        <f aca="false">IF($A335="","",IF($K335=0,"NOT IN BOM",IF($K335&gt;1,"MULTIPLE BOM LINES","OK")))</f>
        <v/>
      </c>
      <c r="N335" s="9" t="str">
        <f aca="false">IF($A335="","",IF($L335=0,"—",INDEX('1. Master BOM'!$A$1:$A$400,$L335)))</f>
        <v/>
      </c>
      <c r="O335" s="9" t="str">
        <f aca="false">IF($A335="","",IF($L335=0,"—",INDEX('1. Master BOM'!$B$1:$B$400,$L335)))</f>
        <v/>
      </c>
      <c r="P335" s="9" t="str">
        <f aca="false">IF($A335="","",IF(OR($H335="NOT IN SCHEMATIC",$O335="—"),"",IF($G335="","NO SCH PN",IF(UPPER(TRIM($G335))=UPPER(TRIM($O335)),"OK","MISMATCH"))))</f>
        <v/>
      </c>
      <c r="Q335" s="9" t="str">
        <f aca="false">IF($A335="","",IF($L335=0,"—",INDEX('1. Master BOM'!$E$1:$E$400,$L335)))</f>
        <v/>
      </c>
      <c r="R335" s="9" t="str">
        <f aca="false">IF($A335="","",IF($L335=0,"—",IF(T(INDEX('1. Master BOM'!$F$1:$F$400,$L335))="","(not set)",INDEX('1. Master BOM'!$F$1:$F$400,$L335))))</f>
        <v/>
      </c>
      <c r="S335" s="9" t="str">
        <f aca="false">IF($A335="","",IF(OR($R335="—",$R335="(not set)",$D335=""),"",IF(ISNUMBER(SEARCH(SUBSTITUTE(SUBSTITUTE(SUBSTITUTE($R335,"-",""),"_","")," ",""),SUBSTITUTE(SUBSTITUTE(SUBSTITUTE($D335,"-",""),"_","")," ",""))),"OK","CHECK")))</f>
        <v/>
      </c>
      <c r="T335" s="9" t="str">
        <f aca="false">IF($A335="","",IF(OR($H335="NOT IN SCHEMATIC",$I335="MISMATCH",$J335="MISMATCH",$P335="MISMATCH",$M335&lt;&gt;"OK"),"REVIEW","OK"))</f>
        <v/>
      </c>
      <c r="U335" s="14"/>
      <c r="V335" s="14"/>
      <c r="W335" s="17"/>
      <c r="X335" s="14"/>
    </row>
    <row r="336" customFormat="false" ht="15" hidden="false" customHeight="false" outlineLevel="0" collapsed="false">
      <c r="A336" s="9" t="str">
        <f aca="false">IF('3. Layout Parts'!$A336="","",TRIM('3. Layout Parts'!$A336))</f>
        <v/>
      </c>
      <c r="B336" s="9" t="str">
        <f aca="false">IF($A336="","",'3. Layout Parts'!$D336)</f>
        <v/>
      </c>
      <c r="C336" s="9" t="str">
        <f aca="false">IF($A336="","",'3. Layout Parts'!$B336)</f>
        <v/>
      </c>
      <c r="D336" s="9" t="str">
        <f aca="false">IF($A336="","",'3. Layout Parts'!$C336)</f>
        <v/>
      </c>
      <c r="E336" s="9" t="str">
        <f aca="false">IF($A336="","",IFERROR(INDEX('2. Schematic Parts'!$B$2:$B$3001,MATCH($A336,'2. Schematic Parts'!$A$2:$A$3001,0)),"NOT FOUND"))</f>
        <v/>
      </c>
      <c r="F336" s="9" t="str">
        <f aca="false">IF($A336="","",IFERROR(INDEX('2. Schematic Parts'!$C$2:$C$3001,MATCH($A336,'2. Schematic Parts'!$A$2:$A$3001,0))&amp;"","NOT FOUND"))</f>
        <v/>
      </c>
      <c r="G336" s="9" t="str">
        <f aca="false">IF($A336="","",IFERROR(INDEX('2. Schematic Parts'!$D$2:$D$3001,MATCH($A336,'2. Schematic Parts'!$A$2:$A$3001,0))&amp;"","NOT FOUND"))</f>
        <v/>
      </c>
      <c r="H336" s="9" t="str">
        <f aca="false">IF($A336="","",IF(COUNTIF('2. Schematic Parts'!$A$2:$A$3001,$A336)=0,"NOT IN SCHEMATIC","OK"))</f>
        <v/>
      </c>
      <c r="I336" s="9" t="str">
        <f aca="false">IF($A336="","",IF($H336="NOT IN SCHEMATIC","",IF(UPPER(TRIM($C336))=UPPER(TRIM($E336)),"OK","MISMATCH")))</f>
        <v/>
      </c>
      <c r="J336" s="9" t="str">
        <f aca="false">IF($A336="","",IF($H336="NOT IN SCHEMATIC","",IF($F336="","NO SCH DECAL",IF($D336="","",IF(UPPER(TRIM($D336))=UPPER(TRIM($F336)),"OK","MISMATCH")))))</f>
        <v/>
      </c>
      <c r="K336" s="16" t="str">
        <f aca="false">IF($A336="","",SUMPRODUCT(--ISNUMBER(SEARCH(","&amp;TRIM($A336)&amp;",",","&amp;SUBSTITUTE('1. Master BOM'!$D$2:$D$400," ","")&amp;","))))</f>
        <v/>
      </c>
      <c r="L336" s="16" t="str">
        <f aca="false">IF($A336="","",IF($K336&lt;&gt;1,0,SUMPRODUCT(ISNUMBER(SEARCH(","&amp;TRIM($A336)&amp;",",","&amp;SUBSTITUTE('1. Master BOM'!$D$2:$D$400," ","")&amp;","))*ROW('1. Master BOM'!$D$2:$D$400))))</f>
        <v/>
      </c>
      <c r="M336" s="9" t="str">
        <f aca="false">IF($A336="","",IF($K336=0,"NOT IN BOM",IF($K336&gt;1,"MULTIPLE BOM LINES","OK")))</f>
        <v/>
      </c>
      <c r="N336" s="9" t="str">
        <f aca="false">IF($A336="","",IF($L336=0,"—",INDEX('1. Master BOM'!$A$1:$A$400,$L336)))</f>
        <v/>
      </c>
      <c r="O336" s="9" t="str">
        <f aca="false">IF($A336="","",IF($L336=0,"—",INDEX('1. Master BOM'!$B$1:$B$400,$L336)))</f>
        <v/>
      </c>
      <c r="P336" s="9" t="str">
        <f aca="false">IF($A336="","",IF(OR($H336="NOT IN SCHEMATIC",$O336="—"),"",IF($G336="","NO SCH PN",IF(UPPER(TRIM($G336))=UPPER(TRIM($O336)),"OK","MISMATCH"))))</f>
        <v/>
      </c>
      <c r="Q336" s="9" t="str">
        <f aca="false">IF($A336="","",IF($L336=0,"—",INDEX('1. Master BOM'!$E$1:$E$400,$L336)))</f>
        <v/>
      </c>
      <c r="R336" s="9" t="str">
        <f aca="false">IF($A336="","",IF($L336=0,"—",IF(T(INDEX('1. Master BOM'!$F$1:$F$400,$L336))="","(not set)",INDEX('1. Master BOM'!$F$1:$F$400,$L336))))</f>
        <v/>
      </c>
      <c r="S336" s="9" t="str">
        <f aca="false">IF($A336="","",IF(OR($R336="—",$R336="(not set)",$D336=""),"",IF(ISNUMBER(SEARCH(SUBSTITUTE(SUBSTITUTE(SUBSTITUTE($R336,"-",""),"_","")," ",""),SUBSTITUTE(SUBSTITUTE(SUBSTITUTE($D336,"-",""),"_","")," ",""))),"OK","CHECK")))</f>
        <v/>
      </c>
      <c r="T336" s="9" t="str">
        <f aca="false">IF($A336="","",IF(OR($H336="NOT IN SCHEMATIC",$I336="MISMATCH",$J336="MISMATCH",$P336="MISMATCH",$M336&lt;&gt;"OK"),"REVIEW","OK"))</f>
        <v/>
      </c>
      <c r="U336" s="14"/>
      <c r="V336" s="14"/>
      <c r="W336" s="17"/>
      <c r="X336" s="14"/>
    </row>
    <row r="337" customFormat="false" ht="15" hidden="false" customHeight="false" outlineLevel="0" collapsed="false">
      <c r="A337" s="9" t="str">
        <f aca="false">IF('3. Layout Parts'!$A337="","",TRIM('3. Layout Parts'!$A337))</f>
        <v/>
      </c>
      <c r="B337" s="9" t="str">
        <f aca="false">IF($A337="","",'3. Layout Parts'!$D337)</f>
        <v/>
      </c>
      <c r="C337" s="9" t="str">
        <f aca="false">IF($A337="","",'3. Layout Parts'!$B337)</f>
        <v/>
      </c>
      <c r="D337" s="9" t="str">
        <f aca="false">IF($A337="","",'3. Layout Parts'!$C337)</f>
        <v/>
      </c>
      <c r="E337" s="9" t="str">
        <f aca="false">IF($A337="","",IFERROR(INDEX('2. Schematic Parts'!$B$2:$B$3001,MATCH($A337,'2. Schematic Parts'!$A$2:$A$3001,0)),"NOT FOUND"))</f>
        <v/>
      </c>
      <c r="F337" s="9" t="str">
        <f aca="false">IF($A337="","",IFERROR(INDEX('2. Schematic Parts'!$C$2:$C$3001,MATCH($A337,'2. Schematic Parts'!$A$2:$A$3001,0))&amp;"","NOT FOUND"))</f>
        <v/>
      </c>
      <c r="G337" s="9" t="str">
        <f aca="false">IF($A337="","",IFERROR(INDEX('2. Schematic Parts'!$D$2:$D$3001,MATCH($A337,'2. Schematic Parts'!$A$2:$A$3001,0))&amp;"","NOT FOUND"))</f>
        <v/>
      </c>
      <c r="H337" s="9" t="str">
        <f aca="false">IF($A337="","",IF(COUNTIF('2. Schematic Parts'!$A$2:$A$3001,$A337)=0,"NOT IN SCHEMATIC","OK"))</f>
        <v/>
      </c>
      <c r="I337" s="9" t="str">
        <f aca="false">IF($A337="","",IF($H337="NOT IN SCHEMATIC","",IF(UPPER(TRIM($C337))=UPPER(TRIM($E337)),"OK","MISMATCH")))</f>
        <v/>
      </c>
      <c r="J337" s="9" t="str">
        <f aca="false">IF($A337="","",IF($H337="NOT IN SCHEMATIC","",IF($F337="","NO SCH DECAL",IF($D337="","",IF(UPPER(TRIM($D337))=UPPER(TRIM($F337)),"OK","MISMATCH")))))</f>
        <v/>
      </c>
      <c r="K337" s="16" t="str">
        <f aca="false">IF($A337="","",SUMPRODUCT(--ISNUMBER(SEARCH(","&amp;TRIM($A337)&amp;",",","&amp;SUBSTITUTE('1. Master BOM'!$D$2:$D$400," ","")&amp;","))))</f>
        <v/>
      </c>
      <c r="L337" s="16" t="str">
        <f aca="false">IF($A337="","",IF($K337&lt;&gt;1,0,SUMPRODUCT(ISNUMBER(SEARCH(","&amp;TRIM($A337)&amp;",",","&amp;SUBSTITUTE('1. Master BOM'!$D$2:$D$400," ","")&amp;","))*ROW('1. Master BOM'!$D$2:$D$400))))</f>
        <v/>
      </c>
      <c r="M337" s="9" t="str">
        <f aca="false">IF($A337="","",IF($K337=0,"NOT IN BOM",IF($K337&gt;1,"MULTIPLE BOM LINES","OK")))</f>
        <v/>
      </c>
      <c r="N337" s="9" t="str">
        <f aca="false">IF($A337="","",IF($L337=0,"—",INDEX('1. Master BOM'!$A$1:$A$400,$L337)))</f>
        <v/>
      </c>
      <c r="O337" s="9" t="str">
        <f aca="false">IF($A337="","",IF($L337=0,"—",INDEX('1. Master BOM'!$B$1:$B$400,$L337)))</f>
        <v/>
      </c>
      <c r="P337" s="9" t="str">
        <f aca="false">IF($A337="","",IF(OR($H337="NOT IN SCHEMATIC",$O337="—"),"",IF($G337="","NO SCH PN",IF(UPPER(TRIM($G337))=UPPER(TRIM($O337)),"OK","MISMATCH"))))</f>
        <v/>
      </c>
      <c r="Q337" s="9" t="str">
        <f aca="false">IF($A337="","",IF($L337=0,"—",INDEX('1. Master BOM'!$E$1:$E$400,$L337)))</f>
        <v/>
      </c>
      <c r="R337" s="9" t="str">
        <f aca="false">IF($A337="","",IF($L337=0,"—",IF(T(INDEX('1. Master BOM'!$F$1:$F$400,$L337))="","(not set)",INDEX('1. Master BOM'!$F$1:$F$400,$L337))))</f>
        <v/>
      </c>
      <c r="S337" s="9" t="str">
        <f aca="false">IF($A337="","",IF(OR($R337="—",$R337="(not set)",$D337=""),"",IF(ISNUMBER(SEARCH(SUBSTITUTE(SUBSTITUTE(SUBSTITUTE($R337,"-",""),"_","")," ",""),SUBSTITUTE(SUBSTITUTE(SUBSTITUTE($D337,"-",""),"_","")," ",""))),"OK","CHECK")))</f>
        <v/>
      </c>
      <c r="T337" s="9" t="str">
        <f aca="false">IF($A337="","",IF(OR($H337="NOT IN SCHEMATIC",$I337="MISMATCH",$J337="MISMATCH",$P337="MISMATCH",$M337&lt;&gt;"OK"),"REVIEW","OK"))</f>
        <v/>
      </c>
      <c r="U337" s="14"/>
      <c r="V337" s="14"/>
      <c r="W337" s="17"/>
      <c r="X337" s="14"/>
    </row>
    <row r="338" customFormat="false" ht="15" hidden="false" customHeight="false" outlineLevel="0" collapsed="false">
      <c r="A338" s="9" t="str">
        <f aca="false">IF('3. Layout Parts'!$A338="","",TRIM('3. Layout Parts'!$A338))</f>
        <v/>
      </c>
      <c r="B338" s="9" t="str">
        <f aca="false">IF($A338="","",'3. Layout Parts'!$D338)</f>
        <v/>
      </c>
      <c r="C338" s="9" t="str">
        <f aca="false">IF($A338="","",'3. Layout Parts'!$B338)</f>
        <v/>
      </c>
      <c r="D338" s="9" t="str">
        <f aca="false">IF($A338="","",'3. Layout Parts'!$C338)</f>
        <v/>
      </c>
      <c r="E338" s="9" t="str">
        <f aca="false">IF($A338="","",IFERROR(INDEX('2. Schematic Parts'!$B$2:$B$3001,MATCH($A338,'2. Schematic Parts'!$A$2:$A$3001,0)),"NOT FOUND"))</f>
        <v/>
      </c>
      <c r="F338" s="9" t="str">
        <f aca="false">IF($A338="","",IFERROR(INDEX('2. Schematic Parts'!$C$2:$C$3001,MATCH($A338,'2. Schematic Parts'!$A$2:$A$3001,0))&amp;"","NOT FOUND"))</f>
        <v/>
      </c>
      <c r="G338" s="9" t="str">
        <f aca="false">IF($A338="","",IFERROR(INDEX('2. Schematic Parts'!$D$2:$D$3001,MATCH($A338,'2. Schematic Parts'!$A$2:$A$3001,0))&amp;"","NOT FOUND"))</f>
        <v/>
      </c>
      <c r="H338" s="9" t="str">
        <f aca="false">IF($A338="","",IF(COUNTIF('2. Schematic Parts'!$A$2:$A$3001,$A338)=0,"NOT IN SCHEMATIC","OK"))</f>
        <v/>
      </c>
      <c r="I338" s="9" t="str">
        <f aca="false">IF($A338="","",IF($H338="NOT IN SCHEMATIC","",IF(UPPER(TRIM($C338))=UPPER(TRIM($E338)),"OK","MISMATCH")))</f>
        <v/>
      </c>
      <c r="J338" s="9" t="str">
        <f aca="false">IF($A338="","",IF($H338="NOT IN SCHEMATIC","",IF($F338="","NO SCH DECAL",IF($D338="","",IF(UPPER(TRIM($D338))=UPPER(TRIM($F338)),"OK","MISMATCH")))))</f>
        <v/>
      </c>
      <c r="K338" s="16" t="str">
        <f aca="false">IF($A338="","",SUMPRODUCT(--ISNUMBER(SEARCH(","&amp;TRIM($A338)&amp;",",","&amp;SUBSTITUTE('1. Master BOM'!$D$2:$D$400," ","")&amp;","))))</f>
        <v/>
      </c>
      <c r="L338" s="16" t="str">
        <f aca="false">IF($A338="","",IF($K338&lt;&gt;1,0,SUMPRODUCT(ISNUMBER(SEARCH(","&amp;TRIM($A338)&amp;",",","&amp;SUBSTITUTE('1. Master BOM'!$D$2:$D$400," ","")&amp;","))*ROW('1. Master BOM'!$D$2:$D$400))))</f>
        <v/>
      </c>
      <c r="M338" s="9" t="str">
        <f aca="false">IF($A338="","",IF($K338=0,"NOT IN BOM",IF($K338&gt;1,"MULTIPLE BOM LINES","OK")))</f>
        <v/>
      </c>
      <c r="N338" s="9" t="str">
        <f aca="false">IF($A338="","",IF($L338=0,"—",INDEX('1. Master BOM'!$A$1:$A$400,$L338)))</f>
        <v/>
      </c>
      <c r="O338" s="9" t="str">
        <f aca="false">IF($A338="","",IF($L338=0,"—",INDEX('1. Master BOM'!$B$1:$B$400,$L338)))</f>
        <v/>
      </c>
      <c r="P338" s="9" t="str">
        <f aca="false">IF($A338="","",IF(OR($H338="NOT IN SCHEMATIC",$O338="—"),"",IF($G338="","NO SCH PN",IF(UPPER(TRIM($G338))=UPPER(TRIM($O338)),"OK","MISMATCH"))))</f>
        <v/>
      </c>
      <c r="Q338" s="9" t="str">
        <f aca="false">IF($A338="","",IF($L338=0,"—",INDEX('1. Master BOM'!$E$1:$E$400,$L338)))</f>
        <v/>
      </c>
      <c r="R338" s="9" t="str">
        <f aca="false">IF($A338="","",IF($L338=0,"—",IF(T(INDEX('1. Master BOM'!$F$1:$F$400,$L338))="","(not set)",INDEX('1. Master BOM'!$F$1:$F$400,$L338))))</f>
        <v/>
      </c>
      <c r="S338" s="9" t="str">
        <f aca="false">IF($A338="","",IF(OR($R338="—",$R338="(not set)",$D338=""),"",IF(ISNUMBER(SEARCH(SUBSTITUTE(SUBSTITUTE(SUBSTITUTE($R338,"-",""),"_","")," ",""),SUBSTITUTE(SUBSTITUTE(SUBSTITUTE($D338,"-",""),"_","")," ",""))),"OK","CHECK")))</f>
        <v/>
      </c>
      <c r="T338" s="9" t="str">
        <f aca="false">IF($A338="","",IF(OR($H338="NOT IN SCHEMATIC",$I338="MISMATCH",$J338="MISMATCH",$P338="MISMATCH",$M338&lt;&gt;"OK"),"REVIEW","OK"))</f>
        <v/>
      </c>
      <c r="U338" s="14"/>
      <c r="V338" s="14"/>
      <c r="W338" s="17"/>
      <c r="X338" s="14"/>
    </row>
    <row r="339" customFormat="false" ht="15" hidden="false" customHeight="false" outlineLevel="0" collapsed="false">
      <c r="A339" s="9" t="str">
        <f aca="false">IF('3. Layout Parts'!$A339="","",TRIM('3. Layout Parts'!$A339))</f>
        <v/>
      </c>
      <c r="B339" s="9" t="str">
        <f aca="false">IF($A339="","",'3. Layout Parts'!$D339)</f>
        <v/>
      </c>
      <c r="C339" s="9" t="str">
        <f aca="false">IF($A339="","",'3. Layout Parts'!$B339)</f>
        <v/>
      </c>
      <c r="D339" s="9" t="str">
        <f aca="false">IF($A339="","",'3. Layout Parts'!$C339)</f>
        <v/>
      </c>
      <c r="E339" s="9" t="str">
        <f aca="false">IF($A339="","",IFERROR(INDEX('2. Schematic Parts'!$B$2:$B$3001,MATCH($A339,'2. Schematic Parts'!$A$2:$A$3001,0)),"NOT FOUND"))</f>
        <v/>
      </c>
      <c r="F339" s="9" t="str">
        <f aca="false">IF($A339="","",IFERROR(INDEX('2. Schematic Parts'!$C$2:$C$3001,MATCH($A339,'2. Schematic Parts'!$A$2:$A$3001,0))&amp;"","NOT FOUND"))</f>
        <v/>
      </c>
      <c r="G339" s="9" t="str">
        <f aca="false">IF($A339="","",IFERROR(INDEX('2. Schematic Parts'!$D$2:$D$3001,MATCH($A339,'2. Schematic Parts'!$A$2:$A$3001,0))&amp;"","NOT FOUND"))</f>
        <v/>
      </c>
      <c r="H339" s="9" t="str">
        <f aca="false">IF($A339="","",IF(COUNTIF('2. Schematic Parts'!$A$2:$A$3001,$A339)=0,"NOT IN SCHEMATIC","OK"))</f>
        <v/>
      </c>
      <c r="I339" s="9" t="str">
        <f aca="false">IF($A339="","",IF($H339="NOT IN SCHEMATIC","",IF(UPPER(TRIM($C339))=UPPER(TRIM($E339)),"OK","MISMATCH")))</f>
        <v/>
      </c>
      <c r="J339" s="9" t="str">
        <f aca="false">IF($A339="","",IF($H339="NOT IN SCHEMATIC","",IF($F339="","NO SCH DECAL",IF($D339="","",IF(UPPER(TRIM($D339))=UPPER(TRIM($F339)),"OK","MISMATCH")))))</f>
        <v/>
      </c>
      <c r="K339" s="16" t="str">
        <f aca="false">IF($A339="","",SUMPRODUCT(--ISNUMBER(SEARCH(","&amp;TRIM($A339)&amp;",",","&amp;SUBSTITUTE('1. Master BOM'!$D$2:$D$400," ","")&amp;","))))</f>
        <v/>
      </c>
      <c r="L339" s="16" t="str">
        <f aca="false">IF($A339="","",IF($K339&lt;&gt;1,0,SUMPRODUCT(ISNUMBER(SEARCH(","&amp;TRIM($A339)&amp;",",","&amp;SUBSTITUTE('1. Master BOM'!$D$2:$D$400," ","")&amp;","))*ROW('1. Master BOM'!$D$2:$D$400))))</f>
        <v/>
      </c>
      <c r="M339" s="9" t="str">
        <f aca="false">IF($A339="","",IF($K339=0,"NOT IN BOM",IF($K339&gt;1,"MULTIPLE BOM LINES","OK")))</f>
        <v/>
      </c>
      <c r="N339" s="9" t="str">
        <f aca="false">IF($A339="","",IF($L339=0,"—",INDEX('1. Master BOM'!$A$1:$A$400,$L339)))</f>
        <v/>
      </c>
      <c r="O339" s="9" t="str">
        <f aca="false">IF($A339="","",IF($L339=0,"—",INDEX('1. Master BOM'!$B$1:$B$400,$L339)))</f>
        <v/>
      </c>
      <c r="P339" s="9" t="str">
        <f aca="false">IF($A339="","",IF(OR($H339="NOT IN SCHEMATIC",$O339="—"),"",IF($G339="","NO SCH PN",IF(UPPER(TRIM($G339))=UPPER(TRIM($O339)),"OK","MISMATCH"))))</f>
        <v/>
      </c>
      <c r="Q339" s="9" t="str">
        <f aca="false">IF($A339="","",IF($L339=0,"—",INDEX('1. Master BOM'!$E$1:$E$400,$L339)))</f>
        <v/>
      </c>
      <c r="R339" s="9" t="str">
        <f aca="false">IF($A339="","",IF($L339=0,"—",IF(T(INDEX('1. Master BOM'!$F$1:$F$400,$L339))="","(not set)",INDEX('1. Master BOM'!$F$1:$F$400,$L339))))</f>
        <v/>
      </c>
      <c r="S339" s="9" t="str">
        <f aca="false">IF($A339="","",IF(OR($R339="—",$R339="(not set)",$D339=""),"",IF(ISNUMBER(SEARCH(SUBSTITUTE(SUBSTITUTE(SUBSTITUTE($R339,"-",""),"_","")," ",""),SUBSTITUTE(SUBSTITUTE(SUBSTITUTE($D339,"-",""),"_","")," ",""))),"OK","CHECK")))</f>
        <v/>
      </c>
      <c r="T339" s="9" t="str">
        <f aca="false">IF($A339="","",IF(OR($H339="NOT IN SCHEMATIC",$I339="MISMATCH",$J339="MISMATCH",$P339="MISMATCH",$M339&lt;&gt;"OK"),"REVIEW","OK"))</f>
        <v/>
      </c>
      <c r="U339" s="14"/>
      <c r="V339" s="14"/>
      <c r="W339" s="17"/>
      <c r="X339" s="14"/>
    </row>
    <row r="340" customFormat="false" ht="15" hidden="false" customHeight="false" outlineLevel="0" collapsed="false">
      <c r="A340" s="9" t="str">
        <f aca="false">IF('3. Layout Parts'!$A340="","",TRIM('3. Layout Parts'!$A340))</f>
        <v/>
      </c>
      <c r="B340" s="9" t="str">
        <f aca="false">IF($A340="","",'3. Layout Parts'!$D340)</f>
        <v/>
      </c>
      <c r="C340" s="9" t="str">
        <f aca="false">IF($A340="","",'3. Layout Parts'!$B340)</f>
        <v/>
      </c>
      <c r="D340" s="9" t="str">
        <f aca="false">IF($A340="","",'3. Layout Parts'!$C340)</f>
        <v/>
      </c>
      <c r="E340" s="9" t="str">
        <f aca="false">IF($A340="","",IFERROR(INDEX('2. Schematic Parts'!$B$2:$B$3001,MATCH($A340,'2. Schematic Parts'!$A$2:$A$3001,0)),"NOT FOUND"))</f>
        <v/>
      </c>
      <c r="F340" s="9" t="str">
        <f aca="false">IF($A340="","",IFERROR(INDEX('2. Schematic Parts'!$C$2:$C$3001,MATCH($A340,'2. Schematic Parts'!$A$2:$A$3001,0))&amp;"","NOT FOUND"))</f>
        <v/>
      </c>
      <c r="G340" s="9" t="str">
        <f aca="false">IF($A340="","",IFERROR(INDEX('2. Schematic Parts'!$D$2:$D$3001,MATCH($A340,'2. Schematic Parts'!$A$2:$A$3001,0))&amp;"","NOT FOUND"))</f>
        <v/>
      </c>
      <c r="H340" s="9" t="str">
        <f aca="false">IF($A340="","",IF(COUNTIF('2. Schematic Parts'!$A$2:$A$3001,$A340)=0,"NOT IN SCHEMATIC","OK"))</f>
        <v/>
      </c>
      <c r="I340" s="9" t="str">
        <f aca="false">IF($A340="","",IF($H340="NOT IN SCHEMATIC","",IF(UPPER(TRIM($C340))=UPPER(TRIM($E340)),"OK","MISMATCH")))</f>
        <v/>
      </c>
      <c r="J340" s="9" t="str">
        <f aca="false">IF($A340="","",IF($H340="NOT IN SCHEMATIC","",IF($F340="","NO SCH DECAL",IF($D340="","",IF(UPPER(TRIM($D340))=UPPER(TRIM($F340)),"OK","MISMATCH")))))</f>
        <v/>
      </c>
      <c r="K340" s="16" t="str">
        <f aca="false">IF($A340="","",SUMPRODUCT(--ISNUMBER(SEARCH(","&amp;TRIM($A340)&amp;",",","&amp;SUBSTITUTE('1. Master BOM'!$D$2:$D$400," ","")&amp;","))))</f>
        <v/>
      </c>
      <c r="L340" s="16" t="str">
        <f aca="false">IF($A340="","",IF($K340&lt;&gt;1,0,SUMPRODUCT(ISNUMBER(SEARCH(","&amp;TRIM($A340)&amp;",",","&amp;SUBSTITUTE('1. Master BOM'!$D$2:$D$400," ","")&amp;","))*ROW('1. Master BOM'!$D$2:$D$400))))</f>
        <v/>
      </c>
      <c r="M340" s="9" t="str">
        <f aca="false">IF($A340="","",IF($K340=0,"NOT IN BOM",IF($K340&gt;1,"MULTIPLE BOM LINES","OK")))</f>
        <v/>
      </c>
      <c r="N340" s="9" t="str">
        <f aca="false">IF($A340="","",IF($L340=0,"—",INDEX('1. Master BOM'!$A$1:$A$400,$L340)))</f>
        <v/>
      </c>
      <c r="O340" s="9" t="str">
        <f aca="false">IF($A340="","",IF($L340=0,"—",INDEX('1. Master BOM'!$B$1:$B$400,$L340)))</f>
        <v/>
      </c>
      <c r="P340" s="9" t="str">
        <f aca="false">IF($A340="","",IF(OR($H340="NOT IN SCHEMATIC",$O340="—"),"",IF($G340="","NO SCH PN",IF(UPPER(TRIM($G340))=UPPER(TRIM($O340)),"OK","MISMATCH"))))</f>
        <v/>
      </c>
      <c r="Q340" s="9" t="str">
        <f aca="false">IF($A340="","",IF($L340=0,"—",INDEX('1. Master BOM'!$E$1:$E$400,$L340)))</f>
        <v/>
      </c>
      <c r="R340" s="9" t="str">
        <f aca="false">IF($A340="","",IF($L340=0,"—",IF(T(INDEX('1. Master BOM'!$F$1:$F$400,$L340))="","(not set)",INDEX('1. Master BOM'!$F$1:$F$400,$L340))))</f>
        <v/>
      </c>
      <c r="S340" s="9" t="str">
        <f aca="false">IF($A340="","",IF(OR($R340="—",$R340="(not set)",$D340=""),"",IF(ISNUMBER(SEARCH(SUBSTITUTE(SUBSTITUTE(SUBSTITUTE($R340,"-",""),"_","")," ",""),SUBSTITUTE(SUBSTITUTE(SUBSTITUTE($D340,"-",""),"_","")," ",""))),"OK","CHECK")))</f>
        <v/>
      </c>
      <c r="T340" s="9" t="str">
        <f aca="false">IF($A340="","",IF(OR($H340="NOT IN SCHEMATIC",$I340="MISMATCH",$J340="MISMATCH",$P340="MISMATCH",$M340&lt;&gt;"OK"),"REVIEW","OK"))</f>
        <v/>
      </c>
      <c r="U340" s="14"/>
      <c r="V340" s="14"/>
      <c r="W340" s="17"/>
      <c r="X340" s="14"/>
    </row>
    <row r="341" customFormat="false" ht="15" hidden="false" customHeight="false" outlineLevel="0" collapsed="false">
      <c r="A341" s="9" t="str">
        <f aca="false">IF('3. Layout Parts'!$A341="","",TRIM('3. Layout Parts'!$A341))</f>
        <v/>
      </c>
      <c r="B341" s="9" t="str">
        <f aca="false">IF($A341="","",'3. Layout Parts'!$D341)</f>
        <v/>
      </c>
      <c r="C341" s="9" t="str">
        <f aca="false">IF($A341="","",'3. Layout Parts'!$B341)</f>
        <v/>
      </c>
      <c r="D341" s="9" t="str">
        <f aca="false">IF($A341="","",'3. Layout Parts'!$C341)</f>
        <v/>
      </c>
      <c r="E341" s="9" t="str">
        <f aca="false">IF($A341="","",IFERROR(INDEX('2. Schematic Parts'!$B$2:$B$3001,MATCH($A341,'2. Schematic Parts'!$A$2:$A$3001,0)),"NOT FOUND"))</f>
        <v/>
      </c>
      <c r="F341" s="9" t="str">
        <f aca="false">IF($A341="","",IFERROR(INDEX('2. Schematic Parts'!$C$2:$C$3001,MATCH($A341,'2. Schematic Parts'!$A$2:$A$3001,0))&amp;"","NOT FOUND"))</f>
        <v/>
      </c>
      <c r="G341" s="9" t="str">
        <f aca="false">IF($A341="","",IFERROR(INDEX('2. Schematic Parts'!$D$2:$D$3001,MATCH($A341,'2. Schematic Parts'!$A$2:$A$3001,0))&amp;"","NOT FOUND"))</f>
        <v/>
      </c>
      <c r="H341" s="9" t="str">
        <f aca="false">IF($A341="","",IF(COUNTIF('2. Schematic Parts'!$A$2:$A$3001,$A341)=0,"NOT IN SCHEMATIC","OK"))</f>
        <v/>
      </c>
      <c r="I341" s="9" t="str">
        <f aca="false">IF($A341="","",IF($H341="NOT IN SCHEMATIC","",IF(UPPER(TRIM($C341))=UPPER(TRIM($E341)),"OK","MISMATCH")))</f>
        <v/>
      </c>
      <c r="J341" s="9" t="str">
        <f aca="false">IF($A341="","",IF($H341="NOT IN SCHEMATIC","",IF($F341="","NO SCH DECAL",IF($D341="","",IF(UPPER(TRIM($D341))=UPPER(TRIM($F341)),"OK","MISMATCH")))))</f>
        <v/>
      </c>
      <c r="K341" s="16" t="str">
        <f aca="false">IF($A341="","",SUMPRODUCT(--ISNUMBER(SEARCH(","&amp;TRIM($A341)&amp;",",","&amp;SUBSTITUTE('1. Master BOM'!$D$2:$D$400," ","")&amp;","))))</f>
        <v/>
      </c>
      <c r="L341" s="16" t="str">
        <f aca="false">IF($A341="","",IF($K341&lt;&gt;1,0,SUMPRODUCT(ISNUMBER(SEARCH(","&amp;TRIM($A341)&amp;",",","&amp;SUBSTITUTE('1. Master BOM'!$D$2:$D$400," ","")&amp;","))*ROW('1. Master BOM'!$D$2:$D$400))))</f>
        <v/>
      </c>
      <c r="M341" s="9" t="str">
        <f aca="false">IF($A341="","",IF($K341=0,"NOT IN BOM",IF($K341&gt;1,"MULTIPLE BOM LINES","OK")))</f>
        <v/>
      </c>
      <c r="N341" s="9" t="str">
        <f aca="false">IF($A341="","",IF($L341=0,"—",INDEX('1. Master BOM'!$A$1:$A$400,$L341)))</f>
        <v/>
      </c>
      <c r="O341" s="9" t="str">
        <f aca="false">IF($A341="","",IF($L341=0,"—",INDEX('1. Master BOM'!$B$1:$B$400,$L341)))</f>
        <v/>
      </c>
      <c r="P341" s="9" t="str">
        <f aca="false">IF($A341="","",IF(OR($H341="NOT IN SCHEMATIC",$O341="—"),"",IF($G341="","NO SCH PN",IF(UPPER(TRIM($G341))=UPPER(TRIM($O341)),"OK","MISMATCH"))))</f>
        <v/>
      </c>
      <c r="Q341" s="9" t="str">
        <f aca="false">IF($A341="","",IF($L341=0,"—",INDEX('1. Master BOM'!$E$1:$E$400,$L341)))</f>
        <v/>
      </c>
      <c r="R341" s="9" t="str">
        <f aca="false">IF($A341="","",IF($L341=0,"—",IF(T(INDEX('1. Master BOM'!$F$1:$F$400,$L341))="","(not set)",INDEX('1. Master BOM'!$F$1:$F$400,$L341))))</f>
        <v/>
      </c>
      <c r="S341" s="9" t="str">
        <f aca="false">IF($A341="","",IF(OR($R341="—",$R341="(not set)",$D341=""),"",IF(ISNUMBER(SEARCH(SUBSTITUTE(SUBSTITUTE(SUBSTITUTE($R341,"-",""),"_","")," ",""),SUBSTITUTE(SUBSTITUTE(SUBSTITUTE($D341,"-",""),"_","")," ",""))),"OK","CHECK")))</f>
        <v/>
      </c>
      <c r="T341" s="9" t="str">
        <f aca="false">IF($A341="","",IF(OR($H341="NOT IN SCHEMATIC",$I341="MISMATCH",$J341="MISMATCH",$P341="MISMATCH",$M341&lt;&gt;"OK"),"REVIEW","OK"))</f>
        <v/>
      </c>
      <c r="U341" s="14"/>
      <c r="V341" s="14"/>
      <c r="W341" s="17"/>
      <c r="X341" s="14"/>
    </row>
    <row r="342" customFormat="false" ht="15" hidden="false" customHeight="false" outlineLevel="0" collapsed="false">
      <c r="A342" s="9" t="str">
        <f aca="false">IF('3. Layout Parts'!$A342="","",TRIM('3. Layout Parts'!$A342))</f>
        <v/>
      </c>
      <c r="B342" s="9" t="str">
        <f aca="false">IF($A342="","",'3. Layout Parts'!$D342)</f>
        <v/>
      </c>
      <c r="C342" s="9" t="str">
        <f aca="false">IF($A342="","",'3. Layout Parts'!$B342)</f>
        <v/>
      </c>
      <c r="D342" s="9" t="str">
        <f aca="false">IF($A342="","",'3. Layout Parts'!$C342)</f>
        <v/>
      </c>
      <c r="E342" s="9" t="str">
        <f aca="false">IF($A342="","",IFERROR(INDEX('2. Schematic Parts'!$B$2:$B$3001,MATCH($A342,'2. Schematic Parts'!$A$2:$A$3001,0)),"NOT FOUND"))</f>
        <v/>
      </c>
      <c r="F342" s="9" t="str">
        <f aca="false">IF($A342="","",IFERROR(INDEX('2. Schematic Parts'!$C$2:$C$3001,MATCH($A342,'2. Schematic Parts'!$A$2:$A$3001,0))&amp;"","NOT FOUND"))</f>
        <v/>
      </c>
      <c r="G342" s="9" t="str">
        <f aca="false">IF($A342="","",IFERROR(INDEX('2. Schematic Parts'!$D$2:$D$3001,MATCH($A342,'2. Schematic Parts'!$A$2:$A$3001,0))&amp;"","NOT FOUND"))</f>
        <v/>
      </c>
      <c r="H342" s="9" t="str">
        <f aca="false">IF($A342="","",IF(COUNTIF('2. Schematic Parts'!$A$2:$A$3001,$A342)=0,"NOT IN SCHEMATIC","OK"))</f>
        <v/>
      </c>
      <c r="I342" s="9" t="str">
        <f aca="false">IF($A342="","",IF($H342="NOT IN SCHEMATIC","",IF(UPPER(TRIM($C342))=UPPER(TRIM($E342)),"OK","MISMATCH")))</f>
        <v/>
      </c>
      <c r="J342" s="9" t="str">
        <f aca="false">IF($A342="","",IF($H342="NOT IN SCHEMATIC","",IF($F342="","NO SCH DECAL",IF($D342="","",IF(UPPER(TRIM($D342))=UPPER(TRIM($F342)),"OK","MISMATCH")))))</f>
        <v/>
      </c>
      <c r="K342" s="16" t="str">
        <f aca="false">IF($A342="","",SUMPRODUCT(--ISNUMBER(SEARCH(","&amp;TRIM($A342)&amp;",",","&amp;SUBSTITUTE('1. Master BOM'!$D$2:$D$400," ","")&amp;","))))</f>
        <v/>
      </c>
      <c r="L342" s="16" t="str">
        <f aca="false">IF($A342="","",IF($K342&lt;&gt;1,0,SUMPRODUCT(ISNUMBER(SEARCH(","&amp;TRIM($A342)&amp;",",","&amp;SUBSTITUTE('1. Master BOM'!$D$2:$D$400," ","")&amp;","))*ROW('1. Master BOM'!$D$2:$D$400))))</f>
        <v/>
      </c>
      <c r="M342" s="9" t="str">
        <f aca="false">IF($A342="","",IF($K342=0,"NOT IN BOM",IF($K342&gt;1,"MULTIPLE BOM LINES","OK")))</f>
        <v/>
      </c>
      <c r="N342" s="9" t="str">
        <f aca="false">IF($A342="","",IF($L342=0,"—",INDEX('1. Master BOM'!$A$1:$A$400,$L342)))</f>
        <v/>
      </c>
      <c r="O342" s="9" t="str">
        <f aca="false">IF($A342="","",IF($L342=0,"—",INDEX('1. Master BOM'!$B$1:$B$400,$L342)))</f>
        <v/>
      </c>
      <c r="P342" s="9" t="str">
        <f aca="false">IF($A342="","",IF(OR($H342="NOT IN SCHEMATIC",$O342="—"),"",IF($G342="","NO SCH PN",IF(UPPER(TRIM($G342))=UPPER(TRIM($O342)),"OK","MISMATCH"))))</f>
        <v/>
      </c>
      <c r="Q342" s="9" t="str">
        <f aca="false">IF($A342="","",IF($L342=0,"—",INDEX('1. Master BOM'!$E$1:$E$400,$L342)))</f>
        <v/>
      </c>
      <c r="R342" s="9" t="str">
        <f aca="false">IF($A342="","",IF($L342=0,"—",IF(T(INDEX('1. Master BOM'!$F$1:$F$400,$L342))="","(not set)",INDEX('1. Master BOM'!$F$1:$F$400,$L342))))</f>
        <v/>
      </c>
      <c r="S342" s="9" t="str">
        <f aca="false">IF($A342="","",IF(OR($R342="—",$R342="(not set)",$D342=""),"",IF(ISNUMBER(SEARCH(SUBSTITUTE(SUBSTITUTE(SUBSTITUTE($R342,"-",""),"_","")," ",""),SUBSTITUTE(SUBSTITUTE(SUBSTITUTE($D342,"-",""),"_","")," ",""))),"OK","CHECK")))</f>
        <v/>
      </c>
      <c r="T342" s="9" t="str">
        <f aca="false">IF($A342="","",IF(OR($H342="NOT IN SCHEMATIC",$I342="MISMATCH",$J342="MISMATCH",$P342="MISMATCH",$M342&lt;&gt;"OK"),"REVIEW","OK"))</f>
        <v/>
      </c>
      <c r="U342" s="14"/>
      <c r="V342" s="14"/>
      <c r="W342" s="17"/>
      <c r="X342" s="14"/>
    </row>
    <row r="343" customFormat="false" ht="15" hidden="false" customHeight="false" outlineLevel="0" collapsed="false">
      <c r="A343" s="9" t="str">
        <f aca="false">IF('3. Layout Parts'!$A343="","",TRIM('3. Layout Parts'!$A343))</f>
        <v/>
      </c>
      <c r="B343" s="9" t="str">
        <f aca="false">IF($A343="","",'3. Layout Parts'!$D343)</f>
        <v/>
      </c>
      <c r="C343" s="9" t="str">
        <f aca="false">IF($A343="","",'3. Layout Parts'!$B343)</f>
        <v/>
      </c>
      <c r="D343" s="9" t="str">
        <f aca="false">IF($A343="","",'3. Layout Parts'!$C343)</f>
        <v/>
      </c>
      <c r="E343" s="9" t="str">
        <f aca="false">IF($A343="","",IFERROR(INDEX('2. Schematic Parts'!$B$2:$B$3001,MATCH($A343,'2. Schematic Parts'!$A$2:$A$3001,0)),"NOT FOUND"))</f>
        <v/>
      </c>
      <c r="F343" s="9" t="str">
        <f aca="false">IF($A343="","",IFERROR(INDEX('2. Schematic Parts'!$C$2:$C$3001,MATCH($A343,'2. Schematic Parts'!$A$2:$A$3001,0))&amp;"","NOT FOUND"))</f>
        <v/>
      </c>
      <c r="G343" s="9" t="str">
        <f aca="false">IF($A343="","",IFERROR(INDEX('2. Schematic Parts'!$D$2:$D$3001,MATCH($A343,'2. Schematic Parts'!$A$2:$A$3001,0))&amp;"","NOT FOUND"))</f>
        <v/>
      </c>
      <c r="H343" s="9" t="str">
        <f aca="false">IF($A343="","",IF(COUNTIF('2. Schematic Parts'!$A$2:$A$3001,$A343)=0,"NOT IN SCHEMATIC","OK"))</f>
        <v/>
      </c>
      <c r="I343" s="9" t="str">
        <f aca="false">IF($A343="","",IF($H343="NOT IN SCHEMATIC","",IF(UPPER(TRIM($C343))=UPPER(TRIM($E343)),"OK","MISMATCH")))</f>
        <v/>
      </c>
      <c r="J343" s="9" t="str">
        <f aca="false">IF($A343="","",IF($H343="NOT IN SCHEMATIC","",IF($F343="","NO SCH DECAL",IF($D343="","",IF(UPPER(TRIM($D343))=UPPER(TRIM($F343)),"OK","MISMATCH")))))</f>
        <v/>
      </c>
      <c r="K343" s="16" t="str">
        <f aca="false">IF($A343="","",SUMPRODUCT(--ISNUMBER(SEARCH(","&amp;TRIM($A343)&amp;",",","&amp;SUBSTITUTE('1. Master BOM'!$D$2:$D$400," ","")&amp;","))))</f>
        <v/>
      </c>
      <c r="L343" s="16" t="str">
        <f aca="false">IF($A343="","",IF($K343&lt;&gt;1,0,SUMPRODUCT(ISNUMBER(SEARCH(","&amp;TRIM($A343)&amp;",",","&amp;SUBSTITUTE('1. Master BOM'!$D$2:$D$400," ","")&amp;","))*ROW('1. Master BOM'!$D$2:$D$400))))</f>
        <v/>
      </c>
      <c r="M343" s="9" t="str">
        <f aca="false">IF($A343="","",IF($K343=0,"NOT IN BOM",IF($K343&gt;1,"MULTIPLE BOM LINES","OK")))</f>
        <v/>
      </c>
      <c r="N343" s="9" t="str">
        <f aca="false">IF($A343="","",IF($L343=0,"—",INDEX('1. Master BOM'!$A$1:$A$400,$L343)))</f>
        <v/>
      </c>
      <c r="O343" s="9" t="str">
        <f aca="false">IF($A343="","",IF($L343=0,"—",INDEX('1. Master BOM'!$B$1:$B$400,$L343)))</f>
        <v/>
      </c>
      <c r="P343" s="9" t="str">
        <f aca="false">IF($A343="","",IF(OR($H343="NOT IN SCHEMATIC",$O343="—"),"",IF($G343="","NO SCH PN",IF(UPPER(TRIM($G343))=UPPER(TRIM($O343)),"OK","MISMATCH"))))</f>
        <v/>
      </c>
      <c r="Q343" s="9" t="str">
        <f aca="false">IF($A343="","",IF($L343=0,"—",INDEX('1. Master BOM'!$E$1:$E$400,$L343)))</f>
        <v/>
      </c>
      <c r="R343" s="9" t="str">
        <f aca="false">IF($A343="","",IF($L343=0,"—",IF(T(INDEX('1. Master BOM'!$F$1:$F$400,$L343))="","(not set)",INDEX('1. Master BOM'!$F$1:$F$400,$L343))))</f>
        <v/>
      </c>
      <c r="S343" s="9" t="str">
        <f aca="false">IF($A343="","",IF(OR($R343="—",$R343="(not set)",$D343=""),"",IF(ISNUMBER(SEARCH(SUBSTITUTE(SUBSTITUTE(SUBSTITUTE($R343,"-",""),"_","")," ",""),SUBSTITUTE(SUBSTITUTE(SUBSTITUTE($D343,"-",""),"_","")," ",""))),"OK","CHECK")))</f>
        <v/>
      </c>
      <c r="T343" s="9" t="str">
        <f aca="false">IF($A343="","",IF(OR($H343="NOT IN SCHEMATIC",$I343="MISMATCH",$J343="MISMATCH",$P343="MISMATCH",$M343&lt;&gt;"OK"),"REVIEW","OK"))</f>
        <v/>
      </c>
      <c r="U343" s="14"/>
      <c r="V343" s="14"/>
      <c r="W343" s="17"/>
      <c r="X343" s="14"/>
    </row>
    <row r="344" customFormat="false" ht="15" hidden="false" customHeight="false" outlineLevel="0" collapsed="false">
      <c r="A344" s="9" t="str">
        <f aca="false">IF('3. Layout Parts'!$A344="","",TRIM('3. Layout Parts'!$A344))</f>
        <v/>
      </c>
      <c r="B344" s="9" t="str">
        <f aca="false">IF($A344="","",'3. Layout Parts'!$D344)</f>
        <v/>
      </c>
      <c r="C344" s="9" t="str">
        <f aca="false">IF($A344="","",'3. Layout Parts'!$B344)</f>
        <v/>
      </c>
      <c r="D344" s="9" t="str">
        <f aca="false">IF($A344="","",'3. Layout Parts'!$C344)</f>
        <v/>
      </c>
      <c r="E344" s="9" t="str">
        <f aca="false">IF($A344="","",IFERROR(INDEX('2. Schematic Parts'!$B$2:$B$3001,MATCH($A344,'2. Schematic Parts'!$A$2:$A$3001,0)),"NOT FOUND"))</f>
        <v/>
      </c>
      <c r="F344" s="9" t="str">
        <f aca="false">IF($A344="","",IFERROR(INDEX('2. Schematic Parts'!$C$2:$C$3001,MATCH($A344,'2. Schematic Parts'!$A$2:$A$3001,0))&amp;"","NOT FOUND"))</f>
        <v/>
      </c>
      <c r="G344" s="9" t="str">
        <f aca="false">IF($A344="","",IFERROR(INDEX('2. Schematic Parts'!$D$2:$D$3001,MATCH($A344,'2. Schematic Parts'!$A$2:$A$3001,0))&amp;"","NOT FOUND"))</f>
        <v/>
      </c>
      <c r="H344" s="9" t="str">
        <f aca="false">IF($A344="","",IF(COUNTIF('2. Schematic Parts'!$A$2:$A$3001,$A344)=0,"NOT IN SCHEMATIC","OK"))</f>
        <v/>
      </c>
      <c r="I344" s="9" t="str">
        <f aca="false">IF($A344="","",IF($H344="NOT IN SCHEMATIC","",IF(UPPER(TRIM($C344))=UPPER(TRIM($E344)),"OK","MISMATCH")))</f>
        <v/>
      </c>
      <c r="J344" s="9" t="str">
        <f aca="false">IF($A344="","",IF($H344="NOT IN SCHEMATIC","",IF($F344="","NO SCH DECAL",IF($D344="","",IF(UPPER(TRIM($D344))=UPPER(TRIM($F344)),"OK","MISMATCH")))))</f>
        <v/>
      </c>
      <c r="K344" s="16" t="str">
        <f aca="false">IF($A344="","",SUMPRODUCT(--ISNUMBER(SEARCH(","&amp;TRIM($A344)&amp;",",","&amp;SUBSTITUTE('1. Master BOM'!$D$2:$D$400," ","")&amp;","))))</f>
        <v/>
      </c>
      <c r="L344" s="16" t="str">
        <f aca="false">IF($A344="","",IF($K344&lt;&gt;1,0,SUMPRODUCT(ISNUMBER(SEARCH(","&amp;TRIM($A344)&amp;",",","&amp;SUBSTITUTE('1. Master BOM'!$D$2:$D$400," ","")&amp;","))*ROW('1. Master BOM'!$D$2:$D$400))))</f>
        <v/>
      </c>
      <c r="M344" s="9" t="str">
        <f aca="false">IF($A344="","",IF($K344=0,"NOT IN BOM",IF($K344&gt;1,"MULTIPLE BOM LINES","OK")))</f>
        <v/>
      </c>
      <c r="N344" s="9" t="str">
        <f aca="false">IF($A344="","",IF($L344=0,"—",INDEX('1. Master BOM'!$A$1:$A$400,$L344)))</f>
        <v/>
      </c>
      <c r="O344" s="9" t="str">
        <f aca="false">IF($A344="","",IF($L344=0,"—",INDEX('1. Master BOM'!$B$1:$B$400,$L344)))</f>
        <v/>
      </c>
      <c r="P344" s="9" t="str">
        <f aca="false">IF($A344="","",IF(OR($H344="NOT IN SCHEMATIC",$O344="—"),"",IF($G344="","NO SCH PN",IF(UPPER(TRIM($G344))=UPPER(TRIM($O344)),"OK","MISMATCH"))))</f>
        <v/>
      </c>
      <c r="Q344" s="9" t="str">
        <f aca="false">IF($A344="","",IF($L344=0,"—",INDEX('1. Master BOM'!$E$1:$E$400,$L344)))</f>
        <v/>
      </c>
      <c r="R344" s="9" t="str">
        <f aca="false">IF($A344="","",IF($L344=0,"—",IF(T(INDEX('1. Master BOM'!$F$1:$F$400,$L344))="","(not set)",INDEX('1. Master BOM'!$F$1:$F$400,$L344))))</f>
        <v/>
      </c>
      <c r="S344" s="9" t="str">
        <f aca="false">IF($A344="","",IF(OR($R344="—",$R344="(not set)",$D344=""),"",IF(ISNUMBER(SEARCH(SUBSTITUTE(SUBSTITUTE(SUBSTITUTE($R344,"-",""),"_","")," ",""),SUBSTITUTE(SUBSTITUTE(SUBSTITUTE($D344,"-",""),"_","")," ",""))),"OK","CHECK")))</f>
        <v/>
      </c>
      <c r="T344" s="9" t="str">
        <f aca="false">IF($A344="","",IF(OR($H344="NOT IN SCHEMATIC",$I344="MISMATCH",$J344="MISMATCH",$P344="MISMATCH",$M344&lt;&gt;"OK"),"REVIEW","OK"))</f>
        <v/>
      </c>
      <c r="U344" s="14"/>
      <c r="V344" s="14"/>
      <c r="W344" s="17"/>
      <c r="X344" s="14"/>
    </row>
    <row r="345" customFormat="false" ht="15" hidden="false" customHeight="false" outlineLevel="0" collapsed="false">
      <c r="A345" s="9" t="str">
        <f aca="false">IF('3. Layout Parts'!$A345="","",TRIM('3. Layout Parts'!$A345))</f>
        <v/>
      </c>
      <c r="B345" s="9" t="str">
        <f aca="false">IF($A345="","",'3. Layout Parts'!$D345)</f>
        <v/>
      </c>
      <c r="C345" s="9" t="str">
        <f aca="false">IF($A345="","",'3. Layout Parts'!$B345)</f>
        <v/>
      </c>
      <c r="D345" s="9" t="str">
        <f aca="false">IF($A345="","",'3. Layout Parts'!$C345)</f>
        <v/>
      </c>
      <c r="E345" s="9" t="str">
        <f aca="false">IF($A345="","",IFERROR(INDEX('2. Schematic Parts'!$B$2:$B$3001,MATCH($A345,'2. Schematic Parts'!$A$2:$A$3001,0)),"NOT FOUND"))</f>
        <v/>
      </c>
      <c r="F345" s="9" t="str">
        <f aca="false">IF($A345="","",IFERROR(INDEX('2. Schematic Parts'!$C$2:$C$3001,MATCH($A345,'2. Schematic Parts'!$A$2:$A$3001,0))&amp;"","NOT FOUND"))</f>
        <v/>
      </c>
      <c r="G345" s="9" t="str">
        <f aca="false">IF($A345="","",IFERROR(INDEX('2. Schematic Parts'!$D$2:$D$3001,MATCH($A345,'2. Schematic Parts'!$A$2:$A$3001,0))&amp;"","NOT FOUND"))</f>
        <v/>
      </c>
      <c r="H345" s="9" t="str">
        <f aca="false">IF($A345="","",IF(COUNTIF('2. Schematic Parts'!$A$2:$A$3001,$A345)=0,"NOT IN SCHEMATIC","OK"))</f>
        <v/>
      </c>
      <c r="I345" s="9" t="str">
        <f aca="false">IF($A345="","",IF($H345="NOT IN SCHEMATIC","",IF(UPPER(TRIM($C345))=UPPER(TRIM($E345)),"OK","MISMATCH")))</f>
        <v/>
      </c>
      <c r="J345" s="9" t="str">
        <f aca="false">IF($A345="","",IF($H345="NOT IN SCHEMATIC","",IF($F345="","NO SCH DECAL",IF($D345="","",IF(UPPER(TRIM($D345))=UPPER(TRIM($F345)),"OK","MISMATCH")))))</f>
        <v/>
      </c>
      <c r="K345" s="16" t="str">
        <f aca="false">IF($A345="","",SUMPRODUCT(--ISNUMBER(SEARCH(","&amp;TRIM($A345)&amp;",",","&amp;SUBSTITUTE('1. Master BOM'!$D$2:$D$400," ","")&amp;","))))</f>
        <v/>
      </c>
      <c r="L345" s="16" t="str">
        <f aca="false">IF($A345="","",IF($K345&lt;&gt;1,0,SUMPRODUCT(ISNUMBER(SEARCH(","&amp;TRIM($A345)&amp;",",","&amp;SUBSTITUTE('1. Master BOM'!$D$2:$D$400," ","")&amp;","))*ROW('1. Master BOM'!$D$2:$D$400))))</f>
        <v/>
      </c>
      <c r="M345" s="9" t="str">
        <f aca="false">IF($A345="","",IF($K345=0,"NOT IN BOM",IF($K345&gt;1,"MULTIPLE BOM LINES","OK")))</f>
        <v/>
      </c>
      <c r="N345" s="9" t="str">
        <f aca="false">IF($A345="","",IF($L345=0,"—",INDEX('1. Master BOM'!$A$1:$A$400,$L345)))</f>
        <v/>
      </c>
      <c r="O345" s="9" t="str">
        <f aca="false">IF($A345="","",IF($L345=0,"—",INDEX('1. Master BOM'!$B$1:$B$400,$L345)))</f>
        <v/>
      </c>
      <c r="P345" s="9" t="str">
        <f aca="false">IF($A345="","",IF(OR($H345="NOT IN SCHEMATIC",$O345="—"),"",IF($G345="","NO SCH PN",IF(UPPER(TRIM($G345))=UPPER(TRIM($O345)),"OK","MISMATCH"))))</f>
        <v/>
      </c>
      <c r="Q345" s="9" t="str">
        <f aca="false">IF($A345="","",IF($L345=0,"—",INDEX('1. Master BOM'!$E$1:$E$400,$L345)))</f>
        <v/>
      </c>
      <c r="R345" s="9" t="str">
        <f aca="false">IF($A345="","",IF($L345=0,"—",IF(T(INDEX('1. Master BOM'!$F$1:$F$400,$L345))="","(not set)",INDEX('1. Master BOM'!$F$1:$F$400,$L345))))</f>
        <v/>
      </c>
      <c r="S345" s="9" t="str">
        <f aca="false">IF($A345="","",IF(OR($R345="—",$R345="(not set)",$D345=""),"",IF(ISNUMBER(SEARCH(SUBSTITUTE(SUBSTITUTE(SUBSTITUTE($R345,"-",""),"_","")," ",""),SUBSTITUTE(SUBSTITUTE(SUBSTITUTE($D345,"-",""),"_","")," ",""))),"OK","CHECK")))</f>
        <v/>
      </c>
      <c r="T345" s="9" t="str">
        <f aca="false">IF($A345="","",IF(OR($H345="NOT IN SCHEMATIC",$I345="MISMATCH",$J345="MISMATCH",$P345="MISMATCH",$M345&lt;&gt;"OK"),"REVIEW","OK"))</f>
        <v/>
      </c>
      <c r="U345" s="14"/>
      <c r="V345" s="14"/>
      <c r="W345" s="17"/>
      <c r="X345" s="14"/>
    </row>
    <row r="346" customFormat="false" ht="15" hidden="false" customHeight="false" outlineLevel="0" collapsed="false">
      <c r="A346" s="9" t="str">
        <f aca="false">IF('3. Layout Parts'!$A346="","",TRIM('3. Layout Parts'!$A346))</f>
        <v/>
      </c>
      <c r="B346" s="9" t="str">
        <f aca="false">IF($A346="","",'3. Layout Parts'!$D346)</f>
        <v/>
      </c>
      <c r="C346" s="9" t="str">
        <f aca="false">IF($A346="","",'3. Layout Parts'!$B346)</f>
        <v/>
      </c>
      <c r="D346" s="9" t="str">
        <f aca="false">IF($A346="","",'3. Layout Parts'!$C346)</f>
        <v/>
      </c>
      <c r="E346" s="9" t="str">
        <f aca="false">IF($A346="","",IFERROR(INDEX('2. Schematic Parts'!$B$2:$B$3001,MATCH($A346,'2. Schematic Parts'!$A$2:$A$3001,0)),"NOT FOUND"))</f>
        <v/>
      </c>
      <c r="F346" s="9" t="str">
        <f aca="false">IF($A346="","",IFERROR(INDEX('2. Schematic Parts'!$C$2:$C$3001,MATCH($A346,'2. Schematic Parts'!$A$2:$A$3001,0))&amp;"","NOT FOUND"))</f>
        <v/>
      </c>
      <c r="G346" s="9" t="str">
        <f aca="false">IF($A346="","",IFERROR(INDEX('2. Schematic Parts'!$D$2:$D$3001,MATCH($A346,'2. Schematic Parts'!$A$2:$A$3001,0))&amp;"","NOT FOUND"))</f>
        <v/>
      </c>
      <c r="H346" s="9" t="str">
        <f aca="false">IF($A346="","",IF(COUNTIF('2. Schematic Parts'!$A$2:$A$3001,$A346)=0,"NOT IN SCHEMATIC","OK"))</f>
        <v/>
      </c>
      <c r="I346" s="9" t="str">
        <f aca="false">IF($A346="","",IF($H346="NOT IN SCHEMATIC","",IF(UPPER(TRIM($C346))=UPPER(TRIM($E346)),"OK","MISMATCH")))</f>
        <v/>
      </c>
      <c r="J346" s="9" t="str">
        <f aca="false">IF($A346="","",IF($H346="NOT IN SCHEMATIC","",IF($F346="","NO SCH DECAL",IF($D346="","",IF(UPPER(TRIM($D346))=UPPER(TRIM($F346)),"OK","MISMATCH")))))</f>
        <v/>
      </c>
      <c r="K346" s="16" t="str">
        <f aca="false">IF($A346="","",SUMPRODUCT(--ISNUMBER(SEARCH(","&amp;TRIM($A346)&amp;",",","&amp;SUBSTITUTE('1. Master BOM'!$D$2:$D$400," ","")&amp;","))))</f>
        <v/>
      </c>
      <c r="L346" s="16" t="str">
        <f aca="false">IF($A346="","",IF($K346&lt;&gt;1,0,SUMPRODUCT(ISNUMBER(SEARCH(","&amp;TRIM($A346)&amp;",",","&amp;SUBSTITUTE('1. Master BOM'!$D$2:$D$400," ","")&amp;","))*ROW('1. Master BOM'!$D$2:$D$400))))</f>
        <v/>
      </c>
      <c r="M346" s="9" t="str">
        <f aca="false">IF($A346="","",IF($K346=0,"NOT IN BOM",IF($K346&gt;1,"MULTIPLE BOM LINES","OK")))</f>
        <v/>
      </c>
      <c r="N346" s="9" t="str">
        <f aca="false">IF($A346="","",IF($L346=0,"—",INDEX('1. Master BOM'!$A$1:$A$400,$L346)))</f>
        <v/>
      </c>
      <c r="O346" s="9" t="str">
        <f aca="false">IF($A346="","",IF($L346=0,"—",INDEX('1. Master BOM'!$B$1:$B$400,$L346)))</f>
        <v/>
      </c>
      <c r="P346" s="9" t="str">
        <f aca="false">IF($A346="","",IF(OR($H346="NOT IN SCHEMATIC",$O346="—"),"",IF($G346="","NO SCH PN",IF(UPPER(TRIM($G346))=UPPER(TRIM($O346)),"OK","MISMATCH"))))</f>
        <v/>
      </c>
      <c r="Q346" s="9" t="str">
        <f aca="false">IF($A346="","",IF($L346=0,"—",INDEX('1. Master BOM'!$E$1:$E$400,$L346)))</f>
        <v/>
      </c>
      <c r="R346" s="9" t="str">
        <f aca="false">IF($A346="","",IF($L346=0,"—",IF(T(INDEX('1. Master BOM'!$F$1:$F$400,$L346))="","(not set)",INDEX('1. Master BOM'!$F$1:$F$400,$L346))))</f>
        <v/>
      </c>
      <c r="S346" s="9" t="str">
        <f aca="false">IF($A346="","",IF(OR($R346="—",$R346="(not set)",$D346=""),"",IF(ISNUMBER(SEARCH(SUBSTITUTE(SUBSTITUTE(SUBSTITUTE($R346,"-",""),"_","")," ",""),SUBSTITUTE(SUBSTITUTE(SUBSTITUTE($D346,"-",""),"_","")," ",""))),"OK","CHECK")))</f>
        <v/>
      </c>
      <c r="T346" s="9" t="str">
        <f aca="false">IF($A346="","",IF(OR($H346="NOT IN SCHEMATIC",$I346="MISMATCH",$J346="MISMATCH",$P346="MISMATCH",$M346&lt;&gt;"OK"),"REVIEW","OK"))</f>
        <v/>
      </c>
      <c r="U346" s="14"/>
      <c r="V346" s="14"/>
      <c r="W346" s="17"/>
      <c r="X346" s="14"/>
    </row>
    <row r="347" customFormat="false" ht="15" hidden="false" customHeight="false" outlineLevel="0" collapsed="false">
      <c r="A347" s="9" t="str">
        <f aca="false">IF('3. Layout Parts'!$A347="","",TRIM('3. Layout Parts'!$A347))</f>
        <v/>
      </c>
      <c r="B347" s="9" t="str">
        <f aca="false">IF($A347="","",'3. Layout Parts'!$D347)</f>
        <v/>
      </c>
      <c r="C347" s="9" t="str">
        <f aca="false">IF($A347="","",'3. Layout Parts'!$B347)</f>
        <v/>
      </c>
      <c r="D347" s="9" t="str">
        <f aca="false">IF($A347="","",'3. Layout Parts'!$C347)</f>
        <v/>
      </c>
      <c r="E347" s="9" t="str">
        <f aca="false">IF($A347="","",IFERROR(INDEX('2. Schematic Parts'!$B$2:$B$3001,MATCH($A347,'2. Schematic Parts'!$A$2:$A$3001,0)),"NOT FOUND"))</f>
        <v/>
      </c>
      <c r="F347" s="9" t="str">
        <f aca="false">IF($A347="","",IFERROR(INDEX('2. Schematic Parts'!$C$2:$C$3001,MATCH($A347,'2. Schematic Parts'!$A$2:$A$3001,0))&amp;"","NOT FOUND"))</f>
        <v/>
      </c>
      <c r="G347" s="9" t="str">
        <f aca="false">IF($A347="","",IFERROR(INDEX('2. Schematic Parts'!$D$2:$D$3001,MATCH($A347,'2. Schematic Parts'!$A$2:$A$3001,0))&amp;"","NOT FOUND"))</f>
        <v/>
      </c>
      <c r="H347" s="9" t="str">
        <f aca="false">IF($A347="","",IF(COUNTIF('2. Schematic Parts'!$A$2:$A$3001,$A347)=0,"NOT IN SCHEMATIC","OK"))</f>
        <v/>
      </c>
      <c r="I347" s="9" t="str">
        <f aca="false">IF($A347="","",IF($H347="NOT IN SCHEMATIC","",IF(UPPER(TRIM($C347))=UPPER(TRIM($E347)),"OK","MISMATCH")))</f>
        <v/>
      </c>
      <c r="J347" s="9" t="str">
        <f aca="false">IF($A347="","",IF($H347="NOT IN SCHEMATIC","",IF($F347="","NO SCH DECAL",IF($D347="","",IF(UPPER(TRIM($D347))=UPPER(TRIM($F347)),"OK","MISMATCH")))))</f>
        <v/>
      </c>
      <c r="K347" s="16" t="str">
        <f aca="false">IF($A347="","",SUMPRODUCT(--ISNUMBER(SEARCH(","&amp;TRIM($A347)&amp;",",","&amp;SUBSTITUTE('1. Master BOM'!$D$2:$D$400," ","")&amp;","))))</f>
        <v/>
      </c>
      <c r="L347" s="16" t="str">
        <f aca="false">IF($A347="","",IF($K347&lt;&gt;1,0,SUMPRODUCT(ISNUMBER(SEARCH(","&amp;TRIM($A347)&amp;",",","&amp;SUBSTITUTE('1. Master BOM'!$D$2:$D$400," ","")&amp;","))*ROW('1. Master BOM'!$D$2:$D$400))))</f>
        <v/>
      </c>
      <c r="M347" s="9" t="str">
        <f aca="false">IF($A347="","",IF($K347=0,"NOT IN BOM",IF($K347&gt;1,"MULTIPLE BOM LINES","OK")))</f>
        <v/>
      </c>
      <c r="N347" s="9" t="str">
        <f aca="false">IF($A347="","",IF($L347=0,"—",INDEX('1. Master BOM'!$A$1:$A$400,$L347)))</f>
        <v/>
      </c>
      <c r="O347" s="9" t="str">
        <f aca="false">IF($A347="","",IF($L347=0,"—",INDEX('1. Master BOM'!$B$1:$B$400,$L347)))</f>
        <v/>
      </c>
      <c r="P347" s="9" t="str">
        <f aca="false">IF($A347="","",IF(OR($H347="NOT IN SCHEMATIC",$O347="—"),"",IF($G347="","NO SCH PN",IF(UPPER(TRIM($G347))=UPPER(TRIM($O347)),"OK","MISMATCH"))))</f>
        <v/>
      </c>
      <c r="Q347" s="9" t="str">
        <f aca="false">IF($A347="","",IF($L347=0,"—",INDEX('1. Master BOM'!$E$1:$E$400,$L347)))</f>
        <v/>
      </c>
      <c r="R347" s="9" t="str">
        <f aca="false">IF($A347="","",IF($L347=0,"—",IF(T(INDEX('1. Master BOM'!$F$1:$F$400,$L347))="","(not set)",INDEX('1. Master BOM'!$F$1:$F$400,$L347))))</f>
        <v/>
      </c>
      <c r="S347" s="9" t="str">
        <f aca="false">IF($A347="","",IF(OR($R347="—",$R347="(not set)",$D347=""),"",IF(ISNUMBER(SEARCH(SUBSTITUTE(SUBSTITUTE(SUBSTITUTE($R347,"-",""),"_","")," ",""),SUBSTITUTE(SUBSTITUTE(SUBSTITUTE($D347,"-",""),"_","")," ",""))),"OK","CHECK")))</f>
        <v/>
      </c>
      <c r="T347" s="9" t="str">
        <f aca="false">IF($A347="","",IF(OR($H347="NOT IN SCHEMATIC",$I347="MISMATCH",$J347="MISMATCH",$P347="MISMATCH",$M347&lt;&gt;"OK"),"REVIEW","OK"))</f>
        <v/>
      </c>
      <c r="U347" s="14"/>
      <c r="V347" s="14"/>
      <c r="W347" s="17"/>
      <c r="X347" s="14"/>
    </row>
    <row r="348" customFormat="false" ht="15" hidden="false" customHeight="false" outlineLevel="0" collapsed="false">
      <c r="A348" s="9" t="str">
        <f aca="false">IF('3. Layout Parts'!$A348="","",TRIM('3. Layout Parts'!$A348))</f>
        <v/>
      </c>
      <c r="B348" s="9" t="str">
        <f aca="false">IF($A348="","",'3. Layout Parts'!$D348)</f>
        <v/>
      </c>
      <c r="C348" s="9" t="str">
        <f aca="false">IF($A348="","",'3. Layout Parts'!$B348)</f>
        <v/>
      </c>
      <c r="D348" s="9" t="str">
        <f aca="false">IF($A348="","",'3. Layout Parts'!$C348)</f>
        <v/>
      </c>
      <c r="E348" s="9" t="str">
        <f aca="false">IF($A348="","",IFERROR(INDEX('2. Schematic Parts'!$B$2:$B$3001,MATCH($A348,'2. Schematic Parts'!$A$2:$A$3001,0)),"NOT FOUND"))</f>
        <v/>
      </c>
      <c r="F348" s="9" t="str">
        <f aca="false">IF($A348="","",IFERROR(INDEX('2. Schematic Parts'!$C$2:$C$3001,MATCH($A348,'2. Schematic Parts'!$A$2:$A$3001,0))&amp;"","NOT FOUND"))</f>
        <v/>
      </c>
      <c r="G348" s="9" t="str">
        <f aca="false">IF($A348="","",IFERROR(INDEX('2. Schematic Parts'!$D$2:$D$3001,MATCH($A348,'2. Schematic Parts'!$A$2:$A$3001,0))&amp;"","NOT FOUND"))</f>
        <v/>
      </c>
      <c r="H348" s="9" t="str">
        <f aca="false">IF($A348="","",IF(COUNTIF('2. Schematic Parts'!$A$2:$A$3001,$A348)=0,"NOT IN SCHEMATIC","OK"))</f>
        <v/>
      </c>
      <c r="I348" s="9" t="str">
        <f aca="false">IF($A348="","",IF($H348="NOT IN SCHEMATIC","",IF(UPPER(TRIM($C348))=UPPER(TRIM($E348)),"OK","MISMATCH")))</f>
        <v/>
      </c>
      <c r="J348" s="9" t="str">
        <f aca="false">IF($A348="","",IF($H348="NOT IN SCHEMATIC","",IF($F348="","NO SCH DECAL",IF($D348="","",IF(UPPER(TRIM($D348))=UPPER(TRIM($F348)),"OK","MISMATCH")))))</f>
        <v/>
      </c>
      <c r="K348" s="16" t="str">
        <f aca="false">IF($A348="","",SUMPRODUCT(--ISNUMBER(SEARCH(","&amp;TRIM($A348)&amp;",",","&amp;SUBSTITUTE('1. Master BOM'!$D$2:$D$400," ","")&amp;","))))</f>
        <v/>
      </c>
      <c r="L348" s="16" t="str">
        <f aca="false">IF($A348="","",IF($K348&lt;&gt;1,0,SUMPRODUCT(ISNUMBER(SEARCH(","&amp;TRIM($A348)&amp;",",","&amp;SUBSTITUTE('1. Master BOM'!$D$2:$D$400," ","")&amp;","))*ROW('1. Master BOM'!$D$2:$D$400))))</f>
        <v/>
      </c>
      <c r="M348" s="9" t="str">
        <f aca="false">IF($A348="","",IF($K348=0,"NOT IN BOM",IF($K348&gt;1,"MULTIPLE BOM LINES","OK")))</f>
        <v/>
      </c>
      <c r="N348" s="9" t="str">
        <f aca="false">IF($A348="","",IF($L348=0,"—",INDEX('1. Master BOM'!$A$1:$A$400,$L348)))</f>
        <v/>
      </c>
      <c r="O348" s="9" t="str">
        <f aca="false">IF($A348="","",IF($L348=0,"—",INDEX('1. Master BOM'!$B$1:$B$400,$L348)))</f>
        <v/>
      </c>
      <c r="P348" s="9" t="str">
        <f aca="false">IF($A348="","",IF(OR($H348="NOT IN SCHEMATIC",$O348="—"),"",IF($G348="","NO SCH PN",IF(UPPER(TRIM($G348))=UPPER(TRIM($O348)),"OK","MISMATCH"))))</f>
        <v/>
      </c>
      <c r="Q348" s="9" t="str">
        <f aca="false">IF($A348="","",IF($L348=0,"—",INDEX('1. Master BOM'!$E$1:$E$400,$L348)))</f>
        <v/>
      </c>
      <c r="R348" s="9" t="str">
        <f aca="false">IF($A348="","",IF($L348=0,"—",IF(T(INDEX('1. Master BOM'!$F$1:$F$400,$L348))="","(not set)",INDEX('1. Master BOM'!$F$1:$F$400,$L348))))</f>
        <v/>
      </c>
      <c r="S348" s="9" t="str">
        <f aca="false">IF($A348="","",IF(OR($R348="—",$R348="(not set)",$D348=""),"",IF(ISNUMBER(SEARCH(SUBSTITUTE(SUBSTITUTE(SUBSTITUTE($R348,"-",""),"_","")," ",""),SUBSTITUTE(SUBSTITUTE(SUBSTITUTE($D348,"-",""),"_","")," ",""))),"OK","CHECK")))</f>
        <v/>
      </c>
      <c r="T348" s="9" t="str">
        <f aca="false">IF($A348="","",IF(OR($H348="NOT IN SCHEMATIC",$I348="MISMATCH",$J348="MISMATCH",$P348="MISMATCH",$M348&lt;&gt;"OK"),"REVIEW","OK"))</f>
        <v/>
      </c>
      <c r="U348" s="14"/>
      <c r="V348" s="14"/>
      <c r="W348" s="17"/>
      <c r="X348" s="14"/>
    </row>
    <row r="349" customFormat="false" ht="15" hidden="false" customHeight="false" outlineLevel="0" collapsed="false">
      <c r="A349" s="9" t="str">
        <f aca="false">IF('3. Layout Parts'!$A349="","",TRIM('3. Layout Parts'!$A349))</f>
        <v/>
      </c>
      <c r="B349" s="9" t="str">
        <f aca="false">IF($A349="","",'3. Layout Parts'!$D349)</f>
        <v/>
      </c>
      <c r="C349" s="9" t="str">
        <f aca="false">IF($A349="","",'3. Layout Parts'!$B349)</f>
        <v/>
      </c>
      <c r="D349" s="9" t="str">
        <f aca="false">IF($A349="","",'3. Layout Parts'!$C349)</f>
        <v/>
      </c>
      <c r="E349" s="9" t="str">
        <f aca="false">IF($A349="","",IFERROR(INDEX('2. Schematic Parts'!$B$2:$B$3001,MATCH($A349,'2. Schematic Parts'!$A$2:$A$3001,0)),"NOT FOUND"))</f>
        <v/>
      </c>
      <c r="F349" s="9" t="str">
        <f aca="false">IF($A349="","",IFERROR(INDEX('2. Schematic Parts'!$C$2:$C$3001,MATCH($A349,'2. Schematic Parts'!$A$2:$A$3001,0))&amp;"","NOT FOUND"))</f>
        <v/>
      </c>
      <c r="G349" s="9" t="str">
        <f aca="false">IF($A349="","",IFERROR(INDEX('2. Schematic Parts'!$D$2:$D$3001,MATCH($A349,'2. Schematic Parts'!$A$2:$A$3001,0))&amp;"","NOT FOUND"))</f>
        <v/>
      </c>
      <c r="H349" s="9" t="str">
        <f aca="false">IF($A349="","",IF(COUNTIF('2. Schematic Parts'!$A$2:$A$3001,$A349)=0,"NOT IN SCHEMATIC","OK"))</f>
        <v/>
      </c>
      <c r="I349" s="9" t="str">
        <f aca="false">IF($A349="","",IF($H349="NOT IN SCHEMATIC","",IF(UPPER(TRIM($C349))=UPPER(TRIM($E349)),"OK","MISMATCH")))</f>
        <v/>
      </c>
      <c r="J349" s="9" t="str">
        <f aca="false">IF($A349="","",IF($H349="NOT IN SCHEMATIC","",IF($F349="","NO SCH DECAL",IF($D349="","",IF(UPPER(TRIM($D349))=UPPER(TRIM($F349)),"OK","MISMATCH")))))</f>
        <v/>
      </c>
      <c r="K349" s="16" t="str">
        <f aca="false">IF($A349="","",SUMPRODUCT(--ISNUMBER(SEARCH(","&amp;TRIM($A349)&amp;",",","&amp;SUBSTITUTE('1. Master BOM'!$D$2:$D$400," ","")&amp;","))))</f>
        <v/>
      </c>
      <c r="L349" s="16" t="str">
        <f aca="false">IF($A349="","",IF($K349&lt;&gt;1,0,SUMPRODUCT(ISNUMBER(SEARCH(","&amp;TRIM($A349)&amp;",",","&amp;SUBSTITUTE('1. Master BOM'!$D$2:$D$400," ","")&amp;","))*ROW('1. Master BOM'!$D$2:$D$400))))</f>
        <v/>
      </c>
      <c r="M349" s="9" t="str">
        <f aca="false">IF($A349="","",IF($K349=0,"NOT IN BOM",IF($K349&gt;1,"MULTIPLE BOM LINES","OK")))</f>
        <v/>
      </c>
      <c r="N349" s="9" t="str">
        <f aca="false">IF($A349="","",IF($L349=0,"—",INDEX('1. Master BOM'!$A$1:$A$400,$L349)))</f>
        <v/>
      </c>
      <c r="O349" s="9" t="str">
        <f aca="false">IF($A349="","",IF($L349=0,"—",INDEX('1. Master BOM'!$B$1:$B$400,$L349)))</f>
        <v/>
      </c>
      <c r="P349" s="9" t="str">
        <f aca="false">IF($A349="","",IF(OR($H349="NOT IN SCHEMATIC",$O349="—"),"",IF($G349="","NO SCH PN",IF(UPPER(TRIM($G349))=UPPER(TRIM($O349)),"OK","MISMATCH"))))</f>
        <v/>
      </c>
      <c r="Q349" s="9" t="str">
        <f aca="false">IF($A349="","",IF($L349=0,"—",INDEX('1. Master BOM'!$E$1:$E$400,$L349)))</f>
        <v/>
      </c>
      <c r="R349" s="9" t="str">
        <f aca="false">IF($A349="","",IF($L349=0,"—",IF(T(INDEX('1. Master BOM'!$F$1:$F$400,$L349))="","(not set)",INDEX('1. Master BOM'!$F$1:$F$400,$L349))))</f>
        <v/>
      </c>
      <c r="S349" s="9" t="str">
        <f aca="false">IF($A349="","",IF(OR($R349="—",$R349="(not set)",$D349=""),"",IF(ISNUMBER(SEARCH(SUBSTITUTE(SUBSTITUTE(SUBSTITUTE($R349,"-",""),"_","")," ",""),SUBSTITUTE(SUBSTITUTE(SUBSTITUTE($D349,"-",""),"_","")," ",""))),"OK","CHECK")))</f>
        <v/>
      </c>
      <c r="T349" s="9" t="str">
        <f aca="false">IF($A349="","",IF(OR($H349="NOT IN SCHEMATIC",$I349="MISMATCH",$J349="MISMATCH",$P349="MISMATCH",$M349&lt;&gt;"OK"),"REVIEW","OK"))</f>
        <v/>
      </c>
      <c r="U349" s="14"/>
      <c r="V349" s="14"/>
      <c r="W349" s="17"/>
      <c r="X349" s="14"/>
    </row>
    <row r="350" customFormat="false" ht="15" hidden="false" customHeight="false" outlineLevel="0" collapsed="false">
      <c r="A350" s="9" t="str">
        <f aca="false">IF('3. Layout Parts'!$A350="","",TRIM('3. Layout Parts'!$A350))</f>
        <v/>
      </c>
      <c r="B350" s="9" t="str">
        <f aca="false">IF($A350="","",'3. Layout Parts'!$D350)</f>
        <v/>
      </c>
      <c r="C350" s="9" t="str">
        <f aca="false">IF($A350="","",'3. Layout Parts'!$B350)</f>
        <v/>
      </c>
      <c r="D350" s="9" t="str">
        <f aca="false">IF($A350="","",'3. Layout Parts'!$C350)</f>
        <v/>
      </c>
      <c r="E350" s="9" t="str">
        <f aca="false">IF($A350="","",IFERROR(INDEX('2. Schematic Parts'!$B$2:$B$3001,MATCH($A350,'2. Schematic Parts'!$A$2:$A$3001,0)),"NOT FOUND"))</f>
        <v/>
      </c>
      <c r="F350" s="9" t="str">
        <f aca="false">IF($A350="","",IFERROR(INDEX('2. Schematic Parts'!$C$2:$C$3001,MATCH($A350,'2. Schematic Parts'!$A$2:$A$3001,0))&amp;"","NOT FOUND"))</f>
        <v/>
      </c>
      <c r="G350" s="9" t="str">
        <f aca="false">IF($A350="","",IFERROR(INDEX('2. Schematic Parts'!$D$2:$D$3001,MATCH($A350,'2. Schematic Parts'!$A$2:$A$3001,0))&amp;"","NOT FOUND"))</f>
        <v/>
      </c>
      <c r="H350" s="9" t="str">
        <f aca="false">IF($A350="","",IF(COUNTIF('2. Schematic Parts'!$A$2:$A$3001,$A350)=0,"NOT IN SCHEMATIC","OK"))</f>
        <v/>
      </c>
      <c r="I350" s="9" t="str">
        <f aca="false">IF($A350="","",IF($H350="NOT IN SCHEMATIC","",IF(UPPER(TRIM($C350))=UPPER(TRIM($E350)),"OK","MISMATCH")))</f>
        <v/>
      </c>
      <c r="J350" s="9" t="str">
        <f aca="false">IF($A350="","",IF($H350="NOT IN SCHEMATIC","",IF($F350="","NO SCH DECAL",IF($D350="","",IF(UPPER(TRIM($D350))=UPPER(TRIM($F350)),"OK","MISMATCH")))))</f>
        <v/>
      </c>
      <c r="K350" s="16" t="str">
        <f aca="false">IF($A350="","",SUMPRODUCT(--ISNUMBER(SEARCH(","&amp;TRIM($A350)&amp;",",","&amp;SUBSTITUTE('1. Master BOM'!$D$2:$D$400," ","")&amp;","))))</f>
        <v/>
      </c>
      <c r="L350" s="16" t="str">
        <f aca="false">IF($A350="","",IF($K350&lt;&gt;1,0,SUMPRODUCT(ISNUMBER(SEARCH(","&amp;TRIM($A350)&amp;",",","&amp;SUBSTITUTE('1. Master BOM'!$D$2:$D$400," ","")&amp;","))*ROW('1. Master BOM'!$D$2:$D$400))))</f>
        <v/>
      </c>
      <c r="M350" s="9" t="str">
        <f aca="false">IF($A350="","",IF($K350=0,"NOT IN BOM",IF($K350&gt;1,"MULTIPLE BOM LINES","OK")))</f>
        <v/>
      </c>
      <c r="N350" s="9" t="str">
        <f aca="false">IF($A350="","",IF($L350=0,"—",INDEX('1. Master BOM'!$A$1:$A$400,$L350)))</f>
        <v/>
      </c>
      <c r="O350" s="9" t="str">
        <f aca="false">IF($A350="","",IF($L350=0,"—",INDEX('1. Master BOM'!$B$1:$B$400,$L350)))</f>
        <v/>
      </c>
      <c r="P350" s="9" t="str">
        <f aca="false">IF($A350="","",IF(OR($H350="NOT IN SCHEMATIC",$O350="—"),"",IF($G350="","NO SCH PN",IF(UPPER(TRIM($G350))=UPPER(TRIM($O350)),"OK","MISMATCH"))))</f>
        <v/>
      </c>
      <c r="Q350" s="9" t="str">
        <f aca="false">IF($A350="","",IF($L350=0,"—",INDEX('1. Master BOM'!$E$1:$E$400,$L350)))</f>
        <v/>
      </c>
      <c r="R350" s="9" t="str">
        <f aca="false">IF($A350="","",IF($L350=0,"—",IF(T(INDEX('1. Master BOM'!$F$1:$F$400,$L350))="","(not set)",INDEX('1. Master BOM'!$F$1:$F$400,$L350))))</f>
        <v/>
      </c>
      <c r="S350" s="9" t="str">
        <f aca="false">IF($A350="","",IF(OR($R350="—",$R350="(not set)",$D350=""),"",IF(ISNUMBER(SEARCH(SUBSTITUTE(SUBSTITUTE(SUBSTITUTE($R350,"-",""),"_","")," ",""),SUBSTITUTE(SUBSTITUTE(SUBSTITUTE($D350,"-",""),"_","")," ",""))),"OK","CHECK")))</f>
        <v/>
      </c>
      <c r="T350" s="9" t="str">
        <f aca="false">IF($A350="","",IF(OR($H350="NOT IN SCHEMATIC",$I350="MISMATCH",$J350="MISMATCH",$P350="MISMATCH",$M350&lt;&gt;"OK"),"REVIEW","OK"))</f>
        <v/>
      </c>
      <c r="U350" s="14"/>
      <c r="V350" s="14"/>
      <c r="W350" s="17"/>
      <c r="X350" s="14"/>
    </row>
    <row r="351" customFormat="false" ht="15" hidden="false" customHeight="false" outlineLevel="0" collapsed="false">
      <c r="A351" s="9" t="str">
        <f aca="false">IF('3. Layout Parts'!$A351="","",TRIM('3. Layout Parts'!$A351))</f>
        <v/>
      </c>
      <c r="B351" s="9" t="str">
        <f aca="false">IF($A351="","",'3. Layout Parts'!$D351)</f>
        <v/>
      </c>
      <c r="C351" s="9" t="str">
        <f aca="false">IF($A351="","",'3. Layout Parts'!$B351)</f>
        <v/>
      </c>
      <c r="D351" s="9" t="str">
        <f aca="false">IF($A351="","",'3. Layout Parts'!$C351)</f>
        <v/>
      </c>
      <c r="E351" s="9" t="str">
        <f aca="false">IF($A351="","",IFERROR(INDEX('2. Schematic Parts'!$B$2:$B$3001,MATCH($A351,'2. Schematic Parts'!$A$2:$A$3001,0)),"NOT FOUND"))</f>
        <v/>
      </c>
      <c r="F351" s="9" t="str">
        <f aca="false">IF($A351="","",IFERROR(INDEX('2. Schematic Parts'!$C$2:$C$3001,MATCH($A351,'2. Schematic Parts'!$A$2:$A$3001,0))&amp;"","NOT FOUND"))</f>
        <v/>
      </c>
      <c r="G351" s="9" t="str">
        <f aca="false">IF($A351="","",IFERROR(INDEX('2. Schematic Parts'!$D$2:$D$3001,MATCH($A351,'2. Schematic Parts'!$A$2:$A$3001,0))&amp;"","NOT FOUND"))</f>
        <v/>
      </c>
      <c r="H351" s="9" t="str">
        <f aca="false">IF($A351="","",IF(COUNTIF('2. Schematic Parts'!$A$2:$A$3001,$A351)=0,"NOT IN SCHEMATIC","OK"))</f>
        <v/>
      </c>
      <c r="I351" s="9" t="str">
        <f aca="false">IF($A351="","",IF($H351="NOT IN SCHEMATIC","",IF(UPPER(TRIM($C351))=UPPER(TRIM($E351)),"OK","MISMATCH")))</f>
        <v/>
      </c>
      <c r="J351" s="9" t="str">
        <f aca="false">IF($A351="","",IF($H351="NOT IN SCHEMATIC","",IF($F351="","NO SCH DECAL",IF($D351="","",IF(UPPER(TRIM($D351))=UPPER(TRIM($F351)),"OK","MISMATCH")))))</f>
        <v/>
      </c>
      <c r="K351" s="16" t="str">
        <f aca="false">IF($A351="","",SUMPRODUCT(--ISNUMBER(SEARCH(","&amp;TRIM($A351)&amp;",",","&amp;SUBSTITUTE('1. Master BOM'!$D$2:$D$400," ","")&amp;","))))</f>
        <v/>
      </c>
      <c r="L351" s="16" t="str">
        <f aca="false">IF($A351="","",IF($K351&lt;&gt;1,0,SUMPRODUCT(ISNUMBER(SEARCH(","&amp;TRIM($A351)&amp;",",","&amp;SUBSTITUTE('1. Master BOM'!$D$2:$D$400," ","")&amp;","))*ROW('1. Master BOM'!$D$2:$D$400))))</f>
        <v/>
      </c>
      <c r="M351" s="9" t="str">
        <f aca="false">IF($A351="","",IF($K351=0,"NOT IN BOM",IF($K351&gt;1,"MULTIPLE BOM LINES","OK")))</f>
        <v/>
      </c>
      <c r="N351" s="9" t="str">
        <f aca="false">IF($A351="","",IF($L351=0,"—",INDEX('1. Master BOM'!$A$1:$A$400,$L351)))</f>
        <v/>
      </c>
      <c r="O351" s="9" t="str">
        <f aca="false">IF($A351="","",IF($L351=0,"—",INDEX('1. Master BOM'!$B$1:$B$400,$L351)))</f>
        <v/>
      </c>
      <c r="P351" s="9" t="str">
        <f aca="false">IF($A351="","",IF(OR($H351="NOT IN SCHEMATIC",$O351="—"),"",IF($G351="","NO SCH PN",IF(UPPER(TRIM($G351))=UPPER(TRIM($O351)),"OK","MISMATCH"))))</f>
        <v/>
      </c>
      <c r="Q351" s="9" t="str">
        <f aca="false">IF($A351="","",IF($L351=0,"—",INDEX('1. Master BOM'!$E$1:$E$400,$L351)))</f>
        <v/>
      </c>
      <c r="R351" s="9" t="str">
        <f aca="false">IF($A351="","",IF($L351=0,"—",IF(T(INDEX('1. Master BOM'!$F$1:$F$400,$L351))="","(not set)",INDEX('1. Master BOM'!$F$1:$F$400,$L351))))</f>
        <v/>
      </c>
      <c r="S351" s="9" t="str">
        <f aca="false">IF($A351="","",IF(OR($R351="—",$R351="(not set)",$D351=""),"",IF(ISNUMBER(SEARCH(SUBSTITUTE(SUBSTITUTE(SUBSTITUTE($R351,"-",""),"_","")," ",""),SUBSTITUTE(SUBSTITUTE(SUBSTITUTE($D351,"-",""),"_","")," ",""))),"OK","CHECK")))</f>
        <v/>
      </c>
      <c r="T351" s="9" t="str">
        <f aca="false">IF($A351="","",IF(OR($H351="NOT IN SCHEMATIC",$I351="MISMATCH",$J351="MISMATCH",$P351="MISMATCH",$M351&lt;&gt;"OK"),"REVIEW","OK"))</f>
        <v/>
      </c>
      <c r="U351" s="14"/>
      <c r="V351" s="14"/>
      <c r="W351" s="17"/>
      <c r="X351" s="14"/>
    </row>
    <row r="352" customFormat="false" ht="15" hidden="false" customHeight="false" outlineLevel="0" collapsed="false">
      <c r="A352" s="9" t="str">
        <f aca="false">IF('3. Layout Parts'!$A352="","",TRIM('3. Layout Parts'!$A352))</f>
        <v/>
      </c>
      <c r="B352" s="9" t="str">
        <f aca="false">IF($A352="","",'3. Layout Parts'!$D352)</f>
        <v/>
      </c>
      <c r="C352" s="9" t="str">
        <f aca="false">IF($A352="","",'3. Layout Parts'!$B352)</f>
        <v/>
      </c>
      <c r="D352" s="9" t="str">
        <f aca="false">IF($A352="","",'3. Layout Parts'!$C352)</f>
        <v/>
      </c>
      <c r="E352" s="9" t="str">
        <f aca="false">IF($A352="","",IFERROR(INDEX('2. Schematic Parts'!$B$2:$B$3001,MATCH($A352,'2. Schematic Parts'!$A$2:$A$3001,0)),"NOT FOUND"))</f>
        <v/>
      </c>
      <c r="F352" s="9" t="str">
        <f aca="false">IF($A352="","",IFERROR(INDEX('2. Schematic Parts'!$C$2:$C$3001,MATCH($A352,'2. Schematic Parts'!$A$2:$A$3001,0))&amp;"","NOT FOUND"))</f>
        <v/>
      </c>
      <c r="G352" s="9" t="str">
        <f aca="false">IF($A352="","",IFERROR(INDEX('2. Schematic Parts'!$D$2:$D$3001,MATCH($A352,'2. Schematic Parts'!$A$2:$A$3001,0))&amp;"","NOT FOUND"))</f>
        <v/>
      </c>
      <c r="H352" s="9" t="str">
        <f aca="false">IF($A352="","",IF(COUNTIF('2. Schematic Parts'!$A$2:$A$3001,$A352)=0,"NOT IN SCHEMATIC","OK"))</f>
        <v/>
      </c>
      <c r="I352" s="9" t="str">
        <f aca="false">IF($A352="","",IF($H352="NOT IN SCHEMATIC","",IF(UPPER(TRIM($C352))=UPPER(TRIM($E352)),"OK","MISMATCH")))</f>
        <v/>
      </c>
      <c r="J352" s="9" t="str">
        <f aca="false">IF($A352="","",IF($H352="NOT IN SCHEMATIC","",IF($F352="","NO SCH DECAL",IF($D352="","",IF(UPPER(TRIM($D352))=UPPER(TRIM($F352)),"OK","MISMATCH")))))</f>
        <v/>
      </c>
      <c r="K352" s="16" t="str">
        <f aca="false">IF($A352="","",SUMPRODUCT(--ISNUMBER(SEARCH(","&amp;TRIM($A352)&amp;",",","&amp;SUBSTITUTE('1. Master BOM'!$D$2:$D$400," ","")&amp;","))))</f>
        <v/>
      </c>
      <c r="L352" s="16" t="str">
        <f aca="false">IF($A352="","",IF($K352&lt;&gt;1,0,SUMPRODUCT(ISNUMBER(SEARCH(","&amp;TRIM($A352)&amp;",",","&amp;SUBSTITUTE('1. Master BOM'!$D$2:$D$400," ","")&amp;","))*ROW('1. Master BOM'!$D$2:$D$400))))</f>
        <v/>
      </c>
      <c r="M352" s="9" t="str">
        <f aca="false">IF($A352="","",IF($K352=0,"NOT IN BOM",IF($K352&gt;1,"MULTIPLE BOM LINES","OK")))</f>
        <v/>
      </c>
      <c r="N352" s="9" t="str">
        <f aca="false">IF($A352="","",IF($L352=0,"—",INDEX('1. Master BOM'!$A$1:$A$400,$L352)))</f>
        <v/>
      </c>
      <c r="O352" s="9" t="str">
        <f aca="false">IF($A352="","",IF($L352=0,"—",INDEX('1. Master BOM'!$B$1:$B$400,$L352)))</f>
        <v/>
      </c>
      <c r="P352" s="9" t="str">
        <f aca="false">IF($A352="","",IF(OR($H352="NOT IN SCHEMATIC",$O352="—"),"",IF($G352="","NO SCH PN",IF(UPPER(TRIM($G352))=UPPER(TRIM($O352)),"OK","MISMATCH"))))</f>
        <v/>
      </c>
      <c r="Q352" s="9" t="str">
        <f aca="false">IF($A352="","",IF($L352=0,"—",INDEX('1. Master BOM'!$E$1:$E$400,$L352)))</f>
        <v/>
      </c>
      <c r="R352" s="9" t="str">
        <f aca="false">IF($A352="","",IF($L352=0,"—",IF(T(INDEX('1. Master BOM'!$F$1:$F$400,$L352))="","(not set)",INDEX('1. Master BOM'!$F$1:$F$400,$L352))))</f>
        <v/>
      </c>
      <c r="S352" s="9" t="str">
        <f aca="false">IF($A352="","",IF(OR($R352="—",$R352="(not set)",$D352=""),"",IF(ISNUMBER(SEARCH(SUBSTITUTE(SUBSTITUTE(SUBSTITUTE($R352,"-",""),"_","")," ",""),SUBSTITUTE(SUBSTITUTE(SUBSTITUTE($D352,"-",""),"_","")," ",""))),"OK","CHECK")))</f>
        <v/>
      </c>
      <c r="T352" s="9" t="str">
        <f aca="false">IF($A352="","",IF(OR($H352="NOT IN SCHEMATIC",$I352="MISMATCH",$J352="MISMATCH",$P352="MISMATCH",$M352&lt;&gt;"OK"),"REVIEW","OK"))</f>
        <v/>
      </c>
      <c r="U352" s="14"/>
      <c r="V352" s="14"/>
      <c r="W352" s="17"/>
      <c r="X352" s="14"/>
    </row>
    <row r="353" customFormat="false" ht="15" hidden="false" customHeight="false" outlineLevel="0" collapsed="false">
      <c r="A353" s="9" t="str">
        <f aca="false">IF('3. Layout Parts'!$A353="","",TRIM('3. Layout Parts'!$A353))</f>
        <v/>
      </c>
      <c r="B353" s="9" t="str">
        <f aca="false">IF($A353="","",'3. Layout Parts'!$D353)</f>
        <v/>
      </c>
      <c r="C353" s="9" t="str">
        <f aca="false">IF($A353="","",'3. Layout Parts'!$B353)</f>
        <v/>
      </c>
      <c r="D353" s="9" t="str">
        <f aca="false">IF($A353="","",'3. Layout Parts'!$C353)</f>
        <v/>
      </c>
      <c r="E353" s="9" t="str">
        <f aca="false">IF($A353="","",IFERROR(INDEX('2. Schematic Parts'!$B$2:$B$3001,MATCH($A353,'2. Schematic Parts'!$A$2:$A$3001,0)),"NOT FOUND"))</f>
        <v/>
      </c>
      <c r="F353" s="9" t="str">
        <f aca="false">IF($A353="","",IFERROR(INDEX('2. Schematic Parts'!$C$2:$C$3001,MATCH($A353,'2. Schematic Parts'!$A$2:$A$3001,0))&amp;"","NOT FOUND"))</f>
        <v/>
      </c>
      <c r="G353" s="9" t="str">
        <f aca="false">IF($A353="","",IFERROR(INDEX('2. Schematic Parts'!$D$2:$D$3001,MATCH($A353,'2. Schematic Parts'!$A$2:$A$3001,0))&amp;"","NOT FOUND"))</f>
        <v/>
      </c>
      <c r="H353" s="9" t="str">
        <f aca="false">IF($A353="","",IF(COUNTIF('2. Schematic Parts'!$A$2:$A$3001,$A353)=0,"NOT IN SCHEMATIC","OK"))</f>
        <v/>
      </c>
      <c r="I353" s="9" t="str">
        <f aca="false">IF($A353="","",IF($H353="NOT IN SCHEMATIC","",IF(UPPER(TRIM($C353))=UPPER(TRIM($E353)),"OK","MISMATCH")))</f>
        <v/>
      </c>
      <c r="J353" s="9" t="str">
        <f aca="false">IF($A353="","",IF($H353="NOT IN SCHEMATIC","",IF($F353="","NO SCH DECAL",IF($D353="","",IF(UPPER(TRIM($D353))=UPPER(TRIM($F353)),"OK","MISMATCH")))))</f>
        <v/>
      </c>
      <c r="K353" s="16" t="str">
        <f aca="false">IF($A353="","",SUMPRODUCT(--ISNUMBER(SEARCH(","&amp;TRIM($A353)&amp;",",","&amp;SUBSTITUTE('1. Master BOM'!$D$2:$D$400," ","")&amp;","))))</f>
        <v/>
      </c>
      <c r="L353" s="16" t="str">
        <f aca="false">IF($A353="","",IF($K353&lt;&gt;1,0,SUMPRODUCT(ISNUMBER(SEARCH(","&amp;TRIM($A353)&amp;",",","&amp;SUBSTITUTE('1. Master BOM'!$D$2:$D$400," ","")&amp;","))*ROW('1. Master BOM'!$D$2:$D$400))))</f>
        <v/>
      </c>
      <c r="M353" s="9" t="str">
        <f aca="false">IF($A353="","",IF($K353=0,"NOT IN BOM",IF($K353&gt;1,"MULTIPLE BOM LINES","OK")))</f>
        <v/>
      </c>
      <c r="N353" s="9" t="str">
        <f aca="false">IF($A353="","",IF($L353=0,"—",INDEX('1. Master BOM'!$A$1:$A$400,$L353)))</f>
        <v/>
      </c>
      <c r="O353" s="9" t="str">
        <f aca="false">IF($A353="","",IF($L353=0,"—",INDEX('1. Master BOM'!$B$1:$B$400,$L353)))</f>
        <v/>
      </c>
      <c r="P353" s="9" t="str">
        <f aca="false">IF($A353="","",IF(OR($H353="NOT IN SCHEMATIC",$O353="—"),"",IF($G353="","NO SCH PN",IF(UPPER(TRIM($G353))=UPPER(TRIM($O353)),"OK","MISMATCH"))))</f>
        <v/>
      </c>
      <c r="Q353" s="9" t="str">
        <f aca="false">IF($A353="","",IF($L353=0,"—",INDEX('1. Master BOM'!$E$1:$E$400,$L353)))</f>
        <v/>
      </c>
      <c r="R353" s="9" t="str">
        <f aca="false">IF($A353="","",IF($L353=0,"—",IF(T(INDEX('1. Master BOM'!$F$1:$F$400,$L353))="","(not set)",INDEX('1. Master BOM'!$F$1:$F$400,$L353))))</f>
        <v/>
      </c>
      <c r="S353" s="9" t="str">
        <f aca="false">IF($A353="","",IF(OR($R353="—",$R353="(not set)",$D353=""),"",IF(ISNUMBER(SEARCH(SUBSTITUTE(SUBSTITUTE(SUBSTITUTE($R353,"-",""),"_","")," ",""),SUBSTITUTE(SUBSTITUTE(SUBSTITUTE($D353,"-",""),"_","")," ",""))),"OK","CHECK")))</f>
        <v/>
      </c>
      <c r="T353" s="9" t="str">
        <f aca="false">IF($A353="","",IF(OR($H353="NOT IN SCHEMATIC",$I353="MISMATCH",$J353="MISMATCH",$P353="MISMATCH",$M353&lt;&gt;"OK"),"REVIEW","OK"))</f>
        <v/>
      </c>
      <c r="U353" s="14"/>
      <c r="V353" s="14"/>
      <c r="W353" s="17"/>
      <c r="X353" s="14"/>
    </row>
    <row r="354" customFormat="false" ht="15" hidden="false" customHeight="false" outlineLevel="0" collapsed="false">
      <c r="A354" s="9" t="str">
        <f aca="false">IF('3. Layout Parts'!$A354="","",TRIM('3. Layout Parts'!$A354))</f>
        <v/>
      </c>
      <c r="B354" s="9" t="str">
        <f aca="false">IF($A354="","",'3. Layout Parts'!$D354)</f>
        <v/>
      </c>
      <c r="C354" s="9" t="str">
        <f aca="false">IF($A354="","",'3. Layout Parts'!$B354)</f>
        <v/>
      </c>
      <c r="D354" s="9" t="str">
        <f aca="false">IF($A354="","",'3. Layout Parts'!$C354)</f>
        <v/>
      </c>
      <c r="E354" s="9" t="str">
        <f aca="false">IF($A354="","",IFERROR(INDEX('2. Schematic Parts'!$B$2:$B$3001,MATCH($A354,'2. Schematic Parts'!$A$2:$A$3001,0)),"NOT FOUND"))</f>
        <v/>
      </c>
      <c r="F354" s="9" t="str">
        <f aca="false">IF($A354="","",IFERROR(INDEX('2. Schematic Parts'!$C$2:$C$3001,MATCH($A354,'2. Schematic Parts'!$A$2:$A$3001,0))&amp;"","NOT FOUND"))</f>
        <v/>
      </c>
      <c r="G354" s="9" t="str">
        <f aca="false">IF($A354="","",IFERROR(INDEX('2. Schematic Parts'!$D$2:$D$3001,MATCH($A354,'2. Schematic Parts'!$A$2:$A$3001,0))&amp;"","NOT FOUND"))</f>
        <v/>
      </c>
      <c r="H354" s="9" t="str">
        <f aca="false">IF($A354="","",IF(COUNTIF('2. Schematic Parts'!$A$2:$A$3001,$A354)=0,"NOT IN SCHEMATIC","OK"))</f>
        <v/>
      </c>
      <c r="I354" s="9" t="str">
        <f aca="false">IF($A354="","",IF($H354="NOT IN SCHEMATIC","",IF(UPPER(TRIM($C354))=UPPER(TRIM($E354)),"OK","MISMATCH")))</f>
        <v/>
      </c>
      <c r="J354" s="9" t="str">
        <f aca="false">IF($A354="","",IF($H354="NOT IN SCHEMATIC","",IF($F354="","NO SCH DECAL",IF($D354="","",IF(UPPER(TRIM($D354))=UPPER(TRIM($F354)),"OK","MISMATCH")))))</f>
        <v/>
      </c>
      <c r="K354" s="16" t="str">
        <f aca="false">IF($A354="","",SUMPRODUCT(--ISNUMBER(SEARCH(","&amp;TRIM($A354)&amp;",",","&amp;SUBSTITUTE('1. Master BOM'!$D$2:$D$400," ","")&amp;","))))</f>
        <v/>
      </c>
      <c r="L354" s="16" t="str">
        <f aca="false">IF($A354="","",IF($K354&lt;&gt;1,0,SUMPRODUCT(ISNUMBER(SEARCH(","&amp;TRIM($A354)&amp;",",","&amp;SUBSTITUTE('1. Master BOM'!$D$2:$D$400," ","")&amp;","))*ROW('1. Master BOM'!$D$2:$D$400))))</f>
        <v/>
      </c>
      <c r="M354" s="9" t="str">
        <f aca="false">IF($A354="","",IF($K354=0,"NOT IN BOM",IF($K354&gt;1,"MULTIPLE BOM LINES","OK")))</f>
        <v/>
      </c>
      <c r="N354" s="9" t="str">
        <f aca="false">IF($A354="","",IF($L354=0,"—",INDEX('1. Master BOM'!$A$1:$A$400,$L354)))</f>
        <v/>
      </c>
      <c r="O354" s="9" t="str">
        <f aca="false">IF($A354="","",IF($L354=0,"—",INDEX('1. Master BOM'!$B$1:$B$400,$L354)))</f>
        <v/>
      </c>
      <c r="P354" s="9" t="str">
        <f aca="false">IF($A354="","",IF(OR($H354="NOT IN SCHEMATIC",$O354="—"),"",IF($G354="","NO SCH PN",IF(UPPER(TRIM($G354))=UPPER(TRIM($O354)),"OK","MISMATCH"))))</f>
        <v/>
      </c>
      <c r="Q354" s="9" t="str">
        <f aca="false">IF($A354="","",IF($L354=0,"—",INDEX('1. Master BOM'!$E$1:$E$400,$L354)))</f>
        <v/>
      </c>
      <c r="R354" s="9" t="str">
        <f aca="false">IF($A354="","",IF($L354=0,"—",IF(T(INDEX('1. Master BOM'!$F$1:$F$400,$L354))="","(not set)",INDEX('1. Master BOM'!$F$1:$F$400,$L354))))</f>
        <v/>
      </c>
      <c r="S354" s="9" t="str">
        <f aca="false">IF($A354="","",IF(OR($R354="—",$R354="(not set)",$D354=""),"",IF(ISNUMBER(SEARCH(SUBSTITUTE(SUBSTITUTE(SUBSTITUTE($R354,"-",""),"_","")," ",""),SUBSTITUTE(SUBSTITUTE(SUBSTITUTE($D354,"-",""),"_","")," ",""))),"OK","CHECK")))</f>
        <v/>
      </c>
      <c r="T354" s="9" t="str">
        <f aca="false">IF($A354="","",IF(OR($H354="NOT IN SCHEMATIC",$I354="MISMATCH",$J354="MISMATCH",$P354="MISMATCH",$M354&lt;&gt;"OK"),"REVIEW","OK"))</f>
        <v/>
      </c>
      <c r="U354" s="14"/>
      <c r="V354" s="14"/>
      <c r="W354" s="17"/>
      <c r="X354" s="14"/>
    </row>
    <row r="355" customFormat="false" ht="15" hidden="false" customHeight="false" outlineLevel="0" collapsed="false">
      <c r="A355" s="9" t="str">
        <f aca="false">IF('3. Layout Parts'!$A355="","",TRIM('3. Layout Parts'!$A355))</f>
        <v/>
      </c>
      <c r="B355" s="9" t="str">
        <f aca="false">IF($A355="","",'3. Layout Parts'!$D355)</f>
        <v/>
      </c>
      <c r="C355" s="9" t="str">
        <f aca="false">IF($A355="","",'3. Layout Parts'!$B355)</f>
        <v/>
      </c>
      <c r="D355" s="9" t="str">
        <f aca="false">IF($A355="","",'3. Layout Parts'!$C355)</f>
        <v/>
      </c>
      <c r="E355" s="9" t="str">
        <f aca="false">IF($A355="","",IFERROR(INDEX('2. Schematic Parts'!$B$2:$B$3001,MATCH($A355,'2. Schematic Parts'!$A$2:$A$3001,0)),"NOT FOUND"))</f>
        <v/>
      </c>
      <c r="F355" s="9" t="str">
        <f aca="false">IF($A355="","",IFERROR(INDEX('2. Schematic Parts'!$C$2:$C$3001,MATCH($A355,'2. Schematic Parts'!$A$2:$A$3001,0))&amp;"","NOT FOUND"))</f>
        <v/>
      </c>
      <c r="G355" s="9" t="str">
        <f aca="false">IF($A355="","",IFERROR(INDEX('2. Schematic Parts'!$D$2:$D$3001,MATCH($A355,'2. Schematic Parts'!$A$2:$A$3001,0))&amp;"","NOT FOUND"))</f>
        <v/>
      </c>
      <c r="H355" s="9" t="str">
        <f aca="false">IF($A355="","",IF(COUNTIF('2. Schematic Parts'!$A$2:$A$3001,$A355)=0,"NOT IN SCHEMATIC","OK"))</f>
        <v/>
      </c>
      <c r="I355" s="9" t="str">
        <f aca="false">IF($A355="","",IF($H355="NOT IN SCHEMATIC","",IF(UPPER(TRIM($C355))=UPPER(TRIM($E355)),"OK","MISMATCH")))</f>
        <v/>
      </c>
      <c r="J355" s="9" t="str">
        <f aca="false">IF($A355="","",IF($H355="NOT IN SCHEMATIC","",IF($F355="","NO SCH DECAL",IF($D355="","",IF(UPPER(TRIM($D355))=UPPER(TRIM($F355)),"OK","MISMATCH")))))</f>
        <v/>
      </c>
      <c r="K355" s="16" t="str">
        <f aca="false">IF($A355="","",SUMPRODUCT(--ISNUMBER(SEARCH(","&amp;TRIM($A355)&amp;",",","&amp;SUBSTITUTE('1. Master BOM'!$D$2:$D$400," ","")&amp;","))))</f>
        <v/>
      </c>
      <c r="L355" s="16" t="str">
        <f aca="false">IF($A355="","",IF($K355&lt;&gt;1,0,SUMPRODUCT(ISNUMBER(SEARCH(","&amp;TRIM($A355)&amp;",",","&amp;SUBSTITUTE('1. Master BOM'!$D$2:$D$400," ","")&amp;","))*ROW('1. Master BOM'!$D$2:$D$400))))</f>
        <v/>
      </c>
      <c r="M355" s="9" t="str">
        <f aca="false">IF($A355="","",IF($K355=0,"NOT IN BOM",IF($K355&gt;1,"MULTIPLE BOM LINES","OK")))</f>
        <v/>
      </c>
      <c r="N355" s="9" t="str">
        <f aca="false">IF($A355="","",IF($L355=0,"—",INDEX('1. Master BOM'!$A$1:$A$400,$L355)))</f>
        <v/>
      </c>
      <c r="O355" s="9" t="str">
        <f aca="false">IF($A355="","",IF($L355=0,"—",INDEX('1. Master BOM'!$B$1:$B$400,$L355)))</f>
        <v/>
      </c>
      <c r="P355" s="9" t="str">
        <f aca="false">IF($A355="","",IF(OR($H355="NOT IN SCHEMATIC",$O355="—"),"",IF($G355="","NO SCH PN",IF(UPPER(TRIM($G355))=UPPER(TRIM($O355)),"OK","MISMATCH"))))</f>
        <v/>
      </c>
      <c r="Q355" s="9" t="str">
        <f aca="false">IF($A355="","",IF($L355=0,"—",INDEX('1. Master BOM'!$E$1:$E$400,$L355)))</f>
        <v/>
      </c>
      <c r="R355" s="9" t="str">
        <f aca="false">IF($A355="","",IF($L355=0,"—",IF(T(INDEX('1. Master BOM'!$F$1:$F$400,$L355))="","(not set)",INDEX('1. Master BOM'!$F$1:$F$400,$L355))))</f>
        <v/>
      </c>
      <c r="S355" s="9" t="str">
        <f aca="false">IF($A355="","",IF(OR($R355="—",$R355="(not set)",$D355=""),"",IF(ISNUMBER(SEARCH(SUBSTITUTE(SUBSTITUTE(SUBSTITUTE($R355,"-",""),"_","")," ",""),SUBSTITUTE(SUBSTITUTE(SUBSTITUTE($D355,"-",""),"_","")," ",""))),"OK","CHECK")))</f>
        <v/>
      </c>
      <c r="T355" s="9" t="str">
        <f aca="false">IF($A355="","",IF(OR($H355="NOT IN SCHEMATIC",$I355="MISMATCH",$J355="MISMATCH",$P355="MISMATCH",$M355&lt;&gt;"OK"),"REVIEW","OK"))</f>
        <v/>
      </c>
      <c r="U355" s="14"/>
      <c r="V355" s="14"/>
      <c r="W355" s="17"/>
      <c r="X355" s="14"/>
    </row>
    <row r="356" customFormat="false" ht="15" hidden="false" customHeight="false" outlineLevel="0" collapsed="false">
      <c r="A356" s="9" t="str">
        <f aca="false">IF('3. Layout Parts'!$A356="","",TRIM('3. Layout Parts'!$A356))</f>
        <v/>
      </c>
      <c r="B356" s="9" t="str">
        <f aca="false">IF($A356="","",'3. Layout Parts'!$D356)</f>
        <v/>
      </c>
      <c r="C356" s="9" t="str">
        <f aca="false">IF($A356="","",'3. Layout Parts'!$B356)</f>
        <v/>
      </c>
      <c r="D356" s="9" t="str">
        <f aca="false">IF($A356="","",'3. Layout Parts'!$C356)</f>
        <v/>
      </c>
      <c r="E356" s="9" t="str">
        <f aca="false">IF($A356="","",IFERROR(INDEX('2. Schematic Parts'!$B$2:$B$3001,MATCH($A356,'2. Schematic Parts'!$A$2:$A$3001,0)),"NOT FOUND"))</f>
        <v/>
      </c>
      <c r="F356" s="9" t="str">
        <f aca="false">IF($A356="","",IFERROR(INDEX('2. Schematic Parts'!$C$2:$C$3001,MATCH($A356,'2. Schematic Parts'!$A$2:$A$3001,0))&amp;"","NOT FOUND"))</f>
        <v/>
      </c>
      <c r="G356" s="9" t="str">
        <f aca="false">IF($A356="","",IFERROR(INDEX('2. Schematic Parts'!$D$2:$D$3001,MATCH($A356,'2. Schematic Parts'!$A$2:$A$3001,0))&amp;"","NOT FOUND"))</f>
        <v/>
      </c>
      <c r="H356" s="9" t="str">
        <f aca="false">IF($A356="","",IF(COUNTIF('2. Schematic Parts'!$A$2:$A$3001,$A356)=0,"NOT IN SCHEMATIC","OK"))</f>
        <v/>
      </c>
      <c r="I356" s="9" t="str">
        <f aca="false">IF($A356="","",IF($H356="NOT IN SCHEMATIC","",IF(UPPER(TRIM($C356))=UPPER(TRIM($E356)),"OK","MISMATCH")))</f>
        <v/>
      </c>
      <c r="J356" s="9" t="str">
        <f aca="false">IF($A356="","",IF($H356="NOT IN SCHEMATIC","",IF($F356="","NO SCH DECAL",IF($D356="","",IF(UPPER(TRIM($D356))=UPPER(TRIM($F356)),"OK","MISMATCH")))))</f>
        <v/>
      </c>
      <c r="K356" s="16" t="str">
        <f aca="false">IF($A356="","",SUMPRODUCT(--ISNUMBER(SEARCH(","&amp;TRIM($A356)&amp;",",","&amp;SUBSTITUTE('1. Master BOM'!$D$2:$D$400," ","")&amp;","))))</f>
        <v/>
      </c>
      <c r="L356" s="16" t="str">
        <f aca="false">IF($A356="","",IF($K356&lt;&gt;1,0,SUMPRODUCT(ISNUMBER(SEARCH(","&amp;TRIM($A356)&amp;",",","&amp;SUBSTITUTE('1. Master BOM'!$D$2:$D$400," ","")&amp;","))*ROW('1. Master BOM'!$D$2:$D$400))))</f>
        <v/>
      </c>
      <c r="M356" s="9" t="str">
        <f aca="false">IF($A356="","",IF($K356=0,"NOT IN BOM",IF($K356&gt;1,"MULTIPLE BOM LINES","OK")))</f>
        <v/>
      </c>
      <c r="N356" s="9" t="str">
        <f aca="false">IF($A356="","",IF($L356=0,"—",INDEX('1. Master BOM'!$A$1:$A$400,$L356)))</f>
        <v/>
      </c>
      <c r="O356" s="9" t="str">
        <f aca="false">IF($A356="","",IF($L356=0,"—",INDEX('1. Master BOM'!$B$1:$B$400,$L356)))</f>
        <v/>
      </c>
      <c r="P356" s="9" t="str">
        <f aca="false">IF($A356="","",IF(OR($H356="NOT IN SCHEMATIC",$O356="—"),"",IF($G356="","NO SCH PN",IF(UPPER(TRIM($G356))=UPPER(TRIM($O356)),"OK","MISMATCH"))))</f>
        <v/>
      </c>
      <c r="Q356" s="9" t="str">
        <f aca="false">IF($A356="","",IF($L356=0,"—",INDEX('1. Master BOM'!$E$1:$E$400,$L356)))</f>
        <v/>
      </c>
      <c r="R356" s="9" t="str">
        <f aca="false">IF($A356="","",IF($L356=0,"—",IF(T(INDEX('1. Master BOM'!$F$1:$F$400,$L356))="","(not set)",INDEX('1. Master BOM'!$F$1:$F$400,$L356))))</f>
        <v/>
      </c>
      <c r="S356" s="9" t="str">
        <f aca="false">IF($A356="","",IF(OR($R356="—",$R356="(not set)",$D356=""),"",IF(ISNUMBER(SEARCH(SUBSTITUTE(SUBSTITUTE(SUBSTITUTE($R356,"-",""),"_","")," ",""),SUBSTITUTE(SUBSTITUTE(SUBSTITUTE($D356,"-",""),"_","")," ",""))),"OK","CHECK")))</f>
        <v/>
      </c>
      <c r="T356" s="9" t="str">
        <f aca="false">IF($A356="","",IF(OR($H356="NOT IN SCHEMATIC",$I356="MISMATCH",$J356="MISMATCH",$P356="MISMATCH",$M356&lt;&gt;"OK"),"REVIEW","OK"))</f>
        <v/>
      </c>
      <c r="U356" s="14"/>
      <c r="V356" s="14"/>
      <c r="W356" s="17"/>
      <c r="X356" s="14"/>
    </row>
    <row r="357" customFormat="false" ht="15" hidden="false" customHeight="false" outlineLevel="0" collapsed="false">
      <c r="A357" s="9" t="str">
        <f aca="false">IF('3. Layout Parts'!$A357="","",TRIM('3. Layout Parts'!$A357))</f>
        <v/>
      </c>
      <c r="B357" s="9" t="str">
        <f aca="false">IF($A357="","",'3. Layout Parts'!$D357)</f>
        <v/>
      </c>
      <c r="C357" s="9" t="str">
        <f aca="false">IF($A357="","",'3. Layout Parts'!$B357)</f>
        <v/>
      </c>
      <c r="D357" s="9" t="str">
        <f aca="false">IF($A357="","",'3. Layout Parts'!$C357)</f>
        <v/>
      </c>
      <c r="E357" s="9" t="str">
        <f aca="false">IF($A357="","",IFERROR(INDEX('2. Schematic Parts'!$B$2:$B$3001,MATCH($A357,'2. Schematic Parts'!$A$2:$A$3001,0)),"NOT FOUND"))</f>
        <v/>
      </c>
      <c r="F357" s="9" t="str">
        <f aca="false">IF($A357="","",IFERROR(INDEX('2. Schematic Parts'!$C$2:$C$3001,MATCH($A357,'2. Schematic Parts'!$A$2:$A$3001,0))&amp;"","NOT FOUND"))</f>
        <v/>
      </c>
      <c r="G357" s="9" t="str">
        <f aca="false">IF($A357="","",IFERROR(INDEX('2. Schematic Parts'!$D$2:$D$3001,MATCH($A357,'2. Schematic Parts'!$A$2:$A$3001,0))&amp;"","NOT FOUND"))</f>
        <v/>
      </c>
      <c r="H357" s="9" t="str">
        <f aca="false">IF($A357="","",IF(COUNTIF('2. Schematic Parts'!$A$2:$A$3001,$A357)=0,"NOT IN SCHEMATIC","OK"))</f>
        <v/>
      </c>
      <c r="I357" s="9" t="str">
        <f aca="false">IF($A357="","",IF($H357="NOT IN SCHEMATIC","",IF(UPPER(TRIM($C357))=UPPER(TRIM($E357)),"OK","MISMATCH")))</f>
        <v/>
      </c>
      <c r="J357" s="9" t="str">
        <f aca="false">IF($A357="","",IF($H357="NOT IN SCHEMATIC","",IF($F357="","NO SCH DECAL",IF($D357="","",IF(UPPER(TRIM($D357))=UPPER(TRIM($F357)),"OK","MISMATCH")))))</f>
        <v/>
      </c>
      <c r="K357" s="16" t="str">
        <f aca="false">IF($A357="","",SUMPRODUCT(--ISNUMBER(SEARCH(","&amp;TRIM($A357)&amp;",",","&amp;SUBSTITUTE('1. Master BOM'!$D$2:$D$400," ","")&amp;","))))</f>
        <v/>
      </c>
      <c r="L357" s="16" t="str">
        <f aca="false">IF($A357="","",IF($K357&lt;&gt;1,0,SUMPRODUCT(ISNUMBER(SEARCH(","&amp;TRIM($A357)&amp;",",","&amp;SUBSTITUTE('1. Master BOM'!$D$2:$D$400," ","")&amp;","))*ROW('1. Master BOM'!$D$2:$D$400))))</f>
        <v/>
      </c>
      <c r="M357" s="9" t="str">
        <f aca="false">IF($A357="","",IF($K357=0,"NOT IN BOM",IF($K357&gt;1,"MULTIPLE BOM LINES","OK")))</f>
        <v/>
      </c>
      <c r="N357" s="9" t="str">
        <f aca="false">IF($A357="","",IF($L357=0,"—",INDEX('1. Master BOM'!$A$1:$A$400,$L357)))</f>
        <v/>
      </c>
      <c r="O357" s="9" t="str">
        <f aca="false">IF($A357="","",IF($L357=0,"—",INDEX('1. Master BOM'!$B$1:$B$400,$L357)))</f>
        <v/>
      </c>
      <c r="P357" s="9" t="str">
        <f aca="false">IF($A357="","",IF(OR($H357="NOT IN SCHEMATIC",$O357="—"),"",IF($G357="","NO SCH PN",IF(UPPER(TRIM($G357))=UPPER(TRIM($O357)),"OK","MISMATCH"))))</f>
        <v/>
      </c>
      <c r="Q357" s="9" t="str">
        <f aca="false">IF($A357="","",IF($L357=0,"—",INDEX('1. Master BOM'!$E$1:$E$400,$L357)))</f>
        <v/>
      </c>
      <c r="R357" s="9" t="str">
        <f aca="false">IF($A357="","",IF($L357=0,"—",IF(T(INDEX('1. Master BOM'!$F$1:$F$400,$L357))="","(not set)",INDEX('1. Master BOM'!$F$1:$F$400,$L357))))</f>
        <v/>
      </c>
      <c r="S357" s="9" t="str">
        <f aca="false">IF($A357="","",IF(OR($R357="—",$R357="(not set)",$D357=""),"",IF(ISNUMBER(SEARCH(SUBSTITUTE(SUBSTITUTE(SUBSTITUTE($R357,"-",""),"_","")," ",""),SUBSTITUTE(SUBSTITUTE(SUBSTITUTE($D357,"-",""),"_","")," ",""))),"OK","CHECK")))</f>
        <v/>
      </c>
      <c r="T357" s="9" t="str">
        <f aca="false">IF($A357="","",IF(OR($H357="NOT IN SCHEMATIC",$I357="MISMATCH",$J357="MISMATCH",$P357="MISMATCH",$M357&lt;&gt;"OK"),"REVIEW","OK"))</f>
        <v/>
      </c>
      <c r="U357" s="14"/>
      <c r="V357" s="14"/>
      <c r="W357" s="17"/>
      <c r="X357" s="14"/>
    </row>
    <row r="358" customFormat="false" ht="15" hidden="false" customHeight="false" outlineLevel="0" collapsed="false">
      <c r="A358" s="9" t="str">
        <f aca="false">IF('3. Layout Parts'!$A358="","",TRIM('3. Layout Parts'!$A358))</f>
        <v/>
      </c>
      <c r="B358" s="9" t="str">
        <f aca="false">IF($A358="","",'3. Layout Parts'!$D358)</f>
        <v/>
      </c>
      <c r="C358" s="9" t="str">
        <f aca="false">IF($A358="","",'3. Layout Parts'!$B358)</f>
        <v/>
      </c>
      <c r="D358" s="9" t="str">
        <f aca="false">IF($A358="","",'3. Layout Parts'!$C358)</f>
        <v/>
      </c>
      <c r="E358" s="9" t="str">
        <f aca="false">IF($A358="","",IFERROR(INDEX('2. Schematic Parts'!$B$2:$B$3001,MATCH($A358,'2. Schematic Parts'!$A$2:$A$3001,0)),"NOT FOUND"))</f>
        <v/>
      </c>
      <c r="F358" s="9" t="str">
        <f aca="false">IF($A358="","",IFERROR(INDEX('2. Schematic Parts'!$C$2:$C$3001,MATCH($A358,'2. Schematic Parts'!$A$2:$A$3001,0))&amp;"","NOT FOUND"))</f>
        <v/>
      </c>
      <c r="G358" s="9" t="str">
        <f aca="false">IF($A358="","",IFERROR(INDEX('2. Schematic Parts'!$D$2:$D$3001,MATCH($A358,'2. Schematic Parts'!$A$2:$A$3001,0))&amp;"","NOT FOUND"))</f>
        <v/>
      </c>
      <c r="H358" s="9" t="str">
        <f aca="false">IF($A358="","",IF(COUNTIF('2. Schematic Parts'!$A$2:$A$3001,$A358)=0,"NOT IN SCHEMATIC","OK"))</f>
        <v/>
      </c>
      <c r="I358" s="9" t="str">
        <f aca="false">IF($A358="","",IF($H358="NOT IN SCHEMATIC","",IF(UPPER(TRIM($C358))=UPPER(TRIM($E358)),"OK","MISMATCH")))</f>
        <v/>
      </c>
      <c r="J358" s="9" t="str">
        <f aca="false">IF($A358="","",IF($H358="NOT IN SCHEMATIC","",IF($F358="","NO SCH DECAL",IF($D358="","",IF(UPPER(TRIM($D358))=UPPER(TRIM($F358)),"OK","MISMATCH")))))</f>
        <v/>
      </c>
      <c r="K358" s="16" t="str">
        <f aca="false">IF($A358="","",SUMPRODUCT(--ISNUMBER(SEARCH(","&amp;TRIM($A358)&amp;",",","&amp;SUBSTITUTE('1. Master BOM'!$D$2:$D$400," ","")&amp;","))))</f>
        <v/>
      </c>
      <c r="L358" s="16" t="str">
        <f aca="false">IF($A358="","",IF($K358&lt;&gt;1,0,SUMPRODUCT(ISNUMBER(SEARCH(","&amp;TRIM($A358)&amp;",",","&amp;SUBSTITUTE('1. Master BOM'!$D$2:$D$400," ","")&amp;","))*ROW('1. Master BOM'!$D$2:$D$400))))</f>
        <v/>
      </c>
      <c r="M358" s="9" t="str">
        <f aca="false">IF($A358="","",IF($K358=0,"NOT IN BOM",IF($K358&gt;1,"MULTIPLE BOM LINES","OK")))</f>
        <v/>
      </c>
      <c r="N358" s="9" t="str">
        <f aca="false">IF($A358="","",IF($L358=0,"—",INDEX('1. Master BOM'!$A$1:$A$400,$L358)))</f>
        <v/>
      </c>
      <c r="O358" s="9" t="str">
        <f aca="false">IF($A358="","",IF($L358=0,"—",INDEX('1. Master BOM'!$B$1:$B$400,$L358)))</f>
        <v/>
      </c>
      <c r="P358" s="9" t="str">
        <f aca="false">IF($A358="","",IF(OR($H358="NOT IN SCHEMATIC",$O358="—"),"",IF($G358="","NO SCH PN",IF(UPPER(TRIM($G358))=UPPER(TRIM($O358)),"OK","MISMATCH"))))</f>
        <v/>
      </c>
      <c r="Q358" s="9" t="str">
        <f aca="false">IF($A358="","",IF($L358=0,"—",INDEX('1. Master BOM'!$E$1:$E$400,$L358)))</f>
        <v/>
      </c>
      <c r="R358" s="9" t="str">
        <f aca="false">IF($A358="","",IF($L358=0,"—",IF(T(INDEX('1. Master BOM'!$F$1:$F$400,$L358))="","(not set)",INDEX('1. Master BOM'!$F$1:$F$400,$L358))))</f>
        <v/>
      </c>
      <c r="S358" s="9" t="str">
        <f aca="false">IF($A358="","",IF(OR($R358="—",$R358="(not set)",$D358=""),"",IF(ISNUMBER(SEARCH(SUBSTITUTE(SUBSTITUTE(SUBSTITUTE($R358,"-",""),"_","")," ",""),SUBSTITUTE(SUBSTITUTE(SUBSTITUTE($D358,"-",""),"_","")," ",""))),"OK","CHECK")))</f>
        <v/>
      </c>
      <c r="T358" s="9" t="str">
        <f aca="false">IF($A358="","",IF(OR($H358="NOT IN SCHEMATIC",$I358="MISMATCH",$J358="MISMATCH",$P358="MISMATCH",$M358&lt;&gt;"OK"),"REVIEW","OK"))</f>
        <v/>
      </c>
      <c r="U358" s="14"/>
      <c r="V358" s="14"/>
      <c r="W358" s="17"/>
      <c r="X358" s="14"/>
    </row>
    <row r="359" customFormat="false" ht="15" hidden="false" customHeight="false" outlineLevel="0" collapsed="false">
      <c r="A359" s="9" t="str">
        <f aca="false">IF('3. Layout Parts'!$A359="","",TRIM('3. Layout Parts'!$A359))</f>
        <v/>
      </c>
      <c r="B359" s="9" t="str">
        <f aca="false">IF($A359="","",'3. Layout Parts'!$D359)</f>
        <v/>
      </c>
      <c r="C359" s="9" t="str">
        <f aca="false">IF($A359="","",'3. Layout Parts'!$B359)</f>
        <v/>
      </c>
      <c r="D359" s="9" t="str">
        <f aca="false">IF($A359="","",'3. Layout Parts'!$C359)</f>
        <v/>
      </c>
      <c r="E359" s="9" t="str">
        <f aca="false">IF($A359="","",IFERROR(INDEX('2. Schematic Parts'!$B$2:$B$3001,MATCH($A359,'2. Schematic Parts'!$A$2:$A$3001,0)),"NOT FOUND"))</f>
        <v/>
      </c>
      <c r="F359" s="9" t="str">
        <f aca="false">IF($A359="","",IFERROR(INDEX('2. Schematic Parts'!$C$2:$C$3001,MATCH($A359,'2. Schematic Parts'!$A$2:$A$3001,0))&amp;"","NOT FOUND"))</f>
        <v/>
      </c>
      <c r="G359" s="9" t="str">
        <f aca="false">IF($A359="","",IFERROR(INDEX('2. Schematic Parts'!$D$2:$D$3001,MATCH($A359,'2. Schematic Parts'!$A$2:$A$3001,0))&amp;"","NOT FOUND"))</f>
        <v/>
      </c>
      <c r="H359" s="9" t="str">
        <f aca="false">IF($A359="","",IF(COUNTIF('2. Schematic Parts'!$A$2:$A$3001,$A359)=0,"NOT IN SCHEMATIC","OK"))</f>
        <v/>
      </c>
      <c r="I359" s="9" t="str">
        <f aca="false">IF($A359="","",IF($H359="NOT IN SCHEMATIC","",IF(UPPER(TRIM($C359))=UPPER(TRIM($E359)),"OK","MISMATCH")))</f>
        <v/>
      </c>
      <c r="J359" s="9" t="str">
        <f aca="false">IF($A359="","",IF($H359="NOT IN SCHEMATIC","",IF($F359="","NO SCH DECAL",IF($D359="","",IF(UPPER(TRIM($D359))=UPPER(TRIM($F359)),"OK","MISMATCH")))))</f>
        <v/>
      </c>
      <c r="K359" s="16" t="str">
        <f aca="false">IF($A359="","",SUMPRODUCT(--ISNUMBER(SEARCH(","&amp;TRIM($A359)&amp;",",","&amp;SUBSTITUTE('1. Master BOM'!$D$2:$D$400," ","")&amp;","))))</f>
        <v/>
      </c>
      <c r="L359" s="16" t="str">
        <f aca="false">IF($A359="","",IF($K359&lt;&gt;1,0,SUMPRODUCT(ISNUMBER(SEARCH(","&amp;TRIM($A359)&amp;",",","&amp;SUBSTITUTE('1. Master BOM'!$D$2:$D$400," ","")&amp;","))*ROW('1. Master BOM'!$D$2:$D$400))))</f>
        <v/>
      </c>
      <c r="M359" s="9" t="str">
        <f aca="false">IF($A359="","",IF($K359=0,"NOT IN BOM",IF($K359&gt;1,"MULTIPLE BOM LINES","OK")))</f>
        <v/>
      </c>
      <c r="N359" s="9" t="str">
        <f aca="false">IF($A359="","",IF($L359=0,"—",INDEX('1. Master BOM'!$A$1:$A$400,$L359)))</f>
        <v/>
      </c>
      <c r="O359" s="9" t="str">
        <f aca="false">IF($A359="","",IF($L359=0,"—",INDEX('1. Master BOM'!$B$1:$B$400,$L359)))</f>
        <v/>
      </c>
      <c r="P359" s="9" t="str">
        <f aca="false">IF($A359="","",IF(OR($H359="NOT IN SCHEMATIC",$O359="—"),"",IF($G359="","NO SCH PN",IF(UPPER(TRIM($G359))=UPPER(TRIM($O359)),"OK","MISMATCH"))))</f>
        <v/>
      </c>
      <c r="Q359" s="9" t="str">
        <f aca="false">IF($A359="","",IF($L359=0,"—",INDEX('1. Master BOM'!$E$1:$E$400,$L359)))</f>
        <v/>
      </c>
      <c r="R359" s="9" t="str">
        <f aca="false">IF($A359="","",IF($L359=0,"—",IF(T(INDEX('1. Master BOM'!$F$1:$F$400,$L359))="","(not set)",INDEX('1. Master BOM'!$F$1:$F$400,$L359))))</f>
        <v/>
      </c>
      <c r="S359" s="9" t="str">
        <f aca="false">IF($A359="","",IF(OR($R359="—",$R359="(not set)",$D359=""),"",IF(ISNUMBER(SEARCH(SUBSTITUTE(SUBSTITUTE(SUBSTITUTE($R359,"-",""),"_","")," ",""),SUBSTITUTE(SUBSTITUTE(SUBSTITUTE($D359,"-",""),"_","")," ",""))),"OK","CHECK")))</f>
        <v/>
      </c>
      <c r="T359" s="9" t="str">
        <f aca="false">IF($A359="","",IF(OR($H359="NOT IN SCHEMATIC",$I359="MISMATCH",$J359="MISMATCH",$P359="MISMATCH",$M359&lt;&gt;"OK"),"REVIEW","OK"))</f>
        <v/>
      </c>
      <c r="U359" s="14"/>
      <c r="V359" s="14"/>
      <c r="W359" s="17"/>
      <c r="X359" s="14"/>
    </row>
    <row r="360" customFormat="false" ht="15" hidden="false" customHeight="false" outlineLevel="0" collapsed="false">
      <c r="A360" s="9" t="str">
        <f aca="false">IF('3. Layout Parts'!$A360="","",TRIM('3. Layout Parts'!$A360))</f>
        <v/>
      </c>
      <c r="B360" s="9" t="str">
        <f aca="false">IF($A360="","",'3. Layout Parts'!$D360)</f>
        <v/>
      </c>
      <c r="C360" s="9" t="str">
        <f aca="false">IF($A360="","",'3. Layout Parts'!$B360)</f>
        <v/>
      </c>
      <c r="D360" s="9" t="str">
        <f aca="false">IF($A360="","",'3. Layout Parts'!$C360)</f>
        <v/>
      </c>
      <c r="E360" s="9" t="str">
        <f aca="false">IF($A360="","",IFERROR(INDEX('2. Schematic Parts'!$B$2:$B$3001,MATCH($A360,'2. Schematic Parts'!$A$2:$A$3001,0)),"NOT FOUND"))</f>
        <v/>
      </c>
      <c r="F360" s="9" t="str">
        <f aca="false">IF($A360="","",IFERROR(INDEX('2. Schematic Parts'!$C$2:$C$3001,MATCH($A360,'2. Schematic Parts'!$A$2:$A$3001,0))&amp;"","NOT FOUND"))</f>
        <v/>
      </c>
      <c r="G360" s="9" t="str">
        <f aca="false">IF($A360="","",IFERROR(INDEX('2. Schematic Parts'!$D$2:$D$3001,MATCH($A360,'2. Schematic Parts'!$A$2:$A$3001,0))&amp;"","NOT FOUND"))</f>
        <v/>
      </c>
      <c r="H360" s="9" t="str">
        <f aca="false">IF($A360="","",IF(COUNTIF('2. Schematic Parts'!$A$2:$A$3001,$A360)=0,"NOT IN SCHEMATIC","OK"))</f>
        <v/>
      </c>
      <c r="I360" s="9" t="str">
        <f aca="false">IF($A360="","",IF($H360="NOT IN SCHEMATIC","",IF(UPPER(TRIM($C360))=UPPER(TRIM($E360)),"OK","MISMATCH")))</f>
        <v/>
      </c>
      <c r="J360" s="9" t="str">
        <f aca="false">IF($A360="","",IF($H360="NOT IN SCHEMATIC","",IF($F360="","NO SCH DECAL",IF($D360="","",IF(UPPER(TRIM($D360))=UPPER(TRIM($F360)),"OK","MISMATCH")))))</f>
        <v/>
      </c>
      <c r="K360" s="16" t="str">
        <f aca="false">IF($A360="","",SUMPRODUCT(--ISNUMBER(SEARCH(","&amp;TRIM($A360)&amp;",",","&amp;SUBSTITUTE('1. Master BOM'!$D$2:$D$400," ","")&amp;","))))</f>
        <v/>
      </c>
      <c r="L360" s="16" t="str">
        <f aca="false">IF($A360="","",IF($K360&lt;&gt;1,0,SUMPRODUCT(ISNUMBER(SEARCH(","&amp;TRIM($A360)&amp;",",","&amp;SUBSTITUTE('1. Master BOM'!$D$2:$D$400," ","")&amp;","))*ROW('1. Master BOM'!$D$2:$D$400))))</f>
        <v/>
      </c>
      <c r="M360" s="9" t="str">
        <f aca="false">IF($A360="","",IF($K360=0,"NOT IN BOM",IF($K360&gt;1,"MULTIPLE BOM LINES","OK")))</f>
        <v/>
      </c>
      <c r="N360" s="9" t="str">
        <f aca="false">IF($A360="","",IF($L360=0,"—",INDEX('1. Master BOM'!$A$1:$A$400,$L360)))</f>
        <v/>
      </c>
      <c r="O360" s="9" t="str">
        <f aca="false">IF($A360="","",IF($L360=0,"—",INDEX('1. Master BOM'!$B$1:$B$400,$L360)))</f>
        <v/>
      </c>
      <c r="P360" s="9" t="str">
        <f aca="false">IF($A360="","",IF(OR($H360="NOT IN SCHEMATIC",$O360="—"),"",IF($G360="","NO SCH PN",IF(UPPER(TRIM($G360))=UPPER(TRIM($O360)),"OK","MISMATCH"))))</f>
        <v/>
      </c>
      <c r="Q360" s="9" t="str">
        <f aca="false">IF($A360="","",IF($L360=0,"—",INDEX('1. Master BOM'!$E$1:$E$400,$L360)))</f>
        <v/>
      </c>
      <c r="R360" s="9" t="str">
        <f aca="false">IF($A360="","",IF($L360=0,"—",IF(T(INDEX('1. Master BOM'!$F$1:$F$400,$L360))="","(not set)",INDEX('1. Master BOM'!$F$1:$F$400,$L360))))</f>
        <v/>
      </c>
      <c r="S360" s="9" t="str">
        <f aca="false">IF($A360="","",IF(OR($R360="—",$R360="(not set)",$D360=""),"",IF(ISNUMBER(SEARCH(SUBSTITUTE(SUBSTITUTE(SUBSTITUTE($R360,"-",""),"_","")," ",""),SUBSTITUTE(SUBSTITUTE(SUBSTITUTE($D360,"-",""),"_","")," ",""))),"OK","CHECK")))</f>
        <v/>
      </c>
      <c r="T360" s="9" t="str">
        <f aca="false">IF($A360="","",IF(OR($H360="NOT IN SCHEMATIC",$I360="MISMATCH",$J360="MISMATCH",$P360="MISMATCH",$M360&lt;&gt;"OK"),"REVIEW","OK"))</f>
        <v/>
      </c>
      <c r="U360" s="14"/>
      <c r="V360" s="14"/>
      <c r="W360" s="17"/>
      <c r="X360" s="14"/>
    </row>
    <row r="361" customFormat="false" ht="15" hidden="false" customHeight="false" outlineLevel="0" collapsed="false">
      <c r="A361" s="9" t="str">
        <f aca="false">IF('3. Layout Parts'!$A361="","",TRIM('3. Layout Parts'!$A361))</f>
        <v/>
      </c>
      <c r="B361" s="9" t="str">
        <f aca="false">IF($A361="","",'3. Layout Parts'!$D361)</f>
        <v/>
      </c>
      <c r="C361" s="9" t="str">
        <f aca="false">IF($A361="","",'3. Layout Parts'!$B361)</f>
        <v/>
      </c>
      <c r="D361" s="9" t="str">
        <f aca="false">IF($A361="","",'3. Layout Parts'!$C361)</f>
        <v/>
      </c>
      <c r="E361" s="9" t="str">
        <f aca="false">IF($A361="","",IFERROR(INDEX('2. Schematic Parts'!$B$2:$B$3001,MATCH($A361,'2. Schematic Parts'!$A$2:$A$3001,0)),"NOT FOUND"))</f>
        <v/>
      </c>
      <c r="F361" s="9" t="str">
        <f aca="false">IF($A361="","",IFERROR(INDEX('2. Schematic Parts'!$C$2:$C$3001,MATCH($A361,'2. Schematic Parts'!$A$2:$A$3001,0))&amp;"","NOT FOUND"))</f>
        <v/>
      </c>
      <c r="G361" s="9" t="str">
        <f aca="false">IF($A361="","",IFERROR(INDEX('2. Schematic Parts'!$D$2:$D$3001,MATCH($A361,'2. Schematic Parts'!$A$2:$A$3001,0))&amp;"","NOT FOUND"))</f>
        <v/>
      </c>
      <c r="H361" s="9" t="str">
        <f aca="false">IF($A361="","",IF(COUNTIF('2. Schematic Parts'!$A$2:$A$3001,$A361)=0,"NOT IN SCHEMATIC","OK"))</f>
        <v/>
      </c>
      <c r="I361" s="9" t="str">
        <f aca="false">IF($A361="","",IF($H361="NOT IN SCHEMATIC","",IF(UPPER(TRIM($C361))=UPPER(TRIM($E361)),"OK","MISMATCH")))</f>
        <v/>
      </c>
      <c r="J361" s="9" t="str">
        <f aca="false">IF($A361="","",IF($H361="NOT IN SCHEMATIC","",IF($F361="","NO SCH DECAL",IF($D361="","",IF(UPPER(TRIM($D361))=UPPER(TRIM($F361)),"OK","MISMATCH")))))</f>
        <v/>
      </c>
      <c r="K361" s="16" t="str">
        <f aca="false">IF($A361="","",SUMPRODUCT(--ISNUMBER(SEARCH(","&amp;TRIM($A361)&amp;",",","&amp;SUBSTITUTE('1. Master BOM'!$D$2:$D$400," ","")&amp;","))))</f>
        <v/>
      </c>
      <c r="L361" s="16" t="str">
        <f aca="false">IF($A361="","",IF($K361&lt;&gt;1,0,SUMPRODUCT(ISNUMBER(SEARCH(","&amp;TRIM($A361)&amp;",",","&amp;SUBSTITUTE('1. Master BOM'!$D$2:$D$400," ","")&amp;","))*ROW('1. Master BOM'!$D$2:$D$400))))</f>
        <v/>
      </c>
      <c r="M361" s="9" t="str">
        <f aca="false">IF($A361="","",IF($K361=0,"NOT IN BOM",IF($K361&gt;1,"MULTIPLE BOM LINES","OK")))</f>
        <v/>
      </c>
      <c r="N361" s="9" t="str">
        <f aca="false">IF($A361="","",IF($L361=0,"—",INDEX('1. Master BOM'!$A$1:$A$400,$L361)))</f>
        <v/>
      </c>
      <c r="O361" s="9" t="str">
        <f aca="false">IF($A361="","",IF($L361=0,"—",INDEX('1. Master BOM'!$B$1:$B$400,$L361)))</f>
        <v/>
      </c>
      <c r="P361" s="9" t="str">
        <f aca="false">IF($A361="","",IF(OR($H361="NOT IN SCHEMATIC",$O361="—"),"",IF($G361="","NO SCH PN",IF(UPPER(TRIM($G361))=UPPER(TRIM($O361)),"OK","MISMATCH"))))</f>
        <v/>
      </c>
      <c r="Q361" s="9" t="str">
        <f aca="false">IF($A361="","",IF($L361=0,"—",INDEX('1. Master BOM'!$E$1:$E$400,$L361)))</f>
        <v/>
      </c>
      <c r="R361" s="9" t="str">
        <f aca="false">IF($A361="","",IF($L361=0,"—",IF(T(INDEX('1. Master BOM'!$F$1:$F$400,$L361))="","(not set)",INDEX('1. Master BOM'!$F$1:$F$400,$L361))))</f>
        <v/>
      </c>
      <c r="S361" s="9" t="str">
        <f aca="false">IF($A361="","",IF(OR($R361="—",$R361="(not set)",$D361=""),"",IF(ISNUMBER(SEARCH(SUBSTITUTE(SUBSTITUTE(SUBSTITUTE($R361,"-",""),"_","")," ",""),SUBSTITUTE(SUBSTITUTE(SUBSTITUTE($D361,"-",""),"_","")," ",""))),"OK","CHECK")))</f>
        <v/>
      </c>
      <c r="T361" s="9" t="str">
        <f aca="false">IF($A361="","",IF(OR($H361="NOT IN SCHEMATIC",$I361="MISMATCH",$J361="MISMATCH",$P361="MISMATCH",$M361&lt;&gt;"OK"),"REVIEW","OK"))</f>
        <v/>
      </c>
      <c r="U361" s="14"/>
      <c r="V361" s="14"/>
      <c r="W361" s="17"/>
      <c r="X361" s="14"/>
    </row>
    <row r="362" customFormat="false" ht="15" hidden="false" customHeight="false" outlineLevel="0" collapsed="false">
      <c r="A362" s="9" t="str">
        <f aca="false">IF('3. Layout Parts'!$A362="","",TRIM('3. Layout Parts'!$A362))</f>
        <v/>
      </c>
      <c r="B362" s="9" t="str">
        <f aca="false">IF($A362="","",'3. Layout Parts'!$D362)</f>
        <v/>
      </c>
      <c r="C362" s="9" t="str">
        <f aca="false">IF($A362="","",'3. Layout Parts'!$B362)</f>
        <v/>
      </c>
      <c r="D362" s="9" t="str">
        <f aca="false">IF($A362="","",'3. Layout Parts'!$C362)</f>
        <v/>
      </c>
      <c r="E362" s="9" t="str">
        <f aca="false">IF($A362="","",IFERROR(INDEX('2. Schematic Parts'!$B$2:$B$3001,MATCH($A362,'2. Schematic Parts'!$A$2:$A$3001,0)),"NOT FOUND"))</f>
        <v/>
      </c>
      <c r="F362" s="9" t="str">
        <f aca="false">IF($A362="","",IFERROR(INDEX('2. Schematic Parts'!$C$2:$C$3001,MATCH($A362,'2. Schematic Parts'!$A$2:$A$3001,0))&amp;"","NOT FOUND"))</f>
        <v/>
      </c>
      <c r="G362" s="9" t="str">
        <f aca="false">IF($A362="","",IFERROR(INDEX('2. Schematic Parts'!$D$2:$D$3001,MATCH($A362,'2. Schematic Parts'!$A$2:$A$3001,0))&amp;"","NOT FOUND"))</f>
        <v/>
      </c>
      <c r="H362" s="9" t="str">
        <f aca="false">IF($A362="","",IF(COUNTIF('2. Schematic Parts'!$A$2:$A$3001,$A362)=0,"NOT IN SCHEMATIC","OK"))</f>
        <v/>
      </c>
      <c r="I362" s="9" t="str">
        <f aca="false">IF($A362="","",IF($H362="NOT IN SCHEMATIC","",IF(UPPER(TRIM($C362))=UPPER(TRIM($E362)),"OK","MISMATCH")))</f>
        <v/>
      </c>
      <c r="J362" s="9" t="str">
        <f aca="false">IF($A362="","",IF($H362="NOT IN SCHEMATIC","",IF($F362="","NO SCH DECAL",IF($D362="","",IF(UPPER(TRIM($D362))=UPPER(TRIM($F362)),"OK","MISMATCH")))))</f>
        <v/>
      </c>
      <c r="K362" s="16" t="str">
        <f aca="false">IF($A362="","",SUMPRODUCT(--ISNUMBER(SEARCH(","&amp;TRIM($A362)&amp;",",","&amp;SUBSTITUTE('1. Master BOM'!$D$2:$D$400," ","")&amp;","))))</f>
        <v/>
      </c>
      <c r="L362" s="16" t="str">
        <f aca="false">IF($A362="","",IF($K362&lt;&gt;1,0,SUMPRODUCT(ISNUMBER(SEARCH(","&amp;TRIM($A362)&amp;",",","&amp;SUBSTITUTE('1. Master BOM'!$D$2:$D$400," ","")&amp;","))*ROW('1. Master BOM'!$D$2:$D$400))))</f>
        <v/>
      </c>
      <c r="M362" s="9" t="str">
        <f aca="false">IF($A362="","",IF($K362=0,"NOT IN BOM",IF($K362&gt;1,"MULTIPLE BOM LINES","OK")))</f>
        <v/>
      </c>
      <c r="N362" s="9" t="str">
        <f aca="false">IF($A362="","",IF($L362=0,"—",INDEX('1. Master BOM'!$A$1:$A$400,$L362)))</f>
        <v/>
      </c>
      <c r="O362" s="9" t="str">
        <f aca="false">IF($A362="","",IF($L362=0,"—",INDEX('1. Master BOM'!$B$1:$B$400,$L362)))</f>
        <v/>
      </c>
      <c r="P362" s="9" t="str">
        <f aca="false">IF($A362="","",IF(OR($H362="NOT IN SCHEMATIC",$O362="—"),"",IF($G362="","NO SCH PN",IF(UPPER(TRIM($G362))=UPPER(TRIM($O362)),"OK","MISMATCH"))))</f>
        <v/>
      </c>
      <c r="Q362" s="9" t="str">
        <f aca="false">IF($A362="","",IF($L362=0,"—",INDEX('1. Master BOM'!$E$1:$E$400,$L362)))</f>
        <v/>
      </c>
      <c r="R362" s="9" t="str">
        <f aca="false">IF($A362="","",IF($L362=0,"—",IF(T(INDEX('1. Master BOM'!$F$1:$F$400,$L362))="","(not set)",INDEX('1. Master BOM'!$F$1:$F$400,$L362))))</f>
        <v/>
      </c>
      <c r="S362" s="9" t="str">
        <f aca="false">IF($A362="","",IF(OR($R362="—",$R362="(not set)",$D362=""),"",IF(ISNUMBER(SEARCH(SUBSTITUTE(SUBSTITUTE(SUBSTITUTE($R362,"-",""),"_","")," ",""),SUBSTITUTE(SUBSTITUTE(SUBSTITUTE($D362,"-",""),"_","")," ",""))),"OK","CHECK")))</f>
        <v/>
      </c>
      <c r="T362" s="9" t="str">
        <f aca="false">IF($A362="","",IF(OR($H362="NOT IN SCHEMATIC",$I362="MISMATCH",$J362="MISMATCH",$P362="MISMATCH",$M362&lt;&gt;"OK"),"REVIEW","OK"))</f>
        <v/>
      </c>
      <c r="U362" s="14"/>
      <c r="V362" s="14"/>
      <c r="W362" s="17"/>
      <c r="X362" s="14"/>
    </row>
    <row r="363" customFormat="false" ht="15" hidden="false" customHeight="false" outlineLevel="0" collapsed="false">
      <c r="A363" s="9" t="str">
        <f aca="false">IF('3. Layout Parts'!$A363="","",TRIM('3. Layout Parts'!$A363))</f>
        <v/>
      </c>
      <c r="B363" s="9" t="str">
        <f aca="false">IF($A363="","",'3. Layout Parts'!$D363)</f>
        <v/>
      </c>
      <c r="C363" s="9" t="str">
        <f aca="false">IF($A363="","",'3. Layout Parts'!$B363)</f>
        <v/>
      </c>
      <c r="D363" s="9" t="str">
        <f aca="false">IF($A363="","",'3. Layout Parts'!$C363)</f>
        <v/>
      </c>
      <c r="E363" s="9" t="str">
        <f aca="false">IF($A363="","",IFERROR(INDEX('2. Schematic Parts'!$B$2:$B$3001,MATCH($A363,'2. Schematic Parts'!$A$2:$A$3001,0)),"NOT FOUND"))</f>
        <v/>
      </c>
      <c r="F363" s="9" t="str">
        <f aca="false">IF($A363="","",IFERROR(INDEX('2. Schematic Parts'!$C$2:$C$3001,MATCH($A363,'2. Schematic Parts'!$A$2:$A$3001,0))&amp;"","NOT FOUND"))</f>
        <v/>
      </c>
      <c r="G363" s="9" t="str">
        <f aca="false">IF($A363="","",IFERROR(INDEX('2. Schematic Parts'!$D$2:$D$3001,MATCH($A363,'2. Schematic Parts'!$A$2:$A$3001,0))&amp;"","NOT FOUND"))</f>
        <v/>
      </c>
      <c r="H363" s="9" t="str">
        <f aca="false">IF($A363="","",IF(COUNTIF('2. Schematic Parts'!$A$2:$A$3001,$A363)=0,"NOT IN SCHEMATIC","OK"))</f>
        <v/>
      </c>
      <c r="I363" s="9" t="str">
        <f aca="false">IF($A363="","",IF($H363="NOT IN SCHEMATIC","",IF(UPPER(TRIM($C363))=UPPER(TRIM($E363)),"OK","MISMATCH")))</f>
        <v/>
      </c>
      <c r="J363" s="9" t="str">
        <f aca="false">IF($A363="","",IF($H363="NOT IN SCHEMATIC","",IF($F363="","NO SCH DECAL",IF($D363="","",IF(UPPER(TRIM($D363))=UPPER(TRIM($F363)),"OK","MISMATCH")))))</f>
        <v/>
      </c>
      <c r="K363" s="16" t="str">
        <f aca="false">IF($A363="","",SUMPRODUCT(--ISNUMBER(SEARCH(","&amp;TRIM($A363)&amp;",",","&amp;SUBSTITUTE('1. Master BOM'!$D$2:$D$400," ","")&amp;","))))</f>
        <v/>
      </c>
      <c r="L363" s="16" t="str">
        <f aca="false">IF($A363="","",IF($K363&lt;&gt;1,0,SUMPRODUCT(ISNUMBER(SEARCH(","&amp;TRIM($A363)&amp;",",","&amp;SUBSTITUTE('1. Master BOM'!$D$2:$D$400," ","")&amp;","))*ROW('1. Master BOM'!$D$2:$D$400))))</f>
        <v/>
      </c>
      <c r="M363" s="9" t="str">
        <f aca="false">IF($A363="","",IF($K363=0,"NOT IN BOM",IF($K363&gt;1,"MULTIPLE BOM LINES","OK")))</f>
        <v/>
      </c>
      <c r="N363" s="9" t="str">
        <f aca="false">IF($A363="","",IF($L363=0,"—",INDEX('1. Master BOM'!$A$1:$A$400,$L363)))</f>
        <v/>
      </c>
      <c r="O363" s="9" t="str">
        <f aca="false">IF($A363="","",IF($L363=0,"—",INDEX('1. Master BOM'!$B$1:$B$400,$L363)))</f>
        <v/>
      </c>
      <c r="P363" s="9" t="str">
        <f aca="false">IF($A363="","",IF(OR($H363="NOT IN SCHEMATIC",$O363="—"),"",IF($G363="","NO SCH PN",IF(UPPER(TRIM($G363))=UPPER(TRIM($O363)),"OK","MISMATCH"))))</f>
        <v/>
      </c>
      <c r="Q363" s="9" t="str">
        <f aca="false">IF($A363="","",IF($L363=0,"—",INDEX('1. Master BOM'!$E$1:$E$400,$L363)))</f>
        <v/>
      </c>
      <c r="R363" s="9" t="str">
        <f aca="false">IF($A363="","",IF($L363=0,"—",IF(T(INDEX('1. Master BOM'!$F$1:$F$400,$L363))="","(not set)",INDEX('1. Master BOM'!$F$1:$F$400,$L363))))</f>
        <v/>
      </c>
      <c r="S363" s="9" t="str">
        <f aca="false">IF($A363="","",IF(OR($R363="—",$R363="(not set)",$D363=""),"",IF(ISNUMBER(SEARCH(SUBSTITUTE(SUBSTITUTE(SUBSTITUTE($R363,"-",""),"_","")," ",""),SUBSTITUTE(SUBSTITUTE(SUBSTITUTE($D363,"-",""),"_","")," ",""))),"OK","CHECK")))</f>
        <v/>
      </c>
      <c r="T363" s="9" t="str">
        <f aca="false">IF($A363="","",IF(OR($H363="NOT IN SCHEMATIC",$I363="MISMATCH",$J363="MISMATCH",$P363="MISMATCH",$M363&lt;&gt;"OK"),"REVIEW","OK"))</f>
        <v/>
      </c>
      <c r="U363" s="14"/>
      <c r="V363" s="14"/>
      <c r="W363" s="17"/>
      <c r="X363" s="14"/>
    </row>
    <row r="364" customFormat="false" ht="15" hidden="false" customHeight="false" outlineLevel="0" collapsed="false">
      <c r="A364" s="9" t="str">
        <f aca="false">IF('3. Layout Parts'!$A364="","",TRIM('3. Layout Parts'!$A364))</f>
        <v/>
      </c>
      <c r="B364" s="9" t="str">
        <f aca="false">IF($A364="","",'3. Layout Parts'!$D364)</f>
        <v/>
      </c>
      <c r="C364" s="9" t="str">
        <f aca="false">IF($A364="","",'3. Layout Parts'!$B364)</f>
        <v/>
      </c>
      <c r="D364" s="9" t="str">
        <f aca="false">IF($A364="","",'3. Layout Parts'!$C364)</f>
        <v/>
      </c>
      <c r="E364" s="9" t="str">
        <f aca="false">IF($A364="","",IFERROR(INDEX('2. Schematic Parts'!$B$2:$B$3001,MATCH($A364,'2. Schematic Parts'!$A$2:$A$3001,0)),"NOT FOUND"))</f>
        <v/>
      </c>
      <c r="F364" s="9" t="str">
        <f aca="false">IF($A364="","",IFERROR(INDEX('2. Schematic Parts'!$C$2:$C$3001,MATCH($A364,'2. Schematic Parts'!$A$2:$A$3001,0))&amp;"","NOT FOUND"))</f>
        <v/>
      </c>
      <c r="G364" s="9" t="str">
        <f aca="false">IF($A364="","",IFERROR(INDEX('2. Schematic Parts'!$D$2:$D$3001,MATCH($A364,'2. Schematic Parts'!$A$2:$A$3001,0))&amp;"","NOT FOUND"))</f>
        <v/>
      </c>
      <c r="H364" s="9" t="str">
        <f aca="false">IF($A364="","",IF(COUNTIF('2. Schematic Parts'!$A$2:$A$3001,$A364)=0,"NOT IN SCHEMATIC","OK"))</f>
        <v/>
      </c>
      <c r="I364" s="9" t="str">
        <f aca="false">IF($A364="","",IF($H364="NOT IN SCHEMATIC","",IF(UPPER(TRIM($C364))=UPPER(TRIM($E364)),"OK","MISMATCH")))</f>
        <v/>
      </c>
      <c r="J364" s="9" t="str">
        <f aca="false">IF($A364="","",IF($H364="NOT IN SCHEMATIC","",IF($F364="","NO SCH DECAL",IF($D364="","",IF(UPPER(TRIM($D364))=UPPER(TRIM($F364)),"OK","MISMATCH")))))</f>
        <v/>
      </c>
      <c r="K364" s="16" t="str">
        <f aca="false">IF($A364="","",SUMPRODUCT(--ISNUMBER(SEARCH(","&amp;TRIM($A364)&amp;",",","&amp;SUBSTITUTE('1. Master BOM'!$D$2:$D$400," ","")&amp;","))))</f>
        <v/>
      </c>
      <c r="L364" s="16" t="str">
        <f aca="false">IF($A364="","",IF($K364&lt;&gt;1,0,SUMPRODUCT(ISNUMBER(SEARCH(","&amp;TRIM($A364)&amp;",",","&amp;SUBSTITUTE('1. Master BOM'!$D$2:$D$400," ","")&amp;","))*ROW('1. Master BOM'!$D$2:$D$400))))</f>
        <v/>
      </c>
      <c r="M364" s="9" t="str">
        <f aca="false">IF($A364="","",IF($K364=0,"NOT IN BOM",IF($K364&gt;1,"MULTIPLE BOM LINES","OK")))</f>
        <v/>
      </c>
      <c r="N364" s="9" t="str">
        <f aca="false">IF($A364="","",IF($L364=0,"—",INDEX('1. Master BOM'!$A$1:$A$400,$L364)))</f>
        <v/>
      </c>
      <c r="O364" s="9" t="str">
        <f aca="false">IF($A364="","",IF($L364=0,"—",INDEX('1. Master BOM'!$B$1:$B$400,$L364)))</f>
        <v/>
      </c>
      <c r="P364" s="9" t="str">
        <f aca="false">IF($A364="","",IF(OR($H364="NOT IN SCHEMATIC",$O364="—"),"",IF($G364="","NO SCH PN",IF(UPPER(TRIM($G364))=UPPER(TRIM($O364)),"OK","MISMATCH"))))</f>
        <v/>
      </c>
      <c r="Q364" s="9" t="str">
        <f aca="false">IF($A364="","",IF($L364=0,"—",INDEX('1. Master BOM'!$E$1:$E$400,$L364)))</f>
        <v/>
      </c>
      <c r="R364" s="9" t="str">
        <f aca="false">IF($A364="","",IF($L364=0,"—",IF(T(INDEX('1. Master BOM'!$F$1:$F$400,$L364))="","(not set)",INDEX('1. Master BOM'!$F$1:$F$400,$L364))))</f>
        <v/>
      </c>
      <c r="S364" s="9" t="str">
        <f aca="false">IF($A364="","",IF(OR($R364="—",$R364="(not set)",$D364=""),"",IF(ISNUMBER(SEARCH(SUBSTITUTE(SUBSTITUTE(SUBSTITUTE($R364,"-",""),"_","")," ",""),SUBSTITUTE(SUBSTITUTE(SUBSTITUTE($D364,"-",""),"_","")," ",""))),"OK","CHECK")))</f>
        <v/>
      </c>
      <c r="T364" s="9" t="str">
        <f aca="false">IF($A364="","",IF(OR($H364="NOT IN SCHEMATIC",$I364="MISMATCH",$J364="MISMATCH",$P364="MISMATCH",$M364&lt;&gt;"OK"),"REVIEW","OK"))</f>
        <v/>
      </c>
      <c r="U364" s="14"/>
      <c r="V364" s="14"/>
      <c r="W364" s="17"/>
      <c r="X364" s="14"/>
    </row>
    <row r="365" customFormat="false" ht="15" hidden="false" customHeight="false" outlineLevel="0" collapsed="false">
      <c r="A365" s="9" t="str">
        <f aca="false">IF('3. Layout Parts'!$A365="","",TRIM('3. Layout Parts'!$A365))</f>
        <v/>
      </c>
      <c r="B365" s="9" t="str">
        <f aca="false">IF($A365="","",'3. Layout Parts'!$D365)</f>
        <v/>
      </c>
      <c r="C365" s="9" t="str">
        <f aca="false">IF($A365="","",'3. Layout Parts'!$B365)</f>
        <v/>
      </c>
      <c r="D365" s="9" t="str">
        <f aca="false">IF($A365="","",'3. Layout Parts'!$C365)</f>
        <v/>
      </c>
      <c r="E365" s="9" t="str">
        <f aca="false">IF($A365="","",IFERROR(INDEX('2. Schematic Parts'!$B$2:$B$3001,MATCH($A365,'2. Schematic Parts'!$A$2:$A$3001,0)),"NOT FOUND"))</f>
        <v/>
      </c>
      <c r="F365" s="9" t="str">
        <f aca="false">IF($A365="","",IFERROR(INDEX('2. Schematic Parts'!$C$2:$C$3001,MATCH($A365,'2. Schematic Parts'!$A$2:$A$3001,0))&amp;"","NOT FOUND"))</f>
        <v/>
      </c>
      <c r="G365" s="9" t="str">
        <f aca="false">IF($A365="","",IFERROR(INDEX('2. Schematic Parts'!$D$2:$D$3001,MATCH($A365,'2. Schematic Parts'!$A$2:$A$3001,0))&amp;"","NOT FOUND"))</f>
        <v/>
      </c>
      <c r="H365" s="9" t="str">
        <f aca="false">IF($A365="","",IF(COUNTIF('2. Schematic Parts'!$A$2:$A$3001,$A365)=0,"NOT IN SCHEMATIC","OK"))</f>
        <v/>
      </c>
      <c r="I365" s="9" t="str">
        <f aca="false">IF($A365="","",IF($H365="NOT IN SCHEMATIC","",IF(UPPER(TRIM($C365))=UPPER(TRIM($E365)),"OK","MISMATCH")))</f>
        <v/>
      </c>
      <c r="J365" s="9" t="str">
        <f aca="false">IF($A365="","",IF($H365="NOT IN SCHEMATIC","",IF($F365="","NO SCH DECAL",IF($D365="","",IF(UPPER(TRIM($D365))=UPPER(TRIM($F365)),"OK","MISMATCH")))))</f>
        <v/>
      </c>
      <c r="K365" s="16" t="str">
        <f aca="false">IF($A365="","",SUMPRODUCT(--ISNUMBER(SEARCH(","&amp;TRIM($A365)&amp;",",","&amp;SUBSTITUTE('1. Master BOM'!$D$2:$D$400," ","")&amp;","))))</f>
        <v/>
      </c>
      <c r="L365" s="16" t="str">
        <f aca="false">IF($A365="","",IF($K365&lt;&gt;1,0,SUMPRODUCT(ISNUMBER(SEARCH(","&amp;TRIM($A365)&amp;",",","&amp;SUBSTITUTE('1. Master BOM'!$D$2:$D$400," ","")&amp;","))*ROW('1. Master BOM'!$D$2:$D$400))))</f>
        <v/>
      </c>
      <c r="M365" s="9" t="str">
        <f aca="false">IF($A365="","",IF($K365=0,"NOT IN BOM",IF($K365&gt;1,"MULTIPLE BOM LINES","OK")))</f>
        <v/>
      </c>
      <c r="N365" s="9" t="str">
        <f aca="false">IF($A365="","",IF($L365=0,"—",INDEX('1. Master BOM'!$A$1:$A$400,$L365)))</f>
        <v/>
      </c>
      <c r="O365" s="9" t="str">
        <f aca="false">IF($A365="","",IF($L365=0,"—",INDEX('1. Master BOM'!$B$1:$B$400,$L365)))</f>
        <v/>
      </c>
      <c r="P365" s="9" t="str">
        <f aca="false">IF($A365="","",IF(OR($H365="NOT IN SCHEMATIC",$O365="—"),"",IF($G365="","NO SCH PN",IF(UPPER(TRIM($G365))=UPPER(TRIM($O365)),"OK","MISMATCH"))))</f>
        <v/>
      </c>
      <c r="Q365" s="9" t="str">
        <f aca="false">IF($A365="","",IF($L365=0,"—",INDEX('1. Master BOM'!$E$1:$E$400,$L365)))</f>
        <v/>
      </c>
      <c r="R365" s="9" t="str">
        <f aca="false">IF($A365="","",IF($L365=0,"—",IF(T(INDEX('1. Master BOM'!$F$1:$F$400,$L365))="","(not set)",INDEX('1. Master BOM'!$F$1:$F$400,$L365))))</f>
        <v/>
      </c>
      <c r="S365" s="9" t="str">
        <f aca="false">IF($A365="","",IF(OR($R365="—",$R365="(not set)",$D365=""),"",IF(ISNUMBER(SEARCH(SUBSTITUTE(SUBSTITUTE(SUBSTITUTE($R365,"-",""),"_","")," ",""),SUBSTITUTE(SUBSTITUTE(SUBSTITUTE($D365,"-",""),"_","")," ",""))),"OK","CHECK")))</f>
        <v/>
      </c>
      <c r="T365" s="9" t="str">
        <f aca="false">IF($A365="","",IF(OR($H365="NOT IN SCHEMATIC",$I365="MISMATCH",$J365="MISMATCH",$P365="MISMATCH",$M365&lt;&gt;"OK"),"REVIEW","OK"))</f>
        <v/>
      </c>
      <c r="U365" s="14"/>
      <c r="V365" s="14"/>
      <c r="W365" s="17"/>
      <c r="X365" s="14"/>
    </row>
    <row r="366" customFormat="false" ht="15" hidden="false" customHeight="false" outlineLevel="0" collapsed="false">
      <c r="A366" s="9" t="str">
        <f aca="false">IF('3. Layout Parts'!$A366="","",TRIM('3. Layout Parts'!$A366))</f>
        <v/>
      </c>
      <c r="B366" s="9" t="str">
        <f aca="false">IF($A366="","",'3. Layout Parts'!$D366)</f>
        <v/>
      </c>
      <c r="C366" s="9" t="str">
        <f aca="false">IF($A366="","",'3. Layout Parts'!$B366)</f>
        <v/>
      </c>
      <c r="D366" s="9" t="str">
        <f aca="false">IF($A366="","",'3. Layout Parts'!$C366)</f>
        <v/>
      </c>
      <c r="E366" s="9" t="str">
        <f aca="false">IF($A366="","",IFERROR(INDEX('2. Schematic Parts'!$B$2:$B$3001,MATCH($A366,'2. Schematic Parts'!$A$2:$A$3001,0)),"NOT FOUND"))</f>
        <v/>
      </c>
      <c r="F366" s="9" t="str">
        <f aca="false">IF($A366="","",IFERROR(INDEX('2. Schematic Parts'!$C$2:$C$3001,MATCH($A366,'2. Schematic Parts'!$A$2:$A$3001,0))&amp;"","NOT FOUND"))</f>
        <v/>
      </c>
      <c r="G366" s="9" t="str">
        <f aca="false">IF($A366="","",IFERROR(INDEX('2. Schematic Parts'!$D$2:$D$3001,MATCH($A366,'2. Schematic Parts'!$A$2:$A$3001,0))&amp;"","NOT FOUND"))</f>
        <v/>
      </c>
      <c r="H366" s="9" t="str">
        <f aca="false">IF($A366="","",IF(COUNTIF('2. Schematic Parts'!$A$2:$A$3001,$A366)=0,"NOT IN SCHEMATIC","OK"))</f>
        <v/>
      </c>
      <c r="I366" s="9" t="str">
        <f aca="false">IF($A366="","",IF($H366="NOT IN SCHEMATIC","",IF(UPPER(TRIM($C366))=UPPER(TRIM($E366)),"OK","MISMATCH")))</f>
        <v/>
      </c>
      <c r="J366" s="9" t="str">
        <f aca="false">IF($A366="","",IF($H366="NOT IN SCHEMATIC","",IF($F366="","NO SCH DECAL",IF($D366="","",IF(UPPER(TRIM($D366))=UPPER(TRIM($F366)),"OK","MISMATCH")))))</f>
        <v/>
      </c>
      <c r="K366" s="16" t="str">
        <f aca="false">IF($A366="","",SUMPRODUCT(--ISNUMBER(SEARCH(","&amp;TRIM($A366)&amp;",",","&amp;SUBSTITUTE('1. Master BOM'!$D$2:$D$400," ","")&amp;","))))</f>
        <v/>
      </c>
      <c r="L366" s="16" t="str">
        <f aca="false">IF($A366="","",IF($K366&lt;&gt;1,0,SUMPRODUCT(ISNUMBER(SEARCH(","&amp;TRIM($A366)&amp;",",","&amp;SUBSTITUTE('1. Master BOM'!$D$2:$D$400," ","")&amp;","))*ROW('1. Master BOM'!$D$2:$D$400))))</f>
        <v/>
      </c>
      <c r="M366" s="9" t="str">
        <f aca="false">IF($A366="","",IF($K366=0,"NOT IN BOM",IF($K366&gt;1,"MULTIPLE BOM LINES","OK")))</f>
        <v/>
      </c>
      <c r="N366" s="9" t="str">
        <f aca="false">IF($A366="","",IF($L366=0,"—",INDEX('1. Master BOM'!$A$1:$A$400,$L366)))</f>
        <v/>
      </c>
      <c r="O366" s="9" t="str">
        <f aca="false">IF($A366="","",IF($L366=0,"—",INDEX('1. Master BOM'!$B$1:$B$400,$L366)))</f>
        <v/>
      </c>
      <c r="P366" s="9" t="str">
        <f aca="false">IF($A366="","",IF(OR($H366="NOT IN SCHEMATIC",$O366="—"),"",IF($G366="","NO SCH PN",IF(UPPER(TRIM($G366))=UPPER(TRIM($O366)),"OK","MISMATCH"))))</f>
        <v/>
      </c>
      <c r="Q366" s="9" t="str">
        <f aca="false">IF($A366="","",IF($L366=0,"—",INDEX('1. Master BOM'!$E$1:$E$400,$L366)))</f>
        <v/>
      </c>
      <c r="R366" s="9" t="str">
        <f aca="false">IF($A366="","",IF($L366=0,"—",IF(T(INDEX('1. Master BOM'!$F$1:$F$400,$L366))="","(not set)",INDEX('1. Master BOM'!$F$1:$F$400,$L366))))</f>
        <v/>
      </c>
      <c r="S366" s="9" t="str">
        <f aca="false">IF($A366="","",IF(OR($R366="—",$R366="(not set)",$D366=""),"",IF(ISNUMBER(SEARCH(SUBSTITUTE(SUBSTITUTE(SUBSTITUTE($R366,"-",""),"_","")," ",""),SUBSTITUTE(SUBSTITUTE(SUBSTITUTE($D366,"-",""),"_","")," ",""))),"OK","CHECK")))</f>
        <v/>
      </c>
      <c r="T366" s="9" t="str">
        <f aca="false">IF($A366="","",IF(OR($H366="NOT IN SCHEMATIC",$I366="MISMATCH",$J366="MISMATCH",$P366="MISMATCH",$M366&lt;&gt;"OK"),"REVIEW","OK"))</f>
        <v/>
      </c>
      <c r="U366" s="14"/>
      <c r="V366" s="14"/>
      <c r="W366" s="17"/>
      <c r="X366" s="14"/>
    </row>
    <row r="367" customFormat="false" ht="15" hidden="false" customHeight="false" outlineLevel="0" collapsed="false">
      <c r="A367" s="9" t="str">
        <f aca="false">IF('3. Layout Parts'!$A367="","",TRIM('3. Layout Parts'!$A367))</f>
        <v/>
      </c>
      <c r="B367" s="9" t="str">
        <f aca="false">IF($A367="","",'3. Layout Parts'!$D367)</f>
        <v/>
      </c>
      <c r="C367" s="9" t="str">
        <f aca="false">IF($A367="","",'3. Layout Parts'!$B367)</f>
        <v/>
      </c>
      <c r="D367" s="9" t="str">
        <f aca="false">IF($A367="","",'3. Layout Parts'!$C367)</f>
        <v/>
      </c>
      <c r="E367" s="9" t="str">
        <f aca="false">IF($A367="","",IFERROR(INDEX('2. Schematic Parts'!$B$2:$B$3001,MATCH($A367,'2. Schematic Parts'!$A$2:$A$3001,0)),"NOT FOUND"))</f>
        <v/>
      </c>
      <c r="F367" s="9" t="str">
        <f aca="false">IF($A367="","",IFERROR(INDEX('2. Schematic Parts'!$C$2:$C$3001,MATCH($A367,'2. Schematic Parts'!$A$2:$A$3001,0))&amp;"","NOT FOUND"))</f>
        <v/>
      </c>
      <c r="G367" s="9" t="str">
        <f aca="false">IF($A367="","",IFERROR(INDEX('2. Schematic Parts'!$D$2:$D$3001,MATCH($A367,'2. Schematic Parts'!$A$2:$A$3001,0))&amp;"","NOT FOUND"))</f>
        <v/>
      </c>
      <c r="H367" s="9" t="str">
        <f aca="false">IF($A367="","",IF(COUNTIF('2. Schematic Parts'!$A$2:$A$3001,$A367)=0,"NOT IN SCHEMATIC","OK"))</f>
        <v/>
      </c>
      <c r="I367" s="9" t="str">
        <f aca="false">IF($A367="","",IF($H367="NOT IN SCHEMATIC","",IF(UPPER(TRIM($C367))=UPPER(TRIM($E367)),"OK","MISMATCH")))</f>
        <v/>
      </c>
      <c r="J367" s="9" t="str">
        <f aca="false">IF($A367="","",IF($H367="NOT IN SCHEMATIC","",IF($F367="","NO SCH DECAL",IF($D367="","",IF(UPPER(TRIM($D367))=UPPER(TRIM($F367)),"OK","MISMATCH")))))</f>
        <v/>
      </c>
      <c r="K367" s="16" t="str">
        <f aca="false">IF($A367="","",SUMPRODUCT(--ISNUMBER(SEARCH(","&amp;TRIM($A367)&amp;",",","&amp;SUBSTITUTE('1. Master BOM'!$D$2:$D$400," ","")&amp;","))))</f>
        <v/>
      </c>
      <c r="L367" s="16" t="str">
        <f aca="false">IF($A367="","",IF($K367&lt;&gt;1,0,SUMPRODUCT(ISNUMBER(SEARCH(","&amp;TRIM($A367)&amp;",",","&amp;SUBSTITUTE('1. Master BOM'!$D$2:$D$400," ","")&amp;","))*ROW('1. Master BOM'!$D$2:$D$400))))</f>
        <v/>
      </c>
      <c r="M367" s="9" t="str">
        <f aca="false">IF($A367="","",IF($K367=0,"NOT IN BOM",IF($K367&gt;1,"MULTIPLE BOM LINES","OK")))</f>
        <v/>
      </c>
      <c r="N367" s="9" t="str">
        <f aca="false">IF($A367="","",IF($L367=0,"—",INDEX('1. Master BOM'!$A$1:$A$400,$L367)))</f>
        <v/>
      </c>
      <c r="O367" s="9" t="str">
        <f aca="false">IF($A367="","",IF($L367=0,"—",INDEX('1. Master BOM'!$B$1:$B$400,$L367)))</f>
        <v/>
      </c>
      <c r="P367" s="9" t="str">
        <f aca="false">IF($A367="","",IF(OR($H367="NOT IN SCHEMATIC",$O367="—"),"",IF($G367="","NO SCH PN",IF(UPPER(TRIM($G367))=UPPER(TRIM($O367)),"OK","MISMATCH"))))</f>
        <v/>
      </c>
      <c r="Q367" s="9" t="str">
        <f aca="false">IF($A367="","",IF($L367=0,"—",INDEX('1. Master BOM'!$E$1:$E$400,$L367)))</f>
        <v/>
      </c>
      <c r="R367" s="9" t="str">
        <f aca="false">IF($A367="","",IF($L367=0,"—",IF(T(INDEX('1. Master BOM'!$F$1:$F$400,$L367))="","(not set)",INDEX('1. Master BOM'!$F$1:$F$400,$L367))))</f>
        <v/>
      </c>
      <c r="S367" s="9" t="str">
        <f aca="false">IF($A367="","",IF(OR($R367="—",$R367="(not set)",$D367=""),"",IF(ISNUMBER(SEARCH(SUBSTITUTE(SUBSTITUTE(SUBSTITUTE($R367,"-",""),"_","")," ",""),SUBSTITUTE(SUBSTITUTE(SUBSTITUTE($D367,"-",""),"_","")," ",""))),"OK","CHECK")))</f>
        <v/>
      </c>
      <c r="T367" s="9" t="str">
        <f aca="false">IF($A367="","",IF(OR($H367="NOT IN SCHEMATIC",$I367="MISMATCH",$J367="MISMATCH",$P367="MISMATCH",$M367&lt;&gt;"OK"),"REVIEW","OK"))</f>
        <v/>
      </c>
      <c r="U367" s="14"/>
      <c r="V367" s="14"/>
      <c r="W367" s="17"/>
      <c r="X367" s="14"/>
    </row>
    <row r="368" customFormat="false" ht="15" hidden="false" customHeight="false" outlineLevel="0" collapsed="false">
      <c r="A368" s="9" t="str">
        <f aca="false">IF('3. Layout Parts'!$A368="","",TRIM('3. Layout Parts'!$A368))</f>
        <v/>
      </c>
      <c r="B368" s="9" t="str">
        <f aca="false">IF($A368="","",'3. Layout Parts'!$D368)</f>
        <v/>
      </c>
      <c r="C368" s="9" t="str">
        <f aca="false">IF($A368="","",'3. Layout Parts'!$B368)</f>
        <v/>
      </c>
      <c r="D368" s="9" t="str">
        <f aca="false">IF($A368="","",'3. Layout Parts'!$C368)</f>
        <v/>
      </c>
      <c r="E368" s="9" t="str">
        <f aca="false">IF($A368="","",IFERROR(INDEX('2. Schematic Parts'!$B$2:$B$3001,MATCH($A368,'2. Schematic Parts'!$A$2:$A$3001,0)),"NOT FOUND"))</f>
        <v/>
      </c>
      <c r="F368" s="9" t="str">
        <f aca="false">IF($A368="","",IFERROR(INDEX('2. Schematic Parts'!$C$2:$C$3001,MATCH($A368,'2. Schematic Parts'!$A$2:$A$3001,0))&amp;"","NOT FOUND"))</f>
        <v/>
      </c>
      <c r="G368" s="9" t="str">
        <f aca="false">IF($A368="","",IFERROR(INDEX('2. Schematic Parts'!$D$2:$D$3001,MATCH($A368,'2. Schematic Parts'!$A$2:$A$3001,0))&amp;"","NOT FOUND"))</f>
        <v/>
      </c>
      <c r="H368" s="9" t="str">
        <f aca="false">IF($A368="","",IF(COUNTIF('2. Schematic Parts'!$A$2:$A$3001,$A368)=0,"NOT IN SCHEMATIC","OK"))</f>
        <v/>
      </c>
      <c r="I368" s="9" t="str">
        <f aca="false">IF($A368="","",IF($H368="NOT IN SCHEMATIC","",IF(UPPER(TRIM($C368))=UPPER(TRIM($E368)),"OK","MISMATCH")))</f>
        <v/>
      </c>
      <c r="J368" s="9" t="str">
        <f aca="false">IF($A368="","",IF($H368="NOT IN SCHEMATIC","",IF($F368="","NO SCH DECAL",IF($D368="","",IF(UPPER(TRIM($D368))=UPPER(TRIM($F368)),"OK","MISMATCH")))))</f>
        <v/>
      </c>
      <c r="K368" s="16" t="str">
        <f aca="false">IF($A368="","",SUMPRODUCT(--ISNUMBER(SEARCH(","&amp;TRIM($A368)&amp;",",","&amp;SUBSTITUTE('1. Master BOM'!$D$2:$D$400," ","")&amp;","))))</f>
        <v/>
      </c>
      <c r="L368" s="16" t="str">
        <f aca="false">IF($A368="","",IF($K368&lt;&gt;1,0,SUMPRODUCT(ISNUMBER(SEARCH(","&amp;TRIM($A368)&amp;",",","&amp;SUBSTITUTE('1. Master BOM'!$D$2:$D$400," ","")&amp;","))*ROW('1. Master BOM'!$D$2:$D$400))))</f>
        <v/>
      </c>
      <c r="M368" s="9" t="str">
        <f aca="false">IF($A368="","",IF($K368=0,"NOT IN BOM",IF($K368&gt;1,"MULTIPLE BOM LINES","OK")))</f>
        <v/>
      </c>
      <c r="N368" s="9" t="str">
        <f aca="false">IF($A368="","",IF($L368=0,"—",INDEX('1. Master BOM'!$A$1:$A$400,$L368)))</f>
        <v/>
      </c>
      <c r="O368" s="9" t="str">
        <f aca="false">IF($A368="","",IF($L368=0,"—",INDEX('1. Master BOM'!$B$1:$B$400,$L368)))</f>
        <v/>
      </c>
      <c r="P368" s="9" t="str">
        <f aca="false">IF($A368="","",IF(OR($H368="NOT IN SCHEMATIC",$O368="—"),"",IF($G368="","NO SCH PN",IF(UPPER(TRIM($G368))=UPPER(TRIM($O368)),"OK","MISMATCH"))))</f>
        <v/>
      </c>
      <c r="Q368" s="9" t="str">
        <f aca="false">IF($A368="","",IF($L368=0,"—",INDEX('1. Master BOM'!$E$1:$E$400,$L368)))</f>
        <v/>
      </c>
      <c r="R368" s="9" t="str">
        <f aca="false">IF($A368="","",IF($L368=0,"—",IF(T(INDEX('1. Master BOM'!$F$1:$F$400,$L368))="","(not set)",INDEX('1. Master BOM'!$F$1:$F$400,$L368))))</f>
        <v/>
      </c>
      <c r="S368" s="9" t="str">
        <f aca="false">IF($A368="","",IF(OR($R368="—",$R368="(not set)",$D368=""),"",IF(ISNUMBER(SEARCH(SUBSTITUTE(SUBSTITUTE(SUBSTITUTE($R368,"-",""),"_","")," ",""),SUBSTITUTE(SUBSTITUTE(SUBSTITUTE($D368,"-",""),"_","")," ",""))),"OK","CHECK")))</f>
        <v/>
      </c>
      <c r="T368" s="9" t="str">
        <f aca="false">IF($A368="","",IF(OR($H368="NOT IN SCHEMATIC",$I368="MISMATCH",$J368="MISMATCH",$P368="MISMATCH",$M368&lt;&gt;"OK"),"REVIEW","OK"))</f>
        <v/>
      </c>
      <c r="U368" s="14"/>
      <c r="V368" s="14"/>
      <c r="W368" s="17"/>
      <c r="X368" s="14"/>
    </row>
    <row r="369" customFormat="false" ht="15" hidden="false" customHeight="false" outlineLevel="0" collapsed="false">
      <c r="A369" s="9" t="str">
        <f aca="false">IF('3. Layout Parts'!$A369="","",TRIM('3. Layout Parts'!$A369))</f>
        <v/>
      </c>
      <c r="B369" s="9" t="str">
        <f aca="false">IF($A369="","",'3. Layout Parts'!$D369)</f>
        <v/>
      </c>
      <c r="C369" s="9" t="str">
        <f aca="false">IF($A369="","",'3. Layout Parts'!$B369)</f>
        <v/>
      </c>
      <c r="D369" s="9" t="str">
        <f aca="false">IF($A369="","",'3. Layout Parts'!$C369)</f>
        <v/>
      </c>
      <c r="E369" s="9" t="str">
        <f aca="false">IF($A369="","",IFERROR(INDEX('2. Schematic Parts'!$B$2:$B$3001,MATCH($A369,'2. Schematic Parts'!$A$2:$A$3001,0)),"NOT FOUND"))</f>
        <v/>
      </c>
      <c r="F369" s="9" t="str">
        <f aca="false">IF($A369="","",IFERROR(INDEX('2. Schematic Parts'!$C$2:$C$3001,MATCH($A369,'2. Schematic Parts'!$A$2:$A$3001,0))&amp;"","NOT FOUND"))</f>
        <v/>
      </c>
      <c r="G369" s="9" t="str">
        <f aca="false">IF($A369="","",IFERROR(INDEX('2. Schematic Parts'!$D$2:$D$3001,MATCH($A369,'2. Schematic Parts'!$A$2:$A$3001,0))&amp;"","NOT FOUND"))</f>
        <v/>
      </c>
      <c r="H369" s="9" t="str">
        <f aca="false">IF($A369="","",IF(COUNTIF('2. Schematic Parts'!$A$2:$A$3001,$A369)=0,"NOT IN SCHEMATIC","OK"))</f>
        <v/>
      </c>
      <c r="I369" s="9" t="str">
        <f aca="false">IF($A369="","",IF($H369="NOT IN SCHEMATIC","",IF(UPPER(TRIM($C369))=UPPER(TRIM($E369)),"OK","MISMATCH")))</f>
        <v/>
      </c>
      <c r="J369" s="9" t="str">
        <f aca="false">IF($A369="","",IF($H369="NOT IN SCHEMATIC","",IF($F369="","NO SCH DECAL",IF($D369="","",IF(UPPER(TRIM($D369))=UPPER(TRIM($F369)),"OK","MISMATCH")))))</f>
        <v/>
      </c>
      <c r="K369" s="16" t="str">
        <f aca="false">IF($A369="","",SUMPRODUCT(--ISNUMBER(SEARCH(","&amp;TRIM($A369)&amp;",",","&amp;SUBSTITUTE('1. Master BOM'!$D$2:$D$400," ","")&amp;","))))</f>
        <v/>
      </c>
      <c r="L369" s="16" t="str">
        <f aca="false">IF($A369="","",IF($K369&lt;&gt;1,0,SUMPRODUCT(ISNUMBER(SEARCH(","&amp;TRIM($A369)&amp;",",","&amp;SUBSTITUTE('1. Master BOM'!$D$2:$D$400," ","")&amp;","))*ROW('1. Master BOM'!$D$2:$D$400))))</f>
        <v/>
      </c>
      <c r="M369" s="9" t="str">
        <f aca="false">IF($A369="","",IF($K369=0,"NOT IN BOM",IF($K369&gt;1,"MULTIPLE BOM LINES","OK")))</f>
        <v/>
      </c>
      <c r="N369" s="9" t="str">
        <f aca="false">IF($A369="","",IF($L369=0,"—",INDEX('1. Master BOM'!$A$1:$A$400,$L369)))</f>
        <v/>
      </c>
      <c r="O369" s="9" t="str">
        <f aca="false">IF($A369="","",IF($L369=0,"—",INDEX('1. Master BOM'!$B$1:$B$400,$L369)))</f>
        <v/>
      </c>
      <c r="P369" s="9" t="str">
        <f aca="false">IF($A369="","",IF(OR($H369="NOT IN SCHEMATIC",$O369="—"),"",IF($G369="","NO SCH PN",IF(UPPER(TRIM($G369))=UPPER(TRIM($O369)),"OK","MISMATCH"))))</f>
        <v/>
      </c>
      <c r="Q369" s="9" t="str">
        <f aca="false">IF($A369="","",IF($L369=0,"—",INDEX('1. Master BOM'!$E$1:$E$400,$L369)))</f>
        <v/>
      </c>
      <c r="R369" s="9" t="str">
        <f aca="false">IF($A369="","",IF($L369=0,"—",IF(T(INDEX('1. Master BOM'!$F$1:$F$400,$L369))="","(not set)",INDEX('1. Master BOM'!$F$1:$F$400,$L369))))</f>
        <v/>
      </c>
      <c r="S369" s="9" t="str">
        <f aca="false">IF($A369="","",IF(OR($R369="—",$R369="(not set)",$D369=""),"",IF(ISNUMBER(SEARCH(SUBSTITUTE(SUBSTITUTE(SUBSTITUTE($R369,"-",""),"_","")," ",""),SUBSTITUTE(SUBSTITUTE(SUBSTITUTE($D369,"-",""),"_","")," ",""))),"OK","CHECK")))</f>
        <v/>
      </c>
      <c r="T369" s="9" t="str">
        <f aca="false">IF($A369="","",IF(OR($H369="NOT IN SCHEMATIC",$I369="MISMATCH",$J369="MISMATCH",$P369="MISMATCH",$M369&lt;&gt;"OK"),"REVIEW","OK"))</f>
        <v/>
      </c>
      <c r="U369" s="14"/>
      <c r="V369" s="14"/>
      <c r="W369" s="17"/>
      <c r="X369" s="14"/>
    </row>
    <row r="370" customFormat="false" ht="15" hidden="false" customHeight="false" outlineLevel="0" collapsed="false">
      <c r="A370" s="9" t="str">
        <f aca="false">IF('3. Layout Parts'!$A370="","",TRIM('3. Layout Parts'!$A370))</f>
        <v/>
      </c>
      <c r="B370" s="9" t="str">
        <f aca="false">IF($A370="","",'3. Layout Parts'!$D370)</f>
        <v/>
      </c>
      <c r="C370" s="9" t="str">
        <f aca="false">IF($A370="","",'3. Layout Parts'!$B370)</f>
        <v/>
      </c>
      <c r="D370" s="9" t="str">
        <f aca="false">IF($A370="","",'3. Layout Parts'!$C370)</f>
        <v/>
      </c>
      <c r="E370" s="9" t="str">
        <f aca="false">IF($A370="","",IFERROR(INDEX('2. Schematic Parts'!$B$2:$B$3001,MATCH($A370,'2. Schematic Parts'!$A$2:$A$3001,0)),"NOT FOUND"))</f>
        <v/>
      </c>
      <c r="F370" s="9" t="str">
        <f aca="false">IF($A370="","",IFERROR(INDEX('2. Schematic Parts'!$C$2:$C$3001,MATCH($A370,'2. Schematic Parts'!$A$2:$A$3001,0))&amp;"","NOT FOUND"))</f>
        <v/>
      </c>
      <c r="G370" s="9" t="str">
        <f aca="false">IF($A370="","",IFERROR(INDEX('2. Schematic Parts'!$D$2:$D$3001,MATCH($A370,'2. Schematic Parts'!$A$2:$A$3001,0))&amp;"","NOT FOUND"))</f>
        <v/>
      </c>
      <c r="H370" s="9" t="str">
        <f aca="false">IF($A370="","",IF(COUNTIF('2. Schematic Parts'!$A$2:$A$3001,$A370)=0,"NOT IN SCHEMATIC","OK"))</f>
        <v/>
      </c>
      <c r="I370" s="9" t="str">
        <f aca="false">IF($A370="","",IF($H370="NOT IN SCHEMATIC","",IF(UPPER(TRIM($C370))=UPPER(TRIM($E370)),"OK","MISMATCH")))</f>
        <v/>
      </c>
      <c r="J370" s="9" t="str">
        <f aca="false">IF($A370="","",IF($H370="NOT IN SCHEMATIC","",IF($F370="","NO SCH DECAL",IF($D370="","",IF(UPPER(TRIM($D370))=UPPER(TRIM($F370)),"OK","MISMATCH")))))</f>
        <v/>
      </c>
      <c r="K370" s="16" t="str">
        <f aca="false">IF($A370="","",SUMPRODUCT(--ISNUMBER(SEARCH(","&amp;TRIM($A370)&amp;",",","&amp;SUBSTITUTE('1. Master BOM'!$D$2:$D$400," ","")&amp;","))))</f>
        <v/>
      </c>
      <c r="L370" s="16" t="str">
        <f aca="false">IF($A370="","",IF($K370&lt;&gt;1,0,SUMPRODUCT(ISNUMBER(SEARCH(","&amp;TRIM($A370)&amp;",",","&amp;SUBSTITUTE('1. Master BOM'!$D$2:$D$400," ","")&amp;","))*ROW('1. Master BOM'!$D$2:$D$400))))</f>
        <v/>
      </c>
      <c r="M370" s="9" t="str">
        <f aca="false">IF($A370="","",IF($K370=0,"NOT IN BOM",IF($K370&gt;1,"MULTIPLE BOM LINES","OK")))</f>
        <v/>
      </c>
      <c r="N370" s="9" t="str">
        <f aca="false">IF($A370="","",IF($L370=0,"—",INDEX('1. Master BOM'!$A$1:$A$400,$L370)))</f>
        <v/>
      </c>
      <c r="O370" s="9" t="str">
        <f aca="false">IF($A370="","",IF($L370=0,"—",INDEX('1. Master BOM'!$B$1:$B$400,$L370)))</f>
        <v/>
      </c>
      <c r="P370" s="9" t="str">
        <f aca="false">IF($A370="","",IF(OR($H370="NOT IN SCHEMATIC",$O370="—"),"",IF($G370="","NO SCH PN",IF(UPPER(TRIM($G370))=UPPER(TRIM($O370)),"OK","MISMATCH"))))</f>
        <v/>
      </c>
      <c r="Q370" s="9" t="str">
        <f aca="false">IF($A370="","",IF($L370=0,"—",INDEX('1. Master BOM'!$E$1:$E$400,$L370)))</f>
        <v/>
      </c>
      <c r="R370" s="9" t="str">
        <f aca="false">IF($A370="","",IF($L370=0,"—",IF(T(INDEX('1. Master BOM'!$F$1:$F$400,$L370))="","(not set)",INDEX('1. Master BOM'!$F$1:$F$400,$L370))))</f>
        <v/>
      </c>
      <c r="S370" s="9" t="str">
        <f aca="false">IF($A370="","",IF(OR($R370="—",$R370="(not set)",$D370=""),"",IF(ISNUMBER(SEARCH(SUBSTITUTE(SUBSTITUTE(SUBSTITUTE($R370,"-",""),"_","")," ",""),SUBSTITUTE(SUBSTITUTE(SUBSTITUTE($D370,"-",""),"_","")," ",""))),"OK","CHECK")))</f>
        <v/>
      </c>
      <c r="T370" s="9" t="str">
        <f aca="false">IF($A370="","",IF(OR($H370="NOT IN SCHEMATIC",$I370="MISMATCH",$J370="MISMATCH",$P370="MISMATCH",$M370&lt;&gt;"OK"),"REVIEW","OK"))</f>
        <v/>
      </c>
      <c r="U370" s="14"/>
      <c r="V370" s="14"/>
      <c r="W370" s="17"/>
      <c r="X370" s="14"/>
    </row>
    <row r="371" customFormat="false" ht="15" hidden="false" customHeight="false" outlineLevel="0" collapsed="false">
      <c r="A371" s="9" t="str">
        <f aca="false">IF('3. Layout Parts'!$A371="","",TRIM('3. Layout Parts'!$A371))</f>
        <v/>
      </c>
      <c r="B371" s="9" t="str">
        <f aca="false">IF($A371="","",'3. Layout Parts'!$D371)</f>
        <v/>
      </c>
      <c r="C371" s="9" t="str">
        <f aca="false">IF($A371="","",'3. Layout Parts'!$B371)</f>
        <v/>
      </c>
      <c r="D371" s="9" t="str">
        <f aca="false">IF($A371="","",'3. Layout Parts'!$C371)</f>
        <v/>
      </c>
      <c r="E371" s="9" t="str">
        <f aca="false">IF($A371="","",IFERROR(INDEX('2. Schematic Parts'!$B$2:$B$3001,MATCH($A371,'2. Schematic Parts'!$A$2:$A$3001,0)),"NOT FOUND"))</f>
        <v/>
      </c>
      <c r="F371" s="9" t="str">
        <f aca="false">IF($A371="","",IFERROR(INDEX('2. Schematic Parts'!$C$2:$C$3001,MATCH($A371,'2. Schematic Parts'!$A$2:$A$3001,0))&amp;"","NOT FOUND"))</f>
        <v/>
      </c>
      <c r="G371" s="9" t="str">
        <f aca="false">IF($A371="","",IFERROR(INDEX('2. Schematic Parts'!$D$2:$D$3001,MATCH($A371,'2. Schematic Parts'!$A$2:$A$3001,0))&amp;"","NOT FOUND"))</f>
        <v/>
      </c>
      <c r="H371" s="9" t="str">
        <f aca="false">IF($A371="","",IF(COUNTIF('2. Schematic Parts'!$A$2:$A$3001,$A371)=0,"NOT IN SCHEMATIC","OK"))</f>
        <v/>
      </c>
      <c r="I371" s="9" t="str">
        <f aca="false">IF($A371="","",IF($H371="NOT IN SCHEMATIC","",IF(UPPER(TRIM($C371))=UPPER(TRIM($E371)),"OK","MISMATCH")))</f>
        <v/>
      </c>
      <c r="J371" s="9" t="str">
        <f aca="false">IF($A371="","",IF($H371="NOT IN SCHEMATIC","",IF($F371="","NO SCH DECAL",IF($D371="","",IF(UPPER(TRIM($D371))=UPPER(TRIM($F371)),"OK","MISMATCH")))))</f>
        <v/>
      </c>
      <c r="K371" s="16" t="str">
        <f aca="false">IF($A371="","",SUMPRODUCT(--ISNUMBER(SEARCH(","&amp;TRIM($A371)&amp;",",","&amp;SUBSTITUTE('1. Master BOM'!$D$2:$D$400," ","")&amp;","))))</f>
        <v/>
      </c>
      <c r="L371" s="16" t="str">
        <f aca="false">IF($A371="","",IF($K371&lt;&gt;1,0,SUMPRODUCT(ISNUMBER(SEARCH(","&amp;TRIM($A371)&amp;",",","&amp;SUBSTITUTE('1. Master BOM'!$D$2:$D$400," ","")&amp;","))*ROW('1. Master BOM'!$D$2:$D$400))))</f>
        <v/>
      </c>
      <c r="M371" s="9" t="str">
        <f aca="false">IF($A371="","",IF($K371=0,"NOT IN BOM",IF($K371&gt;1,"MULTIPLE BOM LINES","OK")))</f>
        <v/>
      </c>
      <c r="N371" s="9" t="str">
        <f aca="false">IF($A371="","",IF($L371=0,"—",INDEX('1. Master BOM'!$A$1:$A$400,$L371)))</f>
        <v/>
      </c>
      <c r="O371" s="9" t="str">
        <f aca="false">IF($A371="","",IF($L371=0,"—",INDEX('1. Master BOM'!$B$1:$B$400,$L371)))</f>
        <v/>
      </c>
      <c r="P371" s="9" t="str">
        <f aca="false">IF($A371="","",IF(OR($H371="NOT IN SCHEMATIC",$O371="—"),"",IF($G371="","NO SCH PN",IF(UPPER(TRIM($G371))=UPPER(TRIM($O371)),"OK","MISMATCH"))))</f>
        <v/>
      </c>
      <c r="Q371" s="9" t="str">
        <f aca="false">IF($A371="","",IF($L371=0,"—",INDEX('1. Master BOM'!$E$1:$E$400,$L371)))</f>
        <v/>
      </c>
      <c r="R371" s="9" t="str">
        <f aca="false">IF($A371="","",IF($L371=0,"—",IF(T(INDEX('1. Master BOM'!$F$1:$F$400,$L371))="","(not set)",INDEX('1. Master BOM'!$F$1:$F$400,$L371))))</f>
        <v/>
      </c>
      <c r="S371" s="9" t="str">
        <f aca="false">IF($A371="","",IF(OR($R371="—",$R371="(not set)",$D371=""),"",IF(ISNUMBER(SEARCH(SUBSTITUTE(SUBSTITUTE(SUBSTITUTE($R371,"-",""),"_","")," ",""),SUBSTITUTE(SUBSTITUTE(SUBSTITUTE($D371,"-",""),"_","")," ",""))),"OK","CHECK")))</f>
        <v/>
      </c>
      <c r="T371" s="9" t="str">
        <f aca="false">IF($A371="","",IF(OR($H371="NOT IN SCHEMATIC",$I371="MISMATCH",$J371="MISMATCH",$P371="MISMATCH",$M371&lt;&gt;"OK"),"REVIEW","OK"))</f>
        <v/>
      </c>
      <c r="U371" s="14"/>
      <c r="V371" s="14"/>
      <c r="W371" s="17"/>
      <c r="X371" s="14"/>
    </row>
    <row r="372" customFormat="false" ht="15" hidden="false" customHeight="false" outlineLevel="0" collapsed="false">
      <c r="A372" s="9" t="str">
        <f aca="false">IF('3. Layout Parts'!$A372="","",TRIM('3. Layout Parts'!$A372))</f>
        <v/>
      </c>
      <c r="B372" s="9" t="str">
        <f aca="false">IF($A372="","",'3. Layout Parts'!$D372)</f>
        <v/>
      </c>
      <c r="C372" s="9" t="str">
        <f aca="false">IF($A372="","",'3. Layout Parts'!$B372)</f>
        <v/>
      </c>
      <c r="D372" s="9" t="str">
        <f aca="false">IF($A372="","",'3. Layout Parts'!$C372)</f>
        <v/>
      </c>
      <c r="E372" s="9" t="str">
        <f aca="false">IF($A372="","",IFERROR(INDEX('2. Schematic Parts'!$B$2:$B$3001,MATCH($A372,'2. Schematic Parts'!$A$2:$A$3001,0)),"NOT FOUND"))</f>
        <v/>
      </c>
      <c r="F372" s="9" t="str">
        <f aca="false">IF($A372="","",IFERROR(INDEX('2. Schematic Parts'!$C$2:$C$3001,MATCH($A372,'2. Schematic Parts'!$A$2:$A$3001,0))&amp;"","NOT FOUND"))</f>
        <v/>
      </c>
      <c r="G372" s="9" t="str">
        <f aca="false">IF($A372="","",IFERROR(INDEX('2. Schematic Parts'!$D$2:$D$3001,MATCH($A372,'2. Schematic Parts'!$A$2:$A$3001,0))&amp;"","NOT FOUND"))</f>
        <v/>
      </c>
      <c r="H372" s="9" t="str">
        <f aca="false">IF($A372="","",IF(COUNTIF('2. Schematic Parts'!$A$2:$A$3001,$A372)=0,"NOT IN SCHEMATIC","OK"))</f>
        <v/>
      </c>
      <c r="I372" s="9" t="str">
        <f aca="false">IF($A372="","",IF($H372="NOT IN SCHEMATIC","",IF(UPPER(TRIM($C372))=UPPER(TRIM($E372)),"OK","MISMATCH")))</f>
        <v/>
      </c>
      <c r="J372" s="9" t="str">
        <f aca="false">IF($A372="","",IF($H372="NOT IN SCHEMATIC","",IF($F372="","NO SCH DECAL",IF($D372="","",IF(UPPER(TRIM($D372))=UPPER(TRIM($F372)),"OK","MISMATCH")))))</f>
        <v/>
      </c>
      <c r="K372" s="16" t="str">
        <f aca="false">IF($A372="","",SUMPRODUCT(--ISNUMBER(SEARCH(","&amp;TRIM($A372)&amp;",",","&amp;SUBSTITUTE('1. Master BOM'!$D$2:$D$400," ","")&amp;","))))</f>
        <v/>
      </c>
      <c r="L372" s="16" t="str">
        <f aca="false">IF($A372="","",IF($K372&lt;&gt;1,0,SUMPRODUCT(ISNUMBER(SEARCH(","&amp;TRIM($A372)&amp;",",","&amp;SUBSTITUTE('1. Master BOM'!$D$2:$D$400," ","")&amp;","))*ROW('1. Master BOM'!$D$2:$D$400))))</f>
        <v/>
      </c>
      <c r="M372" s="9" t="str">
        <f aca="false">IF($A372="","",IF($K372=0,"NOT IN BOM",IF($K372&gt;1,"MULTIPLE BOM LINES","OK")))</f>
        <v/>
      </c>
      <c r="N372" s="9" t="str">
        <f aca="false">IF($A372="","",IF($L372=0,"—",INDEX('1. Master BOM'!$A$1:$A$400,$L372)))</f>
        <v/>
      </c>
      <c r="O372" s="9" t="str">
        <f aca="false">IF($A372="","",IF($L372=0,"—",INDEX('1. Master BOM'!$B$1:$B$400,$L372)))</f>
        <v/>
      </c>
      <c r="P372" s="9" t="str">
        <f aca="false">IF($A372="","",IF(OR($H372="NOT IN SCHEMATIC",$O372="—"),"",IF($G372="","NO SCH PN",IF(UPPER(TRIM($G372))=UPPER(TRIM($O372)),"OK","MISMATCH"))))</f>
        <v/>
      </c>
      <c r="Q372" s="9" t="str">
        <f aca="false">IF($A372="","",IF($L372=0,"—",INDEX('1. Master BOM'!$E$1:$E$400,$L372)))</f>
        <v/>
      </c>
      <c r="R372" s="9" t="str">
        <f aca="false">IF($A372="","",IF($L372=0,"—",IF(T(INDEX('1. Master BOM'!$F$1:$F$400,$L372))="","(not set)",INDEX('1. Master BOM'!$F$1:$F$400,$L372))))</f>
        <v/>
      </c>
      <c r="S372" s="9" t="str">
        <f aca="false">IF($A372="","",IF(OR($R372="—",$R372="(not set)",$D372=""),"",IF(ISNUMBER(SEARCH(SUBSTITUTE(SUBSTITUTE(SUBSTITUTE($R372,"-",""),"_","")," ",""),SUBSTITUTE(SUBSTITUTE(SUBSTITUTE($D372,"-",""),"_","")," ",""))),"OK","CHECK")))</f>
        <v/>
      </c>
      <c r="T372" s="9" t="str">
        <f aca="false">IF($A372="","",IF(OR($H372="NOT IN SCHEMATIC",$I372="MISMATCH",$J372="MISMATCH",$P372="MISMATCH",$M372&lt;&gt;"OK"),"REVIEW","OK"))</f>
        <v/>
      </c>
      <c r="U372" s="14"/>
      <c r="V372" s="14"/>
      <c r="W372" s="17"/>
      <c r="X372" s="14"/>
    </row>
    <row r="373" customFormat="false" ht="15" hidden="false" customHeight="false" outlineLevel="0" collapsed="false">
      <c r="A373" s="9" t="str">
        <f aca="false">IF('3. Layout Parts'!$A373="","",TRIM('3. Layout Parts'!$A373))</f>
        <v/>
      </c>
      <c r="B373" s="9" t="str">
        <f aca="false">IF($A373="","",'3. Layout Parts'!$D373)</f>
        <v/>
      </c>
      <c r="C373" s="9" t="str">
        <f aca="false">IF($A373="","",'3. Layout Parts'!$B373)</f>
        <v/>
      </c>
      <c r="D373" s="9" t="str">
        <f aca="false">IF($A373="","",'3. Layout Parts'!$C373)</f>
        <v/>
      </c>
      <c r="E373" s="9" t="str">
        <f aca="false">IF($A373="","",IFERROR(INDEX('2. Schematic Parts'!$B$2:$B$3001,MATCH($A373,'2. Schematic Parts'!$A$2:$A$3001,0)),"NOT FOUND"))</f>
        <v/>
      </c>
      <c r="F373" s="9" t="str">
        <f aca="false">IF($A373="","",IFERROR(INDEX('2. Schematic Parts'!$C$2:$C$3001,MATCH($A373,'2. Schematic Parts'!$A$2:$A$3001,0))&amp;"","NOT FOUND"))</f>
        <v/>
      </c>
      <c r="G373" s="9" t="str">
        <f aca="false">IF($A373="","",IFERROR(INDEX('2. Schematic Parts'!$D$2:$D$3001,MATCH($A373,'2. Schematic Parts'!$A$2:$A$3001,0))&amp;"","NOT FOUND"))</f>
        <v/>
      </c>
      <c r="H373" s="9" t="str">
        <f aca="false">IF($A373="","",IF(COUNTIF('2. Schematic Parts'!$A$2:$A$3001,$A373)=0,"NOT IN SCHEMATIC","OK"))</f>
        <v/>
      </c>
      <c r="I373" s="9" t="str">
        <f aca="false">IF($A373="","",IF($H373="NOT IN SCHEMATIC","",IF(UPPER(TRIM($C373))=UPPER(TRIM($E373)),"OK","MISMATCH")))</f>
        <v/>
      </c>
      <c r="J373" s="9" t="str">
        <f aca="false">IF($A373="","",IF($H373="NOT IN SCHEMATIC","",IF($F373="","NO SCH DECAL",IF($D373="","",IF(UPPER(TRIM($D373))=UPPER(TRIM($F373)),"OK","MISMATCH")))))</f>
        <v/>
      </c>
      <c r="K373" s="16" t="str">
        <f aca="false">IF($A373="","",SUMPRODUCT(--ISNUMBER(SEARCH(","&amp;TRIM($A373)&amp;",",","&amp;SUBSTITUTE('1. Master BOM'!$D$2:$D$400," ","")&amp;","))))</f>
        <v/>
      </c>
      <c r="L373" s="16" t="str">
        <f aca="false">IF($A373="","",IF($K373&lt;&gt;1,0,SUMPRODUCT(ISNUMBER(SEARCH(","&amp;TRIM($A373)&amp;",",","&amp;SUBSTITUTE('1. Master BOM'!$D$2:$D$400," ","")&amp;","))*ROW('1. Master BOM'!$D$2:$D$400))))</f>
        <v/>
      </c>
      <c r="M373" s="9" t="str">
        <f aca="false">IF($A373="","",IF($K373=0,"NOT IN BOM",IF($K373&gt;1,"MULTIPLE BOM LINES","OK")))</f>
        <v/>
      </c>
      <c r="N373" s="9" t="str">
        <f aca="false">IF($A373="","",IF($L373=0,"—",INDEX('1. Master BOM'!$A$1:$A$400,$L373)))</f>
        <v/>
      </c>
      <c r="O373" s="9" t="str">
        <f aca="false">IF($A373="","",IF($L373=0,"—",INDEX('1. Master BOM'!$B$1:$B$400,$L373)))</f>
        <v/>
      </c>
      <c r="P373" s="9" t="str">
        <f aca="false">IF($A373="","",IF(OR($H373="NOT IN SCHEMATIC",$O373="—"),"",IF($G373="","NO SCH PN",IF(UPPER(TRIM($G373))=UPPER(TRIM($O373)),"OK","MISMATCH"))))</f>
        <v/>
      </c>
      <c r="Q373" s="9" t="str">
        <f aca="false">IF($A373="","",IF($L373=0,"—",INDEX('1. Master BOM'!$E$1:$E$400,$L373)))</f>
        <v/>
      </c>
      <c r="R373" s="9" t="str">
        <f aca="false">IF($A373="","",IF($L373=0,"—",IF(T(INDEX('1. Master BOM'!$F$1:$F$400,$L373))="","(not set)",INDEX('1. Master BOM'!$F$1:$F$400,$L373))))</f>
        <v/>
      </c>
      <c r="S373" s="9" t="str">
        <f aca="false">IF($A373="","",IF(OR($R373="—",$R373="(not set)",$D373=""),"",IF(ISNUMBER(SEARCH(SUBSTITUTE(SUBSTITUTE(SUBSTITUTE($R373,"-",""),"_","")," ",""),SUBSTITUTE(SUBSTITUTE(SUBSTITUTE($D373,"-",""),"_","")," ",""))),"OK","CHECK")))</f>
        <v/>
      </c>
      <c r="T373" s="9" t="str">
        <f aca="false">IF($A373="","",IF(OR($H373="NOT IN SCHEMATIC",$I373="MISMATCH",$J373="MISMATCH",$P373="MISMATCH",$M373&lt;&gt;"OK"),"REVIEW","OK"))</f>
        <v/>
      </c>
      <c r="U373" s="14"/>
      <c r="V373" s="14"/>
      <c r="W373" s="17"/>
      <c r="X373" s="14"/>
    </row>
    <row r="374" customFormat="false" ht="15" hidden="false" customHeight="false" outlineLevel="0" collapsed="false">
      <c r="A374" s="9" t="str">
        <f aca="false">IF('3. Layout Parts'!$A374="","",TRIM('3. Layout Parts'!$A374))</f>
        <v/>
      </c>
      <c r="B374" s="9" t="str">
        <f aca="false">IF($A374="","",'3. Layout Parts'!$D374)</f>
        <v/>
      </c>
      <c r="C374" s="9" t="str">
        <f aca="false">IF($A374="","",'3. Layout Parts'!$B374)</f>
        <v/>
      </c>
      <c r="D374" s="9" t="str">
        <f aca="false">IF($A374="","",'3. Layout Parts'!$C374)</f>
        <v/>
      </c>
      <c r="E374" s="9" t="str">
        <f aca="false">IF($A374="","",IFERROR(INDEX('2. Schematic Parts'!$B$2:$B$3001,MATCH($A374,'2. Schematic Parts'!$A$2:$A$3001,0)),"NOT FOUND"))</f>
        <v/>
      </c>
      <c r="F374" s="9" t="str">
        <f aca="false">IF($A374="","",IFERROR(INDEX('2. Schematic Parts'!$C$2:$C$3001,MATCH($A374,'2. Schematic Parts'!$A$2:$A$3001,0))&amp;"","NOT FOUND"))</f>
        <v/>
      </c>
      <c r="G374" s="9" t="str">
        <f aca="false">IF($A374="","",IFERROR(INDEX('2. Schematic Parts'!$D$2:$D$3001,MATCH($A374,'2. Schematic Parts'!$A$2:$A$3001,0))&amp;"","NOT FOUND"))</f>
        <v/>
      </c>
      <c r="H374" s="9" t="str">
        <f aca="false">IF($A374="","",IF(COUNTIF('2. Schematic Parts'!$A$2:$A$3001,$A374)=0,"NOT IN SCHEMATIC","OK"))</f>
        <v/>
      </c>
      <c r="I374" s="9" t="str">
        <f aca="false">IF($A374="","",IF($H374="NOT IN SCHEMATIC","",IF(UPPER(TRIM($C374))=UPPER(TRIM($E374)),"OK","MISMATCH")))</f>
        <v/>
      </c>
      <c r="J374" s="9" t="str">
        <f aca="false">IF($A374="","",IF($H374="NOT IN SCHEMATIC","",IF($F374="","NO SCH DECAL",IF($D374="","",IF(UPPER(TRIM($D374))=UPPER(TRIM($F374)),"OK","MISMATCH")))))</f>
        <v/>
      </c>
      <c r="K374" s="16" t="str">
        <f aca="false">IF($A374="","",SUMPRODUCT(--ISNUMBER(SEARCH(","&amp;TRIM($A374)&amp;",",","&amp;SUBSTITUTE('1. Master BOM'!$D$2:$D$400," ","")&amp;","))))</f>
        <v/>
      </c>
      <c r="L374" s="16" t="str">
        <f aca="false">IF($A374="","",IF($K374&lt;&gt;1,0,SUMPRODUCT(ISNUMBER(SEARCH(","&amp;TRIM($A374)&amp;",",","&amp;SUBSTITUTE('1. Master BOM'!$D$2:$D$400," ","")&amp;","))*ROW('1. Master BOM'!$D$2:$D$400))))</f>
        <v/>
      </c>
      <c r="M374" s="9" t="str">
        <f aca="false">IF($A374="","",IF($K374=0,"NOT IN BOM",IF($K374&gt;1,"MULTIPLE BOM LINES","OK")))</f>
        <v/>
      </c>
      <c r="N374" s="9" t="str">
        <f aca="false">IF($A374="","",IF($L374=0,"—",INDEX('1. Master BOM'!$A$1:$A$400,$L374)))</f>
        <v/>
      </c>
      <c r="O374" s="9" t="str">
        <f aca="false">IF($A374="","",IF($L374=0,"—",INDEX('1. Master BOM'!$B$1:$B$400,$L374)))</f>
        <v/>
      </c>
      <c r="P374" s="9" t="str">
        <f aca="false">IF($A374="","",IF(OR($H374="NOT IN SCHEMATIC",$O374="—"),"",IF($G374="","NO SCH PN",IF(UPPER(TRIM($G374))=UPPER(TRIM($O374)),"OK","MISMATCH"))))</f>
        <v/>
      </c>
      <c r="Q374" s="9" t="str">
        <f aca="false">IF($A374="","",IF($L374=0,"—",INDEX('1. Master BOM'!$E$1:$E$400,$L374)))</f>
        <v/>
      </c>
      <c r="R374" s="9" t="str">
        <f aca="false">IF($A374="","",IF($L374=0,"—",IF(T(INDEX('1. Master BOM'!$F$1:$F$400,$L374))="","(not set)",INDEX('1. Master BOM'!$F$1:$F$400,$L374))))</f>
        <v/>
      </c>
      <c r="S374" s="9" t="str">
        <f aca="false">IF($A374="","",IF(OR($R374="—",$R374="(not set)",$D374=""),"",IF(ISNUMBER(SEARCH(SUBSTITUTE(SUBSTITUTE(SUBSTITUTE($R374,"-",""),"_","")," ",""),SUBSTITUTE(SUBSTITUTE(SUBSTITUTE($D374,"-",""),"_","")," ",""))),"OK","CHECK")))</f>
        <v/>
      </c>
      <c r="T374" s="9" t="str">
        <f aca="false">IF($A374="","",IF(OR($H374="NOT IN SCHEMATIC",$I374="MISMATCH",$J374="MISMATCH",$P374="MISMATCH",$M374&lt;&gt;"OK"),"REVIEW","OK"))</f>
        <v/>
      </c>
      <c r="U374" s="14"/>
      <c r="V374" s="14"/>
      <c r="W374" s="17"/>
      <c r="X374" s="14"/>
    </row>
    <row r="375" customFormat="false" ht="15" hidden="false" customHeight="false" outlineLevel="0" collapsed="false">
      <c r="A375" s="9" t="str">
        <f aca="false">IF('3. Layout Parts'!$A375="","",TRIM('3. Layout Parts'!$A375))</f>
        <v/>
      </c>
      <c r="B375" s="9" t="str">
        <f aca="false">IF($A375="","",'3. Layout Parts'!$D375)</f>
        <v/>
      </c>
      <c r="C375" s="9" t="str">
        <f aca="false">IF($A375="","",'3. Layout Parts'!$B375)</f>
        <v/>
      </c>
      <c r="D375" s="9" t="str">
        <f aca="false">IF($A375="","",'3. Layout Parts'!$C375)</f>
        <v/>
      </c>
      <c r="E375" s="9" t="str">
        <f aca="false">IF($A375="","",IFERROR(INDEX('2. Schematic Parts'!$B$2:$B$3001,MATCH($A375,'2. Schematic Parts'!$A$2:$A$3001,0)),"NOT FOUND"))</f>
        <v/>
      </c>
      <c r="F375" s="9" t="str">
        <f aca="false">IF($A375="","",IFERROR(INDEX('2. Schematic Parts'!$C$2:$C$3001,MATCH($A375,'2. Schematic Parts'!$A$2:$A$3001,0))&amp;"","NOT FOUND"))</f>
        <v/>
      </c>
      <c r="G375" s="9" t="str">
        <f aca="false">IF($A375="","",IFERROR(INDEX('2. Schematic Parts'!$D$2:$D$3001,MATCH($A375,'2. Schematic Parts'!$A$2:$A$3001,0))&amp;"","NOT FOUND"))</f>
        <v/>
      </c>
      <c r="H375" s="9" t="str">
        <f aca="false">IF($A375="","",IF(COUNTIF('2. Schematic Parts'!$A$2:$A$3001,$A375)=0,"NOT IN SCHEMATIC","OK"))</f>
        <v/>
      </c>
      <c r="I375" s="9" t="str">
        <f aca="false">IF($A375="","",IF($H375="NOT IN SCHEMATIC","",IF(UPPER(TRIM($C375))=UPPER(TRIM($E375)),"OK","MISMATCH")))</f>
        <v/>
      </c>
      <c r="J375" s="9" t="str">
        <f aca="false">IF($A375="","",IF($H375="NOT IN SCHEMATIC","",IF($F375="","NO SCH DECAL",IF($D375="","",IF(UPPER(TRIM($D375))=UPPER(TRIM($F375)),"OK","MISMATCH")))))</f>
        <v/>
      </c>
      <c r="K375" s="16" t="str">
        <f aca="false">IF($A375="","",SUMPRODUCT(--ISNUMBER(SEARCH(","&amp;TRIM($A375)&amp;",",","&amp;SUBSTITUTE('1. Master BOM'!$D$2:$D$400," ","")&amp;","))))</f>
        <v/>
      </c>
      <c r="L375" s="16" t="str">
        <f aca="false">IF($A375="","",IF($K375&lt;&gt;1,0,SUMPRODUCT(ISNUMBER(SEARCH(","&amp;TRIM($A375)&amp;",",","&amp;SUBSTITUTE('1. Master BOM'!$D$2:$D$400," ","")&amp;","))*ROW('1. Master BOM'!$D$2:$D$400))))</f>
        <v/>
      </c>
      <c r="M375" s="9" t="str">
        <f aca="false">IF($A375="","",IF($K375=0,"NOT IN BOM",IF($K375&gt;1,"MULTIPLE BOM LINES","OK")))</f>
        <v/>
      </c>
      <c r="N375" s="9" t="str">
        <f aca="false">IF($A375="","",IF($L375=0,"—",INDEX('1. Master BOM'!$A$1:$A$400,$L375)))</f>
        <v/>
      </c>
      <c r="O375" s="9" t="str">
        <f aca="false">IF($A375="","",IF($L375=0,"—",INDEX('1. Master BOM'!$B$1:$B$400,$L375)))</f>
        <v/>
      </c>
      <c r="P375" s="9" t="str">
        <f aca="false">IF($A375="","",IF(OR($H375="NOT IN SCHEMATIC",$O375="—"),"",IF($G375="","NO SCH PN",IF(UPPER(TRIM($G375))=UPPER(TRIM($O375)),"OK","MISMATCH"))))</f>
        <v/>
      </c>
      <c r="Q375" s="9" t="str">
        <f aca="false">IF($A375="","",IF($L375=0,"—",INDEX('1. Master BOM'!$E$1:$E$400,$L375)))</f>
        <v/>
      </c>
      <c r="R375" s="9" t="str">
        <f aca="false">IF($A375="","",IF($L375=0,"—",IF(T(INDEX('1. Master BOM'!$F$1:$F$400,$L375))="","(not set)",INDEX('1. Master BOM'!$F$1:$F$400,$L375))))</f>
        <v/>
      </c>
      <c r="S375" s="9" t="str">
        <f aca="false">IF($A375="","",IF(OR($R375="—",$R375="(not set)",$D375=""),"",IF(ISNUMBER(SEARCH(SUBSTITUTE(SUBSTITUTE(SUBSTITUTE($R375,"-",""),"_","")," ",""),SUBSTITUTE(SUBSTITUTE(SUBSTITUTE($D375,"-",""),"_","")," ",""))),"OK","CHECK")))</f>
        <v/>
      </c>
      <c r="T375" s="9" t="str">
        <f aca="false">IF($A375="","",IF(OR($H375="NOT IN SCHEMATIC",$I375="MISMATCH",$J375="MISMATCH",$P375="MISMATCH",$M375&lt;&gt;"OK"),"REVIEW","OK"))</f>
        <v/>
      </c>
      <c r="U375" s="14"/>
      <c r="V375" s="14"/>
      <c r="W375" s="17"/>
      <c r="X375" s="14"/>
    </row>
    <row r="376" customFormat="false" ht="15" hidden="false" customHeight="false" outlineLevel="0" collapsed="false">
      <c r="A376" s="9" t="str">
        <f aca="false">IF('3. Layout Parts'!$A376="","",TRIM('3. Layout Parts'!$A376))</f>
        <v/>
      </c>
      <c r="B376" s="9" t="str">
        <f aca="false">IF($A376="","",'3. Layout Parts'!$D376)</f>
        <v/>
      </c>
      <c r="C376" s="9" t="str">
        <f aca="false">IF($A376="","",'3. Layout Parts'!$B376)</f>
        <v/>
      </c>
      <c r="D376" s="9" t="str">
        <f aca="false">IF($A376="","",'3. Layout Parts'!$C376)</f>
        <v/>
      </c>
      <c r="E376" s="9" t="str">
        <f aca="false">IF($A376="","",IFERROR(INDEX('2. Schematic Parts'!$B$2:$B$3001,MATCH($A376,'2. Schematic Parts'!$A$2:$A$3001,0)),"NOT FOUND"))</f>
        <v/>
      </c>
      <c r="F376" s="9" t="str">
        <f aca="false">IF($A376="","",IFERROR(INDEX('2. Schematic Parts'!$C$2:$C$3001,MATCH($A376,'2. Schematic Parts'!$A$2:$A$3001,0))&amp;"","NOT FOUND"))</f>
        <v/>
      </c>
      <c r="G376" s="9" t="str">
        <f aca="false">IF($A376="","",IFERROR(INDEX('2. Schematic Parts'!$D$2:$D$3001,MATCH($A376,'2. Schematic Parts'!$A$2:$A$3001,0))&amp;"","NOT FOUND"))</f>
        <v/>
      </c>
      <c r="H376" s="9" t="str">
        <f aca="false">IF($A376="","",IF(COUNTIF('2. Schematic Parts'!$A$2:$A$3001,$A376)=0,"NOT IN SCHEMATIC","OK"))</f>
        <v/>
      </c>
      <c r="I376" s="9" t="str">
        <f aca="false">IF($A376="","",IF($H376="NOT IN SCHEMATIC","",IF(UPPER(TRIM($C376))=UPPER(TRIM($E376)),"OK","MISMATCH")))</f>
        <v/>
      </c>
      <c r="J376" s="9" t="str">
        <f aca="false">IF($A376="","",IF($H376="NOT IN SCHEMATIC","",IF($F376="","NO SCH DECAL",IF($D376="","",IF(UPPER(TRIM($D376))=UPPER(TRIM($F376)),"OK","MISMATCH")))))</f>
        <v/>
      </c>
      <c r="K376" s="16" t="str">
        <f aca="false">IF($A376="","",SUMPRODUCT(--ISNUMBER(SEARCH(","&amp;TRIM($A376)&amp;",",","&amp;SUBSTITUTE('1. Master BOM'!$D$2:$D$400," ","")&amp;","))))</f>
        <v/>
      </c>
      <c r="L376" s="16" t="str">
        <f aca="false">IF($A376="","",IF($K376&lt;&gt;1,0,SUMPRODUCT(ISNUMBER(SEARCH(","&amp;TRIM($A376)&amp;",",","&amp;SUBSTITUTE('1. Master BOM'!$D$2:$D$400," ","")&amp;","))*ROW('1. Master BOM'!$D$2:$D$400))))</f>
        <v/>
      </c>
      <c r="M376" s="9" t="str">
        <f aca="false">IF($A376="","",IF($K376=0,"NOT IN BOM",IF($K376&gt;1,"MULTIPLE BOM LINES","OK")))</f>
        <v/>
      </c>
      <c r="N376" s="9" t="str">
        <f aca="false">IF($A376="","",IF($L376=0,"—",INDEX('1. Master BOM'!$A$1:$A$400,$L376)))</f>
        <v/>
      </c>
      <c r="O376" s="9" t="str">
        <f aca="false">IF($A376="","",IF($L376=0,"—",INDEX('1. Master BOM'!$B$1:$B$400,$L376)))</f>
        <v/>
      </c>
      <c r="P376" s="9" t="str">
        <f aca="false">IF($A376="","",IF(OR($H376="NOT IN SCHEMATIC",$O376="—"),"",IF($G376="","NO SCH PN",IF(UPPER(TRIM($G376))=UPPER(TRIM($O376)),"OK","MISMATCH"))))</f>
        <v/>
      </c>
      <c r="Q376" s="9" t="str">
        <f aca="false">IF($A376="","",IF($L376=0,"—",INDEX('1. Master BOM'!$E$1:$E$400,$L376)))</f>
        <v/>
      </c>
      <c r="R376" s="9" t="str">
        <f aca="false">IF($A376="","",IF($L376=0,"—",IF(T(INDEX('1. Master BOM'!$F$1:$F$400,$L376))="","(not set)",INDEX('1. Master BOM'!$F$1:$F$400,$L376))))</f>
        <v/>
      </c>
      <c r="S376" s="9" t="str">
        <f aca="false">IF($A376="","",IF(OR($R376="—",$R376="(not set)",$D376=""),"",IF(ISNUMBER(SEARCH(SUBSTITUTE(SUBSTITUTE(SUBSTITUTE($R376,"-",""),"_","")," ",""),SUBSTITUTE(SUBSTITUTE(SUBSTITUTE($D376,"-",""),"_","")," ",""))),"OK","CHECK")))</f>
        <v/>
      </c>
      <c r="T376" s="9" t="str">
        <f aca="false">IF($A376="","",IF(OR($H376="NOT IN SCHEMATIC",$I376="MISMATCH",$J376="MISMATCH",$P376="MISMATCH",$M376&lt;&gt;"OK"),"REVIEW","OK"))</f>
        <v/>
      </c>
      <c r="U376" s="14"/>
      <c r="V376" s="14"/>
      <c r="W376" s="17"/>
      <c r="X376" s="14"/>
    </row>
    <row r="377" customFormat="false" ht="15" hidden="false" customHeight="false" outlineLevel="0" collapsed="false">
      <c r="A377" s="9" t="str">
        <f aca="false">IF('3. Layout Parts'!$A377="","",TRIM('3. Layout Parts'!$A377))</f>
        <v/>
      </c>
      <c r="B377" s="9" t="str">
        <f aca="false">IF($A377="","",'3. Layout Parts'!$D377)</f>
        <v/>
      </c>
      <c r="C377" s="9" t="str">
        <f aca="false">IF($A377="","",'3. Layout Parts'!$B377)</f>
        <v/>
      </c>
      <c r="D377" s="9" t="str">
        <f aca="false">IF($A377="","",'3. Layout Parts'!$C377)</f>
        <v/>
      </c>
      <c r="E377" s="9" t="str">
        <f aca="false">IF($A377="","",IFERROR(INDEX('2. Schematic Parts'!$B$2:$B$3001,MATCH($A377,'2. Schematic Parts'!$A$2:$A$3001,0)),"NOT FOUND"))</f>
        <v/>
      </c>
      <c r="F377" s="9" t="str">
        <f aca="false">IF($A377="","",IFERROR(INDEX('2. Schematic Parts'!$C$2:$C$3001,MATCH($A377,'2. Schematic Parts'!$A$2:$A$3001,0))&amp;"","NOT FOUND"))</f>
        <v/>
      </c>
      <c r="G377" s="9" t="str">
        <f aca="false">IF($A377="","",IFERROR(INDEX('2. Schematic Parts'!$D$2:$D$3001,MATCH($A377,'2. Schematic Parts'!$A$2:$A$3001,0))&amp;"","NOT FOUND"))</f>
        <v/>
      </c>
      <c r="H377" s="9" t="str">
        <f aca="false">IF($A377="","",IF(COUNTIF('2. Schematic Parts'!$A$2:$A$3001,$A377)=0,"NOT IN SCHEMATIC","OK"))</f>
        <v/>
      </c>
      <c r="I377" s="9" t="str">
        <f aca="false">IF($A377="","",IF($H377="NOT IN SCHEMATIC","",IF(UPPER(TRIM($C377))=UPPER(TRIM($E377)),"OK","MISMATCH")))</f>
        <v/>
      </c>
      <c r="J377" s="9" t="str">
        <f aca="false">IF($A377="","",IF($H377="NOT IN SCHEMATIC","",IF($F377="","NO SCH DECAL",IF($D377="","",IF(UPPER(TRIM($D377))=UPPER(TRIM($F377)),"OK","MISMATCH")))))</f>
        <v/>
      </c>
      <c r="K377" s="16" t="str">
        <f aca="false">IF($A377="","",SUMPRODUCT(--ISNUMBER(SEARCH(","&amp;TRIM($A377)&amp;",",","&amp;SUBSTITUTE('1. Master BOM'!$D$2:$D$400," ","")&amp;","))))</f>
        <v/>
      </c>
      <c r="L377" s="16" t="str">
        <f aca="false">IF($A377="","",IF($K377&lt;&gt;1,0,SUMPRODUCT(ISNUMBER(SEARCH(","&amp;TRIM($A377)&amp;",",","&amp;SUBSTITUTE('1. Master BOM'!$D$2:$D$400," ","")&amp;","))*ROW('1. Master BOM'!$D$2:$D$400))))</f>
        <v/>
      </c>
      <c r="M377" s="9" t="str">
        <f aca="false">IF($A377="","",IF($K377=0,"NOT IN BOM",IF($K377&gt;1,"MULTIPLE BOM LINES","OK")))</f>
        <v/>
      </c>
      <c r="N377" s="9" t="str">
        <f aca="false">IF($A377="","",IF($L377=0,"—",INDEX('1. Master BOM'!$A$1:$A$400,$L377)))</f>
        <v/>
      </c>
      <c r="O377" s="9" t="str">
        <f aca="false">IF($A377="","",IF($L377=0,"—",INDEX('1. Master BOM'!$B$1:$B$400,$L377)))</f>
        <v/>
      </c>
      <c r="P377" s="9" t="str">
        <f aca="false">IF($A377="","",IF(OR($H377="NOT IN SCHEMATIC",$O377="—"),"",IF($G377="","NO SCH PN",IF(UPPER(TRIM($G377))=UPPER(TRIM($O377)),"OK","MISMATCH"))))</f>
        <v/>
      </c>
      <c r="Q377" s="9" t="str">
        <f aca="false">IF($A377="","",IF($L377=0,"—",INDEX('1. Master BOM'!$E$1:$E$400,$L377)))</f>
        <v/>
      </c>
      <c r="R377" s="9" t="str">
        <f aca="false">IF($A377="","",IF($L377=0,"—",IF(T(INDEX('1. Master BOM'!$F$1:$F$400,$L377))="","(not set)",INDEX('1. Master BOM'!$F$1:$F$400,$L377))))</f>
        <v/>
      </c>
      <c r="S377" s="9" t="str">
        <f aca="false">IF($A377="","",IF(OR($R377="—",$R377="(not set)",$D377=""),"",IF(ISNUMBER(SEARCH(SUBSTITUTE(SUBSTITUTE(SUBSTITUTE($R377,"-",""),"_","")," ",""),SUBSTITUTE(SUBSTITUTE(SUBSTITUTE($D377,"-",""),"_","")," ",""))),"OK","CHECK")))</f>
        <v/>
      </c>
      <c r="T377" s="9" t="str">
        <f aca="false">IF($A377="","",IF(OR($H377="NOT IN SCHEMATIC",$I377="MISMATCH",$J377="MISMATCH",$P377="MISMATCH",$M377&lt;&gt;"OK"),"REVIEW","OK"))</f>
        <v/>
      </c>
      <c r="U377" s="14"/>
      <c r="V377" s="14"/>
      <c r="W377" s="17"/>
      <c r="X377" s="14"/>
    </row>
    <row r="378" customFormat="false" ht="15" hidden="false" customHeight="false" outlineLevel="0" collapsed="false">
      <c r="A378" s="9" t="str">
        <f aca="false">IF('3. Layout Parts'!$A378="","",TRIM('3. Layout Parts'!$A378))</f>
        <v/>
      </c>
      <c r="B378" s="9" t="str">
        <f aca="false">IF($A378="","",'3. Layout Parts'!$D378)</f>
        <v/>
      </c>
      <c r="C378" s="9" t="str">
        <f aca="false">IF($A378="","",'3. Layout Parts'!$B378)</f>
        <v/>
      </c>
      <c r="D378" s="9" t="str">
        <f aca="false">IF($A378="","",'3. Layout Parts'!$C378)</f>
        <v/>
      </c>
      <c r="E378" s="9" t="str">
        <f aca="false">IF($A378="","",IFERROR(INDEX('2. Schematic Parts'!$B$2:$B$3001,MATCH($A378,'2. Schematic Parts'!$A$2:$A$3001,0)),"NOT FOUND"))</f>
        <v/>
      </c>
      <c r="F378" s="9" t="str">
        <f aca="false">IF($A378="","",IFERROR(INDEX('2. Schematic Parts'!$C$2:$C$3001,MATCH($A378,'2. Schematic Parts'!$A$2:$A$3001,0))&amp;"","NOT FOUND"))</f>
        <v/>
      </c>
      <c r="G378" s="9" t="str">
        <f aca="false">IF($A378="","",IFERROR(INDEX('2. Schematic Parts'!$D$2:$D$3001,MATCH($A378,'2. Schematic Parts'!$A$2:$A$3001,0))&amp;"","NOT FOUND"))</f>
        <v/>
      </c>
      <c r="H378" s="9" t="str">
        <f aca="false">IF($A378="","",IF(COUNTIF('2. Schematic Parts'!$A$2:$A$3001,$A378)=0,"NOT IN SCHEMATIC","OK"))</f>
        <v/>
      </c>
      <c r="I378" s="9" t="str">
        <f aca="false">IF($A378="","",IF($H378="NOT IN SCHEMATIC","",IF(UPPER(TRIM($C378))=UPPER(TRIM($E378)),"OK","MISMATCH")))</f>
        <v/>
      </c>
      <c r="J378" s="9" t="str">
        <f aca="false">IF($A378="","",IF($H378="NOT IN SCHEMATIC","",IF($F378="","NO SCH DECAL",IF($D378="","",IF(UPPER(TRIM($D378))=UPPER(TRIM($F378)),"OK","MISMATCH")))))</f>
        <v/>
      </c>
      <c r="K378" s="16" t="str">
        <f aca="false">IF($A378="","",SUMPRODUCT(--ISNUMBER(SEARCH(","&amp;TRIM($A378)&amp;",",","&amp;SUBSTITUTE('1. Master BOM'!$D$2:$D$400," ","")&amp;","))))</f>
        <v/>
      </c>
      <c r="L378" s="16" t="str">
        <f aca="false">IF($A378="","",IF($K378&lt;&gt;1,0,SUMPRODUCT(ISNUMBER(SEARCH(","&amp;TRIM($A378)&amp;",",","&amp;SUBSTITUTE('1. Master BOM'!$D$2:$D$400," ","")&amp;","))*ROW('1. Master BOM'!$D$2:$D$400))))</f>
        <v/>
      </c>
      <c r="M378" s="9" t="str">
        <f aca="false">IF($A378="","",IF($K378=0,"NOT IN BOM",IF($K378&gt;1,"MULTIPLE BOM LINES","OK")))</f>
        <v/>
      </c>
      <c r="N378" s="9" t="str">
        <f aca="false">IF($A378="","",IF($L378=0,"—",INDEX('1. Master BOM'!$A$1:$A$400,$L378)))</f>
        <v/>
      </c>
      <c r="O378" s="9" t="str">
        <f aca="false">IF($A378="","",IF($L378=0,"—",INDEX('1. Master BOM'!$B$1:$B$400,$L378)))</f>
        <v/>
      </c>
      <c r="P378" s="9" t="str">
        <f aca="false">IF($A378="","",IF(OR($H378="NOT IN SCHEMATIC",$O378="—"),"",IF($G378="","NO SCH PN",IF(UPPER(TRIM($G378))=UPPER(TRIM($O378)),"OK","MISMATCH"))))</f>
        <v/>
      </c>
      <c r="Q378" s="9" t="str">
        <f aca="false">IF($A378="","",IF($L378=0,"—",INDEX('1. Master BOM'!$E$1:$E$400,$L378)))</f>
        <v/>
      </c>
      <c r="R378" s="9" t="str">
        <f aca="false">IF($A378="","",IF($L378=0,"—",IF(T(INDEX('1. Master BOM'!$F$1:$F$400,$L378))="","(not set)",INDEX('1. Master BOM'!$F$1:$F$400,$L378))))</f>
        <v/>
      </c>
      <c r="S378" s="9" t="str">
        <f aca="false">IF($A378="","",IF(OR($R378="—",$R378="(not set)",$D378=""),"",IF(ISNUMBER(SEARCH(SUBSTITUTE(SUBSTITUTE(SUBSTITUTE($R378,"-",""),"_","")," ",""),SUBSTITUTE(SUBSTITUTE(SUBSTITUTE($D378,"-",""),"_","")," ",""))),"OK","CHECK")))</f>
        <v/>
      </c>
      <c r="T378" s="9" t="str">
        <f aca="false">IF($A378="","",IF(OR($H378="NOT IN SCHEMATIC",$I378="MISMATCH",$J378="MISMATCH",$P378="MISMATCH",$M378&lt;&gt;"OK"),"REVIEW","OK"))</f>
        <v/>
      </c>
      <c r="U378" s="14"/>
      <c r="V378" s="14"/>
      <c r="W378" s="17"/>
      <c r="X378" s="14"/>
    </row>
    <row r="379" customFormat="false" ht="15" hidden="false" customHeight="false" outlineLevel="0" collapsed="false">
      <c r="A379" s="9" t="str">
        <f aca="false">IF('3. Layout Parts'!$A379="","",TRIM('3. Layout Parts'!$A379))</f>
        <v/>
      </c>
      <c r="B379" s="9" t="str">
        <f aca="false">IF($A379="","",'3. Layout Parts'!$D379)</f>
        <v/>
      </c>
      <c r="C379" s="9" t="str">
        <f aca="false">IF($A379="","",'3. Layout Parts'!$B379)</f>
        <v/>
      </c>
      <c r="D379" s="9" t="str">
        <f aca="false">IF($A379="","",'3. Layout Parts'!$C379)</f>
        <v/>
      </c>
      <c r="E379" s="9" t="str">
        <f aca="false">IF($A379="","",IFERROR(INDEX('2. Schematic Parts'!$B$2:$B$3001,MATCH($A379,'2. Schematic Parts'!$A$2:$A$3001,0)),"NOT FOUND"))</f>
        <v/>
      </c>
      <c r="F379" s="9" t="str">
        <f aca="false">IF($A379="","",IFERROR(INDEX('2. Schematic Parts'!$C$2:$C$3001,MATCH($A379,'2. Schematic Parts'!$A$2:$A$3001,0))&amp;"","NOT FOUND"))</f>
        <v/>
      </c>
      <c r="G379" s="9" t="str">
        <f aca="false">IF($A379="","",IFERROR(INDEX('2. Schematic Parts'!$D$2:$D$3001,MATCH($A379,'2. Schematic Parts'!$A$2:$A$3001,0))&amp;"","NOT FOUND"))</f>
        <v/>
      </c>
      <c r="H379" s="9" t="str">
        <f aca="false">IF($A379="","",IF(COUNTIF('2. Schematic Parts'!$A$2:$A$3001,$A379)=0,"NOT IN SCHEMATIC","OK"))</f>
        <v/>
      </c>
      <c r="I379" s="9" t="str">
        <f aca="false">IF($A379="","",IF($H379="NOT IN SCHEMATIC","",IF(UPPER(TRIM($C379))=UPPER(TRIM($E379)),"OK","MISMATCH")))</f>
        <v/>
      </c>
      <c r="J379" s="9" t="str">
        <f aca="false">IF($A379="","",IF($H379="NOT IN SCHEMATIC","",IF($F379="","NO SCH DECAL",IF($D379="","",IF(UPPER(TRIM($D379))=UPPER(TRIM($F379)),"OK","MISMATCH")))))</f>
        <v/>
      </c>
      <c r="K379" s="16" t="str">
        <f aca="false">IF($A379="","",SUMPRODUCT(--ISNUMBER(SEARCH(","&amp;TRIM($A379)&amp;",",","&amp;SUBSTITUTE('1. Master BOM'!$D$2:$D$400," ","")&amp;","))))</f>
        <v/>
      </c>
      <c r="L379" s="16" t="str">
        <f aca="false">IF($A379="","",IF($K379&lt;&gt;1,0,SUMPRODUCT(ISNUMBER(SEARCH(","&amp;TRIM($A379)&amp;",",","&amp;SUBSTITUTE('1. Master BOM'!$D$2:$D$400," ","")&amp;","))*ROW('1. Master BOM'!$D$2:$D$400))))</f>
        <v/>
      </c>
      <c r="M379" s="9" t="str">
        <f aca="false">IF($A379="","",IF($K379=0,"NOT IN BOM",IF($K379&gt;1,"MULTIPLE BOM LINES","OK")))</f>
        <v/>
      </c>
      <c r="N379" s="9" t="str">
        <f aca="false">IF($A379="","",IF($L379=0,"—",INDEX('1. Master BOM'!$A$1:$A$400,$L379)))</f>
        <v/>
      </c>
      <c r="O379" s="9" t="str">
        <f aca="false">IF($A379="","",IF($L379=0,"—",INDEX('1. Master BOM'!$B$1:$B$400,$L379)))</f>
        <v/>
      </c>
      <c r="P379" s="9" t="str">
        <f aca="false">IF($A379="","",IF(OR($H379="NOT IN SCHEMATIC",$O379="—"),"",IF($G379="","NO SCH PN",IF(UPPER(TRIM($G379))=UPPER(TRIM($O379)),"OK","MISMATCH"))))</f>
        <v/>
      </c>
      <c r="Q379" s="9" t="str">
        <f aca="false">IF($A379="","",IF($L379=0,"—",INDEX('1. Master BOM'!$E$1:$E$400,$L379)))</f>
        <v/>
      </c>
      <c r="R379" s="9" t="str">
        <f aca="false">IF($A379="","",IF($L379=0,"—",IF(T(INDEX('1. Master BOM'!$F$1:$F$400,$L379))="","(not set)",INDEX('1. Master BOM'!$F$1:$F$400,$L379))))</f>
        <v/>
      </c>
      <c r="S379" s="9" t="str">
        <f aca="false">IF($A379="","",IF(OR($R379="—",$R379="(not set)",$D379=""),"",IF(ISNUMBER(SEARCH(SUBSTITUTE(SUBSTITUTE(SUBSTITUTE($R379,"-",""),"_","")," ",""),SUBSTITUTE(SUBSTITUTE(SUBSTITUTE($D379,"-",""),"_","")," ",""))),"OK","CHECK")))</f>
        <v/>
      </c>
      <c r="T379" s="9" t="str">
        <f aca="false">IF($A379="","",IF(OR($H379="NOT IN SCHEMATIC",$I379="MISMATCH",$J379="MISMATCH",$P379="MISMATCH",$M379&lt;&gt;"OK"),"REVIEW","OK"))</f>
        <v/>
      </c>
      <c r="U379" s="14"/>
      <c r="V379" s="14"/>
      <c r="W379" s="17"/>
      <c r="X379" s="14"/>
    </row>
    <row r="380" customFormat="false" ht="15" hidden="false" customHeight="false" outlineLevel="0" collapsed="false">
      <c r="A380" s="9" t="str">
        <f aca="false">IF('3. Layout Parts'!$A380="","",TRIM('3. Layout Parts'!$A380))</f>
        <v/>
      </c>
      <c r="B380" s="9" t="str">
        <f aca="false">IF($A380="","",'3. Layout Parts'!$D380)</f>
        <v/>
      </c>
      <c r="C380" s="9" t="str">
        <f aca="false">IF($A380="","",'3. Layout Parts'!$B380)</f>
        <v/>
      </c>
      <c r="D380" s="9" t="str">
        <f aca="false">IF($A380="","",'3. Layout Parts'!$C380)</f>
        <v/>
      </c>
      <c r="E380" s="9" t="str">
        <f aca="false">IF($A380="","",IFERROR(INDEX('2. Schematic Parts'!$B$2:$B$3001,MATCH($A380,'2. Schematic Parts'!$A$2:$A$3001,0)),"NOT FOUND"))</f>
        <v/>
      </c>
      <c r="F380" s="9" t="str">
        <f aca="false">IF($A380="","",IFERROR(INDEX('2. Schematic Parts'!$C$2:$C$3001,MATCH($A380,'2. Schematic Parts'!$A$2:$A$3001,0))&amp;"","NOT FOUND"))</f>
        <v/>
      </c>
      <c r="G380" s="9" t="str">
        <f aca="false">IF($A380="","",IFERROR(INDEX('2. Schematic Parts'!$D$2:$D$3001,MATCH($A380,'2. Schematic Parts'!$A$2:$A$3001,0))&amp;"","NOT FOUND"))</f>
        <v/>
      </c>
      <c r="H380" s="9" t="str">
        <f aca="false">IF($A380="","",IF(COUNTIF('2. Schematic Parts'!$A$2:$A$3001,$A380)=0,"NOT IN SCHEMATIC","OK"))</f>
        <v/>
      </c>
      <c r="I380" s="9" t="str">
        <f aca="false">IF($A380="","",IF($H380="NOT IN SCHEMATIC","",IF(UPPER(TRIM($C380))=UPPER(TRIM($E380)),"OK","MISMATCH")))</f>
        <v/>
      </c>
      <c r="J380" s="9" t="str">
        <f aca="false">IF($A380="","",IF($H380="NOT IN SCHEMATIC","",IF($F380="","NO SCH DECAL",IF($D380="","",IF(UPPER(TRIM($D380))=UPPER(TRIM($F380)),"OK","MISMATCH")))))</f>
        <v/>
      </c>
      <c r="K380" s="16" t="str">
        <f aca="false">IF($A380="","",SUMPRODUCT(--ISNUMBER(SEARCH(","&amp;TRIM($A380)&amp;",",","&amp;SUBSTITUTE('1. Master BOM'!$D$2:$D$400," ","")&amp;","))))</f>
        <v/>
      </c>
      <c r="L380" s="16" t="str">
        <f aca="false">IF($A380="","",IF($K380&lt;&gt;1,0,SUMPRODUCT(ISNUMBER(SEARCH(","&amp;TRIM($A380)&amp;",",","&amp;SUBSTITUTE('1. Master BOM'!$D$2:$D$400," ","")&amp;","))*ROW('1. Master BOM'!$D$2:$D$400))))</f>
        <v/>
      </c>
      <c r="M380" s="9" t="str">
        <f aca="false">IF($A380="","",IF($K380=0,"NOT IN BOM",IF($K380&gt;1,"MULTIPLE BOM LINES","OK")))</f>
        <v/>
      </c>
      <c r="N380" s="9" t="str">
        <f aca="false">IF($A380="","",IF($L380=0,"—",INDEX('1. Master BOM'!$A$1:$A$400,$L380)))</f>
        <v/>
      </c>
      <c r="O380" s="9" t="str">
        <f aca="false">IF($A380="","",IF($L380=0,"—",INDEX('1. Master BOM'!$B$1:$B$400,$L380)))</f>
        <v/>
      </c>
      <c r="P380" s="9" t="str">
        <f aca="false">IF($A380="","",IF(OR($H380="NOT IN SCHEMATIC",$O380="—"),"",IF($G380="","NO SCH PN",IF(UPPER(TRIM($G380))=UPPER(TRIM($O380)),"OK","MISMATCH"))))</f>
        <v/>
      </c>
      <c r="Q380" s="9" t="str">
        <f aca="false">IF($A380="","",IF($L380=0,"—",INDEX('1. Master BOM'!$E$1:$E$400,$L380)))</f>
        <v/>
      </c>
      <c r="R380" s="9" t="str">
        <f aca="false">IF($A380="","",IF($L380=0,"—",IF(T(INDEX('1. Master BOM'!$F$1:$F$400,$L380))="","(not set)",INDEX('1. Master BOM'!$F$1:$F$400,$L380))))</f>
        <v/>
      </c>
      <c r="S380" s="9" t="str">
        <f aca="false">IF($A380="","",IF(OR($R380="—",$R380="(not set)",$D380=""),"",IF(ISNUMBER(SEARCH(SUBSTITUTE(SUBSTITUTE(SUBSTITUTE($R380,"-",""),"_","")," ",""),SUBSTITUTE(SUBSTITUTE(SUBSTITUTE($D380,"-",""),"_","")," ",""))),"OK","CHECK")))</f>
        <v/>
      </c>
      <c r="T380" s="9" t="str">
        <f aca="false">IF($A380="","",IF(OR($H380="NOT IN SCHEMATIC",$I380="MISMATCH",$J380="MISMATCH",$P380="MISMATCH",$M380&lt;&gt;"OK"),"REVIEW","OK"))</f>
        <v/>
      </c>
      <c r="U380" s="14"/>
      <c r="V380" s="14"/>
      <c r="W380" s="17"/>
      <c r="X380" s="14"/>
    </row>
    <row r="381" customFormat="false" ht="15" hidden="false" customHeight="false" outlineLevel="0" collapsed="false">
      <c r="A381" s="9" t="str">
        <f aca="false">IF('3. Layout Parts'!$A381="","",TRIM('3. Layout Parts'!$A381))</f>
        <v/>
      </c>
      <c r="B381" s="9" t="str">
        <f aca="false">IF($A381="","",'3. Layout Parts'!$D381)</f>
        <v/>
      </c>
      <c r="C381" s="9" t="str">
        <f aca="false">IF($A381="","",'3. Layout Parts'!$B381)</f>
        <v/>
      </c>
      <c r="D381" s="9" t="str">
        <f aca="false">IF($A381="","",'3. Layout Parts'!$C381)</f>
        <v/>
      </c>
      <c r="E381" s="9" t="str">
        <f aca="false">IF($A381="","",IFERROR(INDEX('2. Schematic Parts'!$B$2:$B$3001,MATCH($A381,'2. Schematic Parts'!$A$2:$A$3001,0)),"NOT FOUND"))</f>
        <v/>
      </c>
      <c r="F381" s="9" t="str">
        <f aca="false">IF($A381="","",IFERROR(INDEX('2. Schematic Parts'!$C$2:$C$3001,MATCH($A381,'2. Schematic Parts'!$A$2:$A$3001,0))&amp;"","NOT FOUND"))</f>
        <v/>
      </c>
      <c r="G381" s="9" t="str">
        <f aca="false">IF($A381="","",IFERROR(INDEX('2. Schematic Parts'!$D$2:$D$3001,MATCH($A381,'2. Schematic Parts'!$A$2:$A$3001,0))&amp;"","NOT FOUND"))</f>
        <v/>
      </c>
      <c r="H381" s="9" t="str">
        <f aca="false">IF($A381="","",IF(COUNTIF('2. Schematic Parts'!$A$2:$A$3001,$A381)=0,"NOT IN SCHEMATIC","OK"))</f>
        <v/>
      </c>
      <c r="I381" s="9" t="str">
        <f aca="false">IF($A381="","",IF($H381="NOT IN SCHEMATIC","",IF(UPPER(TRIM($C381))=UPPER(TRIM($E381)),"OK","MISMATCH")))</f>
        <v/>
      </c>
      <c r="J381" s="9" t="str">
        <f aca="false">IF($A381="","",IF($H381="NOT IN SCHEMATIC","",IF($F381="","NO SCH DECAL",IF($D381="","",IF(UPPER(TRIM($D381))=UPPER(TRIM($F381)),"OK","MISMATCH")))))</f>
        <v/>
      </c>
      <c r="K381" s="16" t="str">
        <f aca="false">IF($A381="","",SUMPRODUCT(--ISNUMBER(SEARCH(","&amp;TRIM($A381)&amp;",",","&amp;SUBSTITUTE('1. Master BOM'!$D$2:$D$400," ","")&amp;","))))</f>
        <v/>
      </c>
      <c r="L381" s="16" t="str">
        <f aca="false">IF($A381="","",IF($K381&lt;&gt;1,0,SUMPRODUCT(ISNUMBER(SEARCH(","&amp;TRIM($A381)&amp;",",","&amp;SUBSTITUTE('1. Master BOM'!$D$2:$D$400," ","")&amp;","))*ROW('1. Master BOM'!$D$2:$D$400))))</f>
        <v/>
      </c>
      <c r="M381" s="9" t="str">
        <f aca="false">IF($A381="","",IF($K381=0,"NOT IN BOM",IF($K381&gt;1,"MULTIPLE BOM LINES","OK")))</f>
        <v/>
      </c>
      <c r="N381" s="9" t="str">
        <f aca="false">IF($A381="","",IF($L381=0,"—",INDEX('1. Master BOM'!$A$1:$A$400,$L381)))</f>
        <v/>
      </c>
      <c r="O381" s="9" t="str">
        <f aca="false">IF($A381="","",IF($L381=0,"—",INDEX('1. Master BOM'!$B$1:$B$400,$L381)))</f>
        <v/>
      </c>
      <c r="P381" s="9" t="str">
        <f aca="false">IF($A381="","",IF(OR($H381="NOT IN SCHEMATIC",$O381="—"),"",IF($G381="","NO SCH PN",IF(UPPER(TRIM($G381))=UPPER(TRIM($O381)),"OK","MISMATCH"))))</f>
        <v/>
      </c>
      <c r="Q381" s="9" t="str">
        <f aca="false">IF($A381="","",IF($L381=0,"—",INDEX('1. Master BOM'!$E$1:$E$400,$L381)))</f>
        <v/>
      </c>
      <c r="R381" s="9" t="str">
        <f aca="false">IF($A381="","",IF($L381=0,"—",IF(T(INDEX('1. Master BOM'!$F$1:$F$400,$L381))="","(not set)",INDEX('1. Master BOM'!$F$1:$F$400,$L381))))</f>
        <v/>
      </c>
      <c r="S381" s="9" t="str">
        <f aca="false">IF($A381="","",IF(OR($R381="—",$R381="(not set)",$D381=""),"",IF(ISNUMBER(SEARCH(SUBSTITUTE(SUBSTITUTE(SUBSTITUTE($R381,"-",""),"_","")," ",""),SUBSTITUTE(SUBSTITUTE(SUBSTITUTE($D381,"-",""),"_","")," ",""))),"OK","CHECK")))</f>
        <v/>
      </c>
      <c r="T381" s="9" t="str">
        <f aca="false">IF($A381="","",IF(OR($H381="NOT IN SCHEMATIC",$I381="MISMATCH",$J381="MISMATCH",$P381="MISMATCH",$M381&lt;&gt;"OK"),"REVIEW","OK"))</f>
        <v/>
      </c>
      <c r="U381" s="14"/>
      <c r="V381" s="14"/>
      <c r="W381" s="17"/>
      <c r="X381" s="14"/>
    </row>
    <row r="382" customFormat="false" ht="15" hidden="false" customHeight="false" outlineLevel="0" collapsed="false">
      <c r="A382" s="9" t="str">
        <f aca="false">IF('3. Layout Parts'!$A382="","",TRIM('3. Layout Parts'!$A382))</f>
        <v/>
      </c>
      <c r="B382" s="9" t="str">
        <f aca="false">IF($A382="","",'3. Layout Parts'!$D382)</f>
        <v/>
      </c>
      <c r="C382" s="9" t="str">
        <f aca="false">IF($A382="","",'3. Layout Parts'!$B382)</f>
        <v/>
      </c>
      <c r="D382" s="9" t="str">
        <f aca="false">IF($A382="","",'3. Layout Parts'!$C382)</f>
        <v/>
      </c>
      <c r="E382" s="9" t="str">
        <f aca="false">IF($A382="","",IFERROR(INDEX('2. Schematic Parts'!$B$2:$B$3001,MATCH($A382,'2. Schematic Parts'!$A$2:$A$3001,0)),"NOT FOUND"))</f>
        <v/>
      </c>
      <c r="F382" s="9" t="str">
        <f aca="false">IF($A382="","",IFERROR(INDEX('2. Schematic Parts'!$C$2:$C$3001,MATCH($A382,'2. Schematic Parts'!$A$2:$A$3001,0))&amp;"","NOT FOUND"))</f>
        <v/>
      </c>
      <c r="G382" s="9" t="str">
        <f aca="false">IF($A382="","",IFERROR(INDEX('2. Schematic Parts'!$D$2:$D$3001,MATCH($A382,'2. Schematic Parts'!$A$2:$A$3001,0))&amp;"","NOT FOUND"))</f>
        <v/>
      </c>
      <c r="H382" s="9" t="str">
        <f aca="false">IF($A382="","",IF(COUNTIF('2. Schematic Parts'!$A$2:$A$3001,$A382)=0,"NOT IN SCHEMATIC","OK"))</f>
        <v/>
      </c>
      <c r="I382" s="9" t="str">
        <f aca="false">IF($A382="","",IF($H382="NOT IN SCHEMATIC","",IF(UPPER(TRIM($C382))=UPPER(TRIM($E382)),"OK","MISMATCH")))</f>
        <v/>
      </c>
      <c r="J382" s="9" t="str">
        <f aca="false">IF($A382="","",IF($H382="NOT IN SCHEMATIC","",IF($F382="","NO SCH DECAL",IF($D382="","",IF(UPPER(TRIM($D382))=UPPER(TRIM($F382)),"OK","MISMATCH")))))</f>
        <v/>
      </c>
      <c r="K382" s="16" t="str">
        <f aca="false">IF($A382="","",SUMPRODUCT(--ISNUMBER(SEARCH(","&amp;TRIM($A382)&amp;",",","&amp;SUBSTITUTE('1. Master BOM'!$D$2:$D$400," ","")&amp;","))))</f>
        <v/>
      </c>
      <c r="L382" s="16" t="str">
        <f aca="false">IF($A382="","",IF($K382&lt;&gt;1,0,SUMPRODUCT(ISNUMBER(SEARCH(","&amp;TRIM($A382)&amp;",",","&amp;SUBSTITUTE('1. Master BOM'!$D$2:$D$400," ","")&amp;","))*ROW('1. Master BOM'!$D$2:$D$400))))</f>
        <v/>
      </c>
      <c r="M382" s="9" t="str">
        <f aca="false">IF($A382="","",IF($K382=0,"NOT IN BOM",IF($K382&gt;1,"MULTIPLE BOM LINES","OK")))</f>
        <v/>
      </c>
      <c r="N382" s="9" t="str">
        <f aca="false">IF($A382="","",IF($L382=0,"—",INDEX('1. Master BOM'!$A$1:$A$400,$L382)))</f>
        <v/>
      </c>
      <c r="O382" s="9" t="str">
        <f aca="false">IF($A382="","",IF($L382=0,"—",INDEX('1. Master BOM'!$B$1:$B$400,$L382)))</f>
        <v/>
      </c>
      <c r="P382" s="9" t="str">
        <f aca="false">IF($A382="","",IF(OR($H382="NOT IN SCHEMATIC",$O382="—"),"",IF($G382="","NO SCH PN",IF(UPPER(TRIM($G382))=UPPER(TRIM($O382)),"OK","MISMATCH"))))</f>
        <v/>
      </c>
      <c r="Q382" s="9" t="str">
        <f aca="false">IF($A382="","",IF($L382=0,"—",INDEX('1. Master BOM'!$E$1:$E$400,$L382)))</f>
        <v/>
      </c>
      <c r="R382" s="9" t="str">
        <f aca="false">IF($A382="","",IF($L382=0,"—",IF(T(INDEX('1. Master BOM'!$F$1:$F$400,$L382))="","(not set)",INDEX('1. Master BOM'!$F$1:$F$400,$L382))))</f>
        <v/>
      </c>
      <c r="S382" s="9" t="str">
        <f aca="false">IF($A382="","",IF(OR($R382="—",$R382="(not set)",$D382=""),"",IF(ISNUMBER(SEARCH(SUBSTITUTE(SUBSTITUTE(SUBSTITUTE($R382,"-",""),"_","")," ",""),SUBSTITUTE(SUBSTITUTE(SUBSTITUTE($D382,"-",""),"_","")," ",""))),"OK","CHECK")))</f>
        <v/>
      </c>
      <c r="T382" s="9" t="str">
        <f aca="false">IF($A382="","",IF(OR($H382="NOT IN SCHEMATIC",$I382="MISMATCH",$J382="MISMATCH",$P382="MISMATCH",$M382&lt;&gt;"OK"),"REVIEW","OK"))</f>
        <v/>
      </c>
      <c r="U382" s="14"/>
      <c r="V382" s="14"/>
      <c r="W382" s="17"/>
      <c r="X382" s="14"/>
    </row>
    <row r="383" customFormat="false" ht="15" hidden="false" customHeight="false" outlineLevel="0" collapsed="false">
      <c r="A383" s="9" t="str">
        <f aca="false">IF('3. Layout Parts'!$A383="","",TRIM('3. Layout Parts'!$A383))</f>
        <v/>
      </c>
      <c r="B383" s="9" t="str">
        <f aca="false">IF($A383="","",'3. Layout Parts'!$D383)</f>
        <v/>
      </c>
      <c r="C383" s="9" t="str">
        <f aca="false">IF($A383="","",'3. Layout Parts'!$B383)</f>
        <v/>
      </c>
      <c r="D383" s="9" t="str">
        <f aca="false">IF($A383="","",'3. Layout Parts'!$C383)</f>
        <v/>
      </c>
      <c r="E383" s="9" t="str">
        <f aca="false">IF($A383="","",IFERROR(INDEX('2. Schematic Parts'!$B$2:$B$3001,MATCH($A383,'2. Schematic Parts'!$A$2:$A$3001,0)),"NOT FOUND"))</f>
        <v/>
      </c>
      <c r="F383" s="9" t="str">
        <f aca="false">IF($A383="","",IFERROR(INDEX('2. Schematic Parts'!$C$2:$C$3001,MATCH($A383,'2. Schematic Parts'!$A$2:$A$3001,0))&amp;"","NOT FOUND"))</f>
        <v/>
      </c>
      <c r="G383" s="9" t="str">
        <f aca="false">IF($A383="","",IFERROR(INDEX('2. Schematic Parts'!$D$2:$D$3001,MATCH($A383,'2. Schematic Parts'!$A$2:$A$3001,0))&amp;"","NOT FOUND"))</f>
        <v/>
      </c>
      <c r="H383" s="9" t="str">
        <f aca="false">IF($A383="","",IF(COUNTIF('2. Schematic Parts'!$A$2:$A$3001,$A383)=0,"NOT IN SCHEMATIC","OK"))</f>
        <v/>
      </c>
      <c r="I383" s="9" t="str">
        <f aca="false">IF($A383="","",IF($H383="NOT IN SCHEMATIC","",IF(UPPER(TRIM($C383))=UPPER(TRIM($E383)),"OK","MISMATCH")))</f>
        <v/>
      </c>
      <c r="J383" s="9" t="str">
        <f aca="false">IF($A383="","",IF($H383="NOT IN SCHEMATIC","",IF($F383="","NO SCH DECAL",IF($D383="","",IF(UPPER(TRIM($D383))=UPPER(TRIM($F383)),"OK","MISMATCH")))))</f>
        <v/>
      </c>
      <c r="K383" s="16" t="str">
        <f aca="false">IF($A383="","",SUMPRODUCT(--ISNUMBER(SEARCH(","&amp;TRIM($A383)&amp;",",","&amp;SUBSTITUTE('1. Master BOM'!$D$2:$D$400," ","")&amp;","))))</f>
        <v/>
      </c>
      <c r="L383" s="16" t="str">
        <f aca="false">IF($A383="","",IF($K383&lt;&gt;1,0,SUMPRODUCT(ISNUMBER(SEARCH(","&amp;TRIM($A383)&amp;",",","&amp;SUBSTITUTE('1. Master BOM'!$D$2:$D$400," ","")&amp;","))*ROW('1. Master BOM'!$D$2:$D$400))))</f>
        <v/>
      </c>
      <c r="M383" s="9" t="str">
        <f aca="false">IF($A383="","",IF($K383=0,"NOT IN BOM",IF($K383&gt;1,"MULTIPLE BOM LINES","OK")))</f>
        <v/>
      </c>
      <c r="N383" s="9" t="str">
        <f aca="false">IF($A383="","",IF($L383=0,"—",INDEX('1. Master BOM'!$A$1:$A$400,$L383)))</f>
        <v/>
      </c>
      <c r="O383" s="9" t="str">
        <f aca="false">IF($A383="","",IF($L383=0,"—",INDEX('1. Master BOM'!$B$1:$B$400,$L383)))</f>
        <v/>
      </c>
      <c r="P383" s="9" t="str">
        <f aca="false">IF($A383="","",IF(OR($H383="NOT IN SCHEMATIC",$O383="—"),"",IF($G383="","NO SCH PN",IF(UPPER(TRIM($G383))=UPPER(TRIM($O383)),"OK","MISMATCH"))))</f>
        <v/>
      </c>
      <c r="Q383" s="9" t="str">
        <f aca="false">IF($A383="","",IF($L383=0,"—",INDEX('1. Master BOM'!$E$1:$E$400,$L383)))</f>
        <v/>
      </c>
      <c r="R383" s="9" t="str">
        <f aca="false">IF($A383="","",IF($L383=0,"—",IF(T(INDEX('1. Master BOM'!$F$1:$F$400,$L383))="","(not set)",INDEX('1. Master BOM'!$F$1:$F$400,$L383))))</f>
        <v/>
      </c>
      <c r="S383" s="9" t="str">
        <f aca="false">IF($A383="","",IF(OR($R383="—",$R383="(not set)",$D383=""),"",IF(ISNUMBER(SEARCH(SUBSTITUTE(SUBSTITUTE(SUBSTITUTE($R383,"-",""),"_","")," ",""),SUBSTITUTE(SUBSTITUTE(SUBSTITUTE($D383,"-",""),"_","")," ",""))),"OK","CHECK")))</f>
        <v/>
      </c>
      <c r="T383" s="9" t="str">
        <f aca="false">IF($A383="","",IF(OR($H383="NOT IN SCHEMATIC",$I383="MISMATCH",$J383="MISMATCH",$P383="MISMATCH",$M383&lt;&gt;"OK"),"REVIEW","OK"))</f>
        <v/>
      </c>
      <c r="U383" s="14"/>
      <c r="V383" s="14"/>
      <c r="W383" s="17"/>
      <c r="X383" s="14"/>
    </row>
    <row r="384" customFormat="false" ht="15" hidden="false" customHeight="false" outlineLevel="0" collapsed="false">
      <c r="A384" s="9" t="str">
        <f aca="false">IF('3. Layout Parts'!$A384="","",TRIM('3. Layout Parts'!$A384))</f>
        <v/>
      </c>
      <c r="B384" s="9" t="str">
        <f aca="false">IF($A384="","",'3. Layout Parts'!$D384)</f>
        <v/>
      </c>
      <c r="C384" s="9" t="str">
        <f aca="false">IF($A384="","",'3. Layout Parts'!$B384)</f>
        <v/>
      </c>
      <c r="D384" s="9" t="str">
        <f aca="false">IF($A384="","",'3. Layout Parts'!$C384)</f>
        <v/>
      </c>
      <c r="E384" s="9" t="str">
        <f aca="false">IF($A384="","",IFERROR(INDEX('2. Schematic Parts'!$B$2:$B$3001,MATCH($A384,'2. Schematic Parts'!$A$2:$A$3001,0)),"NOT FOUND"))</f>
        <v/>
      </c>
      <c r="F384" s="9" t="str">
        <f aca="false">IF($A384="","",IFERROR(INDEX('2. Schematic Parts'!$C$2:$C$3001,MATCH($A384,'2. Schematic Parts'!$A$2:$A$3001,0))&amp;"","NOT FOUND"))</f>
        <v/>
      </c>
      <c r="G384" s="9" t="str">
        <f aca="false">IF($A384="","",IFERROR(INDEX('2. Schematic Parts'!$D$2:$D$3001,MATCH($A384,'2. Schematic Parts'!$A$2:$A$3001,0))&amp;"","NOT FOUND"))</f>
        <v/>
      </c>
      <c r="H384" s="9" t="str">
        <f aca="false">IF($A384="","",IF(COUNTIF('2. Schematic Parts'!$A$2:$A$3001,$A384)=0,"NOT IN SCHEMATIC","OK"))</f>
        <v/>
      </c>
      <c r="I384" s="9" t="str">
        <f aca="false">IF($A384="","",IF($H384="NOT IN SCHEMATIC","",IF(UPPER(TRIM($C384))=UPPER(TRIM($E384)),"OK","MISMATCH")))</f>
        <v/>
      </c>
      <c r="J384" s="9" t="str">
        <f aca="false">IF($A384="","",IF($H384="NOT IN SCHEMATIC","",IF($F384="","NO SCH DECAL",IF($D384="","",IF(UPPER(TRIM($D384))=UPPER(TRIM($F384)),"OK","MISMATCH")))))</f>
        <v/>
      </c>
      <c r="K384" s="16" t="str">
        <f aca="false">IF($A384="","",SUMPRODUCT(--ISNUMBER(SEARCH(","&amp;TRIM($A384)&amp;",",","&amp;SUBSTITUTE('1. Master BOM'!$D$2:$D$400," ","")&amp;","))))</f>
        <v/>
      </c>
      <c r="L384" s="16" t="str">
        <f aca="false">IF($A384="","",IF($K384&lt;&gt;1,0,SUMPRODUCT(ISNUMBER(SEARCH(","&amp;TRIM($A384)&amp;",",","&amp;SUBSTITUTE('1. Master BOM'!$D$2:$D$400," ","")&amp;","))*ROW('1. Master BOM'!$D$2:$D$400))))</f>
        <v/>
      </c>
      <c r="M384" s="9" t="str">
        <f aca="false">IF($A384="","",IF($K384=0,"NOT IN BOM",IF($K384&gt;1,"MULTIPLE BOM LINES","OK")))</f>
        <v/>
      </c>
      <c r="N384" s="9" t="str">
        <f aca="false">IF($A384="","",IF($L384=0,"—",INDEX('1. Master BOM'!$A$1:$A$400,$L384)))</f>
        <v/>
      </c>
      <c r="O384" s="9" t="str">
        <f aca="false">IF($A384="","",IF($L384=0,"—",INDEX('1. Master BOM'!$B$1:$B$400,$L384)))</f>
        <v/>
      </c>
      <c r="P384" s="9" t="str">
        <f aca="false">IF($A384="","",IF(OR($H384="NOT IN SCHEMATIC",$O384="—"),"",IF($G384="","NO SCH PN",IF(UPPER(TRIM($G384))=UPPER(TRIM($O384)),"OK","MISMATCH"))))</f>
        <v/>
      </c>
      <c r="Q384" s="9" t="str">
        <f aca="false">IF($A384="","",IF($L384=0,"—",INDEX('1. Master BOM'!$E$1:$E$400,$L384)))</f>
        <v/>
      </c>
      <c r="R384" s="9" t="str">
        <f aca="false">IF($A384="","",IF($L384=0,"—",IF(T(INDEX('1. Master BOM'!$F$1:$F$400,$L384))="","(not set)",INDEX('1. Master BOM'!$F$1:$F$400,$L384))))</f>
        <v/>
      </c>
      <c r="S384" s="9" t="str">
        <f aca="false">IF($A384="","",IF(OR($R384="—",$R384="(not set)",$D384=""),"",IF(ISNUMBER(SEARCH(SUBSTITUTE(SUBSTITUTE(SUBSTITUTE($R384,"-",""),"_","")," ",""),SUBSTITUTE(SUBSTITUTE(SUBSTITUTE($D384,"-",""),"_","")," ",""))),"OK","CHECK")))</f>
        <v/>
      </c>
      <c r="T384" s="9" t="str">
        <f aca="false">IF($A384="","",IF(OR($H384="NOT IN SCHEMATIC",$I384="MISMATCH",$J384="MISMATCH",$P384="MISMATCH",$M384&lt;&gt;"OK"),"REVIEW","OK"))</f>
        <v/>
      </c>
      <c r="U384" s="14"/>
      <c r="V384" s="14"/>
      <c r="W384" s="17"/>
      <c r="X384" s="14"/>
    </row>
    <row r="385" customFormat="false" ht="15" hidden="false" customHeight="false" outlineLevel="0" collapsed="false">
      <c r="A385" s="9" t="str">
        <f aca="false">IF('3. Layout Parts'!$A385="","",TRIM('3. Layout Parts'!$A385))</f>
        <v/>
      </c>
      <c r="B385" s="9" t="str">
        <f aca="false">IF($A385="","",'3. Layout Parts'!$D385)</f>
        <v/>
      </c>
      <c r="C385" s="9" t="str">
        <f aca="false">IF($A385="","",'3. Layout Parts'!$B385)</f>
        <v/>
      </c>
      <c r="D385" s="9" t="str">
        <f aca="false">IF($A385="","",'3. Layout Parts'!$C385)</f>
        <v/>
      </c>
      <c r="E385" s="9" t="str">
        <f aca="false">IF($A385="","",IFERROR(INDEX('2. Schematic Parts'!$B$2:$B$3001,MATCH($A385,'2. Schematic Parts'!$A$2:$A$3001,0)),"NOT FOUND"))</f>
        <v/>
      </c>
      <c r="F385" s="9" t="str">
        <f aca="false">IF($A385="","",IFERROR(INDEX('2. Schematic Parts'!$C$2:$C$3001,MATCH($A385,'2. Schematic Parts'!$A$2:$A$3001,0))&amp;"","NOT FOUND"))</f>
        <v/>
      </c>
      <c r="G385" s="9" t="str">
        <f aca="false">IF($A385="","",IFERROR(INDEX('2. Schematic Parts'!$D$2:$D$3001,MATCH($A385,'2. Schematic Parts'!$A$2:$A$3001,0))&amp;"","NOT FOUND"))</f>
        <v/>
      </c>
      <c r="H385" s="9" t="str">
        <f aca="false">IF($A385="","",IF(COUNTIF('2. Schematic Parts'!$A$2:$A$3001,$A385)=0,"NOT IN SCHEMATIC","OK"))</f>
        <v/>
      </c>
      <c r="I385" s="9" t="str">
        <f aca="false">IF($A385="","",IF($H385="NOT IN SCHEMATIC","",IF(UPPER(TRIM($C385))=UPPER(TRIM($E385)),"OK","MISMATCH")))</f>
        <v/>
      </c>
      <c r="J385" s="9" t="str">
        <f aca="false">IF($A385="","",IF($H385="NOT IN SCHEMATIC","",IF($F385="","NO SCH DECAL",IF($D385="","",IF(UPPER(TRIM($D385))=UPPER(TRIM($F385)),"OK","MISMATCH")))))</f>
        <v/>
      </c>
      <c r="K385" s="16" t="str">
        <f aca="false">IF($A385="","",SUMPRODUCT(--ISNUMBER(SEARCH(","&amp;TRIM($A385)&amp;",",","&amp;SUBSTITUTE('1. Master BOM'!$D$2:$D$400," ","")&amp;","))))</f>
        <v/>
      </c>
      <c r="L385" s="16" t="str">
        <f aca="false">IF($A385="","",IF($K385&lt;&gt;1,0,SUMPRODUCT(ISNUMBER(SEARCH(","&amp;TRIM($A385)&amp;",",","&amp;SUBSTITUTE('1. Master BOM'!$D$2:$D$400," ","")&amp;","))*ROW('1. Master BOM'!$D$2:$D$400))))</f>
        <v/>
      </c>
      <c r="M385" s="9" t="str">
        <f aca="false">IF($A385="","",IF($K385=0,"NOT IN BOM",IF($K385&gt;1,"MULTIPLE BOM LINES","OK")))</f>
        <v/>
      </c>
      <c r="N385" s="9" t="str">
        <f aca="false">IF($A385="","",IF($L385=0,"—",INDEX('1. Master BOM'!$A$1:$A$400,$L385)))</f>
        <v/>
      </c>
      <c r="O385" s="9" t="str">
        <f aca="false">IF($A385="","",IF($L385=0,"—",INDEX('1. Master BOM'!$B$1:$B$400,$L385)))</f>
        <v/>
      </c>
      <c r="P385" s="9" t="str">
        <f aca="false">IF($A385="","",IF(OR($H385="NOT IN SCHEMATIC",$O385="—"),"",IF($G385="","NO SCH PN",IF(UPPER(TRIM($G385))=UPPER(TRIM($O385)),"OK","MISMATCH"))))</f>
        <v/>
      </c>
      <c r="Q385" s="9" t="str">
        <f aca="false">IF($A385="","",IF($L385=0,"—",INDEX('1. Master BOM'!$E$1:$E$400,$L385)))</f>
        <v/>
      </c>
      <c r="R385" s="9" t="str">
        <f aca="false">IF($A385="","",IF($L385=0,"—",IF(T(INDEX('1. Master BOM'!$F$1:$F$400,$L385))="","(not set)",INDEX('1. Master BOM'!$F$1:$F$400,$L385))))</f>
        <v/>
      </c>
      <c r="S385" s="9" t="str">
        <f aca="false">IF($A385="","",IF(OR($R385="—",$R385="(not set)",$D385=""),"",IF(ISNUMBER(SEARCH(SUBSTITUTE(SUBSTITUTE(SUBSTITUTE($R385,"-",""),"_","")," ",""),SUBSTITUTE(SUBSTITUTE(SUBSTITUTE($D385,"-",""),"_","")," ",""))),"OK","CHECK")))</f>
        <v/>
      </c>
      <c r="T385" s="9" t="str">
        <f aca="false">IF($A385="","",IF(OR($H385="NOT IN SCHEMATIC",$I385="MISMATCH",$J385="MISMATCH",$P385="MISMATCH",$M385&lt;&gt;"OK"),"REVIEW","OK"))</f>
        <v/>
      </c>
      <c r="U385" s="14"/>
      <c r="V385" s="14"/>
      <c r="W385" s="17"/>
      <c r="X385" s="14"/>
    </row>
    <row r="386" customFormat="false" ht="15" hidden="false" customHeight="false" outlineLevel="0" collapsed="false">
      <c r="A386" s="9" t="str">
        <f aca="false">IF('3. Layout Parts'!$A386="","",TRIM('3. Layout Parts'!$A386))</f>
        <v/>
      </c>
      <c r="B386" s="9" t="str">
        <f aca="false">IF($A386="","",'3. Layout Parts'!$D386)</f>
        <v/>
      </c>
      <c r="C386" s="9" t="str">
        <f aca="false">IF($A386="","",'3. Layout Parts'!$B386)</f>
        <v/>
      </c>
      <c r="D386" s="9" t="str">
        <f aca="false">IF($A386="","",'3. Layout Parts'!$C386)</f>
        <v/>
      </c>
      <c r="E386" s="9" t="str">
        <f aca="false">IF($A386="","",IFERROR(INDEX('2. Schematic Parts'!$B$2:$B$3001,MATCH($A386,'2. Schematic Parts'!$A$2:$A$3001,0)),"NOT FOUND"))</f>
        <v/>
      </c>
      <c r="F386" s="9" t="str">
        <f aca="false">IF($A386="","",IFERROR(INDEX('2. Schematic Parts'!$C$2:$C$3001,MATCH($A386,'2. Schematic Parts'!$A$2:$A$3001,0))&amp;"","NOT FOUND"))</f>
        <v/>
      </c>
      <c r="G386" s="9" t="str">
        <f aca="false">IF($A386="","",IFERROR(INDEX('2. Schematic Parts'!$D$2:$D$3001,MATCH($A386,'2. Schematic Parts'!$A$2:$A$3001,0))&amp;"","NOT FOUND"))</f>
        <v/>
      </c>
      <c r="H386" s="9" t="str">
        <f aca="false">IF($A386="","",IF(COUNTIF('2. Schematic Parts'!$A$2:$A$3001,$A386)=0,"NOT IN SCHEMATIC","OK"))</f>
        <v/>
      </c>
      <c r="I386" s="9" t="str">
        <f aca="false">IF($A386="","",IF($H386="NOT IN SCHEMATIC","",IF(UPPER(TRIM($C386))=UPPER(TRIM($E386)),"OK","MISMATCH")))</f>
        <v/>
      </c>
      <c r="J386" s="9" t="str">
        <f aca="false">IF($A386="","",IF($H386="NOT IN SCHEMATIC","",IF($F386="","NO SCH DECAL",IF($D386="","",IF(UPPER(TRIM($D386))=UPPER(TRIM($F386)),"OK","MISMATCH")))))</f>
        <v/>
      </c>
      <c r="K386" s="16" t="str">
        <f aca="false">IF($A386="","",SUMPRODUCT(--ISNUMBER(SEARCH(","&amp;TRIM($A386)&amp;",",","&amp;SUBSTITUTE('1. Master BOM'!$D$2:$D$400," ","")&amp;","))))</f>
        <v/>
      </c>
      <c r="L386" s="16" t="str">
        <f aca="false">IF($A386="","",IF($K386&lt;&gt;1,0,SUMPRODUCT(ISNUMBER(SEARCH(","&amp;TRIM($A386)&amp;",",","&amp;SUBSTITUTE('1. Master BOM'!$D$2:$D$400," ","")&amp;","))*ROW('1. Master BOM'!$D$2:$D$400))))</f>
        <v/>
      </c>
      <c r="M386" s="9" t="str">
        <f aca="false">IF($A386="","",IF($K386=0,"NOT IN BOM",IF($K386&gt;1,"MULTIPLE BOM LINES","OK")))</f>
        <v/>
      </c>
      <c r="N386" s="9" t="str">
        <f aca="false">IF($A386="","",IF($L386=0,"—",INDEX('1. Master BOM'!$A$1:$A$400,$L386)))</f>
        <v/>
      </c>
      <c r="O386" s="9" t="str">
        <f aca="false">IF($A386="","",IF($L386=0,"—",INDEX('1. Master BOM'!$B$1:$B$400,$L386)))</f>
        <v/>
      </c>
      <c r="P386" s="9" t="str">
        <f aca="false">IF($A386="","",IF(OR($H386="NOT IN SCHEMATIC",$O386="—"),"",IF($G386="","NO SCH PN",IF(UPPER(TRIM($G386))=UPPER(TRIM($O386)),"OK","MISMATCH"))))</f>
        <v/>
      </c>
      <c r="Q386" s="9" t="str">
        <f aca="false">IF($A386="","",IF($L386=0,"—",INDEX('1. Master BOM'!$E$1:$E$400,$L386)))</f>
        <v/>
      </c>
      <c r="R386" s="9" t="str">
        <f aca="false">IF($A386="","",IF($L386=0,"—",IF(T(INDEX('1. Master BOM'!$F$1:$F$400,$L386))="","(not set)",INDEX('1. Master BOM'!$F$1:$F$400,$L386))))</f>
        <v/>
      </c>
      <c r="S386" s="9" t="str">
        <f aca="false">IF($A386="","",IF(OR($R386="—",$R386="(not set)",$D386=""),"",IF(ISNUMBER(SEARCH(SUBSTITUTE(SUBSTITUTE(SUBSTITUTE($R386,"-",""),"_","")," ",""),SUBSTITUTE(SUBSTITUTE(SUBSTITUTE($D386,"-",""),"_","")," ",""))),"OK","CHECK")))</f>
        <v/>
      </c>
      <c r="T386" s="9" t="str">
        <f aca="false">IF($A386="","",IF(OR($H386="NOT IN SCHEMATIC",$I386="MISMATCH",$J386="MISMATCH",$P386="MISMATCH",$M386&lt;&gt;"OK"),"REVIEW","OK"))</f>
        <v/>
      </c>
      <c r="U386" s="14"/>
      <c r="V386" s="14"/>
      <c r="W386" s="17"/>
      <c r="X386" s="14"/>
    </row>
    <row r="387" customFormat="false" ht="15" hidden="false" customHeight="false" outlineLevel="0" collapsed="false">
      <c r="A387" s="9" t="str">
        <f aca="false">IF('3. Layout Parts'!$A387="","",TRIM('3. Layout Parts'!$A387))</f>
        <v/>
      </c>
      <c r="B387" s="9" t="str">
        <f aca="false">IF($A387="","",'3. Layout Parts'!$D387)</f>
        <v/>
      </c>
      <c r="C387" s="9" t="str">
        <f aca="false">IF($A387="","",'3. Layout Parts'!$B387)</f>
        <v/>
      </c>
      <c r="D387" s="9" t="str">
        <f aca="false">IF($A387="","",'3. Layout Parts'!$C387)</f>
        <v/>
      </c>
      <c r="E387" s="9" t="str">
        <f aca="false">IF($A387="","",IFERROR(INDEX('2. Schematic Parts'!$B$2:$B$3001,MATCH($A387,'2. Schematic Parts'!$A$2:$A$3001,0)),"NOT FOUND"))</f>
        <v/>
      </c>
      <c r="F387" s="9" t="str">
        <f aca="false">IF($A387="","",IFERROR(INDEX('2. Schematic Parts'!$C$2:$C$3001,MATCH($A387,'2. Schematic Parts'!$A$2:$A$3001,0))&amp;"","NOT FOUND"))</f>
        <v/>
      </c>
      <c r="G387" s="9" t="str">
        <f aca="false">IF($A387="","",IFERROR(INDEX('2. Schematic Parts'!$D$2:$D$3001,MATCH($A387,'2. Schematic Parts'!$A$2:$A$3001,0))&amp;"","NOT FOUND"))</f>
        <v/>
      </c>
      <c r="H387" s="9" t="str">
        <f aca="false">IF($A387="","",IF(COUNTIF('2. Schematic Parts'!$A$2:$A$3001,$A387)=0,"NOT IN SCHEMATIC","OK"))</f>
        <v/>
      </c>
      <c r="I387" s="9" t="str">
        <f aca="false">IF($A387="","",IF($H387="NOT IN SCHEMATIC","",IF(UPPER(TRIM($C387))=UPPER(TRIM($E387)),"OK","MISMATCH")))</f>
        <v/>
      </c>
      <c r="J387" s="9" t="str">
        <f aca="false">IF($A387="","",IF($H387="NOT IN SCHEMATIC","",IF($F387="","NO SCH DECAL",IF($D387="","",IF(UPPER(TRIM($D387))=UPPER(TRIM($F387)),"OK","MISMATCH")))))</f>
        <v/>
      </c>
      <c r="K387" s="16" t="str">
        <f aca="false">IF($A387="","",SUMPRODUCT(--ISNUMBER(SEARCH(","&amp;TRIM($A387)&amp;",",","&amp;SUBSTITUTE('1. Master BOM'!$D$2:$D$400," ","")&amp;","))))</f>
        <v/>
      </c>
      <c r="L387" s="16" t="str">
        <f aca="false">IF($A387="","",IF($K387&lt;&gt;1,0,SUMPRODUCT(ISNUMBER(SEARCH(","&amp;TRIM($A387)&amp;",",","&amp;SUBSTITUTE('1. Master BOM'!$D$2:$D$400," ","")&amp;","))*ROW('1. Master BOM'!$D$2:$D$400))))</f>
        <v/>
      </c>
      <c r="M387" s="9" t="str">
        <f aca="false">IF($A387="","",IF($K387=0,"NOT IN BOM",IF($K387&gt;1,"MULTIPLE BOM LINES","OK")))</f>
        <v/>
      </c>
      <c r="N387" s="9" t="str">
        <f aca="false">IF($A387="","",IF($L387=0,"—",INDEX('1. Master BOM'!$A$1:$A$400,$L387)))</f>
        <v/>
      </c>
      <c r="O387" s="9" t="str">
        <f aca="false">IF($A387="","",IF($L387=0,"—",INDEX('1. Master BOM'!$B$1:$B$400,$L387)))</f>
        <v/>
      </c>
      <c r="P387" s="9" t="str">
        <f aca="false">IF($A387="","",IF(OR($H387="NOT IN SCHEMATIC",$O387="—"),"",IF($G387="","NO SCH PN",IF(UPPER(TRIM($G387))=UPPER(TRIM($O387)),"OK","MISMATCH"))))</f>
        <v/>
      </c>
      <c r="Q387" s="9" t="str">
        <f aca="false">IF($A387="","",IF($L387=0,"—",INDEX('1. Master BOM'!$E$1:$E$400,$L387)))</f>
        <v/>
      </c>
      <c r="R387" s="9" t="str">
        <f aca="false">IF($A387="","",IF($L387=0,"—",IF(T(INDEX('1. Master BOM'!$F$1:$F$400,$L387))="","(not set)",INDEX('1. Master BOM'!$F$1:$F$400,$L387))))</f>
        <v/>
      </c>
      <c r="S387" s="9" t="str">
        <f aca="false">IF($A387="","",IF(OR($R387="—",$R387="(not set)",$D387=""),"",IF(ISNUMBER(SEARCH(SUBSTITUTE(SUBSTITUTE(SUBSTITUTE($R387,"-",""),"_","")," ",""),SUBSTITUTE(SUBSTITUTE(SUBSTITUTE($D387,"-",""),"_","")," ",""))),"OK","CHECK")))</f>
        <v/>
      </c>
      <c r="T387" s="9" t="str">
        <f aca="false">IF($A387="","",IF(OR($H387="NOT IN SCHEMATIC",$I387="MISMATCH",$J387="MISMATCH",$P387="MISMATCH",$M387&lt;&gt;"OK"),"REVIEW","OK"))</f>
        <v/>
      </c>
      <c r="U387" s="14"/>
      <c r="V387" s="14"/>
      <c r="W387" s="17"/>
      <c r="X387" s="14"/>
    </row>
    <row r="388" customFormat="false" ht="15" hidden="false" customHeight="false" outlineLevel="0" collapsed="false">
      <c r="A388" s="9" t="str">
        <f aca="false">IF('3. Layout Parts'!$A388="","",TRIM('3. Layout Parts'!$A388))</f>
        <v/>
      </c>
      <c r="B388" s="9" t="str">
        <f aca="false">IF($A388="","",'3. Layout Parts'!$D388)</f>
        <v/>
      </c>
      <c r="C388" s="9" t="str">
        <f aca="false">IF($A388="","",'3. Layout Parts'!$B388)</f>
        <v/>
      </c>
      <c r="D388" s="9" t="str">
        <f aca="false">IF($A388="","",'3. Layout Parts'!$C388)</f>
        <v/>
      </c>
      <c r="E388" s="9" t="str">
        <f aca="false">IF($A388="","",IFERROR(INDEX('2. Schematic Parts'!$B$2:$B$3001,MATCH($A388,'2. Schematic Parts'!$A$2:$A$3001,0)),"NOT FOUND"))</f>
        <v/>
      </c>
      <c r="F388" s="9" t="str">
        <f aca="false">IF($A388="","",IFERROR(INDEX('2. Schematic Parts'!$C$2:$C$3001,MATCH($A388,'2. Schematic Parts'!$A$2:$A$3001,0))&amp;"","NOT FOUND"))</f>
        <v/>
      </c>
      <c r="G388" s="9" t="str">
        <f aca="false">IF($A388="","",IFERROR(INDEX('2. Schematic Parts'!$D$2:$D$3001,MATCH($A388,'2. Schematic Parts'!$A$2:$A$3001,0))&amp;"","NOT FOUND"))</f>
        <v/>
      </c>
      <c r="H388" s="9" t="str">
        <f aca="false">IF($A388="","",IF(COUNTIF('2. Schematic Parts'!$A$2:$A$3001,$A388)=0,"NOT IN SCHEMATIC","OK"))</f>
        <v/>
      </c>
      <c r="I388" s="9" t="str">
        <f aca="false">IF($A388="","",IF($H388="NOT IN SCHEMATIC","",IF(UPPER(TRIM($C388))=UPPER(TRIM($E388)),"OK","MISMATCH")))</f>
        <v/>
      </c>
      <c r="J388" s="9" t="str">
        <f aca="false">IF($A388="","",IF($H388="NOT IN SCHEMATIC","",IF($F388="","NO SCH DECAL",IF($D388="","",IF(UPPER(TRIM($D388))=UPPER(TRIM($F388)),"OK","MISMATCH")))))</f>
        <v/>
      </c>
      <c r="K388" s="16" t="str">
        <f aca="false">IF($A388="","",SUMPRODUCT(--ISNUMBER(SEARCH(","&amp;TRIM($A388)&amp;",",","&amp;SUBSTITUTE('1. Master BOM'!$D$2:$D$400," ","")&amp;","))))</f>
        <v/>
      </c>
      <c r="L388" s="16" t="str">
        <f aca="false">IF($A388="","",IF($K388&lt;&gt;1,0,SUMPRODUCT(ISNUMBER(SEARCH(","&amp;TRIM($A388)&amp;",",","&amp;SUBSTITUTE('1. Master BOM'!$D$2:$D$400," ","")&amp;","))*ROW('1. Master BOM'!$D$2:$D$400))))</f>
        <v/>
      </c>
      <c r="M388" s="9" t="str">
        <f aca="false">IF($A388="","",IF($K388=0,"NOT IN BOM",IF($K388&gt;1,"MULTIPLE BOM LINES","OK")))</f>
        <v/>
      </c>
      <c r="N388" s="9" t="str">
        <f aca="false">IF($A388="","",IF($L388=0,"—",INDEX('1. Master BOM'!$A$1:$A$400,$L388)))</f>
        <v/>
      </c>
      <c r="O388" s="9" t="str">
        <f aca="false">IF($A388="","",IF($L388=0,"—",INDEX('1. Master BOM'!$B$1:$B$400,$L388)))</f>
        <v/>
      </c>
      <c r="P388" s="9" t="str">
        <f aca="false">IF($A388="","",IF(OR($H388="NOT IN SCHEMATIC",$O388="—"),"",IF($G388="","NO SCH PN",IF(UPPER(TRIM($G388))=UPPER(TRIM($O388)),"OK","MISMATCH"))))</f>
        <v/>
      </c>
      <c r="Q388" s="9" t="str">
        <f aca="false">IF($A388="","",IF($L388=0,"—",INDEX('1. Master BOM'!$E$1:$E$400,$L388)))</f>
        <v/>
      </c>
      <c r="R388" s="9" t="str">
        <f aca="false">IF($A388="","",IF($L388=0,"—",IF(T(INDEX('1. Master BOM'!$F$1:$F$400,$L388))="","(not set)",INDEX('1. Master BOM'!$F$1:$F$400,$L388))))</f>
        <v/>
      </c>
      <c r="S388" s="9" t="str">
        <f aca="false">IF($A388="","",IF(OR($R388="—",$R388="(not set)",$D388=""),"",IF(ISNUMBER(SEARCH(SUBSTITUTE(SUBSTITUTE(SUBSTITUTE($R388,"-",""),"_","")," ",""),SUBSTITUTE(SUBSTITUTE(SUBSTITUTE($D388,"-",""),"_","")," ",""))),"OK","CHECK")))</f>
        <v/>
      </c>
      <c r="T388" s="9" t="str">
        <f aca="false">IF($A388="","",IF(OR($H388="NOT IN SCHEMATIC",$I388="MISMATCH",$J388="MISMATCH",$P388="MISMATCH",$M388&lt;&gt;"OK"),"REVIEW","OK"))</f>
        <v/>
      </c>
      <c r="U388" s="14"/>
      <c r="V388" s="14"/>
      <c r="W388" s="17"/>
      <c r="X388" s="14"/>
    </row>
    <row r="389" customFormat="false" ht="15" hidden="false" customHeight="false" outlineLevel="0" collapsed="false">
      <c r="A389" s="9" t="str">
        <f aca="false">IF('3. Layout Parts'!$A389="","",TRIM('3. Layout Parts'!$A389))</f>
        <v/>
      </c>
      <c r="B389" s="9" t="str">
        <f aca="false">IF($A389="","",'3. Layout Parts'!$D389)</f>
        <v/>
      </c>
      <c r="C389" s="9" t="str">
        <f aca="false">IF($A389="","",'3. Layout Parts'!$B389)</f>
        <v/>
      </c>
      <c r="D389" s="9" t="str">
        <f aca="false">IF($A389="","",'3. Layout Parts'!$C389)</f>
        <v/>
      </c>
      <c r="E389" s="9" t="str">
        <f aca="false">IF($A389="","",IFERROR(INDEX('2. Schematic Parts'!$B$2:$B$3001,MATCH($A389,'2. Schematic Parts'!$A$2:$A$3001,0)),"NOT FOUND"))</f>
        <v/>
      </c>
      <c r="F389" s="9" t="str">
        <f aca="false">IF($A389="","",IFERROR(INDEX('2. Schematic Parts'!$C$2:$C$3001,MATCH($A389,'2. Schematic Parts'!$A$2:$A$3001,0))&amp;"","NOT FOUND"))</f>
        <v/>
      </c>
      <c r="G389" s="9" t="str">
        <f aca="false">IF($A389="","",IFERROR(INDEX('2. Schematic Parts'!$D$2:$D$3001,MATCH($A389,'2. Schematic Parts'!$A$2:$A$3001,0))&amp;"","NOT FOUND"))</f>
        <v/>
      </c>
      <c r="H389" s="9" t="str">
        <f aca="false">IF($A389="","",IF(COUNTIF('2. Schematic Parts'!$A$2:$A$3001,$A389)=0,"NOT IN SCHEMATIC","OK"))</f>
        <v/>
      </c>
      <c r="I389" s="9" t="str">
        <f aca="false">IF($A389="","",IF($H389="NOT IN SCHEMATIC","",IF(UPPER(TRIM($C389))=UPPER(TRIM($E389)),"OK","MISMATCH")))</f>
        <v/>
      </c>
      <c r="J389" s="9" t="str">
        <f aca="false">IF($A389="","",IF($H389="NOT IN SCHEMATIC","",IF($F389="","NO SCH DECAL",IF($D389="","",IF(UPPER(TRIM($D389))=UPPER(TRIM($F389)),"OK","MISMATCH")))))</f>
        <v/>
      </c>
      <c r="K389" s="16" t="str">
        <f aca="false">IF($A389="","",SUMPRODUCT(--ISNUMBER(SEARCH(","&amp;TRIM($A389)&amp;",",","&amp;SUBSTITUTE('1. Master BOM'!$D$2:$D$400," ","")&amp;","))))</f>
        <v/>
      </c>
      <c r="L389" s="16" t="str">
        <f aca="false">IF($A389="","",IF($K389&lt;&gt;1,0,SUMPRODUCT(ISNUMBER(SEARCH(","&amp;TRIM($A389)&amp;",",","&amp;SUBSTITUTE('1. Master BOM'!$D$2:$D$400," ","")&amp;","))*ROW('1. Master BOM'!$D$2:$D$400))))</f>
        <v/>
      </c>
      <c r="M389" s="9" t="str">
        <f aca="false">IF($A389="","",IF($K389=0,"NOT IN BOM",IF($K389&gt;1,"MULTIPLE BOM LINES","OK")))</f>
        <v/>
      </c>
      <c r="N389" s="9" t="str">
        <f aca="false">IF($A389="","",IF($L389=0,"—",INDEX('1. Master BOM'!$A$1:$A$400,$L389)))</f>
        <v/>
      </c>
      <c r="O389" s="9" t="str">
        <f aca="false">IF($A389="","",IF($L389=0,"—",INDEX('1. Master BOM'!$B$1:$B$400,$L389)))</f>
        <v/>
      </c>
      <c r="P389" s="9" t="str">
        <f aca="false">IF($A389="","",IF(OR($H389="NOT IN SCHEMATIC",$O389="—"),"",IF($G389="","NO SCH PN",IF(UPPER(TRIM($G389))=UPPER(TRIM($O389)),"OK","MISMATCH"))))</f>
        <v/>
      </c>
      <c r="Q389" s="9" t="str">
        <f aca="false">IF($A389="","",IF($L389=0,"—",INDEX('1. Master BOM'!$E$1:$E$400,$L389)))</f>
        <v/>
      </c>
      <c r="R389" s="9" t="str">
        <f aca="false">IF($A389="","",IF($L389=0,"—",IF(T(INDEX('1. Master BOM'!$F$1:$F$400,$L389))="","(not set)",INDEX('1. Master BOM'!$F$1:$F$400,$L389))))</f>
        <v/>
      </c>
      <c r="S389" s="9" t="str">
        <f aca="false">IF($A389="","",IF(OR($R389="—",$R389="(not set)",$D389=""),"",IF(ISNUMBER(SEARCH(SUBSTITUTE(SUBSTITUTE(SUBSTITUTE($R389,"-",""),"_","")," ",""),SUBSTITUTE(SUBSTITUTE(SUBSTITUTE($D389,"-",""),"_","")," ",""))),"OK","CHECK")))</f>
        <v/>
      </c>
      <c r="T389" s="9" t="str">
        <f aca="false">IF($A389="","",IF(OR($H389="NOT IN SCHEMATIC",$I389="MISMATCH",$J389="MISMATCH",$P389="MISMATCH",$M389&lt;&gt;"OK"),"REVIEW","OK"))</f>
        <v/>
      </c>
      <c r="U389" s="14"/>
      <c r="V389" s="14"/>
      <c r="W389" s="17"/>
      <c r="X389" s="14"/>
    </row>
    <row r="390" customFormat="false" ht="15" hidden="false" customHeight="false" outlineLevel="0" collapsed="false">
      <c r="A390" s="9" t="str">
        <f aca="false">IF('3. Layout Parts'!$A390="","",TRIM('3. Layout Parts'!$A390))</f>
        <v/>
      </c>
      <c r="B390" s="9" t="str">
        <f aca="false">IF($A390="","",'3. Layout Parts'!$D390)</f>
        <v/>
      </c>
      <c r="C390" s="9" t="str">
        <f aca="false">IF($A390="","",'3. Layout Parts'!$B390)</f>
        <v/>
      </c>
      <c r="D390" s="9" t="str">
        <f aca="false">IF($A390="","",'3. Layout Parts'!$C390)</f>
        <v/>
      </c>
      <c r="E390" s="9" t="str">
        <f aca="false">IF($A390="","",IFERROR(INDEX('2. Schematic Parts'!$B$2:$B$3001,MATCH($A390,'2. Schematic Parts'!$A$2:$A$3001,0)),"NOT FOUND"))</f>
        <v/>
      </c>
      <c r="F390" s="9" t="str">
        <f aca="false">IF($A390="","",IFERROR(INDEX('2. Schematic Parts'!$C$2:$C$3001,MATCH($A390,'2. Schematic Parts'!$A$2:$A$3001,0))&amp;"","NOT FOUND"))</f>
        <v/>
      </c>
      <c r="G390" s="9" t="str">
        <f aca="false">IF($A390="","",IFERROR(INDEX('2. Schematic Parts'!$D$2:$D$3001,MATCH($A390,'2. Schematic Parts'!$A$2:$A$3001,0))&amp;"","NOT FOUND"))</f>
        <v/>
      </c>
      <c r="H390" s="9" t="str">
        <f aca="false">IF($A390="","",IF(COUNTIF('2. Schematic Parts'!$A$2:$A$3001,$A390)=0,"NOT IN SCHEMATIC","OK"))</f>
        <v/>
      </c>
      <c r="I390" s="9" t="str">
        <f aca="false">IF($A390="","",IF($H390="NOT IN SCHEMATIC","",IF(UPPER(TRIM($C390))=UPPER(TRIM($E390)),"OK","MISMATCH")))</f>
        <v/>
      </c>
      <c r="J390" s="9" t="str">
        <f aca="false">IF($A390="","",IF($H390="NOT IN SCHEMATIC","",IF($F390="","NO SCH DECAL",IF($D390="","",IF(UPPER(TRIM($D390))=UPPER(TRIM($F390)),"OK","MISMATCH")))))</f>
        <v/>
      </c>
      <c r="K390" s="16" t="str">
        <f aca="false">IF($A390="","",SUMPRODUCT(--ISNUMBER(SEARCH(","&amp;TRIM($A390)&amp;",",","&amp;SUBSTITUTE('1. Master BOM'!$D$2:$D$400," ","")&amp;","))))</f>
        <v/>
      </c>
      <c r="L390" s="16" t="str">
        <f aca="false">IF($A390="","",IF($K390&lt;&gt;1,0,SUMPRODUCT(ISNUMBER(SEARCH(","&amp;TRIM($A390)&amp;",",","&amp;SUBSTITUTE('1. Master BOM'!$D$2:$D$400," ","")&amp;","))*ROW('1. Master BOM'!$D$2:$D$400))))</f>
        <v/>
      </c>
      <c r="M390" s="9" t="str">
        <f aca="false">IF($A390="","",IF($K390=0,"NOT IN BOM",IF($K390&gt;1,"MULTIPLE BOM LINES","OK")))</f>
        <v/>
      </c>
      <c r="N390" s="9" t="str">
        <f aca="false">IF($A390="","",IF($L390=0,"—",INDEX('1. Master BOM'!$A$1:$A$400,$L390)))</f>
        <v/>
      </c>
      <c r="O390" s="9" t="str">
        <f aca="false">IF($A390="","",IF($L390=0,"—",INDEX('1. Master BOM'!$B$1:$B$400,$L390)))</f>
        <v/>
      </c>
      <c r="P390" s="9" t="str">
        <f aca="false">IF($A390="","",IF(OR($H390="NOT IN SCHEMATIC",$O390="—"),"",IF($G390="","NO SCH PN",IF(UPPER(TRIM($G390))=UPPER(TRIM($O390)),"OK","MISMATCH"))))</f>
        <v/>
      </c>
      <c r="Q390" s="9" t="str">
        <f aca="false">IF($A390="","",IF($L390=0,"—",INDEX('1. Master BOM'!$E$1:$E$400,$L390)))</f>
        <v/>
      </c>
      <c r="R390" s="9" t="str">
        <f aca="false">IF($A390="","",IF($L390=0,"—",IF(T(INDEX('1. Master BOM'!$F$1:$F$400,$L390))="","(not set)",INDEX('1. Master BOM'!$F$1:$F$400,$L390))))</f>
        <v/>
      </c>
      <c r="S390" s="9" t="str">
        <f aca="false">IF($A390="","",IF(OR($R390="—",$R390="(not set)",$D390=""),"",IF(ISNUMBER(SEARCH(SUBSTITUTE(SUBSTITUTE(SUBSTITUTE($R390,"-",""),"_","")," ",""),SUBSTITUTE(SUBSTITUTE(SUBSTITUTE($D390,"-",""),"_","")," ",""))),"OK","CHECK")))</f>
        <v/>
      </c>
      <c r="T390" s="9" t="str">
        <f aca="false">IF($A390="","",IF(OR($H390="NOT IN SCHEMATIC",$I390="MISMATCH",$J390="MISMATCH",$P390="MISMATCH",$M390&lt;&gt;"OK"),"REVIEW","OK"))</f>
        <v/>
      </c>
      <c r="U390" s="14"/>
      <c r="V390" s="14"/>
      <c r="W390" s="17"/>
      <c r="X390" s="14"/>
    </row>
    <row r="391" customFormat="false" ht="15" hidden="false" customHeight="false" outlineLevel="0" collapsed="false">
      <c r="A391" s="9" t="str">
        <f aca="false">IF('3. Layout Parts'!$A391="","",TRIM('3. Layout Parts'!$A391))</f>
        <v/>
      </c>
      <c r="B391" s="9" t="str">
        <f aca="false">IF($A391="","",'3. Layout Parts'!$D391)</f>
        <v/>
      </c>
      <c r="C391" s="9" t="str">
        <f aca="false">IF($A391="","",'3. Layout Parts'!$B391)</f>
        <v/>
      </c>
      <c r="D391" s="9" t="str">
        <f aca="false">IF($A391="","",'3. Layout Parts'!$C391)</f>
        <v/>
      </c>
      <c r="E391" s="9" t="str">
        <f aca="false">IF($A391="","",IFERROR(INDEX('2. Schematic Parts'!$B$2:$B$3001,MATCH($A391,'2. Schematic Parts'!$A$2:$A$3001,0)),"NOT FOUND"))</f>
        <v/>
      </c>
      <c r="F391" s="9" t="str">
        <f aca="false">IF($A391="","",IFERROR(INDEX('2. Schematic Parts'!$C$2:$C$3001,MATCH($A391,'2. Schematic Parts'!$A$2:$A$3001,0))&amp;"","NOT FOUND"))</f>
        <v/>
      </c>
      <c r="G391" s="9" t="str">
        <f aca="false">IF($A391="","",IFERROR(INDEX('2. Schematic Parts'!$D$2:$D$3001,MATCH($A391,'2. Schematic Parts'!$A$2:$A$3001,0))&amp;"","NOT FOUND"))</f>
        <v/>
      </c>
      <c r="H391" s="9" t="str">
        <f aca="false">IF($A391="","",IF(COUNTIF('2. Schematic Parts'!$A$2:$A$3001,$A391)=0,"NOT IN SCHEMATIC","OK"))</f>
        <v/>
      </c>
      <c r="I391" s="9" t="str">
        <f aca="false">IF($A391="","",IF($H391="NOT IN SCHEMATIC","",IF(UPPER(TRIM($C391))=UPPER(TRIM($E391)),"OK","MISMATCH")))</f>
        <v/>
      </c>
      <c r="J391" s="9" t="str">
        <f aca="false">IF($A391="","",IF($H391="NOT IN SCHEMATIC","",IF($F391="","NO SCH DECAL",IF($D391="","",IF(UPPER(TRIM($D391))=UPPER(TRIM($F391)),"OK","MISMATCH")))))</f>
        <v/>
      </c>
      <c r="K391" s="16" t="str">
        <f aca="false">IF($A391="","",SUMPRODUCT(--ISNUMBER(SEARCH(","&amp;TRIM($A391)&amp;",",","&amp;SUBSTITUTE('1. Master BOM'!$D$2:$D$400," ","")&amp;","))))</f>
        <v/>
      </c>
      <c r="L391" s="16" t="str">
        <f aca="false">IF($A391="","",IF($K391&lt;&gt;1,0,SUMPRODUCT(ISNUMBER(SEARCH(","&amp;TRIM($A391)&amp;",",","&amp;SUBSTITUTE('1. Master BOM'!$D$2:$D$400," ","")&amp;","))*ROW('1. Master BOM'!$D$2:$D$400))))</f>
        <v/>
      </c>
      <c r="M391" s="9" t="str">
        <f aca="false">IF($A391="","",IF($K391=0,"NOT IN BOM",IF($K391&gt;1,"MULTIPLE BOM LINES","OK")))</f>
        <v/>
      </c>
      <c r="N391" s="9" t="str">
        <f aca="false">IF($A391="","",IF($L391=0,"—",INDEX('1. Master BOM'!$A$1:$A$400,$L391)))</f>
        <v/>
      </c>
      <c r="O391" s="9" t="str">
        <f aca="false">IF($A391="","",IF($L391=0,"—",INDEX('1. Master BOM'!$B$1:$B$400,$L391)))</f>
        <v/>
      </c>
      <c r="P391" s="9" t="str">
        <f aca="false">IF($A391="","",IF(OR($H391="NOT IN SCHEMATIC",$O391="—"),"",IF($G391="","NO SCH PN",IF(UPPER(TRIM($G391))=UPPER(TRIM($O391)),"OK","MISMATCH"))))</f>
        <v/>
      </c>
      <c r="Q391" s="9" t="str">
        <f aca="false">IF($A391="","",IF($L391=0,"—",INDEX('1. Master BOM'!$E$1:$E$400,$L391)))</f>
        <v/>
      </c>
      <c r="R391" s="9" t="str">
        <f aca="false">IF($A391="","",IF($L391=0,"—",IF(T(INDEX('1. Master BOM'!$F$1:$F$400,$L391))="","(not set)",INDEX('1. Master BOM'!$F$1:$F$400,$L391))))</f>
        <v/>
      </c>
      <c r="S391" s="9" t="str">
        <f aca="false">IF($A391="","",IF(OR($R391="—",$R391="(not set)",$D391=""),"",IF(ISNUMBER(SEARCH(SUBSTITUTE(SUBSTITUTE(SUBSTITUTE($R391,"-",""),"_","")," ",""),SUBSTITUTE(SUBSTITUTE(SUBSTITUTE($D391,"-",""),"_","")," ",""))),"OK","CHECK")))</f>
        <v/>
      </c>
      <c r="T391" s="9" t="str">
        <f aca="false">IF($A391="","",IF(OR($H391="NOT IN SCHEMATIC",$I391="MISMATCH",$J391="MISMATCH",$P391="MISMATCH",$M391&lt;&gt;"OK"),"REVIEW","OK"))</f>
        <v/>
      </c>
      <c r="U391" s="14"/>
      <c r="V391" s="14"/>
      <c r="W391" s="17"/>
      <c r="X391" s="14"/>
    </row>
    <row r="392" customFormat="false" ht="15" hidden="false" customHeight="false" outlineLevel="0" collapsed="false">
      <c r="A392" s="9" t="str">
        <f aca="false">IF('3. Layout Parts'!$A392="","",TRIM('3. Layout Parts'!$A392))</f>
        <v/>
      </c>
      <c r="B392" s="9" t="str">
        <f aca="false">IF($A392="","",'3. Layout Parts'!$D392)</f>
        <v/>
      </c>
      <c r="C392" s="9" t="str">
        <f aca="false">IF($A392="","",'3. Layout Parts'!$B392)</f>
        <v/>
      </c>
      <c r="D392" s="9" t="str">
        <f aca="false">IF($A392="","",'3. Layout Parts'!$C392)</f>
        <v/>
      </c>
      <c r="E392" s="9" t="str">
        <f aca="false">IF($A392="","",IFERROR(INDEX('2. Schematic Parts'!$B$2:$B$3001,MATCH($A392,'2. Schematic Parts'!$A$2:$A$3001,0)),"NOT FOUND"))</f>
        <v/>
      </c>
      <c r="F392" s="9" t="str">
        <f aca="false">IF($A392="","",IFERROR(INDEX('2. Schematic Parts'!$C$2:$C$3001,MATCH($A392,'2. Schematic Parts'!$A$2:$A$3001,0))&amp;"","NOT FOUND"))</f>
        <v/>
      </c>
      <c r="G392" s="9" t="str">
        <f aca="false">IF($A392="","",IFERROR(INDEX('2. Schematic Parts'!$D$2:$D$3001,MATCH($A392,'2. Schematic Parts'!$A$2:$A$3001,0))&amp;"","NOT FOUND"))</f>
        <v/>
      </c>
      <c r="H392" s="9" t="str">
        <f aca="false">IF($A392="","",IF(COUNTIF('2. Schematic Parts'!$A$2:$A$3001,$A392)=0,"NOT IN SCHEMATIC","OK"))</f>
        <v/>
      </c>
      <c r="I392" s="9" t="str">
        <f aca="false">IF($A392="","",IF($H392="NOT IN SCHEMATIC","",IF(UPPER(TRIM($C392))=UPPER(TRIM($E392)),"OK","MISMATCH")))</f>
        <v/>
      </c>
      <c r="J392" s="9" t="str">
        <f aca="false">IF($A392="","",IF($H392="NOT IN SCHEMATIC","",IF($F392="","NO SCH DECAL",IF($D392="","",IF(UPPER(TRIM($D392))=UPPER(TRIM($F392)),"OK","MISMATCH")))))</f>
        <v/>
      </c>
      <c r="K392" s="16" t="str">
        <f aca="false">IF($A392="","",SUMPRODUCT(--ISNUMBER(SEARCH(","&amp;TRIM($A392)&amp;",",","&amp;SUBSTITUTE('1. Master BOM'!$D$2:$D$400," ","")&amp;","))))</f>
        <v/>
      </c>
      <c r="L392" s="16" t="str">
        <f aca="false">IF($A392="","",IF($K392&lt;&gt;1,0,SUMPRODUCT(ISNUMBER(SEARCH(","&amp;TRIM($A392)&amp;",",","&amp;SUBSTITUTE('1. Master BOM'!$D$2:$D$400," ","")&amp;","))*ROW('1. Master BOM'!$D$2:$D$400))))</f>
        <v/>
      </c>
      <c r="M392" s="9" t="str">
        <f aca="false">IF($A392="","",IF($K392=0,"NOT IN BOM",IF($K392&gt;1,"MULTIPLE BOM LINES","OK")))</f>
        <v/>
      </c>
      <c r="N392" s="9" t="str">
        <f aca="false">IF($A392="","",IF($L392=0,"—",INDEX('1. Master BOM'!$A$1:$A$400,$L392)))</f>
        <v/>
      </c>
      <c r="O392" s="9" t="str">
        <f aca="false">IF($A392="","",IF($L392=0,"—",INDEX('1. Master BOM'!$B$1:$B$400,$L392)))</f>
        <v/>
      </c>
      <c r="P392" s="9" t="str">
        <f aca="false">IF($A392="","",IF(OR($H392="NOT IN SCHEMATIC",$O392="—"),"",IF($G392="","NO SCH PN",IF(UPPER(TRIM($G392))=UPPER(TRIM($O392)),"OK","MISMATCH"))))</f>
        <v/>
      </c>
      <c r="Q392" s="9" t="str">
        <f aca="false">IF($A392="","",IF($L392=0,"—",INDEX('1. Master BOM'!$E$1:$E$400,$L392)))</f>
        <v/>
      </c>
      <c r="R392" s="9" t="str">
        <f aca="false">IF($A392="","",IF($L392=0,"—",IF(T(INDEX('1. Master BOM'!$F$1:$F$400,$L392))="","(not set)",INDEX('1. Master BOM'!$F$1:$F$400,$L392))))</f>
        <v/>
      </c>
      <c r="S392" s="9" t="str">
        <f aca="false">IF($A392="","",IF(OR($R392="—",$R392="(not set)",$D392=""),"",IF(ISNUMBER(SEARCH(SUBSTITUTE(SUBSTITUTE(SUBSTITUTE($R392,"-",""),"_","")," ",""),SUBSTITUTE(SUBSTITUTE(SUBSTITUTE($D392,"-",""),"_","")," ",""))),"OK","CHECK")))</f>
        <v/>
      </c>
      <c r="T392" s="9" t="str">
        <f aca="false">IF($A392="","",IF(OR($H392="NOT IN SCHEMATIC",$I392="MISMATCH",$J392="MISMATCH",$P392="MISMATCH",$M392&lt;&gt;"OK"),"REVIEW","OK"))</f>
        <v/>
      </c>
      <c r="U392" s="14"/>
      <c r="V392" s="14"/>
      <c r="W392" s="17"/>
      <c r="X392" s="14"/>
    </row>
    <row r="393" customFormat="false" ht="15" hidden="false" customHeight="false" outlineLevel="0" collapsed="false">
      <c r="A393" s="9" t="str">
        <f aca="false">IF('3. Layout Parts'!$A393="","",TRIM('3. Layout Parts'!$A393))</f>
        <v/>
      </c>
      <c r="B393" s="9" t="str">
        <f aca="false">IF($A393="","",'3. Layout Parts'!$D393)</f>
        <v/>
      </c>
      <c r="C393" s="9" t="str">
        <f aca="false">IF($A393="","",'3. Layout Parts'!$B393)</f>
        <v/>
      </c>
      <c r="D393" s="9" t="str">
        <f aca="false">IF($A393="","",'3. Layout Parts'!$C393)</f>
        <v/>
      </c>
      <c r="E393" s="9" t="str">
        <f aca="false">IF($A393="","",IFERROR(INDEX('2. Schematic Parts'!$B$2:$B$3001,MATCH($A393,'2. Schematic Parts'!$A$2:$A$3001,0)),"NOT FOUND"))</f>
        <v/>
      </c>
      <c r="F393" s="9" t="str">
        <f aca="false">IF($A393="","",IFERROR(INDEX('2. Schematic Parts'!$C$2:$C$3001,MATCH($A393,'2. Schematic Parts'!$A$2:$A$3001,0))&amp;"","NOT FOUND"))</f>
        <v/>
      </c>
      <c r="G393" s="9" t="str">
        <f aca="false">IF($A393="","",IFERROR(INDEX('2. Schematic Parts'!$D$2:$D$3001,MATCH($A393,'2. Schematic Parts'!$A$2:$A$3001,0))&amp;"","NOT FOUND"))</f>
        <v/>
      </c>
      <c r="H393" s="9" t="str">
        <f aca="false">IF($A393="","",IF(COUNTIF('2. Schematic Parts'!$A$2:$A$3001,$A393)=0,"NOT IN SCHEMATIC","OK"))</f>
        <v/>
      </c>
      <c r="I393" s="9" t="str">
        <f aca="false">IF($A393="","",IF($H393="NOT IN SCHEMATIC","",IF(UPPER(TRIM($C393))=UPPER(TRIM($E393)),"OK","MISMATCH")))</f>
        <v/>
      </c>
      <c r="J393" s="9" t="str">
        <f aca="false">IF($A393="","",IF($H393="NOT IN SCHEMATIC","",IF($F393="","NO SCH DECAL",IF($D393="","",IF(UPPER(TRIM($D393))=UPPER(TRIM($F393)),"OK","MISMATCH")))))</f>
        <v/>
      </c>
      <c r="K393" s="16" t="str">
        <f aca="false">IF($A393="","",SUMPRODUCT(--ISNUMBER(SEARCH(","&amp;TRIM($A393)&amp;",",","&amp;SUBSTITUTE('1. Master BOM'!$D$2:$D$400," ","")&amp;","))))</f>
        <v/>
      </c>
      <c r="L393" s="16" t="str">
        <f aca="false">IF($A393="","",IF($K393&lt;&gt;1,0,SUMPRODUCT(ISNUMBER(SEARCH(","&amp;TRIM($A393)&amp;",",","&amp;SUBSTITUTE('1. Master BOM'!$D$2:$D$400," ","")&amp;","))*ROW('1. Master BOM'!$D$2:$D$400))))</f>
        <v/>
      </c>
      <c r="M393" s="9" t="str">
        <f aca="false">IF($A393="","",IF($K393=0,"NOT IN BOM",IF($K393&gt;1,"MULTIPLE BOM LINES","OK")))</f>
        <v/>
      </c>
      <c r="N393" s="9" t="str">
        <f aca="false">IF($A393="","",IF($L393=0,"—",INDEX('1. Master BOM'!$A$1:$A$400,$L393)))</f>
        <v/>
      </c>
      <c r="O393" s="9" t="str">
        <f aca="false">IF($A393="","",IF($L393=0,"—",INDEX('1. Master BOM'!$B$1:$B$400,$L393)))</f>
        <v/>
      </c>
      <c r="P393" s="9" t="str">
        <f aca="false">IF($A393="","",IF(OR($H393="NOT IN SCHEMATIC",$O393="—"),"",IF($G393="","NO SCH PN",IF(UPPER(TRIM($G393))=UPPER(TRIM($O393)),"OK","MISMATCH"))))</f>
        <v/>
      </c>
      <c r="Q393" s="9" t="str">
        <f aca="false">IF($A393="","",IF($L393=0,"—",INDEX('1. Master BOM'!$E$1:$E$400,$L393)))</f>
        <v/>
      </c>
      <c r="R393" s="9" t="str">
        <f aca="false">IF($A393="","",IF($L393=0,"—",IF(T(INDEX('1. Master BOM'!$F$1:$F$400,$L393))="","(not set)",INDEX('1. Master BOM'!$F$1:$F$400,$L393))))</f>
        <v/>
      </c>
      <c r="S393" s="9" t="str">
        <f aca="false">IF($A393="","",IF(OR($R393="—",$R393="(not set)",$D393=""),"",IF(ISNUMBER(SEARCH(SUBSTITUTE(SUBSTITUTE(SUBSTITUTE($R393,"-",""),"_","")," ",""),SUBSTITUTE(SUBSTITUTE(SUBSTITUTE($D393,"-",""),"_","")," ",""))),"OK","CHECK")))</f>
        <v/>
      </c>
      <c r="T393" s="9" t="str">
        <f aca="false">IF($A393="","",IF(OR($H393="NOT IN SCHEMATIC",$I393="MISMATCH",$J393="MISMATCH",$P393="MISMATCH",$M393&lt;&gt;"OK"),"REVIEW","OK"))</f>
        <v/>
      </c>
      <c r="U393" s="14"/>
      <c r="V393" s="14"/>
      <c r="W393" s="17"/>
      <c r="X393" s="14"/>
    </row>
    <row r="394" customFormat="false" ht="15" hidden="false" customHeight="false" outlineLevel="0" collapsed="false">
      <c r="A394" s="9" t="str">
        <f aca="false">IF('3. Layout Parts'!$A394="","",TRIM('3. Layout Parts'!$A394))</f>
        <v/>
      </c>
      <c r="B394" s="9" t="str">
        <f aca="false">IF($A394="","",'3. Layout Parts'!$D394)</f>
        <v/>
      </c>
      <c r="C394" s="9" t="str">
        <f aca="false">IF($A394="","",'3. Layout Parts'!$B394)</f>
        <v/>
      </c>
      <c r="D394" s="9" t="str">
        <f aca="false">IF($A394="","",'3. Layout Parts'!$C394)</f>
        <v/>
      </c>
      <c r="E394" s="9" t="str">
        <f aca="false">IF($A394="","",IFERROR(INDEX('2. Schematic Parts'!$B$2:$B$3001,MATCH($A394,'2. Schematic Parts'!$A$2:$A$3001,0)),"NOT FOUND"))</f>
        <v/>
      </c>
      <c r="F394" s="9" t="str">
        <f aca="false">IF($A394="","",IFERROR(INDEX('2. Schematic Parts'!$C$2:$C$3001,MATCH($A394,'2. Schematic Parts'!$A$2:$A$3001,0))&amp;"","NOT FOUND"))</f>
        <v/>
      </c>
      <c r="G394" s="9" t="str">
        <f aca="false">IF($A394="","",IFERROR(INDEX('2. Schematic Parts'!$D$2:$D$3001,MATCH($A394,'2. Schematic Parts'!$A$2:$A$3001,0))&amp;"","NOT FOUND"))</f>
        <v/>
      </c>
      <c r="H394" s="9" t="str">
        <f aca="false">IF($A394="","",IF(COUNTIF('2. Schematic Parts'!$A$2:$A$3001,$A394)=0,"NOT IN SCHEMATIC","OK"))</f>
        <v/>
      </c>
      <c r="I394" s="9" t="str">
        <f aca="false">IF($A394="","",IF($H394="NOT IN SCHEMATIC","",IF(UPPER(TRIM($C394))=UPPER(TRIM($E394)),"OK","MISMATCH")))</f>
        <v/>
      </c>
      <c r="J394" s="9" t="str">
        <f aca="false">IF($A394="","",IF($H394="NOT IN SCHEMATIC","",IF($F394="","NO SCH DECAL",IF($D394="","",IF(UPPER(TRIM($D394))=UPPER(TRIM($F394)),"OK","MISMATCH")))))</f>
        <v/>
      </c>
      <c r="K394" s="16" t="str">
        <f aca="false">IF($A394="","",SUMPRODUCT(--ISNUMBER(SEARCH(","&amp;TRIM($A394)&amp;",",","&amp;SUBSTITUTE('1. Master BOM'!$D$2:$D$400," ","")&amp;","))))</f>
        <v/>
      </c>
      <c r="L394" s="16" t="str">
        <f aca="false">IF($A394="","",IF($K394&lt;&gt;1,0,SUMPRODUCT(ISNUMBER(SEARCH(","&amp;TRIM($A394)&amp;",",","&amp;SUBSTITUTE('1. Master BOM'!$D$2:$D$400," ","")&amp;","))*ROW('1. Master BOM'!$D$2:$D$400))))</f>
        <v/>
      </c>
      <c r="M394" s="9" t="str">
        <f aca="false">IF($A394="","",IF($K394=0,"NOT IN BOM",IF($K394&gt;1,"MULTIPLE BOM LINES","OK")))</f>
        <v/>
      </c>
      <c r="N394" s="9" t="str">
        <f aca="false">IF($A394="","",IF($L394=0,"—",INDEX('1. Master BOM'!$A$1:$A$400,$L394)))</f>
        <v/>
      </c>
      <c r="O394" s="9" t="str">
        <f aca="false">IF($A394="","",IF($L394=0,"—",INDEX('1. Master BOM'!$B$1:$B$400,$L394)))</f>
        <v/>
      </c>
      <c r="P394" s="9" t="str">
        <f aca="false">IF($A394="","",IF(OR($H394="NOT IN SCHEMATIC",$O394="—"),"",IF($G394="","NO SCH PN",IF(UPPER(TRIM($G394))=UPPER(TRIM($O394)),"OK","MISMATCH"))))</f>
        <v/>
      </c>
      <c r="Q394" s="9" t="str">
        <f aca="false">IF($A394="","",IF($L394=0,"—",INDEX('1. Master BOM'!$E$1:$E$400,$L394)))</f>
        <v/>
      </c>
      <c r="R394" s="9" t="str">
        <f aca="false">IF($A394="","",IF($L394=0,"—",IF(T(INDEX('1. Master BOM'!$F$1:$F$400,$L394))="","(not set)",INDEX('1. Master BOM'!$F$1:$F$400,$L394))))</f>
        <v/>
      </c>
      <c r="S394" s="9" t="str">
        <f aca="false">IF($A394="","",IF(OR($R394="—",$R394="(not set)",$D394=""),"",IF(ISNUMBER(SEARCH(SUBSTITUTE(SUBSTITUTE(SUBSTITUTE($R394,"-",""),"_","")," ",""),SUBSTITUTE(SUBSTITUTE(SUBSTITUTE($D394,"-",""),"_","")," ",""))),"OK","CHECK")))</f>
        <v/>
      </c>
      <c r="T394" s="9" t="str">
        <f aca="false">IF($A394="","",IF(OR($H394="NOT IN SCHEMATIC",$I394="MISMATCH",$J394="MISMATCH",$P394="MISMATCH",$M394&lt;&gt;"OK"),"REVIEW","OK"))</f>
        <v/>
      </c>
      <c r="U394" s="14"/>
      <c r="V394" s="14"/>
      <c r="W394" s="17"/>
      <c r="X394" s="14"/>
    </row>
    <row r="395" customFormat="false" ht="15" hidden="false" customHeight="false" outlineLevel="0" collapsed="false">
      <c r="A395" s="9" t="str">
        <f aca="false">IF('3. Layout Parts'!$A395="","",TRIM('3. Layout Parts'!$A395))</f>
        <v/>
      </c>
      <c r="B395" s="9" t="str">
        <f aca="false">IF($A395="","",'3. Layout Parts'!$D395)</f>
        <v/>
      </c>
      <c r="C395" s="9" t="str">
        <f aca="false">IF($A395="","",'3. Layout Parts'!$B395)</f>
        <v/>
      </c>
      <c r="D395" s="9" t="str">
        <f aca="false">IF($A395="","",'3. Layout Parts'!$C395)</f>
        <v/>
      </c>
      <c r="E395" s="9" t="str">
        <f aca="false">IF($A395="","",IFERROR(INDEX('2. Schematic Parts'!$B$2:$B$3001,MATCH($A395,'2. Schematic Parts'!$A$2:$A$3001,0)),"NOT FOUND"))</f>
        <v/>
      </c>
      <c r="F395" s="9" t="str">
        <f aca="false">IF($A395="","",IFERROR(INDEX('2. Schematic Parts'!$C$2:$C$3001,MATCH($A395,'2. Schematic Parts'!$A$2:$A$3001,0))&amp;"","NOT FOUND"))</f>
        <v/>
      </c>
      <c r="G395" s="9" t="str">
        <f aca="false">IF($A395="","",IFERROR(INDEX('2. Schematic Parts'!$D$2:$D$3001,MATCH($A395,'2. Schematic Parts'!$A$2:$A$3001,0))&amp;"","NOT FOUND"))</f>
        <v/>
      </c>
      <c r="H395" s="9" t="str">
        <f aca="false">IF($A395="","",IF(COUNTIF('2. Schematic Parts'!$A$2:$A$3001,$A395)=0,"NOT IN SCHEMATIC","OK"))</f>
        <v/>
      </c>
      <c r="I395" s="9" t="str">
        <f aca="false">IF($A395="","",IF($H395="NOT IN SCHEMATIC","",IF(UPPER(TRIM($C395))=UPPER(TRIM($E395)),"OK","MISMATCH")))</f>
        <v/>
      </c>
      <c r="J395" s="9" t="str">
        <f aca="false">IF($A395="","",IF($H395="NOT IN SCHEMATIC","",IF($F395="","NO SCH DECAL",IF($D395="","",IF(UPPER(TRIM($D395))=UPPER(TRIM($F395)),"OK","MISMATCH")))))</f>
        <v/>
      </c>
      <c r="K395" s="16" t="str">
        <f aca="false">IF($A395="","",SUMPRODUCT(--ISNUMBER(SEARCH(","&amp;TRIM($A395)&amp;",",","&amp;SUBSTITUTE('1. Master BOM'!$D$2:$D$400," ","")&amp;","))))</f>
        <v/>
      </c>
      <c r="L395" s="16" t="str">
        <f aca="false">IF($A395="","",IF($K395&lt;&gt;1,0,SUMPRODUCT(ISNUMBER(SEARCH(","&amp;TRIM($A395)&amp;",",","&amp;SUBSTITUTE('1. Master BOM'!$D$2:$D$400," ","")&amp;","))*ROW('1. Master BOM'!$D$2:$D$400))))</f>
        <v/>
      </c>
      <c r="M395" s="9" t="str">
        <f aca="false">IF($A395="","",IF($K395=0,"NOT IN BOM",IF($K395&gt;1,"MULTIPLE BOM LINES","OK")))</f>
        <v/>
      </c>
      <c r="N395" s="9" t="str">
        <f aca="false">IF($A395="","",IF($L395=0,"—",INDEX('1. Master BOM'!$A$1:$A$400,$L395)))</f>
        <v/>
      </c>
      <c r="O395" s="9" t="str">
        <f aca="false">IF($A395="","",IF($L395=0,"—",INDEX('1. Master BOM'!$B$1:$B$400,$L395)))</f>
        <v/>
      </c>
      <c r="P395" s="9" t="str">
        <f aca="false">IF($A395="","",IF(OR($H395="NOT IN SCHEMATIC",$O395="—"),"",IF($G395="","NO SCH PN",IF(UPPER(TRIM($G395))=UPPER(TRIM($O395)),"OK","MISMATCH"))))</f>
        <v/>
      </c>
      <c r="Q395" s="9" t="str">
        <f aca="false">IF($A395="","",IF($L395=0,"—",INDEX('1. Master BOM'!$E$1:$E$400,$L395)))</f>
        <v/>
      </c>
      <c r="R395" s="9" t="str">
        <f aca="false">IF($A395="","",IF($L395=0,"—",IF(T(INDEX('1. Master BOM'!$F$1:$F$400,$L395))="","(not set)",INDEX('1. Master BOM'!$F$1:$F$400,$L395))))</f>
        <v/>
      </c>
      <c r="S395" s="9" t="str">
        <f aca="false">IF($A395="","",IF(OR($R395="—",$R395="(not set)",$D395=""),"",IF(ISNUMBER(SEARCH(SUBSTITUTE(SUBSTITUTE(SUBSTITUTE($R395,"-",""),"_","")," ",""),SUBSTITUTE(SUBSTITUTE(SUBSTITUTE($D395,"-",""),"_","")," ",""))),"OK","CHECK")))</f>
        <v/>
      </c>
      <c r="T395" s="9" t="str">
        <f aca="false">IF($A395="","",IF(OR($H395="NOT IN SCHEMATIC",$I395="MISMATCH",$J395="MISMATCH",$P395="MISMATCH",$M395&lt;&gt;"OK"),"REVIEW","OK"))</f>
        <v/>
      </c>
      <c r="U395" s="14"/>
      <c r="V395" s="14"/>
      <c r="W395" s="17"/>
      <c r="X395" s="14"/>
    </row>
    <row r="396" customFormat="false" ht="15" hidden="false" customHeight="false" outlineLevel="0" collapsed="false">
      <c r="A396" s="9" t="str">
        <f aca="false">IF('3. Layout Parts'!$A396="","",TRIM('3. Layout Parts'!$A396))</f>
        <v/>
      </c>
      <c r="B396" s="9" t="str">
        <f aca="false">IF($A396="","",'3. Layout Parts'!$D396)</f>
        <v/>
      </c>
      <c r="C396" s="9" t="str">
        <f aca="false">IF($A396="","",'3. Layout Parts'!$B396)</f>
        <v/>
      </c>
      <c r="D396" s="9" t="str">
        <f aca="false">IF($A396="","",'3. Layout Parts'!$C396)</f>
        <v/>
      </c>
      <c r="E396" s="9" t="str">
        <f aca="false">IF($A396="","",IFERROR(INDEX('2. Schematic Parts'!$B$2:$B$3001,MATCH($A396,'2. Schematic Parts'!$A$2:$A$3001,0)),"NOT FOUND"))</f>
        <v/>
      </c>
      <c r="F396" s="9" t="str">
        <f aca="false">IF($A396="","",IFERROR(INDEX('2. Schematic Parts'!$C$2:$C$3001,MATCH($A396,'2. Schematic Parts'!$A$2:$A$3001,0))&amp;"","NOT FOUND"))</f>
        <v/>
      </c>
      <c r="G396" s="9" t="str">
        <f aca="false">IF($A396="","",IFERROR(INDEX('2. Schematic Parts'!$D$2:$D$3001,MATCH($A396,'2. Schematic Parts'!$A$2:$A$3001,0))&amp;"","NOT FOUND"))</f>
        <v/>
      </c>
      <c r="H396" s="9" t="str">
        <f aca="false">IF($A396="","",IF(COUNTIF('2. Schematic Parts'!$A$2:$A$3001,$A396)=0,"NOT IN SCHEMATIC","OK"))</f>
        <v/>
      </c>
      <c r="I396" s="9" t="str">
        <f aca="false">IF($A396="","",IF($H396="NOT IN SCHEMATIC","",IF(UPPER(TRIM($C396))=UPPER(TRIM($E396)),"OK","MISMATCH")))</f>
        <v/>
      </c>
      <c r="J396" s="9" t="str">
        <f aca="false">IF($A396="","",IF($H396="NOT IN SCHEMATIC","",IF($F396="","NO SCH DECAL",IF($D396="","",IF(UPPER(TRIM($D396))=UPPER(TRIM($F396)),"OK","MISMATCH")))))</f>
        <v/>
      </c>
      <c r="K396" s="16" t="str">
        <f aca="false">IF($A396="","",SUMPRODUCT(--ISNUMBER(SEARCH(","&amp;TRIM($A396)&amp;",",","&amp;SUBSTITUTE('1. Master BOM'!$D$2:$D$400," ","")&amp;","))))</f>
        <v/>
      </c>
      <c r="L396" s="16" t="str">
        <f aca="false">IF($A396="","",IF($K396&lt;&gt;1,0,SUMPRODUCT(ISNUMBER(SEARCH(","&amp;TRIM($A396)&amp;",",","&amp;SUBSTITUTE('1. Master BOM'!$D$2:$D$400," ","")&amp;","))*ROW('1. Master BOM'!$D$2:$D$400))))</f>
        <v/>
      </c>
      <c r="M396" s="9" t="str">
        <f aca="false">IF($A396="","",IF($K396=0,"NOT IN BOM",IF($K396&gt;1,"MULTIPLE BOM LINES","OK")))</f>
        <v/>
      </c>
      <c r="N396" s="9" t="str">
        <f aca="false">IF($A396="","",IF($L396=0,"—",INDEX('1. Master BOM'!$A$1:$A$400,$L396)))</f>
        <v/>
      </c>
      <c r="O396" s="9" t="str">
        <f aca="false">IF($A396="","",IF($L396=0,"—",INDEX('1. Master BOM'!$B$1:$B$400,$L396)))</f>
        <v/>
      </c>
      <c r="P396" s="9" t="str">
        <f aca="false">IF($A396="","",IF(OR($H396="NOT IN SCHEMATIC",$O396="—"),"",IF($G396="","NO SCH PN",IF(UPPER(TRIM($G396))=UPPER(TRIM($O396)),"OK","MISMATCH"))))</f>
        <v/>
      </c>
      <c r="Q396" s="9" t="str">
        <f aca="false">IF($A396="","",IF($L396=0,"—",INDEX('1. Master BOM'!$E$1:$E$400,$L396)))</f>
        <v/>
      </c>
      <c r="R396" s="9" t="str">
        <f aca="false">IF($A396="","",IF($L396=0,"—",IF(T(INDEX('1. Master BOM'!$F$1:$F$400,$L396))="","(not set)",INDEX('1. Master BOM'!$F$1:$F$400,$L396))))</f>
        <v/>
      </c>
      <c r="S396" s="9" t="str">
        <f aca="false">IF($A396="","",IF(OR($R396="—",$R396="(not set)",$D396=""),"",IF(ISNUMBER(SEARCH(SUBSTITUTE(SUBSTITUTE(SUBSTITUTE($R396,"-",""),"_","")," ",""),SUBSTITUTE(SUBSTITUTE(SUBSTITUTE($D396,"-",""),"_","")," ",""))),"OK","CHECK")))</f>
        <v/>
      </c>
      <c r="T396" s="9" t="str">
        <f aca="false">IF($A396="","",IF(OR($H396="NOT IN SCHEMATIC",$I396="MISMATCH",$J396="MISMATCH",$P396="MISMATCH",$M396&lt;&gt;"OK"),"REVIEW","OK"))</f>
        <v/>
      </c>
      <c r="U396" s="14"/>
      <c r="V396" s="14"/>
      <c r="W396" s="17"/>
      <c r="X396" s="14"/>
    </row>
    <row r="397" customFormat="false" ht="15" hidden="false" customHeight="false" outlineLevel="0" collapsed="false">
      <c r="A397" s="9" t="str">
        <f aca="false">IF('3. Layout Parts'!$A397="","",TRIM('3. Layout Parts'!$A397))</f>
        <v/>
      </c>
      <c r="B397" s="9" t="str">
        <f aca="false">IF($A397="","",'3. Layout Parts'!$D397)</f>
        <v/>
      </c>
      <c r="C397" s="9" t="str">
        <f aca="false">IF($A397="","",'3. Layout Parts'!$B397)</f>
        <v/>
      </c>
      <c r="D397" s="9" t="str">
        <f aca="false">IF($A397="","",'3. Layout Parts'!$C397)</f>
        <v/>
      </c>
      <c r="E397" s="9" t="str">
        <f aca="false">IF($A397="","",IFERROR(INDEX('2. Schematic Parts'!$B$2:$B$3001,MATCH($A397,'2. Schematic Parts'!$A$2:$A$3001,0)),"NOT FOUND"))</f>
        <v/>
      </c>
      <c r="F397" s="9" t="str">
        <f aca="false">IF($A397="","",IFERROR(INDEX('2. Schematic Parts'!$C$2:$C$3001,MATCH($A397,'2. Schematic Parts'!$A$2:$A$3001,0))&amp;"","NOT FOUND"))</f>
        <v/>
      </c>
      <c r="G397" s="9" t="str">
        <f aca="false">IF($A397="","",IFERROR(INDEX('2. Schematic Parts'!$D$2:$D$3001,MATCH($A397,'2. Schematic Parts'!$A$2:$A$3001,0))&amp;"","NOT FOUND"))</f>
        <v/>
      </c>
      <c r="H397" s="9" t="str">
        <f aca="false">IF($A397="","",IF(COUNTIF('2. Schematic Parts'!$A$2:$A$3001,$A397)=0,"NOT IN SCHEMATIC","OK"))</f>
        <v/>
      </c>
      <c r="I397" s="9" t="str">
        <f aca="false">IF($A397="","",IF($H397="NOT IN SCHEMATIC","",IF(UPPER(TRIM($C397))=UPPER(TRIM($E397)),"OK","MISMATCH")))</f>
        <v/>
      </c>
      <c r="J397" s="9" t="str">
        <f aca="false">IF($A397="","",IF($H397="NOT IN SCHEMATIC","",IF($F397="","NO SCH DECAL",IF($D397="","",IF(UPPER(TRIM($D397))=UPPER(TRIM($F397)),"OK","MISMATCH")))))</f>
        <v/>
      </c>
      <c r="K397" s="16" t="str">
        <f aca="false">IF($A397="","",SUMPRODUCT(--ISNUMBER(SEARCH(","&amp;TRIM($A397)&amp;",",","&amp;SUBSTITUTE('1. Master BOM'!$D$2:$D$400," ","")&amp;","))))</f>
        <v/>
      </c>
      <c r="L397" s="16" t="str">
        <f aca="false">IF($A397="","",IF($K397&lt;&gt;1,0,SUMPRODUCT(ISNUMBER(SEARCH(","&amp;TRIM($A397)&amp;",",","&amp;SUBSTITUTE('1. Master BOM'!$D$2:$D$400," ","")&amp;","))*ROW('1. Master BOM'!$D$2:$D$400))))</f>
        <v/>
      </c>
      <c r="M397" s="9" t="str">
        <f aca="false">IF($A397="","",IF($K397=0,"NOT IN BOM",IF($K397&gt;1,"MULTIPLE BOM LINES","OK")))</f>
        <v/>
      </c>
      <c r="N397" s="9" t="str">
        <f aca="false">IF($A397="","",IF($L397=0,"—",INDEX('1. Master BOM'!$A$1:$A$400,$L397)))</f>
        <v/>
      </c>
      <c r="O397" s="9" t="str">
        <f aca="false">IF($A397="","",IF($L397=0,"—",INDEX('1. Master BOM'!$B$1:$B$400,$L397)))</f>
        <v/>
      </c>
      <c r="P397" s="9" t="str">
        <f aca="false">IF($A397="","",IF(OR($H397="NOT IN SCHEMATIC",$O397="—"),"",IF($G397="","NO SCH PN",IF(UPPER(TRIM($G397))=UPPER(TRIM($O397)),"OK","MISMATCH"))))</f>
        <v/>
      </c>
      <c r="Q397" s="9" t="str">
        <f aca="false">IF($A397="","",IF($L397=0,"—",INDEX('1. Master BOM'!$E$1:$E$400,$L397)))</f>
        <v/>
      </c>
      <c r="R397" s="9" t="str">
        <f aca="false">IF($A397="","",IF($L397=0,"—",IF(T(INDEX('1. Master BOM'!$F$1:$F$400,$L397))="","(not set)",INDEX('1. Master BOM'!$F$1:$F$400,$L397))))</f>
        <v/>
      </c>
      <c r="S397" s="9" t="str">
        <f aca="false">IF($A397="","",IF(OR($R397="—",$R397="(not set)",$D397=""),"",IF(ISNUMBER(SEARCH(SUBSTITUTE(SUBSTITUTE(SUBSTITUTE($R397,"-",""),"_","")," ",""),SUBSTITUTE(SUBSTITUTE(SUBSTITUTE($D397,"-",""),"_","")," ",""))),"OK","CHECK")))</f>
        <v/>
      </c>
      <c r="T397" s="9" t="str">
        <f aca="false">IF($A397="","",IF(OR($H397="NOT IN SCHEMATIC",$I397="MISMATCH",$J397="MISMATCH",$P397="MISMATCH",$M397&lt;&gt;"OK"),"REVIEW","OK"))</f>
        <v/>
      </c>
      <c r="U397" s="14"/>
      <c r="V397" s="14"/>
      <c r="W397" s="17"/>
      <c r="X397" s="14"/>
    </row>
    <row r="398" customFormat="false" ht="15" hidden="false" customHeight="false" outlineLevel="0" collapsed="false">
      <c r="A398" s="9" t="str">
        <f aca="false">IF('3. Layout Parts'!$A398="","",TRIM('3. Layout Parts'!$A398))</f>
        <v/>
      </c>
      <c r="B398" s="9" t="str">
        <f aca="false">IF($A398="","",'3. Layout Parts'!$D398)</f>
        <v/>
      </c>
      <c r="C398" s="9" t="str">
        <f aca="false">IF($A398="","",'3. Layout Parts'!$B398)</f>
        <v/>
      </c>
      <c r="D398" s="9" t="str">
        <f aca="false">IF($A398="","",'3. Layout Parts'!$C398)</f>
        <v/>
      </c>
      <c r="E398" s="9" t="str">
        <f aca="false">IF($A398="","",IFERROR(INDEX('2. Schematic Parts'!$B$2:$B$3001,MATCH($A398,'2. Schematic Parts'!$A$2:$A$3001,0)),"NOT FOUND"))</f>
        <v/>
      </c>
      <c r="F398" s="9" t="str">
        <f aca="false">IF($A398="","",IFERROR(INDEX('2. Schematic Parts'!$C$2:$C$3001,MATCH($A398,'2. Schematic Parts'!$A$2:$A$3001,0))&amp;"","NOT FOUND"))</f>
        <v/>
      </c>
      <c r="G398" s="9" t="str">
        <f aca="false">IF($A398="","",IFERROR(INDEX('2. Schematic Parts'!$D$2:$D$3001,MATCH($A398,'2. Schematic Parts'!$A$2:$A$3001,0))&amp;"","NOT FOUND"))</f>
        <v/>
      </c>
      <c r="H398" s="9" t="str">
        <f aca="false">IF($A398="","",IF(COUNTIF('2. Schematic Parts'!$A$2:$A$3001,$A398)=0,"NOT IN SCHEMATIC","OK"))</f>
        <v/>
      </c>
      <c r="I398" s="9" t="str">
        <f aca="false">IF($A398="","",IF($H398="NOT IN SCHEMATIC","",IF(UPPER(TRIM($C398))=UPPER(TRIM($E398)),"OK","MISMATCH")))</f>
        <v/>
      </c>
      <c r="J398" s="9" t="str">
        <f aca="false">IF($A398="","",IF($H398="NOT IN SCHEMATIC","",IF($F398="","NO SCH DECAL",IF($D398="","",IF(UPPER(TRIM($D398))=UPPER(TRIM($F398)),"OK","MISMATCH")))))</f>
        <v/>
      </c>
      <c r="K398" s="16" t="str">
        <f aca="false">IF($A398="","",SUMPRODUCT(--ISNUMBER(SEARCH(","&amp;TRIM($A398)&amp;",",","&amp;SUBSTITUTE('1. Master BOM'!$D$2:$D$400," ","")&amp;","))))</f>
        <v/>
      </c>
      <c r="L398" s="16" t="str">
        <f aca="false">IF($A398="","",IF($K398&lt;&gt;1,0,SUMPRODUCT(ISNUMBER(SEARCH(","&amp;TRIM($A398)&amp;",",","&amp;SUBSTITUTE('1. Master BOM'!$D$2:$D$400," ","")&amp;","))*ROW('1. Master BOM'!$D$2:$D$400))))</f>
        <v/>
      </c>
      <c r="M398" s="9" t="str">
        <f aca="false">IF($A398="","",IF($K398=0,"NOT IN BOM",IF($K398&gt;1,"MULTIPLE BOM LINES","OK")))</f>
        <v/>
      </c>
      <c r="N398" s="9" t="str">
        <f aca="false">IF($A398="","",IF($L398=0,"—",INDEX('1. Master BOM'!$A$1:$A$400,$L398)))</f>
        <v/>
      </c>
      <c r="O398" s="9" t="str">
        <f aca="false">IF($A398="","",IF($L398=0,"—",INDEX('1. Master BOM'!$B$1:$B$400,$L398)))</f>
        <v/>
      </c>
      <c r="P398" s="9" t="str">
        <f aca="false">IF($A398="","",IF(OR($H398="NOT IN SCHEMATIC",$O398="—"),"",IF($G398="","NO SCH PN",IF(UPPER(TRIM($G398))=UPPER(TRIM($O398)),"OK","MISMATCH"))))</f>
        <v/>
      </c>
      <c r="Q398" s="9" t="str">
        <f aca="false">IF($A398="","",IF($L398=0,"—",INDEX('1. Master BOM'!$E$1:$E$400,$L398)))</f>
        <v/>
      </c>
      <c r="R398" s="9" t="str">
        <f aca="false">IF($A398="","",IF($L398=0,"—",IF(T(INDEX('1. Master BOM'!$F$1:$F$400,$L398))="","(not set)",INDEX('1. Master BOM'!$F$1:$F$400,$L398))))</f>
        <v/>
      </c>
      <c r="S398" s="9" t="str">
        <f aca="false">IF($A398="","",IF(OR($R398="—",$R398="(not set)",$D398=""),"",IF(ISNUMBER(SEARCH(SUBSTITUTE(SUBSTITUTE(SUBSTITUTE($R398,"-",""),"_","")," ",""),SUBSTITUTE(SUBSTITUTE(SUBSTITUTE($D398,"-",""),"_","")," ",""))),"OK","CHECK")))</f>
        <v/>
      </c>
      <c r="T398" s="9" t="str">
        <f aca="false">IF($A398="","",IF(OR($H398="NOT IN SCHEMATIC",$I398="MISMATCH",$J398="MISMATCH",$P398="MISMATCH",$M398&lt;&gt;"OK"),"REVIEW","OK"))</f>
        <v/>
      </c>
      <c r="U398" s="14"/>
      <c r="V398" s="14"/>
      <c r="W398" s="17"/>
      <c r="X398" s="14"/>
    </row>
    <row r="399" customFormat="false" ht="15" hidden="false" customHeight="false" outlineLevel="0" collapsed="false">
      <c r="A399" s="9" t="str">
        <f aca="false">IF('3. Layout Parts'!$A399="","",TRIM('3. Layout Parts'!$A399))</f>
        <v/>
      </c>
      <c r="B399" s="9" t="str">
        <f aca="false">IF($A399="","",'3. Layout Parts'!$D399)</f>
        <v/>
      </c>
      <c r="C399" s="9" t="str">
        <f aca="false">IF($A399="","",'3. Layout Parts'!$B399)</f>
        <v/>
      </c>
      <c r="D399" s="9" t="str">
        <f aca="false">IF($A399="","",'3. Layout Parts'!$C399)</f>
        <v/>
      </c>
      <c r="E399" s="9" t="str">
        <f aca="false">IF($A399="","",IFERROR(INDEX('2. Schematic Parts'!$B$2:$B$3001,MATCH($A399,'2. Schematic Parts'!$A$2:$A$3001,0)),"NOT FOUND"))</f>
        <v/>
      </c>
      <c r="F399" s="9" t="str">
        <f aca="false">IF($A399="","",IFERROR(INDEX('2. Schematic Parts'!$C$2:$C$3001,MATCH($A399,'2. Schematic Parts'!$A$2:$A$3001,0))&amp;"","NOT FOUND"))</f>
        <v/>
      </c>
      <c r="G399" s="9" t="str">
        <f aca="false">IF($A399="","",IFERROR(INDEX('2. Schematic Parts'!$D$2:$D$3001,MATCH($A399,'2. Schematic Parts'!$A$2:$A$3001,0))&amp;"","NOT FOUND"))</f>
        <v/>
      </c>
      <c r="H399" s="9" t="str">
        <f aca="false">IF($A399="","",IF(COUNTIF('2. Schematic Parts'!$A$2:$A$3001,$A399)=0,"NOT IN SCHEMATIC","OK"))</f>
        <v/>
      </c>
      <c r="I399" s="9" t="str">
        <f aca="false">IF($A399="","",IF($H399="NOT IN SCHEMATIC","",IF(UPPER(TRIM($C399))=UPPER(TRIM($E399)),"OK","MISMATCH")))</f>
        <v/>
      </c>
      <c r="J399" s="9" t="str">
        <f aca="false">IF($A399="","",IF($H399="NOT IN SCHEMATIC","",IF($F399="","NO SCH DECAL",IF($D399="","",IF(UPPER(TRIM($D399))=UPPER(TRIM($F399)),"OK","MISMATCH")))))</f>
        <v/>
      </c>
      <c r="K399" s="16" t="str">
        <f aca="false">IF($A399="","",SUMPRODUCT(--ISNUMBER(SEARCH(","&amp;TRIM($A399)&amp;",",","&amp;SUBSTITUTE('1. Master BOM'!$D$2:$D$400," ","")&amp;","))))</f>
        <v/>
      </c>
      <c r="L399" s="16" t="str">
        <f aca="false">IF($A399="","",IF($K399&lt;&gt;1,0,SUMPRODUCT(ISNUMBER(SEARCH(","&amp;TRIM($A399)&amp;",",","&amp;SUBSTITUTE('1. Master BOM'!$D$2:$D$400," ","")&amp;","))*ROW('1. Master BOM'!$D$2:$D$400))))</f>
        <v/>
      </c>
      <c r="M399" s="9" t="str">
        <f aca="false">IF($A399="","",IF($K399=0,"NOT IN BOM",IF($K399&gt;1,"MULTIPLE BOM LINES","OK")))</f>
        <v/>
      </c>
      <c r="N399" s="9" t="str">
        <f aca="false">IF($A399="","",IF($L399=0,"—",INDEX('1. Master BOM'!$A$1:$A$400,$L399)))</f>
        <v/>
      </c>
      <c r="O399" s="9" t="str">
        <f aca="false">IF($A399="","",IF($L399=0,"—",INDEX('1. Master BOM'!$B$1:$B$400,$L399)))</f>
        <v/>
      </c>
      <c r="P399" s="9" t="str">
        <f aca="false">IF($A399="","",IF(OR($H399="NOT IN SCHEMATIC",$O399="—"),"",IF($G399="","NO SCH PN",IF(UPPER(TRIM($G399))=UPPER(TRIM($O399)),"OK","MISMATCH"))))</f>
        <v/>
      </c>
      <c r="Q399" s="9" t="str">
        <f aca="false">IF($A399="","",IF($L399=0,"—",INDEX('1. Master BOM'!$E$1:$E$400,$L399)))</f>
        <v/>
      </c>
      <c r="R399" s="9" t="str">
        <f aca="false">IF($A399="","",IF($L399=0,"—",IF(T(INDEX('1. Master BOM'!$F$1:$F$400,$L399))="","(not set)",INDEX('1. Master BOM'!$F$1:$F$400,$L399))))</f>
        <v/>
      </c>
      <c r="S399" s="9" t="str">
        <f aca="false">IF($A399="","",IF(OR($R399="—",$R399="(not set)",$D399=""),"",IF(ISNUMBER(SEARCH(SUBSTITUTE(SUBSTITUTE(SUBSTITUTE($R399,"-",""),"_","")," ",""),SUBSTITUTE(SUBSTITUTE(SUBSTITUTE($D399,"-",""),"_","")," ",""))),"OK","CHECK")))</f>
        <v/>
      </c>
      <c r="T399" s="9" t="str">
        <f aca="false">IF($A399="","",IF(OR($H399="NOT IN SCHEMATIC",$I399="MISMATCH",$J399="MISMATCH",$P399="MISMATCH",$M399&lt;&gt;"OK"),"REVIEW","OK"))</f>
        <v/>
      </c>
      <c r="U399" s="14"/>
      <c r="V399" s="14"/>
      <c r="W399" s="17"/>
      <c r="X399" s="14"/>
    </row>
    <row r="400" customFormat="false" ht="15" hidden="false" customHeight="false" outlineLevel="0" collapsed="false">
      <c r="A400" s="9" t="str">
        <f aca="false">IF('3. Layout Parts'!$A400="","",TRIM('3. Layout Parts'!$A400))</f>
        <v/>
      </c>
      <c r="B400" s="9" t="str">
        <f aca="false">IF($A400="","",'3. Layout Parts'!$D400)</f>
        <v/>
      </c>
      <c r="C400" s="9" t="str">
        <f aca="false">IF($A400="","",'3. Layout Parts'!$B400)</f>
        <v/>
      </c>
      <c r="D400" s="9" t="str">
        <f aca="false">IF($A400="","",'3. Layout Parts'!$C400)</f>
        <v/>
      </c>
      <c r="E400" s="9" t="str">
        <f aca="false">IF($A400="","",IFERROR(INDEX('2. Schematic Parts'!$B$2:$B$3001,MATCH($A400,'2. Schematic Parts'!$A$2:$A$3001,0)),"NOT FOUND"))</f>
        <v/>
      </c>
      <c r="F400" s="9" t="str">
        <f aca="false">IF($A400="","",IFERROR(INDEX('2. Schematic Parts'!$C$2:$C$3001,MATCH($A400,'2. Schematic Parts'!$A$2:$A$3001,0))&amp;"","NOT FOUND"))</f>
        <v/>
      </c>
      <c r="G400" s="9" t="str">
        <f aca="false">IF($A400="","",IFERROR(INDEX('2. Schematic Parts'!$D$2:$D$3001,MATCH($A400,'2. Schematic Parts'!$A$2:$A$3001,0))&amp;"","NOT FOUND"))</f>
        <v/>
      </c>
      <c r="H400" s="9" t="str">
        <f aca="false">IF($A400="","",IF(COUNTIF('2. Schematic Parts'!$A$2:$A$3001,$A400)=0,"NOT IN SCHEMATIC","OK"))</f>
        <v/>
      </c>
      <c r="I400" s="9" t="str">
        <f aca="false">IF($A400="","",IF($H400="NOT IN SCHEMATIC","",IF(UPPER(TRIM($C400))=UPPER(TRIM($E400)),"OK","MISMATCH")))</f>
        <v/>
      </c>
      <c r="J400" s="9" t="str">
        <f aca="false">IF($A400="","",IF($H400="NOT IN SCHEMATIC","",IF($F400="","NO SCH DECAL",IF($D400="","",IF(UPPER(TRIM($D400))=UPPER(TRIM($F400)),"OK","MISMATCH")))))</f>
        <v/>
      </c>
      <c r="K400" s="16" t="str">
        <f aca="false">IF($A400="","",SUMPRODUCT(--ISNUMBER(SEARCH(","&amp;TRIM($A400)&amp;",",","&amp;SUBSTITUTE('1. Master BOM'!$D$2:$D$400," ","")&amp;","))))</f>
        <v/>
      </c>
      <c r="L400" s="16" t="str">
        <f aca="false">IF($A400="","",IF($K400&lt;&gt;1,0,SUMPRODUCT(ISNUMBER(SEARCH(","&amp;TRIM($A400)&amp;",",","&amp;SUBSTITUTE('1. Master BOM'!$D$2:$D$400," ","")&amp;","))*ROW('1. Master BOM'!$D$2:$D$400))))</f>
        <v/>
      </c>
      <c r="M400" s="9" t="str">
        <f aca="false">IF($A400="","",IF($K400=0,"NOT IN BOM",IF($K400&gt;1,"MULTIPLE BOM LINES","OK")))</f>
        <v/>
      </c>
      <c r="N400" s="9" t="str">
        <f aca="false">IF($A400="","",IF($L400=0,"—",INDEX('1. Master BOM'!$A$1:$A$400,$L400)))</f>
        <v/>
      </c>
      <c r="O400" s="9" t="str">
        <f aca="false">IF($A400="","",IF($L400=0,"—",INDEX('1. Master BOM'!$B$1:$B$400,$L400)))</f>
        <v/>
      </c>
      <c r="P400" s="9" t="str">
        <f aca="false">IF($A400="","",IF(OR($H400="NOT IN SCHEMATIC",$O400="—"),"",IF($G400="","NO SCH PN",IF(UPPER(TRIM($G400))=UPPER(TRIM($O400)),"OK","MISMATCH"))))</f>
        <v/>
      </c>
      <c r="Q400" s="9" t="str">
        <f aca="false">IF($A400="","",IF($L400=0,"—",INDEX('1. Master BOM'!$E$1:$E$400,$L400)))</f>
        <v/>
      </c>
      <c r="R400" s="9" t="str">
        <f aca="false">IF($A400="","",IF($L400=0,"—",IF(T(INDEX('1. Master BOM'!$F$1:$F$400,$L400))="","(not set)",INDEX('1. Master BOM'!$F$1:$F$400,$L400))))</f>
        <v/>
      </c>
      <c r="S400" s="9" t="str">
        <f aca="false">IF($A400="","",IF(OR($R400="—",$R400="(not set)",$D400=""),"",IF(ISNUMBER(SEARCH(SUBSTITUTE(SUBSTITUTE(SUBSTITUTE($R400,"-",""),"_","")," ",""),SUBSTITUTE(SUBSTITUTE(SUBSTITUTE($D400,"-",""),"_","")," ",""))),"OK","CHECK")))</f>
        <v/>
      </c>
      <c r="T400" s="9" t="str">
        <f aca="false">IF($A400="","",IF(OR($H400="NOT IN SCHEMATIC",$I400="MISMATCH",$J400="MISMATCH",$P400="MISMATCH",$M400&lt;&gt;"OK"),"REVIEW","OK"))</f>
        <v/>
      </c>
      <c r="U400" s="14"/>
      <c r="V400" s="14"/>
      <c r="W400" s="17"/>
      <c r="X400" s="14"/>
    </row>
    <row r="401" customFormat="false" ht="15" hidden="false" customHeight="false" outlineLevel="0" collapsed="false">
      <c r="A401" s="9" t="str">
        <f aca="false">IF('3. Layout Parts'!$A401="","",TRIM('3. Layout Parts'!$A401))</f>
        <v/>
      </c>
      <c r="B401" s="9" t="str">
        <f aca="false">IF($A401="","",'3. Layout Parts'!$D401)</f>
        <v/>
      </c>
      <c r="C401" s="9" t="str">
        <f aca="false">IF($A401="","",'3. Layout Parts'!$B401)</f>
        <v/>
      </c>
      <c r="D401" s="9" t="str">
        <f aca="false">IF($A401="","",'3. Layout Parts'!$C401)</f>
        <v/>
      </c>
      <c r="E401" s="9" t="str">
        <f aca="false">IF($A401="","",IFERROR(INDEX('2. Schematic Parts'!$B$2:$B$3001,MATCH($A401,'2. Schematic Parts'!$A$2:$A$3001,0)),"NOT FOUND"))</f>
        <v/>
      </c>
      <c r="F401" s="9" t="str">
        <f aca="false">IF($A401="","",IFERROR(INDEX('2. Schematic Parts'!$C$2:$C$3001,MATCH($A401,'2. Schematic Parts'!$A$2:$A$3001,0))&amp;"","NOT FOUND"))</f>
        <v/>
      </c>
      <c r="G401" s="9" t="str">
        <f aca="false">IF($A401="","",IFERROR(INDEX('2. Schematic Parts'!$D$2:$D$3001,MATCH($A401,'2. Schematic Parts'!$A$2:$A$3001,0))&amp;"","NOT FOUND"))</f>
        <v/>
      </c>
      <c r="H401" s="9" t="str">
        <f aca="false">IF($A401="","",IF(COUNTIF('2. Schematic Parts'!$A$2:$A$3001,$A401)=0,"NOT IN SCHEMATIC","OK"))</f>
        <v/>
      </c>
      <c r="I401" s="9" t="str">
        <f aca="false">IF($A401="","",IF($H401="NOT IN SCHEMATIC","",IF(UPPER(TRIM($C401))=UPPER(TRIM($E401)),"OK","MISMATCH")))</f>
        <v/>
      </c>
      <c r="J401" s="9" t="str">
        <f aca="false">IF($A401="","",IF($H401="NOT IN SCHEMATIC","",IF($F401="","NO SCH DECAL",IF($D401="","",IF(UPPER(TRIM($D401))=UPPER(TRIM($F401)),"OK","MISMATCH")))))</f>
        <v/>
      </c>
      <c r="K401" s="16" t="str">
        <f aca="false">IF($A401="","",SUMPRODUCT(--ISNUMBER(SEARCH(","&amp;TRIM($A401)&amp;",",","&amp;SUBSTITUTE('1. Master BOM'!$D$2:$D$400," ","")&amp;","))))</f>
        <v/>
      </c>
      <c r="L401" s="16" t="str">
        <f aca="false">IF($A401="","",IF($K401&lt;&gt;1,0,SUMPRODUCT(ISNUMBER(SEARCH(","&amp;TRIM($A401)&amp;",",","&amp;SUBSTITUTE('1. Master BOM'!$D$2:$D$400," ","")&amp;","))*ROW('1. Master BOM'!$D$2:$D$400))))</f>
        <v/>
      </c>
      <c r="M401" s="9" t="str">
        <f aca="false">IF($A401="","",IF($K401=0,"NOT IN BOM",IF($K401&gt;1,"MULTIPLE BOM LINES","OK")))</f>
        <v/>
      </c>
      <c r="N401" s="9" t="str">
        <f aca="false">IF($A401="","",IF($L401=0,"—",INDEX('1. Master BOM'!$A$1:$A$400,$L401)))</f>
        <v/>
      </c>
      <c r="O401" s="9" t="str">
        <f aca="false">IF($A401="","",IF($L401=0,"—",INDEX('1. Master BOM'!$B$1:$B$400,$L401)))</f>
        <v/>
      </c>
      <c r="P401" s="9" t="str">
        <f aca="false">IF($A401="","",IF(OR($H401="NOT IN SCHEMATIC",$O401="—"),"",IF($G401="","NO SCH PN",IF(UPPER(TRIM($G401))=UPPER(TRIM($O401)),"OK","MISMATCH"))))</f>
        <v/>
      </c>
      <c r="Q401" s="9" t="str">
        <f aca="false">IF($A401="","",IF($L401=0,"—",INDEX('1. Master BOM'!$E$1:$E$400,$L401)))</f>
        <v/>
      </c>
      <c r="R401" s="9" t="str">
        <f aca="false">IF($A401="","",IF($L401=0,"—",IF(T(INDEX('1. Master BOM'!$F$1:$F$400,$L401))="","(not set)",INDEX('1. Master BOM'!$F$1:$F$400,$L401))))</f>
        <v/>
      </c>
      <c r="S401" s="9" t="str">
        <f aca="false">IF($A401="","",IF(OR($R401="—",$R401="(not set)",$D401=""),"",IF(ISNUMBER(SEARCH(SUBSTITUTE(SUBSTITUTE(SUBSTITUTE($R401,"-",""),"_","")," ",""),SUBSTITUTE(SUBSTITUTE(SUBSTITUTE($D401,"-",""),"_","")," ",""))),"OK","CHECK")))</f>
        <v/>
      </c>
      <c r="T401" s="9" t="str">
        <f aca="false">IF($A401="","",IF(OR($H401="NOT IN SCHEMATIC",$I401="MISMATCH",$J401="MISMATCH",$P401="MISMATCH",$M401&lt;&gt;"OK"),"REVIEW","OK"))</f>
        <v/>
      </c>
      <c r="U401" s="14"/>
      <c r="V401" s="14"/>
      <c r="W401" s="17"/>
      <c r="X401" s="14"/>
    </row>
    <row r="402" customFormat="false" ht="15" hidden="false" customHeight="false" outlineLevel="0" collapsed="false">
      <c r="A402" s="9" t="str">
        <f aca="false">IF('3. Layout Parts'!$A402="","",TRIM('3. Layout Parts'!$A402))</f>
        <v/>
      </c>
      <c r="B402" s="9" t="str">
        <f aca="false">IF($A402="","",'3. Layout Parts'!$D402)</f>
        <v/>
      </c>
      <c r="C402" s="9" t="str">
        <f aca="false">IF($A402="","",'3. Layout Parts'!$B402)</f>
        <v/>
      </c>
      <c r="D402" s="9" t="str">
        <f aca="false">IF($A402="","",'3. Layout Parts'!$C402)</f>
        <v/>
      </c>
      <c r="E402" s="9" t="str">
        <f aca="false">IF($A402="","",IFERROR(INDEX('2. Schematic Parts'!$B$2:$B$3001,MATCH($A402,'2. Schematic Parts'!$A$2:$A$3001,0)),"NOT FOUND"))</f>
        <v/>
      </c>
      <c r="F402" s="9" t="str">
        <f aca="false">IF($A402="","",IFERROR(INDEX('2. Schematic Parts'!$C$2:$C$3001,MATCH($A402,'2. Schematic Parts'!$A$2:$A$3001,0))&amp;"","NOT FOUND"))</f>
        <v/>
      </c>
      <c r="G402" s="9" t="str">
        <f aca="false">IF($A402="","",IFERROR(INDEX('2. Schematic Parts'!$D$2:$D$3001,MATCH($A402,'2. Schematic Parts'!$A$2:$A$3001,0))&amp;"","NOT FOUND"))</f>
        <v/>
      </c>
      <c r="H402" s="9" t="str">
        <f aca="false">IF($A402="","",IF(COUNTIF('2. Schematic Parts'!$A$2:$A$3001,$A402)=0,"NOT IN SCHEMATIC","OK"))</f>
        <v/>
      </c>
      <c r="I402" s="9" t="str">
        <f aca="false">IF($A402="","",IF($H402="NOT IN SCHEMATIC","",IF(UPPER(TRIM($C402))=UPPER(TRIM($E402)),"OK","MISMATCH")))</f>
        <v/>
      </c>
      <c r="J402" s="9" t="str">
        <f aca="false">IF($A402="","",IF($H402="NOT IN SCHEMATIC","",IF($F402="","NO SCH DECAL",IF($D402="","",IF(UPPER(TRIM($D402))=UPPER(TRIM($F402)),"OK","MISMATCH")))))</f>
        <v/>
      </c>
      <c r="K402" s="16" t="str">
        <f aca="false">IF($A402="","",SUMPRODUCT(--ISNUMBER(SEARCH(","&amp;TRIM($A402)&amp;",",","&amp;SUBSTITUTE('1. Master BOM'!$D$2:$D$400," ","")&amp;","))))</f>
        <v/>
      </c>
      <c r="L402" s="16" t="str">
        <f aca="false">IF($A402="","",IF($K402&lt;&gt;1,0,SUMPRODUCT(ISNUMBER(SEARCH(","&amp;TRIM($A402)&amp;",",","&amp;SUBSTITUTE('1. Master BOM'!$D$2:$D$400," ","")&amp;","))*ROW('1. Master BOM'!$D$2:$D$400))))</f>
        <v/>
      </c>
      <c r="M402" s="9" t="str">
        <f aca="false">IF($A402="","",IF($K402=0,"NOT IN BOM",IF($K402&gt;1,"MULTIPLE BOM LINES","OK")))</f>
        <v/>
      </c>
      <c r="N402" s="9" t="str">
        <f aca="false">IF($A402="","",IF($L402=0,"—",INDEX('1. Master BOM'!$A$1:$A$400,$L402)))</f>
        <v/>
      </c>
      <c r="O402" s="9" t="str">
        <f aca="false">IF($A402="","",IF($L402=0,"—",INDEX('1. Master BOM'!$B$1:$B$400,$L402)))</f>
        <v/>
      </c>
      <c r="P402" s="9" t="str">
        <f aca="false">IF($A402="","",IF(OR($H402="NOT IN SCHEMATIC",$O402="—"),"",IF($G402="","NO SCH PN",IF(UPPER(TRIM($G402))=UPPER(TRIM($O402)),"OK","MISMATCH"))))</f>
        <v/>
      </c>
      <c r="Q402" s="9" t="str">
        <f aca="false">IF($A402="","",IF($L402=0,"—",INDEX('1. Master BOM'!$E$1:$E$400,$L402)))</f>
        <v/>
      </c>
      <c r="R402" s="9" t="str">
        <f aca="false">IF($A402="","",IF($L402=0,"—",IF(T(INDEX('1. Master BOM'!$F$1:$F$400,$L402))="","(not set)",INDEX('1. Master BOM'!$F$1:$F$400,$L402))))</f>
        <v/>
      </c>
      <c r="S402" s="9" t="str">
        <f aca="false">IF($A402="","",IF(OR($R402="—",$R402="(not set)",$D402=""),"",IF(ISNUMBER(SEARCH(SUBSTITUTE(SUBSTITUTE(SUBSTITUTE($R402,"-",""),"_","")," ",""),SUBSTITUTE(SUBSTITUTE(SUBSTITUTE($D402,"-",""),"_","")," ",""))),"OK","CHECK")))</f>
        <v/>
      </c>
      <c r="T402" s="9" t="str">
        <f aca="false">IF($A402="","",IF(OR($H402="NOT IN SCHEMATIC",$I402="MISMATCH",$J402="MISMATCH",$P402="MISMATCH",$M402&lt;&gt;"OK"),"REVIEW","OK"))</f>
        <v/>
      </c>
      <c r="U402" s="14"/>
      <c r="V402" s="14"/>
      <c r="W402" s="17"/>
      <c r="X402" s="14"/>
    </row>
    <row r="403" customFormat="false" ht="15" hidden="false" customHeight="false" outlineLevel="0" collapsed="false">
      <c r="A403" s="9" t="str">
        <f aca="false">IF('3. Layout Parts'!$A403="","",TRIM('3. Layout Parts'!$A403))</f>
        <v/>
      </c>
      <c r="B403" s="9" t="str">
        <f aca="false">IF($A403="","",'3. Layout Parts'!$D403)</f>
        <v/>
      </c>
      <c r="C403" s="9" t="str">
        <f aca="false">IF($A403="","",'3. Layout Parts'!$B403)</f>
        <v/>
      </c>
      <c r="D403" s="9" t="str">
        <f aca="false">IF($A403="","",'3. Layout Parts'!$C403)</f>
        <v/>
      </c>
      <c r="E403" s="9" t="str">
        <f aca="false">IF($A403="","",IFERROR(INDEX('2. Schematic Parts'!$B$2:$B$3001,MATCH($A403,'2. Schematic Parts'!$A$2:$A$3001,0)),"NOT FOUND"))</f>
        <v/>
      </c>
      <c r="F403" s="9" t="str">
        <f aca="false">IF($A403="","",IFERROR(INDEX('2. Schematic Parts'!$C$2:$C$3001,MATCH($A403,'2. Schematic Parts'!$A$2:$A$3001,0))&amp;"","NOT FOUND"))</f>
        <v/>
      </c>
      <c r="G403" s="9" t="str">
        <f aca="false">IF($A403="","",IFERROR(INDEX('2. Schematic Parts'!$D$2:$D$3001,MATCH($A403,'2. Schematic Parts'!$A$2:$A$3001,0))&amp;"","NOT FOUND"))</f>
        <v/>
      </c>
      <c r="H403" s="9" t="str">
        <f aca="false">IF($A403="","",IF(COUNTIF('2. Schematic Parts'!$A$2:$A$3001,$A403)=0,"NOT IN SCHEMATIC","OK"))</f>
        <v/>
      </c>
      <c r="I403" s="9" t="str">
        <f aca="false">IF($A403="","",IF($H403="NOT IN SCHEMATIC","",IF(UPPER(TRIM($C403))=UPPER(TRIM($E403)),"OK","MISMATCH")))</f>
        <v/>
      </c>
      <c r="J403" s="9" t="str">
        <f aca="false">IF($A403="","",IF($H403="NOT IN SCHEMATIC","",IF($F403="","NO SCH DECAL",IF($D403="","",IF(UPPER(TRIM($D403))=UPPER(TRIM($F403)),"OK","MISMATCH")))))</f>
        <v/>
      </c>
      <c r="K403" s="16" t="str">
        <f aca="false">IF($A403="","",SUMPRODUCT(--ISNUMBER(SEARCH(","&amp;TRIM($A403)&amp;",",","&amp;SUBSTITUTE('1. Master BOM'!$D$2:$D$400," ","")&amp;","))))</f>
        <v/>
      </c>
      <c r="L403" s="16" t="str">
        <f aca="false">IF($A403="","",IF($K403&lt;&gt;1,0,SUMPRODUCT(ISNUMBER(SEARCH(","&amp;TRIM($A403)&amp;",",","&amp;SUBSTITUTE('1. Master BOM'!$D$2:$D$400," ","")&amp;","))*ROW('1. Master BOM'!$D$2:$D$400))))</f>
        <v/>
      </c>
      <c r="M403" s="9" t="str">
        <f aca="false">IF($A403="","",IF($K403=0,"NOT IN BOM",IF($K403&gt;1,"MULTIPLE BOM LINES","OK")))</f>
        <v/>
      </c>
      <c r="N403" s="9" t="str">
        <f aca="false">IF($A403="","",IF($L403=0,"—",INDEX('1. Master BOM'!$A$1:$A$400,$L403)))</f>
        <v/>
      </c>
      <c r="O403" s="9" t="str">
        <f aca="false">IF($A403="","",IF($L403=0,"—",INDEX('1. Master BOM'!$B$1:$B$400,$L403)))</f>
        <v/>
      </c>
      <c r="P403" s="9" t="str">
        <f aca="false">IF($A403="","",IF(OR($H403="NOT IN SCHEMATIC",$O403="—"),"",IF($G403="","NO SCH PN",IF(UPPER(TRIM($G403))=UPPER(TRIM($O403)),"OK","MISMATCH"))))</f>
        <v/>
      </c>
      <c r="Q403" s="9" t="str">
        <f aca="false">IF($A403="","",IF($L403=0,"—",INDEX('1. Master BOM'!$E$1:$E$400,$L403)))</f>
        <v/>
      </c>
      <c r="R403" s="9" t="str">
        <f aca="false">IF($A403="","",IF($L403=0,"—",IF(T(INDEX('1. Master BOM'!$F$1:$F$400,$L403))="","(not set)",INDEX('1. Master BOM'!$F$1:$F$400,$L403))))</f>
        <v/>
      </c>
      <c r="S403" s="9" t="str">
        <f aca="false">IF($A403="","",IF(OR($R403="—",$R403="(not set)",$D403=""),"",IF(ISNUMBER(SEARCH(SUBSTITUTE(SUBSTITUTE(SUBSTITUTE($R403,"-",""),"_","")," ",""),SUBSTITUTE(SUBSTITUTE(SUBSTITUTE($D403,"-",""),"_","")," ",""))),"OK","CHECK")))</f>
        <v/>
      </c>
      <c r="T403" s="9" t="str">
        <f aca="false">IF($A403="","",IF(OR($H403="NOT IN SCHEMATIC",$I403="MISMATCH",$J403="MISMATCH",$P403="MISMATCH",$M403&lt;&gt;"OK"),"REVIEW","OK"))</f>
        <v/>
      </c>
      <c r="U403" s="14"/>
      <c r="V403" s="14"/>
      <c r="W403" s="17"/>
      <c r="X403" s="14"/>
    </row>
    <row r="404" customFormat="false" ht="15" hidden="false" customHeight="false" outlineLevel="0" collapsed="false">
      <c r="A404" s="9" t="str">
        <f aca="false">IF('3. Layout Parts'!$A404="","",TRIM('3. Layout Parts'!$A404))</f>
        <v/>
      </c>
      <c r="B404" s="9" t="str">
        <f aca="false">IF($A404="","",'3. Layout Parts'!$D404)</f>
        <v/>
      </c>
      <c r="C404" s="9" t="str">
        <f aca="false">IF($A404="","",'3. Layout Parts'!$B404)</f>
        <v/>
      </c>
      <c r="D404" s="9" t="str">
        <f aca="false">IF($A404="","",'3. Layout Parts'!$C404)</f>
        <v/>
      </c>
      <c r="E404" s="9" t="str">
        <f aca="false">IF($A404="","",IFERROR(INDEX('2. Schematic Parts'!$B$2:$B$3001,MATCH($A404,'2. Schematic Parts'!$A$2:$A$3001,0)),"NOT FOUND"))</f>
        <v/>
      </c>
      <c r="F404" s="9" t="str">
        <f aca="false">IF($A404="","",IFERROR(INDEX('2. Schematic Parts'!$C$2:$C$3001,MATCH($A404,'2. Schematic Parts'!$A$2:$A$3001,0))&amp;"","NOT FOUND"))</f>
        <v/>
      </c>
      <c r="G404" s="9" t="str">
        <f aca="false">IF($A404="","",IFERROR(INDEX('2. Schematic Parts'!$D$2:$D$3001,MATCH($A404,'2. Schematic Parts'!$A$2:$A$3001,0))&amp;"","NOT FOUND"))</f>
        <v/>
      </c>
      <c r="H404" s="9" t="str">
        <f aca="false">IF($A404="","",IF(COUNTIF('2. Schematic Parts'!$A$2:$A$3001,$A404)=0,"NOT IN SCHEMATIC","OK"))</f>
        <v/>
      </c>
      <c r="I404" s="9" t="str">
        <f aca="false">IF($A404="","",IF($H404="NOT IN SCHEMATIC","",IF(UPPER(TRIM($C404))=UPPER(TRIM($E404)),"OK","MISMATCH")))</f>
        <v/>
      </c>
      <c r="J404" s="9" t="str">
        <f aca="false">IF($A404="","",IF($H404="NOT IN SCHEMATIC","",IF($F404="","NO SCH DECAL",IF($D404="","",IF(UPPER(TRIM($D404))=UPPER(TRIM($F404)),"OK","MISMATCH")))))</f>
        <v/>
      </c>
      <c r="K404" s="16" t="str">
        <f aca="false">IF($A404="","",SUMPRODUCT(--ISNUMBER(SEARCH(","&amp;TRIM($A404)&amp;",",","&amp;SUBSTITUTE('1. Master BOM'!$D$2:$D$400," ","")&amp;","))))</f>
        <v/>
      </c>
      <c r="L404" s="16" t="str">
        <f aca="false">IF($A404="","",IF($K404&lt;&gt;1,0,SUMPRODUCT(ISNUMBER(SEARCH(","&amp;TRIM($A404)&amp;",",","&amp;SUBSTITUTE('1. Master BOM'!$D$2:$D$400," ","")&amp;","))*ROW('1. Master BOM'!$D$2:$D$400))))</f>
        <v/>
      </c>
      <c r="M404" s="9" t="str">
        <f aca="false">IF($A404="","",IF($K404=0,"NOT IN BOM",IF($K404&gt;1,"MULTIPLE BOM LINES","OK")))</f>
        <v/>
      </c>
      <c r="N404" s="9" t="str">
        <f aca="false">IF($A404="","",IF($L404=0,"—",INDEX('1. Master BOM'!$A$1:$A$400,$L404)))</f>
        <v/>
      </c>
      <c r="O404" s="9" t="str">
        <f aca="false">IF($A404="","",IF($L404=0,"—",INDEX('1. Master BOM'!$B$1:$B$400,$L404)))</f>
        <v/>
      </c>
      <c r="P404" s="9" t="str">
        <f aca="false">IF($A404="","",IF(OR($H404="NOT IN SCHEMATIC",$O404="—"),"",IF($G404="","NO SCH PN",IF(UPPER(TRIM($G404))=UPPER(TRIM($O404)),"OK","MISMATCH"))))</f>
        <v/>
      </c>
      <c r="Q404" s="9" t="str">
        <f aca="false">IF($A404="","",IF($L404=0,"—",INDEX('1. Master BOM'!$E$1:$E$400,$L404)))</f>
        <v/>
      </c>
      <c r="R404" s="9" t="str">
        <f aca="false">IF($A404="","",IF($L404=0,"—",IF(T(INDEX('1. Master BOM'!$F$1:$F$400,$L404))="","(not set)",INDEX('1. Master BOM'!$F$1:$F$400,$L404))))</f>
        <v/>
      </c>
      <c r="S404" s="9" t="str">
        <f aca="false">IF($A404="","",IF(OR($R404="—",$R404="(not set)",$D404=""),"",IF(ISNUMBER(SEARCH(SUBSTITUTE(SUBSTITUTE(SUBSTITUTE($R404,"-",""),"_","")," ",""),SUBSTITUTE(SUBSTITUTE(SUBSTITUTE($D404,"-",""),"_","")," ",""))),"OK","CHECK")))</f>
        <v/>
      </c>
      <c r="T404" s="9" t="str">
        <f aca="false">IF($A404="","",IF(OR($H404="NOT IN SCHEMATIC",$I404="MISMATCH",$J404="MISMATCH",$P404="MISMATCH",$M404&lt;&gt;"OK"),"REVIEW","OK"))</f>
        <v/>
      </c>
      <c r="U404" s="14"/>
      <c r="V404" s="14"/>
      <c r="W404" s="17"/>
      <c r="X404" s="14"/>
    </row>
    <row r="405" customFormat="false" ht="15" hidden="false" customHeight="false" outlineLevel="0" collapsed="false">
      <c r="A405" s="9" t="str">
        <f aca="false">IF('3. Layout Parts'!$A405="","",TRIM('3. Layout Parts'!$A405))</f>
        <v/>
      </c>
      <c r="B405" s="9" t="str">
        <f aca="false">IF($A405="","",'3. Layout Parts'!$D405)</f>
        <v/>
      </c>
      <c r="C405" s="9" t="str">
        <f aca="false">IF($A405="","",'3. Layout Parts'!$B405)</f>
        <v/>
      </c>
      <c r="D405" s="9" t="str">
        <f aca="false">IF($A405="","",'3. Layout Parts'!$C405)</f>
        <v/>
      </c>
      <c r="E405" s="9" t="str">
        <f aca="false">IF($A405="","",IFERROR(INDEX('2. Schematic Parts'!$B$2:$B$3001,MATCH($A405,'2. Schematic Parts'!$A$2:$A$3001,0)),"NOT FOUND"))</f>
        <v/>
      </c>
      <c r="F405" s="9" t="str">
        <f aca="false">IF($A405="","",IFERROR(INDEX('2. Schematic Parts'!$C$2:$C$3001,MATCH($A405,'2. Schematic Parts'!$A$2:$A$3001,0))&amp;"","NOT FOUND"))</f>
        <v/>
      </c>
      <c r="G405" s="9" t="str">
        <f aca="false">IF($A405="","",IFERROR(INDEX('2. Schematic Parts'!$D$2:$D$3001,MATCH($A405,'2. Schematic Parts'!$A$2:$A$3001,0))&amp;"","NOT FOUND"))</f>
        <v/>
      </c>
      <c r="H405" s="9" t="str">
        <f aca="false">IF($A405="","",IF(COUNTIF('2. Schematic Parts'!$A$2:$A$3001,$A405)=0,"NOT IN SCHEMATIC","OK"))</f>
        <v/>
      </c>
      <c r="I405" s="9" t="str">
        <f aca="false">IF($A405="","",IF($H405="NOT IN SCHEMATIC","",IF(UPPER(TRIM($C405))=UPPER(TRIM($E405)),"OK","MISMATCH")))</f>
        <v/>
      </c>
      <c r="J405" s="9" t="str">
        <f aca="false">IF($A405="","",IF($H405="NOT IN SCHEMATIC","",IF($F405="","NO SCH DECAL",IF($D405="","",IF(UPPER(TRIM($D405))=UPPER(TRIM($F405)),"OK","MISMATCH")))))</f>
        <v/>
      </c>
      <c r="K405" s="16" t="str">
        <f aca="false">IF($A405="","",SUMPRODUCT(--ISNUMBER(SEARCH(","&amp;TRIM($A405)&amp;",",","&amp;SUBSTITUTE('1. Master BOM'!$D$2:$D$400," ","")&amp;","))))</f>
        <v/>
      </c>
      <c r="L405" s="16" t="str">
        <f aca="false">IF($A405="","",IF($K405&lt;&gt;1,0,SUMPRODUCT(ISNUMBER(SEARCH(","&amp;TRIM($A405)&amp;",",","&amp;SUBSTITUTE('1. Master BOM'!$D$2:$D$400," ","")&amp;","))*ROW('1. Master BOM'!$D$2:$D$400))))</f>
        <v/>
      </c>
      <c r="M405" s="9" t="str">
        <f aca="false">IF($A405="","",IF($K405=0,"NOT IN BOM",IF($K405&gt;1,"MULTIPLE BOM LINES","OK")))</f>
        <v/>
      </c>
      <c r="N405" s="9" t="str">
        <f aca="false">IF($A405="","",IF($L405=0,"—",INDEX('1. Master BOM'!$A$1:$A$400,$L405)))</f>
        <v/>
      </c>
      <c r="O405" s="9" t="str">
        <f aca="false">IF($A405="","",IF($L405=0,"—",INDEX('1. Master BOM'!$B$1:$B$400,$L405)))</f>
        <v/>
      </c>
      <c r="P405" s="9" t="str">
        <f aca="false">IF($A405="","",IF(OR($H405="NOT IN SCHEMATIC",$O405="—"),"",IF($G405="","NO SCH PN",IF(UPPER(TRIM($G405))=UPPER(TRIM($O405)),"OK","MISMATCH"))))</f>
        <v/>
      </c>
      <c r="Q405" s="9" t="str">
        <f aca="false">IF($A405="","",IF($L405=0,"—",INDEX('1. Master BOM'!$E$1:$E$400,$L405)))</f>
        <v/>
      </c>
      <c r="R405" s="9" t="str">
        <f aca="false">IF($A405="","",IF($L405=0,"—",IF(T(INDEX('1. Master BOM'!$F$1:$F$400,$L405))="","(not set)",INDEX('1. Master BOM'!$F$1:$F$400,$L405))))</f>
        <v/>
      </c>
      <c r="S405" s="9" t="str">
        <f aca="false">IF($A405="","",IF(OR($R405="—",$R405="(not set)",$D405=""),"",IF(ISNUMBER(SEARCH(SUBSTITUTE(SUBSTITUTE(SUBSTITUTE($R405,"-",""),"_","")," ",""),SUBSTITUTE(SUBSTITUTE(SUBSTITUTE($D405,"-",""),"_","")," ",""))),"OK","CHECK")))</f>
        <v/>
      </c>
      <c r="T405" s="9" t="str">
        <f aca="false">IF($A405="","",IF(OR($H405="NOT IN SCHEMATIC",$I405="MISMATCH",$J405="MISMATCH",$P405="MISMATCH",$M405&lt;&gt;"OK"),"REVIEW","OK"))</f>
        <v/>
      </c>
      <c r="U405" s="14"/>
      <c r="V405" s="14"/>
      <c r="W405" s="17"/>
      <c r="X405" s="14"/>
    </row>
    <row r="406" customFormat="false" ht="15" hidden="false" customHeight="false" outlineLevel="0" collapsed="false">
      <c r="A406" s="9" t="str">
        <f aca="false">IF('3. Layout Parts'!$A406="","",TRIM('3. Layout Parts'!$A406))</f>
        <v/>
      </c>
      <c r="B406" s="9" t="str">
        <f aca="false">IF($A406="","",'3. Layout Parts'!$D406)</f>
        <v/>
      </c>
      <c r="C406" s="9" t="str">
        <f aca="false">IF($A406="","",'3. Layout Parts'!$B406)</f>
        <v/>
      </c>
      <c r="D406" s="9" t="str">
        <f aca="false">IF($A406="","",'3. Layout Parts'!$C406)</f>
        <v/>
      </c>
      <c r="E406" s="9" t="str">
        <f aca="false">IF($A406="","",IFERROR(INDEX('2. Schematic Parts'!$B$2:$B$3001,MATCH($A406,'2. Schematic Parts'!$A$2:$A$3001,0)),"NOT FOUND"))</f>
        <v/>
      </c>
      <c r="F406" s="9" t="str">
        <f aca="false">IF($A406="","",IFERROR(INDEX('2. Schematic Parts'!$C$2:$C$3001,MATCH($A406,'2. Schematic Parts'!$A$2:$A$3001,0))&amp;"","NOT FOUND"))</f>
        <v/>
      </c>
      <c r="G406" s="9" t="str">
        <f aca="false">IF($A406="","",IFERROR(INDEX('2. Schematic Parts'!$D$2:$D$3001,MATCH($A406,'2. Schematic Parts'!$A$2:$A$3001,0))&amp;"","NOT FOUND"))</f>
        <v/>
      </c>
      <c r="H406" s="9" t="str">
        <f aca="false">IF($A406="","",IF(COUNTIF('2. Schematic Parts'!$A$2:$A$3001,$A406)=0,"NOT IN SCHEMATIC","OK"))</f>
        <v/>
      </c>
      <c r="I406" s="9" t="str">
        <f aca="false">IF($A406="","",IF($H406="NOT IN SCHEMATIC","",IF(UPPER(TRIM($C406))=UPPER(TRIM($E406)),"OK","MISMATCH")))</f>
        <v/>
      </c>
      <c r="J406" s="9" t="str">
        <f aca="false">IF($A406="","",IF($H406="NOT IN SCHEMATIC","",IF($F406="","NO SCH DECAL",IF($D406="","",IF(UPPER(TRIM($D406))=UPPER(TRIM($F406)),"OK","MISMATCH")))))</f>
        <v/>
      </c>
      <c r="K406" s="16" t="str">
        <f aca="false">IF($A406="","",SUMPRODUCT(--ISNUMBER(SEARCH(","&amp;TRIM($A406)&amp;",",","&amp;SUBSTITUTE('1. Master BOM'!$D$2:$D$400," ","")&amp;","))))</f>
        <v/>
      </c>
      <c r="L406" s="16" t="str">
        <f aca="false">IF($A406="","",IF($K406&lt;&gt;1,0,SUMPRODUCT(ISNUMBER(SEARCH(","&amp;TRIM($A406)&amp;",",","&amp;SUBSTITUTE('1. Master BOM'!$D$2:$D$400," ","")&amp;","))*ROW('1. Master BOM'!$D$2:$D$400))))</f>
        <v/>
      </c>
      <c r="M406" s="9" t="str">
        <f aca="false">IF($A406="","",IF($K406=0,"NOT IN BOM",IF($K406&gt;1,"MULTIPLE BOM LINES","OK")))</f>
        <v/>
      </c>
      <c r="N406" s="9" t="str">
        <f aca="false">IF($A406="","",IF($L406=0,"—",INDEX('1. Master BOM'!$A$1:$A$400,$L406)))</f>
        <v/>
      </c>
      <c r="O406" s="9" t="str">
        <f aca="false">IF($A406="","",IF($L406=0,"—",INDEX('1. Master BOM'!$B$1:$B$400,$L406)))</f>
        <v/>
      </c>
      <c r="P406" s="9" t="str">
        <f aca="false">IF($A406="","",IF(OR($H406="NOT IN SCHEMATIC",$O406="—"),"",IF($G406="","NO SCH PN",IF(UPPER(TRIM($G406))=UPPER(TRIM($O406)),"OK","MISMATCH"))))</f>
        <v/>
      </c>
      <c r="Q406" s="9" t="str">
        <f aca="false">IF($A406="","",IF($L406=0,"—",INDEX('1. Master BOM'!$E$1:$E$400,$L406)))</f>
        <v/>
      </c>
      <c r="R406" s="9" t="str">
        <f aca="false">IF($A406="","",IF($L406=0,"—",IF(T(INDEX('1. Master BOM'!$F$1:$F$400,$L406))="","(not set)",INDEX('1. Master BOM'!$F$1:$F$400,$L406))))</f>
        <v/>
      </c>
      <c r="S406" s="9" t="str">
        <f aca="false">IF($A406="","",IF(OR($R406="—",$R406="(not set)",$D406=""),"",IF(ISNUMBER(SEARCH(SUBSTITUTE(SUBSTITUTE(SUBSTITUTE($R406,"-",""),"_","")," ",""),SUBSTITUTE(SUBSTITUTE(SUBSTITUTE($D406,"-",""),"_","")," ",""))),"OK","CHECK")))</f>
        <v/>
      </c>
      <c r="T406" s="9" t="str">
        <f aca="false">IF($A406="","",IF(OR($H406="NOT IN SCHEMATIC",$I406="MISMATCH",$J406="MISMATCH",$P406="MISMATCH",$M406&lt;&gt;"OK"),"REVIEW","OK"))</f>
        <v/>
      </c>
      <c r="U406" s="14"/>
      <c r="V406" s="14"/>
      <c r="W406" s="17"/>
      <c r="X406" s="14"/>
    </row>
    <row r="407" customFormat="false" ht="15" hidden="false" customHeight="false" outlineLevel="0" collapsed="false">
      <c r="A407" s="9" t="str">
        <f aca="false">IF('3. Layout Parts'!$A407="","",TRIM('3. Layout Parts'!$A407))</f>
        <v/>
      </c>
      <c r="B407" s="9" t="str">
        <f aca="false">IF($A407="","",'3. Layout Parts'!$D407)</f>
        <v/>
      </c>
      <c r="C407" s="9" t="str">
        <f aca="false">IF($A407="","",'3. Layout Parts'!$B407)</f>
        <v/>
      </c>
      <c r="D407" s="9" t="str">
        <f aca="false">IF($A407="","",'3. Layout Parts'!$C407)</f>
        <v/>
      </c>
      <c r="E407" s="9" t="str">
        <f aca="false">IF($A407="","",IFERROR(INDEX('2. Schematic Parts'!$B$2:$B$3001,MATCH($A407,'2. Schematic Parts'!$A$2:$A$3001,0)),"NOT FOUND"))</f>
        <v/>
      </c>
      <c r="F407" s="9" t="str">
        <f aca="false">IF($A407="","",IFERROR(INDEX('2. Schematic Parts'!$C$2:$C$3001,MATCH($A407,'2. Schematic Parts'!$A$2:$A$3001,0))&amp;"","NOT FOUND"))</f>
        <v/>
      </c>
      <c r="G407" s="9" t="str">
        <f aca="false">IF($A407="","",IFERROR(INDEX('2. Schematic Parts'!$D$2:$D$3001,MATCH($A407,'2. Schematic Parts'!$A$2:$A$3001,0))&amp;"","NOT FOUND"))</f>
        <v/>
      </c>
      <c r="H407" s="9" t="str">
        <f aca="false">IF($A407="","",IF(COUNTIF('2. Schematic Parts'!$A$2:$A$3001,$A407)=0,"NOT IN SCHEMATIC","OK"))</f>
        <v/>
      </c>
      <c r="I407" s="9" t="str">
        <f aca="false">IF($A407="","",IF($H407="NOT IN SCHEMATIC","",IF(UPPER(TRIM($C407))=UPPER(TRIM($E407)),"OK","MISMATCH")))</f>
        <v/>
      </c>
      <c r="J407" s="9" t="str">
        <f aca="false">IF($A407="","",IF($H407="NOT IN SCHEMATIC","",IF($F407="","NO SCH DECAL",IF($D407="","",IF(UPPER(TRIM($D407))=UPPER(TRIM($F407)),"OK","MISMATCH")))))</f>
        <v/>
      </c>
      <c r="K407" s="16" t="str">
        <f aca="false">IF($A407="","",SUMPRODUCT(--ISNUMBER(SEARCH(","&amp;TRIM($A407)&amp;",",","&amp;SUBSTITUTE('1. Master BOM'!$D$2:$D$400," ","")&amp;","))))</f>
        <v/>
      </c>
      <c r="L407" s="16" t="str">
        <f aca="false">IF($A407="","",IF($K407&lt;&gt;1,0,SUMPRODUCT(ISNUMBER(SEARCH(","&amp;TRIM($A407)&amp;",",","&amp;SUBSTITUTE('1. Master BOM'!$D$2:$D$400," ","")&amp;","))*ROW('1. Master BOM'!$D$2:$D$400))))</f>
        <v/>
      </c>
      <c r="M407" s="9" t="str">
        <f aca="false">IF($A407="","",IF($K407=0,"NOT IN BOM",IF($K407&gt;1,"MULTIPLE BOM LINES","OK")))</f>
        <v/>
      </c>
      <c r="N407" s="9" t="str">
        <f aca="false">IF($A407="","",IF($L407=0,"—",INDEX('1. Master BOM'!$A$1:$A$400,$L407)))</f>
        <v/>
      </c>
      <c r="O407" s="9" t="str">
        <f aca="false">IF($A407="","",IF($L407=0,"—",INDEX('1. Master BOM'!$B$1:$B$400,$L407)))</f>
        <v/>
      </c>
      <c r="P407" s="9" t="str">
        <f aca="false">IF($A407="","",IF(OR($H407="NOT IN SCHEMATIC",$O407="—"),"",IF($G407="","NO SCH PN",IF(UPPER(TRIM($G407))=UPPER(TRIM($O407)),"OK","MISMATCH"))))</f>
        <v/>
      </c>
      <c r="Q407" s="9" t="str">
        <f aca="false">IF($A407="","",IF($L407=0,"—",INDEX('1. Master BOM'!$E$1:$E$400,$L407)))</f>
        <v/>
      </c>
      <c r="R407" s="9" t="str">
        <f aca="false">IF($A407="","",IF($L407=0,"—",IF(T(INDEX('1. Master BOM'!$F$1:$F$400,$L407))="","(not set)",INDEX('1. Master BOM'!$F$1:$F$400,$L407))))</f>
        <v/>
      </c>
      <c r="S407" s="9" t="str">
        <f aca="false">IF($A407="","",IF(OR($R407="—",$R407="(not set)",$D407=""),"",IF(ISNUMBER(SEARCH(SUBSTITUTE(SUBSTITUTE(SUBSTITUTE($R407,"-",""),"_","")," ",""),SUBSTITUTE(SUBSTITUTE(SUBSTITUTE($D407,"-",""),"_","")," ",""))),"OK","CHECK")))</f>
        <v/>
      </c>
      <c r="T407" s="9" t="str">
        <f aca="false">IF($A407="","",IF(OR($H407="NOT IN SCHEMATIC",$I407="MISMATCH",$J407="MISMATCH",$P407="MISMATCH",$M407&lt;&gt;"OK"),"REVIEW","OK"))</f>
        <v/>
      </c>
      <c r="U407" s="14"/>
      <c r="V407" s="14"/>
      <c r="W407" s="17"/>
      <c r="X407" s="14"/>
    </row>
    <row r="408" customFormat="false" ht="15" hidden="false" customHeight="false" outlineLevel="0" collapsed="false">
      <c r="A408" s="9" t="str">
        <f aca="false">IF('3. Layout Parts'!$A408="","",TRIM('3. Layout Parts'!$A408))</f>
        <v/>
      </c>
      <c r="B408" s="9" t="str">
        <f aca="false">IF($A408="","",'3. Layout Parts'!$D408)</f>
        <v/>
      </c>
      <c r="C408" s="9" t="str">
        <f aca="false">IF($A408="","",'3. Layout Parts'!$B408)</f>
        <v/>
      </c>
      <c r="D408" s="9" t="str">
        <f aca="false">IF($A408="","",'3. Layout Parts'!$C408)</f>
        <v/>
      </c>
      <c r="E408" s="9" t="str">
        <f aca="false">IF($A408="","",IFERROR(INDEX('2. Schematic Parts'!$B$2:$B$3001,MATCH($A408,'2. Schematic Parts'!$A$2:$A$3001,0)),"NOT FOUND"))</f>
        <v/>
      </c>
      <c r="F408" s="9" t="str">
        <f aca="false">IF($A408="","",IFERROR(INDEX('2. Schematic Parts'!$C$2:$C$3001,MATCH($A408,'2. Schematic Parts'!$A$2:$A$3001,0))&amp;"","NOT FOUND"))</f>
        <v/>
      </c>
      <c r="G408" s="9" t="str">
        <f aca="false">IF($A408="","",IFERROR(INDEX('2. Schematic Parts'!$D$2:$D$3001,MATCH($A408,'2. Schematic Parts'!$A$2:$A$3001,0))&amp;"","NOT FOUND"))</f>
        <v/>
      </c>
      <c r="H408" s="9" t="str">
        <f aca="false">IF($A408="","",IF(COUNTIF('2. Schematic Parts'!$A$2:$A$3001,$A408)=0,"NOT IN SCHEMATIC","OK"))</f>
        <v/>
      </c>
      <c r="I408" s="9" t="str">
        <f aca="false">IF($A408="","",IF($H408="NOT IN SCHEMATIC","",IF(UPPER(TRIM($C408))=UPPER(TRIM($E408)),"OK","MISMATCH")))</f>
        <v/>
      </c>
      <c r="J408" s="9" t="str">
        <f aca="false">IF($A408="","",IF($H408="NOT IN SCHEMATIC","",IF($F408="","NO SCH DECAL",IF($D408="","",IF(UPPER(TRIM($D408))=UPPER(TRIM($F408)),"OK","MISMATCH")))))</f>
        <v/>
      </c>
      <c r="K408" s="16" t="str">
        <f aca="false">IF($A408="","",SUMPRODUCT(--ISNUMBER(SEARCH(","&amp;TRIM($A408)&amp;",",","&amp;SUBSTITUTE('1. Master BOM'!$D$2:$D$400," ","")&amp;","))))</f>
        <v/>
      </c>
      <c r="L408" s="16" t="str">
        <f aca="false">IF($A408="","",IF($K408&lt;&gt;1,0,SUMPRODUCT(ISNUMBER(SEARCH(","&amp;TRIM($A408)&amp;",",","&amp;SUBSTITUTE('1. Master BOM'!$D$2:$D$400," ","")&amp;","))*ROW('1. Master BOM'!$D$2:$D$400))))</f>
        <v/>
      </c>
      <c r="M408" s="9" t="str">
        <f aca="false">IF($A408="","",IF($K408=0,"NOT IN BOM",IF($K408&gt;1,"MULTIPLE BOM LINES","OK")))</f>
        <v/>
      </c>
      <c r="N408" s="9" t="str">
        <f aca="false">IF($A408="","",IF($L408=0,"—",INDEX('1. Master BOM'!$A$1:$A$400,$L408)))</f>
        <v/>
      </c>
      <c r="O408" s="9" t="str">
        <f aca="false">IF($A408="","",IF($L408=0,"—",INDEX('1. Master BOM'!$B$1:$B$400,$L408)))</f>
        <v/>
      </c>
      <c r="P408" s="9" t="str">
        <f aca="false">IF($A408="","",IF(OR($H408="NOT IN SCHEMATIC",$O408="—"),"",IF($G408="","NO SCH PN",IF(UPPER(TRIM($G408))=UPPER(TRIM($O408)),"OK","MISMATCH"))))</f>
        <v/>
      </c>
      <c r="Q408" s="9" t="str">
        <f aca="false">IF($A408="","",IF($L408=0,"—",INDEX('1. Master BOM'!$E$1:$E$400,$L408)))</f>
        <v/>
      </c>
      <c r="R408" s="9" t="str">
        <f aca="false">IF($A408="","",IF($L408=0,"—",IF(T(INDEX('1. Master BOM'!$F$1:$F$400,$L408))="","(not set)",INDEX('1. Master BOM'!$F$1:$F$400,$L408))))</f>
        <v/>
      </c>
      <c r="S408" s="9" t="str">
        <f aca="false">IF($A408="","",IF(OR($R408="—",$R408="(not set)",$D408=""),"",IF(ISNUMBER(SEARCH(SUBSTITUTE(SUBSTITUTE(SUBSTITUTE($R408,"-",""),"_","")," ",""),SUBSTITUTE(SUBSTITUTE(SUBSTITUTE($D408,"-",""),"_","")," ",""))),"OK","CHECK")))</f>
        <v/>
      </c>
      <c r="T408" s="9" t="str">
        <f aca="false">IF($A408="","",IF(OR($H408="NOT IN SCHEMATIC",$I408="MISMATCH",$J408="MISMATCH",$P408="MISMATCH",$M408&lt;&gt;"OK"),"REVIEW","OK"))</f>
        <v/>
      </c>
      <c r="U408" s="14"/>
      <c r="V408" s="14"/>
      <c r="W408" s="17"/>
      <c r="X408" s="14"/>
    </row>
    <row r="409" customFormat="false" ht="15" hidden="false" customHeight="false" outlineLevel="0" collapsed="false">
      <c r="A409" s="9" t="str">
        <f aca="false">IF('3. Layout Parts'!$A409="","",TRIM('3. Layout Parts'!$A409))</f>
        <v/>
      </c>
      <c r="B409" s="9" t="str">
        <f aca="false">IF($A409="","",'3. Layout Parts'!$D409)</f>
        <v/>
      </c>
      <c r="C409" s="9" t="str">
        <f aca="false">IF($A409="","",'3. Layout Parts'!$B409)</f>
        <v/>
      </c>
      <c r="D409" s="9" t="str">
        <f aca="false">IF($A409="","",'3. Layout Parts'!$C409)</f>
        <v/>
      </c>
      <c r="E409" s="9" t="str">
        <f aca="false">IF($A409="","",IFERROR(INDEX('2. Schematic Parts'!$B$2:$B$3001,MATCH($A409,'2. Schematic Parts'!$A$2:$A$3001,0)),"NOT FOUND"))</f>
        <v/>
      </c>
      <c r="F409" s="9" t="str">
        <f aca="false">IF($A409="","",IFERROR(INDEX('2. Schematic Parts'!$C$2:$C$3001,MATCH($A409,'2. Schematic Parts'!$A$2:$A$3001,0))&amp;"","NOT FOUND"))</f>
        <v/>
      </c>
      <c r="G409" s="9" t="str">
        <f aca="false">IF($A409="","",IFERROR(INDEX('2. Schematic Parts'!$D$2:$D$3001,MATCH($A409,'2. Schematic Parts'!$A$2:$A$3001,0))&amp;"","NOT FOUND"))</f>
        <v/>
      </c>
      <c r="H409" s="9" t="str">
        <f aca="false">IF($A409="","",IF(COUNTIF('2. Schematic Parts'!$A$2:$A$3001,$A409)=0,"NOT IN SCHEMATIC","OK"))</f>
        <v/>
      </c>
      <c r="I409" s="9" t="str">
        <f aca="false">IF($A409="","",IF($H409="NOT IN SCHEMATIC","",IF(UPPER(TRIM($C409))=UPPER(TRIM($E409)),"OK","MISMATCH")))</f>
        <v/>
      </c>
      <c r="J409" s="9" t="str">
        <f aca="false">IF($A409="","",IF($H409="NOT IN SCHEMATIC","",IF($F409="","NO SCH DECAL",IF($D409="","",IF(UPPER(TRIM($D409))=UPPER(TRIM($F409)),"OK","MISMATCH")))))</f>
        <v/>
      </c>
      <c r="K409" s="16" t="str">
        <f aca="false">IF($A409="","",SUMPRODUCT(--ISNUMBER(SEARCH(","&amp;TRIM($A409)&amp;",",","&amp;SUBSTITUTE('1. Master BOM'!$D$2:$D$400," ","")&amp;","))))</f>
        <v/>
      </c>
      <c r="L409" s="16" t="str">
        <f aca="false">IF($A409="","",IF($K409&lt;&gt;1,0,SUMPRODUCT(ISNUMBER(SEARCH(","&amp;TRIM($A409)&amp;",",","&amp;SUBSTITUTE('1. Master BOM'!$D$2:$D$400," ","")&amp;","))*ROW('1. Master BOM'!$D$2:$D$400))))</f>
        <v/>
      </c>
      <c r="M409" s="9" t="str">
        <f aca="false">IF($A409="","",IF($K409=0,"NOT IN BOM",IF($K409&gt;1,"MULTIPLE BOM LINES","OK")))</f>
        <v/>
      </c>
      <c r="N409" s="9" t="str">
        <f aca="false">IF($A409="","",IF($L409=0,"—",INDEX('1. Master BOM'!$A$1:$A$400,$L409)))</f>
        <v/>
      </c>
      <c r="O409" s="9" t="str">
        <f aca="false">IF($A409="","",IF($L409=0,"—",INDEX('1. Master BOM'!$B$1:$B$400,$L409)))</f>
        <v/>
      </c>
      <c r="P409" s="9" t="str">
        <f aca="false">IF($A409="","",IF(OR($H409="NOT IN SCHEMATIC",$O409="—"),"",IF($G409="","NO SCH PN",IF(UPPER(TRIM($G409))=UPPER(TRIM($O409)),"OK","MISMATCH"))))</f>
        <v/>
      </c>
      <c r="Q409" s="9" t="str">
        <f aca="false">IF($A409="","",IF($L409=0,"—",INDEX('1. Master BOM'!$E$1:$E$400,$L409)))</f>
        <v/>
      </c>
      <c r="R409" s="9" t="str">
        <f aca="false">IF($A409="","",IF($L409=0,"—",IF(T(INDEX('1. Master BOM'!$F$1:$F$400,$L409))="","(not set)",INDEX('1. Master BOM'!$F$1:$F$400,$L409))))</f>
        <v/>
      </c>
      <c r="S409" s="9" t="str">
        <f aca="false">IF($A409="","",IF(OR($R409="—",$R409="(not set)",$D409=""),"",IF(ISNUMBER(SEARCH(SUBSTITUTE(SUBSTITUTE(SUBSTITUTE($R409,"-",""),"_","")," ",""),SUBSTITUTE(SUBSTITUTE(SUBSTITUTE($D409,"-",""),"_","")," ",""))),"OK","CHECK")))</f>
        <v/>
      </c>
      <c r="T409" s="9" t="str">
        <f aca="false">IF($A409="","",IF(OR($H409="NOT IN SCHEMATIC",$I409="MISMATCH",$J409="MISMATCH",$P409="MISMATCH",$M409&lt;&gt;"OK"),"REVIEW","OK"))</f>
        <v/>
      </c>
      <c r="U409" s="14"/>
      <c r="V409" s="14"/>
      <c r="W409" s="17"/>
      <c r="X409" s="14"/>
    </row>
    <row r="410" customFormat="false" ht="15" hidden="false" customHeight="false" outlineLevel="0" collapsed="false">
      <c r="A410" s="9" t="str">
        <f aca="false">IF('3. Layout Parts'!$A410="","",TRIM('3. Layout Parts'!$A410))</f>
        <v/>
      </c>
      <c r="B410" s="9" t="str">
        <f aca="false">IF($A410="","",'3. Layout Parts'!$D410)</f>
        <v/>
      </c>
      <c r="C410" s="9" t="str">
        <f aca="false">IF($A410="","",'3. Layout Parts'!$B410)</f>
        <v/>
      </c>
      <c r="D410" s="9" t="str">
        <f aca="false">IF($A410="","",'3. Layout Parts'!$C410)</f>
        <v/>
      </c>
      <c r="E410" s="9" t="str">
        <f aca="false">IF($A410="","",IFERROR(INDEX('2. Schematic Parts'!$B$2:$B$3001,MATCH($A410,'2. Schematic Parts'!$A$2:$A$3001,0)),"NOT FOUND"))</f>
        <v/>
      </c>
      <c r="F410" s="9" t="str">
        <f aca="false">IF($A410="","",IFERROR(INDEX('2. Schematic Parts'!$C$2:$C$3001,MATCH($A410,'2. Schematic Parts'!$A$2:$A$3001,0))&amp;"","NOT FOUND"))</f>
        <v/>
      </c>
      <c r="G410" s="9" t="str">
        <f aca="false">IF($A410="","",IFERROR(INDEX('2. Schematic Parts'!$D$2:$D$3001,MATCH($A410,'2. Schematic Parts'!$A$2:$A$3001,0))&amp;"","NOT FOUND"))</f>
        <v/>
      </c>
      <c r="H410" s="9" t="str">
        <f aca="false">IF($A410="","",IF(COUNTIF('2. Schematic Parts'!$A$2:$A$3001,$A410)=0,"NOT IN SCHEMATIC","OK"))</f>
        <v/>
      </c>
      <c r="I410" s="9" t="str">
        <f aca="false">IF($A410="","",IF($H410="NOT IN SCHEMATIC","",IF(UPPER(TRIM($C410))=UPPER(TRIM($E410)),"OK","MISMATCH")))</f>
        <v/>
      </c>
      <c r="J410" s="9" t="str">
        <f aca="false">IF($A410="","",IF($H410="NOT IN SCHEMATIC","",IF($F410="","NO SCH DECAL",IF($D410="","",IF(UPPER(TRIM($D410))=UPPER(TRIM($F410)),"OK","MISMATCH")))))</f>
        <v/>
      </c>
      <c r="K410" s="16" t="str">
        <f aca="false">IF($A410="","",SUMPRODUCT(--ISNUMBER(SEARCH(","&amp;TRIM($A410)&amp;",",","&amp;SUBSTITUTE('1. Master BOM'!$D$2:$D$400," ","")&amp;","))))</f>
        <v/>
      </c>
      <c r="L410" s="16" t="str">
        <f aca="false">IF($A410="","",IF($K410&lt;&gt;1,0,SUMPRODUCT(ISNUMBER(SEARCH(","&amp;TRIM($A410)&amp;",",","&amp;SUBSTITUTE('1. Master BOM'!$D$2:$D$400," ","")&amp;","))*ROW('1. Master BOM'!$D$2:$D$400))))</f>
        <v/>
      </c>
      <c r="M410" s="9" t="str">
        <f aca="false">IF($A410="","",IF($K410=0,"NOT IN BOM",IF($K410&gt;1,"MULTIPLE BOM LINES","OK")))</f>
        <v/>
      </c>
      <c r="N410" s="9" t="str">
        <f aca="false">IF($A410="","",IF($L410=0,"—",INDEX('1. Master BOM'!$A$1:$A$400,$L410)))</f>
        <v/>
      </c>
      <c r="O410" s="9" t="str">
        <f aca="false">IF($A410="","",IF($L410=0,"—",INDEX('1. Master BOM'!$B$1:$B$400,$L410)))</f>
        <v/>
      </c>
      <c r="P410" s="9" t="str">
        <f aca="false">IF($A410="","",IF(OR($H410="NOT IN SCHEMATIC",$O410="—"),"",IF($G410="","NO SCH PN",IF(UPPER(TRIM($G410))=UPPER(TRIM($O410)),"OK","MISMATCH"))))</f>
        <v/>
      </c>
      <c r="Q410" s="9" t="str">
        <f aca="false">IF($A410="","",IF($L410=0,"—",INDEX('1. Master BOM'!$E$1:$E$400,$L410)))</f>
        <v/>
      </c>
      <c r="R410" s="9" t="str">
        <f aca="false">IF($A410="","",IF($L410=0,"—",IF(T(INDEX('1. Master BOM'!$F$1:$F$400,$L410))="","(not set)",INDEX('1. Master BOM'!$F$1:$F$400,$L410))))</f>
        <v/>
      </c>
      <c r="S410" s="9" t="str">
        <f aca="false">IF($A410="","",IF(OR($R410="—",$R410="(not set)",$D410=""),"",IF(ISNUMBER(SEARCH(SUBSTITUTE(SUBSTITUTE(SUBSTITUTE($R410,"-",""),"_","")," ",""),SUBSTITUTE(SUBSTITUTE(SUBSTITUTE($D410,"-",""),"_","")," ",""))),"OK","CHECK")))</f>
        <v/>
      </c>
      <c r="T410" s="9" t="str">
        <f aca="false">IF($A410="","",IF(OR($H410="NOT IN SCHEMATIC",$I410="MISMATCH",$J410="MISMATCH",$P410="MISMATCH",$M410&lt;&gt;"OK"),"REVIEW","OK"))</f>
        <v/>
      </c>
      <c r="U410" s="14"/>
      <c r="V410" s="14"/>
      <c r="W410" s="17"/>
      <c r="X410" s="14"/>
    </row>
    <row r="411" customFormat="false" ht="15" hidden="false" customHeight="false" outlineLevel="0" collapsed="false">
      <c r="A411" s="9" t="str">
        <f aca="false">IF('3. Layout Parts'!$A411="","",TRIM('3. Layout Parts'!$A411))</f>
        <v/>
      </c>
      <c r="B411" s="9" t="str">
        <f aca="false">IF($A411="","",'3. Layout Parts'!$D411)</f>
        <v/>
      </c>
      <c r="C411" s="9" t="str">
        <f aca="false">IF($A411="","",'3. Layout Parts'!$B411)</f>
        <v/>
      </c>
      <c r="D411" s="9" t="str">
        <f aca="false">IF($A411="","",'3. Layout Parts'!$C411)</f>
        <v/>
      </c>
      <c r="E411" s="9" t="str">
        <f aca="false">IF($A411="","",IFERROR(INDEX('2. Schematic Parts'!$B$2:$B$3001,MATCH($A411,'2. Schematic Parts'!$A$2:$A$3001,0)),"NOT FOUND"))</f>
        <v/>
      </c>
      <c r="F411" s="9" t="str">
        <f aca="false">IF($A411="","",IFERROR(INDEX('2. Schematic Parts'!$C$2:$C$3001,MATCH($A411,'2. Schematic Parts'!$A$2:$A$3001,0))&amp;"","NOT FOUND"))</f>
        <v/>
      </c>
      <c r="G411" s="9" t="str">
        <f aca="false">IF($A411="","",IFERROR(INDEX('2. Schematic Parts'!$D$2:$D$3001,MATCH($A411,'2. Schematic Parts'!$A$2:$A$3001,0))&amp;"","NOT FOUND"))</f>
        <v/>
      </c>
      <c r="H411" s="9" t="str">
        <f aca="false">IF($A411="","",IF(COUNTIF('2. Schematic Parts'!$A$2:$A$3001,$A411)=0,"NOT IN SCHEMATIC","OK"))</f>
        <v/>
      </c>
      <c r="I411" s="9" t="str">
        <f aca="false">IF($A411="","",IF($H411="NOT IN SCHEMATIC","",IF(UPPER(TRIM($C411))=UPPER(TRIM($E411)),"OK","MISMATCH")))</f>
        <v/>
      </c>
      <c r="J411" s="9" t="str">
        <f aca="false">IF($A411="","",IF($H411="NOT IN SCHEMATIC","",IF($F411="","NO SCH DECAL",IF($D411="","",IF(UPPER(TRIM($D411))=UPPER(TRIM($F411)),"OK","MISMATCH")))))</f>
        <v/>
      </c>
      <c r="K411" s="16" t="str">
        <f aca="false">IF($A411="","",SUMPRODUCT(--ISNUMBER(SEARCH(","&amp;TRIM($A411)&amp;",",","&amp;SUBSTITUTE('1. Master BOM'!$D$2:$D$400," ","")&amp;","))))</f>
        <v/>
      </c>
      <c r="L411" s="16" t="str">
        <f aca="false">IF($A411="","",IF($K411&lt;&gt;1,0,SUMPRODUCT(ISNUMBER(SEARCH(","&amp;TRIM($A411)&amp;",",","&amp;SUBSTITUTE('1. Master BOM'!$D$2:$D$400," ","")&amp;","))*ROW('1. Master BOM'!$D$2:$D$400))))</f>
        <v/>
      </c>
      <c r="M411" s="9" t="str">
        <f aca="false">IF($A411="","",IF($K411=0,"NOT IN BOM",IF($K411&gt;1,"MULTIPLE BOM LINES","OK")))</f>
        <v/>
      </c>
      <c r="N411" s="9" t="str">
        <f aca="false">IF($A411="","",IF($L411=0,"—",INDEX('1. Master BOM'!$A$1:$A$400,$L411)))</f>
        <v/>
      </c>
      <c r="O411" s="9" t="str">
        <f aca="false">IF($A411="","",IF($L411=0,"—",INDEX('1. Master BOM'!$B$1:$B$400,$L411)))</f>
        <v/>
      </c>
      <c r="P411" s="9" t="str">
        <f aca="false">IF($A411="","",IF(OR($H411="NOT IN SCHEMATIC",$O411="—"),"",IF($G411="","NO SCH PN",IF(UPPER(TRIM($G411))=UPPER(TRIM($O411)),"OK","MISMATCH"))))</f>
        <v/>
      </c>
      <c r="Q411" s="9" t="str">
        <f aca="false">IF($A411="","",IF($L411=0,"—",INDEX('1. Master BOM'!$E$1:$E$400,$L411)))</f>
        <v/>
      </c>
      <c r="R411" s="9" t="str">
        <f aca="false">IF($A411="","",IF($L411=0,"—",IF(T(INDEX('1. Master BOM'!$F$1:$F$400,$L411))="","(not set)",INDEX('1. Master BOM'!$F$1:$F$400,$L411))))</f>
        <v/>
      </c>
      <c r="S411" s="9" t="str">
        <f aca="false">IF($A411="","",IF(OR($R411="—",$R411="(not set)",$D411=""),"",IF(ISNUMBER(SEARCH(SUBSTITUTE(SUBSTITUTE(SUBSTITUTE($R411,"-",""),"_","")," ",""),SUBSTITUTE(SUBSTITUTE(SUBSTITUTE($D411,"-",""),"_","")," ",""))),"OK","CHECK")))</f>
        <v/>
      </c>
      <c r="T411" s="9" t="str">
        <f aca="false">IF($A411="","",IF(OR($H411="NOT IN SCHEMATIC",$I411="MISMATCH",$J411="MISMATCH",$P411="MISMATCH",$M411&lt;&gt;"OK"),"REVIEW","OK"))</f>
        <v/>
      </c>
      <c r="U411" s="14"/>
      <c r="V411" s="14"/>
      <c r="W411" s="17"/>
      <c r="X411" s="14"/>
    </row>
    <row r="412" customFormat="false" ht="15" hidden="false" customHeight="false" outlineLevel="0" collapsed="false">
      <c r="A412" s="9" t="str">
        <f aca="false">IF('3. Layout Parts'!$A412="","",TRIM('3. Layout Parts'!$A412))</f>
        <v/>
      </c>
      <c r="B412" s="9" t="str">
        <f aca="false">IF($A412="","",'3. Layout Parts'!$D412)</f>
        <v/>
      </c>
      <c r="C412" s="9" t="str">
        <f aca="false">IF($A412="","",'3. Layout Parts'!$B412)</f>
        <v/>
      </c>
      <c r="D412" s="9" t="str">
        <f aca="false">IF($A412="","",'3. Layout Parts'!$C412)</f>
        <v/>
      </c>
      <c r="E412" s="9" t="str">
        <f aca="false">IF($A412="","",IFERROR(INDEX('2. Schematic Parts'!$B$2:$B$3001,MATCH($A412,'2. Schematic Parts'!$A$2:$A$3001,0)),"NOT FOUND"))</f>
        <v/>
      </c>
      <c r="F412" s="9" t="str">
        <f aca="false">IF($A412="","",IFERROR(INDEX('2. Schematic Parts'!$C$2:$C$3001,MATCH($A412,'2. Schematic Parts'!$A$2:$A$3001,0))&amp;"","NOT FOUND"))</f>
        <v/>
      </c>
      <c r="G412" s="9" t="str">
        <f aca="false">IF($A412="","",IFERROR(INDEX('2. Schematic Parts'!$D$2:$D$3001,MATCH($A412,'2. Schematic Parts'!$A$2:$A$3001,0))&amp;"","NOT FOUND"))</f>
        <v/>
      </c>
      <c r="H412" s="9" t="str">
        <f aca="false">IF($A412="","",IF(COUNTIF('2. Schematic Parts'!$A$2:$A$3001,$A412)=0,"NOT IN SCHEMATIC","OK"))</f>
        <v/>
      </c>
      <c r="I412" s="9" t="str">
        <f aca="false">IF($A412="","",IF($H412="NOT IN SCHEMATIC","",IF(UPPER(TRIM($C412))=UPPER(TRIM($E412)),"OK","MISMATCH")))</f>
        <v/>
      </c>
      <c r="J412" s="9" t="str">
        <f aca="false">IF($A412="","",IF($H412="NOT IN SCHEMATIC","",IF($F412="","NO SCH DECAL",IF($D412="","",IF(UPPER(TRIM($D412))=UPPER(TRIM($F412)),"OK","MISMATCH")))))</f>
        <v/>
      </c>
      <c r="K412" s="16" t="str">
        <f aca="false">IF($A412="","",SUMPRODUCT(--ISNUMBER(SEARCH(","&amp;TRIM($A412)&amp;",",","&amp;SUBSTITUTE('1. Master BOM'!$D$2:$D$400," ","")&amp;","))))</f>
        <v/>
      </c>
      <c r="L412" s="16" t="str">
        <f aca="false">IF($A412="","",IF($K412&lt;&gt;1,0,SUMPRODUCT(ISNUMBER(SEARCH(","&amp;TRIM($A412)&amp;",",","&amp;SUBSTITUTE('1. Master BOM'!$D$2:$D$400," ","")&amp;","))*ROW('1. Master BOM'!$D$2:$D$400))))</f>
        <v/>
      </c>
      <c r="M412" s="9" t="str">
        <f aca="false">IF($A412="","",IF($K412=0,"NOT IN BOM",IF($K412&gt;1,"MULTIPLE BOM LINES","OK")))</f>
        <v/>
      </c>
      <c r="N412" s="9" t="str">
        <f aca="false">IF($A412="","",IF($L412=0,"—",INDEX('1. Master BOM'!$A$1:$A$400,$L412)))</f>
        <v/>
      </c>
      <c r="O412" s="9" t="str">
        <f aca="false">IF($A412="","",IF($L412=0,"—",INDEX('1. Master BOM'!$B$1:$B$400,$L412)))</f>
        <v/>
      </c>
      <c r="P412" s="9" t="str">
        <f aca="false">IF($A412="","",IF(OR($H412="NOT IN SCHEMATIC",$O412="—"),"",IF($G412="","NO SCH PN",IF(UPPER(TRIM($G412))=UPPER(TRIM($O412)),"OK","MISMATCH"))))</f>
        <v/>
      </c>
      <c r="Q412" s="9" t="str">
        <f aca="false">IF($A412="","",IF($L412=0,"—",INDEX('1. Master BOM'!$E$1:$E$400,$L412)))</f>
        <v/>
      </c>
      <c r="R412" s="9" t="str">
        <f aca="false">IF($A412="","",IF($L412=0,"—",IF(T(INDEX('1. Master BOM'!$F$1:$F$400,$L412))="","(not set)",INDEX('1. Master BOM'!$F$1:$F$400,$L412))))</f>
        <v/>
      </c>
      <c r="S412" s="9" t="str">
        <f aca="false">IF($A412="","",IF(OR($R412="—",$R412="(not set)",$D412=""),"",IF(ISNUMBER(SEARCH(SUBSTITUTE(SUBSTITUTE(SUBSTITUTE($R412,"-",""),"_","")," ",""),SUBSTITUTE(SUBSTITUTE(SUBSTITUTE($D412,"-",""),"_","")," ",""))),"OK","CHECK")))</f>
        <v/>
      </c>
      <c r="T412" s="9" t="str">
        <f aca="false">IF($A412="","",IF(OR($H412="NOT IN SCHEMATIC",$I412="MISMATCH",$J412="MISMATCH",$P412="MISMATCH",$M412&lt;&gt;"OK"),"REVIEW","OK"))</f>
        <v/>
      </c>
      <c r="U412" s="14"/>
      <c r="V412" s="14"/>
      <c r="W412" s="17"/>
      <c r="X412" s="14"/>
    </row>
    <row r="413" customFormat="false" ht="15" hidden="false" customHeight="false" outlineLevel="0" collapsed="false">
      <c r="A413" s="9" t="str">
        <f aca="false">IF('3. Layout Parts'!$A413="","",TRIM('3. Layout Parts'!$A413))</f>
        <v/>
      </c>
      <c r="B413" s="9" t="str">
        <f aca="false">IF($A413="","",'3. Layout Parts'!$D413)</f>
        <v/>
      </c>
      <c r="C413" s="9" t="str">
        <f aca="false">IF($A413="","",'3. Layout Parts'!$B413)</f>
        <v/>
      </c>
      <c r="D413" s="9" t="str">
        <f aca="false">IF($A413="","",'3. Layout Parts'!$C413)</f>
        <v/>
      </c>
      <c r="E413" s="9" t="str">
        <f aca="false">IF($A413="","",IFERROR(INDEX('2. Schematic Parts'!$B$2:$B$3001,MATCH($A413,'2. Schematic Parts'!$A$2:$A$3001,0)),"NOT FOUND"))</f>
        <v/>
      </c>
      <c r="F413" s="9" t="str">
        <f aca="false">IF($A413="","",IFERROR(INDEX('2. Schematic Parts'!$C$2:$C$3001,MATCH($A413,'2. Schematic Parts'!$A$2:$A$3001,0))&amp;"","NOT FOUND"))</f>
        <v/>
      </c>
      <c r="G413" s="9" t="str">
        <f aca="false">IF($A413="","",IFERROR(INDEX('2. Schematic Parts'!$D$2:$D$3001,MATCH($A413,'2. Schematic Parts'!$A$2:$A$3001,0))&amp;"","NOT FOUND"))</f>
        <v/>
      </c>
      <c r="H413" s="9" t="str">
        <f aca="false">IF($A413="","",IF(COUNTIF('2. Schematic Parts'!$A$2:$A$3001,$A413)=0,"NOT IN SCHEMATIC","OK"))</f>
        <v/>
      </c>
      <c r="I413" s="9" t="str">
        <f aca="false">IF($A413="","",IF($H413="NOT IN SCHEMATIC","",IF(UPPER(TRIM($C413))=UPPER(TRIM($E413)),"OK","MISMATCH")))</f>
        <v/>
      </c>
      <c r="J413" s="9" t="str">
        <f aca="false">IF($A413="","",IF($H413="NOT IN SCHEMATIC","",IF($F413="","NO SCH DECAL",IF($D413="","",IF(UPPER(TRIM($D413))=UPPER(TRIM($F413)),"OK","MISMATCH")))))</f>
        <v/>
      </c>
      <c r="K413" s="16" t="str">
        <f aca="false">IF($A413="","",SUMPRODUCT(--ISNUMBER(SEARCH(","&amp;TRIM($A413)&amp;",",","&amp;SUBSTITUTE('1. Master BOM'!$D$2:$D$400," ","")&amp;","))))</f>
        <v/>
      </c>
      <c r="L413" s="16" t="str">
        <f aca="false">IF($A413="","",IF($K413&lt;&gt;1,0,SUMPRODUCT(ISNUMBER(SEARCH(","&amp;TRIM($A413)&amp;",",","&amp;SUBSTITUTE('1. Master BOM'!$D$2:$D$400," ","")&amp;","))*ROW('1. Master BOM'!$D$2:$D$400))))</f>
        <v/>
      </c>
      <c r="M413" s="9" t="str">
        <f aca="false">IF($A413="","",IF($K413=0,"NOT IN BOM",IF($K413&gt;1,"MULTIPLE BOM LINES","OK")))</f>
        <v/>
      </c>
      <c r="N413" s="9" t="str">
        <f aca="false">IF($A413="","",IF($L413=0,"—",INDEX('1. Master BOM'!$A$1:$A$400,$L413)))</f>
        <v/>
      </c>
      <c r="O413" s="9" t="str">
        <f aca="false">IF($A413="","",IF($L413=0,"—",INDEX('1. Master BOM'!$B$1:$B$400,$L413)))</f>
        <v/>
      </c>
      <c r="P413" s="9" t="str">
        <f aca="false">IF($A413="","",IF(OR($H413="NOT IN SCHEMATIC",$O413="—"),"",IF($G413="","NO SCH PN",IF(UPPER(TRIM($G413))=UPPER(TRIM($O413)),"OK","MISMATCH"))))</f>
        <v/>
      </c>
      <c r="Q413" s="9" t="str">
        <f aca="false">IF($A413="","",IF($L413=0,"—",INDEX('1. Master BOM'!$E$1:$E$400,$L413)))</f>
        <v/>
      </c>
      <c r="R413" s="9" t="str">
        <f aca="false">IF($A413="","",IF($L413=0,"—",IF(T(INDEX('1. Master BOM'!$F$1:$F$400,$L413))="","(not set)",INDEX('1. Master BOM'!$F$1:$F$400,$L413))))</f>
        <v/>
      </c>
      <c r="S413" s="9" t="str">
        <f aca="false">IF($A413="","",IF(OR($R413="—",$R413="(not set)",$D413=""),"",IF(ISNUMBER(SEARCH(SUBSTITUTE(SUBSTITUTE(SUBSTITUTE($R413,"-",""),"_","")," ",""),SUBSTITUTE(SUBSTITUTE(SUBSTITUTE($D413,"-",""),"_","")," ",""))),"OK","CHECK")))</f>
        <v/>
      </c>
      <c r="T413" s="9" t="str">
        <f aca="false">IF($A413="","",IF(OR($H413="NOT IN SCHEMATIC",$I413="MISMATCH",$J413="MISMATCH",$P413="MISMATCH",$M413&lt;&gt;"OK"),"REVIEW","OK"))</f>
        <v/>
      </c>
      <c r="U413" s="14"/>
      <c r="V413" s="14"/>
      <c r="W413" s="17"/>
      <c r="X413" s="14"/>
    </row>
    <row r="414" customFormat="false" ht="15" hidden="false" customHeight="false" outlineLevel="0" collapsed="false">
      <c r="A414" s="9" t="str">
        <f aca="false">IF('3. Layout Parts'!$A414="","",TRIM('3. Layout Parts'!$A414))</f>
        <v/>
      </c>
      <c r="B414" s="9" t="str">
        <f aca="false">IF($A414="","",'3. Layout Parts'!$D414)</f>
        <v/>
      </c>
      <c r="C414" s="9" t="str">
        <f aca="false">IF($A414="","",'3. Layout Parts'!$B414)</f>
        <v/>
      </c>
      <c r="D414" s="9" t="str">
        <f aca="false">IF($A414="","",'3. Layout Parts'!$C414)</f>
        <v/>
      </c>
      <c r="E414" s="9" t="str">
        <f aca="false">IF($A414="","",IFERROR(INDEX('2. Schematic Parts'!$B$2:$B$3001,MATCH($A414,'2. Schematic Parts'!$A$2:$A$3001,0)),"NOT FOUND"))</f>
        <v/>
      </c>
      <c r="F414" s="9" t="str">
        <f aca="false">IF($A414="","",IFERROR(INDEX('2. Schematic Parts'!$C$2:$C$3001,MATCH($A414,'2. Schematic Parts'!$A$2:$A$3001,0))&amp;"","NOT FOUND"))</f>
        <v/>
      </c>
      <c r="G414" s="9" t="str">
        <f aca="false">IF($A414="","",IFERROR(INDEX('2. Schematic Parts'!$D$2:$D$3001,MATCH($A414,'2. Schematic Parts'!$A$2:$A$3001,0))&amp;"","NOT FOUND"))</f>
        <v/>
      </c>
      <c r="H414" s="9" t="str">
        <f aca="false">IF($A414="","",IF(COUNTIF('2. Schematic Parts'!$A$2:$A$3001,$A414)=0,"NOT IN SCHEMATIC","OK"))</f>
        <v/>
      </c>
      <c r="I414" s="9" t="str">
        <f aca="false">IF($A414="","",IF($H414="NOT IN SCHEMATIC","",IF(UPPER(TRIM($C414))=UPPER(TRIM($E414)),"OK","MISMATCH")))</f>
        <v/>
      </c>
      <c r="J414" s="9" t="str">
        <f aca="false">IF($A414="","",IF($H414="NOT IN SCHEMATIC","",IF($F414="","NO SCH DECAL",IF($D414="","",IF(UPPER(TRIM($D414))=UPPER(TRIM($F414)),"OK","MISMATCH")))))</f>
        <v/>
      </c>
      <c r="K414" s="16" t="str">
        <f aca="false">IF($A414="","",SUMPRODUCT(--ISNUMBER(SEARCH(","&amp;TRIM($A414)&amp;",",","&amp;SUBSTITUTE('1. Master BOM'!$D$2:$D$400," ","")&amp;","))))</f>
        <v/>
      </c>
      <c r="L414" s="16" t="str">
        <f aca="false">IF($A414="","",IF($K414&lt;&gt;1,0,SUMPRODUCT(ISNUMBER(SEARCH(","&amp;TRIM($A414)&amp;",",","&amp;SUBSTITUTE('1. Master BOM'!$D$2:$D$400," ","")&amp;","))*ROW('1. Master BOM'!$D$2:$D$400))))</f>
        <v/>
      </c>
      <c r="M414" s="9" t="str">
        <f aca="false">IF($A414="","",IF($K414=0,"NOT IN BOM",IF($K414&gt;1,"MULTIPLE BOM LINES","OK")))</f>
        <v/>
      </c>
      <c r="N414" s="9" t="str">
        <f aca="false">IF($A414="","",IF($L414=0,"—",INDEX('1. Master BOM'!$A$1:$A$400,$L414)))</f>
        <v/>
      </c>
      <c r="O414" s="9" t="str">
        <f aca="false">IF($A414="","",IF($L414=0,"—",INDEX('1. Master BOM'!$B$1:$B$400,$L414)))</f>
        <v/>
      </c>
      <c r="P414" s="9" t="str">
        <f aca="false">IF($A414="","",IF(OR($H414="NOT IN SCHEMATIC",$O414="—"),"",IF($G414="","NO SCH PN",IF(UPPER(TRIM($G414))=UPPER(TRIM($O414)),"OK","MISMATCH"))))</f>
        <v/>
      </c>
      <c r="Q414" s="9" t="str">
        <f aca="false">IF($A414="","",IF($L414=0,"—",INDEX('1. Master BOM'!$E$1:$E$400,$L414)))</f>
        <v/>
      </c>
      <c r="R414" s="9" t="str">
        <f aca="false">IF($A414="","",IF($L414=0,"—",IF(T(INDEX('1. Master BOM'!$F$1:$F$400,$L414))="","(not set)",INDEX('1. Master BOM'!$F$1:$F$400,$L414))))</f>
        <v/>
      </c>
      <c r="S414" s="9" t="str">
        <f aca="false">IF($A414="","",IF(OR($R414="—",$R414="(not set)",$D414=""),"",IF(ISNUMBER(SEARCH(SUBSTITUTE(SUBSTITUTE(SUBSTITUTE($R414,"-",""),"_","")," ",""),SUBSTITUTE(SUBSTITUTE(SUBSTITUTE($D414,"-",""),"_","")," ",""))),"OK","CHECK")))</f>
        <v/>
      </c>
      <c r="T414" s="9" t="str">
        <f aca="false">IF($A414="","",IF(OR($H414="NOT IN SCHEMATIC",$I414="MISMATCH",$J414="MISMATCH",$P414="MISMATCH",$M414&lt;&gt;"OK"),"REVIEW","OK"))</f>
        <v/>
      </c>
      <c r="U414" s="14"/>
      <c r="V414" s="14"/>
      <c r="W414" s="17"/>
      <c r="X414" s="14"/>
    </row>
    <row r="415" customFormat="false" ht="15" hidden="false" customHeight="false" outlineLevel="0" collapsed="false">
      <c r="A415" s="9" t="str">
        <f aca="false">IF('3. Layout Parts'!$A415="","",TRIM('3. Layout Parts'!$A415))</f>
        <v/>
      </c>
      <c r="B415" s="9" t="str">
        <f aca="false">IF($A415="","",'3. Layout Parts'!$D415)</f>
        <v/>
      </c>
      <c r="C415" s="9" t="str">
        <f aca="false">IF($A415="","",'3. Layout Parts'!$B415)</f>
        <v/>
      </c>
      <c r="D415" s="9" t="str">
        <f aca="false">IF($A415="","",'3. Layout Parts'!$C415)</f>
        <v/>
      </c>
      <c r="E415" s="9" t="str">
        <f aca="false">IF($A415="","",IFERROR(INDEX('2. Schematic Parts'!$B$2:$B$3001,MATCH($A415,'2. Schematic Parts'!$A$2:$A$3001,0)),"NOT FOUND"))</f>
        <v/>
      </c>
      <c r="F415" s="9" t="str">
        <f aca="false">IF($A415="","",IFERROR(INDEX('2. Schematic Parts'!$C$2:$C$3001,MATCH($A415,'2. Schematic Parts'!$A$2:$A$3001,0))&amp;"","NOT FOUND"))</f>
        <v/>
      </c>
      <c r="G415" s="9" t="str">
        <f aca="false">IF($A415="","",IFERROR(INDEX('2. Schematic Parts'!$D$2:$D$3001,MATCH($A415,'2. Schematic Parts'!$A$2:$A$3001,0))&amp;"","NOT FOUND"))</f>
        <v/>
      </c>
      <c r="H415" s="9" t="str">
        <f aca="false">IF($A415="","",IF(COUNTIF('2. Schematic Parts'!$A$2:$A$3001,$A415)=0,"NOT IN SCHEMATIC","OK"))</f>
        <v/>
      </c>
      <c r="I415" s="9" t="str">
        <f aca="false">IF($A415="","",IF($H415="NOT IN SCHEMATIC","",IF(UPPER(TRIM($C415))=UPPER(TRIM($E415)),"OK","MISMATCH")))</f>
        <v/>
      </c>
      <c r="J415" s="9" t="str">
        <f aca="false">IF($A415="","",IF($H415="NOT IN SCHEMATIC","",IF($F415="","NO SCH DECAL",IF($D415="","",IF(UPPER(TRIM($D415))=UPPER(TRIM($F415)),"OK","MISMATCH")))))</f>
        <v/>
      </c>
      <c r="K415" s="16" t="str">
        <f aca="false">IF($A415="","",SUMPRODUCT(--ISNUMBER(SEARCH(","&amp;TRIM($A415)&amp;",",","&amp;SUBSTITUTE('1. Master BOM'!$D$2:$D$400," ","")&amp;","))))</f>
        <v/>
      </c>
      <c r="L415" s="16" t="str">
        <f aca="false">IF($A415="","",IF($K415&lt;&gt;1,0,SUMPRODUCT(ISNUMBER(SEARCH(","&amp;TRIM($A415)&amp;",",","&amp;SUBSTITUTE('1. Master BOM'!$D$2:$D$400," ","")&amp;","))*ROW('1. Master BOM'!$D$2:$D$400))))</f>
        <v/>
      </c>
      <c r="M415" s="9" t="str">
        <f aca="false">IF($A415="","",IF($K415=0,"NOT IN BOM",IF($K415&gt;1,"MULTIPLE BOM LINES","OK")))</f>
        <v/>
      </c>
      <c r="N415" s="9" t="str">
        <f aca="false">IF($A415="","",IF($L415=0,"—",INDEX('1. Master BOM'!$A$1:$A$400,$L415)))</f>
        <v/>
      </c>
      <c r="O415" s="9" t="str">
        <f aca="false">IF($A415="","",IF($L415=0,"—",INDEX('1. Master BOM'!$B$1:$B$400,$L415)))</f>
        <v/>
      </c>
      <c r="P415" s="9" t="str">
        <f aca="false">IF($A415="","",IF(OR($H415="NOT IN SCHEMATIC",$O415="—"),"",IF($G415="","NO SCH PN",IF(UPPER(TRIM($G415))=UPPER(TRIM($O415)),"OK","MISMATCH"))))</f>
        <v/>
      </c>
      <c r="Q415" s="9" t="str">
        <f aca="false">IF($A415="","",IF($L415=0,"—",INDEX('1. Master BOM'!$E$1:$E$400,$L415)))</f>
        <v/>
      </c>
      <c r="R415" s="9" t="str">
        <f aca="false">IF($A415="","",IF($L415=0,"—",IF(T(INDEX('1. Master BOM'!$F$1:$F$400,$L415))="","(not set)",INDEX('1. Master BOM'!$F$1:$F$400,$L415))))</f>
        <v/>
      </c>
      <c r="S415" s="9" t="str">
        <f aca="false">IF($A415="","",IF(OR($R415="—",$R415="(not set)",$D415=""),"",IF(ISNUMBER(SEARCH(SUBSTITUTE(SUBSTITUTE(SUBSTITUTE($R415,"-",""),"_","")," ",""),SUBSTITUTE(SUBSTITUTE(SUBSTITUTE($D415,"-",""),"_","")," ",""))),"OK","CHECK")))</f>
        <v/>
      </c>
      <c r="T415" s="9" t="str">
        <f aca="false">IF($A415="","",IF(OR($H415="NOT IN SCHEMATIC",$I415="MISMATCH",$J415="MISMATCH",$P415="MISMATCH",$M415&lt;&gt;"OK"),"REVIEW","OK"))</f>
        <v/>
      </c>
      <c r="U415" s="14"/>
      <c r="V415" s="14"/>
      <c r="W415" s="17"/>
      <c r="X415" s="14"/>
    </row>
    <row r="416" customFormat="false" ht="15" hidden="false" customHeight="false" outlineLevel="0" collapsed="false">
      <c r="A416" s="9" t="str">
        <f aca="false">IF('3. Layout Parts'!$A416="","",TRIM('3. Layout Parts'!$A416))</f>
        <v/>
      </c>
      <c r="B416" s="9" t="str">
        <f aca="false">IF($A416="","",'3. Layout Parts'!$D416)</f>
        <v/>
      </c>
      <c r="C416" s="9" t="str">
        <f aca="false">IF($A416="","",'3. Layout Parts'!$B416)</f>
        <v/>
      </c>
      <c r="D416" s="9" t="str">
        <f aca="false">IF($A416="","",'3. Layout Parts'!$C416)</f>
        <v/>
      </c>
      <c r="E416" s="9" t="str">
        <f aca="false">IF($A416="","",IFERROR(INDEX('2. Schematic Parts'!$B$2:$B$3001,MATCH($A416,'2. Schematic Parts'!$A$2:$A$3001,0)),"NOT FOUND"))</f>
        <v/>
      </c>
      <c r="F416" s="9" t="str">
        <f aca="false">IF($A416="","",IFERROR(INDEX('2. Schematic Parts'!$C$2:$C$3001,MATCH($A416,'2. Schematic Parts'!$A$2:$A$3001,0))&amp;"","NOT FOUND"))</f>
        <v/>
      </c>
      <c r="G416" s="9" t="str">
        <f aca="false">IF($A416="","",IFERROR(INDEX('2. Schematic Parts'!$D$2:$D$3001,MATCH($A416,'2. Schematic Parts'!$A$2:$A$3001,0))&amp;"","NOT FOUND"))</f>
        <v/>
      </c>
      <c r="H416" s="9" t="str">
        <f aca="false">IF($A416="","",IF(COUNTIF('2. Schematic Parts'!$A$2:$A$3001,$A416)=0,"NOT IN SCHEMATIC","OK"))</f>
        <v/>
      </c>
      <c r="I416" s="9" t="str">
        <f aca="false">IF($A416="","",IF($H416="NOT IN SCHEMATIC","",IF(UPPER(TRIM($C416))=UPPER(TRIM($E416)),"OK","MISMATCH")))</f>
        <v/>
      </c>
      <c r="J416" s="9" t="str">
        <f aca="false">IF($A416="","",IF($H416="NOT IN SCHEMATIC","",IF($F416="","NO SCH DECAL",IF($D416="","",IF(UPPER(TRIM($D416))=UPPER(TRIM($F416)),"OK","MISMATCH")))))</f>
        <v/>
      </c>
      <c r="K416" s="16" t="str">
        <f aca="false">IF($A416="","",SUMPRODUCT(--ISNUMBER(SEARCH(","&amp;TRIM($A416)&amp;",",","&amp;SUBSTITUTE('1. Master BOM'!$D$2:$D$400," ","")&amp;","))))</f>
        <v/>
      </c>
      <c r="L416" s="16" t="str">
        <f aca="false">IF($A416="","",IF($K416&lt;&gt;1,0,SUMPRODUCT(ISNUMBER(SEARCH(","&amp;TRIM($A416)&amp;",",","&amp;SUBSTITUTE('1. Master BOM'!$D$2:$D$400," ","")&amp;","))*ROW('1. Master BOM'!$D$2:$D$400))))</f>
        <v/>
      </c>
      <c r="M416" s="9" t="str">
        <f aca="false">IF($A416="","",IF($K416=0,"NOT IN BOM",IF($K416&gt;1,"MULTIPLE BOM LINES","OK")))</f>
        <v/>
      </c>
      <c r="N416" s="9" t="str">
        <f aca="false">IF($A416="","",IF($L416=0,"—",INDEX('1. Master BOM'!$A$1:$A$400,$L416)))</f>
        <v/>
      </c>
      <c r="O416" s="9" t="str">
        <f aca="false">IF($A416="","",IF($L416=0,"—",INDEX('1. Master BOM'!$B$1:$B$400,$L416)))</f>
        <v/>
      </c>
      <c r="P416" s="9" t="str">
        <f aca="false">IF($A416="","",IF(OR($H416="NOT IN SCHEMATIC",$O416="—"),"",IF($G416="","NO SCH PN",IF(UPPER(TRIM($G416))=UPPER(TRIM($O416)),"OK","MISMATCH"))))</f>
        <v/>
      </c>
      <c r="Q416" s="9" t="str">
        <f aca="false">IF($A416="","",IF($L416=0,"—",INDEX('1. Master BOM'!$E$1:$E$400,$L416)))</f>
        <v/>
      </c>
      <c r="R416" s="9" t="str">
        <f aca="false">IF($A416="","",IF($L416=0,"—",IF(T(INDEX('1. Master BOM'!$F$1:$F$400,$L416))="","(not set)",INDEX('1. Master BOM'!$F$1:$F$400,$L416))))</f>
        <v/>
      </c>
      <c r="S416" s="9" t="str">
        <f aca="false">IF($A416="","",IF(OR($R416="—",$R416="(not set)",$D416=""),"",IF(ISNUMBER(SEARCH(SUBSTITUTE(SUBSTITUTE(SUBSTITUTE($R416,"-",""),"_","")," ",""),SUBSTITUTE(SUBSTITUTE(SUBSTITUTE($D416,"-",""),"_","")," ",""))),"OK","CHECK")))</f>
        <v/>
      </c>
      <c r="T416" s="9" t="str">
        <f aca="false">IF($A416="","",IF(OR($H416="NOT IN SCHEMATIC",$I416="MISMATCH",$J416="MISMATCH",$P416="MISMATCH",$M416&lt;&gt;"OK"),"REVIEW","OK"))</f>
        <v/>
      </c>
      <c r="U416" s="14"/>
      <c r="V416" s="14"/>
      <c r="W416" s="17"/>
      <c r="X416" s="14"/>
    </row>
    <row r="417" customFormat="false" ht="15" hidden="false" customHeight="false" outlineLevel="0" collapsed="false">
      <c r="A417" s="9" t="str">
        <f aca="false">IF('3. Layout Parts'!$A417="","",TRIM('3. Layout Parts'!$A417))</f>
        <v/>
      </c>
      <c r="B417" s="9" t="str">
        <f aca="false">IF($A417="","",'3. Layout Parts'!$D417)</f>
        <v/>
      </c>
      <c r="C417" s="9" t="str">
        <f aca="false">IF($A417="","",'3. Layout Parts'!$B417)</f>
        <v/>
      </c>
      <c r="D417" s="9" t="str">
        <f aca="false">IF($A417="","",'3. Layout Parts'!$C417)</f>
        <v/>
      </c>
      <c r="E417" s="9" t="str">
        <f aca="false">IF($A417="","",IFERROR(INDEX('2. Schematic Parts'!$B$2:$B$3001,MATCH($A417,'2. Schematic Parts'!$A$2:$A$3001,0)),"NOT FOUND"))</f>
        <v/>
      </c>
      <c r="F417" s="9" t="str">
        <f aca="false">IF($A417="","",IFERROR(INDEX('2. Schematic Parts'!$C$2:$C$3001,MATCH($A417,'2. Schematic Parts'!$A$2:$A$3001,0))&amp;"","NOT FOUND"))</f>
        <v/>
      </c>
      <c r="G417" s="9" t="str">
        <f aca="false">IF($A417="","",IFERROR(INDEX('2. Schematic Parts'!$D$2:$D$3001,MATCH($A417,'2. Schematic Parts'!$A$2:$A$3001,0))&amp;"","NOT FOUND"))</f>
        <v/>
      </c>
      <c r="H417" s="9" t="str">
        <f aca="false">IF($A417="","",IF(COUNTIF('2. Schematic Parts'!$A$2:$A$3001,$A417)=0,"NOT IN SCHEMATIC","OK"))</f>
        <v/>
      </c>
      <c r="I417" s="9" t="str">
        <f aca="false">IF($A417="","",IF($H417="NOT IN SCHEMATIC","",IF(UPPER(TRIM($C417))=UPPER(TRIM($E417)),"OK","MISMATCH")))</f>
        <v/>
      </c>
      <c r="J417" s="9" t="str">
        <f aca="false">IF($A417="","",IF($H417="NOT IN SCHEMATIC","",IF($F417="","NO SCH DECAL",IF($D417="","",IF(UPPER(TRIM($D417))=UPPER(TRIM($F417)),"OK","MISMATCH")))))</f>
        <v/>
      </c>
      <c r="K417" s="16" t="str">
        <f aca="false">IF($A417="","",SUMPRODUCT(--ISNUMBER(SEARCH(","&amp;TRIM($A417)&amp;",",","&amp;SUBSTITUTE('1. Master BOM'!$D$2:$D$400," ","")&amp;","))))</f>
        <v/>
      </c>
      <c r="L417" s="16" t="str">
        <f aca="false">IF($A417="","",IF($K417&lt;&gt;1,0,SUMPRODUCT(ISNUMBER(SEARCH(","&amp;TRIM($A417)&amp;",",","&amp;SUBSTITUTE('1. Master BOM'!$D$2:$D$400," ","")&amp;","))*ROW('1. Master BOM'!$D$2:$D$400))))</f>
        <v/>
      </c>
      <c r="M417" s="9" t="str">
        <f aca="false">IF($A417="","",IF($K417=0,"NOT IN BOM",IF($K417&gt;1,"MULTIPLE BOM LINES","OK")))</f>
        <v/>
      </c>
      <c r="N417" s="9" t="str">
        <f aca="false">IF($A417="","",IF($L417=0,"—",INDEX('1. Master BOM'!$A$1:$A$400,$L417)))</f>
        <v/>
      </c>
      <c r="O417" s="9" t="str">
        <f aca="false">IF($A417="","",IF($L417=0,"—",INDEX('1. Master BOM'!$B$1:$B$400,$L417)))</f>
        <v/>
      </c>
      <c r="P417" s="9" t="str">
        <f aca="false">IF($A417="","",IF(OR($H417="NOT IN SCHEMATIC",$O417="—"),"",IF($G417="","NO SCH PN",IF(UPPER(TRIM($G417))=UPPER(TRIM($O417)),"OK","MISMATCH"))))</f>
        <v/>
      </c>
      <c r="Q417" s="9" t="str">
        <f aca="false">IF($A417="","",IF($L417=0,"—",INDEX('1. Master BOM'!$E$1:$E$400,$L417)))</f>
        <v/>
      </c>
      <c r="R417" s="9" t="str">
        <f aca="false">IF($A417="","",IF($L417=0,"—",IF(T(INDEX('1. Master BOM'!$F$1:$F$400,$L417))="","(not set)",INDEX('1. Master BOM'!$F$1:$F$400,$L417))))</f>
        <v/>
      </c>
      <c r="S417" s="9" t="str">
        <f aca="false">IF($A417="","",IF(OR($R417="—",$R417="(not set)",$D417=""),"",IF(ISNUMBER(SEARCH(SUBSTITUTE(SUBSTITUTE(SUBSTITUTE($R417,"-",""),"_","")," ",""),SUBSTITUTE(SUBSTITUTE(SUBSTITUTE($D417,"-",""),"_","")," ",""))),"OK","CHECK")))</f>
        <v/>
      </c>
      <c r="T417" s="9" t="str">
        <f aca="false">IF($A417="","",IF(OR($H417="NOT IN SCHEMATIC",$I417="MISMATCH",$J417="MISMATCH",$P417="MISMATCH",$M417&lt;&gt;"OK"),"REVIEW","OK"))</f>
        <v/>
      </c>
      <c r="U417" s="14"/>
      <c r="V417" s="14"/>
      <c r="W417" s="17"/>
      <c r="X417" s="14"/>
    </row>
    <row r="418" customFormat="false" ht="15" hidden="false" customHeight="false" outlineLevel="0" collapsed="false">
      <c r="A418" s="9" t="str">
        <f aca="false">IF('3. Layout Parts'!$A418="","",TRIM('3. Layout Parts'!$A418))</f>
        <v/>
      </c>
      <c r="B418" s="9" t="str">
        <f aca="false">IF($A418="","",'3. Layout Parts'!$D418)</f>
        <v/>
      </c>
      <c r="C418" s="9" t="str">
        <f aca="false">IF($A418="","",'3. Layout Parts'!$B418)</f>
        <v/>
      </c>
      <c r="D418" s="9" t="str">
        <f aca="false">IF($A418="","",'3. Layout Parts'!$C418)</f>
        <v/>
      </c>
      <c r="E418" s="9" t="str">
        <f aca="false">IF($A418="","",IFERROR(INDEX('2. Schematic Parts'!$B$2:$B$3001,MATCH($A418,'2. Schematic Parts'!$A$2:$A$3001,0)),"NOT FOUND"))</f>
        <v/>
      </c>
      <c r="F418" s="9" t="str">
        <f aca="false">IF($A418="","",IFERROR(INDEX('2. Schematic Parts'!$C$2:$C$3001,MATCH($A418,'2. Schematic Parts'!$A$2:$A$3001,0))&amp;"","NOT FOUND"))</f>
        <v/>
      </c>
      <c r="G418" s="9" t="str">
        <f aca="false">IF($A418="","",IFERROR(INDEX('2. Schematic Parts'!$D$2:$D$3001,MATCH($A418,'2. Schematic Parts'!$A$2:$A$3001,0))&amp;"","NOT FOUND"))</f>
        <v/>
      </c>
      <c r="H418" s="9" t="str">
        <f aca="false">IF($A418="","",IF(COUNTIF('2. Schematic Parts'!$A$2:$A$3001,$A418)=0,"NOT IN SCHEMATIC","OK"))</f>
        <v/>
      </c>
      <c r="I418" s="9" t="str">
        <f aca="false">IF($A418="","",IF($H418="NOT IN SCHEMATIC","",IF(UPPER(TRIM($C418))=UPPER(TRIM($E418)),"OK","MISMATCH")))</f>
        <v/>
      </c>
      <c r="J418" s="9" t="str">
        <f aca="false">IF($A418="","",IF($H418="NOT IN SCHEMATIC","",IF($F418="","NO SCH DECAL",IF($D418="","",IF(UPPER(TRIM($D418))=UPPER(TRIM($F418)),"OK","MISMATCH")))))</f>
        <v/>
      </c>
      <c r="K418" s="16" t="str">
        <f aca="false">IF($A418="","",SUMPRODUCT(--ISNUMBER(SEARCH(","&amp;TRIM($A418)&amp;",",","&amp;SUBSTITUTE('1. Master BOM'!$D$2:$D$400," ","")&amp;","))))</f>
        <v/>
      </c>
      <c r="L418" s="16" t="str">
        <f aca="false">IF($A418="","",IF($K418&lt;&gt;1,0,SUMPRODUCT(ISNUMBER(SEARCH(","&amp;TRIM($A418)&amp;",",","&amp;SUBSTITUTE('1. Master BOM'!$D$2:$D$400," ","")&amp;","))*ROW('1. Master BOM'!$D$2:$D$400))))</f>
        <v/>
      </c>
      <c r="M418" s="9" t="str">
        <f aca="false">IF($A418="","",IF($K418=0,"NOT IN BOM",IF($K418&gt;1,"MULTIPLE BOM LINES","OK")))</f>
        <v/>
      </c>
      <c r="N418" s="9" t="str">
        <f aca="false">IF($A418="","",IF($L418=0,"—",INDEX('1. Master BOM'!$A$1:$A$400,$L418)))</f>
        <v/>
      </c>
      <c r="O418" s="9" t="str">
        <f aca="false">IF($A418="","",IF($L418=0,"—",INDEX('1. Master BOM'!$B$1:$B$400,$L418)))</f>
        <v/>
      </c>
      <c r="P418" s="9" t="str">
        <f aca="false">IF($A418="","",IF(OR($H418="NOT IN SCHEMATIC",$O418="—"),"",IF($G418="","NO SCH PN",IF(UPPER(TRIM($G418))=UPPER(TRIM($O418)),"OK","MISMATCH"))))</f>
        <v/>
      </c>
      <c r="Q418" s="9" t="str">
        <f aca="false">IF($A418="","",IF($L418=0,"—",INDEX('1. Master BOM'!$E$1:$E$400,$L418)))</f>
        <v/>
      </c>
      <c r="R418" s="9" t="str">
        <f aca="false">IF($A418="","",IF($L418=0,"—",IF(T(INDEX('1. Master BOM'!$F$1:$F$400,$L418))="","(not set)",INDEX('1. Master BOM'!$F$1:$F$400,$L418))))</f>
        <v/>
      </c>
      <c r="S418" s="9" t="str">
        <f aca="false">IF($A418="","",IF(OR($R418="—",$R418="(not set)",$D418=""),"",IF(ISNUMBER(SEARCH(SUBSTITUTE(SUBSTITUTE(SUBSTITUTE($R418,"-",""),"_","")," ",""),SUBSTITUTE(SUBSTITUTE(SUBSTITUTE($D418,"-",""),"_","")," ",""))),"OK","CHECK")))</f>
        <v/>
      </c>
      <c r="T418" s="9" t="str">
        <f aca="false">IF($A418="","",IF(OR($H418="NOT IN SCHEMATIC",$I418="MISMATCH",$J418="MISMATCH",$P418="MISMATCH",$M418&lt;&gt;"OK"),"REVIEW","OK"))</f>
        <v/>
      </c>
      <c r="U418" s="14"/>
      <c r="V418" s="14"/>
      <c r="W418" s="17"/>
      <c r="X418" s="14"/>
    </row>
    <row r="419" customFormat="false" ht="15" hidden="false" customHeight="false" outlineLevel="0" collapsed="false">
      <c r="A419" s="9" t="str">
        <f aca="false">IF('3. Layout Parts'!$A419="","",TRIM('3. Layout Parts'!$A419))</f>
        <v/>
      </c>
      <c r="B419" s="9" t="str">
        <f aca="false">IF($A419="","",'3. Layout Parts'!$D419)</f>
        <v/>
      </c>
      <c r="C419" s="9" t="str">
        <f aca="false">IF($A419="","",'3. Layout Parts'!$B419)</f>
        <v/>
      </c>
      <c r="D419" s="9" t="str">
        <f aca="false">IF($A419="","",'3. Layout Parts'!$C419)</f>
        <v/>
      </c>
      <c r="E419" s="9" t="str">
        <f aca="false">IF($A419="","",IFERROR(INDEX('2. Schematic Parts'!$B$2:$B$3001,MATCH($A419,'2. Schematic Parts'!$A$2:$A$3001,0)),"NOT FOUND"))</f>
        <v/>
      </c>
      <c r="F419" s="9" t="str">
        <f aca="false">IF($A419="","",IFERROR(INDEX('2. Schematic Parts'!$C$2:$C$3001,MATCH($A419,'2. Schematic Parts'!$A$2:$A$3001,0))&amp;"","NOT FOUND"))</f>
        <v/>
      </c>
      <c r="G419" s="9" t="str">
        <f aca="false">IF($A419="","",IFERROR(INDEX('2. Schematic Parts'!$D$2:$D$3001,MATCH($A419,'2. Schematic Parts'!$A$2:$A$3001,0))&amp;"","NOT FOUND"))</f>
        <v/>
      </c>
      <c r="H419" s="9" t="str">
        <f aca="false">IF($A419="","",IF(COUNTIF('2. Schematic Parts'!$A$2:$A$3001,$A419)=0,"NOT IN SCHEMATIC","OK"))</f>
        <v/>
      </c>
      <c r="I419" s="9" t="str">
        <f aca="false">IF($A419="","",IF($H419="NOT IN SCHEMATIC","",IF(UPPER(TRIM($C419))=UPPER(TRIM($E419)),"OK","MISMATCH")))</f>
        <v/>
      </c>
      <c r="J419" s="9" t="str">
        <f aca="false">IF($A419="","",IF($H419="NOT IN SCHEMATIC","",IF($F419="","NO SCH DECAL",IF($D419="","",IF(UPPER(TRIM($D419))=UPPER(TRIM($F419)),"OK","MISMATCH")))))</f>
        <v/>
      </c>
      <c r="K419" s="16" t="str">
        <f aca="false">IF($A419="","",SUMPRODUCT(--ISNUMBER(SEARCH(","&amp;TRIM($A419)&amp;",",","&amp;SUBSTITUTE('1. Master BOM'!$D$2:$D$400," ","")&amp;","))))</f>
        <v/>
      </c>
      <c r="L419" s="16" t="str">
        <f aca="false">IF($A419="","",IF($K419&lt;&gt;1,0,SUMPRODUCT(ISNUMBER(SEARCH(","&amp;TRIM($A419)&amp;",",","&amp;SUBSTITUTE('1. Master BOM'!$D$2:$D$400," ","")&amp;","))*ROW('1. Master BOM'!$D$2:$D$400))))</f>
        <v/>
      </c>
      <c r="M419" s="9" t="str">
        <f aca="false">IF($A419="","",IF($K419=0,"NOT IN BOM",IF($K419&gt;1,"MULTIPLE BOM LINES","OK")))</f>
        <v/>
      </c>
      <c r="N419" s="9" t="str">
        <f aca="false">IF($A419="","",IF($L419=0,"—",INDEX('1. Master BOM'!$A$1:$A$400,$L419)))</f>
        <v/>
      </c>
      <c r="O419" s="9" t="str">
        <f aca="false">IF($A419="","",IF($L419=0,"—",INDEX('1. Master BOM'!$B$1:$B$400,$L419)))</f>
        <v/>
      </c>
      <c r="P419" s="9" t="str">
        <f aca="false">IF($A419="","",IF(OR($H419="NOT IN SCHEMATIC",$O419="—"),"",IF($G419="","NO SCH PN",IF(UPPER(TRIM($G419))=UPPER(TRIM($O419)),"OK","MISMATCH"))))</f>
        <v/>
      </c>
      <c r="Q419" s="9" t="str">
        <f aca="false">IF($A419="","",IF($L419=0,"—",INDEX('1. Master BOM'!$E$1:$E$400,$L419)))</f>
        <v/>
      </c>
      <c r="R419" s="9" t="str">
        <f aca="false">IF($A419="","",IF($L419=0,"—",IF(T(INDEX('1. Master BOM'!$F$1:$F$400,$L419))="","(not set)",INDEX('1. Master BOM'!$F$1:$F$400,$L419))))</f>
        <v/>
      </c>
      <c r="S419" s="9" t="str">
        <f aca="false">IF($A419="","",IF(OR($R419="—",$R419="(not set)",$D419=""),"",IF(ISNUMBER(SEARCH(SUBSTITUTE(SUBSTITUTE(SUBSTITUTE($R419,"-",""),"_","")," ",""),SUBSTITUTE(SUBSTITUTE(SUBSTITUTE($D419,"-",""),"_","")," ",""))),"OK","CHECK")))</f>
        <v/>
      </c>
      <c r="T419" s="9" t="str">
        <f aca="false">IF($A419="","",IF(OR($H419="NOT IN SCHEMATIC",$I419="MISMATCH",$J419="MISMATCH",$P419="MISMATCH",$M419&lt;&gt;"OK"),"REVIEW","OK"))</f>
        <v/>
      </c>
      <c r="U419" s="14"/>
      <c r="V419" s="14"/>
      <c r="W419" s="17"/>
      <c r="X419" s="14"/>
    </row>
    <row r="420" customFormat="false" ht="15" hidden="false" customHeight="false" outlineLevel="0" collapsed="false">
      <c r="A420" s="9" t="str">
        <f aca="false">IF('3. Layout Parts'!$A420="","",TRIM('3. Layout Parts'!$A420))</f>
        <v/>
      </c>
      <c r="B420" s="9" t="str">
        <f aca="false">IF($A420="","",'3. Layout Parts'!$D420)</f>
        <v/>
      </c>
      <c r="C420" s="9" t="str">
        <f aca="false">IF($A420="","",'3. Layout Parts'!$B420)</f>
        <v/>
      </c>
      <c r="D420" s="9" t="str">
        <f aca="false">IF($A420="","",'3. Layout Parts'!$C420)</f>
        <v/>
      </c>
      <c r="E420" s="9" t="str">
        <f aca="false">IF($A420="","",IFERROR(INDEX('2. Schematic Parts'!$B$2:$B$3001,MATCH($A420,'2. Schematic Parts'!$A$2:$A$3001,0)),"NOT FOUND"))</f>
        <v/>
      </c>
      <c r="F420" s="9" t="str">
        <f aca="false">IF($A420="","",IFERROR(INDEX('2. Schematic Parts'!$C$2:$C$3001,MATCH($A420,'2. Schematic Parts'!$A$2:$A$3001,0))&amp;"","NOT FOUND"))</f>
        <v/>
      </c>
      <c r="G420" s="9" t="str">
        <f aca="false">IF($A420="","",IFERROR(INDEX('2. Schematic Parts'!$D$2:$D$3001,MATCH($A420,'2. Schematic Parts'!$A$2:$A$3001,0))&amp;"","NOT FOUND"))</f>
        <v/>
      </c>
      <c r="H420" s="9" t="str">
        <f aca="false">IF($A420="","",IF(COUNTIF('2. Schematic Parts'!$A$2:$A$3001,$A420)=0,"NOT IN SCHEMATIC","OK"))</f>
        <v/>
      </c>
      <c r="I420" s="9" t="str">
        <f aca="false">IF($A420="","",IF($H420="NOT IN SCHEMATIC","",IF(UPPER(TRIM($C420))=UPPER(TRIM($E420)),"OK","MISMATCH")))</f>
        <v/>
      </c>
      <c r="J420" s="9" t="str">
        <f aca="false">IF($A420="","",IF($H420="NOT IN SCHEMATIC","",IF($F420="","NO SCH DECAL",IF($D420="","",IF(UPPER(TRIM($D420))=UPPER(TRIM($F420)),"OK","MISMATCH")))))</f>
        <v/>
      </c>
      <c r="K420" s="16" t="str">
        <f aca="false">IF($A420="","",SUMPRODUCT(--ISNUMBER(SEARCH(","&amp;TRIM($A420)&amp;",",","&amp;SUBSTITUTE('1. Master BOM'!$D$2:$D$400," ","")&amp;","))))</f>
        <v/>
      </c>
      <c r="L420" s="16" t="str">
        <f aca="false">IF($A420="","",IF($K420&lt;&gt;1,0,SUMPRODUCT(ISNUMBER(SEARCH(","&amp;TRIM($A420)&amp;",",","&amp;SUBSTITUTE('1. Master BOM'!$D$2:$D$400," ","")&amp;","))*ROW('1. Master BOM'!$D$2:$D$400))))</f>
        <v/>
      </c>
      <c r="M420" s="9" t="str">
        <f aca="false">IF($A420="","",IF($K420=0,"NOT IN BOM",IF($K420&gt;1,"MULTIPLE BOM LINES","OK")))</f>
        <v/>
      </c>
      <c r="N420" s="9" t="str">
        <f aca="false">IF($A420="","",IF($L420=0,"—",INDEX('1. Master BOM'!$A$1:$A$400,$L420)))</f>
        <v/>
      </c>
      <c r="O420" s="9" t="str">
        <f aca="false">IF($A420="","",IF($L420=0,"—",INDEX('1. Master BOM'!$B$1:$B$400,$L420)))</f>
        <v/>
      </c>
      <c r="P420" s="9" t="str">
        <f aca="false">IF($A420="","",IF(OR($H420="NOT IN SCHEMATIC",$O420="—"),"",IF($G420="","NO SCH PN",IF(UPPER(TRIM($G420))=UPPER(TRIM($O420)),"OK","MISMATCH"))))</f>
        <v/>
      </c>
      <c r="Q420" s="9" t="str">
        <f aca="false">IF($A420="","",IF($L420=0,"—",INDEX('1. Master BOM'!$E$1:$E$400,$L420)))</f>
        <v/>
      </c>
      <c r="R420" s="9" t="str">
        <f aca="false">IF($A420="","",IF($L420=0,"—",IF(T(INDEX('1. Master BOM'!$F$1:$F$400,$L420))="","(not set)",INDEX('1. Master BOM'!$F$1:$F$400,$L420))))</f>
        <v/>
      </c>
      <c r="S420" s="9" t="str">
        <f aca="false">IF($A420="","",IF(OR($R420="—",$R420="(not set)",$D420=""),"",IF(ISNUMBER(SEARCH(SUBSTITUTE(SUBSTITUTE(SUBSTITUTE($R420,"-",""),"_","")," ",""),SUBSTITUTE(SUBSTITUTE(SUBSTITUTE($D420,"-",""),"_","")," ",""))),"OK","CHECK")))</f>
        <v/>
      </c>
      <c r="T420" s="9" t="str">
        <f aca="false">IF($A420="","",IF(OR($H420="NOT IN SCHEMATIC",$I420="MISMATCH",$J420="MISMATCH",$P420="MISMATCH",$M420&lt;&gt;"OK"),"REVIEW","OK"))</f>
        <v/>
      </c>
      <c r="U420" s="14"/>
      <c r="V420" s="14"/>
      <c r="W420" s="17"/>
      <c r="X420" s="14"/>
    </row>
    <row r="421" customFormat="false" ht="15" hidden="false" customHeight="false" outlineLevel="0" collapsed="false">
      <c r="A421" s="9" t="str">
        <f aca="false">IF('3. Layout Parts'!$A421="","",TRIM('3. Layout Parts'!$A421))</f>
        <v/>
      </c>
      <c r="B421" s="9" t="str">
        <f aca="false">IF($A421="","",'3. Layout Parts'!$D421)</f>
        <v/>
      </c>
      <c r="C421" s="9" t="str">
        <f aca="false">IF($A421="","",'3. Layout Parts'!$B421)</f>
        <v/>
      </c>
      <c r="D421" s="9" t="str">
        <f aca="false">IF($A421="","",'3. Layout Parts'!$C421)</f>
        <v/>
      </c>
      <c r="E421" s="9" t="str">
        <f aca="false">IF($A421="","",IFERROR(INDEX('2. Schematic Parts'!$B$2:$B$3001,MATCH($A421,'2. Schematic Parts'!$A$2:$A$3001,0)),"NOT FOUND"))</f>
        <v/>
      </c>
      <c r="F421" s="9" t="str">
        <f aca="false">IF($A421="","",IFERROR(INDEX('2. Schematic Parts'!$C$2:$C$3001,MATCH($A421,'2. Schematic Parts'!$A$2:$A$3001,0))&amp;"","NOT FOUND"))</f>
        <v/>
      </c>
      <c r="G421" s="9" t="str">
        <f aca="false">IF($A421="","",IFERROR(INDEX('2. Schematic Parts'!$D$2:$D$3001,MATCH($A421,'2. Schematic Parts'!$A$2:$A$3001,0))&amp;"","NOT FOUND"))</f>
        <v/>
      </c>
      <c r="H421" s="9" t="str">
        <f aca="false">IF($A421="","",IF(COUNTIF('2. Schematic Parts'!$A$2:$A$3001,$A421)=0,"NOT IN SCHEMATIC","OK"))</f>
        <v/>
      </c>
      <c r="I421" s="9" t="str">
        <f aca="false">IF($A421="","",IF($H421="NOT IN SCHEMATIC","",IF(UPPER(TRIM($C421))=UPPER(TRIM($E421)),"OK","MISMATCH")))</f>
        <v/>
      </c>
      <c r="J421" s="9" t="str">
        <f aca="false">IF($A421="","",IF($H421="NOT IN SCHEMATIC","",IF($F421="","NO SCH DECAL",IF($D421="","",IF(UPPER(TRIM($D421))=UPPER(TRIM($F421)),"OK","MISMATCH")))))</f>
        <v/>
      </c>
      <c r="K421" s="16" t="str">
        <f aca="false">IF($A421="","",SUMPRODUCT(--ISNUMBER(SEARCH(","&amp;TRIM($A421)&amp;",",","&amp;SUBSTITUTE('1. Master BOM'!$D$2:$D$400," ","")&amp;","))))</f>
        <v/>
      </c>
      <c r="L421" s="16" t="str">
        <f aca="false">IF($A421="","",IF($K421&lt;&gt;1,0,SUMPRODUCT(ISNUMBER(SEARCH(","&amp;TRIM($A421)&amp;",",","&amp;SUBSTITUTE('1. Master BOM'!$D$2:$D$400," ","")&amp;","))*ROW('1. Master BOM'!$D$2:$D$400))))</f>
        <v/>
      </c>
      <c r="M421" s="9" t="str">
        <f aca="false">IF($A421="","",IF($K421=0,"NOT IN BOM",IF($K421&gt;1,"MULTIPLE BOM LINES","OK")))</f>
        <v/>
      </c>
      <c r="N421" s="9" t="str">
        <f aca="false">IF($A421="","",IF($L421=0,"—",INDEX('1. Master BOM'!$A$1:$A$400,$L421)))</f>
        <v/>
      </c>
      <c r="O421" s="9" t="str">
        <f aca="false">IF($A421="","",IF($L421=0,"—",INDEX('1. Master BOM'!$B$1:$B$400,$L421)))</f>
        <v/>
      </c>
      <c r="P421" s="9" t="str">
        <f aca="false">IF($A421="","",IF(OR($H421="NOT IN SCHEMATIC",$O421="—"),"",IF($G421="","NO SCH PN",IF(UPPER(TRIM($G421))=UPPER(TRIM($O421)),"OK","MISMATCH"))))</f>
        <v/>
      </c>
      <c r="Q421" s="9" t="str">
        <f aca="false">IF($A421="","",IF($L421=0,"—",INDEX('1. Master BOM'!$E$1:$E$400,$L421)))</f>
        <v/>
      </c>
      <c r="R421" s="9" t="str">
        <f aca="false">IF($A421="","",IF($L421=0,"—",IF(T(INDEX('1. Master BOM'!$F$1:$F$400,$L421))="","(not set)",INDEX('1. Master BOM'!$F$1:$F$400,$L421))))</f>
        <v/>
      </c>
      <c r="S421" s="9" t="str">
        <f aca="false">IF($A421="","",IF(OR($R421="—",$R421="(not set)",$D421=""),"",IF(ISNUMBER(SEARCH(SUBSTITUTE(SUBSTITUTE(SUBSTITUTE($R421,"-",""),"_","")," ",""),SUBSTITUTE(SUBSTITUTE(SUBSTITUTE($D421,"-",""),"_","")," ",""))),"OK","CHECK")))</f>
        <v/>
      </c>
      <c r="T421" s="9" t="str">
        <f aca="false">IF($A421="","",IF(OR($H421="NOT IN SCHEMATIC",$I421="MISMATCH",$J421="MISMATCH",$P421="MISMATCH",$M421&lt;&gt;"OK"),"REVIEW","OK"))</f>
        <v/>
      </c>
      <c r="U421" s="14"/>
      <c r="V421" s="14"/>
      <c r="W421" s="17"/>
      <c r="X421" s="14"/>
    </row>
    <row r="422" customFormat="false" ht="15" hidden="false" customHeight="false" outlineLevel="0" collapsed="false">
      <c r="A422" s="9" t="str">
        <f aca="false">IF('3. Layout Parts'!$A422="","",TRIM('3. Layout Parts'!$A422))</f>
        <v/>
      </c>
      <c r="B422" s="9" t="str">
        <f aca="false">IF($A422="","",'3. Layout Parts'!$D422)</f>
        <v/>
      </c>
      <c r="C422" s="9" t="str">
        <f aca="false">IF($A422="","",'3. Layout Parts'!$B422)</f>
        <v/>
      </c>
      <c r="D422" s="9" t="str">
        <f aca="false">IF($A422="","",'3. Layout Parts'!$C422)</f>
        <v/>
      </c>
      <c r="E422" s="9" t="str">
        <f aca="false">IF($A422="","",IFERROR(INDEX('2. Schematic Parts'!$B$2:$B$3001,MATCH($A422,'2. Schematic Parts'!$A$2:$A$3001,0)),"NOT FOUND"))</f>
        <v/>
      </c>
      <c r="F422" s="9" t="str">
        <f aca="false">IF($A422="","",IFERROR(INDEX('2. Schematic Parts'!$C$2:$C$3001,MATCH($A422,'2. Schematic Parts'!$A$2:$A$3001,0))&amp;"","NOT FOUND"))</f>
        <v/>
      </c>
      <c r="G422" s="9" t="str">
        <f aca="false">IF($A422="","",IFERROR(INDEX('2. Schematic Parts'!$D$2:$D$3001,MATCH($A422,'2. Schematic Parts'!$A$2:$A$3001,0))&amp;"","NOT FOUND"))</f>
        <v/>
      </c>
      <c r="H422" s="9" t="str">
        <f aca="false">IF($A422="","",IF(COUNTIF('2. Schematic Parts'!$A$2:$A$3001,$A422)=0,"NOT IN SCHEMATIC","OK"))</f>
        <v/>
      </c>
      <c r="I422" s="9" t="str">
        <f aca="false">IF($A422="","",IF($H422="NOT IN SCHEMATIC","",IF(UPPER(TRIM($C422))=UPPER(TRIM($E422)),"OK","MISMATCH")))</f>
        <v/>
      </c>
      <c r="J422" s="9" t="str">
        <f aca="false">IF($A422="","",IF($H422="NOT IN SCHEMATIC","",IF($F422="","NO SCH DECAL",IF($D422="","",IF(UPPER(TRIM($D422))=UPPER(TRIM($F422)),"OK","MISMATCH")))))</f>
        <v/>
      </c>
      <c r="K422" s="16" t="str">
        <f aca="false">IF($A422="","",SUMPRODUCT(--ISNUMBER(SEARCH(","&amp;TRIM($A422)&amp;",",","&amp;SUBSTITUTE('1. Master BOM'!$D$2:$D$400," ","")&amp;","))))</f>
        <v/>
      </c>
      <c r="L422" s="16" t="str">
        <f aca="false">IF($A422="","",IF($K422&lt;&gt;1,0,SUMPRODUCT(ISNUMBER(SEARCH(","&amp;TRIM($A422)&amp;",",","&amp;SUBSTITUTE('1. Master BOM'!$D$2:$D$400," ","")&amp;","))*ROW('1. Master BOM'!$D$2:$D$400))))</f>
        <v/>
      </c>
      <c r="M422" s="9" t="str">
        <f aca="false">IF($A422="","",IF($K422=0,"NOT IN BOM",IF($K422&gt;1,"MULTIPLE BOM LINES","OK")))</f>
        <v/>
      </c>
      <c r="N422" s="9" t="str">
        <f aca="false">IF($A422="","",IF($L422=0,"—",INDEX('1. Master BOM'!$A$1:$A$400,$L422)))</f>
        <v/>
      </c>
      <c r="O422" s="9" t="str">
        <f aca="false">IF($A422="","",IF($L422=0,"—",INDEX('1. Master BOM'!$B$1:$B$400,$L422)))</f>
        <v/>
      </c>
      <c r="P422" s="9" t="str">
        <f aca="false">IF($A422="","",IF(OR($H422="NOT IN SCHEMATIC",$O422="—"),"",IF($G422="","NO SCH PN",IF(UPPER(TRIM($G422))=UPPER(TRIM($O422)),"OK","MISMATCH"))))</f>
        <v/>
      </c>
      <c r="Q422" s="9" t="str">
        <f aca="false">IF($A422="","",IF($L422=0,"—",INDEX('1. Master BOM'!$E$1:$E$400,$L422)))</f>
        <v/>
      </c>
      <c r="R422" s="9" t="str">
        <f aca="false">IF($A422="","",IF($L422=0,"—",IF(T(INDEX('1. Master BOM'!$F$1:$F$400,$L422))="","(not set)",INDEX('1. Master BOM'!$F$1:$F$400,$L422))))</f>
        <v/>
      </c>
      <c r="S422" s="9" t="str">
        <f aca="false">IF($A422="","",IF(OR($R422="—",$R422="(not set)",$D422=""),"",IF(ISNUMBER(SEARCH(SUBSTITUTE(SUBSTITUTE(SUBSTITUTE($R422,"-",""),"_","")," ",""),SUBSTITUTE(SUBSTITUTE(SUBSTITUTE($D422,"-",""),"_","")," ",""))),"OK","CHECK")))</f>
        <v/>
      </c>
      <c r="T422" s="9" t="str">
        <f aca="false">IF($A422="","",IF(OR($H422="NOT IN SCHEMATIC",$I422="MISMATCH",$J422="MISMATCH",$P422="MISMATCH",$M422&lt;&gt;"OK"),"REVIEW","OK"))</f>
        <v/>
      </c>
      <c r="U422" s="14"/>
      <c r="V422" s="14"/>
      <c r="W422" s="17"/>
      <c r="X422" s="14"/>
    </row>
    <row r="423" customFormat="false" ht="15" hidden="false" customHeight="false" outlineLevel="0" collapsed="false">
      <c r="A423" s="9" t="str">
        <f aca="false">IF('3. Layout Parts'!$A423="","",TRIM('3. Layout Parts'!$A423))</f>
        <v/>
      </c>
      <c r="B423" s="9" t="str">
        <f aca="false">IF($A423="","",'3. Layout Parts'!$D423)</f>
        <v/>
      </c>
      <c r="C423" s="9" t="str">
        <f aca="false">IF($A423="","",'3. Layout Parts'!$B423)</f>
        <v/>
      </c>
      <c r="D423" s="9" t="str">
        <f aca="false">IF($A423="","",'3. Layout Parts'!$C423)</f>
        <v/>
      </c>
      <c r="E423" s="9" t="str">
        <f aca="false">IF($A423="","",IFERROR(INDEX('2. Schematic Parts'!$B$2:$B$3001,MATCH($A423,'2. Schematic Parts'!$A$2:$A$3001,0)),"NOT FOUND"))</f>
        <v/>
      </c>
      <c r="F423" s="9" t="str">
        <f aca="false">IF($A423="","",IFERROR(INDEX('2. Schematic Parts'!$C$2:$C$3001,MATCH($A423,'2. Schematic Parts'!$A$2:$A$3001,0))&amp;"","NOT FOUND"))</f>
        <v/>
      </c>
      <c r="G423" s="9" t="str">
        <f aca="false">IF($A423="","",IFERROR(INDEX('2. Schematic Parts'!$D$2:$D$3001,MATCH($A423,'2. Schematic Parts'!$A$2:$A$3001,0))&amp;"","NOT FOUND"))</f>
        <v/>
      </c>
      <c r="H423" s="9" t="str">
        <f aca="false">IF($A423="","",IF(COUNTIF('2. Schematic Parts'!$A$2:$A$3001,$A423)=0,"NOT IN SCHEMATIC","OK"))</f>
        <v/>
      </c>
      <c r="I423" s="9" t="str">
        <f aca="false">IF($A423="","",IF($H423="NOT IN SCHEMATIC","",IF(UPPER(TRIM($C423))=UPPER(TRIM($E423)),"OK","MISMATCH")))</f>
        <v/>
      </c>
      <c r="J423" s="9" t="str">
        <f aca="false">IF($A423="","",IF($H423="NOT IN SCHEMATIC","",IF($F423="","NO SCH DECAL",IF($D423="","",IF(UPPER(TRIM($D423))=UPPER(TRIM($F423)),"OK","MISMATCH")))))</f>
        <v/>
      </c>
      <c r="K423" s="16" t="str">
        <f aca="false">IF($A423="","",SUMPRODUCT(--ISNUMBER(SEARCH(","&amp;TRIM($A423)&amp;",",","&amp;SUBSTITUTE('1. Master BOM'!$D$2:$D$400," ","")&amp;","))))</f>
        <v/>
      </c>
      <c r="L423" s="16" t="str">
        <f aca="false">IF($A423="","",IF($K423&lt;&gt;1,0,SUMPRODUCT(ISNUMBER(SEARCH(","&amp;TRIM($A423)&amp;",",","&amp;SUBSTITUTE('1. Master BOM'!$D$2:$D$400," ","")&amp;","))*ROW('1. Master BOM'!$D$2:$D$400))))</f>
        <v/>
      </c>
      <c r="M423" s="9" t="str">
        <f aca="false">IF($A423="","",IF($K423=0,"NOT IN BOM",IF($K423&gt;1,"MULTIPLE BOM LINES","OK")))</f>
        <v/>
      </c>
      <c r="N423" s="9" t="str">
        <f aca="false">IF($A423="","",IF($L423=0,"—",INDEX('1. Master BOM'!$A$1:$A$400,$L423)))</f>
        <v/>
      </c>
      <c r="O423" s="9" t="str">
        <f aca="false">IF($A423="","",IF($L423=0,"—",INDEX('1. Master BOM'!$B$1:$B$400,$L423)))</f>
        <v/>
      </c>
      <c r="P423" s="9" t="str">
        <f aca="false">IF($A423="","",IF(OR($H423="NOT IN SCHEMATIC",$O423="—"),"",IF($G423="","NO SCH PN",IF(UPPER(TRIM($G423))=UPPER(TRIM($O423)),"OK","MISMATCH"))))</f>
        <v/>
      </c>
      <c r="Q423" s="9" t="str">
        <f aca="false">IF($A423="","",IF($L423=0,"—",INDEX('1. Master BOM'!$E$1:$E$400,$L423)))</f>
        <v/>
      </c>
      <c r="R423" s="9" t="str">
        <f aca="false">IF($A423="","",IF($L423=0,"—",IF(T(INDEX('1. Master BOM'!$F$1:$F$400,$L423))="","(not set)",INDEX('1. Master BOM'!$F$1:$F$400,$L423))))</f>
        <v/>
      </c>
      <c r="S423" s="9" t="str">
        <f aca="false">IF($A423="","",IF(OR($R423="—",$R423="(not set)",$D423=""),"",IF(ISNUMBER(SEARCH(SUBSTITUTE(SUBSTITUTE(SUBSTITUTE($R423,"-",""),"_","")," ",""),SUBSTITUTE(SUBSTITUTE(SUBSTITUTE($D423,"-",""),"_","")," ",""))),"OK","CHECK")))</f>
        <v/>
      </c>
      <c r="T423" s="9" t="str">
        <f aca="false">IF($A423="","",IF(OR($H423="NOT IN SCHEMATIC",$I423="MISMATCH",$J423="MISMATCH",$P423="MISMATCH",$M423&lt;&gt;"OK"),"REVIEW","OK"))</f>
        <v/>
      </c>
      <c r="U423" s="14"/>
      <c r="V423" s="14"/>
      <c r="W423" s="17"/>
      <c r="X423" s="14"/>
    </row>
    <row r="424" customFormat="false" ht="15" hidden="false" customHeight="false" outlineLevel="0" collapsed="false">
      <c r="A424" s="9" t="str">
        <f aca="false">IF('3. Layout Parts'!$A424="","",TRIM('3. Layout Parts'!$A424))</f>
        <v/>
      </c>
      <c r="B424" s="9" t="str">
        <f aca="false">IF($A424="","",'3. Layout Parts'!$D424)</f>
        <v/>
      </c>
      <c r="C424" s="9" t="str">
        <f aca="false">IF($A424="","",'3. Layout Parts'!$B424)</f>
        <v/>
      </c>
      <c r="D424" s="9" t="str">
        <f aca="false">IF($A424="","",'3. Layout Parts'!$C424)</f>
        <v/>
      </c>
      <c r="E424" s="9" t="str">
        <f aca="false">IF($A424="","",IFERROR(INDEX('2. Schematic Parts'!$B$2:$B$3001,MATCH($A424,'2. Schematic Parts'!$A$2:$A$3001,0)),"NOT FOUND"))</f>
        <v/>
      </c>
      <c r="F424" s="9" t="str">
        <f aca="false">IF($A424="","",IFERROR(INDEX('2. Schematic Parts'!$C$2:$C$3001,MATCH($A424,'2. Schematic Parts'!$A$2:$A$3001,0))&amp;"","NOT FOUND"))</f>
        <v/>
      </c>
      <c r="G424" s="9" t="str">
        <f aca="false">IF($A424="","",IFERROR(INDEX('2. Schematic Parts'!$D$2:$D$3001,MATCH($A424,'2. Schematic Parts'!$A$2:$A$3001,0))&amp;"","NOT FOUND"))</f>
        <v/>
      </c>
      <c r="H424" s="9" t="str">
        <f aca="false">IF($A424="","",IF(COUNTIF('2. Schematic Parts'!$A$2:$A$3001,$A424)=0,"NOT IN SCHEMATIC","OK"))</f>
        <v/>
      </c>
      <c r="I424" s="9" t="str">
        <f aca="false">IF($A424="","",IF($H424="NOT IN SCHEMATIC","",IF(UPPER(TRIM($C424))=UPPER(TRIM($E424)),"OK","MISMATCH")))</f>
        <v/>
      </c>
      <c r="J424" s="9" t="str">
        <f aca="false">IF($A424="","",IF($H424="NOT IN SCHEMATIC","",IF($F424="","NO SCH DECAL",IF($D424="","",IF(UPPER(TRIM($D424))=UPPER(TRIM($F424)),"OK","MISMATCH")))))</f>
        <v/>
      </c>
      <c r="K424" s="16" t="str">
        <f aca="false">IF($A424="","",SUMPRODUCT(--ISNUMBER(SEARCH(","&amp;TRIM($A424)&amp;",",","&amp;SUBSTITUTE('1. Master BOM'!$D$2:$D$400," ","")&amp;","))))</f>
        <v/>
      </c>
      <c r="L424" s="16" t="str">
        <f aca="false">IF($A424="","",IF($K424&lt;&gt;1,0,SUMPRODUCT(ISNUMBER(SEARCH(","&amp;TRIM($A424)&amp;",",","&amp;SUBSTITUTE('1. Master BOM'!$D$2:$D$400," ","")&amp;","))*ROW('1. Master BOM'!$D$2:$D$400))))</f>
        <v/>
      </c>
      <c r="M424" s="9" t="str">
        <f aca="false">IF($A424="","",IF($K424=0,"NOT IN BOM",IF($K424&gt;1,"MULTIPLE BOM LINES","OK")))</f>
        <v/>
      </c>
      <c r="N424" s="9" t="str">
        <f aca="false">IF($A424="","",IF($L424=0,"—",INDEX('1. Master BOM'!$A$1:$A$400,$L424)))</f>
        <v/>
      </c>
      <c r="O424" s="9" t="str">
        <f aca="false">IF($A424="","",IF($L424=0,"—",INDEX('1. Master BOM'!$B$1:$B$400,$L424)))</f>
        <v/>
      </c>
      <c r="P424" s="9" t="str">
        <f aca="false">IF($A424="","",IF(OR($H424="NOT IN SCHEMATIC",$O424="—"),"",IF($G424="","NO SCH PN",IF(UPPER(TRIM($G424))=UPPER(TRIM($O424)),"OK","MISMATCH"))))</f>
        <v/>
      </c>
      <c r="Q424" s="9" t="str">
        <f aca="false">IF($A424="","",IF($L424=0,"—",INDEX('1. Master BOM'!$E$1:$E$400,$L424)))</f>
        <v/>
      </c>
      <c r="R424" s="9" t="str">
        <f aca="false">IF($A424="","",IF($L424=0,"—",IF(T(INDEX('1. Master BOM'!$F$1:$F$400,$L424))="","(not set)",INDEX('1. Master BOM'!$F$1:$F$400,$L424))))</f>
        <v/>
      </c>
      <c r="S424" s="9" t="str">
        <f aca="false">IF($A424="","",IF(OR($R424="—",$R424="(not set)",$D424=""),"",IF(ISNUMBER(SEARCH(SUBSTITUTE(SUBSTITUTE(SUBSTITUTE($R424,"-",""),"_","")," ",""),SUBSTITUTE(SUBSTITUTE(SUBSTITUTE($D424,"-",""),"_","")," ",""))),"OK","CHECK")))</f>
        <v/>
      </c>
      <c r="T424" s="9" t="str">
        <f aca="false">IF($A424="","",IF(OR($H424="NOT IN SCHEMATIC",$I424="MISMATCH",$J424="MISMATCH",$P424="MISMATCH",$M424&lt;&gt;"OK"),"REVIEW","OK"))</f>
        <v/>
      </c>
      <c r="U424" s="14"/>
      <c r="V424" s="14"/>
      <c r="W424" s="17"/>
      <c r="X424" s="14"/>
    </row>
    <row r="425" customFormat="false" ht="15" hidden="false" customHeight="false" outlineLevel="0" collapsed="false">
      <c r="A425" s="9" t="str">
        <f aca="false">IF('3. Layout Parts'!$A425="","",TRIM('3. Layout Parts'!$A425))</f>
        <v/>
      </c>
      <c r="B425" s="9" t="str">
        <f aca="false">IF($A425="","",'3. Layout Parts'!$D425)</f>
        <v/>
      </c>
      <c r="C425" s="9" t="str">
        <f aca="false">IF($A425="","",'3. Layout Parts'!$B425)</f>
        <v/>
      </c>
      <c r="D425" s="9" t="str">
        <f aca="false">IF($A425="","",'3. Layout Parts'!$C425)</f>
        <v/>
      </c>
      <c r="E425" s="9" t="str">
        <f aca="false">IF($A425="","",IFERROR(INDEX('2. Schematic Parts'!$B$2:$B$3001,MATCH($A425,'2. Schematic Parts'!$A$2:$A$3001,0)),"NOT FOUND"))</f>
        <v/>
      </c>
      <c r="F425" s="9" t="str">
        <f aca="false">IF($A425="","",IFERROR(INDEX('2. Schematic Parts'!$C$2:$C$3001,MATCH($A425,'2. Schematic Parts'!$A$2:$A$3001,0))&amp;"","NOT FOUND"))</f>
        <v/>
      </c>
      <c r="G425" s="9" t="str">
        <f aca="false">IF($A425="","",IFERROR(INDEX('2. Schematic Parts'!$D$2:$D$3001,MATCH($A425,'2. Schematic Parts'!$A$2:$A$3001,0))&amp;"","NOT FOUND"))</f>
        <v/>
      </c>
      <c r="H425" s="9" t="str">
        <f aca="false">IF($A425="","",IF(COUNTIF('2. Schematic Parts'!$A$2:$A$3001,$A425)=0,"NOT IN SCHEMATIC","OK"))</f>
        <v/>
      </c>
      <c r="I425" s="9" t="str">
        <f aca="false">IF($A425="","",IF($H425="NOT IN SCHEMATIC","",IF(UPPER(TRIM($C425))=UPPER(TRIM($E425)),"OK","MISMATCH")))</f>
        <v/>
      </c>
      <c r="J425" s="9" t="str">
        <f aca="false">IF($A425="","",IF($H425="NOT IN SCHEMATIC","",IF($F425="","NO SCH DECAL",IF($D425="","",IF(UPPER(TRIM($D425))=UPPER(TRIM($F425)),"OK","MISMATCH")))))</f>
        <v/>
      </c>
      <c r="K425" s="16" t="str">
        <f aca="false">IF($A425="","",SUMPRODUCT(--ISNUMBER(SEARCH(","&amp;TRIM($A425)&amp;",",","&amp;SUBSTITUTE('1. Master BOM'!$D$2:$D$400," ","")&amp;","))))</f>
        <v/>
      </c>
      <c r="L425" s="16" t="str">
        <f aca="false">IF($A425="","",IF($K425&lt;&gt;1,0,SUMPRODUCT(ISNUMBER(SEARCH(","&amp;TRIM($A425)&amp;",",","&amp;SUBSTITUTE('1. Master BOM'!$D$2:$D$400," ","")&amp;","))*ROW('1. Master BOM'!$D$2:$D$400))))</f>
        <v/>
      </c>
      <c r="M425" s="9" t="str">
        <f aca="false">IF($A425="","",IF($K425=0,"NOT IN BOM",IF($K425&gt;1,"MULTIPLE BOM LINES","OK")))</f>
        <v/>
      </c>
      <c r="N425" s="9" t="str">
        <f aca="false">IF($A425="","",IF($L425=0,"—",INDEX('1. Master BOM'!$A$1:$A$400,$L425)))</f>
        <v/>
      </c>
      <c r="O425" s="9" t="str">
        <f aca="false">IF($A425="","",IF($L425=0,"—",INDEX('1. Master BOM'!$B$1:$B$400,$L425)))</f>
        <v/>
      </c>
      <c r="P425" s="9" t="str">
        <f aca="false">IF($A425="","",IF(OR($H425="NOT IN SCHEMATIC",$O425="—"),"",IF($G425="","NO SCH PN",IF(UPPER(TRIM($G425))=UPPER(TRIM($O425)),"OK","MISMATCH"))))</f>
        <v/>
      </c>
      <c r="Q425" s="9" t="str">
        <f aca="false">IF($A425="","",IF($L425=0,"—",INDEX('1. Master BOM'!$E$1:$E$400,$L425)))</f>
        <v/>
      </c>
      <c r="R425" s="9" t="str">
        <f aca="false">IF($A425="","",IF($L425=0,"—",IF(T(INDEX('1. Master BOM'!$F$1:$F$400,$L425))="","(not set)",INDEX('1. Master BOM'!$F$1:$F$400,$L425))))</f>
        <v/>
      </c>
      <c r="S425" s="9" t="str">
        <f aca="false">IF($A425="","",IF(OR($R425="—",$R425="(not set)",$D425=""),"",IF(ISNUMBER(SEARCH(SUBSTITUTE(SUBSTITUTE(SUBSTITUTE($R425,"-",""),"_","")," ",""),SUBSTITUTE(SUBSTITUTE(SUBSTITUTE($D425,"-",""),"_","")," ",""))),"OK","CHECK")))</f>
        <v/>
      </c>
      <c r="T425" s="9" t="str">
        <f aca="false">IF($A425="","",IF(OR($H425="NOT IN SCHEMATIC",$I425="MISMATCH",$J425="MISMATCH",$P425="MISMATCH",$M425&lt;&gt;"OK"),"REVIEW","OK"))</f>
        <v/>
      </c>
      <c r="U425" s="14"/>
      <c r="V425" s="14"/>
      <c r="W425" s="17"/>
      <c r="X425" s="14"/>
    </row>
    <row r="426" customFormat="false" ht="15" hidden="false" customHeight="false" outlineLevel="0" collapsed="false">
      <c r="A426" s="9" t="str">
        <f aca="false">IF('3. Layout Parts'!$A426="","",TRIM('3. Layout Parts'!$A426))</f>
        <v/>
      </c>
      <c r="B426" s="9" t="str">
        <f aca="false">IF($A426="","",'3. Layout Parts'!$D426)</f>
        <v/>
      </c>
      <c r="C426" s="9" t="str">
        <f aca="false">IF($A426="","",'3. Layout Parts'!$B426)</f>
        <v/>
      </c>
      <c r="D426" s="9" t="str">
        <f aca="false">IF($A426="","",'3. Layout Parts'!$C426)</f>
        <v/>
      </c>
      <c r="E426" s="9" t="str">
        <f aca="false">IF($A426="","",IFERROR(INDEX('2. Schematic Parts'!$B$2:$B$3001,MATCH($A426,'2. Schematic Parts'!$A$2:$A$3001,0)),"NOT FOUND"))</f>
        <v/>
      </c>
      <c r="F426" s="9" t="str">
        <f aca="false">IF($A426="","",IFERROR(INDEX('2. Schematic Parts'!$C$2:$C$3001,MATCH($A426,'2. Schematic Parts'!$A$2:$A$3001,0))&amp;"","NOT FOUND"))</f>
        <v/>
      </c>
      <c r="G426" s="9" t="str">
        <f aca="false">IF($A426="","",IFERROR(INDEX('2. Schematic Parts'!$D$2:$D$3001,MATCH($A426,'2. Schematic Parts'!$A$2:$A$3001,0))&amp;"","NOT FOUND"))</f>
        <v/>
      </c>
      <c r="H426" s="9" t="str">
        <f aca="false">IF($A426="","",IF(COUNTIF('2. Schematic Parts'!$A$2:$A$3001,$A426)=0,"NOT IN SCHEMATIC","OK"))</f>
        <v/>
      </c>
      <c r="I426" s="9" t="str">
        <f aca="false">IF($A426="","",IF($H426="NOT IN SCHEMATIC","",IF(UPPER(TRIM($C426))=UPPER(TRIM($E426)),"OK","MISMATCH")))</f>
        <v/>
      </c>
      <c r="J426" s="9" t="str">
        <f aca="false">IF($A426="","",IF($H426="NOT IN SCHEMATIC","",IF($F426="","NO SCH DECAL",IF($D426="","",IF(UPPER(TRIM($D426))=UPPER(TRIM($F426)),"OK","MISMATCH")))))</f>
        <v/>
      </c>
      <c r="K426" s="16" t="str">
        <f aca="false">IF($A426="","",SUMPRODUCT(--ISNUMBER(SEARCH(","&amp;TRIM($A426)&amp;",",","&amp;SUBSTITUTE('1. Master BOM'!$D$2:$D$400," ","")&amp;","))))</f>
        <v/>
      </c>
      <c r="L426" s="16" t="str">
        <f aca="false">IF($A426="","",IF($K426&lt;&gt;1,0,SUMPRODUCT(ISNUMBER(SEARCH(","&amp;TRIM($A426)&amp;",",","&amp;SUBSTITUTE('1. Master BOM'!$D$2:$D$400," ","")&amp;","))*ROW('1. Master BOM'!$D$2:$D$400))))</f>
        <v/>
      </c>
      <c r="M426" s="9" t="str">
        <f aca="false">IF($A426="","",IF($K426=0,"NOT IN BOM",IF($K426&gt;1,"MULTIPLE BOM LINES","OK")))</f>
        <v/>
      </c>
      <c r="N426" s="9" t="str">
        <f aca="false">IF($A426="","",IF($L426=0,"—",INDEX('1. Master BOM'!$A$1:$A$400,$L426)))</f>
        <v/>
      </c>
      <c r="O426" s="9" t="str">
        <f aca="false">IF($A426="","",IF($L426=0,"—",INDEX('1. Master BOM'!$B$1:$B$400,$L426)))</f>
        <v/>
      </c>
      <c r="P426" s="9" t="str">
        <f aca="false">IF($A426="","",IF(OR($H426="NOT IN SCHEMATIC",$O426="—"),"",IF($G426="","NO SCH PN",IF(UPPER(TRIM($G426))=UPPER(TRIM($O426)),"OK","MISMATCH"))))</f>
        <v/>
      </c>
      <c r="Q426" s="9" t="str">
        <f aca="false">IF($A426="","",IF($L426=0,"—",INDEX('1. Master BOM'!$E$1:$E$400,$L426)))</f>
        <v/>
      </c>
      <c r="R426" s="9" t="str">
        <f aca="false">IF($A426="","",IF($L426=0,"—",IF(T(INDEX('1. Master BOM'!$F$1:$F$400,$L426))="","(not set)",INDEX('1. Master BOM'!$F$1:$F$400,$L426))))</f>
        <v/>
      </c>
      <c r="S426" s="9" t="str">
        <f aca="false">IF($A426="","",IF(OR($R426="—",$R426="(not set)",$D426=""),"",IF(ISNUMBER(SEARCH(SUBSTITUTE(SUBSTITUTE(SUBSTITUTE($R426,"-",""),"_","")," ",""),SUBSTITUTE(SUBSTITUTE(SUBSTITUTE($D426,"-",""),"_","")," ",""))),"OK","CHECK")))</f>
        <v/>
      </c>
      <c r="T426" s="9" t="str">
        <f aca="false">IF($A426="","",IF(OR($H426="NOT IN SCHEMATIC",$I426="MISMATCH",$J426="MISMATCH",$P426="MISMATCH",$M426&lt;&gt;"OK"),"REVIEW","OK"))</f>
        <v/>
      </c>
      <c r="U426" s="14"/>
      <c r="V426" s="14"/>
      <c r="W426" s="17"/>
      <c r="X426" s="14"/>
    </row>
    <row r="427" customFormat="false" ht="15" hidden="false" customHeight="false" outlineLevel="0" collapsed="false">
      <c r="A427" s="9" t="str">
        <f aca="false">IF('3. Layout Parts'!$A427="","",TRIM('3. Layout Parts'!$A427))</f>
        <v/>
      </c>
      <c r="B427" s="9" t="str">
        <f aca="false">IF($A427="","",'3. Layout Parts'!$D427)</f>
        <v/>
      </c>
      <c r="C427" s="9" t="str">
        <f aca="false">IF($A427="","",'3. Layout Parts'!$B427)</f>
        <v/>
      </c>
      <c r="D427" s="9" t="str">
        <f aca="false">IF($A427="","",'3. Layout Parts'!$C427)</f>
        <v/>
      </c>
      <c r="E427" s="9" t="str">
        <f aca="false">IF($A427="","",IFERROR(INDEX('2. Schematic Parts'!$B$2:$B$3001,MATCH($A427,'2. Schematic Parts'!$A$2:$A$3001,0)),"NOT FOUND"))</f>
        <v/>
      </c>
      <c r="F427" s="9" t="str">
        <f aca="false">IF($A427="","",IFERROR(INDEX('2. Schematic Parts'!$C$2:$C$3001,MATCH($A427,'2. Schematic Parts'!$A$2:$A$3001,0))&amp;"","NOT FOUND"))</f>
        <v/>
      </c>
      <c r="G427" s="9" t="str">
        <f aca="false">IF($A427="","",IFERROR(INDEX('2. Schematic Parts'!$D$2:$D$3001,MATCH($A427,'2. Schematic Parts'!$A$2:$A$3001,0))&amp;"","NOT FOUND"))</f>
        <v/>
      </c>
      <c r="H427" s="9" t="str">
        <f aca="false">IF($A427="","",IF(COUNTIF('2. Schematic Parts'!$A$2:$A$3001,$A427)=0,"NOT IN SCHEMATIC","OK"))</f>
        <v/>
      </c>
      <c r="I427" s="9" t="str">
        <f aca="false">IF($A427="","",IF($H427="NOT IN SCHEMATIC","",IF(UPPER(TRIM($C427))=UPPER(TRIM($E427)),"OK","MISMATCH")))</f>
        <v/>
      </c>
      <c r="J427" s="9" t="str">
        <f aca="false">IF($A427="","",IF($H427="NOT IN SCHEMATIC","",IF($F427="","NO SCH DECAL",IF($D427="","",IF(UPPER(TRIM($D427))=UPPER(TRIM($F427)),"OK","MISMATCH")))))</f>
        <v/>
      </c>
      <c r="K427" s="16" t="str">
        <f aca="false">IF($A427="","",SUMPRODUCT(--ISNUMBER(SEARCH(","&amp;TRIM($A427)&amp;",",","&amp;SUBSTITUTE('1. Master BOM'!$D$2:$D$400," ","")&amp;","))))</f>
        <v/>
      </c>
      <c r="L427" s="16" t="str">
        <f aca="false">IF($A427="","",IF($K427&lt;&gt;1,0,SUMPRODUCT(ISNUMBER(SEARCH(","&amp;TRIM($A427)&amp;",",","&amp;SUBSTITUTE('1. Master BOM'!$D$2:$D$400," ","")&amp;","))*ROW('1. Master BOM'!$D$2:$D$400))))</f>
        <v/>
      </c>
      <c r="M427" s="9" t="str">
        <f aca="false">IF($A427="","",IF($K427=0,"NOT IN BOM",IF($K427&gt;1,"MULTIPLE BOM LINES","OK")))</f>
        <v/>
      </c>
      <c r="N427" s="9" t="str">
        <f aca="false">IF($A427="","",IF($L427=0,"—",INDEX('1. Master BOM'!$A$1:$A$400,$L427)))</f>
        <v/>
      </c>
      <c r="O427" s="9" t="str">
        <f aca="false">IF($A427="","",IF($L427=0,"—",INDEX('1. Master BOM'!$B$1:$B$400,$L427)))</f>
        <v/>
      </c>
      <c r="P427" s="9" t="str">
        <f aca="false">IF($A427="","",IF(OR($H427="NOT IN SCHEMATIC",$O427="—"),"",IF($G427="","NO SCH PN",IF(UPPER(TRIM($G427))=UPPER(TRIM($O427)),"OK","MISMATCH"))))</f>
        <v/>
      </c>
      <c r="Q427" s="9" t="str">
        <f aca="false">IF($A427="","",IF($L427=0,"—",INDEX('1. Master BOM'!$E$1:$E$400,$L427)))</f>
        <v/>
      </c>
      <c r="R427" s="9" t="str">
        <f aca="false">IF($A427="","",IF($L427=0,"—",IF(T(INDEX('1. Master BOM'!$F$1:$F$400,$L427))="","(not set)",INDEX('1. Master BOM'!$F$1:$F$400,$L427))))</f>
        <v/>
      </c>
      <c r="S427" s="9" t="str">
        <f aca="false">IF($A427="","",IF(OR($R427="—",$R427="(not set)",$D427=""),"",IF(ISNUMBER(SEARCH(SUBSTITUTE(SUBSTITUTE(SUBSTITUTE($R427,"-",""),"_","")," ",""),SUBSTITUTE(SUBSTITUTE(SUBSTITUTE($D427,"-",""),"_","")," ",""))),"OK","CHECK")))</f>
        <v/>
      </c>
      <c r="T427" s="9" t="str">
        <f aca="false">IF($A427="","",IF(OR($H427="NOT IN SCHEMATIC",$I427="MISMATCH",$J427="MISMATCH",$P427="MISMATCH",$M427&lt;&gt;"OK"),"REVIEW","OK"))</f>
        <v/>
      </c>
      <c r="U427" s="14"/>
      <c r="V427" s="14"/>
      <c r="W427" s="17"/>
      <c r="X427" s="14"/>
    </row>
    <row r="428" customFormat="false" ht="15" hidden="false" customHeight="false" outlineLevel="0" collapsed="false">
      <c r="A428" s="9" t="str">
        <f aca="false">IF('3. Layout Parts'!$A428="","",TRIM('3. Layout Parts'!$A428))</f>
        <v/>
      </c>
      <c r="B428" s="9" t="str">
        <f aca="false">IF($A428="","",'3. Layout Parts'!$D428)</f>
        <v/>
      </c>
      <c r="C428" s="9" t="str">
        <f aca="false">IF($A428="","",'3. Layout Parts'!$B428)</f>
        <v/>
      </c>
      <c r="D428" s="9" t="str">
        <f aca="false">IF($A428="","",'3. Layout Parts'!$C428)</f>
        <v/>
      </c>
      <c r="E428" s="9" t="str">
        <f aca="false">IF($A428="","",IFERROR(INDEX('2. Schematic Parts'!$B$2:$B$3001,MATCH($A428,'2. Schematic Parts'!$A$2:$A$3001,0)),"NOT FOUND"))</f>
        <v/>
      </c>
      <c r="F428" s="9" t="str">
        <f aca="false">IF($A428="","",IFERROR(INDEX('2. Schematic Parts'!$C$2:$C$3001,MATCH($A428,'2. Schematic Parts'!$A$2:$A$3001,0))&amp;"","NOT FOUND"))</f>
        <v/>
      </c>
      <c r="G428" s="9" t="str">
        <f aca="false">IF($A428="","",IFERROR(INDEX('2. Schematic Parts'!$D$2:$D$3001,MATCH($A428,'2. Schematic Parts'!$A$2:$A$3001,0))&amp;"","NOT FOUND"))</f>
        <v/>
      </c>
      <c r="H428" s="9" t="str">
        <f aca="false">IF($A428="","",IF(COUNTIF('2. Schematic Parts'!$A$2:$A$3001,$A428)=0,"NOT IN SCHEMATIC","OK"))</f>
        <v/>
      </c>
      <c r="I428" s="9" t="str">
        <f aca="false">IF($A428="","",IF($H428="NOT IN SCHEMATIC","",IF(UPPER(TRIM($C428))=UPPER(TRIM($E428)),"OK","MISMATCH")))</f>
        <v/>
      </c>
      <c r="J428" s="9" t="str">
        <f aca="false">IF($A428="","",IF($H428="NOT IN SCHEMATIC","",IF($F428="","NO SCH DECAL",IF($D428="","",IF(UPPER(TRIM($D428))=UPPER(TRIM($F428)),"OK","MISMATCH")))))</f>
        <v/>
      </c>
      <c r="K428" s="16" t="str">
        <f aca="false">IF($A428="","",SUMPRODUCT(--ISNUMBER(SEARCH(","&amp;TRIM($A428)&amp;",",","&amp;SUBSTITUTE('1. Master BOM'!$D$2:$D$400," ","")&amp;","))))</f>
        <v/>
      </c>
      <c r="L428" s="16" t="str">
        <f aca="false">IF($A428="","",IF($K428&lt;&gt;1,0,SUMPRODUCT(ISNUMBER(SEARCH(","&amp;TRIM($A428)&amp;",",","&amp;SUBSTITUTE('1. Master BOM'!$D$2:$D$400," ","")&amp;","))*ROW('1. Master BOM'!$D$2:$D$400))))</f>
        <v/>
      </c>
      <c r="M428" s="9" t="str">
        <f aca="false">IF($A428="","",IF($K428=0,"NOT IN BOM",IF($K428&gt;1,"MULTIPLE BOM LINES","OK")))</f>
        <v/>
      </c>
      <c r="N428" s="9" t="str">
        <f aca="false">IF($A428="","",IF($L428=0,"—",INDEX('1. Master BOM'!$A$1:$A$400,$L428)))</f>
        <v/>
      </c>
      <c r="O428" s="9" t="str">
        <f aca="false">IF($A428="","",IF($L428=0,"—",INDEX('1. Master BOM'!$B$1:$B$400,$L428)))</f>
        <v/>
      </c>
      <c r="P428" s="9" t="str">
        <f aca="false">IF($A428="","",IF(OR($H428="NOT IN SCHEMATIC",$O428="—"),"",IF($G428="","NO SCH PN",IF(UPPER(TRIM($G428))=UPPER(TRIM($O428)),"OK","MISMATCH"))))</f>
        <v/>
      </c>
      <c r="Q428" s="9" t="str">
        <f aca="false">IF($A428="","",IF($L428=0,"—",INDEX('1. Master BOM'!$E$1:$E$400,$L428)))</f>
        <v/>
      </c>
      <c r="R428" s="9" t="str">
        <f aca="false">IF($A428="","",IF($L428=0,"—",IF(T(INDEX('1. Master BOM'!$F$1:$F$400,$L428))="","(not set)",INDEX('1. Master BOM'!$F$1:$F$400,$L428))))</f>
        <v/>
      </c>
      <c r="S428" s="9" t="str">
        <f aca="false">IF($A428="","",IF(OR($R428="—",$R428="(not set)",$D428=""),"",IF(ISNUMBER(SEARCH(SUBSTITUTE(SUBSTITUTE(SUBSTITUTE($R428,"-",""),"_","")," ",""),SUBSTITUTE(SUBSTITUTE(SUBSTITUTE($D428,"-",""),"_","")," ",""))),"OK","CHECK")))</f>
        <v/>
      </c>
      <c r="T428" s="9" t="str">
        <f aca="false">IF($A428="","",IF(OR($H428="NOT IN SCHEMATIC",$I428="MISMATCH",$J428="MISMATCH",$P428="MISMATCH",$M428&lt;&gt;"OK"),"REVIEW","OK"))</f>
        <v/>
      </c>
      <c r="U428" s="14"/>
      <c r="V428" s="14"/>
      <c r="W428" s="17"/>
      <c r="X428" s="14"/>
    </row>
    <row r="429" customFormat="false" ht="15" hidden="false" customHeight="false" outlineLevel="0" collapsed="false">
      <c r="A429" s="9" t="str">
        <f aca="false">IF('3. Layout Parts'!$A429="","",TRIM('3. Layout Parts'!$A429))</f>
        <v/>
      </c>
      <c r="B429" s="9" t="str">
        <f aca="false">IF($A429="","",'3. Layout Parts'!$D429)</f>
        <v/>
      </c>
      <c r="C429" s="9" t="str">
        <f aca="false">IF($A429="","",'3. Layout Parts'!$B429)</f>
        <v/>
      </c>
      <c r="D429" s="9" t="str">
        <f aca="false">IF($A429="","",'3. Layout Parts'!$C429)</f>
        <v/>
      </c>
      <c r="E429" s="9" t="str">
        <f aca="false">IF($A429="","",IFERROR(INDEX('2. Schematic Parts'!$B$2:$B$3001,MATCH($A429,'2. Schematic Parts'!$A$2:$A$3001,0)),"NOT FOUND"))</f>
        <v/>
      </c>
      <c r="F429" s="9" t="str">
        <f aca="false">IF($A429="","",IFERROR(INDEX('2. Schematic Parts'!$C$2:$C$3001,MATCH($A429,'2. Schematic Parts'!$A$2:$A$3001,0))&amp;"","NOT FOUND"))</f>
        <v/>
      </c>
      <c r="G429" s="9" t="str">
        <f aca="false">IF($A429="","",IFERROR(INDEX('2. Schematic Parts'!$D$2:$D$3001,MATCH($A429,'2. Schematic Parts'!$A$2:$A$3001,0))&amp;"","NOT FOUND"))</f>
        <v/>
      </c>
      <c r="H429" s="9" t="str">
        <f aca="false">IF($A429="","",IF(COUNTIF('2. Schematic Parts'!$A$2:$A$3001,$A429)=0,"NOT IN SCHEMATIC","OK"))</f>
        <v/>
      </c>
      <c r="I429" s="9" t="str">
        <f aca="false">IF($A429="","",IF($H429="NOT IN SCHEMATIC","",IF(UPPER(TRIM($C429))=UPPER(TRIM($E429)),"OK","MISMATCH")))</f>
        <v/>
      </c>
      <c r="J429" s="9" t="str">
        <f aca="false">IF($A429="","",IF($H429="NOT IN SCHEMATIC","",IF($F429="","NO SCH DECAL",IF($D429="","",IF(UPPER(TRIM($D429))=UPPER(TRIM($F429)),"OK","MISMATCH")))))</f>
        <v/>
      </c>
      <c r="K429" s="16" t="str">
        <f aca="false">IF($A429="","",SUMPRODUCT(--ISNUMBER(SEARCH(","&amp;TRIM($A429)&amp;",",","&amp;SUBSTITUTE('1. Master BOM'!$D$2:$D$400," ","")&amp;","))))</f>
        <v/>
      </c>
      <c r="L429" s="16" t="str">
        <f aca="false">IF($A429="","",IF($K429&lt;&gt;1,0,SUMPRODUCT(ISNUMBER(SEARCH(","&amp;TRIM($A429)&amp;",",","&amp;SUBSTITUTE('1. Master BOM'!$D$2:$D$400," ","")&amp;","))*ROW('1. Master BOM'!$D$2:$D$400))))</f>
        <v/>
      </c>
      <c r="M429" s="9" t="str">
        <f aca="false">IF($A429="","",IF($K429=0,"NOT IN BOM",IF($K429&gt;1,"MULTIPLE BOM LINES","OK")))</f>
        <v/>
      </c>
      <c r="N429" s="9" t="str">
        <f aca="false">IF($A429="","",IF($L429=0,"—",INDEX('1. Master BOM'!$A$1:$A$400,$L429)))</f>
        <v/>
      </c>
      <c r="O429" s="9" t="str">
        <f aca="false">IF($A429="","",IF($L429=0,"—",INDEX('1. Master BOM'!$B$1:$B$400,$L429)))</f>
        <v/>
      </c>
      <c r="P429" s="9" t="str">
        <f aca="false">IF($A429="","",IF(OR($H429="NOT IN SCHEMATIC",$O429="—"),"",IF($G429="","NO SCH PN",IF(UPPER(TRIM($G429))=UPPER(TRIM($O429)),"OK","MISMATCH"))))</f>
        <v/>
      </c>
      <c r="Q429" s="9" t="str">
        <f aca="false">IF($A429="","",IF($L429=0,"—",INDEX('1. Master BOM'!$E$1:$E$400,$L429)))</f>
        <v/>
      </c>
      <c r="R429" s="9" t="str">
        <f aca="false">IF($A429="","",IF($L429=0,"—",IF(T(INDEX('1. Master BOM'!$F$1:$F$400,$L429))="","(not set)",INDEX('1. Master BOM'!$F$1:$F$400,$L429))))</f>
        <v/>
      </c>
      <c r="S429" s="9" t="str">
        <f aca="false">IF($A429="","",IF(OR($R429="—",$R429="(not set)",$D429=""),"",IF(ISNUMBER(SEARCH(SUBSTITUTE(SUBSTITUTE(SUBSTITUTE($R429,"-",""),"_","")," ",""),SUBSTITUTE(SUBSTITUTE(SUBSTITUTE($D429,"-",""),"_","")," ",""))),"OK","CHECK")))</f>
        <v/>
      </c>
      <c r="T429" s="9" t="str">
        <f aca="false">IF($A429="","",IF(OR($H429="NOT IN SCHEMATIC",$I429="MISMATCH",$J429="MISMATCH",$P429="MISMATCH",$M429&lt;&gt;"OK"),"REVIEW","OK"))</f>
        <v/>
      </c>
      <c r="U429" s="14"/>
      <c r="V429" s="14"/>
      <c r="W429" s="17"/>
      <c r="X429" s="14"/>
    </row>
    <row r="430" customFormat="false" ht="15" hidden="false" customHeight="false" outlineLevel="0" collapsed="false">
      <c r="A430" s="9" t="str">
        <f aca="false">IF('3. Layout Parts'!$A430="","",TRIM('3. Layout Parts'!$A430))</f>
        <v/>
      </c>
      <c r="B430" s="9" t="str">
        <f aca="false">IF($A430="","",'3. Layout Parts'!$D430)</f>
        <v/>
      </c>
      <c r="C430" s="9" t="str">
        <f aca="false">IF($A430="","",'3. Layout Parts'!$B430)</f>
        <v/>
      </c>
      <c r="D430" s="9" t="str">
        <f aca="false">IF($A430="","",'3. Layout Parts'!$C430)</f>
        <v/>
      </c>
      <c r="E430" s="9" t="str">
        <f aca="false">IF($A430="","",IFERROR(INDEX('2. Schematic Parts'!$B$2:$B$3001,MATCH($A430,'2. Schematic Parts'!$A$2:$A$3001,0)),"NOT FOUND"))</f>
        <v/>
      </c>
      <c r="F430" s="9" t="str">
        <f aca="false">IF($A430="","",IFERROR(INDEX('2. Schematic Parts'!$C$2:$C$3001,MATCH($A430,'2. Schematic Parts'!$A$2:$A$3001,0))&amp;"","NOT FOUND"))</f>
        <v/>
      </c>
      <c r="G430" s="9" t="str">
        <f aca="false">IF($A430="","",IFERROR(INDEX('2. Schematic Parts'!$D$2:$D$3001,MATCH($A430,'2. Schematic Parts'!$A$2:$A$3001,0))&amp;"","NOT FOUND"))</f>
        <v/>
      </c>
      <c r="H430" s="9" t="str">
        <f aca="false">IF($A430="","",IF(COUNTIF('2. Schematic Parts'!$A$2:$A$3001,$A430)=0,"NOT IN SCHEMATIC","OK"))</f>
        <v/>
      </c>
      <c r="I430" s="9" t="str">
        <f aca="false">IF($A430="","",IF($H430="NOT IN SCHEMATIC","",IF(UPPER(TRIM($C430))=UPPER(TRIM($E430)),"OK","MISMATCH")))</f>
        <v/>
      </c>
      <c r="J430" s="9" t="str">
        <f aca="false">IF($A430="","",IF($H430="NOT IN SCHEMATIC","",IF($F430="","NO SCH DECAL",IF($D430="","",IF(UPPER(TRIM($D430))=UPPER(TRIM($F430)),"OK","MISMATCH")))))</f>
        <v/>
      </c>
      <c r="K430" s="16" t="str">
        <f aca="false">IF($A430="","",SUMPRODUCT(--ISNUMBER(SEARCH(","&amp;TRIM($A430)&amp;",",","&amp;SUBSTITUTE('1. Master BOM'!$D$2:$D$400," ","")&amp;","))))</f>
        <v/>
      </c>
      <c r="L430" s="16" t="str">
        <f aca="false">IF($A430="","",IF($K430&lt;&gt;1,0,SUMPRODUCT(ISNUMBER(SEARCH(","&amp;TRIM($A430)&amp;",",","&amp;SUBSTITUTE('1. Master BOM'!$D$2:$D$400," ","")&amp;","))*ROW('1. Master BOM'!$D$2:$D$400))))</f>
        <v/>
      </c>
      <c r="M430" s="9" t="str">
        <f aca="false">IF($A430="","",IF($K430=0,"NOT IN BOM",IF($K430&gt;1,"MULTIPLE BOM LINES","OK")))</f>
        <v/>
      </c>
      <c r="N430" s="9" t="str">
        <f aca="false">IF($A430="","",IF($L430=0,"—",INDEX('1. Master BOM'!$A$1:$A$400,$L430)))</f>
        <v/>
      </c>
      <c r="O430" s="9" t="str">
        <f aca="false">IF($A430="","",IF($L430=0,"—",INDEX('1. Master BOM'!$B$1:$B$400,$L430)))</f>
        <v/>
      </c>
      <c r="P430" s="9" t="str">
        <f aca="false">IF($A430="","",IF(OR($H430="NOT IN SCHEMATIC",$O430="—"),"",IF($G430="","NO SCH PN",IF(UPPER(TRIM($G430))=UPPER(TRIM($O430)),"OK","MISMATCH"))))</f>
        <v/>
      </c>
      <c r="Q430" s="9" t="str">
        <f aca="false">IF($A430="","",IF($L430=0,"—",INDEX('1. Master BOM'!$E$1:$E$400,$L430)))</f>
        <v/>
      </c>
      <c r="R430" s="9" t="str">
        <f aca="false">IF($A430="","",IF($L430=0,"—",IF(T(INDEX('1. Master BOM'!$F$1:$F$400,$L430))="","(not set)",INDEX('1. Master BOM'!$F$1:$F$400,$L430))))</f>
        <v/>
      </c>
      <c r="S430" s="9" t="str">
        <f aca="false">IF($A430="","",IF(OR($R430="—",$R430="(not set)",$D430=""),"",IF(ISNUMBER(SEARCH(SUBSTITUTE(SUBSTITUTE(SUBSTITUTE($R430,"-",""),"_","")," ",""),SUBSTITUTE(SUBSTITUTE(SUBSTITUTE($D430,"-",""),"_","")," ",""))),"OK","CHECK")))</f>
        <v/>
      </c>
      <c r="T430" s="9" t="str">
        <f aca="false">IF($A430="","",IF(OR($H430="NOT IN SCHEMATIC",$I430="MISMATCH",$J430="MISMATCH",$P430="MISMATCH",$M430&lt;&gt;"OK"),"REVIEW","OK"))</f>
        <v/>
      </c>
      <c r="U430" s="14"/>
      <c r="V430" s="14"/>
      <c r="W430" s="17"/>
      <c r="X430" s="14"/>
    </row>
    <row r="431" customFormat="false" ht="15" hidden="false" customHeight="false" outlineLevel="0" collapsed="false">
      <c r="A431" s="9" t="str">
        <f aca="false">IF('3. Layout Parts'!$A431="","",TRIM('3. Layout Parts'!$A431))</f>
        <v/>
      </c>
      <c r="B431" s="9" t="str">
        <f aca="false">IF($A431="","",'3. Layout Parts'!$D431)</f>
        <v/>
      </c>
      <c r="C431" s="9" t="str">
        <f aca="false">IF($A431="","",'3. Layout Parts'!$B431)</f>
        <v/>
      </c>
      <c r="D431" s="9" t="str">
        <f aca="false">IF($A431="","",'3. Layout Parts'!$C431)</f>
        <v/>
      </c>
      <c r="E431" s="9" t="str">
        <f aca="false">IF($A431="","",IFERROR(INDEX('2. Schematic Parts'!$B$2:$B$3001,MATCH($A431,'2. Schematic Parts'!$A$2:$A$3001,0)),"NOT FOUND"))</f>
        <v/>
      </c>
      <c r="F431" s="9" t="str">
        <f aca="false">IF($A431="","",IFERROR(INDEX('2. Schematic Parts'!$C$2:$C$3001,MATCH($A431,'2. Schematic Parts'!$A$2:$A$3001,0))&amp;"","NOT FOUND"))</f>
        <v/>
      </c>
      <c r="G431" s="9" t="str">
        <f aca="false">IF($A431="","",IFERROR(INDEX('2. Schematic Parts'!$D$2:$D$3001,MATCH($A431,'2. Schematic Parts'!$A$2:$A$3001,0))&amp;"","NOT FOUND"))</f>
        <v/>
      </c>
      <c r="H431" s="9" t="str">
        <f aca="false">IF($A431="","",IF(COUNTIF('2. Schematic Parts'!$A$2:$A$3001,$A431)=0,"NOT IN SCHEMATIC","OK"))</f>
        <v/>
      </c>
      <c r="I431" s="9" t="str">
        <f aca="false">IF($A431="","",IF($H431="NOT IN SCHEMATIC","",IF(UPPER(TRIM($C431))=UPPER(TRIM($E431)),"OK","MISMATCH")))</f>
        <v/>
      </c>
      <c r="J431" s="9" t="str">
        <f aca="false">IF($A431="","",IF($H431="NOT IN SCHEMATIC","",IF($F431="","NO SCH DECAL",IF($D431="","",IF(UPPER(TRIM($D431))=UPPER(TRIM($F431)),"OK","MISMATCH")))))</f>
        <v/>
      </c>
      <c r="K431" s="16" t="str">
        <f aca="false">IF($A431="","",SUMPRODUCT(--ISNUMBER(SEARCH(","&amp;TRIM($A431)&amp;",",","&amp;SUBSTITUTE('1. Master BOM'!$D$2:$D$400," ","")&amp;","))))</f>
        <v/>
      </c>
      <c r="L431" s="16" t="str">
        <f aca="false">IF($A431="","",IF($K431&lt;&gt;1,0,SUMPRODUCT(ISNUMBER(SEARCH(","&amp;TRIM($A431)&amp;",",","&amp;SUBSTITUTE('1. Master BOM'!$D$2:$D$400," ","")&amp;","))*ROW('1. Master BOM'!$D$2:$D$400))))</f>
        <v/>
      </c>
      <c r="M431" s="9" t="str">
        <f aca="false">IF($A431="","",IF($K431=0,"NOT IN BOM",IF($K431&gt;1,"MULTIPLE BOM LINES","OK")))</f>
        <v/>
      </c>
      <c r="N431" s="9" t="str">
        <f aca="false">IF($A431="","",IF($L431=0,"—",INDEX('1. Master BOM'!$A$1:$A$400,$L431)))</f>
        <v/>
      </c>
      <c r="O431" s="9" t="str">
        <f aca="false">IF($A431="","",IF($L431=0,"—",INDEX('1. Master BOM'!$B$1:$B$400,$L431)))</f>
        <v/>
      </c>
      <c r="P431" s="9" t="str">
        <f aca="false">IF($A431="","",IF(OR($H431="NOT IN SCHEMATIC",$O431="—"),"",IF($G431="","NO SCH PN",IF(UPPER(TRIM($G431))=UPPER(TRIM($O431)),"OK","MISMATCH"))))</f>
        <v/>
      </c>
      <c r="Q431" s="9" t="str">
        <f aca="false">IF($A431="","",IF($L431=0,"—",INDEX('1. Master BOM'!$E$1:$E$400,$L431)))</f>
        <v/>
      </c>
      <c r="R431" s="9" t="str">
        <f aca="false">IF($A431="","",IF($L431=0,"—",IF(T(INDEX('1. Master BOM'!$F$1:$F$400,$L431))="","(not set)",INDEX('1. Master BOM'!$F$1:$F$400,$L431))))</f>
        <v/>
      </c>
      <c r="S431" s="9" t="str">
        <f aca="false">IF($A431="","",IF(OR($R431="—",$R431="(not set)",$D431=""),"",IF(ISNUMBER(SEARCH(SUBSTITUTE(SUBSTITUTE(SUBSTITUTE($R431,"-",""),"_","")," ",""),SUBSTITUTE(SUBSTITUTE(SUBSTITUTE($D431,"-",""),"_","")," ",""))),"OK","CHECK")))</f>
        <v/>
      </c>
      <c r="T431" s="9" t="str">
        <f aca="false">IF($A431="","",IF(OR($H431="NOT IN SCHEMATIC",$I431="MISMATCH",$J431="MISMATCH",$P431="MISMATCH",$M431&lt;&gt;"OK"),"REVIEW","OK"))</f>
        <v/>
      </c>
      <c r="U431" s="14"/>
      <c r="V431" s="14"/>
      <c r="W431" s="17"/>
      <c r="X431" s="14"/>
    </row>
    <row r="432" customFormat="false" ht="15" hidden="false" customHeight="false" outlineLevel="0" collapsed="false">
      <c r="A432" s="9" t="str">
        <f aca="false">IF('3. Layout Parts'!$A432="","",TRIM('3. Layout Parts'!$A432))</f>
        <v/>
      </c>
      <c r="B432" s="9" t="str">
        <f aca="false">IF($A432="","",'3. Layout Parts'!$D432)</f>
        <v/>
      </c>
      <c r="C432" s="9" t="str">
        <f aca="false">IF($A432="","",'3. Layout Parts'!$B432)</f>
        <v/>
      </c>
      <c r="D432" s="9" t="str">
        <f aca="false">IF($A432="","",'3. Layout Parts'!$C432)</f>
        <v/>
      </c>
      <c r="E432" s="9" t="str">
        <f aca="false">IF($A432="","",IFERROR(INDEX('2. Schematic Parts'!$B$2:$B$3001,MATCH($A432,'2. Schematic Parts'!$A$2:$A$3001,0)),"NOT FOUND"))</f>
        <v/>
      </c>
      <c r="F432" s="9" t="str">
        <f aca="false">IF($A432="","",IFERROR(INDEX('2. Schematic Parts'!$C$2:$C$3001,MATCH($A432,'2. Schematic Parts'!$A$2:$A$3001,0))&amp;"","NOT FOUND"))</f>
        <v/>
      </c>
      <c r="G432" s="9" t="str">
        <f aca="false">IF($A432="","",IFERROR(INDEX('2. Schematic Parts'!$D$2:$D$3001,MATCH($A432,'2. Schematic Parts'!$A$2:$A$3001,0))&amp;"","NOT FOUND"))</f>
        <v/>
      </c>
      <c r="H432" s="9" t="str">
        <f aca="false">IF($A432="","",IF(COUNTIF('2. Schematic Parts'!$A$2:$A$3001,$A432)=0,"NOT IN SCHEMATIC","OK"))</f>
        <v/>
      </c>
      <c r="I432" s="9" t="str">
        <f aca="false">IF($A432="","",IF($H432="NOT IN SCHEMATIC","",IF(UPPER(TRIM($C432))=UPPER(TRIM($E432)),"OK","MISMATCH")))</f>
        <v/>
      </c>
      <c r="J432" s="9" t="str">
        <f aca="false">IF($A432="","",IF($H432="NOT IN SCHEMATIC","",IF($F432="","NO SCH DECAL",IF($D432="","",IF(UPPER(TRIM($D432))=UPPER(TRIM($F432)),"OK","MISMATCH")))))</f>
        <v/>
      </c>
      <c r="K432" s="16" t="str">
        <f aca="false">IF($A432="","",SUMPRODUCT(--ISNUMBER(SEARCH(","&amp;TRIM($A432)&amp;",",","&amp;SUBSTITUTE('1. Master BOM'!$D$2:$D$400," ","")&amp;","))))</f>
        <v/>
      </c>
      <c r="L432" s="16" t="str">
        <f aca="false">IF($A432="","",IF($K432&lt;&gt;1,0,SUMPRODUCT(ISNUMBER(SEARCH(","&amp;TRIM($A432)&amp;",",","&amp;SUBSTITUTE('1. Master BOM'!$D$2:$D$400," ","")&amp;","))*ROW('1. Master BOM'!$D$2:$D$400))))</f>
        <v/>
      </c>
      <c r="M432" s="9" t="str">
        <f aca="false">IF($A432="","",IF($K432=0,"NOT IN BOM",IF($K432&gt;1,"MULTIPLE BOM LINES","OK")))</f>
        <v/>
      </c>
      <c r="N432" s="9" t="str">
        <f aca="false">IF($A432="","",IF($L432=0,"—",INDEX('1. Master BOM'!$A$1:$A$400,$L432)))</f>
        <v/>
      </c>
      <c r="O432" s="9" t="str">
        <f aca="false">IF($A432="","",IF($L432=0,"—",INDEX('1. Master BOM'!$B$1:$B$400,$L432)))</f>
        <v/>
      </c>
      <c r="P432" s="9" t="str">
        <f aca="false">IF($A432="","",IF(OR($H432="NOT IN SCHEMATIC",$O432="—"),"",IF($G432="","NO SCH PN",IF(UPPER(TRIM($G432))=UPPER(TRIM($O432)),"OK","MISMATCH"))))</f>
        <v/>
      </c>
      <c r="Q432" s="9" t="str">
        <f aca="false">IF($A432="","",IF($L432=0,"—",INDEX('1. Master BOM'!$E$1:$E$400,$L432)))</f>
        <v/>
      </c>
      <c r="R432" s="9" t="str">
        <f aca="false">IF($A432="","",IF($L432=0,"—",IF(T(INDEX('1. Master BOM'!$F$1:$F$400,$L432))="","(not set)",INDEX('1. Master BOM'!$F$1:$F$400,$L432))))</f>
        <v/>
      </c>
      <c r="S432" s="9" t="str">
        <f aca="false">IF($A432="","",IF(OR($R432="—",$R432="(not set)",$D432=""),"",IF(ISNUMBER(SEARCH(SUBSTITUTE(SUBSTITUTE(SUBSTITUTE($R432,"-",""),"_","")," ",""),SUBSTITUTE(SUBSTITUTE(SUBSTITUTE($D432,"-",""),"_","")," ",""))),"OK","CHECK")))</f>
        <v/>
      </c>
      <c r="T432" s="9" t="str">
        <f aca="false">IF($A432="","",IF(OR($H432="NOT IN SCHEMATIC",$I432="MISMATCH",$J432="MISMATCH",$P432="MISMATCH",$M432&lt;&gt;"OK"),"REVIEW","OK"))</f>
        <v/>
      </c>
      <c r="U432" s="14"/>
      <c r="V432" s="14"/>
      <c r="W432" s="17"/>
      <c r="X432" s="14"/>
    </row>
    <row r="433" customFormat="false" ht="15" hidden="false" customHeight="false" outlineLevel="0" collapsed="false">
      <c r="A433" s="9" t="str">
        <f aca="false">IF('3. Layout Parts'!$A433="","",TRIM('3. Layout Parts'!$A433))</f>
        <v/>
      </c>
      <c r="B433" s="9" t="str">
        <f aca="false">IF($A433="","",'3. Layout Parts'!$D433)</f>
        <v/>
      </c>
      <c r="C433" s="9" t="str">
        <f aca="false">IF($A433="","",'3. Layout Parts'!$B433)</f>
        <v/>
      </c>
      <c r="D433" s="9" t="str">
        <f aca="false">IF($A433="","",'3. Layout Parts'!$C433)</f>
        <v/>
      </c>
      <c r="E433" s="9" t="str">
        <f aca="false">IF($A433="","",IFERROR(INDEX('2. Schematic Parts'!$B$2:$B$3001,MATCH($A433,'2. Schematic Parts'!$A$2:$A$3001,0)),"NOT FOUND"))</f>
        <v/>
      </c>
      <c r="F433" s="9" t="str">
        <f aca="false">IF($A433="","",IFERROR(INDEX('2. Schematic Parts'!$C$2:$C$3001,MATCH($A433,'2. Schematic Parts'!$A$2:$A$3001,0))&amp;"","NOT FOUND"))</f>
        <v/>
      </c>
      <c r="G433" s="9" t="str">
        <f aca="false">IF($A433="","",IFERROR(INDEX('2. Schematic Parts'!$D$2:$D$3001,MATCH($A433,'2. Schematic Parts'!$A$2:$A$3001,0))&amp;"","NOT FOUND"))</f>
        <v/>
      </c>
      <c r="H433" s="9" t="str">
        <f aca="false">IF($A433="","",IF(COUNTIF('2. Schematic Parts'!$A$2:$A$3001,$A433)=0,"NOT IN SCHEMATIC","OK"))</f>
        <v/>
      </c>
      <c r="I433" s="9" t="str">
        <f aca="false">IF($A433="","",IF($H433="NOT IN SCHEMATIC","",IF(UPPER(TRIM($C433))=UPPER(TRIM($E433)),"OK","MISMATCH")))</f>
        <v/>
      </c>
      <c r="J433" s="9" t="str">
        <f aca="false">IF($A433="","",IF($H433="NOT IN SCHEMATIC","",IF($F433="","NO SCH DECAL",IF($D433="","",IF(UPPER(TRIM($D433))=UPPER(TRIM($F433)),"OK","MISMATCH")))))</f>
        <v/>
      </c>
      <c r="K433" s="16" t="str">
        <f aca="false">IF($A433="","",SUMPRODUCT(--ISNUMBER(SEARCH(","&amp;TRIM($A433)&amp;",",","&amp;SUBSTITUTE('1. Master BOM'!$D$2:$D$400," ","")&amp;","))))</f>
        <v/>
      </c>
      <c r="L433" s="16" t="str">
        <f aca="false">IF($A433="","",IF($K433&lt;&gt;1,0,SUMPRODUCT(ISNUMBER(SEARCH(","&amp;TRIM($A433)&amp;",",","&amp;SUBSTITUTE('1. Master BOM'!$D$2:$D$400," ","")&amp;","))*ROW('1. Master BOM'!$D$2:$D$400))))</f>
        <v/>
      </c>
      <c r="M433" s="9" t="str">
        <f aca="false">IF($A433="","",IF($K433=0,"NOT IN BOM",IF($K433&gt;1,"MULTIPLE BOM LINES","OK")))</f>
        <v/>
      </c>
      <c r="N433" s="9" t="str">
        <f aca="false">IF($A433="","",IF($L433=0,"—",INDEX('1. Master BOM'!$A$1:$A$400,$L433)))</f>
        <v/>
      </c>
      <c r="O433" s="9" t="str">
        <f aca="false">IF($A433="","",IF($L433=0,"—",INDEX('1. Master BOM'!$B$1:$B$400,$L433)))</f>
        <v/>
      </c>
      <c r="P433" s="9" t="str">
        <f aca="false">IF($A433="","",IF(OR($H433="NOT IN SCHEMATIC",$O433="—"),"",IF($G433="","NO SCH PN",IF(UPPER(TRIM($G433))=UPPER(TRIM($O433)),"OK","MISMATCH"))))</f>
        <v/>
      </c>
      <c r="Q433" s="9" t="str">
        <f aca="false">IF($A433="","",IF($L433=0,"—",INDEX('1. Master BOM'!$E$1:$E$400,$L433)))</f>
        <v/>
      </c>
      <c r="R433" s="9" t="str">
        <f aca="false">IF($A433="","",IF($L433=0,"—",IF(T(INDEX('1. Master BOM'!$F$1:$F$400,$L433))="","(not set)",INDEX('1. Master BOM'!$F$1:$F$400,$L433))))</f>
        <v/>
      </c>
      <c r="S433" s="9" t="str">
        <f aca="false">IF($A433="","",IF(OR($R433="—",$R433="(not set)",$D433=""),"",IF(ISNUMBER(SEARCH(SUBSTITUTE(SUBSTITUTE(SUBSTITUTE($R433,"-",""),"_","")," ",""),SUBSTITUTE(SUBSTITUTE(SUBSTITUTE($D433,"-",""),"_","")," ",""))),"OK","CHECK")))</f>
        <v/>
      </c>
      <c r="T433" s="9" t="str">
        <f aca="false">IF($A433="","",IF(OR($H433="NOT IN SCHEMATIC",$I433="MISMATCH",$J433="MISMATCH",$P433="MISMATCH",$M433&lt;&gt;"OK"),"REVIEW","OK"))</f>
        <v/>
      </c>
      <c r="U433" s="14"/>
      <c r="V433" s="14"/>
      <c r="W433" s="17"/>
      <c r="X433" s="14"/>
    </row>
    <row r="434" customFormat="false" ht="15" hidden="false" customHeight="false" outlineLevel="0" collapsed="false">
      <c r="A434" s="9" t="str">
        <f aca="false">IF('3. Layout Parts'!$A434="","",TRIM('3. Layout Parts'!$A434))</f>
        <v/>
      </c>
      <c r="B434" s="9" t="str">
        <f aca="false">IF($A434="","",'3. Layout Parts'!$D434)</f>
        <v/>
      </c>
      <c r="C434" s="9" t="str">
        <f aca="false">IF($A434="","",'3. Layout Parts'!$B434)</f>
        <v/>
      </c>
      <c r="D434" s="9" t="str">
        <f aca="false">IF($A434="","",'3. Layout Parts'!$C434)</f>
        <v/>
      </c>
      <c r="E434" s="9" t="str">
        <f aca="false">IF($A434="","",IFERROR(INDEX('2. Schematic Parts'!$B$2:$B$3001,MATCH($A434,'2. Schematic Parts'!$A$2:$A$3001,0)),"NOT FOUND"))</f>
        <v/>
      </c>
      <c r="F434" s="9" t="str">
        <f aca="false">IF($A434="","",IFERROR(INDEX('2. Schematic Parts'!$C$2:$C$3001,MATCH($A434,'2. Schematic Parts'!$A$2:$A$3001,0))&amp;"","NOT FOUND"))</f>
        <v/>
      </c>
      <c r="G434" s="9" t="str">
        <f aca="false">IF($A434="","",IFERROR(INDEX('2. Schematic Parts'!$D$2:$D$3001,MATCH($A434,'2. Schematic Parts'!$A$2:$A$3001,0))&amp;"","NOT FOUND"))</f>
        <v/>
      </c>
      <c r="H434" s="9" t="str">
        <f aca="false">IF($A434="","",IF(COUNTIF('2. Schematic Parts'!$A$2:$A$3001,$A434)=0,"NOT IN SCHEMATIC","OK"))</f>
        <v/>
      </c>
      <c r="I434" s="9" t="str">
        <f aca="false">IF($A434="","",IF($H434="NOT IN SCHEMATIC","",IF(UPPER(TRIM($C434))=UPPER(TRIM($E434)),"OK","MISMATCH")))</f>
        <v/>
      </c>
      <c r="J434" s="9" t="str">
        <f aca="false">IF($A434="","",IF($H434="NOT IN SCHEMATIC","",IF($F434="","NO SCH DECAL",IF($D434="","",IF(UPPER(TRIM($D434))=UPPER(TRIM($F434)),"OK","MISMATCH")))))</f>
        <v/>
      </c>
      <c r="K434" s="16" t="str">
        <f aca="false">IF($A434="","",SUMPRODUCT(--ISNUMBER(SEARCH(","&amp;TRIM($A434)&amp;",",","&amp;SUBSTITUTE('1. Master BOM'!$D$2:$D$400," ","")&amp;","))))</f>
        <v/>
      </c>
      <c r="L434" s="16" t="str">
        <f aca="false">IF($A434="","",IF($K434&lt;&gt;1,0,SUMPRODUCT(ISNUMBER(SEARCH(","&amp;TRIM($A434)&amp;",",","&amp;SUBSTITUTE('1. Master BOM'!$D$2:$D$400," ","")&amp;","))*ROW('1. Master BOM'!$D$2:$D$400))))</f>
        <v/>
      </c>
      <c r="M434" s="9" t="str">
        <f aca="false">IF($A434="","",IF($K434=0,"NOT IN BOM",IF($K434&gt;1,"MULTIPLE BOM LINES","OK")))</f>
        <v/>
      </c>
      <c r="N434" s="9" t="str">
        <f aca="false">IF($A434="","",IF($L434=0,"—",INDEX('1. Master BOM'!$A$1:$A$400,$L434)))</f>
        <v/>
      </c>
      <c r="O434" s="9" t="str">
        <f aca="false">IF($A434="","",IF($L434=0,"—",INDEX('1. Master BOM'!$B$1:$B$400,$L434)))</f>
        <v/>
      </c>
      <c r="P434" s="9" t="str">
        <f aca="false">IF($A434="","",IF(OR($H434="NOT IN SCHEMATIC",$O434="—"),"",IF($G434="","NO SCH PN",IF(UPPER(TRIM($G434))=UPPER(TRIM($O434)),"OK","MISMATCH"))))</f>
        <v/>
      </c>
      <c r="Q434" s="9" t="str">
        <f aca="false">IF($A434="","",IF($L434=0,"—",INDEX('1. Master BOM'!$E$1:$E$400,$L434)))</f>
        <v/>
      </c>
      <c r="R434" s="9" t="str">
        <f aca="false">IF($A434="","",IF($L434=0,"—",IF(T(INDEX('1. Master BOM'!$F$1:$F$400,$L434))="","(not set)",INDEX('1. Master BOM'!$F$1:$F$400,$L434))))</f>
        <v/>
      </c>
      <c r="S434" s="9" t="str">
        <f aca="false">IF($A434="","",IF(OR($R434="—",$R434="(not set)",$D434=""),"",IF(ISNUMBER(SEARCH(SUBSTITUTE(SUBSTITUTE(SUBSTITUTE($R434,"-",""),"_","")," ",""),SUBSTITUTE(SUBSTITUTE(SUBSTITUTE($D434,"-",""),"_","")," ",""))),"OK","CHECK")))</f>
        <v/>
      </c>
      <c r="T434" s="9" t="str">
        <f aca="false">IF($A434="","",IF(OR($H434="NOT IN SCHEMATIC",$I434="MISMATCH",$J434="MISMATCH",$P434="MISMATCH",$M434&lt;&gt;"OK"),"REVIEW","OK"))</f>
        <v/>
      </c>
      <c r="U434" s="14"/>
      <c r="V434" s="14"/>
      <c r="W434" s="17"/>
      <c r="X434" s="14"/>
    </row>
    <row r="435" customFormat="false" ht="15" hidden="false" customHeight="false" outlineLevel="0" collapsed="false">
      <c r="A435" s="9" t="str">
        <f aca="false">IF('3. Layout Parts'!$A435="","",TRIM('3. Layout Parts'!$A435))</f>
        <v/>
      </c>
      <c r="B435" s="9" t="str">
        <f aca="false">IF($A435="","",'3. Layout Parts'!$D435)</f>
        <v/>
      </c>
      <c r="C435" s="9" t="str">
        <f aca="false">IF($A435="","",'3. Layout Parts'!$B435)</f>
        <v/>
      </c>
      <c r="D435" s="9" t="str">
        <f aca="false">IF($A435="","",'3. Layout Parts'!$C435)</f>
        <v/>
      </c>
      <c r="E435" s="9" t="str">
        <f aca="false">IF($A435="","",IFERROR(INDEX('2. Schematic Parts'!$B$2:$B$3001,MATCH($A435,'2. Schematic Parts'!$A$2:$A$3001,0)),"NOT FOUND"))</f>
        <v/>
      </c>
      <c r="F435" s="9" t="str">
        <f aca="false">IF($A435="","",IFERROR(INDEX('2. Schematic Parts'!$C$2:$C$3001,MATCH($A435,'2. Schematic Parts'!$A$2:$A$3001,0))&amp;"","NOT FOUND"))</f>
        <v/>
      </c>
      <c r="G435" s="9" t="str">
        <f aca="false">IF($A435="","",IFERROR(INDEX('2. Schematic Parts'!$D$2:$D$3001,MATCH($A435,'2. Schematic Parts'!$A$2:$A$3001,0))&amp;"","NOT FOUND"))</f>
        <v/>
      </c>
      <c r="H435" s="9" t="str">
        <f aca="false">IF($A435="","",IF(COUNTIF('2. Schematic Parts'!$A$2:$A$3001,$A435)=0,"NOT IN SCHEMATIC","OK"))</f>
        <v/>
      </c>
      <c r="I435" s="9" t="str">
        <f aca="false">IF($A435="","",IF($H435="NOT IN SCHEMATIC","",IF(UPPER(TRIM($C435))=UPPER(TRIM($E435)),"OK","MISMATCH")))</f>
        <v/>
      </c>
      <c r="J435" s="9" t="str">
        <f aca="false">IF($A435="","",IF($H435="NOT IN SCHEMATIC","",IF($F435="","NO SCH DECAL",IF($D435="","",IF(UPPER(TRIM($D435))=UPPER(TRIM($F435)),"OK","MISMATCH")))))</f>
        <v/>
      </c>
      <c r="K435" s="16" t="str">
        <f aca="false">IF($A435="","",SUMPRODUCT(--ISNUMBER(SEARCH(","&amp;TRIM($A435)&amp;",",","&amp;SUBSTITUTE('1. Master BOM'!$D$2:$D$400," ","")&amp;","))))</f>
        <v/>
      </c>
      <c r="L435" s="16" t="str">
        <f aca="false">IF($A435="","",IF($K435&lt;&gt;1,0,SUMPRODUCT(ISNUMBER(SEARCH(","&amp;TRIM($A435)&amp;",",","&amp;SUBSTITUTE('1. Master BOM'!$D$2:$D$400," ","")&amp;","))*ROW('1. Master BOM'!$D$2:$D$400))))</f>
        <v/>
      </c>
      <c r="M435" s="9" t="str">
        <f aca="false">IF($A435="","",IF($K435=0,"NOT IN BOM",IF($K435&gt;1,"MULTIPLE BOM LINES","OK")))</f>
        <v/>
      </c>
      <c r="N435" s="9" t="str">
        <f aca="false">IF($A435="","",IF($L435=0,"—",INDEX('1. Master BOM'!$A$1:$A$400,$L435)))</f>
        <v/>
      </c>
      <c r="O435" s="9" t="str">
        <f aca="false">IF($A435="","",IF($L435=0,"—",INDEX('1. Master BOM'!$B$1:$B$400,$L435)))</f>
        <v/>
      </c>
      <c r="P435" s="9" t="str">
        <f aca="false">IF($A435="","",IF(OR($H435="NOT IN SCHEMATIC",$O435="—"),"",IF($G435="","NO SCH PN",IF(UPPER(TRIM($G435))=UPPER(TRIM($O435)),"OK","MISMATCH"))))</f>
        <v/>
      </c>
      <c r="Q435" s="9" t="str">
        <f aca="false">IF($A435="","",IF($L435=0,"—",INDEX('1. Master BOM'!$E$1:$E$400,$L435)))</f>
        <v/>
      </c>
      <c r="R435" s="9" t="str">
        <f aca="false">IF($A435="","",IF($L435=0,"—",IF(T(INDEX('1. Master BOM'!$F$1:$F$400,$L435))="","(not set)",INDEX('1. Master BOM'!$F$1:$F$400,$L435))))</f>
        <v/>
      </c>
      <c r="S435" s="9" t="str">
        <f aca="false">IF($A435="","",IF(OR($R435="—",$R435="(not set)",$D435=""),"",IF(ISNUMBER(SEARCH(SUBSTITUTE(SUBSTITUTE(SUBSTITUTE($R435,"-",""),"_","")," ",""),SUBSTITUTE(SUBSTITUTE(SUBSTITUTE($D435,"-",""),"_","")," ",""))),"OK","CHECK")))</f>
        <v/>
      </c>
      <c r="T435" s="9" t="str">
        <f aca="false">IF($A435="","",IF(OR($H435="NOT IN SCHEMATIC",$I435="MISMATCH",$J435="MISMATCH",$P435="MISMATCH",$M435&lt;&gt;"OK"),"REVIEW","OK"))</f>
        <v/>
      </c>
      <c r="U435" s="14"/>
      <c r="V435" s="14"/>
      <c r="W435" s="17"/>
      <c r="X435" s="14"/>
    </row>
    <row r="436" customFormat="false" ht="15" hidden="false" customHeight="false" outlineLevel="0" collapsed="false">
      <c r="A436" s="9" t="str">
        <f aca="false">IF('3. Layout Parts'!$A436="","",TRIM('3. Layout Parts'!$A436))</f>
        <v/>
      </c>
      <c r="B436" s="9" t="str">
        <f aca="false">IF($A436="","",'3. Layout Parts'!$D436)</f>
        <v/>
      </c>
      <c r="C436" s="9" t="str">
        <f aca="false">IF($A436="","",'3. Layout Parts'!$B436)</f>
        <v/>
      </c>
      <c r="D436" s="9" t="str">
        <f aca="false">IF($A436="","",'3. Layout Parts'!$C436)</f>
        <v/>
      </c>
      <c r="E436" s="9" t="str">
        <f aca="false">IF($A436="","",IFERROR(INDEX('2. Schematic Parts'!$B$2:$B$3001,MATCH($A436,'2. Schematic Parts'!$A$2:$A$3001,0)),"NOT FOUND"))</f>
        <v/>
      </c>
      <c r="F436" s="9" t="str">
        <f aca="false">IF($A436="","",IFERROR(INDEX('2. Schematic Parts'!$C$2:$C$3001,MATCH($A436,'2. Schematic Parts'!$A$2:$A$3001,0))&amp;"","NOT FOUND"))</f>
        <v/>
      </c>
      <c r="G436" s="9" t="str">
        <f aca="false">IF($A436="","",IFERROR(INDEX('2. Schematic Parts'!$D$2:$D$3001,MATCH($A436,'2. Schematic Parts'!$A$2:$A$3001,0))&amp;"","NOT FOUND"))</f>
        <v/>
      </c>
      <c r="H436" s="9" t="str">
        <f aca="false">IF($A436="","",IF(COUNTIF('2. Schematic Parts'!$A$2:$A$3001,$A436)=0,"NOT IN SCHEMATIC","OK"))</f>
        <v/>
      </c>
      <c r="I436" s="9" t="str">
        <f aca="false">IF($A436="","",IF($H436="NOT IN SCHEMATIC","",IF(UPPER(TRIM($C436))=UPPER(TRIM($E436)),"OK","MISMATCH")))</f>
        <v/>
      </c>
      <c r="J436" s="9" t="str">
        <f aca="false">IF($A436="","",IF($H436="NOT IN SCHEMATIC","",IF($F436="","NO SCH DECAL",IF($D436="","",IF(UPPER(TRIM($D436))=UPPER(TRIM($F436)),"OK","MISMATCH")))))</f>
        <v/>
      </c>
      <c r="K436" s="16" t="str">
        <f aca="false">IF($A436="","",SUMPRODUCT(--ISNUMBER(SEARCH(","&amp;TRIM($A436)&amp;",",","&amp;SUBSTITUTE('1. Master BOM'!$D$2:$D$400," ","")&amp;","))))</f>
        <v/>
      </c>
      <c r="L436" s="16" t="str">
        <f aca="false">IF($A436="","",IF($K436&lt;&gt;1,0,SUMPRODUCT(ISNUMBER(SEARCH(","&amp;TRIM($A436)&amp;",",","&amp;SUBSTITUTE('1. Master BOM'!$D$2:$D$400," ","")&amp;","))*ROW('1. Master BOM'!$D$2:$D$400))))</f>
        <v/>
      </c>
      <c r="M436" s="9" t="str">
        <f aca="false">IF($A436="","",IF($K436=0,"NOT IN BOM",IF($K436&gt;1,"MULTIPLE BOM LINES","OK")))</f>
        <v/>
      </c>
      <c r="N436" s="9" t="str">
        <f aca="false">IF($A436="","",IF($L436=0,"—",INDEX('1. Master BOM'!$A$1:$A$400,$L436)))</f>
        <v/>
      </c>
      <c r="O436" s="9" t="str">
        <f aca="false">IF($A436="","",IF($L436=0,"—",INDEX('1. Master BOM'!$B$1:$B$400,$L436)))</f>
        <v/>
      </c>
      <c r="P436" s="9" t="str">
        <f aca="false">IF($A436="","",IF(OR($H436="NOT IN SCHEMATIC",$O436="—"),"",IF($G436="","NO SCH PN",IF(UPPER(TRIM($G436))=UPPER(TRIM($O436)),"OK","MISMATCH"))))</f>
        <v/>
      </c>
      <c r="Q436" s="9" t="str">
        <f aca="false">IF($A436="","",IF($L436=0,"—",INDEX('1. Master BOM'!$E$1:$E$400,$L436)))</f>
        <v/>
      </c>
      <c r="R436" s="9" t="str">
        <f aca="false">IF($A436="","",IF($L436=0,"—",IF(T(INDEX('1. Master BOM'!$F$1:$F$400,$L436))="","(not set)",INDEX('1. Master BOM'!$F$1:$F$400,$L436))))</f>
        <v/>
      </c>
      <c r="S436" s="9" t="str">
        <f aca="false">IF($A436="","",IF(OR($R436="—",$R436="(not set)",$D436=""),"",IF(ISNUMBER(SEARCH(SUBSTITUTE(SUBSTITUTE(SUBSTITUTE($R436,"-",""),"_","")," ",""),SUBSTITUTE(SUBSTITUTE(SUBSTITUTE($D436,"-",""),"_","")," ",""))),"OK","CHECK")))</f>
        <v/>
      </c>
      <c r="T436" s="9" t="str">
        <f aca="false">IF($A436="","",IF(OR($H436="NOT IN SCHEMATIC",$I436="MISMATCH",$J436="MISMATCH",$P436="MISMATCH",$M436&lt;&gt;"OK"),"REVIEW","OK"))</f>
        <v/>
      </c>
      <c r="U436" s="14"/>
      <c r="V436" s="14"/>
      <c r="W436" s="17"/>
      <c r="X436" s="14"/>
    </row>
    <row r="437" customFormat="false" ht="15" hidden="false" customHeight="false" outlineLevel="0" collapsed="false">
      <c r="A437" s="9" t="str">
        <f aca="false">IF('3. Layout Parts'!$A437="","",TRIM('3. Layout Parts'!$A437))</f>
        <v/>
      </c>
      <c r="B437" s="9" t="str">
        <f aca="false">IF($A437="","",'3. Layout Parts'!$D437)</f>
        <v/>
      </c>
      <c r="C437" s="9" t="str">
        <f aca="false">IF($A437="","",'3. Layout Parts'!$B437)</f>
        <v/>
      </c>
      <c r="D437" s="9" t="str">
        <f aca="false">IF($A437="","",'3. Layout Parts'!$C437)</f>
        <v/>
      </c>
      <c r="E437" s="9" t="str">
        <f aca="false">IF($A437="","",IFERROR(INDEX('2. Schematic Parts'!$B$2:$B$3001,MATCH($A437,'2. Schematic Parts'!$A$2:$A$3001,0)),"NOT FOUND"))</f>
        <v/>
      </c>
      <c r="F437" s="9" t="str">
        <f aca="false">IF($A437="","",IFERROR(INDEX('2. Schematic Parts'!$C$2:$C$3001,MATCH($A437,'2. Schematic Parts'!$A$2:$A$3001,0))&amp;"","NOT FOUND"))</f>
        <v/>
      </c>
      <c r="G437" s="9" t="str">
        <f aca="false">IF($A437="","",IFERROR(INDEX('2. Schematic Parts'!$D$2:$D$3001,MATCH($A437,'2. Schematic Parts'!$A$2:$A$3001,0))&amp;"","NOT FOUND"))</f>
        <v/>
      </c>
      <c r="H437" s="9" t="str">
        <f aca="false">IF($A437="","",IF(COUNTIF('2. Schematic Parts'!$A$2:$A$3001,$A437)=0,"NOT IN SCHEMATIC","OK"))</f>
        <v/>
      </c>
      <c r="I437" s="9" t="str">
        <f aca="false">IF($A437="","",IF($H437="NOT IN SCHEMATIC","",IF(UPPER(TRIM($C437))=UPPER(TRIM($E437)),"OK","MISMATCH")))</f>
        <v/>
      </c>
      <c r="J437" s="9" t="str">
        <f aca="false">IF($A437="","",IF($H437="NOT IN SCHEMATIC","",IF($F437="","NO SCH DECAL",IF($D437="","",IF(UPPER(TRIM($D437))=UPPER(TRIM($F437)),"OK","MISMATCH")))))</f>
        <v/>
      </c>
      <c r="K437" s="16" t="str">
        <f aca="false">IF($A437="","",SUMPRODUCT(--ISNUMBER(SEARCH(","&amp;TRIM($A437)&amp;",",","&amp;SUBSTITUTE('1. Master BOM'!$D$2:$D$400," ","")&amp;","))))</f>
        <v/>
      </c>
      <c r="L437" s="16" t="str">
        <f aca="false">IF($A437="","",IF($K437&lt;&gt;1,0,SUMPRODUCT(ISNUMBER(SEARCH(","&amp;TRIM($A437)&amp;",",","&amp;SUBSTITUTE('1. Master BOM'!$D$2:$D$400," ","")&amp;","))*ROW('1. Master BOM'!$D$2:$D$400))))</f>
        <v/>
      </c>
      <c r="M437" s="9" t="str">
        <f aca="false">IF($A437="","",IF($K437=0,"NOT IN BOM",IF($K437&gt;1,"MULTIPLE BOM LINES","OK")))</f>
        <v/>
      </c>
      <c r="N437" s="9" t="str">
        <f aca="false">IF($A437="","",IF($L437=0,"—",INDEX('1. Master BOM'!$A$1:$A$400,$L437)))</f>
        <v/>
      </c>
      <c r="O437" s="9" t="str">
        <f aca="false">IF($A437="","",IF($L437=0,"—",INDEX('1. Master BOM'!$B$1:$B$400,$L437)))</f>
        <v/>
      </c>
      <c r="P437" s="9" t="str">
        <f aca="false">IF($A437="","",IF(OR($H437="NOT IN SCHEMATIC",$O437="—"),"",IF($G437="","NO SCH PN",IF(UPPER(TRIM($G437))=UPPER(TRIM($O437)),"OK","MISMATCH"))))</f>
        <v/>
      </c>
      <c r="Q437" s="9" t="str">
        <f aca="false">IF($A437="","",IF($L437=0,"—",INDEX('1. Master BOM'!$E$1:$E$400,$L437)))</f>
        <v/>
      </c>
      <c r="R437" s="9" t="str">
        <f aca="false">IF($A437="","",IF($L437=0,"—",IF(T(INDEX('1. Master BOM'!$F$1:$F$400,$L437))="","(not set)",INDEX('1. Master BOM'!$F$1:$F$400,$L437))))</f>
        <v/>
      </c>
      <c r="S437" s="9" t="str">
        <f aca="false">IF($A437="","",IF(OR($R437="—",$R437="(not set)",$D437=""),"",IF(ISNUMBER(SEARCH(SUBSTITUTE(SUBSTITUTE(SUBSTITUTE($R437,"-",""),"_","")," ",""),SUBSTITUTE(SUBSTITUTE(SUBSTITUTE($D437,"-",""),"_","")," ",""))),"OK","CHECK")))</f>
        <v/>
      </c>
      <c r="T437" s="9" t="str">
        <f aca="false">IF($A437="","",IF(OR($H437="NOT IN SCHEMATIC",$I437="MISMATCH",$J437="MISMATCH",$P437="MISMATCH",$M437&lt;&gt;"OK"),"REVIEW","OK"))</f>
        <v/>
      </c>
      <c r="U437" s="14"/>
      <c r="V437" s="14"/>
      <c r="W437" s="17"/>
      <c r="X437" s="14"/>
    </row>
    <row r="438" customFormat="false" ht="15" hidden="false" customHeight="false" outlineLevel="0" collapsed="false">
      <c r="A438" s="9" t="str">
        <f aca="false">IF('3. Layout Parts'!$A438="","",TRIM('3. Layout Parts'!$A438))</f>
        <v/>
      </c>
      <c r="B438" s="9" t="str">
        <f aca="false">IF($A438="","",'3. Layout Parts'!$D438)</f>
        <v/>
      </c>
      <c r="C438" s="9" t="str">
        <f aca="false">IF($A438="","",'3. Layout Parts'!$B438)</f>
        <v/>
      </c>
      <c r="D438" s="9" t="str">
        <f aca="false">IF($A438="","",'3. Layout Parts'!$C438)</f>
        <v/>
      </c>
      <c r="E438" s="9" t="str">
        <f aca="false">IF($A438="","",IFERROR(INDEX('2. Schematic Parts'!$B$2:$B$3001,MATCH($A438,'2. Schematic Parts'!$A$2:$A$3001,0)),"NOT FOUND"))</f>
        <v/>
      </c>
      <c r="F438" s="9" t="str">
        <f aca="false">IF($A438="","",IFERROR(INDEX('2. Schematic Parts'!$C$2:$C$3001,MATCH($A438,'2. Schematic Parts'!$A$2:$A$3001,0))&amp;"","NOT FOUND"))</f>
        <v/>
      </c>
      <c r="G438" s="9" t="str">
        <f aca="false">IF($A438="","",IFERROR(INDEX('2. Schematic Parts'!$D$2:$D$3001,MATCH($A438,'2. Schematic Parts'!$A$2:$A$3001,0))&amp;"","NOT FOUND"))</f>
        <v/>
      </c>
      <c r="H438" s="9" t="str">
        <f aca="false">IF($A438="","",IF(COUNTIF('2. Schematic Parts'!$A$2:$A$3001,$A438)=0,"NOT IN SCHEMATIC","OK"))</f>
        <v/>
      </c>
      <c r="I438" s="9" t="str">
        <f aca="false">IF($A438="","",IF($H438="NOT IN SCHEMATIC","",IF(UPPER(TRIM($C438))=UPPER(TRIM($E438)),"OK","MISMATCH")))</f>
        <v/>
      </c>
      <c r="J438" s="9" t="str">
        <f aca="false">IF($A438="","",IF($H438="NOT IN SCHEMATIC","",IF($F438="","NO SCH DECAL",IF($D438="","",IF(UPPER(TRIM($D438))=UPPER(TRIM($F438)),"OK","MISMATCH")))))</f>
        <v/>
      </c>
      <c r="K438" s="16" t="str">
        <f aca="false">IF($A438="","",SUMPRODUCT(--ISNUMBER(SEARCH(","&amp;TRIM($A438)&amp;",",","&amp;SUBSTITUTE('1. Master BOM'!$D$2:$D$400," ","")&amp;","))))</f>
        <v/>
      </c>
      <c r="L438" s="16" t="str">
        <f aca="false">IF($A438="","",IF($K438&lt;&gt;1,0,SUMPRODUCT(ISNUMBER(SEARCH(","&amp;TRIM($A438)&amp;",",","&amp;SUBSTITUTE('1. Master BOM'!$D$2:$D$400," ","")&amp;","))*ROW('1. Master BOM'!$D$2:$D$400))))</f>
        <v/>
      </c>
      <c r="M438" s="9" t="str">
        <f aca="false">IF($A438="","",IF($K438=0,"NOT IN BOM",IF($K438&gt;1,"MULTIPLE BOM LINES","OK")))</f>
        <v/>
      </c>
      <c r="N438" s="9" t="str">
        <f aca="false">IF($A438="","",IF($L438=0,"—",INDEX('1. Master BOM'!$A$1:$A$400,$L438)))</f>
        <v/>
      </c>
      <c r="O438" s="9" t="str">
        <f aca="false">IF($A438="","",IF($L438=0,"—",INDEX('1. Master BOM'!$B$1:$B$400,$L438)))</f>
        <v/>
      </c>
      <c r="P438" s="9" t="str">
        <f aca="false">IF($A438="","",IF(OR($H438="NOT IN SCHEMATIC",$O438="—"),"",IF($G438="","NO SCH PN",IF(UPPER(TRIM($G438))=UPPER(TRIM($O438)),"OK","MISMATCH"))))</f>
        <v/>
      </c>
      <c r="Q438" s="9" t="str">
        <f aca="false">IF($A438="","",IF($L438=0,"—",INDEX('1. Master BOM'!$E$1:$E$400,$L438)))</f>
        <v/>
      </c>
      <c r="R438" s="9" t="str">
        <f aca="false">IF($A438="","",IF($L438=0,"—",IF(T(INDEX('1. Master BOM'!$F$1:$F$400,$L438))="","(not set)",INDEX('1. Master BOM'!$F$1:$F$400,$L438))))</f>
        <v/>
      </c>
      <c r="S438" s="9" t="str">
        <f aca="false">IF($A438="","",IF(OR($R438="—",$R438="(not set)",$D438=""),"",IF(ISNUMBER(SEARCH(SUBSTITUTE(SUBSTITUTE(SUBSTITUTE($R438,"-",""),"_","")," ",""),SUBSTITUTE(SUBSTITUTE(SUBSTITUTE($D438,"-",""),"_","")," ",""))),"OK","CHECK")))</f>
        <v/>
      </c>
      <c r="T438" s="9" t="str">
        <f aca="false">IF($A438="","",IF(OR($H438="NOT IN SCHEMATIC",$I438="MISMATCH",$J438="MISMATCH",$P438="MISMATCH",$M438&lt;&gt;"OK"),"REVIEW","OK"))</f>
        <v/>
      </c>
      <c r="U438" s="14"/>
      <c r="V438" s="14"/>
      <c r="W438" s="17"/>
      <c r="X438" s="14"/>
    </row>
    <row r="439" customFormat="false" ht="15" hidden="false" customHeight="false" outlineLevel="0" collapsed="false">
      <c r="A439" s="9" t="str">
        <f aca="false">IF('3. Layout Parts'!$A439="","",TRIM('3. Layout Parts'!$A439))</f>
        <v/>
      </c>
      <c r="B439" s="9" t="str">
        <f aca="false">IF($A439="","",'3. Layout Parts'!$D439)</f>
        <v/>
      </c>
      <c r="C439" s="9" t="str">
        <f aca="false">IF($A439="","",'3. Layout Parts'!$B439)</f>
        <v/>
      </c>
      <c r="D439" s="9" t="str">
        <f aca="false">IF($A439="","",'3. Layout Parts'!$C439)</f>
        <v/>
      </c>
      <c r="E439" s="9" t="str">
        <f aca="false">IF($A439="","",IFERROR(INDEX('2. Schematic Parts'!$B$2:$B$3001,MATCH($A439,'2. Schematic Parts'!$A$2:$A$3001,0)),"NOT FOUND"))</f>
        <v/>
      </c>
      <c r="F439" s="9" t="str">
        <f aca="false">IF($A439="","",IFERROR(INDEX('2. Schematic Parts'!$C$2:$C$3001,MATCH($A439,'2. Schematic Parts'!$A$2:$A$3001,0))&amp;"","NOT FOUND"))</f>
        <v/>
      </c>
      <c r="G439" s="9" t="str">
        <f aca="false">IF($A439="","",IFERROR(INDEX('2. Schematic Parts'!$D$2:$D$3001,MATCH($A439,'2. Schematic Parts'!$A$2:$A$3001,0))&amp;"","NOT FOUND"))</f>
        <v/>
      </c>
      <c r="H439" s="9" t="str">
        <f aca="false">IF($A439="","",IF(COUNTIF('2. Schematic Parts'!$A$2:$A$3001,$A439)=0,"NOT IN SCHEMATIC","OK"))</f>
        <v/>
      </c>
      <c r="I439" s="9" t="str">
        <f aca="false">IF($A439="","",IF($H439="NOT IN SCHEMATIC","",IF(UPPER(TRIM($C439))=UPPER(TRIM($E439)),"OK","MISMATCH")))</f>
        <v/>
      </c>
      <c r="J439" s="9" t="str">
        <f aca="false">IF($A439="","",IF($H439="NOT IN SCHEMATIC","",IF($F439="","NO SCH DECAL",IF($D439="","",IF(UPPER(TRIM($D439))=UPPER(TRIM($F439)),"OK","MISMATCH")))))</f>
        <v/>
      </c>
      <c r="K439" s="16" t="str">
        <f aca="false">IF($A439="","",SUMPRODUCT(--ISNUMBER(SEARCH(","&amp;TRIM($A439)&amp;",",","&amp;SUBSTITUTE('1. Master BOM'!$D$2:$D$400," ","")&amp;","))))</f>
        <v/>
      </c>
      <c r="L439" s="16" t="str">
        <f aca="false">IF($A439="","",IF($K439&lt;&gt;1,0,SUMPRODUCT(ISNUMBER(SEARCH(","&amp;TRIM($A439)&amp;",",","&amp;SUBSTITUTE('1. Master BOM'!$D$2:$D$400," ","")&amp;","))*ROW('1. Master BOM'!$D$2:$D$400))))</f>
        <v/>
      </c>
      <c r="M439" s="9" t="str">
        <f aca="false">IF($A439="","",IF($K439=0,"NOT IN BOM",IF($K439&gt;1,"MULTIPLE BOM LINES","OK")))</f>
        <v/>
      </c>
      <c r="N439" s="9" t="str">
        <f aca="false">IF($A439="","",IF($L439=0,"—",INDEX('1. Master BOM'!$A$1:$A$400,$L439)))</f>
        <v/>
      </c>
      <c r="O439" s="9" t="str">
        <f aca="false">IF($A439="","",IF($L439=0,"—",INDEX('1. Master BOM'!$B$1:$B$400,$L439)))</f>
        <v/>
      </c>
      <c r="P439" s="9" t="str">
        <f aca="false">IF($A439="","",IF(OR($H439="NOT IN SCHEMATIC",$O439="—"),"",IF($G439="","NO SCH PN",IF(UPPER(TRIM($G439))=UPPER(TRIM($O439)),"OK","MISMATCH"))))</f>
        <v/>
      </c>
      <c r="Q439" s="9" t="str">
        <f aca="false">IF($A439="","",IF($L439=0,"—",INDEX('1. Master BOM'!$E$1:$E$400,$L439)))</f>
        <v/>
      </c>
      <c r="R439" s="9" t="str">
        <f aca="false">IF($A439="","",IF($L439=0,"—",IF(T(INDEX('1. Master BOM'!$F$1:$F$400,$L439))="","(not set)",INDEX('1. Master BOM'!$F$1:$F$400,$L439))))</f>
        <v/>
      </c>
      <c r="S439" s="9" t="str">
        <f aca="false">IF($A439="","",IF(OR($R439="—",$R439="(not set)",$D439=""),"",IF(ISNUMBER(SEARCH(SUBSTITUTE(SUBSTITUTE(SUBSTITUTE($R439,"-",""),"_","")," ",""),SUBSTITUTE(SUBSTITUTE(SUBSTITUTE($D439,"-",""),"_","")," ",""))),"OK","CHECK")))</f>
        <v/>
      </c>
      <c r="T439" s="9" t="str">
        <f aca="false">IF($A439="","",IF(OR($H439="NOT IN SCHEMATIC",$I439="MISMATCH",$J439="MISMATCH",$P439="MISMATCH",$M439&lt;&gt;"OK"),"REVIEW","OK"))</f>
        <v/>
      </c>
      <c r="U439" s="14"/>
      <c r="V439" s="14"/>
      <c r="W439" s="17"/>
      <c r="X439" s="14"/>
    </row>
    <row r="440" customFormat="false" ht="15" hidden="false" customHeight="false" outlineLevel="0" collapsed="false">
      <c r="A440" s="9" t="str">
        <f aca="false">IF('3. Layout Parts'!$A440="","",TRIM('3. Layout Parts'!$A440))</f>
        <v/>
      </c>
      <c r="B440" s="9" t="str">
        <f aca="false">IF($A440="","",'3. Layout Parts'!$D440)</f>
        <v/>
      </c>
      <c r="C440" s="9" t="str">
        <f aca="false">IF($A440="","",'3. Layout Parts'!$B440)</f>
        <v/>
      </c>
      <c r="D440" s="9" t="str">
        <f aca="false">IF($A440="","",'3. Layout Parts'!$C440)</f>
        <v/>
      </c>
      <c r="E440" s="9" t="str">
        <f aca="false">IF($A440="","",IFERROR(INDEX('2. Schematic Parts'!$B$2:$B$3001,MATCH($A440,'2. Schematic Parts'!$A$2:$A$3001,0)),"NOT FOUND"))</f>
        <v/>
      </c>
      <c r="F440" s="9" t="str">
        <f aca="false">IF($A440="","",IFERROR(INDEX('2. Schematic Parts'!$C$2:$C$3001,MATCH($A440,'2. Schematic Parts'!$A$2:$A$3001,0))&amp;"","NOT FOUND"))</f>
        <v/>
      </c>
      <c r="G440" s="9" t="str">
        <f aca="false">IF($A440="","",IFERROR(INDEX('2. Schematic Parts'!$D$2:$D$3001,MATCH($A440,'2. Schematic Parts'!$A$2:$A$3001,0))&amp;"","NOT FOUND"))</f>
        <v/>
      </c>
      <c r="H440" s="9" t="str">
        <f aca="false">IF($A440="","",IF(COUNTIF('2. Schematic Parts'!$A$2:$A$3001,$A440)=0,"NOT IN SCHEMATIC","OK"))</f>
        <v/>
      </c>
      <c r="I440" s="9" t="str">
        <f aca="false">IF($A440="","",IF($H440="NOT IN SCHEMATIC","",IF(UPPER(TRIM($C440))=UPPER(TRIM($E440)),"OK","MISMATCH")))</f>
        <v/>
      </c>
      <c r="J440" s="9" t="str">
        <f aca="false">IF($A440="","",IF($H440="NOT IN SCHEMATIC","",IF($F440="","NO SCH DECAL",IF($D440="","",IF(UPPER(TRIM($D440))=UPPER(TRIM($F440)),"OK","MISMATCH")))))</f>
        <v/>
      </c>
      <c r="K440" s="16" t="str">
        <f aca="false">IF($A440="","",SUMPRODUCT(--ISNUMBER(SEARCH(","&amp;TRIM($A440)&amp;",",","&amp;SUBSTITUTE('1. Master BOM'!$D$2:$D$400," ","")&amp;","))))</f>
        <v/>
      </c>
      <c r="L440" s="16" t="str">
        <f aca="false">IF($A440="","",IF($K440&lt;&gt;1,0,SUMPRODUCT(ISNUMBER(SEARCH(","&amp;TRIM($A440)&amp;",",","&amp;SUBSTITUTE('1. Master BOM'!$D$2:$D$400," ","")&amp;","))*ROW('1. Master BOM'!$D$2:$D$400))))</f>
        <v/>
      </c>
      <c r="M440" s="9" t="str">
        <f aca="false">IF($A440="","",IF($K440=0,"NOT IN BOM",IF($K440&gt;1,"MULTIPLE BOM LINES","OK")))</f>
        <v/>
      </c>
      <c r="N440" s="9" t="str">
        <f aca="false">IF($A440="","",IF($L440=0,"—",INDEX('1. Master BOM'!$A$1:$A$400,$L440)))</f>
        <v/>
      </c>
      <c r="O440" s="9" t="str">
        <f aca="false">IF($A440="","",IF($L440=0,"—",INDEX('1. Master BOM'!$B$1:$B$400,$L440)))</f>
        <v/>
      </c>
      <c r="P440" s="9" t="str">
        <f aca="false">IF($A440="","",IF(OR($H440="NOT IN SCHEMATIC",$O440="—"),"",IF($G440="","NO SCH PN",IF(UPPER(TRIM($G440))=UPPER(TRIM($O440)),"OK","MISMATCH"))))</f>
        <v/>
      </c>
      <c r="Q440" s="9" t="str">
        <f aca="false">IF($A440="","",IF($L440=0,"—",INDEX('1. Master BOM'!$E$1:$E$400,$L440)))</f>
        <v/>
      </c>
      <c r="R440" s="9" t="str">
        <f aca="false">IF($A440="","",IF($L440=0,"—",IF(T(INDEX('1. Master BOM'!$F$1:$F$400,$L440))="","(not set)",INDEX('1. Master BOM'!$F$1:$F$400,$L440))))</f>
        <v/>
      </c>
      <c r="S440" s="9" t="str">
        <f aca="false">IF($A440="","",IF(OR($R440="—",$R440="(not set)",$D440=""),"",IF(ISNUMBER(SEARCH(SUBSTITUTE(SUBSTITUTE(SUBSTITUTE($R440,"-",""),"_","")," ",""),SUBSTITUTE(SUBSTITUTE(SUBSTITUTE($D440,"-",""),"_","")," ",""))),"OK","CHECK")))</f>
        <v/>
      </c>
      <c r="T440" s="9" t="str">
        <f aca="false">IF($A440="","",IF(OR($H440="NOT IN SCHEMATIC",$I440="MISMATCH",$J440="MISMATCH",$P440="MISMATCH",$M440&lt;&gt;"OK"),"REVIEW","OK"))</f>
        <v/>
      </c>
      <c r="U440" s="14"/>
      <c r="V440" s="14"/>
      <c r="W440" s="17"/>
      <c r="X440" s="14"/>
    </row>
    <row r="441" customFormat="false" ht="15" hidden="false" customHeight="false" outlineLevel="0" collapsed="false">
      <c r="A441" s="9" t="str">
        <f aca="false">IF('3. Layout Parts'!$A441="","",TRIM('3. Layout Parts'!$A441))</f>
        <v/>
      </c>
      <c r="B441" s="9" t="str">
        <f aca="false">IF($A441="","",'3. Layout Parts'!$D441)</f>
        <v/>
      </c>
      <c r="C441" s="9" t="str">
        <f aca="false">IF($A441="","",'3. Layout Parts'!$B441)</f>
        <v/>
      </c>
      <c r="D441" s="9" t="str">
        <f aca="false">IF($A441="","",'3. Layout Parts'!$C441)</f>
        <v/>
      </c>
      <c r="E441" s="9" t="str">
        <f aca="false">IF($A441="","",IFERROR(INDEX('2. Schematic Parts'!$B$2:$B$3001,MATCH($A441,'2. Schematic Parts'!$A$2:$A$3001,0)),"NOT FOUND"))</f>
        <v/>
      </c>
      <c r="F441" s="9" t="str">
        <f aca="false">IF($A441="","",IFERROR(INDEX('2. Schematic Parts'!$C$2:$C$3001,MATCH($A441,'2. Schematic Parts'!$A$2:$A$3001,0))&amp;"","NOT FOUND"))</f>
        <v/>
      </c>
      <c r="G441" s="9" t="str">
        <f aca="false">IF($A441="","",IFERROR(INDEX('2. Schematic Parts'!$D$2:$D$3001,MATCH($A441,'2. Schematic Parts'!$A$2:$A$3001,0))&amp;"","NOT FOUND"))</f>
        <v/>
      </c>
      <c r="H441" s="9" t="str">
        <f aca="false">IF($A441="","",IF(COUNTIF('2. Schematic Parts'!$A$2:$A$3001,$A441)=0,"NOT IN SCHEMATIC","OK"))</f>
        <v/>
      </c>
      <c r="I441" s="9" t="str">
        <f aca="false">IF($A441="","",IF($H441="NOT IN SCHEMATIC","",IF(UPPER(TRIM($C441))=UPPER(TRIM($E441)),"OK","MISMATCH")))</f>
        <v/>
      </c>
      <c r="J441" s="9" t="str">
        <f aca="false">IF($A441="","",IF($H441="NOT IN SCHEMATIC","",IF($F441="","NO SCH DECAL",IF($D441="","",IF(UPPER(TRIM($D441))=UPPER(TRIM($F441)),"OK","MISMATCH")))))</f>
        <v/>
      </c>
      <c r="K441" s="16" t="str">
        <f aca="false">IF($A441="","",SUMPRODUCT(--ISNUMBER(SEARCH(","&amp;TRIM($A441)&amp;",",","&amp;SUBSTITUTE('1. Master BOM'!$D$2:$D$400," ","")&amp;","))))</f>
        <v/>
      </c>
      <c r="L441" s="16" t="str">
        <f aca="false">IF($A441="","",IF($K441&lt;&gt;1,0,SUMPRODUCT(ISNUMBER(SEARCH(","&amp;TRIM($A441)&amp;",",","&amp;SUBSTITUTE('1. Master BOM'!$D$2:$D$400," ","")&amp;","))*ROW('1. Master BOM'!$D$2:$D$400))))</f>
        <v/>
      </c>
      <c r="M441" s="9" t="str">
        <f aca="false">IF($A441="","",IF($K441=0,"NOT IN BOM",IF($K441&gt;1,"MULTIPLE BOM LINES","OK")))</f>
        <v/>
      </c>
      <c r="N441" s="9" t="str">
        <f aca="false">IF($A441="","",IF($L441=0,"—",INDEX('1. Master BOM'!$A$1:$A$400,$L441)))</f>
        <v/>
      </c>
      <c r="O441" s="9" t="str">
        <f aca="false">IF($A441="","",IF($L441=0,"—",INDEX('1. Master BOM'!$B$1:$B$400,$L441)))</f>
        <v/>
      </c>
      <c r="P441" s="9" t="str">
        <f aca="false">IF($A441="","",IF(OR($H441="NOT IN SCHEMATIC",$O441="—"),"",IF($G441="","NO SCH PN",IF(UPPER(TRIM($G441))=UPPER(TRIM($O441)),"OK","MISMATCH"))))</f>
        <v/>
      </c>
      <c r="Q441" s="9" t="str">
        <f aca="false">IF($A441="","",IF($L441=0,"—",INDEX('1. Master BOM'!$E$1:$E$400,$L441)))</f>
        <v/>
      </c>
      <c r="R441" s="9" t="str">
        <f aca="false">IF($A441="","",IF($L441=0,"—",IF(T(INDEX('1. Master BOM'!$F$1:$F$400,$L441))="","(not set)",INDEX('1. Master BOM'!$F$1:$F$400,$L441))))</f>
        <v/>
      </c>
      <c r="S441" s="9" t="str">
        <f aca="false">IF($A441="","",IF(OR($R441="—",$R441="(not set)",$D441=""),"",IF(ISNUMBER(SEARCH(SUBSTITUTE(SUBSTITUTE(SUBSTITUTE($R441,"-",""),"_","")," ",""),SUBSTITUTE(SUBSTITUTE(SUBSTITUTE($D441,"-",""),"_","")," ",""))),"OK","CHECK")))</f>
        <v/>
      </c>
      <c r="T441" s="9" t="str">
        <f aca="false">IF($A441="","",IF(OR($H441="NOT IN SCHEMATIC",$I441="MISMATCH",$J441="MISMATCH",$P441="MISMATCH",$M441&lt;&gt;"OK"),"REVIEW","OK"))</f>
        <v/>
      </c>
      <c r="U441" s="14"/>
      <c r="V441" s="14"/>
      <c r="W441" s="17"/>
      <c r="X441" s="14"/>
    </row>
    <row r="442" customFormat="false" ht="15" hidden="false" customHeight="false" outlineLevel="0" collapsed="false">
      <c r="A442" s="9" t="str">
        <f aca="false">IF('3. Layout Parts'!$A442="","",TRIM('3. Layout Parts'!$A442))</f>
        <v/>
      </c>
      <c r="B442" s="9" t="str">
        <f aca="false">IF($A442="","",'3. Layout Parts'!$D442)</f>
        <v/>
      </c>
      <c r="C442" s="9" t="str">
        <f aca="false">IF($A442="","",'3. Layout Parts'!$B442)</f>
        <v/>
      </c>
      <c r="D442" s="9" t="str">
        <f aca="false">IF($A442="","",'3. Layout Parts'!$C442)</f>
        <v/>
      </c>
      <c r="E442" s="9" t="str">
        <f aca="false">IF($A442="","",IFERROR(INDEX('2. Schematic Parts'!$B$2:$B$3001,MATCH($A442,'2. Schematic Parts'!$A$2:$A$3001,0)),"NOT FOUND"))</f>
        <v/>
      </c>
      <c r="F442" s="9" t="str">
        <f aca="false">IF($A442="","",IFERROR(INDEX('2. Schematic Parts'!$C$2:$C$3001,MATCH($A442,'2. Schematic Parts'!$A$2:$A$3001,0))&amp;"","NOT FOUND"))</f>
        <v/>
      </c>
      <c r="G442" s="9" t="str">
        <f aca="false">IF($A442="","",IFERROR(INDEX('2. Schematic Parts'!$D$2:$D$3001,MATCH($A442,'2. Schematic Parts'!$A$2:$A$3001,0))&amp;"","NOT FOUND"))</f>
        <v/>
      </c>
      <c r="H442" s="9" t="str">
        <f aca="false">IF($A442="","",IF(COUNTIF('2. Schematic Parts'!$A$2:$A$3001,$A442)=0,"NOT IN SCHEMATIC","OK"))</f>
        <v/>
      </c>
      <c r="I442" s="9" t="str">
        <f aca="false">IF($A442="","",IF($H442="NOT IN SCHEMATIC","",IF(UPPER(TRIM($C442))=UPPER(TRIM($E442)),"OK","MISMATCH")))</f>
        <v/>
      </c>
      <c r="J442" s="9" t="str">
        <f aca="false">IF($A442="","",IF($H442="NOT IN SCHEMATIC","",IF($F442="","NO SCH DECAL",IF($D442="","",IF(UPPER(TRIM($D442))=UPPER(TRIM($F442)),"OK","MISMATCH")))))</f>
        <v/>
      </c>
      <c r="K442" s="16" t="str">
        <f aca="false">IF($A442="","",SUMPRODUCT(--ISNUMBER(SEARCH(","&amp;TRIM($A442)&amp;",",","&amp;SUBSTITUTE('1. Master BOM'!$D$2:$D$400," ","")&amp;","))))</f>
        <v/>
      </c>
      <c r="L442" s="16" t="str">
        <f aca="false">IF($A442="","",IF($K442&lt;&gt;1,0,SUMPRODUCT(ISNUMBER(SEARCH(","&amp;TRIM($A442)&amp;",",","&amp;SUBSTITUTE('1. Master BOM'!$D$2:$D$400," ","")&amp;","))*ROW('1. Master BOM'!$D$2:$D$400))))</f>
        <v/>
      </c>
      <c r="M442" s="9" t="str">
        <f aca="false">IF($A442="","",IF($K442=0,"NOT IN BOM",IF($K442&gt;1,"MULTIPLE BOM LINES","OK")))</f>
        <v/>
      </c>
      <c r="N442" s="9" t="str">
        <f aca="false">IF($A442="","",IF($L442=0,"—",INDEX('1. Master BOM'!$A$1:$A$400,$L442)))</f>
        <v/>
      </c>
      <c r="O442" s="9" t="str">
        <f aca="false">IF($A442="","",IF($L442=0,"—",INDEX('1. Master BOM'!$B$1:$B$400,$L442)))</f>
        <v/>
      </c>
      <c r="P442" s="9" t="str">
        <f aca="false">IF($A442="","",IF(OR($H442="NOT IN SCHEMATIC",$O442="—"),"",IF($G442="","NO SCH PN",IF(UPPER(TRIM($G442))=UPPER(TRIM($O442)),"OK","MISMATCH"))))</f>
        <v/>
      </c>
      <c r="Q442" s="9" t="str">
        <f aca="false">IF($A442="","",IF($L442=0,"—",INDEX('1. Master BOM'!$E$1:$E$400,$L442)))</f>
        <v/>
      </c>
      <c r="R442" s="9" t="str">
        <f aca="false">IF($A442="","",IF($L442=0,"—",IF(T(INDEX('1. Master BOM'!$F$1:$F$400,$L442))="","(not set)",INDEX('1. Master BOM'!$F$1:$F$400,$L442))))</f>
        <v/>
      </c>
      <c r="S442" s="9" t="str">
        <f aca="false">IF($A442="","",IF(OR($R442="—",$R442="(not set)",$D442=""),"",IF(ISNUMBER(SEARCH(SUBSTITUTE(SUBSTITUTE(SUBSTITUTE($R442,"-",""),"_","")," ",""),SUBSTITUTE(SUBSTITUTE(SUBSTITUTE($D442,"-",""),"_","")," ",""))),"OK","CHECK")))</f>
        <v/>
      </c>
      <c r="T442" s="9" t="str">
        <f aca="false">IF($A442="","",IF(OR($H442="NOT IN SCHEMATIC",$I442="MISMATCH",$J442="MISMATCH",$P442="MISMATCH",$M442&lt;&gt;"OK"),"REVIEW","OK"))</f>
        <v/>
      </c>
      <c r="U442" s="14"/>
      <c r="V442" s="14"/>
      <c r="W442" s="17"/>
      <c r="X442" s="14"/>
    </row>
    <row r="443" customFormat="false" ht="15" hidden="false" customHeight="false" outlineLevel="0" collapsed="false">
      <c r="A443" s="9" t="str">
        <f aca="false">IF('3. Layout Parts'!$A443="","",TRIM('3. Layout Parts'!$A443))</f>
        <v/>
      </c>
      <c r="B443" s="9" t="str">
        <f aca="false">IF($A443="","",'3. Layout Parts'!$D443)</f>
        <v/>
      </c>
      <c r="C443" s="9" t="str">
        <f aca="false">IF($A443="","",'3. Layout Parts'!$B443)</f>
        <v/>
      </c>
      <c r="D443" s="9" t="str">
        <f aca="false">IF($A443="","",'3. Layout Parts'!$C443)</f>
        <v/>
      </c>
      <c r="E443" s="9" t="str">
        <f aca="false">IF($A443="","",IFERROR(INDEX('2. Schematic Parts'!$B$2:$B$3001,MATCH($A443,'2. Schematic Parts'!$A$2:$A$3001,0)),"NOT FOUND"))</f>
        <v/>
      </c>
      <c r="F443" s="9" t="str">
        <f aca="false">IF($A443="","",IFERROR(INDEX('2. Schematic Parts'!$C$2:$C$3001,MATCH($A443,'2. Schematic Parts'!$A$2:$A$3001,0))&amp;"","NOT FOUND"))</f>
        <v/>
      </c>
      <c r="G443" s="9" t="str">
        <f aca="false">IF($A443="","",IFERROR(INDEX('2. Schematic Parts'!$D$2:$D$3001,MATCH($A443,'2. Schematic Parts'!$A$2:$A$3001,0))&amp;"","NOT FOUND"))</f>
        <v/>
      </c>
      <c r="H443" s="9" t="str">
        <f aca="false">IF($A443="","",IF(COUNTIF('2. Schematic Parts'!$A$2:$A$3001,$A443)=0,"NOT IN SCHEMATIC","OK"))</f>
        <v/>
      </c>
      <c r="I443" s="9" t="str">
        <f aca="false">IF($A443="","",IF($H443="NOT IN SCHEMATIC","",IF(UPPER(TRIM($C443))=UPPER(TRIM($E443)),"OK","MISMATCH")))</f>
        <v/>
      </c>
      <c r="J443" s="9" t="str">
        <f aca="false">IF($A443="","",IF($H443="NOT IN SCHEMATIC","",IF($F443="","NO SCH DECAL",IF($D443="","",IF(UPPER(TRIM($D443))=UPPER(TRIM($F443)),"OK","MISMATCH")))))</f>
        <v/>
      </c>
      <c r="K443" s="16" t="str">
        <f aca="false">IF($A443="","",SUMPRODUCT(--ISNUMBER(SEARCH(","&amp;TRIM($A443)&amp;",",","&amp;SUBSTITUTE('1. Master BOM'!$D$2:$D$400," ","")&amp;","))))</f>
        <v/>
      </c>
      <c r="L443" s="16" t="str">
        <f aca="false">IF($A443="","",IF($K443&lt;&gt;1,0,SUMPRODUCT(ISNUMBER(SEARCH(","&amp;TRIM($A443)&amp;",",","&amp;SUBSTITUTE('1. Master BOM'!$D$2:$D$400," ","")&amp;","))*ROW('1. Master BOM'!$D$2:$D$400))))</f>
        <v/>
      </c>
      <c r="M443" s="9" t="str">
        <f aca="false">IF($A443="","",IF($K443=0,"NOT IN BOM",IF($K443&gt;1,"MULTIPLE BOM LINES","OK")))</f>
        <v/>
      </c>
      <c r="N443" s="9" t="str">
        <f aca="false">IF($A443="","",IF($L443=0,"—",INDEX('1. Master BOM'!$A$1:$A$400,$L443)))</f>
        <v/>
      </c>
      <c r="O443" s="9" t="str">
        <f aca="false">IF($A443="","",IF($L443=0,"—",INDEX('1. Master BOM'!$B$1:$B$400,$L443)))</f>
        <v/>
      </c>
      <c r="P443" s="9" t="str">
        <f aca="false">IF($A443="","",IF(OR($H443="NOT IN SCHEMATIC",$O443="—"),"",IF($G443="","NO SCH PN",IF(UPPER(TRIM($G443))=UPPER(TRIM($O443)),"OK","MISMATCH"))))</f>
        <v/>
      </c>
      <c r="Q443" s="9" t="str">
        <f aca="false">IF($A443="","",IF($L443=0,"—",INDEX('1. Master BOM'!$E$1:$E$400,$L443)))</f>
        <v/>
      </c>
      <c r="R443" s="9" t="str">
        <f aca="false">IF($A443="","",IF($L443=0,"—",IF(T(INDEX('1. Master BOM'!$F$1:$F$400,$L443))="","(not set)",INDEX('1. Master BOM'!$F$1:$F$400,$L443))))</f>
        <v/>
      </c>
      <c r="S443" s="9" t="str">
        <f aca="false">IF($A443="","",IF(OR($R443="—",$R443="(not set)",$D443=""),"",IF(ISNUMBER(SEARCH(SUBSTITUTE(SUBSTITUTE(SUBSTITUTE($R443,"-",""),"_","")," ",""),SUBSTITUTE(SUBSTITUTE(SUBSTITUTE($D443,"-",""),"_","")," ",""))),"OK","CHECK")))</f>
        <v/>
      </c>
      <c r="T443" s="9" t="str">
        <f aca="false">IF($A443="","",IF(OR($H443="NOT IN SCHEMATIC",$I443="MISMATCH",$J443="MISMATCH",$P443="MISMATCH",$M443&lt;&gt;"OK"),"REVIEW","OK"))</f>
        <v/>
      </c>
      <c r="U443" s="14"/>
      <c r="V443" s="14"/>
      <c r="W443" s="17"/>
      <c r="X443" s="14"/>
    </row>
    <row r="444" customFormat="false" ht="15" hidden="false" customHeight="false" outlineLevel="0" collapsed="false">
      <c r="A444" s="9" t="str">
        <f aca="false">IF('3. Layout Parts'!$A444="","",TRIM('3. Layout Parts'!$A444))</f>
        <v/>
      </c>
      <c r="B444" s="9" t="str">
        <f aca="false">IF($A444="","",'3. Layout Parts'!$D444)</f>
        <v/>
      </c>
      <c r="C444" s="9" t="str">
        <f aca="false">IF($A444="","",'3. Layout Parts'!$B444)</f>
        <v/>
      </c>
      <c r="D444" s="9" t="str">
        <f aca="false">IF($A444="","",'3. Layout Parts'!$C444)</f>
        <v/>
      </c>
      <c r="E444" s="9" t="str">
        <f aca="false">IF($A444="","",IFERROR(INDEX('2. Schematic Parts'!$B$2:$B$3001,MATCH($A444,'2. Schematic Parts'!$A$2:$A$3001,0)),"NOT FOUND"))</f>
        <v/>
      </c>
      <c r="F444" s="9" t="str">
        <f aca="false">IF($A444="","",IFERROR(INDEX('2. Schematic Parts'!$C$2:$C$3001,MATCH($A444,'2. Schematic Parts'!$A$2:$A$3001,0))&amp;"","NOT FOUND"))</f>
        <v/>
      </c>
      <c r="G444" s="9" t="str">
        <f aca="false">IF($A444="","",IFERROR(INDEX('2. Schematic Parts'!$D$2:$D$3001,MATCH($A444,'2. Schematic Parts'!$A$2:$A$3001,0))&amp;"","NOT FOUND"))</f>
        <v/>
      </c>
      <c r="H444" s="9" t="str">
        <f aca="false">IF($A444="","",IF(COUNTIF('2. Schematic Parts'!$A$2:$A$3001,$A444)=0,"NOT IN SCHEMATIC","OK"))</f>
        <v/>
      </c>
      <c r="I444" s="9" t="str">
        <f aca="false">IF($A444="","",IF($H444="NOT IN SCHEMATIC","",IF(UPPER(TRIM($C444))=UPPER(TRIM($E444)),"OK","MISMATCH")))</f>
        <v/>
      </c>
      <c r="J444" s="9" t="str">
        <f aca="false">IF($A444="","",IF($H444="NOT IN SCHEMATIC","",IF($F444="","NO SCH DECAL",IF($D444="","",IF(UPPER(TRIM($D444))=UPPER(TRIM($F444)),"OK","MISMATCH")))))</f>
        <v/>
      </c>
      <c r="K444" s="16" t="str">
        <f aca="false">IF($A444="","",SUMPRODUCT(--ISNUMBER(SEARCH(","&amp;TRIM($A444)&amp;",",","&amp;SUBSTITUTE('1. Master BOM'!$D$2:$D$400," ","")&amp;","))))</f>
        <v/>
      </c>
      <c r="L444" s="16" t="str">
        <f aca="false">IF($A444="","",IF($K444&lt;&gt;1,0,SUMPRODUCT(ISNUMBER(SEARCH(","&amp;TRIM($A444)&amp;",",","&amp;SUBSTITUTE('1. Master BOM'!$D$2:$D$400," ","")&amp;","))*ROW('1. Master BOM'!$D$2:$D$400))))</f>
        <v/>
      </c>
      <c r="M444" s="9" t="str">
        <f aca="false">IF($A444="","",IF($K444=0,"NOT IN BOM",IF($K444&gt;1,"MULTIPLE BOM LINES","OK")))</f>
        <v/>
      </c>
      <c r="N444" s="9" t="str">
        <f aca="false">IF($A444="","",IF($L444=0,"—",INDEX('1. Master BOM'!$A$1:$A$400,$L444)))</f>
        <v/>
      </c>
      <c r="O444" s="9" t="str">
        <f aca="false">IF($A444="","",IF($L444=0,"—",INDEX('1. Master BOM'!$B$1:$B$400,$L444)))</f>
        <v/>
      </c>
      <c r="P444" s="9" t="str">
        <f aca="false">IF($A444="","",IF(OR($H444="NOT IN SCHEMATIC",$O444="—"),"",IF($G444="","NO SCH PN",IF(UPPER(TRIM($G444))=UPPER(TRIM($O444)),"OK","MISMATCH"))))</f>
        <v/>
      </c>
      <c r="Q444" s="9" t="str">
        <f aca="false">IF($A444="","",IF($L444=0,"—",INDEX('1. Master BOM'!$E$1:$E$400,$L444)))</f>
        <v/>
      </c>
      <c r="R444" s="9" t="str">
        <f aca="false">IF($A444="","",IF($L444=0,"—",IF(T(INDEX('1. Master BOM'!$F$1:$F$400,$L444))="","(not set)",INDEX('1. Master BOM'!$F$1:$F$400,$L444))))</f>
        <v/>
      </c>
      <c r="S444" s="9" t="str">
        <f aca="false">IF($A444="","",IF(OR($R444="—",$R444="(not set)",$D444=""),"",IF(ISNUMBER(SEARCH(SUBSTITUTE(SUBSTITUTE(SUBSTITUTE($R444,"-",""),"_","")," ",""),SUBSTITUTE(SUBSTITUTE(SUBSTITUTE($D444,"-",""),"_","")," ",""))),"OK","CHECK")))</f>
        <v/>
      </c>
      <c r="T444" s="9" t="str">
        <f aca="false">IF($A444="","",IF(OR($H444="NOT IN SCHEMATIC",$I444="MISMATCH",$J444="MISMATCH",$P444="MISMATCH",$M444&lt;&gt;"OK"),"REVIEW","OK"))</f>
        <v/>
      </c>
      <c r="U444" s="14"/>
      <c r="V444" s="14"/>
      <c r="W444" s="17"/>
      <c r="X444" s="14"/>
    </row>
    <row r="445" customFormat="false" ht="15" hidden="false" customHeight="false" outlineLevel="0" collapsed="false">
      <c r="A445" s="9" t="str">
        <f aca="false">IF('3. Layout Parts'!$A445="","",TRIM('3. Layout Parts'!$A445))</f>
        <v/>
      </c>
      <c r="B445" s="9" t="str">
        <f aca="false">IF($A445="","",'3. Layout Parts'!$D445)</f>
        <v/>
      </c>
      <c r="C445" s="9" t="str">
        <f aca="false">IF($A445="","",'3. Layout Parts'!$B445)</f>
        <v/>
      </c>
      <c r="D445" s="9" t="str">
        <f aca="false">IF($A445="","",'3. Layout Parts'!$C445)</f>
        <v/>
      </c>
      <c r="E445" s="9" t="str">
        <f aca="false">IF($A445="","",IFERROR(INDEX('2. Schematic Parts'!$B$2:$B$3001,MATCH($A445,'2. Schematic Parts'!$A$2:$A$3001,0)),"NOT FOUND"))</f>
        <v/>
      </c>
      <c r="F445" s="9" t="str">
        <f aca="false">IF($A445="","",IFERROR(INDEX('2. Schematic Parts'!$C$2:$C$3001,MATCH($A445,'2. Schematic Parts'!$A$2:$A$3001,0))&amp;"","NOT FOUND"))</f>
        <v/>
      </c>
      <c r="G445" s="9" t="str">
        <f aca="false">IF($A445="","",IFERROR(INDEX('2. Schematic Parts'!$D$2:$D$3001,MATCH($A445,'2. Schematic Parts'!$A$2:$A$3001,0))&amp;"","NOT FOUND"))</f>
        <v/>
      </c>
      <c r="H445" s="9" t="str">
        <f aca="false">IF($A445="","",IF(COUNTIF('2. Schematic Parts'!$A$2:$A$3001,$A445)=0,"NOT IN SCHEMATIC","OK"))</f>
        <v/>
      </c>
      <c r="I445" s="9" t="str">
        <f aca="false">IF($A445="","",IF($H445="NOT IN SCHEMATIC","",IF(UPPER(TRIM($C445))=UPPER(TRIM($E445)),"OK","MISMATCH")))</f>
        <v/>
      </c>
      <c r="J445" s="9" t="str">
        <f aca="false">IF($A445="","",IF($H445="NOT IN SCHEMATIC","",IF($F445="","NO SCH DECAL",IF($D445="","",IF(UPPER(TRIM($D445))=UPPER(TRIM($F445)),"OK","MISMATCH")))))</f>
        <v/>
      </c>
      <c r="K445" s="16" t="str">
        <f aca="false">IF($A445="","",SUMPRODUCT(--ISNUMBER(SEARCH(","&amp;TRIM($A445)&amp;",",","&amp;SUBSTITUTE('1. Master BOM'!$D$2:$D$400," ","")&amp;","))))</f>
        <v/>
      </c>
      <c r="L445" s="16" t="str">
        <f aca="false">IF($A445="","",IF($K445&lt;&gt;1,0,SUMPRODUCT(ISNUMBER(SEARCH(","&amp;TRIM($A445)&amp;",",","&amp;SUBSTITUTE('1. Master BOM'!$D$2:$D$400," ","")&amp;","))*ROW('1. Master BOM'!$D$2:$D$400))))</f>
        <v/>
      </c>
      <c r="M445" s="9" t="str">
        <f aca="false">IF($A445="","",IF($K445=0,"NOT IN BOM",IF($K445&gt;1,"MULTIPLE BOM LINES","OK")))</f>
        <v/>
      </c>
      <c r="N445" s="9" t="str">
        <f aca="false">IF($A445="","",IF($L445=0,"—",INDEX('1. Master BOM'!$A$1:$A$400,$L445)))</f>
        <v/>
      </c>
      <c r="O445" s="9" t="str">
        <f aca="false">IF($A445="","",IF($L445=0,"—",INDEX('1. Master BOM'!$B$1:$B$400,$L445)))</f>
        <v/>
      </c>
      <c r="P445" s="9" t="str">
        <f aca="false">IF($A445="","",IF(OR($H445="NOT IN SCHEMATIC",$O445="—"),"",IF($G445="","NO SCH PN",IF(UPPER(TRIM($G445))=UPPER(TRIM($O445)),"OK","MISMATCH"))))</f>
        <v/>
      </c>
      <c r="Q445" s="9" t="str">
        <f aca="false">IF($A445="","",IF($L445=0,"—",INDEX('1. Master BOM'!$E$1:$E$400,$L445)))</f>
        <v/>
      </c>
      <c r="R445" s="9" t="str">
        <f aca="false">IF($A445="","",IF($L445=0,"—",IF(T(INDEX('1. Master BOM'!$F$1:$F$400,$L445))="","(not set)",INDEX('1. Master BOM'!$F$1:$F$400,$L445))))</f>
        <v/>
      </c>
      <c r="S445" s="9" t="str">
        <f aca="false">IF($A445="","",IF(OR($R445="—",$R445="(not set)",$D445=""),"",IF(ISNUMBER(SEARCH(SUBSTITUTE(SUBSTITUTE(SUBSTITUTE($R445,"-",""),"_","")," ",""),SUBSTITUTE(SUBSTITUTE(SUBSTITUTE($D445,"-",""),"_","")," ",""))),"OK","CHECK")))</f>
        <v/>
      </c>
      <c r="T445" s="9" t="str">
        <f aca="false">IF($A445="","",IF(OR($H445="NOT IN SCHEMATIC",$I445="MISMATCH",$J445="MISMATCH",$P445="MISMATCH",$M445&lt;&gt;"OK"),"REVIEW","OK"))</f>
        <v/>
      </c>
      <c r="U445" s="14"/>
      <c r="V445" s="14"/>
      <c r="W445" s="17"/>
      <c r="X445" s="14"/>
    </row>
    <row r="446" customFormat="false" ht="15" hidden="false" customHeight="false" outlineLevel="0" collapsed="false">
      <c r="A446" s="9" t="str">
        <f aca="false">IF('3. Layout Parts'!$A446="","",TRIM('3. Layout Parts'!$A446))</f>
        <v/>
      </c>
      <c r="B446" s="9" t="str">
        <f aca="false">IF($A446="","",'3. Layout Parts'!$D446)</f>
        <v/>
      </c>
      <c r="C446" s="9" t="str">
        <f aca="false">IF($A446="","",'3. Layout Parts'!$B446)</f>
        <v/>
      </c>
      <c r="D446" s="9" t="str">
        <f aca="false">IF($A446="","",'3. Layout Parts'!$C446)</f>
        <v/>
      </c>
      <c r="E446" s="9" t="str">
        <f aca="false">IF($A446="","",IFERROR(INDEX('2. Schematic Parts'!$B$2:$B$3001,MATCH($A446,'2. Schematic Parts'!$A$2:$A$3001,0)),"NOT FOUND"))</f>
        <v/>
      </c>
      <c r="F446" s="9" t="str">
        <f aca="false">IF($A446="","",IFERROR(INDEX('2. Schematic Parts'!$C$2:$C$3001,MATCH($A446,'2. Schematic Parts'!$A$2:$A$3001,0))&amp;"","NOT FOUND"))</f>
        <v/>
      </c>
      <c r="G446" s="9" t="str">
        <f aca="false">IF($A446="","",IFERROR(INDEX('2. Schematic Parts'!$D$2:$D$3001,MATCH($A446,'2. Schematic Parts'!$A$2:$A$3001,0))&amp;"","NOT FOUND"))</f>
        <v/>
      </c>
      <c r="H446" s="9" t="str">
        <f aca="false">IF($A446="","",IF(COUNTIF('2. Schematic Parts'!$A$2:$A$3001,$A446)=0,"NOT IN SCHEMATIC","OK"))</f>
        <v/>
      </c>
      <c r="I446" s="9" t="str">
        <f aca="false">IF($A446="","",IF($H446="NOT IN SCHEMATIC","",IF(UPPER(TRIM($C446))=UPPER(TRIM($E446)),"OK","MISMATCH")))</f>
        <v/>
      </c>
      <c r="J446" s="9" t="str">
        <f aca="false">IF($A446="","",IF($H446="NOT IN SCHEMATIC","",IF($F446="","NO SCH DECAL",IF($D446="","",IF(UPPER(TRIM($D446))=UPPER(TRIM($F446)),"OK","MISMATCH")))))</f>
        <v/>
      </c>
      <c r="K446" s="16" t="str">
        <f aca="false">IF($A446="","",SUMPRODUCT(--ISNUMBER(SEARCH(","&amp;TRIM($A446)&amp;",",","&amp;SUBSTITUTE('1. Master BOM'!$D$2:$D$400," ","")&amp;","))))</f>
        <v/>
      </c>
      <c r="L446" s="16" t="str">
        <f aca="false">IF($A446="","",IF($K446&lt;&gt;1,0,SUMPRODUCT(ISNUMBER(SEARCH(","&amp;TRIM($A446)&amp;",",","&amp;SUBSTITUTE('1. Master BOM'!$D$2:$D$400," ","")&amp;","))*ROW('1. Master BOM'!$D$2:$D$400))))</f>
        <v/>
      </c>
      <c r="M446" s="9" t="str">
        <f aca="false">IF($A446="","",IF($K446=0,"NOT IN BOM",IF($K446&gt;1,"MULTIPLE BOM LINES","OK")))</f>
        <v/>
      </c>
      <c r="N446" s="9" t="str">
        <f aca="false">IF($A446="","",IF($L446=0,"—",INDEX('1. Master BOM'!$A$1:$A$400,$L446)))</f>
        <v/>
      </c>
      <c r="O446" s="9" t="str">
        <f aca="false">IF($A446="","",IF($L446=0,"—",INDEX('1. Master BOM'!$B$1:$B$400,$L446)))</f>
        <v/>
      </c>
      <c r="P446" s="9" t="str">
        <f aca="false">IF($A446="","",IF(OR($H446="NOT IN SCHEMATIC",$O446="—"),"",IF($G446="","NO SCH PN",IF(UPPER(TRIM($G446))=UPPER(TRIM($O446)),"OK","MISMATCH"))))</f>
        <v/>
      </c>
      <c r="Q446" s="9" t="str">
        <f aca="false">IF($A446="","",IF($L446=0,"—",INDEX('1. Master BOM'!$E$1:$E$400,$L446)))</f>
        <v/>
      </c>
      <c r="R446" s="9" t="str">
        <f aca="false">IF($A446="","",IF($L446=0,"—",IF(T(INDEX('1. Master BOM'!$F$1:$F$400,$L446))="","(not set)",INDEX('1. Master BOM'!$F$1:$F$400,$L446))))</f>
        <v/>
      </c>
      <c r="S446" s="9" t="str">
        <f aca="false">IF($A446="","",IF(OR($R446="—",$R446="(not set)",$D446=""),"",IF(ISNUMBER(SEARCH(SUBSTITUTE(SUBSTITUTE(SUBSTITUTE($R446,"-",""),"_","")," ",""),SUBSTITUTE(SUBSTITUTE(SUBSTITUTE($D446,"-",""),"_","")," ",""))),"OK","CHECK")))</f>
        <v/>
      </c>
      <c r="T446" s="9" t="str">
        <f aca="false">IF($A446="","",IF(OR($H446="NOT IN SCHEMATIC",$I446="MISMATCH",$J446="MISMATCH",$P446="MISMATCH",$M446&lt;&gt;"OK"),"REVIEW","OK"))</f>
        <v/>
      </c>
      <c r="U446" s="14"/>
      <c r="V446" s="14"/>
      <c r="W446" s="17"/>
      <c r="X446" s="14"/>
    </row>
    <row r="447" customFormat="false" ht="15" hidden="false" customHeight="false" outlineLevel="0" collapsed="false">
      <c r="A447" s="9" t="str">
        <f aca="false">IF('3. Layout Parts'!$A447="","",TRIM('3. Layout Parts'!$A447))</f>
        <v/>
      </c>
      <c r="B447" s="9" t="str">
        <f aca="false">IF($A447="","",'3. Layout Parts'!$D447)</f>
        <v/>
      </c>
      <c r="C447" s="9" t="str">
        <f aca="false">IF($A447="","",'3. Layout Parts'!$B447)</f>
        <v/>
      </c>
      <c r="D447" s="9" t="str">
        <f aca="false">IF($A447="","",'3. Layout Parts'!$C447)</f>
        <v/>
      </c>
      <c r="E447" s="9" t="str">
        <f aca="false">IF($A447="","",IFERROR(INDEX('2. Schematic Parts'!$B$2:$B$3001,MATCH($A447,'2. Schematic Parts'!$A$2:$A$3001,0)),"NOT FOUND"))</f>
        <v/>
      </c>
      <c r="F447" s="9" t="str">
        <f aca="false">IF($A447="","",IFERROR(INDEX('2. Schematic Parts'!$C$2:$C$3001,MATCH($A447,'2. Schematic Parts'!$A$2:$A$3001,0))&amp;"","NOT FOUND"))</f>
        <v/>
      </c>
      <c r="G447" s="9" t="str">
        <f aca="false">IF($A447="","",IFERROR(INDEX('2. Schematic Parts'!$D$2:$D$3001,MATCH($A447,'2. Schematic Parts'!$A$2:$A$3001,0))&amp;"","NOT FOUND"))</f>
        <v/>
      </c>
      <c r="H447" s="9" t="str">
        <f aca="false">IF($A447="","",IF(COUNTIF('2. Schematic Parts'!$A$2:$A$3001,$A447)=0,"NOT IN SCHEMATIC","OK"))</f>
        <v/>
      </c>
      <c r="I447" s="9" t="str">
        <f aca="false">IF($A447="","",IF($H447="NOT IN SCHEMATIC","",IF(UPPER(TRIM($C447))=UPPER(TRIM($E447)),"OK","MISMATCH")))</f>
        <v/>
      </c>
      <c r="J447" s="9" t="str">
        <f aca="false">IF($A447="","",IF($H447="NOT IN SCHEMATIC","",IF($F447="","NO SCH DECAL",IF($D447="","",IF(UPPER(TRIM($D447))=UPPER(TRIM($F447)),"OK","MISMATCH")))))</f>
        <v/>
      </c>
      <c r="K447" s="16" t="str">
        <f aca="false">IF($A447="","",SUMPRODUCT(--ISNUMBER(SEARCH(","&amp;TRIM($A447)&amp;",",","&amp;SUBSTITUTE('1. Master BOM'!$D$2:$D$400," ","")&amp;","))))</f>
        <v/>
      </c>
      <c r="L447" s="16" t="str">
        <f aca="false">IF($A447="","",IF($K447&lt;&gt;1,0,SUMPRODUCT(ISNUMBER(SEARCH(","&amp;TRIM($A447)&amp;",",","&amp;SUBSTITUTE('1. Master BOM'!$D$2:$D$400," ","")&amp;","))*ROW('1. Master BOM'!$D$2:$D$400))))</f>
        <v/>
      </c>
      <c r="M447" s="9" t="str">
        <f aca="false">IF($A447="","",IF($K447=0,"NOT IN BOM",IF($K447&gt;1,"MULTIPLE BOM LINES","OK")))</f>
        <v/>
      </c>
      <c r="N447" s="9" t="str">
        <f aca="false">IF($A447="","",IF($L447=0,"—",INDEX('1. Master BOM'!$A$1:$A$400,$L447)))</f>
        <v/>
      </c>
      <c r="O447" s="9" t="str">
        <f aca="false">IF($A447="","",IF($L447=0,"—",INDEX('1. Master BOM'!$B$1:$B$400,$L447)))</f>
        <v/>
      </c>
      <c r="P447" s="9" t="str">
        <f aca="false">IF($A447="","",IF(OR($H447="NOT IN SCHEMATIC",$O447="—"),"",IF($G447="","NO SCH PN",IF(UPPER(TRIM($G447))=UPPER(TRIM($O447)),"OK","MISMATCH"))))</f>
        <v/>
      </c>
      <c r="Q447" s="9" t="str">
        <f aca="false">IF($A447="","",IF($L447=0,"—",INDEX('1. Master BOM'!$E$1:$E$400,$L447)))</f>
        <v/>
      </c>
      <c r="R447" s="9" t="str">
        <f aca="false">IF($A447="","",IF($L447=0,"—",IF(T(INDEX('1. Master BOM'!$F$1:$F$400,$L447))="","(not set)",INDEX('1. Master BOM'!$F$1:$F$400,$L447))))</f>
        <v/>
      </c>
      <c r="S447" s="9" t="str">
        <f aca="false">IF($A447="","",IF(OR($R447="—",$R447="(not set)",$D447=""),"",IF(ISNUMBER(SEARCH(SUBSTITUTE(SUBSTITUTE(SUBSTITUTE($R447,"-",""),"_","")," ",""),SUBSTITUTE(SUBSTITUTE(SUBSTITUTE($D447,"-",""),"_","")," ",""))),"OK","CHECK")))</f>
        <v/>
      </c>
      <c r="T447" s="9" t="str">
        <f aca="false">IF($A447="","",IF(OR($H447="NOT IN SCHEMATIC",$I447="MISMATCH",$J447="MISMATCH",$P447="MISMATCH",$M447&lt;&gt;"OK"),"REVIEW","OK"))</f>
        <v/>
      </c>
      <c r="U447" s="14"/>
      <c r="V447" s="14"/>
      <c r="W447" s="17"/>
      <c r="X447" s="14"/>
    </row>
    <row r="448" customFormat="false" ht="15" hidden="false" customHeight="false" outlineLevel="0" collapsed="false">
      <c r="A448" s="9" t="str">
        <f aca="false">IF('3. Layout Parts'!$A448="","",TRIM('3. Layout Parts'!$A448))</f>
        <v/>
      </c>
      <c r="B448" s="9" t="str">
        <f aca="false">IF($A448="","",'3. Layout Parts'!$D448)</f>
        <v/>
      </c>
      <c r="C448" s="9" t="str">
        <f aca="false">IF($A448="","",'3. Layout Parts'!$B448)</f>
        <v/>
      </c>
      <c r="D448" s="9" t="str">
        <f aca="false">IF($A448="","",'3. Layout Parts'!$C448)</f>
        <v/>
      </c>
      <c r="E448" s="9" t="str">
        <f aca="false">IF($A448="","",IFERROR(INDEX('2. Schematic Parts'!$B$2:$B$3001,MATCH($A448,'2. Schematic Parts'!$A$2:$A$3001,0)),"NOT FOUND"))</f>
        <v/>
      </c>
      <c r="F448" s="9" t="str">
        <f aca="false">IF($A448="","",IFERROR(INDEX('2. Schematic Parts'!$C$2:$C$3001,MATCH($A448,'2. Schematic Parts'!$A$2:$A$3001,0))&amp;"","NOT FOUND"))</f>
        <v/>
      </c>
      <c r="G448" s="9" t="str">
        <f aca="false">IF($A448="","",IFERROR(INDEX('2. Schematic Parts'!$D$2:$D$3001,MATCH($A448,'2. Schematic Parts'!$A$2:$A$3001,0))&amp;"","NOT FOUND"))</f>
        <v/>
      </c>
      <c r="H448" s="9" t="str">
        <f aca="false">IF($A448="","",IF(COUNTIF('2. Schematic Parts'!$A$2:$A$3001,$A448)=0,"NOT IN SCHEMATIC","OK"))</f>
        <v/>
      </c>
      <c r="I448" s="9" t="str">
        <f aca="false">IF($A448="","",IF($H448="NOT IN SCHEMATIC","",IF(UPPER(TRIM($C448))=UPPER(TRIM($E448)),"OK","MISMATCH")))</f>
        <v/>
      </c>
      <c r="J448" s="9" t="str">
        <f aca="false">IF($A448="","",IF($H448="NOT IN SCHEMATIC","",IF($F448="","NO SCH DECAL",IF($D448="","",IF(UPPER(TRIM($D448))=UPPER(TRIM($F448)),"OK","MISMATCH")))))</f>
        <v/>
      </c>
      <c r="K448" s="16" t="str">
        <f aca="false">IF($A448="","",SUMPRODUCT(--ISNUMBER(SEARCH(","&amp;TRIM($A448)&amp;",",","&amp;SUBSTITUTE('1. Master BOM'!$D$2:$D$400," ","")&amp;","))))</f>
        <v/>
      </c>
      <c r="L448" s="16" t="str">
        <f aca="false">IF($A448="","",IF($K448&lt;&gt;1,0,SUMPRODUCT(ISNUMBER(SEARCH(","&amp;TRIM($A448)&amp;",",","&amp;SUBSTITUTE('1. Master BOM'!$D$2:$D$400," ","")&amp;","))*ROW('1. Master BOM'!$D$2:$D$400))))</f>
        <v/>
      </c>
      <c r="M448" s="9" t="str">
        <f aca="false">IF($A448="","",IF($K448=0,"NOT IN BOM",IF($K448&gt;1,"MULTIPLE BOM LINES","OK")))</f>
        <v/>
      </c>
      <c r="N448" s="9" t="str">
        <f aca="false">IF($A448="","",IF($L448=0,"—",INDEX('1. Master BOM'!$A$1:$A$400,$L448)))</f>
        <v/>
      </c>
      <c r="O448" s="9" t="str">
        <f aca="false">IF($A448="","",IF($L448=0,"—",INDEX('1. Master BOM'!$B$1:$B$400,$L448)))</f>
        <v/>
      </c>
      <c r="P448" s="9" t="str">
        <f aca="false">IF($A448="","",IF(OR($H448="NOT IN SCHEMATIC",$O448="—"),"",IF($G448="","NO SCH PN",IF(UPPER(TRIM($G448))=UPPER(TRIM($O448)),"OK","MISMATCH"))))</f>
        <v/>
      </c>
      <c r="Q448" s="9" t="str">
        <f aca="false">IF($A448="","",IF($L448=0,"—",INDEX('1. Master BOM'!$E$1:$E$400,$L448)))</f>
        <v/>
      </c>
      <c r="R448" s="9" t="str">
        <f aca="false">IF($A448="","",IF($L448=0,"—",IF(T(INDEX('1. Master BOM'!$F$1:$F$400,$L448))="","(not set)",INDEX('1. Master BOM'!$F$1:$F$400,$L448))))</f>
        <v/>
      </c>
      <c r="S448" s="9" t="str">
        <f aca="false">IF($A448="","",IF(OR($R448="—",$R448="(not set)",$D448=""),"",IF(ISNUMBER(SEARCH(SUBSTITUTE(SUBSTITUTE(SUBSTITUTE($R448,"-",""),"_","")," ",""),SUBSTITUTE(SUBSTITUTE(SUBSTITUTE($D448,"-",""),"_","")," ",""))),"OK","CHECK")))</f>
        <v/>
      </c>
      <c r="T448" s="9" t="str">
        <f aca="false">IF($A448="","",IF(OR($H448="NOT IN SCHEMATIC",$I448="MISMATCH",$J448="MISMATCH",$P448="MISMATCH",$M448&lt;&gt;"OK"),"REVIEW","OK"))</f>
        <v/>
      </c>
      <c r="U448" s="14"/>
      <c r="V448" s="14"/>
      <c r="W448" s="17"/>
      <c r="X448" s="14"/>
    </row>
    <row r="449" customFormat="false" ht="15" hidden="false" customHeight="false" outlineLevel="0" collapsed="false">
      <c r="A449" s="9" t="str">
        <f aca="false">IF('3. Layout Parts'!$A449="","",TRIM('3. Layout Parts'!$A449))</f>
        <v/>
      </c>
      <c r="B449" s="9" t="str">
        <f aca="false">IF($A449="","",'3. Layout Parts'!$D449)</f>
        <v/>
      </c>
      <c r="C449" s="9" t="str">
        <f aca="false">IF($A449="","",'3. Layout Parts'!$B449)</f>
        <v/>
      </c>
      <c r="D449" s="9" t="str">
        <f aca="false">IF($A449="","",'3. Layout Parts'!$C449)</f>
        <v/>
      </c>
      <c r="E449" s="9" t="str">
        <f aca="false">IF($A449="","",IFERROR(INDEX('2. Schematic Parts'!$B$2:$B$3001,MATCH($A449,'2. Schematic Parts'!$A$2:$A$3001,0)),"NOT FOUND"))</f>
        <v/>
      </c>
      <c r="F449" s="9" t="str">
        <f aca="false">IF($A449="","",IFERROR(INDEX('2. Schematic Parts'!$C$2:$C$3001,MATCH($A449,'2. Schematic Parts'!$A$2:$A$3001,0))&amp;"","NOT FOUND"))</f>
        <v/>
      </c>
      <c r="G449" s="9" t="str">
        <f aca="false">IF($A449="","",IFERROR(INDEX('2. Schematic Parts'!$D$2:$D$3001,MATCH($A449,'2. Schematic Parts'!$A$2:$A$3001,0))&amp;"","NOT FOUND"))</f>
        <v/>
      </c>
      <c r="H449" s="9" t="str">
        <f aca="false">IF($A449="","",IF(COUNTIF('2. Schematic Parts'!$A$2:$A$3001,$A449)=0,"NOT IN SCHEMATIC","OK"))</f>
        <v/>
      </c>
      <c r="I449" s="9" t="str">
        <f aca="false">IF($A449="","",IF($H449="NOT IN SCHEMATIC","",IF(UPPER(TRIM($C449))=UPPER(TRIM($E449)),"OK","MISMATCH")))</f>
        <v/>
      </c>
      <c r="J449" s="9" t="str">
        <f aca="false">IF($A449="","",IF($H449="NOT IN SCHEMATIC","",IF($F449="","NO SCH DECAL",IF($D449="","",IF(UPPER(TRIM($D449))=UPPER(TRIM($F449)),"OK","MISMATCH")))))</f>
        <v/>
      </c>
      <c r="K449" s="16" t="str">
        <f aca="false">IF($A449="","",SUMPRODUCT(--ISNUMBER(SEARCH(","&amp;TRIM($A449)&amp;",",","&amp;SUBSTITUTE('1. Master BOM'!$D$2:$D$400," ","")&amp;","))))</f>
        <v/>
      </c>
      <c r="L449" s="16" t="str">
        <f aca="false">IF($A449="","",IF($K449&lt;&gt;1,0,SUMPRODUCT(ISNUMBER(SEARCH(","&amp;TRIM($A449)&amp;",",","&amp;SUBSTITUTE('1. Master BOM'!$D$2:$D$400," ","")&amp;","))*ROW('1. Master BOM'!$D$2:$D$400))))</f>
        <v/>
      </c>
      <c r="M449" s="9" t="str">
        <f aca="false">IF($A449="","",IF($K449=0,"NOT IN BOM",IF($K449&gt;1,"MULTIPLE BOM LINES","OK")))</f>
        <v/>
      </c>
      <c r="N449" s="9" t="str">
        <f aca="false">IF($A449="","",IF($L449=0,"—",INDEX('1. Master BOM'!$A$1:$A$400,$L449)))</f>
        <v/>
      </c>
      <c r="O449" s="9" t="str">
        <f aca="false">IF($A449="","",IF($L449=0,"—",INDEX('1. Master BOM'!$B$1:$B$400,$L449)))</f>
        <v/>
      </c>
      <c r="P449" s="9" t="str">
        <f aca="false">IF($A449="","",IF(OR($H449="NOT IN SCHEMATIC",$O449="—"),"",IF($G449="","NO SCH PN",IF(UPPER(TRIM($G449))=UPPER(TRIM($O449)),"OK","MISMATCH"))))</f>
        <v/>
      </c>
      <c r="Q449" s="9" t="str">
        <f aca="false">IF($A449="","",IF($L449=0,"—",INDEX('1. Master BOM'!$E$1:$E$400,$L449)))</f>
        <v/>
      </c>
      <c r="R449" s="9" t="str">
        <f aca="false">IF($A449="","",IF($L449=0,"—",IF(T(INDEX('1. Master BOM'!$F$1:$F$400,$L449))="","(not set)",INDEX('1. Master BOM'!$F$1:$F$400,$L449))))</f>
        <v/>
      </c>
      <c r="S449" s="9" t="str">
        <f aca="false">IF($A449="","",IF(OR($R449="—",$R449="(not set)",$D449=""),"",IF(ISNUMBER(SEARCH(SUBSTITUTE(SUBSTITUTE(SUBSTITUTE($R449,"-",""),"_","")," ",""),SUBSTITUTE(SUBSTITUTE(SUBSTITUTE($D449,"-",""),"_","")," ",""))),"OK","CHECK")))</f>
        <v/>
      </c>
      <c r="T449" s="9" t="str">
        <f aca="false">IF($A449="","",IF(OR($H449="NOT IN SCHEMATIC",$I449="MISMATCH",$J449="MISMATCH",$P449="MISMATCH",$M449&lt;&gt;"OK"),"REVIEW","OK"))</f>
        <v/>
      </c>
      <c r="U449" s="14"/>
      <c r="V449" s="14"/>
      <c r="W449" s="17"/>
      <c r="X449" s="14"/>
    </row>
    <row r="450" customFormat="false" ht="15" hidden="false" customHeight="false" outlineLevel="0" collapsed="false">
      <c r="A450" s="9" t="str">
        <f aca="false">IF('3. Layout Parts'!$A450="","",TRIM('3. Layout Parts'!$A450))</f>
        <v/>
      </c>
      <c r="B450" s="9" t="str">
        <f aca="false">IF($A450="","",'3. Layout Parts'!$D450)</f>
        <v/>
      </c>
      <c r="C450" s="9" t="str">
        <f aca="false">IF($A450="","",'3. Layout Parts'!$B450)</f>
        <v/>
      </c>
      <c r="D450" s="9" t="str">
        <f aca="false">IF($A450="","",'3. Layout Parts'!$C450)</f>
        <v/>
      </c>
      <c r="E450" s="9" t="str">
        <f aca="false">IF($A450="","",IFERROR(INDEX('2. Schematic Parts'!$B$2:$B$3001,MATCH($A450,'2. Schematic Parts'!$A$2:$A$3001,0)),"NOT FOUND"))</f>
        <v/>
      </c>
      <c r="F450" s="9" t="str">
        <f aca="false">IF($A450="","",IFERROR(INDEX('2. Schematic Parts'!$C$2:$C$3001,MATCH($A450,'2. Schematic Parts'!$A$2:$A$3001,0))&amp;"","NOT FOUND"))</f>
        <v/>
      </c>
      <c r="G450" s="9" t="str">
        <f aca="false">IF($A450="","",IFERROR(INDEX('2. Schematic Parts'!$D$2:$D$3001,MATCH($A450,'2. Schematic Parts'!$A$2:$A$3001,0))&amp;"","NOT FOUND"))</f>
        <v/>
      </c>
      <c r="H450" s="9" t="str">
        <f aca="false">IF($A450="","",IF(COUNTIF('2. Schematic Parts'!$A$2:$A$3001,$A450)=0,"NOT IN SCHEMATIC","OK"))</f>
        <v/>
      </c>
      <c r="I450" s="9" t="str">
        <f aca="false">IF($A450="","",IF($H450="NOT IN SCHEMATIC","",IF(UPPER(TRIM($C450))=UPPER(TRIM($E450)),"OK","MISMATCH")))</f>
        <v/>
      </c>
      <c r="J450" s="9" t="str">
        <f aca="false">IF($A450="","",IF($H450="NOT IN SCHEMATIC","",IF($F450="","NO SCH DECAL",IF($D450="","",IF(UPPER(TRIM($D450))=UPPER(TRIM($F450)),"OK","MISMATCH")))))</f>
        <v/>
      </c>
      <c r="K450" s="16" t="str">
        <f aca="false">IF($A450="","",SUMPRODUCT(--ISNUMBER(SEARCH(","&amp;TRIM($A450)&amp;",",","&amp;SUBSTITUTE('1. Master BOM'!$D$2:$D$400," ","")&amp;","))))</f>
        <v/>
      </c>
      <c r="L450" s="16" t="str">
        <f aca="false">IF($A450="","",IF($K450&lt;&gt;1,0,SUMPRODUCT(ISNUMBER(SEARCH(","&amp;TRIM($A450)&amp;",",","&amp;SUBSTITUTE('1. Master BOM'!$D$2:$D$400," ","")&amp;","))*ROW('1. Master BOM'!$D$2:$D$400))))</f>
        <v/>
      </c>
      <c r="M450" s="9" t="str">
        <f aca="false">IF($A450="","",IF($K450=0,"NOT IN BOM",IF($K450&gt;1,"MULTIPLE BOM LINES","OK")))</f>
        <v/>
      </c>
      <c r="N450" s="9" t="str">
        <f aca="false">IF($A450="","",IF($L450=0,"—",INDEX('1. Master BOM'!$A$1:$A$400,$L450)))</f>
        <v/>
      </c>
      <c r="O450" s="9" t="str">
        <f aca="false">IF($A450="","",IF($L450=0,"—",INDEX('1. Master BOM'!$B$1:$B$400,$L450)))</f>
        <v/>
      </c>
      <c r="P450" s="9" t="str">
        <f aca="false">IF($A450="","",IF(OR($H450="NOT IN SCHEMATIC",$O450="—"),"",IF($G450="","NO SCH PN",IF(UPPER(TRIM($G450))=UPPER(TRIM($O450)),"OK","MISMATCH"))))</f>
        <v/>
      </c>
      <c r="Q450" s="9" t="str">
        <f aca="false">IF($A450="","",IF($L450=0,"—",INDEX('1. Master BOM'!$E$1:$E$400,$L450)))</f>
        <v/>
      </c>
      <c r="R450" s="9" t="str">
        <f aca="false">IF($A450="","",IF($L450=0,"—",IF(T(INDEX('1. Master BOM'!$F$1:$F$400,$L450))="","(not set)",INDEX('1. Master BOM'!$F$1:$F$400,$L450))))</f>
        <v/>
      </c>
      <c r="S450" s="9" t="str">
        <f aca="false">IF($A450="","",IF(OR($R450="—",$R450="(not set)",$D450=""),"",IF(ISNUMBER(SEARCH(SUBSTITUTE(SUBSTITUTE(SUBSTITUTE($R450,"-",""),"_","")," ",""),SUBSTITUTE(SUBSTITUTE(SUBSTITUTE($D450,"-",""),"_","")," ",""))),"OK","CHECK")))</f>
        <v/>
      </c>
      <c r="T450" s="9" t="str">
        <f aca="false">IF($A450="","",IF(OR($H450="NOT IN SCHEMATIC",$I450="MISMATCH",$J450="MISMATCH",$P450="MISMATCH",$M450&lt;&gt;"OK"),"REVIEW","OK"))</f>
        <v/>
      </c>
      <c r="U450" s="14"/>
      <c r="V450" s="14"/>
      <c r="W450" s="17"/>
      <c r="X450" s="14"/>
    </row>
    <row r="451" customFormat="false" ht="15" hidden="false" customHeight="false" outlineLevel="0" collapsed="false">
      <c r="A451" s="9" t="str">
        <f aca="false">IF('3. Layout Parts'!$A451="","",TRIM('3. Layout Parts'!$A451))</f>
        <v/>
      </c>
      <c r="B451" s="9" t="str">
        <f aca="false">IF($A451="","",'3. Layout Parts'!$D451)</f>
        <v/>
      </c>
      <c r="C451" s="9" t="str">
        <f aca="false">IF($A451="","",'3. Layout Parts'!$B451)</f>
        <v/>
      </c>
      <c r="D451" s="9" t="str">
        <f aca="false">IF($A451="","",'3. Layout Parts'!$C451)</f>
        <v/>
      </c>
      <c r="E451" s="9" t="str">
        <f aca="false">IF($A451="","",IFERROR(INDEX('2. Schematic Parts'!$B$2:$B$3001,MATCH($A451,'2. Schematic Parts'!$A$2:$A$3001,0)),"NOT FOUND"))</f>
        <v/>
      </c>
      <c r="F451" s="9" t="str">
        <f aca="false">IF($A451="","",IFERROR(INDEX('2. Schematic Parts'!$C$2:$C$3001,MATCH($A451,'2. Schematic Parts'!$A$2:$A$3001,0))&amp;"","NOT FOUND"))</f>
        <v/>
      </c>
      <c r="G451" s="9" t="str">
        <f aca="false">IF($A451="","",IFERROR(INDEX('2. Schematic Parts'!$D$2:$D$3001,MATCH($A451,'2. Schematic Parts'!$A$2:$A$3001,0))&amp;"","NOT FOUND"))</f>
        <v/>
      </c>
      <c r="H451" s="9" t="str">
        <f aca="false">IF($A451="","",IF(COUNTIF('2. Schematic Parts'!$A$2:$A$3001,$A451)=0,"NOT IN SCHEMATIC","OK"))</f>
        <v/>
      </c>
      <c r="I451" s="9" t="str">
        <f aca="false">IF($A451="","",IF($H451="NOT IN SCHEMATIC","",IF(UPPER(TRIM($C451))=UPPER(TRIM($E451)),"OK","MISMATCH")))</f>
        <v/>
      </c>
      <c r="J451" s="9" t="str">
        <f aca="false">IF($A451="","",IF($H451="NOT IN SCHEMATIC","",IF($F451="","NO SCH DECAL",IF($D451="","",IF(UPPER(TRIM($D451))=UPPER(TRIM($F451)),"OK","MISMATCH")))))</f>
        <v/>
      </c>
      <c r="K451" s="16" t="str">
        <f aca="false">IF($A451="","",SUMPRODUCT(--ISNUMBER(SEARCH(","&amp;TRIM($A451)&amp;",",","&amp;SUBSTITUTE('1. Master BOM'!$D$2:$D$400," ","")&amp;","))))</f>
        <v/>
      </c>
      <c r="L451" s="16" t="str">
        <f aca="false">IF($A451="","",IF($K451&lt;&gt;1,0,SUMPRODUCT(ISNUMBER(SEARCH(","&amp;TRIM($A451)&amp;",",","&amp;SUBSTITUTE('1. Master BOM'!$D$2:$D$400," ","")&amp;","))*ROW('1. Master BOM'!$D$2:$D$400))))</f>
        <v/>
      </c>
      <c r="M451" s="9" t="str">
        <f aca="false">IF($A451="","",IF($K451=0,"NOT IN BOM",IF($K451&gt;1,"MULTIPLE BOM LINES","OK")))</f>
        <v/>
      </c>
      <c r="N451" s="9" t="str">
        <f aca="false">IF($A451="","",IF($L451=0,"—",INDEX('1. Master BOM'!$A$1:$A$400,$L451)))</f>
        <v/>
      </c>
      <c r="O451" s="9" t="str">
        <f aca="false">IF($A451="","",IF($L451=0,"—",INDEX('1. Master BOM'!$B$1:$B$400,$L451)))</f>
        <v/>
      </c>
      <c r="P451" s="9" t="str">
        <f aca="false">IF($A451="","",IF(OR($H451="NOT IN SCHEMATIC",$O451="—"),"",IF($G451="","NO SCH PN",IF(UPPER(TRIM($G451))=UPPER(TRIM($O451)),"OK","MISMATCH"))))</f>
        <v/>
      </c>
      <c r="Q451" s="9" t="str">
        <f aca="false">IF($A451="","",IF($L451=0,"—",INDEX('1. Master BOM'!$E$1:$E$400,$L451)))</f>
        <v/>
      </c>
      <c r="R451" s="9" t="str">
        <f aca="false">IF($A451="","",IF($L451=0,"—",IF(T(INDEX('1. Master BOM'!$F$1:$F$400,$L451))="","(not set)",INDEX('1. Master BOM'!$F$1:$F$400,$L451))))</f>
        <v/>
      </c>
      <c r="S451" s="9" t="str">
        <f aca="false">IF($A451="","",IF(OR($R451="—",$R451="(not set)",$D451=""),"",IF(ISNUMBER(SEARCH(SUBSTITUTE(SUBSTITUTE(SUBSTITUTE($R451,"-",""),"_","")," ",""),SUBSTITUTE(SUBSTITUTE(SUBSTITUTE($D451,"-",""),"_","")," ",""))),"OK","CHECK")))</f>
        <v/>
      </c>
      <c r="T451" s="9" t="str">
        <f aca="false">IF($A451="","",IF(OR($H451="NOT IN SCHEMATIC",$I451="MISMATCH",$J451="MISMATCH",$P451="MISMATCH",$M451&lt;&gt;"OK"),"REVIEW","OK"))</f>
        <v/>
      </c>
      <c r="U451" s="14"/>
      <c r="V451" s="14"/>
      <c r="W451" s="17"/>
      <c r="X451" s="14"/>
    </row>
    <row r="452" customFormat="false" ht="15" hidden="false" customHeight="false" outlineLevel="0" collapsed="false">
      <c r="A452" s="9" t="str">
        <f aca="false">IF('3. Layout Parts'!$A452="","",TRIM('3. Layout Parts'!$A452))</f>
        <v/>
      </c>
      <c r="B452" s="9" t="str">
        <f aca="false">IF($A452="","",'3. Layout Parts'!$D452)</f>
        <v/>
      </c>
      <c r="C452" s="9" t="str">
        <f aca="false">IF($A452="","",'3. Layout Parts'!$B452)</f>
        <v/>
      </c>
      <c r="D452" s="9" t="str">
        <f aca="false">IF($A452="","",'3. Layout Parts'!$C452)</f>
        <v/>
      </c>
      <c r="E452" s="9" t="str">
        <f aca="false">IF($A452="","",IFERROR(INDEX('2. Schematic Parts'!$B$2:$B$3001,MATCH($A452,'2. Schematic Parts'!$A$2:$A$3001,0)),"NOT FOUND"))</f>
        <v/>
      </c>
      <c r="F452" s="9" t="str">
        <f aca="false">IF($A452="","",IFERROR(INDEX('2. Schematic Parts'!$C$2:$C$3001,MATCH($A452,'2. Schematic Parts'!$A$2:$A$3001,0))&amp;"","NOT FOUND"))</f>
        <v/>
      </c>
      <c r="G452" s="9" t="str">
        <f aca="false">IF($A452="","",IFERROR(INDEX('2. Schematic Parts'!$D$2:$D$3001,MATCH($A452,'2. Schematic Parts'!$A$2:$A$3001,0))&amp;"","NOT FOUND"))</f>
        <v/>
      </c>
      <c r="H452" s="9" t="str">
        <f aca="false">IF($A452="","",IF(COUNTIF('2. Schematic Parts'!$A$2:$A$3001,$A452)=0,"NOT IN SCHEMATIC","OK"))</f>
        <v/>
      </c>
      <c r="I452" s="9" t="str">
        <f aca="false">IF($A452="","",IF($H452="NOT IN SCHEMATIC","",IF(UPPER(TRIM($C452))=UPPER(TRIM($E452)),"OK","MISMATCH")))</f>
        <v/>
      </c>
      <c r="J452" s="9" t="str">
        <f aca="false">IF($A452="","",IF($H452="NOT IN SCHEMATIC","",IF($F452="","NO SCH DECAL",IF($D452="","",IF(UPPER(TRIM($D452))=UPPER(TRIM($F452)),"OK","MISMATCH")))))</f>
        <v/>
      </c>
      <c r="K452" s="16" t="str">
        <f aca="false">IF($A452="","",SUMPRODUCT(--ISNUMBER(SEARCH(","&amp;TRIM($A452)&amp;",",","&amp;SUBSTITUTE('1. Master BOM'!$D$2:$D$400," ","")&amp;","))))</f>
        <v/>
      </c>
      <c r="L452" s="16" t="str">
        <f aca="false">IF($A452="","",IF($K452&lt;&gt;1,0,SUMPRODUCT(ISNUMBER(SEARCH(","&amp;TRIM($A452)&amp;",",","&amp;SUBSTITUTE('1. Master BOM'!$D$2:$D$400," ","")&amp;","))*ROW('1. Master BOM'!$D$2:$D$400))))</f>
        <v/>
      </c>
      <c r="M452" s="9" t="str">
        <f aca="false">IF($A452="","",IF($K452=0,"NOT IN BOM",IF($K452&gt;1,"MULTIPLE BOM LINES","OK")))</f>
        <v/>
      </c>
      <c r="N452" s="9" t="str">
        <f aca="false">IF($A452="","",IF($L452=0,"—",INDEX('1. Master BOM'!$A$1:$A$400,$L452)))</f>
        <v/>
      </c>
      <c r="O452" s="9" t="str">
        <f aca="false">IF($A452="","",IF($L452=0,"—",INDEX('1. Master BOM'!$B$1:$B$400,$L452)))</f>
        <v/>
      </c>
      <c r="P452" s="9" t="str">
        <f aca="false">IF($A452="","",IF(OR($H452="NOT IN SCHEMATIC",$O452="—"),"",IF($G452="","NO SCH PN",IF(UPPER(TRIM($G452))=UPPER(TRIM($O452)),"OK","MISMATCH"))))</f>
        <v/>
      </c>
      <c r="Q452" s="9" t="str">
        <f aca="false">IF($A452="","",IF($L452=0,"—",INDEX('1. Master BOM'!$E$1:$E$400,$L452)))</f>
        <v/>
      </c>
      <c r="R452" s="9" t="str">
        <f aca="false">IF($A452="","",IF($L452=0,"—",IF(T(INDEX('1. Master BOM'!$F$1:$F$400,$L452))="","(not set)",INDEX('1. Master BOM'!$F$1:$F$400,$L452))))</f>
        <v/>
      </c>
      <c r="S452" s="9" t="str">
        <f aca="false">IF($A452="","",IF(OR($R452="—",$R452="(not set)",$D452=""),"",IF(ISNUMBER(SEARCH(SUBSTITUTE(SUBSTITUTE(SUBSTITUTE($R452,"-",""),"_","")," ",""),SUBSTITUTE(SUBSTITUTE(SUBSTITUTE($D452,"-",""),"_","")," ",""))),"OK","CHECK")))</f>
        <v/>
      </c>
      <c r="T452" s="9" t="str">
        <f aca="false">IF($A452="","",IF(OR($H452="NOT IN SCHEMATIC",$I452="MISMATCH",$J452="MISMATCH",$P452="MISMATCH",$M452&lt;&gt;"OK"),"REVIEW","OK"))</f>
        <v/>
      </c>
      <c r="U452" s="14"/>
      <c r="V452" s="14"/>
      <c r="W452" s="17"/>
      <c r="X452" s="14"/>
    </row>
    <row r="453" customFormat="false" ht="15" hidden="false" customHeight="false" outlineLevel="0" collapsed="false">
      <c r="A453" s="9" t="str">
        <f aca="false">IF('3. Layout Parts'!$A453="","",TRIM('3. Layout Parts'!$A453))</f>
        <v/>
      </c>
      <c r="B453" s="9" t="str">
        <f aca="false">IF($A453="","",'3. Layout Parts'!$D453)</f>
        <v/>
      </c>
      <c r="C453" s="9" t="str">
        <f aca="false">IF($A453="","",'3. Layout Parts'!$B453)</f>
        <v/>
      </c>
      <c r="D453" s="9" t="str">
        <f aca="false">IF($A453="","",'3. Layout Parts'!$C453)</f>
        <v/>
      </c>
      <c r="E453" s="9" t="str">
        <f aca="false">IF($A453="","",IFERROR(INDEX('2. Schematic Parts'!$B$2:$B$3001,MATCH($A453,'2. Schematic Parts'!$A$2:$A$3001,0)),"NOT FOUND"))</f>
        <v/>
      </c>
      <c r="F453" s="9" t="str">
        <f aca="false">IF($A453="","",IFERROR(INDEX('2. Schematic Parts'!$C$2:$C$3001,MATCH($A453,'2. Schematic Parts'!$A$2:$A$3001,0))&amp;"","NOT FOUND"))</f>
        <v/>
      </c>
      <c r="G453" s="9" t="str">
        <f aca="false">IF($A453="","",IFERROR(INDEX('2. Schematic Parts'!$D$2:$D$3001,MATCH($A453,'2. Schematic Parts'!$A$2:$A$3001,0))&amp;"","NOT FOUND"))</f>
        <v/>
      </c>
      <c r="H453" s="9" t="str">
        <f aca="false">IF($A453="","",IF(COUNTIF('2. Schematic Parts'!$A$2:$A$3001,$A453)=0,"NOT IN SCHEMATIC","OK"))</f>
        <v/>
      </c>
      <c r="I453" s="9" t="str">
        <f aca="false">IF($A453="","",IF($H453="NOT IN SCHEMATIC","",IF(UPPER(TRIM($C453))=UPPER(TRIM($E453)),"OK","MISMATCH")))</f>
        <v/>
      </c>
      <c r="J453" s="9" t="str">
        <f aca="false">IF($A453="","",IF($H453="NOT IN SCHEMATIC","",IF($F453="","NO SCH DECAL",IF($D453="","",IF(UPPER(TRIM($D453))=UPPER(TRIM($F453)),"OK","MISMATCH")))))</f>
        <v/>
      </c>
      <c r="K453" s="16" t="str">
        <f aca="false">IF($A453="","",SUMPRODUCT(--ISNUMBER(SEARCH(","&amp;TRIM($A453)&amp;",",","&amp;SUBSTITUTE('1. Master BOM'!$D$2:$D$400," ","")&amp;","))))</f>
        <v/>
      </c>
      <c r="L453" s="16" t="str">
        <f aca="false">IF($A453="","",IF($K453&lt;&gt;1,0,SUMPRODUCT(ISNUMBER(SEARCH(","&amp;TRIM($A453)&amp;",",","&amp;SUBSTITUTE('1. Master BOM'!$D$2:$D$400," ","")&amp;","))*ROW('1. Master BOM'!$D$2:$D$400))))</f>
        <v/>
      </c>
      <c r="M453" s="9" t="str">
        <f aca="false">IF($A453="","",IF($K453=0,"NOT IN BOM",IF($K453&gt;1,"MULTIPLE BOM LINES","OK")))</f>
        <v/>
      </c>
      <c r="N453" s="9" t="str">
        <f aca="false">IF($A453="","",IF($L453=0,"—",INDEX('1. Master BOM'!$A$1:$A$400,$L453)))</f>
        <v/>
      </c>
      <c r="O453" s="9" t="str">
        <f aca="false">IF($A453="","",IF($L453=0,"—",INDEX('1. Master BOM'!$B$1:$B$400,$L453)))</f>
        <v/>
      </c>
      <c r="P453" s="9" t="str">
        <f aca="false">IF($A453="","",IF(OR($H453="NOT IN SCHEMATIC",$O453="—"),"",IF($G453="","NO SCH PN",IF(UPPER(TRIM($G453))=UPPER(TRIM($O453)),"OK","MISMATCH"))))</f>
        <v/>
      </c>
      <c r="Q453" s="9" t="str">
        <f aca="false">IF($A453="","",IF($L453=0,"—",INDEX('1. Master BOM'!$E$1:$E$400,$L453)))</f>
        <v/>
      </c>
      <c r="R453" s="9" t="str">
        <f aca="false">IF($A453="","",IF($L453=0,"—",IF(T(INDEX('1. Master BOM'!$F$1:$F$400,$L453))="","(not set)",INDEX('1. Master BOM'!$F$1:$F$400,$L453))))</f>
        <v/>
      </c>
      <c r="S453" s="9" t="str">
        <f aca="false">IF($A453="","",IF(OR($R453="—",$R453="(not set)",$D453=""),"",IF(ISNUMBER(SEARCH(SUBSTITUTE(SUBSTITUTE(SUBSTITUTE($R453,"-",""),"_","")," ",""),SUBSTITUTE(SUBSTITUTE(SUBSTITUTE($D453,"-",""),"_","")," ",""))),"OK","CHECK")))</f>
        <v/>
      </c>
      <c r="T453" s="9" t="str">
        <f aca="false">IF($A453="","",IF(OR($H453="NOT IN SCHEMATIC",$I453="MISMATCH",$J453="MISMATCH",$P453="MISMATCH",$M453&lt;&gt;"OK"),"REVIEW","OK"))</f>
        <v/>
      </c>
      <c r="U453" s="14"/>
      <c r="V453" s="14"/>
      <c r="W453" s="17"/>
      <c r="X453" s="14"/>
    </row>
    <row r="454" customFormat="false" ht="15" hidden="false" customHeight="false" outlineLevel="0" collapsed="false">
      <c r="A454" s="9" t="str">
        <f aca="false">IF('3. Layout Parts'!$A454="","",TRIM('3. Layout Parts'!$A454))</f>
        <v/>
      </c>
      <c r="B454" s="9" t="str">
        <f aca="false">IF($A454="","",'3. Layout Parts'!$D454)</f>
        <v/>
      </c>
      <c r="C454" s="9" t="str">
        <f aca="false">IF($A454="","",'3. Layout Parts'!$B454)</f>
        <v/>
      </c>
      <c r="D454" s="9" t="str">
        <f aca="false">IF($A454="","",'3. Layout Parts'!$C454)</f>
        <v/>
      </c>
      <c r="E454" s="9" t="str">
        <f aca="false">IF($A454="","",IFERROR(INDEX('2. Schematic Parts'!$B$2:$B$3001,MATCH($A454,'2. Schematic Parts'!$A$2:$A$3001,0)),"NOT FOUND"))</f>
        <v/>
      </c>
      <c r="F454" s="9" t="str">
        <f aca="false">IF($A454="","",IFERROR(INDEX('2. Schematic Parts'!$C$2:$C$3001,MATCH($A454,'2. Schematic Parts'!$A$2:$A$3001,0))&amp;"","NOT FOUND"))</f>
        <v/>
      </c>
      <c r="G454" s="9" t="str">
        <f aca="false">IF($A454="","",IFERROR(INDEX('2. Schematic Parts'!$D$2:$D$3001,MATCH($A454,'2. Schematic Parts'!$A$2:$A$3001,0))&amp;"","NOT FOUND"))</f>
        <v/>
      </c>
      <c r="H454" s="9" t="str">
        <f aca="false">IF($A454="","",IF(COUNTIF('2. Schematic Parts'!$A$2:$A$3001,$A454)=0,"NOT IN SCHEMATIC","OK"))</f>
        <v/>
      </c>
      <c r="I454" s="9" t="str">
        <f aca="false">IF($A454="","",IF($H454="NOT IN SCHEMATIC","",IF(UPPER(TRIM($C454))=UPPER(TRIM($E454)),"OK","MISMATCH")))</f>
        <v/>
      </c>
      <c r="J454" s="9" t="str">
        <f aca="false">IF($A454="","",IF($H454="NOT IN SCHEMATIC","",IF($F454="","NO SCH DECAL",IF($D454="","",IF(UPPER(TRIM($D454))=UPPER(TRIM($F454)),"OK","MISMATCH")))))</f>
        <v/>
      </c>
      <c r="K454" s="16" t="str">
        <f aca="false">IF($A454="","",SUMPRODUCT(--ISNUMBER(SEARCH(","&amp;TRIM($A454)&amp;",",","&amp;SUBSTITUTE('1. Master BOM'!$D$2:$D$400," ","")&amp;","))))</f>
        <v/>
      </c>
      <c r="L454" s="16" t="str">
        <f aca="false">IF($A454="","",IF($K454&lt;&gt;1,0,SUMPRODUCT(ISNUMBER(SEARCH(","&amp;TRIM($A454)&amp;",",","&amp;SUBSTITUTE('1. Master BOM'!$D$2:$D$400," ","")&amp;","))*ROW('1. Master BOM'!$D$2:$D$400))))</f>
        <v/>
      </c>
      <c r="M454" s="9" t="str">
        <f aca="false">IF($A454="","",IF($K454=0,"NOT IN BOM",IF($K454&gt;1,"MULTIPLE BOM LINES","OK")))</f>
        <v/>
      </c>
      <c r="N454" s="9" t="str">
        <f aca="false">IF($A454="","",IF($L454=0,"—",INDEX('1. Master BOM'!$A$1:$A$400,$L454)))</f>
        <v/>
      </c>
      <c r="O454" s="9" t="str">
        <f aca="false">IF($A454="","",IF($L454=0,"—",INDEX('1. Master BOM'!$B$1:$B$400,$L454)))</f>
        <v/>
      </c>
      <c r="P454" s="9" t="str">
        <f aca="false">IF($A454="","",IF(OR($H454="NOT IN SCHEMATIC",$O454="—"),"",IF($G454="","NO SCH PN",IF(UPPER(TRIM($G454))=UPPER(TRIM($O454)),"OK","MISMATCH"))))</f>
        <v/>
      </c>
      <c r="Q454" s="9" t="str">
        <f aca="false">IF($A454="","",IF($L454=0,"—",INDEX('1. Master BOM'!$E$1:$E$400,$L454)))</f>
        <v/>
      </c>
      <c r="R454" s="9" t="str">
        <f aca="false">IF($A454="","",IF($L454=0,"—",IF(T(INDEX('1. Master BOM'!$F$1:$F$400,$L454))="","(not set)",INDEX('1. Master BOM'!$F$1:$F$400,$L454))))</f>
        <v/>
      </c>
      <c r="S454" s="9" t="str">
        <f aca="false">IF($A454="","",IF(OR($R454="—",$R454="(not set)",$D454=""),"",IF(ISNUMBER(SEARCH(SUBSTITUTE(SUBSTITUTE(SUBSTITUTE($R454,"-",""),"_","")," ",""),SUBSTITUTE(SUBSTITUTE(SUBSTITUTE($D454,"-",""),"_","")," ",""))),"OK","CHECK")))</f>
        <v/>
      </c>
      <c r="T454" s="9" t="str">
        <f aca="false">IF($A454="","",IF(OR($H454="NOT IN SCHEMATIC",$I454="MISMATCH",$J454="MISMATCH",$P454="MISMATCH",$M454&lt;&gt;"OK"),"REVIEW","OK"))</f>
        <v/>
      </c>
      <c r="U454" s="14"/>
      <c r="V454" s="14"/>
      <c r="W454" s="17"/>
      <c r="X454" s="14"/>
    </row>
    <row r="455" customFormat="false" ht="15" hidden="false" customHeight="false" outlineLevel="0" collapsed="false">
      <c r="A455" s="9" t="str">
        <f aca="false">IF('3. Layout Parts'!$A455="","",TRIM('3. Layout Parts'!$A455))</f>
        <v/>
      </c>
      <c r="B455" s="9" t="str">
        <f aca="false">IF($A455="","",'3. Layout Parts'!$D455)</f>
        <v/>
      </c>
      <c r="C455" s="9" t="str">
        <f aca="false">IF($A455="","",'3. Layout Parts'!$B455)</f>
        <v/>
      </c>
      <c r="D455" s="9" t="str">
        <f aca="false">IF($A455="","",'3. Layout Parts'!$C455)</f>
        <v/>
      </c>
      <c r="E455" s="9" t="str">
        <f aca="false">IF($A455="","",IFERROR(INDEX('2. Schematic Parts'!$B$2:$B$3001,MATCH($A455,'2. Schematic Parts'!$A$2:$A$3001,0)),"NOT FOUND"))</f>
        <v/>
      </c>
      <c r="F455" s="9" t="str">
        <f aca="false">IF($A455="","",IFERROR(INDEX('2. Schematic Parts'!$C$2:$C$3001,MATCH($A455,'2. Schematic Parts'!$A$2:$A$3001,0))&amp;"","NOT FOUND"))</f>
        <v/>
      </c>
      <c r="G455" s="9" t="str">
        <f aca="false">IF($A455="","",IFERROR(INDEX('2. Schematic Parts'!$D$2:$D$3001,MATCH($A455,'2. Schematic Parts'!$A$2:$A$3001,0))&amp;"","NOT FOUND"))</f>
        <v/>
      </c>
      <c r="H455" s="9" t="str">
        <f aca="false">IF($A455="","",IF(COUNTIF('2. Schematic Parts'!$A$2:$A$3001,$A455)=0,"NOT IN SCHEMATIC","OK"))</f>
        <v/>
      </c>
      <c r="I455" s="9" t="str">
        <f aca="false">IF($A455="","",IF($H455="NOT IN SCHEMATIC","",IF(UPPER(TRIM($C455))=UPPER(TRIM($E455)),"OK","MISMATCH")))</f>
        <v/>
      </c>
      <c r="J455" s="9" t="str">
        <f aca="false">IF($A455="","",IF($H455="NOT IN SCHEMATIC","",IF($F455="","NO SCH DECAL",IF($D455="","",IF(UPPER(TRIM($D455))=UPPER(TRIM($F455)),"OK","MISMATCH")))))</f>
        <v/>
      </c>
      <c r="K455" s="16" t="str">
        <f aca="false">IF($A455="","",SUMPRODUCT(--ISNUMBER(SEARCH(","&amp;TRIM($A455)&amp;",",","&amp;SUBSTITUTE('1. Master BOM'!$D$2:$D$400," ","")&amp;","))))</f>
        <v/>
      </c>
      <c r="L455" s="16" t="str">
        <f aca="false">IF($A455="","",IF($K455&lt;&gt;1,0,SUMPRODUCT(ISNUMBER(SEARCH(","&amp;TRIM($A455)&amp;",",","&amp;SUBSTITUTE('1. Master BOM'!$D$2:$D$400," ","")&amp;","))*ROW('1. Master BOM'!$D$2:$D$400))))</f>
        <v/>
      </c>
      <c r="M455" s="9" t="str">
        <f aca="false">IF($A455="","",IF($K455=0,"NOT IN BOM",IF($K455&gt;1,"MULTIPLE BOM LINES","OK")))</f>
        <v/>
      </c>
      <c r="N455" s="9" t="str">
        <f aca="false">IF($A455="","",IF($L455=0,"—",INDEX('1. Master BOM'!$A$1:$A$400,$L455)))</f>
        <v/>
      </c>
      <c r="O455" s="9" t="str">
        <f aca="false">IF($A455="","",IF($L455=0,"—",INDEX('1. Master BOM'!$B$1:$B$400,$L455)))</f>
        <v/>
      </c>
      <c r="P455" s="9" t="str">
        <f aca="false">IF($A455="","",IF(OR($H455="NOT IN SCHEMATIC",$O455="—"),"",IF($G455="","NO SCH PN",IF(UPPER(TRIM($G455))=UPPER(TRIM($O455)),"OK","MISMATCH"))))</f>
        <v/>
      </c>
      <c r="Q455" s="9" t="str">
        <f aca="false">IF($A455="","",IF($L455=0,"—",INDEX('1. Master BOM'!$E$1:$E$400,$L455)))</f>
        <v/>
      </c>
      <c r="R455" s="9" t="str">
        <f aca="false">IF($A455="","",IF($L455=0,"—",IF(T(INDEX('1. Master BOM'!$F$1:$F$400,$L455))="","(not set)",INDEX('1. Master BOM'!$F$1:$F$400,$L455))))</f>
        <v/>
      </c>
      <c r="S455" s="9" t="str">
        <f aca="false">IF($A455="","",IF(OR($R455="—",$R455="(not set)",$D455=""),"",IF(ISNUMBER(SEARCH(SUBSTITUTE(SUBSTITUTE(SUBSTITUTE($R455,"-",""),"_","")," ",""),SUBSTITUTE(SUBSTITUTE(SUBSTITUTE($D455,"-",""),"_","")," ",""))),"OK","CHECK")))</f>
        <v/>
      </c>
      <c r="T455" s="9" t="str">
        <f aca="false">IF($A455="","",IF(OR($H455="NOT IN SCHEMATIC",$I455="MISMATCH",$J455="MISMATCH",$P455="MISMATCH",$M455&lt;&gt;"OK"),"REVIEW","OK"))</f>
        <v/>
      </c>
      <c r="U455" s="14"/>
      <c r="V455" s="14"/>
      <c r="W455" s="17"/>
      <c r="X455" s="14"/>
    </row>
    <row r="456" customFormat="false" ht="15" hidden="false" customHeight="false" outlineLevel="0" collapsed="false">
      <c r="A456" s="9" t="str">
        <f aca="false">IF('3. Layout Parts'!$A456="","",TRIM('3. Layout Parts'!$A456))</f>
        <v/>
      </c>
      <c r="B456" s="9" t="str">
        <f aca="false">IF($A456="","",'3. Layout Parts'!$D456)</f>
        <v/>
      </c>
      <c r="C456" s="9" t="str">
        <f aca="false">IF($A456="","",'3. Layout Parts'!$B456)</f>
        <v/>
      </c>
      <c r="D456" s="9" t="str">
        <f aca="false">IF($A456="","",'3. Layout Parts'!$C456)</f>
        <v/>
      </c>
      <c r="E456" s="9" t="str">
        <f aca="false">IF($A456="","",IFERROR(INDEX('2. Schematic Parts'!$B$2:$B$3001,MATCH($A456,'2. Schematic Parts'!$A$2:$A$3001,0)),"NOT FOUND"))</f>
        <v/>
      </c>
      <c r="F456" s="9" t="str">
        <f aca="false">IF($A456="","",IFERROR(INDEX('2. Schematic Parts'!$C$2:$C$3001,MATCH($A456,'2. Schematic Parts'!$A$2:$A$3001,0))&amp;"","NOT FOUND"))</f>
        <v/>
      </c>
      <c r="G456" s="9" t="str">
        <f aca="false">IF($A456="","",IFERROR(INDEX('2. Schematic Parts'!$D$2:$D$3001,MATCH($A456,'2. Schematic Parts'!$A$2:$A$3001,0))&amp;"","NOT FOUND"))</f>
        <v/>
      </c>
      <c r="H456" s="9" t="str">
        <f aca="false">IF($A456="","",IF(COUNTIF('2. Schematic Parts'!$A$2:$A$3001,$A456)=0,"NOT IN SCHEMATIC","OK"))</f>
        <v/>
      </c>
      <c r="I456" s="9" t="str">
        <f aca="false">IF($A456="","",IF($H456="NOT IN SCHEMATIC","",IF(UPPER(TRIM($C456))=UPPER(TRIM($E456)),"OK","MISMATCH")))</f>
        <v/>
      </c>
      <c r="J456" s="9" t="str">
        <f aca="false">IF($A456="","",IF($H456="NOT IN SCHEMATIC","",IF($F456="","NO SCH DECAL",IF($D456="","",IF(UPPER(TRIM($D456))=UPPER(TRIM($F456)),"OK","MISMATCH")))))</f>
        <v/>
      </c>
      <c r="K456" s="16" t="str">
        <f aca="false">IF($A456="","",SUMPRODUCT(--ISNUMBER(SEARCH(","&amp;TRIM($A456)&amp;",",","&amp;SUBSTITUTE('1. Master BOM'!$D$2:$D$400," ","")&amp;","))))</f>
        <v/>
      </c>
      <c r="L456" s="16" t="str">
        <f aca="false">IF($A456="","",IF($K456&lt;&gt;1,0,SUMPRODUCT(ISNUMBER(SEARCH(","&amp;TRIM($A456)&amp;",",","&amp;SUBSTITUTE('1. Master BOM'!$D$2:$D$400," ","")&amp;","))*ROW('1. Master BOM'!$D$2:$D$400))))</f>
        <v/>
      </c>
      <c r="M456" s="9" t="str">
        <f aca="false">IF($A456="","",IF($K456=0,"NOT IN BOM",IF($K456&gt;1,"MULTIPLE BOM LINES","OK")))</f>
        <v/>
      </c>
      <c r="N456" s="9" t="str">
        <f aca="false">IF($A456="","",IF($L456=0,"—",INDEX('1. Master BOM'!$A$1:$A$400,$L456)))</f>
        <v/>
      </c>
      <c r="O456" s="9" t="str">
        <f aca="false">IF($A456="","",IF($L456=0,"—",INDEX('1. Master BOM'!$B$1:$B$400,$L456)))</f>
        <v/>
      </c>
      <c r="P456" s="9" t="str">
        <f aca="false">IF($A456="","",IF(OR($H456="NOT IN SCHEMATIC",$O456="—"),"",IF($G456="","NO SCH PN",IF(UPPER(TRIM($G456))=UPPER(TRIM($O456)),"OK","MISMATCH"))))</f>
        <v/>
      </c>
      <c r="Q456" s="9" t="str">
        <f aca="false">IF($A456="","",IF($L456=0,"—",INDEX('1. Master BOM'!$E$1:$E$400,$L456)))</f>
        <v/>
      </c>
      <c r="R456" s="9" t="str">
        <f aca="false">IF($A456="","",IF($L456=0,"—",IF(T(INDEX('1. Master BOM'!$F$1:$F$400,$L456))="","(not set)",INDEX('1. Master BOM'!$F$1:$F$400,$L456))))</f>
        <v/>
      </c>
      <c r="S456" s="9" t="str">
        <f aca="false">IF($A456="","",IF(OR($R456="—",$R456="(not set)",$D456=""),"",IF(ISNUMBER(SEARCH(SUBSTITUTE(SUBSTITUTE(SUBSTITUTE($R456,"-",""),"_","")," ",""),SUBSTITUTE(SUBSTITUTE(SUBSTITUTE($D456,"-",""),"_","")," ",""))),"OK","CHECK")))</f>
        <v/>
      </c>
      <c r="T456" s="9" t="str">
        <f aca="false">IF($A456="","",IF(OR($H456="NOT IN SCHEMATIC",$I456="MISMATCH",$J456="MISMATCH",$P456="MISMATCH",$M456&lt;&gt;"OK"),"REVIEW","OK"))</f>
        <v/>
      </c>
      <c r="U456" s="14"/>
      <c r="V456" s="14"/>
      <c r="W456" s="17"/>
      <c r="X456" s="14"/>
    </row>
    <row r="457" customFormat="false" ht="15" hidden="false" customHeight="false" outlineLevel="0" collapsed="false">
      <c r="A457" s="9" t="str">
        <f aca="false">IF('3. Layout Parts'!$A457="","",TRIM('3. Layout Parts'!$A457))</f>
        <v/>
      </c>
      <c r="B457" s="9" t="str">
        <f aca="false">IF($A457="","",'3. Layout Parts'!$D457)</f>
        <v/>
      </c>
      <c r="C457" s="9" t="str">
        <f aca="false">IF($A457="","",'3. Layout Parts'!$B457)</f>
        <v/>
      </c>
      <c r="D457" s="9" t="str">
        <f aca="false">IF($A457="","",'3. Layout Parts'!$C457)</f>
        <v/>
      </c>
      <c r="E457" s="9" t="str">
        <f aca="false">IF($A457="","",IFERROR(INDEX('2. Schematic Parts'!$B$2:$B$3001,MATCH($A457,'2. Schematic Parts'!$A$2:$A$3001,0)),"NOT FOUND"))</f>
        <v/>
      </c>
      <c r="F457" s="9" t="str">
        <f aca="false">IF($A457="","",IFERROR(INDEX('2. Schematic Parts'!$C$2:$C$3001,MATCH($A457,'2. Schematic Parts'!$A$2:$A$3001,0))&amp;"","NOT FOUND"))</f>
        <v/>
      </c>
      <c r="G457" s="9" t="str">
        <f aca="false">IF($A457="","",IFERROR(INDEX('2. Schematic Parts'!$D$2:$D$3001,MATCH($A457,'2. Schematic Parts'!$A$2:$A$3001,0))&amp;"","NOT FOUND"))</f>
        <v/>
      </c>
      <c r="H457" s="9" t="str">
        <f aca="false">IF($A457="","",IF(COUNTIF('2. Schematic Parts'!$A$2:$A$3001,$A457)=0,"NOT IN SCHEMATIC","OK"))</f>
        <v/>
      </c>
      <c r="I457" s="9" t="str">
        <f aca="false">IF($A457="","",IF($H457="NOT IN SCHEMATIC","",IF(UPPER(TRIM($C457))=UPPER(TRIM($E457)),"OK","MISMATCH")))</f>
        <v/>
      </c>
      <c r="J457" s="9" t="str">
        <f aca="false">IF($A457="","",IF($H457="NOT IN SCHEMATIC","",IF($F457="","NO SCH DECAL",IF($D457="","",IF(UPPER(TRIM($D457))=UPPER(TRIM($F457)),"OK","MISMATCH")))))</f>
        <v/>
      </c>
      <c r="K457" s="16" t="str">
        <f aca="false">IF($A457="","",SUMPRODUCT(--ISNUMBER(SEARCH(","&amp;TRIM($A457)&amp;",",","&amp;SUBSTITUTE('1. Master BOM'!$D$2:$D$400," ","")&amp;","))))</f>
        <v/>
      </c>
      <c r="L457" s="16" t="str">
        <f aca="false">IF($A457="","",IF($K457&lt;&gt;1,0,SUMPRODUCT(ISNUMBER(SEARCH(","&amp;TRIM($A457)&amp;",",","&amp;SUBSTITUTE('1. Master BOM'!$D$2:$D$400," ","")&amp;","))*ROW('1. Master BOM'!$D$2:$D$400))))</f>
        <v/>
      </c>
      <c r="M457" s="9" t="str">
        <f aca="false">IF($A457="","",IF($K457=0,"NOT IN BOM",IF($K457&gt;1,"MULTIPLE BOM LINES","OK")))</f>
        <v/>
      </c>
      <c r="N457" s="9" t="str">
        <f aca="false">IF($A457="","",IF($L457=0,"—",INDEX('1. Master BOM'!$A$1:$A$400,$L457)))</f>
        <v/>
      </c>
      <c r="O457" s="9" t="str">
        <f aca="false">IF($A457="","",IF($L457=0,"—",INDEX('1. Master BOM'!$B$1:$B$400,$L457)))</f>
        <v/>
      </c>
      <c r="P457" s="9" t="str">
        <f aca="false">IF($A457="","",IF(OR($H457="NOT IN SCHEMATIC",$O457="—"),"",IF($G457="","NO SCH PN",IF(UPPER(TRIM($G457))=UPPER(TRIM($O457)),"OK","MISMATCH"))))</f>
        <v/>
      </c>
      <c r="Q457" s="9" t="str">
        <f aca="false">IF($A457="","",IF($L457=0,"—",INDEX('1. Master BOM'!$E$1:$E$400,$L457)))</f>
        <v/>
      </c>
      <c r="R457" s="9" t="str">
        <f aca="false">IF($A457="","",IF($L457=0,"—",IF(T(INDEX('1. Master BOM'!$F$1:$F$400,$L457))="","(not set)",INDEX('1. Master BOM'!$F$1:$F$400,$L457))))</f>
        <v/>
      </c>
      <c r="S457" s="9" t="str">
        <f aca="false">IF($A457="","",IF(OR($R457="—",$R457="(not set)",$D457=""),"",IF(ISNUMBER(SEARCH(SUBSTITUTE(SUBSTITUTE(SUBSTITUTE($R457,"-",""),"_","")," ",""),SUBSTITUTE(SUBSTITUTE(SUBSTITUTE($D457,"-",""),"_","")," ",""))),"OK","CHECK")))</f>
        <v/>
      </c>
      <c r="T457" s="9" t="str">
        <f aca="false">IF($A457="","",IF(OR($H457="NOT IN SCHEMATIC",$I457="MISMATCH",$J457="MISMATCH",$P457="MISMATCH",$M457&lt;&gt;"OK"),"REVIEW","OK"))</f>
        <v/>
      </c>
      <c r="U457" s="14"/>
      <c r="V457" s="14"/>
      <c r="W457" s="17"/>
      <c r="X457" s="14"/>
    </row>
    <row r="458" customFormat="false" ht="15" hidden="false" customHeight="false" outlineLevel="0" collapsed="false">
      <c r="A458" s="9" t="str">
        <f aca="false">IF('3. Layout Parts'!$A458="","",TRIM('3. Layout Parts'!$A458))</f>
        <v/>
      </c>
      <c r="B458" s="9" t="str">
        <f aca="false">IF($A458="","",'3. Layout Parts'!$D458)</f>
        <v/>
      </c>
      <c r="C458" s="9" t="str">
        <f aca="false">IF($A458="","",'3. Layout Parts'!$B458)</f>
        <v/>
      </c>
      <c r="D458" s="9" t="str">
        <f aca="false">IF($A458="","",'3. Layout Parts'!$C458)</f>
        <v/>
      </c>
      <c r="E458" s="9" t="str">
        <f aca="false">IF($A458="","",IFERROR(INDEX('2. Schematic Parts'!$B$2:$B$3001,MATCH($A458,'2. Schematic Parts'!$A$2:$A$3001,0)),"NOT FOUND"))</f>
        <v/>
      </c>
      <c r="F458" s="9" t="str">
        <f aca="false">IF($A458="","",IFERROR(INDEX('2. Schematic Parts'!$C$2:$C$3001,MATCH($A458,'2. Schematic Parts'!$A$2:$A$3001,0))&amp;"","NOT FOUND"))</f>
        <v/>
      </c>
      <c r="G458" s="9" t="str">
        <f aca="false">IF($A458="","",IFERROR(INDEX('2. Schematic Parts'!$D$2:$D$3001,MATCH($A458,'2. Schematic Parts'!$A$2:$A$3001,0))&amp;"","NOT FOUND"))</f>
        <v/>
      </c>
      <c r="H458" s="9" t="str">
        <f aca="false">IF($A458="","",IF(COUNTIF('2. Schematic Parts'!$A$2:$A$3001,$A458)=0,"NOT IN SCHEMATIC","OK"))</f>
        <v/>
      </c>
      <c r="I458" s="9" t="str">
        <f aca="false">IF($A458="","",IF($H458="NOT IN SCHEMATIC","",IF(UPPER(TRIM($C458))=UPPER(TRIM($E458)),"OK","MISMATCH")))</f>
        <v/>
      </c>
      <c r="J458" s="9" t="str">
        <f aca="false">IF($A458="","",IF($H458="NOT IN SCHEMATIC","",IF($F458="","NO SCH DECAL",IF($D458="","",IF(UPPER(TRIM($D458))=UPPER(TRIM($F458)),"OK","MISMATCH")))))</f>
        <v/>
      </c>
      <c r="K458" s="16" t="str">
        <f aca="false">IF($A458="","",SUMPRODUCT(--ISNUMBER(SEARCH(","&amp;TRIM($A458)&amp;",",","&amp;SUBSTITUTE('1. Master BOM'!$D$2:$D$400," ","")&amp;","))))</f>
        <v/>
      </c>
      <c r="L458" s="16" t="str">
        <f aca="false">IF($A458="","",IF($K458&lt;&gt;1,0,SUMPRODUCT(ISNUMBER(SEARCH(","&amp;TRIM($A458)&amp;",",","&amp;SUBSTITUTE('1. Master BOM'!$D$2:$D$400," ","")&amp;","))*ROW('1. Master BOM'!$D$2:$D$400))))</f>
        <v/>
      </c>
      <c r="M458" s="9" t="str">
        <f aca="false">IF($A458="","",IF($K458=0,"NOT IN BOM",IF($K458&gt;1,"MULTIPLE BOM LINES","OK")))</f>
        <v/>
      </c>
      <c r="N458" s="9" t="str">
        <f aca="false">IF($A458="","",IF($L458=0,"—",INDEX('1. Master BOM'!$A$1:$A$400,$L458)))</f>
        <v/>
      </c>
      <c r="O458" s="9" t="str">
        <f aca="false">IF($A458="","",IF($L458=0,"—",INDEX('1. Master BOM'!$B$1:$B$400,$L458)))</f>
        <v/>
      </c>
      <c r="P458" s="9" t="str">
        <f aca="false">IF($A458="","",IF(OR($H458="NOT IN SCHEMATIC",$O458="—"),"",IF($G458="","NO SCH PN",IF(UPPER(TRIM($G458))=UPPER(TRIM($O458)),"OK","MISMATCH"))))</f>
        <v/>
      </c>
      <c r="Q458" s="9" t="str">
        <f aca="false">IF($A458="","",IF($L458=0,"—",INDEX('1. Master BOM'!$E$1:$E$400,$L458)))</f>
        <v/>
      </c>
      <c r="R458" s="9" t="str">
        <f aca="false">IF($A458="","",IF($L458=0,"—",IF(T(INDEX('1. Master BOM'!$F$1:$F$400,$L458))="","(not set)",INDEX('1. Master BOM'!$F$1:$F$400,$L458))))</f>
        <v/>
      </c>
      <c r="S458" s="9" t="str">
        <f aca="false">IF($A458="","",IF(OR($R458="—",$R458="(not set)",$D458=""),"",IF(ISNUMBER(SEARCH(SUBSTITUTE(SUBSTITUTE(SUBSTITUTE($R458,"-",""),"_","")," ",""),SUBSTITUTE(SUBSTITUTE(SUBSTITUTE($D458,"-",""),"_","")," ",""))),"OK","CHECK")))</f>
        <v/>
      </c>
      <c r="T458" s="9" t="str">
        <f aca="false">IF($A458="","",IF(OR($H458="NOT IN SCHEMATIC",$I458="MISMATCH",$J458="MISMATCH",$P458="MISMATCH",$M458&lt;&gt;"OK"),"REVIEW","OK"))</f>
        <v/>
      </c>
      <c r="U458" s="14"/>
      <c r="V458" s="14"/>
      <c r="W458" s="17"/>
      <c r="X458" s="14"/>
    </row>
    <row r="459" customFormat="false" ht="15" hidden="false" customHeight="false" outlineLevel="0" collapsed="false">
      <c r="A459" s="9" t="str">
        <f aca="false">IF('3. Layout Parts'!$A459="","",TRIM('3. Layout Parts'!$A459))</f>
        <v/>
      </c>
      <c r="B459" s="9" t="str">
        <f aca="false">IF($A459="","",'3. Layout Parts'!$D459)</f>
        <v/>
      </c>
      <c r="C459" s="9" t="str">
        <f aca="false">IF($A459="","",'3. Layout Parts'!$B459)</f>
        <v/>
      </c>
      <c r="D459" s="9" t="str">
        <f aca="false">IF($A459="","",'3. Layout Parts'!$C459)</f>
        <v/>
      </c>
      <c r="E459" s="9" t="str">
        <f aca="false">IF($A459="","",IFERROR(INDEX('2. Schematic Parts'!$B$2:$B$3001,MATCH($A459,'2. Schematic Parts'!$A$2:$A$3001,0)),"NOT FOUND"))</f>
        <v/>
      </c>
      <c r="F459" s="9" t="str">
        <f aca="false">IF($A459="","",IFERROR(INDEX('2. Schematic Parts'!$C$2:$C$3001,MATCH($A459,'2. Schematic Parts'!$A$2:$A$3001,0))&amp;"","NOT FOUND"))</f>
        <v/>
      </c>
      <c r="G459" s="9" t="str">
        <f aca="false">IF($A459="","",IFERROR(INDEX('2. Schematic Parts'!$D$2:$D$3001,MATCH($A459,'2. Schematic Parts'!$A$2:$A$3001,0))&amp;"","NOT FOUND"))</f>
        <v/>
      </c>
      <c r="H459" s="9" t="str">
        <f aca="false">IF($A459="","",IF(COUNTIF('2. Schematic Parts'!$A$2:$A$3001,$A459)=0,"NOT IN SCHEMATIC","OK"))</f>
        <v/>
      </c>
      <c r="I459" s="9" t="str">
        <f aca="false">IF($A459="","",IF($H459="NOT IN SCHEMATIC","",IF(UPPER(TRIM($C459))=UPPER(TRIM($E459)),"OK","MISMATCH")))</f>
        <v/>
      </c>
      <c r="J459" s="9" t="str">
        <f aca="false">IF($A459="","",IF($H459="NOT IN SCHEMATIC","",IF($F459="","NO SCH DECAL",IF($D459="","",IF(UPPER(TRIM($D459))=UPPER(TRIM($F459)),"OK","MISMATCH")))))</f>
        <v/>
      </c>
      <c r="K459" s="16" t="str">
        <f aca="false">IF($A459="","",SUMPRODUCT(--ISNUMBER(SEARCH(","&amp;TRIM($A459)&amp;",",","&amp;SUBSTITUTE('1. Master BOM'!$D$2:$D$400," ","")&amp;","))))</f>
        <v/>
      </c>
      <c r="L459" s="16" t="str">
        <f aca="false">IF($A459="","",IF($K459&lt;&gt;1,0,SUMPRODUCT(ISNUMBER(SEARCH(","&amp;TRIM($A459)&amp;",",","&amp;SUBSTITUTE('1. Master BOM'!$D$2:$D$400," ","")&amp;","))*ROW('1. Master BOM'!$D$2:$D$400))))</f>
        <v/>
      </c>
      <c r="M459" s="9" t="str">
        <f aca="false">IF($A459="","",IF($K459=0,"NOT IN BOM",IF($K459&gt;1,"MULTIPLE BOM LINES","OK")))</f>
        <v/>
      </c>
      <c r="N459" s="9" t="str">
        <f aca="false">IF($A459="","",IF($L459=0,"—",INDEX('1. Master BOM'!$A$1:$A$400,$L459)))</f>
        <v/>
      </c>
      <c r="O459" s="9" t="str">
        <f aca="false">IF($A459="","",IF($L459=0,"—",INDEX('1. Master BOM'!$B$1:$B$400,$L459)))</f>
        <v/>
      </c>
      <c r="P459" s="9" t="str">
        <f aca="false">IF($A459="","",IF(OR($H459="NOT IN SCHEMATIC",$O459="—"),"",IF($G459="","NO SCH PN",IF(UPPER(TRIM($G459))=UPPER(TRIM($O459)),"OK","MISMATCH"))))</f>
        <v/>
      </c>
      <c r="Q459" s="9" t="str">
        <f aca="false">IF($A459="","",IF($L459=0,"—",INDEX('1. Master BOM'!$E$1:$E$400,$L459)))</f>
        <v/>
      </c>
      <c r="R459" s="9" t="str">
        <f aca="false">IF($A459="","",IF($L459=0,"—",IF(T(INDEX('1. Master BOM'!$F$1:$F$400,$L459))="","(not set)",INDEX('1. Master BOM'!$F$1:$F$400,$L459))))</f>
        <v/>
      </c>
      <c r="S459" s="9" t="str">
        <f aca="false">IF($A459="","",IF(OR($R459="—",$R459="(not set)",$D459=""),"",IF(ISNUMBER(SEARCH(SUBSTITUTE(SUBSTITUTE(SUBSTITUTE($R459,"-",""),"_","")," ",""),SUBSTITUTE(SUBSTITUTE(SUBSTITUTE($D459,"-",""),"_","")," ",""))),"OK","CHECK")))</f>
        <v/>
      </c>
      <c r="T459" s="9" t="str">
        <f aca="false">IF($A459="","",IF(OR($H459="NOT IN SCHEMATIC",$I459="MISMATCH",$J459="MISMATCH",$P459="MISMATCH",$M459&lt;&gt;"OK"),"REVIEW","OK"))</f>
        <v/>
      </c>
      <c r="U459" s="14"/>
      <c r="V459" s="14"/>
      <c r="W459" s="17"/>
      <c r="X459" s="14"/>
    </row>
    <row r="460" customFormat="false" ht="15" hidden="false" customHeight="false" outlineLevel="0" collapsed="false">
      <c r="A460" s="9" t="str">
        <f aca="false">IF('3. Layout Parts'!$A460="","",TRIM('3. Layout Parts'!$A460))</f>
        <v/>
      </c>
      <c r="B460" s="9" t="str">
        <f aca="false">IF($A460="","",'3. Layout Parts'!$D460)</f>
        <v/>
      </c>
      <c r="C460" s="9" t="str">
        <f aca="false">IF($A460="","",'3. Layout Parts'!$B460)</f>
        <v/>
      </c>
      <c r="D460" s="9" t="str">
        <f aca="false">IF($A460="","",'3. Layout Parts'!$C460)</f>
        <v/>
      </c>
      <c r="E460" s="9" t="str">
        <f aca="false">IF($A460="","",IFERROR(INDEX('2. Schematic Parts'!$B$2:$B$3001,MATCH($A460,'2. Schematic Parts'!$A$2:$A$3001,0)),"NOT FOUND"))</f>
        <v/>
      </c>
      <c r="F460" s="9" t="str">
        <f aca="false">IF($A460="","",IFERROR(INDEX('2. Schematic Parts'!$C$2:$C$3001,MATCH($A460,'2. Schematic Parts'!$A$2:$A$3001,0))&amp;"","NOT FOUND"))</f>
        <v/>
      </c>
      <c r="G460" s="9" t="str">
        <f aca="false">IF($A460="","",IFERROR(INDEX('2. Schematic Parts'!$D$2:$D$3001,MATCH($A460,'2. Schematic Parts'!$A$2:$A$3001,0))&amp;"","NOT FOUND"))</f>
        <v/>
      </c>
      <c r="H460" s="9" t="str">
        <f aca="false">IF($A460="","",IF(COUNTIF('2. Schematic Parts'!$A$2:$A$3001,$A460)=0,"NOT IN SCHEMATIC","OK"))</f>
        <v/>
      </c>
      <c r="I460" s="9" t="str">
        <f aca="false">IF($A460="","",IF($H460="NOT IN SCHEMATIC","",IF(UPPER(TRIM($C460))=UPPER(TRIM($E460)),"OK","MISMATCH")))</f>
        <v/>
      </c>
      <c r="J460" s="9" t="str">
        <f aca="false">IF($A460="","",IF($H460="NOT IN SCHEMATIC","",IF($F460="","NO SCH DECAL",IF($D460="","",IF(UPPER(TRIM($D460))=UPPER(TRIM($F460)),"OK","MISMATCH")))))</f>
        <v/>
      </c>
      <c r="K460" s="16" t="str">
        <f aca="false">IF($A460="","",SUMPRODUCT(--ISNUMBER(SEARCH(","&amp;TRIM($A460)&amp;",",","&amp;SUBSTITUTE('1. Master BOM'!$D$2:$D$400," ","")&amp;","))))</f>
        <v/>
      </c>
      <c r="L460" s="16" t="str">
        <f aca="false">IF($A460="","",IF($K460&lt;&gt;1,0,SUMPRODUCT(ISNUMBER(SEARCH(","&amp;TRIM($A460)&amp;",",","&amp;SUBSTITUTE('1. Master BOM'!$D$2:$D$400," ","")&amp;","))*ROW('1. Master BOM'!$D$2:$D$400))))</f>
        <v/>
      </c>
      <c r="M460" s="9" t="str">
        <f aca="false">IF($A460="","",IF($K460=0,"NOT IN BOM",IF($K460&gt;1,"MULTIPLE BOM LINES","OK")))</f>
        <v/>
      </c>
      <c r="N460" s="9" t="str">
        <f aca="false">IF($A460="","",IF($L460=0,"—",INDEX('1. Master BOM'!$A$1:$A$400,$L460)))</f>
        <v/>
      </c>
      <c r="O460" s="9" t="str">
        <f aca="false">IF($A460="","",IF($L460=0,"—",INDEX('1. Master BOM'!$B$1:$B$400,$L460)))</f>
        <v/>
      </c>
      <c r="P460" s="9" t="str">
        <f aca="false">IF($A460="","",IF(OR($H460="NOT IN SCHEMATIC",$O460="—"),"",IF($G460="","NO SCH PN",IF(UPPER(TRIM($G460))=UPPER(TRIM($O460)),"OK","MISMATCH"))))</f>
        <v/>
      </c>
      <c r="Q460" s="9" t="str">
        <f aca="false">IF($A460="","",IF($L460=0,"—",INDEX('1. Master BOM'!$E$1:$E$400,$L460)))</f>
        <v/>
      </c>
      <c r="R460" s="9" t="str">
        <f aca="false">IF($A460="","",IF($L460=0,"—",IF(T(INDEX('1. Master BOM'!$F$1:$F$400,$L460))="","(not set)",INDEX('1. Master BOM'!$F$1:$F$400,$L460))))</f>
        <v/>
      </c>
      <c r="S460" s="9" t="str">
        <f aca="false">IF($A460="","",IF(OR($R460="—",$R460="(not set)",$D460=""),"",IF(ISNUMBER(SEARCH(SUBSTITUTE(SUBSTITUTE(SUBSTITUTE($R460,"-",""),"_","")," ",""),SUBSTITUTE(SUBSTITUTE(SUBSTITUTE($D460,"-",""),"_","")," ",""))),"OK","CHECK")))</f>
        <v/>
      </c>
      <c r="T460" s="9" t="str">
        <f aca="false">IF($A460="","",IF(OR($H460="NOT IN SCHEMATIC",$I460="MISMATCH",$J460="MISMATCH",$P460="MISMATCH",$M460&lt;&gt;"OK"),"REVIEW","OK"))</f>
        <v/>
      </c>
      <c r="U460" s="14"/>
      <c r="V460" s="14"/>
      <c r="W460" s="17"/>
      <c r="X460" s="14"/>
    </row>
    <row r="461" customFormat="false" ht="15" hidden="false" customHeight="false" outlineLevel="0" collapsed="false">
      <c r="A461" s="9" t="str">
        <f aca="false">IF('3. Layout Parts'!$A461="","",TRIM('3. Layout Parts'!$A461))</f>
        <v/>
      </c>
      <c r="B461" s="9" t="str">
        <f aca="false">IF($A461="","",'3. Layout Parts'!$D461)</f>
        <v/>
      </c>
      <c r="C461" s="9" t="str">
        <f aca="false">IF($A461="","",'3. Layout Parts'!$B461)</f>
        <v/>
      </c>
      <c r="D461" s="9" t="str">
        <f aca="false">IF($A461="","",'3. Layout Parts'!$C461)</f>
        <v/>
      </c>
      <c r="E461" s="9" t="str">
        <f aca="false">IF($A461="","",IFERROR(INDEX('2. Schematic Parts'!$B$2:$B$3001,MATCH($A461,'2. Schematic Parts'!$A$2:$A$3001,0)),"NOT FOUND"))</f>
        <v/>
      </c>
      <c r="F461" s="9" t="str">
        <f aca="false">IF($A461="","",IFERROR(INDEX('2. Schematic Parts'!$C$2:$C$3001,MATCH($A461,'2. Schematic Parts'!$A$2:$A$3001,0))&amp;"","NOT FOUND"))</f>
        <v/>
      </c>
      <c r="G461" s="9" t="str">
        <f aca="false">IF($A461="","",IFERROR(INDEX('2. Schematic Parts'!$D$2:$D$3001,MATCH($A461,'2. Schematic Parts'!$A$2:$A$3001,0))&amp;"","NOT FOUND"))</f>
        <v/>
      </c>
      <c r="H461" s="9" t="str">
        <f aca="false">IF($A461="","",IF(COUNTIF('2. Schematic Parts'!$A$2:$A$3001,$A461)=0,"NOT IN SCHEMATIC","OK"))</f>
        <v/>
      </c>
      <c r="I461" s="9" t="str">
        <f aca="false">IF($A461="","",IF($H461="NOT IN SCHEMATIC","",IF(UPPER(TRIM($C461))=UPPER(TRIM($E461)),"OK","MISMATCH")))</f>
        <v/>
      </c>
      <c r="J461" s="9" t="str">
        <f aca="false">IF($A461="","",IF($H461="NOT IN SCHEMATIC","",IF($F461="","NO SCH DECAL",IF($D461="","",IF(UPPER(TRIM($D461))=UPPER(TRIM($F461)),"OK","MISMATCH")))))</f>
        <v/>
      </c>
      <c r="K461" s="16" t="str">
        <f aca="false">IF($A461="","",SUMPRODUCT(--ISNUMBER(SEARCH(","&amp;TRIM($A461)&amp;",",","&amp;SUBSTITUTE('1. Master BOM'!$D$2:$D$400," ","")&amp;","))))</f>
        <v/>
      </c>
      <c r="L461" s="16" t="str">
        <f aca="false">IF($A461="","",IF($K461&lt;&gt;1,0,SUMPRODUCT(ISNUMBER(SEARCH(","&amp;TRIM($A461)&amp;",",","&amp;SUBSTITUTE('1. Master BOM'!$D$2:$D$400," ","")&amp;","))*ROW('1. Master BOM'!$D$2:$D$400))))</f>
        <v/>
      </c>
      <c r="M461" s="9" t="str">
        <f aca="false">IF($A461="","",IF($K461=0,"NOT IN BOM",IF($K461&gt;1,"MULTIPLE BOM LINES","OK")))</f>
        <v/>
      </c>
      <c r="N461" s="9" t="str">
        <f aca="false">IF($A461="","",IF($L461=0,"—",INDEX('1. Master BOM'!$A$1:$A$400,$L461)))</f>
        <v/>
      </c>
      <c r="O461" s="9" t="str">
        <f aca="false">IF($A461="","",IF($L461=0,"—",INDEX('1. Master BOM'!$B$1:$B$400,$L461)))</f>
        <v/>
      </c>
      <c r="P461" s="9" t="str">
        <f aca="false">IF($A461="","",IF(OR($H461="NOT IN SCHEMATIC",$O461="—"),"",IF($G461="","NO SCH PN",IF(UPPER(TRIM($G461))=UPPER(TRIM($O461)),"OK","MISMATCH"))))</f>
        <v/>
      </c>
      <c r="Q461" s="9" t="str">
        <f aca="false">IF($A461="","",IF($L461=0,"—",INDEX('1. Master BOM'!$E$1:$E$400,$L461)))</f>
        <v/>
      </c>
      <c r="R461" s="9" t="str">
        <f aca="false">IF($A461="","",IF($L461=0,"—",IF(T(INDEX('1. Master BOM'!$F$1:$F$400,$L461))="","(not set)",INDEX('1. Master BOM'!$F$1:$F$400,$L461))))</f>
        <v/>
      </c>
      <c r="S461" s="9" t="str">
        <f aca="false">IF($A461="","",IF(OR($R461="—",$R461="(not set)",$D461=""),"",IF(ISNUMBER(SEARCH(SUBSTITUTE(SUBSTITUTE(SUBSTITUTE($R461,"-",""),"_","")," ",""),SUBSTITUTE(SUBSTITUTE(SUBSTITUTE($D461,"-",""),"_","")," ",""))),"OK","CHECK")))</f>
        <v/>
      </c>
      <c r="T461" s="9" t="str">
        <f aca="false">IF($A461="","",IF(OR($H461="NOT IN SCHEMATIC",$I461="MISMATCH",$J461="MISMATCH",$P461="MISMATCH",$M461&lt;&gt;"OK"),"REVIEW","OK"))</f>
        <v/>
      </c>
      <c r="U461" s="14"/>
      <c r="V461" s="14"/>
      <c r="W461" s="17"/>
      <c r="X461" s="14"/>
    </row>
    <row r="462" customFormat="false" ht="15" hidden="false" customHeight="false" outlineLevel="0" collapsed="false">
      <c r="A462" s="9" t="str">
        <f aca="false">IF('3. Layout Parts'!$A462="","",TRIM('3. Layout Parts'!$A462))</f>
        <v/>
      </c>
      <c r="B462" s="9" t="str">
        <f aca="false">IF($A462="","",'3. Layout Parts'!$D462)</f>
        <v/>
      </c>
      <c r="C462" s="9" t="str">
        <f aca="false">IF($A462="","",'3. Layout Parts'!$B462)</f>
        <v/>
      </c>
      <c r="D462" s="9" t="str">
        <f aca="false">IF($A462="","",'3. Layout Parts'!$C462)</f>
        <v/>
      </c>
      <c r="E462" s="9" t="str">
        <f aca="false">IF($A462="","",IFERROR(INDEX('2. Schematic Parts'!$B$2:$B$3001,MATCH($A462,'2. Schematic Parts'!$A$2:$A$3001,0)),"NOT FOUND"))</f>
        <v/>
      </c>
      <c r="F462" s="9" t="str">
        <f aca="false">IF($A462="","",IFERROR(INDEX('2. Schematic Parts'!$C$2:$C$3001,MATCH($A462,'2. Schematic Parts'!$A$2:$A$3001,0))&amp;"","NOT FOUND"))</f>
        <v/>
      </c>
      <c r="G462" s="9" t="str">
        <f aca="false">IF($A462="","",IFERROR(INDEX('2. Schematic Parts'!$D$2:$D$3001,MATCH($A462,'2. Schematic Parts'!$A$2:$A$3001,0))&amp;"","NOT FOUND"))</f>
        <v/>
      </c>
      <c r="H462" s="9" t="str">
        <f aca="false">IF($A462="","",IF(COUNTIF('2. Schematic Parts'!$A$2:$A$3001,$A462)=0,"NOT IN SCHEMATIC","OK"))</f>
        <v/>
      </c>
      <c r="I462" s="9" t="str">
        <f aca="false">IF($A462="","",IF($H462="NOT IN SCHEMATIC","",IF(UPPER(TRIM($C462))=UPPER(TRIM($E462)),"OK","MISMATCH")))</f>
        <v/>
      </c>
      <c r="J462" s="9" t="str">
        <f aca="false">IF($A462="","",IF($H462="NOT IN SCHEMATIC","",IF($F462="","NO SCH DECAL",IF($D462="","",IF(UPPER(TRIM($D462))=UPPER(TRIM($F462)),"OK","MISMATCH")))))</f>
        <v/>
      </c>
      <c r="K462" s="16" t="str">
        <f aca="false">IF($A462="","",SUMPRODUCT(--ISNUMBER(SEARCH(","&amp;TRIM($A462)&amp;",",","&amp;SUBSTITUTE('1. Master BOM'!$D$2:$D$400," ","")&amp;","))))</f>
        <v/>
      </c>
      <c r="L462" s="16" t="str">
        <f aca="false">IF($A462="","",IF($K462&lt;&gt;1,0,SUMPRODUCT(ISNUMBER(SEARCH(","&amp;TRIM($A462)&amp;",",","&amp;SUBSTITUTE('1. Master BOM'!$D$2:$D$400," ","")&amp;","))*ROW('1. Master BOM'!$D$2:$D$400))))</f>
        <v/>
      </c>
      <c r="M462" s="9" t="str">
        <f aca="false">IF($A462="","",IF($K462=0,"NOT IN BOM",IF($K462&gt;1,"MULTIPLE BOM LINES","OK")))</f>
        <v/>
      </c>
      <c r="N462" s="9" t="str">
        <f aca="false">IF($A462="","",IF($L462=0,"—",INDEX('1. Master BOM'!$A$1:$A$400,$L462)))</f>
        <v/>
      </c>
      <c r="O462" s="9" t="str">
        <f aca="false">IF($A462="","",IF($L462=0,"—",INDEX('1. Master BOM'!$B$1:$B$400,$L462)))</f>
        <v/>
      </c>
      <c r="P462" s="9" t="str">
        <f aca="false">IF($A462="","",IF(OR($H462="NOT IN SCHEMATIC",$O462="—"),"",IF($G462="","NO SCH PN",IF(UPPER(TRIM($G462))=UPPER(TRIM($O462)),"OK","MISMATCH"))))</f>
        <v/>
      </c>
      <c r="Q462" s="9" t="str">
        <f aca="false">IF($A462="","",IF($L462=0,"—",INDEX('1. Master BOM'!$E$1:$E$400,$L462)))</f>
        <v/>
      </c>
      <c r="R462" s="9" t="str">
        <f aca="false">IF($A462="","",IF($L462=0,"—",IF(T(INDEX('1. Master BOM'!$F$1:$F$400,$L462))="","(not set)",INDEX('1. Master BOM'!$F$1:$F$400,$L462))))</f>
        <v/>
      </c>
      <c r="S462" s="9" t="str">
        <f aca="false">IF($A462="","",IF(OR($R462="—",$R462="(not set)",$D462=""),"",IF(ISNUMBER(SEARCH(SUBSTITUTE(SUBSTITUTE(SUBSTITUTE($R462,"-",""),"_","")," ",""),SUBSTITUTE(SUBSTITUTE(SUBSTITUTE($D462,"-",""),"_","")," ",""))),"OK","CHECK")))</f>
        <v/>
      </c>
      <c r="T462" s="9" t="str">
        <f aca="false">IF($A462="","",IF(OR($H462="NOT IN SCHEMATIC",$I462="MISMATCH",$J462="MISMATCH",$P462="MISMATCH",$M462&lt;&gt;"OK"),"REVIEW","OK"))</f>
        <v/>
      </c>
      <c r="U462" s="14"/>
      <c r="V462" s="14"/>
      <c r="W462" s="17"/>
      <c r="X462" s="14"/>
    </row>
    <row r="463" customFormat="false" ht="15" hidden="false" customHeight="false" outlineLevel="0" collapsed="false">
      <c r="A463" s="9" t="str">
        <f aca="false">IF('3. Layout Parts'!$A463="","",TRIM('3. Layout Parts'!$A463))</f>
        <v/>
      </c>
      <c r="B463" s="9" t="str">
        <f aca="false">IF($A463="","",'3. Layout Parts'!$D463)</f>
        <v/>
      </c>
      <c r="C463" s="9" t="str">
        <f aca="false">IF($A463="","",'3. Layout Parts'!$B463)</f>
        <v/>
      </c>
      <c r="D463" s="9" t="str">
        <f aca="false">IF($A463="","",'3. Layout Parts'!$C463)</f>
        <v/>
      </c>
      <c r="E463" s="9" t="str">
        <f aca="false">IF($A463="","",IFERROR(INDEX('2. Schematic Parts'!$B$2:$B$3001,MATCH($A463,'2. Schematic Parts'!$A$2:$A$3001,0)),"NOT FOUND"))</f>
        <v/>
      </c>
      <c r="F463" s="9" t="str">
        <f aca="false">IF($A463="","",IFERROR(INDEX('2. Schematic Parts'!$C$2:$C$3001,MATCH($A463,'2. Schematic Parts'!$A$2:$A$3001,0))&amp;"","NOT FOUND"))</f>
        <v/>
      </c>
      <c r="G463" s="9" t="str">
        <f aca="false">IF($A463="","",IFERROR(INDEX('2. Schematic Parts'!$D$2:$D$3001,MATCH($A463,'2. Schematic Parts'!$A$2:$A$3001,0))&amp;"","NOT FOUND"))</f>
        <v/>
      </c>
      <c r="H463" s="9" t="str">
        <f aca="false">IF($A463="","",IF(COUNTIF('2. Schematic Parts'!$A$2:$A$3001,$A463)=0,"NOT IN SCHEMATIC","OK"))</f>
        <v/>
      </c>
      <c r="I463" s="9" t="str">
        <f aca="false">IF($A463="","",IF($H463="NOT IN SCHEMATIC","",IF(UPPER(TRIM($C463))=UPPER(TRIM($E463)),"OK","MISMATCH")))</f>
        <v/>
      </c>
      <c r="J463" s="9" t="str">
        <f aca="false">IF($A463="","",IF($H463="NOT IN SCHEMATIC","",IF($F463="","NO SCH DECAL",IF($D463="","",IF(UPPER(TRIM($D463))=UPPER(TRIM($F463)),"OK","MISMATCH")))))</f>
        <v/>
      </c>
      <c r="K463" s="16" t="str">
        <f aca="false">IF($A463="","",SUMPRODUCT(--ISNUMBER(SEARCH(","&amp;TRIM($A463)&amp;",",","&amp;SUBSTITUTE('1. Master BOM'!$D$2:$D$400," ","")&amp;","))))</f>
        <v/>
      </c>
      <c r="L463" s="16" t="str">
        <f aca="false">IF($A463="","",IF($K463&lt;&gt;1,0,SUMPRODUCT(ISNUMBER(SEARCH(","&amp;TRIM($A463)&amp;",",","&amp;SUBSTITUTE('1. Master BOM'!$D$2:$D$400," ","")&amp;","))*ROW('1. Master BOM'!$D$2:$D$400))))</f>
        <v/>
      </c>
      <c r="M463" s="9" t="str">
        <f aca="false">IF($A463="","",IF($K463=0,"NOT IN BOM",IF($K463&gt;1,"MULTIPLE BOM LINES","OK")))</f>
        <v/>
      </c>
      <c r="N463" s="9" t="str">
        <f aca="false">IF($A463="","",IF($L463=0,"—",INDEX('1. Master BOM'!$A$1:$A$400,$L463)))</f>
        <v/>
      </c>
      <c r="O463" s="9" t="str">
        <f aca="false">IF($A463="","",IF($L463=0,"—",INDEX('1. Master BOM'!$B$1:$B$400,$L463)))</f>
        <v/>
      </c>
      <c r="P463" s="9" t="str">
        <f aca="false">IF($A463="","",IF(OR($H463="NOT IN SCHEMATIC",$O463="—"),"",IF($G463="","NO SCH PN",IF(UPPER(TRIM($G463))=UPPER(TRIM($O463)),"OK","MISMATCH"))))</f>
        <v/>
      </c>
      <c r="Q463" s="9" t="str">
        <f aca="false">IF($A463="","",IF($L463=0,"—",INDEX('1. Master BOM'!$E$1:$E$400,$L463)))</f>
        <v/>
      </c>
      <c r="R463" s="9" t="str">
        <f aca="false">IF($A463="","",IF($L463=0,"—",IF(T(INDEX('1. Master BOM'!$F$1:$F$400,$L463))="","(not set)",INDEX('1. Master BOM'!$F$1:$F$400,$L463))))</f>
        <v/>
      </c>
      <c r="S463" s="9" t="str">
        <f aca="false">IF($A463="","",IF(OR($R463="—",$R463="(not set)",$D463=""),"",IF(ISNUMBER(SEARCH(SUBSTITUTE(SUBSTITUTE(SUBSTITUTE($R463,"-",""),"_","")," ",""),SUBSTITUTE(SUBSTITUTE(SUBSTITUTE($D463,"-",""),"_","")," ",""))),"OK","CHECK")))</f>
        <v/>
      </c>
      <c r="T463" s="9" t="str">
        <f aca="false">IF($A463="","",IF(OR($H463="NOT IN SCHEMATIC",$I463="MISMATCH",$J463="MISMATCH",$P463="MISMATCH",$M463&lt;&gt;"OK"),"REVIEW","OK"))</f>
        <v/>
      </c>
      <c r="U463" s="14"/>
      <c r="V463" s="14"/>
      <c r="W463" s="17"/>
      <c r="X463" s="14"/>
    </row>
    <row r="464" customFormat="false" ht="15" hidden="false" customHeight="false" outlineLevel="0" collapsed="false">
      <c r="A464" s="9" t="str">
        <f aca="false">IF('3. Layout Parts'!$A464="","",TRIM('3. Layout Parts'!$A464))</f>
        <v/>
      </c>
      <c r="B464" s="9" t="str">
        <f aca="false">IF($A464="","",'3. Layout Parts'!$D464)</f>
        <v/>
      </c>
      <c r="C464" s="9" t="str">
        <f aca="false">IF($A464="","",'3. Layout Parts'!$B464)</f>
        <v/>
      </c>
      <c r="D464" s="9" t="str">
        <f aca="false">IF($A464="","",'3. Layout Parts'!$C464)</f>
        <v/>
      </c>
      <c r="E464" s="9" t="str">
        <f aca="false">IF($A464="","",IFERROR(INDEX('2. Schematic Parts'!$B$2:$B$3001,MATCH($A464,'2. Schematic Parts'!$A$2:$A$3001,0)),"NOT FOUND"))</f>
        <v/>
      </c>
      <c r="F464" s="9" t="str">
        <f aca="false">IF($A464="","",IFERROR(INDEX('2. Schematic Parts'!$C$2:$C$3001,MATCH($A464,'2. Schematic Parts'!$A$2:$A$3001,0))&amp;"","NOT FOUND"))</f>
        <v/>
      </c>
      <c r="G464" s="9" t="str">
        <f aca="false">IF($A464="","",IFERROR(INDEX('2. Schematic Parts'!$D$2:$D$3001,MATCH($A464,'2. Schematic Parts'!$A$2:$A$3001,0))&amp;"","NOT FOUND"))</f>
        <v/>
      </c>
      <c r="H464" s="9" t="str">
        <f aca="false">IF($A464="","",IF(COUNTIF('2. Schematic Parts'!$A$2:$A$3001,$A464)=0,"NOT IN SCHEMATIC","OK"))</f>
        <v/>
      </c>
      <c r="I464" s="9" t="str">
        <f aca="false">IF($A464="","",IF($H464="NOT IN SCHEMATIC","",IF(UPPER(TRIM($C464))=UPPER(TRIM($E464)),"OK","MISMATCH")))</f>
        <v/>
      </c>
      <c r="J464" s="9" t="str">
        <f aca="false">IF($A464="","",IF($H464="NOT IN SCHEMATIC","",IF($F464="","NO SCH DECAL",IF($D464="","",IF(UPPER(TRIM($D464))=UPPER(TRIM($F464)),"OK","MISMATCH")))))</f>
        <v/>
      </c>
      <c r="K464" s="16" t="str">
        <f aca="false">IF($A464="","",SUMPRODUCT(--ISNUMBER(SEARCH(","&amp;TRIM($A464)&amp;",",","&amp;SUBSTITUTE('1. Master BOM'!$D$2:$D$400," ","")&amp;","))))</f>
        <v/>
      </c>
      <c r="L464" s="16" t="str">
        <f aca="false">IF($A464="","",IF($K464&lt;&gt;1,0,SUMPRODUCT(ISNUMBER(SEARCH(","&amp;TRIM($A464)&amp;",",","&amp;SUBSTITUTE('1. Master BOM'!$D$2:$D$400," ","")&amp;","))*ROW('1. Master BOM'!$D$2:$D$400))))</f>
        <v/>
      </c>
      <c r="M464" s="9" t="str">
        <f aca="false">IF($A464="","",IF($K464=0,"NOT IN BOM",IF($K464&gt;1,"MULTIPLE BOM LINES","OK")))</f>
        <v/>
      </c>
      <c r="N464" s="9" t="str">
        <f aca="false">IF($A464="","",IF($L464=0,"—",INDEX('1. Master BOM'!$A$1:$A$400,$L464)))</f>
        <v/>
      </c>
      <c r="O464" s="9" t="str">
        <f aca="false">IF($A464="","",IF($L464=0,"—",INDEX('1. Master BOM'!$B$1:$B$400,$L464)))</f>
        <v/>
      </c>
      <c r="P464" s="9" t="str">
        <f aca="false">IF($A464="","",IF(OR($H464="NOT IN SCHEMATIC",$O464="—"),"",IF($G464="","NO SCH PN",IF(UPPER(TRIM($G464))=UPPER(TRIM($O464)),"OK","MISMATCH"))))</f>
        <v/>
      </c>
      <c r="Q464" s="9" t="str">
        <f aca="false">IF($A464="","",IF($L464=0,"—",INDEX('1. Master BOM'!$E$1:$E$400,$L464)))</f>
        <v/>
      </c>
      <c r="R464" s="9" t="str">
        <f aca="false">IF($A464="","",IF($L464=0,"—",IF(T(INDEX('1. Master BOM'!$F$1:$F$400,$L464))="","(not set)",INDEX('1. Master BOM'!$F$1:$F$400,$L464))))</f>
        <v/>
      </c>
      <c r="S464" s="9" t="str">
        <f aca="false">IF($A464="","",IF(OR($R464="—",$R464="(not set)",$D464=""),"",IF(ISNUMBER(SEARCH(SUBSTITUTE(SUBSTITUTE(SUBSTITUTE($R464,"-",""),"_","")," ",""),SUBSTITUTE(SUBSTITUTE(SUBSTITUTE($D464,"-",""),"_","")," ",""))),"OK","CHECK")))</f>
        <v/>
      </c>
      <c r="T464" s="9" t="str">
        <f aca="false">IF($A464="","",IF(OR($H464="NOT IN SCHEMATIC",$I464="MISMATCH",$J464="MISMATCH",$P464="MISMATCH",$M464&lt;&gt;"OK"),"REVIEW","OK"))</f>
        <v/>
      </c>
      <c r="U464" s="14"/>
      <c r="V464" s="14"/>
      <c r="W464" s="17"/>
      <c r="X464" s="14"/>
    </row>
    <row r="465" customFormat="false" ht="15" hidden="false" customHeight="false" outlineLevel="0" collapsed="false">
      <c r="A465" s="9" t="str">
        <f aca="false">IF('3. Layout Parts'!$A465="","",TRIM('3. Layout Parts'!$A465))</f>
        <v/>
      </c>
      <c r="B465" s="9" t="str">
        <f aca="false">IF($A465="","",'3. Layout Parts'!$D465)</f>
        <v/>
      </c>
      <c r="C465" s="9" t="str">
        <f aca="false">IF($A465="","",'3. Layout Parts'!$B465)</f>
        <v/>
      </c>
      <c r="D465" s="9" t="str">
        <f aca="false">IF($A465="","",'3. Layout Parts'!$C465)</f>
        <v/>
      </c>
      <c r="E465" s="9" t="str">
        <f aca="false">IF($A465="","",IFERROR(INDEX('2. Schematic Parts'!$B$2:$B$3001,MATCH($A465,'2. Schematic Parts'!$A$2:$A$3001,0)),"NOT FOUND"))</f>
        <v/>
      </c>
      <c r="F465" s="9" t="str">
        <f aca="false">IF($A465="","",IFERROR(INDEX('2. Schematic Parts'!$C$2:$C$3001,MATCH($A465,'2. Schematic Parts'!$A$2:$A$3001,0))&amp;"","NOT FOUND"))</f>
        <v/>
      </c>
      <c r="G465" s="9" t="str">
        <f aca="false">IF($A465="","",IFERROR(INDEX('2. Schematic Parts'!$D$2:$D$3001,MATCH($A465,'2. Schematic Parts'!$A$2:$A$3001,0))&amp;"","NOT FOUND"))</f>
        <v/>
      </c>
      <c r="H465" s="9" t="str">
        <f aca="false">IF($A465="","",IF(COUNTIF('2. Schematic Parts'!$A$2:$A$3001,$A465)=0,"NOT IN SCHEMATIC","OK"))</f>
        <v/>
      </c>
      <c r="I465" s="9" t="str">
        <f aca="false">IF($A465="","",IF($H465="NOT IN SCHEMATIC","",IF(UPPER(TRIM($C465))=UPPER(TRIM($E465)),"OK","MISMATCH")))</f>
        <v/>
      </c>
      <c r="J465" s="9" t="str">
        <f aca="false">IF($A465="","",IF($H465="NOT IN SCHEMATIC","",IF($F465="","NO SCH DECAL",IF($D465="","",IF(UPPER(TRIM($D465))=UPPER(TRIM($F465)),"OK","MISMATCH")))))</f>
        <v/>
      </c>
      <c r="K465" s="16" t="str">
        <f aca="false">IF($A465="","",SUMPRODUCT(--ISNUMBER(SEARCH(","&amp;TRIM($A465)&amp;",",","&amp;SUBSTITUTE('1. Master BOM'!$D$2:$D$400," ","")&amp;","))))</f>
        <v/>
      </c>
      <c r="L465" s="16" t="str">
        <f aca="false">IF($A465="","",IF($K465&lt;&gt;1,0,SUMPRODUCT(ISNUMBER(SEARCH(","&amp;TRIM($A465)&amp;",",","&amp;SUBSTITUTE('1. Master BOM'!$D$2:$D$400," ","")&amp;","))*ROW('1. Master BOM'!$D$2:$D$400))))</f>
        <v/>
      </c>
      <c r="M465" s="9" t="str">
        <f aca="false">IF($A465="","",IF($K465=0,"NOT IN BOM",IF($K465&gt;1,"MULTIPLE BOM LINES","OK")))</f>
        <v/>
      </c>
      <c r="N465" s="9" t="str">
        <f aca="false">IF($A465="","",IF($L465=0,"—",INDEX('1. Master BOM'!$A$1:$A$400,$L465)))</f>
        <v/>
      </c>
      <c r="O465" s="9" t="str">
        <f aca="false">IF($A465="","",IF($L465=0,"—",INDEX('1. Master BOM'!$B$1:$B$400,$L465)))</f>
        <v/>
      </c>
      <c r="P465" s="9" t="str">
        <f aca="false">IF($A465="","",IF(OR($H465="NOT IN SCHEMATIC",$O465="—"),"",IF($G465="","NO SCH PN",IF(UPPER(TRIM($G465))=UPPER(TRIM($O465)),"OK","MISMATCH"))))</f>
        <v/>
      </c>
      <c r="Q465" s="9" t="str">
        <f aca="false">IF($A465="","",IF($L465=0,"—",INDEX('1. Master BOM'!$E$1:$E$400,$L465)))</f>
        <v/>
      </c>
      <c r="R465" s="9" t="str">
        <f aca="false">IF($A465="","",IF($L465=0,"—",IF(T(INDEX('1. Master BOM'!$F$1:$F$400,$L465))="","(not set)",INDEX('1. Master BOM'!$F$1:$F$400,$L465))))</f>
        <v/>
      </c>
      <c r="S465" s="9" t="str">
        <f aca="false">IF($A465="","",IF(OR($R465="—",$R465="(not set)",$D465=""),"",IF(ISNUMBER(SEARCH(SUBSTITUTE(SUBSTITUTE(SUBSTITUTE($R465,"-",""),"_","")," ",""),SUBSTITUTE(SUBSTITUTE(SUBSTITUTE($D465,"-",""),"_","")," ",""))),"OK","CHECK")))</f>
        <v/>
      </c>
      <c r="T465" s="9" t="str">
        <f aca="false">IF($A465="","",IF(OR($H465="NOT IN SCHEMATIC",$I465="MISMATCH",$J465="MISMATCH",$P465="MISMATCH",$M465&lt;&gt;"OK"),"REVIEW","OK"))</f>
        <v/>
      </c>
      <c r="U465" s="14"/>
      <c r="V465" s="14"/>
      <c r="W465" s="17"/>
      <c r="X465" s="14"/>
    </row>
    <row r="466" customFormat="false" ht="15" hidden="false" customHeight="false" outlineLevel="0" collapsed="false">
      <c r="A466" s="9" t="str">
        <f aca="false">IF('3. Layout Parts'!$A466="","",TRIM('3. Layout Parts'!$A466))</f>
        <v/>
      </c>
      <c r="B466" s="9" t="str">
        <f aca="false">IF($A466="","",'3. Layout Parts'!$D466)</f>
        <v/>
      </c>
      <c r="C466" s="9" t="str">
        <f aca="false">IF($A466="","",'3. Layout Parts'!$B466)</f>
        <v/>
      </c>
      <c r="D466" s="9" t="str">
        <f aca="false">IF($A466="","",'3. Layout Parts'!$C466)</f>
        <v/>
      </c>
      <c r="E466" s="9" t="str">
        <f aca="false">IF($A466="","",IFERROR(INDEX('2. Schematic Parts'!$B$2:$B$3001,MATCH($A466,'2. Schematic Parts'!$A$2:$A$3001,0)),"NOT FOUND"))</f>
        <v/>
      </c>
      <c r="F466" s="9" t="str">
        <f aca="false">IF($A466="","",IFERROR(INDEX('2. Schematic Parts'!$C$2:$C$3001,MATCH($A466,'2. Schematic Parts'!$A$2:$A$3001,0))&amp;"","NOT FOUND"))</f>
        <v/>
      </c>
      <c r="G466" s="9" t="str">
        <f aca="false">IF($A466="","",IFERROR(INDEX('2. Schematic Parts'!$D$2:$D$3001,MATCH($A466,'2. Schematic Parts'!$A$2:$A$3001,0))&amp;"","NOT FOUND"))</f>
        <v/>
      </c>
      <c r="H466" s="9" t="str">
        <f aca="false">IF($A466="","",IF(COUNTIF('2. Schematic Parts'!$A$2:$A$3001,$A466)=0,"NOT IN SCHEMATIC","OK"))</f>
        <v/>
      </c>
      <c r="I466" s="9" t="str">
        <f aca="false">IF($A466="","",IF($H466="NOT IN SCHEMATIC","",IF(UPPER(TRIM($C466))=UPPER(TRIM($E466)),"OK","MISMATCH")))</f>
        <v/>
      </c>
      <c r="J466" s="9" t="str">
        <f aca="false">IF($A466="","",IF($H466="NOT IN SCHEMATIC","",IF($F466="","NO SCH DECAL",IF($D466="","",IF(UPPER(TRIM($D466))=UPPER(TRIM($F466)),"OK","MISMATCH")))))</f>
        <v/>
      </c>
      <c r="K466" s="16" t="str">
        <f aca="false">IF($A466="","",SUMPRODUCT(--ISNUMBER(SEARCH(","&amp;TRIM($A466)&amp;",",","&amp;SUBSTITUTE('1. Master BOM'!$D$2:$D$400," ","")&amp;","))))</f>
        <v/>
      </c>
      <c r="L466" s="16" t="str">
        <f aca="false">IF($A466="","",IF($K466&lt;&gt;1,0,SUMPRODUCT(ISNUMBER(SEARCH(","&amp;TRIM($A466)&amp;",",","&amp;SUBSTITUTE('1. Master BOM'!$D$2:$D$400," ","")&amp;","))*ROW('1. Master BOM'!$D$2:$D$400))))</f>
        <v/>
      </c>
      <c r="M466" s="9" t="str">
        <f aca="false">IF($A466="","",IF($K466=0,"NOT IN BOM",IF($K466&gt;1,"MULTIPLE BOM LINES","OK")))</f>
        <v/>
      </c>
      <c r="N466" s="9" t="str">
        <f aca="false">IF($A466="","",IF($L466=0,"—",INDEX('1. Master BOM'!$A$1:$A$400,$L466)))</f>
        <v/>
      </c>
      <c r="O466" s="9" t="str">
        <f aca="false">IF($A466="","",IF($L466=0,"—",INDEX('1. Master BOM'!$B$1:$B$400,$L466)))</f>
        <v/>
      </c>
      <c r="P466" s="9" t="str">
        <f aca="false">IF($A466="","",IF(OR($H466="NOT IN SCHEMATIC",$O466="—"),"",IF($G466="","NO SCH PN",IF(UPPER(TRIM($G466))=UPPER(TRIM($O466)),"OK","MISMATCH"))))</f>
        <v/>
      </c>
      <c r="Q466" s="9" t="str">
        <f aca="false">IF($A466="","",IF($L466=0,"—",INDEX('1. Master BOM'!$E$1:$E$400,$L466)))</f>
        <v/>
      </c>
      <c r="R466" s="9" t="str">
        <f aca="false">IF($A466="","",IF($L466=0,"—",IF(T(INDEX('1. Master BOM'!$F$1:$F$400,$L466))="","(not set)",INDEX('1. Master BOM'!$F$1:$F$400,$L466))))</f>
        <v/>
      </c>
      <c r="S466" s="9" t="str">
        <f aca="false">IF($A466="","",IF(OR($R466="—",$R466="(not set)",$D466=""),"",IF(ISNUMBER(SEARCH(SUBSTITUTE(SUBSTITUTE(SUBSTITUTE($R466,"-",""),"_","")," ",""),SUBSTITUTE(SUBSTITUTE(SUBSTITUTE($D466,"-",""),"_","")," ",""))),"OK","CHECK")))</f>
        <v/>
      </c>
      <c r="T466" s="9" t="str">
        <f aca="false">IF($A466="","",IF(OR($H466="NOT IN SCHEMATIC",$I466="MISMATCH",$J466="MISMATCH",$P466="MISMATCH",$M466&lt;&gt;"OK"),"REVIEW","OK"))</f>
        <v/>
      </c>
      <c r="U466" s="14"/>
      <c r="V466" s="14"/>
      <c r="W466" s="17"/>
      <c r="X466" s="14"/>
    </row>
    <row r="467" customFormat="false" ht="15" hidden="false" customHeight="false" outlineLevel="0" collapsed="false">
      <c r="A467" s="9" t="str">
        <f aca="false">IF('3. Layout Parts'!$A467="","",TRIM('3. Layout Parts'!$A467))</f>
        <v/>
      </c>
      <c r="B467" s="9" t="str">
        <f aca="false">IF($A467="","",'3. Layout Parts'!$D467)</f>
        <v/>
      </c>
      <c r="C467" s="9" t="str">
        <f aca="false">IF($A467="","",'3. Layout Parts'!$B467)</f>
        <v/>
      </c>
      <c r="D467" s="9" t="str">
        <f aca="false">IF($A467="","",'3. Layout Parts'!$C467)</f>
        <v/>
      </c>
      <c r="E467" s="9" t="str">
        <f aca="false">IF($A467="","",IFERROR(INDEX('2. Schematic Parts'!$B$2:$B$3001,MATCH($A467,'2. Schematic Parts'!$A$2:$A$3001,0)),"NOT FOUND"))</f>
        <v/>
      </c>
      <c r="F467" s="9" t="str">
        <f aca="false">IF($A467="","",IFERROR(INDEX('2. Schematic Parts'!$C$2:$C$3001,MATCH($A467,'2. Schematic Parts'!$A$2:$A$3001,0))&amp;"","NOT FOUND"))</f>
        <v/>
      </c>
      <c r="G467" s="9" t="str">
        <f aca="false">IF($A467="","",IFERROR(INDEX('2. Schematic Parts'!$D$2:$D$3001,MATCH($A467,'2. Schematic Parts'!$A$2:$A$3001,0))&amp;"","NOT FOUND"))</f>
        <v/>
      </c>
      <c r="H467" s="9" t="str">
        <f aca="false">IF($A467="","",IF(COUNTIF('2. Schematic Parts'!$A$2:$A$3001,$A467)=0,"NOT IN SCHEMATIC","OK"))</f>
        <v/>
      </c>
      <c r="I467" s="9" t="str">
        <f aca="false">IF($A467="","",IF($H467="NOT IN SCHEMATIC","",IF(UPPER(TRIM($C467))=UPPER(TRIM($E467)),"OK","MISMATCH")))</f>
        <v/>
      </c>
      <c r="J467" s="9" t="str">
        <f aca="false">IF($A467="","",IF($H467="NOT IN SCHEMATIC","",IF($F467="","NO SCH DECAL",IF($D467="","",IF(UPPER(TRIM($D467))=UPPER(TRIM($F467)),"OK","MISMATCH")))))</f>
        <v/>
      </c>
      <c r="K467" s="16" t="str">
        <f aca="false">IF($A467="","",SUMPRODUCT(--ISNUMBER(SEARCH(","&amp;TRIM($A467)&amp;",",","&amp;SUBSTITUTE('1. Master BOM'!$D$2:$D$400," ","")&amp;","))))</f>
        <v/>
      </c>
      <c r="L467" s="16" t="str">
        <f aca="false">IF($A467="","",IF($K467&lt;&gt;1,0,SUMPRODUCT(ISNUMBER(SEARCH(","&amp;TRIM($A467)&amp;",",","&amp;SUBSTITUTE('1. Master BOM'!$D$2:$D$400," ","")&amp;","))*ROW('1. Master BOM'!$D$2:$D$400))))</f>
        <v/>
      </c>
      <c r="M467" s="9" t="str">
        <f aca="false">IF($A467="","",IF($K467=0,"NOT IN BOM",IF($K467&gt;1,"MULTIPLE BOM LINES","OK")))</f>
        <v/>
      </c>
      <c r="N467" s="9" t="str">
        <f aca="false">IF($A467="","",IF($L467=0,"—",INDEX('1. Master BOM'!$A$1:$A$400,$L467)))</f>
        <v/>
      </c>
      <c r="O467" s="9" t="str">
        <f aca="false">IF($A467="","",IF($L467=0,"—",INDEX('1. Master BOM'!$B$1:$B$400,$L467)))</f>
        <v/>
      </c>
      <c r="P467" s="9" t="str">
        <f aca="false">IF($A467="","",IF(OR($H467="NOT IN SCHEMATIC",$O467="—"),"",IF($G467="","NO SCH PN",IF(UPPER(TRIM($G467))=UPPER(TRIM($O467)),"OK","MISMATCH"))))</f>
        <v/>
      </c>
      <c r="Q467" s="9" t="str">
        <f aca="false">IF($A467="","",IF($L467=0,"—",INDEX('1. Master BOM'!$E$1:$E$400,$L467)))</f>
        <v/>
      </c>
      <c r="R467" s="9" t="str">
        <f aca="false">IF($A467="","",IF($L467=0,"—",IF(T(INDEX('1. Master BOM'!$F$1:$F$400,$L467))="","(not set)",INDEX('1. Master BOM'!$F$1:$F$400,$L467))))</f>
        <v/>
      </c>
      <c r="S467" s="9" t="str">
        <f aca="false">IF($A467="","",IF(OR($R467="—",$R467="(not set)",$D467=""),"",IF(ISNUMBER(SEARCH(SUBSTITUTE(SUBSTITUTE(SUBSTITUTE($R467,"-",""),"_","")," ",""),SUBSTITUTE(SUBSTITUTE(SUBSTITUTE($D467,"-",""),"_","")," ",""))),"OK","CHECK")))</f>
        <v/>
      </c>
      <c r="T467" s="9" t="str">
        <f aca="false">IF($A467="","",IF(OR($H467="NOT IN SCHEMATIC",$I467="MISMATCH",$J467="MISMATCH",$P467="MISMATCH",$M467&lt;&gt;"OK"),"REVIEW","OK"))</f>
        <v/>
      </c>
      <c r="U467" s="14"/>
      <c r="V467" s="14"/>
      <c r="W467" s="17"/>
      <c r="X467" s="14"/>
    </row>
    <row r="468" customFormat="false" ht="15" hidden="false" customHeight="false" outlineLevel="0" collapsed="false">
      <c r="A468" s="9" t="str">
        <f aca="false">IF('3. Layout Parts'!$A468="","",TRIM('3. Layout Parts'!$A468))</f>
        <v/>
      </c>
      <c r="B468" s="9" t="str">
        <f aca="false">IF($A468="","",'3. Layout Parts'!$D468)</f>
        <v/>
      </c>
      <c r="C468" s="9" t="str">
        <f aca="false">IF($A468="","",'3. Layout Parts'!$B468)</f>
        <v/>
      </c>
      <c r="D468" s="9" t="str">
        <f aca="false">IF($A468="","",'3. Layout Parts'!$C468)</f>
        <v/>
      </c>
      <c r="E468" s="9" t="str">
        <f aca="false">IF($A468="","",IFERROR(INDEX('2. Schematic Parts'!$B$2:$B$3001,MATCH($A468,'2. Schematic Parts'!$A$2:$A$3001,0)),"NOT FOUND"))</f>
        <v/>
      </c>
      <c r="F468" s="9" t="str">
        <f aca="false">IF($A468="","",IFERROR(INDEX('2. Schematic Parts'!$C$2:$C$3001,MATCH($A468,'2. Schematic Parts'!$A$2:$A$3001,0))&amp;"","NOT FOUND"))</f>
        <v/>
      </c>
      <c r="G468" s="9" t="str">
        <f aca="false">IF($A468="","",IFERROR(INDEX('2. Schematic Parts'!$D$2:$D$3001,MATCH($A468,'2. Schematic Parts'!$A$2:$A$3001,0))&amp;"","NOT FOUND"))</f>
        <v/>
      </c>
      <c r="H468" s="9" t="str">
        <f aca="false">IF($A468="","",IF(COUNTIF('2. Schematic Parts'!$A$2:$A$3001,$A468)=0,"NOT IN SCHEMATIC","OK"))</f>
        <v/>
      </c>
      <c r="I468" s="9" t="str">
        <f aca="false">IF($A468="","",IF($H468="NOT IN SCHEMATIC","",IF(UPPER(TRIM($C468))=UPPER(TRIM($E468)),"OK","MISMATCH")))</f>
        <v/>
      </c>
      <c r="J468" s="9" t="str">
        <f aca="false">IF($A468="","",IF($H468="NOT IN SCHEMATIC","",IF($F468="","NO SCH DECAL",IF($D468="","",IF(UPPER(TRIM($D468))=UPPER(TRIM($F468)),"OK","MISMATCH")))))</f>
        <v/>
      </c>
      <c r="K468" s="16" t="str">
        <f aca="false">IF($A468="","",SUMPRODUCT(--ISNUMBER(SEARCH(","&amp;TRIM($A468)&amp;",",","&amp;SUBSTITUTE('1. Master BOM'!$D$2:$D$400," ","")&amp;","))))</f>
        <v/>
      </c>
      <c r="L468" s="16" t="str">
        <f aca="false">IF($A468="","",IF($K468&lt;&gt;1,0,SUMPRODUCT(ISNUMBER(SEARCH(","&amp;TRIM($A468)&amp;",",","&amp;SUBSTITUTE('1. Master BOM'!$D$2:$D$400," ","")&amp;","))*ROW('1. Master BOM'!$D$2:$D$400))))</f>
        <v/>
      </c>
      <c r="M468" s="9" t="str">
        <f aca="false">IF($A468="","",IF($K468=0,"NOT IN BOM",IF($K468&gt;1,"MULTIPLE BOM LINES","OK")))</f>
        <v/>
      </c>
      <c r="N468" s="9" t="str">
        <f aca="false">IF($A468="","",IF($L468=0,"—",INDEX('1. Master BOM'!$A$1:$A$400,$L468)))</f>
        <v/>
      </c>
      <c r="O468" s="9" t="str">
        <f aca="false">IF($A468="","",IF($L468=0,"—",INDEX('1. Master BOM'!$B$1:$B$400,$L468)))</f>
        <v/>
      </c>
      <c r="P468" s="9" t="str">
        <f aca="false">IF($A468="","",IF(OR($H468="NOT IN SCHEMATIC",$O468="—"),"",IF($G468="","NO SCH PN",IF(UPPER(TRIM($G468))=UPPER(TRIM($O468)),"OK","MISMATCH"))))</f>
        <v/>
      </c>
      <c r="Q468" s="9" t="str">
        <f aca="false">IF($A468="","",IF($L468=0,"—",INDEX('1. Master BOM'!$E$1:$E$400,$L468)))</f>
        <v/>
      </c>
      <c r="R468" s="9" t="str">
        <f aca="false">IF($A468="","",IF($L468=0,"—",IF(T(INDEX('1. Master BOM'!$F$1:$F$400,$L468))="","(not set)",INDEX('1. Master BOM'!$F$1:$F$400,$L468))))</f>
        <v/>
      </c>
      <c r="S468" s="9" t="str">
        <f aca="false">IF($A468="","",IF(OR($R468="—",$R468="(not set)",$D468=""),"",IF(ISNUMBER(SEARCH(SUBSTITUTE(SUBSTITUTE(SUBSTITUTE($R468,"-",""),"_","")," ",""),SUBSTITUTE(SUBSTITUTE(SUBSTITUTE($D468,"-",""),"_","")," ",""))),"OK","CHECK")))</f>
        <v/>
      </c>
      <c r="T468" s="9" t="str">
        <f aca="false">IF($A468="","",IF(OR($H468="NOT IN SCHEMATIC",$I468="MISMATCH",$J468="MISMATCH",$P468="MISMATCH",$M468&lt;&gt;"OK"),"REVIEW","OK"))</f>
        <v/>
      </c>
      <c r="U468" s="14"/>
      <c r="V468" s="14"/>
      <c r="W468" s="17"/>
      <c r="X468" s="14"/>
    </row>
    <row r="469" customFormat="false" ht="15" hidden="false" customHeight="false" outlineLevel="0" collapsed="false">
      <c r="A469" s="9" t="str">
        <f aca="false">IF('3. Layout Parts'!$A469="","",TRIM('3. Layout Parts'!$A469))</f>
        <v/>
      </c>
      <c r="B469" s="9" t="str">
        <f aca="false">IF($A469="","",'3. Layout Parts'!$D469)</f>
        <v/>
      </c>
      <c r="C469" s="9" t="str">
        <f aca="false">IF($A469="","",'3. Layout Parts'!$B469)</f>
        <v/>
      </c>
      <c r="D469" s="9" t="str">
        <f aca="false">IF($A469="","",'3. Layout Parts'!$C469)</f>
        <v/>
      </c>
      <c r="E469" s="9" t="str">
        <f aca="false">IF($A469="","",IFERROR(INDEX('2. Schematic Parts'!$B$2:$B$3001,MATCH($A469,'2. Schematic Parts'!$A$2:$A$3001,0)),"NOT FOUND"))</f>
        <v/>
      </c>
      <c r="F469" s="9" t="str">
        <f aca="false">IF($A469="","",IFERROR(INDEX('2. Schematic Parts'!$C$2:$C$3001,MATCH($A469,'2. Schematic Parts'!$A$2:$A$3001,0))&amp;"","NOT FOUND"))</f>
        <v/>
      </c>
      <c r="G469" s="9" t="str">
        <f aca="false">IF($A469="","",IFERROR(INDEX('2. Schematic Parts'!$D$2:$D$3001,MATCH($A469,'2. Schematic Parts'!$A$2:$A$3001,0))&amp;"","NOT FOUND"))</f>
        <v/>
      </c>
      <c r="H469" s="9" t="str">
        <f aca="false">IF($A469="","",IF(COUNTIF('2. Schematic Parts'!$A$2:$A$3001,$A469)=0,"NOT IN SCHEMATIC","OK"))</f>
        <v/>
      </c>
      <c r="I469" s="9" t="str">
        <f aca="false">IF($A469="","",IF($H469="NOT IN SCHEMATIC","",IF(UPPER(TRIM($C469))=UPPER(TRIM($E469)),"OK","MISMATCH")))</f>
        <v/>
      </c>
      <c r="J469" s="9" t="str">
        <f aca="false">IF($A469="","",IF($H469="NOT IN SCHEMATIC","",IF($F469="","NO SCH DECAL",IF($D469="","",IF(UPPER(TRIM($D469))=UPPER(TRIM($F469)),"OK","MISMATCH")))))</f>
        <v/>
      </c>
      <c r="K469" s="16" t="str">
        <f aca="false">IF($A469="","",SUMPRODUCT(--ISNUMBER(SEARCH(","&amp;TRIM($A469)&amp;",",","&amp;SUBSTITUTE('1. Master BOM'!$D$2:$D$400," ","")&amp;","))))</f>
        <v/>
      </c>
      <c r="L469" s="16" t="str">
        <f aca="false">IF($A469="","",IF($K469&lt;&gt;1,0,SUMPRODUCT(ISNUMBER(SEARCH(","&amp;TRIM($A469)&amp;",",","&amp;SUBSTITUTE('1. Master BOM'!$D$2:$D$400," ","")&amp;","))*ROW('1. Master BOM'!$D$2:$D$400))))</f>
        <v/>
      </c>
      <c r="M469" s="9" t="str">
        <f aca="false">IF($A469="","",IF($K469=0,"NOT IN BOM",IF($K469&gt;1,"MULTIPLE BOM LINES","OK")))</f>
        <v/>
      </c>
      <c r="N469" s="9" t="str">
        <f aca="false">IF($A469="","",IF($L469=0,"—",INDEX('1. Master BOM'!$A$1:$A$400,$L469)))</f>
        <v/>
      </c>
      <c r="O469" s="9" t="str">
        <f aca="false">IF($A469="","",IF($L469=0,"—",INDEX('1. Master BOM'!$B$1:$B$400,$L469)))</f>
        <v/>
      </c>
      <c r="P469" s="9" t="str">
        <f aca="false">IF($A469="","",IF(OR($H469="NOT IN SCHEMATIC",$O469="—"),"",IF($G469="","NO SCH PN",IF(UPPER(TRIM($G469))=UPPER(TRIM($O469)),"OK","MISMATCH"))))</f>
        <v/>
      </c>
      <c r="Q469" s="9" t="str">
        <f aca="false">IF($A469="","",IF($L469=0,"—",INDEX('1. Master BOM'!$E$1:$E$400,$L469)))</f>
        <v/>
      </c>
      <c r="R469" s="9" t="str">
        <f aca="false">IF($A469="","",IF($L469=0,"—",IF(T(INDEX('1. Master BOM'!$F$1:$F$400,$L469))="","(not set)",INDEX('1. Master BOM'!$F$1:$F$400,$L469))))</f>
        <v/>
      </c>
      <c r="S469" s="9" t="str">
        <f aca="false">IF($A469="","",IF(OR($R469="—",$R469="(not set)",$D469=""),"",IF(ISNUMBER(SEARCH(SUBSTITUTE(SUBSTITUTE(SUBSTITUTE($R469,"-",""),"_","")," ",""),SUBSTITUTE(SUBSTITUTE(SUBSTITUTE($D469,"-",""),"_","")," ",""))),"OK","CHECK")))</f>
        <v/>
      </c>
      <c r="T469" s="9" t="str">
        <f aca="false">IF($A469="","",IF(OR($H469="NOT IN SCHEMATIC",$I469="MISMATCH",$J469="MISMATCH",$P469="MISMATCH",$M469&lt;&gt;"OK"),"REVIEW","OK"))</f>
        <v/>
      </c>
      <c r="U469" s="14"/>
      <c r="V469" s="14"/>
      <c r="W469" s="17"/>
      <c r="X469" s="14"/>
    </row>
    <row r="470" customFormat="false" ht="15" hidden="false" customHeight="false" outlineLevel="0" collapsed="false">
      <c r="A470" s="9" t="str">
        <f aca="false">IF('3. Layout Parts'!$A470="","",TRIM('3. Layout Parts'!$A470))</f>
        <v/>
      </c>
      <c r="B470" s="9" t="str">
        <f aca="false">IF($A470="","",'3. Layout Parts'!$D470)</f>
        <v/>
      </c>
      <c r="C470" s="9" t="str">
        <f aca="false">IF($A470="","",'3. Layout Parts'!$B470)</f>
        <v/>
      </c>
      <c r="D470" s="9" t="str">
        <f aca="false">IF($A470="","",'3. Layout Parts'!$C470)</f>
        <v/>
      </c>
      <c r="E470" s="9" t="str">
        <f aca="false">IF($A470="","",IFERROR(INDEX('2. Schematic Parts'!$B$2:$B$3001,MATCH($A470,'2. Schematic Parts'!$A$2:$A$3001,0)),"NOT FOUND"))</f>
        <v/>
      </c>
      <c r="F470" s="9" t="str">
        <f aca="false">IF($A470="","",IFERROR(INDEX('2. Schematic Parts'!$C$2:$C$3001,MATCH($A470,'2. Schematic Parts'!$A$2:$A$3001,0))&amp;"","NOT FOUND"))</f>
        <v/>
      </c>
      <c r="G470" s="9" t="str">
        <f aca="false">IF($A470="","",IFERROR(INDEX('2. Schematic Parts'!$D$2:$D$3001,MATCH($A470,'2. Schematic Parts'!$A$2:$A$3001,0))&amp;"","NOT FOUND"))</f>
        <v/>
      </c>
      <c r="H470" s="9" t="str">
        <f aca="false">IF($A470="","",IF(COUNTIF('2. Schematic Parts'!$A$2:$A$3001,$A470)=0,"NOT IN SCHEMATIC","OK"))</f>
        <v/>
      </c>
      <c r="I470" s="9" t="str">
        <f aca="false">IF($A470="","",IF($H470="NOT IN SCHEMATIC","",IF(UPPER(TRIM($C470))=UPPER(TRIM($E470)),"OK","MISMATCH")))</f>
        <v/>
      </c>
      <c r="J470" s="9" t="str">
        <f aca="false">IF($A470="","",IF($H470="NOT IN SCHEMATIC","",IF($F470="","NO SCH DECAL",IF($D470="","",IF(UPPER(TRIM($D470))=UPPER(TRIM($F470)),"OK","MISMATCH")))))</f>
        <v/>
      </c>
      <c r="K470" s="16" t="str">
        <f aca="false">IF($A470="","",SUMPRODUCT(--ISNUMBER(SEARCH(","&amp;TRIM($A470)&amp;",",","&amp;SUBSTITUTE('1. Master BOM'!$D$2:$D$400," ","")&amp;","))))</f>
        <v/>
      </c>
      <c r="L470" s="16" t="str">
        <f aca="false">IF($A470="","",IF($K470&lt;&gt;1,0,SUMPRODUCT(ISNUMBER(SEARCH(","&amp;TRIM($A470)&amp;",",","&amp;SUBSTITUTE('1. Master BOM'!$D$2:$D$400," ","")&amp;","))*ROW('1. Master BOM'!$D$2:$D$400))))</f>
        <v/>
      </c>
      <c r="M470" s="9" t="str">
        <f aca="false">IF($A470="","",IF($K470=0,"NOT IN BOM",IF($K470&gt;1,"MULTIPLE BOM LINES","OK")))</f>
        <v/>
      </c>
      <c r="N470" s="9" t="str">
        <f aca="false">IF($A470="","",IF($L470=0,"—",INDEX('1. Master BOM'!$A$1:$A$400,$L470)))</f>
        <v/>
      </c>
      <c r="O470" s="9" t="str">
        <f aca="false">IF($A470="","",IF($L470=0,"—",INDEX('1. Master BOM'!$B$1:$B$400,$L470)))</f>
        <v/>
      </c>
      <c r="P470" s="9" t="str">
        <f aca="false">IF($A470="","",IF(OR($H470="NOT IN SCHEMATIC",$O470="—"),"",IF($G470="","NO SCH PN",IF(UPPER(TRIM($G470))=UPPER(TRIM($O470)),"OK","MISMATCH"))))</f>
        <v/>
      </c>
      <c r="Q470" s="9" t="str">
        <f aca="false">IF($A470="","",IF($L470=0,"—",INDEX('1. Master BOM'!$E$1:$E$400,$L470)))</f>
        <v/>
      </c>
      <c r="R470" s="9" t="str">
        <f aca="false">IF($A470="","",IF($L470=0,"—",IF(T(INDEX('1. Master BOM'!$F$1:$F$400,$L470))="","(not set)",INDEX('1. Master BOM'!$F$1:$F$400,$L470))))</f>
        <v/>
      </c>
      <c r="S470" s="9" t="str">
        <f aca="false">IF($A470="","",IF(OR($R470="—",$R470="(not set)",$D470=""),"",IF(ISNUMBER(SEARCH(SUBSTITUTE(SUBSTITUTE(SUBSTITUTE($R470,"-",""),"_","")," ",""),SUBSTITUTE(SUBSTITUTE(SUBSTITUTE($D470,"-",""),"_","")," ",""))),"OK","CHECK")))</f>
        <v/>
      </c>
      <c r="T470" s="9" t="str">
        <f aca="false">IF($A470="","",IF(OR($H470="NOT IN SCHEMATIC",$I470="MISMATCH",$J470="MISMATCH",$P470="MISMATCH",$M470&lt;&gt;"OK"),"REVIEW","OK"))</f>
        <v/>
      </c>
      <c r="U470" s="14"/>
      <c r="V470" s="14"/>
      <c r="W470" s="17"/>
      <c r="X470" s="14"/>
    </row>
    <row r="471" customFormat="false" ht="15" hidden="false" customHeight="false" outlineLevel="0" collapsed="false">
      <c r="A471" s="9" t="str">
        <f aca="false">IF('3. Layout Parts'!$A471="","",TRIM('3. Layout Parts'!$A471))</f>
        <v/>
      </c>
      <c r="B471" s="9" t="str">
        <f aca="false">IF($A471="","",'3. Layout Parts'!$D471)</f>
        <v/>
      </c>
      <c r="C471" s="9" t="str">
        <f aca="false">IF($A471="","",'3. Layout Parts'!$B471)</f>
        <v/>
      </c>
      <c r="D471" s="9" t="str">
        <f aca="false">IF($A471="","",'3. Layout Parts'!$C471)</f>
        <v/>
      </c>
      <c r="E471" s="9" t="str">
        <f aca="false">IF($A471="","",IFERROR(INDEX('2. Schematic Parts'!$B$2:$B$3001,MATCH($A471,'2. Schematic Parts'!$A$2:$A$3001,0)),"NOT FOUND"))</f>
        <v/>
      </c>
      <c r="F471" s="9" t="str">
        <f aca="false">IF($A471="","",IFERROR(INDEX('2. Schematic Parts'!$C$2:$C$3001,MATCH($A471,'2. Schematic Parts'!$A$2:$A$3001,0))&amp;"","NOT FOUND"))</f>
        <v/>
      </c>
      <c r="G471" s="9" t="str">
        <f aca="false">IF($A471="","",IFERROR(INDEX('2. Schematic Parts'!$D$2:$D$3001,MATCH($A471,'2. Schematic Parts'!$A$2:$A$3001,0))&amp;"","NOT FOUND"))</f>
        <v/>
      </c>
      <c r="H471" s="9" t="str">
        <f aca="false">IF($A471="","",IF(COUNTIF('2. Schematic Parts'!$A$2:$A$3001,$A471)=0,"NOT IN SCHEMATIC","OK"))</f>
        <v/>
      </c>
      <c r="I471" s="9" t="str">
        <f aca="false">IF($A471="","",IF($H471="NOT IN SCHEMATIC","",IF(UPPER(TRIM($C471))=UPPER(TRIM($E471)),"OK","MISMATCH")))</f>
        <v/>
      </c>
      <c r="J471" s="9" t="str">
        <f aca="false">IF($A471="","",IF($H471="NOT IN SCHEMATIC","",IF($F471="","NO SCH DECAL",IF($D471="","",IF(UPPER(TRIM($D471))=UPPER(TRIM($F471)),"OK","MISMATCH")))))</f>
        <v/>
      </c>
      <c r="K471" s="16" t="str">
        <f aca="false">IF($A471="","",SUMPRODUCT(--ISNUMBER(SEARCH(","&amp;TRIM($A471)&amp;",",","&amp;SUBSTITUTE('1. Master BOM'!$D$2:$D$400," ","")&amp;","))))</f>
        <v/>
      </c>
      <c r="L471" s="16" t="str">
        <f aca="false">IF($A471="","",IF($K471&lt;&gt;1,0,SUMPRODUCT(ISNUMBER(SEARCH(","&amp;TRIM($A471)&amp;",",","&amp;SUBSTITUTE('1. Master BOM'!$D$2:$D$400," ","")&amp;","))*ROW('1. Master BOM'!$D$2:$D$400))))</f>
        <v/>
      </c>
      <c r="M471" s="9" t="str">
        <f aca="false">IF($A471="","",IF($K471=0,"NOT IN BOM",IF($K471&gt;1,"MULTIPLE BOM LINES","OK")))</f>
        <v/>
      </c>
      <c r="N471" s="9" t="str">
        <f aca="false">IF($A471="","",IF($L471=0,"—",INDEX('1. Master BOM'!$A$1:$A$400,$L471)))</f>
        <v/>
      </c>
      <c r="O471" s="9" t="str">
        <f aca="false">IF($A471="","",IF($L471=0,"—",INDEX('1. Master BOM'!$B$1:$B$400,$L471)))</f>
        <v/>
      </c>
      <c r="P471" s="9" t="str">
        <f aca="false">IF($A471="","",IF(OR($H471="NOT IN SCHEMATIC",$O471="—"),"",IF($G471="","NO SCH PN",IF(UPPER(TRIM($G471))=UPPER(TRIM($O471)),"OK","MISMATCH"))))</f>
        <v/>
      </c>
      <c r="Q471" s="9" t="str">
        <f aca="false">IF($A471="","",IF($L471=0,"—",INDEX('1. Master BOM'!$E$1:$E$400,$L471)))</f>
        <v/>
      </c>
      <c r="R471" s="9" t="str">
        <f aca="false">IF($A471="","",IF($L471=0,"—",IF(T(INDEX('1. Master BOM'!$F$1:$F$400,$L471))="","(not set)",INDEX('1. Master BOM'!$F$1:$F$400,$L471))))</f>
        <v/>
      </c>
      <c r="S471" s="9" t="str">
        <f aca="false">IF($A471="","",IF(OR($R471="—",$R471="(not set)",$D471=""),"",IF(ISNUMBER(SEARCH(SUBSTITUTE(SUBSTITUTE(SUBSTITUTE($R471,"-",""),"_","")," ",""),SUBSTITUTE(SUBSTITUTE(SUBSTITUTE($D471,"-",""),"_","")," ",""))),"OK","CHECK")))</f>
        <v/>
      </c>
      <c r="T471" s="9" t="str">
        <f aca="false">IF($A471="","",IF(OR($H471="NOT IN SCHEMATIC",$I471="MISMATCH",$J471="MISMATCH",$P471="MISMATCH",$M471&lt;&gt;"OK"),"REVIEW","OK"))</f>
        <v/>
      </c>
      <c r="U471" s="14"/>
      <c r="V471" s="14"/>
      <c r="W471" s="17"/>
      <c r="X471" s="14"/>
    </row>
    <row r="472" customFormat="false" ht="15" hidden="false" customHeight="false" outlineLevel="0" collapsed="false">
      <c r="A472" s="9" t="str">
        <f aca="false">IF('3. Layout Parts'!$A472="","",TRIM('3. Layout Parts'!$A472))</f>
        <v/>
      </c>
      <c r="B472" s="9" t="str">
        <f aca="false">IF($A472="","",'3. Layout Parts'!$D472)</f>
        <v/>
      </c>
      <c r="C472" s="9" t="str">
        <f aca="false">IF($A472="","",'3. Layout Parts'!$B472)</f>
        <v/>
      </c>
      <c r="D472" s="9" t="str">
        <f aca="false">IF($A472="","",'3. Layout Parts'!$C472)</f>
        <v/>
      </c>
      <c r="E472" s="9" t="str">
        <f aca="false">IF($A472="","",IFERROR(INDEX('2. Schematic Parts'!$B$2:$B$3001,MATCH($A472,'2. Schematic Parts'!$A$2:$A$3001,0)),"NOT FOUND"))</f>
        <v/>
      </c>
      <c r="F472" s="9" t="str">
        <f aca="false">IF($A472="","",IFERROR(INDEX('2. Schematic Parts'!$C$2:$C$3001,MATCH($A472,'2. Schematic Parts'!$A$2:$A$3001,0))&amp;"","NOT FOUND"))</f>
        <v/>
      </c>
      <c r="G472" s="9" t="str">
        <f aca="false">IF($A472="","",IFERROR(INDEX('2. Schematic Parts'!$D$2:$D$3001,MATCH($A472,'2. Schematic Parts'!$A$2:$A$3001,0))&amp;"","NOT FOUND"))</f>
        <v/>
      </c>
      <c r="H472" s="9" t="str">
        <f aca="false">IF($A472="","",IF(COUNTIF('2. Schematic Parts'!$A$2:$A$3001,$A472)=0,"NOT IN SCHEMATIC","OK"))</f>
        <v/>
      </c>
      <c r="I472" s="9" t="str">
        <f aca="false">IF($A472="","",IF($H472="NOT IN SCHEMATIC","",IF(UPPER(TRIM($C472))=UPPER(TRIM($E472)),"OK","MISMATCH")))</f>
        <v/>
      </c>
      <c r="J472" s="9" t="str">
        <f aca="false">IF($A472="","",IF($H472="NOT IN SCHEMATIC","",IF($F472="","NO SCH DECAL",IF($D472="","",IF(UPPER(TRIM($D472))=UPPER(TRIM($F472)),"OK","MISMATCH")))))</f>
        <v/>
      </c>
      <c r="K472" s="16" t="str">
        <f aca="false">IF($A472="","",SUMPRODUCT(--ISNUMBER(SEARCH(","&amp;TRIM($A472)&amp;",",","&amp;SUBSTITUTE('1. Master BOM'!$D$2:$D$400," ","")&amp;","))))</f>
        <v/>
      </c>
      <c r="L472" s="16" t="str">
        <f aca="false">IF($A472="","",IF($K472&lt;&gt;1,0,SUMPRODUCT(ISNUMBER(SEARCH(","&amp;TRIM($A472)&amp;",",","&amp;SUBSTITUTE('1. Master BOM'!$D$2:$D$400," ","")&amp;","))*ROW('1. Master BOM'!$D$2:$D$400))))</f>
        <v/>
      </c>
      <c r="M472" s="9" t="str">
        <f aca="false">IF($A472="","",IF($K472=0,"NOT IN BOM",IF($K472&gt;1,"MULTIPLE BOM LINES","OK")))</f>
        <v/>
      </c>
      <c r="N472" s="9" t="str">
        <f aca="false">IF($A472="","",IF($L472=0,"—",INDEX('1. Master BOM'!$A$1:$A$400,$L472)))</f>
        <v/>
      </c>
      <c r="O472" s="9" t="str">
        <f aca="false">IF($A472="","",IF($L472=0,"—",INDEX('1. Master BOM'!$B$1:$B$400,$L472)))</f>
        <v/>
      </c>
      <c r="P472" s="9" t="str">
        <f aca="false">IF($A472="","",IF(OR($H472="NOT IN SCHEMATIC",$O472="—"),"",IF($G472="","NO SCH PN",IF(UPPER(TRIM($G472))=UPPER(TRIM($O472)),"OK","MISMATCH"))))</f>
        <v/>
      </c>
      <c r="Q472" s="9" t="str">
        <f aca="false">IF($A472="","",IF($L472=0,"—",INDEX('1. Master BOM'!$E$1:$E$400,$L472)))</f>
        <v/>
      </c>
      <c r="R472" s="9" t="str">
        <f aca="false">IF($A472="","",IF($L472=0,"—",IF(T(INDEX('1. Master BOM'!$F$1:$F$400,$L472))="","(not set)",INDEX('1. Master BOM'!$F$1:$F$400,$L472))))</f>
        <v/>
      </c>
      <c r="S472" s="9" t="str">
        <f aca="false">IF($A472="","",IF(OR($R472="—",$R472="(not set)",$D472=""),"",IF(ISNUMBER(SEARCH(SUBSTITUTE(SUBSTITUTE(SUBSTITUTE($R472,"-",""),"_","")," ",""),SUBSTITUTE(SUBSTITUTE(SUBSTITUTE($D472,"-",""),"_","")," ",""))),"OK","CHECK")))</f>
        <v/>
      </c>
      <c r="T472" s="9" t="str">
        <f aca="false">IF($A472="","",IF(OR($H472="NOT IN SCHEMATIC",$I472="MISMATCH",$J472="MISMATCH",$P472="MISMATCH",$M472&lt;&gt;"OK"),"REVIEW","OK"))</f>
        <v/>
      </c>
      <c r="U472" s="14"/>
      <c r="V472" s="14"/>
      <c r="W472" s="17"/>
      <c r="X472" s="14"/>
    </row>
    <row r="473" customFormat="false" ht="15" hidden="false" customHeight="false" outlineLevel="0" collapsed="false">
      <c r="A473" s="9" t="str">
        <f aca="false">IF('3. Layout Parts'!$A473="","",TRIM('3. Layout Parts'!$A473))</f>
        <v/>
      </c>
      <c r="B473" s="9" t="str">
        <f aca="false">IF($A473="","",'3. Layout Parts'!$D473)</f>
        <v/>
      </c>
      <c r="C473" s="9" t="str">
        <f aca="false">IF($A473="","",'3. Layout Parts'!$B473)</f>
        <v/>
      </c>
      <c r="D473" s="9" t="str">
        <f aca="false">IF($A473="","",'3. Layout Parts'!$C473)</f>
        <v/>
      </c>
      <c r="E473" s="9" t="str">
        <f aca="false">IF($A473="","",IFERROR(INDEX('2. Schematic Parts'!$B$2:$B$3001,MATCH($A473,'2. Schematic Parts'!$A$2:$A$3001,0)),"NOT FOUND"))</f>
        <v/>
      </c>
      <c r="F473" s="9" t="str">
        <f aca="false">IF($A473="","",IFERROR(INDEX('2. Schematic Parts'!$C$2:$C$3001,MATCH($A473,'2. Schematic Parts'!$A$2:$A$3001,0))&amp;"","NOT FOUND"))</f>
        <v/>
      </c>
      <c r="G473" s="9" t="str">
        <f aca="false">IF($A473="","",IFERROR(INDEX('2. Schematic Parts'!$D$2:$D$3001,MATCH($A473,'2. Schematic Parts'!$A$2:$A$3001,0))&amp;"","NOT FOUND"))</f>
        <v/>
      </c>
      <c r="H473" s="9" t="str">
        <f aca="false">IF($A473="","",IF(COUNTIF('2. Schematic Parts'!$A$2:$A$3001,$A473)=0,"NOT IN SCHEMATIC","OK"))</f>
        <v/>
      </c>
      <c r="I473" s="9" t="str">
        <f aca="false">IF($A473="","",IF($H473="NOT IN SCHEMATIC","",IF(UPPER(TRIM($C473))=UPPER(TRIM($E473)),"OK","MISMATCH")))</f>
        <v/>
      </c>
      <c r="J473" s="9" t="str">
        <f aca="false">IF($A473="","",IF($H473="NOT IN SCHEMATIC","",IF($F473="","NO SCH DECAL",IF($D473="","",IF(UPPER(TRIM($D473))=UPPER(TRIM($F473)),"OK","MISMATCH")))))</f>
        <v/>
      </c>
      <c r="K473" s="16" t="str">
        <f aca="false">IF($A473="","",SUMPRODUCT(--ISNUMBER(SEARCH(","&amp;TRIM($A473)&amp;",",","&amp;SUBSTITUTE('1. Master BOM'!$D$2:$D$400," ","")&amp;","))))</f>
        <v/>
      </c>
      <c r="L473" s="16" t="str">
        <f aca="false">IF($A473="","",IF($K473&lt;&gt;1,0,SUMPRODUCT(ISNUMBER(SEARCH(","&amp;TRIM($A473)&amp;",",","&amp;SUBSTITUTE('1. Master BOM'!$D$2:$D$400," ","")&amp;","))*ROW('1. Master BOM'!$D$2:$D$400))))</f>
        <v/>
      </c>
      <c r="M473" s="9" t="str">
        <f aca="false">IF($A473="","",IF($K473=0,"NOT IN BOM",IF($K473&gt;1,"MULTIPLE BOM LINES","OK")))</f>
        <v/>
      </c>
      <c r="N473" s="9" t="str">
        <f aca="false">IF($A473="","",IF($L473=0,"—",INDEX('1. Master BOM'!$A$1:$A$400,$L473)))</f>
        <v/>
      </c>
      <c r="O473" s="9" t="str">
        <f aca="false">IF($A473="","",IF($L473=0,"—",INDEX('1. Master BOM'!$B$1:$B$400,$L473)))</f>
        <v/>
      </c>
      <c r="P473" s="9" t="str">
        <f aca="false">IF($A473="","",IF(OR($H473="NOT IN SCHEMATIC",$O473="—"),"",IF($G473="","NO SCH PN",IF(UPPER(TRIM($G473))=UPPER(TRIM($O473)),"OK","MISMATCH"))))</f>
        <v/>
      </c>
      <c r="Q473" s="9" t="str">
        <f aca="false">IF($A473="","",IF($L473=0,"—",INDEX('1. Master BOM'!$E$1:$E$400,$L473)))</f>
        <v/>
      </c>
      <c r="R473" s="9" t="str">
        <f aca="false">IF($A473="","",IF($L473=0,"—",IF(T(INDEX('1. Master BOM'!$F$1:$F$400,$L473))="","(not set)",INDEX('1. Master BOM'!$F$1:$F$400,$L473))))</f>
        <v/>
      </c>
      <c r="S473" s="9" t="str">
        <f aca="false">IF($A473="","",IF(OR($R473="—",$R473="(not set)",$D473=""),"",IF(ISNUMBER(SEARCH(SUBSTITUTE(SUBSTITUTE(SUBSTITUTE($R473,"-",""),"_","")," ",""),SUBSTITUTE(SUBSTITUTE(SUBSTITUTE($D473,"-",""),"_","")," ",""))),"OK","CHECK")))</f>
        <v/>
      </c>
      <c r="T473" s="9" t="str">
        <f aca="false">IF($A473="","",IF(OR($H473="NOT IN SCHEMATIC",$I473="MISMATCH",$J473="MISMATCH",$P473="MISMATCH",$M473&lt;&gt;"OK"),"REVIEW","OK"))</f>
        <v/>
      </c>
      <c r="U473" s="14"/>
      <c r="V473" s="14"/>
      <c r="W473" s="17"/>
      <c r="X473" s="14"/>
    </row>
    <row r="474" customFormat="false" ht="15" hidden="false" customHeight="false" outlineLevel="0" collapsed="false">
      <c r="A474" s="9" t="str">
        <f aca="false">IF('3. Layout Parts'!$A474="","",TRIM('3. Layout Parts'!$A474))</f>
        <v/>
      </c>
      <c r="B474" s="9" t="str">
        <f aca="false">IF($A474="","",'3. Layout Parts'!$D474)</f>
        <v/>
      </c>
      <c r="C474" s="9" t="str">
        <f aca="false">IF($A474="","",'3. Layout Parts'!$B474)</f>
        <v/>
      </c>
      <c r="D474" s="9" t="str">
        <f aca="false">IF($A474="","",'3. Layout Parts'!$C474)</f>
        <v/>
      </c>
      <c r="E474" s="9" t="str">
        <f aca="false">IF($A474="","",IFERROR(INDEX('2. Schematic Parts'!$B$2:$B$3001,MATCH($A474,'2. Schematic Parts'!$A$2:$A$3001,0)),"NOT FOUND"))</f>
        <v/>
      </c>
      <c r="F474" s="9" t="str">
        <f aca="false">IF($A474="","",IFERROR(INDEX('2. Schematic Parts'!$C$2:$C$3001,MATCH($A474,'2. Schematic Parts'!$A$2:$A$3001,0))&amp;"","NOT FOUND"))</f>
        <v/>
      </c>
      <c r="G474" s="9" t="str">
        <f aca="false">IF($A474="","",IFERROR(INDEX('2. Schematic Parts'!$D$2:$D$3001,MATCH($A474,'2. Schematic Parts'!$A$2:$A$3001,0))&amp;"","NOT FOUND"))</f>
        <v/>
      </c>
      <c r="H474" s="9" t="str">
        <f aca="false">IF($A474="","",IF(COUNTIF('2. Schematic Parts'!$A$2:$A$3001,$A474)=0,"NOT IN SCHEMATIC","OK"))</f>
        <v/>
      </c>
      <c r="I474" s="9" t="str">
        <f aca="false">IF($A474="","",IF($H474="NOT IN SCHEMATIC","",IF(UPPER(TRIM($C474))=UPPER(TRIM($E474)),"OK","MISMATCH")))</f>
        <v/>
      </c>
      <c r="J474" s="9" t="str">
        <f aca="false">IF($A474="","",IF($H474="NOT IN SCHEMATIC","",IF($F474="","NO SCH DECAL",IF($D474="","",IF(UPPER(TRIM($D474))=UPPER(TRIM($F474)),"OK","MISMATCH")))))</f>
        <v/>
      </c>
      <c r="K474" s="16" t="str">
        <f aca="false">IF($A474="","",SUMPRODUCT(--ISNUMBER(SEARCH(","&amp;TRIM($A474)&amp;",",","&amp;SUBSTITUTE('1. Master BOM'!$D$2:$D$400," ","")&amp;","))))</f>
        <v/>
      </c>
      <c r="L474" s="16" t="str">
        <f aca="false">IF($A474="","",IF($K474&lt;&gt;1,0,SUMPRODUCT(ISNUMBER(SEARCH(","&amp;TRIM($A474)&amp;",",","&amp;SUBSTITUTE('1. Master BOM'!$D$2:$D$400," ","")&amp;","))*ROW('1. Master BOM'!$D$2:$D$400))))</f>
        <v/>
      </c>
      <c r="M474" s="9" t="str">
        <f aca="false">IF($A474="","",IF($K474=0,"NOT IN BOM",IF($K474&gt;1,"MULTIPLE BOM LINES","OK")))</f>
        <v/>
      </c>
      <c r="N474" s="9" t="str">
        <f aca="false">IF($A474="","",IF($L474=0,"—",INDEX('1. Master BOM'!$A$1:$A$400,$L474)))</f>
        <v/>
      </c>
      <c r="O474" s="9" t="str">
        <f aca="false">IF($A474="","",IF($L474=0,"—",INDEX('1. Master BOM'!$B$1:$B$400,$L474)))</f>
        <v/>
      </c>
      <c r="P474" s="9" t="str">
        <f aca="false">IF($A474="","",IF(OR($H474="NOT IN SCHEMATIC",$O474="—"),"",IF($G474="","NO SCH PN",IF(UPPER(TRIM($G474))=UPPER(TRIM($O474)),"OK","MISMATCH"))))</f>
        <v/>
      </c>
      <c r="Q474" s="9" t="str">
        <f aca="false">IF($A474="","",IF($L474=0,"—",INDEX('1. Master BOM'!$E$1:$E$400,$L474)))</f>
        <v/>
      </c>
      <c r="R474" s="9" t="str">
        <f aca="false">IF($A474="","",IF($L474=0,"—",IF(T(INDEX('1. Master BOM'!$F$1:$F$400,$L474))="","(not set)",INDEX('1. Master BOM'!$F$1:$F$400,$L474))))</f>
        <v/>
      </c>
      <c r="S474" s="9" t="str">
        <f aca="false">IF($A474="","",IF(OR($R474="—",$R474="(not set)",$D474=""),"",IF(ISNUMBER(SEARCH(SUBSTITUTE(SUBSTITUTE(SUBSTITUTE($R474,"-",""),"_","")," ",""),SUBSTITUTE(SUBSTITUTE(SUBSTITUTE($D474,"-",""),"_","")," ",""))),"OK","CHECK")))</f>
        <v/>
      </c>
      <c r="T474" s="9" t="str">
        <f aca="false">IF($A474="","",IF(OR($H474="NOT IN SCHEMATIC",$I474="MISMATCH",$J474="MISMATCH",$P474="MISMATCH",$M474&lt;&gt;"OK"),"REVIEW","OK"))</f>
        <v/>
      </c>
      <c r="U474" s="14"/>
      <c r="V474" s="14"/>
      <c r="W474" s="17"/>
      <c r="X474" s="14"/>
    </row>
    <row r="475" customFormat="false" ht="15" hidden="false" customHeight="false" outlineLevel="0" collapsed="false">
      <c r="A475" s="9" t="str">
        <f aca="false">IF('3. Layout Parts'!$A475="","",TRIM('3. Layout Parts'!$A475))</f>
        <v/>
      </c>
      <c r="B475" s="9" t="str">
        <f aca="false">IF($A475="","",'3. Layout Parts'!$D475)</f>
        <v/>
      </c>
      <c r="C475" s="9" t="str">
        <f aca="false">IF($A475="","",'3. Layout Parts'!$B475)</f>
        <v/>
      </c>
      <c r="D475" s="9" t="str">
        <f aca="false">IF($A475="","",'3. Layout Parts'!$C475)</f>
        <v/>
      </c>
      <c r="E475" s="9" t="str">
        <f aca="false">IF($A475="","",IFERROR(INDEX('2. Schematic Parts'!$B$2:$B$3001,MATCH($A475,'2. Schematic Parts'!$A$2:$A$3001,0)),"NOT FOUND"))</f>
        <v/>
      </c>
      <c r="F475" s="9" t="str">
        <f aca="false">IF($A475="","",IFERROR(INDEX('2. Schematic Parts'!$C$2:$C$3001,MATCH($A475,'2. Schematic Parts'!$A$2:$A$3001,0))&amp;"","NOT FOUND"))</f>
        <v/>
      </c>
      <c r="G475" s="9" t="str">
        <f aca="false">IF($A475="","",IFERROR(INDEX('2. Schematic Parts'!$D$2:$D$3001,MATCH($A475,'2. Schematic Parts'!$A$2:$A$3001,0))&amp;"","NOT FOUND"))</f>
        <v/>
      </c>
      <c r="H475" s="9" t="str">
        <f aca="false">IF($A475="","",IF(COUNTIF('2. Schematic Parts'!$A$2:$A$3001,$A475)=0,"NOT IN SCHEMATIC","OK"))</f>
        <v/>
      </c>
      <c r="I475" s="9" t="str">
        <f aca="false">IF($A475="","",IF($H475="NOT IN SCHEMATIC","",IF(UPPER(TRIM($C475))=UPPER(TRIM($E475)),"OK","MISMATCH")))</f>
        <v/>
      </c>
      <c r="J475" s="9" t="str">
        <f aca="false">IF($A475="","",IF($H475="NOT IN SCHEMATIC","",IF($F475="","NO SCH DECAL",IF($D475="","",IF(UPPER(TRIM($D475))=UPPER(TRIM($F475)),"OK","MISMATCH")))))</f>
        <v/>
      </c>
      <c r="K475" s="16" t="str">
        <f aca="false">IF($A475="","",SUMPRODUCT(--ISNUMBER(SEARCH(","&amp;TRIM($A475)&amp;",",","&amp;SUBSTITUTE('1. Master BOM'!$D$2:$D$400," ","")&amp;","))))</f>
        <v/>
      </c>
      <c r="L475" s="16" t="str">
        <f aca="false">IF($A475="","",IF($K475&lt;&gt;1,0,SUMPRODUCT(ISNUMBER(SEARCH(","&amp;TRIM($A475)&amp;",",","&amp;SUBSTITUTE('1. Master BOM'!$D$2:$D$400," ","")&amp;","))*ROW('1. Master BOM'!$D$2:$D$400))))</f>
        <v/>
      </c>
      <c r="M475" s="9" t="str">
        <f aca="false">IF($A475="","",IF($K475=0,"NOT IN BOM",IF($K475&gt;1,"MULTIPLE BOM LINES","OK")))</f>
        <v/>
      </c>
      <c r="N475" s="9" t="str">
        <f aca="false">IF($A475="","",IF($L475=0,"—",INDEX('1. Master BOM'!$A$1:$A$400,$L475)))</f>
        <v/>
      </c>
      <c r="O475" s="9" t="str">
        <f aca="false">IF($A475="","",IF($L475=0,"—",INDEX('1. Master BOM'!$B$1:$B$400,$L475)))</f>
        <v/>
      </c>
      <c r="P475" s="9" t="str">
        <f aca="false">IF($A475="","",IF(OR($H475="NOT IN SCHEMATIC",$O475="—"),"",IF($G475="","NO SCH PN",IF(UPPER(TRIM($G475))=UPPER(TRIM($O475)),"OK","MISMATCH"))))</f>
        <v/>
      </c>
      <c r="Q475" s="9" t="str">
        <f aca="false">IF($A475="","",IF($L475=0,"—",INDEX('1. Master BOM'!$E$1:$E$400,$L475)))</f>
        <v/>
      </c>
      <c r="R475" s="9" t="str">
        <f aca="false">IF($A475="","",IF($L475=0,"—",IF(T(INDEX('1. Master BOM'!$F$1:$F$400,$L475))="","(not set)",INDEX('1. Master BOM'!$F$1:$F$400,$L475))))</f>
        <v/>
      </c>
      <c r="S475" s="9" t="str">
        <f aca="false">IF($A475="","",IF(OR($R475="—",$R475="(not set)",$D475=""),"",IF(ISNUMBER(SEARCH(SUBSTITUTE(SUBSTITUTE(SUBSTITUTE($R475,"-",""),"_","")," ",""),SUBSTITUTE(SUBSTITUTE(SUBSTITUTE($D475,"-",""),"_","")," ",""))),"OK","CHECK")))</f>
        <v/>
      </c>
      <c r="T475" s="9" t="str">
        <f aca="false">IF($A475="","",IF(OR($H475="NOT IN SCHEMATIC",$I475="MISMATCH",$J475="MISMATCH",$P475="MISMATCH",$M475&lt;&gt;"OK"),"REVIEW","OK"))</f>
        <v/>
      </c>
      <c r="U475" s="14"/>
      <c r="V475" s="14"/>
      <c r="W475" s="17"/>
      <c r="X475" s="14"/>
    </row>
    <row r="476" customFormat="false" ht="15" hidden="false" customHeight="false" outlineLevel="0" collapsed="false">
      <c r="A476" s="9" t="str">
        <f aca="false">IF('3. Layout Parts'!$A476="","",TRIM('3. Layout Parts'!$A476))</f>
        <v/>
      </c>
      <c r="B476" s="9" t="str">
        <f aca="false">IF($A476="","",'3. Layout Parts'!$D476)</f>
        <v/>
      </c>
      <c r="C476" s="9" t="str">
        <f aca="false">IF($A476="","",'3. Layout Parts'!$B476)</f>
        <v/>
      </c>
      <c r="D476" s="9" t="str">
        <f aca="false">IF($A476="","",'3. Layout Parts'!$C476)</f>
        <v/>
      </c>
      <c r="E476" s="9" t="str">
        <f aca="false">IF($A476="","",IFERROR(INDEX('2. Schematic Parts'!$B$2:$B$3001,MATCH($A476,'2. Schematic Parts'!$A$2:$A$3001,0)),"NOT FOUND"))</f>
        <v/>
      </c>
      <c r="F476" s="9" t="str">
        <f aca="false">IF($A476="","",IFERROR(INDEX('2. Schematic Parts'!$C$2:$C$3001,MATCH($A476,'2. Schematic Parts'!$A$2:$A$3001,0))&amp;"","NOT FOUND"))</f>
        <v/>
      </c>
      <c r="G476" s="9" t="str">
        <f aca="false">IF($A476="","",IFERROR(INDEX('2. Schematic Parts'!$D$2:$D$3001,MATCH($A476,'2. Schematic Parts'!$A$2:$A$3001,0))&amp;"","NOT FOUND"))</f>
        <v/>
      </c>
      <c r="H476" s="9" t="str">
        <f aca="false">IF($A476="","",IF(COUNTIF('2. Schematic Parts'!$A$2:$A$3001,$A476)=0,"NOT IN SCHEMATIC","OK"))</f>
        <v/>
      </c>
      <c r="I476" s="9" t="str">
        <f aca="false">IF($A476="","",IF($H476="NOT IN SCHEMATIC","",IF(UPPER(TRIM($C476))=UPPER(TRIM($E476)),"OK","MISMATCH")))</f>
        <v/>
      </c>
      <c r="J476" s="9" t="str">
        <f aca="false">IF($A476="","",IF($H476="NOT IN SCHEMATIC","",IF($F476="","NO SCH DECAL",IF($D476="","",IF(UPPER(TRIM($D476))=UPPER(TRIM($F476)),"OK","MISMATCH")))))</f>
        <v/>
      </c>
      <c r="K476" s="16" t="str">
        <f aca="false">IF($A476="","",SUMPRODUCT(--ISNUMBER(SEARCH(","&amp;TRIM($A476)&amp;",",","&amp;SUBSTITUTE('1. Master BOM'!$D$2:$D$400," ","")&amp;","))))</f>
        <v/>
      </c>
      <c r="L476" s="16" t="str">
        <f aca="false">IF($A476="","",IF($K476&lt;&gt;1,0,SUMPRODUCT(ISNUMBER(SEARCH(","&amp;TRIM($A476)&amp;",",","&amp;SUBSTITUTE('1. Master BOM'!$D$2:$D$400," ","")&amp;","))*ROW('1. Master BOM'!$D$2:$D$400))))</f>
        <v/>
      </c>
      <c r="M476" s="9" t="str">
        <f aca="false">IF($A476="","",IF($K476=0,"NOT IN BOM",IF($K476&gt;1,"MULTIPLE BOM LINES","OK")))</f>
        <v/>
      </c>
      <c r="N476" s="9" t="str">
        <f aca="false">IF($A476="","",IF($L476=0,"—",INDEX('1. Master BOM'!$A$1:$A$400,$L476)))</f>
        <v/>
      </c>
      <c r="O476" s="9" t="str">
        <f aca="false">IF($A476="","",IF($L476=0,"—",INDEX('1. Master BOM'!$B$1:$B$400,$L476)))</f>
        <v/>
      </c>
      <c r="P476" s="9" t="str">
        <f aca="false">IF($A476="","",IF(OR($H476="NOT IN SCHEMATIC",$O476="—"),"",IF($G476="","NO SCH PN",IF(UPPER(TRIM($G476))=UPPER(TRIM($O476)),"OK","MISMATCH"))))</f>
        <v/>
      </c>
      <c r="Q476" s="9" t="str">
        <f aca="false">IF($A476="","",IF($L476=0,"—",INDEX('1. Master BOM'!$E$1:$E$400,$L476)))</f>
        <v/>
      </c>
      <c r="R476" s="9" t="str">
        <f aca="false">IF($A476="","",IF($L476=0,"—",IF(T(INDEX('1. Master BOM'!$F$1:$F$400,$L476))="","(not set)",INDEX('1. Master BOM'!$F$1:$F$400,$L476))))</f>
        <v/>
      </c>
      <c r="S476" s="9" t="str">
        <f aca="false">IF($A476="","",IF(OR($R476="—",$R476="(not set)",$D476=""),"",IF(ISNUMBER(SEARCH(SUBSTITUTE(SUBSTITUTE(SUBSTITUTE($R476,"-",""),"_","")," ",""),SUBSTITUTE(SUBSTITUTE(SUBSTITUTE($D476,"-",""),"_","")," ",""))),"OK","CHECK")))</f>
        <v/>
      </c>
      <c r="T476" s="9" t="str">
        <f aca="false">IF($A476="","",IF(OR($H476="NOT IN SCHEMATIC",$I476="MISMATCH",$J476="MISMATCH",$P476="MISMATCH",$M476&lt;&gt;"OK"),"REVIEW","OK"))</f>
        <v/>
      </c>
      <c r="U476" s="14"/>
      <c r="V476" s="14"/>
      <c r="W476" s="17"/>
      <c r="X476" s="14"/>
    </row>
    <row r="477" customFormat="false" ht="15" hidden="false" customHeight="false" outlineLevel="0" collapsed="false">
      <c r="A477" s="9" t="str">
        <f aca="false">IF('3. Layout Parts'!$A477="","",TRIM('3. Layout Parts'!$A477))</f>
        <v/>
      </c>
      <c r="B477" s="9" t="str">
        <f aca="false">IF($A477="","",'3. Layout Parts'!$D477)</f>
        <v/>
      </c>
      <c r="C477" s="9" t="str">
        <f aca="false">IF($A477="","",'3. Layout Parts'!$B477)</f>
        <v/>
      </c>
      <c r="D477" s="9" t="str">
        <f aca="false">IF($A477="","",'3. Layout Parts'!$C477)</f>
        <v/>
      </c>
      <c r="E477" s="9" t="str">
        <f aca="false">IF($A477="","",IFERROR(INDEX('2. Schematic Parts'!$B$2:$B$3001,MATCH($A477,'2. Schematic Parts'!$A$2:$A$3001,0)),"NOT FOUND"))</f>
        <v/>
      </c>
      <c r="F477" s="9" t="str">
        <f aca="false">IF($A477="","",IFERROR(INDEX('2. Schematic Parts'!$C$2:$C$3001,MATCH($A477,'2. Schematic Parts'!$A$2:$A$3001,0))&amp;"","NOT FOUND"))</f>
        <v/>
      </c>
      <c r="G477" s="9" t="str">
        <f aca="false">IF($A477="","",IFERROR(INDEX('2. Schematic Parts'!$D$2:$D$3001,MATCH($A477,'2. Schematic Parts'!$A$2:$A$3001,0))&amp;"","NOT FOUND"))</f>
        <v/>
      </c>
      <c r="H477" s="9" t="str">
        <f aca="false">IF($A477="","",IF(COUNTIF('2. Schematic Parts'!$A$2:$A$3001,$A477)=0,"NOT IN SCHEMATIC","OK"))</f>
        <v/>
      </c>
      <c r="I477" s="9" t="str">
        <f aca="false">IF($A477="","",IF($H477="NOT IN SCHEMATIC","",IF(UPPER(TRIM($C477))=UPPER(TRIM($E477)),"OK","MISMATCH")))</f>
        <v/>
      </c>
      <c r="J477" s="9" t="str">
        <f aca="false">IF($A477="","",IF($H477="NOT IN SCHEMATIC","",IF($F477="","NO SCH DECAL",IF($D477="","",IF(UPPER(TRIM($D477))=UPPER(TRIM($F477)),"OK","MISMATCH")))))</f>
        <v/>
      </c>
      <c r="K477" s="16" t="str">
        <f aca="false">IF($A477="","",SUMPRODUCT(--ISNUMBER(SEARCH(","&amp;TRIM($A477)&amp;",",","&amp;SUBSTITUTE('1. Master BOM'!$D$2:$D$400," ","")&amp;","))))</f>
        <v/>
      </c>
      <c r="L477" s="16" t="str">
        <f aca="false">IF($A477="","",IF($K477&lt;&gt;1,0,SUMPRODUCT(ISNUMBER(SEARCH(","&amp;TRIM($A477)&amp;",",","&amp;SUBSTITUTE('1. Master BOM'!$D$2:$D$400," ","")&amp;","))*ROW('1. Master BOM'!$D$2:$D$400))))</f>
        <v/>
      </c>
      <c r="M477" s="9" t="str">
        <f aca="false">IF($A477="","",IF($K477=0,"NOT IN BOM",IF($K477&gt;1,"MULTIPLE BOM LINES","OK")))</f>
        <v/>
      </c>
      <c r="N477" s="9" t="str">
        <f aca="false">IF($A477="","",IF($L477=0,"—",INDEX('1. Master BOM'!$A$1:$A$400,$L477)))</f>
        <v/>
      </c>
      <c r="O477" s="9" t="str">
        <f aca="false">IF($A477="","",IF($L477=0,"—",INDEX('1. Master BOM'!$B$1:$B$400,$L477)))</f>
        <v/>
      </c>
      <c r="P477" s="9" t="str">
        <f aca="false">IF($A477="","",IF(OR($H477="NOT IN SCHEMATIC",$O477="—"),"",IF($G477="","NO SCH PN",IF(UPPER(TRIM($G477))=UPPER(TRIM($O477)),"OK","MISMATCH"))))</f>
        <v/>
      </c>
      <c r="Q477" s="9" t="str">
        <f aca="false">IF($A477="","",IF($L477=0,"—",INDEX('1. Master BOM'!$E$1:$E$400,$L477)))</f>
        <v/>
      </c>
      <c r="R477" s="9" t="str">
        <f aca="false">IF($A477="","",IF($L477=0,"—",IF(T(INDEX('1. Master BOM'!$F$1:$F$400,$L477))="","(not set)",INDEX('1. Master BOM'!$F$1:$F$400,$L477))))</f>
        <v/>
      </c>
      <c r="S477" s="9" t="str">
        <f aca="false">IF($A477="","",IF(OR($R477="—",$R477="(not set)",$D477=""),"",IF(ISNUMBER(SEARCH(SUBSTITUTE(SUBSTITUTE(SUBSTITUTE($R477,"-",""),"_","")," ",""),SUBSTITUTE(SUBSTITUTE(SUBSTITUTE($D477,"-",""),"_","")," ",""))),"OK","CHECK")))</f>
        <v/>
      </c>
      <c r="T477" s="9" t="str">
        <f aca="false">IF($A477="","",IF(OR($H477="NOT IN SCHEMATIC",$I477="MISMATCH",$J477="MISMATCH",$P477="MISMATCH",$M477&lt;&gt;"OK"),"REVIEW","OK"))</f>
        <v/>
      </c>
      <c r="U477" s="14"/>
      <c r="V477" s="14"/>
      <c r="W477" s="17"/>
      <c r="X477" s="14"/>
    </row>
    <row r="478" customFormat="false" ht="15" hidden="false" customHeight="false" outlineLevel="0" collapsed="false">
      <c r="A478" s="9" t="str">
        <f aca="false">IF('3. Layout Parts'!$A478="","",TRIM('3. Layout Parts'!$A478))</f>
        <v/>
      </c>
      <c r="B478" s="9" t="str">
        <f aca="false">IF($A478="","",'3. Layout Parts'!$D478)</f>
        <v/>
      </c>
      <c r="C478" s="9" t="str">
        <f aca="false">IF($A478="","",'3. Layout Parts'!$B478)</f>
        <v/>
      </c>
      <c r="D478" s="9" t="str">
        <f aca="false">IF($A478="","",'3. Layout Parts'!$C478)</f>
        <v/>
      </c>
      <c r="E478" s="9" t="str">
        <f aca="false">IF($A478="","",IFERROR(INDEX('2. Schematic Parts'!$B$2:$B$3001,MATCH($A478,'2. Schematic Parts'!$A$2:$A$3001,0)),"NOT FOUND"))</f>
        <v/>
      </c>
      <c r="F478" s="9" t="str">
        <f aca="false">IF($A478="","",IFERROR(INDEX('2. Schematic Parts'!$C$2:$C$3001,MATCH($A478,'2. Schematic Parts'!$A$2:$A$3001,0))&amp;"","NOT FOUND"))</f>
        <v/>
      </c>
      <c r="G478" s="9" t="str">
        <f aca="false">IF($A478="","",IFERROR(INDEX('2. Schematic Parts'!$D$2:$D$3001,MATCH($A478,'2. Schematic Parts'!$A$2:$A$3001,0))&amp;"","NOT FOUND"))</f>
        <v/>
      </c>
      <c r="H478" s="9" t="str">
        <f aca="false">IF($A478="","",IF(COUNTIF('2. Schematic Parts'!$A$2:$A$3001,$A478)=0,"NOT IN SCHEMATIC","OK"))</f>
        <v/>
      </c>
      <c r="I478" s="9" t="str">
        <f aca="false">IF($A478="","",IF($H478="NOT IN SCHEMATIC","",IF(UPPER(TRIM($C478))=UPPER(TRIM($E478)),"OK","MISMATCH")))</f>
        <v/>
      </c>
      <c r="J478" s="9" t="str">
        <f aca="false">IF($A478="","",IF($H478="NOT IN SCHEMATIC","",IF($F478="","NO SCH DECAL",IF($D478="","",IF(UPPER(TRIM($D478))=UPPER(TRIM($F478)),"OK","MISMATCH")))))</f>
        <v/>
      </c>
      <c r="K478" s="16" t="str">
        <f aca="false">IF($A478="","",SUMPRODUCT(--ISNUMBER(SEARCH(","&amp;TRIM($A478)&amp;",",","&amp;SUBSTITUTE('1. Master BOM'!$D$2:$D$400," ","")&amp;","))))</f>
        <v/>
      </c>
      <c r="L478" s="16" t="str">
        <f aca="false">IF($A478="","",IF($K478&lt;&gt;1,0,SUMPRODUCT(ISNUMBER(SEARCH(","&amp;TRIM($A478)&amp;",",","&amp;SUBSTITUTE('1. Master BOM'!$D$2:$D$400," ","")&amp;","))*ROW('1. Master BOM'!$D$2:$D$400))))</f>
        <v/>
      </c>
      <c r="M478" s="9" t="str">
        <f aca="false">IF($A478="","",IF($K478=0,"NOT IN BOM",IF($K478&gt;1,"MULTIPLE BOM LINES","OK")))</f>
        <v/>
      </c>
      <c r="N478" s="9" t="str">
        <f aca="false">IF($A478="","",IF($L478=0,"—",INDEX('1. Master BOM'!$A$1:$A$400,$L478)))</f>
        <v/>
      </c>
      <c r="O478" s="9" t="str">
        <f aca="false">IF($A478="","",IF($L478=0,"—",INDEX('1. Master BOM'!$B$1:$B$400,$L478)))</f>
        <v/>
      </c>
      <c r="P478" s="9" t="str">
        <f aca="false">IF($A478="","",IF(OR($H478="NOT IN SCHEMATIC",$O478="—"),"",IF($G478="","NO SCH PN",IF(UPPER(TRIM($G478))=UPPER(TRIM($O478)),"OK","MISMATCH"))))</f>
        <v/>
      </c>
      <c r="Q478" s="9" t="str">
        <f aca="false">IF($A478="","",IF($L478=0,"—",INDEX('1. Master BOM'!$E$1:$E$400,$L478)))</f>
        <v/>
      </c>
      <c r="R478" s="9" t="str">
        <f aca="false">IF($A478="","",IF($L478=0,"—",IF(T(INDEX('1. Master BOM'!$F$1:$F$400,$L478))="","(not set)",INDEX('1. Master BOM'!$F$1:$F$400,$L478))))</f>
        <v/>
      </c>
      <c r="S478" s="9" t="str">
        <f aca="false">IF($A478="","",IF(OR($R478="—",$R478="(not set)",$D478=""),"",IF(ISNUMBER(SEARCH(SUBSTITUTE(SUBSTITUTE(SUBSTITUTE($R478,"-",""),"_","")," ",""),SUBSTITUTE(SUBSTITUTE(SUBSTITUTE($D478,"-",""),"_","")," ",""))),"OK","CHECK")))</f>
        <v/>
      </c>
      <c r="T478" s="9" t="str">
        <f aca="false">IF($A478="","",IF(OR($H478="NOT IN SCHEMATIC",$I478="MISMATCH",$J478="MISMATCH",$P478="MISMATCH",$M478&lt;&gt;"OK"),"REVIEW","OK"))</f>
        <v/>
      </c>
      <c r="U478" s="14"/>
      <c r="V478" s="14"/>
      <c r="W478" s="17"/>
      <c r="X478" s="14"/>
    </row>
    <row r="479" customFormat="false" ht="15" hidden="false" customHeight="false" outlineLevel="0" collapsed="false">
      <c r="A479" s="9" t="str">
        <f aca="false">IF('3. Layout Parts'!$A479="","",TRIM('3. Layout Parts'!$A479))</f>
        <v/>
      </c>
      <c r="B479" s="9" t="str">
        <f aca="false">IF($A479="","",'3. Layout Parts'!$D479)</f>
        <v/>
      </c>
      <c r="C479" s="9" t="str">
        <f aca="false">IF($A479="","",'3. Layout Parts'!$B479)</f>
        <v/>
      </c>
      <c r="D479" s="9" t="str">
        <f aca="false">IF($A479="","",'3. Layout Parts'!$C479)</f>
        <v/>
      </c>
      <c r="E479" s="9" t="str">
        <f aca="false">IF($A479="","",IFERROR(INDEX('2. Schematic Parts'!$B$2:$B$3001,MATCH($A479,'2. Schematic Parts'!$A$2:$A$3001,0)),"NOT FOUND"))</f>
        <v/>
      </c>
      <c r="F479" s="9" t="str">
        <f aca="false">IF($A479="","",IFERROR(INDEX('2. Schematic Parts'!$C$2:$C$3001,MATCH($A479,'2. Schematic Parts'!$A$2:$A$3001,0))&amp;"","NOT FOUND"))</f>
        <v/>
      </c>
      <c r="G479" s="9" t="str">
        <f aca="false">IF($A479="","",IFERROR(INDEX('2. Schematic Parts'!$D$2:$D$3001,MATCH($A479,'2. Schematic Parts'!$A$2:$A$3001,0))&amp;"","NOT FOUND"))</f>
        <v/>
      </c>
      <c r="H479" s="9" t="str">
        <f aca="false">IF($A479="","",IF(COUNTIF('2. Schematic Parts'!$A$2:$A$3001,$A479)=0,"NOT IN SCHEMATIC","OK"))</f>
        <v/>
      </c>
      <c r="I479" s="9" t="str">
        <f aca="false">IF($A479="","",IF($H479="NOT IN SCHEMATIC","",IF(UPPER(TRIM($C479))=UPPER(TRIM($E479)),"OK","MISMATCH")))</f>
        <v/>
      </c>
      <c r="J479" s="9" t="str">
        <f aca="false">IF($A479="","",IF($H479="NOT IN SCHEMATIC","",IF($F479="","NO SCH DECAL",IF($D479="","",IF(UPPER(TRIM($D479))=UPPER(TRIM($F479)),"OK","MISMATCH")))))</f>
        <v/>
      </c>
      <c r="K479" s="16" t="str">
        <f aca="false">IF($A479="","",SUMPRODUCT(--ISNUMBER(SEARCH(","&amp;TRIM($A479)&amp;",",","&amp;SUBSTITUTE('1. Master BOM'!$D$2:$D$400," ","")&amp;","))))</f>
        <v/>
      </c>
      <c r="L479" s="16" t="str">
        <f aca="false">IF($A479="","",IF($K479&lt;&gt;1,0,SUMPRODUCT(ISNUMBER(SEARCH(","&amp;TRIM($A479)&amp;",",","&amp;SUBSTITUTE('1. Master BOM'!$D$2:$D$400," ","")&amp;","))*ROW('1. Master BOM'!$D$2:$D$400))))</f>
        <v/>
      </c>
      <c r="M479" s="9" t="str">
        <f aca="false">IF($A479="","",IF($K479=0,"NOT IN BOM",IF($K479&gt;1,"MULTIPLE BOM LINES","OK")))</f>
        <v/>
      </c>
      <c r="N479" s="9" t="str">
        <f aca="false">IF($A479="","",IF($L479=0,"—",INDEX('1. Master BOM'!$A$1:$A$400,$L479)))</f>
        <v/>
      </c>
      <c r="O479" s="9" t="str">
        <f aca="false">IF($A479="","",IF($L479=0,"—",INDEX('1. Master BOM'!$B$1:$B$400,$L479)))</f>
        <v/>
      </c>
      <c r="P479" s="9" t="str">
        <f aca="false">IF($A479="","",IF(OR($H479="NOT IN SCHEMATIC",$O479="—"),"",IF($G479="","NO SCH PN",IF(UPPER(TRIM($G479))=UPPER(TRIM($O479)),"OK","MISMATCH"))))</f>
        <v/>
      </c>
      <c r="Q479" s="9" t="str">
        <f aca="false">IF($A479="","",IF($L479=0,"—",INDEX('1. Master BOM'!$E$1:$E$400,$L479)))</f>
        <v/>
      </c>
      <c r="R479" s="9" t="str">
        <f aca="false">IF($A479="","",IF($L479=0,"—",IF(T(INDEX('1. Master BOM'!$F$1:$F$400,$L479))="","(not set)",INDEX('1. Master BOM'!$F$1:$F$400,$L479))))</f>
        <v/>
      </c>
      <c r="S479" s="9" t="str">
        <f aca="false">IF($A479="","",IF(OR($R479="—",$R479="(not set)",$D479=""),"",IF(ISNUMBER(SEARCH(SUBSTITUTE(SUBSTITUTE(SUBSTITUTE($R479,"-",""),"_","")," ",""),SUBSTITUTE(SUBSTITUTE(SUBSTITUTE($D479,"-",""),"_","")," ",""))),"OK","CHECK")))</f>
        <v/>
      </c>
      <c r="T479" s="9" t="str">
        <f aca="false">IF($A479="","",IF(OR($H479="NOT IN SCHEMATIC",$I479="MISMATCH",$J479="MISMATCH",$P479="MISMATCH",$M479&lt;&gt;"OK"),"REVIEW","OK"))</f>
        <v/>
      </c>
      <c r="U479" s="14"/>
      <c r="V479" s="14"/>
      <c r="W479" s="17"/>
      <c r="X479" s="14"/>
    </row>
    <row r="480" customFormat="false" ht="15" hidden="false" customHeight="false" outlineLevel="0" collapsed="false">
      <c r="A480" s="9" t="str">
        <f aca="false">IF('3. Layout Parts'!$A480="","",TRIM('3. Layout Parts'!$A480))</f>
        <v/>
      </c>
      <c r="B480" s="9" t="str">
        <f aca="false">IF($A480="","",'3. Layout Parts'!$D480)</f>
        <v/>
      </c>
      <c r="C480" s="9" t="str">
        <f aca="false">IF($A480="","",'3. Layout Parts'!$B480)</f>
        <v/>
      </c>
      <c r="D480" s="9" t="str">
        <f aca="false">IF($A480="","",'3. Layout Parts'!$C480)</f>
        <v/>
      </c>
      <c r="E480" s="9" t="str">
        <f aca="false">IF($A480="","",IFERROR(INDEX('2. Schematic Parts'!$B$2:$B$3001,MATCH($A480,'2. Schematic Parts'!$A$2:$A$3001,0)),"NOT FOUND"))</f>
        <v/>
      </c>
      <c r="F480" s="9" t="str">
        <f aca="false">IF($A480="","",IFERROR(INDEX('2. Schematic Parts'!$C$2:$C$3001,MATCH($A480,'2. Schematic Parts'!$A$2:$A$3001,0))&amp;"","NOT FOUND"))</f>
        <v/>
      </c>
      <c r="G480" s="9" t="str">
        <f aca="false">IF($A480="","",IFERROR(INDEX('2. Schematic Parts'!$D$2:$D$3001,MATCH($A480,'2. Schematic Parts'!$A$2:$A$3001,0))&amp;"","NOT FOUND"))</f>
        <v/>
      </c>
      <c r="H480" s="9" t="str">
        <f aca="false">IF($A480="","",IF(COUNTIF('2. Schematic Parts'!$A$2:$A$3001,$A480)=0,"NOT IN SCHEMATIC","OK"))</f>
        <v/>
      </c>
      <c r="I480" s="9" t="str">
        <f aca="false">IF($A480="","",IF($H480="NOT IN SCHEMATIC","",IF(UPPER(TRIM($C480))=UPPER(TRIM($E480)),"OK","MISMATCH")))</f>
        <v/>
      </c>
      <c r="J480" s="9" t="str">
        <f aca="false">IF($A480="","",IF($H480="NOT IN SCHEMATIC","",IF($F480="","NO SCH DECAL",IF($D480="","",IF(UPPER(TRIM($D480))=UPPER(TRIM($F480)),"OK","MISMATCH")))))</f>
        <v/>
      </c>
      <c r="K480" s="16" t="str">
        <f aca="false">IF($A480="","",SUMPRODUCT(--ISNUMBER(SEARCH(","&amp;TRIM($A480)&amp;",",","&amp;SUBSTITUTE('1. Master BOM'!$D$2:$D$400," ","")&amp;","))))</f>
        <v/>
      </c>
      <c r="L480" s="16" t="str">
        <f aca="false">IF($A480="","",IF($K480&lt;&gt;1,0,SUMPRODUCT(ISNUMBER(SEARCH(","&amp;TRIM($A480)&amp;",",","&amp;SUBSTITUTE('1. Master BOM'!$D$2:$D$400," ","")&amp;","))*ROW('1. Master BOM'!$D$2:$D$400))))</f>
        <v/>
      </c>
      <c r="M480" s="9" t="str">
        <f aca="false">IF($A480="","",IF($K480=0,"NOT IN BOM",IF($K480&gt;1,"MULTIPLE BOM LINES","OK")))</f>
        <v/>
      </c>
      <c r="N480" s="9" t="str">
        <f aca="false">IF($A480="","",IF($L480=0,"—",INDEX('1. Master BOM'!$A$1:$A$400,$L480)))</f>
        <v/>
      </c>
      <c r="O480" s="9" t="str">
        <f aca="false">IF($A480="","",IF($L480=0,"—",INDEX('1. Master BOM'!$B$1:$B$400,$L480)))</f>
        <v/>
      </c>
      <c r="P480" s="9" t="str">
        <f aca="false">IF($A480="","",IF(OR($H480="NOT IN SCHEMATIC",$O480="—"),"",IF($G480="","NO SCH PN",IF(UPPER(TRIM($G480))=UPPER(TRIM($O480)),"OK","MISMATCH"))))</f>
        <v/>
      </c>
      <c r="Q480" s="9" t="str">
        <f aca="false">IF($A480="","",IF($L480=0,"—",INDEX('1. Master BOM'!$E$1:$E$400,$L480)))</f>
        <v/>
      </c>
      <c r="R480" s="9" t="str">
        <f aca="false">IF($A480="","",IF($L480=0,"—",IF(T(INDEX('1. Master BOM'!$F$1:$F$400,$L480))="","(not set)",INDEX('1. Master BOM'!$F$1:$F$400,$L480))))</f>
        <v/>
      </c>
      <c r="S480" s="9" t="str">
        <f aca="false">IF($A480="","",IF(OR($R480="—",$R480="(not set)",$D480=""),"",IF(ISNUMBER(SEARCH(SUBSTITUTE(SUBSTITUTE(SUBSTITUTE($R480,"-",""),"_","")," ",""),SUBSTITUTE(SUBSTITUTE(SUBSTITUTE($D480,"-",""),"_","")," ",""))),"OK","CHECK")))</f>
        <v/>
      </c>
      <c r="T480" s="9" t="str">
        <f aca="false">IF($A480="","",IF(OR($H480="NOT IN SCHEMATIC",$I480="MISMATCH",$J480="MISMATCH",$P480="MISMATCH",$M480&lt;&gt;"OK"),"REVIEW","OK"))</f>
        <v/>
      </c>
      <c r="U480" s="14"/>
      <c r="V480" s="14"/>
      <c r="W480" s="17"/>
      <c r="X480" s="14"/>
    </row>
    <row r="481" customFormat="false" ht="15" hidden="false" customHeight="false" outlineLevel="0" collapsed="false">
      <c r="A481" s="9" t="str">
        <f aca="false">IF('3. Layout Parts'!$A481="","",TRIM('3. Layout Parts'!$A481))</f>
        <v/>
      </c>
      <c r="B481" s="9" t="str">
        <f aca="false">IF($A481="","",'3. Layout Parts'!$D481)</f>
        <v/>
      </c>
      <c r="C481" s="9" t="str">
        <f aca="false">IF($A481="","",'3. Layout Parts'!$B481)</f>
        <v/>
      </c>
      <c r="D481" s="9" t="str">
        <f aca="false">IF($A481="","",'3. Layout Parts'!$C481)</f>
        <v/>
      </c>
      <c r="E481" s="9" t="str">
        <f aca="false">IF($A481="","",IFERROR(INDEX('2. Schematic Parts'!$B$2:$B$3001,MATCH($A481,'2. Schematic Parts'!$A$2:$A$3001,0)),"NOT FOUND"))</f>
        <v/>
      </c>
      <c r="F481" s="9" t="str">
        <f aca="false">IF($A481="","",IFERROR(INDEX('2. Schematic Parts'!$C$2:$C$3001,MATCH($A481,'2. Schematic Parts'!$A$2:$A$3001,0))&amp;"","NOT FOUND"))</f>
        <v/>
      </c>
      <c r="G481" s="9" t="str">
        <f aca="false">IF($A481="","",IFERROR(INDEX('2. Schematic Parts'!$D$2:$D$3001,MATCH($A481,'2. Schematic Parts'!$A$2:$A$3001,0))&amp;"","NOT FOUND"))</f>
        <v/>
      </c>
      <c r="H481" s="9" t="str">
        <f aca="false">IF($A481="","",IF(COUNTIF('2. Schematic Parts'!$A$2:$A$3001,$A481)=0,"NOT IN SCHEMATIC","OK"))</f>
        <v/>
      </c>
      <c r="I481" s="9" t="str">
        <f aca="false">IF($A481="","",IF($H481="NOT IN SCHEMATIC","",IF(UPPER(TRIM($C481))=UPPER(TRIM($E481)),"OK","MISMATCH")))</f>
        <v/>
      </c>
      <c r="J481" s="9" t="str">
        <f aca="false">IF($A481="","",IF($H481="NOT IN SCHEMATIC","",IF($F481="","NO SCH DECAL",IF($D481="","",IF(UPPER(TRIM($D481))=UPPER(TRIM($F481)),"OK","MISMATCH")))))</f>
        <v/>
      </c>
      <c r="K481" s="16" t="str">
        <f aca="false">IF($A481="","",SUMPRODUCT(--ISNUMBER(SEARCH(","&amp;TRIM($A481)&amp;",",","&amp;SUBSTITUTE('1. Master BOM'!$D$2:$D$400," ","")&amp;","))))</f>
        <v/>
      </c>
      <c r="L481" s="16" t="str">
        <f aca="false">IF($A481="","",IF($K481&lt;&gt;1,0,SUMPRODUCT(ISNUMBER(SEARCH(","&amp;TRIM($A481)&amp;",",","&amp;SUBSTITUTE('1. Master BOM'!$D$2:$D$400," ","")&amp;","))*ROW('1. Master BOM'!$D$2:$D$400))))</f>
        <v/>
      </c>
      <c r="M481" s="9" t="str">
        <f aca="false">IF($A481="","",IF($K481=0,"NOT IN BOM",IF($K481&gt;1,"MULTIPLE BOM LINES","OK")))</f>
        <v/>
      </c>
      <c r="N481" s="9" t="str">
        <f aca="false">IF($A481="","",IF($L481=0,"—",INDEX('1. Master BOM'!$A$1:$A$400,$L481)))</f>
        <v/>
      </c>
      <c r="O481" s="9" t="str">
        <f aca="false">IF($A481="","",IF($L481=0,"—",INDEX('1. Master BOM'!$B$1:$B$400,$L481)))</f>
        <v/>
      </c>
      <c r="P481" s="9" t="str">
        <f aca="false">IF($A481="","",IF(OR($H481="NOT IN SCHEMATIC",$O481="—"),"",IF($G481="","NO SCH PN",IF(UPPER(TRIM($G481))=UPPER(TRIM($O481)),"OK","MISMATCH"))))</f>
        <v/>
      </c>
      <c r="Q481" s="9" t="str">
        <f aca="false">IF($A481="","",IF($L481=0,"—",INDEX('1. Master BOM'!$E$1:$E$400,$L481)))</f>
        <v/>
      </c>
      <c r="R481" s="9" t="str">
        <f aca="false">IF($A481="","",IF($L481=0,"—",IF(T(INDEX('1. Master BOM'!$F$1:$F$400,$L481))="","(not set)",INDEX('1. Master BOM'!$F$1:$F$400,$L481))))</f>
        <v/>
      </c>
      <c r="S481" s="9" t="str">
        <f aca="false">IF($A481="","",IF(OR($R481="—",$R481="(not set)",$D481=""),"",IF(ISNUMBER(SEARCH(SUBSTITUTE(SUBSTITUTE(SUBSTITUTE($R481,"-",""),"_","")," ",""),SUBSTITUTE(SUBSTITUTE(SUBSTITUTE($D481,"-",""),"_","")," ",""))),"OK","CHECK")))</f>
        <v/>
      </c>
      <c r="T481" s="9" t="str">
        <f aca="false">IF($A481="","",IF(OR($H481="NOT IN SCHEMATIC",$I481="MISMATCH",$J481="MISMATCH",$P481="MISMATCH",$M481&lt;&gt;"OK"),"REVIEW","OK"))</f>
        <v/>
      </c>
      <c r="U481" s="14"/>
      <c r="V481" s="14"/>
      <c r="W481" s="17"/>
      <c r="X481" s="14"/>
    </row>
    <row r="482" customFormat="false" ht="15" hidden="false" customHeight="false" outlineLevel="0" collapsed="false">
      <c r="A482" s="9" t="str">
        <f aca="false">IF('3. Layout Parts'!$A482="","",TRIM('3. Layout Parts'!$A482))</f>
        <v/>
      </c>
      <c r="B482" s="9" t="str">
        <f aca="false">IF($A482="","",'3. Layout Parts'!$D482)</f>
        <v/>
      </c>
      <c r="C482" s="9" t="str">
        <f aca="false">IF($A482="","",'3. Layout Parts'!$B482)</f>
        <v/>
      </c>
      <c r="D482" s="9" t="str">
        <f aca="false">IF($A482="","",'3. Layout Parts'!$C482)</f>
        <v/>
      </c>
      <c r="E482" s="9" t="str">
        <f aca="false">IF($A482="","",IFERROR(INDEX('2. Schematic Parts'!$B$2:$B$3001,MATCH($A482,'2. Schematic Parts'!$A$2:$A$3001,0)),"NOT FOUND"))</f>
        <v/>
      </c>
      <c r="F482" s="9" t="str">
        <f aca="false">IF($A482="","",IFERROR(INDEX('2. Schematic Parts'!$C$2:$C$3001,MATCH($A482,'2. Schematic Parts'!$A$2:$A$3001,0))&amp;"","NOT FOUND"))</f>
        <v/>
      </c>
      <c r="G482" s="9" t="str">
        <f aca="false">IF($A482="","",IFERROR(INDEX('2. Schematic Parts'!$D$2:$D$3001,MATCH($A482,'2. Schematic Parts'!$A$2:$A$3001,0))&amp;"","NOT FOUND"))</f>
        <v/>
      </c>
      <c r="H482" s="9" t="str">
        <f aca="false">IF($A482="","",IF(COUNTIF('2. Schematic Parts'!$A$2:$A$3001,$A482)=0,"NOT IN SCHEMATIC","OK"))</f>
        <v/>
      </c>
      <c r="I482" s="9" t="str">
        <f aca="false">IF($A482="","",IF($H482="NOT IN SCHEMATIC","",IF(UPPER(TRIM($C482))=UPPER(TRIM($E482)),"OK","MISMATCH")))</f>
        <v/>
      </c>
      <c r="J482" s="9" t="str">
        <f aca="false">IF($A482="","",IF($H482="NOT IN SCHEMATIC","",IF($F482="","NO SCH DECAL",IF($D482="","",IF(UPPER(TRIM($D482))=UPPER(TRIM($F482)),"OK","MISMATCH")))))</f>
        <v/>
      </c>
      <c r="K482" s="16" t="str">
        <f aca="false">IF($A482="","",SUMPRODUCT(--ISNUMBER(SEARCH(","&amp;TRIM($A482)&amp;",",","&amp;SUBSTITUTE('1. Master BOM'!$D$2:$D$400," ","")&amp;","))))</f>
        <v/>
      </c>
      <c r="L482" s="16" t="str">
        <f aca="false">IF($A482="","",IF($K482&lt;&gt;1,0,SUMPRODUCT(ISNUMBER(SEARCH(","&amp;TRIM($A482)&amp;",",","&amp;SUBSTITUTE('1. Master BOM'!$D$2:$D$400," ","")&amp;","))*ROW('1. Master BOM'!$D$2:$D$400))))</f>
        <v/>
      </c>
      <c r="M482" s="9" t="str">
        <f aca="false">IF($A482="","",IF($K482=0,"NOT IN BOM",IF($K482&gt;1,"MULTIPLE BOM LINES","OK")))</f>
        <v/>
      </c>
      <c r="N482" s="9" t="str">
        <f aca="false">IF($A482="","",IF($L482=0,"—",INDEX('1. Master BOM'!$A$1:$A$400,$L482)))</f>
        <v/>
      </c>
      <c r="O482" s="9" t="str">
        <f aca="false">IF($A482="","",IF($L482=0,"—",INDEX('1. Master BOM'!$B$1:$B$400,$L482)))</f>
        <v/>
      </c>
      <c r="P482" s="9" t="str">
        <f aca="false">IF($A482="","",IF(OR($H482="NOT IN SCHEMATIC",$O482="—"),"",IF($G482="","NO SCH PN",IF(UPPER(TRIM($G482))=UPPER(TRIM($O482)),"OK","MISMATCH"))))</f>
        <v/>
      </c>
      <c r="Q482" s="9" t="str">
        <f aca="false">IF($A482="","",IF($L482=0,"—",INDEX('1. Master BOM'!$E$1:$E$400,$L482)))</f>
        <v/>
      </c>
      <c r="R482" s="9" t="str">
        <f aca="false">IF($A482="","",IF($L482=0,"—",IF(T(INDEX('1. Master BOM'!$F$1:$F$400,$L482))="","(not set)",INDEX('1. Master BOM'!$F$1:$F$400,$L482))))</f>
        <v/>
      </c>
      <c r="S482" s="9" t="str">
        <f aca="false">IF($A482="","",IF(OR($R482="—",$R482="(not set)",$D482=""),"",IF(ISNUMBER(SEARCH(SUBSTITUTE(SUBSTITUTE(SUBSTITUTE($R482,"-",""),"_","")," ",""),SUBSTITUTE(SUBSTITUTE(SUBSTITUTE($D482,"-",""),"_","")," ",""))),"OK","CHECK")))</f>
        <v/>
      </c>
      <c r="T482" s="9" t="str">
        <f aca="false">IF($A482="","",IF(OR($H482="NOT IN SCHEMATIC",$I482="MISMATCH",$J482="MISMATCH",$P482="MISMATCH",$M482&lt;&gt;"OK"),"REVIEW","OK"))</f>
        <v/>
      </c>
      <c r="U482" s="14"/>
      <c r="V482" s="14"/>
      <c r="W482" s="17"/>
      <c r="X482" s="14"/>
    </row>
    <row r="483" customFormat="false" ht="15" hidden="false" customHeight="false" outlineLevel="0" collapsed="false">
      <c r="A483" s="9" t="str">
        <f aca="false">IF('3. Layout Parts'!$A483="","",TRIM('3. Layout Parts'!$A483))</f>
        <v/>
      </c>
      <c r="B483" s="9" t="str">
        <f aca="false">IF($A483="","",'3. Layout Parts'!$D483)</f>
        <v/>
      </c>
      <c r="C483" s="9" t="str">
        <f aca="false">IF($A483="","",'3. Layout Parts'!$B483)</f>
        <v/>
      </c>
      <c r="D483" s="9" t="str">
        <f aca="false">IF($A483="","",'3. Layout Parts'!$C483)</f>
        <v/>
      </c>
      <c r="E483" s="9" t="str">
        <f aca="false">IF($A483="","",IFERROR(INDEX('2. Schematic Parts'!$B$2:$B$3001,MATCH($A483,'2. Schematic Parts'!$A$2:$A$3001,0)),"NOT FOUND"))</f>
        <v/>
      </c>
      <c r="F483" s="9" t="str">
        <f aca="false">IF($A483="","",IFERROR(INDEX('2. Schematic Parts'!$C$2:$C$3001,MATCH($A483,'2. Schematic Parts'!$A$2:$A$3001,0))&amp;"","NOT FOUND"))</f>
        <v/>
      </c>
      <c r="G483" s="9" t="str">
        <f aca="false">IF($A483="","",IFERROR(INDEX('2. Schematic Parts'!$D$2:$D$3001,MATCH($A483,'2. Schematic Parts'!$A$2:$A$3001,0))&amp;"","NOT FOUND"))</f>
        <v/>
      </c>
      <c r="H483" s="9" t="str">
        <f aca="false">IF($A483="","",IF(COUNTIF('2. Schematic Parts'!$A$2:$A$3001,$A483)=0,"NOT IN SCHEMATIC","OK"))</f>
        <v/>
      </c>
      <c r="I483" s="9" t="str">
        <f aca="false">IF($A483="","",IF($H483="NOT IN SCHEMATIC","",IF(UPPER(TRIM($C483))=UPPER(TRIM($E483)),"OK","MISMATCH")))</f>
        <v/>
      </c>
      <c r="J483" s="9" t="str">
        <f aca="false">IF($A483="","",IF($H483="NOT IN SCHEMATIC","",IF($F483="","NO SCH DECAL",IF($D483="","",IF(UPPER(TRIM($D483))=UPPER(TRIM($F483)),"OK","MISMATCH")))))</f>
        <v/>
      </c>
      <c r="K483" s="16" t="str">
        <f aca="false">IF($A483="","",SUMPRODUCT(--ISNUMBER(SEARCH(","&amp;TRIM($A483)&amp;",",","&amp;SUBSTITUTE('1. Master BOM'!$D$2:$D$400," ","")&amp;","))))</f>
        <v/>
      </c>
      <c r="L483" s="16" t="str">
        <f aca="false">IF($A483="","",IF($K483&lt;&gt;1,0,SUMPRODUCT(ISNUMBER(SEARCH(","&amp;TRIM($A483)&amp;",",","&amp;SUBSTITUTE('1. Master BOM'!$D$2:$D$400," ","")&amp;","))*ROW('1. Master BOM'!$D$2:$D$400))))</f>
        <v/>
      </c>
      <c r="M483" s="9" t="str">
        <f aca="false">IF($A483="","",IF($K483=0,"NOT IN BOM",IF($K483&gt;1,"MULTIPLE BOM LINES","OK")))</f>
        <v/>
      </c>
      <c r="N483" s="9" t="str">
        <f aca="false">IF($A483="","",IF($L483=0,"—",INDEX('1. Master BOM'!$A$1:$A$400,$L483)))</f>
        <v/>
      </c>
      <c r="O483" s="9" t="str">
        <f aca="false">IF($A483="","",IF($L483=0,"—",INDEX('1. Master BOM'!$B$1:$B$400,$L483)))</f>
        <v/>
      </c>
      <c r="P483" s="9" t="str">
        <f aca="false">IF($A483="","",IF(OR($H483="NOT IN SCHEMATIC",$O483="—"),"",IF($G483="","NO SCH PN",IF(UPPER(TRIM($G483))=UPPER(TRIM($O483)),"OK","MISMATCH"))))</f>
        <v/>
      </c>
      <c r="Q483" s="9" t="str">
        <f aca="false">IF($A483="","",IF($L483=0,"—",INDEX('1. Master BOM'!$E$1:$E$400,$L483)))</f>
        <v/>
      </c>
      <c r="R483" s="9" t="str">
        <f aca="false">IF($A483="","",IF($L483=0,"—",IF(T(INDEX('1. Master BOM'!$F$1:$F$400,$L483))="","(not set)",INDEX('1. Master BOM'!$F$1:$F$400,$L483))))</f>
        <v/>
      </c>
      <c r="S483" s="9" t="str">
        <f aca="false">IF($A483="","",IF(OR($R483="—",$R483="(not set)",$D483=""),"",IF(ISNUMBER(SEARCH(SUBSTITUTE(SUBSTITUTE(SUBSTITUTE($R483,"-",""),"_","")," ",""),SUBSTITUTE(SUBSTITUTE(SUBSTITUTE($D483,"-",""),"_","")," ",""))),"OK","CHECK")))</f>
        <v/>
      </c>
      <c r="T483" s="9" t="str">
        <f aca="false">IF($A483="","",IF(OR($H483="NOT IN SCHEMATIC",$I483="MISMATCH",$J483="MISMATCH",$P483="MISMATCH",$M483&lt;&gt;"OK"),"REVIEW","OK"))</f>
        <v/>
      </c>
      <c r="U483" s="14"/>
      <c r="V483" s="14"/>
      <c r="W483" s="17"/>
      <c r="X483" s="14"/>
    </row>
    <row r="484" customFormat="false" ht="15" hidden="false" customHeight="false" outlineLevel="0" collapsed="false">
      <c r="A484" s="9" t="str">
        <f aca="false">IF('3. Layout Parts'!$A484="","",TRIM('3. Layout Parts'!$A484))</f>
        <v/>
      </c>
      <c r="B484" s="9" t="str">
        <f aca="false">IF($A484="","",'3. Layout Parts'!$D484)</f>
        <v/>
      </c>
      <c r="C484" s="9" t="str">
        <f aca="false">IF($A484="","",'3. Layout Parts'!$B484)</f>
        <v/>
      </c>
      <c r="D484" s="9" t="str">
        <f aca="false">IF($A484="","",'3. Layout Parts'!$C484)</f>
        <v/>
      </c>
      <c r="E484" s="9" t="str">
        <f aca="false">IF($A484="","",IFERROR(INDEX('2. Schematic Parts'!$B$2:$B$3001,MATCH($A484,'2. Schematic Parts'!$A$2:$A$3001,0)),"NOT FOUND"))</f>
        <v/>
      </c>
      <c r="F484" s="9" t="str">
        <f aca="false">IF($A484="","",IFERROR(INDEX('2. Schematic Parts'!$C$2:$C$3001,MATCH($A484,'2. Schematic Parts'!$A$2:$A$3001,0))&amp;"","NOT FOUND"))</f>
        <v/>
      </c>
      <c r="G484" s="9" t="str">
        <f aca="false">IF($A484="","",IFERROR(INDEX('2. Schematic Parts'!$D$2:$D$3001,MATCH($A484,'2. Schematic Parts'!$A$2:$A$3001,0))&amp;"","NOT FOUND"))</f>
        <v/>
      </c>
      <c r="H484" s="9" t="str">
        <f aca="false">IF($A484="","",IF(COUNTIF('2. Schematic Parts'!$A$2:$A$3001,$A484)=0,"NOT IN SCHEMATIC","OK"))</f>
        <v/>
      </c>
      <c r="I484" s="9" t="str">
        <f aca="false">IF($A484="","",IF($H484="NOT IN SCHEMATIC","",IF(UPPER(TRIM($C484))=UPPER(TRIM($E484)),"OK","MISMATCH")))</f>
        <v/>
      </c>
      <c r="J484" s="9" t="str">
        <f aca="false">IF($A484="","",IF($H484="NOT IN SCHEMATIC","",IF($F484="","NO SCH DECAL",IF($D484="","",IF(UPPER(TRIM($D484))=UPPER(TRIM($F484)),"OK","MISMATCH")))))</f>
        <v/>
      </c>
      <c r="K484" s="16" t="str">
        <f aca="false">IF($A484="","",SUMPRODUCT(--ISNUMBER(SEARCH(","&amp;TRIM($A484)&amp;",",","&amp;SUBSTITUTE('1. Master BOM'!$D$2:$D$400," ","")&amp;","))))</f>
        <v/>
      </c>
      <c r="L484" s="16" t="str">
        <f aca="false">IF($A484="","",IF($K484&lt;&gt;1,0,SUMPRODUCT(ISNUMBER(SEARCH(","&amp;TRIM($A484)&amp;",",","&amp;SUBSTITUTE('1. Master BOM'!$D$2:$D$400," ","")&amp;","))*ROW('1. Master BOM'!$D$2:$D$400))))</f>
        <v/>
      </c>
      <c r="M484" s="9" t="str">
        <f aca="false">IF($A484="","",IF($K484=0,"NOT IN BOM",IF($K484&gt;1,"MULTIPLE BOM LINES","OK")))</f>
        <v/>
      </c>
      <c r="N484" s="9" t="str">
        <f aca="false">IF($A484="","",IF($L484=0,"—",INDEX('1. Master BOM'!$A$1:$A$400,$L484)))</f>
        <v/>
      </c>
      <c r="O484" s="9" t="str">
        <f aca="false">IF($A484="","",IF($L484=0,"—",INDEX('1. Master BOM'!$B$1:$B$400,$L484)))</f>
        <v/>
      </c>
      <c r="P484" s="9" t="str">
        <f aca="false">IF($A484="","",IF(OR($H484="NOT IN SCHEMATIC",$O484="—"),"",IF($G484="","NO SCH PN",IF(UPPER(TRIM($G484))=UPPER(TRIM($O484)),"OK","MISMATCH"))))</f>
        <v/>
      </c>
      <c r="Q484" s="9" t="str">
        <f aca="false">IF($A484="","",IF($L484=0,"—",INDEX('1. Master BOM'!$E$1:$E$400,$L484)))</f>
        <v/>
      </c>
      <c r="R484" s="9" t="str">
        <f aca="false">IF($A484="","",IF($L484=0,"—",IF(T(INDEX('1. Master BOM'!$F$1:$F$400,$L484))="","(not set)",INDEX('1. Master BOM'!$F$1:$F$400,$L484))))</f>
        <v/>
      </c>
      <c r="S484" s="9" t="str">
        <f aca="false">IF($A484="","",IF(OR($R484="—",$R484="(not set)",$D484=""),"",IF(ISNUMBER(SEARCH(SUBSTITUTE(SUBSTITUTE(SUBSTITUTE($R484,"-",""),"_","")," ",""),SUBSTITUTE(SUBSTITUTE(SUBSTITUTE($D484,"-",""),"_","")," ",""))),"OK","CHECK")))</f>
        <v/>
      </c>
      <c r="T484" s="9" t="str">
        <f aca="false">IF($A484="","",IF(OR($H484="NOT IN SCHEMATIC",$I484="MISMATCH",$J484="MISMATCH",$P484="MISMATCH",$M484&lt;&gt;"OK"),"REVIEW","OK"))</f>
        <v/>
      </c>
      <c r="U484" s="14"/>
      <c r="V484" s="14"/>
      <c r="W484" s="17"/>
      <c r="X484" s="14"/>
    </row>
    <row r="485" customFormat="false" ht="15" hidden="false" customHeight="false" outlineLevel="0" collapsed="false">
      <c r="A485" s="9" t="str">
        <f aca="false">IF('3. Layout Parts'!$A485="","",TRIM('3. Layout Parts'!$A485))</f>
        <v/>
      </c>
      <c r="B485" s="9" t="str">
        <f aca="false">IF($A485="","",'3. Layout Parts'!$D485)</f>
        <v/>
      </c>
      <c r="C485" s="9" t="str">
        <f aca="false">IF($A485="","",'3. Layout Parts'!$B485)</f>
        <v/>
      </c>
      <c r="D485" s="9" t="str">
        <f aca="false">IF($A485="","",'3. Layout Parts'!$C485)</f>
        <v/>
      </c>
      <c r="E485" s="9" t="str">
        <f aca="false">IF($A485="","",IFERROR(INDEX('2. Schematic Parts'!$B$2:$B$3001,MATCH($A485,'2. Schematic Parts'!$A$2:$A$3001,0)),"NOT FOUND"))</f>
        <v/>
      </c>
      <c r="F485" s="9" t="str">
        <f aca="false">IF($A485="","",IFERROR(INDEX('2. Schematic Parts'!$C$2:$C$3001,MATCH($A485,'2. Schematic Parts'!$A$2:$A$3001,0))&amp;"","NOT FOUND"))</f>
        <v/>
      </c>
      <c r="G485" s="9" t="str">
        <f aca="false">IF($A485="","",IFERROR(INDEX('2. Schematic Parts'!$D$2:$D$3001,MATCH($A485,'2. Schematic Parts'!$A$2:$A$3001,0))&amp;"","NOT FOUND"))</f>
        <v/>
      </c>
      <c r="H485" s="9" t="str">
        <f aca="false">IF($A485="","",IF(COUNTIF('2. Schematic Parts'!$A$2:$A$3001,$A485)=0,"NOT IN SCHEMATIC","OK"))</f>
        <v/>
      </c>
      <c r="I485" s="9" t="str">
        <f aca="false">IF($A485="","",IF($H485="NOT IN SCHEMATIC","",IF(UPPER(TRIM($C485))=UPPER(TRIM($E485)),"OK","MISMATCH")))</f>
        <v/>
      </c>
      <c r="J485" s="9" t="str">
        <f aca="false">IF($A485="","",IF($H485="NOT IN SCHEMATIC","",IF($F485="","NO SCH DECAL",IF($D485="","",IF(UPPER(TRIM($D485))=UPPER(TRIM($F485)),"OK","MISMATCH")))))</f>
        <v/>
      </c>
      <c r="K485" s="16" t="str">
        <f aca="false">IF($A485="","",SUMPRODUCT(--ISNUMBER(SEARCH(","&amp;TRIM($A485)&amp;",",","&amp;SUBSTITUTE('1. Master BOM'!$D$2:$D$400," ","")&amp;","))))</f>
        <v/>
      </c>
      <c r="L485" s="16" t="str">
        <f aca="false">IF($A485="","",IF($K485&lt;&gt;1,0,SUMPRODUCT(ISNUMBER(SEARCH(","&amp;TRIM($A485)&amp;",",","&amp;SUBSTITUTE('1. Master BOM'!$D$2:$D$400," ","")&amp;","))*ROW('1. Master BOM'!$D$2:$D$400))))</f>
        <v/>
      </c>
      <c r="M485" s="9" t="str">
        <f aca="false">IF($A485="","",IF($K485=0,"NOT IN BOM",IF($K485&gt;1,"MULTIPLE BOM LINES","OK")))</f>
        <v/>
      </c>
      <c r="N485" s="9" t="str">
        <f aca="false">IF($A485="","",IF($L485=0,"—",INDEX('1. Master BOM'!$A$1:$A$400,$L485)))</f>
        <v/>
      </c>
      <c r="O485" s="9" t="str">
        <f aca="false">IF($A485="","",IF($L485=0,"—",INDEX('1. Master BOM'!$B$1:$B$400,$L485)))</f>
        <v/>
      </c>
      <c r="P485" s="9" t="str">
        <f aca="false">IF($A485="","",IF(OR($H485="NOT IN SCHEMATIC",$O485="—"),"",IF($G485="","NO SCH PN",IF(UPPER(TRIM($G485))=UPPER(TRIM($O485)),"OK","MISMATCH"))))</f>
        <v/>
      </c>
      <c r="Q485" s="9" t="str">
        <f aca="false">IF($A485="","",IF($L485=0,"—",INDEX('1. Master BOM'!$E$1:$E$400,$L485)))</f>
        <v/>
      </c>
      <c r="R485" s="9" t="str">
        <f aca="false">IF($A485="","",IF($L485=0,"—",IF(T(INDEX('1. Master BOM'!$F$1:$F$400,$L485))="","(not set)",INDEX('1. Master BOM'!$F$1:$F$400,$L485))))</f>
        <v/>
      </c>
      <c r="S485" s="9" t="str">
        <f aca="false">IF($A485="","",IF(OR($R485="—",$R485="(not set)",$D485=""),"",IF(ISNUMBER(SEARCH(SUBSTITUTE(SUBSTITUTE(SUBSTITUTE($R485,"-",""),"_","")," ",""),SUBSTITUTE(SUBSTITUTE(SUBSTITUTE($D485,"-",""),"_","")," ",""))),"OK","CHECK")))</f>
        <v/>
      </c>
      <c r="T485" s="9" t="str">
        <f aca="false">IF($A485="","",IF(OR($H485="NOT IN SCHEMATIC",$I485="MISMATCH",$J485="MISMATCH",$P485="MISMATCH",$M485&lt;&gt;"OK"),"REVIEW","OK"))</f>
        <v/>
      </c>
      <c r="U485" s="14"/>
      <c r="V485" s="14"/>
      <c r="W485" s="17"/>
      <c r="X485" s="14"/>
    </row>
    <row r="486" customFormat="false" ht="15" hidden="false" customHeight="false" outlineLevel="0" collapsed="false">
      <c r="A486" s="9" t="str">
        <f aca="false">IF('3. Layout Parts'!$A486="","",TRIM('3. Layout Parts'!$A486))</f>
        <v/>
      </c>
      <c r="B486" s="9" t="str">
        <f aca="false">IF($A486="","",'3. Layout Parts'!$D486)</f>
        <v/>
      </c>
      <c r="C486" s="9" t="str">
        <f aca="false">IF($A486="","",'3. Layout Parts'!$B486)</f>
        <v/>
      </c>
      <c r="D486" s="9" t="str">
        <f aca="false">IF($A486="","",'3. Layout Parts'!$C486)</f>
        <v/>
      </c>
      <c r="E486" s="9" t="str">
        <f aca="false">IF($A486="","",IFERROR(INDEX('2. Schematic Parts'!$B$2:$B$3001,MATCH($A486,'2. Schematic Parts'!$A$2:$A$3001,0)),"NOT FOUND"))</f>
        <v/>
      </c>
      <c r="F486" s="9" t="str">
        <f aca="false">IF($A486="","",IFERROR(INDEX('2. Schematic Parts'!$C$2:$C$3001,MATCH($A486,'2. Schematic Parts'!$A$2:$A$3001,0))&amp;"","NOT FOUND"))</f>
        <v/>
      </c>
      <c r="G486" s="9" t="str">
        <f aca="false">IF($A486="","",IFERROR(INDEX('2. Schematic Parts'!$D$2:$D$3001,MATCH($A486,'2. Schematic Parts'!$A$2:$A$3001,0))&amp;"","NOT FOUND"))</f>
        <v/>
      </c>
      <c r="H486" s="9" t="str">
        <f aca="false">IF($A486="","",IF(COUNTIF('2. Schematic Parts'!$A$2:$A$3001,$A486)=0,"NOT IN SCHEMATIC","OK"))</f>
        <v/>
      </c>
      <c r="I486" s="9" t="str">
        <f aca="false">IF($A486="","",IF($H486="NOT IN SCHEMATIC","",IF(UPPER(TRIM($C486))=UPPER(TRIM($E486)),"OK","MISMATCH")))</f>
        <v/>
      </c>
      <c r="J486" s="9" t="str">
        <f aca="false">IF($A486="","",IF($H486="NOT IN SCHEMATIC","",IF($F486="","NO SCH DECAL",IF($D486="","",IF(UPPER(TRIM($D486))=UPPER(TRIM($F486)),"OK","MISMATCH")))))</f>
        <v/>
      </c>
      <c r="K486" s="16" t="str">
        <f aca="false">IF($A486="","",SUMPRODUCT(--ISNUMBER(SEARCH(","&amp;TRIM($A486)&amp;",",","&amp;SUBSTITUTE('1. Master BOM'!$D$2:$D$400," ","")&amp;","))))</f>
        <v/>
      </c>
      <c r="L486" s="16" t="str">
        <f aca="false">IF($A486="","",IF($K486&lt;&gt;1,0,SUMPRODUCT(ISNUMBER(SEARCH(","&amp;TRIM($A486)&amp;",",","&amp;SUBSTITUTE('1. Master BOM'!$D$2:$D$400," ","")&amp;","))*ROW('1. Master BOM'!$D$2:$D$400))))</f>
        <v/>
      </c>
      <c r="M486" s="9" t="str">
        <f aca="false">IF($A486="","",IF($K486=0,"NOT IN BOM",IF($K486&gt;1,"MULTIPLE BOM LINES","OK")))</f>
        <v/>
      </c>
      <c r="N486" s="9" t="str">
        <f aca="false">IF($A486="","",IF($L486=0,"—",INDEX('1. Master BOM'!$A$1:$A$400,$L486)))</f>
        <v/>
      </c>
      <c r="O486" s="9" t="str">
        <f aca="false">IF($A486="","",IF($L486=0,"—",INDEX('1. Master BOM'!$B$1:$B$400,$L486)))</f>
        <v/>
      </c>
      <c r="P486" s="9" t="str">
        <f aca="false">IF($A486="","",IF(OR($H486="NOT IN SCHEMATIC",$O486="—"),"",IF($G486="","NO SCH PN",IF(UPPER(TRIM($G486))=UPPER(TRIM($O486)),"OK","MISMATCH"))))</f>
        <v/>
      </c>
      <c r="Q486" s="9" t="str">
        <f aca="false">IF($A486="","",IF($L486=0,"—",INDEX('1. Master BOM'!$E$1:$E$400,$L486)))</f>
        <v/>
      </c>
      <c r="R486" s="9" t="str">
        <f aca="false">IF($A486="","",IF($L486=0,"—",IF(T(INDEX('1. Master BOM'!$F$1:$F$400,$L486))="","(not set)",INDEX('1. Master BOM'!$F$1:$F$400,$L486))))</f>
        <v/>
      </c>
      <c r="S486" s="9" t="str">
        <f aca="false">IF($A486="","",IF(OR($R486="—",$R486="(not set)",$D486=""),"",IF(ISNUMBER(SEARCH(SUBSTITUTE(SUBSTITUTE(SUBSTITUTE($R486,"-",""),"_","")," ",""),SUBSTITUTE(SUBSTITUTE(SUBSTITUTE($D486,"-",""),"_","")," ",""))),"OK","CHECK")))</f>
        <v/>
      </c>
      <c r="T486" s="9" t="str">
        <f aca="false">IF($A486="","",IF(OR($H486="NOT IN SCHEMATIC",$I486="MISMATCH",$J486="MISMATCH",$P486="MISMATCH",$M486&lt;&gt;"OK"),"REVIEW","OK"))</f>
        <v/>
      </c>
      <c r="U486" s="14"/>
      <c r="V486" s="14"/>
      <c r="W486" s="17"/>
      <c r="X486" s="14"/>
    </row>
    <row r="487" customFormat="false" ht="15" hidden="false" customHeight="false" outlineLevel="0" collapsed="false">
      <c r="A487" s="9" t="str">
        <f aca="false">IF('3. Layout Parts'!$A487="","",TRIM('3. Layout Parts'!$A487))</f>
        <v/>
      </c>
      <c r="B487" s="9" t="str">
        <f aca="false">IF($A487="","",'3. Layout Parts'!$D487)</f>
        <v/>
      </c>
      <c r="C487" s="9" t="str">
        <f aca="false">IF($A487="","",'3. Layout Parts'!$B487)</f>
        <v/>
      </c>
      <c r="D487" s="9" t="str">
        <f aca="false">IF($A487="","",'3. Layout Parts'!$C487)</f>
        <v/>
      </c>
      <c r="E487" s="9" t="str">
        <f aca="false">IF($A487="","",IFERROR(INDEX('2. Schematic Parts'!$B$2:$B$3001,MATCH($A487,'2. Schematic Parts'!$A$2:$A$3001,0)),"NOT FOUND"))</f>
        <v/>
      </c>
      <c r="F487" s="9" t="str">
        <f aca="false">IF($A487="","",IFERROR(INDEX('2. Schematic Parts'!$C$2:$C$3001,MATCH($A487,'2. Schematic Parts'!$A$2:$A$3001,0))&amp;"","NOT FOUND"))</f>
        <v/>
      </c>
      <c r="G487" s="9" t="str">
        <f aca="false">IF($A487="","",IFERROR(INDEX('2. Schematic Parts'!$D$2:$D$3001,MATCH($A487,'2. Schematic Parts'!$A$2:$A$3001,0))&amp;"","NOT FOUND"))</f>
        <v/>
      </c>
      <c r="H487" s="9" t="str">
        <f aca="false">IF($A487="","",IF(COUNTIF('2. Schematic Parts'!$A$2:$A$3001,$A487)=0,"NOT IN SCHEMATIC","OK"))</f>
        <v/>
      </c>
      <c r="I487" s="9" t="str">
        <f aca="false">IF($A487="","",IF($H487="NOT IN SCHEMATIC","",IF(UPPER(TRIM($C487))=UPPER(TRIM($E487)),"OK","MISMATCH")))</f>
        <v/>
      </c>
      <c r="J487" s="9" t="str">
        <f aca="false">IF($A487="","",IF($H487="NOT IN SCHEMATIC","",IF($F487="","NO SCH DECAL",IF($D487="","",IF(UPPER(TRIM($D487))=UPPER(TRIM($F487)),"OK","MISMATCH")))))</f>
        <v/>
      </c>
      <c r="K487" s="16" t="str">
        <f aca="false">IF($A487="","",SUMPRODUCT(--ISNUMBER(SEARCH(","&amp;TRIM($A487)&amp;",",","&amp;SUBSTITUTE('1. Master BOM'!$D$2:$D$400," ","")&amp;","))))</f>
        <v/>
      </c>
      <c r="L487" s="16" t="str">
        <f aca="false">IF($A487="","",IF($K487&lt;&gt;1,0,SUMPRODUCT(ISNUMBER(SEARCH(","&amp;TRIM($A487)&amp;",",","&amp;SUBSTITUTE('1. Master BOM'!$D$2:$D$400," ","")&amp;","))*ROW('1. Master BOM'!$D$2:$D$400))))</f>
        <v/>
      </c>
      <c r="M487" s="9" t="str">
        <f aca="false">IF($A487="","",IF($K487=0,"NOT IN BOM",IF($K487&gt;1,"MULTIPLE BOM LINES","OK")))</f>
        <v/>
      </c>
      <c r="N487" s="9" t="str">
        <f aca="false">IF($A487="","",IF($L487=0,"—",INDEX('1. Master BOM'!$A$1:$A$400,$L487)))</f>
        <v/>
      </c>
      <c r="O487" s="9" t="str">
        <f aca="false">IF($A487="","",IF($L487=0,"—",INDEX('1. Master BOM'!$B$1:$B$400,$L487)))</f>
        <v/>
      </c>
      <c r="P487" s="9" t="str">
        <f aca="false">IF($A487="","",IF(OR($H487="NOT IN SCHEMATIC",$O487="—"),"",IF($G487="","NO SCH PN",IF(UPPER(TRIM($G487))=UPPER(TRIM($O487)),"OK","MISMATCH"))))</f>
        <v/>
      </c>
      <c r="Q487" s="9" t="str">
        <f aca="false">IF($A487="","",IF($L487=0,"—",INDEX('1. Master BOM'!$E$1:$E$400,$L487)))</f>
        <v/>
      </c>
      <c r="R487" s="9" t="str">
        <f aca="false">IF($A487="","",IF($L487=0,"—",IF(T(INDEX('1. Master BOM'!$F$1:$F$400,$L487))="","(not set)",INDEX('1. Master BOM'!$F$1:$F$400,$L487))))</f>
        <v/>
      </c>
      <c r="S487" s="9" t="str">
        <f aca="false">IF($A487="","",IF(OR($R487="—",$R487="(not set)",$D487=""),"",IF(ISNUMBER(SEARCH(SUBSTITUTE(SUBSTITUTE(SUBSTITUTE($R487,"-",""),"_","")," ",""),SUBSTITUTE(SUBSTITUTE(SUBSTITUTE($D487,"-",""),"_","")," ",""))),"OK","CHECK")))</f>
        <v/>
      </c>
      <c r="T487" s="9" t="str">
        <f aca="false">IF($A487="","",IF(OR($H487="NOT IN SCHEMATIC",$I487="MISMATCH",$J487="MISMATCH",$P487="MISMATCH",$M487&lt;&gt;"OK"),"REVIEW","OK"))</f>
        <v/>
      </c>
      <c r="U487" s="14"/>
      <c r="V487" s="14"/>
      <c r="W487" s="17"/>
      <c r="X487" s="14"/>
    </row>
    <row r="488" customFormat="false" ht="15" hidden="false" customHeight="false" outlineLevel="0" collapsed="false">
      <c r="A488" s="9" t="str">
        <f aca="false">IF('3. Layout Parts'!$A488="","",TRIM('3. Layout Parts'!$A488))</f>
        <v/>
      </c>
      <c r="B488" s="9" t="str">
        <f aca="false">IF($A488="","",'3. Layout Parts'!$D488)</f>
        <v/>
      </c>
      <c r="C488" s="9" t="str">
        <f aca="false">IF($A488="","",'3. Layout Parts'!$B488)</f>
        <v/>
      </c>
      <c r="D488" s="9" t="str">
        <f aca="false">IF($A488="","",'3. Layout Parts'!$C488)</f>
        <v/>
      </c>
      <c r="E488" s="9" t="str">
        <f aca="false">IF($A488="","",IFERROR(INDEX('2. Schematic Parts'!$B$2:$B$3001,MATCH($A488,'2. Schematic Parts'!$A$2:$A$3001,0)),"NOT FOUND"))</f>
        <v/>
      </c>
      <c r="F488" s="9" t="str">
        <f aca="false">IF($A488="","",IFERROR(INDEX('2. Schematic Parts'!$C$2:$C$3001,MATCH($A488,'2. Schematic Parts'!$A$2:$A$3001,0))&amp;"","NOT FOUND"))</f>
        <v/>
      </c>
      <c r="G488" s="9" t="str">
        <f aca="false">IF($A488="","",IFERROR(INDEX('2. Schematic Parts'!$D$2:$D$3001,MATCH($A488,'2. Schematic Parts'!$A$2:$A$3001,0))&amp;"","NOT FOUND"))</f>
        <v/>
      </c>
      <c r="H488" s="9" t="str">
        <f aca="false">IF($A488="","",IF(COUNTIF('2. Schematic Parts'!$A$2:$A$3001,$A488)=0,"NOT IN SCHEMATIC","OK"))</f>
        <v/>
      </c>
      <c r="I488" s="9" t="str">
        <f aca="false">IF($A488="","",IF($H488="NOT IN SCHEMATIC","",IF(UPPER(TRIM($C488))=UPPER(TRIM($E488)),"OK","MISMATCH")))</f>
        <v/>
      </c>
      <c r="J488" s="9" t="str">
        <f aca="false">IF($A488="","",IF($H488="NOT IN SCHEMATIC","",IF($F488="","NO SCH DECAL",IF($D488="","",IF(UPPER(TRIM($D488))=UPPER(TRIM($F488)),"OK","MISMATCH")))))</f>
        <v/>
      </c>
      <c r="K488" s="16" t="str">
        <f aca="false">IF($A488="","",SUMPRODUCT(--ISNUMBER(SEARCH(","&amp;TRIM($A488)&amp;",",","&amp;SUBSTITUTE('1. Master BOM'!$D$2:$D$400," ","")&amp;","))))</f>
        <v/>
      </c>
      <c r="L488" s="16" t="str">
        <f aca="false">IF($A488="","",IF($K488&lt;&gt;1,0,SUMPRODUCT(ISNUMBER(SEARCH(","&amp;TRIM($A488)&amp;",",","&amp;SUBSTITUTE('1. Master BOM'!$D$2:$D$400," ","")&amp;","))*ROW('1. Master BOM'!$D$2:$D$400))))</f>
        <v/>
      </c>
      <c r="M488" s="9" t="str">
        <f aca="false">IF($A488="","",IF($K488=0,"NOT IN BOM",IF($K488&gt;1,"MULTIPLE BOM LINES","OK")))</f>
        <v/>
      </c>
      <c r="N488" s="9" t="str">
        <f aca="false">IF($A488="","",IF($L488=0,"—",INDEX('1. Master BOM'!$A$1:$A$400,$L488)))</f>
        <v/>
      </c>
      <c r="O488" s="9" t="str">
        <f aca="false">IF($A488="","",IF($L488=0,"—",INDEX('1. Master BOM'!$B$1:$B$400,$L488)))</f>
        <v/>
      </c>
      <c r="P488" s="9" t="str">
        <f aca="false">IF($A488="","",IF(OR($H488="NOT IN SCHEMATIC",$O488="—"),"",IF($G488="","NO SCH PN",IF(UPPER(TRIM($G488))=UPPER(TRIM($O488)),"OK","MISMATCH"))))</f>
        <v/>
      </c>
      <c r="Q488" s="9" t="str">
        <f aca="false">IF($A488="","",IF($L488=0,"—",INDEX('1. Master BOM'!$E$1:$E$400,$L488)))</f>
        <v/>
      </c>
      <c r="R488" s="9" t="str">
        <f aca="false">IF($A488="","",IF($L488=0,"—",IF(T(INDEX('1. Master BOM'!$F$1:$F$400,$L488))="","(not set)",INDEX('1. Master BOM'!$F$1:$F$400,$L488))))</f>
        <v/>
      </c>
      <c r="S488" s="9" t="str">
        <f aca="false">IF($A488="","",IF(OR($R488="—",$R488="(not set)",$D488=""),"",IF(ISNUMBER(SEARCH(SUBSTITUTE(SUBSTITUTE(SUBSTITUTE($R488,"-",""),"_","")," ",""),SUBSTITUTE(SUBSTITUTE(SUBSTITUTE($D488,"-",""),"_","")," ",""))),"OK","CHECK")))</f>
        <v/>
      </c>
      <c r="T488" s="9" t="str">
        <f aca="false">IF($A488="","",IF(OR($H488="NOT IN SCHEMATIC",$I488="MISMATCH",$J488="MISMATCH",$P488="MISMATCH",$M488&lt;&gt;"OK"),"REVIEW","OK"))</f>
        <v/>
      </c>
      <c r="U488" s="14"/>
      <c r="V488" s="14"/>
      <c r="W488" s="17"/>
      <c r="X488" s="14"/>
    </row>
    <row r="489" customFormat="false" ht="15" hidden="false" customHeight="false" outlineLevel="0" collapsed="false">
      <c r="A489" s="9" t="str">
        <f aca="false">IF('3. Layout Parts'!$A489="","",TRIM('3. Layout Parts'!$A489))</f>
        <v/>
      </c>
      <c r="B489" s="9" t="str">
        <f aca="false">IF($A489="","",'3. Layout Parts'!$D489)</f>
        <v/>
      </c>
      <c r="C489" s="9" t="str">
        <f aca="false">IF($A489="","",'3. Layout Parts'!$B489)</f>
        <v/>
      </c>
      <c r="D489" s="9" t="str">
        <f aca="false">IF($A489="","",'3. Layout Parts'!$C489)</f>
        <v/>
      </c>
      <c r="E489" s="9" t="str">
        <f aca="false">IF($A489="","",IFERROR(INDEX('2. Schematic Parts'!$B$2:$B$3001,MATCH($A489,'2. Schematic Parts'!$A$2:$A$3001,0)),"NOT FOUND"))</f>
        <v/>
      </c>
      <c r="F489" s="9" t="str">
        <f aca="false">IF($A489="","",IFERROR(INDEX('2. Schematic Parts'!$C$2:$C$3001,MATCH($A489,'2. Schematic Parts'!$A$2:$A$3001,0))&amp;"","NOT FOUND"))</f>
        <v/>
      </c>
      <c r="G489" s="9" t="str">
        <f aca="false">IF($A489="","",IFERROR(INDEX('2. Schematic Parts'!$D$2:$D$3001,MATCH($A489,'2. Schematic Parts'!$A$2:$A$3001,0))&amp;"","NOT FOUND"))</f>
        <v/>
      </c>
      <c r="H489" s="9" t="str">
        <f aca="false">IF($A489="","",IF(COUNTIF('2. Schematic Parts'!$A$2:$A$3001,$A489)=0,"NOT IN SCHEMATIC","OK"))</f>
        <v/>
      </c>
      <c r="I489" s="9" t="str">
        <f aca="false">IF($A489="","",IF($H489="NOT IN SCHEMATIC","",IF(UPPER(TRIM($C489))=UPPER(TRIM($E489)),"OK","MISMATCH")))</f>
        <v/>
      </c>
      <c r="J489" s="9" t="str">
        <f aca="false">IF($A489="","",IF($H489="NOT IN SCHEMATIC","",IF($F489="","NO SCH DECAL",IF($D489="","",IF(UPPER(TRIM($D489))=UPPER(TRIM($F489)),"OK","MISMATCH")))))</f>
        <v/>
      </c>
      <c r="K489" s="16" t="str">
        <f aca="false">IF($A489="","",SUMPRODUCT(--ISNUMBER(SEARCH(","&amp;TRIM($A489)&amp;",",","&amp;SUBSTITUTE('1. Master BOM'!$D$2:$D$400," ","")&amp;","))))</f>
        <v/>
      </c>
      <c r="L489" s="16" t="str">
        <f aca="false">IF($A489="","",IF($K489&lt;&gt;1,0,SUMPRODUCT(ISNUMBER(SEARCH(","&amp;TRIM($A489)&amp;",",","&amp;SUBSTITUTE('1. Master BOM'!$D$2:$D$400," ","")&amp;","))*ROW('1. Master BOM'!$D$2:$D$400))))</f>
        <v/>
      </c>
      <c r="M489" s="9" t="str">
        <f aca="false">IF($A489="","",IF($K489=0,"NOT IN BOM",IF($K489&gt;1,"MULTIPLE BOM LINES","OK")))</f>
        <v/>
      </c>
      <c r="N489" s="9" t="str">
        <f aca="false">IF($A489="","",IF($L489=0,"—",INDEX('1. Master BOM'!$A$1:$A$400,$L489)))</f>
        <v/>
      </c>
      <c r="O489" s="9" t="str">
        <f aca="false">IF($A489="","",IF($L489=0,"—",INDEX('1. Master BOM'!$B$1:$B$400,$L489)))</f>
        <v/>
      </c>
      <c r="P489" s="9" t="str">
        <f aca="false">IF($A489="","",IF(OR($H489="NOT IN SCHEMATIC",$O489="—"),"",IF($G489="","NO SCH PN",IF(UPPER(TRIM($G489))=UPPER(TRIM($O489)),"OK","MISMATCH"))))</f>
        <v/>
      </c>
      <c r="Q489" s="9" t="str">
        <f aca="false">IF($A489="","",IF($L489=0,"—",INDEX('1. Master BOM'!$E$1:$E$400,$L489)))</f>
        <v/>
      </c>
      <c r="R489" s="9" t="str">
        <f aca="false">IF($A489="","",IF($L489=0,"—",IF(T(INDEX('1. Master BOM'!$F$1:$F$400,$L489))="","(not set)",INDEX('1. Master BOM'!$F$1:$F$400,$L489))))</f>
        <v/>
      </c>
      <c r="S489" s="9" t="str">
        <f aca="false">IF($A489="","",IF(OR($R489="—",$R489="(not set)",$D489=""),"",IF(ISNUMBER(SEARCH(SUBSTITUTE(SUBSTITUTE(SUBSTITUTE($R489,"-",""),"_","")," ",""),SUBSTITUTE(SUBSTITUTE(SUBSTITUTE($D489,"-",""),"_","")," ",""))),"OK","CHECK")))</f>
        <v/>
      </c>
      <c r="T489" s="9" t="str">
        <f aca="false">IF($A489="","",IF(OR($H489="NOT IN SCHEMATIC",$I489="MISMATCH",$J489="MISMATCH",$P489="MISMATCH",$M489&lt;&gt;"OK"),"REVIEW","OK"))</f>
        <v/>
      </c>
      <c r="U489" s="14"/>
      <c r="V489" s="14"/>
      <c r="W489" s="17"/>
      <c r="X489" s="14"/>
    </row>
    <row r="490" customFormat="false" ht="15" hidden="false" customHeight="false" outlineLevel="0" collapsed="false">
      <c r="A490" s="9" t="str">
        <f aca="false">IF('3. Layout Parts'!$A490="","",TRIM('3. Layout Parts'!$A490))</f>
        <v/>
      </c>
      <c r="B490" s="9" t="str">
        <f aca="false">IF($A490="","",'3. Layout Parts'!$D490)</f>
        <v/>
      </c>
      <c r="C490" s="9" t="str">
        <f aca="false">IF($A490="","",'3. Layout Parts'!$B490)</f>
        <v/>
      </c>
      <c r="D490" s="9" t="str">
        <f aca="false">IF($A490="","",'3. Layout Parts'!$C490)</f>
        <v/>
      </c>
      <c r="E490" s="9" t="str">
        <f aca="false">IF($A490="","",IFERROR(INDEX('2. Schematic Parts'!$B$2:$B$3001,MATCH($A490,'2. Schematic Parts'!$A$2:$A$3001,0)),"NOT FOUND"))</f>
        <v/>
      </c>
      <c r="F490" s="9" t="str">
        <f aca="false">IF($A490="","",IFERROR(INDEX('2. Schematic Parts'!$C$2:$C$3001,MATCH($A490,'2. Schematic Parts'!$A$2:$A$3001,0))&amp;"","NOT FOUND"))</f>
        <v/>
      </c>
      <c r="G490" s="9" t="str">
        <f aca="false">IF($A490="","",IFERROR(INDEX('2. Schematic Parts'!$D$2:$D$3001,MATCH($A490,'2. Schematic Parts'!$A$2:$A$3001,0))&amp;"","NOT FOUND"))</f>
        <v/>
      </c>
      <c r="H490" s="9" t="str">
        <f aca="false">IF($A490="","",IF(COUNTIF('2. Schematic Parts'!$A$2:$A$3001,$A490)=0,"NOT IN SCHEMATIC","OK"))</f>
        <v/>
      </c>
      <c r="I490" s="9" t="str">
        <f aca="false">IF($A490="","",IF($H490="NOT IN SCHEMATIC","",IF(UPPER(TRIM($C490))=UPPER(TRIM($E490)),"OK","MISMATCH")))</f>
        <v/>
      </c>
      <c r="J490" s="9" t="str">
        <f aca="false">IF($A490="","",IF($H490="NOT IN SCHEMATIC","",IF($F490="","NO SCH DECAL",IF($D490="","",IF(UPPER(TRIM($D490))=UPPER(TRIM($F490)),"OK","MISMATCH")))))</f>
        <v/>
      </c>
      <c r="K490" s="16" t="str">
        <f aca="false">IF($A490="","",SUMPRODUCT(--ISNUMBER(SEARCH(","&amp;TRIM($A490)&amp;",",","&amp;SUBSTITUTE('1. Master BOM'!$D$2:$D$400," ","")&amp;","))))</f>
        <v/>
      </c>
      <c r="L490" s="16" t="str">
        <f aca="false">IF($A490="","",IF($K490&lt;&gt;1,0,SUMPRODUCT(ISNUMBER(SEARCH(","&amp;TRIM($A490)&amp;",",","&amp;SUBSTITUTE('1. Master BOM'!$D$2:$D$400," ","")&amp;","))*ROW('1. Master BOM'!$D$2:$D$400))))</f>
        <v/>
      </c>
      <c r="M490" s="9" t="str">
        <f aca="false">IF($A490="","",IF($K490=0,"NOT IN BOM",IF($K490&gt;1,"MULTIPLE BOM LINES","OK")))</f>
        <v/>
      </c>
      <c r="N490" s="9" t="str">
        <f aca="false">IF($A490="","",IF($L490=0,"—",INDEX('1. Master BOM'!$A$1:$A$400,$L490)))</f>
        <v/>
      </c>
      <c r="O490" s="9" t="str">
        <f aca="false">IF($A490="","",IF($L490=0,"—",INDEX('1. Master BOM'!$B$1:$B$400,$L490)))</f>
        <v/>
      </c>
      <c r="P490" s="9" t="str">
        <f aca="false">IF($A490="","",IF(OR($H490="NOT IN SCHEMATIC",$O490="—"),"",IF($G490="","NO SCH PN",IF(UPPER(TRIM($G490))=UPPER(TRIM($O490)),"OK","MISMATCH"))))</f>
        <v/>
      </c>
      <c r="Q490" s="9" t="str">
        <f aca="false">IF($A490="","",IF($L490=0,"—",INDEX('1. Master BOM'!$E$1:$E$400,$L490)))</f>
        <v/>
      </c>
      <c r="R490" s="9" t="str">
        <f aca="false">IF($A490="","",IF($L490=0,"—",IF(T(INDEX('1. Master BOM'!$F$1:$F$400,$L490))="","(not set)",INDEX('1. Master BOM'!$F$1:$F$400,$L490))))</f>
        <v/>
      </c>
      <c r="S490" s="9" t="str">
        <f aca="false">IF($A490="","",IF(OR($R490="—",$R490="(not set)",$D490=""),"",IF(ISNUMBER(SEARCH(SUBSTITUTE(SUBSTITUTE(SUBSTITUTE($R490,"-",""),"_","")," ",""),SUBSTITUTE(SUBSTITUTE(SUBSTITUTE($D490,"-",""),"_","")," ",""))),"OK","CHECK")))</f>
        <v/>
      </c>
      <c r="T490" s="9" t="str">
        <f aca="false">IF($A490="","",IF(OR($H490="NOT IN SCHEMATIC",$I490="MISMATCH",$J490="MISMATCH",$P490="MISMATCH",$M490&lt;&gt;"OK"),"REVIEW","OK"))</f>
        <v/>
      </c>
      <c r="U490" s="14"/>
      <c r="V490" s="14"/>
      <c r="W490" s="17"/>
      <c r="X490" s="14"/>
    </row>
    <row r="491" customFormat="false" ht="15" hidden="false" customHeight="false" outlineLevel="0" collapsed="false">
      <c r="A491" s="9" t="str">
        <f aca="false">IF('3. Layout Parts'!$A491="","",TRIM('3. Layout Parts'!$A491))</f>
        <v/>
      </c>
      <c r="B491" s="9" t="str">
        <f aca="false">IF($A491="","",'3. Layout Parts'!$D491)</f>
        <v/>
      </c>
      <c r="C491" s="9" t="str">
        <f aca="false">IF($A491="","",'3. Layout Parts'!$B491)</f>
        <v/>
      </c>
      <c r="D491" s="9" t="str">
        <f aca="false">IF($A491="","",'3. Layout Parts'!$C491)</f>
        <v/>
      </c>
      <c r="E491" s="9" t="str">
        <f aca="false">IF($A491="","",IFERROR(INDEX('2. Schematic Parts'!$B$2:$B$3001,MATCH($A491,'2. Schematic Parts'!$A$2:$A$3001,0)),"NOT FOUND"))</f>
        <v/>
      </c>
      <c r="F491" s="9" t="str">
        <f aca="false">IF($A491="","",IFERROR(INDEX('2. Schematic Parts'!$C$2:$C$3001,MATCH($A491,'2. Schematic Parts'!$A$2:$A$3001,0))&amp;"","NOT FOUND"))</f>
        <v/>
      </c>
      <c r="G491" s="9" t="str">
        <f aca="false">IF($A491="","",IFERROR(INDEX('2. Schematic Parts'!$D$2:$D$3001,MATCH($A491,'2. Schematic Parts'!$A$2:$A$3001,0))&amp;"","NOT FOUND"))</f>
        <v/>
      </c>
      <c r="H491" s="9" t="str">
        <f aca="false">IF($A491="","",IF(COUNTIF('2. Schematic Parts'!$A$2:$A$3001,$A491)=0,"NOT IN SCHEMATIC","OK"))</f>
        <v/>
      </c>
      <c r="I491" s="9" t="str">
        <f aca="false">IF($A491="","",IF($H491="NOT IN SCHEMATIC","",IF(UPPER(TRIM($C491))=UPPER(TRIM($E491)),"OK","MISMATCH")))</f>
        <v/>
      </c>
      <c r="J491" s="9" t="str">
        <f aca="false">IF($A491="","",IF($H491="NOT IN SCHEMATIC","",IF($F491="","NO SCH DECAL",IF($D491="","",IF(UPPER(TRIM($D491))=UPPER(TRIM($F491)),"OK","MISMATCH")))))</f>
        <v/>
      </c>
      <c r="K491" s="16" t="str">
        <f aca="false">IF($A491="","",SUMPRODUCT(--ISNUMBER(SEARCH(","&amp;TRIM($A491)&amp;",",","&amp;SUBSTITUTE('1. Master BOM'!$D$2:$D$400," ","")&amp;","))))</f>
        <v/>
      </c>
      <c r="L491" s="16" t="str">
        <f aca="false">IF($A491="","",IF($K491&lt;&gt;1,0,SUMPRODUCT(ISNUMBER(SEARCH(","&amp;TRIM($A491)&amp;",",","&amp;SUBSTITUTE('1. Master BOM'!$D$2:$D$400," ","")&amp;","))*ROW('1. Master BOM'!$D$2:$D$400))))</f>
        <v/>
      </c>
      <c r="M491" s="9" t="str">
        <f aca="false">IF($A491="","",IF($K491=0,"NOT IN BOM",IF($K491&gt;1,"MULTIPLE BOM LINES","OK")))</f>
        <v/>
      </c>
      <c r="N491" s="9" t="str">
        <f aca="false">IF($A491="","",IF($L491=0,"—",INDEX('1. Master BOM'!$A$1:$A$400,$L491)))</f>
        <v/>
      </c>
      <c r="O491" s="9" t="str">
        <f aca="false">IF($A491="","",IF($L491=0,"—",INDEX('1. Master BOM'!$B$1:$B$400,$L491)))</f>
        <v/>
      </c>
      <c r="P491" s="9" t="str">
        <f aca="false">IF($A491="","",IF(OR($H491="NOT IN SCHEMATIC",$O491="—"),"",IF($G491="","NO SCH PN",IF(UPPER(TRIM($G491))=UPPER(TRIM($O491)),"OK","MISMATCH"))))</f>
        <v/>
      </c>
      <c r="Q491" s="9" t="str">
        <f aca="false">IF($A491="","",IF($L491=0,"—",INDEX('1. Master BOM'!$E$1:$E$400,$L491)))</f>
        <v/>
      </c>
      <c r="R491" s="9" t="str">
        <f aca="false">IF($A491="","",IF($L491=0,"—",IF(T(INDEX('1. Master BOM'!$F$1:$F$400,$L491))="","(not set)",INDEX('1. Master BOM'!$F$1:$F$400,$L491))))</f>
        <v/>
      </c>
      <c r="S491" s="9" t="str">
        <f aca="false">IF($A491="","",IF(OR($R491="—",$R491="(not set)",$D491=""),"",IF(ISNUMBER(SEARCH(SUBSTITUTE(SUBSTITUTE(SUBSTITUTE($R491,"-",""),"_","")," ",""),SUBSTITUTE(SUBSTITUTE(SUBSTITUTE($D491,"-",""),"_","")," ",""))),"OK","CHECK")))</f>
        <v/>
      </c>
      <c r="T491" s="9" t="str">
        <f aca="false">IF($A491="","",IF(OR($H491="NOT IN SCHEMATIC",$I491="MISMATCH",$J491="MISMATCH",$P491="MISMATCH",$M491&lt;&gt;"OK"),"REVIEW","OK"))</f>
        <v/>
      </c>
      <c r="U491" s="14"/>
      <c r="V491" s="14"/>
      <c r="W491" s="17"/>
      <c r="X491" s="14"/>
    </row>
    <row r="492" customFormat="false" ht="15" hidden="false" customHeight="false" outlineLevel="0" collapsed="false">
      <c r="A492" s="9" t="str">
        <f aca="false">IF('3. Layout Parts'!$A492="","",TRIM('3. Layout Parts'!$A492))</f>
        <v/>
      </c>
      <c r="B492" s="9" t="str">
        <f aca="false">IF($A492="","",'3. Layout Parts'!$D492)</f>
        <v/>
      </c>
      <c r="C492" s="9" t="str">
        <f aca="false">IF($A492="","",'3. Layout Parts'!$B492)</f>
        <v/>
      </c>
      <c r="D492" s="9" t="str">
        <f aca="false">IF($A492="","",'3. Layout Parts'!$C492)</f>
        <v/>
      </c>
      <c r="E492" s="9" t="str">
        <f aca="false">IF($A492="","",IFERROR(INDEX('2. Schematic Parts'!$B$2:$B$3001,MATCH($A492,'2. Schematic Parts'!$A$2:$A$3001,0)),"NOT FOUND"))</f>
        <v/>
      </c>
      <c r="F492" s="9" t="str">
        <f aca="false">IF($A492="","",IFERROR(INDEX('2. Schematic Parts'!$C$2:$C$3001,MATCH($A492,'2. Schematic Parts'!$A$2:$A$3001,0))&amp;"","NOT FOUND"))</f>
        <v/>
      </c>
      <c r="G492" s="9" t="str">
        <f aca="false">IF($A492="","",IFERROR(INDEX('2. Schematic Parts'!$D$2:$D$3001,MATCH($A492,'2. Schematic Parts'!$A$2:$A$3001,0))&amp;"","NOT FOUND"))</f>
        <v/>
      </c>
      <c r="H492" s="9" t="str">
        <f aca="false">IF($A492="","",IF(COUNTIF('2. Schematic Parts'!$A$2:$A$3001,$A492)=0,"NOT IN SCHEMATIC","OK"))</f>
        <v/>
      </c>
      <c r="I492" s="9" t="str">
        <f aca="false">IF($A492="","",IF($H492="NOT IN SCHEMATIC","",IF(UPPER(TRIM($C492))=UPPER(TRIM($E492)),"OK","MISMATCH")))</f>
        <v/>
      </c>
      <c r="J492" s="9" t="str">
        <f aca="false">IF($A492="","",IF($H492="NOT IN SCHEMATIC","",IF($F492="","NO SCH DECAL",IF($D492="","",IF(UPPER(TRIM($D492))=UPPER(TRIM($F492)),"OK","MISMATCH")))))</f>
        <v/>
      </c>
      <c r="K492" s="16" t="str">
        <f aca="false">IF($A492="","",SUMPRODUCT(--ISNUMBER(SEARCH(","&amp;TRIM($A492)&amp;",",","&amp;SUBSTITUTE('1. Master BOM'!$D$2:$D$400," ","")&amp;","))))</f>
        <v/>
      </c>
      <c r="L492" s="16" t="str">
        <f aca="false">IF($A492="","",IF($K492&lt;&gt;1,0,SUMPRODUCT(ISNUMBER(SEARCH(","&amp;TRIM($A492)&amp;",",","&amp;SUBSTITUTE('1. Master BOM'!$D$2:$D$400," ","")&amp;","))*ROW('1. Master BOM'!$D$2:$D$400))))</f>
        <v/>
      </c>
      <c r="M492" s="9" t="str">
        <f aca="false">IF($A492="","",IF($K492=0,"NOT IN BOM",IF($K492&gt;1,"MULTIPLE BOM LINES","OK")))</f>
        <v/>
      </c>
      <c r="N492" s="9" t="str">
        <f aca="false">IF($A492="","",IF($L492=0,"—",INDEX('1. Master BOM'!$A$1:$A$400,$L492)))</f>
        <v/>
      </c>
      <c r="O492" s="9" t="str">
        <f aca="false">IF($A492="","",IF($L492=0,"—",INDEX('1. Master BOM'!$B$1:$B$400,$L492)))</f>
        <v/>
      </c>
      <c r="P492" s="9" t="str">
        <f aca="false">IF($A492="","",IF(OR($H492="NOT IN SCHEMATIC",$O492="—"),"",IF($G492="","NO SCH PN",IF(UPPER(TRIM($G492))=UPPER(TRIM($O492)),"OK","MISMATCH"))))</f>
        <v/>
      </c>
      <c r="Q492" s="9" t="str">
        <f aca="false">IF($A492="","",IF($L492=0,"—",INDEX('1. Master BOM'!$E$1:$E$400,$L492)))</f>
        <v/>
      </c>
      <c r="R492" s="9" t="str">
        <f aca="false">IF($A492="","",IF($L492=0,"—",IF(T(INDEX('1. Master BOM'!$F$1:$F$400,$L492))="","(not set)",INDEX('1. Master BOM'!$F$1:$F$400,$L492))))</f>
        <v/>
      </c>
      <c r="S492" s="9" t="str">
        <f aca="false">IF($A492="","",IF(OR($R492="—",$R492="(not set)",$D492=""),"",IF(ISNUMBER(SEARCH(SUBSTITUTE(SUBSTITUTE(SUBSTITUTE($R492,"-",""),"_","")," ",""),SUBSTITUTE(SUBSTITUTE(SUBSTITUTE($D492,"-",""),"_","")," ",""))),"OK","CHECK")))</f>
        <v/>
      </c>
      <c r="T492" s="9" t="str">
        <f aca="false">IF($A492="","",IF(OR($H492="NOT IN SCHEMATIC",$I492="MISMATCH",$J492="MISMATCH",$P492="MISMATCH",$M492&lt;&gt;"OK"),"REVIEW","OK"))</f>
        <v/>
      </c>
      <c r="U492" s="14"/>
      <c r="V492" s="14"/>
      <c r="W492" s="17"/>
      <c r="X492" s="14"/>
    </row>
    <row r="493" customFormat="false" ht="15" hidden="false" customHeight="false" outlineLevel="0" collapsed="false">
      <c r="A493" s="9" t="str">
        <f aca="false">IF('3. Layout Parts'!$A493="","",TRIM('3. Layout Parts'!$A493))</f>
        <v/>
      </c>
      <c r="B493" s="9" t="str">
        <f aca="false">IF($A493="","",'3. Layout Parts'!$D493)</f>
        <v/>
      </c>
      <c r="C493" s="9" t="str">
        <f aca="false">IF($A493="","",'3. Layout Parts'!$B493)</f>
        <v/>
      </c>
      <c r="D493" s="9" t="str">
        <f aca="false">IF($A493="","",'3. Layout Parts'!$C493)</f>
        <v/>
      </c>
      <c r="E493" s="9" t="str">
        <f aca="false">IF($A493="","",IFERROR(INDEX('2. Schematic Parts'!$B$2:$B$3001,MATCH($A493,'2. Schematic Parts'!$A$2:$A$3001,0)),"NOT FOUND"))</f>
        <v/>
      </c>
      <c r="F493" s="9" t="str">
        <f aca="false">IF($A493="","",IFERROR(INDEX('2. Schematic Parts'!$C$2:$C$3001,MATCH($A493,'2. Schematic Parts'!$A$2:$A$3001,0))&amp;"","NOT FOUND"))</f>
        <v/>
      </c>
      <c r="G493" s="9" t="str">
        <f aca="false">IF($A493="","",IFERROR(INDEX('2. Schematic Parts'!$D$2:$D$3001,MATCH($A493,'2. Schematic Parts'!$A$2:$A$3001,0))&amp;"","NOT FOUND"))</f>
        <v/>
      </c>
      <c r="H493" s="9" t="str">
        <f aca="false">IF($A493="","",IF(COUNTIF('2. Schematic Parts'!$A$2:$A$3001,$A493)=0,"NOT IN SCHEMATIC","OK"))</f>
        <v/>
      </c>
      <c r="I493" s="9" t="str">
        <f aca="false">IF($A493="","",IF($H493="NOT IN SCHEMATIC","",IF(UPPER(TRIM($C493))=UPPER(TRIM($E493)),"OK","MISMATCH")))</f>
        <v/>
      </c>
      <c r="J493" s="9" t="str">
        <f aca="false">IF($A493="","",IF($H493="NOT IN SCHEMATIC","",IF($F493="","NO SCH DECAL",IF($D493="","",IF(UPPER(TRIM($D493))=UPPER(TRIM($F493)),"OK","MISMATCH")))))</f>
        <v/>
      </c>
      <c r="K493" s="16" t="str">
        <f aca="false">IF($A493="","",SUMPRODUCT(--ISNUMBER(SEARCH(","&amp;TRIM($A493)&amp;",",","&amp;SUBSTITUTE('1. Master BOM'!$D$2:$D$400," ","")&amp;","))))</f>
        <v/>
      </c>
      <c r="L493" s="16" t="str">
        <f aca="false">IF($A493="","",IF($K493&lt;&gt;1,0,SUMPRODUCT(ISNUMBER(SEARCH(","&amp;TRIM($A493)&amp;",",","&amp;SUBSTITUTE('1. Master BOM'!$D$2:$D$400," ","")&amp;","))*ROW('1. Master BOM'!$D$2:$D$400))))</f>
        <v/>
      </c>
      <c r="M493" s="9" t="str">
        <f aca="false">IF($A493="","",IF($K493=0,"NOT IN BOM",IF($K493&gt;1,"MULTIPLE BOM LINES","OK")))</f>
        <v/>
      </c>
      <c r="N493" s="9" t="str">
        <f aca="false">IF($A493="","",IF($L493=0,"—",INDEX('1. Master BOM'!$A$1:$A$400,$L493)))</f>
        <v/>
      </c>
      <c r="O493" s="9" t="str">
        <f aca="false">IF($A493="","",IF($L493=0,"—",INDEX('1. Master BOM'!$B$1:$B$400,$L493)))</f>
        <v/>
      </c>
      <c r="P493" s="9" t="str">
        <f aca="false">IF($A493="","",IF(OR($H493="NOT IN SCHEMATIC",$O493="—"),"",IF($G493="","NO SCH PN",IF(UPPER(TRIM($G493))=UPPER(TRIM($O493)),"OK","MISMATCH"))))</f>
        <v/>
      </c>
      <c r="Q493" s="9" t="str">
        <f aca="false">IF($A493="","",IF($L493=0,"—",INDEX('1. Master BOM'!$E$1:$E$400,$L493)))</f>
        <v/>
      </c>
      <c r="R493" s="9" t="str">
        <f aca="false">IF($A493="","",IF($L493=0,"—",IF(T(INDEX('1. Master BOM'!$F$1:$F$400,$L493))="","(not set)",INDEX('1. Master BOM'!$F$1:$F$400,$L493))))</f>
        <v/>
      </c>
      <c r="S493" s="9" t="str">
        <f aca="false">IF($A493="","",IF(OR($R493="—",$R493="(not set)",$D493=""),"",IF(ISNUMBER(SEARCH(SUBSTITUTE(SUBSTITUTE(SUBSTITUTE($R493,"-",""),"_","")," ",""),SUBSTITUTE(SUBSTITUTE(SUBSTITUTE($D493,"-",""),"_","")," ",""))),"OK","CHECK")))</f>
        <v/>
      </c>
      <c r="T493" s="9" t="str">
        <f aca="false">IF($A493="","",IF(OR($H493="NOT IN SCHEMATIC",$I493="MISMATCH",$J493="MISMATCH",$P493="MISMATCH",$M493&lt;&gt;"OK"),"REVIEW","OK"))</f>
        <v/>
      </c>
      <c r="U493" s="14"/>
      <c r="V493" s="14"/>
      <c r="W493" s="17"/>
      <c r="X493" s="14"/>
    </row>
    <row r="494" customFormat="false" ht="15" hidden="false" customHeight="false" outlineLevel="0" collapsed="false">
      <c r="A494" s="9" t="str">
        <f aca="false">IF('3. Layout Parts'!$A494="","",TRIM('3. Layout Parts'!$A494))</f>
        <v/>
      </c>
      <c r="B494" s="9" t="str">
        <f aca="false">IF($A494="","",'3. Layout Parts'!$D494)</f>
        <v/>
      </c>
      <c r="C494" s="9" t="str">
        <f aca="false">IF($A494="","",'3. Layout Parts'!$B494)</f>
        <v/>
      </c>
      <c r="D494" s="9" t="str">
        <f aca="false">IF($A494="","",'3. Layout Parts'!$C494)</f>
        <v/>
      </c>
      <c r="E494" s="9" t="str">
        <f aca="false">IF($A494="","",IFERROR(INDEX('2. Schematic Parts'!$B$2:$B$3001,MATCH($A494,'2. Schematic Parts'!$A$2:$A$3001,0)),"NOT FOUND"))</f>
        <v/>
      </c>
      <c r="F494" s="9" t="str">
        <f aca="false">IF($A494="","",IFERROR(INDEX('2. Schematic Parts'!$C$2:$C$3001,MATCH($A494,'2. Schematic Parts'!$A$2:$A$3001,0))&amp;"","NOT FOUND"))</f>
        <v/>
      </c>
      <c r="G494" s="9" t="str">
        <f aca="false">IF($A494="","",IFERROR(INDEX('2. Schematic Parts'!$D$2:$D$3001,MATCH($A494,'2. Schematic Parts'!$A$2:$A$3001,0))&amp;"","NOT FOUND"))</f>
        <v/>
      </c>
      <c r="H494" s="9" t="str">
        <f aca="false">IF($A494="","",IF(COUNTIF('2. Schematic Parts'!$A$2:$A$3001,$A494)=0,"NOT IN SCHEMATIC","OK"))</f>
        <v/>
      </c>
      <c r="I494" s="9" t="str">
        <f aca="false">IF($A494="","",IF($H494="NOT IN SCHEMATIC","",IF(UPPER(TRIM($C494))=UPPER(TRIM($E494)),"OK","MISMATCH")))</f>
        <v/>
      </c>
      <c r="J494" s="9" t="str">
        <f aca="false">IF($A494="","",IF($H494="NOT IN SCHEMATIC","",IF($F494="","NO SCH DECAL",IF($D494="","",IF(UPPER(TRIM($D494))=UPPER(TRIM($F494)),"OK","MISMATCH")))))</f>
        <v/>
      </c>
      <c r="K494" s="16" t="str">
        <f aca="false">IF($A494="","",SUMPRODUCT(--ISNUMBER(SEARCH(","&amp;TRIM($A494)&amp;",",","&amp;SUBSTITUTE('1. Master BOM'!$D$2:$D$400," ","")&amp;","))))</f>
        <v/>
      </c>
      <c r="L494" s="16" t="str">
        <f aca="false">IF($A494="","",IF($K494&lt;&gt;1,0,SUMPRODUCT(ISNUMBER(SEARCH(","&amp;TRIM($A494)&amp;",",","&amp;SUBSTITUTE('1. Master BOM'!$D$2:$D$400," ","")&amp;","))*ROW('1. Master BOM'!$D$2:$D$400))))</f>
        <v/>
      </c>
      <c r="M494" s="9" t="str">
        <f aca="false">IF($A494="","",IF($K494=0,"NOT IN BOM",IF($K494&gt;1,"MULTIPLE BOM LINES","OK")))</f>
        <v/>
      </c>
      <c r="N494" s="9" t="str">
        <f aca="false">IF($A494="","",IF($L494=0,"—",INDEX('1. Master BOM'!$A$1:$A$400,$L494)))</f>
        <v/>
      </c>
      <c r="O494" s="9" t="str">
        <f aca="false">IF($A494="","",IF($L494=0,"—",INDEX('1. Master BOM'!$B$1:$B$400,$L494)))</f>
        <v/>
      </c>
      <c r="P494" s="9" t="str">
        <f aca="false">IF($A494="","",IF(OR($H494="NOT IN SCHEMATIC",$O494="—"),"",IF($G494="","NO SCH PN",IF(UPPER(TRIM($G494))=UPPER(TRIM($O494)),"OK","MISMATCH"))))</f>
        <v/>
      </c>
      <c r="Q494" s="9" t="str">
        <f aca="false">IF($A494="","",IF($L494=0,"—",INDEX('1. Master BOM'!$E$1:$E$400,$L494)))</f>
        <v/>
      </c>
      <c r="R494" s="9" t="str">
        <f aca="false">IF($A494="","",IF($L494=0,"—",IF(T(INDEX('1. Master BOM'!$F$1:$F$400,$L494))="","(not set)",INDEX('1. Master BOM'!$F$1:$F$400,$L494))))</f>
        <v/>
      </c>
      <c r="S494" s="9" t="str">
        <f aca="false">IF($A494="","",IF(OR($R494="—",$R494="(not set)",$D494=""),"",IF(ISNUMBER(SEARCH(SUBSTITUTE(SUBSTITUTE(SUBSTITUTE($R494,"-",""),"_","")," ",""),SUBSTITUTE(SUBSTITUTE(SUBSTITUTE($D494,"-",""),"_","")," ",""))),"OK","CHECK")))</f>
        <v/>
      </c>
      <c r="T494" s="9" t="str">
        <f aca="false">IF($A494="","",IF(OR($H494="NOT IN SCHEMATIC",$I494="MISMATCH",$J494="MISMATCH",$P494="MISMATCH",$M494&lt;&gt;"OK"),"REVIEW","OK"))</f>
        <v/>
      </c>
      <c r="U494" s="14"/>
      <c r="V494" s="14"/>
      <c r="W494" s="17"/>
      <c r="X494" s="14"/>
    </row>
    <row r="495" customFormat="false" ht="15" hidden="false" customHeight="false" outlineLevel="0" collapsed="false">
      <c r="A495" s="9" t="str">
        <f aca="false">IF('3. Layout Parts'!$A495="","",TRIM('3. Layout Parts'!$A495))</f>
        <v/>
      </c>
      <c r="B495" s="9" t="str">
        <f aca="false">IF($A495="","",'3. Layout Parts'!$D495)</f>
        <v/>
      </c>
      <c r="C495" s="9" t="str">
        <f aca="false">IF($A495="","",'3. Layout Parts'!$B495)</f>
        <v/>
      </c>
      <c r="D495" s="9" t="str">
        <f aca="false">IF($A495="","",'3. Layout Parts'!$C495)</f>
        <v/>
      </c>
      <c r="E495" s="9" t="str">
        <f aca="false">IF($A495="","",IFERROR(INDEX('2. Schematic Parts'!$B$2:$B$3001,MATCH($A495,'2. Schematic Parts'!$A$2:$A$3001,0)),"NOT FOUND"))</f>
        <v/>
      </c>
      <c r="F495" s="9" t="str">
        <f aca="false">IF($A495="","",IFERROR(INDEX('2. Schematic Parts'!$C$2:$C$3001,MATCH($A495,'2. Schematic Parts'!$A$2:$A$3001,0))&amp;"","NOT FOUND"))</f>
        <v/>
      </c>
      <c r="G495" s="9" t="str">
        <f aca="false">IF($A495="","",IFERROR(INDEX('2. Schematic Parts'!$D$2:$D$3001,MATCH($A495,'2. Schematic Parts'!$A$2:$A$3001,0))&amp;"","NOT FOUND"))</f>
        <v/>
      </c>
      <c r="H495" s="9" t="str">
        <f aca="false">IF($A495="","",IF(COUNTIF('2. Schematic Parts'!$A$2:$A$3001,$A495)=0,"NOT IN SCHEMATIC","OK"))</f>
        <v/>
      </c>
      <c r="I495" s="9" t="str">
        <f aca="false">IF($A495="","",IF($H495="NOT IN SCHEMATIC","",IF(UPPER(TRIM($C495))=UPPER(TRIM($E495)),"OK","MISMATCH")))</f>
        <v/>
      </c>
      <c r="J495" s="9" t="str">
        <f aca="false">IF($A495="","",IF($H495="NOT IN SCHEMATIC","",IF($F495="","NO SCH DECAL",IF($D495="","",IF(UPPER(TRIM($D495))=UPPER(TRIM($F495)),"OK","MISMATCH")))))</f>
        <v/>
      </c>
      <c r="K495" s="16" t="str">
        <f aca="false">IF($A495="","",SUMPRODUCT(--ISNUMBER(SEARCH(","&amp;TRIM($A495)&amp;",",","&amp;SUBSTITUTE('1. Master BOM'!$D$2:$D$400," ","")&amp;","))))</f>
        <v/>
      </c>
      <c r="L495" s="16" t="str">
        <f aca="false">IF($A495="","",IF($K495&lt;&gt;1,0,SUMPRODUCT(ISNUMBER(SEARCH(","&amp;TRIM($A495)&amp;",",","&amp;SUBSTITUTE('1. Master BOM'!$D$2:$D$400," ","")&amp;","))*ROW('1. Master BOM'!$D$2:$D$400))))</f>
        <v/>
      </c>
      <c r="M495" s="9" t="str">
        <f aca="false">IF($A495="","",IF($K495=0,"NOT IN BOM",IF($K495&gt;1,"MULTIPLE BOM LINES","OK")))</f>
        <v/>
      </c>
      <c r="N495" s="9" t="str">
        <f aca="false">IF($A495="","",IF($L495=0,"—",INDEX('1. Master BOM'!$A$1:$A$400,$L495)))</f>
        <v/>
      </c>
      <c r="O495" s="9" t="str">
        <f aca="false">IF($A495="","",IF($L495=0,"—",INDEX('1. Master BOM'!$B$1:$B$400,$L495)))</f>
        <v/>
      </c>
      <c r="P495" s="9" t="str">
        <f aca="false">IF($A495="","",IF(OR($H495="NOT IN SCHEMATIC",$O495="—"),"",IF($G495="","NO SCH PN",IF(UPPER(TRIM($G495))=UPPER(TRIM($O495)),"OK","MISMATCH"))))</f>
        <v/>
      </c>
      <c r="Q495" s="9" t="str">
        <f aca="false">IF($A495="","",IF($L495=0,"—",INDEX('1. Master BOM'!$E$1:$E$400,$L495)))</f>
        <v/>
      </c>
      <c r="R495" s="9" t="str">
        <f aca="false">IF($A495="","",IF($L495=0,"—",IF(T(INDEX('1. Master BOM'!$F$1:$F$400,$L495))="","(not set)",INDEX('1. Master BOM'!$F$1:$F$400,$L495))))</f>
        <v/>
      </c>
      <c r="S495" s="9" t="str">
        <f aca="false">IF($A495="","",IF(OR($R495="—",$R495="(not set)",$D495=""),"",IF(ISNUMBER(SEARCH(SUBSTITUTE(SUBSTITUTE(SUBSTITUTE($R495,"-",""),"_","")," ",""),SUBSTITUTE(SUBSTITUTE(SUBSTITUTE($D495,"-",""),"_","")," ",""))),"OK","CHECK")))</f>
        <v/>
      </c>
      <c r="T495" s="9" t="str">
        <f aca="false">IF($A495="","",IF(OR($H495="NOT IN SCHEMATIC",$I495="MISMATCH",$J495="MISMATCH",$P495="MISMATCH",$M495&lt;&gt;"OK"),"REVIEW","OK"))</f>
        <v/>
      </c>
      <c r="U495" s="14"/>
      <c r="V495" s="14"/>
      <c r="W495" s="17"/>
      <c r="X495" s="14"/>
    </row>
    <row r="496" customFormat="false" ht="15" hidden="false" customHeight="false" outlineLevel="0" collapsed="false">
      <c r="A496" s="9" t="str">
        <f aca="false">IF('3. Layout Parts'!$A496="","",TRIM('3. Layout Parts'!$A496))</f>
        <v/>
      </c>
      <c r="B496" s="9" t="str">
        <f aca="false">IF($A496="","",'3. Layout Parts'!$D496)</f>
        <v/>
      </c>
      <c r="C496" s="9" t="str">
        <f aca="false">IF($A496="","",'3. Layout Parts'!$B496)</f>
        <v/>
      </c>
      <c r="D496" s="9" t="str">
        <f aca="false">IF($A496="","",'3. Layout Parts'!$C496)</f>
        <v/>
      </c>
      <c r="E496" s="9" t="str">
        <f aca="false">IF($A496="","",IFERROR(INDEX('2. Schematic Parts'!$B$2:$B$3001,MATCH($A496,'2. Schematic Parts'!$A$2:$A$3001,0)),"NOT FOUND"))</f>
        <v/>
      </c>
      <c r="F496" s="9" t="str">
        <f aca="false">IF($A496="","",IFERROR(INDEX('2. Schematic Parts'!$C$2:$C$3001,MATCH($A496,'2. Schematic Parts'!$A$2:$A$3001,0))&amp;"","NOT FOUND"))</f>
        <v/>
      </c>
      <c r="G496" s="9" t="str">
        <f aca="false">IF($A496="","",IFERROR(INDEX('2. Schematic Parts'!$D$2:$D$3001,MATCH($A496,'2. Schematic Parts'!$A$2:$A$3001,0))&amp;"","NOT FOUND"))</f>
        <v/>
      </c>
      <c r="H496" s="9" t="str">
        <f aca="false">IF($A496="","",IF(COUNTIF('2. Schematic Parts'!$A$2:$A$3001,$A496)=0,"NOT IN SCHEMATIC","OK"))</f>
        <v/>
      </c>
      <c r="I496" s="9" t="str">
        <f aca="false">IF($A496="","",IF($H496="NOT IN SCHEMATIC","",IF(UPPER(TRIM($C496))=UPPER(TRIM($E496)),"OK","MISMATCH")))</f>
        <v/>
      </c>
      <c r="J496" s="9" t="str">
        <f aca="false">IF($A496="","",IF($H496="NOT IN SCHEMATIC","",IF($F496="","NO SCH DECAL",IF($D496="","",IF(UPPER(TRIM($D496))=UPPER(TRIM($F496)),"OK","MISMATCH")))))</f>
        <v/>
      </c>
      <c r="K496" s="16" t="str">
        <f aca="false">IF($A496="","",SUMPRODUCT(--ISNUMBER(SEARCH(","&amp;TRIM($A496)&amp;",",","&amp;SUBSTITUTE('1. Master BOM'!$D$2:$D$400," ","")&amp;","))))</f>
        <v/>
      </c>
      <c r="L496" s="16" t="str">
        <f aca="false">IF($A496="","",IF($K496&lt;&gt;1,0,SUMPRODUCT(ISNUMBER(SEARCH(","&amp;TRIM($A496)&amp;",",","&amp;SUBSTITUTE('1. Master BOM'!$D$2:$D$400," ","")&amp;","))*ROW('1. Master BOM'!$D$2:$D$400))))</f>
        <v/>
      </c>
      <c r="M496" s="9" t="str">
        <f aca="false">IF($A496="","",IF($K496=0,"NOT IN BOM",IF($K496&gt;1,"MULTIPLE BOM LINES","OK")))</f>
        <v/>
      </c>
      <c r="N496" s="9" t="str">
        <f aca="false">IF($A496="","",IF($L496=0,"—",INDEX('1. Master BOM'!$A$1:$A$400,$L496)))</f>
        <v/>
      </c>
      <c r="O496" s="9" t="str">
        <f aca="false">IF($A496="","",IF($L496=0,"—",INDEX('1. Master BOM'!$B$1:$B$400,$L496)))</f>
        <v/>
      </c>
      <c r="P496" s="9" t="str">
        <f aca="false">IF($A496="","",IF(OR($H496="NOT IN SCHEMATIC",$O496="—"),"",IF($G496="","NO SCH PN",IF(UPPER(TRIM($G496))=UPPER(TRIM($O496)),"OK","MISMATCH"))))</f>
        <v/>
      </c>
      <c r="Q496" s="9" t="str">
        <f aca="false">IF($A496="","",IF($L496=0,"—",INDEX('1. Master BOM'!$E$1:$E$400,$L496)))</f>
        <v/>
      </c>
      <c r="R496" s="9" t="str">
        <f aca="false">IF($A496="","",IF($L496=0,"—",IF(T(INDEX('1. Master BOM'!$F$1:$F$400,$L496))="","(not set)",INDEX('1. Master BOM'!$F$1:$F$400,$L496))))</f>
        <v/>
      </c>
      <c r="S496" s="9" t="str">
        <f aca="false">IF($A496="","",IF(OR($R496="—",$R496="(not set)",$D496=""),"",IF(ISNUMBER(SEARCH(SUBSTITUTE(SUBSTITUTE(SUBSTITUTE($R496,"-",""),"_","")," ",""),SUBSTITUTE(SUBSTITUTE(SUBSTITUTE($D496,"-",""),"_","")," ",""))),"OK","CHECK")))</f>
        <v/>
      </c>
      <c r="T496" s="9" t="str">
        <f aca="false">IF($A496="","",IF(OR($H496="NOT IN SCHEMATIC",$I496="MISMATCH",$J496="MISMATCH",$P496="MISMATCH",$M496&lt;&gt;"OK"),"REVIEW","OK"))</f>
        <v/>
      </c>
      <c r="U496" s="14"/>
      <c r="V496" s="14"/>
      <c r="W496" s="17"/>
      <c r="X496" s="14"/>
    </row>
    <row r="497" customFormat="false" ht="15" hidden="false" customHeight="false" outlineLevel="0" collapsed="false">
      <c r="A497" s="9" t="str">
        <f aca="false">IF('3. Layout Parts'!$A497="","",TRIM('3. Layout Parts'!$A497))</f>
        <v/>
      </c>
      <c r="B497" s="9" t="str">
        <f aca="false">IF($A497="","",'3. Layout Parts'!$D497)</f>
        <v/>
      </c>
      <c r="C497" s="9" t="str">
        <f aca="false">IF($A497="","",'3. Layout Parts'!$B497)</f>
        <v/>
      </c>
      <c r="D497" s="9" t="str">
        <f aca="false">IF($A497="","",'3. Layout Parts'!$C497)</f>
        <v/>
      </c>
      <c r="E497" s="9" t="str">
        <f aca="false">IF($A497="","",IFERROR(INDEX('2. Schematic Parts'!$B$2:$B$3001,MATCH($A497,'2. Schematic Parts'!$A$2:$A$3001,0)),"NOT FOUND"))</f>
        <v/>
      </c>
      <c r="F497" s="9" t="str">
        <f aca="false">IF($A497="","",IFERROR(INDEX('2. Schematic Parts'!$C$2:$C$3001,MATCH($A497,'2. Schematic Parts'!$A$2:$A$3001,0))&amp;"","NOT FOUND"))</f>
        <v/>
      </c>
      <c r="G497" s="9" t="str">
        <f aca="false">IF($A497="","",IFERROR(INDEX('2. Schematic Parts'!$D$2:$D$3001,MATCH($A497,'2. Schematic Parts'!$A$2:$A$3001,0))&amp;"","NOT FOUND"))</f>
        <v/>
      </c>
      <c r="H497" s="9" t="str">
        <f aca="false">IF($A497="","",IF(COUNTIF('2. Schematic Parts'!$A$2:$A$3001,$A497)=0,"NOT IN SCHEMATIC","OK"))</f>
        <v/>
      </c>
      <c r="I497" s="9" t="str">
        <f aca="false">IF($A497="","",IF($H497="NOT IN SCHEMATIC","",IF(UPPER(TRIM($C497))=UPPER(TRIM($E497)),"OK","MISMATCH")))</f>
        <v/>
      </c>
      <c r="J497" s="9" t="str">
        <f aca="false">IF($A497="","",IF($H497="NOT IN SCHEMATIC","",IF($F497="","NO SCH DECAL",IF($D497="","",IF(UPPER(TRIM($D497))=UPPER(TRIM($F497)),"OK","MISMATCH")))))</f>
        <v/>
      </c>
      <c r="K497" s="16" t="str">
        <f aca="false">IF($A497="","",SUMPRODUCT(--ISNUMBER(SEARCH(","&amp;TRIM($A497)&amp;",",","&amp;SUBSTITUTE('1. Master BOM'!$D$2:$D$400," ","")&amp;","))))</f>
        <v/>
      </c>
      <c r="L497" s="16" t="str">
        <f aca="false">IF($A497="","",IF($K497&lt;&gt;1,0,SUMPRODUCT(ISNUMBER(SEARCH(","&amp;TRIM($A497)&amp;",",","&amp;SUBSTITUTE('1. Master BOM'!$D$2:$D$400," ","")&amp;","))*ROW('1. Master BOM'!$D$2:$D$400))))</f>
        <v/>
      </c>
      <c r="M497" s="9" t="str">
        <f aca="false">IF($A497="","",IF($K497=0,"NOT IN BOM",IF($K497&gt;1,"MULTIPLE BOM LINES","OK")))</f>
        <v/>
      </c>
      <c r="N497" s="9" t="str">
        <f aca="false">IF($A497="","",IF($L497=0,"—",INDEX('1. Master BOM'!$A$1:$A$400,$L497)))</f>
        <v/>
      </c>
      <c r="O497" s="9" t="str">
        <f aca="false">IF($A497="","",IF($L497=0,"—",INDEX('1. Master BOM'!$B$1:$B$400,$L497)))</f>
        <v/>
      </c>
      <c r="P497" s="9" t="str">
        <f aca="false">IF($A497="","",IF(OR($H497="NOT IN SCHEMATIC",$O497="—"),"",IF($G497="","NO SCH PN",IF(UPPER(TRIM($G497))=UPPER(TRIM($O497)),"OK","MISMATCH"))))</f>
        <v/>
      </c>
      <c r="Q497" s="9" t="str">
        <f aca="false">IF($A497="","",IF($L497=0,"—",INDEX('1. Master BOM'!$E$1:$E$400,$L497)))</f>
        <v/>
      </c>
      <c r="R497" s="9" t="str">
        <f aca="false">IF($A497="","",IF($L497=0,"—",IF(T(INDEX('1. Master BOM'!$F$1:$F$400,$L497))="","(not set)",INDEX('1. Master BOM'!$F$1:$F$400,$L497))))</f>
        <v/>
      </c>
      <c r="S497" s="9" t="str">
        <f aca="false">IF($A497="","",IF(OR($R497="—",$R497="(not set)",$D497=""),"",IF(ISNUMBER(SEARCH(SUBSTITUTE(SUBSTITUTE(SUBSTITUTE($R497,"-",""),"_","")," ",""),SUBSTITUTE(SUBSTITUTE(SUBSTITUTE($D497,"-",""),"_","")," ",""))),"OK","CHECK")))</f>
        <v/>
      </c>
      <c r="T497" s="9" t="str">
        <f aca="false">IF($A497="","",IF(OR($H497="NOT IN SCHEMATIC",$I497="MISMATCH",$J497="MISMATCH",$P497="MISMATCH",$M497&lt;&gt;"OK"),"REVIEW","OK"))</f>
        <v/>
      </c>
      <c r="U497" s="14"/>
      <c r="V497" s="14"/>
      <c r="W497" s="17"/>
      <c r="X497" s="14"/>
    </row>
    <row r="498" customFormat="false" ht="15" hidden="false" customHeight="false" outlineLevel="0" collapsed="false">
      <c r="A498" s="9" t="str">
        <f aca="false">IF('3. Layout Parts'!$A498="","",TRIM('3. Layout Parts'!$A498))</f>
        <v/>
      </c>
      <c r="B498" s="9" t="str">
        <f aca="false">IF($A498="","",'3. Layout Parts'!$D498)</f>
        <v/>
      </c>
      <c r="C498" s="9" t="str">
        <f aca="false">IF($A498="","",'3. Layout Parts'!$B498)</f>
        <v/>
      </c>
      <c r="D498" s="9" t="str">
        <f aca="false">IF($A498="","",'3. Layout Parts'!$C498)</f>
        <v/>
      </c>
      <c r="E498" s="9" t="str">
        <f aca="false">IF($A498="","",IFERROR(INDEX('2. Schematic Parts'!$B$2:$B$3001,MATCH($A498,'2. Schematic Parts'!$A$2:$A$3001,0)),"NOT FOUND"))</f>
        <v/>
      </c>
      <c r="F498" s="9" t="str">
        <f aca="false">IF($A498="","",IFERROR(INDEX('2. Schematic Parts'!$C$2:$C$3001,MATCH($A498,'2. Schematic Parts'!$A$2:$A$3001,0))&amp;"","NOT FOUND"))</f>
        <v/>
      </c>
      <c r="G498" s="9" t="str">
        <f aca="false">IF($A498="","",IFERROR(INDEX('2. Schematic Parts'!$D$2:$D$3001,MATCH($A498,'2. Schematic Parts'!$A$2:$A$3001,0))&amp;"","NOT FOUND"))</f>
        <v/>
      </c>
      <c r="H498" s="9" t="str">
        <f aca="false">IF($A498="","",IF(COUNTIF('2. Schematic Parts'!$A$2:$A$3001,$A498)=0,"NOT IN SCHEMATIC","OK"))</f>
        <v/>
      </c>
      <c r="I498" s="9" t="str">
        <f aca="false">IF($A498="","",IF($H498="NOT IN SCHEMATIC","",IF(UPPER(TRIM($C498))=UPPER(TRIM($E498)),"OK","MISMATCH")))</f>
        <v/>
      </c>
      <c r="J498" s="9" t="str">
        <f aca="false">IF($A498="","",IF($H498="NOT IN SCHEMATIC","",IF($F498="","NO SCH DECAL",IF($D498="","",IF(UPPER(TRIM($D498))=UPPER(TRIM($F498)),"OK","MISMATCH")))))</f>
        <v/>
      </c>
      <c r="K498" s="16" t="str">
        <f aca="false">IF($A498="","",SUMPRODUCT(--ISNUMBER(SEARCH(","&amp;TRIM($A498)&amp;",",","&amp;SUBSTITUTE('1. Master BOM'!$D$2:$D$400," ","")&amp;","))))</f>
        <v/>
      </c>
      <c r="L498" s="16" t="str">
        <f aca="false">IF($A498="","",IF($K498&lt;&gt;1,0,SUMPRODUCT(ISNUMBER(SEARCH(","&amp;TRIM($A498)&amp;",",","&amp;SUBSTITUTE('1. Master BOM'!$D$2:$D$400," ","")&amp;","))*ROW('1. Master BOM'!$D$2:$D$400))))</f>
        <v/>
      </c>
      <c r="M498" s="9" t="str">
        <f aca="false">IF($A498="","",IF($K498=0,"NOT IN BOM",IF($K498&gt;1,"MULTIPLE BOM LINES","OK")))</f>
        <v/>
      </c>
      <c r="N498" s="9" t="str">
        <f aca="false">IF($A498="","",IF($L498=0,"—",INDEX('1. Master BOM'!$A$1:$A$400,$L498)))</f>
        <v/>
      </c>
      <c r="O498" s="9" t="str">
        <f aca="false">IF($A498="","",IF($L498=0,"—",INDEX('1. Master BOM'!$B$1:$B$400,$L498)))</f>
        <v/>
      </c>
      <c r="P498" s="9" t="str">
        <f aca="false">IF($A498="","",IF(OR($H498="NOT IN SCHEMATIC",$O498="—"),"",IF($G498="","NO SCH PN",IF(UPPER(TRIM($G498))=UPPER(TRIM($O498)),"OK","MISMATCH"))))</f>
        <v/>
      </c>
      <c r="Q498" s="9" t="str">
        <f aca="false">IF($A498="","",IF($L498=0,"—",INDEX('1. Master BOM'!$E$1:$E$400,$L498)))</f>
        <v/>
      </c>
      <c r="R498" s="9" t="str">
        <f aca="false">IF($A498="","",IF($L498=0,"—",IF(T(INDEX('1. Master BOM'!$F$1:$F$400,$L498))="","(not set)",INDEX('1. Master BOM'!$F$1:$F$400,$L498))))</f>
        <v/>
      </c>
      <c r="S498" s="9" t="str">
        <f aca="false">IF($A498="","",IF(OR($R498="—",$R498="(not set)",$D498=""),"",IF(ISNUMBER(SEARCH(SUBSTITUTE(SUBSTITUTE(SUBSTITUTE($R498,"-",""),"_","")," ",""),SUBSTITUTE(SUBSTITUTE(SUBSTITUTE($D498,"-",""),"_","")," ",""))),"OK","CHECK")))</f>
        <v/>
      </c>
      <c r="T498" s="9" t="str">
        <f aca="false">IF($A498="","",IF(OR($H498="NOT IN SCHEMATIC",$I498="MISMATCH",$J498="MISMATCH",$P498="MISMATCH",$M498&lt;&gt;"OK"),"REVIEW","OK"))</f>
        <v/>
      </c>
      <c r="U498" s="14"/>
      <c r="V498" s="14"/>
      <c r="W498" s="17"/>
      <c r="X498" s="14"/>
    </row>
    <row r="499" customFormat="false" ht="15" hidden="false" customHeight="false" outlineLevel="0" collapsed="false">
      <c r="A499" s="9" t="str">
        <f aca="false">IF('3. Layout Parts'!$A499="","",TRIM('3. Layout Parts'!$A499))</f>
        <v/>
      </c>
      <c r="B499" s="9" t="str">
        <f aca="false">IF($A499="","",'3. Layout Parts'!$D499)</f>
        <v/>
      </c>
      <c r="C499" s="9" t="str">
        <f aca="false">IF($A499="","",'3. Layout Parts'!$B499)</f>
        <v/>
      </c>
      <c r="D499" s="9" t="str">
        <f aca="false">IF($A499="","",'3. Layout Parts'!$C499)</f>
        <v/>
      </c>
      <c r="E499" s="9" t="str">
        <f aca="false">IF($A499="","",IFERROR(INDEX('2. Schematic Parts'!$B$2:$B$3001,MATCH($A499,'2. Schematic Parts'!$A$2:$A$3001,0)),"NOT FOUND"))</f>
        <v/>
      </c>
      <c r="F499" s="9" t="str">
        <f aca="false">IF($A499="","",IFERROR(INDEX('2. Schematic Parts'!$C$2:$C$3001,MATCH($A499,'2. Schematic Parts'!$A$2:$A$3001,0))&amp;"","NOT FOUND"))</f>
        <v/>
      </c>
      <c r="G499" s="9" t="str">
        <f aca="false">IF($A499="","",IFERROR(INDEX('2. Schematic Parts'!$D$2:$D$3001,MATCH($A499,'2. Schematic Parts'!$A$2:$A$3001,0))&amp;"","NOT FOUND"))</f>
        <v/>
      </c>
      <c r="H499" s="9" t="str">
        <f aca="false">IF($A499="","",IF(COUNTIF('2. Schematic Parts'!$A$2:$A$3001,$A499)=0,"NOT IN SCHEMATIC","OK"))</f>
        <v/>
      </c>
      <c r="I499" s="9" t="str">
        <f aca="false">IF($A499="","",IF($H499="NOT IN SCHEMATIC","",IF(UPPER(TRIM($C499))=UPPER(TRIM($E499)),"OK","MISMATCH")))</f>
        <v/>
      </c>
      <c r="J499" s="9" t="str">
        <f aca="false">IF($A499="","",IF($H499="NOT IN SCHEMATIC","",IF($F499="","NO SCH DECAL",IF($D499="","",IF(UPPER(TRIM($D499))=UPPER(TRIM($F499)),"OK","MISMATCH")))))</f>
        <v/>
      </c>
      <c r="K499" s="16" t="str">
        <f aca="false">IF($A499="","",SUMPRODUCT(--ISNUMBER(SEARCH(","&amp;TRIM($A499)&amp;",",","&amp;SUBSTITUTE('1. Master BOM'!$D$2:$D$400," ","")&amp;","))))</f>
        <v/>
      </c>
      <c r="L499" s="16" t="str">
        <f aca="false">IF($A499="","",IF($K499&lt;&gt;1,0,SUMPRODUCT(ISNUMBER(SEARCH(","&amp;TRIM($A499)&amp;",",","&amp;SUBSTITUTE('1. Master BOM'!$D$2:$D$400," ","")&amp;","))*ROW('1. Master BOM'!$D$2:$D$400))))</f>
        <v/>
      </c>
      <c r="M499" s="9" t="str">
        <f aca="false">IF($A499="","",IF($K499=0,"NOT IN BOM",IF($K499&gt;1,"MULTIPLE BOM LINES","OK")))</f>
        <v/>
      </c>
      <c r="N499" s="9" t="str">
        <f aca="false">IF($A499="","",IF($L499=0,"—",INDEX('1. Master BOM'!$A$1:$A$400,$L499)))</f>
        <v/>
      </c>
      <c r="O499" s="9" t="str">
        <f aca="false">IF($A499="","",IF($L499=0,"—",INDEX('1. Master BOM'!$B$1:$B$400,$L499)))</f>
        <v/>
      </c>
      <c r="P499" s="9" t="str">
        <f aca="false">IF($A499="","",IF(OR($H499="NOT IN SCHEMATIC",$O499="—"),"",IF($G499="","NO SCH PN",IF(UPPER(TRIM($G499))=UPPER(TRIM($O499)),"OK","MISMATCH"))))</f>
        <v/>
      </c>
      <c r="Q499" s="9" t="str">
        <f aca="false">IF($A499="","",IF($L499=0,"—",INDEX('1. Master BOM'!$E$1:$E$400,$L499)))</f>
        <v/>
      </c>
      <c r="R499" s="9" t="str">
        <f aca="false">IF($A499="","",IF($L499=0,"—",IF(T(INDEX('1. Master BOM'!$F$1:$F$400,$L499))="","(not set)",INDEX('1. Master BOM'!$F$1:$F$400,$L499))))</f>
        <v/>
      </c>
      <c r="S499" s="9" t="str">
        <f aca="false">IF($A499="","",IF(OR($R499="—",$R499="(not set)",$D499=""),"",IF(ISNUMBER(SEARCH(SUBSTITUTE(SUBSTITUTE(SUBSTITUTE($R499,"-",""),"_","")," ",""),SUBSTITUTE(SUBSTITUTE(SUBSTITUTE($D499,"-",""),"_","")," ",""))),"OK","CHECK")))</f>
        <v/>
      </c>
      <c r="T499" s="9" t="str">
        <f aca="false">IF($A499="","",IF(OR($H499="NOT IN SCHEMATIC",$I499="MISMATCH",$J499="MISMATCH",$P499="MISMATCH",$M499&lt;&gt;"OK"),"REVIEW","OK"))</f>
        <v/>
      </c>
      <c r="U499" s="14"/>
      <c r="V499" s="14"/>
      <c r="W499" s="17"/>
      <c r="X499" s="14"/>
    </row>
    <row r="500" customFormat="false" ht="15" hidden="false" customHeight="false" outlineLevel="0" collapsed="false">
      <c r="A500" s="9" t="str">
        <f aca="false">IF('3. Layout Parts'!$A500="","",TRIM('3. Layout Parts'!$A500))</f>
        <v/>
      </c>
      <c r="B500" s="9" t="str">
        <f aca="false">IF($A500="","",'3. Layout Parts'!$D500)</f>
        <v/>
      </c>
      <c r="C500" s="9" t="str">
        <f aca="false">IF($A500="","",'3. Layout Parts'!$B500)</f>
        <v/>
      </c>
      <c r="D500" s="9" t="str">
        <f aca="false">IF($A500="","",'3. Layout Parts'!$C500)</f>
        <v/>
      </c>
      <c r="E500" s="9" t="str">
        <f aca="false">IF($A500="","",IFERROR(INDEX('2. Schematic Parts'!$B$2:$B$3001,MATCH($A500,'2. Schematic Parts'!$A$2:$A$3001,0)),"NOT FOUND"))</f>
        <v/>
      </c>
      <c r="F500" s="9" t="str">
        <f aca="false">IF($A500="","",IFERROR(INDEX('2. Schematic Parts'!$C$2:$C$3001,MATCH($A500,'2. Schematic Parts'!$A$2:$A$3001,0))&amp;"","NOT FOUND"))</f>
        <v/>
      </c>
      <c r="G500" s="9" t="str">
        <f aca="false">IF($A500="","",IFERROR(INDEX('2. Schematic Parts'!$D$2:$D$3001,MATCH($A500,'2. Schematic Parts'!$A$2:$A$3001,0))&amp;"","NOT FOUND"))</f>
        <v/>
      </c>
      <c r="H500" s="9" t="str">
        <f aca="false">IF($A500="","",IF(COUNTIF('2. Schematic Parts'!$A$2:$A$3001,$A500)=0,"NOT IN SCHEMATIC","OK"))</f>
        <v/>
      </c>
      <c r="I500" s="9" t="str">
        <f aca="false">IF($A500="","",IF($H500="NOT IN SCHEMATIC","",IF(UPPER(TRIM($C500))=UPPER(TRIM($E500)),"OK","MISMATCH")))</f>
        <v/>
      </c>
      <c r="J500" s="9" t="str">
        <f aca="false">IF($A500="","",IF($H500="NOT IN SCHEMATIC","",IF($F500="","NO SCH DECAL",IF($D500="","",IF(UPPER(TRIM($D500))=UPPER(TRIM($F500)),"OK","MISMATCH")))))</f>
        <v/>
      </c>
      <c r="K500" s="16" t="str">
        <f aca="false">IF($A500="","",SUMPRODUCT(--ISNUMBER(SEARCH(","&amp;TRIM($A500)&amp;",",","&amp;SUBSTITUTE('1. Master BOM'!$D$2:$D$400," ","")&amp;","))))</f>
        <v/>
      </c>
      <c r="L500" s="16" t="str">
        <f aca="false">IF($A500="","",IF($K500&lt;&gt;1,0,SUMPRODUCT(ISNUMBER(SEARCH(","&amp;TRIM($A500)&amp;",",","&amp;SUBSTITUTE('1. Master BOM'!$D$2:$D$400," ","")&amp;","))*ROW('1. Master BOM'!$D$2:$D$400))))</f>
        <v/>
      </c>
      <c r="M500" s="9" t="str">
        <f aca="false">IF($A500="","",IF($K500=0,"NOT IN BOM",IF($K500&gt;1,"MULTIPLE BOM LINES","OK")))</f>
        <v/>
      </c>
      <c r="N500" s="9" t="str">
        <f aca="false">IF($A500="","",IF($L500=0,"—",INDEX('1. Master BOM'!$A$1:$A$400,$L500)))</f>
        <v/>
      </c>
      <c r="O500" s="9" t="str">
        <f aca="false">IF($A500="","",IF($L500=0,"—",INDEX('1. Master BOM'!$B$1:$B$400,$L500)))</f>
        <v/>
      </c>
      <c r="P500" s="9" t="str">
        <f aca="false">IF($A500="","",IF(OR($H500="NOT IN SCHEMATIC",$O500="—"),"",IF($G500="","NO SCH PN",IF(UPPER(TRIM($G500))=UPPER(TRIM($O500)),"OK","MISMATCH"))))</f>
        <v/>
      </c>
      <c r="Q500" s="9" t="str">
        <f aca="false">IF($A500="","",IF($L500=0,"—",INDEX('1. Master BOM'!$E$1:$E$400,$L500)))</f>
        <v/>
      </c>
      <c r="R500" s="9" t="str">
        <f aca="false">IF($A500="","",IF($L500=0,"—",IF(T(INDEX('1. Master BOM'!$F$1:$F$400,$L500))="","(not set)",INDEX('1. Master BOM'!$F$1:$F$400,$L500))))</f>
        <v/>
      </c>
      <c r="S500" s="9" t="str">
        <f aca="false">IF($A500="","",IF(OR($R500="—",$R500="(not set)",$D500=""),"",IF(ISNUMBER(SEARCH(SUBSTITUTE(SUBSTITUTE(SUBSTITUTE($R500,"-",""),"_","")," ",""),SUBSTITUTE(SUBSTITUTE(SUBSTITUTE($D500,"-",""),"_","")," ",""))),"OK","CHECK")))</f>
        <v/>
      </c>
      <c r="T500" s="9" t="str">
        <f aca="false">IF($A500="","",IF(OR($H500="NOT IN SCHEMATIC",$I500="MISMATCH",$J500="MISMATCH",$P500="MISMATCH",$M500&lt;&gt;"OK"),"REVIEW","OK"))</f>
        <v/>
      </c>
      <c r="U500" s="14"/>
      <c r="V500" s="14"/>
      <c r="W500" s="17"/>
      <c r="X500" s="14"/>
    </row>
    <row r="501" customFormat="false" ht="15" hidden="false" customHeight="false" outlineLevel="0" collapsed="false">
      <c r="A501" s="9" t="str">
        <f aca="false">IF('3. Layout Parts'!$A501="","",TRIM('3. Layout Parts'!$A501))</f>
        <v/>
      </c>
      <c r="B501" s="9" t="str">
        <f aca="false">IF($A501="","",'3. Layout Parts'!$D501)</f>
        <v/>
      </c>
      <c r="C501" s="9" t="str">
        <f aca="false">IF($A501="","",'3. Layout Parts'!$B501)</f>
        <v/>
      </c>
      <c r="D501" s="9" t="str">
        <f aca="false">IF($A501="","",'3. Layout Parts'!$C501)</f>
        <v/>
      </c>
      <c r="E501" s="9" t="str">
        <f aca="false">IF($A501="","",IFERROR(INDEX('2. Schematic Parts'!$B$2:$B$3001,MATCH($A501,'2. Schematic Parts'!$A$2:$A$3001,0)),"NOT FOUND"))</f>
        <v/>
      </c>
      <c r="F501" s="9" t="str">
        <f aca="false">IF($A501="","",IFERROR(INDEX('2. Schematic Parts'!$C$2:$C$3001,MATCH($A501,'2. Schematic Parts'!$A$2:$A$3001,0))&amp;"","NOT FOUND"))</f>
        <v/>
      </c>
      <c r="G501" s="9" t="str">
        <f aca="false">IF($A501="","",IFERROR(INDEX('2. Schematic Parts'!$D$2:$D$3001,MATCH($A501,'2. Schematic Parts'!$A$2:$A$3001,0))&amp;"","NOT FOUND"))</f>
        <v/>
      </c>
      <c r="H501" s="9" t="str">
        <f aca="false">IF($A501="","",IF(COUNTIF('2. Schematic Parts'!$A$2:$A$3001,$A501)=0,"NOT IN SCHEMATIC","OK"))</f>
        <v/>
      </c>
      <c r="I501" s="9" t="str">
        <f aca="false">IF($A501="","",IF($H501="NOT IN SCHEMATIC","",IF(UPPER(TRIM($C501))=UPPER(TRIM($E501)),"OK","MISMATCH")))</f>
        <v/>
      </c>
      <c r="J501" s="9" t="str">
        <f aca="false">IF($A501="","",IF($H501="NOT IN SCHEMATIC","",IF($F501="","NO SCH DECAL",IF($D501="","",IF(UPPER(TRIM($D501))=UPPER(TRIM($F501)),"OK","MISMATCH")))))</f>
        <v/>
      </c>
      <c r="K501" s="16" t="str">
        <f aca="false">IF($A501="","",SUMPRODUCT(--ISNUMBER(SEARCH(","&amp;TRIM($A501)&amp;",",","&amp;SUBSTITUTE('1. Master BOM'!$D$2:$D$400," ","")&amp;","))))</f>
        <v/>
      </c>
      <c r="L501" s="16" t="str">
        <f aca="false">IF($A501="","",IF($K501&lt;&gt;1,0,SUMPRODUCT(ISNUMBER(SEARCH(","&amp;TRIM($A501)&amp;",",","&amp;SUBSTITUTE('1. Master BOM'!$D$2:$D$400," ","")&amp;","))*ROW('1. Master BOM'!$D$2:$D$400))))</f>
        <v/>
      </c>
      <c r="M501" s="9" t="str">
        <f aca="false">IF($A501="","",IF($K501=0,"NOT IN BOM",IF($K501&gt;1,"MULTIPLE BOM LINES","OK")))</f>
        <v/>
      </c>
      <c r="N501" s="9" t="str">
        <f aca="false">IF($A501="","",IF($L501=0,"—",INDEX('1. Master BOM'!$A$1:$A$400,$L501)))</f>
        <v/>
      </c>
      <c r="O501" s="9" t="str">
        <f aca="false">IF($A501="","",IF($L501=0,"—",INDEX('1. Master BOM'!$B$1:$B$400,$L501)))</f>
        <v/>
      </c>
      <c r="P501" s="9" t="str">
        <f aca="false">IF($A501="","",IF(OR($H501="NOT IN SCHEMATIC",$O501="—"),"",IF($G501="","NO SCH PN",IF(UPPER(TRIM($G501))=UPPER(TRIM($O501)),"OK","MISMATCH"))))</f>
        <v/>
      </c>
      <c r="Q501" s="9" t="str">
        <f aca="false">IF($A501="","",IF($L501=0,"—",INDEX('1. Master BOM'!$E$1:$E$400,$L501)))</f>
        <v/>
      </c>
      <c r="R501" s="9" t="str">
        <f aca="false">IF($A501="","",IF($L501=0,"—",IF(T(INDEX('1. Master BOM'!$F$1:$F$400,$L501))="","(not set)",INDEX('1. Master BOM'!$F$1:$F$400,$L501))))</f>
        <v/>
      </c>
      <c r="S501" s="9" t="str">
        <f aca="false">IF($A501="","",IF(OR($R501="—",$R501="(not set)",$D501=""),"",IF(ISNUMBER(SEARCH(SUBSTITUTE(SUBSTITUTE(SUBSTITUTE($R501,"-",""),"_","")," ",""),SUBSTITUTE(SUBSTITUTE(SUBSTITUTE($D501,"-",""),"_","")," ",""))),"OK","CHECK")))</f>
        <v/>
      </c>
      <c r="T501" s="9" t="str">
        <f aca="false">IF($A501="","",IF(OR($H501="NOT IN SCHEMATIC",$I501="MISMATCH",$J501="MISMATCH",$P501="MISMATCH",$M501&lt;&gt;"OK"),"REVIEW","OK"))</f>
        <v/>
      </c>
      <c r="U501" s="14"/>
      <c r="V501" s="14"/>
      <c r="W501" s="17"/>
      <c r="X501" s="14"/>
    </row>
    <row r="502" customFormat="false" ht="15" hidden="false" customHeight="false" outlineLevel="0" collapsed="false">
      <c r="A502" s="9" t="str">
        <f aca="false">IF('3. Layout Parts'!$A502="","",TRIM('3. Layout Parts'!$A502))</f>
        <v/>
      </c>
      <c r="B502" s="9" t="str">
        <f aca="false">IF($A502="","",'3. Layout Parts'!$D502)</f>
        <v/>
      </c>
      <c r="C502" s="9" t="str">
        <f aca="false">IF($A502="","",'3. Layout Parts'!$B502)</f>
        <v/>
      </c>
      <c r="D502" s="9" t="str">
        <f aca="false">IF($A502="","",'3. Layout Parts'!$C502)</f>
        <v/>
      </c>
      <c r="E502" s="9" t="str">
        <f aca="false">IF($A502="","",IFERROR(INDEX('2. Schematic Parts'!$B$2:$B$3001,MATCH($A502,'2. Schematic Parts'!$A$2:$A$3001,0)),"NOT FOUND"))</f>
        <v/>
      </c>
      <c r="F502" s="9" t="str">
        <f aca="false">IF($A502="","",IFERROR(INDEX('2. Schematic Parts'!$C$2:$C$3001,MATCH($A502,'2. Schematic Parts'!$A$2:$A$3001,0))&amp;"","NOT FOUND"))</f>
        <v/>
      </c>
      <c r="G502" s="9" t="str">
        <f aca="false">IF($A502="","",IFERROR(INDEX('2. Schematic Parts'!$D$2:$D$3001,MATCH($A502,'2. Schematic Parts'!$A$2:$A$3001,0))&amp;"","NOT FOUND"))</f>
        <v/>
      </c>
      <c r="H502" s="9" t="str">
        <f aca="false">IF($A502="","",IF(COUNTIF('2. Schematic Parts'!$A$2:$A$3001,$A502)=0,"NOT IN SCHEMATIC","OK"))</f>
        <v/>
      </c>
      <c r="I502" s="9" t="str">
        <f aca="false">IF($A502="","",IF($H502="NOT IN SCHEMATIC","",IF(UPPER(TRIM($C502))=UPPER(TRIM($E502)),"OK","MISMATCH")))</f>
        <v/>
      </c>
      <c r="J502" s="9" t="str">
        <f aca="false">IF($A502="","",IF($H502="NOT IN SCHEMATIC","",IF($F502="","NO SCH DECAL",IF($D502="","",IF(UPPER(TRIM($D502))=UPPER(TRIM($F502)),"OK","MISMATCH")))))</f>
        <v/>
      </c>
      <c r="K502" s="16" t="str">
        <f aca="false">IF($A502="","",SUMPRODUCT(--ISNUMBER(SEARCH(","&amp;TRIM($A502)&amp;",",","&amp;SUBSTITUTE('1. Master BOM'!$D$2:$D$400," ","")&amp;","))))</f>
        <v/>
      </c>
      <c r="L502" s="16" t="str">
        <f aca="false">IF($A502="","",IF($K502&lt;&gt;1,0,SUMPRODUCT(ISNUMBER(SEARCH(","&amp;TRIM($A502)&amp;",",","&amp;SUBSTITUTE('1. Master BOM'!$D$2:$D$400," ","")&amp;","))*ROW('1. Master BOM'!$D$2:$D$400))))</f>
        <v/>
      </c>
      <c r="M502" s="9" t="str">
        <f aca="false">IF($A502="","",IF($K502=0,"NOT IN BOM",IF($K502&gt;1,"MULTIPLE BOM LINES","OK")))</f>
        <v/>
      </c>
      <c r="N502" s="9" t="str">
        <f aca="false">IF($A502="","",IF($L502=0,"—",INDEX('1. Master BOM'!$A$1:$A$400,$L502)))</f>
        <v/>
      </c>
      <c r="O502" s="9" t="str">
        <f aca="false">IF($A502="","",IF($L502=0,"—",INDEX('1. Master BOM'!$B$1:$B$400,$L502)))</f>
        <v/>
      </c>
      <c r="P502" s="9" t="str">
        <f aca="false">IF($A502="","",IF(OR($H502="NOT IN SCHEMATIC",$O502="—"),"",IF($G502="","NO SCH PN",IF(UPPER(TRIM($G502))=UPPER(TRIM($O502)),"OK","MISMATCH"))))</f>
        <v/>
      </c>
      <c r="Q502" s="9" t="str">
        <f aca="false">IF($A502="","",IF($L502=0,"—",INDEX('1. Master BOM'!$E$1:$E$400,$L502)))</f>
        <v/>
      </c>
      <c r="R502" s="9" t="str">
        <f aca="false">IF($A502="","",IF($L502=0,"—",IF(T(INDEX('1. Master BOM'!$F$1:$F$400,$L502))="","(not set)",INDEX('1. Master BOM'!$F$1:$F$400,$L502))))</f>
        <v/>
      </c>
      <c r="S502" s="9" t="str">
        <f aca="false">IF($A502="","",IF(OR($R502="—",$R502="(not set)",$D502=""),"",IF(ISNUMBER(SEARCH(SUBSTITUTE(SUBSTITUTE(SUBSTITUTE($R502,"-",""),"_","")," ",""),SUBSTITUTE(SUBSTITUTE(SUBSTITUTE($D502,"-",""),"_","")," ",""))),"OK","CHECK")))</f>
        <v/>
      </c>
      <c r="T502" s="9" t="str">
        <f aca="false">IF($A502="","",IF(OR($H502="NOT IN SCHEMATIC",$I502="MISMATCH",$J502="MISMATCH",$P502="MISMATCH",$M502&lt;&gt;"OK"),"REVIEW","OK"))</f>
        <v/>
      </c>
      <c r="U502" s="14"/>
      <c r="V502" s="14"/>
      <c r="W502" s="17"/>
      <c r="X502" s="14"/>
    </row>
    <row r="503" customFormat="false" ht="15" hidden="false" customHeight="false" outlineLevel="0" collapsed="false">
      <c r="A503" s="9" t="str">
        <f aca="false">IF('3. Layout Parts'!$A503="","",TRIM('3. Layout Parts'!$A503))</f>
        <v/>
      </c>
      <c r="B503" s="9" t="str">
        <f aca="false">IF($A503="","",'3. Layout Parts'!$D503)</f>
        <v/>
      </c>
      <c r="C503" s="9" t="str">
        <f aca="false">IF($A503="","",'3. Layout Parts'!$B503)</f>
        <v/>
      </c>
      <c r="D503" s="9" t="str">
        <f aca="false">IF($A503="","",'3. Layout Parts'!$C503)</f>
        <v/>
      </c>
      <c r="E503" s="9" t="str">
        <f aca="false">IF($A503="","",IFERROR(INDEX('2. Schematic Parts'!$B$2:$B$3001,MATCH($A503,'2. Schematic Parts'!$A$2:$A$3001,0)),"NOT FOUND"))</f>
        <v/>
      </c>
      <c r="F503" s="9" t="str">
        <f aca="false">IF($A503="","",IFERROR(INDEX('2. Schematic Parts'!$C$2:$C$3001,MATCH($A503,'2. Schematic Parts'!$A$2:$A$3001,0))&amp;"","NOT FOUND"))</f>
        <v/>
      </c>
      <c r="G503" s="9" t="str">
        <f aca="false">IF($A503="","",IFERROR(INDEX('2. Schematic Parts'!$D$2:$D$3001,MATCH($A503,'2. Schematic Parts'!$A$2:$A$3001,0))&amp;"","NOT FOUND"))</f>
        <v/>
      </c>
      <c r="H503" s="9" t="str">
        <f aca="false">IF($A503="","",IF(COUNTIF('2. Schematic Parts'!$A$2:$A$3001,$A503)=0,"NOT IN SCHEMATIC","OK"))</f>
        <v/>
      </c>
      <c r="I503" s="9" t="str">
        <f aca="false">IF($A503="","",IF($H503="NOT IN SCHEMATIC","",IF(UPPER(TRIM($C503))=UPPER(TRIM($E503)),"OK","MISMATCH")))</f>
        <v/>
      </c>
      <c r="J503" s="9" t="str">
        <f aca="false">IF($A503="","",IF($H503="NOT IN SCHEMATIC","",IF($F503="","NO SCH DECAL",IF($D503="","",IF(UPPER(TRIM($D503))=UPPER(TRIM($F503)),"OK","MISMATCH")))))</f>
        <v/>
      </c>
      <c r="K503" s="16" t="str">
        <f aca="false">IF($A503="","",SUMPRODUCT(--ISNUMBER(SEARCH(","&amp;TRIM($A503)&amp;",",","&amp;SUBSTITUTE('1. Master BOM'!$D$2:$D$400," ","")&amp;","))))</f>
        <v/>
      </c>
      <c r="L503" s="16" t="str">
        <f aca="false">IF($A503="","",IF($K503&lt;&gt;1,0,SUMPRODUCT(ISNUMBER(SEARCH(","&amp;TRIM($A503)&amp;",",","&amp;SUBSTITUTE('1. Master BOM'!$D$2:$D$400," ","")&amp;","))*ROW('1. Master BOM'!$D$2:$D$400))))</f>
        <v/>
      </c>
      <c r="M503" s="9" t="str">
        <f aca="false">IF($A503="","",IF($K503=0,"NOT IN BOM",IF($K503&gt;1,"MULTIPLE BOM LINES","OK")))</f>
        <v/>
      </c>
      <c r="N503" s="9" t="str">
        <f aca="false">IF($A503="","",IF($L503=0,"—",INDEX('1. Master BOM'!$A$1:$A$400,$L503)))</f>
        <v/>
      </c>
      <c r="O503" s="9" t="str">
        <f aca="false">IF($A503="","",IF($L503=0,"—",INDEX('1. Master BOM'!$B$1:$B$400,$L503)))</f>
        <v/>
      </c>
      <c r="P503" s="9" t="str">
        <f aca="false">IF($A503="","",IF(OR($H503="NOT IN SCHEMATIC",$O503="—"),"",IF($G503="","NO SCH PN",IF(UPPER(TRIM($G503))=UPPER(TRIM($O503)),"OK","MISMATCH"))))</f>
        <v/>
      </c>
      <c r="Q503" s="9" t="str">
        <f aca="false">IF($A503="","",IF($L503=0,"—",INDEX('1. Master BOM'!$E$1:$E$400,$L503)))</f>
        <v/>
      </c>
      <c r="R503" s="9" t="str">
        <f aca="false">IF($A503="","",IF($L503=0,"—",IF(T(INDEX('1. Master BOM'!$F$1:$F$400,$L503))="","(not set)",INDEX('1. Master BOM'!$F$1:$F$400,$L503))))</f>
        <v/>
      </c>
      <c r="S503" s="9" t="str">
        <f aca="false">IF($A503="","",IF(OR($R503="—",$R503="(not set)",$D503=""),"",IF(ISNUMBER(SEARCH(SUBSTITUTE(SUBSTITUTE(SUBSTITUTE($R503,"-",""),"_","")," ",""),SUBSTITUTE(SUBSTITUTE(SUBSTITUTE($D503,"-",""),"_","")," ",""))),"OK","CHECK")))</f>
        <v/>
      </c>
      <c r="T503" s="9" t="str">
        <f aca="false">IF($A503="","",IF(OR($H503="NOT IN SCHEMATIC",$I503="MISMATCH",$J503="MISMATCH",$P503="MISMATCH",$M503&lt;&gt;"OK"),"REVIEW","OK"))</f>
        <v/>
      </c>
      <c r="U503" s="14"/>
      <c r="V503" s="14"/>
      <c r="W503" s="17"/>
      <c r="X503" s="14"/>
    </row>
    <row r="504" customFormat="false" ht="15" hidden="false" customHeight="false" outlineLevel="0" collapsed="false">
      <c r="A504" s="9" t="str">
        <f aca="false">IF('3. Layout Parts'!$A504="","",TRIM('3. Layout Parts'!$A504))</f>
        <v/>
      </c>
      <c r="B504" s="9" t="str">
        <f aca="false">IF($A504="","",'3. Layout Parts'!$D504)</f>
        <v/>
      </c>
      <c r="C504" s="9" t="str">
        <f aca="false">IF($A504="","",'3. Layout Parts'!$B504)</f>
        <v/>
      </c>
      <c r="D504" s="9" t="str">
        <f aca="false">IF($A504="","",'3. Layout Parts'!$C504)</f>
        <v/>
      </c>
      <c r="E504" s="9" t="str">
        <f aca="false">IF($A504="","",IFERROR(INDEX('2. Schematic Parts'!$B$2:$B$3001,MATCH($A504,'2. Schematic Parts'!$A$2:$A$3001,0)),"NOT FOUND"))</f>
        <v/>
      </c>
      <c r="F504" s="9" t="str">
        <f aca="false">IF($A504="","",IFERROR(INDEX('2. Schematic Parts'!$C$2:$C$3001,MATCH($A504,'2. Schematic Parts'!$A$2:$A$3001,0))&amp;"","NOT FOUND"))</f>
        <v/>
      </c>
      <c r="G504" s="9" t="str">
        <f aca="false">IF($A504="","",IFERROR(INDEX('2. Schematic Parts'!$D$2:$D$3001,MATCH($A504,'2. Schematic Parts'!$A$2:$A$3001,0))&amp;"","NOT FOUND"))</f>
        <v/>
      </c>
      <c r="H504" s="9" t="str">
        <f aca="false">IF($A504="","",IF(COUNTIF('2. Schematic Parts'!$A$2:$A$3001,$A504)=0,"NOT IN SCHEMATIC","OK"))</f>
        <v/>
      </c>
      <c r="I504" s="9" t="str">
        <f aca="false">IF($A504="","",IF($H504="NOT IN SCHEMATIC","",IF(UPPER(TRIM($C504))=UPPER(TRIM($E504)),"OK","MISMATCH")))</f>
        <v/>
      </c>
      <c r="J504" s="9" t="str">
        <f aca="false">IF($A504="","",IF($H504="NOT IN SCHEMATIC","",IF($F504="","NO SCH DECAL",IF($D504="","",IF(UPPER(TRIM($D504))=UPPER(TRIM($F504)),"OK","MISMATCH")))))</f>
        <v/>
      </c>
      <c r="K504" s="16" t="str">
        <f aca="false">IF($A504="","",SUMPRODUCT(--ISNUMBER(SEARCH(","&amp;TRIM($A504)&amp;",",","&amp;SUBSTITUTE('1. Master BOM'!$D$2:$D$400," ","")&amp;","))))</f>
        <v/>
      </c>
      <c r="L504" s="16" t="str">
        <f aca="false">IF($A504="","",IF($K504&lt;&gt;1,0,SUMPRODUCT(ISNUMBER(SEARCH(","&amp;TRIM($A504)&amp;",",","&amp;SUBSTITUTE('1. Master BOM'!$D$2:$D$400," ","")&amp;","))*ROW('1. Master BOM'!$D$2:$D$400))))</f>
        <v/>
      </c>
      <c r="M504" s="9" t="str">
        <f aca="false">IF($A504="","",IF($K504=0,"NOT IN BOM",IF($K504&gt;1,"MULTIPLE BOM LINES","OK")))</f>
        <v/>
      </c>
      <c r="N504" s="9" t="str">
        <f aca="false">IF($A504="","",IF($L504=0,"—",INDEX('1. Master BOM'!$A$1:$A$400,$L504)))</f>
        <v/>
      </c>
      <c r="O504" s="9" t="str">
        <f aca="false">IF($A504="","",IF($L504=0,"—",INDEX('1. Master BOM'!$B$1:$B$400,$L504)))</f>
        <v/>
      </c>
      <c r="P504" s="9" t="str">
        <f aca="false">IF($A504="","",IF(OR($H504="NOT IN SCHEMATIC",$O504="—"),"",IF($G504="","NO SCH PN",IF(UPPER(TRIM($G504))=UPPER(TRIM($O504)),"OK","MISMATCH"))))</f>
        <v/>
      </c>
      <c r="Q504" s="9" t="str">
        <f aca="false">IF($A504="","",IF($L504=0,"—",INDEX('1. Master BOM'!$E$1:$E$400,$L504)))</f>
        <v/>
      </c>
      <c r="R504" s="9" t="str">
        <f aca="false">IF($A504="","",IF($L504=0,"—",IF(T(INDEX('1. Master BOM'!$F$1:$F$400,$L504))="","(not set)",INDEX('1. Master BOM'!$F$1:$F$400,$L504))))</f>
        <v/>
      </c>
      <c r="S504" s="9" t="str">
        <f aca="false">IF($A504="","",IF(OR($R504="—",$R504="(not set)",$D504=""),"",IF(ISNUMBER(SEARCH(SUBSTITUTE(SUBSTITUTE(SUBSTITUTE($R504,"-",""),"_","")," ",""),SUBSTITUTE(SUBSTITUTE(SUBSTITUTE($D504,"-",""),"_","")," ",""))),"OK","CHECK")))</f>
        <v/>
      </c>
      <c r="T504" s="9" t="str">
        <f aca="false">IF($A504="","",IF(OR($H504="NOT IN SCHEMATIC",$I504="MISMATCH",$J504="MISMATCH",$P504="MISMATCH",$M504&lt;&gt;"OK"),"REVIEW","OK"))</f>
        <v/>
      </c>
      <c r="U504" s="14"/>
      <c r="V504" s="14"/>
      <c r="W504" s="17"/>
      <c r="X504" s="14"/>
    </row>
    <row r="505" customFormat="false" ht="15" hidden="false" customHeight="false" outlineLevel="0" collapsed="false">
      <c r="A505" s="9" t="str">
        <f aca="false">IF('3. Layout Parts'!$A505="","",TRIM('3. Layout Parts'!$A505))</f>
        <v/>
      </c>
      <c r="B505" s="9" t="str">
        <f aca="false">IF($A505="","",'3. Layout Parts'!$D505)</f>
        <v/>
      </c>
      <c r="C505" s="9" t="str">
        <f aca="false">IF($A505="","",'3. Layout Parts'!$B505)</f>
        <v/>
      </c>
      <c r="D505" s="9" t="str">
        <f aca="false">IF($A505="","",'3. Layout Parts'!$C505)</f>
        <v/>
      </c>
      <c r="E505" s="9" t="str">
        <f aca="false">IF($A505="","",IFERROR(INDEX('2. Schematic Parts'!$B$2:$B$3001,MATCH($A505,'2. Schematic Parts'!$A$2:$A$3001,0)),"NOT FOUND"))</f>
        <v/>
      </c>
      <c r="F505" s="9" t="str">
        <f aca="false">IF($A505="","",IFERROR(INDEX('2. Schematic Parts'!$C$2:$C$3001,MATCH($A505,'2. Schematic Parts'!$A$2:$A$3001,0))&amp;"","NOT FOUND"))</f>
        <v/>
      </c>
      <c r="G505" s="9" t="str">
        <f aca="false">IF($A505="","",IFERROR(INDEX('2. Schematic Parts'!$D$2:$D$3001,MATCH($A505,'2. Schematic Parts'!$A$2:$A$3001,0))&amp;"","NOT FOUND"))</f>
        <v/>
      </c>
      <c r="H505" s="9" t="str">
        <f aca="false">IF($A505="","",IF(COUNTIF('2. Schematic Parts'!$A$2:$A$3001,$A505)=0,"NOT IN SCHEMATIC","OK"))</f>
        <v/>
      </c>
      <c r="I505" s="9" t="str">
        <f aca="false">IF($A505="","",IF($H505="NOT IN SCHEMATIC","",IF(UPPER(TRIM($C505))=UPPER(TRIM($E505)),"OK","MISMATCH")))</f>
        <v/>
      </c>
      <c r="J505" s="9" t="str">
        <f aca="false">IF($A505="","",IF($H505="NOT IN SCHEMATIC","",IF($F505="","NO SCH DECAL",IF($D505="","",IF(UPPER(TRIM($D505))=UPPER(TRIM($F505)),"OK","MISMATCH")))))</f>
        <v/>
      </c>
      <c r="K505" s="16" t="str">
        <f aca="false">IF($A505="","",SUMPRODUCT(--ISNUMBER(SEARCH(","&amp;TRIM($A505)&amp;",",","&amp;SUBSTITUTE('1. Master BOM'!$D$2:$D$400," ","")&amp;","))))</f>
        <v/>
      </c>
      <c r="L505" s="16" t="str">
        <f aca="false">IF($A505="","",IF($K505&lt;&gt;1,0,SUMPRODUCT(ISNUMBER(SEARCH(","&amp;TRIM($A505)&amp;",",","&amp;SUBSTITUTE('1. Master BOM'!$D$2:$D$400," ","")&amp;","))*ROW('1. Master BOM'!$D$2:$D$400))))</f>
        <v/>
      </c>
      <c r="M505" s="9" t="str">
        <f aca="false">IF($A505="","",IF($K505=0,"NOT IN BOM",IF($K505&gt;1,"MULTIPLE BOM LINES","OK")))</f>
        <v/>
      </c>
      <c r="N505" s="9" t="str">
        <f aca="false">IF($A505="","",IF($L505=0,"—",INDEX('1. Master BOM'!$A$1:$A$400,$L505)))</f>
        <v/>
      </c>
      <c r="O505" s="9" t="str">
        <f aca="false">IF($A505="","",IF($L505=0,"—",INDEX('1. Master BOM'!$B$1:$B$400,$L505)))</f>
        <v/>
      </c>
      <c r="P505" s="9" t="str">
        <f aca="false">IF($A505="","",IF(OR($H505="NOT IN SCHEMATIC",$O505="—"),"",IF($G505="","NO SCH PN",IF(UPPER(TRIM($G505))=UPPER(TRIM($O505)),"OK","MISMATCH"))))</f>
        <v/>
      </c>
      <c r="Q505" s="9" t="str">
        <f aca="false">IF($A505="","",IF($L505=0,"—",INDEX('1. Master BOM'!$E$1:$E$400,$L505)))</f>
        <v/>
      </c>
      <c r="R505" s="9" t="str">
        <f aca="false">IF($A505="","",IF($L505=0,"—",IF(T(INDEX('1. Master BOM'!$F$1:$F$400,$L505))="","(not set)",INDEX('1. Master BOM'!$F$1:$F$400,$L505))))</f>
        <v/>
      </c>
      <c r="S505" s="9" t="str">
        <f aca="false">IF($A505="","",IF(OR($R505="—",$R505="(not set)",$D505=""),"",IF(ISNUMBER(SEARCH(SUBSTITUTE(SUBSTITUTE(SUBSTITUTE($R505,"-",""),"_","")," ",""),SUBSTITUTE(SUBSTITUTE(SUBSTITUTE($D505,"-",""),"_","")," ",""))),"OK","CHECK")))</f>
        <v/>
      </c>
      <c r="T505" s="9" t="str">
        <f aca="false">IF($A505="","",IF(OR($H505="NOT IN SCHEMATIC",$I505="MISMATCH",$J505="MISMATCH",$P505="MISMATCH",$M505&lt;&gt;"OK"),"REVIEW","OK"))</f>
        <v/>
      </c>
      <c r="U505" s="14"/>
      <c r="V505" s="14"/>
      <c r="W505" s="17"/>
      <c r="X505" s="14"/>
    </row>
    <row r="506" customFormat="false" ht="15" hidden="false" customHeight="false" outlineLevel="0" collapsed="false">
      <c r="A506" s="9" t="str">
        <f aca="false">IF('3. Layout Parts'!$A506="","",TRIM('3. Layout Parts'!$A506))</f>
        <v/>
      </c>
      <c r="B506" s="9" t="str">
        <f aca="false">IF($A506="","",'3. Layout Parts'!$D506)</f>
        <v/>
      </c>
      <c r="C506" s="9" t="str">
        <f aca="false">IF($A506="","",'3. Layout Parts'!$B506)</f>
        <v/>
      </c>
      <c r="D506" s="9" t="str">
        <f aca="false">IF($A506="","",'3. Layout Parts'!$C506)</f>
        <v/>
      </c>
      <c r="E506" s="9" t="str">
        <f aca="false">IF($A506="","",IFERROR(INDEX('2. Schematic Parts'!$B$2:$B$3001,MATCH($A506,'2. Schematic Parts'!$A$2:$A$3001,0)),"NOT FOUND"))</f>
        <v/>
      </c>
      <c r="F506" s="9" t="str">
        <f aca="false">IF($A506="","",IFERROR(INDEX('2. Schematic Parts'!$C$2:$C$3001,MATCH($A506,'2. Schematic Parts'!$A$2:$A$3001,0))&amp;"","NOT FOUND"))</f>
        <v/>
      </c>
      <c r="G506" s="9" t="str">
        <f aca="false">IF($A506="","",IFERROR(INDEX('2. Schematic Parts'!$D$2:$D$3001,MATCH($A506,'2. Schematic Parts'!$A$2:$A$3001,0))&amp;"","NOT FOUND"))</f>
        <v/>
      </c>
      <c r="H506" s="9" t="str">
        <f aca="false">IF($A506="","",IF(COUNTIF('2. Schematic Parts'!$A$2:$A$3001,$A506)=0,"NOT IN SCHEMATIC","OK"))</f>
        <v/>
      </c>
      <c r="I506" s="9" t="str">
        <f aca="false">IF($A506="","",IF($H506="NOT IN SCHEMATIC","",IF(UPPER(TRIM($C506))=UPPER(TRIM($E506)),"OK","MISMATCH")))</f>
        <v/>
      </c>
      <c r="J506" s="9" t="str">
        <f aca="false">IF($A506="","",IF($H506="NOT IN SCHEMATIC","",IF($F506="","NO SCH DECAL",IF($D506="","",IF(UPPER(TRIM($D506))=UPPER(TRIM($F506)),"OK","MISMATCH")))))</f>
        <v/>
      </c>
      <c r="K506" s="16" t="str">
        <f aca="false">IF($A506="","",SUMPRODUCT(--ISNUMBER(SEARCH(","&amp;TRIM($A506)&amp;",",","&amp;SUBSTITUTE('1. Master BOM'!$D$2:$D$400," ","")&amp;","))))</f>
        <v/>
      </c>
      <c r="L506" s="16" t="str">
        <f aca="false">IF($A506="","",IF($K506&lt;&gt;1,0,SUMPRODUCT(ISNUMBER(SEARCH(","&amp;TRIM($A506)&amp;",",","&amp;SUBSTITUTE('1. Master BOM'!$D$2:$D$400," ","")&amp;","))*ROW('1. Master BOM'!$D$2:$D$400))))</f>
        <v/>
      </c>
      <c r="M506" s="9" t="str">
        <f aca="false">IF($A506="","",IF($K506=0,"NOT IN BOM",IF($K506&gt;1,"MULTIPLE BOM LINES","OK")))</f>
        <v/>
      </c>
      <c r="N506" s="9" t="str">
        <f aca="false">IF($A506="","",IF($L506=0,"—",INDEX('1. Master BOM'!$A$1:$A$400,$L506)))</f>
        <v/>
      </c>
      <c r="O506" s="9" t="str">
        <f aca="false">IF($A506="","",IF($L506=0,"—",INDEX('1. Master BOM'!$B$1:$B$400,$L506)))</f>
        <v/>
      </c>
      <c r="P506" s="9" t="str">
        <f aca="false">IF($A506="","",IF(OR($H506="NOT IN SCHEMATIC",$O506="—"),"",IF($G506="","NO SCH PN",IF(UPPER(TRIM($G506))=UPPER(TRIM($O506)),"OK","MISMATCH"))))</f>
        <v/>
      </c>
      <c r="Q506" s="9" t="str">
        <f aca="false">IF($A506="","",IF($L506=0,"—",INDEX('1. Master BOM'!$E$1:$E$400,$L506)))</f>
        <v/>
      </c>
      <c r="R506" s="9" t="str">
        <f aca="false">IF($A506="","",IF($L506=0,"—",IF(T(INDEX('1. Master BOM'!$F$1:$F$400,$L506))="","(not set)",INDEX('1. Master BOM'!$F$1:$F$400,$L506))))</f>
        <v/>
      </c>
      <c r="S506" s="9" t="str">
        <f aca="false">IF($A506="","",IF(OR($R506="—",$R506="(not set)",$D506=""),"",IF(ISNUMBER(SEARCH(SUBSTITUTE(SUBSTITUTE(SUBSTITUTE($R506,"-",""),"_","")," ",""),SUBSTITUTE(SUBSTITUTE(SUBSTITUTE($D506,"-",""),"_","")," ",""))),"OK","CHECK")))</f>
        <v/>
      </c>
      <c r="T506" s="9" t="str">
        <f aca="false">IF($A506="","",IF(OR($H506="NOT IN SCHEMATIC",$I506="MISMATCH",$J506="MISMATCH",$P506="MISMATCH",$M506&lt;&gt;"OK"),"REVIEW","OK"))</f>
        <v/>
      </c>
      <c r="U506" s="14"/>
      <c r="V506" s="14"/>
      <c r="W506" s="17"/>
      <c r="X506" s="14"/>
    </row>
    <row r="507" customFormat="false" ht="15" hidden="false" customHeight="false" outlineLevel="0" collapsed="false">
      <c r="A507" s="9" t="str">
        <f aca="false">IF('3. Layout Parts'!$A507="","",TRIM('3. Layout Parts'!$A507))</f>
        <v/>
      </c>
      <c r="B507" s="9" t="str">
        <f aca="false">IF($A507="","",'3. Layout Parts'!$D507)</f>
        <v/>
      </c>
      <c r="C507" s="9" t="str">
        <f aca="false">IF($A507="","",'3. Layout Parts'!$B507)</f>
        <v/>
      </c>
      <c r="D507" s="9" t="str">
        <f aca="false">IF($A507="","",'3. Layout Parts'!$C507)</f>
        <v/>
      </c>
      <c r="E507" s="9" t="str">
        <f aca="false">IF($A507="","",IFERROR(INDEX('2. Schematic Parts'!$B$2:$B$3001,MATCH($A507,'2. Schematic Parts'!$A$2:$A$3001,0)),"NOT FOUND"))</f>
        <v/>
      </c>
      <c r="F507" s="9" t="str">
        <f aca="false">IF($A507="","",IFERROR(INDEX('2. Schematic Parts'!$C$2:$C$3001,MATCH($A507,'2. Schematic Parts'!$A$2:$A$3001,0))&amp;"","NOT FOUND"))</f>
        <v/>
      </c>
      <c r="G507" s="9" t="str">
        <f aca="false">IF($A507="","",IFERROR(INDEX('2. Schematic Parts'!$D$2:$D$3001,MATCH($A507,'2. Schematic Parts'!$A$2:$A$3001,0))&amp;"","NOT FOUND"))</f>
        <v/>
      </c>
      <c r="H507" s="9" t="str">
        <f aca="false">IF($A507="","",IF(COUNTIF('2. Schematic Parts'!$A$2:$A$3001,$A507)=0,"NOT IN SCHEMATIC","OK"))</f>
        <v/>
      </c>
      <c r="I507" s="9" t="str">
        <f aca="false">IF($A507="","",IF($H507="NOT IN SCHEMATIC","",IF(UPPER(TRIM($C507))=UPPER(TRIM($E507)),"OK","MISMATCH")))</f>
        <v/>
      </c>
      <c r="J507" s="9" t="str">
        <f aca="false">IF($A507="","",IF($H507="NOT IN SCHEMATIC","",IF($F507="","NO SCH DECAL",IF($D507="","",IF(UPPER(TRIM($D507))=UPPER(TRIM($F507)),"OK","MISMATCH")))))</f>
        <v/>
      </c>
      <c r="K507" s="16" t="str">
        <f aca="false">IF($A507="","",SUMPRODUCT(--ISNUMBER(SEARCH(","&amp;TRIM($A507)&amp;",",","&amp;SUBSTITUTE('1. Master BOM'!$D$2:$D$400," ","")&amp;","))))</f>
        <v/>
      </c>
      <c r="L507" s="16" t="str">
        <f aca="false">IF($A507="","",IF($K507&lt;&gt;1,0,SUMPRODUCT(ISNUMBER(SEARCH(","&amp;TRIM($A507)&amp;",",","&amp;SUBSTITUTE('1. Master BOM'!$D$2:$D$400," ","")&amp;","))*ROW('1. Master BOM'!$D$2:$D$400))))</f>
        <v/>
      </c>
      <c r="M507" s="9" t="str">
        <f aca="false">IF($A507="","",IF($K507=0,"NOT IN BOM",IF($K507&gt;1,"MULTIPLE BOM LINES","OK")))</f>
        <v/>
      </c>
      <c r="N507" s="9" t="str">
        <f aca="false">IF($A507="","",IF($L507=0,"—",INDEX('1. Master BOM'!$A$1:$A$400,$L507)))</f>
        <v/>
      </c>
      <c r="O507" s="9" t="str">
        <f aca="false">IF($A507="","",IF($L507=0,"—",INDEX('1. Master BOM'!$B$1:$B$400,$L507)))</f>
        <v/>
      </c>
      <c r="P507" s="9" t="str">
        <f aca="false">IF($A507="","",IF(OR($H507="NOT IN SCHEMATIC",$O507="—"),"",IF($G507="","NO SCH PN",IF(UPPER(TRIM($G507))=UPPER(TRIM($O507)),"OK","MISMATCH"))))</f>
        <v/>
      </c>
      <c r="Q507" s="9" t="str">
        <f aca="false">IF($A507="","",IF($L507=0,"—",INDEX('1. Master BOM'!$E$1:$E$400,$L507)))</f>
        <v/>
      </c>
      <c r="R507" s="9" t="str">
        <f aca="false">IF($A507="","",IF($L507=0,"—",IF(T(INDEX('1. Master BOM'!$F$1:$F$400,$L507))="","(not set)",INDEX('1. Master BOM'!$F$1:$F$400,$L507))))</f>
        <v/>
      </c>
      <c r="S507" s="9" t="str">
        <f aca="false">IF($A507="","",IF(OR($R507="—",$R507="(not set)",$D507=""),"",IF(ISNUMBER(SEARCH(SUBSTITUTE(SUBSTITUTE(SUBSTITUTE($R507,"-",""),"_","")," ",""),SUBSTITUTE(SUBSTITUTE(SUBSTITUTE($D507,"-",""),"_","")," ",""))),"OK","CHECK")))</f>
        <v/>
      </c>
      <c r="T507" s="9" t="str">
        <f aca="false">IF($A507="","",IF(OR($H507="NOT IN SCHEMATIC",$I507="MISMATCH",$J507="MISMATCH",$P507="MISMATCH",$M507&lt;&gt;"OK"),"REVIEW","OK"))</f>
        <v/>
      </c>
      <c r="U507" s="14"/>
      <c r="V507" s="14"/>
      <c r="W507" s="17"/>
      <c r="X507" s="14"/>
    </row>
    <row r="508" customFormat="false" ht="15" hidden="false" customHeight="false" outlineLevel="0" collapsed="false">
      <c r="A508" s="9" t="str">
        <f aca="false">IF('3. Layout Parts'!$A508="","",TRIM('3. Layout Parts'!$A508))</f>
        <v/>
      </c>
      <c r="B508" s="9" t="str">
        <f aca="false">IF($A508="","",'3. Layout Parts'!$D508)</f>
        <v/>
      </c>
      <c r="C508" s="9" t="str">
        <f aca="false">IF($A508="","",'3. Layout Parts'!$B508)</f>
        <v/>
      </c>
      <c r="D508" s="9" t="str">
        <f aca="false">IF($A508="","",'3. Layout Parts'!$C508)</f>
        <v/>
      </c>
      <c r="E508" s="9" t="str">
        <f aca="false">IF($A508="","",IFERROR(INDEX('2. Schematic Parts'!$B$2:$B$3001,MATCH($A508,'2. Schematic Parts'!$A$2:$A$3001,0)),"NOT FOUND"))</f>
        <v/>
      </c>
      <c r="F508" s="9" t="str">
        <f aca="false">IF($A508="","",IFERROR(INDEX('2. Schematic Parts'!$C$2:$C$3001,MATCH($A508,'2. Schematic Parts'!$A$2:$A$3001,0))&amp;"","NOT FOUND"))</f>
        <v/>
      </c>
      <c r="G508" s="9" t="str">
        <f aca="false">IF($A508="","",IFERROR(INDEX('2. Schematic Parts'!$D$2:$D$3001,MATCH($A508,'2. Schematic Parts'!$A$2:$A$3001,0))&amp;"","NOT FOUND"))</f>
        <v/>
      </c>
      <c r="H508" s="9" t="str">
        <f aca="false">IF($A508="","",IF(COUNTIF('2. Schematic Parts'!$A$2:$A$3001,$A508)=0,"NOT IN SCHEMATIC","OK"))</f>
        <v/>
      </c>
      <c r="I508" s="9" t="str">
        <f aca="false">IF($A508="","",IF($H508="NOT IN SCHEMATIC","",IF(UPPER(TRIM($C508))=UPPER(TRIM($E508)),"OK","MISMATCH")))</f>
        <v/>
      </c>
      <c r="J508" s="9" t="str">
        <f aca="false">IF($A508="","",IF($H508="NOT IN SCHEMATIC","",IF($F508="","NO SCH DECAL",IF($D508="","",IF(UPPER(TRIM($D508))=UPPER(TRIM($F508)),"OK","MISMATCH")))))</f>
        <v/>
      </c>
      <c r="K508" s="16" t="str">
        <f aca="false">IF($A508="","",SUMPRODUCT(--ISNUMBER(SEARCH(","&amp;TRIM($A508)&amp;",",","&amp;SUBSTITUTE('1. Master BOM'!$D$2:$D$400," ","")&amp;","))))</f>
        <v/>
      </c>
      <c r="L508" s="16" t="str">
        <f aca="false">IF($A508="","",IF($K508&lt;&gt;1,0,SUMPRODUCT(ISNUMBER(SEARCH(","&amp;TRIM($A508)&amp;",",","&amp;SUBSTITUTE('1. Master BOM'!$D$2:$D$400," ","")&amp;","))*ROW('1. Master BOM'!$D$2:$D$400))))</f>
        <v/>
      </c>
      <c r="M508" s="9" t="str">
        <f aca="false">IF($A508="","",IF($K508=0,"NOT IN BOM",IF($K508&gt;1,"MULTIPLE BOM LINES","OK")))</f>
        <v/>
      </c>
      <c r="N508" s="9" t="str">
        <f aca="false">IF($A508="","",IF($L508=0,"—",INDEX('1. Master BOM'!$A$1:$A$400,$L508)))</f>
        <v/>
      </c>
      <c r="O508" s="9" t="str">
        <f aca="false">IF($A508="","",IF($L508=0,"—",INDEX('1. Master BOM'!$B$1:$B$400,$L508)))</f>
        <v/>
      </c>
      <c r="P508" s="9" t="str">
        <f aca="false">IF($A508="","",IF(OR($H508="NOT IN SCHEMATIC",$O508="—"),"",IF($G508="","NO SCH PN",IF(UPPER(TRIM($G508))=UPPER(TRIM($O508)),"OK","MISMATCH"))))</f>
        <v/>
      </c>
      <c r="Q508" s="9" t="str">
        <f aca="false">IF($A508="","",IF($L508=0,"—",INDEX('1. Master BOM'!$E$1:$E$400,$L508)))</f>
        <v/>
      </c>
      <c r="R508" s="9" t="str">
        <f aca="false">IF($A508="","",IF($L508=0,"—",IF(T(INDEX('1. Master BOM'!$F$1:$F$400,$L508))="","(not set)",INDEX('1. Master BOM'!$F$1:$F$400,$L508))))</f>
        <v/>
      </c>
      <c r="S508" s="9" t="str">
        <f aca="false">IF($A508="","",IF(OR($R508="—",$R508="(not set)",$D508=""),"",IF(ISNUMBER(SEARCH(SUBSTITUTE(SUBSTITUTE(SUBSTITUTE($R508,"-",""),"_","")," ",""),SUBSTITUTE(SUBSTITUTE(SUBSTITUTE($D508,"-",""),"_","")," ",""))),"OK","CHECK")))</f>
        <v/>
      </c>
      <c r="T508" s="9" t="str">
        <f aca="false">IF($A508="","",IF(OR($H508="NOT IN SCHEMATIC",$I508="MISMATCH",$J508="MISMATCH",$P508="MISMATCH",$M508&lt;&gt;"OK"),"REVIEW","OK"))</f>
        <v/>
      </c>
      <c r="U508" s="14"/>
      <c r="V508" s="14"/>
      <c r="W508" s="17"/>
      <c r="X508" s="14"/>
    </row>
    <row r="509" customFormat="false" ht="15" hidden="false" customHeight="false" outlineLevel="0" collapsed="false">
      <c r="A509" s="9" t="str">
        <f aca="false">IF('3. Layout Parts'!$A509="","",TRIM('3. Layout Parts'!$A509))</f>
        <v/>
      </c>
      <c r="B509" s="9" t="str">
        <f aca="false">IF($A509="","",'3. Layout Parts'!$D509)</f>
        <v/>
      </c>
      <c r="C509" s="9" t="str">
        <f aca="false">IF($A509="","",'3. Layout Parts'!$B509)</f>
        <v/>
      </c>
      <c r="D509" s="9" t="str">
        <f aca="false">IF($A509="","",'3. Layout Parts'!$C509)</f>
        <v/>
      </c>
      <c r="E509" s="9" t="str">
        <f aca="false">IF($A509="","",IFERROR(INDEX('2. Schematic Parts'!$B$2:$B$3001,MATCH($A509,'2. Schematic Parts'!$A$2:$A$3001,0)),"NOT FOUND"))</f>
        <v/>
      </c>
      <c r="F509" s="9" t="str">
        <f aca="false">IF($A509="","",IFERROR(INDEX('2. Schematic Parts'!$C$2:$C$3001,MATCH($A509,'2. Schematic Parts'!$A$2:$A$3001,0))&amp;"","NOT FOUND"))</f>
        <v/>
      </c>
      <c r="G509" s="9" t="str">
        <f aca="false">IF($A509="","",IFERROR(INDEX('2. Schematic Parts'!$D$2:$D$3001,MATCH($A509,'2. Schematic Parts'!$A$2:$A$3001,0))&amp;"","NOT FOUND"))</f>
        <v/>
      </c>
      <c r="H509" s="9" t="str">
        <f aca="false">IF($A509="","",IF(COUNTIF('2. Schematic Parts'!$A$2:$A$3001,$A509)=0,"NOT IN SCHEMATIC","OK"))</f>
        <v/>
      </c>
      <c r="I509" s="9" t="str">
        <f aca="false">IF($A509="","",IF($H509="NOT IN SCHEMATIC","",IF(UPPER(TRIM($C509))=UPPER(TRIM($E509)),"OK","MISMATCH")))</f>
        <v/>
      </c>
      <c r="J509" s="9" t="str">
        <f aca="false">IF($A509="","",IF($H509="NOT IN SCHEMATIC","",IF($F509="","NO SCH DECAL",IF($D509="","",IF(UPPER(TRIM($D509))=UPPER(TRIM($F509)),"OK","MISMATCH")))))</f>
        <v/>
      </c>
      <c r="K509" s="16" t="str">
        <f aca="false">IF($A509="","",SUMPRODUCT(--ISNUMBER(SEARCH(","&amp;TRIM($A509)&amp;",",","&amp;SUBSTITUTE('1. Master BOM'!$D$2:$D$400," ","")&amp;","))))</f>
        <v/>
      </c>
      <c r="L509" s="16" t="str">
        <f aca="false">IF($A509="","",IF($K509&lt;&gt;1,0,SUMPRODUCT(ISNUMBER(SEARCH(","&amp;TRIM($A509)&amp;",",","&amp;SUBSTITUTE('1. Master BOM'!$D$2:$D$400," ","")&amp;","))*ROW('1. Master BOM'!$D$2:$D$400))))</f>
        <v/>
      </c>
      <c r="M509" s="9" t="str">
        <f aca="false">IF($A509="","",IF($K509=0,"NOT IN BOM",IF($K509&gt;1,"MULTIPLE BOM LINES","OK")))</f>
        <v/>
      </c>
      <c r="N509" s="9" t="str">
        <f aca="false">IF($A509="","",IF($L509=0,"—",INDEX('1. Master BOM'!$A$1:$A$400,$L509)))</f>
        <v/>
      </c>
      <c r="O509" s="9" t="str">
        <f aca="false">IF($A509="","",IF($L509=0,"—",INDEX('1. Master BOM'!$B$1:$B$400,$L509)))</f>
        <v/>
      </c>
      <c r="P509" s="9" t="str">
        <f aca="false">IF($A509="","",IF(OR($H509="NOT IN SCHEMATIC",$O509="—"),"",IF($G509="","NO SCH PN",IF(UPPER(TRIM($G509))=UPPER(TRIM($O509)),"OK","MISMATCH"))))</f>
        <v/>
      </c>
      <c r="Q509" s="9" t="str">
        <f aca="false">IF($A509="","",IF($L509=0,"—",INDEX('1. Master BOM'!$E$1:$E$400,$L509)))</f>
        <v/>
      </c>
      <c r="R509" s="9" t="str">
        <f aca="false">IF($A509="","",IF($L509=0,"—",IF(T(INDEX('1. Master BOM'!$F$1:$F$400,$L509))="","(not set)",INDEX('1. Master BOM'!$F$1:$F$400,$L509))))</f>
        <v/>
      </c>
      <c r="S509" s="9" t="str">
        <f aca="false">IF($A509="","",IF(OR($R509="—",$R509="(not set)",$D509=""),"",IF(ISNUMBER(SEARCH(SUBSTITUTE(SUBSTITUTE(SUBSTITUTE($R509,"-",""),"_","")," ",""),SUBSTITUTE(SUBSTITUTE(SUBSTITUTE($D509,"-",""),"_","")," ",""))),"OK","CHECK")))</f>
        <v/>
      </c>
      <c r="T509" s="9" t="str">
        <f aca="false">IF($A509="","",IF(OR($H509="NOT IN SCHEMATIC",$I509="MISMATCH",$J509="MISMATCH",$P509="MISMATCH",$M509&lt;&gt;"OK"),"REVIEW","OK"))</f>
        <v/>
      </c>
      <c r="U509" s="14"/>
      <c r="V509" s="14"/>
      <c r="W509" s="17"/>
      <c r="X509" s="14"/>
    </row>
    <row r="510" customFormat="false" ht="15" hidden="false" customHeight="false" outlineLevel="0" collapsed="false">
      <c r="A510" s="9" t="str">
        <f aca="false">IF('3. Layout Parts'!$A510="","",TRIM('3. Layout Parts'!$A510))</f>
        <v/>
      </c>
      <c r="B510" s="9" t="str">
        <f aca="false">IF($A510="","",'3. Layout Parts'!$D510)</f>
        <v/>
      </c>
      <c r="C510" s="9" t="str">
        <f aca="false">IF($A510="","",'3. Layout Parts'!$B510)</f>
        <v/>
      </c>
      <c r="D510" s="9" t="str">
        <f aca="false">IF($A510="","",'3. Layout Parts'!$C510)</f>
        <v/>
      </c>
      <c r="E510" s="9" t="str">
        <f aca="false">IF($A510="","",IFERROR(INDEX('2. Schematic Parts'!$B$2:$B$3001,MATCH($A510,'2. Schematic Parts'!$A$2:$A$3001,0)),"NOT FOUND"))</f>
        <v/>
      </c>
      <c r="F510" s="9" t="str">
        <f aca="false">IF($A510="","",IFERROR(INDEX('2. Schematic Parts'!$C$2:$C$3001,MATCH($A510,'2. Schematic Parts'!$A$2:$A$3001,0))&amp;"","NOT FOUND"))</f>
        <v/>
      </c>
      <c r="G510" s="9" t="str">
        <f aca="false">IF($A510="","",IFERROR(INDEX('2. Schematic Parts'!$D$2:$D$3001,MATCH($A510,'2. Schematic Parts'!$A$2:$A$3001,0))&amp;"","NOT FOUND"))</f>
        <v/>
      </c>
      <c r="H510" s="9" t="str">
        <f aca="false">IF($A510="","",IF(COUNTIF('2. Schematic Parts'!$A$2:$A$3001,$A510)=0,"NOT IN SCHEMATIC","OK"))</f>
        <v/>
      </c>
      <c r="I510" s="9" t="str">
        <f aca="false">IF($A510="","",IF($H510="NOT IN SCHEMATIC","",IF(UPPER(TRIM($C510))=UPPER(TRIM($E510)),"OK","MISMATCH")))</f>
        <v/>
      </c>
      <c r="J510" s="9" t="str">
        <f aca="false">IF($A510="","",IF($H510="NOT IN SCHEMATIC","",IF($F510="","NO SCH DECAL",IF($D510="","",IF(UPPER(TRIM($D510))=UPPER(TRIM($F510)),"OK","MISMATCH")))))</f>
        <v/>
      </c>
      <c r="K510" s="16" t="str">
        <f aca="false">IF($A510="","",SUMPRODUCT(--ISNUMBER(SEARCH(","&amp;TRIM($A510)&amp;",",","&amp;SUBSTITUTE('1. Master BOM'!$D$2:$D$400," ","")&amp;","))))</f>
        <v/>
      </c>
      <c r="L510" s="16" t="str">
        <f aca="false">IF($A510="","",IF($K510&lt;&gt;1,0,SUMPRODUCT(ISNUMBER(SEARCH(","&amp;TRIM($A510)&amp;",",","&amp;SUBSTITUTE('1. Master BOM'!$D$2:$D$400," ","")&amp;","))*ROW('1. Master BOM'!$D$2:$D$400))))</f>
        <v/>
      </c>
      <c r="M510" s="9" t="str">
        <f aca="false">IF($A510="","",IF($K510=0,"NOT IN BOM",IF($K510&gt;1,"MULTIPLE BOM LINES","OK")))</f>
        <v/>
      </c>
      <c r="N510" s="9" t="str">
        <f aca="false">IF($A510="","",IF($L510=0,"—",INDEX('1. Master BOM'!$A$1:$A$400,$L510)))</f>
        <v/>
      </c>
      <c r="O510" s="9" t="str">
        <f aca="false">IF($A510="","",IF($L510=0,"—",INDEX('1. Master BOM'!$B$1:$B$400,$L510)))</f>
        <v/>
      </c>
      <c r="P510" s="9" t="str">
        <f aca="false">IF($A510="","",IF(OR($H510="NOT IN SCHEMATIC",$O510="—"),"",IF($G510="","NO SCH PN",IF(UPPER(TRIM($G510))=UPPER(TRIM($O510)),"OK","MISMATCH"))))</f>
        <v/>
      </c>
      <c r="Q510" s="9" t="str">
        <f aca="false">IF($A510="","",IF($L510=0,"—",INDEX('1. Master BOM'!$E$1:$E$400,$L510)))</f>
        <v/>
      </c>
      <c r="R510" s="9" t="str">
        <f aca="false">IF($A510="","",IF($L510=0,"—",IF(T(INDEX('1. Master BOM'!$F$1:$F$400,$L510))="","(not set)",INDEX('1. Master BOM'!$F$1:$F$400,$L510))))</f>
        <v/>
      </c>
      <c r="S510" s="9" t="str">
        <f aca="false">IF($A510="","",IF(OR($R510="—",$R510="(not set)",$D510=""),"",IF(ISNUMBER(SEARCH(SUBSTITUTE(SUBSTITUTE(SUBSTITUTE($R510,"-",""),"_","")," ",""),SUBSTITUTE(SUBSTITUTE(SUBSTITUTE($D510,"-",""),"_","")," ",""))),"OK","CHECK")))</f>
        <v/>
      </c>
      <c r="T510" s="9" t="str">
        <f aca="false">IF($A510="","",IF(OR($H510="NOT IN SCHEMATIC",$I510="MISMATCH",$J510="MISMATCH",$P510="MISMATCH",$M510&lt;&gt;"OK"),"REVIEW","OK"))</f>
        <v/>
      </c>
      <c r="U510" s="14"/>
      <c r="V510" s="14"/>
      <c r="W510" s="17"/>
      <c r="X510" s="14"/>
    </row>
    <row r="511" customFormat="false" ht="15" hidden="false" customHeight="false" outlineLevel="0" collapsed="false">
      <c r="A511" s="9" t="str">
        <f aca="false">IF('3. Layout Parts'!$A511="","",TRIM('3. Layout Parts'!$A511))</f>
        <v/>
      </c>
      <c r="B511" s="9" t="str">
        <f aca="false">IF($A511="","",'3. Layout Parts'!$D511)</f>
        <v/>
      </c>
      <c r="C511" s="9" t="str">
        <f aca="false">IF($A511="","",'3. Layout Parts'!$B511)</f>
        <v/>
      </c>
      <c r="D511" s="9" t="str">
        <f aca="false">IF($A511="","",'3. Layout Parts'!$C511)</f>
        <v/>
      </c>
      <c r="E511" s="9" t="str">
        <f aca="false">IF($A511="","",IFERROR(INDEX('2. Schematic Parts'!$B$2:$B$3001,MATCH($A511,'2. Schematic Parts'!$A$2:$A$3001,0)),"NOT FOUND"))</f>
        <v/>
      </c>
      <c r="F511" s="9" t="str">
        <f aca="false">IF($A511="","",IFERROR(INDEX('2. Schematic Parts'!$C$2:$C$3001,MATCH($A511,'2. Schematic Parts'!$A$2:$A$3001,0))&amp;"","NOT FOUND"))</f>
        <v/>
      </c>
      <c r="G511" s="9" t="str">
        <f aca="false">IF($A511="","",IFERROR(INDEX('2. Schematic Parts'!$D$2:$D$3001,MATCH($A511,'2. Schematic Parts'!$A$2:$A$3001,0))&amp;"","NOT FOUND"))</f>
        <v/>
      </c>
      <c r="H511" s="9" t="str">
        <f aca="false">IF($A511="","",IF(COUNTIF('2. Schematic Parts'!$A$2:$A$3001,$A511)=0,"NOT IN SCHEMATIC","OK"))</f>
        <v/>
      </c>
      <c r="I511" s="9" t="str">
        <f aca="false">IF($A511="","",IF($H511="NOT IN SCHEMATIC","",IF(UPPER(TRIM($C511))=UPPER(TRIM($E511)),"OK","MISMATCH")))</f>
        <v/>
      </c>
      <c r="J511" s="9" t="str">
        <f aca="false">IF($A511="","",IF($H511="NOT IN SCHEMATIC","",IF($F511="","NO SCH DECAL",IF($D511="","",IF(UPPER(TRIM($D511))=UPPER(TRIM($F511)),"OK","MISMATCH")))))</f>
        <v/>
      </c>
      <c r="K511" s="16" t="str">
        <f aca="false">IF($A511="","",SUMPRODUCT(--ISNUMBER(SEARCH(","&amp;TRIM($A511)&amp;",",","&amp;SUBSTITUTE('1. Master BOM'!$D$2:$D$400," ","")&amp;","))))</f>
        <v/>
      </c>
      <c r="L511" s="16" t="str">
        <f aca="false">IF($A511="","",IF($K511&lt;&gt;1,0,SUMPRODUCT(ISNUMBER(SEARCH(","&amp;TRIM($A511)&amp;",",","&amp;SUBSTITUTE('1. Master BOM'!$D$2:$D$400," ","")&amp;","))*ROW('1. Master BOM'!$D$2:$D$400))))</f>
        <v/>
      </c>
      <c r="M511" s="9" t="str">
        <f aca="false">IF($A511="","",IF($K511=0,"NOT IN BOM",IF($K511&gt;1,"MULTIPLE BOM LINES","OK")))</f>
        <v/>
      </c>
      <c r="N511" s="9" t="str">
        <f aca="false">IF($A511="","",IF($L511=0,"—",INDEX('1. Master BOM'!$A$1:$A$400,$L511)))</f>
        <v/>
      </c>
      <c r="O511" s="9" t="str">
        <f aca="false">IF($A511="","",IF($L511=0,"—",INDEX('1. Master BOM'!$B$1:$B$400,$L511)))</f>
        <v/>
      </c>
      <c r="P511" s="9" t="str">
        <f aca="false">IF($A511="","",IF(OR($H511="NOT IN SCHEMATIC",$O511="—"),"",IF($G511="","NO SCH PN",IF(UPPER(TRIM($G511))=UPPER(TRIM($O511)),"OK","MISMATCH"))))</f>
        <v/>
      </c>
      <c r="Q511" s="9" t="str">
        <f aca="false">IF($A511="","",IF($L511=0,"—",INDEX('1. Master BOM'!$E$1:$E$400,$L511)))</f>
        <v/>
      </c>
      <c r="R511" s="9" t="str">
        <f aca="false">IF($A511="","",IF($L511=0,"—",IF(T(INDEX('1. Master BOM'!$F$1:$F$400,$L511))="","(not set)",INDEX('1. Master BOM'!$F$1:$F$400,$L511))))</f>
        <v/>
      </c>
      <c r="S511" s="9" t="str">
        <f aca="false">IF($A511="","",IF(OR($R511="—",$R511="(not set)",$D511=""),"",IF(ISNUMBER(SEARCH(SUBSTITUTE(SUBSTITUTE(SUBSTITUTE($R511,"-",""),"_","")," ",""),SUBSTITUTE(SUBSTITUTE(SUBSTITUTE($D511,"-",""),"_","")," ",""))),"OK","CHECK")))</f>
        <v/>
      </c>
      <c r="T511" s="9" t="str">
        <f aca="false">IF($A511="","",IF(OR($H511="NOT IN SCHEMATIC",$I511="MISMATCH",$J511="MISMATCH",$P511="MISMATCH",$M511&lt;&gt;"OK"),"REVIEW","OK"))</f>
        <v/>
      </c>
      <c r="U511" s="14"/>
      <c r="V511" s="14"/>
      <c r="W511" s="17"/>
      <c r="X511" s="14"/>
    </row>
    <row r="512" customFormat="false" ht="15" hidden="false" customHeight="false" outlineLevel="0" collapsed="false">
      <c r="A512" s="9" t="str">
        <f aca="false">IF('3. Layout Parts'!$A512="","",TRIM('3. Layout Parts'!$A512))</f>
        <v/>
      </c>
      <c r="B512" s="9" t="str">
        <f aca="false">IF($A512="","",'3. Layout Parts'!$D512)</f>
        <v/>
      </c>
      <c r="C512" s="9" t="str">
        <f aca="false">IF($A512="","",'3. Layout Parts'!$B512)</f>
        <v/>
      </c>
      <c r="D512" s="9" t="str">
        <f aca="false">IF($A512="","",'3. Layout Parts'!$C512)</f>
        <v/>
      </c>
      <c r="E512" s="9" t="str">
        <f aca="false">IF($A512="","",IFERROR(INDEX('2. Schematic Parts'!$B$2:$B$3001,MATCH($A512,'2. Schematic Parts'!$A$2:$A$3001,0)),"NOT FOUND"))</f>
        <v/>
      </c>
      <c r="F512" s="9" t="str">
        <f aca="false">IF($A512="","",IFERROR(INDEX('2. Schematic Parts'!$C$2:$C$3001,MATCH($A512,'2. Schematic Parts'!$A$2:$A$3001,0))&amp;"","NOT FOUND"))</f>
        <v/>
      </c>
      <c r="G512" s="9" t="str">
        <f aca="false">IF($A512="","",IFERROR(INDEX('2. Schematic Parts'!$D$2:$D$3001,MATCH($A512,'2. Schematic Parts'!$A$2:$A$3001,0))&amp;"","NOT FOUND"))</f>
        <v/>
      </c>
      <c r="H512" s="9" t="str">
        <f aca="false">IF($A512="","",IF(COUNTIF('2. Schematic Parts'!$A$2:$A$3001,$A512)=0,"NOT IN SCHEMATIC","OK"))</f>
        <v/>
      </c>
      <c r="I512" s="9" t="str">
        <f aca="false">IF($A512="","",IF($H512="NOT IN SCHEMATIC","",IF(UPPER(TRIM($C512))=UPPER(TRIM($E512)),"OK","MISMATCH")))</f>
        <v/>
      </c>
      <c r="J512" s="9" t="str">
        <f aca="false">IF($A512="","",IF($H512="NOT IN SCHEMATIC","",IF($F512="","NO SCH DECAL",IF($D512="","",IF(UPPER(TRIM($D512))=UPPER(TRIM($F512)),"OK","MISMATCH")))))</f>
        <v/>
      </c>
      <c r="K512" s="16" t="str">
        <f aca="false">IF($A512="","",SUMPRODUCT(--ISNUMBER(SEARCH(","&amp;TRIM($A512)&amp;",",","&amp;SUBSTITUTE('1. Master BOM'!$D$2:$D$400," ","")&amp;","))))</f>
        <v/>
      </c>
      <c r="L512" s="16" t="str">
        <f aca="false">IF($A512="","",IF($K512&lt;&gt;1,0,SUMPRODUCT(ISNUMBER(SEARCH(","&amp;TRIM($A512)&amp;",",","&amp;SUBSTITUTE('1. Master BOM'!$D$2:$D$400," ","")&amp;","))*ROW('1. Master BOM'!$D$2:$D$400))))</f>
        <v/>
      </c>
      <c r="M512" s="9" t="str">
        <f aca="false">IF($A512="","",IF($K512=0,"NOT IN BOM",IF($K512&gt;1,"MULTIPLE BOM LINES","OK")))</f>
        <v/>
      </c>
      <c r="N512" s="9" t="str">
        <f aca="false">IF($A512="","",IF($L512=0,"—",INDEX('1. Master BOM'!$A$1:$A$400,$L512)))</f>
        <v/>
      </c>
      <c r="O512" s="9" t="str">
        <f aca="false">IF($A512="","",IF($L512=0,"—",INDEX('1. Master BOM'!$B$1:$B$400,$L512)))</f>
        <v/>
      </c>
      <c r="P512" s="9" t="str">
        <f aca="false">IF($A512="","",IF(OR($H512="NOT IN SCHEMATIC",$O512="—"),"",IF($G512="","NO SCH PN",IF(UPPER(TRIM($G512))=UPPER(TRIM($O512)),"OK","MISMATCH"))))</f>
        <v/>
      </c>
      <c r="Q512" s="9" t="str">
        <f aca="false">IF($A512="","",IF($L512=0,"—",INDEX('1. Master BOM'!$E$1:$E$400,$L512)))</f>
        <v/>
      </c>
      <c r="R512" s="9" t="str">
        <f aca="false">IF($A512="","",IF($L512=0,"—",IF(T(INDEX('1. Master BOM'!$F$1:$F$400,$L512))="","(not set)",INDEX('1. Master BOM'!$F$1:$F$400,$L512))))</f>
        <v/>
      </c>
      <c r="S512" s="9" t="str">
        <f aca="false">IF($A512="","",IF(OR($R512="—",$R512="(not set)",$D512=""),"",IF(ISNUMBER(SEARCH(SUBSTITUTE(SUBSTITUTE(SUBSTITUTE($R512,"-",""),"_","")," ",""),SUBSTITUTE(SUBSTITUTE(SUBSTITUTE($D512,"-",""),"_","")," ",""))),"OK","CHECK")))</f>
        <v/>
      </c>
      <c r="T512" s="9" t="str">
        <f aca="false">IF($A512="","",IF(OR($H512="NOT IN SCHEMATIC",$I512="MISMATCH",$J512="MISMATCH",$P512="MISMATCH",$M512&lt;&gt;"OK"),"REVIEW","OK"))</f>
        <v/>
      </c>
      <c r="U512" s="14"/>
      <c r="V512" s="14"/>
      <c r="W512" s="17"/>
      <c r="X512" s="14"/>
    </row>
    <row r="513" customFormat="false" ht="15" hidden="false" customHeight="false" outlineLevel="0" collapsed="false">
      <c r="A513" s="9" t="str">
        <f aca="false">IF('3. Layout Parts'!$A513="","",TRIM('3. Layout Parts'!$A513))</f>
        <v/>
      </c>
      <c r="B513" s="9" t="str">
        <f aca="false">IF($A513="","",'3. Layout Parts'!$D513)</f>
        <v/>
      </c>
      <c r="C513" s="9" t="str">
        <f aca="false">IF($A513="","",'3. Layout Parts'!$B513)</f>
        <v/>
      </c>
      <c r="D513" s="9" t="str">
        <f aca="false">IF($A513="","",'3. Layout Parts'!$C513)</f>
        <v/>
      </c>
      <c r="E513" s="9" t="str">
        <f aca="false">IF($A513="","",IFERROR(INDEX('2. Schematic Parts'!$B$2:$B$3001,MATCH($A513,'2. Schematic Parts'!$A$2:$A$3001,0)),"NOT FOUND"))</f>
        <v/>
      </c>
      <c r="F513" s="9" t="str">
        <f aca="false">IF($A513="","",IFERROR(INDEX('2. Schematic Parts'!$C$2:$C$3001,MATCH($A513,'2. Schematic Parts'!$A$2:$A$3001,0))&amp;"","NOT FOUND"))</f>
        <v/>
      </c>
      <c r="G513" s="9" t="str">
        <f aca="false">IF($A513="","",IFERROR(INDEX('2. Schematic Parts'!$D$2:$D$3001,MATCH($A513,'2. Schematic Parts'!$A$2:$A$3001,0))&amp;"","NOT FOUND"))</f>
        <v/>
      </c>
      <c r="H513" s="9" t="str">
        <f aca="false">IF($A513="","",IF(COUNTIF('2. Schematic Parts'!$A$2:$A$3001,$A513)=0,"NOT IN SCHEMATIC","OK"))</f>
        <v/>
      </c>
      <c r="I513" s="9" t="str">
        <f aca="false">IF($A513="","",IF($H513="NOT IN SCHEMATIC","",IF(UPPER(TRIM($C513))=UPPER(TRIM($E513)),"OK","MISMATCH")))</f>
        <v/>
      </c>
      <c r="J513" s="9" t="str">
        <f aca="false">IF($A513="","",IF($H513="NOT IN SCHEMATIC","",IF($F513="","NO SCH DECAL",IF($D513="","",IF(UPPER(TRIM($D513))=UPPER(TRIM($F513)),"OK","MISMATCH")))))</f>
        <v/>
      </c>
      <c r="K513" s="16" t="str">
        <f aca="false">IF($A513="","",SUMPRODUCT(--ISNUMBER(SEARCH(","&amp;TRIM($A513)&amp;",",","&amp;SUBSTITUTE('1. Master BOM'!$D$2:$D$400," ","")&amp;","))))</f>
        <v/>
      </c>
      <c r="L513" s="16" t="str">
        <f aca="false">IF($A513="","",IF($K513&lt;&gt;1,0,SUMPRODUCT(ISNUMBER(SEARCH(","&amp;TRIM($A513)&amp;",",","&amp;SUBSTITUTE('1. Master BOM'!$D$2:$D$400," ","")&amp;","))*ROW('1. Master BOM'!$D$2:$D$400))))</f>
        <v/>
      </c>
      <c r="M513" s="9" t="str">
        <f aca="false">IF($A513="","",IF($K513=0,"NOT IN BOM",IF($K513&gt;1,"MULTIPLE BOM LINES","OK")))</f>
        <v/>
      </c>
      <c r="N513" s="9" t="str">
        <f aca="false">IF($A513="","",IF($L513=0,"—",INDEX('1. Master BOM'!$A$1:$A$400,$L513)))</f>
        <v/>
      </c>
      <c r="O513" s="9" t="str">
        <f aca="false">IF($A513="","",IF($L513=0,"—",INDEX('1. Master BOM'!$B$1:$B$400,$L513)))</f>
        <v/>
      </c>
      <c r="P513" s="9" t="str">
        <f aca="false">IF($A513="","",IF(OR($H513="NOT IN SCHEMATIC",$O513="—"),"",IF($G513="","NO SCH PN",IF(UPPER(TRIM($G513))=UPPER(TRIM($O513)),"OK","MISMATCH"))))</f>
        <v/>
      </c>
      <c r="Q513" s="9" t="str">
        <f aca="false">IF($A513="","",IF($L513=0,"—",INDEX('1. Master BOM'!$E$1:$E$400,$L513)))</f>
        <v/>
      </c>
      <c r="R513" s="9" t="str">
        <f aca="false">IF($A513="","",IF($L513=0,"—",IF(T(INDEX('1. Master BOM'!$F$1:$F$400,$L513))="","(not set)",INDEX('1. Master BOM'!$F$1:$F$400,$L513))))</f>
        <v/>
      </c>
      <c r="S513" s="9" t="str">
        <f aca="false">IF($A513="","",IF(OR($R513="—",$R513="(not set)",$D513=""),"",IF(ISNUMBER(SEARCH(SUBSTITUTE(SUBSTITUTE(SUBSTITUTE($R513,"-",""),"_","")," ",""),SUBSTITUTE(SUBSTITUTE(SUBSTITUTE($D513,"-",""),"_","")," ",""))),"OK","CHECK")))</f>
        <v/>
      </c>
      <c r="T513" s="9" t="str">
        <f aca="false">IF($A513="","",IF(OR($H513="NOT IN SCHEMATIC",$I513="MISMATCH",$J513="MISMATCH",$P513="MISMATCH",$M513&lt;&gt;"OK"),"REVIEW","OK"))</f>
        <v/>
      </c>
      <c r="U513" s="14"/>
      <c r="V513" s="14"/>
      <c r="W513" s="17"/>
      <c r="X513" s="14"/>
    </row>
    <row r="514" customFormat="false" ht="15" hidden="false" customHeight="false" outlineLevel="0" collapsed="false">
      <c r="A514" s="9" t="str">
        <f aca="false">IF('3. Layout Parts'!$A514="","",TRIM('3. Layout Parts'!$A514))</f>
        <v/>
      </c>
      <c r="B514" s="9" t="str">
        <f aca="false">IF($A514="","",'3. Layout Parts'!$D514)</f>
        <v/>
      </c>
      <c r="C514" s="9" t="str">
        <f aca="false">IF($A514="","",'3. Layout Parts'!$B514)</f>
        <v/>
      </c>
      <c r="D514" s="9" t="str">
        <f aca="false">IF($A514="","",'3. Layout Parts'!$C514)</f>
        <v/>
      </c>
      <c r="E514" s="9" t="str">
        <f aca="false">IF($A514="","",IFERROR(INDEX('2. Schematic Parts'!$B$2:$B$3001,MATCH($A514,'2. Schematic Parts'!$A$2:$A$3001,0)),"NOT FOUND"))</f>
        <v/>
      </c>
      <c r="F514" s="9" t="str">
        <f aca="false">IF($A514="","",IFERROR(INDEX('2. Schematic Parts'!$C$2:$C$3001,MATCH($A514,'2. Schematic Parts'!$A$2:$A$3001,0))&amp;"","NOT FOUND"))</f>
        <v/>
      </c>
      <c r="G514" s="9" t="str">
        <f aca="false">IF($A514="","",IFERROR(INDEX('2. Schematic Parts'!$D$2:$D$3001,MATCH($A514,'2. Schematic Parts'!$A$2:$A$3001,0))&amp;"","NOT FOUND"))</f>
        <v/>
      </c>
      <c r="H514" s="9" t="str">
        <f aca="false">IF($A514="","",IF(COUNTIF('2. Schematic Parts'!$A$2:$A$3001,$A514)=0,"NOT IN SCHEMATIC","OK"))</f>
        <v/>
      </c>
      <c r="I514" s="9" t="str">
        <f aca="false">IF($A514="","",IF($H514="NOT IN SCHEMATIC","",IF(UPPER(TRIM($C514))=UPPER(TRIM($E514)),"OK","MISMATCH")))</f>
        <v/>
      </c>
      <c r="J514" s="9" t="str">
        <f aca="false">IF($A514="","",IF($H514="NOT IN SCHEMATIC","",IF($F514="","NO SCH DECAL",IF($D514="","",IF(UPPER(TRIM($D514))=UPPER(TRIM($F514)),"OK","MISMATCH")))))</f>
        <v/>
      </c>
      <c r="K514" s="16" t="str">
        <f aca="false">IF($A514="","",SUMPRODUCT(--ISNUMBER(SEARCH(","&amp;TRIM($A514)&amp;",",","&amp;SUBSTITUTE('1. Master BOM'!$D$2:$D$400," ","")&amp;","))))</f>
        <v/>
      </c>
      <c r="L514" s="16" t="str">
        <f aca="false">IF($A514="","",IF($K514&lt;&gt;1,0,SUMPRODUCT(ISNUMBER(SEARCH(","&amp;TRIM($A514)&amp;",",","&amp;SUBSTITUTE('1. Master BOM'!$D$2:$D$400," ","")&amp;","))*ROW('1. Master BOM'!$D$2:$D$400))))</f>
        <v/>
      </c>
      <c r="M514" s="9" t="str">
        <f aca="false">IF($A514="","",IF($K514=0,"NOT IN BOM",IF($K514&gt;1,"MULTIPLE BOM LINES","OK")))</f>
        <v/>
      </c>
      <c r="N514" s="9" t="str">
        <f aca="false">IF($A514="","",IF($L514=0,"—",INDEX('1. Master BOM'!$A$1:$A$400,$L514)))</f>
        <v/>
      </c>
      <c r="O514" s="9" t="str">
        <f aca="false">IF($A514="","",IF($L514=0,"—",INDEX('1. Master BOM'!$B$1:$B$400,$L514)))</f>
        <v/>
      </c>
      <c r="P514" s="9" t="str">
        <f aca="false">IF($A514="","",IF(OR($H514="NOT IN SCHEMATIC",$O514="—"),"",IF($G514="","NO SCH PN",IF(UPPER(TRIM($G514))=UPPER(TRIM($O514)),"OK","MISMATCH"))))</f>
        <v/>
      </c>
      <c r="Q514" s="9" t="str">
        <f aca="false">IF($A514="","",IF($L514=0,"—",INDEX('1. Master BOM'!$E$1:$E$400,$L514)))</f>
        <v/>
      </c>
      <c r="R514" s="9" t="str">
        <f aca="false">IF($A514="","",IF($L514=0,"—",IF(T(INDEX('1. Master BOM'!$F$1:$F$400,$L514))="","(not set)",INDEX('1. Master BOM'!$F$1:$F$400,$L514))))</f>
        <v/>
      </c>
      <c r="S514" s="9" t="str">
        <f aca="false">IF($A514="","",IF(OR($R514="—",$R514="(not set)",$D514=""),"",IF(ISNUMBER(SEARCH(SUBSTITUTE(SUBSTITUTE(SUBSTITUTE($R514,"-",""),"_","")," ",""),SUBSTITUTE(SUBSTITUTE(SUBSTITUTE($D514,"-",""),"_","")," ",""))),"OK","CHECK")))</f>
        <v/>
      </c>
      <c r="T514" s="9" t="str">
        <f aca="false">IF($A514="","",IF(OR($H514="NOT IN SCHEMATIC",$I514="MISMATCH",$J514="MISMATCH",$P514="MISMATCH",$M514&lt;&gt;"OK"),"REVIEW","OK"))</f>
        <v/>
      </c>
      <c r="U514" s="14"/>
      <c r="V514" s="14"/>
      <c r="W514" s="17"/>
      <c r="X514" s="14"/>
    </row>
    <row r="515" customFormat="false" ht="15" hidden="false" customHeight="false" outlineLevel="0" collapsed="false">
      <c r="A515" s="9" t="str">
        <f aca="false">IF('3. Layout Parts'!$A515="","",TRIM('3. Layout Parts'!$A515))</f>
        <v/>
      </c>
      <c r="B515" s="9" t="str">
        <f aca="false">IF($A515="","",'3. Layout Parts'!$D515)</f>
        <v/>
      </c>
      <c r="C515" s="9" t="str">
        <f aca="false">IF($A515="","",'3. Layout Parts'!$B515)</f>
        <v/>
      </c>
      <c r="D515" s="9" t="str">
        <f aca="false">IF($A515="","",'3. Layout Parts'!$C515)</f>
        <v/>
      </c>
      <c r="E515" s="9" t="str">
        <f aca="false">IF($A515="","",IFERROR(INDEX('2. Schematic Parts'!$B$2:$B$3001,MATCH($A515,'2. Schematic Parts'!$A$2:$A$3001,0)),"NOT FOUND"))</f>
        <v/>
      </c>
      <c r="F515" s="9" t="str">
        <f aca="false">IF($A515="","",IFERROR(INDEX('2. Schematic Parts'!$C$2:$C$3001,MATCH($A515,'2. Schematic Parts'!$A$2:$A$3001,0))&amp;"","NOT FOUND"))</f>
        <v/>
      </c>
      <c r="G515" s="9" t="str">
        <f aca="false">IF($A515="","",IFERROR(INDEX('2. Schematic Parts'!$D$2:$D$3001,MATCH($A515,'2. Schematic Parts'!$A$2:$A$3001,0))&amp;"","NOT FOUND"))</f>
        <v/>
      </c>
      <c r="H515" s="9" t="str">
        <f aca="false">IF($A515="","",IF(COUNTIF('2. Schematic Parts'!$A$2:$A$3001,$A515)=0,"NOT IN SCHEMATIC","OK"))</f>
        <v/>
      </c>
      <c r="I515" s="9" t="str">
        <f aca="false">IF($A515="","",IF($H515="NOT IN SCHEMATIC","",IF(UPPER(TRIM($C515))=UPPER(TRIM($E515)),"OK","MISMATCH")))</f>
        <v/>
      </c>
      <c r="J515" s="9" t="str">
        <f aca="false">IF($A515="","",IF($H515="NOT IN SCHEMATIC","",IF($F515="","NO SCH DECAL",IF($D515="","",IF(UPPER(TRIM($D515))=UPPER(TRIM($F515)),"OK","MISMATCH")))))</f>
        <v/>
      </c>
      <c r="K515" s="16" t="str">
        <f aca="false">IF($A515="","",SUMPRODUCT(--ISNUMBER(SEARCH(","&amp;TRIM($A515)&amp;",",","&amp;SUBSTITUTE('1. Master BOM'!$D$2:$D$400," ","")&amp;","))))</f>
        <v/>
      </c>
      <c r="L515" s="16" t="str">
        <f aca="false">IF($A515="","",IF($K515&lt;&gt;1,0,SUMPRODUCT(ISNUMBER(SEARCH(","&amp;TRIM($A515)&amp;",",","&amp;SUBSTITUTE('1. Master BOM'!$D$2:$D$400," ","")&amp;","))*ROW('1. Master BOM'!$D$2:$D$400))))</f>
        <v/>
      </c>
      <c r="M515" s="9" t="str">
        <f aca="false">IF($A515="","",IF($K515=0,"NOT IN BOM",IF($K515&gt;1,"MULTIPLE BOM LINES","OK")))</f>
        <v/>
      </c>
      <c r="N515" s="9" t="str">
        <f aca="false">IF($A515="","",IF($L515=0,"—",INDEX('1. Master BOM'!$A$1:$A$400,$L515)))</f>
        <v/>
      </c>
      <c r="O515" s="9" t="str">
        <f aca="false">IF($A515="","",IF($L515=0,"—",INDEX('1. Master BOM'!$B$1:$B$400,$L515)))</f>
        <v/>
      </c>
      <c r="P515" s="9" t="str">
        <f aca="false">IF($A515="","",IF(OR($H515="NOT IN SCHEMATIC",$O515="—"),"",IF($G515="","NO SCH PN",IF(UPPER(TRIM($G515))=UPPER(TRIM($O515)),"OK","MISMATCH"))))</f>
        <v/>
      </c>
      <c r="Q515" s="9" t="str">
        <f aca="false">IF($A515="","",IF($L515=0,"—",INDEX('1. Master BOM'!$E$1:$E$400,$L515)))</f>
        <v/>
      </c>
      <c r="R515" s="9" t="str">
        <f aca="false">IF($A515="","",IF($L515=0,"—",IF(T(INDEX('1. Master BOM'!$F$1:$F$400,$L515))="","(not set)",INDEX('1. Master BOM'!$F$1:$F$400,$L515))))</f>
        <v/>
      </c>
      <c r="S515" s="9" t="str">
        <f aca="false">IF($A515="","",IF(OR($R515="—",$R515="(not set)",$D515=""),"",IF(ISNUMBER(SEARCH(SUBSTITUTE(SUBSTITUTE(SUBSTITUTE($R515,"-",""),"_","")," ",""),SUBSTITUTE(SUBSTITUTE(SUBSTITUTE($D515,"-",""),"_","")," ",""))),"OK","CHECK")))</f>
        <v/>
      </c>
      <c r="T515" s="9" t="str">
        <f aca="false">IF($A515="","",IF(OR($H515="NOT IN SCHEMATIC",$I515="MISMATCH",$J515="MISMATCH",$P515="MISMATCH",$M515&lt;&gt;"OK"),"REVIEW","OK"))</f>
        <v/>
      </c>
      <c r="U515" s="14"/>
      <c r="V515" s="14"/>
      <c r="W515" s="17"/>
      <c r="X515" s="14"/>
    </row>
    <row r="516" customFormat="false" ht="15" hidden="false" customHeight="false" outlineLevel="0" collapsed="false">
      <c r="A516" s="9" t="str">
        <f aca="false">IF('3. Layout Parts'!$A516="","",TRIM('3. Layout Parts'!$A516))</f>
        <v/>
      </c>
      <c r="B516" s="9" t="str">
        <f aca="false">IF($A516="","",'3. Layout Parts'!$D516)</f>
        <v/>
      </c>
      <c r="C516" s="9" t="str">
        <f aca="false">IF($A516="","",'3. Layout Parts'!$B516)</f>
        <v/>
      </c>
      <c r="D516" s="9" t="str">
        <f aca="false">IF($A516="","",'3. Layout Parts'!$C516)</f>
        <v/>
      </c>
      <c r="E516" s="9" t="str">
        <f aca="false">IF($A516="","",IFERROR(INDEX('2. Schematic Parts'!$B$2:$B$3001,MATCH($A516,'2. Schematic Parts'!$A$2:$A$3001,0)),"NOT FOUND"))</f>
        <v/>
      </c>
      <c r="F516" s="9" t="str">
        <f aca="false">IF($A516="","",IFERROR(INDEX('2. Schematic Parts'!$C$2:$C$3001,MATCH($A516,'2. Schematic Parts'!$A$2:$A$3001,0))&amp;"","NOT FOUND"))</f>
        <v/>
      </c>
      <c r="G516" s="9" t="str">
        <f aca="false">IF($A516="","",IFERROR(INDEX('2. Schematic Parts'!$D$2:$D$3001,MATCH($A516,'2. Schematic Parts'!$A$2:$A$3001,0))&amp;"","NOT FOUND"))</f>
        <v/>
      </c>
      <c r="H516" s="9" t="str">
        <f aca="false">IF($A516="","",IF(COUNTIF('2. Schematic Parts'!$A$2:$A$3001,$A516)=0,"NOT IN SCHEMATIC","OK"))</f>
        <v/>
      </c>
      <c r="I516" s="9" t="str">
        <f aca="false">IF($A516="","",IF($H516="NOT IN SCHEMATIC","",IF(UPPER(TRIM($C516))=UPPER(TRIM($E516)),"OK","MISMATCH")))</f>
        <v/>
      </c>
      <c r="J516" s="9" t="str">
        <f aca="false">IF($A516="","",IF($H516="NOT IN SCHEMATIC","",IF($F516="","NO SCH DECAL",IF($D516="","",IF(UPPER(TRIM($D516))=UPPER(TRIM($F516)),"OK","MISMATCH")))))</f>
        <v/>
      </c>
      <c r="K516" s="16" t="str">
        <f aca="false">IF($A516="","",SUMPRODUCT(--ISNUMBER(SEARCH(","&amp;TRIM($A516)&amp;",",","&amp;SUBSTITUTE('1. Master BOM'!$D$2:$D$400," ","")&amp;","))))</f>
        <v/>
      </c>
      <c r="L516" s="16" t="str">
        <f aca="false">IF($A516="","",IF($K516&lt;&gt;1,0,SUMPRODUCT(ISNUMBER(SEARCH(","&amp;TRIM($A516)&amp;",",","&amp;SUBSTITUTE('1. Master BOM'!$D$2:$D$400," ","")&amp;","))*ROW('1. Master BOM'!$D$2:$D$400))))</f>
        <v/>
      </c>
      <c r="M516" s="9" t="str">
        <f aca="false">IF($A516="","",IF($K516=0,"NOT IN BOM",IF($K516&gt;1,"MULTIPLE BOM LINES","OK")))</f>
        <v/>
      </c>
      <c r="N516" s="9" t="str">
        <f aca="false">IF($A516="","",IF($L516=0,"—",INDEX('1. Master BOM'!$A$1:$A$400,$L516)))</f>
        <v/>
      </c>
      <c r="O516" s="9" t="str">
        <f aca="false">IF($A516="","",IF($L516=0,"—",INDEX('1. Master BOM'!$B$1:$B$400,$L516)))</f>
        <v/>
      </c>
      <c r="P516" s="9" t="str">
        <f aca="false">IF($A516="","",IF(OR($H516="NOT IN SCHEMATIC",$O516="—"),"",IF($G516="","NO SCH PN",IF(UPPER(TRIM($G516))=UPPER(TRIM($O516)),"OK","MISMATCH"))))</f>
        <v/>
      </c>
      <c r="Q516" s="9" t="str">
        <f aca="false">IF($A516="","",IF($L516=0,"—",INDEX('1. Master BOM'!$E$1:$E$400,$L516)))</f>
        <v/>
      </c>
      <c r="R516" s="9" t="str">
        <f aca="false">IF($A516="","",IF($L516=0,"—",IF(T(INDEX('1. Master BOM'!$F$1:$F$400,$L516))="","(not set)",INDEX('1. Master BOM'!$F$1:$F$400,$L516))))</f>
        <v/>
      </c>
      <c r="S516" s="9" t="str">
        <f aca="false">IF($A516="","",IF(OR($R516="—",$R516="(not set)",$D516=""),"",IF(ISNUMBER(SEARCH(SUBSTITUTE(SUBSTITUTE(SUBSTITUTE($R516,"-",""),"_","")," ",""),SUBSTITUTE(SUBSTITUTE(SUBSTITUTE($D516,"-",""),"_","")," ",""))),"OK","CHECK")))</f>
        <v/>
      </c>
      <c r="T516" s="9" t="str">
        <f aca="false">IF($A516="","",IF(OR($H516="NOT IN SCHEMATIC",$I516="MISMATCH",$J516="MISMATCH",$P516="MISMATCH",$M516&lt;&gt;"OK"),"REVIEW","OK"))</f>
        <v/>
      </c>
      <c r="U516" s="14"/>
      <c r="V516" s="14"/>
      <c r="W516" s="17"/>
      <c r="X516" s="14"/>
    </row>
    <row r="517" customFormat="false" ht="15" hidden="false" customHeight="false" outlineLevel="0" collapsed="false">
      <c r="A517" s="9" t="str">
        <f aca="false">IF('3. Layout Parts'!$A517="","",TRIM('3. Layout Parts'!$A517))</f>
        <v/>
      </c>
      <c r="B517" s="9" t="str">
        <f aca="false">IF($A517="","",'3. Layout Parts'!$D517)</f>
        <v/>
      </c>
      <c r="C517" s="9" t="str">
        <f aca="false">IF($A517="","",'3. Layout Parts'!$B517)</f>
        <v/>
      </c>
      <c r="D517" s="9" t="str">
        <f aca="false">IF($A517="","",'3. Layout Parts'!$C517)</f>
        <v/>
      </c>
      <c r="E517" s="9" t="str">
        <f aca="false">IF($A517="","",IFERROR(INDEX('2. Schematic Parts'!$B$2:$B$3001,MATCH($A517,'2. Schematic Parts'!$A$2:$A$3001,0)),"NOT FOUND"))</f>
        <v/>
      </c>
      <c r="F517" s="9" t="str">
        <f aca="false">IF($A517="","",IFERROR(INDEX('2. Schematic Parts'!$C$2:$C$3001,MATCH($A517,'2. Schematic Parts'!$A$2:$A$3001,0))&amp;"","NOT FOUND"))</f>
        <v/>
      </c>
      <c r="G517" s="9" t="str">
        <f aca="false">IF($A517="","",IFERROR(INDEX('2. Schematic Parts'!$D$2:$D$3001,MATCH($A517,'2. Schematic Parts'!$A$2:$A$3001,0))&amp;"","NOT FOUND"))</f>
        <v/>
      </c>
      <c r="H517" s="9" t="str">
        <f aca="false">IF($A517="","",IF(COUNTIF('2. Schematic Parts'!$A$2:$A$3001,$A517)=0,"NOT IN SCHEMATIC","OK"))</f>
        <v/>
      </c>
      <c r="I517" s="9" t="str">
        <f aca="false">IF($A517="","",IF($H517="NOT IN SCHEMATIC","",IF(UPPER(TRIM($C517))=UPPER(TRIM($E517)),"OK","MISMATCH")))</f>
        <v/>
      </c>
      <c r="J517" s="9" t="str">
        <f aca="false">IF($A517="","",IF($H517="NOT IN SCHEMATIC","",IF($F517="","NO SCH DECAL",IF($D517="","",IF(UPPER(TRIM($D517))=UPPER(TRIM($F517)),"OK","MISMATCH")))))</f>
        <v/>
      </c>
      <c r="K517" s="16" t="str">
        <f aca="false">IF($A517="","",SUMPRODUCT(--ISNUMBER(SEARCH(","&amp;TRIM($A517)&amp;",",","&amp;SUBSTITUTE('1. Master BOM'!$D$2:$D$400," ","")&amp;","))))</f>
        <v/>
      </c>
      <c r="L517" s="16" t="str">
        <f aca="false">IF($A517="","",IF($K517&lt;&gt;1,0,SUMPRODUCT(ISNUMBER(SEARCH(","&amp;TRIM($A517)&amp;",",","&amp;SUBSTITUTE('1. Master BOM'!$D$2:$D$400," ","")&amp;","))*ROW('1. Master BOM'!$D$2:$D$400))))</f>
        <v/>
      </c>
      <c r="M517" s="9" t="str">
        <f aca="false">IF($A517="","",IF($K517=0,"NOT IN BOM",IF($K517&gt;1,"MULTIPLE BOM LINES","OK")))</f>
        <v/>
      </c>
      <c r="N517" s="9" t="str">
        <f aca="false">IF($A517="","",IF($L517=0,"—",INDEX('1. Master BOM'!$A$1:$A$400,$L517)))</f>
        <v/>
      </c>
      <c r="O517" s="9" t="str">
        <f aca="false">IF($A517="","",IF($L517=0,"—",INDEX('1. Master BOM'!$B$1:$B$400,$L517)))</f>
        <v/>
      </c>
      <c r="P517" s="9" t="str">
        <f aca="false">IF($A517="","",IF(OR($H517="NOT IN SCHEMATIC",$O517="—"),"",IF($G517="","NO SCH PN",IF(UPPER(TRIM($G517))=UPPER(TRIM($O517)),"OK","MISMATCH"))))</f>
        <v/>
      </c>
      <c r="Q517" s="9" t="str">
        <f aca="false">IF($A517="","",IF($L517=0,"—",INDEX('1. Master BOM'!$E$1:$E$400,$L517)))</f>
        <v/>
      </c>
      <c r="R517" s="9" t="str">
        <f aca="false">IF($A517="","",IF($L517=0,"—",IF(T(INDEX('1. Master BOM'!$F$1:$F$400,$L517))="","(not set)",INDEX('1. Master BOM'!$F$1:$F$400,$L517))))</f>
        <v/>
      </c>
      <c r="S517" s="9" t="str">
        <f aca="false">IF($A517="","",IF(OR($R517="—",$R517="(not set)",$D517=""),"",IF(ISNUMBER(SEARCH(SUBSTITUTE(SUBSTITUTE(SUBSTITUTE($R517,"-",""),"_","")," ",""),SUBSTITUTE(SUBSTITUTE(SUBSTITUTE($D517,"-",""),"_","")," ",""))),"OK","CHECK")))</f>
        <v/>
      </c>
      <c r="T517" s="9" t="str">
        <f aca="false">IF($A517="","",IF(OR($H517="NOT IN SCHEMATIC",$I517="MISMATCH",$J517="MISMATCH",$P517="MISMATCH",$M517&lt;&gt;"OK"),"REVIEW","OK"))</f>
        <v/>
      </c>
      <c r="U517" s="14"/>
      <c r="V517" s="14"/>
      <c r="W517" s="17"/>
      <c r="X517" s="14"/>
    </row>
    <row r="518" customFormat="false" ht="15" hidden="false" customHeight="false" outlineLevel="0" collapsed="false">
      <c r="A518" s="9" t="str">
        <f aca="false">IF('3. Layout Parts'!$A518="","",TRIM('3. Layout Parts'!$A518))</f>
        <v/>
      </c>
      <c r="B518" s="9" t="str">
        <f aca="false">IF($A518="","",'3. Layout Parts'!$D518)</f>
        <v/>
      </c>
      <c r="C518" s="9" t="str">
        <f aca="false">IF($A518="","",'3. Layout Parts'!$B518)</f>
        <v/>
      </c>
      <c r="D518" s="9" t="str">
        <f aca="false">IF($A518="","",'3. Layout Parts'!$C518)</f>
        <v/>
      </c>
      <c r="E518" s="9" t="str">
        <f aca="false">IF($A518="","",IFERROR(INDEX('2. Schematic Parts'!$B$2:$B$3001,MATCH($A518,'2. Schematic Parts'!$A$2:$A$3001,0)),"NOT FOUND"))</f>
        <v/>
      </c>
      <c r="F518" s="9" t="str">
        <f aca="false">IF($A518="","",IFERROR(INDEX('2. Schematic Parts'!$C$2:$C$3001,MATCH($A518,'2. Schematic Parts'!$A$2:$A$3001,0))&amp;"","NOT FOUND"))</f>
        <v/>
      </c>
      <c r="G518" s="9" t="str">
        <f aca="false">IF($A518="","",IFERROR(INDEX('2. Schematic Parts'!$D$2:$D$3001,MATCH($A518,'2. Schematic Parts'!$A$2:$A$3001,0))&amp;"","NOT FOUND"))</f>
        <v/>
      </c>
      <c r="H518" s="9" t="str">
        <f aca="false">IF($A518="","",IF(COUNTIF('2. Schematic Parts'!$A$2:$A$3001,$A518)=0,"NOT IN SCHEMATIC","OK"))</f>
        <v/>
      </c>
      <c r="I518" s="9" t="str">
        <f aca="false">IF($A518="","",IF($H518="NOT IN SCHEMATIC","",IF(UPPER(TRIM($C518))=UPPER(TRIM($E518)),"OK","MISMATCH")))</f>
        <v/>
      </c>
      <c r="J518" s="9" t="str">
        <f aca="false">IF($A518="","",IF($H518="NOT IN SCHEMATIC","",IF($F518="","NO SCH DECAL",IF($D518="","",IF(UPPER(TRIM($D518))=UPPER(TRIM($F518)),"OK","MISMATCH")))))</f>
        <v/>
      </c>
      <c r="K518" s="16" t="str">
        <f aca="false">IF($A518="","",SUMPRODUCT(--ISNUMBER(SEARCH(","&amp;TRIM($A518)&amp;",",","&amp;SUBSTITUTE('1. Master BOM'!$D$2:$D$400," ","")&amp;","))))</f>
        <v/>
      </c>
      <c r="L518" s="16" t="str">
        <f aca="false">IF($A518="","",IF($K518&lt;&gt;1,0,SUMPRODUCT(ISNUMBER(SEARCH(","&amp;TRIM($A518)&amp;",",","&amp;SUBSTITUTE('1. Master BOM'!$D$2:$D$400," ","")&amp;","))*ROW('1. Master BOM'!$D$2:$D$400))))</f>
        <v/>
      </c>
      <c r="M518" s="9" t="str">
        <f aca="false">IF($A518="","",IF($K518=0,"NOT IN BOM",IF($K518&gt;1,"MULTIPLE BOM LINES","OK")))</f>
        <v/>
      </c>
      <c r="N518" s="9" t="str">
        <f aca="false">IF($A518="","",IF($L518=0,"—",INDEX('1. Master BOM'!$A$1:$A$400,$L518)))</f>
        <v/>
      </c>
      <c r="O518" s="9" t="str">
        <f aca="false">IF($A518="","",IF($L518=0,"—",INDEX('1. Master BOM'!$B$1:$B$400,$L518)))</f>
        <v/>
      </c>
      <c r="P518" s="9" t="str">
        <f aca="false">IF($A518="","",IF(OR($H518="NOT IN SCHEMATIC",$O518="—"),"",IF($G518="","NO SCH PN",IF(UPPER(TRIM($G518))=UPPER(TRIM($O518)),"OK","MISMATCH"))))</f>
        <v/>
      </c>
      <c r="Q518" s="9" t="str">
        <f aca="false">IF($A518="","",IF($L518=0,"—",INDEX('1. Master BOM'!$E$1:$E$400,$L518)))</f>
        <v/>
      </c>
      <c r="R518" s="9" t="str">
        <f aca="false">IF($A518="","",IF($L518=0,"—",IF(T(INDEX('1. Master BOM'!$F$1:$F$400,$L518))="","(not set)",INDEX('1. Master BOM'!$F$1:$F$400,$L518))))</f>
        <v/>
      </c>
      <c r="S518" s="9" t="str">
        <f aca="false">IF($A518="","",IF(OR($R518="—",$R518="(not set)",$D518=""),"",IF(ISNUMBER(SEARCH(SUBSTITUTE(SUBSTITUTE(SUBSTITUTE($R518,"-",""),"_","")," ",""),SUBSTITUTE(SUBSTITUTE(SUBSTITUTE($D518,"-",""),"_","")," ",""))),"OK","CHECK")))</f>
        <v/>
      </c>
      <c r="T518" s="9" t="str">
        <f aca="false">IF($A518="","",IF(OR($H518="NOT IN SCHEMATIC",$I518="MISMATCH",$J518="MISMATCH",$P518="MISMATCH",$M518&lt;&gt;"OK"),"REVIEW","OK"))</f>
        <v/>
      </c>
      <c r="U518" s="14"/>
      <c r="V518" s="14"/>
      <c r="W518" s="17"/>
      <c r="X518" s="14"/>
    </row>
    <row r="519" customFormat="false" ht="15" hidden="false" customHeight="false" outlineLevel="0" collapsed="false">
      <c r="A519" s="9" t="str">
        <f aca="false">IF('3. Layout Parts'!$A519="","",TRIM('3. Layout Parts'!$A519))</f>
        <v/>
      </c>
      <c r="B519" s="9" t="str">
        <f aca="false">IF($A519="","",'3. Layout Parts'!$D519)</f>
        <v/>
      </c>
      <c r="C519" s="9" t="str">
        <f aca="false">IF($A519="","",'3. Layout Parts'!$B519)</f>
        <v/>
      </c>
      <c r="D519" s="9" t="str">
        <f aca="false">IF($A519="","",'3. Layout Parts'!$C519)</f>
        <v/>
      </c>
      <c r="E519" s="9" t="str">
        <f aca="false">IF($A519="","",IFERROR(INDEX('2. Schematic Parts'!$B$2:$B$3001,MATCH($A519,'2. Schematic Parts'!$A$2:$A$3001,0)),"NOT FOUND"))</f>
        <v/>
      </c>
      <c r="F519" s="9" t="str">
        <f aca="false">IF($A519="","",IFERROR(INDEX('2. Schematic Parts'!$C$2:$C$3001,MATCH($A519,'2. Schematic Parts'!$A$2:$A$3001,0))&amp;"","NOT FOUND"))</f>
        <v/>
      </c>
      <c r="G519" s="9" t="str">
        <f aca="false">IF($A519="","",IFERROR(INDEX('2. Schematic Parts'!$D$2:$D$3001,MATCH($A519,'2. Schematic Parts'!$A$2:$A$3001,0))&amp;"","NOT FOUND"))</f>
        <v/>
      </c>
      <c r="H519" s="9" t="str">
        <f aca="false">IF($A519="","",IF(COUNTIF('2. Schematic Parts'!$A$2:$A$3001,$A519)=0,"NOT IN SCHEMATIC","OK"))</f>
        <v/>
      </c>
      <c r="I519" s="9" t="str">
        <f aca="false">IF($A519="","",IF($H519="NOT IN SCHEMATIC","",IF(UPPER(TRIM($C519))=UPPER(TRIM($E519)),"OK","MISMATCH")))</f>
        <v/>
      </c>
      <c r="J519" s="9" t="str">
        <f aca="false">IF($A519="","",IF($H519="NOT IN SCHEMATIC","",IF($F519="","NO SCH DECAL",IF($D519="","",IF(UPPER(TRIM($D519))=UPPER(TRIM($F519)),"OK","MISMATCH")))))</f>
        <v/>
      </c>
      <c r="K519" s="16" t="str">
        <f aca="false">IF($A519="","",SUMPRODUCT(--ISNUMBER(SEARCH(","&amp;TRIM($A519)&amp;",",","&amp;SUBSTITUTE('1. Master BOM'!$D$2:$D$400," ","")&amp;","))))</f>
        <v/>
      </c>
      <c r="L519" s="16" t="str">
        <f aca="false">IF($A519="","",IF($K519&lt;&gt;1,0,SUMPRODUCT(ISNUMBER(SEARCH(","&amp;TRIM($A519)&amp;",",","&amp;SUBSTITUTE('1. Master BOM'!$D$2:$D$400," ","")&amp;","))*ROW('1. Master BOM'!$D$2:$D$400))))</f>
        <v/>
      </c>
      <c r="M519" s="9" t="str">
        <f aca="false">IF($A519="","",IF($K519=0,"NOT IN BOM",IF($K519&gt;1,"MULTIPLE BOM LINES","OK")))</f>
        <v/>
      </c>
      <c r="N519" s="9" t="str">
        <f aca="false">IF($A519="","",IF($L519=0,"—",INDEX('1. Master BOM'!$A$1:$A$400,$L519)))</f>
        <v/>
      </c>
      <c r="O519" s="9" t="str">
        <f aca="false">IF($A519="","",IF($L519=0,"—",INDEX('1. Master BOM'!$B$1:$B$400,$L519)))</f>
        <v/>
      </c>
      <c r="P519" s="9" t="str">
        <f aca="false">IF($A519="","",IF(OR($H519="NOT IN SCHEMATIC",$O519="—"),"",IF($G519="","NO SCH PN",IF(UPPER(TRIM($G519))=UPPER(TRIM($O519)),"OK","MISMATCH"))))</f>
        <v/>
      </c>
      <c r="Q519" s="9" t="str">
        <f aca="false">IF($A519="","",IF($L519=0,"—",INDEX('1. Master BOM'!$E$1:$E$400,$L519)))</f>
        <v/>
      </c>
      <c r="R519" s="9" t="str">
        <f aca="false">IF($A519="","",IF($L519=0,"—",IF(T(INDEX('1. Master BOM'!$F$1:$F$400,$L519))="","(not set)",INDEX('1. Master BOM'!$F$1:$F$400,$L519))))</f>
        <v/>
      </c>
      <c r="S519" s="9" t="str">
        <f aca="false">IF($A519="","",IF(OR($R519="—",$R519="(not set)",$D519=""),"",IF(ISNUMBER(SEARCH(SUBSTITUTE(SUBSTITUTE(SUBSTITUTE($R519,"-",""),"_","")," ",""),SUBSTITUTE(SUBSTITUTE(SUBSTITUTE($D519,"-",""),"_","")," ",""))),"OK","CHECK")))</f>
        <v/>
      </c>
      <c r="T519" s="9" t="str">
        <f aca="false">IF($A519="","",IF(OR($H519="NOT IN SCHEMATIC",$I519="MISMATCH",$J519="MISMATCH",$P519="MISMATCH",$M519&lt;&gt;"OK"),"REVIEW","OK"))</f>
        <v/>
      </c>
      <c r="U519" s="14"/>
      <c r="V519" s="14"/>
      <c r="W519" s="17"/>
      <c r="X519" s="14"/>
    </row>
    <row r="520" customFormat="false" ht="15" hidden="false" customHeight="false" outlineLevel="0" collapsed="false">
      <c r="A520" s="9" t="str">
        <f aca="false">IF('3. Layout Parts'!$A520="","",TRIM('3. Layout Parts'!$A520))</f>
        <v/>
      </c>
      <c r="B520" s="9" t="str">
        <f aca="false">IF($A520="","",'3. Layout Parts'!$D520)</f>
        <v/>
      </c>
      <c r="C520" s="9" t="str">
        <f aca="false">IF($A520="","",'3. Layout Parts'!$B520)</f>
        <v/>
      </c>
      <c r="D520" s="9" t="str">
        <f aca="false">IF($A520="","",'3. Layout Parts'!$C520)</f>
        <v/>
      </c>
      <c r="E520" s="9" t="str">
        <f aca="false">IF($A520="","",IFERROR(INDEX('2. Schematic Parts'!$B$2:$B$3001,MATCH($A520,'2. Schematic Parts'!$A$2:$A$3001,0)),"NOT FOUND"))</f>
        <v/>
      </c>
      <c r="F520" s="9" t="str">
        <f aca="false">IF($A520="","",IFERROR(INDEX('2. Schematic Parts'!$C$2:$C$3001,MATCH($A520,'2. Schematic Parts'!$A$2:$A$3001,0))&amp;"","NOT FOUND"))</f>
        <v/>
      </c>
      <c r="G520" s="9" t="str">
        <f aca="false">IF($A520="","",IFERROR(INDEX('2. Schematic Parts'!$D$2:$D$3001,MATCH($A520,'2. Schematic Parts'!$A$2:$A$3001,0))&amp;"","NOT FOUND"))</f>
        <v/>
      </c>
      <c r="H520" s="9" t="str">
        <f aca="false">IF($A520="","",IF(COUNTIF('2. Schematic Parts'!$A$2:$A$3001,$A520)=0,"NOT IN SCHEMATIC","OK"))</f>
        <v/>
      </c>
      <c r="I520" s="9" t="str">
        <f aca="false">IF($A520="","",IF($H520="NOT IN SCHEMATIC","",IF(UPPER(TRIM($C520))=UPPER(TRIM($E520)),"OK","MISMATCH")))</f>
        <v/>
      </c>
      <c r="J520" s="9" t="str">
        <f aca="false">IF($A520="","",IF($H520="NOT IN SCHEMATIC","",IF($F520="","NO SCH DECAL",IF($D520="","",IF(UPPER(TRIM($D520))=UPPER(TRIM($F520)),"OK","MISMATCH")))))</f>
        <v/>
      </c>
      <c r="K520" s="16" t="str">
        <f aca="false">IF($A520="","",SUMPRODUCT(--ISNUMBER(SEARCH(","&amp;TRIM($A520)&amp;",",","&amp;SUBSTITUTE('1. Master BOM'!$D$2:$D$400," ","")&amp;","))))</f>
        <v/>
      </c>
      <c r="L520" s="16" t="str">
        <f aca="false">IF($A520="","",IF($K520&lt;&gt;1,0,SUMPRODUCT(ISNUMBER(SEARCH(","&amp;TRIM($A520)&amp;",",","&amp;SUBSTITUTE('1. Master BOM'!$D$2:$D$400," ","")&amp;","))*ROW('1. Master BOM'!$D$2:$D$400))))</f>
        <v/>
      </c>
      <c r="M520" s="9" t="str">
        <f aca="false">IF($A520="","",IF($K520=0,"NOT IN BOM",IF($K520&gt;1,"MULTIPLE BOM LINES","OK")))</f>
        <v/>
      </c>
      <c r="N520" s="9" t="str">
        <f aca="false">IF($A520="","",IF($L520=0,"—",INDEX('1. Master BOM'!$A$1:$A$400,$L520)))</f>
        <v/>
      </c>
      <c r="O520" s="9" t="str">
        <f aca="false">IF($A520="","",IF($L520=0,"—",INDEX('1. Master BOM'!$B$1:$B$400,$L520)))</f>
        <v/>
      </c>
      <c r="P520" s="9" t="str">
        <f aca="false">IF($A520="","",IF(OR($H520="NOT IN SCHEMATIC",$O520="—"),"",IF($G520="","NO SCH PN",IF(UPPER(TRIM($G520))=UPPER(TRIM($O520)),"OK","MISMATCH"))))</f>
        <v/>
      </c>
      <c r="Q520" s="9" t="str">
        <f aca="false">IF($A520="","",IF($L520=0,"—",INDEX('1. Master BOM'!$E$1:$E$400,$L520)))</f>
        <v/>
      </c>
      <c r="R520" s="9" t="str">
        <f aca="false">IF($A520="","",IF($L520=0,"—",IF(T(INDEX('1. Master BOM'!$F$1:$F$400,$L520))="","(not set)",INDEX('1. Master BOM'!$F$1:$F$400,$L520))))</f>
        <v/>
      </c>
      <c r="S520" s="9" t="str">
        <f aca="false">IF($A520="","",IF(OR($R520="—",$R520="(not set)",$D520=""),"",IF(ISNUMBER(SEARCH(SUBSTITUTE(SUBSTITUTE(SUBSTITUTE($R520,"-",""),"_","")," ",""),SUBSTITUTE(SUBSTITUTE(SUBSTITUTE($D520,"-",""),"_","")," ",""))),"OK","CHECK")))</f>
        <v/>
      </c>
      <c r="T520" s="9" t="str">
        <f aca="false">IF($A520="","",IF(OR($H520="NOT IN SCHEMATIC",$I520="MISMATCH",$J520="MISMATCH",$P520="MISMATCH",$M520&lt;&gt;"OK"),"REVIEW","OK"))</f>
        <v/>
      </c>
      <c r="U520" s="14"/>
      <c r="V520" s="14"/>
      <c r="W520" s="17"/>
      <c r="X520" s="14"/>
    </row>
    <row r="521" customFormat="false" ht="15" hidden="false" customHeight="false" outlineLevel="0" collapsed="false">
      <c r="A521" s="9" t="str">
        <f aca="false">IF('3. Layout Parts'!$A521="","",TRIM('3. Layout Parts'!$A521))</f>
        <v/>
      </c>
      <c r="B521" s="9" t="str">
        <f aca="false">IF($A521="","",'3. Layout Parts'!$D521)</f>
        <v/>
      </c>
      <c r="C521" s="9" t="str">
        <f aca="false">IF($A521="","",'3. Layout Parts'!$B521)</f>
        <v/>
      </c>
      <c r="D521" s="9" t="str">
        <f aca="false">IF($A521="","",'3. Layout Parts'!$C521)</f>
        <v/>
      </c>
      <c r="E521" s="9" t="str">
        <f aca="false">IF($A521="","",IFERROR(INDEX('2. Schematic Parts'!$B$2:$B$3001,MATCH($A521,'2. Schematic Parts'!$A$2:$A$3001,0)),"NOT FOUND"))</f>
        <v/>
      </c>
      <c r="F521" s="9" t="str">
        <f aca="false">IF($A521="","",IFERROR(INDEX('2. Schematic Parts'!$C$2:$C$3001,MATCH($A521,'2. Schematic Parts'!$A$2:$A$3001,0))&amp;"","NOT FOUND"))</f>
        <v/>
      </c>
      <c r="G521" s="9" t="str">
        <f aca="false">IF($A521="","",IFERROR(INDEX('2. Schematic Parts'!$D$2:$D$3001,MATCH($A521,'2. Schematic Parts'!$A$2:$A$3001,0))&amp;"","NOT FOUND"))</f>
        <v/>
      </c>
      <c r="H521" s="9" t="str">
        <f aca="false">IF($A521="","",IF(COUNTIF('2. Schematic Parts'!$A$2:$A$3001,$A521)=0,"NOT IN SCHEMATIC","OK"))</f>
        <v/>
      </c>
      <c r="I521" s="9" t="str">
        <f aca="false">IF($A521="","",IF($H521="NOT IN SCHEMATIC","",IF(UPPER(TRIM($C521))=UPPER(TRIM($E521)),"OK","MISMATCH")))</f>
        <v/>
      </c>
      <c r="J521" s="9" t="str">
        <f aca="false">IF($A521="","",IF($H521="NOT IN SCHEMATIC","",IF($F521="","NO SCH DECAL",IF($D521="","",IF(UPPER(TRIM($D521))=UPPER(TRIM($F521)),"OK","MISMATCH")))))</f>
        <v/>
      </c>
      <c r="K521" s="16" t="str">
        <f aca="false">IF($A521="","",SUMPRODUCT(--ISNUMBER(SEARCH(","&amp;TRIM($A521)&amp;",",","&amp;SUBSTITUTE('1. Master BOM'!$D$2:$D$400," ","")&amp;","))))</f>
        <v/>
      </c>
      <c r="L521" s="16" t="str">
        <f aca="false">IF($A521="","",IF($K521&lt;&gt;1,0,SUMPRODUCT(ISNUMBER(SEARCH(","&amp;TRIM($A521)&amp;",",","&amp;SUBSTITUTE('1. Master BOM'!$D$2:$D$400," ","")&amp;","))*ROW('1. Master BOM'!$D$2:$D$400))))</f>
        <v/>
      </c>
      <c r="M521" s="9" t="str">
        <f aca="false">IF($A521="","",IF($K521=0,"NOT IN BOM",IF($K521&gt;1,"MULTIPLE BOM LINES","OK")))</f>
        <v/>
      </c>
      <c r="N521" s="9" t="str">
        <f aca="false">IF($A521="","",IF($L521=0,"—",INDEX('1. Master BOM'!$A$1:$A$400,$L521)))</f>
        <v/>
      </c>
      <c r="O521" s="9" t="str">
        <f aca="false">IF($A521="","",IF($L521=0,"—",INDEX('1. Master BOM'!$B$1:$B$400,$L521)))</f>
        <v/>
      </c>
      <c r="P521" s="9" t="str">
        <f aca="false">IF($A521="","",IF(OR($H521="NOT IN SCHEMATIC",$O521="—"),"",IF($G521="","NO SCH PN",IF(UPPER(TRIM($G521))=UPPER(TRIM($O521)),"OK","MISMATCH"))))</f>
        <v/>
      </c>
      <c r="Q521" s="9" t="str">
        <f aca="false">IF($A521="","",IF($L521=0,"—",INDEX('1. Master BOM'!$E$1:$E$400,$L521)))</f>
        <v/>
      </c>
      <c r="R521" s="9" t="str">
        <f aca="false">IF($A521="","",IF($L521=0,"—",IF(T(INDEX('1. Master BOM'!$F$1:$F$400,$L521))="","(not set)",INDEX('1. Master BOM'!$F$1:$F$400,$L521))))</f>
        <v/>
      </c>
      <c r="S521" s="9" t="str">
        <f aca="false">IF($A521="","",IF(OR($R521="—",$R521="(not set)",$D521=""),"",IF(ISNUMBER(SEARCH(SUBSTITUTE(SUBSTITUTE(SUBSTITUTE($R521,"-",""),"_","")," ",""),SUBSTITUTE(SUBSTITUTE(SUBSTITUTE($D521,"-",""),"_","")," ",""))),"OK","CHECK")))</f>
        <v/>
      </c>
      <c r="T521" s="9" t="str">
        <f aca="false">IF($A521="","",IF(OR($H521="NOT IN SCHEMATIC",$I521="MISMATCH",$J521="MISMATCH",$P521="MISMATCH",$M521&lt;&gt;"OK"),"REVIEW","OK"))</f>
        <v/>
      </c>
      <c r="U521" s="14"/>
      <c r="V521" s="14"/>
      <c r="W521" s="17"/>
      <c r="X521" s="14"/>
    </row>
    <row r="522" customFormat="false" ht="15" hidden="false" customHeight="false" outlineLevel="0" collapsed="false">
      <c r="A522" s="9" t="str">
        <f aca="false">IF('3. Layout Parts'!$A522="","",TRIM('3. Layout Parts'!$A522))</f>
        <v/>
      </c>
      <c r="B522" s="9" t="str">
        <f aca="false">IF($A522="","",'3. Layout Parts'!$D522)</f>
        <v/>
      </c>
      <c r="C522" s="9" t="str">
        <f aca="false">IF($A522="","",'3. Layout Parts'!$B522)</f>
        <v/>
      </c>
      <c r="D522" s="9" t="str">
        <f aca="false">IF($A522="","",'3. Layout Parts'!$C522)</f>
        <v/>
      </c>
      <c r="E522" s="9" t="str">
        <f aca="false">IF($A522="","",IFERROR(INDEX('2. Schematic Parts'!$B$2:$B$3001,MATCH($A522,'2. Schematic Parts'!$A$2:$A$3001,0)),"NOT FOUND"))</f>
        <v/>
      </c>
      <c r="F522" s="9" t="str">
        <f aca="false">IF($A522="","",IFERROR(INDEX('2. Schematic Parts'!$C$2:$C$3001,MATCH($A522,'2. Schematic Parts'!$A$2:$A$3001,0))&amp;"","NOT FOUND"))</f>
        <v/>
      </c>
      <c r="G522" s="9" t="str">
        <f aca="false">IF($A522="","",IFERROR(INDEX('2. Schematic Parts'!$D$2:$D$3001,MATCH($A522,'2. Schematic Parts'!$A$2:$A$3001,0))&amp;"","NOT FOUND"))</f>
        <v/>
      </c>
      <c r="H522" s="9" t="str">
        <f aca="false">IF($A522="","",IF(COUNTIF('2. Schematic Parts'!$A$2:$A$3001,$A522)=0,"NOT IN SCHEMATIC","OK"))</f>
        <v/>
      </c>
      <c r="I522" s="9" t="str">
        <f aca="false">IF($A522="","",IF($H522="NOT IN SCHEMATIC","",IF(UPPER(TRIM($C522))=UPPER(TRIM($E522)),"OK","MISMATCH")))</f>
        <v/>
      </c>
      <c r="J522" s="9" t="str">
        <f aca="false">IF($A522="","",IF($H522="NOT IN SCHEMATIC","",IF($F522="","NO SCH DECAL",IF($D522="","",IF(UPPER(TRIM($D522))=UPPER(TRIM($F522)),"OK","MISMATCH")))))</f>
        <v/>
      </c>
      <c r="K522" s="16" t="str">
        <f aca="false">IF($A522="","",SUMPRODUCT(--ISNUMBER(SEARCH(","&amp;TRIM($A522)&amp;",",","&amp;SUBSTITUTE('1. Master BOM'!$D$2:$D$400," ","")&amp;","))))</f>
        <v/>
      </c>
      <c r="L522" s="16" t="str">
        <f aca="false">IF($A522="","",IF($K522&lt;&gt;1,0,SUMPRODUCT(ISNUMBER(SEARCH(","&amp;TRIM($A522)&amp;",",","&amp;SUBSTITUTE('1. Master BOM'!$D$2:$D$400," ","")&amp;","))*ROW('1. Master BOM'!$D$2:$D$400))))</f>
        <v/>
      </c>
      <c r="M522" s="9" t="str">
        <f aca="false">IF($A522="","",IF($K522=0,"NOT IN BOM",IF($K522&gt;1,"MULTIPLE BOM LINES","OK")))</f>
        <v/>
      </c>
      <c r="N522" s="9" t="str">
        <f aca="false">IF($A522="","",IF($L522=0,"—",INDEX('1. Master BOM'!$A$1:$A$400,$L522)))</f>
        <v/>
      </c>
      <c r="O522" s="9" t="str">
        <f aca="false">IF($A522="","",IF($L522=0,"—",INDEX('1. Master BOM'!$B$1:$B$400,$L522)))</f>
        <v/>
      </c>
      <c r="P522" s="9" t="str">
        <f aca="false">IF($A522="","",IF(OR($H522="NOT IN SCHEMATIC",$O522="—"),"",IF($G522="","NO SCH PN",IF(UPPER(TRIM($G522))=UPPER(TRIM($O522)),"OK","MISMATCH"))))</f>
        <v/>
      </c>
      <c r="Q522" s="9" t="str">
        <f aca="false">IF($A522="","",IF($L522=0,"—",INDEX('1. Master BOM'!$E$1:$E$400,$L522)))</f>
        <v/>
      </c>
      <c r="R522" s="9" t="str">
        <f aca="false">IF($A522="","",IF($L522=0,"—",IF(T(INDEX('1. Master BOM'!$F$1:$F$400,$L522))="","(not set)",INDEX('1. Master BOM'!$F$1:$F$400,$L522))))</f>
        <v/>
      </c>
      <c r="S522" s="9" t="str">
        <f aca="false">IF($A522="","",IF(OR($R522="—",$R522="(not set)",$D522=""),"",IF(ISNUMBER(SEARCH(SUBSTITUTE(SUBSTITUTE(SUBSTITUTE($R522,"-",""),"_","")," ",""),SUBSTITUTE(SUBSTITUTE(SUBSTITUTE($D522,"-",""),"_","")," ",""))),"OK","CHECK")))</f>
        <v/>
      </c>
      <c r="T522" s="9" t="str">
        <f aca="false">IF($A522="","",IF(OR($H522="NOT IN SCHEMATIC",$I522="MISMATCH",$J522="MISMATCH",$P522="MISMATCH",$M522&lt;&gt;"OK"),"REVIEW","OK"))</f>
        <v/>
      </c>
      <c r="U522" s="14"/>
      <c r="V522" s="14"/>
      <c r="W522" s="17"/>
      <c r="X522" s="14"/>
    </row>
    <row r="523" customFormat="false" ht="15" hidden="false" customHeight="false" outlineLevel="0" collapsed="false">
      <c r="A523" s="9" t="str">
        <f aca="false">IF('3. Layout Parts'!$A523="","",TRIM('3. Layout Parts'!$A523))</f>
        <v/>
      </c>
      <c r="B523" s="9" t="str">
        <f aca="false">IF($A523="","",'3. Layout Parts'!$D523)</f>
        <v/>
      </c>
      <c r="C523" s="9" t="str">
        <f aca="false">IF($A523="","",'3. Layout Parts'!$B523)</f>
        <v/>
      </c>
      <c r="D523" s="9" t="str">
        <f aca="false">IF($A523="","",'3. Layout Parts'!$C523)</f>
        <v/>
      </c>
      <c r="E523" s="9" t="str">
        <f aca="false">IF($A523="","",IFERROR(INDEX('2. Schematic Parts'!$B$2:$B$3001,MATCH($A523,'2. Schematic Parts'!$A$2:$A$3001,0)),"NOT FOUND"))</f>
        <v/>
      </c>
      <c r="F523" s="9" t="str">
        <f aca="false">IF($A523="","",IFERROR(INDEX('2. Schematic Parts'!$C$2:$C$3001,MATCH($A523,'2. Schematic Parts'!$A$2:$A$3001,0))&amp;"","NOT FOUND"))</f>
        <v/>
      </c>
      <c r="G523" s="9" t="str">
        <f aca="false">IF($A523="","",IFERROR(INDEX('2. Schematic Parts'!$D$2:$D$3001,MATCH($A523,'2. Schematic Parts'!$A$2:$A$3001,0))&amp;"","NOT FOUND"))</f>
        <v/>
      </c>
      <c r="H523" s="9" t="str">
        <f aca="false">IF($A523="","",IF(COUNTIF('2. Schematic Parts'!$A$2:$A$3001,$A523)=0,"NOT IN SCHEMATIC","OK"))</f>
        <v/>
      </c>
      <c r="I523" s="9" t="str">
        <f aca="false">IF($A523="","",IF($H523="NOT IN SCHEMATIC","",IF(UPPER(TRIM($C523))=UPPER(TRIM($E523)),"OK","MISMATCH")))</f>
        <v/>
      </c>
      <c r="J523" s="9" t="str">
        <f aca="false">IF($A523="","",IF($H523="NOT IN SCHEMATIC","",IF($F523="","NO SCH DECAL",IF($D523="","",IF(UPPER(TRIM($D523))=UPPER(TRIM($F523)),"OK","MISMATCH")))))</f>
        <v/>
      </c>
      <c r="K523" s="16" t="str">
        <f aca="false">IF($A523="","",SUMPRODUCT(--ISNUMBER(SEARCH(","&amp;TRIM($A523)&amp;",",","&amp;SUBSTITUTE('1. Master BOM'!$D$2:$D$400," ","")&amp;","))))</f>
        <v/>
      </c>
      <c r="L523" s="16" t="str">
        <f aca="false">IF($A523="","",IF($K523&lt;&gt;1,0,SUMPRODUCT(ISNUMBER(SEARCH(","&amp;TRIM($A523)&amp;",",","&amp;SUBSTITUTE('1. Master BOM'!$D$2:$D$400," ","")&amp;","))*ROW('1. Master BOM'!$D$2:$D$400))))</f>
        <v/>
      </c>
      <c r="M523" s="9" t="str">
        <f aca="false">IF($A523="","",IF($K523=0,"NOT IN BOM",IF($K523&gt;1,"MULTIPLE BOM LINES","OK")))</f>
        <v/>
      </c>
      <c r="N523" s="9" t="str">
        <f aca="false">IF($A523="","",IF($L523=0,"—",INDEX('1. Master BOM'!$A$1:$A$400,$L523)))</f>
        <v/>
      </c>
      <c r="O523" s="9" t="str">
        <f aca="false">IF($A523="","",IF($L523=0,"—",INDEX('1. Master BOM'!$B$1:$B$400,$L523)))</f>
        <v/>
      </c>
      <c r="P523" s="9" t="str">
        <f aca="false">IF($A523="","",IF(OR($H523="NOT IN SCHEMATIC",$O523="—"),"",IF($G523="","NO SCH PN",IF(UPPER(TRIM($G523))=UPPER(TRIM($O523)),"OK","MISMATCH"))))</f>
        <v/>
      </c>
      <c r="Q523" s="9" t="str">
        <f aca="false">IF($A523="","",IF($L523=0,"—",INDEX('1. Master BOM'!$E$1:$E$400,$L523)))</f>
        <v/>
      </c>
      <c r="R523" s="9" t="str">
        <f aca="false">IF($A523="","",IF($L523=0,"—",IF(T(INDEX('1. Master BOM'!$F$1:$F$400,$L523))="","(not set)",INDEX('1. Master BOM'!$F$1:$F$400,$L523))))</f>
        <v/>
      </c>
      <c r="S523" s="9" t="str">
        <f aca="false">IF($A523="","",IF(OR($R523="—",$R523="(not set)",$D523=""),"",IF(ISNUMBER(SEARCH(SUBSTITUTE(SUBSTITUTE(SUBSTITUTE($R523,"-",""),"_","")," ",""),SUBSTITUTE(SUBSTITUTE(SUBSTITUTE($D523,"-",""),"_","")," ",""))),"OK","CHECK")))</f>
        <v/>
      </c>
      <c r="T523" s="9" t="str">
        <f aca="false">IF($A523="","",IF(OR($H523="NOT IN SCHEMATIC",$I523="MISMATCH",$J523="MISMATCH",$P523="MISMATCH",$M523&lt;&gt;"OK"),"REVIEW","OK"))</f>
        <v/>
      </c>
      <c r="U523" s="14"/>
      <c r="V523" s="14"/>
      <c r="W523" s="17"/>
      <c r="X523" s="14"/>
    </row>
    <row r="524" customFormat="false" ht="15" hidden="false" customHeight="false" outlineLevel="0" collapsed="false">
      <c r="A524" s="9" t="str">
        <f aca="false">IF('3. Layout Parts'!$A524="","",TRIM('3. Layout Parts'!$A524))</f>
        <v/>
      </c>
      <c r="B524" s="9" t="str">
        <f aca="false">IF($A524="","",'3. Layout Parts'!$D524)</f>
        <v/>
      </c>
      <c r="C524" s="9" t="str">
        <f aca="false">IF($A524="","",'3. Layout Parts'!$B524)</f>
        <v/>
      </c>
      <c r="D524" s="9" t="str">
        <f aca="false">IF($A524="","",'3. Layout Parts'!$C524)</f>
        <v/>
      </c>
      <c r="E524" s="9" t="str">
        <f aca="false">IF($A524="","",IFERROR(INDEX('2. Schematic Parts'!$B$2:$B$3001,MATCH($A524,'2. Schematic Parts'!$A$2:$A$3001,0)),"NOT FOUND"))</f>
        <v/>
      </c>
      <c r="F524" s="9" t="str">
        <f aca="false">IF($A524="","",IFERROR(INDEX('2. Schematic Parts'!$C$2:$C$3001,MATCH($A524,'2. Schematic Parts'!$A$2:$A$3001,0))&amp;"","NOT FOUND"))</f>
        <v/>
      </c>
      <c r="G524" s="9" t="str">
        <f aca="false">IF($A524="","",IFERROR(INDEX('2. Schematic Parts'!$D$2:$D$3001,MATCH($A524,'2. Schematic Parts'!$A$2:$A$3001,0))&amp;"","NOT FOUND"))</f>
        <v/>
      </c>
      <c r="H524" s="9" t="str">
        <f aca="false">IF($A524="","",IF(COUNTIF('2. Schematic Parts'!$A$2:$A$3001,$A524)=0,"NOT IN SCHEMATIC","OK"))</f>
        <v/>
      </c>
      <c r="I524" s="9" t="str">
        <f aca="false">IF($A524="","",IF($H524="NOT IN SCHEMATIC","",IF(UPPER(TRIM($C524))=UPPER(TRIM($E524)),"OK","MISMATCH")))</f>
        <v/>
      </c>
      <c r="J524" s="9" t="str">
        <f aca="false">IF($A524="","",IF($H524="NOT IN SCHEMATIC","",IF($F524="","NO SCH DECAL",IF($D524="","",IF(UPPER(TRIM($D524))=UPPER(TRIM($F524)),"OK","MISMATCH")))))</f>
        <v/>
      </c>
      <c r="K524" s="16" t="str">
        <f aca="false">IF($A524="","",SUMPRODUCT(--ISNUMBER(SEARCH(","&amp;TRIM($A524)&amp;",",","&amp;SUBSTITUTE('1. Master BOM'!$D$2:$D$400," ","")&amp;","))))</f>
        <v/>
      </c>
      <c r="L524" s="16" t="str">
        <f aca="false">IF($A524="","",IF($K524&lt;&gt;1,0,SUMPRODUCT(ISNUMBER(SEARCH(","&amp;TRIM($A524)&amp;",",","&amp;SUBSTITUTE('1. Master BOM'!$D$2:$D$400," ","")&amp;","))*ROW('1. Master BOM'!$D$2:$D$400))))</f>
        <v/>
      </c>
      <c r="M524" s="9" t="str">
        <f aca="false">IF($A524="","",IF($K524=0,"NOT IN BOM",IF($K524&gt;1,"MULTIPLE BOM LINES","OK")))</f>
        <v/>
      </c>
      <c r="N524" s="9" t="str">
        <f aca="false">IF($A524="","",IF($L524=0,"—",INDEX('1. Master BOM'!$A$1:$A$400,$L524)))</f>
        <v/>
      </c>
      <c r="O524" s="9" t="str">
        <f aca="false">IF($A524="","",IF($L524=0,"—",INDEX('1. Master BOM'!$B$1:$B$400,$L524)))</f>
        <v/>
      </c>
      <c r="P524" s="9" t="str">
        <f aca="false">IF($A524="","",IF(OR($H524="NOT IN SCHEMATIC",$O524="—"),"",IF($G524="","NO SCH PN",IF(UPPER(TRIM($G524))=UPPER(TRIM($O524)),"OK","MISMATCH"))))</f>
        <v/>
      </c>
      <c r="Q524" s="9" t="str">
        <f aca="false">IF($A524="","",IF($L524=0,"—",INDEX('1. Master BOM'!$E$1:$E$400,$L524)))</f>
        <v/>
      </c>
      <c r="R524" s="9" t="str">
        <f aca="false">IF($A524="","",IF($L524=0,"—",IF(T(INDEX('1. Master BOM'!$F$1:$F$400,$L524))="","(not set)",INDEX('1. Master BOM'!$F$1:$F$400,$L524))))</f>
        <v/>
      </c>
      <c r="S524" s="9" t="str">
        <f aca="false">IF($A524="","",IF(OR($R524="—",$R524="(not set)",$D524=""),"",IF(ISNUMBER(SEARCH(SUBSTITUTE(SUBSTITUTE(SUBSTITUTE($R524,"-",""),"_","")," ",""),SUBSTITUTE(SUBSTITUTE(SUBSTITUTE($D524,"-",""),"_","")," ",""))),"OK","CHECK")))</f>
        <v/>
      </c>
      <c r="T524" s="9" t="str">
        <f aca="false">IF($A524="","",IF(OR($H524="NOT IN SCHEMATIC",$I524="MISMATCH",$J524="MISMATCH",$P524="MISMATCH",$M524&lt;&gt;"OK"),"REVIEW","OK"))</f>
        <v/>
      </c>
      <c r="U524" s="14"/>
      <c r="V524" s="14"/>
      <c r="W524" s="17"/>
      <c r="X524" s="14"/>
    </row>
    <row r="525" customFormat="false" ht="15" hidden="false" customHeight="false" outlineLevel="0" collapsed="false">
      <c r="A525" s="9" t="str">
        <f aca="false">IF('3. Layout Parts'!$A525="","",TRIM('3. Layout Parts'!$A525))</f>
        <v/>
      </c>
      <c r="B525" s="9" t="str">
        <f aca="false">IF($A525="","",'3. Layout Parts'!$D525)</f>
        <v/>
      </c>
      <c r="C525" s="9" t="str">
        <f aca="false">IF($A525="","",'3. Layout Parts'!$B525)</f>
        <v/>
      </c>
      <c r="D525" s="9" t="str">
        <f aca="false">IF($A525="","",'3. Layout Parts'!$C525)</f>
        <v/>
      </c>
      <c r="E525" s="9" t="str">
        <f aca="false">IF($A525="","",IFERROR(INDEX('2. Schematic Parts'!$B$2:$B$3001,MATCH($A525,'2. Schematic Parts'!$A$2:$A$3001,0)),"NOT FOUND"))</f>
        <v/>
      </c>
      <c r="F525" s="9" t="str">
        <f aca="false">IF($A525="","",IFERROR(INDEX('2. Schematic Parts'!$C$2:$C$3001,MATCH($A525,'2. Schematic Parts'!$A$2:$A$3001,0))&amp;"","NOT FOUND"))</f>
        <v/>
      </c>
      <c r="G525" s="9" t="str">
        <f aca="false">IF($A525="","",IFERROR(INDEX('2. Schematic Parts'!$D$2:$D$3001,MATCH($A525,'2. Schematic Parts'!$A$2:$A$3001,0))&amp;"","NOT FOUND"))</f>
        <v/>
      </c>
      <c r="H525" s="9" t="str">
        <f aca="false">IF($A525="","",IF(COUNTIF('2. Schematic Parts'!$A$2:$A$3001,$A525)=0,"NOT IN SCHEMATIC","OK"))</f>
        <v/>
      </c>
      <c r="I525" s="9" t="str">
        <f aca="false">IF($A525="","",IF($H525="NOT IN SCHEMATIC","",IF(UPPER(TRIM($C525))=UPPER(TRIM($E525)),"OK","MISMATCH")))</f>
        <v/>
      </c>
      <c r="J525" s="9" t="str">
        <f aca="false">IF($A525="","",IF($H525="NOT IN SCHEMATIC","",IF($F525="","NO SCH DECAL",IF($D525="","",IF(UPPER(TRIM($D525))=UPPER(TRIM($F525)),"OK","MISMATCH")))))</f>
        <v/>
      </c>
      <c r="K525" s="16" t="str">
        <f aca="false">IF($A525="","",SUMPRODUCT(--ISNUMBER(SEARCH(","&amp;TRIM($A525)&amp;",",","&amp;SUBSTITUTE('1. Master BOM'!$D$2:$D$400," ","")&amp;","))))</f>
        <v/>
      </c>
      <c r="L525" s="16" t="str">
        <f aca="false">IF($A525="","",IF($K525&lt;&gt;1,0,SUMPRODUCT(ISNUMBER(SEARCH(","&amp;TRIM($A525)&amp;",",","&amp;SUBSTITUTE('1. Master BOM'!$D$2:$D$400," ","")&amp;","))*ROW('1. Master BOM'!$D$2:$D$400))))</f>
        <v/>
      </c>
      <c r="M525" s="9" t="str">
        <f aca="false">IF($A525="","",IF($K525=0,"NOT IN BOM",IF($K525&gt;1,"MULTIPLE BOM LINES","OK")))</f>
        <v/>
      </c>
      <c r="N525" s="9" t="str">
        <f aca="false">IF($A525="","",IF($L525=0,"—",INDEX('1. Master BOM'!$A$1:$A$400,$L525)))</f>
        <v/>
      </c>
      <c r="O525" s="9" t="str">
        <f aca="false">IF($A525="","",IF($L525=0,"—",INDEX('1. Master BOM'!$B$1:$B$400,$L525)))</f>
        <v/>
      </c>
      <c r="P525" s="9" t="str">
        <f aca="false">IF($A525="","",IF(OR($H525="NOT IN SCHEMATIC",$O525="—"),"",IF($G525="","NO SCH PN",IF(UPPER(TRIM($G525))=UPPER(TRIM($O525)),"OK","MISMATCH"))))</f>
        <v/>
      </c>
      <c r="Q525" s="9" t="str">
        <f aca="false">IF($A525="","",IF($L525=0,"—",INDEX('1. Master BOM'!$E$1:$E$400,$L525)))</f>
        <v/>
      </c>
      <c r="R525" s="9" t="str">
        <f aca="false">IF($A525="","",IF($L525=0,"—",IF(T(INDEX('1. Master BOM'!$F$1:$F$400,$L525))="","(not set)",INDEX('1. Master BOM'!$F$1:$F$400,$L525))))</f>
        <v/>
      </c>
      <c r="S525" s="9" t="str">
        <f aca="false">IF($A525="","",IF(OR($R525="—",$R525="(not set)",$D525=""),"",IF(ISNUMBER(SEARCH(SUBSTITUTE(SUBSTITUTE(SUBSTITUTE($R525,"-",""),"_","")," ",""),SUBSTITUTE(SUBSTITUTE(SUBSTITUTE($D525,"-",""),"_","")," ",""))),"OK","CHECK")))</f>
        <v/>
      </c>
      <c r="T525" s="9" t="str">
        <f aca="false">IF($A525="","",IF(OR($H525="NOT IN SCHEMATIC",$I525="MISMATCH",$J525="MISMATCH",$P525="MISMATCH",$M525&lt;&gt;"OK"),"REVIEW","OK"))</f>
        <v/>
      </c>
      <c r="U525" s="14"/>
      <c r="V525" s="14"/>
      <c r="W525" s="17"/>
      <c r="X525" s="14"/>
    </row>
    <row r="526" customFormat="false" ht="15" hidden="false" customHeight="false" outlineLevel="0" collapsed="false">
      <c r="A526" s="9" t="str">
        <f aca="false">IF('3. Layout Parts'!$A526="","",TRIM('3. Layout Parts'!$A526))</f>
        <v/>
      </c>
      <c r="B526" s="9" t="str">
        <f aca="false">IF($A526="","",'3. Layout Parts'!$D526)</f>
        <v/>
      </c>
      <c r="C526" s="9" t="str">
        <f aca="false">IF($A526="","",'3. Layout Parts'!$B526)</f>
        <v/>
      </c>
      <c r="D526" s="9" t="str">
        <f aca="false">IF($A526="","",'3. Layout Parts'!$C526)</f>
        <v/>
      </c>
      <c r="E526" s="9" t="str">
        <f aca="false">IF($A526="","",IFERROR(INDEX('2. Schematic Parts'!$B$2:$B$3001,MATCH($A526,'2. Schematic Parts'!$A$2:$A$3001,0)),"NOT FOUND"))</f>
        <v/>
      </c>
      <c r="F526" s="9" t="str">
        <f aca="false">IF($A526="","",IFERROR(INDEX('2. Schematic Parts'!$C$2:$C$3001,MATCH($A526,'2. Schematic Parts'!$A$2:$A$3001,0))&amp;"","NOT FOUND"))</f>
        <v/>
      </c>
      <c r="G526" s="9" t="str">
        <f aca="false">IF($A526="","",IFERROR(INDEX('2. Schematic Parts'!$D$2:$D$3001,MATCH($A526,'2. Schematic Parts'!$A$2:$A$3001,0))&amp;"","NOT FOUND"))</f>
        <v/>
      </c>
      <c r="H526" s="9" t="str">
        <f aca="false">IF($A526="","",IF(COUNTIF('2. Schematic Parts'!$A$2:$A$3001,$A526)=0,"NOT IN SCHEMATIC","OK"))</f>
        <v/>
      </c>
      <c r="I526" s="9" t="str">
        <f aca="false">IF($A526="","",IF($H526="NOT IN SCHEMATIC","",IF(UPPER(TRIM($C526))=UPPER(TRIM($E526)),"OK","MISMATCH")))</f>
        <v/>
      </c>
      <c r="J526" s="9" t="str">
        <f aca="false">IF($A526="","",IF($H526="NOT IN SCHEMATIC","",IF($F526="","NO SCH DECAL",IF($D526="","",IF(UPPER(TRIM($D526))=UPPER(TRIM($F526)),"OK","MISMATCH")))))</f>
        <v/>
      </c>
      <c r="K526" s="16" t="str">
        <f aca="false">IF($A526="","",SUMPRODUCT(--ISNUMBER(SEARCH(","&amp;TRIM($A526)&amp;",",","&amp;SUBSTITUTE('1. Master BOM'!$D$2:$D$400," ","")&amp;","))))</f>
        <v/>
      </c>
      <c r="L526" s="16" t="str">
        <f aca="false">IF($A526="","",IF($K526&lt;&gt;1,0,SUMPRODUCT(ISNUMBER(SEARCH(","&amp;TRIM($A526)&amp;",",","&amp;SUBSTITUTE('1. Master BOM'!$D$2:$D$400," ","")&amp;","))*ROW('1. Master BOM'!$D$2:$D$400))))</f>
        <v/>
      </c>
      <c r="M526" s="9" t="str">
        <f aca="false">IF($A526="","",IF($K526=0,"NOT IN BOM",IF($K526&gt;1,"MULTIPLE BOM LINES","OK")))</f>
        <v/>
      </c>
      <c r="N526" s="9" t="str">
        <f aca="false">IF($A526="","",IF($L526=0,"—",INDEX('1. Master BOM'!$A$1:$A$400,$L526)))</f>
        <v/>
      </c>
      <c r="O526" s="9" t="str">
        <f aca="false">IF($A526="","",IF($L526=0,"—",INDEX('1. Master BOM'!$B$1:$B$400,$L526)))</f>
        <v/>
      </c>
      <c r="P526" s="9" t="str">
        <f aca="false">IF($A526="","",IF(OR($H526="NOT IN SCHEMATIC",$O526="—"),"",IF($G526="","NO SCH PN",IF(UPPER(TRIM($G526))=UPPER(TRIM($O526)),"OK","MISMATCH"))))</f>
        <v/>
      </c>
      <c r="Q526" s="9" t="str">
        <f aca="false">IF($A526="","",IF($L526=0,"—",INDEX('1. Master BOM'!$E$1:$E$400,$L526)))</f>
        <v/>
      </c>
      <c r="R526" s="9" t="str">
        <f aca="false">IF($A526="","",IF($L526=0,"—",IF(T(INDEX('1. Master BOM'!$F$1:$F$400,$L526))="","(not set)",INDEX('1. Master BOM'!$F$1:$F$400,$L526))))</f>
        <v/>
      </c>
      <c r="S526" s="9" t="str">
        <f aca="false">IF($A526="","",IF(OR($R526="—",$R526="(not set)",$D526=""),"",IF(ISNUMBER(SEARCH(SUBSTITUTE(SUBSTITUTE(SUBSTITUTE($R526,"-",""),"_","")," ",""),SUBSTITUTE(SUBSTITUTE(SUBSTITUTE($D526,"-",""),"_","")," ",""))),"OK","CHECK")))</f>
        <v/>
      </c>
      <c r="T526" s="9" t="str">
        <f aca="false">IF($A526="","",IF(OR($H526="NOT IN SCHEMATIC",$I526="MISMATCH",$J526="MISMATCH",$P526="MISMATCH",$M526&lt;&gt;"OK"),"REVIEW","OK"))</f>
        <v/>
      </c>
      <c r="U526" s="14"/>
      <c r="V526" s="14"/>
      <c r="W526" s="17"/>
      <c r="X526" s="14"/>
    </row>
    <row r="527" customFormat="false" ht="15" hidden="false" customHeight="false" outlineLevel="0" collapsed="false">
      <c r="A527" s="9" t="str">
        <f aca="false">IF('3. Layout Parts'!$A527="","",TRIM('3. Layout Parts'!$A527))</f>
        <v/>
      </c>
      <c r="B527" s="9" t="str">
        <f aca="false">IF($A527="","",'3. Layout Parts'!$D527)</f>
        <v/>
      </c>
      <c r="C527" s="9" t="str">
        <f aca="false">IF($A527="","",'3. Layout Parts'!$B527)</f>
        <v/>
      </c>
      <c r="D527" s="9" t="str">
        <f aca="false">IF($A527="","",'3. Layout Parts'!$C527)</f>
        <v/>
      </c>
      <c r="E527" s="9" t="str">
        <f aca="false">IF($A527="","",IFERROR(INDEX('2. Schematic Parts'!$B$2:$B$3001,MATCH($A527,'2. Schematic Parts'!$A$2:$A$3001,0)),"NOT FOUND"))</f>
        <v/>
      </c>
      <c r="F527" s="9" t="str">
        <f aca="false">IF($A527="","",IFERROR(INDEX('2. Schematic Parts'!$C$2:$C$3001,MATCH($A527,'2. Schematic Parts'!$A$2:$A$3001,0))&amp;"","NOT FOUND"))</f>
        <v/>
      </c>
      <c r="G527" s="9" t="str">
        <f aca="false">IF($A527="","",IFERROR(INDEX('2. Schematic Parts'!$D$2:$D$3001,MATCH($A527,'2. Schematic Parts'!$A$2:$A$3001,0))&amp;"","NOT FOUND"))</f>
        <v/>
      </c>
      <c r="H527" s="9" t="str">
        <f aca="false">IF($A527="","",IF(COUNTIF('2. Schematic Parts'!$A$2:$A$3001,$A527)=0,"NOT IN SCHEMATIC","OK"))</f>
        <v/>
      </c>
      <c r="I527" s="9" t="str">
        <f aca="false">IF($A527="","",IF($H527="NOT IN SCHEMATIC","",IF(UPPER(TRIM($C527))=UPPER(TRIM($E527)),"OK","MISMATCH")))</f>
        <v/>
      </c>
      <c r="J527" s="9" t="str">
        <f aca="false">IF($A527="","",IF($H527="NOT IN SCHEMATIC","",IF($F527="","NO SCH DECAL",IF($D527="","",IF(UPPER(TRIM($D527))=UPPER(TRIM($F527)),"OK","MISMATCH")))))</f>
        <v/>
      </c>
      <c r="K527" s="16" t="str">
        <f aca="false">IF($A527="","",SUMPRODUCT(--ISNUMBER(SEARCH(","&amp;TRIM($A527)&amp;",",","&amp;SUBSTITUTE('1. Master BOM'!$D$2:$D$400," ","")&amp;","))))</f>
        <v/>
      </c>
      <c r="L527" s="16" t="str">
        <f aca="false">IF($A527="","",IF($K527&lt;&gt;1,0,SUMPRODUCT(ISNUMBER(SEARCH(","&amp;TRIM($A527)&amp;",",","&amp;SUBSTITUTE('1. Master BOM'!$D$2:$D$400," ","")&amp;","))*ROW('1. Master BOM'!$D$2:$D$400))))</f>
        <v/>
      </c>
      <c r="M527" s="9" t="str">
        <f aca="false">IF($A527="","",IF($K527=0,"NOT IN BOM",IF($K527&gt;1,"MULTIPLE BOM LINES","OK")))</f>
        <v/>
      </c>
      <c r="N527" s="9" t="str">
        <f aca="false">IF($A527="","",IF($L527=0,"—",INDEX('1. Master BOM'!$A$1:$A$400,$L527)))</f>
        <v/>
      </c>
      <c r="O527" s="9" t="str">
        <f aca="false">IF($A527="","",IF($L527=0,"—",INDEX('1. Master BOM'!$B$1:$B$400,$L527)))</f>
        <v/>
      </c>
      <c r="P527" s="9" t="str">
        <f aca="false">IF($A527="","",IF(OR($H527="NOT IN SCHEMATIC",$O527="—"),"",IF($G527="","NO SCH PN",IF(UPPER(TRIM($G527))=UPPER(TRIM($O527)),"OK","MISMATCH"))))</f>
        <v/>
      </c>
      <c r="Q527" s="9" t="str">
        <f aca="false">IF($A527="","",IF($L527=0,"—",INDEX('1. Master BOM'!$E$1:$E$400,$L527)))</f>
        <v/>
      </c>
      <c r="R527" s="9" t="str">
        <f aca="false">IF($A527="","",IF($L527=0,"—",IF(T(INDEX('1. Master BOM'!$F$1:$F$400,$L527))="","(not set)",INDEX('1. Master BOM'!$F$1:$F$400,$L527))))</f>
        <v/>
      </c>
      <c r="S527" s="9" t="str">
        <f aca="false">IF($A527="","",IF(OR($R527="—",$R527="(not set)",$D527=""),"",IF(ISNUMBER(SEARCH(SUBSTITUTE(SUBSTITUTE(SUBSTITUTE($R527,"-",""),"_","")," ",""),SUBSTITUTE(SUBSTITUTE(SUBSTITUTE($D527,"-",""),"_","")," ",""))),"OK","CHECK")))</f>
        <v/>
      </c>
      <c r="T527" s="9" t="str">
        <f aca="false">IF($A527="","",IF(OR($H527="NOT IN SCHEMATIC",$I527="MISMATCH",$J527="MISMATCH",$P527="MISMATCH",$M527&lt;&gt;"OK"),"REVIEW","OK"))</f>
        <v/>
      </c>
      <c r="U527" s="14"/>
      <c r="V527" s="14"/>
      <c r="W527" s="17"/>
      <c r="X527" s="14"/>
    </row>
    <row r="528" customFormat="false" ht="15" hidden="false" customHeight="false" outlineLevel="0" collapsed="false">
      <c r="A528" s="9" t="str">
        <f aca="false">IF('3. Layout Parts'!$A528="","",TRIM('3. Layout Parts'!$A528))</f>
        <v/>
      </c>
      <c r="B528" s="9" t="str">
        <f aca="false">IF($A528="","",'3. Layout Parts'!$D528)</f>
        <v/>
      </c>
      <c r="C528" s="9" t="str">
        <f aca="false">IF($A528="","",'3. Layout Parts'!$B528)</f>
        <v/>
      </c>
      <c r="D528" s="9" t="str">
        <f aca="false">IF($A528="","",'3. Layout Parts'!$C528)</f>
        <v/>
      </c>
      <c r="E528" s="9" t="str">
        <f aca="false">IF($A528="","",IFERROR(INDEX('2. Schematic Parts'!$B$2:$B$3001,MATCH($A528,'2. Schematic Parts'!$A$2:$A$3001,0)),"NOT FOUND"))</f>
        <v/>
      </c>
      <c r="F528" s="9" t="str">
        <f aca="false">IF($A528="","",IFERROR(INDEX('2. Schematic Parts'!$C$2:$C$3001,MATCH($A528,'2. Schematic Parts'!$A$2:$A$3001,0))&amp;"","NOT FOUND"))</f>
        <v/>
      </c>
      <c r="G528" s="9" t="str">
        <f aca="false">IF($A528="","",IFERROR(INDEX('2. Schematic Parts'!$D$2:$D$3001,MATCH($A528,'2. Schematic Parts'!$A$2:$A$3001,0))&amp;"","NOT FOUND"))</f>
        <v/>
      </c>
      <c r="H528" s="9" t="str">
        <f aca="false">IF($A528="","",IF(COUNTIF('2. Schematic Parts'!$A$2:$A$3001,$A528)=0,"NOT IN SCHEMATIC","OK"))</f>
        <v/>
      </c>
      <c r="I528" s="9" t="str">
        <f aca="false">IF($A528="","",IF($H528="NOT IN SCHEMATIC","",IF(UPPER(TRIM($C528))=UPPER(TRIM($E528)),"OK","MISMATCH")))</f>
        <v/>
      </c>
      <c r="J528" s="9" t="str">
        <f aca="false">IF($A528="","",IF($H528="NOT IN SCHEMATIC","",IF($F528="","NO SCH DECAL",IF($D528="","",IF(UPPER(TRIM($D528))=UPPER(TRIM($F528)),"OK","MISMATCH")))))</f>
        <v/>
      </c>
      <c r="K528" s="16" t="str">
        <f aca="false">IF($A528="","",SUMPRODUCT(--ISNUMBER(SEARCH(","&amp;TRIM($A528)&amp;",",","&amp;SUBSTITUTE('1. Master BOM'!$D$2:$D$400," ","")&amp;","))))</f>
        <v/>
      </c>
      <c r="L528" s="16" t="str">
        <f aca="false">IF($A528="","",IF($K528&lt;&gt;1,0,SUMPRODUCT(ISNUMBER(SEARCH(","&amp;TRIM($A528)&amp;",",","&amp;SUBSTITUTE('1. Master BOM'!$D$2:$D$400," ","")&amp;","))*ROW('1. Master BOM'!$D$2:$D$400))))</f>
        <v/>
      </c>
      <c r="M528" s="9" t="str">
        <f aca="false">IF($A528="","",IF($K528=0,"NOT IN BOM",IF($K528&gt;1,"MULTIPLE BOM LINES","OK")))</f>
        <v/>
      </c>
      <c r="N528" s="9" t="str">
        <f aca="false">IF($A528="","",IF($L528=0,"—",INDEX('1. Master BOM'!$A$1:$A$400,$L528)))</f>
        <v/>
      </c>
      <c r="O528" s="9" t="str">
        <f aca="false">IF($A528="","",IF($L528=0,"—",INDEX('1. Master BOM'!$B$1:$B$400,$L528)))</f>
        <v/>
      </c>
      <c r="P528" s="9" t="str">
        <f aca="false">IF($A528="","",IF(OR($H528="NOT IN SCHEMATIC",$O528="—"),"",IF($G528="","NO SCH PN",IF(UPPER(TRIM($G528))=UPPER(TRIM($O528)),"OK","MISMATCH"))))</f>
        <v/>
      </c>
      <c r="Q528" s="9" t="str">
        <f aca="false">IF($A528="","",IF($L528=0,"—",INDEX('1. Master BOM'!$E$1:$E$400,$L528)))</f>
        <v/>
      </c>
      <c r="R528" s="9" t="str">
        <f aca="false">IF($A528="","",IF($L528=0,"—",IF(T(INDEX('1. Master BOM'!$F$1:$F$400,$L528))="","(not set)",INDEX('1. Master BOM'!$F$1:$F$400,$L528))))</f>
        <v/>
      </c>
      <c r="S528" s="9" t="str">
        <f aca="false">IF($A528="","",IF(OR($R528="—",$R528="(not set)",$D528=""),"",IF(ISNUMBER(SEARCH(SUBSTITUTE(SUBSTITUTE(SUBSTITUTE($R528,"-",""),"_","")," ",""),SUBSTITUTE(SUBSTITUTE(SUBSTITUTE($D528,"-",""),"_","")," ",""))),"OK","CHECK")))</f>
        <v/>
      </c>
      <c r="T528" s="9" t="str">
        <f aca="false">IF($A528="","",IF(OR($H528="NOT IN SCHEMATIC",$I528="MISMATCH",$J528="MISMATCH",$P528="MISMATCH",$M528&lt;&gt;"OK"),"REVIEW","OK"))</f>
        <v/>
      </c>
      <c r="U528" s="14"/>
      <c r="V528" s="14"/>
      <c r="W528" s="17"/>
      <c r="X528" s="14"/>
    </row>
    <row r="529" customFormat="false" ht="15" hidden="false" customHeight="false" outlineLevel="0" collapsed="false">
      <c r="A529" s="9" t="str">
        <f aca="false">IF('3. Layout Parts'!$A529="","",TRIM('3. Layout Parts'!$A529))</f>
        <v/>
      </c>
      <c r="B529" s="9" t="str">
        <f aca="false">IF($A529="","",'3. Layout Parts'!$D529)</f>
        <v/>
      </c>
      <c r="C529" s="9" t="str">
        <f aca="false">IF($A529="","",'3. Layout Parts'!$B529)</f>
        <v/>
      </c>
      <c r="D529" s="9" t="str">
        <f aca="false">IF($A529="","",'3. Layout Parts'!$C529)</f>
        <v/>
      </c>
      <c r="E529" s="9" t="str">
        <f aca="false">IF($A529="","",IFERROR(INDEX('2. Schematic Parts'!$B$2:$B$3001,MATCH($A529,'2. Schematic Parts'!$A$2:$A$3001,0)),"NOT FOUND"))</f>
        <v/>
      </c>
      <c r="F529" s="9" t="str">
        <f aca="false">IF($A529="","",IFERROR(INDEX('2. Schematic Parts'!$C$2:$C$3001,MATCH($A529,'2. Schematic Parts'!$A$2:$A$3001,0))&amp;"","NOT FOUND"))</f>
        <v/>
      </c>
      <c r="G529" s="9" t="str">
        <f aca="false">IF($A529="","",IFERROR(INDEX('2. Schematic Parts'!$D$2:$D$3001,MATCH($A529,'2. Schematic Parts'!$A$2:$A$3001,0))&amp;"","NOT FOUND"))</f>
        <v/>
      </c>
      <c r="H529" s="9" t="str">
        <f aca="false">IF($A529="","",IF(COUNTIF('2. Schematic Parts'!$A$2:$A$3001,$A529)=0,"NOT IN SCHEMATIC","OK"))</f>
        <v/>
      </c>
      <c r="I529" s="9" t="str">
        <f aca="false">IF($A529="","",IF($H529="NOT IN SCHEMATIC","",IF(UPPER(TRIM($C529))=UPPER(TRIM($E529)),"OK","MISMATCH")))</f>
        <v/>
      </c>
      <c r="J529" s="9" t="str">
        <f aca="false">IF($A529="","",IF($H529="NOT IN SCHEMATIC","",IF($F529="","NO SCH DECAL",IF($D529="","",IF(UPPER(TRIM($D529))=UPPER(TRIM($F529)),"OK","MISMATCH")))))</f>
        <v/>
      </c>
      <c r="K529" s="16" t="str">
        <f aca="false">IF($A529="","",SUMPRODUCT(--ISNUMBER(SEARCH(","&amp;TRIM($A529)&amp;",",","&amp;SUBSTITUTE('1. Master BOM'!$D$2:$D$400," ","")&amp;","))))</f>
        <v/>
      </c>
      <c r="L529" s="16" t="str">
        <f aca="false">IF($A529="","",IF($K529&lt;&gt;1,0,SUMPRODUCT(ISNUMBER(SEARCH(","&amp;TRIM($A529)&amp;",",","&amp;SUBSTITUTE('1. Master BOM'!$D$2:$D$400," ","")&amp;","))*ROW('1. Master BOM'!$D$2:$D$400))))</f>
        <v/>
      </c>
      <c r="M529" s="9" t="str">
        <f aca="false">IF($A529="","",IF($K529=0,"NOT IN BOM",IF($K529&gt;1,"MULTIPLE BOM LINES","OK")))</f>
        <v/>
      </c>
      <c r="N529" s="9" t="str">
        <f aca="false">IF($A529="","",IF($L529=0,"—",INDEX('1. Master BOM'!$A$1:$A$400,$L529)))</f>
        <v/>
      </c>
      <c r="O529" s="9" t="str">
        <f aca="false">IF($A529="","",IF($L529=0,"—",INDEX('1. Master BOM'!$B$1:$B$400,$L529)))</f>
        <v/>
      </c>
      <c r="P529" s="9" t="str">
        <f aca="false">IF($A529="","",IF(OR($H529="NOT IN SCHEMATIC",$O529="—"),"",IF($G529="","NO SCH PN",IF(UPPER(TRIM($G529))=UPPER(TRIM($O529)),"OK","MISMATCH"))))</f>
        <v/>
      </c>
      <c r="Q529" s="9" t="str">
        <f aca="false">IF($A529="","",IF($L529=0,"—",INDEX('1. Master BOM'!$E$1:$E$400,$L529)))</f>
        <v/>
      </c>
      <c r="R529" s="9" t="str">
        <f aca="false">IF($A529="","",IF($L529=0,"—",IF(T(INDEX('1. Master BOM'!$F$1:$F$400,$L529))="","(not set)",INDEX('1. Master BOM'!$F$1:$F$400,$L529))))</f>
        <v/>
      </c>
      <c r="S529" s="9" t="str">
        <f aca="false">IF($A529="","",IF(OR($R529="—",$R529="(not set)",$D529=""),"",IF(ISNUMBER(SEARCH(SUBSTITUTE(SUBSTITUTE(SUBSTITUTE($R529,"-",""),"_","")," ",""),SUBSTITUTE(SUBSTITUTE(SUBSTITUTE($D529,"-",""),"_","")," ",""))),"OK","CHECK")))</f>
        <v/>
      </c>
      <c r="T529" s="9" t="str">
        <f aca="false">IF($A529="","",IF(OR($H529="NOT IN SCHEMATIC",$I529="MISMATCH",$J529="MISMATCH",$P529="MISMATCH",$M529&lt;&gt;"OK"),"REVIEW","OK"))</f>
        <v/>
      </c>
      <c r="U529" s="14"/>
      <c r="V529" s="14"/>
      <c r="W529" s="17"/>
      <c r="X529" s="14"/>
    </row>
    <row r="530" customFormat="false" ht="15" hidden="false" customHeight="false" outlineLevel="0" collapsed="false">
      <c r="A530" s="9" t="str">
        <f aca="false">IF('3. Layout Parts'!$A530="","",TRIM('3. Layout Parts'!$A530))</f>
        <v/>
      </c>
      <c r="B530" s="9" t="str">
        <f aca="false">IF($A530="","",'3. Layout Parts'!$D530)</f>
        <v/>
      </c>
      <c r="C530" s="9" t="str">
        <f aca="false">IF($A530="","",'3. Layout Parts'!$B530)</f>
        <v/>
      </c>
      <c r="D530" s="9" t="str">
        <f aca="false">IF($A530="","",'3. Layout Parts'!$C530)</f>
        <v/>
      </c>
      <c r="E530" s="9" t="str">
        <f aca="false">IF($A530="","",IFERROR(INDEX('2. Schematic Parts'!$B$2:$B$3001,MATCH($A530,'2. Schematic Parts'!$A$2:$A$3001,0)),"NOT FOUND"))</f>
        <v/>
      </c>
      <c r="F530" s="9" t="str">
        <f aca="false">IF($A530="","",IFERROR(INDEX('2. Schematic Parts'!$C$2:$C$3001,MATCH($A530,'2. Schematic Parts'!$A$2:$A$3001,0))&amp;"","NOT FOUND"))</f>
        <v/>
      </c>
      <c r="G530" s="9" t="str">
        <f aca="false">IF($A530="","",IFERROR(INDEX('2. Schematic Parts'!$D$2:$D$3001,MATCH($A530,'2. Schematic Parts'!$A$2:$A$3001,0))&amp;"","NOT FOUND"))</f>
        <v/>
      </c>
      <c r="H530" s="9" t="str">
        <f aca="false">IF($A530="","",IF(COUNTIF('2. Schematic Parts'!$A$2:$A$3001,$A530)=0,"NOT IN SCHEMATIC","OK"))</f>
        <v/>
      </c>
      <c r="I530" s="9" t="str">
        <f aca="false">IF($A530="","",IF($H530="NOT IN SCHEMATIC","",IF(UPPER(TRIM($C530))=UPPER(TRIM($E530)),"OK","MISMATCH")))</f>
        <v/>
      </c>
      <c r="J530" s="9" t="str">
        <f aca="false">IF($A530="","",IF($H530="NOT IN SCHEMATIC","",IF($F530="","NO SCH DECAL",IF($D530="","",IF(UPPER(TRIM($D530))=UPPER(TRIM($F530)),"OK","MISMATCH")))))</f>
        <v/>
      </c>
      <c r="K530" s="16" t="str">
        <f aca="false">IF($A530="","",SUMPRODUCT(--ISNUMBER(SEARCH(","&amp;TRIM($A530)&amp;",",","&amp;SUBSTITUTE('1. Master BOM'!$D$2:$D$400," ","")&amp;","))))</f>
        <v/>
      </c>
      <c r="L530" s="16" t="str">
        <f aca="false">IF($A530="","",IF($K530&lt;&gt;1,0,SUMPRODUCT(ISNUMBER(SEARCH(","&amp;TRIM($A530)&amp;",",","&amp;SUBSTITUTE('1. Master BOM'!$D$2:$D$400," ","")&amp;","))*ROW('1. Master BOM'!$D$2:$D$400))))</f>
        <v/>
      </c>
      <c r="M530" s="9" t="str">
        <f aca="false">IF($A530="","",IF($K530=0,"NOT IN BOM",IF($K530&gt;1,"MULTIPLE BOM LINES","OK")))</f>
        <v/>
      </c>
      <c r="N530" s="9" t="str">
        <f aca="false">IF($A530="","",IF($L530=0,"—",INDEX('1. Master BOM'!$A$1:$A$400,$L530)))</f>
        <v/>
      </c>
      <c r="O530" s="9" t="str">
        <f aca="false">IF($A530="","",IF($L530=0,"—",INDEX('1. Master BOM'!$B$1:$B$400,$L530)))</f>
        <v/>
      </c>
      <c r="P530" s="9" t="str">
        <f aca="false">IF($A530="","",IF(OR($H530="NOT IN SCHEMATIC",$O530="—"),"",IF($G530="","NO SCH PN",IF(UPPER(TRIM($G530))=UPPER(TRIM($O530)),"OK","MISMATCH"))))</f>
        <v/>
      </c>
      <c r="Q530" s="9" t="str">
        <f aca="false">IF($A530="","",IF($L530=0,"—",INDEX('1. Master BOM'!$E$1:$E$400,$L530)))</f>
        <v/>
      </c>
      <c r="R530" s="9" t="str">
        <f aca="false">IF($A530="","",IF($L530=0,"—",IF(T(INDEX('1. Master BOM'!$F$1:$F$400,$L530))="","(not set)",INDEX('1. Master BOM'!$F$1:$F$400,$L530))))</f>
        <v/>
      </c>
      <c r="S530" s="9" t="str">
        <f aca="false">IF($A530="","",IF(OR($R530="—",$R530="(not set)",$D530=""),"",IF(ISNUMBER(SEARCH(SUBSTITUTE(SUBSTITUTE(SUBSTITUTE($R530,"-",""),"_","")," ",""),SUBSTITUTE(SUBSTITUTE(SUBSTITUTE($D530,"-",""),"_","")," ",""))),"OK","CHECK")))</f>
        <v/>
      </c>
      <c r="T530" s="9" t="str">
        <f aca="false">IF($A530="","",IF(OR($H530="NOT IN SCHEMATIC",$I530="MISMATCH",$J530="MISMATCH",$P530="MISMATCH",$M530&lt;&gt;"OK"),"REVIEW","OK"))</f>
        <v/>
      </c>
      <c r="U530" s="14"/>
      <c r="V530" s="14"/>
      <c r="W530" s="17"/>
      <c r="X530" s="14"/>
    </row>
    <row r="531" customFormat="false" ht="15" hidden="false" customHeight="false" outlineLevel="0" collapsed="false">
      <c r="A531" s="9" t="str">
        <f aca="false">IF('3. Layout Parts'!$A531="","",TRIM('3. Layout Parts'!$A531))</f>
        <v/>
      </c>
      <c r="B531" s="9" t="str">
        <f aca="false">IF($A531="","",'3. Layout Parts'!$D531)</f>
        <v/>
      </c>
      <c r="C531" s="9" t="str">
        <f aca="false">IF($A531="","",'3. Layout Parts'!$B531)</f>
        <v/>
      </c>
      <c r="D531" s="9" t="str">
        <f aca="false">IF($A531="","",'3. Layout Parts'!$C531)</f>
        <v/>
      </c>
      <c r="E531" s="9" t="str">
        <f aca="false">IF($A531="","",IFERROR(INDEX('2. Schematic Parts'!$B$2:$B$3001,MATCH($A531,'2. Schematic Parts'!$A$2:$A$3001,0)),"NOT FOUND"))</f>
        <v/>
      </c>
      <c r="F531" s="9" t="str">
        <f aca="false">IF($A531="","",IFERROR(INDEX('2. Schematic Parts'!$C$2:$C$3001,MATCH($A531,'2. Schematic Parts'!$A$2:$A$3001,0))&amp;"","NOT FOUND"))</f>
        <v/>
      </c>
      <c r="G531" s="9" t="str">
        <f aca="false">IF($A531="","",IFERROR(INDEX('2. Schematic Parts'!$D$2:$D$3001,MATCH($A531,'2. Schematic Parts'!$A$2:$A$3001,0))&amp;"","NOT FOUND"))</f>
        <v/>
      </c>
      <c r="H531" s="9" t="str">
        <f aca="false">IF($A531="","",IF(COUNTIF('2. Schematic Parts'!$A$2:$A$3001,$A531)=0,"NOT IN SCHEMATIC","OK"))</f>
        <v/>
      </c>
      <c r="I531" s="9" t="str">
        <f aca="false">IF($A531="","",IF($H531="NOT IN SCHEMATIC","",IF(UPPER(TRIM($C531))=UPPER(TRIM($E531)),"OK","MISMATCH")))</f>
        <v/>
      </c>
      <c r="J531" s="9" t="str">
        <f aca="false">IF($A531="","",IF($H531="NOT IN SCHEMATIC","",IF($F531="","NO SCH DECAL",IF($D531="","",IF(UPPER(TRIM($D531))=UPPER(TRIM($F531)),"OK","MISMATCH")))))</f>
        <v/>
      </c>
      <c r="K531" s="16" t="str">
        <f aca="false">IF($A531="","",SUMPRODUCT(--ISNUMBER(SEARCH(","&amp;TRIM($A531)&amp;",",","&amp;SUBSTITUTE('1. Master BOM'!$D$2:$D$400," ","")&amp;","))))</f>
        <v/>
      </c>
      <c r="L531" s="16" t="str">
        <f aca="false">IF($A531="","",IF($K531&lt;&gt;1,0,SUMPRODUCT(ISNUMBER(SEARCH(","&amp;TRIM($A531)&amp;",",","&amp;SUBSTITUTE('1. Master BOM'!$D$2:$D$400," ","")&amp;","))*ROW('1. Master BOM'!$D$2:$D$400))))</f>
        <v/>
      </c>
      <c r="M531" s="9" t="str">
        <f aca="false">IF($A531="","",IF($K531=0,"NOT IN BOM",IF($K531&gt;1,"MULTIPLE BOM LINES","OK")))</f>
        <v/>
      </c>
      <c r="N531" s="9" t="str">
        <f aca="false">IF($A531="","",IF($L531=0,"—",INDEX('1. Master BOM'!$A$1:$A$400,$L531)))</f>
        <v/>
      </c>
      <c r="O531" s="9" t="str">
        <f aca="false">IF($A531="","",IF($L531=0,"—",INDEX('1. Master BOM'!$B$1:$B$400,$L531)))</f>
        <v/>
      </c>
      <c r="P531" s="9" t="str">
        <f aca="false">IF($A531="","",IF(OR($H531="NOT IN SCHEMATIC",$O531="—"),"",IF($G531="","NO SCH PN",IF(UPPER(TRIM($G531))=UPPER(TRIM($O531)),"OK","MISMATCH"))))</f>
        <v/>
      </c>
      <c r="Q531" s="9" t="str">
        <f aca="false">IF($A531="","",IF($L531=0,"—",INDEX('1. Master BOM'!$E$1:$E$400,$L531)))</f>
        <v/>
      </c>
      <c r="R531" s="9" t="str">
        <f aca="false">IF($A531="","",IF($L531=0,"—",IF(T(INDEX('1. Master BOM'!$F$1:$F$400,$L531))="","(not set)",INDEX('1. Master BOM'!$F$1:$F$400,$L531))))</f>
        <v/>
      </c>
      <c r="S531" s="9" t="str">
        <f aca="false">IF($A531="","",IF(OR($R531="—",$R531="(not set)",$D531=""),"",IF(ISNUMBER(SEARCH(SUBSTITUTE(SUBSTITUTE(SUBSTITUTE($R531,"-",""),"_","")," ",""),SUBSTITUTE(SUBSTITUTE(SUBSTITUTE($D531,"-",""),"_","")," ",""))),"OK","CHECK")))</f>
        <v/>
      </c>
      <c r="T531" s="9" t="str">
        <f aca="false">IF($A531="","",IF(OR($H531="NOT IN SCHEMATIC",$I531="MISMATCH",$J531="MISMATCH",$P531="MISMATCH",$M531&lt;&gt;"OK"),"REVIEW","OK"))</f>
        <v/>
      </c>
      <c r="U531" s="14"/>
      <c r="V531" s="14"/>
      <c r="W531" s="17"/>
      <c r="X531" s="14"/>
    </row>
    <row r="532" customFormat="false" ht="15" hidden="false" customHeight="false" outlineLevel="0" collapsed="false">
      <c r="A532" s="9" t="str">
        <f aca="false">IF('3. Layout Parts'!$A532="","",TRIM('3. Layout Parts'!$A532))</f>
        <v/>
      </c>
      <c r="B532" s="9" t="str">
        <f aca="false">IF($A532="","",'3. Layout Parts'!$D532)</f>
        <v/>
      </c>
      <c r="C532" s="9" t="str">
        <f aca="false">IF($A532="","",'3. Layout Parts'!$B532)</f>
        <v/>
      </c>
      <c r="D532" s="9" t="str">
        <f aca="false">IF($A532="","",'3. Layout Parts'!$C532)</f>
        <v/>
      </c>
      <c r="E532" s="9" t="str">
        <f aca="false">IF($A532="","",IFERROR(INDEX('2. Schematic Parts'!$B$2:$B$3001,MATCH($A532,'2. Schematic Parts'!$A$2:$A$3001,0)),"NOT FOUND"))</f>
        <v/>
      </c>
      <c r="F532" s="9" t="str">
        <f aca="false">IF($A532="","",IFERROR(INDEX('2. Schematic Parts'!$C$2:$C$3001,MATCH($A532,'2. Schematic Parts'!$A$2:$A$3001,0))&amp;"","NOT FOUND"))</f>
        <v/>
      </c>
      <c r="G532" s="9" t="str">
        <f aca="false">IF($A532="","",IFERROR(INDEX('2. Schematic Parts'!$D$2:$D$3001,MATCH($A532,'2. Schematic Parts'!$A$2:$A$3001,0))&amp;"","NOT FOUND"))</f>
        <v/>
      </c>
      <c r="H532" s="9" t="str">
        <f aca="false">IF($A532="","",IF(COUNTIF('2. Schematic Parts'!$A$2:$A$3001,$A532)=0,"NOT IN SCHEMATIC","OK"))</f>
        <v/>
      </c>
      <c r="I532" s="9" t="str">
        <f aca="false">IF($A532="","",IF($H532="NOT IN SCHEMATIC","",IF(UPPER(TRIM($C532))=UPPER(TRIM($E532)),"OK","MISMATCH")))</f>
        <v/>
      </c>
      <c r="J532" s="9" t="str">
        <f aca="false">IF($A532="","",IF($H532="NOT IN SCHEMATIC","",IF($F532="","NO SCH DECAL",IF($D532="","",IF(UPPER(TRIM($D532))=UPPER(TRIM($F532)),"OK","MISMATCH")))))</f>
        <v/>
      </c>
      <c r="K532" s="16" t="str">
        <f aca="false">IF($A532="","",SUMPRODUCT(--ISNUMBER(SEARCH(","&amp;TRIM($A532)&amp;",",","&amp;SUBSTITUTE('1. Master BOM'!$D$2:$D$400," ","")&amp;","))))</f>
        <v/>
      </c>
      <c r="L532" s="16" t="str">
        <f aca="false">IF($A532="","",IF($K532&lt;&gt;1,0,SUMPRODUCT(ISNUMBER(SEARCH(","&amp;TRIM($A532)&amp;",",","&amp;SUBSTITUTE('1. Master BOM'!$D$2:$D$400," ","")&amp;","))*ROW('1. Master BOM'!$D$2:$D$400))))</f>
        <v/>
      </c>
      <c r="M532" s="9" t="str">
        <f aca="false">IF($A532="","",IF($K532=0,"NOT IN BOM",IF($K532&gt;1,"MULTIPLE BOM LINES","OK")))</f>
        <v/>
      </c>
      <c r="N532" s="9" t="str">
        <f aca="false">IF($A532="","",IF($L532=0,"—",INDEX('1. Master BOM'!$A$1:$A$400,$L532)))</f>
        <v/>
      </c>
      <c r="O532" s="9" t="str">
        <f aca="false">IF($A532="","",IF($L532=0,"—",INDEX('1. Master BOM'!$B$1:$B$400,$L532)))</f>
        <v/>
      </c>
      <c r="P532" s="9" t="str">
        <f aca="false">IF($A532="","",IF(OR($H532="NOT IN SCHEMATIC",$O532="—"),"",IF($G532="","NO SCH PN",IF(UPPER(TRIM($G532))=UPPER(TRIM($O532)),"OK","MISMATCH"))))</f>
        <v/>
      </c>
      <c r="Q532" s="9" t="str">
        <f aca="false">IF($A532="","",IF($L532=0,"—",INDEX('1. Master BOM'!$E$1:$E$400,$L532)))</f>
        <v/>
      </c>
      <c r="R532" s="9" t="str">
        <f aca="false">IF($A532="","",IF($L532=0,"—",IF(T(INDEX('1. Master BOM'!$F$1:$F$400,$L532))="","(not set)",INDEX('1. Master BOM'!$F$1:$F$400,$L532))))</f>
        <v/>
      </c>
      <c r="S532" s="9" t="str">
        <f aca="false">IF($A532="","",IF(OR($R532="—",$R532="(not set)",$D532=""),"",IF(ISNUMBER(SEARCH(SUBSTITUTE(SUBSTITUTE(SUBSTITUTE($R532,"-",""),"_","")," ",""),SUBSTITUTE(SUBSTITUTE(SUBSTITUTE($D532,"-",""),"_","")," ",""))),"OK","CHECK")))</f>
        <v/>
      </c>
      <c r="T532" s="9" t="str">
        <f aca="false">IF($A532="","",IF(OR($H532="NOT IN SCHEMATIC",$I532="MISMATCH",$J532="MISMATCH",$P532="MISMATCH",$M532&lt;&gt;"OK"),"REVIEW","OK"))</f>
        <v/>
      </c>
      <c r="U532" s="14"/>
      <c r="V532" s="14"/>
      <c r="W532" s="17"/>
      <c r="X532" s="14"/>
    </row>
    <row r="533" customFormat="false" ht="15" hidden="false" customHeight="false" outlineLevel="0" collapsed="false">
      <c r="A533" s="9" t="str">
        <f aca="false">IF('3. Layout Parts'!$A533="","",TRIM('3. Layout Parts'!$A533))</f>
        <v/>
      </c>
      <c r="B533" s="9" t="str">
        <f aca="false">IF($A533="","",'3. Layout Parts'!$D533)</f>
        <v/>
      </c>
      <c r="C533" s="9" t="str">
        <f aca="false">IF($A533="","",'3. Layout Parts'!$B533)</f>
        <v/>
      </c>
      <c r="D533" s="9" t="str">
        <f aca="false">IF($A533="","",'3. Layout Parts'!$C533)</f>
        <v/>
      </c>
      <c r="E533" s="9" t="str">
        <f aca="false">IF($A533="","",IFERROR(INDEX('2. Schematic Parts'!$B$2:$B$3001,MATCH($A533,'2. Schematic Parts'!$A$2:$A$3001,0)),"NOT FOUND"))</f>
        <v/>
      </c>
      <c r="F533" s="9" t="str">
        <f aca="false">IF($A533="","",IFERROR(INDEX('2. Schematic Parts'!$C$2:$C$3001,MATCH($A533,'2. Schematic Parts'!$A$2:$A$3001,0))&amp;"","NOT FOUND"))</f>
        <v/>
      </c>
      <c r="G533" s="9" t="str">
        <f aca="false">IF($A533="","",IFERROR(INDEX('2. Schematic Parts'!$D$2:$D$3001,MATCH($A533,'2. Schematic Parts'!$A$2:$A$3001,0))&amp;"","NOT FOUND"))</f>
        <v/>
      </c>
      <c r="H533" s="9" t="str">
        <f aca="false">IF($A533="","",IF(COUNTIF('2. Schematic Parts'!$A$2:$A$3001,$A533)=0,"NOT IN SCHEMATIC","OK"))</f>
        <v/>
      </c>
      <c r="I533" s="9" t="str">
        <f aca="false">IF($A533="","",IF($H533="NOT IN SCHEMATIC","",IF(UPPER(TRIM($C533))=UPPER(TRIM($E533)),"OK","MISMATCH")))</f>
        <v/>
      </c>
      <c r="J533" s="9" t="str">
        <f aca="false">IF($A533="","",IF($H533="NOT IN SCHEMATIC","",IF($F533="","NO SCH DECAL",IF($D533="","",IF(UPPER(TRIM($D533))=UPPER(TRIM($F533)),"OK","MISMATCH")))))</f>
        <v/>
      </c>
      <c r="K533" s="16" t="str">
        <f aca="false">IF($A533="","",SUMPRODUCT(--ISNUMBER(SEARCH(","&amp;TRIM($A533)&amp;",",","&amp;SUBSTITUTE('1. Master BOM'!$D$2:$D$400," ","")&amp;","))))</f>
        <v/>
      </c>
      <c r="L533" s="16" t="str">
        <f aca="false">IF($A533="","",IF($K533&lt;&gt;1,0,SUMPRODUCT(ISNUMBER(SEARCH(","&amp;TRIM($A533)&amp;",",","&amp;SUBSTITUTE('1. Master BOM'!$D$2:$D$400," ","")&amp;","))*ROW('1. Master BOM'!$D$2:$D$400))))</f>
        <v/>
      </c>
      <c r="M533" s="9" t="str">
        <f aca="false">IF($A533="","",IF($K533=0,"NOT IN BOM",IF($K533&gt;1,"MULTIPLE BOM LINES","OK")))</f>
        <v/>
      </c>
      <c r="N533" s="9" t="str">
        <f aca="false">IF($A533="","",IF($L533=0,"—",INDEX('1. Master BOM'!$A$1:$A$400,$L533)))</f>
        <v/>
      </c>
      <c r="O533" s="9" t="str">
        <f aca="false">IF($A533="","",IF($L533=0,"—",INDEX('1. Master BOM'!$B$1:$B$400,$L533)))</f>
        <v/>
      </c>
      <c r="P533" s="9" t="str">
        <f aca="false">IF($A533="","",IF(OR($H533="NOT IN SCHEMATIC",$O533="—"),"",IF($G533="","NO SCH PN",IF(UPPER(TRIM($G533))=UPPER(TRIM($O533)),"OK","MISMATCH"))))</f>
        <v/>
      </c>
      <c r="Q533" s="9" t="str">
        <f aca="false">IF($A533="","",IF($L533=0,"—",INDEX('1. Master BOM'!$E$1:$E$400,$L533)))</f>
        <v/>
      </c>
      <c r="R533" s="9" t="str">
        <f aca="false">IF($A533="","",IF($L533=0,"—",IF(T(INDEX('1. Master BOM'!$F$1:$F$400,$L533))="","(not set)",INDEX('1. Master BOM'!$F$1:$F$400,$L533))))</f>
        <v/>
      </c>
      <c r="S533" s="9" t="str">
        <f aca="false">IF($A533="","",IF(OR($R533="—",$R533="(not set)",$D533=""),"",IF(ISNUMBER(SEARCH(SUBSTITUTE(SUBSTITUTE(SUBSTITUTE($R533,"-",""),"_","")," ",""),SUBSTITUTE(SUBSTITUTE(SUBSTITUTE($D533,"-",""),"_","")," ",""))),"OK","CHECK")))</f>
        <v/>
      </c>
      <c r="T533" s="9" t="str">
        <f aca="false">IF($A533="","",IF(OR($H533="NOT IN SCHEMATIC",$I533="MISMATCH",$J533="MISMATCH",$P533="MISMATCH",$M533&lt;&gt;"OK"),"REVIEW","OK"))</f>
        <v/>
      </c>
      <c r="U533" s="14"/>
      <c r="V533" s="14"/>
      <c r="W533" s="17"/>
      <c r="X533" s="14"/>
    </row>
    <row r="534" customFormat="false" ht="15" hidden="false" customHeight="false" outlineLevel="0" collapsed="false">
      <c r="A534" s="9" t="str">
        <f aca="false">IF('3. Layout Parts'!$A534="","",TRIM('3. Layout Parts'!$A534))</f>
        <v/>
      </c>
      <c r="B534" s="9" t="str">
        <f aca="false">IF($A534="","",'3. Layout Parts'!$D534)</f>
        <v/>
      </c>
      <c r="C534" s="9" t="str">
        <f aca="false">IF($A534="","",'3. Layout Parts'!$B534)</f>
        <v/>
      </c>
      <c r="D534" s="9" t="str">
        <f aca="false">IF($A534="","",'3. Layout Parts'!$C534)</f>
        <v/>
      </c>
      <c r="E534" s="9" t="str">
        <f aca="false">IF($A534="","",IFERROR(INDEX('2. Schematic Parts'!$B$2:$B$3001,MATCH($A534,'2. Schematic Parts'!$A$2:$A$3001,0)),"NOT FOUND"))</f>
        <v/>
      </c>
      <c r="F534" s="9" t="str">
        <f aca="false">IF($A534="","",IFERROR(INDEX('2. Schematic Parts'!$C$2:$C$3001,MATCH($A534,'2. Schematic Parts'!$A$2:$A$3001,0))&amp;"","NOT FOUND"))</f>
        <v/>
      </c>
      <c r="G534" s="9" t="str">
        <f aca="false">IF($A534="","",IFERROR(INDEX('2. Schematic Parts'!$D$2:$D$3001,MATCH($A534,'2. Schematic Parts'!$A$2:$A$3001,0))&amp;"","NOT FOUND"))</f>
        <v/>
      </c>
      <c r="H534" s="9" t="str">
        <f aca="false">IF($A534="","",IF(COUNTIF('2. Schematic Parts'!$A$2:$A$3001,$A534)=0,"NOT IN SCHEMATIC","OK"))</f>
        <v/>
      </c>
      <c r="I534" s="9" t="str">
        <f aca="false">IF($A534="","",IF($H534="NOT IN SCHEMATIC","",IF(UPPER(TRIM($C534))=UPPER(TRIM($E534)),"OK","MISMATCH")))</f>
        <v/>
      </c>
      <c r="J534" s="9" t="str">
        <f aca="false">IF($A534="","",IF($H534="NOT IN SCHEMATIC","",IF($F534="","NO SCH DECAL",IF($D534="","",IF(UPPER(TRIM($D534))=UPPER(TRIM($F534)),"OK","MISMATCH")))))</f>
        <v/>
      </c>
      <c r="K534" s="16" t="str">
        <f aca="false">IF($A534="","",SUMPRODUCT(--ISNUMBER(SEARCH(","&amp;TRIM($A534)&amp;",",","&amp;SUBSTITUTE('1. Master BOM'!$D$2:$D$400," ","")&amp;","))))</f>
        <v/>
      </c>
      <c r="L534" s="16" t="str">
        <f aca="false">IF($A534="","",IF($K534&lt;&gt;1,0,SUMPRODUCT(ISNUMBER(SEARCH(","&amp;TRIM($A534)&amp;",",","&amp;SUBSTITUTE('1. Master BOM'!$D$2:$D$400," ","")&amp;","))*ROW('1. Master BOM'!$D$2:$D$400))))</f>
        <v/>
      </c>
      <c r="M534" s="9" t="str">
        <f aca="false">IF($A534="","",IF($K534=0,"NOT IN BOM",IF($K534&gt;1,"MULTIPLE BOM LINES","OK")))</f>
        <v/>
      </c>
      <c r="N534" s="9" t="str">
        <f aca="false">IF($A534="","",IF($L534=0,"—",INDEX('1. Master BOM'!$A$1:$A$400,$L534)))</f>
        <v/>
      </c>
      <c r="O534" s="9" t="str">
        <f aca="false">IF($A534="","",IF($L534=0,"—",INDEX('1. Master BOM'!$B$1:$B$400,$L534)))</f>
        <v/>
      </c>
      <c r="P534" s="9" t="str">
        <f aca="false">IF($A534="","",IF(OR($H534="NOT IN SCHEMATIC",$O534="—"),"",IF($G534="","NO SCH PN",IF(UPPER(TRIM($G534))=UPPER(TRIM($O534)),"OK","MISMATCH"))))</f>
        <v/>
      </c>
      <c r="Q534" s="9" t="str">
        <f aca="false">IF($A534="","",IF($L534=0,"—",INDEX('1. Master BOM'!$E$1:$E$400,$L534)))</f>
        <v/>
      </c>
      <c r="R534" s="9" t="str">
        <f aca="false">IF($A534="","",IF($L534=0,"—",IF(T(INDEX('1. Master BOM'!$F$1:$F$400,$L534))="","(not set)",INDEX('1. Master BOM'!$F$1:$F$400,$L534))))</f>
        <v/>
      </c>
      <c r="S534" s="9" t="str">
        <f aca="false">IF($A534="","",IF(OR($R534="—",$R534="(not set)",$D534=""),"",IF(ISNUMBER(SEARCH(SUBSTITUTE(SUBSTITUTE(SUBSTITUTE($R534,"-",""),"_","")," ",""),SUBSTITUTE(SUBSTITUTE(SUBSTITUTE($D534,"-",""),"_","")," ",""))),"OK","CHECK")))</f>
        <v/>
      </c>
      <c r="T534" s="9" t="str">
        <f aca="false">IF($A534="","",IF(OR($H534="NOT IN SCHEMATIC",$I534="MISMATCH",$J534="MISMATCH",$P534="MISMATCH",$M534&lt;&gt;"OK"),"REVIEW","OK"))</f>
        <v/>
      </c>
      <c r="U534" s="14"/>
      <c r="V534" s="14"/>
      <c r="W534" s="17"/>
      <c r="X534" s="14"/>
    </row>
    <row r="535" customFormat="false" ht="15" hidden="false" customHeight="false" outlineLevel="0" collapsed="false">
      <c r="A535" s="9" t="str">
        <f aca="false">IF('3. Layout Parts'!$A535="","",TRIM('3. Layout Parts'!$A535))</f>
        <v/>
      </c>
      <c r="B535" s="9" t="str">
        <f aca="false">IF($A535="","",'3. Layout Parts'!$D535)</f>
        <v/>
      </c>
      <c r="C535" s="9" t="str">
        <f aca="false">IF($A535="","",'3. Layout Parts'!$B535)</f>
        <v/>
      </c>
      <c r="D535" s="9" t="str">
        <f aca="false">IF($A535="","",'3. Layout Parts'!$C535)</f>
        <v/>
      </c>
      <c r="E535" s="9" t="str">
        <f aca="false">IF($A535="","",IFERROR(INDEX('2. Schematic Parts'!$B$2:$B$3001,MATCH($A535,'2. Schematic Parts'!$A$2:$A$3001,0)),"NOT FOUND"))</f>
        <v/>
      </c>
      <c r="F535" s="9" t="str">
        <f aca="false">IF($A535="","",IFERROR(INDEX('2. Schematic Parts'!$C$2:$C$3001,MATCH($A535,'2. Schematic Parts'!$A$2:$A$3001,0))&amp;"","NOT FOUND"))</f>
        <v/>
      </c>
      <c r="G535" s="9" t="str">
        <f aca="false">IF($A535="","",IFERROR(INDEX('2. Schematic Parts'!$D$2:$D$3001,MATCH($A535,'2. Schematic Parts'!$A$2:$A$3001,0))&amp;"","NOT FOUND"))</f>
        <v/>
      </c>
      <c r="H535" s="9" t="str">
        <f aca="false">IF($A535="","",IF(COUNTIF('2. Schematic Parts'!$A$2:$A$3001,$A535)=0,"NOT IN SCHEMATIC","OK"))</f>
        <v/>
      </c>
      <c r="I535" s="9" t="str">
        <f aca="false">IF($A535="","",IF($H535="NOT IN SCHEMATIC","",IF(UPPER(TRIM($C535))=UPPER(TRIM($E535)),"OK","MISMATCH")))</f>
        <v/>
      </c>
      <c r="J535" s="9" t="str">
        <f aca="false">IF($A535="","",IF($H535="NOT IN SCHEMATIC","",IF($F535="","NO SCH DECAL",IF($D535="","",IF(UPPER(TRIM($D535))=UPPER(TRIM($F535)),"OK","MISMATCH")))))</f>
        <v/>
      </c>
      <c r="K535" s="16" t="str">
        <f aca="false">IF($A535="","",SUMPRODUCT(--ISNUMBER(SEARCH(","&amp;TRIM($A535)&amp;",",","&amp;SUBSTITUTE('1. Master BOM'!$D$2:$D$400," ","")&amp;","))))</f>
        <v/>
      </c>
      <c r="L535" s="16" t="str">
        <f aca="false">IF($A535="","",IF($K535&lt;&gt;1,0,SUMPRODUCT(ISNUMBER(SEARCH(","&amp;TRIM($A535)&amp;",",","&amp;SUBSTITUTE('1. Master BOM'!$D$2:$D$400," ","")&amp;","))*ROW('1. Master BOM'!$D$2:$D$400))))</f>
        <v/>
      </c>
      <c r="M535" s="9" t="str">
        <f aca="false">IF($A535="","",IF($K535=0,"NOT IN BOM",IF($K535&gt;1,"MULTIPLE BOM LINES","OK")))</f>
        <v/>
      </c>
      <c r="N535" s="9" t="str">
        <f aca="false">IF($A535="","",IF($L535=0,"—",INDEX('1. Master BOM'!$A$1:$A$400,$L535)))</f>
        <v/>
      </c>
      <c r="O535" s="9" t="str">
        <f aca="false">IF($A535="","",IF($L535=0,"—",INDEX('1. Master BOM'!$B$1:$B$400,$L535)))</f>
        <v/>
      </c>
      <c r="P535" s="9" t="str">
        <f aca="false">IF($A535="","",IF(OR($H535="NOT IN SCHEMATIC",$O535="—"),"",IF($G535="","NO SCH PN",IF(UPPER(TRIM($G535))=UPPER(TRIM($O535)),"OK","MISMATCH"))))</f>
        <v/>
      </c>
      <c r="Q535" s="9" t="str">
        <f aca="false">IF($A535="","",IF($L535=0,"—",INDEX('1. Master BOM'!$E$1:$E$400,$L535)))</f>
        <v/>
      </c>
      <c r="R535" s="9" t="str">
        <f aca="false">IF($A535="","",IF($L535=0,"—",IF(T(INDEX('1. Master BOM'!$F$1:$F$400,$L535))="","(not set)",INDEX('1. Master BOM'!$F$1:$F$400,$L535))))</f>
        <v/>
      </c>
      <c r="S535" s="9" t="str">
        <f aca="false">IF($A535="","",IF(OR($R535="—",$R535="(not set)",$D535=""),"",IF(ISNUMBER(SEARCH(SUBSTITUTE(SUBSTITUTE(SUBSTITUTE($R535,"-",""),"_","")," ",""),SUBSTITUTE(SUBSTITUTE(SUBSTITUTE($D535,"-",""),"_","")," ",""))),"OK","CHECK")))</f>
        <v/>
      </c>
      <c r="T535" s="9" t="str">
        <f aca="false">IF($A535="","",IF(OR($H535="NOT IN SCHEMATIC",$I535="MISMATCH",$J535="MISMATCH",$P535="MISMATCH",$M535&lt;&gt;"OK"),"REVIEW","OK"))</f>
        <v/>
      </c>
      <c r="U535" s="14"/>
      <c r="V535" s="14"/>
      <c r="W535" s="17"/>
      <c r="X535" s="14"/>
    </row>
    <row r="536" customFormat="false" ht="15" hidden="false" customHeight="false" outlineLevel="0" collapsed="false">
      <c r="A536" s="9" t="str">
        <f aca="false">IF('3. Layout Parts'!$A536="","",TRIM('3. Layout Parts'!$A536))</f>
        <v/>
      </c>
      <c r="B536" s="9" t="str">
        <f aca="false">IF($A536="","",'3. Layout Parts'!$D536)</f>
        <v/>
      </c>
      <c r="C536" s="9" t="str">
        <f aca="false">IF($A536="","",'3. Layout Parts'!$B536)</f>
        <v/>
      </c>
      <c r="D536" s="9" t="str">
        <f aca="false">IF($A536="","",'3. Layout Parts'!$C536)</f>
        <v/>
      </c>
      <c r="E536" s="9" t="str">
        <f aca="false">IF($A536="","",IFERROR(INDEX('2. Schematic Parts'!$B$2:$B$3001,MATCH($A536,'2. Schematic Parts'!$A$2:$A$3001,0)),"NOT FOUND"))</f>
        <v/>
      </c>
      <c r="F536" s="9" t="str">
        <f aca="false">IF($A536="","",IFERROR(INDEX('2. Schematic Parts'!$C$2:$C$3001,MATCH($A536,'2. Schematic Parts'!$A$2:$A$3001,0))&amp;"","NOT FOUND"))</f>
        <v/>
      </c>
      <c r="G536" s="9" t="str">
        <f aca="false">IF($A536="","",IFERROR(INDEX('2. Schematic Parts'!$D$2:$D$3001,MATCH($A536,'2. Schematic Parts'!$A$2:$A$3001,0))&amp;"","NOT FOUND"))</f>
        <v/>
      </c>
      <c r="H536" s="9" t="str">
        <f aca="false">IF($A536="","",IF(COUNTIF('2. Schematic Parts'!$A$2:$A$3001,$A536)=0,"NOT IN SCHEMATIC","OK"))</f>
        <v/>
      </c>
      <c r="I536" s="9" t="str">
        <f aca="false">IF($A536="","",IF($H536="NOT IN SCHEMATIC","",IF(UPPER(TRIM($C536))=UPPER(TRIM($E536)),"OK","MISMATCH")))</f>
        <v/>
      </c>
      <c r="J536" s="9" t="str">
        <f aca="false">IF($A536="","",IF($H536="NOT IN SCHEMATIC","",IF($F536="","NO SCH DECAL",IF($D536="","",IF(UPPER(TRIM($D536))=UPPER(TRIM($F536)),"OK","MISMATCH")))))</f>
        <v/>
      </c>
      <c r="K536" s="16" t="str">
        <f aca="false">IF($A536="","",SUMPRODUCT(--ISNUMBER(SEARCH(","&amp;TRIM($A536)&amp;",",","&amp;SUBSTITUTE('1. Master BOM'!$D$2:$D$400," ","")&amp;","))))</f>
        <v/>
      </c>
      <c r="L536" s="16" t="str">
        <f aca="false">IF($A536="","",IF($K536&lt;&gt;1,0,SUMPRODUCT(ISNUMBER(SEARCH(","&amp;TRIM($A536)&amp;",",","&amp;SUBSTITUTE('1. Master BOM'!$D$2:$D$400," ","")&amp;","))*ROW('1. Master BOM'!$D$2:$D$400))))</f>
        <v/>
      </c>
      <c r="M536" s="9" t="str">
        <f aca="false">IF($A536="","",IF($K536=0,"NOT IN BOM",IF($K536&gt;1,"MULTIPLE BOM LINES","OK")))</f>
        <v/>
      </c>
      <c r="N536" s="9" t="str">
        <f aca="false">IF($A536="","",IF($L536=0,"—",INDEX('1. Master BOM'!$A$1:$A$400,$L536)))</f>
        <v/>
      </c>
      <c r="O536" s="9" t="str">
        <f aca="false">IF($A536="","",IF($L536=0,"—",INDEX('1. Master BOM'!$B$1:$B$400,$L536)))</f>
        <v/>
      </c>
      <c r="P536" s="9" t="str">
        <f aca="false">IF($A536="","",IF(OR($H536="NOT IN SCHEMATIC",$O536="—"),"",IF($G536="","NO SCH PN",IF(UPPER(TRIM($G536))=UPPER(TRIM($O536)),"OK","MISMATCH"))))</f>
        <v/>
      </c>
      <c r="Q536" s="9" t="str">
        <f aca="false">IF($A536="","",IF($L536=0,"—",INDEX('1. Master BOM'!$E$1:$E$400,$L536)))</f>
        <v/>
      </c>
      <c r="R536" s="9" t="str">
        <f aca="false">IF($A536="","",IF($L536=0,"—",IF(T(INDEX('1. Master BOM'!$F$1:$F$400,$L536))="","(not set)",INDEX('1. Master BOM'!$F$1:$F$400,$L536))))</f>
        <v/>
      </c>
      <c r="S536" s="9" t="str">
        <f aca="false">IF($A536="","",IF(OR($R536="—",$R536="(not set)",$D536=""),"",IF(ISNUMBER(SEARCH(SUBSTITUTE(SUBSTITUTE(SUBSTITUTE($R536,"-",""),"_","")," ",""),SUBSTITUTE(SUBSTITUTE(SUBSTITUTE($D536,"-",""),"_","")," ",""))),"OK","CHECK")))</f>
        <v/>
      </c>
      <c r="T536" s="9" t="str">
        <f aca="false">IF($A536="","",IF(OR($H536="NOT IN SCHEMATIC",$I536="MISMATCH",$J536="MISMATCH",$P536="MISMATCH",$M536&lt;&gt;"OK"),"REVIEW","OK"))</f>
        <v/>
      </c>
      <c r="U536" s="14"/>
      <c r="V536" s="14"/>
      <c r="W536" s="17"/>
      <c r="X536" s="14"/>
    </row>
    <row r="537" customFormat="false" ht="15" hidden="false" customHeight="false" outlineLevel="0" collapsed="false">
      <c r="A537" s="9" t="str">
        <f aca="false">IF('3. Layout Parts'!$A537="","",TRIM('3. Layout Parts'!$A537))</f>
        <v/>
      </c>
      <c r="B537" s="9" t="str">
        <f aca="false">IF($A537="","",'3. Layout Parts'!$D537)</f>
        <v/>
      </c>
      <c r="C537" s="9" t="str">
        <f aca="false">IF($A537="","",'3. Layout Parts'!$B537)</f>
        <v/>
      </c>
      <c r="D537" s="9" t="str">
        <f aca="false">IF($A537="","",'3. Layout Parts'!$C537)</f>
        <v/>
      </c>
      <c r="E537" s="9" t="str">
        <f aca="false">IF($A537="","",IFERROR(INDEX('2. Schematic Parts'!$B$2:$B$3001,MATCH($A537,'2. Schematic Parts'!$A$2:$A$3001,0)),"NOT FOUND"))</f>
        <v/>
      </c>
      <c r="F537" s="9" t="str">
        <f aca="false">IF($A537="","",IFERROR(INDEX('2. Schematic Parts'!$C$2:$C$3001,MATCH($A537,'2. Schematic Parts'!$A$2:$A$3001,0))&amp;"","NOT FOUND"))</f>
        <v/>
      </c>
      <c r="G537" s="9" t="str">
        <f aca="false">IF($A537="","",IFERROR(INDEX('2. Schematic Parts'!$D$2:$D$3001,MATCH($A537,'2. Schematic Parts'!$A$2:$A$3001,0))&amp;"","NOT FOUND"))</f>
        <v/>
      </c>
      <c r="H537" s="9" t="str">
        <f aca="false">IF($A537="","",IF(COUNTIF('2. Schematic Parts'!$A$2:$A$3001,$A537)=0,"NOT IN SCHEMATIC","OK"))</f>
        <v/>
      </c>
      <c r="I537" s="9" t="str">
        <f aca="false">IF($A537="","",IF($H537="NOT IN SCHEMATIC","",IF(UPPER(TRIM($C537))=UPPER(TRIM($E537)),"OK","MISMATCH")))</f>
        <v/>
      </c>
      <c r="J537" s="9" t="str">
        <f aca="false">IF($A537="","",IF($H537="NOT IN SCHEMATIC","",IF($F537="","NO SCH DECAL",IF($D537="","",IF(UPPER(TRIM($D537))=UPPER(TRIM($F537)),"OK","MISMATCH")))))</f>
        <v/>
      </c>
      <c r="K537" s="16" t="str">
        <f aca="false">IF($A537="","",SUMPRODUCT(--ISNUMBER(SEARCH(","&amp;TRIM($A537)&amp;",",","&amp;SUBSTITUTE('1. Master BOM'!$D$2:$D$400," ","")&amp;","))))</f>
        <v/>
      </c>
      <c r="L537" s="16" t="str">
        <f aca="false">IF($A537="","",IF($K537&lt;&gt;1,0,SUMPRODUCT(ISNUMBER(SEARCH(","&amp;TRIM($A537)&amp;",",","&amp;SUBSTITUTE('1. Master BOM'!$D$2:$D$400," ","")&amp;","))*ROW('1. Master BOM'!$D$2:$D$400))))</f>
        <v/>
      </c>
      <c r="M537" s="9" t="str">
        <f aca="false">IF($A537="","",IF($K537=0,"NOT IN BOM",IF($K537&gt;1,"MULTIPLE BOM LINES","OK")))</f>
        <v/>
      </c>
      <c r="N537" s="9" t="str">
        <f aca="false">IF($A537="","",IF($L537=0,"—",INDEX('1. Master BOM'!$A$1:$A$400,$L537)))</f>
        <v/>
      </c>
      <c r="O537" s="9" t="str">
        <f aca="false">IF($A537="","",IF($L537=0,"—",INDEX('1. Master BOM'!$B$1:$B$400,$L537)))</f>
        <v/>
      </c>
      <c r="P537" s="9" t="str">
        <f aca="false">IF($A537="","",IF(OR($H537="NOT IN SCHEMATIC",$O537="—"),"",IF($G537="","NO SCH PN",IF(UPPER(TRIM($G537))=UPPER(TRIM($O537)),"OK","MISMATCH"))))</f>
        <v/>
      </c>
      <c r="Q537" s="9" t="str">
        <f aca="false">IF($A537="","",IF($L537=0,"—",INDEX('1. Master BOM'!$E$1:$E$400,$L537)))</f>
        <v/>
      </c>
      <c r="R537" s="9" t="str">
        <f aca="false">IF($A537="","",IF($L537=0,"—",IF(T(INDEX('1. Master BOM'!$F$1:$F$400,$L537))="","(not set)",INDEX('1. Master BOM'!$F$1:$F$400,$L537))))</f>
        <v/>
      </c>
      <c r="S537" s="9" t="str">
        <f aca="false">IF($A537="","",IF(OR($R537="—",$R537="(not set)",$D537=""),"",IF(ISNUMBER(SEARCH(SUBSTITUTE(SUBSTITUTE(SUBSTITUTE($R537,"-",""),"_","")," ",""),SUBSTITUTE(SUBSTITUTE(SUBSTITUTE($D537,"-",""),"_","")," ",""))),"OK","CHECK")))</f>
        <v/>
      </c>
      <c r="T537" s="9" t="str">
        <f aca="false">IF($A537="","",IF(OR($H537="NOT IN SCHEMATIC",$I537="MISMATCH",$J537="MISMATCH",$P537="MISMATCH",$M537&lt;&gt;"OK"),"REVIEW","OK"))</f>
        <v/>
      </c>
      <c r="U537" s="14"/>
      <c r="V537" s="14"/>
      <c r="W537" s="17"/>
      <c r="X537" s="14"/>
    </row>
    <row r="538" customFormat="false" ht="15" hidden="false" customHeight="false" outlineLevel="0" collapsed="false">
      <c r="A538" s="9" t="str">
        <f aca="false">IF('3. Layout Parts'!$A538="","",TRIM('3. Layout Parts'!$A538))</f>
        <v/>
      </c>
      <c r="B538" s="9" t="str">
        <f aca="false">IF($A538="","",'3. Layout Parts'!$D538)</f>
        <v/>
      </c>
      <c r="C538" s="9" t="str">
        <f aca="false">IF($A538="","",'3. Layout Parts'!$B538)</f>
        <v/>
      </c>
      <c r="D538" s="9" t="str">
        <f aca="false">IF($A538="","",'3. Layout Parts'!$C538)</f>
        <v/>
      </c>
      <c r="E538" s="9" t="str">
        <f aca="false">IF($A538="","",IFERROR(INDEX('2. Schematic Parts'!$B$2:$B$3001,MATCH($A538,'2. Schematic Parts'!$A$2:$A$3001,0)),"NOT FOUND"))</f>
        <v/>
      </c>
      <c r="F538" s="9" t="str">
        <f aca="false">IF($A538="","",IFERROR(INDEX('2. Schematic Parts'!$C$2:$C$3001,MATCH($A538,'2. Schematic Parts'!$A$2:$A$3001,0))&amp;"","NOT FOUND"))</f>
        <v/>
      </c>
      <c r="G538" s="9" t="str">
        <f aca="false">IF($A538="","",IFERROR(INDEX('2. Schematic Parts'!$D$2:$D$3001,MATCH($A538,'2. Schematic Parts'!$A$2:$A$3001,0))&amp;"","NOT FOUND"))</f>
        <v/>
      </c>
      <c r="H538" s="9" t="str">
        <f aca="false">IF($A538="","",IF(COUNTIF('2. Schematic Parts'!$A$2:$A$3001,$A538)=0,"NOT IN SCHEMATIC","OK"))</f>
        <v/>
      </c>
      <c r="I538" s="9" t="str">
        <f aca="false">IF($A538="","",IF($H538="NOT IN SCHEMATIC","",IF(UPPER(TRIM($C538))=UPPER(TRIM($E538)),"OK","MISMATCH")))</f>
        <v/>
      </c>
      <c r="J538" s="9" t="str">
        <f aca="false">IF($A538="","",IF($H538="NOT IN SCHEMATIC","",IF($F538="","NO SCH DECAL",IF($D538="","",IF(UPPER(TRIM($D538))=UPPER(TRIM($F538)),"OK","MISMATCH")))))</f>
        <v/>
      </c>
      <c r="K538" s="16" t="str">
        <f aca="false">IF($A538="","",SUMPRODUCT(--ISNUMBER(SEARCH(","&amp;TRIM($A538)&amp;",",","&amp;SUBSTITUTE('1. Master BOM'!$D$2:$D$400," ","")&amp;","))))</f>
        <v/>
      </c>
      <c r="L538" s="16" t="str">
        <f aca="false">IF($A538="","",IF($K538&lt;&gt;1,0,SUMPRODUCT(ISNUMBER(SEARCH(","&amp;TRIM($A538)&amp;",",","&amp;SUBSTITUTE('1. Master BOM'!$D$2:$D$400," ","")&amp;","))*ROW('1. Master BOM'!$D$2:$D$400))))</f>
        <v/>
      </c>
      <c r="M538" s="9" t="str">
        <f aca="false">IF($A538="","",IF($K538=0,"NOT IN BOM",IF($K538&gt;1,"MULTIPLE BOM LINES","OK")))</f>
        <v/>
      </c>
      <c r="N538" s="9" t="str">
        <f aca="false">IF($A538="","",IF($L538=0,"—",INDEX('1. Master BOM'!$A$1:$A$400,$L538)))</f>
        <v/>
      </c>
      <c r="O538" s="9" t="str">
        <f aca="false">IF($A538="","",IF($L538=0,"—",INDEX('1. Master BOM'!$B$1:$B$400,$L538)))</f>
        <v/>
      </c>
      <c r="P538" s="9" t="str">
        <f aca="false">IF($A538="","",IF(OR($H538="NOT IN SCHEMATIC",$O538="—"),"",IF($G538="","NO SCH PN",IF(UPPER(TRIM($G538))=UPPER(TRIM($O538)),"OK","MISMATCH"))))</f>
        <v/>
      </c>
      <c r="Q538" s="9" t="str">
        <f aca="false">IF($A538="","",IF($L538=0,"—",INDEX('1. Master BOM'!$E$1:$E$400,$L538)))</f>
        <v/>
      </c>
      <c r="R538" s="9" t="str">
        <f aca="false">IF($A538="","",IF($L538=0,"—",IF(T(INDEX('1. Master BOM'!$F$1:$F$400,$L538))="","(not set)",INDEX('1. Master BOM'!$F$1:$F$400,$L538))))</f>
        <v/>
      </c>
      <c r="S538" s="9" t="str">
        <f aca="false">IF($A538="","",IF(OR($R538="—",$R538="(not set)",$D538=""),"",IF(ISNUMBER(SEARCH(SUBSTITUTE(SUBSTITUTE(SUBSTITUTE($R538,"-",""),"_","")," ",""),SUBSTITUTE(SUBSTITUTE(SUBSTITUTE($D538,"-",""),"_","")," ",""))),"OK","CHECK")))</f>
        <v/>
      </c>
      <c r="T538" s="9" t="str">
        <f aca="false">IF($A538="","",IF(OR($H538="NOT IN SCHEMATIC",$I538="MISMATCH",$J538="MISMATCH",$P538="MISMATCH",$M538&lt;&gt;"OK"),"REVIEW","OK"))</f>
        <v/>
      </c>
      <c r="U538" s="14"/>
      <c r="V538" s="14"/>
      <c r="W538" s="17"/>
      <c r="X538" s="14"/>
    </row>
    <row r="539" customFormat="false" ht="15" hidden="false" customHeight="false" outlineLevel="0" collapsed="false">
      <c r="A539" s="9" t="str">
        <f aca="false">IF('3. Layout Parts'!$A539="","",TRIM('3. Layout Parts'!$A539))</f>
        <v/>
      </c>
      <c r="B539" s="9" t="str">
        <f aca="false">IF($A539="","",'3. Layout Parts'!$D539)</f>
        <v/>
      </c>
      <c r="C539" s="9" t="str">
        <f aca="false">IF($A539="","",'3. Layout Parts'!$B539)</f>
        <v/>
      </c>
      <c r="D539" s="9" t="str">
        <f aca="false">IF($A539="","",'3. Layout Parts'!$C539)</f>
        <v/>
      </c>
      <c r="E539" s="9" t="str">
        <f aca="false">IF($A539="","",IFERROR(INDEX('2. Schematic Parts'!$B$2:$B$3001,MATCH($A539,'2. Schematic Parts'!$A$2:$A$3001,0)),"NOT FOUND"))</f>
        <v/>
      </c>
      <c r="F539" s="9" t="str">
        <f aca="false">IF($A539="","",IFERROR(INDEX('2. Schematic Parts'!$C$2:$C$3001,MATCH($A539,'2. Schematic Parts'!$A$2:$A$3001,0))&amp;"","NOT FOUND"))</f>
        <v/>
      </c>
      <c r="G539" s="9" t="str">
        <f aca="false">IF($A539="","",IFERROR(INDEX('2. Schematic Parts'!$D$2:$D$3001,MATCH($A539,'2. Schematic Parts'!$A$2:$A$3001,0))&amp;"","NOT FOUND"))</f>
        <v/>
      </c>
      <c r="H539" s="9" t="str">
        <f aca="false">IF($A539="","",IF(COUNTIF('2. Schematic Parts'!$A$2:$A$3001,$A539)=0,"NOT IN SCHEMATIC","OK"))</f>
        <v/>
      </c>
      <c r="I539" s="9" t="str">
        <f aca="false">IF($A539="","",IF($H539="NOT IN SCHEMATIC","",IF(UPPER(TRIM($C539))=UPPER(TRIM($E539)),"OK","MISMATCH")))</f>
        <v/>
      </c>
      <c r="J539" s="9" t="str">
        <f aca="false">IF($A539="","",IF($H539="NOT IN SCHEMATIC","",IF($F539="","NO SCH DECAL",IF($D539="","",IF(UPPER(TRIM($D539))=UPPER(TRIM($F539)),"OK","MISMATCH")))))</f>
        <v/>
      </c>
      <c r="K539" s="16" t="str">
        <f aca="false">IF($A539="","",SUMPRODUCT(--ISNUMBER(SEARCH(","&amp;TRIM($A539)&amp;",",","&amp;SUBSTITUTE('1. Master BOM'!$D$2:$D$400," ","")&amp;","))))</f>
        <v/>
      </c>
      <c r="L539" s="16" t="str">
        <f aca="false">IF($A539="","",IF($K539&lt;&gt;1,0,SUMPRODUCT(ISNUMBER(SEARCH(","&amp;TRIM($A539)&amp;",",","&amp;SUBSTITUTE('1. Master BOM'!$D$2:$D$400," ","")&amp;","))*ROW('1. Master BOM'!$D$2:$D$400))))</f>
        <v/>
      </c>
      <c r="M539" s="9" t="str">
        <f aca="false">IF($A539="","",IF($K539=0,"NOT IN BOM",IF($K539&gt;1,"MULTIPLE BOM LINES","OK")))</f>
        <v/>
      </c>
      <c r="N539" s="9" t="str">
        <f aca="false">IF($A539="","",IF($L539=0,"—",INDEX('1. Master BOM'!$A$1:$A$400,$L539)))</f>
        <v/>
      </c>
      <c r="O539" s="9" t="str">
        <f aca="false">IF($A539="","",IF($L539=0,"—",INDEX('1. Master BOM'!$B$1:$B$400,$L539)))</f>
        <v/>
      </c>
      <c r="P539" s="9" t="str">
        <f aca="false">IF($A539="","",IF(OR($H539="NOT IN SCHEMATIC",$O539="—"),"",IF($G539="","NO SCH PN",IF(UPPER(TRIM($G539))=UPPER(TRIM($O539)),"OK","MISMATCH"))))</f>
        <v/>
      </c>
      <c r="Q539" s="9" t="str">
        <f aca="false">IF($A539="","",IF($L539=0,"—",INDEX('1. Master BOM'!$E$1:$E$400,$L539)))</f>
        <v/>
      </c>
      <c r="R539" s="9" t="str">
        <f aca="false">IF($A539="","",IF($L539=0,"—",IF(T(INDEX('1. Master BOM'!$F$1:$F$400,$L539))="","(not set)",INDEX('1. Master BOM'!$F$1:$F$400,$L539))))</f>
        <v/>
      </c>
      <c r="S539" s="9" t="str">
        <f aca="false">IF($A539="","",IF(OR($R539="—",$R539="(not set)",$D539=""),"",IF(ISNUMBER(SEARCH(SUBSTITUTE(SUBSTITUTE(SUBSTITUTE($R539,"-",""),"_","")," ",""),SUBSTITUTE(SUBSTITUTE(SUBSTITUTE($D539,"-",""),"_","")," ",""))),"OK","CHECK")))</f>
        <v/>
      </c>
      <c r="T539" s="9" t="str">
        <f aca="false">IF($A539="","",IF(OR($H539="NOT IN SCHEMATIC",$I539="MISMATCH",$J539="MISMATCH",$P539="MISMATCH",$M539&lt;&gt;"OK"),"REVIEW","OK"))</f>
        <v/>
      </c>
      <c r="U539" s="14"/>
      <c r="V539" s="14"/>
      <c r="W539" s="17"/>
      <c r="X539" s="14"/>
    </row>
    <row r="540" customFormat="false" ht="15" hidden="false" customHeight="false" outlineLevel="0" collapsed="false">
      <c r="A540" s="9" t="str">
        <f aca="false">IF('3. Layout Parts'!$A540="","",TRIM('3. Layout Parts'!$A540))</f>
        <v/>
      </c>
      <c r="B540" s="9" t="str">
        <f aca="false">IF($A540="","",'3. Layout Parts'!$D540)</f>
        <v/>
      </c>
      <c r="C540" s="9" t="str">
        <f aca="false">IF($A540="","",'3. Layout Parts'!$B540)</f>
        <v/>
      </c>
      <c r="D540" s="9" t="str">
        <f aca="false">IF($A540="","",'3. Layout Parts'!$C540)</f>
        <v/>
      </c>
      <c r="E540" s="9" t="str">
        <f aca="false">IF($A540="","",IFERROR(INDEX('2. Schematic Parts'!$B$2:$B$3001,MATCH($A540,'2. Schematic Parts'!$A$2:$A$3001,0)),"NOT FOUND"))</f>
        <v/>
      </c>
      <c r="F540" s="9" t="str">
        <f aca="false">IF($A540="","",IFERROR(INDEX('2. Schematic Parts'!$C$2:$C$3001,MATCH($A540,'2. Schematic Parts'!$A$2:$A$3001,0))&amp;"","NOT FOUND"))</f>
        <v/>
      </c>
      <c r="G540" s="9" t="str">
        <f aca="false">IF($A540="","",IFERROR(INDEX('2. Schematic Parts'!$D$2:$D$3001,MATCH($A540,'2. Schematic Parts'!$A$2:$A$3001,0))&amp;"","NOT FOUND"))</f>
        <v/>
      </c>
      <c r="H540" s="9" t="str">
        <f aca="false">IF($A540="","",IF(COUNTIF('2. Schematic Parts'!$A$2:$A$3001,$A540)=0,"NOT IN SCHEMATIC","OK"))</f>
        <v/>
      </c>
      <c r="I540" s="9" t="str">
        <f aca="false">IF($A540="","",IF($H540="NOT IN SCHEMATIC","",IF(UPPER(TRIM($C540))=UPPER(TRIM($E540)),"OK","MISMATCH")))</f>
        <v/>
      </c>
      <c r="J540" s="9" t="str">
        <f aca="false">IF($A540="","",IF($H540="NOT IN SCHEMATIC","",IF($F540="","NO SCH DECAL",IF($D540="","",IF(UPPER(TRIM($D540))=UPPER(TRIM($F540)),"OK","MISMATCH")))))</f>
        <v/>
      </c>
      <c r="K540" s="16" t="str">
        <f aca="false">IF($A540="","",SUMPRODUCT(--ISNUMBER(SEARCH(","&amp;TRIM($A540)&amp;",",","&amp;SUBSTITUTE('1. Master BOM'!$D$2:$D$400," ","")&amp;","))))</f>
        <v/>
      </c>
      <c r="L540" s="16" t="str">
        <f aca="false">IF($A540="","",IF($K540&lt;&gt;1,0,SUMPRODUCT(ISNUMBER(SEARCH(","&amp;TRIM($A540)&amp;",",","&amp;SUBSTITUTE('1. Master BOM'!$D$2:$D$400," ","")&amp;","))*ROW('1. Master BOM'!$D$2:$D$400))))</f>
        <v/>
      </c>
      <c r="M540" s="9" t="str">
        <f aca="false">IF($A540="","",IF($K540=0,"NOT IN BOM",IF($K540&gt;1,"MULTIPLE BOM LINES","OK")))</f>
        <v/>
      </c>
      <c r="N540" s="9" t="str">
        <f aca="false">IF($A540="","",IF($L540=0,"—",INDEX('1. Master BOM'!$A$1:$A$400,$L540)))</f>
        <v/>
      </c>
      <c r="O540" s="9" t="str">
        <f aca="false">IF($A540="","",IF($L540=0,"—",INDEX('1. Master BOM'!$B$1:$B$400,$L540)))</f>
        <v/>
      </c>
      <c r="P540" s="9" t="str">
        <f aca="false">IF($A540="","",IF(OR($H540="NOT IN SCHEMATIC",$O540="—"),"",IF($G540="","NO SCH PN",IF(UPPER(TRIM($G540))=UPPER(TRIM($O540)),"OK","MISMATCH"))))</f>
        <v/>
      </c>
      <c r="Q540" s="9" t="str">
        <f aca="false">IF($A540="","",IF($L540=0,"—",INDEX('1. Master BOM'!$E$1:$E$400,$L540)))</f>
        <v/>
      </c>
      <c r="R540" s="9" t="str">
        <f aca="false">IF($A540="","",IF($L540=0,"—",IF(T(INDEX('1. Master BOM'!$F$1:$F$400,$L540))="","(not set)",INDEX('1. Master BOM'!$F$1:$F$400,$L540))))</f>
        <v/>
      </c>
      <c r="S540" s="9" t="str">
        <f aca="false">IF($A540="","",IF(OR($R540="—",$R540="(not set)",$D540=""),"",IF(ISNUMBER(SEARCH(SUBSTITUTE(SUBSTITUTE(SUBSTITUTE($R540,"-",""),"_","")," ",""),SUBSTITUTE(SUBSTITUTE(SUBSTITUTE($D540,"-",""),"_","")," ",""))),"OK","CHECK")))</f>
        <v/>
      </c>
      <c r="T540" s="9" t="str">
        <f aca="false">IF($A540="","",IF(OR($H540="NOT IN SCHEMATIC",$I540="MISMATCH",$J540="MISMATCH",$P540="MISMATCH",$M540&lt;&gt;"OK"),"REVIEW","OK"))</f>
        <v/>
      </c>
      <c r="U540" s="14"/>
      <c r="V540" s="14"/>
      <c r="W540" s="17"/>
      <c r="X540" s="14"/>
    </row>
    <row r="541" customFormat="false" ht="15" hidden="false" customHeight="false" outlineLevel="0" collapsed="false">
      <c r="A541" s="9" t="str">
        <f aca="false">IF('3. Layout Parts'!$A541="","",TRIM('3. Layout Parts'!$A541))</f>
        <v/>
      </c>
      <c r="B541" s="9" t="str">
        <f aca="false">IF($A541="","",'3. Layout Parts'!$D541)</f>
        <v/>
      </c>
      <c r="C541" s="9" t="str">
        <f aca="false">IF($A541="","",'3. Layout Parts'!$B541)</f>
        <v/>
      </c>
      <c r="D541" s="9" t="str">
        <f aca="false">IF($A541="","",'3. Layout Parts'!$C541)</f>
        <v/>
      </c>
      <c r="E541" s="9" t="str">
        <f aca="false">IF($A541="","",IFERROR(INDEX('2. Schematic Parts'!$B$2:$B$3001,MATCH($A541,'2. Schematic Parts'!$A$2:$A$3001,0)),"NOT FOUND"))</f>
        <v/>
      </c>
      <c r="F541" s="9" t="str">
        <f aca="false">IF($A541="","",IFERROR(INDEX('2. Schematic Parts'!$C$2:$C$3001,MATCH($A541,'2. Schematic Parts'!$A$2:$A$3001,0))&amp;"","NOT FOUND"))</f>
        <v/>
      </c>
      <c r="G541" s="9" t="str">
        <f aca="false">IF($A541="","",IFERROR(INDEX('2. Schematic Parts'!$D$2:$D$3001,MATCH($A541,'2. Schematic Parts'!$A$2:$A$3001,0))&amp;"","NOT FOUND"))</f>
        <v/>
      </c>
      <c r="H541" s="9" t="str">
        <f aca="false">IF($A541="","",IF(COUNTIF('2. Schematic Parts'!$A$2:$A$3001,$A541)=0,"NOT IN SCHEMATIC","OK"))</f>
        <v/>
      </c>
      <c r="I541" s="9" t="str">
        <f aca="false">IF($A541="","",IF($H541="NOT IN SCHEMATIC","",IF(UPPER(TRIM($C541))=UPPER(TRIM($E541)),"OK","MISMATCH")))</f>
        <v/>
      </c>
      <c r="J541" s="9" t="str">
        <f aca="false">IF($A541="","",IF($H541="NOT IN SCHEMATIC","",IF($F541="","NO SCH DECAL",IF($D541="","",IF(UPPER(TRIM($D541))=UPPER(TRIM($F541)),"OK","MISMATCH")))))</f>
        <v/>
      </c>
      <c r="K541" s="16" t="str">
        <f aca="false">IF($A541="","",SUMPRODUCT(--ISNUMBER(SEARCH(","&amp;TRIM($A541)&amp;",",","&amp;SUBSTITUTE('1. Master BOM'!$D$2:$D$400," ","")&amp;","))))</f>
        <v/>
      </c>
      <c r="L541" s="16" t="str">
        <f aca="false">IF($A541="","",IF($K541&lt;&gt;1,0,SUMPRODUCT(ISNUMBER(SEARCH(","&amp;TRIM($A541)&amp;",",","&amp;SUBSTITUTE('1. Master BOM'!$D$2:$D$400," ","")&amp;","))*ROW('1. Master BOM'!$D$2:$D$400))))</f>
        <v/>
      </c>
      <c r="M541" s="9" t="str">
        <f aca="false">IF($A541="","",IF($K541=0,"NOT IN BOM",IF($K541&gt;1,"MULTIPLE BOM LINES","OK")))</f>
        <v/>
      </c>
      <c r="N541" s="9" t="str">
        <f aca="false">IF($A541="","",IF($L541=0,"—",INDEX('1. Master BOM'!$A$1:$A$400,$L541)))</f>
        <v/>
      </c>
      <c r="O541" s="9" t="str">
        <f aca="false">IF($A541="","",IF($L541=0,"—",INDEX('1. Master BOM'!$B$1:$B$400,$L541)))</f>
        <v/>
      </c>
      <c r="P541" s="9" t="str">
        <f aca="false">IF($A541="","",IF(OR($H541="NOT IN SCHEMATIC",$O541="—"),"",IF($G541="","NO SCH PN",IF(UPPER(TRIM($G541))=UPPER(TRIM($O541)),"OK","MISMATCH"))))</f>
        <v/>
      </c>
      <c r="Q541" s="9" t="str">
        <f aca="false">IF($A541="","",IF($L541=0,"—",INDEX('1. Master BOM'!$E$1:$E$400,$L541)))</f>
        <v/>
      </c>
      <c r="R541" s="9" t="str">
        <f aca="false">IF($A541="","",IF($L541=0,"—",IF(T(INDEX('1. Master BOM'!$F$1:$F$400,$L541))="","(not set)",INDEX('1. Master BOM'!$F$1:$F$400,$L541))))</f>
        <v/>
      </c>
      <c r="S541" s="9" t="str">
        <f aca="false">IF($A541="","",IF(OR($R541="—",$R541="(not set)",$D541=""),"",IF(ISNUMBER(SEARCH(SUBSTITUTE(SUBSTITUTE(SUBSTITUTE($R541,"-",""),"_","")," ",""),SUBSTITUTE(SUBSTITUTE(SUBSTITUTE($D541,"-",""),"_","")," ",""))),"OK","CHECK")))</f>
        <v/>
      </c>
      <c r="T541" s="9" t="str">
        <f aca="false">IF($A541="","",IF(OR($H541="NOT IN SCHEMATIC",$I541="MISMATCH",$J541="MISMATCH",$P541="MISMATCH",$M541&lt;&gt;"OK"),"REVIEW","OK"))</f>
        <v/>
      </c>
      <c r="U541" s="14"/>
      <c r="V541" s="14"/>
      <c r="W541" s="17"/>
      <c r="X541" s="14"/>
    </row>
    <row r="542" customFormat="false" ht="15" hidden="false" customHeight="false" outlineLevel="0" collapsed="false">
      <c r="A542" s="9" t="str">
        <f aca="false">IF('3. Layout Parts'!$A542="","",TRIM('3. Layout Parts'!$A542))</f>
        <v/>
      </c>
      <c r="B542" s="9" t="str">
        <f aca="false">IF($A542="","",'3. Layout Parts'!$D542)</f>
        <v/>
      </c>
      <c r="C542" s="9" t="str">
        <f aca="false">IF($A542="","",'3. Layout Parts'!$B542)</f>
        <v/>
      </c>
      <c r="D542" s="9" t="str">
        <f aca="false">IF($A542="","",'3. Layout Parts'!$C542)</f>
        <v/>
      </c>
      <c r="E542" s="9" t="str">
        <f aca="false">IF($A542="","",IFERROR(INDEX('2. Schematic Parts'!$B$2:$B$3001,MATCH($A542,'2. Schematic Parts'!$A$2:$A$3001,0)),"NOT FOUND"))</f>
        <v/>
      </c>
      <c r="F542" s="9" t="str">
        <f aca="false">IF($A542="","",IFERROR(INDEX('2. Schematic Parts'!$C$2:$C$3001,MATCH($A542,'2. Schematic Parts'!$A$2:$A$3001,0))&amp;"","NOT FOUND"))</f>
        <v/>
      </c>
      <c r="G542" s="9" t="str">
        <f aca="false">IF($A542="","",IFERROR(INDEX('2. Schematic Parts'!$D$2:$D$3001,MATCH($A542,'2. Schematic Parts'!$A$2:$A$3001,0))&amp;"","NOT FOUND"))</f>
        <v/>
      </c>
      <c r="H542" s="9" t="str">
        <f aca="false">IF($A542="","",IF(COUNTIF('2. Schematic Parts'!$A$2:$A$3001,$A542)=0,"NOT IN SCHEMATIC","OK"))</f>
        <v/>
      </c>
      <c r="I542" s="9" t="str">
        <f aca="false">IF($A542="","",IF($H542="NOT IN SCHEMATIC","",IF(UPPER(TRIM($C542))=UPPER(TRIM($E542)),"OK","MISMATCH")))</f>
        <v/>
      </c>
      <c r="J542" s="9" t="str">
        <f aca="false">IF($A542="","",IF($H542="NOT IN SCHEMATIC","",IF($F542="","NO SCH DECAL",IF($D542="","",IF(UPPER(TRIM($D542))=UPPER(TRIM($F542)),"OK","MISMATCH")))))</f>
        <v/>
      </c>
      <c r="K542" s="16" t="str">
        <f aca="false">IF($A542="","",SUMPRODUCT(--ISNUMBER(SEARCH(","&amp;TRIM($A542)&amp;",",","&amp;SUBSTITUTE('1. Master BOM'!$D$2:$D$400," ","")&amp;","))))</f>
        <v/>
      </c>
      <c r="L542" s="16" t="str">
        <f aca="false">IF($A542="","",IF($K542&lt;&gt;1,0,SUMPRODUCT(ISNUMBER(SEARCH(","&amp;TRIM($A542)&amp;",",","&amp;SUBSTITUTE('1. Master BOM'!$D$2:$D$400," ","")&amp;","))*ROW('1. Master BOM'!$D$2:$D$400))))</f>
        <v/>
      </c>
      <c r="M542" s="9" t="str">
        <f aca="false">IF($A542="","",IF($K542=0,"NOT IN BOM",IF($K542&gt;1,"MULTIPLE BOM LINES","OK")))</f>
        <v/>
      </c>
      <c r="N542" s="9" t="str">
        <f aca="false">IF($A542="","",IF($L542=0,"—",INDEX('1. Master BOM'!$A$1:$A$400,$L542)))</f>
        <v/>
      </c>
      <c r="O542" s="9" t="str">
        <f aca="false">IF($A542="","",IF($L542=0,"—",INDEX('1. Master BOM'!$B$1:$B$400,$L542)))</f>
        <v/>
      </c>
      <c r="P542" s="9" t="str">
        <f aca="false">IF($A542="","",IF(OR($H542="NOT IN SCHEMATIC",$O542="—"),"",IF($G542="","NO SCH PN",IF(UPPER(TRIM($G542))=UPPER(TRIM($O542)),"OK","MISMATCH"))))</f>
        <v/>
      </c>
      <c r="Q542" s="9" t="str">
        <f aca="false">IF($A542="","",IF($L542=0,"—",INDEX('1. Master BOM'!$E$1:$E$400,$L542)))</f>
        <v/>
      </c>
      <c r="R542" s="9" t="str">
        <f aca="false">IF($A542="","",IF($L542=0,"—",IF(T(INDEX('1. Master BOM'!$F$1:$F$400,$L542))="","(not set)",INDEX('1. Master BOM'!$F$1:$F$400,$L542))))</f>
        <v/>
      </c>
      <c r="S542" s="9" t="str">
        <f aca="false">IF($A542="","",IF(OR($R542="—",$R542="(not set)",$D542=""),"",IF(ISNUMBER(SEARCH(SUBSTITUTE(SUBSTITUTE(SUBSTITUTE($R542,"-",""),"_","")," ",""),SUBSTITUTE(SUBSTITUTE(SUBSTITUTE($D542,"-",""),"_","")," ",""))),"OK","CHECK")))</f>
        <v/>
      </c>
      <c r="T542" s="9" t="str">
        <f aca="false">IF($A542="","",IF(OR($H542="NOT IN SCHEMATIC",$I542="MISMATCH",$J542="MISMATCH",$P542="MISMATCH",$M542&lt;&gt;"OK"),"REVIEW","OK"))</f>
        <v/>
      </c>
      <c r="U542" s="14"/>
      <c r="V542" s="14"/>
      <c r="W542" s="17"/>
      <c r="X542" s="14"/>
    </row>
    <row r="543" customFormat="false" ht="15" hidden="false" customHeight="false" outlineLevel="0" collapsed="false">
      <c r="A543" s="9" t="str">
        <f aca="false">IF('3. Layout Parts'!$A543="","",TRIM('3. Layout Parts'!$A543))</f>
        <v/>
      </c>
      <c r="B543" s="9" t="str">
        <f aca="false">IF($A543="","",'3. Layout Parts'!$D543)</f>
        <v/>
      </c>
      <c r="C543" s="9" t="str">
        <f aca="false">IF($A543="","",'3. Layout Parts'!$B543)</f>
        <v/>
      </c>
      <c r="D543" s="9" t="str">
        <f aca="false">IF($A543="","",'3. Layout Parts'!$C543)</f>
        <v/>
      </c>
      <c r="E543" s="9" t="str">
        <f aca="false">IF($A543="","",IFERROR(INDEX('2. Schematic Parts'!$B$2:$B$3001,MATCH($A543,'2. Schematic Parts'!$A$2:$A$3001,0)),"NOT FOUND"))</f>
        <v/>
      </c>
      <c r="F543" s="9" t="str">
        <f aca="false">IF($A543="","",IFERROR(INDEX('2. Schematic Parts'!$C$2:$C$3001,MATCH($A543,'2. Schematic Parts'!$A$2:$A$3001,0))&amp;"","NOT FOUND"))</f>
        <v/>
      </c>
      <c r="G543" s="9" t="str">
        <f aca="false">IF($A543="","",IFERROR(INDEX('2. Schematic Parts'!$D$2:$D$3001,MATCH($A543,'2. Schematic Parts'!$A$2:$A$3001,0))&amp;"","NOT FOUND"))</f>
        <v/>
      </c>
      <c r="H543" s="9" t="str">
        <f aca="false">IF($A543="","",IF(COUNTIF('2. Schematic Parts'!$A$2:$A$3001,$A543)=0,"NOT IN SCHEMATIC","OK"))</f>
        <v/>
      </c>
      <c r="I543" s="9" t="str">
        <f aca="false">IF($A543="","",IF($H543="NOT IN SCHEMATIC","",IF(UPPER(TRIM($C543))=UPPER(TRIM($E543)),"OK","MISMATCH")))</f>
        <v/>
      </c>
      <c r="J543" s="9" t="str">
        <f aca="false">IF($A543="","",IF($H543="NOT IN SCHEMATIC","",IF($F543="","NO SCH DECAL",IF($D543="","",IF(UPPER(TRIM($D543))=UPPER(TRIM($F543)),"OK","MISMATCH")))))</f>
        <v/>
      </c>
      <c r="K543" s="16" t="str">
        <f aca="false">IF($A543="","",SUMPRODUCT(--ISNUMBER(SEARCH(","&amp;TRIM($A543)&amp;",",","&amp;SUBSTITUTE('1. Master BOM'!$D$2:$D$400," ","")&amp;","))))</f>
        <v/>
      </c>
      <c r="L543" s="16" t="str">
        <f aca="false">IF($A543="","",IF($K543&lt;&gt;1,0,SUMPRODUCT(ISNUMBER(SEARCH(","&amp;TRIM($A543)&amp;",",","&amp;SUBSTITUTE('1. Master BOM'!$D$2:$D$400," ","")&amp;","))*ROW('1. Master BOM'!$D$2:$D$400))))</f>
        <v/>
      </c>
      <c r="M543" s="9" t="str">
        <f aca="false">IF($A543="","",IF($K543=0,"NOT IN BOM",IF($K543&gt;1,"MULTIPLE BOM LINES","OK")))</f>
        <v/>
      </c>
      <c r="N543" s="9" t="str">
        <f aca="false">IF($A543="","",IF($L543=0,"—",INDEX('1. Master BOM'!$A$1:$A$400,$L543)))</f>
        <v/>
      </c>
      <c r="O543" s="9" t="str">
        <f aca="false">IF($A543="","",IF($L543=0,"—",INDEX('1. Master BOM'!$B$1:$B$400,$L543)))</f>
        <v/>
      </c>
      <c r="P543" s="9" t="str">
        <f aca="false">IF($A543="","",IF(OR($H543="NOT IN SCHEMATIC",$O543="—"),"",IF($G543="","NO SCH PN",IF(UPPER(TRIM($G543))=UPPER(TRIM($O543)),"OK","MISMATCH"))))</f>
        <v/>
      </c>
      <c r="Q543" s="9" t="str">
        <f aca="false">IF($A543="","",IF($L543=0,"—",INDEX('1. Master BOM'!$E$1:$E$400,$L543)))</f>
        <v/>
      </c>
      <c r="R543" s="9" t="str">
        <f aca="false">IF($A543="","",IF($L543=0,"—",IF(T(INDEX('1. Master BOM'!$F$1:$F$400,$L543))="","(not set)",INDEX('1. Master BOM'!$F$1:$F$400,$L543))))</f>
        <v/>
      </c>
      <c r="S543" s="9" t="str">
        <f aca="false">IF($A543="","",IF(OR($R543="—",$R543="(not set)",$D543=""),"",IF(ISNUMBER(SEARCH(SUBSTITUTE(SUBSTITUTE(SUBSTITUTE($R543,"-",""),"_","")," ",""),SUBSTITUTE(SUBSTITUTE(SUBSTITUTE($D543,"-",""),"_","")," ",""))),"OK","CHECK")))</f>
        <v/>
      </c>
      <c r="T543" s="9" t="str">
        <f aca="false">IF($A543="","",IF(OR($H543="NOT IN SCHEMATIC",$I543="MISMATCH",$J543="MISMATCH",$P543="MISMATCH",$M543&lt;&gt;"OK"),"REVIEW","OK"))</f>
        <v/>
      </c>
      <c r="U543" s="14"/>
      <c r="V543" s="14"/>
      <c r="W543" s="17"/>
      <c r="X543" s="14"/>
    </row>
    <row r="544" customFormat="false" ht="15" hidden="false" customHeight="false" outlineLevel="0" collapsed="false">
      <c r="A544" s="9" t="str">
        <f aca="false">IF('3. Layout Parts'!$A544="","",TRIM('3. Layout Parts'!$A544))</f>
        <v/>
      </c>
      <c r="B544" s="9" t="str">
        <f aca="false">IF($A544="","",'3. Layout Parts'!$D544)</f>
        <v/>
      </c>
      <c r="C544" s="9" t="str">
        <f aca="false">IF($A544="","",'3. Layout Parts'!$B544)</f>
        <v/>
      </c>
      <c r="D544" s="9" t="str">
        <f aca="false">IF($A544="","",'3. Layout Parts'!$C544)</f>
        <v/>
      </c>
      <c r="E544" s="9" t="str">
        <f aca="false">IF($A544="","",IFERROR(INDEX('2. Schematic Parts'!$B$2:$B$3001,MATCH($A544,'2. Schematic Parts'!$A$2:$A$3001,0)),"NOT FOUND"))</f>
        <v/>
      </c>
      <c r="F544" s="9" t="str">
        <f aca="false">IF($A544="","",IFERROR(INDEX('2. Schematic Parts'!$C$2:$C$3001,MATCH($A544,'2. Schematic Parts'!$A$2:$A$3001,0))&amp;"","NOT FOUND"))</f>
        <v/>
      </c>
      <c r="G544" s="9" t="str">
        <f aca="false">IF($A544="","",IFERROR(INDEX('2. Schematic Parts'!$D$2:$D$3001,MATCH($A544,'2. Schematic Parts'!$A$2:$A$3001,0))&amp;"","NOT FOUND"))</f>
        <v/>
      </c>
      <c r="H544" s="9" t="str">
        <f aca="false">IF($A544="","",IF(COUNTIF('2. Schematic Parts'!$A$2:$A$3001,$A544)=0,"NOT IN SCHEMATIC","OK"))</f>
        <v/>
      </c>
      <c r="I544" s="9" t="str">
        <f aca="false">IF($A544="","",IF($H544="NOT IN SCHEMATIC","",IF(UPPER(TRIM($C544))=UPPER(TRIM($E544)),"OK","MISMATCH")))</f>
        <v/>
      </c>
      <c r="J544" s="9" t="str">
        <f aca="false">IF($A544="","",IF($H544="NOT IN SCHEMATIC","",IF($F544="","NO SCH DECAL",IF($D544="","",IF(UPPER(TRIM($D544))=UPPER(TRIM($F544)),"OK","MISMATCH")))))</f>
        <v/>
      </c>
      <c r="K544" s="16" t="str">
        <f aca="false">IF($A544="","",SUMPRODUCT(--ISNUMBER(SEARCH(","&amp;TRIM($A544)&amp;",",","&amp;SUBSTITUTE('1. Master BOM'!$D$2:$D$400," ","")&amp;","))))</f>
        <v/>
      </c>
      <c r="L544" s="16" t="str">
        <f aca="false">IF($A544="","",IF($K544&lt;&gt;1,0,SUMPRODUCT(ISNUMBER(SEARCH(","&amp;TRIM($A544)&amp;",",","&amp;SUBSTITUTE('1. Master BOM'!$D$2:$D$400," ","")&amp;","))*ROW('1. Master BOM'!$D$2:$D$400))))</f>
        <v/>
      </c>
      <c r="M544" s="9" t="str">
        <f aca="false">IF($A544="","",IF($K544=0,"NOT IN BOM",IF($K544&gt;1,"MULTIPLE BOM LINES","OK")))</f>
        <v/>
      </c>
      <c r="N544" s="9" t="str">
        <f aca="false">IF($A544="","",IF($L544=0,"—",INDEX('1. Master BOM'!$A$1:$A$400,$L544)))</f>
        <v/>
      </c>
      <c r="O544" s="9" t="str">
        <f aca="false">IF($A544="","",IF($L544=0,"—",INDEX('1. Master BOM'!$B$1:$B$400,$L544)))</f>
        <v/>
      </c>
      <c r="P544" s="9" t="str">
        <f aca="false">IF($A544="","",IF(OR($H544="NOT IN SCHEMATIC",$O544="—"),"",IF($G544="","NO SCH PN",IF(UPPER(TRIM($G544))=UPPER(TRIM($O544)),"OK","MISMATCH"))))</f>
        <v/>
      </c>
      <c r="Q544" s="9" t="str">
        <f aca="false">IF($A544="","",IF($L544=0,"—",INDEX('1. Master BOM'!$E$1:$E$400,$L544)))</f>
        <v/>
      </c>
      <c r="R544" s="9" t="str">
        <f aca="false">IF($A544="","",IF($L544=0,"—",IF(T(INDEX('1. Master BOM'!$F$1:$F$400,$L544))="","(not set)",INDEX('1. Master BOM'!$F$1:$F$400,$L544))))</f>
        <v/>
      </c>
      <c r="S544" s="9" t="str">
        <f aca="false">IF($A544="","",IF(OR($R544="—",$R544="(not set)",$D544=""),"",IF(ISNUMBER(SEARCH(SUBSTITUTE(SUBSTITUTE(SUBSTITUTE($R544,"-",""),"_","")," ",""),SUBSTITUTE(SUBSTITUTE(SUBSTITUTE($D544,"-",""),"_","")," ",""))),"OK","CHECK")))</f>
        <v/>
      </c>
      <c r="T544" s="9" t="str">
        <f aca="false">IF($A544="","",IF(OR($H544="NOT IN SCHEMATIC",$I544="MISMATCH",$J544="MISMATCH",$P544="MISMATCH",$M544&lt;&gt;"OK"),"REVIEW","OK"))</f>
        <v/>
      </c>
      <c r="U544" s="14"/>
      <c r="V544" s="14"/>
      <c r="W544" s="17"/>
      <c r="X544" s="14"/>
    </row>
    <row r="545" customFormat="false" ht="15" hidden="false" customHeight="false" outlineLevel="0" collapsed="false">
      <c r="A545" s="9" t="str">
        <f aca="false">IF('3. Layout Parts'!$A545="","",TRIM('3. Layout Parts'!$A545))</f>
        <v/>
      </c>
      <c r="B545" s="9" t="str">
        <f aca="false">IF($A545="","",'3. Layout Parts'!$D545)</f>
        <v/>
      </c>
      <c r="C545" s="9" t="str">
        <f aca="false">IF($A545="","",'3. Layout Parts'!$B545)</f>
        <v/>
      </c>
      <c r="D545" s="9" t="str">
        <f aca="false">IF($A545="","",'3. Layout Parts'!$C545)</f>
        <v/>
      </c>
      <c r="E545" s="9" t="str">
        <f aca="false">IF($A545="","",IFERROR(INDEX('2. Schematic Parts'!$B$2:$B$3001,MATCH($A545,'2. Schematic Parts'!$A$2:$A$3001,0)),"NOT FOUND"))</f>
        <v/>
      </c>
      <c r="F545" s="9" t="str">
        <f aca="false">IF($A545="","",IFERROR(INDEX('2. Schematic Parts'!$C$2:$C$3001,MATCH($A545,'2. Schematic Parts'!$A$2:$A$3001,0))&amp;"","NOT FOUND"))</f>
        <v/>
      </c>
      <c r="G545" s="9" t="str">
        <f aca="false">IF($A545="","",IFERROR(INDEX('2. Schematic Parts'!$D$2:$D$3001,MATCH($A545,'2. Schematic Parts'!$A$2:$A$3001,0))&amp;"","NOT FOUND"))</f>
        <v/>
      </c>
      <c r="H545" s="9" t="str">
        <f aca="false">IF($A545="","",IF(COUNTIF('2. Schematic Parts'!$A$2:$A$3001,$A545)=0,"NOT IN SCHEMATIC","OK"))</f>
        <v/>
      </c>
      <c r="I545" s="9" t="str">
        <f aca="false">IF($A545="","",IF($H545="NOT IN SCHEMATIC","",IF(UPPER(TRIM($C545))=UPPER(TRIM($E545)),"OK","MISMATCH")))</f>
        <v/>
      </c>
      <c r="J545" s="9" t="str">
        <f aca="false">IF($A545="","",IF($H545="NOT IN SCHEMATIC","",IF($F545="","NO SCH DECAL",IF($D545="","",IF(UPPER(TRIM($D545))=UPPER(TRIM($F545)),"OK","MISMATCH")))))</f>
        <v/>
      </c>
      <c r="K545" s="16" t="str">
        <f aca="false">IF($A545="","",SUMPRODUCT(--ISNUMBER(SEARCH(","&amp;TRIM($A545)&amp;",",","&amp;SUBSTITUTE('1. Master BOM'!$D$2:$D$400," ","")&amp;","))))</f>
        <v/>
      </c>
      <c r="L545" s="16" t="str">
        <f aca="false">IF($A545="","",IF($K545&lt;&gt;1,0,SUMPRODUCT(ISNUMBER(SEARCH(","&amp;TRIM($A545)&amp;",",","&amp;SUBSTITUTE('1. Master BOM'!$D$2:$D$400," ","")&amp;","))*ROW('1. Master BOM'!$D$2:$D$400))))</f>
        <v/>
      </c>
      <c r="M545" s="9" t="str">
        <f aca="false">IF($A545="","",IF($K545=0,"NOT IN BOM",IF($K545&gt;1,"MULTIPLE BOM LINES","OK")))</f>
        <v/>
      </c>
      <c r="N545" s="9" t="str">
        <f aca="false">IF($A545="","",IF($L545=0,"—",INDEX('1. Master BOM'!$A$1:$A$400,$L545)))</f>
        <v/>
      </c>
      <c r="O545" s="9" t="str">
        <f aca="false">IF($A545="","",IF($L545=0,"—",INDEX('1. Master BOM'!$B$1:$B$400,$L545)))</f>
        <v/>
      </c>
      <c r="P545" s="9" t="str">
        <f aca="false">IF($A545="","",IF(OR($H545="NOT IN SCHEMATIC",$O545="—"),"",IF($G545="","NO SCH PN",IF(UPPER(TRIM($G545))=UPPER(TRIM($O545)),"OK","MISMATCH"))))</f>
        <v/>
      </c>
      <c r="Q545" s="9" t="str">
        <f aca="false">IF($A545="","",IF($L545=0,"—",INDEX('1. Master BOM'!$E$1:$E$400,$L545)))</f>
        <v/>
      </c>
      <c r="R545" s="9" t="str">
        <f aca="false">IF($A545="","",IF($L545=0,"—",IF(T(INDEX('1. Master BOM'!$F$1:$F$400,$L545))="","(not set)",INDEX('1. Master BOM'!$F$1:$F$400,$L545))))</f>
        <v/>
      </c>
      <c r="S545" s="9" t="str">
        <f aca="false">IF($A545="","",IF(OR($R545="—",$R545="(not set)",$D545=""),"",IF(ISNUMBER(SEARCH(SUBSTITUTE(SUBSTITUTE(SUBSTITUTE($R545,"-",""),"_","")," ",""),SUBSTITUTE(SUBSTITUTE(SUBSTITUTE($D545,"-",""),"_","")," ",""))),"OK","CHECK")))</f>
        <v/>
      </c>
      <c r="T545" s="9" t="str">
        <f aca="false">IF($A545="","",IF(OR($H545="NOT IN SCHEMATIC",$I545="MISMATCH",$J545="MISMATCH",$P545="MISMATCH",$M545&lt;&gt;"OK"),"REVIEW","OK"))</f>
        <v/>
      </c>
      <c r="U545" s="14"/>
      <c r="V545" s="14"/>
      <c r="W545" s="17"/>
      <c r="X545" s="14"/>
    </row>
    <row r="546" customFormat="false" ht="15" hidden="false" customHeight="false" outlineLevel="0" collapsed="false">
      <c r="A546" s="9" t="str">
        <f aca="false">IF('3. Layout Parts'!$A546="","",TRIM('3. Layout Parts'!$A546))</f>
        <v/>
      </c>
      <c r="B546" s="9" t="str">
        <f aca="false">IF($A546="","",'3. Layout Parts'!$D546)</f>
        <v/>
      </c>
      <c r="C546" s="9" t="str">
        <f aca="false">IF($A546="","",'3. Layout Parts'!$B546)</f>
        <v/>
      </c>
      <c r="D546" s="9" t="str">
        <f aca="false">IF($A546="","",'3. Layout Parts'!$C546)</f>
        <v/>
      </c>
      <c r="E546" s="9" t="str">
        <f aca="false">IF($A546="","",IFERROR(INDEX('2. Schematic Parts'!$B$2:$B$3001,MATCH($A546,'2. Schematic Parts'!$A$2:$A$3001,0)),"NOT FOUND"))</f>
        <v/>
      </c>
      <c r="F546" s="9" t="str">
        <f aca="false">IF($A546="","",IFERROR(INDEX('2. Schematic Parts'!$C$2:$C$3001,MATCH($A546,'2. Schematic Parts'!$A$2:$A$3001,0))&amp;"","NOT FOUND"))</f>
        <v/>
      </c>
      <c r="G546" s="9" t="str">
        <f aca="false">IF($A546="","",IFERROR(INDEX('2. Schematic Parts'!$D$2:$D$3001,MATCH($A546,'2. Schematic Parts'!$A$2:$A$3001,0))&amp;"","NOT FOUND"))</f>
        <v/>
      </c>
      <c r="H546" s="9" t="str">
        <f aca="false">IF($A546="","",IF(COUNTIF('2. Schematic Parts'!$A$2:$A$3001,$A546)=0,"NOT IN SCHEMATIC","OK"))</f>
        <v/>
      </c>
      <c r="I546" s="9" t="str">
        <f aca="false">IF($A546="","",IF($H546="NOT IN SCHEMATIC","",IF(UPPER(TRIM($C546))=UPPER(TRIM($E546)),"OK","MISMATCH")))</f>
        <v/>
      </c>
      <c r="J546" s="9" t="str">
        <f aca="false">IF($A546="","",IF($H546="NOT IN SCHEMATIC","",IF($F546="","NO SCH DECAL",IF($D546="","",IF(UPPER(TRIM($D546))=UPPER(TRIM($F546)),"OK","MISMATCH")))))</f>
        <v/>
      </c>
      <c r="K546" s="16" t="str">
        <f aca="false">IF($A546="","",SUMPRODUCT(--ISNUMBER(SEARCH(","&amp;TRIM($A546)&amp;",",","&amp;SUBSTITUTE('1. Master BOM'!$D$2:$D$400," ","")&amp;","))))</f>
        <v/>
      </c>
      <c r="L546" s="16" t="str">
        <f aca="false">IF($A546="","",IF($K546&lt;&gt;1,0,SUMPRODUCT(ISNUMBER(SEARCH(","&amp;TRIM($A546)&amp;",",","&amp;SUBSTITUTE('1. Master BOM'!$D$2:$D$400," ","")&amp;","))*ROW('1. Master BOM'!$D$2:$D$400))))</f>
        <v/>
      </c>
      <c r="M546" s="9" t="str">
        <f aca="false">IF($A546="","",IF($K546=0,"NOT IN BOM",IF($K546&gt;1,"MULTIPLE BOM LINES","OK")))</f>
        <v/>
      </c>
      <c r="N546" s="9" t="str">
        <f aca="false">IF($A546="","",IF($L546=0,"—",INDEX('1. Master BOM'!$A$1:$A$400,$L546)))</f>
        <v/>
      </c>
      <c r="O546" s="9" t="str">
        <f aca="false">IF($A546="","",IF($L546=0,"—",INDEX('1. Master BOM'!$B$1:$B$400,$L546)))</f>
        <v/>
      </c>
      <c r="P546" s="9" t="str">
        <f aca="false">IF($A546="","",IF(OR($H546="NOT IN SCHEMATIC",$O546="—"),"",IF($G546="","NO SCH PN",IF(UPPER(TRIM($G546))=UPPER(TRIM($O546)),"OK","MISMATCH"))))</f>
        <v/>
      </c>
      <c r="Q546" s="9" t="str">
        <f aca="false">IF($A546="","",IF($L546=0,"—",INDEX('1. Master BOM'!$E$1:$E$400,$L546)))</f>
        <v/>
      </c>
      <c r="R546" s="9" t="str">
        <f aca="false">IF($A546="","",IF($L546=0,"—",IF(T(INDEX('1. Master BOM'!$F$1:$F$400,$L546))="","(not set)",INDEX('1. Master BOM'!$F$1:$F$400,$L546))))</f>
        <v/>
      </c>
      <c r="S546" s="9" t="str">
        <f aca="false">IF($A546="","",IF(OR($R546="—",$R546="(not set)",$D546=""),"",IF(ISNUMBER(SEARCH(SUBSTITUTE(SUBSTITUTE(SUBSTITUTE($R546,"-",""),"_","")," ",""),SUBSTITUTE(SUBSTITUTE(SUBSTITUTE($D546,"-",""),"_","")," ",""))),"OK","CHECK")))</f>
        <v/>
      </c>
      <c r="T546" s="9" t="str">
        <f aca="false">IF($A546="","",IF(OR($H546="NOT IN SCHEMATIC",$I546="MISMATCH",$J546="MISMATCH",$P546="MISMATCH",$M546&lt;&gt;"OK"),"REVIEW","OK"))</f>
        <v/>
      </c>
      <c r="U546" s="14"/>
      <c r="V546" s="14"/>
      <c r="W546" s="17"/>
      <c r="X546" s="14"/>
    </row>
    <row r="547" customFormat="false" ht="15" hidden="false" customHeight="false" outlineLevel="0" collapsed="false">
      <c r="A547" s="9" t="str">
        <f aca="false">IF('3. Layout Parts'!$A547="","",TRIM('3. Layout Parts'!$A547))</f>
        <v/>
      </c>
      <c r="B547" s="9" t="str">
        <f aca="false">IF($A547="","",'3. Layout Parts'!$D547)</f>
        <v/>
      </c>
      <c r="C547" s="9" t="str">
        <f aca="false">IF($A547="","",'3. Layout Parts'!$B547)</f>
        <v/>
      </c>
      <c r="D547" s="9" t="str">
        <f aca="false">IF($A547="","",'3. Layout Parts'!$C547)</f>
        <v/>
      </c>
      <c r="E547" s="9" t="str">
        <f aca="false">IF($A547="","",IFERROR(INDEX('2. Schematic Parts'!$B$2:$B$3001,MATCH($A547,'2. Schematic Parts'!$A$2:$A$3001,0)),"NOT FOUND"))</f>
        <v/>
      </c>
      <c r="F547" s="9" t="str">
        <f aca="false">IF($A547="","",IFERROR(INDEX('2. Schematic Parts'!$C$2:$C$3001,MATCH($A547,'2. Schematic Parts'!$A$2:$A$3001,0))&amp;"","NOT FOUND"))</f>
        <v/>
      </c>
      <c r="G547" s="9" t="str">
        <f aca="false">IF($A547="","",IFERROR(INDEX('2. Schematic Parts'!$D$2:$D$3001,MATCH($A547,'2. Schematic Parts'!$A$2:$A$3001,0))&amp;"","NOT FOUND"))</f>
        <v/>
      </c>
      <c r="H547" s="9" t="str">
        <f aca="false">IF($A547="","",IF(COUNTIF('2. Schematic Parts'!$A$2:$A$3001,$A547)=0,"NOT IN SCHEMATIC","OK"))</f>
        <v/>
      </c>
      <c r="I547" s="9" t="str">
        <f aca="false">IF($A547="","",IF($H547="NOT IN SCHEMATIC","",IF(UPPER(TRIM($C547))=UPPER(TRIM($E547)),"OK","MISMATCH")))</f>
        <v/>
      </c>
      <c r="J547" s="9" t="str">
        <f aca="false">IF($A547="","",IF($H547="NOT IN SCHEMATIC","",IF($F547="","NO SCH DECAL",IF($D547="","",IF(UPPER(TRIM($D547))=UPPER(TRIM($F547)),"OK","MISMATCH")))))</f>
        <v/>
      </c>
      <c r="K547" s="16" t="str">
        <f aca="false">IF($A547="","",SUMPRODUCT(--ISNUMBER(SEARCH(","&amp;TRIM($A547)&amp;",",","&amp;SUBSTITUTE('1. Master BOM'!$D$2:$D$400," ","")&amp;","))))</f>
        <v/>
      </c>
      <c r="L547" s="16" t="str">
        <f aca="false">IF($A547="","",IF($K547&lt;&gt;1,0,SUMPRODUCT(ISNUMBER(SEARCH(","&amp;TRIM($A547)&amp;",",","&amp;SUBSTITUTE('1. Master BOM'!$D$2:$D$400," ","")&amp;","))*ROW('1. Master BOM'!$D$2:$D$400))))</f>
        <v/>
      </c>
      <c r="M547" s="9" t="str">
        <f aca="false">IF($A547="","",IF($K547=0,"NOT IN BOM",IF($K547&gt;1,"MULTIPLE BOM LINES","OK")))</f>
        <v/>
      </c>
      <c r="N547" s="9" t="str">
        <f aca="false">IF($A547="","",IF($L547=0,"—",INDEX('1. Master BOM'!$A$1:$A$400,$L547)))</f>
        <v/>
      </c>
      <c r="O547" s="9" t="str">
        <f aca="false">IF($A547="","",IF($L547=0,"—",INDEX('1. Master BOM'!$B$1:$B$400,$L547)))</f>
        <v/>
      </c>
      <c r="P547" s="9" t="str">
        <f aca="false">IF($A547="","",IF(OR($H547="NOT IN SCHEMATIC",$O547="—"),"",IF($G547="","NO SCH PN",IF(UPPER(TRIM($G547))=UPPER(TRIM($O547)),"OK","MISMATCH"))))</f>
        <v/>
      </c>
      <c r="Q547" s="9" t="str">
        <f aca="false">IF($A547="","",IF($L547=0,"—",INDEX('1. Master BOM'!$E$1:$E$400,$L547)))</f>
        <v/>
      </c>
      <c r="R547" s="9" t="str">
        <f aca="false">IF($A547="","",IF($L547=0,"—",IF(T(INDEX('1. Master BOM'!$F$1:$F$400,$L547))="","(not set)",INDEX('1. Master BOM'!$F$1:$F$400,$L547))))</f>
        <v/>
      </c>
      <c r="S547" s="9" t="str">
        <f aca="false">IF($A547="","",IF(OR($R547="—",$R547="(not set)",$D547=""),"",IF(ISNUMBER(SEARCH(SUBSTITUTE(SUBSTITUTE(SUBSTITUTE($R547,"-",""),"_","")," ",""),SUBSTITUTE(SUBSTITUTE(SUBSTITUTE($D547,"-",""),"_","")," ",""))),"OK","CHECK")))</f>
        <v/>
      </c>
      <c r="T547" s="9" t="str">
        <f aca="false">IF($A547="","",IF(OR($H547="NOT IN SCHEMATIC",$I547="MISMATCH",$J547="MISMATCH",$P547="MISMATCH",$M547&lt;&gt;"OK"),"REVIEW","OK"))</f>
        <v/>
      </c>
      <c r="U547" s="14"/>
      <c r="V547" s="14"/>
      <c r="W547" s="17"/>
      <c r="X547" s="14"/>
    </row>
    <row r="548" customFormat="false" ht="15" hidden="false" customHeight="false" outlineLevel="0" collapsed="false">
      <c r="A548" s="9" t="str">
        <f aca="false">IF('3. Layout Parts'!$A548="","",TRIM('3. Layout Parts'!$A548))</f>
        <v/>
      </c>
      <c r="B548" s="9" t="str">
        <f aca="false">IF($A548="","",'3. Layout Parts'!$D548)</f>
        <v/>
      </c>
      <c r="C548" s="9" t="str">
        <f aca="false">IF($A548="","",'3. Layout Parts'!$B548)</f>
        <v/>
      </c>
      <c r="D548" s="9" t="str">
        <f aca="false">IF($A548="","",'3. Layout Parts'!$C548)</f>
        <v/>
      </c>
      <c r="E548" s="9" t="str">
        <f aca="false">IF($A548="","",IFERROR(INDEX('2. Schematic Parts'!$B$2:$B$3001,MATCH($A548,'2. Schematic Parts'!$A$2:$A$3001,0)),"NOT FOUND"))</f>
        <v/>
      </c>
      <c r="F548" s="9" t="str">
        <f aca="false">IF($A548="","",IFERROR(INDEX('2. Schematic Parts'!$C$2:$C$3001,MATCH($A548,'2. Schematic Parts'!$A$2:$A$3001,0))&amp;"","NOT FOUND"))</f>
        <v/>
      </c>
      <c r="G548" s="9" t="str">
        <f aca="false">IF($A548="","",IFERROR(INDEX('2. Schematic Parts'!$D$2:$D$3001,MATCH($A548,'2. Schematic Parts'!$A$2:$A$3001,0))&amp;"","NOT FOUND"))</f>
        <v/>
      </c>
      <c r="H548" s="9" t="str">
        <f aca="false">IF($A548="","",IF(COUNTIF('2. Schematic Parts'!$A$2:$A$3001,$A548)=0,"NOT IN SCHEMATIC","OK"))</f>
        <v/>
      </c>
      <c r="I548" s="9" t="str">
        <f aca="false">IF($A548="","",IF($H548="NOT IN SCHEMATIC","",IF(UPPER(TRIM($C548))=UPPER(TRIM($E548)),"OK","MISMATCH")))</f>
        <v/>
      </c>
      <c r="J548" s="9" t="str">
        <f aca="false">IF($A548="","",IF($H548="NOT IN SCHEMATIC","",IF($F548="","NO SCH DECAL",IF($D548="","",IF(UPPER(TRIM($D548))=UPPER(TRIM($F548)),"OK","MISMATCH")))))</f>
        <v/>
      </c>
      <c r="K548" s="16" t="str">
        <f aca="false">IF($A548="","",SUMPRODUCT(--ISNUMBER(SEARCH(","&amp;TRIM($A548)&amp;",",","&amp;SUBSTITUTE('1. Master BOM'!$D$2:$D$400," ","")&amp;","))))</f>
        <v/>
      </c>
      <c r="L548" s="16" t="str">
        <f aca="false">IF($A548="","",IF($K548&lt;&gt;1,0,SUMPRODUCT(ISNUMBER(SEARCH(","&amp;TRIM($A548)&amp;",",","&amp;SUBSTITUTE('1. Master BOM'!$D$2:$D$400," ","")&amp;","))*ROW('1. Master BOM'!$D$2:$D$400))))</f>
        <v/>
      </c>
      <c r="M548" s="9" t="str">
        <f aca="false">IF($A548="","",IF($K548=0,"NOT IN BOM",IF($K548&gt;1,"MULTIPLE BOM LINES","OK")))</f>
        <v/>
      </c>
      <c r="N548" s="9" t="str">
        <f aca="false">IF($A548="","",IF($L548=0,"—",INDEX('1. Master BOM'!$A$1:$A$400,$L548)))</f>
        <v/>
      </c>
      <c r="O548" s="9" t="str">
        <f aca="false">IF($A548="","",IF($L548=0,"—",INDEX('1. Master BOM'!$B$1:$B$400,$L548)))</f>
        <v/>
      </c>
      <c r="P548" s="9" t="str">
        <f aca="false">IF($A548="","",IF(OR($H548="NOT IN SCHEMATIC",$O548="—"),"",IF($G548="","NO SCH PN",IF(UPPER(TRIM($G548))=UPPER(TRIM($O548)),"OK","MISMATCH"))))</f>
        <v/>
      </c>
      <c r="Q548" s="9" t="str">
        <f aca="false">IF($A548="","",IF($L548=0,"—",INDEX('1. Master BOM'!$E$1:$E$400,$L548)))</f>
        <v/>
      </c>
      <c r="R548" s="9" t="str">
        <f aca="false">IF($A548="","",IF($L548=0,"—",IF(T(INDEX('1. Master BOM'!$F$1:$F$400,$L548))="","(not set)",INDEX('1. Master BOM'!$F$1:$F$400,$L548))))</f>
        <v/>
      </c>
      <c r="S548" s="9" t="str">
        <f aca="false">IF($A548="","",IF(OR($R548="—",$R548="(not set)",$D548=""),"",IF(ISNUMBER(SEARCH(SUBSTITUTE(SUBSTITUTE(SUBSTITUTE($R548,"-",""),"_","")," ",""),SUBSTITUTE(SUBSTITUTE(SUBSTITUTE($D548,"-",""),"_","")," ",""))),"OK","CHECK")))</f>
        <v/>
      </c>
      <c r="T548" s="9" t="str">
        <f aca="false">IF($A548="","",IF(OR($H548="NOT IN SCHEMATIC",$I548="MISMATCH",$J548="MISMATCH",$P548="MISMATCH",$M548&lt;&gt;"OK"),"REVIEW","OK"))</f>
        <v/>
      </c>
      <c r="U548" s="14"/>
      <c r="V548" s="14"/>
      <c r="W548" s="17"/>
      <c r="X548" s="14"/>
    </row>
    <row r="549" customFormat="false" ht="15" hidden="false" customHeight="false" outlineLevel="0" collapsed="false">
      <c r="A549" s="9" t="str">
        <f aca="false">IF('3. Layout Parts'!$A549="","",TRIM('3. Layout Parts'!$A549))</f>
        <v/>
      </c>
      <c r="B549" s="9" t="str">
        <f aca="false">IF($A549="","",'3. Layout Parts'!$D549)</f>
        <v/>
      </c>
      <c r="C549" s="9" t="str">
        <f aca="false">IF($A549="","",'3. Layout Parts'!$B549)</f>
        <v/>
      </c>
      <c r="D549" s="9" t="str">
        <f aca="false">IF($A549="","",'3. Layout Parts'!$C549)</f>
        <v/>
      </c>
      <c r="E549" s="9" t="str">
        <f aca="false">IF($A549="","",IFERROR(INDEX('2. Schematic Parts'!$B$2:$B$3001,MATCH($A549,'2. Schematic Parts'!$A$2:$A$3001,0)),"NOT FOUND"))</f>
        <v/>
      </c>
      <c r="F549" s="9" t="str">
        <f aca="false">IF($A549="","",IFERROR(INDEX('2. Schematic Parts'!$C$2:$C$3001,MATCH($A549,'2. Schematic Parts'!$A$2:$A$3001,0))&amp;"","NOT FOUND"))</f>
        <v/>
      </c>
      <c r="G549" s="9" t="str">
        <f aca="false">IF($A549="","",IFERROR(INDEX('2. Schematic Parts'!$D$2:$D$3001,MATCH($A549,'2. Schematic Parts'!$A$2:$A$3001,0))&amp;"","NOT FOUND"))</f>
        <v/>
      </c>
      <c r="H549" s="9" t="str">
        <f aca="false">IF($A549="","",IF(COUNTIF('2. Schematic Parts'!$A$2:$A$3001,$A549)=0,"NOT IN SCHEMATIC","OK"))</f>
        <v/>
      </c>
      <c r="I549" s="9" t="str">
        <f aca="false">IF($A549="","",IF($H549="NOT IN SCHEMATIC","",IF(UPPER(TRIM($C549))=UPPER(TRIM($E549)),"OK","MISMATCH")))</f>
        <v/>
      </c>
      <c r="J549" s="9" t="str">
        <f aca="false">IF($A549="","",IF($H549="NOT IN SCHEMATIC","",IF($F549="","NO SCH DECAL",IF($D549="","",IF(UPPER(TRIM($D549))=UPPER(TRIM($F549)),"OK","MISMATCH")))))</f>
        <v/>
      </c>
      <c r="K549" s="16" t="str">
        <f aca="false">IF($A549="","",SUMPRODUCT(--ISNUMBER(SEARCH(","&amp;TRIM($A549)&amp;",",","&amp;SUBSTITUTE('1. Master BOM'!$D$2:$D$400," ","")&amp;","))))</f>
        <v/>
      </c>
      <c r="L549" s="16" t="str">
        <f aca="false">IF($A549="","",IF($K549&lt;&gt;1,0,SUMPRODUCT(ISNUMBER(SEARCH(","&amp;TRIM($A549)&amp;",",","&amp;SUBSTITUTE('1. Master BOM'!$D$2:$D$400," ","")&amp;","))*ROW('1. Master BOM'!$D$2:$D$400))))</f>
        <v/>
      </c>
      <c r="M549" s="9" t="str">
        <f aca="false">IF($A549="","",IF($K549=0,"NOT IN BOM",IF($K549&gt;1,"MULTIPLE BOM LINES","OK")))</f>
        <v/>
      </c>
      <c r="N549" s="9" t="str">
        <f aca="false">IF($A549="","",IF($L549=0,"—",INDEX('1. Master BOM'!$A$1:$A$400,$L549)))</f>
        <v/>
      </c>
      <c r="O549" s="9" t="str">
        <f aca="false">IF($A549="","",IF($L549=0,"—",INDEX('1. Master BOM'!$B$1:$B$400,$L549)))</f>
        <v/>
      </c>
      <c r="P549" s="9" t="str">
        <f aca="false">IF($A549="","",IF(OR($H549="NOT IN SCHEMATIC",$O549="—"),"",IF($G549="","NO SCH PN",IF(UPPER(TRIM($G549))=UPPER(TRIM($O549)),"OK","MISMATCH"))))</f>
        <v/>
      </c>
      <c r="Q549" s="9" t="str">
        <f aca="false">IF($A549="","",IF($L549=0,"—",INDEX('1. Master BOM'!$E$1:$E$400,$L549)))</f>
        <v/>
      </c>
      <c r="R549" s="9" t="str">
        <f aca="false">IF($A549="","",IF($L549=0,"—",IF(T(INDEX('1. Master BOM'!$F$1:$F$400,$L549))="","(not set)",INDEX('1. Master BOM'!$F$1:$F$400,$L549))))</f>
        <v/>
      </c>
      <c r="S549" s="9" t="str">
        <f aca="false">IF($A549="","",IF(OR($R549="—",$R549="(not set)",$D549=""),"",IF(ISNUMBER(SEARCH(SUBSTITUTE(SUBSTITUTE(SUBSTITUTE($R549,"-",""),"_","")," ",""),SUBSTITUTE(SUBSTITUTE(SUBSTITUTE($D549,"-",""),"_","")," ",""))),"OK","CHECK")))</f>
        <v/>
      </c>
      <c r="T549" s="9" t="str">
        <f aca="false">IF($A549="","",IF(OR($H549="NOT IN SCHEMATIC",$I549="MISMATCH",$J549="MISMATCH",$P549="MISMATCH",$M549&lt;&gt;"OK"),"REVIEW","OK"))</f>
        <v/>
      </c>
      <c r="U549" s="14"/>
      <c r="V549" s="14"/>
      <c r="W549" s="17"/>
      <c r="X549" s="14"/>
    </row>
    <row r="550" customFormat="false" ht="15" hidden="false" customHeight="false" outlineLevel="0" collapsed="false">
      <c r="A550" s="9" t="str">
        <f aca="false">IF('3. Layout Parts'!$A550="","",TRIM('3. Layout Parts'!$A550))</f>
        <v/>
      </c>
      <c r="B550" s="9" t="str">
        <f aca="false">IF($A550="","",'3. Layout Parts'!$D550)</f>
        <v/>
      </c>
      <c r="C550" s="9" t="str">
        <f aca="false">IF($A550="","",'3. Layout Parts'!$B550)</f>
        <v/>
      </c>
      <c r="D550" s="9" t="str">
        <f aca="false">IF($A550="","",'3. Layout Parts'!$C550)</f>
        <v/>
      </c>
      <c r="E550" s="9" t="str">
        <f aca="false">IF($A550="","",IFERROR(INDEX('2. Schematic Parts'!$B$2:$B$3001,MATCH($A550,'2. Schematic Parts'!$A$2:$A$3001,0)),"NOT FOUND"))</f>
        <v/>
      </c>
      <c r="F550" s="9" t="str">
        <f aca="false">IF($A550="","",IFERROR(INDEX('2. Schematic Parts'!$C$2:$C$3001,MATCH($A550,'2. Schematic Parts'!$A$2:$A$3001,0))&amp;"","NOT FOUND"))</f>
        <v/>
      </c>
      <c r="G550" s="9" t="str">
        <f aca="false">IF($A550="","",IFERROR(INDEX('2. Schematic Parts'!$D$2:$D$3001,MATCH($A550,'2. Schematic Parts'!$A$2:$A$3001,0))&amp;"","NOT FOUND"))</f>
        <v/>
      </c>
      <c r="H550" s="9" t="str">
        <f aca="false">IF($A550="","",IF(COUNTIF('2. Schematic Parts'!$A$2:$A$3001,$A550)=0,"NOT IN SCHEMATIC","OK"))</f>
        <v/>
      </c>
      <c r="I550" s="9" t="str">
        <f aca="false">IF($A550="","",IF($H550="NOT IN SCHEMATIC","",IF(UPPER(TRIM($C550))=UPPER(TRIM($E550)),"OK","MISMATCH")))</f>
        <v/>
      </c>
      <c r="J550" s="9" t="str">
        <f aca="false">IF($A550="","",IF($H550="NOT IN SCHEMATIC","",IF($F550="","NO SCH DECAL",IF($D550="","",IF(UPPER(TRIM($D550))=UPPER(TRIM($F550)),"OK","MISMATCH")))))</f>
        <v/>
      </c>
      <c r="K550" s="16" t="str">
        <f aca="false">IF($A550="","",SUMPRODUCT(--ISNUMBER(SEARCH(","&amp;TRIM($A550)&amp;",",","&amp;SUBSTITUTE('1. Master BOM'!$D$2:$D$400," ","")&amp;","))))</f>
        <v/>
      </c>
      <c r="L550" s="16" t="str">
        <f aca="false">IF($A550="","",IF($K550&lt;&gt;1,0,SUMPRODUCT(ISNUMBER(SEARCH(","&amp;TRIM($A550)&amp;",",","&amp;SUBSTITUTE('1. Master BOM'!$D$2:$D$400," ","")&amp;","))*ROW('1. Master BOM'!$D$2:$D$400))))</f>
        <v/>
      </c>
      <c r="M550" s="9" t="str">
        <f aca="false">IF($A550="","",IF($K550=0,"NOT IN BOM",IF($K550&gt;1,"MULTIPLE BOM LINES","OK")))</f>
        <v/>
      </c>
      <c r="N550" s="9" t="str">
        <f aca="false">IF($A550="","",IF($L550=0,"—",INDEX('1. Master BOM'!$A$1:$A$400,$L550)))</f>
        <v/>
      </c>
      <c r="O550" s="9" t="str">
        <f aca="false">IF($A550="","",IF($L550=0,"—",INDEX('1. Master BOM'!$B$1:$B$400,$L550)))</f>
        <v/>
      </c>
      <c r="P550" s="9" t="str">
        <f aca="false">IF($A550="","",IF(OR($H550="NOT IN SCHEMATIC",$O550="—"),"",IF($G550="","NO SCH PN",IF(UPPER(TRIM($G550))=UPPER(TRIM($O550)),"OK","MISMATCH"))))</f>
        <v/>
      </c>
      <c r="Q550" s="9" t="str">
        <f aca="false">IF($A550="","",IF($L550=0,"—",INDEX('1. Master BOM'!$E$1:$E$400,$L550)))</f>
        <v/>
      </c>
      <c r="R550" s="9" t="str">
        <f aca="false">IF($A550="","",IF($L550=0,"—",IF(T(INDEX('1. Master BOM'!$F$1:$F$400,$L550))="","(not set)",INDEX('1. Master BOM'!$F$1:$F$400,$L550))))</f>
        <v/>
      </c>
      <c r="S550" s="9" t="str">
        <f aca="false">IF($A550="","",IF(OR($R550="—",$R550="(not set)",$D550=""),"",IF(ISNUMBER(SEARCH(SUBSTITUTE(SUBSTITUTE(SUBSTITUTE($R550,"-",""),"_","")," ",""),SUBSTITUTE(SUBSTITUTE(SUBSTITUTE($D550,"-",""),"_","")," ",""))),"OK","CHECK")))</f>
        <v/>
      </c>
      <c r="T550" s="9" t="str">
        <f aca="false">IF($A550="","",IF(OR($H550="NOT IN SCHEMATIC",$I550="MISMATCH",$J550="MISMATCH",$P550="MISMATCH",$M550&lt;&gt;"OK"),"REVIEW","OK"))</f>
        <v/>
      </c>
      <c r="U550" s="14"/>
      <c r="V550" s="14"/>
      <c r="W550" s="17"/>
      <c r="X550" s="14"/>
    </row>
    <row r="551" customFormat="false" ht="15" hidden="false" customHeight="false" outlineLevel="0" collapsed="false">
      <c r="A551" s="9" t="str">
        <f aca="false">IF('3. Layout Parts'!$A551="","",TRIM('3. Layout Parts'!$A551))</f>
        <v/>
      </c>
      <c r="B551" s="9" t="str">
        <f aca="false">IF($A551="","",'3. Layout Parts'!$D551)</f>
        <v/>
      </c>
      <c r="C551" s="9" t="str">
        <f aca="false">IF($A551="","",'3. Layout Parts'!$B551)</f>
        <v/>
      </c>
      <c r="D551" s="9" t="str">
        <f aca="false">IF($A551="","",'3. Layout Parts'!$C551)</f>
        <v/>
      </c>
      <c r="E551" s="9" t="str">
        <f aca="false">IF($A551="","",IFERROR(INDEX('2. Schematic Parts'!$B$2:$B$3001,MATCH($A551,'2. Schematic Parts'!$A$2:$A$3001,0)),"NOT FOUND"))</f>
        <v/>
      </c>
      <c r="F551" s="9" t="str">
        <f aca="false">IF($A551="","",IFERROR(INDEX('2. Schematic Parts'!$C$2:$C$3001,MATCH($A551,'2. Schematic Parts'!$A$2:$A$3001,0))&amp;"","NOT FOUND"))</f>
        <v/>
      </c>
      <c r="G551" s="9" t="str">
        <f aca="false">IF($A551="","",IFERROR(INDEX('2. Schematic Parts'!$D$2:$D$3001,MATCH($A551,'2. Schematic Parts'!$A$2:$A$3001,0))&amp;"","NOT FOUND"))</f>
        <v/>
      </c>
      <c r="H551" s="9" t="str">
        <f aca="false">IF($A551="","",IF(COUNTIF('2. Schematic Parts'!$A$2:$A$3001,$A551)=0,"NOT IN SCHEMATIC","OK"))</f>
        <v/>
      </c>
      <c r="I551" s="9" t="str">
        <f aca="false">IF($A551="","",IF($H551="NOT IN SCHEMATIC","",IF(UPPER(TRIM($C551))=UPPER(TRIM($E551)),"OK","MISMATCH")))</f>
        <v/>
      </c>
      <c r="J551" s="9" t="str">
        <f aca="false">IF($A551="","",IF($H551="NOT IN SCHEMATIC","",IF($F551="","NO SCH DECAL",IF($D551="","",IF(UPPER(TRIM($D551))=UPPER(TRIM($F551)),"OK","MISMATCH")))))</f>
        <v/>
      </c>
      <c r="K551" s="16" t="str">
        <f aca="false">IF($A551="","",SUMPRODUCT(--ISNUMBER(SEARCH(","&amp;TRIM($A551)&amp;",",","&amp;SUBSTITUTE('1. Master BOM'!$D$2:$D$400," ","")&amp;","))))</f>
        <v/>
      </c>
      <c r="L551" s="16" t="str">
        <f aca="false">IF($A551="","",IF($K551&lt;&gt;1,0,SUMPRODUCT(ISNUMBER(SEARCH(","&amp;TRIM($A551)&amp;",",","&amp;SUBSTITUTE('1. Master BOM'!$D$2:$D$400," ","")&amp;","))*ROW('1. Master BOM'!$D$2:$D$400))))</f>
        <v/>
      </c>
      <c r="M551" s="9" t="str">
        <f aca="false">IF($A551="","",IF($K551=0,"NOT IN BOM",IF($K551&gt;1,"MULTIPLE BOM LINES","OK")))</f>
        <v/>
      </c>
      <c r="N551" s="9" t="str">
        <f aca="false">IF($A551="","",IF($L551=0,"—",INDEX('1. Master BOM'!$A$1:$A$400,$L551)))</f>
        <v/>
      </c>
      <c r="O551" s="9" t="str">
        <f aca="false">IF($A551="","",IF($L551=0,"—",INDEX('1. Master BOM'!$B$1:$B$400,$L551)))</f>
        <v/>
      </c>
      <c r="P551" s="9" t="str">
        <f aca="false">IF($A551="","",IF(OR($H551="NOT IN SCHEMATIC",$O551="—"),"",IF($G551="","NO SCH PN",IF(UPPER(TRIM($G551))=UPPER(TRIM($O551)),"OK","MISMATCH"))))</f>
        <v/>
      </c>
      <c r="Q551" s="9" t="str">
        <f aca="false">IF($A551="","",IF($L551=0,"—",INDEX('1. Master BOM'!$E$1:$E$400,$L551)))</f>
        <v/>
      </c>
      <c r="R551" s="9" t="str">
        <f aca="false">IF($A551="","",IF($L551=0,"—",IF(T(INDEX('1. Master BOM'!$F$1:$F$400,$L551))="","(not set)",INDEX('1. Master BOM'!$F$1:$F$400,$L551))))</f>
        <v/>
      </c>
      <c r="S551" s="9" t="str">
        <f aca="false">IF($A551="","",IF(OR($R551="—",$R551="(not set)",$D551=""),"",IF(ISNUMBER(SEARCH(SUBSTITUTE(SUBSTITUTE(SUBSTITUTE($R551,"-",""),"_","")," ",""),SUBSTITUTE(SUBSTITUTE(SUBSTITUTE($D551,"-",""),"_","")," ",""))),"OK","CHECK")))</f>
        <v/>
      </c>
      <c r="T551" s="9" t="str">
        <f aca="false">IF($A551="","",IF(OR($H551="NOT IN SCHEMATIC",$I551="MISMATCH",$J551="MISMATCH",$P551="MISMATCH",$M551&lt;&gt;"OK"),"REVIEW","OK"))</f>
        <v/>
      </c>
      <c r="U551" s="14"/>
      <c r="V551" s="14"/>
      <c r="W551" s="17"/>
      <c r="X551" s="14"/>
    </row>
    <row r="552" customFormat="false" ht="15" hidden="false" customHeight="false" outlineLevel="0" collapsed="false">
      <c r="A552" s="9" t="str">
        <f aca="false">IF('3. Layout Parts'!$A552="","",TRIM('3. Layout Parts'!$A552))</f>
        <v/>
      </c>
      <c r="B552" s="9" t="str">
        <f aca="false">IF($A552="","",'3. Layout Parts'!$D552)</f>
        <v/>
      </c>
      <c r="C552" s="9" t="str">
        <f aca="false">IF($A552="","",'3. Layout Parts'!$B552)</f>
        <v/>
      </c>
      <c r="D552" s="9" t="str">
        <f aca="false">IF($A552="","",'3. Layout Parts'!$C552)</f>
        <v/>
      </c>
      <c r="E552" s="9" t="str">
        <f aca="false">IF($A552="","",IFERROR(INDEX('2. Schematic Parts'!$B$2:$B$3001,MATCH($A552,'2. Schematic Parts'!$A$2:$A$3001,0)),"NOT FOUND"))</f>
        <v/>
      </c>
      <c r="F552" s="9" t="str">
        <f aca="false">IF($A552="","",IFERROR(INDEX('2. Schematic Parts'!$C$2:$C$3001,MATCH($A552,'2. Schematic Parts'!$A$2:$A$3001,0))&amp;"","NOT FOUND"))</f>
        <v/>
      </c>
      <c r="G552" s="9" t="str">
        <f aca="false">IF($A552="","",IFERROR(INDEX('2. Schematic Parts'!$D$2:$D$3001,MATCH($A552,'2. Schematic Parts'!$A$2:$A$3001,0))&amp;"","NOT FOUND"))</f>
        <v/>
      </c>
      <c r="H552" s="9" t="str">
        <f aca="false">IF($A552="","",IF(COUNTIF('2. Schematic Parts'!$A$2:$A$3001,$A552)=0,"NOT IN SCHEMATIC","OK"))</f>
        <v/>
      </c>
      <c r="I552" s="9" t="str">
        <f aca="false">IF($A552="","",IF($H552="NOT IN SCHEMATIC","",IF(UPPER(TRIM($C552))=UPPER(TRIM($E552)),"OK","MISMATCH")))</f>
        <v/>
      </c>
      <c r="J552" s="9" t="str">
        <f aca="false">IF($A552="","",IF($H552="NOT IN SCHEMATIC","",IF($F552="","NO SCH DECAL",IF($D552="","",IF(UPPER(TRIM($D552))=UPPER(TRIM($F552)),"OK","MISMATCH")))))</f>
        <v/>
      </c>
      <c r="K552" s="16" t="str">
        <f aca="false">IF($A552="","",SUMPRODUCT(--ISNUMBER(SEARCH(","&amp;TRIM($A552)&amp;",",","&amp;SUBSTITUTE('1. Master BOM'!$D$2:$D$400," ","")&amp;","))))</f>
        <v/>
      </c>
      <c r="L552" s="16" t="str">
        <f aca="false">IF($A552="","",IF($K552&lt;&gt;1,0,SUMPRODUCT(ISNUMBER(SEARCH(","&amp;TRIM($A552)&amp;",",","&amp;SUBSTITUTE('1. Master BOM'!$D$2:$D$400," ","")&amp;","))*ROW('1. Master BOM'!$D$2:$D$400))))</f>
        <v/>
      </c>
      <c r="M552" s="9" t="str">
        <f aca="false">IF($A552="","",IF($K552=0,"NOT IN BOM",IF($K552&gt;1,"MULTIPLE BOM LINES","OK")))</f>
        <v/>
      </c>
      <c r="N552" s="9" t="str">
        <f aca="false">IF($A552="","",IF($L552=0,"—",INDEX('1. Master BOM'!$A$1:$A$400,$L552)))</f>
        <v/>
      </c>
      <c r="O552" s="9" t="str">
        <f aca="false">IF($A552="","",IF($L552=0,"—",INDEX('1. Master BOM'!$B$1:$B$400,$L552)))</f>
        <v/>
      </c>
      <c r="P552" s="9" t="str">
        <f aca="false">IF($A552="","",IF(OR($H552="NOT IN SCHEMATIC",$O552="—"),"",IF($G552="","NO SCH PN",IF(UPPER(TRIM($G552))=UPPER(TRIM($O552)),"OK","MISMATCH"))))</f>
        <v/>
      </c>
      <c r="Q552" s="9" t="str">
        <f aca="false">IF($A552="","",IF($L552=0,"—",INDEX('1. Master BOM'!$E$1:$E$400,$L552)))</f>
        <v/>
      </c>
      <c r="R552" s="9" t="str">
        <f aca="false">IF($A552="","",IF($L552=0,"—",IF(T(INDEX('1. Master BOM'!$F$1:$F$400,$L552))="","(not set)",INDEX('1. Master BOM'!$F$1:$F$400,$L552))))</f>
        <v/>
      </c>
      <c r="S552" s="9" t="str">
        <f aca="false">IF($A552="","",IF(OR($R552="—",$R552="(not set)",$D552=""),"",IF(ISNUMBER(SEARCH(SUBSTITUTE(SUBSTITUTE(SUBSTITUTE($R552,"-",""),"_","")," ",""),SUBSTITUTE(SUBSTITUTE(SUBSTITUTE($D552,"-",""),"_","")," ",""))),"OK","CHECK")))</f>
        <v/>
      </c>
      <c r="T552" s="9" t="str">
        <f aca="false">IF($A552="","",IF(OR($H552="NOT IN SCHEMATIC",$I552="MISMATCH",$J552="MISMATCH",$P552="MISMATCH",$M552&lt;&gt;"OK"),"REVIEW","OK"))</f>
        <v/>
      </c>
      <c r="U552" s="14"/>
      <c r="V552" s="14"/>
      <c r="W552" s="17"/>
      <c r="X552" s="14"/>
    </row>
    <row r="553" customFormat="false" ht="15" hidden="false" customHeight="false" outlineLevel="0" collapsed="false">
      <c r="A553" s="9" t="str">
        <f aca="false">IF('3. Layout Parts'!$A553="","",TRIM('3. Layout Parts'!$A553))</f>
        <v/>
      </c>
      <c r="B553" s="9" t="str">
        <f aca="false">IF($A553="","",'3. Layout Parts'!$D553)</f>
        <v/>
      </c>
      <c r="C553" s="9" t="str">
        <f aca="false">IF($A553="","",'3. Layout Parts'!$B553)</f>
        <v/>
      </c>
      <c r="D553" s="9" t="str">
        <f aca="false">IF($A553="","",'3. Layout Parts'!$C553)</f>
        <v/>
      </c>
      <c r="E553" s="9" t="str">
        <f aca="false">IF($A553="","",IFERROR(INDEX('2. Schematic Parts'!$B$2:$B$3001,MATCH($A553,'2. Schematic Parts'!$A$2:$A$3001,0)),"NOT FOUND"))</f>
        <v/>
      </c>
      <c r="F553" s="9" t="str">
        <f aca="false">IF($A553="","",IFERROR(INDEX('2. Schematic Parts'!$C$2:$C$3001,MATCH($A553,'2. Schematic Parts'!$A$2:$A$3001,0))&amp;"","NOT FOUND"))</f>
        <v/>
      </c>
      <c r="G553" s="9" t="str">
        <f aca="false">IF($A553="","",IFERROR(INDEX('2. Schematic Parts'!$D$2:$D$3001,MATCH($A553,'2. Schematic Parts'!$A$2:$A$3001,0))&amp;"","NOT FOUND"))</f>
        <v/>
      </c>
      <c r="H553" s="9" t="str">
        <f aca="false">IF($A553="","",IF(COUNTIF('2. Schematic Parts'!$A$2:$A$3001,$A553)=0,"NOT IN SCHEMATIC","OK"))</f>
        <v/>
      </c>
      <c r="I553" s="9" t="str">
        <f aca="false">IF($A553="","",IF($H553="NOT IN SCHEMATIC","",IF(UPPER(TRIM($C553))=UPPER(TRIM($E553)),"OK","MISMATCH")))</f>
        <v/>
      </c>
      <c r="J553" s="9" t="str">
        <f aca="false">IF($A553="","",IF($H553="NOT IN SCHEMATIC","",IF($F553="","NO SCH DECAL",IF($D553="","",IF(UPPER(TRIM($D553))=UPPER(TRIM($F553)),"OK","MISMATCH")))))</f>
        <v/>
      </c>
      <c r="K553" s="16" t="str">
        <f aca="false">IF($A553="","",SUMPRODUCT(--ISNUMBER(SEARCH(","&amp;TRIM($A553)&amp;",",","&amp;SUBSTITUTE('1. Master BOM'!$D$2:$D$400," ","")&amp;","))))</f>
        <v/>
      </c>
      <c r="L553" s="16" t="str">
        <f aca="false">IF($A553="","",IF($K553&lt;&gt;1,0,SUMPRODUCT(ISNUMBER(SEARCH(","&amp;TRIM($A553)&amp;",",","&amp;SUBSTITUTE('1. Master BOM'!$D$2:$D$400," ","")&amp;","))*ROW('1. Master BOM'!$D$2:$D$400))))</f>
        <v/>
      </c>
      <c r="M553" s="9" t="str">
        <f aca="false">IF($A553="","",IF($K553=0,"NOT IN BOM",IF($K553&gt;1,"MULTIPLE BOM LINES","OK")))</f>
        <v/>
      </c>
      <c r="N553" s="9" t="str">
        <f aca="false">IF($A553="","",IF($L553=0,"—",INDEX('1. Master BOM'!$A$1:$A$400,$L553)))</f>
        <v/>
      </c>
      <c r="O553" s="9" t="str">
        <f aca="false">IF($A553="","",IF($L553=0,"—",INDEX('1. Master BOM'!$B$1:$B$400,$L553)))</f>
        <v/>
      </c>
      <c r="P553" s="9" t="str">
        <f aca="false">IF($A553="","",IF(OR($H553="NOT IN SCHEMATIC",$O553="—"),"",IF($G553="","NO SCH PN",IF(UPPER(TRIM($G553))=UPPER(TRIM($O553)),"OK","MISMATCH"))))</f>
        <v/>
      </c>
      <c r="Q553" s="9" t="str">
        <f aca="false">IF($A553="","",IF($L553=0,"—",INDEX('1. Master BOM'!$E$1:$E$400,$L553)))</f>
        <v/>
      </c>
      <c r="R553" s="9" t="str">
        <f aca="false">IF($A553="","",IF($L553=0,"—",IF(T(INDEX('1. Master BOM'!$F$1:$F$400,$L553))="","(not set)",INDEX('1. Master BOM'!$F$1:$F$400,$L553))))</f>
        <v/>
      </c>
      <c r="S553" s="9" t="str">
        <f aca="false">IF($A553="","",IF(OR($R553="—",$R553="(not set)",$D553=""),"",IF(ISNUMBER(SEARCH(SUBSTITUTE(SUBSTITUTE(SUBSTITUTE($R553,"-",""),"_","")," ",""),SUBSTITUTE(SUBSTITUTE(SUBSTITUTE($D553,"-",""),"_","")," ",""))),"OK","CHECK")))</f>
        <v/>
      </c>
      <c r="T553" s="9" t="str">
        <f aca="false">IF($A553="","",IF(OR($H553="NOT IN SCHEMATIC",$I553="MISMATCH",$J553="MISMATCH",$P553="MISMATCH",$M553&lt;&gt;"OK"),"REVIEW","OK"))</f>
        <v/>
      </c>
      <c r="U553" s="14"/>
      <c r="V553" s="14"/>
      <c r="W553" s="17"/>
      <c r="X553" s="14"/>
    </row>
    <row r="554" customFormat="false" ht="15" hidden="false" customHeight="false" outlineLevel="0" collapsed="false">
      <c r="A554" s="9" t="str">
        <f aca="false">IF('3. Layout Parts'!$A554="","",TRIM('3. Layout Parts'!$A554))</f>
        <v/>
      </c>
      <c r="B554" s="9" t="str">
        <f aca="false">IF($A554="","",'3. Layout Parts'!$D554)</f>
        <v/>
      </c>
      <c r="C554" s="9" t="str">
        <f aca="false">IF($A554="","",'3. Layout Parts'!$B554)</f>
        <v/>
      </c>
      <c r="D554" s="9" t="str">
        <f aca="false">IF($A554="","",'3. Layout Parts'!$C554)</f>
        <v/>
      </c>
      <c r="E554" s="9" t="str">
        <f aca="false">IF($A554="","",IFERROR(INDEX('2. Schematic Parts'!$B$2:$B$3001,MATCH($A554,'2. Schematic Parts'!$A$2:$A$3001,0)),"NOT FOUND"))</f>
        <v/>
      </c>
      <c r="F554" s="9" t="str">
        <f aca="false">IF($A554="","",IFERROR(INDEX('2. Schematic Parts'!$C$2:$C$3001,MATCH($A554,'2. Schematic Parts'!$A$2:$A$3001,0))&amp;"","NOT FOUND"))</f>
        <v/>
      </c>
      <c r="G554" s="9" t="str">
        <f aca="false">IF($A554="","",IFERROR(INDEX('2. Schematic Parts'!$D$2:$D$3001,MATCH($A554,'2. Schematic Parts'!$A$2:$A$3001,0))&amp;"","NOT FOUND"))</f>
        <v/>
      </c>
      <c r="H554" s="9" t="str">
        <f aca="false">IF($A554="","",IF(COUNTIF('2. Schematic Parts'!$A$2:$A$3001,$A554)=0,"NOT IN SCHEMATIC","OK"))</f>
        <v/>
      </c>
      <c r="I554" s="9" t="str">
        <f aca="false">IF($A554="","",IF($H554="NOT IN SCHEMATIC","",IF(UPPER(TRIM($C554))=UPPER(TRIM($E554)),"OK","MISMATCH")))</f>
        <v/>
      </c>
      <c r="J554" s="9" t="str">
        <f aca="false">IF($A554="","",IF($H554="NOT IN SCHEMATIC","",IF($F554="","NO SCH DECAL",IF($D554="","",IF(UPPER(TRIM($D554))=UPPER(TRIM($F554)),"OK","MISMATCH")))))</f>
        <v/>
      </c>
      <c r="K554" s="16" t="str">
        <f aca="false">IF($A554="","",SUMPRODUCT(--ISNUMBER(SEARCH(","&amp;TRIM($A554)&amp;",",","&amp;SUBSTITUTE('1. Master BOM'!$D$2:$D$400," ","")&amp;","))))</f>
        <v/>
      </c>
      <c r="L554" s="16" t="str">
        <f aca="false">IF($A554="","",IF($K554&lt;&gt;1,0,SUMPRODUCT(ISNUMBER(SEARCH(","&amp;TRIM($A554)&amp;",",","&amp;SUBSTITUTE('1. Master BOM'!$D$2:$D$400," ","")&amp;","))*ROW('1. Master BOM'!$D$2:$D$400))))</f>
        <v/>
      </c>
      <c r="M554" s="9" t="str">
        <f aca="false">IF($A554="","",IF($K554=0,"NOT IN BOM",IF($K554&gt;1,"MULTIPLE BOM LINES","OK")))</f>
        <v/>
      </c>
      <c r="N554" s="9" t="str">
        <f aca="false">IF($A554="","",IF($L554=0,"—",INDEX('1. Master BOM'!$A$1:$A$400,$L554)))</f>
        <v/>
      </c>
      <c r="O554" s="9" t="str">
        <f aca="false">IF($A554="","",IF($L554=0,"—",INDEX('1. Master BOM'!$B$1:$B$400,$L554)))</f>
        <v/>
      </c>
      <c r="P554" s="9" t="str">
        <f aca="false">IF($A554="","",IF(OR($H554="NOT IN SCHEMATIC",$O554="—"),"",IF($G554="","NO SCH PN",IF(UPPER(TRIM($G554))=UPPER(TRIM($O554)),"OK","MISMATCH"))))</f>
        <v/>
      </c>
      <c r="Q554" s="9" t="str">
        <f aca="false">IF($A554="","",IF($L554=0,"—",INDEX('1. Master BOM'!$E$1:$E$400,$L554)))</f>
        <v/>
      </c>
      <c r="R554" s="9" t="str">
        <f aca="false">IF($A554="","",IF($L554=0,"—",IF(T(INDEX('1. Master BOM'!$F$1:$F$400,$L554))="","(not set)",INDEX('1. Master BOM'!$F$1:$F$400,$L554))))</f>
        <v/>
      </c>
      <c r="S554" s="9" t="str">
        <f aca="false">IF($A554="","",IF(OR($R554="—",$R554="(not set)",$D554=""),"",IF(ISNUMBER(SEARCH(SUBSTITUTE(SUBSTITUTE(SUBSTITUTE($R554,"-",""),"_","")," ",""),SUBSTITUTE(SUBSTITUTE(SUBSTITUTE($D554,"-",""),"_","")," ",""))),"OK","CHECK")))</f>
        <v/>
      </c>
      <c r="T554" s="9" t="str">
        <f aca="false">IF($A554="","",IF(OR($H554="NOT IN SCHEMATIC",$I554="MISMATCH",$J554="MISMATCH",$P554="MISMATCH",$M554&lt;&gt;"OK"),"REVIEW","OK"))</f>
        <v/>
      </c>
      <c r="U554" s="14"/>
      <c r="V554" s="14"/>
      <c r="W554" s="17"/>
      <c r="X554" s="14"/>
    </row>
    <row r="555" customFormat="false" ht="15" hidden="false" customHeight="false" outlineLevel="0" collapsed="false">
      <c r="A555" s="9" t="str">
        <f aca="false">IF('3. Layout Parts'!$A555="","",TRIM('3. Layout Parts'!$A555))</f>
        <v/>
      </c>
      <c r="B555" s="9" t="str">
        <f aca="false">IF($A555="","",'3. Layout Parts'!$D555)</f>
        <v/>
      </c>
      <c r="C555" s="9" t="str">
        <f aca="false">IF($A555="","",'3. Layout Parts'!$B555)</f>
        <v/>
      </c>
      <c r="D555" s="9" t="str">
        <f aca="false">IF($A555="","",'3. Layout Parts'!$C555)</f>
        <v/>
      </c>
      <c r="E555" s="9" t="str">
        <f aca="false">IF($A555="","",IFERROR(INDEX('2. Schematic Parts'!$B$2:$B$3001,MATCH($A555,'2. Schematic Parts'!$A$2:$A$3001,0)),"NOT FOUND"))</f>
        <v/>
      </c>
      <c r="F555" s="9" t="str">
        <f aca="false">IF($A555="","",IFERROR(INDEX('2. Schematic Parts'!$C$2:$C$3001,MATCH($A555,'2. Schematic Parts'!$A$2:$A$3001,0))&amp;"","NOT FOUND"))</f>
        <v/>
      </c>
      <c r="G555" s="9" t="str">
        <f aca="false">IF($A555="","",IFERROR(INDEX('2. Schematic Parts'!$D$2:$D$3001,MATCH($A555,'2. Schematic Parts'!$A$2:$A$3001,0))&amp;"","NOT FOUND"))</f>
        <v/>
      </c>
      <c r="H555" s="9" t="str">
        <f aca="false">IF($A555="","",IF(COUNTIF('2. Schematic Parts'!$A$2:$A$3001,$A555)=0,"NOT IN SCHEMATIC","OK"))</f>
        <v/>
      </c>
      <c r="I555" s="9" t="str">
        <f aca="false">IF($A555="","",IF($H555="NOT IN SCHEMATIC","",IF(UPPER(TRIM($C555))=UPPER(TRIM($E555)),"OK","MISMATCH")))</f>
        <v/>
      </c>
      <c r="J555" s="9" t="str">
        <f aca="false">IF($A555="","",IF($H555="NOT IN SCHEMATIC","",IF($F555="","NO SCH DECAL",IF($D555="","",IF(UPPER(TRIM($D555))=UPPER(TRIM($F555)),"OK","MISMATCH")))))</f>
        <v/>
      </c>
      <c r="K555" s="16" t="str">
        <f aca="false">IF($A555="","",SUMPRODUCT(--ISNUMBER(SEARCH(","&amp;TRIM($A555)&amp;",",","&amp;SUBSTITUTE('1. Master BOM'!$D$2:$D$400," ","")&amp;","))))</f>
        <v/>
      </c>
      <c r="L555" s="16" t="str">
        <f aca="false">IF($A555="","",IF($K555&lt;&gt;1,0,SUMPRODUCT(ISNUMBER(SEARCH(","&amp;TRIM($A555)&amp;",",","&amp;SUBSTITUTE('1. Master BOM'!$D$2:$D$400," ","")&amp;","))*ROW('1. Master BOM'!$D$2:$D$400))))</f>
        <v/>
      </c>
      <c r="M555" s="9" t="str">
        <f aca="false">IF($A555="","",IF($K555=0,"NOT IN BOM",IF($K555&gt;1,"MULTIPLE BOM LINES","OK")))</f>
        <v/>
      </c>
      <c r="N555" s="9" t="str">
        <f aca="false">IF($A555="","",IF($L555=0,"—",INDEX('1. Master BOM'!$A$1:$A$400,$L555)))</f>
        <v/>
      </c>
      <c r="O555" s="9" t="str">
        <f aca="false">IF($A555="","",IF($L555=0,"—",INDEX('1. Master BOM'!$B$1:$B$400,$L555)))</f>
        <v/>
      </c>
      <c r="P555" s="9" t="str">
        <f aca="false">IF($A555="","",IF(OR($H555="NOT IN SCHEMATIC",$O555="—"),"",IF($G555="","NO SCH PN",IF(UPPER(TRIM($G555))=UPPER(TRIM($O555)),"OK","MISMATCH"))))</f>
        <v/>
      </c>
      <c r="Q555" s="9" t="str">
        <f aca="false">IF($A555="","",IF($L555=0,"—",INDEX('1. Master BOM'!$E$1:$E$400,$L555)))</f>
        <v/>
      </c>
      <c r="R555" s="9" t="str">
        <f aca="false">IF($A555="","",IF($L555=0,"—",IF(T(INDEX('1. Master BOM'!$F$1:$F$400,$L555))="","(not set)",INDEX('1. Master BOM'!$F$1:$F$400,$L555))))</f>
        <v/>
      </c>
      <c r="S555" s="9" t="str">
        <f aca="false">IF($A555="","",IF(OR($R555="—",$R555="(not set)",$D555=""),"",IF(ISNUMBER(SEARCH(SUBSTITUTE(SUBSTITUTE(SUBSTITUTE($R555,"-",""),"_","")," ",""),SUBSTITUTE(SUBSTITUTE(SUBSTITUTE($D555,"-",""),"_","")," ",""))),"OK","CHECK")))</f>
        <v/>
      </c>
      <c r="T555" s="9" t="str">
        <f aca="false">IF($A555="","",IF(OR($H555="NOT IN SCHEMATIC",$I555="MISMATCH",$J555="MISMATCH",$P555="MISMATCH",$M555&lt;&gt;"OK"),"REVIEW","OK"))</f>
        <v/>
      </c>
      <c r="U555" s="14"/>
      <c r="V555" s="14"/>
      <c r="W555" s="17"/>
      <c r="X555" s="14"/>
    </row>
    <row r="556" customFormat="false" ht="15" hidden="false" customHeight="false" outlineLevel="0" collapsed="false">
      <c r="A556" s="9" t="str">
        <f aca="false">IF('3. Layout Parts'!$A556="","",TRIM('3. Layout Parts'!$A556))</f>
        <v/>
      </c>
      <c r="B556" s="9" t="str">
        <f aca="false">IF($A556="","",'3. Layout Parts'!$D556)</f>
        <v/>
      </c>
      <c r="C556" s="9" t="str">
        <f aca="false">IF($A556="","",'3. Layout Parts'!$B556)</f>
        <v/>
      </c>
      <c r="D556" s="9" t="str">
        <f aca="false">IF($A556="","",'3. Layout Parts'!$C556)</f>
        <v/>
      </c>
      <c r="E556" s="9" t="str">
        <f aca="false">IF($A556="","",IFERROR(INDEX('2. Schematic Parts'!$B$2:$B$3001,MATCH($A556,'2. Schematic Parts'!$A$2:$A$3001,0)),"NOT FOUND"))</f>
        <v/>
      </c>
      <c r="F556" s="9" t="str">
        <f aca="false">IF($A556="","",IFERROR(INDEX('2. Schematic Parts'!$C$2:$C$3001,MATCH($A556,'2. Schematic Parts'!$A$2:$A$3001,0))&amp;"","NOT FOUND"))</f>
        <v/>
      </c>
      <c r="G556" s="9" t="str">
        <f aca="false">IF($A556="","",IFERROR(INDEX('2. Schematic Parts'!$D$2:$D$3001,MATCH($A556,'2. Schematic Parts'!$A$2:$A$3001,0))&amp;"","NOT FOUND"))</f>
        <v/>
      </c>
      <c r="H556" s="9" t="str">
        <f aca="false">IF($A556="","",IF(COUNTIF('2. Schematic Parts'!$A$2:$A$3001,$A556)=0,"NOT IN SCHEMATIC","OK"))</f>
        <v/>
      </c>
      <c r="I556" s="9" t="str">
        <f aca="false">IF($A556="","",IF($H556="NOT IN SCHEMATIC","",IF(UPPER(TRIM($C556))=UPPER(TRIM($E556)),"OK","MISMATCH")))</f>
        <v/>
      </c>
      <c r="J556" s="9" t="str">
        <f aca="false">IF($A556="","",IF($H556="NOT IN SCHEMATIC","",IF($F556="","NO SCH DECAL",IF($D556="","",IF(UPPER(TRIM($D556))=UPPER(TRIM($F556)),"OK","MISMATCH")))))</f>
        <v/>
      </c>
      <c r="K556" s="16" t="str">
        <f aca="false">IF($A556="","",SUMPRODUCT(--ISNUMBER(SEARCH(","&amp;TRIM($A556)&amp;",",","&amp;SUBSTITUTE('1. Master BOM'!$D$2:$D$400," ","")&amp;","))))</f>
        <v/>
      </c>
      <c r="L556" s="16" t="str">
        <f aca="false">IF($A556="","",IF($K556&lt;&gt;1,0,SUMPRODUCT(ISNUMBER(SEARCH(","&amp;TRIM($A556)&amp;",",","&amp;SUBSTITUTE('1. Master BOM'!$D$2:$D$400," ","")&amp;","))*ROW('1. Master BOM'!$D$2:$D$400))))</f>
        <v/>
      </c>
      <c r="M556" s="9" t="str">
        <f aca="false">IF($A556="","",IF($K556=0,"NOT IN BOM",IF($K556&gt;1,"MULTIPLE BOM LINES","OK")))</f>
        <v/>
      </c>
      <c r="N556" s="9" t="str">
        <f aca="false">IF($A556="","",IF($L556=0,"—",INDEX('1. Master BOM'!$A$1:$A$400,$L556)))</f>
        <v/>
      </c>
      <c r="O556" s="9" t="str">
        <f aca="false">IF($A556="","",IF($L556=0,"—",INDEX('1. Master BOM'!$B$1:$B$400,$L556)))</f>
        <v/>
      </c>
      <c r="P556" s="9" t="str">
        <f aca="false">IF($A556="","",IF(OR($H556="NOT IN SCHEMATIC",$O556="—"),"",IF($G556="","NO SCH PN",IF(UPPER(TRIM($G556))=UPPER(TRIM($O556)),"OK","MISMATCH"))))</f>
        <v/>
      </c>
      <c r="Q556" s="9" t="str">
        <f aca="false">IF($A556="","",IF($L556=0,"—",INDEX('1. Master BOM'!$E$1:$E$400,$L556)))</f>
        <v/>
      </c>
      <c r="R556" s="9" t="str">
        <f aca="false">IF($A556="","",IF($L556=0,"—",IF(T(INDEX('1. Master BOM'!$F$1:$F$400,$L556))="","(not set)",INDEX('1. Master BOM'!$F$1:$F$400,$L556))))</f>
        <v/>
      </c>
      <c r="S556" s="9" t="str">
        <f aca="false">IF($A556="","",IF(OR($R556="—",$R556="(not set)",$D556=""),"",IF(ISNUMBER(SEARCH(SUBSTITUTE(SUBSTITUTE(SUBSTITUTE($R556,"-",""),"_","")," ",""),SUBSTITUTE(SUBSTITUTE(SUBSTITUTE($D556,"-",""),"_","")," ",""))),"OK","CHECK")))</f>
        <v/>
      </c>
      <c r="T556" s="9" t="str">
        <f aca="false">IF($A556="","",IF(OR($H556="NOT IN SCHEMATIC",$I556="MISMATCH",$J556="MISMATCH",$P556="MISMATCH",$M556&lt;&gt;"OK"),"REVIEW","OK"))</f>
        <v/>
      </c>
      <c r="U556" s="14"/>
      <c r="V556" s="14"/>
      <c r="W556" s="17"/>
      <c r="X556" s="14"/>
    </row>
    <row r="557" customFormat="false" ht="15" hidden="false" customHeight="false" outlineLevel="0" collapsed="false">
      <c r="A557" s="9" t="str">
        <f aca="false">IF('3. Layout Parts'!$A557="","",TRIM('3. Layout Parts'!$A557))</f>
        <v/>
      </c>
      <c r="B557" s="9" t="str">
        <f aca="false">IF($A557="","",'3. Layout Parts'!$D557)</f>
        <v/>
      </c>
      <c r="C557" s="9" t="str">
        <f aca="false">IF($A557="","",'3. Layout Parts'!$B557)</f>
        <v/>
      </c>
      <c r="D557" s="9" t="str">
        <f aca="false">IF($A557="","",'3. Layout Parts'!$C557)</f>
        <v/>
      </c>
      <c r="E557" s="9" t="str">
        <f aca="false">IF($A557="","",IFERROR(INDEX('2. Schematic Parts'!$B$2:$B$3001,MATCH($A557,'2. Schematic Parts'!$A$2:$A$3001,0)),"NOT FOUND"))</f>
        <v/>
      </c>
      <c r="F557" s="9" t="str">
        <f aca="false">IF($A557="","",IFERROR(INDEX('2. Schematic Parts'!$C$2:$C$3001,MATCH($A557,'2. Schematic Parts'!$A$2:$A$3001,0))&amp;"","NOT FOUND"))</f>
        <v/>
      </c>
      <c r="G557" s="9" t="str">
        <f aca="false">IF($A557="","",IFERROR(INDEX('2. Schematic Parts'!$D$2:$D$3001,MATCH($A557,'2. Schematic Parts'!$A$2:$A$3001,0))&amp;"","NOT FOUND"))</f>
        <v/>
      </c>
      <c r="H557" s="9" t="str">
        <f aca="false">IF($A557="","",IF(COUNTIF('2. Schematic Parts'!$A$2:$A$3001,$A557)=0,"NOT IN SCHEMATIC","OK"))</f>
        <v/>
      </c>
      <c r="I557" s="9" t="str">
        <f aca="false">IF($A557="","",IF($H557="NOT IN SCHEMATIC","",IF(UPPER(TRIM($C557))=UPPER(TRIM($E557)),"OK","MISMATCH")))</f>
        <v/>
      </c>
      <c r="J557" s="9" t="str">
        <f aca="false">IF($A557="","",IF($H557="NOT IN SCHEMATIC","",IF($F557="","NO SCH DECAL",IF($D557="","",IF(UPPER(TRIM($D557))=UPPER(TRIM($F557)),"OK","MISMATCH")))))</f>
        <v/>
      </c>
      <c r="K557" s="16" t="str">
        <f aca="false">IF($A557="","",SUMPRODUCT(--ISNUMBER(SEARCH(","&amp;TRIM($A557)&amp;",",","&amp;SUBSTITUTE('1. Master BOM'!$D$2:$D$400," ","")&amp;","))))</f>
        <v/>
      </c>
      <c r="L557" s="16" t="str">
        <f aca="false">IF($A557="","",IF($K557&lt;&gt;1,0,SUMPRODUCT(ISNUMBER(SEARCH(","&amp;TRIM($A557)&amp;",",","&amp;SUBSTITUTE('1. Master BOM'!$D$2:$D$400," ","")&amp;","))*ROW('1. Master BOM'!$D$2:$D$400))))</f>
        <v/>
      </c>
      <c r="M557" s="9" t="str">
        <f aca="false">IF($A557="","",IF($K557=0,"NOT IN BOM",IF($K557&gt;1,"MULTIPLE BOM LINES","OK")))</f>
        <v/>
      </c>
      <c r="N557" s="9" t="str">
        <f aca="false">IF($A557="","",IF($L557=0,"—",INDEX('1. Master BOM'!$A$1:$A$400,$L557)))</f>
        <v/>
      </c>
      <c r="O557" s="9" t="str">
        <f aca="false">IF($A557="","",IF($L557=0,"—",INDEX('1. Master BOM'!$B$1:$B$400,$L557)))</f>
        <v/>
      </c>
      <c r="P557" s="9" t="str">
        <f aca="false">IF($A557="","",IF(OR($H557="NOT IN SCHEMATIC",$O557="—"),"",IF($G557="","NO SCH PN",IF(UPPER(TRIM($G557))=UPPER(TRIM($O557)),"OK","MISMATCH"))))</f>
        <v/>
      </c>
      <c r="Q557" s="9" t="str">
        <f aca="false">IF($A557="","",IF($L557=0,"—",INDEX('1. Master BOM'!$E$1:$E$400,$L557)))</f>
        <v/>
      </c>
      <c r="R557" s="9" t="str">
        <f aca="false">IF($A557="","",IF($L557=0,"—",IF(T(INDEX('1. Master BOM'!$F$1:$F$400,$L557))="","(not set)",INDEX('1. Master BOM'!$F$1:$F$400,$L557))))</f>
        <v/>
      </c>
      <c r="S557" s="9" t="str">
        <f aca="false">IF($A557="","",IF(OR($R557="—",$R557="(not set)",$D557=""),"",IF(ISNUMBER(SEARCH(SUBSTITUTE(SUBSTITUTE(SUBSTITUTE($R557,"-",""),"_","")," ",""),SUBSTITUTE(SUBSTITUTE(SUBSTITUTE($D557,"-",""),"_","")," ",""))),"OK","CHECK")))</f>
        <v/>
      </c>
      <c r="T557" s="9" t="str">
        <f aca="false">IF($A557="","",IF(OR($H557="NOT IN SCHEMATIC",$I557="MISMATCH",$J557="MISMATCH",$P557="MISMATCH",$M557&lt;&gt;"OK"),"REVIEW","OK"))</f>
        <v/>
      </c>
      <c r="U557" s="14"/>
      <c r="V557" s="14"/>
      <c r="W557" s="17"/>
      <c r="X557" s="14"/>
    </row>
    <row r="558" customFormat="false" ht="15" hidden="false" customHeight="false" outlineLevel="0" collapsed="false">
      <c r="A558" s="9" t="str">
        <f aca="false">IF('3. Layout Parts'!$A558="","",TRIM('3. Layout Parts'!$A558))</f>
        <v/>
      </c>
      <c r="B558" s="9" t="str">
        <f aca="false">IF($A558="","",'3. Layout Parts'!$D558)</f>
        <v/>
      </c>
      <c r="C558" s="9" t="str">
        <f aca="false">IF($A558="","",'3. Layout Parts'!$B558)</f>
        <v/>
      </c>
      <c r="D558" s="9" t="str">
        <f aca="false">IF($A558="","",'3. Layout Parts'!$C558)</f>
        <v/>
      </c>
      <c r="E558" s="9" t="str">
        <f aca="false">IF($A558="","",IFERROR(INDEX('2. Schematic Parts'!$B$2:$B$3001,MATCH($A558,'2. Schematic Parts'!$A$2:$A$3001,0)),"NOT FOUND"))</f>
        <v/>
      </c>
      <c r="F558" s="9" t="str">
        <f aca="false">IF($A558="","",IFERROR(INDEX('2. Schematic Parts'!$C$2:$C$3001,MATCH($A558,'2. Schematic Parts'!$A$2:$A$3001,0))&amp;"","NOT FOUND"))</f>
        <v/>
      </c>
      <c r="G558" s="9" t="str">
        <f aca="false">IF($A558="","",IFERROR(INDEX('2. Schematic Parts'!$D$2:$D$3001,MATCH($A558,'2. Schematic Parts'!$A$2:$A$3001,0))&amp;"","NOT FOUND"))</f>
        <v/>
      </c>
      <c r="H558" s="9" t="str">
        <f aca="false">IF($A558="","",IF(COUNTIF('2. Schematic Parts'!$A$2:$A$3001,$A558)=0,"NOT IN SCHEMATIC","OK"))</f>
        <v/>
      </c>
      <c r="I558" s="9" t="str">
        <f aca="false">IF($A558="","",IF($H558="NOT IN SCHEMATIC","",IF(UPPER(TRIM($C558))=UPPER(TRIM($E558)),"OK","MISMATCH")))</f>
        <v/>
      </c>
      <c r="J558" s="9" t="str">
        <f aca="false">IF($A558="","",IF($H558="NOT IN SCHEMATIC","",IF($F558="","NO SCH DECAL",IF($D558="","",IF(UPPER(TRIM($D558))=UPPER(TRIM($F558)),"OK","MISMATCH")))))</f>
        <v/>
      </c>
      <c r="K558" s="16" t="str">
        <f aca="false">IF($A558="","",SUMPRODUCT(--ISNUMBER(SEARCH(","&amp;TRIM($A558)&amp;",",","&amp;SUBSTITUTE('1. Master BOM'!$D$2:$D$400," ","")&amp;","))))</f>
        <v/>
      </c>
      <c r="L558" s="16" t="str">
        <f aca="false">IF($A558="","",IF($K558&lt;&gt;1,0,SUMPRODUCT(ISNUMBER(SEARCH(","&amp;TRIM($A558)&amp;",",","&amp;SUBSTITUTE('1. Master BOM'!$D$2:$D$400," ","")&amp;","))*ROW('1. Master BOM'!$D$2:$D$400))))</f>
        <v/>
      </c>
      <c r="M558" s="9" t="str">
        <f aca="false">IF($A558="","",IF($K558=0,"NOT IN BOM",IF($K558&gt;1,"MULTIPLE BOM LINES","OK")))</f>
        <v/>
      </c>
      <c r="N558" s="9" t="str">
        <f aca="false">IF($A558="","",IF($L558=0,"—",INDEX('1. Master BOM'!$A$1:$A$400,$L558)))</f>
        <v/>
      </c>
      <c r="O558" s="9" t="str">
        <f aca="false">IF($A558="","",IF($L558=0,"—",INDEX('1. Master BOM'!$B$1:$B$400,$L558)))</f>
        <v/>
      </c>
      <c r="P558" s="9" t="str">
        <f aca="false">IF($A558="","",IF(OR($H558="NOT IN SCHEMATIC",$O558="—"),"",IF($G558="","NO SCH PN",IF(UPPER(TRIM($G558))=UPPER(TRIM($O558)),"OK","MISMATCH"))))</f>
        <v/>
      </c>
      <c r="Q558" s="9" t="str">
        <f aca="false">IF($A558="","",IF($L558=0,"—",INDEX('1. Master BOM'!$E$1:$E$400,$L558)))</f>
        <v/>
      </c>
      <c r="R558" s="9" t="str">
        <f aca="false">IF($A558="","",IF($L558=0,"—",IF(T(INDEX('1. Master BOM'!$F$1:$F$400,$L558))="","(not set)",INDEX('1. Master BOM'!$F$1:$F$400,$L558))))</f>
        <v/>
      </c>
      <c r="S558" s="9" t="str">
        <f aca="false">IF($A558="","",IF(OR($R558="—",$R558="(not set)",$D558=""),"",IF(ISNUMBER(SEARCH(SUBSTITUTE(SUBSTITUTE(SUBSTITUTE($R558,"-",""),"_","")," ",""),SUBSTITUTE(SUBSTITUTE(SUBSTITUTE($D558,"-",""),"_","")," ",""))),"OK","CHECK")))</f>
        <v/>
      </c>
      <c r="T558" s="9" t="str">
        <f aca="false">IF($A558="","",IF(OR($H558="NOT IN SCHEMATIC",$I558="MISMATCH",$J558="MISMATCH",$P558="MISMATCH",$M558&lt;&gt;"OK"),"REVIEW","OK"))</f>
        <v/>
      </c>
      <c r="U558" s="14"/>
      <c r="V558" s="14"/>
      <c r="W558" s="17"/>
      <c r="X558" s="14"/>
    </row>
    <row r="559" customFormat="false" ht="15" hidden="false" customHeight="false" outlineLevel="0" collapsed="false">
      <c r="A559" s="9" t="str">
        <f aca="false">IF('3. Layout Parts'!$A559="","",TRIM('3. Layout Parts'!$A559))</f>
        <v/>
      </c>
      <c r="B559" s="9" t="str">
        <f aca="false">IF($A559="","",'3. Layout Parts'!$D559)</f>
        <v/>
      </c>
      <c r="C559" s="9" t="str">
        <f aca="false">IF($A559="","",'3. Layout Parts'!$B559)</f>
        <v/>
      </c>
      <c r="D559" s="9" t="str">
        <f aca="false">IF($A559="","",'3. Layout Parts'!$C559)</f>
        <v/>
      </c>
      <c r="E559" s="9" t="str">
        <f aca="false">IF($A559="","",IFERROR(INDEX('2. Schematic Parts'!$B$2:$B$3001,MATCH($A559,'2. Schematic Parts'!$A$2:$A$3001,0)),"NOT FOUND"))</f>
        <v/>
      </c>
      <c r="F559" s="9" t="str">
        <f aca="false">IF($A559="","",IFERROR(INDEX('2. Schematic Parts'!$C$2:$C$3001,MATCH($A559,'2. Schematic Parts'!$A$2:$A$3001,0))&amp;"","NOT FOUND"))</f>
        <v/>
      </c>
      <c r="G559" s="9" t="str">
        <f aca="false">IF($A559="","",IFERROR(INDEX('2. Schematic Parts'!$D$2:$D$3001,MATCH($A559,'2. Schematic Parts'!$A$2:$A$3001,0))&amp;"","NOT FOUND"))</f>
        <v/>
      </c>
      <c r="H559" s="9" t="str">
        <f aca="false">IF($A559="","",IF(COUNTIF('2. Schematic Parts'!$A$2:$A$3001,$A559)=0,"NOT IN SCHEMATIC","OK"))</f>
        <v/>
      </c>
      <c r="I559" s="9" t="str">
        <f aca="false">IF($A559="","",IF($H559="NOT IN SCHEMATIC","",IF(UPPER(TRIM($C559))=UPPER(TRIM($E559)),"OK","MISMATCH")))</f>
        <v/>
      </c>
      <c r="J559" s="9" t="str">
        <f aca="false">IF($A559="","",IF($H559="NOT IN SCHEMATIC","",IF($F559="","NO SCH DECAL",IF($D559="","",IF(UPPER(TRIM($D559))=UPPER(TRIM($F559)),"OK","MISMATCH")))))</f>
        <v/>
      </c>
      <c r="K559" s="16" t="str">
        <f aca="false">IF($A559="","",SUMPRODUCT(--ISNUMBER(SEARCH(","&amp;TRIM($A559)&amp;",",","&amp;SUBSTITUTE('1. Master BOM'!$D$2:$D$400," ","")&amp;","))))</f>
        <v/>
      </c>
      <c r="L559" s="16" t="str">
        <f aca="false">IF($A559="","",IF($K559&lt;&gt;1,0,SUMPRODUCT(ISNUMBER(SEARCH(","&amp;TRIM($A559)&amp;",",","&amp;SUBSTITUTE('1. Master BOM'!$D$2:$D$400," ","")&amp;","))*ROW('1. Master BOM'!$D$2:$D$400))))</f>
        <v/>
      </c>
      <c r="M559" s="9" t="str">
        <f aca="false">IF($A559="","",IF($K559=0,"NOT IN BOM",IF($K559&gt;1,"MULTIPLE BOM LINES","OK")))</f>
        <v/>
      </c>
      <c r="N559" s="9" t="str">
        <f aca="false">IF($A559="","",IF($L559=0,"—",INDEX('1. Master BOM'!$A$1:$A$400,$L559)))</f>
        <v/>
      </c>
      <c r="O559" s="9" t="str">
        <f aca="false">IF($A559="","",IF($L559=0,"—",INDEX('1. Master BOM'!$B$1:$B$400,$L559)))</f>
        <v/>
      </c>
      <c r="P559" s="9" t="str">
        <f aca="false">IF($A559="","",IF(OR($H559="NOT IN SCHEMATIC",$O559="—"),"",IF($G559="","NO SCH PN",IF(UPPER(TRIM($G559))=UPPER(TRIM($O559)),"OK","MISMATCH"))))</f>
        <v/>
      </c>
      <c r="Q559" s="9" t="str">
        <f aca="false">IF($A559="","",IF($L559=0,"—",INDEX('1. Master BOM'!$E$1:$E$400,$L559)))</f>
        <v/>
      </c>
      <c r="R559" s="9" t="str">
        <f aca="false">IF($A559="","",IF($L559=0,"—",IF(T(INDEX('1. Master BOM'!$F$1:$F$400,$L559))="","(not set)",INDEX('1. Master BOM'!$F$1:$F$400,$L559))))</f>
        <v/>
      </c>
      <c r="S559" s="9" t="str">
        <f aca="false">IF($A559="","",IF(OR($R559="—",$R559="(not set)",$D559=""),"",IF(ISNUMBER(SEARCH(SUBSTITUTE(SUBSTITUTE(SUBSTITUTE($R559,"-",""),"_","")," ",""),SUBSTITUTE(SUBSTITUTE(SUBSTITUTE($D559,"-",""),"_","")," ",""))),"OK","CHECK")))</f>
        <v/>
      </c>
      <c r="T559" s="9" t="str">
        <f aca="false">IF($A559="","",IF(OR($H559="NOT IN SCHEMATIC",$I559="MISMATCH",$J559="MISMATCH",$P559="MISMATCH",$M559&lt;&gt;"OK"),"REVIEW","OK"))</f>
        <v/>
      </c>
      <c r="U559" s="14"/>
      <c r="V559" s="14"/>
      <c r="W559" s="17"/>
      <c r="X559" s="14"/>
    </row>
    <row r="560" customFormat="false" ht="15" hidden="false" customHeight="false" outlineLevel="0" collapsed="false">
      <c r="A560" s="9" t="str">
        <f aca="false">IF('3. Layout Parts'!$A560="","",TRIM('3. Layout Parts'!$A560))</f>
        <v/>
      </c>
      <c r="B560" s="9" t="str">
        <f aca="false">IF($A560="","",'3. Layout Parts'!$D560)</f>
        <v/>
      </c>
      <c r="C560" s="9" t="str">
        <f aca="false">IF($A560="","",'3. Layout Parts'!$B560)</f>
        <v/>
      </c>
      <c r="D560" s="9" t="str">
        <f aca="false">IF($A560="","",'3. Layout Parts'!$C560)</f>
        <v/>
      </c>
      <c r="E560" s="9" t="str">
        <f aca="false">IF($A560="","",IFERROR(INDEX('2. Schematic Parts'!$B$2:$B$3001,MATCH($A560,'2. Schematic Parts'!$A$2:$A$3001,0)),"NOT FOUND"))</f>
        <v/>
      </c>
      <c r="F560" s="9" t="str">
        <f aca="false">IF($A560="","",IFERROR(INDEX('2. Schematic Parts'!$C$2:$C$3001,MATCH($A560,'2. Schematic Parts'!$A$2:$A$3001,0))&amp;"","NOT FOUND"))</f>
        <v/>
      </c>
      <c r="G560" s="9" t="str">
        <f aca="false">IF($A560="","",IFERROR(INDEX('2. Schematic Parts'!$D$2:$D$3001,MATCH($A560,'2. Schematic Parts'!$A$2:$A$3001,0))&amp;"","NOT FOUND"))</f>
        <v/>
      </c>
      <c r="H560" s="9" t="str">
        <f aca="false">IF($A560="","",IF(COUNTIF('2. Schematic Parts'!$A$2:$A$3001,$A560)=0,"NOT IN SCHEMATIC","OK"))</f>
        <v/>
      </c>
      <c r="I560" s="9" t="str">
        <f aca="false">IF($A560="","",IF($H560="NOT IN SCHEMATIC","",IF(UPPER(TRIM($C560))=UPPER(TRIM($E560)),"OK","MISMATCH")))</f>
        <v/>
      </c>
      <c r="J560" s="9" t="str">
        <f aca="false">IF($A560="","",IF($H560="NOT IN SCHEMATIC","",IF($F560="","NO SCH DECAL",IF($D560="","",IF(UPPER(TRIM($D560))=UPPER(TRIM($F560)),"OK","MISMATCH")))))</f>
        <v/>
      </c>
      <c r="K560" s="16" t="str">
        <f aca="false">IF($A560="","",SUMPRODUCT(--ISNUMBER(SEARCH(","&amp;TRIM($A560)&amp;",",","&amp;SUBSTITUTE('1. Master BOM'!$D$2:$D$400," ","")&amp;","))))</f>
        <v/>
      </c>
      <c r="L560" s="16" t="str">
        <f aca="false">IF($A560="","",IF($K560&lt;&gt;1,0,SUMPRODUCT(ISNUMBER(SEARCH(","&amp;TRIM($A560)&amp;",",","&amp;SUBSTITUTE('1. Master BOM'!$D$2:$D$400," ","")&amp;","))*ROW('1. Master BOM'!$D$2:$D$400))))</f>
        <v/>
      </c>
      <c r="M560" s="9" t="str">
        <f aca="false">IF($A560="","",IF($K560=0,"NOT IN BOM",IF($K560&gt;1,"MULTIPLE BOM LINES","OK")))</f>
        <v/>
      </c>
      <c r="N560" s="9" t="str">
        <f aca="false">IF($A560="","",IF($L560=0,"—",INDEX('1. Master BOM'!$A$1:$A$400,$L560)))</f>
        <v/>
      </c>
      <c r="O560" s="9" t="str">
        <f aca="false">IF($A560="","",IF($L560=0,"—",INDEX('1. Master BOM'!$B$1:$B$400,$L560)))</f>
        <v/>
      </c>
      <c r="P560" s="9" t="str">
        <f aca="false">IF($A560="","",IF(OR($H560="NOT IN SCHEMATIC",$O560="—"),"",IF($G560="","NO SCH PN",IF(UPPER(TRIM($G560))=UPPER(TRIM($O560)),"OK","MISMATCH"))))</f>
        <v/>
      </c>
      <c r="Q560" s="9" t="str">
        <f aca="false">IF($A560="","",IF($L560=0,"—",INDEX('1. Master BOM'!$E$1:$E$400,$L560)))</f>
        <v/>
      </c>
      <c r="R560" s="9" t="str">
        <f aca="false">IF($A560="","",IF($L560=0,"—",IF(T(INDEX('1. Master BOM'!$F$1:$F$400,$L560))="","(not set)",INDEX('1. Master BOM'!$F$1:$F$400,$L560))))</f>
        <v/>
      </c>
      <c r="S560" s="9" t="str">
        <f aca="false">IF($A560="","",IF(OR($R560="—",$R560="(not set)",$D560=""),"",IF(ISNUMBER(SEARCH(SUBSTITUTE(SUBSTITUTE(SUBSTITUTE($R560,"-",""),"_","")," ",""),SUBSTITUTE(SUBSTITUTE(SUBSTITUTE($D560,"-",""),"_","")," ",""))),"OK","CHECK")))</f>
        <v/>
      </c>
      <c r="T560" s="9" t="str">
        <f aca="false">IF($A560="","",IF(OR($H560="NOT IN SCHEMATIC",$I560="MISMATCH",$J560="MISMATCH",$P560="MISMATCH",$M560&lt;&gt;"OK"),"REVIEW","OK"))</f>
        <v/>
      </c>
      <c r="U560" s="14"/>
      <c r="V560" s="14"/>
      <c r="W560" s="17"/>
      <c r="X560" s="14"/>
    </row>
    <row r="561" customFormat="false" ht="15" hidden="false" customHeight="false" outlineLevel="0" collapsed="false">
      <c r="A561" s="9" t="str">
        <f aca="false">IF('3. Layout Parts'!$A561="","",TRIM('3. Layout Parts'!$A561))</f>
        <v/>
      </c>
      <c r="B561" s="9" t="str">
        <f aca="false">IF($A561="","",'3. Layout Parts'!$D561)</f>
        <v/>
      </c>
      <c r="C561" s="9" t="str">
        <f aca="false">IF($A561="","",'3. Layout Parts'!$B561)</f>
        <v/>
      </c>
      <c r="D561" s="9" t="str">
        <f aca="false">IF($A561="","",'3. Layout Parts'!$C561)</f>
        <v/>
      </c>
      <c r="E561" s="9" t="str">
        <f aca="false">IF($A561="","",IFERROR(INDEX('2. Schematic Parts'!$B$2:$B$3001,MATCH($A561,'2. Schematic Parts'!$A$2:$A$3001,0)),"NOT FOUND"))</f>
        <v/>
      </c>
      <c r="F561" s="9" t="str">
        <f aca="false">IF($A561="","",IFERROR(INDEX('2. Schematic Parts'!$C$2:$C$3001,MATCH($A561,'2. Schematic Parts'!$A$2:$A$3001,0))&amp;"","NOT FOUND"))</f>
        <v/>
      </c>
      <c r="G561" s="9" t="str">
        <f aca="false">IF($A561="","",IFERROR(INDEX('2. Schematic Parts'!$D$2:$D$3001,MATCH($A561,'2. Schematic Parts'!$A$2:$A$3001,0))&amp;"","NOT FOUND"))</f>
        <v/>
      </c>
      <c r="H561" s="9" t="str">
        <f aca="false">IF($A561="","",IF(COUNTIF('2. Schematic Parts'!$A$2:$A$3001,$A561)=0,"NOT IN SCHEMATIC","OK"))</f>
        <v/>
      </c>
      <c r="I561" s="9" t="str">
        <f aca="false">IF($A561="","",IF($H561="NOT IN SCHEMATIC","",IF(UPPER(TRIM($C561))=UPPER(TRIM($E561)),"OK","MISMATCH")))</f>
        <v/>
      </c>
      <c r="J561" s="9" t="str">
        <f aca="false">IF($A561="","",IF($H561="NOT IN SCHEMATIC","",IF($F561="","NO SCH DECAL",IF($D561="","",IF(UPPER(TRIM($D561))=UPPER(TRIM($F561)),"OK","MISMATCH")))))</f>
        <v/>
      </c>
      <c r="K561" s="16" t="str">
        <f aca="false">IF($A561="","",SUMPRODUCT(--ISNUMBER(SEARCH(","&amp;TRIM($A561)&amp;",",","&amp;SUBSTITUTE('1. Master BOM'!$D$2:$D$400," ","")&amp;","))))</f>
        <v/>
      </c>
      <c r="L561" s="16" t="str">
        <f aca="false">IF($A561="","",IF($K561&lt;&gt;1,0,SUMPRODUCT(ISNUMBER(SEARCH(","&amp;TRIM($A561)&amp;",",","&amp;SUBSTITUTE('1. Master BOM'!$D$2:$D$400," ","")&amp;","))*ROW('1. Master BOM'!$D$2:$D$400))))</f>
        <v/>
      </c>
      <c r="M561" s="9" t="str">
        <f aca="false">IF($A561="","",IF($K561=0,"NOT IN BOM",IF($K561&gt;1,"MULTIPLE BOM LINES","OK")))</f>
        <v/>
      </c>
      <c r="N561" s="9" t="str">
        <f aca="false">IF($A561="","",IF($L561=0,"—",INDEX('1. Master BOM'!$A$1:$A$400,$L561)))</f>
        <v/>
      </c>
      <c r="O561" s="9" t="str">
        <f aca="false">IF($A561="","",IF($L561=0,"—",INDEX('1. Master BOM'!$B$1:$B$400,$L561)))</f>
        <v/>
      </c>
      <c r="P561" s="9" t="str">
        <f aca="false">IF($A561="","",IF(OR($H561="NOT IN SCHEMATIC",$O561="—"),"",IF($G561="","NO SCH PN",IF(UPPER(TRIM($G561))=UPPER(TRIM($O561)),"OK","MISMATCH"))))</f>
        <v/>
      </c>
      <c r="Q561" s="9" t="str">
        <f aca="false">IF($A561="","",IF($L561=0,"—",INDEX('1. Master BOM'!$E$1:$E$400,$L561)))</f>
        <v/>
      </c>
      <c r="R561" s="9" t="str">
        <f aca="false">IF($A561="","",IF($L561=0,"—",IF(T(INDEX('1. Master BOM'!$F$1:$F$400,$L561))="","(not set)",INDEX('1. Master BOM'!$F$1:$F$400,$L561))))</f>
        <v/>
      </c>
      <c r="S561" s="9" t="str">
        <f aca="false">IF($A561="","",IF(OR($R561="—",$R561="(not set)",$D561=""),"",IF(ISNUMBER(SEARCH(SUBSTITUTE(SUBSTITUTE(SUBSTITUTE($R561,"-",""),"_","")," ",""),SUBSTITUTE(SUBSTITUTE(SUBSTITUTE($D561,"-",""),"_","")," ",""))),"OK","CHECK")))</f>
        <v/>
      </c>
      <c r="T561" s="9" t="str">
        <f aca="false">IF($A561="","",IF(OR($H561="NOT IN SCHEMATIC",$I561="MISMATCH",$J561="MISMATCH",$P561="MISMATCH",$M561&lt;&gt;"OK"),"REVIEW","OK"))</f>
        <v/>
      </c>
      <c r="U561" s="14"/>
      <c r="V561" s="14"/>
      <c r="W561" s="17"/>
      <c r="X561" s="14"/>
    </row>
    <row r="562" customFormat="false" ht="15" hidden="false" customHeight="false" outlineLevel="0" collapsed="false">
      <c r="A562" s="9" t="str">
        <f aca="false">IF('3. Layout Parts'!$A562="","",TRIM('3. Layout Parts'!$A562))</f>
        <v/>
      </c>
      <c r="B562" s="9" t="str">
        <f aca="false">IF($A562="","",'3. Layout Parts'!$D562)</f>
        <v/>
      </c>
      <c r="C562" s="9" t="str">
        <f aca="false">IF($A562="","",'3. Layout Parts'!$B562)</f>
        <v/>
      </c>
      <c r="D562" s="9" t="str">
        <f aca="false">IF($A562="","",'3. Layout Parts'!$C562)</f>
        <v/>
      </c>
      <c r="E562" s="9" t="str">
        <f aca="false">IF($A562="","",IFERROR(INDEX('2. Schematic Parts'!$B$2:$B$3001,MATCH($A562,'2. Schematic Parts'!$A$2:$A$3001,0)),"NOT FOUND"))</f>
        <v/>
      </c>
      <c r="F562" s="9" t="str">
        <f aca="false">IF($A562="","",IFERROR(INDEX('2. Schematic Parts'!$C$2:$C$3001,MATCH($A562,'2. Schematic Parts'!$A$2:$A$3001,0))&amp;"","NOT FOUND"))</f>
        <v/>
      </c>
      <c r="G562" s="9" t="str">
        <f aca="false">IF($A562="","",IFERROR(INDEX('2. Schematic Parts'!$D$2:$D$3001,MATCH($A562,'2. Schematic Parts'!$A$2:$A$3001,0))&amp;"","NOT FOUND"))</f>
        <v/>
      </c>
      <c r="H562" s="9" t="str">
        <f aca="false">IF($A562="","",IF(COUNTIF('2. Schematic Parts'!$A$2:$A$3001,$A562)=0,"NOT IN SCHEMATIC","OK"))</f>
        <v/>
      </c>
      <c r="I562" s="9" t="str">
        <f aca="false">IF($A562="","",IF($H562="NOT IN SCHEMATIC","",IF(UPPER(TRIM($C562))=UPPER(TRIM($E562)),"OK","MISMATCH")))</f>
        <v/>
      </c>
      <c r="J562" s="9" t="str">
        <f aca="false">IF($A562="","",IF($H562="NOT IN SCHEMATIC","",IF($F562="","NO SCH DECAL",IF($D562="","",IF(UPPER(TRIM($D562))=UPPER(TRIM($F562)),"OK","MISMATCH")))))</f>
        <v/>
      </c>
      <c r="K562" s="16" t="str">
        <f aca="false">IF($A562="","",SUMPRODUCT(--ISNUMBER(SEARCH(","&amp;TRIM($A562)&amp;",",","&amp;SUBSTITUTE('1. Master BOM'!$D$2:$D$400," ","")&amp;","))))</f>
        <v/>
      </c>
      <c r="L562" s="16" t="str">
        <f aca="false">IF($A562="","",IF($K562&lt;&gt;1,0,SUMPRODUCT(ISNUMBER(SEARCH(","&amp;TRIM($A562)&amp;",",","&amp;SUBSTITUTE('1. Master BOM'!$D$2:$D$400," ","")&amp;","))*ROW('1. Master BOM'!$D$2:$D$400))))</f>
        <v/>
      </c>
      <c r="M562" s="9" t="str">
        <f aca="false">IF($A562="","",IF($K562=0,"NOT IN BOM",IF($K562&gt;1,"MULTIPLE BOM LINES","OK")))</f>
        <v/>
      </c>
      <c r="N562" s="9" t="str">
        <f aca="false">IF($A562="","",IF($L562=0,"—",INDEX('1. Master BOM'!$A$1:$A$400,$L562)))</f>
        <v/>
      </c>
      <c r="O562" s="9" t="str">
        <f aca="false">IF($A562="","",IF($L562=0,"—",INDEX('1. Master BOM'!$B$1:$B$400,$L562)))</f>
        <v/>
      </c>
      <c r="P562" s="9" t="str">
        <f aca="false">IF($A562="","",IF(OR($H562="NOT IN SCHEMATIC",$O562="—"),"",IF($G562="","NO SCH PN",IF(UPPER(TRIM($G562))=UPPER(TRIM($O562)),"OK","MISMATCH"))))</f>
        <v/>
      </c>
      <c r="Q562" s="9" t="str">
        <f aca="false">IF($A562="","",IF($L562=0,"—",INDEX('1. Master BOM'!$E$1:$E$400,$L562)))</f>
        <v/>
      </c>
      <c r="R562" s="9" t="str">
        <f aca="false">IF($A562="","",IF($L562=0,"—",IF(T(INDEX('1. Master BOM'!$F$1:$F$400,$L562))="","(not set)",INDEX('1. Master BOM'!$F$1:$F$400,$L562))))</f>
        <v/>
      </c>
      <c r="S562" s="9" t="str">
        <f aca="false">IF($A562="","",IF(OR($R562="—",$R562="(not set)",$D562=""),"",IF(ISNUMBER(SEARCH(SUBSTITUTE(SUBSTITUTE(SUBSTITUTE($R562,"-",""),"_","")," ",""),SUBSTITUTE(SUBSTITUTE(SUBSTITUTE($D562,"-",""),"_","")," ",""))),"OK","CHECK")))</f>
        <v/>
      </c>
      <c r="T562" s="9" t="str">
        <f aca="false">IF($A562="","",IF(OR($H562="NOT IN SCHEMATIC",$I562="MISMATCH",$J562="MISMATCH",$P562="MISMATCH",$M562&lt;&gt;"OK"),"REVIEW","OK"))</f>
        <v/>
      </c>
      <c r="U562" s="14"/>
      <c r="V562" s="14"/>
      <c r="W562" s="17"/>
      <c r="X562" s="14"/>
    </row>
    <row r="563" customFormat="false" ht="15" hidden="false" customHeight="false" outlineLevel="0" collapsed="false">
      <c r="A563" s="9" t="str">
        <f aca="false">IF('3. Layout Parts'!$A563="","",TRIM('3. Layout Parts'!$A563))</f>
        <v/>
      </c>
      <c r="B563" s="9" t="str">
        <f aca="false">IF($A563="","",'3. Layout Parts'!$D563)</f>
        <v/>
      </c>
      <c r="C563" s="9" t="str">
        <f aca="false">IF($A563="","",'3. Layout Parts'!$B563)</f>
        <v/>
      </c>
      <c r="D563" s="9" t="str">
        <f aca="false">IF($A563="","",'3. Layout Parts'!$C563)</f>
        <v/>
      </c>
      <c r="E563" s="9" t="str">
        <f aca="false">IF($A563="","",IFERROR(INDEX('2. Schematic Parts'!$B$2:$B$3001,MATCH($A563,'2. Schematic Parts'!$A$2:$A$3001,0)),"NOT FOUND"))</f>
        <v/>
      </c>
      <c r="F563" s="9" t="str">
        <f aca="false">IF($A563="","",IFERROR(INDEX('2. Schematic Parts'!$C$2:$C$3001,MATCH($A563,'2. Schematic Parts'!$A$2:$A$3001,0))&amp;"","NOT FOUND"))</f>
        <v/>
      </c>
      <c r="G563" s="9" t="str">
        <f aca="false">IF($A563="","",IFERROR(INDEX('2. Schematic Parts'!$D$2:$D$3001,MATCH($A563,'2. Schematic Parts'!$A$2:$A$3001,0))&amp;"","NOT FOUND"))</f>
        <v/>
      </c>
      <c r="H563" s="9" t="str">
        <f aca="false">IF($A563="","",IF(COUNTIF('2. Schematic Parts'!$A$2:$A$3001,$A563)=0,"NOT IN SCHEMATIC","OK"))</f>
        <v/>
      </c>
      <c r="I563" s="9" t="str">
        <f aca="false">IF($A563="","",IF($H563="NOT IN SCHEMATIC","",IF(UPPER(TRIM($C563))=UPPER(TRIM($E563)),"OK","MISMATCH")))</f>
        <v/>
      </c>
      <c r="J563" s="9" t="str">
        <f aca="false">IF($A563="","",IF($H563="NOT IN SCHEMATIC","",IF($F563="","NO SCH DECAL",IF($D563="","",IF(UPPER(TRIM($D563))=UPPER(TRIM($F563)),"OK","MISMATCH")))))</f>
        <v/>
      </c>
      <c r="K563" s="16" t="str">
        <f aca="false">IF($A563="","",SUMPRODUCT(--ISNUMBER(SEARCH(","&amp;TRIM($A563)&amp;",",","&amp;SUBSTITUTE('1. Master BOM'!$D$2:$D$400," ","")&amp;","))))</f>
        <v/>
      </c>
      <c r="L563" s="16" t="str">
        <f aca="false">IF($A563="","",IF($K563&lt;&gt;1,0,SUMPRODUCT(ISNUMBER(SEARCH(","&amp;TRIM($A563)&amp;",",","&amp;SUBSTITUTE('1. Master BOM'!$D$2:$D$400," ","")&amp;","))*ROW('1. Master BOM'!$D$2:$D$400))))</f>
        <v/>
      </c>
      <c r="M563" s="9" t="str">
        <f aca="false">IF($A563="","",IF($K563=0,"NOT IN BOM",IF($K563&gt;1,"MULTIPLE BOM LINES","OK")))</f>
        <v/>
      </c>
      <c r="N563" s="9" t="str">
        <f aca="false">IF($A563="","",IF($L563=0,"—",INDEX('1. Master BOM'!$A$1:$A$400,$L563)))</f>
        <v/>
      </c>
      <c r="O563" s="9" t="str">
        <f aca="false">IF($A563="","",IF($L563=0,"—",INDEX('1. Master BOM'!$B$1:$B$400,$L563)))</f>
        <v/>
      </c>
      <c r="P563" s="9" t="str">
        <f aca="false">IF($A563="","",IF(OR($H563="NOT IN SCHEMATIC",$O563="—"),"",IF($G563="","NO SCH PN",IF(UPPER(TRIM($G563))=UPPER(TRIM($O563)),"OK","MISMATCH"))))</f>
        <v/>
      </c>
      <c r="Q563" s="9" t="str">
        <f aca="false">IF($A563="","",IF($L563=0,"—",INDEX('1. Master BOM'!$E$1:$E$400,$L563)))</f>
        <v/>
      </c>
      <c r="R563" s="9" t="str">
        <f aca="false">IF($A563="","",IF($L563=0,"—",IF(T(INDEX('1. Master BOM'!$F$1:$F$400,$L563))="","(not set)",INDEX('1. Master BOM'!$F$1:$F$400,$L563))))</f>
        <v/>
      </c>
      <c r="S563" s="9" t="str">
        <f aca="false">IF($A563="","",IF(OR($R563="—",$R563="(not set)",$D563=""),"",IF(ISNUMBER(SEARCH(SUBSTITUTE(SUBSTITUTE(SUBSTITUTE($R563,"-",""),"_","")," ",""),SUBSTITUTE(SUBSTITUTE(SUBSTITUTE($D563,"-",""),"_","")," ",""))),"OK","CHECK")))</f>
        <v/>
      </c>
      <c r="T563" s="9" t="str">
        <f aca="false">IF($A563="","",IF(OR($H563="NOT IN SCHEMATIC",$I563="MISMATCH",$J563="MISMATCH",$P563="MISMATCH",$M563&lt;&gt;"OK"),"REVIEW","OK"))</f>
        <v/>
      </c>
      <c r="U563" s="14"/>
      <c r="V563" s="14"/>
      <c r="W563" s="17"/>
      <c r="X563" s="14"/>
    </row>
    <row r="564" customFormat="false" ht="15" hidden="false" customHeight="false" outlineLevel="0" collapsed="false">
      <c r="A564" s="9" t="str">
        <f aca="false">IF('3. Layout Parts'!$A564="","",TRIM('3. Layout Parts'!$A564))</f>
        <v/>
      </c>
      <c r="B564" s="9" t="str">
        <f aca="false">IF($A564="","",'3. Layout Parts'!$D564)</f>
        <v/>
      </c>
      <c r="C564" s="9" t="str">
        <f aca="false">IF($A564="","",'3. Layout Parts'!$B564)</f>
        <v/>
      </c>
      <c r="D564" s="9" t="str">
        <f aca="false">IF($A564="","",'3. Layout Parts'!$C564)</f>
        <v/>
      </c>
      <c r="E564" s="9" t="str">
        <f aca="false">IF($A564="","",IFERROR(INDEX('2. Schematic Parts'!$B$2:$B$3001,MATCH($A564,'2. Schematic Parts'!$A$2:$A$3001,0)),"NOT FOUND"))</f>
        <v/>
      </c>
      <c r="F564" s="9" t="str">
        <f aca="false">IF($A564="","",IFERROR(INDEX('2. Schematic Parts'!$C$2:$C$3001,MATCH($A564,'2. Schematic Parts'!$A$2:$A$3001,0))&amp;"","NOT FOUND"))</f>
        <v/>
      </c>
      <c r="G564" s="9" t="str">
        <f aca="false">IF($A564="","",IFERROR(INDEX('2. Schematic Parts'!$D$2:$D$3001,MATCH($A564,'2. Schematic Parts'!$A$2:$A$3001,0))&amp;"","NOT FOUND"))</f>
        <v/>
      </c>
      <c r="H564" s="9" t="str">
        <f aca="false">IF($A564="","",IF(COUNTIF('2. Schematic Parts'!$A$2:$A$3001,$A564)=0,"NOT IN SCHEMATIC","OK"))</f>
        <v/>
      </c>
      <c r="I564" s="9" t="str">
        <f aca="false">IF($A564="","",IF($H564="NOT IN SCHEMATIC","",IF(UPPER(TRIM($C564))=UPPER(TRIM($E564)),"OK","MISMATCH")))</f>
        <v/>
      </c>
      <c r="J564" s="9" t="str">
        <f aca="false">IF($A564="","",IF($H564="NOT IN SCHEMATIC","",IF($F564="","NO SCH DECAL",IF($D564="","",IF(UPPER(TRIM($D564))=UPPER(TRIM($F564)),"OK","MISMATCH")))))</f>
        <v/>
      </c>
      <c r="K564" s="16" t="str">
        <f aca="false">IF($A564="","",SUMPRODUCT(--ISNUMBER(SEARCH(","&amp;TRIM($A564)&amp;",",","&amp;SUBSTITUTE('1. Master BOM'!$D$2:$D$400," ","")&amp;","))))</f>
        <v/>
      </c>
      <c r="L564" s="16" t="str">
        <f aca="false">IF($A564="","",IF($K564&lt;&gt;1,0,SUMPRODUCT(ISNUMBER(SEARCH(","&amp;TRIM($A564)&amp;",",","&amp;SUBSTITUTE('1. Master BOM'!$D$2:$D$400," ","")&amp;","))*ROW('1. Master BOM'!$D$2:$D$400))))</f>
        <v/>
      </c>
      <c r="M564" s="9" t="str">
        <f aca="false">IF($A564="","",IF($K564=0,"NOT IN BOM",IF($K564&gt;1,"MULTIPLE BOM LINES","OK")))</f>
        <v/>
      </c>
      <c r="N564" s="9" t="str">
        <f aca="false">IF($A564="","",IF($L564=0,"—",INDEX('1. Master BOM'!$A$1:$A$400,$L564)))</f>
        <v/>
      </c>
      <c r="O564" s="9" t="str">
        <f aca="false">IF($A564="","",IF($L564=0,"—",INDEX('1. Master BOM'!$B$1:$B$400,$L564)))</f>
        <v/>
      </c>
      <c r="P564" s="9" t="str">
        <f aca="false">IF($A564="","",IF(OR($H564="NOT IN SCHEMATIC",$O564="—"),"",IF($G564="","NO SCH PN",IF(UPPER(TRIM($G564))=UPPER(TRIM($O564)),"OK","MISMATCH"))))</f>
        <v/>
      </c>
      <c r="Q564" s="9" t="str">
        <f aca="false">IF($A564="","",IF($L564=0,"—",INDEX('1. Master BOM'!$E$1:$E$400,$L564)))</f>
        <v/>
      </c>
      <c r="R564" s="9" t="str">
        <f aca="false">IF($A564="","",IF($L564=0,"—",IF(T(INDEX('1. Master BOM'!$F$1:$F$400,$L564))="","(not set)",INDEX('1. Master BOM'!$F$1:$F$400,$L564))))</f>
        <v/>
      </c>
      <c r="S564" s="9" t="str">
        <f aca="false">IF($A564="","",IF(OR($R564="—",$R564="(not set)",$D564=""),"",IF(ISNUMBER(SEARCH(SUBSTITUTE(SUBSTITUTE(SUBSTITUTE($R564,"-",""),"_","")," ",""),SUBSTITUTE(SUBSTITUTE(SUBSTITUTE($D564,"-",""),"_","")," ",""))),"OK","CHECK")))</f>
        <v/>
      </c>
      <c r="T564" s="9" t="str">
        <f aca="false">IF($A564="","",IF(OR($H564="NOT IN SCHEMATIC",$I564="MISMATCH",$J564="MISMATCH",$P564="MISMATCH",$M564&lt;&gt;"OK"),"REVIEW","OK"))</f>
        <v/>
      </c>
      <c r="U564" s="14"/>
      <c r="V564" s="14"/>
      <c r="W564" s="17"/>
      <c r="X564" s="14"/>
    </row>
    <row r="565" customFormat="false" ht="15" hidden="false" customHeight="false" outlineLevel="0" collapsed="false">
      <c r="A565" s="9" t="str">
        <f aca="false">IF('3. Layout Parts'!$A565="","",TRIM('3. Layout Parts'!$A565))</f>
        <v/>
      </c>
      <c r="B565" s="9" t="str">
        <f aca="false">IF($A565="","",'3. Layout Parts'!$D565)</f>
        <v/>
      </c>
      <c r="C565" s="9" t="str">
        <f aca="false">IF($A565="","",'3. Layout Parts'!$B565)</f>
        <v/>
      </c>
      <c r="D565" s="9" t="str">
        <f aca="false">IF($A565="","",'3. Layout Parts'!$C565)</f>
        <v/>
      </c>
      <c r="E565" s="9" t="str">
        <f aca="false">IF($A565="","",IFERROR(INDEX('2. Schematic Parts'!$B$2:$B$3001,MATCH($A565,'2. Schematic Parts'!$A$2:$A$3001,0)),"NOT FOUND"))</f>
        <v/>
      </c>
      <c r="F565" s="9" t="str">
        <f aca="false">IF($A565="","",IFERROR(INDEX('2. Schematic Parts'!$C$2:$C$3001,MATCH($A565,'2. Schematic Parts'!$A$2:$A$3001,0))&amp;"","NOT FOUND"))</f>
        <v/>
      </c>
      <c r="G565" s="9" t="str">
        <f aca="false">IF($A565="","",IFERROR(INDEX('2. Schematic Parts'!$D$2:$D$3001,MATCH($A565,'2. Schematic Parts'!$A$2:$A$3001,0))&amp;"","NOT FOUND"))</f>
        <v/>
      </c>
      <c r="H565" s="9" t="str">
        <f aca="false">IF($A565="","",IF(COUNTIF('2. Schematic Parts'!$A$2:$A$3001,$A565)=0,"NOT IN SCHEMATIC","OK"))</f>
        <v/>
      </c>
      <c r="I565" s="9" t="str">
        <f aca="false">IF($A565="","",IF($H565="NOT IN SCHEMATIC","",IF(UPPER(TRIM($C565))=UPPER(TRIM($E565)),"OK","MISMATCH")))</f>
        <v/>
      </c>
      <c r="J565" s="9" t="str">
        <f aca="false">IF($A565="","",IF($H565="NOT IN SCHEMATIC","",IF($F565="","NO SCH DECAL",IF($D565="","",IF(UPPER(TRIM($D565))=UPPER(TRIM($F565)),"OK","MISMATCH")))))</f>
        <v/>
      </c>
      <c r="K565" s="16" t="str">
        <f aca="false">IF($A565="","",SUMPRODUCT(--ISNUMBER(SEARCH(","&amp;TRIM($A565)&amp;",",","&amp;SUBSTITUTE('1. Master BOM'!$D$2:$D$400," ","")&amp;","))))</f>
        <v/>
      </c>
      <c r="L565" s="16" t="str">
        <f aca="false">IF($A565="","",IF($K565&lt;&gt;1,0,SUMPRODUCT(ISNUMBER(SEARCH(","&amp;TRIM($A565)&amp;",",","&amp;SUBSTITUTE('1. Master BOM'!$D$2:$D$400," ","")&amp;","))*ROW('1. Master BOM'!$D$2:$D$400))))</f>
        <v/>
      </c>
      <c r="M565" s="9" t="str">
        <f aca="false">IF($A565="","",IF($K565=0,"NOT IN BOM",IF($K565&gt;1,"MULTIPLE BOM LINES","OK")))</f>
        <v/>
      </c>
      <c r="N565" s="9" t="str">
        <f aca="false">IF($A565="","",IF($L565=0,"—",INDEX('1. Master BOM'!$A$1:$A$400,$L565)))</f>
        <v/>
      </c>
      <c r="O565" s="9" t="str">
        <f aca="false">IF($A565="","",IF($L565=0,"—",INDEX('1. Master BOM'!$B$1:$B$400,$L565)))</f>
        <v/>
      </c>
      <c r="P565" s="9" t="str">
        <f aca="false">IF($A565="","",IF(OR($H565="NOT IN SCHEMATIC",$O565="—"),"",IF($G565="","NO SCH PN",IF(UPPER(TRIM($G565))=UPPER(TRIM($O565)),"OK","MISMATCH"))))</f>
        <v/>
      </c>
      <c r="Q565" s="9" t="str">
        <f aca="false">IF($A565="","",IF($L565=0,"—",INDEX('1. Master BOM'!$E$1:$E$400,$L565)))</f>
        <v/>
      </c>
      <c r="R565" s="9" t="str">
        <f aca="false">IF($A565="","",IF($L565=0,"—",IF(T(INDEX('1. Master BOM'!$F$1:$F$400,$L565))="","(not set)",INDEX('1. Master BOM'!$F$1:$F$400,$L565))))</f>
        <v/>
      </c>
      <c r="S565" s="9" t="str">
        <f aca="false">IF($A565="","",IF(OR($R565="—",$R565="(not set)",$D565=""),"",IF(ISNUMBER(SEARCH(SUBSTITUTE(SUBSTITUTE(SUBSTITUTE($R565,"-",""),"_","")," ",""),SUBSTITUTE(SUBSTITUTE(SUBSTITUTE($D565,"-",""),"_","")," ",""))),"OK","CHECK")))</f>
        <v/>
      </c>
      <c r="T565" s="9" t="str">
        <f aca="false">IF($A565="","",IF(OR($H565="NOT IN SCHEMATIC",$I565="MISMATCH",$J565="MISMATCH",$P565="MISMATCH",$M565&lt;&gt;"OK"),"REVIEW","OK"))</f>
        <v/>
      </c>
      <c r="U565" s="14"/>
      <c r="V565" s="14"/>
      <c r="W565" s="17"/>
      <c r="X565" s="14"/>
    </row>
    <row r="566" customFormat="false" ht="15" hidden="false" customHeight="false" outlineLevel="0" collapsed="false">
      <c r="A566" s="9" t="str">
        <f aca="false">IF('3. Layout Parts'!$A566="","",TRIM('3. Layout Parts'!$A566))</f>
        <v/>
      </c>
      <c r="B566" s="9" t="str">
        <f aca="false">IF($A566="","",'3. Layout Parts'!$D566)</f>
        <v/>
      </c>
      <c r="C566" s="9" t="str">
        <f aca="false">IF($A566="","",'3. Layout Parts'!$B566)</f>
        <v/>
      </c>
      <c r="D566" s="9" t="str">
        <f aca="false">IF($A566="","",'3. Layout Parts'!$C566)</f>
        <v/>
      </c>
      <c r="E566" s="9" t="str">
        <f aca="false">IF($A566="","",IFERROR(INDEX('2. Schematic Parts'!$B$2:$B$3001,MATCH($A566,'2. Schematic Parts'!$A$2:$A$3001,0)),"NOT FOUND"))</f>
        <v/>
      </c>
      <c r="F566" s="9" t="str">
        <f aca="false">IF($A566="","",IFERROR(INDEX('2. Schematic Parts'!$C$2:$C$3001,MATCH($A566,'2. Schematic Parts'!$A$2:$A$3001,0))&amp;"","NOT FOUND"))</f>
        <v/>
      </c>
      <c r="G566" s="9" t="str">
        <f aca="false">IF($A566="","",IFERROR(INDEX('2. Schematic Parts'!$D$2:$D$3001,MATCH($A566,'2. Schematic Parts'!$A$2:$A$3001,0))&amp;"","NOT FOUND"))</f>
        <v/>
      </c>
      <c r="H566" s="9" t="str">
        <f aca="false">IF($A566="","",IF(COUNTIF('2. Schematic Parts'!$A$2:$A$3001,$A566)=0,"NOT IN SCHEMATIC","OK"))</f>
        <v/>
      </c>
      <c r="I566" s="9" t="str">
        <f aca="false">IF($A566="","",IF($H566="NOT IN SCHEMATIC","",IF(UPPER(TRIM($C566))=UPPER(TRIM($E566)),"OK","MISMATCH")))</f>
        <v/>
      </c>
      <c r="J566" s="9" t="str">
        <f aca="false">IF($A566="","",IF($H566="NOT IN SCHEMATIC","",IF($F566="","NO SCH DECAL",IF($D566="","",IF(UPPER(TRIM($D566))=UPPER(TRIM($F566)),"OK","MISMATCH")))))</f>
        <v/>
      </c>
      <c r="K566" s="16" t="str">
        <f aca="false">IF($A566="","",SUMPRODUCT(--ISNUMBER(SEARCH(","&amp;TRIM($A566)&amp;",",","&amp;SUBSTITUTE('1. Master BOM'!$D$2:$D$400," ","")&amp;","))))</f>
        <v/>
      </c>
      <c r="L566" s="16" t="str">
        <f aca="false">IF($A566="","",IF($K566&lt;&gt;1,0,SUMPRODUCT(ISNUMBER(SEARCH(","&amp;TRIM($A566)&amp;",",","&amp;SUBSTITUTE('1. Master BOM'!$D$2:$D$400," ","")&amp;","))*ROW('1. Master BOM'!$D$2:$D$400))))</f>
        <v/>
      </c>
      <c r="M566" s="9" t="str">
        <f aca="false">IF($A566="","",IF($K566=0,"NOT IN BOM",IF($K566&gt;1,"MULTIPLE BOM LINES","OK")))</f>
        <v/>
      </c>
      <c r="N566" s="9" t="str">
        <f aca="false">IF($A566="","",IF($L566=0,"—",INDEX('1. Master BOM'!$A$1:$A$400,$L566)))</f>
        <v/>
      </c>
      <c r="O566" s="9" t="str">
        <f aca="false">IF($A566="","",IF($L566=0,"—",INDEX('1. Master BOM'!$B$1:$B$400,$L566)))</f>
        <v/>
      </c>
      <c r="P566" s="9" t="str">
        <f aca="false">IF($A566="","",IF(OR($H566="NOT IN SCHEMATIC",$O566="—"),"",IF($G566="","NO SCH PN",IF(UPPER(TRIM($G566))=UPPER(TRIM($O566)),"OK","MISMATCH"))))</f>
        <v/>
      </c>
      <c r="Q566" s="9" t="str">
        <f aca="false">IF($A566="","",IF($L566=0,"—",INDEX('1. Master BOM'!$E$1:$E$400,$L566)))</f>
        <v/>
      </c>
      <c r="R566" s="9" t="str">
        <f aca="false">IF($A566="","",IF($L566=0,"—",IF(T(INDEX('1. Master BOM'!$F$1:$F$400,$L566))="","(not set)",INDEX('1. Master BOM'!$F$1:$F$400,$L566))))</f>
        <v/>
      </c>
      <c r="S566" s="9" t="str">
        <f aca="false">IF($A566="","",IF(OR($R566="—",$R566="(not set)",$D566=""),"",IF(ISNUMBER(SEARCH(SUBSTITUTE(SUBSTITUTE(SUBSTITUTE($R566,"-",""),"_","")," ",""),SUBSTITUTE(SUBSTITUTE(SUBSTITUTE($D566,"-",""),"_","")," ",""))),"OK","CHECK")))</f>
        <v/>
      </c>
      <c r="T566" s="9" t="str">
        <f aca="false">IF($A566="","",IF(OR($H566="NOT IN SCHEMATIC",$I566="MISMATCH",$J566="MISMATCH",$P566="MISMATCH",$M566&lt;&gt;"OK"),"REVIEW","OK"))</f>
        <v/>
      </c>
      <c r="U566" s="14"/>
      <c r="V566" s="14"/>
      <c r="W566" s="17"/>
      <c r="X566" s="14"/>
    </row>
    <row r="567" customFormat="false" ht="15" hidden="false" customHeight="false" outlineLevel="0" collapsed="false">
      <c r="A567" s="9" t="str">
        <f aca="false">IF('3. Layout Parts'!$A567="","",TRIM('3. Layout Parts'!$A567))</f>
        <v/>
      </c>
      <c r="B567" s="9" t="str">
        <f aca="false">IF($A567="","",'3. Layout Parts'!$D567)</f>
        <v/>
      </c>
      <c r="C567" s="9" t="str">
        <f aca="false">IF($A567="","",'3. Layout Parts'!$B567)</f>
        <v/>
      </c>
      <c r="D567" s="9" t="str">
        <f aca="false">IF($A567="","",'3. Layout Parts'!$C567)</f>
        <v/>
      </c>
      <c r="E567" s="9" t="str">
        <f aca="false">IF($A567="","",IFERROR(INDEX('2. Schematic Parts'!$B$2:$B$3001,MATCH($A567,'2. Schematic Parts'!$A$2:$A$3001,0)),"NOT FOUND"))</f>
        <v/>
      </c>
      <c r="F567" s="9" t="str">
        <f aca="false">IF($A567="","",IFERROR(INDEX('2. Schematic Parts'!$C$2:$C$3001,MATCH($A567,'2. Schematic Parts'!$A$2:$A$3001,0))&amp;"","NOT FOUND"))</f>
        <v/>
      </c>
      <c r="G567" s="9" t="str">
        <f aca="false">IF($A567="","",IFERROR(INDEX('2. Schematic Parts'!$D$2:$D$3001,MATCH($A567,'2. Schematic Parts'!$A$2:$A$3001,0))&amp;"","NOT FOUND"))</f>
        <v/>
      </c>
      <c r="H567" s="9" t="str">
        <f aca="false">IF($A567="","",IF(COUNTIF('2. Schematic Parts'!$A$2:$A$3001,$A567)=0,"NOT IN SCHEMATIC","OK"))</f>
        <v/>
      </c>
      <c r="I567" s="9" t="str">
        <f aca="false">IF($A567="","",IF($H567="NOT IN SCHEMATIC","",IF(UPPER(TRIM($C567))=UPPER(TRIM($E567)),"OK","MISMATCH")))</f>
        <v/>
      </c>
      <c r="J567" s="9" t="str">
        <f aca="false">IF($A567="","",IF($H567="NOT IN SCHEMATIC","",IF($F567="","NO SCH DECAL",IF($D567="","",IF(UPPER(TRIM($D567))=UPPER(TRIM($F567)),"OK","MISMATCH")))))</f>
        <v/>
      </c>
      <c r="K567" s="16" t="str">
        <f aca="false">IF($A567="","",SUMPRODUCT(--ISNUMBER(SEARCH(","&amp;TRIM($A567)&amp;",",","&amp;SUBSTITUTE('1. Master BOM'!$D$2:$D$400," ","")&amp;","))))</f>
        <v/>
      </c>
      <c r="L567" s="16" t="str">
        <f aca="false">IF($A567="","",IF($K567&lt;&gt;1,0,SUMPRODUCT(ISNUMBER(SEARCH(","&amp;TRIM($A567)&amp;",",","&amp;SUBSTITUTE('1. Master BOM'!$D$2:$D$400," ","")&amp;","))*ROW('1. Master BOM'!$D$2:$D$400))))</f>
        <v/>
      </c>
      <c r="M567" s="9" t="str">
        <f aca="false">IF($A567="","",IF($K567=0,"NOT IN BOM",IF($K567&gt;1,"MULTIPLE BOM LINES","OK")))</f>
        <v/>
      </c>
      <c r="N567" s="9" t="str">
        <f aca="false">IF($A567="","",IF($L567=0,"—",INDEX('1. Master BOM'!$A$1:$A$400,$L567)))</f>
        <v/>
      </c>
      <c r="O567" s="9" t="str">
        <f aca="false">IF($A567="","",IF($L567=0,"—",INDEX('1. Master BOM'!$B$1:$B$400,$L567)))</f>
        <v/>
      </c>
      <c r="P567" s="9" t="str">
        <f aca="false">IF($A567="","",IF(OR($H567="NOT IN SCHEMATIC",$O567="—"),"",IF($G567="","NO SCH PN",IF(UPPER(TRIM($G567))=UPPER(TRIM($O567)),"OK","MISMATCH"))))</f>
        <v/>
      </c>
      <c r="Q567" s="9" t="str">
        <f aca="false">IF($A567="","",IF($L567=0,"—",INDEX('1. Master BOM'!$E$1:$E$400,$L567)))</f>
        <v/>
      </c>
      <c r="R567" s="9" t="str">
        <f aca="false">IF($A567="","",IF($L567=0,"—",IF(T(INDEX('1. Master BOM'!$F$1:$F$400,$L567))="","(not set)",INDEX('1. Master BOM'!$F$1:$F$400,$L567))))</f>
        <v/>
      </c>
      <c r="S567" s="9" t="str">
        <f aca="false">IF($A567="","",IF(OR($R567="—",$R567="(not set)",$D567=""),"",IF(ISNUMBER(SEARCH(SUBSTITUTE(SUBSTITUTE(SUBSTITUTE($R567,"-",""),"_","")," ",""),SUBSTITUTE(SUBSTITUTE(SUBSTITUTE($D567,"-",""),"_","")," ",""))),"OK","CHECK")))</f>
        <v/>
      </c>
      <c r="T567" s="9" t="str">
        <f aca="false">IF($A567="","",IF(OR($H567="NOT IN SCHEMATIC",$I567="MISMATCH",$J567="MISMATCH",$P567="MISMATCH",$M567&lt;&gt;"OK"),"REVIEW","OK"))</f>
        <v/>
      </c>
      <c r="U567" s="14"/>
      <c r="V567" s="14"/>
      <c r="W567" s="17"/>
      <c r="X567" s="14"/>
    </row>
    <row r="568" customFormat="false" ht="15" hidden="false" customHeight="false" outlineLevel="0" collapsed="false">
      <c r="A568" s="9" t="str">
        <f aca="false">IF('3. Layout Parts'!$A568="","",TRIM('3. Layout Parts'!$A568))</f>
        <v/>
      </c>
      <c r="B568" s="9" t="str">
        <f aca="false">IF($A568="","",'3. Layout Parts'!$D568)</f>
        <v/>
      </c>
      <c r="C568" s="9" t="str">
        <f aca="false">IF($A568="","",'3. Layout Parts'!$B568)</f>
        <v/>
      </c>
      <c r="D568" s="9" t="str">
        <f aca="false">IF($A568="","",'3. Layout Parts'!$C568)</f>
        <v/>
      </c>
      <c r="E568" s="9" t="str">
        <f aca="false">IF($A568="","",IFERROR(INDEX('2. Schematic Parts'!$B$2:$B$3001,MATCH($A568,'2. Schematic Parts'!$A$2:$A$3001,0)),"NOT FOUND"))</f>
        <v/>
      </c>
      <c r="F568" s="9" t="str">
        <f aca="false">IF($A568="","",IFERROR(INDEX('2. Schematic Parts'!$C$2:$C$3001,MATCH($A568,'2. Schematic Parts'!$A$2:$A$3001,0))&amp;"","NOT FOUND"))</f>
        <v/>
      </c>
      <c r="G568" s="9" t="str">
        <f aca="false">IF($A568="","",IFERROR(INDEX('2. Schematic Parts'!$D$2:$D$3001,MATCH($A568,'2. Schematic Parts'!$A$2:$A$3001,0))&amp;"","NOT FOUND"))</f>
        <v/>
      </c>
      <c r="H568" s="9" t="str">
        <f aca="false">IF($A568="","",IF(COUNTIF('2. Schematic Parts'!$A$2:$A$3001,$A568)=0,"NOT IN SCHEMATIC","OK"))</f>
        <v/>
      </c>
      <c r="I568" s="9" t="str">
        <f aca="false">IF($A568="","",IF($H568="NOT IN SCHEMATIC","",IF(UPPER(TRIM($C568))=UPPER(TRIM($E568)),"OK","MISMATCH")))</f>
        <v/>
      </c>
      <c r="J568" s="9" t="str">
        <f aca="false">IF($A568="","",IF($H568="NOT IN SCHEMATIC","",IF($F568="","NO SCH DECAL",IF($D568="","",IF(UPPER(TRIM($D568))=UPPER(TRIM($F568)),"OK","MISMATCH")))))</f>
        <v/>
      </c>
      <c r="K568" s="16" t="str">
        <f aca="false">IF($A568="","",SUMPRODUCT(--ISNUMBER(SEARCH(","&amp;TRIM($A568)&amp;",",","&amp;SUBSTITUTE('1. Master BOM'!$D$2:$D$400," ","")&amp;","))))</f>
        <v/>
      </c>
      <c r="L568" s="16" t="str">
        <f aca="false">IF($A568="","",IF($K568&lt;&gt;1,0,SUMPRODUCT(ISNUMBER(SEARCH(","&amp;TRIM($A568)&amp;",",","&amp;SUBSTITUTE('1. Master BOM'!$D$2:$D$400," ","")&amp;","))*ROW('1. Master BOM'!$D$2:$D$400))))</f>
        <v/>
      </c>
      <c r="M568" s="9" t="str">
        <f aca="false">IF($A568="","",IF($K568=0,"NOT IN BOM",IF($K568&gt;1,"MULTIPLE BOM LINES","OK")))</f>
        <v/>
      </c>
      <c r="N568" s="9" t="str">
        <f aca="false">IF($A568="","",IF($L568=0,"—",INDEX('1. Master BOM'!$A$1:$A$400,$L568)))</f>
        <v/>
      </c>
      <c r="O568" s="9" t="str">
        <f aca="false">IF($A568="","",IF($L568=0,"—",INDEX('1. Master BOM'!$B$1:$B$400,$L568)))</f>
        <v/>
      </c>
      <c r="P568" s="9" t="str">
        <f aca="false">IF($A568="","",IF(OR($H568="NOT IN SCHEMATIC",$O568="—"),"",IF($G568="","NO SCH PN",IF(UPPER(TRIM($G568))=UPPER(TRIM($O568)),"OK","MISMATCH"))))</f>
        <v/>
      </c>
      <c r="Q568" s="9" t="str">
        <f aca="false">IF($A568="","",IF($L568=0,"—",INDEX('1. Master BOM'!$E$1:$E$400,$L568)))</f>
        <v/>
      </c>
      <c r="R568" s="9" t="str">
        <f aca="false">IF($A568="","",IF($L568=0,"—",IF(T(INDEX('1. Master BOM'!$F$1:$F$400,$L568))="","(not set)",INDEX('1. Master BOM'!$F$1:$F$400,$L568))))</f>
        <v/>
      </c>
      <c r="S568" s="9" t="str">
        <f aca="false">IF($A568="","",IF(OR($R568="—",$R568="(not set)",$D568=""),"",IF(ISNUMBER(SEARCH(SUBSTITUTE(SUBSTITUTE(SUBSTITUTE($R568,"-",""),"_","")," ",""),SUBSTITUTE(SUBSTITUTE(SUBSTITUTE($D568,"-",""),"_","")," ",""))),"OK","CHECK")))</f>
        <v/>
      </c>
      <c r="T568" s="9" t="str">
        <f aca="false">IF($A568="","",IF(OR($H568="NOT IN SCHEMATIC",$I568="MISMATCH",$J568="MISMATCH",$P568="MISMATCH",$M568&lt;&gt;"OK"),"REVIEW","OK"))</f>
        <v/>
      </c>
      <c r="U568" s="14"/>
      <c r="V568" s="14"/>
      <c r="W568" s="17"/>
      <c r="X568" s="14"/>
    </row>
    <row r="569" customFormat="false" ht="15" hidden="false" customHeight="false" outlineLevel="0" collapsed="false">
      <c r="A569" s="9" t="str">
        <f aca="false">IF('3. Layout Parts'!$A569="","",TRIM('3. Layout Parts'!$A569))</f>
        <v/>
      </c>
      <c r="B569" s="9" t="str">
        <f aca="false">IF($A569="","",'3. Layout Parts'!$D569)</f>
        <v/>
      </c>
      <c r="C569" s="9" t="str">
        <f aca="false">IF($A569="","",'3. Layout Parts'!$B569)</f>
        <v/>
      </c>
      <c r="D569" s="9" t="str">
        <f aca="false">IF($A569="","",'3. Layout Parts'!$C569)</f>
        <v/>
      </c>
      <c r="E569" s="9" t="str">
        <f aca="false">IF($A569="","",IFERROR(INDEX('2. Schematic Parts'!$B$2:$B$3001,MATCH($A569,'2. Schematic Parts'!$A$2:$A$3001,0)),"NOT FOUND"))</f>
        <v/>
      </c>
      <c r="F569" s="9" t="str">
        <f aca="false">IF($A569="","",IFERROR(INDEX('2. Schematic Parts'!$C$2:$C$3001,MATCH($A569,'2. Schematic Parts'!$A$2:$A$3001,0))&amp;"","NOT FOUND"))</f>
        <v/>
      </c>
      <c r="G569" s="9" t="str">
        <f aca="false">IF($A569="","",IFERROR(INDEX('2. Schematic Parts'!$D$2:$D$3001,MATCH($A569,'2. Schematic Parts'!$A$2:$A$3001,0))&amp;"","NOT FOUND"))</f>
        <v/>
      </c>
      <c r="H569" s="9" t="str">
        <f aca="false">IF($A569="","",IF(COUNTIF('2. Schematic Parts'!$A$2:$A$3001,$A569)=0,"NOT IN SCHEMATIC","OK"))</f>
        <v/>
      </c>
      <c r="I569" s="9" t="str">
        <f aca="false">IF($A569="","",IF($H569="NOT IN SCHEMATIC","",IF(UPPER(TRIM($C569))=UPPER(TRIM($E569)),"OK","MISMATCH")))</f>
        <v/>
      </c>
      <c r="J569" s="9" t="str">
        <f aca="false">IF($A569="","",IF($H569="NOT IN SCHEMATIC","",IF($F569="","NO SCH DECAL",IF($D569="","",IF(UPPER(TRIM($D569))=UPPER(TRIM($F569)),"OK","MISMATCH")))))</f>
        <v/>
      </c>
      <c r="K569" s="16" t="str">
        <f aca="false">IF($A569="","",SUMPRODUCT(--ISNUMBER(SEARCH(","&amp;TRIM($A569)&amp;",",","&amp;SUBSTITUTE('1. Master BOM'!$D$2:$D$400," ","")&amp;","))))</f>
        <v/>
      </c>
      <c r="L569" s="16" t="str">
        <f aca="false">IF($A569="","",IF($K569&lt;&gt;1,0,SUMPRODUCT(ISNUMBER(SEARCH(","&amp;TRIM($A569)&amp;",",","&amp;SUBSTITUTE('1. Master BOM'!$D$2:$D$400," ","")&amp;","))*ROW('1. Master BOM'!$D$2:$D$400))))</f>
        <v/>
      </c>
      <c r="M569" s="9" t="str">
        <f aca="false">IF($A569="","",IF($K569=0,"NOT IN BOM",IF($K569&gt;1,"MULTIPLE BOM LINES","OK")))</f>
        <v/>
      </c>
      <c r="N569" s="9" t="str">
        <f aca="false">IF($A569="","",IF($L569=0,"—",INDEX('1. Master BOM'!$A$1:$A$400,$L569)))</f>
        <v/>
      </c>
      <c r="O569" s="9" t="str">
        <f aca="false">IF($A569="","",IF($L569=0,"—",INDEX('1. Master BOM'!$B$1:$B$400,$L569)))</f>
        <v/>
      </c>
      <c r="P569" s="9" t="str">
        <f aca="false">IF($A569="","",IF(OR($H569="NOT IN SCHEMATIC",$O569="—"),"",IF($G569="","NO SCH PN",IF(UPPER(TRIM($G569))=UPPER(TRIM($O569)),"OK","MISMATCH"))))</f>
        <v/>
      </c>
      <c r="Q569" s="9" t="str">
        <f aca="false">IF($A569="","",IF($L569=0,"—",INDEX('1. Master BOM'!$E$1:$E$400,$L569)))</f>
        <v/>
      </c>
      <c r="R569" s="9" t="str">
        <f aca="false">IF($A569="","",IF($L569=0,"—",IF(T(INDEX('1. Master BOM'!$F$1:$F$400,$L569))="","(not set)",INDEX('1. Master BOM'!$F$1:$F$400,$L569))))</f>
        <v/>
      </c>
      <c r="S569" s="9" t="str">
        <f aca="false">IF($A569="","",IF(OR($R569="—",$R569="(not set)",$D569=""),"",IF(ISNUMBER(SEARCH(SUBSTITUTE(SUBSTITUTE(SUBSTITUTE($R569,"-",""),"_","")," ",""),SUBSTITUTE(SUBSTITUTE(SUBSTITUTE($D569,"-",""),"_","")," ",""))),"OK","CHECK")))</f>
        <v/>
      </c>
      <c r="T569" s="9" t="str">
        <f aca="false">IF($A569="","",IF(OR($H569="NOT IN SCHEMATIC",$I569="MISMATCH",$J569="MISMATCH",$P569="MISMATCH",$M569&lt;&gt;"OK"),"REVIEW","OK"))</f>
        <v/>
      </c>
      <c r="U569" s="14"/>
      <c r="V569" s="14"/>
      <c r="W569" s="17"/>
      <c r="X569" s="14"/>
    </row>
    <row r="570" customFormat="false" ht="15" hidden="false" customHeight="false" outlineLevel="0" collapsed="false">
      <c r="A570" s="9" t="str">
        <f aca="false">IF('3. Layout Parts'!$A570="","",TRIM('3. Layout Parts'!$A570))</f>
        <v/>
      </c>
      <c r="B570" s="9" t="str">
        <f aca="false">IF($A570="","",'3. Layout Parts'!$D570)</f>
        <v/>
      </c>
      <c r="C570" s="9" t="str">
        <f aca="false">IF($A570="","",'3. Layout Parts'!$B570)</f>
        <v/>
      </c>
      <c r="D570" s="9" t="str">
        <f aca="false">IF($A570="","",'3. Layout Parts'!$C570)</f>
        <v/>
      </c>
      <c r="E570" s="9" t="str">
        <f aca="false">IF($A570="","",IFERROR(INDEX('2. Schematic Parts'!$B$2:$B$3001,MATCH($A570,'2. Schematic Parts'!$A$2:$A$3001,0)),"NOT FOUND"))</f>
        <v/>
      </c>
      <c r="F570" s="9" t="str">
        <f aca="false">IF($A570="","",IFERROR(INDEX('2. Schematic Parts'!$C$2:$C$3001,MATCH($A570,'2. Schematic Parts'!$A$2:$A$3001,0))&amp;"","NOT FOUND"))</f>
        <v/>
      </c>
      <c r="G570" s="9" t="str">
        <f aca="false">IF($A570="","",IFERROR(INDEX('2. Schematic Parts'!$D$2:$D$3001,MATCH($A570,'2. Schematic Parts'!$A$2:$A$3001,0))&amp;"","NOT FOUND"))</f>
        <v/>
      </c>
      <c r="H570" s="9" t="str">
        <f aca="false">IF($A570="","",IF(COUNTIF('2. Schematic Parts'!$A$2:$A$3001,$A570)=0,"NOT IN SCHEMATIC","OK"))</f>
        <v/>
      </c>
      <c r="I570" s="9" t="str">
        <f aca="false">IF($A570="","",IF($H570="NOT IN SCHEMATIC","",IF(UPPER(TRIM($C570))=UPPER(TRIM($E570)),"OK","MISMATCH")))</f>
        <v/>
      </c>
      <c r="J570" s="9" t="str">
        <f aca="false">IF($A570="","",IF($H570="NOT IN SCHEMATIC","",IF($F570="","NO SCH DECAL",IF($D570="","",IF(UPPER(TRIM($D570))=UPPER(TRIM($F570)),"OK","MISMATCH")))))</f>
        <v/>
      </c>
      <c r="K570" s="16" t="str">
        <f aca="false">IF($A570="","",SUMPRODUCT(--ISNUMBER(SEARCH(","&amp;TRIM($A570)&amp;",",","&amp;SUBSTITUTE('1. Master BOM'!$D$2:$D$400," ","")&amp;","))))</f>
        <v/>
      </c>
      <c r="L570" s="16" t="str">
        <f aca="false">IF($A570="","",IF($K570&lt;&gt;1,0,SUMPRODUCT(ISNUMBER(SEARCH(","&amp;TRIM($A570)&amp;",",","&amp;SUBSTITUTE('1. Master BOM'!$D$2:$D$400," ","")&amp;","))*ROW('1. Master BOM'!$D$2:$D$400))))</f>
        <v/>
      </c>
      <c r="M570" s="9" t="str">
        <f aca="false">IF($A570="","",IF($K570=0,"NOT IN BOM",IF($K570&gt;1,"MULTIPLE BOM LINES","OK")))</f>
        <v/>
      </c>
      <c r="N570" s="9" t="str">
        <f aca="false">IF($A570="","",IF($L570=0,"—",INDEX('1. Master BOM'!$A$1:$A$400,$L570)))</f>
        <v/>
      </c>
      <c r="O570" s="9" t="str">
        <f aca="false">IF($A570="","",IF($L570=0,"—",INDEX('1. Master BOM'!$B$1:$B$400,$L570)))</f>
        <v/>
      </c>
      <c r="P570" s="9" t="str">
        <f aca="false">IF($A570="","",IF(OR($H570="NOT IN SCHEMATIC",$O570="—"),"",IF($G570="","NO SCH PN",IF(UPPER(TRIM($G570))=UPPER(TRIM($O570)),"OK","MISMATCH"))))</f>
        <v/>
      </c>
      <c r="Q570" s="9" t="str">
        <f aca="false">IF($A570="","",IF($L570=0,"—",INDEX('1. Master BOM'!$E$1:$E$400,$L570)))</f>
        <v/>
      </c>
      <c r="R570" s="9" t="str">
        <f aca="false">IF($A570="","",IF($L570=0,"—",IF(T(INDEX('1. Master BOM'!$F$1:$F$400,$L570))="","(not set)",INDEX('1. Master BOM'!$F$1:$F$400,$L570))))</f>
        <v/>
      </c>
      <c r="S570" s="9" t="str">
        <f aca="false">IF($A570="","",IF(OR($R570="—",$R570="(not set)",$D570=""),"",IF(ISNUMBER(SEARCH(SUBSTITUTE(SUBSTITUTE(SUBSTITUTE($R570,"-",""),"_","")," ",""),SUBSTITUTE(SUBSTITUTE(SUBSTITUTE($D570,"-",""),"_","")," ",""))),"OK","CHECK")))</f>
        <v/>
      </c>
      <c r="T570" s="9" t="str">
        <f aca="false">IF($A570="","",IF(OR($H570="NOT IN SCHEMATIC",$I570="MISMATCH",$J570="MISMATCH",$P570="MISMATCH",$M570&lt;&gt;"OK"),"REVIEW","OK"))</f>
        <v/>
      </c>
      <c r="U570" s="14"/>
      <c r="V570" s="14"/>
      <c r="W570" s="17"/>
      <c r="X570" s="14"/>
    </row>
    <row r="571" customFormat="false" ht="15" hidden="false" customHeight="false" outlineLevel="0" collapsed="false">
      <c r="A571" s="9" t="str">
        <f aca="false">IF('3. Layout Parts'!$A571="","",TRIM('3. Layout Parts'!$A571))</f>
        <v/>
      </c>
      <c r="B571" s="9" t="str">
        <f aca="false">IF($A571="","",'3. Layout Parts'!$D571)</f>
        <v/>
      </c>
      <c r="C571" s="9" t="str">
        <f aca="false">IF($A571="","",'3. Layout Parts'!$B571)</f>
        <v/>
      </c>
      <c r="D571" s="9" t="str">
        <f aca="false">IF($A571="","",'3. Layout Parts'!$C571)</f>
        <v/>
      </c>
      <c r="E571" s="9" t="str">
        <f aca="false">IF($A571="","",IFERROR(INDEX('2. Schematic Parts'!$B$2:$B$3001,MATCH($A571,'2. Schematic Parts'!$A$2:$A$3001,0)),"NOT FOUND"))</f>
        <v/>
      </c>
      <c r="F571" s="9" t="str">
        <f aca="false">IF($A571="","",IFERROR(INDEX('2. Schematic Parts'!$C$2:$C$3001,MATCH($A571,'2. Schematic Parts'!$A$2:$A$3001,0))&amp;"","NOT FOUND"))</f>
        <v/>
      </c>
      <c r="G571" s="9" t="str">
        <f aca="false">IF($A571="","",IFERROR(INDEX('2. Schematic Parts'!$D$2:$D$3001,MATCH($A571,'2. Schematic Parts'!$A$2:$A$3001,0))&amp;"","NOT FOUND"))</f>
        <v/>
      </c>
      <c r="H571" s="9" t="str">
        <f aca="false">IF($A571="","",IF(COUNTIF('2. Schematic Parts'!$A$2:$A$3001,$A571)=0,"NOT IN SCHEMATIC","OK"))</f>
        <v/>
      </c>
      <c r="I571" s="9" t="str">
        <f aca="false">IF($A571="","",IF($H571="NOT IN SCHEMATIC","",IF(UPPER(TRIM($C571))=UPPER(TRIM($E571)),"OK","MISMATCH")))</f>
        <v/>
      </c>
      <c r="J571" s="9" t="str">
        <f aca="false">IF($A571="","",IF($H571="NOT IN SCHEMATIC","",IF($F571="","NO SCH DECAL",IF($D571="","",IF(UPPER(TRIM($D571))=UPPER(TRIM($F571)),"OK","MISMATCH")))))</f>
        <v/>
      </c>
      <c r="K571" s="16" t="str">
        <f aca="false">IF($A571="","",SUMPRODUCT(--ISNUMBER(SEARCH(","&amp;TRIM($A571)&amp;",",","&amp;SUBSTITUTE('1. Master BOM'!$D$2:$D$400," ","")&amp;","))))</f>
        <v/>
      </c>
      <c r="L571" s="16" t="str">
        <f aca="false">IF($A571="","",IF($K571&lt;&gt;1,0,SUMPRODUCT(ISNUMBER(SEARCH(","&amp;TRIM($A571)&amp;",",","&amp;SUBSTITUTE('1. Master BOM'!$D$2:$D$400," ","")&amp;","))*ROW('1. Master BOM'!$D$2:$D$400))))</f>
        <v/>
      </c>
      <c r="M571" s="9" t="str">
        <f aca="false">IF($A571="","",IF($K571=0,"NOT IN BOM",IF($K571&gt;1,"MULTIPLE BOM LINES","OK")))</f>
        <v/>
      </c>
      <c r="N571" s="9" t="str">
        <f aca="false">IF($A571="","",IF($L571=0,"—",INDEX('1. Master BOM'!$A$1:$A$400,$L571)))</f>
        <v/>
      </c>
      <c r="O571" s="9" t="str">
        <f aca="false">IF($A571="","",IF($L571=0,"—",INDEX('1. Master BOM'!$B$1:$B$400,$L571)))</f>
        <v/>
      </c>
      <c r="P571" s="9" t="str">
        <f aca="false">IF($A571="","",IF(OR($H571="NOT IN SCHEMATIC",$O571="—"),"",IF($G571="","NO SCH PN",IF(UPPER(TRIM($G571))=UPPER(TRIM($O571)),"OK","MISMATCH"))))</f>
        <v/>
      </c>
      <c r="Q571" s="9" t="str">
        <f aca="false">IF($A571="","",IF($L571=0,"—",INDEX('1. Master BOM'!$E$1:$E$400,$L571)))</f>
        <v/>
      </c>
      <c r="R571" s="9" t="str">
        <f aca="false">IF($A571="","",IF($L571=0,"—",IF(T(INDEX('1. Master BOM'!$F$1:$F$400,$L571))="","(not set)",INDEX('1. Master BOM'!$F$1:$F$400,$L571))))</f>
        <v/>
      </c>
      <c r="S571" s="9" t="str">
        <f aca="false">IF($A571="","",IF(OR($R571="—",$R571="(not set)",$D571=""),"",IF(ISNUMBER(SEARCH(SUBSTITUTE(SUBSTITUTE(SUBSTITUTE($R571,"-",""),"_","")," ",""),SUBSTITUTE(SUBSTITUTE(SUBSTITUTE($D571,"-",""),"_","")," ",""))),"OK","CHECK")))</f>
        <v/>
      </c>
      <c r="T571" s="9" t="str">
        <f aca="false">IF($A571="","",IF(OR($H571="NOT IN SCHEMATIC",$I571="MISMATCH",$J571="MISMATCH",$P571="MISMATCH",$M571&lt;&gt;"OK"),"REVIEW","OK"))</f>
        <v/>
      </c>
      <c r="U571" s="14"/>
      <c r="V571" s="14"/>
      <c r="W571" s="17"/>
      <c r="X571" s="14"/>
    </row>
    <row r="572" customFormat="false" ht="15" hidden="false" customHeight="false" outlineLevel="0" collapsed="false">
      <c r="A572" s="9" t="str">
        <f aca="false">IF('3. Layout Parts'!$A572="","",TRIM('3. Layout Parts'!$A572))</f>
        <v/>
      </c>
      <c r="B572" s="9" t="str">
        <f aca="false">IF($A572="","",'3. Layout Parts'!$D572)</f>
        <v/>
      </c>
      <c r="C572" s="9" t="str">
        <f aca="false">IF($A572="","",'3. Layout Parts'!$B572)</f>
        <v/>
      </c>
      <c r="D572" s="9" t="str">
        <f aca="false">IF($A572="","",'3. Layout Parts'!$C572)</f>
        <v/>
      </c>
      <c r="E572" s="9" t="str">
        <f aca="false">IF($A572="","",IFERROR(INDEX('2. Schematic Parts'!$B$2:$B$3001,MATCH($A572,'2. Schematic Parts'!$A$2:$A$3001,0)),"NOT FOUND"))</f>
        <v/>
      </c>
      <c r="F572" s="9" t="str">
        <f aca="false">IF($A572="","",IFERROR(INDEX('2. Schematic Parts'!$C$2:$C$3001,MATCH($A572,'2. Schematic Parts'!$A$2:$A$3001,0))&amp;"","NOT FOUND"))</f>
        <v/>
      </c>
      <c r="G572" s="9" t="str">
        <f aca="false">IF($A572="","",IFERROR(INDEX('2. Schematic Parts'!$D$2:$D$3001,MATCH($A572,'2. Schematic Parts'!$A$2:$A$3001,0))&amp;"","NOT FOUND"))</f>
        <v/>
      </c>
      <c r="H572" s="9" t="str">
        <f aca="false">IF($A572="","",IF(COUNTIF('2. Schematic Parts'!$A$2:$A$3001,$A572)=0,"NOT IN SCHEMATIC","OK"))</f>
        <v/>
      </c>
      <c r="I572" s="9" t="str">
        <f aca="false">IF($A572="","",IF($H572="NOT IN SCHEMATIC","",IF(UPPER(TRIM($C572))=UPPER(TRIM($E572)),"OK","MISMATCH")))</f>
        <v/>
      </c>
      <c r="J572" s="9" t="str">
        <f aca="false">IF($A572="","",IF($H572="NOT IN SCHEMATIC","",IF($F572="","NO SCH DECAL",IF($D572="","",IF(UPPER(TRIM($D572))=UPPER(TRIM($F572)),"OK","MISMATCH")))))</f>
        <v/>
      </c>
      <c r="K572" s="16" t="str">
        <f aca="false">IF($A572="","",SUMPRODUCT(--ISNUMBER(SEARCH(","&amp;TRIM($A572)&amp;",",","&amp;SUBSTITUTE('1. Master BOM'!$D$2:$D$400," ","")&amp;","))))</f>
        <v/>
      </c>
      <c r="L572" s="16" t="str">
        <f aca="false">IF($A572="","",IF($K572&lt;&gt;1,0,SUMPRODUCT(ISNUMBER(SEARCH(","&amp;TRIM($A572)&amp;",",","&amp;SUBSTITUTE('1. Master BOM'!$D$2:$D$400," ","")&amp;","))*ROW('1. Master BOM'!$D$2:$D$400))))</f>
        <v/>
      </c>
      <c r="M572" s="9" t="str">
        <f aca="false">IF($A572="","",IF($K572=0,"NOT IN BOM",IF($K572&gt;1,"MULTIPLE BOM LINES","OK")))</f>
        <v/>
      </c>
      <c r="N572" s="9" t="str">
        <f aca="false">IF($A572="","",IF($L572=0,"—",INDEX('1. Master BOM'!$A$1:$A$400,$L572)))</f>
        <v/>
      </c>
      <c r="O572" s="9" t="str">
        <f aca="false">IF($A572="","",IF($L572=0,"—",INDEX('1. Master BOM'!$B$1:$B$400,$L572)))</f>
        <v/>
      </c>
      <c r="P572" s="9" t="str">
        <f aca="false">IF($A572="","",IF(OR($H572="NOT IN SCHEMATIC",$O572="—"),"",IF($G572="","NO SCH PN",IF(UPPER(TRIM($G572))=UPPER(TRIM($O572)),"OK","MISMATCH"))))</f>
        <v/>
      </c>
      <c r="Q572" s="9" t="str">
        <f aca="false">IF($A572="","",IF($L572=0,"—",INDEX('1. Master BOM'!$E$1:$E$400,$L572)))</f>
        <v/>
      </c>
      <c r="R572" s="9" t="str">
        <f aca="false">IF($A572="","",IF($L572=0,"—",IF(T(INDEX('1. Master BOM'!$F$1:$F$400,$L572))="","(not set)",INDEX('1. Master BOM'!$F$1:$F$400,$L572))))</f>
        <v/>
      </c>
      <c r="S572" s="9" t="str">
        <f aca="false">IF($A572="","",IF(OR($R572="—",$R572="(not set)",$D572=""),"",IF(ISNUMBER(SEARCH(SUBSTITUTE(SUBSTITUTE(SUBSTITUTE($R572,"-",""),"_","")," ",""),SUBSTITUTE(SUBSTITUTE(SUBSTITUTE($D572,"-",""),"_","")," ",""))),"OK","CHECK")))</f>
        <v/>
      </c>
      <c r="T572" s="9" t="str">
        <f aca="false">IF($A572="","",IF(OR($H572="NOT IN SCHEMATIC",$I572="MISMATCH",$J572="MISMATCH",$P572="MISMATCH",$M572&lt;&gt;"OK"),"REVIEW","OK"))</f>
        <v/>
      </c>
      <c r="U572" s="14"/>
      <c r="V572" s="14"/>
      <c r="W572" s="17"/>
      <c r="X572" s="14"/>
    </row>
    <row r="573" customFormat="false" ht="15" hidden="false" customHeight="false" outlineLevel="0" collapsed="false">
      <c r="A573" s="9" t="str">
        <f aca="false">IF('3. Layout Parts'!$A573="","",TRIM('3. Layout Parts'!$A573))</f>
        <v/>
      </c>
      <c r="B573" s="9" t="str">
        <f aca="false">IF($A573="","",'3. Layout Parts'!$D573)</f>
        <v/>
      </c>
      <c r="C573" s="9" t="str">
        <f aca="false">IF($A573="","",'3. Layout Parts'!$B573)</f>
        <v/>
      </c>
      <c r="D573" s="9" t="str">
        <f aca="false">IF($A573="","",'3. Layout Parts'!$C573)</f>
        <v/>
      </c>
      <c r="E573" s="9" t="str">
        <f aca="false">IF($A573="","",IFERROR(INDEX('2. Schematic Parts'!$B$2:$B$3001,MATCH($A573,'2. Schematic Parts'!$A$2:$A$3001,0)),"NOT FOUND"))</f>
        <v/>
      </c>
      <c r="F573" s="9" t="str">
        <f aca="false">IF($A573="","",IFERROR(INDEX('2. Schematic Parts'!$C$2:$C$3001,MATCH($A573,'2. Schematic Parts'!$A$2:$A$3001,0))&amp;"","NOT FOUND"))</f>
        <v/>
      </c>
      <c r="G573" s="9" t="str">
        <f aca="false">IF($A573="","",IFERROR(INDEX('2. Schematic Parts'!$D$2:$D$3001,MATCH($A573,'2. Schematic Parts'!$A$2:$A$3001,0))&amp;"","NOT FOUND"))</f>
        <v/>
      </c>
      <c r="H573" s="9" t="str">
        <f aca="false">IF($A573="","",IF(COUNTIF('2. Schematic Parts'!$A$2:$A$3001,$A573)=0,"NOT IN SCHEMATIC","OK"))</f>
        <v/>
      </c>
      <c r="I573" s="9" t="str">
        <f aca="false">IF($A573="","",IF($H573="NOT IN SCHEMATIC","",IF(UPPER(TRIM($C573))=UPPER(TRIM($E573)),"OK","MISMATCH")))</f>
        <v/>
      </c>
      <c r="J573" s="9" t="str">
        <f aca="false">IF($A573="","",IF($H573="NOT IN SCHEMATIC","",IF($F573="","NO SCH DECAL",IF($D573="","",IF(UPPER(TRIM($D573))=UPPER(TRIM($F573)),"OK","MISMATCH")))))</f>
        <v/>
      </c>
      <c r="K573" s="16" t="str">
        <f aca="false">IF($A573="","",SUMPRODUCT(--ISNUMBER(SEARCH(","&amp;TRIM($A573)&amp;",",","&amp;SUBSTITUTE('1. Master BOM'!$D$2:$D$400," ","")&amp;","))))</f>
        <v/>
      </c>
      <c r="L573" s="16" t="str">
        <f aca="false">IF($A573="","",IF($K573&lt;&gt;1,0,SUMPRODUCT(ISNUMBER(SEARCH(","&amp;TRIM($A573)&amp;",",","&amp;SUBSTITUTE('1. Master BOM'!$D$2:$D$400," ","")&amp;","))*ROW('1. Master BOM'!$D$2:$D$400))))</f>
        <v/>
      </c>
      <c r="M573" s="9" t="str">
        <f aca="false">IF($A573="","",IF($K573=0,"NOT IN BOM",IF($K573&gt;1,"MULTIPLE BOM LINES","OK")))</f>
        <v/>
      </c>
      <c r="N573" s="9" t="str">
        <f aca="false">IF($A573="","",IF($L573=0,"—",INDEX('1. Master BOM'!$A$1:$A$400,$L573)))</f>
        <v/>
      </c>
      <c r="O573" s="9" t="str">
        <f aca="false">IF($A573="","",IF($L573=0,"—",INDEX('1. Master BOM'!$B$1:$B$400,$L573)))</f>
        <v/>
      </c>
      <c r="P573" s="9" t="str">
        <f aca="false">IF($A573="","",IF(OR($H573="NOT IN SCHEMATIC",$O573="—"),"",IF($G573="","NO SCH PN",IF(UPPER(TRIM($G573))=UPPER(TRIM($O573)),"OK","MISMATCH"))))</f>
        <v/>
      </c>
      <c r="Q573" s="9" t="str">
        <f aca="false">IF($A573="","",IF($L573=0,"—",INDEX('1. Master BOM'!$E$1:$E$400,$L573)))</f>
        <v/>
      </c>
      <c r="R573" s="9" t="str">
        <f aca="false">IF($A573="","",IF($L573=0,"—",IF(T(INDEX('1. Master BOM'!$F$1:$F$400,$L573))="","(not set)",INDEX('1. Master BOM'!$F$1:$F$400,$L573))))</f>
        <v/>
      </c>
      <c r="S573" s="9" t="str">
        <f aca="false">IF($A573="","",IF(OR($R573="—",$R573="(not set)",$D573=""),"",IF(ISNUMBER(SEARCH(SUBSTITUTE(SUBSTITUTE(SUBSTITUTE($R573,"-",""),"_","")," ",""),SUBSTITUTE(SUBSTITUTE(SUBSTITUTE($D573,"-",""),"_","")," ",""))),"OK","CHECK")))</f>
        <v/>
      </c>
      <c r="T573" s="9" t="str">
        <f aca="false">IF($A573="","",IF(OR($H573="NOT IN SCHEMATIC",$I573="MISMATCH",$J573="MISMATCH",$P573="MISMATCH",$M573&lt;&gt;"OK"),"REVIEW","OK"))</f>
        <v/>
      </c>
      <c r="U573" s="14"/>
      <c r="V573" s="14"/>
      <c r="W573" s="17"/>
      <c r="X573" s="14"/>
    </row>
    <row r="574" customFormat="false" ht="15" hidden="false" customHeight="false" outlineLevel="0" collapsed="false">
      <c r="A574" s="9" t="str">
        <f aca="false">IF('3. Layout Parts'!$A574="","",TRIM('3. Layout Parts'!$A574))</f>
        <v/>
      </c>
      <c r="B574" s="9" t="str">
        <f aca="false">IF($A574="","",'3. Layout Parts'!$D574)</f>
        <v/>
      </c>
      <c r="C574" s="9" t="str">
        <f aca="false">IF($A574="","",'3. Layout Parts'!$B574)</f>
        <v/>
      </c>
      <c r="D574" s="9" t="str">
        <f aca="false">IF($A574="","",'3. Layout Parts'!$C574)</f>
        <v/>
      </c>
      <c r="E574" s="9" t="str">
        <f aca="false">IF($A574="","",IFERROR(INDEX('2. Schematic Parts'!$B$2:$B$3001,MATCH($A574,'2. Schematic Parts'!$A$2:$A$3001,0)),"NOT FOUND"))</f>
        <v/>
      </c>
      <c r="F574" s="9" t="str">
        <f aca="false">IF($A574="","",IFERROR(INDEX('2. Schematic Parts'!$C$2:$C$3001,MATCH($A574,'2. Schematic Parts'!$A$2:$A$3001,0))&amp;"","NOT FOUND"))</f>
        <v/>
      </c>
      <c r="G574" s="9" t="str">
        <f aca="false">IF($A574="","",IFERROR(INDEX('2. Schematic Parts'!$D$2:$D$3001,MATCH($A574,'2. Schematic Parts'!$A$2:$A$3001,0))&amp;"","NOT FOUND"))</f>
        <v/>
      </c>
      <c r="H574" s="9" t="str">
        <f aca="false">IF($A574="","",IF(COUNTIF('2. Schematic Parts'!$A$2:$A$3001,$A574)=0,"NOT IN SCHEMATIC","OK"))</f>
        <v/>
      </c>
      <c r="I574" s="9" t="str">
        <f aca="false">IF($A574="","",IF($H574="NOT IN SCHEMATIC","",IF(UPPER(TRIM($C574))=UPPER(TRIM($E574)),"OK","MISMATCH")))</f>
        <v/>
      </c>
      <c r="J574" s="9" t="str">
        <f aca="false">IF($A574="","",IF($H574="NOT IN SCHEMATIC","",IF($F574="","NO SCH DECAL",IF($D574="","",IF(UPPER(TRIM($D574))=UPPER(TRIM($F574)),"OK","MISMATCH")))))</f>
        <v/>
      </c>
      <c r="K574" s="16" t="str">
        <f aca="false">IF($A574="","",SUMPRODUCT(--ISNUMBER(SEARCH(","&amp;TRIM($A574)&amp;",",","&amp;SUBSTITUTE('1. Master BOM'!$D$2:$D$400," ","")&amp;","))))</f>
        <v/>
      </c>
      <c r="L574" s="16" t="str">
        <f aca="false">IF($A574="","",IF($K574&lt;&gt;1,0,SUMPRODUCT(ISNUMBER(SEARCH(","&amp;TRIM($A574)&amp;",",","&amp;SUBSTITUTE('1. Master BOM'!$D$2:$D$400," ","")&amp;","))*ROW('1. Master BOM'!$D$2:$D$400))))</f>
        <v/>
      </c>
      <c r="M574" s="9" t="str">
        <f aca="false">IF($A574="","",IF($K574=0,"NOT IN BOM",IF($K574&gt;1,"MULTIPLE BOM LINES","OK")))</f>
        <v/>
      </c>
      <c r="N574" s="9" t="str">
        <f aca="false">IF($A574="","",IF($L574=0,"—",INDEX('1. Master BOM'!$A$1:$A$400,$L574)))</f>
        <v/>
      </c>
      <c r="O574" s="9" t="str">
        <f aca="false">IF($A574="","",IF($L574=0,"—",INDEX('1. Master BOM'!$B$1:$B$400,$L574)))</f>
        <v/>
      </c>
      <c r="P574" s="9" t="str">
        <f aca="false">IF($A574="","",IF(OR($H574="NOT IN SCHEMATIC",$O574="—"),"",IF($G574="","NO SCH PN",IF(UPPER(TRIM($G574))=UPPER(TRIM($O574)),"OK","MISMATCH"))))</f>
        <v/>
      </c>
      <c r="Q574" s="9" t="str">
        <f aca="false">IF($A574="","",IF($L574=0,"—",INDEX('1. Master BOM'!$E$1:$E$400,$L574)))</f>
        <v/>
      </c>
      <c r="R574" s="9" t="str">
        <f aca="false">IF($A574="","",IF($L574=0,"—",IF(T(INDEX('1. Master BOM'!$F$1:$F$400,$L574))="","(not set)",INDEX('1. Master BOM'!$F$1:$F$400,$L574))))</f>
        <v/>
      </c>
      <c r="S574" s="9" t="str">
        <f aca="false">IF($A574="","",IF(OR($R574="—",$R574="(not set)",$D574=""),"",IF(ISNUMBER(SEARCH(SUBSTITUTE(SUBSTITUTE(SUBSTITUTE($R574,"-",""),"_","")," ",""),SUBSTITUTE(SUBSTITUTE(SUBSTITUTE($D574,"-",""),"_","")," ",""))),"OK","CHECK")))</f>
        <v/>
      </c>
      <c r="T574" s="9" t="str">
        <f aca="false">IF($A574="","",IF(OR($H574="NOT IN SCHEMATIC",$I574="MISMATCH",$J574="MISMATCH",$P574="MISMATCH",$M574&lt;&gt;"OK"),"REVIEW","OK"))</f>
        <v/>
      </c>
      <c r="U574" s="14"/>
      <c r="V574" s="14"/>
      <c r="W574" s="17"/>
      <c r="X574" s="14"/>
    </row>
    <row r="575" customFormat="false" ht="15" hidden="false" customHeight="false" outlineLevel="0" collapsed="false">
      <c r="A575" s="9" t="str">
        <f aca="false">IF('3. Layout Parts'!$A575="","",TRIM('3. Layout Parts'!$A575))</f>
        <v/>
      </c>
      <c r="B575" s="9" t="str">
        <f aca="false">IF($A575="","",'3. Layout Parts'!$D575)</f>
        <v/>
      </c>
      <c r="C575" s="9" t="str">
        <f aca="false">IF($A575="","",'3. Layout Parts'!$B575)</f>
        <v/>
      </c>
      <c r="D575" s="9" t="str">
        <f aca="false">IF($A575="","",'3. Layout Parts'!$C575)</f>
        <v/>
      </c>
      <c r="E575" s="9" t="str">
        <f aca="false">IF($A575="","",IFERROR(INDEX('2. Schematic Parts'!$B$2:$B$3001,MATCH($A575,'2. Schematic Parts'!$A$2:$A$3001,0)),"NOT FOUND"))</f>
        <v/>
      </c>
      <c r="F575" s="9" t="str">
        <f aca="false">IF($A575="","",IFERROR(INDEX('2. Schematic Parts'!$C$2:$C$3001,MATCH($A575,'2. Schematic Parts'!$A$2:$A$3001,0))&amp;"","NOT FOUND"))</f>
        <v/>
      </c>
      <c r="G575" s="9" t="str">
        <f aca="false">IF($A575="","",IFERROR(INDEX('2. Schematic Parts'!$D$2:$D$3001,MATCH($A575,'2. Schematic Parts'!$A$2:$A$3001,0))&amp;"","NOT FOUND"))</f>
        <v/>
      </c>
      <c r="H575" s="9" t="str">
        <f aca="false">IF($A575="","",IF(COUNTIF('2. Schematic Parts'!$A$2:$A$3001,$A575)=0,"NOT IN SCHEMATIC","OK"))</f>
        <v/>
      </c>
      <c r="I575" s="9" t="str">
        <f aca="false">IF($A575="","",IF($H575="NOT IN SCHEMATIC","",IF(UPPER(TRIM($C575))=UPPER(TRIM($E575)),"OK","MISMATCH")))</f>
        <v/>
      </c>
      <c r="J575" s="9" t="str">
        <f aca="false">IF($A575="","",IF($H575="NOT IN SCHEMATIC","",IF($F575="","NO SCH DECAL",IF($D575="","",IF(UPPER(TRIM($D575))=UPPER(TRIM($F575)),"OK","MISMATCH")))))</f>
        <v/>
      </c>
      <c r="K575" s="16" t="str">
        <f aca="false">IF($A575="","",SUMPRODUCT(--ISNUMBER(SEARCH(","&amp;TRIM($A575)&amp;",",","&amp;SUBSTITUTE('1. Master BOM'!$D$2:$D$400," ","")&amp;","))))</f>
        <v/>
      </c>
      <c r="L575" s="16" t="str">
        <f aca="false">IF($A575="","",IF($K575&lt;&gt;1,0,SUMPRODUCT(ISNUMBER(SEARCH(","&amp;TRIM($A575)&amp;",",","&amp;SUBSTITUTE('1. Master BOM'!$D$2:$D$400," ","")&amp;","))*ROW('1. Master BOM'!$D$2:$D$400))))</f>
        <v/>
      </c>
      <c r="M575" s="9" t="str">
        <f aca="false">IF($A575="","",IF($K575=0,"NOT IN BOM",IF($K575&gt;1,"MULTIPLE BOM LINES","OK")))</f>
        <v/>
      </c>
      <c r="N575" s="9" t="str">
        <f aca="false">IF($A575="","",IF($L575=0,"—",INDEX('1. Master BOM'!$A$1:$A$400,$L575)))</f>
        <v/>
      </c>
      <c r="O575" s="9" t="str">
        <f aca="false">IF($A575="","",IF($L575=0,"—",INDEX('1. Master BOM'!$B$1:$B$400,$L575)))</f>
        <v/>
      </c>
      <c r="P575" s="9" t="str">
        <f aca="false">IF($A575="","",IF(OR($H575="NOT IN SCHEMATIC",$O575="—"),"",IF($G575="","NO SCH PN",IF(UPPER(TRIM($G575))=UPPER(TRIM($O575)),"OK","MISMATCH"))))</f>
        <v/>
      </c>
      <c r="Q575" s="9" t="str">
        <f aca="false">IF($A575="","",IF($L575=0,"—",INDEX('1. Master BOM'!$E$1:$E$400,$L575)))</f>
        <v/>
      </c>
      <c r="R575" s="9" t="str">
        <f aca="false">IF($A575="","",IF($L575=0,"—",IF(T(INDEX('1. Master BOM'!$F$1:$F$400,$L575))="","(not set)",INDEX('1. Master BOM'!$F$1:$F$400,$L575))))</f>
        <v/>
      </c>
      <c r="S575" s="9" t="str">
        <f aca="false">IF($A575="","",IF(OR($R575="—",$R575="(not set)",$D575=""),"",IF(ISNUMBER(SEARCH(SUBSTITUTE(SUBSTITUTE(SUBSTITUTE($R575,"-",""),"_","")," ",""),SUBSTITUTE(SUBSTITUTE(SUBSTITUTE($D575,"-",""),"_","")," ",""))),"OK","CHECK")))</f>
        <v/>
      </c>
      <c r="T575" s="9" t="str">
        <f aca="false">IF($A575="","",IF(OR($H575="NOT IN SCHEMATIC",$I575="MISMATCH",$J575="MISMATCH",$P575="MISMATCH",$M575&lt;&gt;"OK"),"REVIEW","OK"))</f>
        <v/>
      </c>
      <c r="U575" s="14"/>
      <c r="V575" s="14"/>
      <c r="W575" s="17"/>
      <c r="X575" s="14"/>
    </row>
    <row r="576" customFormat="false" ht="15" hidden="false" customHeight="false" outlineLevel="0" collapsed="false">
      <c r="A576" s="9" t="str">
        <f aca="false">IF('3. Layout Parts'!$A576="","",TRIM('3. Layout Parts'!$A576))</f>
        <v/>
      </c>
      <c r="B576" s="9" t="str">
        <f aca="false">IF($A576="","",'3. Layout Parts'!$D576)</f>
        <v/>
      </c>
      <c r="C576" s="9" t="str">
        <f aca="false">IF($A576="","",'3. Layout Parts'!$B576)</f>
        <v/>
      </c>
      <c r="D576" s="9" t="str">
        <f aca="false">IF($A576="","",'3. Layout Parts'!$C576)</f>
        <v/>
      </c>
      <c r="E576" s="9" t="str">
        <f aca="false">IF($A576="","",IFERROR(INDEX('2. Schematic Parts'!$B$2:$B$3001,MATCH($A576,'2. Schematic Parts'!$A$2:$A$3001,0)),"NOT FOUND"))</f>
        <v/>
      </c>
      <c r="F576" s="9" t="str">
        <f aca="false">IF($A576="","",IFERROR(INDEX('2. Schematic Parts'!$C$2:$C$3001,MATCH($A576,'2. Schematic Parts'!$A$2:$A$3001,0))&amp;"","NOT FOUND"))</f>
        <v/>
      </c>
      <c r="G576" s="9" t="str">
        <f aca="false">IF($A576="","",IFERROR(INDEX('2. Schematic Parts'!$D$2:$D$3001,MATCH($A576,'2. Schematic Parts'!$A$2:$A$3001,0))&amp;"","NOT FOUND"))</f>
        <v/>
      </c>
      <c r="H576" s="9" t="str">
        <f aca="false">IF($A576="","",IF(COUNTIF('2. Schematic Parts'!$A$2:$A$3001,$A576)=0,"NOT IN SCHEMATIC","OK"))</f>
        <v/>
      </c>
      <c r="I576" s="9" t="str">
        <f aca="false">IF($A576="","",IF($H576="NOT IN SCHEMATIC","",IF(UPPER(TRIM($C576))=UPPER(TRIM($E576)),"OK","MISMATCH")))</f>
        <v/>
      </c>
      <c r="J576" s="9" t="str">
        <f aca="false">IF($A576="","",IF($H576="NOT IN SCHEMATIC","",IF($F576="","NO SCH DECAL",IF($D576="","",IF(UPPER(TRIM($D576))=UPPER(TRIM($F576)),"OK","MISMATCH")))))</f>
        <v/>
      </c>
      <c r="K576" s="16" t="str">
        <f aca="false">IF($A576="","",SUMPRODUCT(--ISNUMBER(SEARCH(","&amp;TRIM($A576)&amp;",",","&amp;SUBSTITUTE('1. Master BOM'!$D$2:$D$400," ","")&amp;","))))</f>
        <v/>
      </c>
      <c r="L576" s="16" t="str">
        <f aca="false">IF($A576="","",IF($K576&lt;&gt;1,0,SUMPRODUCT(ISNUMBER(SEARCH(","&amp;TRIM($A576)&amp;",",","&amp;SUBSTITUTE('1. Master BOM'!$D$2:$D$400," ","")&amp;","))*ROW('1. Master BOM'!$D$2:$D$400))))</f>
        <v/>
      </c>
      <c r="M576" s="9" t="str">
        <f aca="false">IF($A576="","",IF($K576=0,"NOT IN BOM",IF($K576&gt;1,"MULTIPLE BOM LINES","OK")))</f>
        <v/>
      </c>
      <c r="N576" s="9" t="str">
        <f aca="false">IF($A576="","",IF($L576=0,"—",INDEX('1. Master BOM'!$A$1:$A$400,$L576)))</f>
        <v/>
      </c>
      <c r="O576" s="9" t="str">
        <f aca="false">IF($A576="","",IF($L576=0,"—",INDEX('1. Master BOM'!$B$1:$B$400,$L576)))</f>
        <v/>
      </c>
      <c r="P576" s="9" t="str">
        <f aca="false">IF($A576="","",IF(OR($H576="NOT IN SCHEMATIC",$O576="—"),"",IF($G576="","NO SCH PN",IF(UPPER(TRIM($G576))=UPPER(TRIM($O576)),"OK","MISMATCH"))))</f>
        <v/>
      </c>
      <c r="Q576" s="9" t="str">
        <f aca="false">IF($A576="","",IF($L576=0,"—",INDEX('1. Master BOM'!$E$1:$E$400,$L576)))</f>
        <v/>
      </c>
      <c r="R576" s="9" t="str">
        <f aca="false">IF($A576="","",IF($L576=0,"—",IF(T(INDEX('1. Master BOM'!$F$1:$F$400,$L576))="","(not set)",INDEX('1. Master BOM'!$F$1:$F$400,$L576))))</f>
        <v/>
      </c>
      <c r="S576" s="9" t="str">
        <f aca="false">IF($A576="","",IF(OR($R576="—",$R576="(not set)",$D576=""),"",IF(ISNUMBER(SEARCH(SUBSTITUTE(SUBSTITUTE(SUBSTITUTE($R576,"-",""),"_","")," ",""),SUBSTITUTE(SUBSTITUTE(SUBSTITUTE($D576,"-",""),"_","")," ",""))),"OK","CHECK")))</f>
        <v/>
      </c>
      <c r="T576" s="9" t="str">
        <f aca="false">IF($A576="","",IF(OR($H576="NOT IN SCHEMATIC",$I576="MISMATCH",$J576="MISMATCH",$P576="MISMATCH",$M576&lt;&gt;"OK"),"REVIEW","OK"))</f>
        <v/>
      </c>
      <c r="U576" s="14"/>
      <c r="V576" s="14"/>
      <c r="W576" s="17"/>
      <c r="X576" s="14"/>
    </row>
    <row r="577" customFormat="false" ht="15" hidden="false" customHeight="false" outlineLevel="0" collapsed="false">
      <c r="A577" s="9" t="str">
        <f aca="false">IF('3. Layout Parts'!$A577="","",TRIM('3. Layout Parts'!$A577))</f>
        <v/>
      </c>
      <c r="B577" s="9" t="str">
        <f aca="false">IF($A577="","",'3. Layout Parts'!$D577)</f>
        <v/>
      </c>
      <c r="C577" s="9" t="str">
        <f aca="false">IF($A577="","",'3. Layout Parts'!$B577)</f>
        <v/>
      </c>
      <c r="D577" s="9" t="str">
        <f aca="false">IF($A577="","",'3. Layout Parts'!$C577)</f>
        <v/>
      </c>
      <c r="E577" s="9" t="str">
        <f aca="false">IF($A577="","",IFERROR(INDEX('2. Schematic Parts'!$B$2:$B$3001,MATCH($A577,'2. Schematic Parts'!$A$2:$A$3001,0)),"NOT FOUND"))</f>
        <v/>
      </c>
      <c r="F577" s="9" t="str">
        <f aca="false">IF($A577="","",IFERROR(INDEX('2. Schematic Parts'!$C$2:$C$3001,MATCH($A577,'2. Schematic Parts'!$A$2:$A$3001,0))&amp;"","NOT FOUND"))</f>
        <v/>
      </c>
      <c r="G577" s="9" t="str">
        <f aca="false">IF($A577="","",IFERROR(INDEX('2. Schematic Parts'!$D$2:$D$3001,MATCH($A577,'2. Schematic Parts'!$A$2:$A$3001,0))&amp;"","NOT FOUND"))</f>
        <v/>
      </c>
      <c r="H577" s="9" t="str">
        <f aca="false">IF($A577="","",IF(COUNTIF('2. Schematic Parts'!$A$2:$A$3001,$A577)=0,"NOT IN SCHEMATIC","OK"))</f>
        <v/>
      </c>
      <c r="I577" s="9" t="str">
        <f aca="false">IF($A577="","",IF($H577="NOT IN SCHEMATIC","",IF(UPPER(TRIM($C577))=UPPER(TRIM($E577)),"OK","MISMATCH")))</f>
        <v/>
      </c>
      <c r="J577" s="9" t="str">
        <f aca="false">IF($A577="","",IF($H577="NOT IN SCHEMATIC","",IF($F577="","NO SCH DECAL",IF($D577="","",IF(UPPER(TRIM($D577))=UPPER(TRIM($F577)),"OK","MISMATCH")))))</f>
        <v/>
      </c>
      <c r="K577" s="16" t="str">
        <f aca="false">IF($A577="","",SUMPRODUCT(--ISNUMBER(SEARCH(","&amp;TRIM($A577)&amp;",",","&amp;SUBSTITUTE('1. Master BOM'!$D$2:$D$400," ","")&amp;","))))</f>
        <v/>
      </c>
      <c r="L577" s="16" t="str">
        <f aca="false">IF($A577="","",IF($K577&lt;&gt;1,0,SUMPRODUCT(ISNUMBER(SEARCH(","&amp;TRIM($A577)&amp;",",","&amp;SUBSTITUTE('1. Master BOM'!$D$2:$D$400," ","")&amp;","))*ROW('1. Master BOM'!$D$2:$D$400))))</f>
        <v/>
      </c>
      <c r="M577" s="9" t="str">
        <f aca="false">IF($A577="","",IF($K577=0,"NOT IN BOM",IF($K577&gt;1,"MULTIPLE BOM LINES","OK")))</f>
        <v/>
      </c>
      <c r="N577" s="9" t="str">
        <f aca="false">IF($A577="","",IF($L577=0,"—",INDEX('1. Master BOM'!$A$1:$A$400,$L577)))</f>
        <v/>
      </c>
      <c r="O577" s="9" t="str">
        <f aca="false">IF($A577="","",IF($L577=0,"—",INDEX('1. Master BOM'!$B$1:$B$400,$L577)))</f>
        <v/>
      </c>
      <c r="P577" s="9" t="str">
        <f aca="false">IF($A577="","",IF(OR($H577="NOT IN SCHEMATIC",$O577="—"),"",IF($G577="","NO SCH PN",IF(UPPER(TRIM($G577))=UPPER(TRIM($O577)),"OK","MISMATCH"))))</f>
        <v/>
      </c>
      <c r="Q577" s="9" t="str">
        <f aca="false">IF($A577="","",IF($L577=0,"—",INDEX('1. Master BOM'!$E$1:$E$400,$L577)))</f>
        <v/>
      </c>
      <c r="R577" s="9" t="str">
        <f aca="false">IF($A577="","",IF($L577=0,"—",IF(T(INDEX('1. Master BOM'!$F$1:$F$400,$L577))="","(not set)",INDEX('1. Master BOM'!$F$1:$F$400,$L577))))</f>
        <v/>
      </c>
      <c r="S577" s="9" t="str">
        <f aca="false">IF($A577="","",IF(OR($R577="—",$R577="(not set)",$D577=""),"",IF(ISNUMBER(SEARCH(SUBSTITUTE(SUBSTITUTE(SUBSTITUTE($R577,"-",""),"_","")," ",""),SUBSTITUTE(SUBSTITUTE(SUBSTITUTE($D577,"-",""),"_","")," ",""))),"OK","CHECK")))</f>
        <v/>
      </c>
      <c r="T577" s="9" t="str">
        <f aca="false">IF($A577="","",IF(OR($H577="NOT IN SCHEMATIC",$I577="MISMATCH",$J577="MISMATCH",$P577="MISMATCH",$M577&lt;&gt;"OK"),"REVIEW","OK"))</f>
        <v/>
      </c>
      <c r="U577" s="14"/>
      <c r="V577" s="14"/>
      <c r="W577" s="17"/>
      <c r="X577" s="14"/>
    </row>
    <row r="578" customFormat="false" ht="15" hidden="false" customHeight="false" outlineLevel="0" collapsed="false">
      <c r="A578" s="9" t="str">
        <f aca="false">IF('3. Layout Parts'!$A578="","",TRIM('3. Layout Parts'!$A578))</f>
        <v/>
      </c>
      <c r="B578" s="9" t="str">
        <f aca="false">IF($A578="","",'3. Layout Parts'!$D578)</f>
        <v/>
      </c>
      <c r="C578" s="9" t="str">
        <f aca="false">IF($A578="","",'3. Layout Parts'!$B578)</f>
        <v/>
      </c>
      <c r="D578" s="9" t="str">
        <f aca="false">IF($A578="","",'3. Layout Parts'!$C578)</f>
        <v/>
      </c>
      <c r="E578" s="9" t="str">
        <f aca="false">IF($A578="","",IFERROR(INDEX('2. Schematic Parts'!$B$2:$B$3001,MATCH($A578,'2. Schematic Parts'!$A$2:$A$3001,0)),"NOT FOUND"))</f>
        <v/>
      </c>
      <c r="F578" s="9" t="str">
        <f aca="false">IF($A578="","",IFERROR(INDEX('2. Schematic Parts'!$C$2:$C$3001,MATCH($A578,'2. Schematic Parts'!$A$2:$A$3001,0))&amp;"","NOT FOUND"))</f>
        <v/>
      </c>
      <c r="G578" s="9" t="str">
        <f aca="false">IF($A578="","",IFERROR(INDEX('2. Schematic Parts'!$D$2:$D$3001,MATCH($A578,'2. Schematic Parts'!$A$2:$A$3001,0))&amp;"","NOT FOUND"))</f>
        <v/>
      </c>
      <c r="H578" s="9" t="str">
        <f aca="false">IF($A578="","",IF(COUNTIF('2. Schematic Parts'!$A$2:$A$3001,$A578)=0,"NOT IN SCHEMATIC","OK"))</f>
        <v/>
      </c>
      <c r="I578" s="9" t="str">
        <f aca="false">IF($A578="","",IF($H578="NOT IN SCHEMATIC","",IF(UPPER(TRIM($C578))=UPPER(TRIM($E578)),"OK","MISMATCH")))</f>
        <v/>
      </c>
      <c r="J578" s="9" t="str">
        <f aca="false">IF($A578="","",IF($H578="NOT IN SCHEMATIC","",IF($F578="","NO SCH DECAL",IF($D578="","",IF(UPPER(TRIM($D578))=UPPER(TRIM($F578)),"OK","MISMATCH")))))</f>
        <v/>
      </c>
      <c r="K578" s="16" t="str">
        <f aca="false">IF($A578="","",SUMPRODUCT(--ISNUMBER(SEARCH(","&amp;TRIM($A578)&amp;",",","&amp;SUBSTITUTE('1. Master BOM'!$D$2:$D$400," ","")&amp;","))))</f>
        <v/>
      </c>
      <c r="L578" s="16" t="str">
        <f aca="false">IF($A578="","",IF($K578&lt;&gt;1,0,SUMPRODUCT(ISNUMBER(SEARCH(","&amp;TRIM($A578)&amp;",",","&amp;SUBSTITUTE('1. Master BOM'!$D$2:$D$400," ","")&amp;","))*ROW('1. Master BOM'!$D$2:$D$400))))</f>
        <v/>
      </c>
      <c r="M578" s="9" t="str">
        <f aca="false">IF($A578="","",IF($K578=0,"NOT IN BOM",IF($K578&gt;1,"MULTIPLE BOM LINES","OK")))</f>
        <v/>
      </c>
      <c r="N578" s="9" t="str">
        <f aca="false">IF($A578="","",IF($L578=0,"—",INDEX('1. Master BOM'!$A$1:$A$400,$L578)))</f>
        <v/>
      </c>
      <c r="O578" s="9" t="str">
        <f aca="false">IF($A578="","",IF($L578=0,"—",INDEX('1. Master BOM'!$B$1:$B$400,$L578)))</f>
        <v/>
      </c>
      <c r="P578" s="9" t="str">
        <f aca="false">IF($A578="","",IF(OR($H578="NOT IN SCHEMATIC",$O578="—"),"",IF($G578="","NO SCH PN",IF(UPPER(TRIM($G578))=UPPER(TRIM($O578)),"OK","MISMATCH"))))</f>
        <v/>
      </c>
      <c r="Q578" s="9" t="str">
        <f aca="false">IF($A578="","",IF($L578=0,"—",INDEX('1. Master BOM'!$E$1:$E$400,$L578)))</f>
        <v/>
      </c>
      <c r="R578" s="9" t="str">
        <f aca="false">IF($A578="","",IF($L578=0,"—",IF(T(INDEX('1. Master BOM'!$F$1:$F$400,$L578))="","(not set)",INDEX('1. Master BOM'!$F$1:$F$400,$L578))))</f>
        <v/>
      </c>
      <c r="S578" s="9" t="str">
        <f aca="false">IF($A578="","",IF(OR($R578="—",$R578="(not set)",$D578=""),"",IF(ISNUMBER(SEARCH(SUBSTITUTE(SUBSTITUTE(SUBSTITUTE($R578,"-",""),"_","")," ",""),SUBSTITUTE(SUBSTITUTE(SUBSTITUTE($D578,"-",""),"_","")," ",""))),"OK","CHECK")))</f>
        <v/>
      </c>
      <c r="T578" s="9" t="str">
        <f aca="false">IF($A578="","",IF(OR($H578="NOT IN SCHEMATIC",$I578="MISMATCH",$J578="MISMATCH",$P578="MISMATCH",$M578&lt;&gt;"OK"),"REVIEW","OK"))</f>
        <v/>
      </c>
      <c r="U578" s="14"/>
      <c r="V578" s="14"/>
      <c r="W578" s="17"/>
      <c r="X578" s="14"/>
    </row>
    <row r="579" customFormat="false" ht="15" hidden="false" customHeight="false" outlineLevel="0" collapsed="false">
      <c r="A579" s="9" t="str">
        <f aca="false">IF('3. Layout Parts'!$A579="","",TRIM('3. Layout Parts'!$A579))</f>
        <v/>
      </c>
      <c r="B579" s="9" t="str">
        <f aca="false">IF($A579="","",'3. Layout Parts'!$D579)</f>
        <v/>
      </c>
      <c r="C579" s="9" t="str">
        <f aca="false">IF($A579="","",'3. Layout Parts'!$B579)</f>
        <v/>
      </c>
      <c r="D579" s="9" t="str">
        <f aca="false">IF($A579="","",'3. Layout Parts'!$C579)</f>
        <v/>
      </c>
      <c r="E579" s="9" t="str">
        <f aca="false">IF($A579="","",IFERROR(INDEX('2. Schematic Parts'!$B$2:$B$3001,MATCH($A579,'2. Schematic Parts'!$A$2:$A$3001,0)),"NOT FOUND"))</f>
        <v/>
      </c>
      <c r="F579" s="9" t="str">
        <f aca="false">IF($A579="","",IFERROR(INDEX('2. Schematic Parts'!$C$2:$C$3001,MATCH($A579,'2. Schematic Parts'!$A$2:$A$3001,0))&amp;"","NOT FOUND"))</f>
        <v/>
      </c>
      <c r="G579" s="9" t="str">
        <f aca="false">IF($A579="","",IFERROR(INDEX('2. Schematic Parts'!$D$2:$D$3001,MATCH($A579,'2. Schematic Parts'!$A$2:$A$3001,0))&amp;"","NOT FOUND"))</f>
        <v/>
      </c>
      <c r="H579" s="9" t="str">
        <f aca="false">IF($A579="","",IF(COUNTIF('2. Schematic Parts'!$A$2:$A$3001,$A579)=0,"NOT IN SCHEMATIC","OK"))</f>
        <v/>
      </c>
      <c r="I579" s="9" t="str">
        <f aca="false">IF($A579="","",IF($H579="NOT IN SCHEMATIC","",IF(UPPER(TRIM($C579))=UPPER(TRIM($E579)),"OK","MISMATCH")))</f>
        <v/>
      </c>
      <c r="J579" s="9" t="str">
        <f aca="false">IF($A579="","",IF($H579="NOT IN SCHEMATIC","",IF($F579="","NO SCH DECAL",IF($D579="","",IF(UPPER(TRIM($D579))=UPPER(TRIM($F579)),"OK","MISMATCH")))))</f>
        <v/>
      </c>
      <c r="K579" s="16" t="str">
        <f aca="false">IF($A579="","",SUMPRODUCT(--ISNUMBER(SEARCH(","&amp;TRIM($A579)&amp;",",","&amp;SUBSTITUTE('1. Master BOM'!$D$2:$D$400," ","")&amp;","))))</f>
        <v/>
      </c>
      <c r="L579" s="16" t="str">
        <f aca="false">IF($A579="","",IF($K579&lt;&gt;1,0,SUMPRODUCT(ISNUMBER(SEARCH(","&amp;TRIM($A579)&amp;",",","&amp;SUBSTITUTE('1. Master BOM'!$D$2:$D$400," ","")&amp;","))*ROW('1. Master BOM'!$D$2:$D$400))))</f>
        <v/>
      </c>
      <c r="M579" s="9" t="str">
        <f aca="false">IF($A579="","",IF($K579=0,"NOT IN BOM",IF($K579&gt;1,"MULTIPLE BOM LINES","OK")))</f>
        <v/>
      </c>
      <c r="N579" s="9" t="str">
        <f aca="false">IF($A579="","",IF($L579=0,"—",INDEX('1. Master BOM'!$A$1:$A$400,$L579)))</f>
        <v/>
      </c>
      <c r="O579" s="9" t="str">
        <f aca="false">IF($A579="","",IF($L579=0,"—",INDEX('1. Master BOM'!$B$1:$B$400,$L579)))</f>
        <v/>
      </c>
      <c r="P579" s="9" t="str">
        <f aca="false">IF($A579="","",IF(OR($H579="NOT IN SCHEMATIC",$O579="—"),"",IF($G579="","NO SCH PN",IF(UPPER(TRIM($G579))=UPPER(TRIM($O579)),"OK","MISMATCH"))))</f>
        <v/>
      </c>
      <c r="Q579" s="9" t="str">
        <f aca="false">IF($A579="","",IF($L579=0,"—",INDEX('1. Master BOM'!$E$1:$E$400,$L579)))</f>
        <v/>
      </c>
      <c r="R579" s="9" t="str">
        <f aca="false">IF($A579="","",IF($L579=0,"—",IF(T(INDEX('1. Master BOM'!$F$1:$F$400,$L579))="","(not set)",INDEX('1. Master BOM'!$F$1:$F$400,$L579))))</f>
        <v/>
      </c>
      <c r="S579" s="9" t="str">
        <f aca="false">IF($A579="","",IF(OR($R579="—",$R579="(not set)",$D579=""),"",IF(ISNUMBER(SEARCH(SUBSTITUTE(SUBSTITUTE(SUBSTITUTE($R579,"-",""),"_","")," ",""),SUBSTITUTE(SUBSTITUTE(SUBSTITUTE($D579,"-",""),"_","")," ",""))),"OK","CHECK")))</f>
        <v/>
      </c>
      <c r="T579" s="9" t="str">
        <f aca="false">IF($A579="","",IF(OR($H579="NOT IN SCHEMATIC",$I579="MISMATCH",$J579="MISMATCH",$P579="MISMATCH",$M579&lt;&gt;"OK"),"REVIEW","OK"))</f>
        <v/>
      </c>
      <c r="U579" s="14"/>
      <c r="V579" s="14"/>
      <c r="W579" s="17"/>
      <c r="X579" s="14"/>
    </row>
    <row r="580" customFormat="false" ht="15" hidden="false" customHeight="false" outlineLevel="0" collapsed="false">
      <c r="A580" s="9" t="str">
        <f aca="false">IF('3. Layout Parts'!$A580="","",TRIM('3. Layout Parts'!$A580))</f>
        <v/>
      </c>
      <c r="B580" s="9" t="str">
        <f aca="false">IF($A580="","",'3. Layout Parts'!$D580)</f>
        <v/>
      </c>
      <c r="C580" s="9" t="str">
        <f aca="false">IF($A580="","",'3. Layout Parts'!$B580)</f>
        <v/>
      </c>
      <c r="D580" s="9" t="str">
        <f aca="false">IF($A580="","",'3. Layout Parts'!$C580)</f>
        <v/>
      </c>
      <c r="E580" s="9" t="str">
        <f aca="false">IF($A580="","",IFERROR(INDEX('2. Schematic Parts'!$B$2:$B$3001,MATCH($A580,'2. Schematic Parts'!$A$2:$A$3001,0)),"NOT FOUND"))</f>
        <v/>
      </c>
      <c r="F580" s="9" t="str">
        <f aca="false">IF($A580="","",IFERROR(INDEX('2. Schematic Parts'!$C$2:$C$3001,MATCH($A580,'2. Schematic Parts'!$A$2:$A$3001,0))&amp;"","NOT FOUND"))</f>
        <v/>
      </c>
      <c r="G580" s="9" t="str">
        <f aca="false">IF($A580="","",IFERROR(INDEX('2. Schematic Parts'!$D$2:$D$3001,MATCH($A580,'2. Schematic Parts'!$A$2:$A$3001,0))&amp;"","NOT FOUND"))</f>
        <v/>
      </c>
      <c r="H580" s="9" t="str">
        <f aca="false">IF($A580="","",IF(COUNTIF('2. Schematic Parts'!$A$2:$A$3001,$A580)=0,"NOT IN SCHEMATIC","OK"))</f>
        <v/>
      </c>
      <c r="I580" s="9" t="str">
        <f aca="false">IF($A580="","",IF($H580="NOT IN SCHEMATIC","",IF(UPPER(TRIM($C580))=UPPER(TRIM($E580)),"OK","MISMATCH")))</f>
        <v/>
      </c>
      <c r="J580" s="9" t="str">
        <f aca="false">IF($A580="","",IF($H580="NOT IN SCHEMATIC","",IF($F580="","NO SCH DECAL",IF($D580="","",IF(UPPER(TRIM($D580))=UPPER(TRIM($F580)),"OK","MISMATCH")))))</f>
        <v/>
      </c>
      <c r="K580" s="16" t="str">
        <f aca="false">IF($A580="","",SUMPRODUCT(--ISNUMBER(SEARCH(","&amp;TRIM($A580)&amp;",",","&amp;SUBSTITUTE('1. Master BOM'!$D$2:$D$400," ","")&amp;","))))</f>
        <v/>
      </c>
      <c r="L580" s="16" t="str">
        <f aca="false">IF($A580="","",IF($K580&lt;&gt;1,0,SUMPRODUCT(ISNUMBER(SEARCH(","&amp;TRIM($A580)&amp;",",","&amp;SUBSTITUTE('1. Master BOM'!$D$2:$D$400," ","")&amp;","))*ROW('1. Master BOM'!$D$2:$D$400))))</f>
        <v/>
      </c>
      <c r="M580" s="9" t="str">
        <f aca="false">IF($A580="","",IF($K580=0,"NOT IN BOM",IF($K580&gt;1,"MULTIPLE BOM LINES","OK")))</f>
        <v/>
      </c>
      <c r="N580" s="9" t="str">
        <f aca="false">IF($A580="","",IF($L580=0,"—",INDEX('1. Master BOM'!$A$1:$A$400,$L580)))</f>
        <v/>
      </c>
      <c r="O580" s="9" t="str">
        <f aca="false">IF($A580="","",IF($L580=0,"—",INDEX('1. Master BOM'!$B$1:$B$400,$L580)))</f>
        <v/>
      </c>
      <c r="P580" s="9" t="str">
        <f aca="false">IF($A580="","",IF(OR($H580="NOT IN SCHEMATIC",$O580="—"),"",IF($G580="","NO SCH PN",IF(UPPER(TRIM($G580))=UPPER(TRIM($O580)),"OK","MISMATCH"))))</f>
        <v/>
      </c>
      <c r="Q580" s="9" t="str">
        <f aca="false">IF($A580="","",IF($L580=0,"—",INDEX('1. Master BOM'!$E$1:$E$400,$L580)))</f>
        <v/>
      </c>
      <c r="R580" s="9" t="str">
        <f aca="false">IF($A580="","",IF($L580=0,"—",IF(T(INDEX('1. Master BOM'!$F$1:$F$400,$L580))="","(not set)",INDEX('1. Master BOM'!$F$1:$F$400,$L580))))</f>
        <v/>
      </c>
      <c r="S580" s="9" t="str">
        <f aca="false">IF($A580="","",IF(OR($R580="—",$R580="(not set)",$D580=""),"",IF(ISNUMBER(SEARCH(SUBSTITUTE(SUBSTITUTE(SUBSTITUTE($R580,"-",""),"_","")," ",""),SUBSTITUTE(SUBSTITUTE(SUBSTITUTE($D580,"-",""),"_","")," ",""))),"OK","CHECK")))</f>
        <v/>
      </c>
      <c r="T580" s="9" t="str">
        <f aca="false">IF($A580="","",IF(OR($H580="NOT IN SCHEMATIC",$I580="MISMATCH",$J580="MISMATCH",$P580="MISMATCH",$M580&lt;&gt;"OK"),"REVIEW","OK"))</f>
        <v/>
      </c>
      <c r="U580" s="14"/>
      <c r="V580" s="14"/>
      <c r="W580" s="17"/>
      <c r="X580" s="14"/>
    </row>
    <row r="581" customFormat="false" ht="15" hidden="false" customHeight="false" outlineLevel="0" collapsed="false">
      <c r="A581" s="9" t="str">
        <f aca="false">IF('3. Layout Parts'!$A581="","",TRIM('3. Layout Parts'!$A581))</f>
        <v/>
      </c>
      <c r="B581" s="9" t="str">
        <f aca="false">IF($A581="","",'3. Layout Parts'!$D581)</f>
        <v/>
      </c>
      <c r="C581" s="9" t="str">
        <f aca="false">IF($A581="","",'3. Layout Parts'!$B581)</f>
        <v/>
      </c>
      <c r="D581" s="9" t="str">
        <f aca="false">IF($A581="","",'3. Layout Parts'!$C581)</f>
        <v/>
      </c>
      <c r="E581" s="9" t="str">
        <f aca="false">IF($A581="","",IFERROR(INDEX('2. Schematic Parts'!$B$2:$B$3001,MATCH($A581,'2. Schematic Parts'!$A$2:$A$3001,0)),"NOT FOUND"))</f>
        <v/>
      </c>
      <c r="F581" s="9" t="str">
        <f aca="false">IF($A581="","",IFERROR(INDEX('2. Schematic Parts'!$C$2:$C$3001,MATCH($A581,'2. Schematic Parts'!$A$2:$A$3001,0))&amp;"","NOT FOUND"))</f>
        <v/>
      </c>
      <c r="G581" s="9" t="str">
        <f aca="false">IF($A581="","",IFERROR(INDEX('2. Schematic Parts'!$D$2:$D$3001,MATCH($A581,'2. Schematic Parts'!$A$2:$A$3001,0))&amp;"","NOT FOUND"))</f>
        <v/>
      </c>
      <c r="H581" s="9" t="str">
        <f aca="false">IF($A581="","",IF(COUNTIF('2. Schematic Parts'!$A$2:$A$3001,$A581)=0,"NOT IN SCHEMATIC","OK"))</f>
        <v/>
      </c>
      <c r="I581" s="9" t="str">
        <f aca="false">IF($A581="","",IF($H581="NOT IN SCHEMATIC","",IF(UPPER(TRIM($C581))=UPPER(TRIM($E581)),"OK","MISMATCH")))</f>
        <v/>
      </c>
      <c r="J581" s="9" t="str">
        <f aca="false">IF($A581="","",IF($H581="NOT IN SCHEMATIC","",IF($F581="","NO SCH DECAL",IF($D581="","",IF(UPPER(TRIM($D581))=UPPER(TRIM($F581)),"OK","MISMATCH")))))</f>
        <v/>
      </c>
      <c r="K581" s="16" t="str">
        <f aca="false">IF($A581="","",SUMPRODUCT(--ISNUMBER(SEARCH(","&amp;TRIM($A581)&amp;",",","&amp;SUBSTITUTE('1. Master BOM'!$D$2:$D$400," ","")&amp;","))))</f>
        <v/>
      </c>
      <c r="L581" s="16" t="str">
        <f aca="false">IF($A581="","",IF($K581&lt;&gt;1,0,SUMPRODUCT(ISNUMBER(SEARCH(","&amp;TRIM($A581)&amp;",",","&amp;SUBSTITUTE('1. Master BOM'!$D$2:$D$400," ","")&amp;","))*ROW('1. Master BOM'!$D$2:$D$400))))</f>
        <v/>
      </c>
      <c r="M581" s="9" t="str">
        <f aca="false">IF($A581="","",IF($K581=0,"NOT IN BOM",IF($K581&gt;1,"MULTIPLE BOM LINES","OK")))</f>
        <v/>
      </c>
      <c r="N581" s="9" t="str">
        <f aca="false">IF($A581="","",IF($L581=0,"—",INDEX('1. Master BOM'!$A$1:$A$400,$L581)))</f>
        <v/>
      </c>
      <c r="O581" s="9" t="str">
        <f aca="false">IF($A581="","",IF($L581=0,"—",INDEX('1. Master BOM'!$B$1:$B$400,$L581)))</f>
        <v/>
      </c>
      <c r="P581" s="9" t="str">
        <f aca="false">IF($A581="","",IF(OR($H581="NOT IN SCHEMATIC",$O581="—"),"",IF($G581="","NO SCH PN",IF(UPPER(TRIM($G581))=UPPER(TRIM($O581)),"OK","MISMATCH"))))</f>
        <v/>
      </c>
      <c r="Q581" s="9" t="str">
        <f aca="false">IF($A581="","",IF($L581=0,"—",INDEX('1. Master BOM'!$E$1:$E$400,$L581)))</f>
        <v/>
      </c>
      <c r="R581" s="9" t="str">
        <f aca="false">IF($A581="","",IF($L581=0,"—",IF(T(INDEX('1. Master BOM'!$F$1:$F$400,$L581))="","(not set)",INDEX('1. Master BOM'!$F$1:$F$400,$L581))))</f>
        <v/>
      </c>
      <c r="S581" s="9" t="str">
        <f aca="false">IF($A581="","",IF(OR($R581="—",$R581="(not set)",$D581=""),"",IF(ISNUMBER(SEARCH(SUBSTITUTE(SUBSTITUTE(SUBSTITUTE($R581,"-",""),"_","")," ",""),SUBSTITUTE(SUBSTITUTE(SUBSTITUTE($D581,"-",""),"_","")," ",""))),"OK","CHECK")))</f>
        <v/>
      </c>
      <c r="T581" s="9" t="str">
        <f aca="false">IF($A581="","",IF(OR($H581="NOT IN SCHEMATIC",$I581="MISMATCH",$J581="MISMATCH",$P581="MISMATCH",$M581&lt;&gt;"OK"),"REVIEW","OK"))</f>
        <v/>
      </c>
      <c r="U581" s="14"/>
      <c r="V581" s="14"/>
      <c r="W581" s="17"/>
      <c r="X581" s="14"/>
    </row>
    <row r="582" customFormat="false" ht="15" hidden="false" customHeight="false" outlineLevel="0" collapsed="false">
      <c r="A582" s="9" t="str">
        <f aca="false">IF('3. Layout Parts'!$A582="","",TRIM('3. Layout Parts'!$A582))</f>
        <v/>
      </c>
      <c r="B582" s="9" t="str">
        <f aca="false">IF($A582="","",'3. Layout Parts'!$D582)</f>
        <v/>
      </c>
      <c r="C582" s="9" t="str">
        <f aca="false">IF($A582="","",'3. Layout Parts'!$B582)</f>
        <v/>
      </c>
      <c r="D582" s="9" t="str">
        <f aca="false">IF($A582="","",'3. Layout Parts'!$C582)</f>
        <v/>
      </c>
      <c r="E582" s="9" t="str">
        <f aca="false">IF($A582="","",IFERROR(INDEX('2. Schematic Parts'!$B$2:$B$3001,MATCH($A582,'2. Schematic Parts'!$A$2:$A$3001,0)),"NOT FOUND"))</f>
        <v/>
      </c>
      <c r="F582" s="9" t="str">
        <f aca="false">IF($A582="","",IFERROR(INDEX('2. Schematic Parts'!$C$2:$C$3001,MATCH($A582,'2. Schematic Parts'!$A$2:$A$3001,0))&amp;"","NOT FOUND"))</f>
        <v/>
      </c>
      <c r="G582" s="9" t="str">
        <f aca="false">IF($A582="","",IFERROR(INDEX('2. Schematic Parts'!$D$2:$D$3001,MATCH($A582,'2. Schematic Parts'!$A$2:$A$3001,0))&amp;"","NOT FOUND"))</f>
        <v/>
      </c>
      <c r="H582" s="9" t="str">
        <f aca="false">IF($A582="","",IF(COUNTIF('2. Schematic Parts'!$A$2:$A$3001,$A582)=0,"NOT IN SCHEMATIC","OK"))</f>
        <v/>
      </c>
      <c r="I582" s="9" t="str">
        <f aca="false">IF($A582="","",IF($H582="NOT IN SCHEMATIC","",IF(UPPER(TRIM($C582))=UPPER(TRIM($E582)),"OK","MISMATCH")))</f>
        <v/>
      </c>
      <c r="J582" s="9" t="str">
        <f aca="false">IF($A582="","",IF($H582="NOT IN SCHEMATIC","",IF($F582="","NO SCH DECAL",IF($D582="","",IF(UPPER(TRIM($D582))=UPPER(TRIM($F582)),"OK","MISMATCH")))))</f>
        <v/>
      </c>
      <c r="K582" s="16" t="str">
        <f aca="false">IF($A582="","",SUMPRODUCT(--ISNUMBER(SEARCH(","&amp;TRIM($A582)&amp;",",","&amp;SUBSTITUTE('1. Master BOM'!$D$2:$D$400," ","")&amp;","))))</f>
        <v/>
      </c>
      <c r="L582" s="16" t="str">
        <f aca="false">IF($A582="","",IF($K582&lt;&gt;1,0,SUMPRODUCT(ISNUMBER(SEARCH(","&amp;TRIM($A582)&amp;",",","&amp;SUBSTITUTE('1. Master BOM'!$D$2:$D$400," ","")&amp;","))*ROW('1. Master BOM'!$D$2:$D$400))))</f>
        <v/>
      </c>
      <c r="M582" s="9" t="str">
        <f aca="false">IF($A582="","",IF($K582=0,"NOT IN BOM",IF($K582&gt;1,"MULTIPLE BOM LINES","OK")))</f>
        <v/>
      </c>
      <c r="N582" s="9" t="str">
        <f aca="false">IF($A582="","",IF($L582=0,"—",INDEX('1. Master BOM'!$A$1:$A$400,$L582)))</f>
        <v/>
      </c>
      <c r="O582" s="9" t="str">
        <f aca="false">IF($A582="","",IF($L582=0,"—",INDEX('1. Master BOM'!$B$1:$B$400,$L582)))</f>
        <v/>
      </c>
      <c r="P582" s="9" t="str">
        <f aca="false">IF($A582="","",IF(OR($H582="NOT IN SCHEMATIC",$O582="—"),"",IF($G582="","NO SCH PN",IF(UPPER(TRIM($G582))=UPPER(TRIM($O582)),"OK","MISMATCH"))))</f>
        <v/>
      </c>
      <c r="Q582" s="9" t="str">
        <f aca="false">IF($A582="","",IF($L582=0,"—",INDEX('1. Master BOM'!$E$1:$E$400,$L582)))</f>
        <v/>
      </c>
      <c r="R582" s="9" t="str">
        <f aca="false">IF($A582="","",IF($L582=0,"—",IF(T(INDEX('1. Master BOM'!$F$1:$F$400,$L582))="","(not set)",INDEX('1. Master BOM'!$F$1:$F$400,$L582))))</f>
        <v/>
      </c>
      <c r="S582" s="9" t="str">
        <f aca="false">IF($A582="","",IF(OR($R582="—",$R582="(not set)",$D582=""),"",IF(ISNUMBER(SEARCH(SUBSTITUTE(SUBSTITUTE(SUBSTITUTE($R582,"-",""),"_","")," ",""),SUBSTITUTE(SUBSTITUTE(SUBSTITUTE($D582,"-",""),"_","")," ",""))),"OK","CHECK")))</f>
        <v/>
      </c>
      <c r="T582" s="9" t="str">
        <f aca="false">IF($A582="","",IF(OR($H582="NOT IN SCHEMATIC",$I582="MISMATCH",$J582="MISMATCH",$P582="MISMATCH",$M582&lt;&gt;"OK"),"REVIEW","OK"))</f>
        <v/>
      </c>
      <c r="U582" s="14"/>
      <c r="V582" s="14"/>
      <c r="W582" s="17"/>
      <c r="X582" s="14"/>
    </row>
    <row r="583" customFormat="false" ht="15" hidden="false" customHeight="false" outlineLevel="0" collapsed="false">
      <c r="A583" s="9" t="str">
        <f aca="false">IF('3. Layout Parts'!$A583="","",TRIM('3. Layout Parts'!$A583))</f>
        <v/>
      </c>
      <c r="B583" s="9" t="str">
        <f aca="false">IF($A583="","",'3. Layout Parts'!$D583)</f>
        <v/>
      </c>
      <c r="C583" s="9" t="str">
        <f aca="false">IF($A583="","",'3. Layout Parts'!$B583)</f>
        <v/>
      </c>
      <c r="D583" s="9" t="str">
        <f aca="false">IF($A583="","",'3. Layout Parts'!$C583)</f>
        <v/>
      </c>
      <c r="E583" s="9" t="str">
        <f aca="false">IF($A583="","",IFERROR(INDEX('2. Schematic Parts'!$B$2:$B$3001,MATCH($A583,'2. Schematic Parts'!$A$2:$A$3001,0)),"NOT FOUND"))</f>
        <v/>
      </c>
      <c r="F583" s="9" t="str">
        <f aca="false">IF($A583="","",IFERROR(INDEX('2. Schematic Parts'!$C$2:$C$3001,MATCH($A583,'2. Schematic Parts'!$A$2:$A$3001,0))&amp;"","NOT FOUND"))</f>
        <v/>
      </c>
      <c r="G583" s="9" t="str">
        <f aca="false">IF($A583="","",IFERROR(INDEX('2. Schematic Parts'!$D$2:$D$3001,MATCH($A583,'2. Schematic Parts'!$A$2:$A$3001,0))&amp;"","NOT FOUND"))</f>
        <v/>
      </c>
      <c r="H583" s="9" t="str">
        <f aca="false">IF($A583="","",IF(COUNTIF('2. Schematic Parts'!$A$2:$A$3001,$A583)=0,"NOT IN SCHEMATIC","OK"))</f>
        <v/>
      </c>
      <c r="I583" s="9" t="str">
        <f aca="false">IF($A583="","",IF($H583="NOT IN SCHEMATIC","",IF(UPPER(TRIM($C583))=UPPER(TRIM($E583)),"OK","MISMATCH")))</f>
        <v/>
      </c>
      <c r="J583" s="9" t="str">
        <f aca="false">IF($A583="","",IF($H583="NOT IN SCHEMATIC","",IF($F583="","NO SCH DECAL",IF($D583="","",IF(UPPER(TRIM($D583))=UPPER(TRIM($F583)),"OK","MISMATCH")))))</f>
        <v/>
      </c>
      <c r="K583" s="16" t="str">
        <f aca="false">IF($A583="","",SUMPRODUCT(--ISNUMBER(SEARCH(","&amp;TRIM($A583)&amp;",",","&amp;SUBSTITUTE('1. Master BOM'!$D$2:$D$400," ","")&amp;","))))</f>
        <v/>
      </c>
      <c r="L583" s="16" t="str">
        <f aca="false">IF($A583="","",IF($K583&lt;&gt;1,0,SUMPRODUCT(ISNUMBER(SEARCH(","&amp;TRIM($A583)&amp;",",","&amp;SUBSTITUTE('1. Master BOM'!$D$2:$D$400," ","")&amp;","))*ROW('1. Master BOM'!$D$2:$D$400))))</f>
        <v/>
      </c>
      <c r="M583" s="9" t="str">
        <f aca="false">IF($A583="","",IF($K583=0,"NOT IN BOM",IF($K583&gt;1,"MULTIPLE BOM LINES","OK")))</f>
        <v/>
      </c>
      <c r="N583" s="9" t="str">
        <f aca="false">IF($A583="","",IF($L583=0,"—",INDEX('1. Master BOM'!$A$1:$A$400,$L583)))</f>
        <v/>
      </c>
      <c r="O583" s="9" t="str">
        <f aca="false">IF($A583="","",IF($L583=0,"—",INDEX('1. Master BOM'!$B$1:$B$400,$L583)))</f>
        <v/>
      </c>
      <c r="P583" s="9" t="str">
        <f aca="false">IF($A583="","",IF(OR($H583="NOT IN SCHEMATIC",$O583="—"),"",IF($G583="","NO SCH PN",IF(UPPER(TRIM($G583))=UPPER(TRIM($O583)),"OK","MISMATCH"))))</f>
        <v/>
      </c>
      <c r="Q583" s="9" t="str">
        <f aca="false">IF($A583="","",IF($L583=0,"—",INDEX('1. Master BOM'!$E$1:$E$400,$L583)))</f>
        <v/>
      </c>
      <c r="R583" s="9" t="str">
        <f aca="false">IF($A583="","",IF($L583=0,"—",IF(T(INDEX('1. Master BOM'!$F$1:$F$400,$L583))="","(not set)",INDEX('1. Master BOM'!$F$1:$F$400,$L583))))</f>
        <v/>
      </c>
      <c r="S583" s="9" t="str">
        <f aca="false">IF($A583="","",IF(OR($R583="—",$R583="(not set)",$D583=""),"",IF(ISNUMBER(SEARCH(SUBSTITUTE(SUBSTITUTE(SUBSTITUTE($R583,"-",""),"_","")," ",""),SUBSTITUTE(SUBSTITUTE(SUBSTITUTE($D583,"-",""),"_","")," ",""))),"OK","CHECK")))</f>
        <v/>
      </c>
      <c r="T583" s="9" t="str">
        <f aca="false">IF($A583="","",IF(OR($H583="NOT IN SCHEMATIC",$I583="MISMATCH",$J583="MISMATCH",$P583="MISMATCH",$M583&lt;&gt;"OK"),"REVIEW","OK"))</f>
        <v/>
      </c>
      <c r="U583" s="14"/>
      <c r="V583" s="14"/>
      <c r="W583" s="17"/>
      <c r="X583" s="14"/>
    </row>
    <row r="584" customFormat="false" ht="15" hidden="false" customHeight="false" outlineLevel="0" collapsed="false">
      <c r="A584" s="9" t="str">
        <f aca="false">IF('3. Layout Parts'!$A584="","",TRIM('3. Layout Parts'!$A584))</f>
        <v/>
      </c>
      <c r="B584" s="9" t="str">
        <f aca="false">IF($A584="","",'3. Layout Parts'!$D584)</f>
        <v/>
      </c>
      <c r="C584" s="9" t="str">
        <f aca="false">IF($A584="","",'3. Layout Parts'!$B584)</f>
        <v/>
      </c>
      <c r="D584" s="9" t="str">
        <f aca="false">IF($A584="","",'3. Layout Parts'!$C584)</f>
        <v/>
      </c>
      <c r="E584" s="9" t="str">
        <f aca="false">IF($A584="","",IFERROR(INDEX('2. Schematic Parts'!$B$2:$B$3001,MATCH($A584,'2. Schematic Parts'!$A$2:$A$3001,0)),"NOT FOUND"))</f>
        <v/>
      </c>
      <c r="F584" s="9" t="str">
        <f aca="false">IF($A584="","",IFERROR(INDEX('2. Schematic Parts'!$C$2:$C$3001,MATCH($A584,'2. Schematic Parts'!$A$2:$A$3001,0))&amp;"","NOT FOUND"))</f>
        <v/>
      </c>
      <c r="G584" s="9" t="str">
        <f aca="false">IF($A584="","",IFERROR(INDEX('2. Schematic Parts'!$D$2:$D$3001,MATCH($A584,'2. Schematic Parts'!$A$2:$A$3001,0))&amp;"","NOT FOUND"))</f>
        <v/>
      </c>
      <c r="H584" s="9" t="str">
        <f aca="false">IF($A584="","",IF(COUNTIF('2. Schematic Parts'!$A$2:$A$3001,$A584)=0,"NOT IN SCHEMATIC","OK"))</f>
        <v/>
      </c>
      <c r="I584" s="9" t="str">
        <f aca="false">IF($A584="","",IF($H584="NOT IN SCHEMATIC","",IF(UPPER(TRIM($C584))=UPPER(TRIM($E584)),"OK","MISMATCH")))</f>
        <v/>
      </c>
      <c r="J584" s="9" t="str">
        <f aca="false">IF($A584="","",IF($H584="NOT IN SCHEMATIC","",IF($F584="","NO SCH DECAL",IF($D584="","",IF(UPPER(TRIM($D584))=UPPER(TRIM($F584)),"OK","MISMATCH")))))</f>
        <v/>
      </c>
      <c r="K584" s="16" t="str">
        <f aca="false">IF($A584="","",SUMPRODUCT(--ISNUMBER(SEARCH(","&amp;TRIM($A584)&amp;",",","&amp;SUBSTITUTE('1. Master BOM'!$D$2:$D$400," ","")&amp;","))))</f>
        <v/>
      </c>
      <c r="L584" s="16" t="str">
        <f aca="false">IF($A584="","",IF($K584&lt;&gt;1,0,SUMPRODUCT(ISNUMBER(SEARCH(","&amp;TRIM($A584)&amp;",",","&amp;SUBSTITUTE('1. Master BOM'!$D$2:$D$400," ","")&amp;","))*ROW('1. Master BOM'!$D$2:$D$400))))</f>
        <v/>
      </c>
      <c r="M584" s="9" t="str">
        <f aca="false">IF($A584="","",IF($K584=0,"NOT IN BOM",IF($K584&gt;1,"MULTIPLE BOM LINES","OK")))</f>
        <v/>
      </c>
      <c r="N584" s="9" t="str">
        <f aca="false">IF($A584="","",IF($L584=0,"—",INDEX('1. Master BOM'!$A$1:$A$400,$L584)))</f>
        <v/>
      </c>
      <c r="O584" s="9" t="str">
        <f aca="false">IF($A584="","",IF($L584=0,"—",INDEX('1. Master BOM'!$B$1:$B$400,$L584)))</f>
        <v/>
      </c>
      <c r="P584" s="9" t="str">
        <f aca="false">IF($A584="","",IF(OR($H584="NOT IN SCHEMATIC",$O584="—"),"",IF($G584="","NO SCH PN",IF(UPPER(TRIM($G584))=UPPER(TRIM($O584)),"OK","MISMATCH"))))</f>
        <v/>
      </c>
      <c r="Q584" s="9" t="str">
        <f aca="false">IF($A584="","",IF($L584=0,"—",INDEX('1. Master BOM'!$E$1:$E$400,$L584)))</f>
        <v/>
      </c>
      <c r="R584" s="9" t="str">
        <f aca="false">IF($A584="","",IF($L584=0,"—",IF(T(INDEX('1. Master BOM'!$F$1:$F$400,$L584))="","(not set)",INDEX('1. Master BOM'!$F$1:$F$400,$L584))))</f>
        <v/>
      </c>
      <c r="S584" s="9" t="str">
        <f aca="false">IF($A584="","",IF(OR($R584="—",$R584="(not set)",$D584=""),"",IF(ISNUMBER(SEARCH(SUBSTITUTE(SUBSTITUTE(SUBSTITUTE($R584,"-",""),"_","")," ",""),SUBSTITUTE(SUBSTITUTE(SUBSTITUTE($D584,"-",""),"_","")," ",""))),"OK","CHECK")))</f>
        <v/>
      </c>
      <c r="T584" s="9" t="str">
        <f aca="false">IF($A584="","",IF(OR($H584="NOT IN SCHEMATIC",$I584="MISMATCH",$J584="MISMATCH",$P584="MISMATCH",$M584&lt;&gt;"OK"),"REVIEW","OK"))</f>
        <v/>
      </c>
      <c r="U584" s="14"/>
      <c r="V584" s="14"/>
      <c r="W584" s="17"/>
      <c r="X584" s="14"/>
    </row>
    <row r="585" customFormat="false" ht="15" hidden="false" customHeight="false" outlineLevel="0" collapsed="false">
      <c r="A585" s="9" t="str">
        <f aca="false">IF('3. Layout Parts'!$A585="","",TRIM('3. Layout Parts'!$A585))</f>
        <v/>
      </c>
      <c r="B585" s="9" t="str">
        <f aca="false">IF($A585="","",'3. Layout Parts'!$D585)</f>
        <v/>
      </c>
      <c r="C585" s="9" t="str">
        <f aca="false">IF($A585="","",'3. Layout Parts'!$B585)</f>
        <v/>
      </c>
      <c r="D585" s="9" t="str">
        <f aca="false">IF($A585="","",'3. Layout Parts'!$C585)</f>
        <v/>
      </c>
      <c r="E585" s="9" t="str">
        <f aca="false">IF($A585="","",IFERROR(INDEX('2. Schematic Parts'!$B$2:$B$3001,MATCH($A585,'2. Schematic Parts'!$A$2:$A$3001,0)),"NOT FOUND"))</f>
        <v/>
      </c>
      <c r="F585" s="9" t="str">
        <f aca="false">IF($A585="","",IFERROR(INDEX('2. Schematic Parts'!$C$2:$C$3001,MATCH($A585,'2. Schematic Parts'!$A$2:$A$3001,0))&amp;"","NOT FOUND"))</f>
        <v/>
      </c>
      <c r="G585" s="9" t="str">
        <f aca="false">IF($A585="","",IFERROR(INDEX('2. Schematic Parts'!$D$2:$D$3001,MATCH($A585,'2. Schematic Parts'!$A$2:$A$3001,0))&amp;"","NOT FOUND"))</f>
        <v/>
      </c>
      <c r="H585" s="9" t="str">
        <f aca="false">IF($A585="","",IF(COUNTIF('2. Schematic Parts'!$A$2:$A$3001,$A585)=0,"NOT IN SCHEMATIC","OK"))</f>
        <v/>
      </c>
      <c r="I585" s="9" t="str">
        <f aca="false">IF($A585="","",IF($H585="NOT IN SCHEMATIC","",IF(UPPER(TRIM($C585))=UPPER(TRIM($E585)),"OK","MISMATCH")))</f>
        <v/>
      </c>
      <c r="J585" s="9" t="str">
        <f aca="false">IF($A585="","",IF($H585="NOT IN SCHEMATIC","",IF($F585="","NO SCH DECAL",IF($D585="","",IF(UPPER(TRIM($D585))=UPPER(TRIM($F585)),"OK","MISMATCH")))))</f>
        <v/>
      </c>
      <c r="K585" s="16" t="str">
        <f aca="false">IF($A585="","",SUMPRODUCT(--ISNUMBER(SEARCH(","&amp;TRIM($A585)&amp;",",","&amp;SUBSTITUTE('1. Master BOM'!$D$2:$D$400," ","")&amp;","))))</f>
        <v/>
      </c>
      <c r="L585" s="16" t="str">
        <f aca="false">IF($A585="","",IF($K585&lt;&gt;1,0,SUMPRODUCT(ISNUMBER(SEARCH(","&amp;TRIM($A585)&amp;",",","&amp;SUBSTITUTE('1. Master BOM'!$D$2:$D$400," ","")&amp;","))*ROW('1. Master BOM'!$D$2:$D$400))))</f>
        <v/>
      </c>
      <c r="M585" s="9" t="str">
        <f aca="false">IF($A585="","",IF($K585=0,"NOT IN BOM",IF($K585&gt;1,"MULTIPLE BOM LINES","OK")))</f>
        <v/>
      </c>
      <c r="N585" s="9" t="str">
        <f aca="false">IF($A585="","",IF($L585=0,"—",INDEX('1. Master BOM'!$A$1:$A$400,$L585)))</f>
        <v/>
      </c>
      <c r="O585" s="9" t="str">
        <f aca="false">IF($A585="","",IF($L585=0,"—",INDEX('1. Master BOM'!$B$1:$B$400,$L585)))</f>
        <v/>
      </c>
      <c r="P585" s="9" t="str">
        <f aca="false">IF($A585="","",IF(OR($H585="NOT IN SCHEMATIC",$O585="—"),"",IF($G585="","NO SCH PN",IF(UPPER(TRIM($G585))=UPPER(TRIM($O585)),"OK","MISMATCH"))))</f>
        <v/>
      </c>
      <c r="Q585" s="9" t="str">
        <f aca="false">IF($A585="","",IF($L585=0,"—",INDEX('1. Master BOM'!$E$1:$E$400,$L585)))</f>
        <v/>
      </c>
      <c r="R585" s="9" t="str">
        <f aca="false">IF($A585="","",IF($L585=0,"—",IF(T(INDEX('1. Master BOM'!$F$1:$F$400,$L585))="","(not set)",INDEX('1. Master BOM'!$F$1:$F$400,$L585))))</f>
        <v/>
      </c>
      <c r="S585" s="9" t="str">
        <f aca="false">IF($A585="","",IF(OR($R585="—",$R585="(not set)",$D585=""),"",IF(ISNUMBER(SEARCH(SUBSTITUTE(SUBSTITUTE(SUBSTITUTE($R585,"-",""),"_","")," ",""),SUBSTITUTE(SUBSTITUTE(SUBSTITUTE($D585,"-",""),"_","")," ",""))),"OK","CHECK")))</f>
        <v/>
      </c>
      <c r="T585" s="9" t="str">
        <f aca="false">IF($A585="","",IF(OR($H585="NOT IN SCHEMATIC",$I585="MISMATCH",$J585="MISMATCH",$P585="MISMATCH",$M585&lt;&gt;"OK"),"REVIEW","OK"))</f>
        <v/>
      </c>
      <c r="U585" s="14"/>
      <c r="V585" s="14"/>
      <c r="W585" s="17"/>
      <c r="X585" s="14"/>
    </row>
    <row r="586" customFormat="false" ht="15" hidden="false" customHeight="false" outlineLevel="0" collapsed="false">
      <c r="A586" s="9" t="str">
        <f aca="false">IF('3. Layout Parts'!$A586="","",TRIM('3. Layout Parts'!$A586))</f>
        <v/>
      </c>
      <c r="B586" s="9" t="str">
        <f aca="false">IF($A586="","",'3. Layout Parts'!$D586)</f>
        <v/>
      </c>
      <c r="C586" s="9" t="str">
        <f aca="false">IF($A586="","",'3. Layout Parts'!$B586)</f>
        <v/>
      </c>
      <c r="D586" s="9" t="str">
        <f aca="false">IF($A586="","",'3. Layout Parts'!$C586)</f>
        <v/>
      </c>
      <c r="E586" s="9" t="str">
        <f aca="false">IF($A586="","",IFERROR(INDEX('2. Schematic Parts'!$B$2:$B$3001,MATCH($A586,'2. Schematic Parts'!$A$2:$A$3001,0)),"NOT FOUND"))</f>
        <v/>
      </c>
      <c r="F586" s="9" t="str">
        <f aca="false">IF($A586="","",IFERROR(INDEX('2. Schematic Parts'!$C$2:$C$3001,MATCH($A586,'2. Schematic Parts'!$A$2:$A$3001,0))&amp;"","NOT FOUND"))</f>
        <v/>
      </c>
      <c r="G586" s="9" t="str">
        <f aca="false">IF($A586="","",IFERROR(INDEX('2. Schematic Parts'!$D$2:$D$3001,MATCH($A586,'2. Schematic Parts'!$A$2:$A$3001,0))&amp;"","NOT FOUND"))</f>
        <v/>
      </c>
      <c r="H586" s="9" t="str">
        <f aca="false">IF($A586="","",IF(COUNTIF('2. Schematic Parts'!$A$2:$A$3001,$A586)=0,"NOT IN SCHEMATIC","OK"))</f>
        <v/>
      </c>
      <c r="I586" s="9" t="str">
        <f aca="false">IF($A586="","",IF($H586="NOT IN SCHEMATIC","",IF(UPPER(TRIM($C586))=UPPER(TRIM($E586)),"OK","MISMATCH")))</f>
        <v/>
      </c>
      <c r="J586" s="9" t="str">
        <f aca="false">IF($A586="","",IF($H586="NOT IN SCHEMATIC","",IF($F586="","NO SCH DECAL",IF($D586="","",IF(UPPER(TRIM($D586))=UPPER(TRIM($F586)),"OK","MISMATCH")))))</f>
        <v/>
      </c>
      <c r="K586" s="16" t="str">
        <f aca="false">IF($A586="","",SUMPRODUCT(--ISNUMBER(SEARCH(","&amp;TRIM($A586)&amp;",",","&amp;SUBSTITUTE('1. Master BOM'!$D$2:$D$400," ","")&amp;","))))</f>
        <v/>
      </c>
      <c r="L586" s="16" t="str">
        <f aca="false">IF($A586="","",IF($K586&lt;&gt;1,0,SUMPRODUCT(ISNUMBER(SEARCH(","&amp;TRIM($A586)&amp;",",","&amp;SUBSTITUTE('1. Master BOM'!$D$2:$D$400," ","")&amp;","))*ROW('1. Master BOM'!$D$2:$D$400))))</f>
        <v/>
      </c>
      <c r="M586" s="9" t="str">
        <f aca="false">IF($A586="","",IF($K586=0,"NOT IN BOM",IF($K586&gt;1,"MULTIPLE BOM LINES","OK")))</f>
        <v/>
      </c>
      <c r="N586" s="9" t="str">
        <f aca="false">IF($A586="","",IF($L586=0,"—",INDEX('1. Master BOM'!$A$1:$A$400,$L586)))</f>
        <v/>
      </c>
      <c r="O586" s="9" t="str">
        <f aca="false">IF($A586="","",IF($L586=0,"—",INDEX('1. Master BOM'!$B$1:$B$400,$L586)))</f>
        <v/>
      </c>
      <c r="P586" s="9" t="str">
        <f aca="false">IF($A586="","",IF(OR($H586="NOT IN SCHEMATIC",$O586="—"),"",IF($G586="","NO SCH PN",IF(UPPER(TRIM($G586))=UPPER(TRIM($O586)),"OK","MISMATCH"))))</f>
        <v/>
      </c>
      <c r="Q586" s="9" t="str">
        <f aca="false">IF($A586="","",IF($L586=0,"—",INDEX('1. Master BOM'!$E$1:$E$400,$L586)))</f>
        <v/>
      </c>
      <c r="R586" s="9" t="str">
        <f aca="false">IF($A586="","",IF($L586=0,"—",IF(T(INDEX('1. Master BOM'!$F$1:$F$400,$L586))="","(not set)",INDEX('1. Master BOM'!$F$1:$F$400,$L586))))</f>
        <v/>
      </c>
      <c r="S586" s="9" t="str">
        <f aca="false">IF($A586="","",IF(OR($R586="—",$R586="(not set)",$D586=""),"",IF(ISNUMBER(SEARCH(SUBSTITUTE(SUBSTITUTE(SUBSTITUTE($R586,"-",""),"_","")," ",""),SUBSTITUTE(SUBSTITUTE(SUBSTITUTE($D586,"-",""),"_","")," ",""))),"OK","CHECK")))</f>
        <v/>
      </c>
      <c r="T586" s="9" t="str">
        <f aca="false">IF($A586="","",IF(OR($H586="NOT IN SCHEMATIC",$I586="MISMATCH",$J586="MISMATCH",$P586="MISMATCH",$M586&lt;&gt;"OK"),"REVIEW","OK"))</f>
        <v/>
      </c>
      <c r="U586" s="14"/>
      <c r="V586" s="14"/>
      <c r="W586" s="17"/>
      <c r="X586" s="14"/>
    </row>
    <row r="587" customFormat="false" ht="15" hidden="false" customHeight="false" outlineLevel="0" collapsed="false">
      <c r="A587" s="9" t="str">
        <f aca="false">IF('3. Layout Parts'!$A587="","",TRIM('3. Layout Parts'!$A587))</f>
        <v/>
      </c>
      <c r="B587" s="9" t="str">
        <f aca="false">IF($A587="","",'3. Layout Parts'!$D587)</f>
        <v/>
      </c>
      <c r="C587" s="9" t="str">
        <f aca="false">IF($A587="","",'3. Layout Parts'!$B587)</f>
        <v/>
      </c>
      <c r="D587" s="9" t="str">
        <f aca="false">IF($A587="","",'3. Layout Parts'!$C587)</f>
        <v/>
      </c>
      <c r="E587" s="9" t="str">
        <f aca="false">IF($A587="","",IFERROR(INDEX('2. Schematic Parts'!$B$2:$B$3001,MATCH($A587,'2. Schematic Parts'!$A$2:$A$3001,0)),"NOT FOUND"))</f>
        <v/>
      </c>
      <c r="F587" s="9" t="str">
        <f aca="false">IF($A587="","",IFERROR(INDEX('2. Schematic Parts'!$C$2:$C$3001,MATCH($A587,'2. Schematic Parts'!$A$2:$A$3001,0))&amp;"","NOT FOUND"))</f>
        <v/>
      </c>
      <c r="G587" s="9" t="str">
        <f aca="false">IF($A587="","",IFERROR(INDEX('2. Schematic Parts'!$D$2:$D$3001,MATCH($A587,'2. Schematic Parts'!$A$2:$A$3001,0))&amp;"","NOT FOUND"))</f>
        <v/>
      </c>
      <c r="H587" s="9" t="str">
        <f aca="false">IF($A587="","",IF(COUNTIF('2. Schematic Parts'!$A$2:$A$3001,$A587)=0,"NOT IN SCHEMATIC","OK"))</f>
        <v/>
      </c>
      <c r="I587" s="9" t="str">
        <f aca="false">IF($A587="","",IF($H587="NOT IN SCHEMATIC","",IF(UPPER(TRIM($C587))=UPPER(TRIM($E587)),"OK","MISMATCH")))</f>
        <v/>
      </c>
      <c r="J587" s="9" t="str">
        <f aca="false">IF($A587="","",IF($H587="NOT IN SCHEMATIC","",IF($F587="","NO SCH DECAL",IF($D587="","",IF(UPPER(TRIM($D587))=UPPER(TRIM($F587)),"OK","MISMATCH")))))</f>
        <v/>
      </c>
      <c r="K587" s="16" t="str">
        <f aca="false">IF($A587="","",SUMPRODUCT(--ISNUMBER(SEARCH(","&amp;TRIM($A587)&amp;",",","&amp;SUBSTITUTE('1. Master BOM'!$D$2:$D$400," ","")&amp;","))))</f>
        <v/>
      </c>
      <c r="L587" s="16" t="str">
        <f aca="false">IF($A587="","",IF($K587&lt;&gt;1,0,SUMPRODUCT(ISNUMBER(SEARCH(","&amp;TRIM($A587)&amp;",",","&amp;SUBSTITUTE('1. Master BOM'!$D$2:$D$400," ","")&amp;","))*ROW('1. Master BOM'!$D$2:$D$400))))</f>
        <v/>
      </c>
      <c r="M587" s="9" t="str">
        <f aca="false">IF($A587="","",IF($K587=0,"NOT IN BOM",IF($K587&gt;1,"MULTIPLE BOM LINES","OK")))</f>
        <v/>
      </c>
      <c r="N587" s="9" t="str">
        <f aca="false">IF($A587="","",IF($L587=0,"—",INDEX('1. Master BOM'!$A$1:$A$400,$L587)))</f>
        <v/>
      </c>
      <c r="O587" s="9" t="str">
        <f aca="false">IF($A587="","",IF($L587=0,"—",INDEX('1. Master BOM'!$B$1:$B$400,$L587)))</f>
        <v/>
      </c>
      <c r="P587" s="9" t="str">
        <f aca="false">IF($A587="","",IF(OR($H587="NOT IN SCHEMATIC",$O587="—"),"",IF($G587="","NO SCH PN",IF(UPPER(TRIM($G587))=UPPER(TRIM($O587)),"OK","MISMATCH"))))</f>
        <v/>
      </c>
      <c r="Q587" s="9" t="str">
        <f aca="false">IF($A587="","",IF($L587=0,"—",INDEX('1. Master BOM'!$E$1:$E$400,$L587)))</f>
        <v/>
      </c>
      <c r="R587" s="9" t="str">
        <f aca="false">IF($A587="","",IF($L587=0,"—",IF(T(INDEX('1. Master BOM'!$F$1:$F$400,$L587))="","(not set)",INDEX('1. Master BOM'!$F$1:$F$400,$L587))))</f>
        <v/>
      </c>
      <c r="S587" s="9" t="str">
        <f aca="false">IF($A587="","",IF(OR($R587="—",$R587="(not set)",$D587=""),"",IF(ISNUMBER(SEARCH(SUBSTITUTE(SUBSTITUTE(SUBSTITUTE($R587,"-",""),"_","")," ",""),SUBSTITUTE(SUBSTITUTE(SUBSTITUTE($D587,"-",""),"_","")," ",""))),"OK","CHECK")))</f>
        <v/>
      </c>
      <c r="T587" s="9" t="str">
        <f aca="false">IF($A587="","",IF(OR($H587="NOT IN SCHEMATIC",$I587="MISMATCH",$J587="MISMATCH",$P587="MISMATCH",$M587&lt;&gt;"OK"),"REVIEW","OK"))</f>
        <v/>
      </c>
      <c r="U587" s="14"/>
      <c r="V587" s="14"/>
      <c r="W587" s="17"/>
      <c r="X587" s="14"/>
    </row>
    <row r="588" customFormat="false" ht="15" hidden="false" customHeight="false" outlineLevel="0" collapsed="false">
      <c r="A588" s="9" t="str">
        <f aca="false">IF('3. Layout Parts'!$A588="","",TRIM('3. Layout Parts'!$A588))</f>
        <v/>
      </c>
      <c r="B588" s="9" t="str">
        <f aca="false">IF($A588="","",'3. Layout Parts'!$D588)</f>
        <v/>
      </c>
      <c r="C588" s="9" t="str">
        <f aca="false">IF($A588="","",'3. Layout Parts'!$B588)</f>
        <v/>
      </c>
      <c r="D588" s="9" t="str">
        <f aca="false">IF($A588="","",'3. Layout Parts'!$C588)</f>
        <v/>
      </c>
      <c r="E588" s="9" t="str">
        <f aca="false">IF($A588="","",IFERROR(INDEX('2. Schematic Parts'!$B$2:$B$3001,MATCH($A588,'2. Schematic Parts'!$A$2:$A$3001,0)),"NOT FOUND"))</f>
        <v/>
      </c>
      <c r="F588" s="9" t="str">
        <f aca="false">IF($A588="","",IFERROR(INDEX('2. Schematic Parts'!$C$2:$C$3001,MATCH($A588,'2. Schematic Parts'!$A$2:$A$3001,0))&amp;"","NOT FOUND"))</f>
        <v/>
      </c>
      <c r="G588" s="9" t="str">
        <f aca="false">IF($A588="","",IFERROR(INDEX('2. Schematic Parts'!$D$2:$D$3001,MATCH($A588,'2. Schematic Parts'!$A$2:$A$3001,0))&amp;"","NOT FOUND"))</f>
        <v/>
      </c>
      <c r="H588" s="9" t="str">
        <f aca="false">IF($A588="","",IF(COUNTIF('2. Schematic Parts'!$A$2:$A$3001,$A588)=0,"NOT IN SCHEMATIC","OK"))</f>
        <v/>
      </c>
      <c r="I588" s="9" t="str">
        <f aca="false">IF($A588="","",IF($H588="NOT IN SCHEMATIC","",IF(UPPER(TRIM($C588))=UPPER(TRIM($E588)),"OK","MISMATCH")))</f>
        <v/>
      </c>
      <c r="J588" s="9" t="str">
        <f aca="false">IF($A588="","",IF($H588="NOT IN SCHEMATIC","",IF($F588="","NO SCH DECAL",IF($D588="","",IF(UPPER(TRIM($D588))=UPPER(TRIM($F588)),"OK","MISMATCH")))))</f>
        <v/>
      </c>
      <c r="K588" s="16" t="str">
        <f aca="false">IF($A588="","",SUMPRODUCT(--ISNUMBER(SEARCH(","&amp;TRIM($A588)&amp;",",","&amp;SUBSTITUTE('1. Master BOM'!$D$2:$D$400," ","")&amp;","))))</f>
        <v/>
      </c>
      <c r="L588" s="16" t="str">
        <f aca="false">IF($A588="","",IF($K588&lt;&gt;1,0,SUMPRODUCT(ISNUMBER(SEARCH(","&amp;TRIM($A588)&amp;",",","&amp;SUBSTITUTE('1. Master BOM'!$D$2:$D$400," ","")&amp;","))*ROW('1. Master BOM'!$D$2:$D$400))))</f>
        <v/>
      </c>
      <c r="M588" s="9" t="str">
        <f aca="false">IF($A588="","",IF($K588=0,"NOT IN BOM",IF($K588&gt;1,"MULTIPLE BOM LINES","OK")))</f>
        <v/>
      </c>
      <c r="N588" s="9" t="str">
        <f aca="false">IF($A588="","",IF($L588=0,"—",INDEX('1. Master BOM'!$A$1:$A$400,$L588)))</f>
        <v/>
      </c>
      <c r="O588" s="9" t="str">
        <f aca="false">IF($A588="","",IF($L588=0,"—",INDEX('1. Master BOM'!$B$1:$B$400,$L588)))</f>
        <v/>
      </c>
      <c r="P588" s="9" t="str">
        <f aca="false">IF($A588="","",IF(OR($H588="NOT IN SCHEMATIC",$O588="—"),"",IF($G588="","NO SCH PN",IF(UPPER(TRIM($G588))=UPPER(TRIM($O588)),"OK","MISMATCH"))))</f>
        <v/>
      </c>
      <c r="Q588" s="9" t="str">
        <f aca="false">IF($A588="","",IF($L588=0,"—",INDEX('1. Master BOM'!$E$1:$E$400,$L588)))</f>
        <v/>
      </c>
      <c r="R588" s="9" t="str">
        <f aca="false">IF($A588="","",IF($L588=0,"—",IF(T(INDEX('1. Master BOM'!$F$1:$F$400,$L588))="","(not set)",INDEX('1. Master BOM'!$F$1:$F$400,$L588))))</f>
        <v/>
      </c>
      <c r="S588" s="9" t="str">
        <f aca="false">IF($A588="","",IF(OR($R588="—",$R588="(not set)",$D588=""),"",IF(ISNUMBER(SEARCH(SUBSTITUTE(SUBSTITUTE(SUBSTITUTE($R588,"-",""),"_","")," ",""),SUBSTITUTE(SUBSTITUTE(SUBSTITUTE($D588,"-",""),"_","")," ",""))),"OK","CHECK")))</f>
        <v/>
      </c>
      <c r="T588" s="9" t="str">
        <f aca="false">IF($A588="","",IF(OR($H588="NOT IN SCHEMATIC",$I588="MISMATCH",$J588="MISMATCH",$P588="MISMATCH",$M588&lt;&gt;"OK"),"REVIEW","OK"))</f>
        <v/>
      </c>
      <c r="U588" s="14"/>
      <c r="V588" s="14"/>
      <c r="W588" s="17"/>
      <c r="X588" s="14"/>
    </row>
    <row r="589" customFormat="false" ht="15" hidden="false" customHeight="false" outlineLevel="0" collapsed="false">
      <c r="A589" s="9" t="str">
        <f aca="false">IF('3. Layout Parts'!$A589="","",TRIM('3. Layout Parts'!$A589))</f>
        <v/>
      </c>
      <c r="B589" s="9" t="str">
        <f aca="false">IF($A589="","",'3. Layout Parts'!$D589)</f>
        <v/>
      </c>
      <c r="C589" s="9" t="str">
        <f aca="false">IF($A589="","",'3. Layout Parts'!$B589)</f>
        <v/>
      </c>
      <c r="D589" s="9" t="str">
        <f aca="false">IF($A589="","",'3. Layout Parts'!$C589)</f>
        <v/>
      </c>
      <c r="E589" s="9" t="str">
        <f aca="false">IF($A589="","",IFERROR(INDEX('2. Schematic Parts'!$B$2:$B$3001,MATCH($A589,'2. Schematic Parts'!$A$2:$A$3001,0)),"NOT FOUND"))</f>
        <v/>
      </c>
      <c r="F589" s="9" t="str">
        <f aca="false">IF($A589="","",IFERROR(INDEX('2. Schematic Parts'!$C$2:$C$3001,MATCH($A589,'2. Schematic Parts'!$A$2:$A$3001,0))&amp;"","NOT FOUND"))</f>
        <v/>
      </c>
      <c r="G589" s="9" t="str">
        <f aca="false">IF($A589="","",IFERROR(INDEX('2. Schematic Parts'!$D$2:$D$3001,MATCH($A589,'2. Schematic Parts'!$A$2:$A$3001,0))&amp;"","NOT FOUND"))</f>
        <v/>
      </c>
      <c r="H589" s="9" t="str">
        <f aca="false">IF($A589="","",IF(COUNTIF('2. Schematic Parts'!$A$2:$A$3001,$A589)=0,"NOT IN SCHEMATIC","OK"))</f>
        <v/>
      </c>
      <c r="I589" s="9" t="str">
        <f aca="false">IF($A589="","",IF($H589="NOT IN SCHEMATIC","",IF(UPPER(TRIM($C589))=UPPER(TRIM($E589)),"OK","MISMATCH")))</f>
        <v/>
      </c>
      <c r="J589" s="9" t="str">
        <f aca="false">IF($A589="","",IF($H589="NOT IN SCHEMATIC","",IF($F589="","NO SCH DECAL",IF($D589="","",IF(UPPER(TRIM($D589))=UPPER(TRIM($F589)),"OK","MISMATCH")))))</f>
        <v/>
      </c>
      <c r="K589" s="16" t="str">
        <f aca="false">IF($A589="","",SUMPRODUCT(--ISNUMBER(SEARCH(","&amp;TRIM($A589)&amp;",",","&amp;SUBSTITUTE('1. Master BOM'!$D$2:$D$400," ","")&amp;","))))</f>
        <v/>
      </c>
      <c r="L589" s="16" t="str">
        <f aca="false">IF($A589="","",IF($K589&lt;&gt;1,0,SUMPRODUCT(ISNUMBER(SEARCH(","&amp;TRIM($A589)&amp;",",","&amp;SUBSTITUTE('1. Master BOM'!$D$2:$D$400," ","")&amp;","))*ROW('1. Master BOM'!$D$2:$D$400))))</f>
        <v/>
      </c>
      <c r="M589" s="9" t="str">
        <f aca="false">IF($A589="","",IF($K589=0,"NOT IN BOM",IF($K589&gt;1,"MULTIPLE BOM LINES","OK")))</f>
        <v/>
      </c>
      <c r="N589" s="9" t="str">
        <f aca="false">IF($A589="","",IF($L589=0,"—",INDEX('1. Master BOM'!$A$1:$A$400,$L589)))</f>
        <v/>
      </c>
      <c r="O589" s="9" t="str">
        <f aca="false">IF($A589="","",IF($L589=0,"—",INDEX('1. Master BOM'!$B$1:$B$400,$L589)))</f>
        <v/>
      </c>
      <c r="P589" s="9" t="str">
        <f aca="false">IF($A589="","",IF(OR($H589="NOT IN SCHEMATIC",$O589="—"),"",IF($G589="","NO SCH PN",IF(UPPER(TRIM($G589))=UPPER(TRIM($O589)),"OK","MISMATCH"))))</f>
        <v/>
      </c>
      <c r="Q589" s="9" t="str">
        <f aca="false">IF($A589="","",IF($L589=0,"—",INDEX('1. Master BOM'!$E$1:$E$400,$L589)))</f>
        <v/>
      </c>
      <c r="R589" s="9" t="str">
        <f aca="false">IF($A589="","",IF($L589=0,"—",IF(T(INDEX('1. Master BOM'!$F$1:$F$400,$L589))="","(not set)",INDEX('1. Master BOM'!$F$1:$F$400,$L589))))</f>
        <v/>
      </c>
      <c r="S589" s="9" t="str">
        <f aca="false">IF($A589="","",IF(OR($R589="—",$R589="(not set)",$D589=""),"",IF(ISNUMBER(SEARCH(SUBSTITUTE(SUBSTITUTE(SUBSTITUTE($R589,"-",""),"_","")," ",""),SUBSTITUTE(SUBSTITUTE(SUBSTITUTE($D589,"-",""),"_","")," ",""))),"OK","CHECK")))</f>
        <v/>
      </c>
      <c r="T589" s="9" t="str">
        <f aca="false">IF($A589="","",IF(OR($H589="NOT IN SCHEMATIC",$I589="MISMATCH",$J589="MISMATCH",$P589="MISMATCH",$M589&lt;&gt;"OK"),"REVIEW","OK"))</f>
        <v/>
      </c>
      <c r="U589" s="14"/>
      <c r="V589" s="14"/>
      <c r="W589" s="17"/>
      <c r="X589" s="14"/>
    </row>
    <row r="590" customFormat="false" ht="15" hidden="false" customHeight="false" outlineLevel="0" collapsed="false">
      <c r="A590" s="9" t="str">
        <f aca="false">IF('3. Layout Parts'!$A590="","",TRIM('3. Layout Parts'!$A590))</f>
        <v/>
      </c>
      <c r="B590" s="9" t="str">
        <f aca="false">IF($A590="","",'3. Layout Parts'!$D590)</f>
        <v/>
      </c>
      <c r="C590" s="9" t="str">
        <f aca="false">IF($A590="","",'3. Layout Parts'!$B590)</f>
        <v/>
      </c>
      <c r="D590" s="9" t="str">
        <f aca="false">IF($A590="","",'3. Layout Parts'!$C590)</f>
        <v/>
      </c>
      <c r="E590" s="9" t="str">
        <f aca="false">IF($A590="","",IFERROR(INDEX('2. Schematic Parts'!$B$2:$B$3001,MATCH($A590,'2. Schematic Parts'!$A$2:$A$3001,0)),"NOT FOUND"))</f>
        <v/>
      </c>
      <c r="F590" s="9" t="str">
        <f aca="false">IF($A590="","",IFERROR(INDEX('2. Schematic Parts'!$C$2:$C$3001,MATCH($A590,'2. Schematic Parts'!$A$2:$A$3001,0))&amp;"","NOT FOUND"))</f>
        <v/>
      </c>
      <c r="G590" s="9" t="str">
        <f aca="false">IF($A590="","",IFERROR(INDEX('2. Schematic Parts'!$D$2:$D$3001,MATCH($A590,'2. Schematic Parts'!$A$2:$A$3001,0))&amp;"","NOT FOUND"))</f>
        <v/>
      </c>
      <c r="H590" s="9" t="str">
        <f aca="false">IF($A590="","",IF(COUNTIF('2. Schematic Parts'!$A$2:$A$3001,$A590)=0,"NOT IN SCHEMATIC","OK"))</f>
        <v/>
      </c>
      <c r="I590" s="9" t="str">
        <f aca="false">IF($A590="","",IF($H590="NOT IN SCHEMATIC","",IF(UPPER(TRIM($C590))=UPPER(TRIM($E590)),"OK","MISMATCH")))</f>
        <v/>
      </c>
      <c r="J590" s="9" t="str">
        <f aca="false">IF($A590="","",IF($H590="NOT IN SCHEMATIC","",IF($F590="","NO SCH DECAL",IF($D590="","",IF(UPPER(TRIM($D590))=UPPER(TRIM($F590)),"OK","MISMATCH")))))</f>
        <v/>
      </c>
      <c r="K590" s="16" t="str">
        <f aca="false">IF($A590="","",SUMPRODUCT(--ISNUMBER(SEARCH(","&amp;TRIM($A590)&amp;",",","&amp;SUBSTITUTE('1. Master BOM'!$D$2:$D$400," ","")&amp;","))))</f>
        <v/>
      </c>
      <c r="L590" s="16" t="str">
        <f aca="false">IF($A590="","",IF($K590&lt;&gt;1,0,SUMPRODUCT(ISNUMBER(SEARCH(","&amp;TRIM($A590)&amp;",",","&amp;SUBSTITUTE('1. Master BOM'!$D$2:$D$400," ","")&amp;","))*ROW('1. Master BOM'!$D$2:$D$400))))</f>
        <v/>
      </c>
      <c r="M590" s="9" t="str">
        <f aca="false">IF($A590="","",IF($K590=0,"NOT IN BOM",IF($K590&gt;1,"MULTIPLE BOM LINES","OK")))</f>
        <v/>
      </c>
      <c r="N590" s="9" t="str">
        <f aca="false">IF($A590="","",IF($L590=0,"—",INDEX('1. Master BOM'!$A$1:$A$400,$L590)))</f>
        <v/>
      </c>
      <c r="O590" s="9" t="str">
        <f aca="false">IF($A590="","",IF($L590=0,"—",INDEX('1. Master BOM'!$B$1:$B$400,$L590)))</f>
        <v/>
      </c>
      <c r="P590" s="9" t="str">
        <f aca="false">IF($A590="","",IF(OR($H590="NOT IN SCHEMATIC",$O590="—"),"",IF($G590="","NO SCH PN",IF(UPPER(TRIM($G590))=UPPER(TRIM($O590)),"OK","MISMATCH"))))</f>
        <v/>
      </c>
      <c r="Q590" s="9" t="str">
        <f aca="false">IF($A590="","",IF($L590=0,"—",INDEX('1. Master BOM'!$E$1:$E$400,$L590)))</f>
        <v/>
      </c>
      <c r="R590" s="9" t="str">
        <f aca="false">IF($A590="","",IF($L590=0,"—",IF(T(INDEX('1. Master BOM'!$F$1:$F$400,$L590))="","(not set)",INDEX('1. Master BOM'!$F$1:$F$400,$L590))))</f>
        <v/>
      </c>
      <c r="S590" s="9" t="str">
        <f aca="false">IF($A590="","",IF(OR($R590="—",$R590="(not set)",$D590=""),"",IF(ISNUMBER(SEARCH(SUBSTITUTE(SUBSTITUTE(SUBSTITUTE($R590,"-",""),"_","")," ",""),SUBSTITUTE(SUBSTITUTE(SUBSTITUTE($D590,"-",""),"_","")," ",""))),"OK","CHECK")))</f>
        <v/>
      </c>
      <c r="T590" s="9" t="str">
        <f aca="false">IF($A590="","",IF(OR($H590="NOT IN SCHEMATIC",$I590="MISMATCH",$J590="MISMATCH",$P590="MISMATCH",$M590&lt;&gt;"OK"),"REVIEW","OK"))</f>
        <v/>
      </c>
      <c r="U590" s="14"/>
      <c r="V590" s="14"/>
      <c r="W590" s="17"/>
      <c r="X590" s="14"/>
    </row>
    <row r="591" customFormat="false" ht="15" hidden="false" customHeight="false" outlineLevel="0" collapsed="false">
      <c r="A591" s="9" t="str">
        <f aca="false">IF('3. Layout Parts'!$A591="","",TRIM('3. Layout Parts'!$A591))</f>
        <v/>
      </c>
      <c r="B591" s="9" t="str">
        <f aca="false">IF($A591="","",'3. Layout Parts'!$D591)</f>
        <v/>
      </c>
      <c r="C591" s="9" t="str">
        <f aca="false">IF($A591="","",'3. Layout Parts'!$B591)</f>
        <v/>
      </c>
      <c r="D591" s="9" t="str">
        <f aca="false">IF($A591="","",'3. Layout Parts'!$C591)</f>
        <v/>
      </c>
      <c r="E591" s="9" t="str">
        <f aca="false">IF($A591="","",IFERROR(INDEX('2. Schematic Parts'!$B$2:$B$3001,MATCH($A591,'2. Schematic Parts'!$A$2:$A$3001,0)),"NOT FOUND"))</f>
        <v/>
      </c>
      <c r="F591" s="9" t="str">
        <f aca="false">IF($A591="","",IFERROR(INDEX('2. Schematic Parts'!$C$2:$C$3001,MATCH($A591,'2. Schematic Parts'!$A$2:$A$3001,0))&amp;"","NOT FOUND"))</f>
        <v/>
      </c>
      <c r="G591" s="9" t="str">
        <f aca="false">IF($A591="","",IFERROR(INDEX('2. Schematic Parts'!$D$2:$D$3001,MATCH($A591,'2. Schematic Parts'!$A$2:$A$3001,0))&amp;"","NOT FOUND"))</f>
        <v/>
      </c>
      <c r="H591" s="9" t="str">
        <f aca="false">IF($A591="","",IF(COUNTIF('2. Schematic Parts'!$A$2:$A$3001,$A591)=0,"NOT IN SCHEMATIC","OK"))</f>
        <v/>
      </c>
      <c r="I591" s="9" t="str">
        <f aca="false">IF($A591="","",IF($H591="NOT IN SCHEMATIC","",IF(UPPER(TRIM($C591))=UPPER(TRIM($E591)),"OK","MISMATCH")))</f>
        <v/>
      </c>
      <c r="J591" s="9" t="str">
        <f aca="false">IF($A591="","",IF($H591="NOT IN SCHEMATIC","",IF($F591="","NO SCH DECAL",IF($D591="","",IF(UPPER(TRIM($D591))=UPPER(TRIM($F591)),"OK","MISMATCH")))))</f>
        <v/>
      </c>
      <c r="K591" s="16" t="str">
        <f aca="false">IF($A591="","",SUMPRODUCT(--ISNUMBER(SEARCH(","&amp;TRIM($A591)&amp;",",","&amp;SUBSTITUTE('1. Master BOM'!$D$2:$D$400," ","")&amp;","))))</f>
        <v/>
      </c>
      <c r="L591" s="16" t="str">
        <f aca="false">IF($A591="","",IF($K591&lt;&gt;1,0,SUMPRODUCT(ISNUMBER(SEARCH(","&amp;TRIM($A591)&amp;",",","&amp;SUBSTITUTE('1. Master BOM'!$D$2:$D$400," ","")&amp;","))*ROW('1. Master BOM'!$D$2:$D$400))))</f>
        <v/>
      </c>
      <c r="M591" s="9" t="str">
        <f aca="false">IF($A591="","",IF($K591=0,"NOT IN BOM",IF($K591&gt;1,"MULTIPLE BOM LINES","OK")))</f>
        <v/>
      </c>
      <c r="N591" s="9" t="str">
        <f aca="false">IF($A591="","",IF($L591=0,"—",INDEX('1. Master BOM'!$A$1:$A$400,$L591)))</f>
        <v/>
      </c>
      <c r="O591" s="9" t="str">
        <f aca="false">IF($A591="","",IF($L591=0,"—",INDEX('1. Master BOM'!$B$1:$B$400,$L591)))</f>
        <v/>
      </c>
      <c r="P591" s="9" t="str">
        <f aca="false">IF($A591="","",IF(OR($H591="NOT IN SCHEMATIC",$O591="—"),"",IF($G591="","NO SCH PN",IF(UPPER(TRIM($G591))=UPPER(TRIM($O591)),"OK","MISMATCH"))))</f>
        <v/>
      </c>
      <c r="Q591" s="9" t="str">
        <f aca="false">IF($A591="","",IF($L591=0,"—",INDEX('1. Master BOM'!$E$1:$E$400,$L591)))</f>
        <v/>
      </c>
      <c r="R591" s="9" t="str">
        <f aca="false">IF($A591="","",IF($L591=0,"—",IF(T(INDEX('1. Master BOM'!$F$1:$F$400,$L591))="","(not set)",INDEX('1. Master BOM'!$F$1:$F$400,$L591))))</f>
        <v/>
      </c>
      <c r="S591" s="9" t="str">
        <f aca="false">IF($A591="","",IF(OR($R591="—",$R591="(not set)",$D591=""),"",IF(ISNUMBER(SEARCH(SUBSTITUTE(SUBSTITUTE(SUBSTITUTE($R591,"-",""),"_","")," ",""),SUBSTITUTE(SUBSTITUTE(SUBSTITUTE($D591,"-",""),"_","")," ",""))),"OK","CHECK")))</f>
        <v/>
      </c>
      <c r="T591" s="9" t="str">
        <f aca="false">IF($A591="","",IF(OR($H591="NOT IN SCHEMATIC",$I591="MISMATCH",$J591="MISMATCH",$P591="MISMATCH",$M591&lt;&gt;"OK"),"REVIEW","OK"))</f>
        <v/>
      </c>
      <c r="U591" s="14"/>
      <c r="V591" s="14"/>
      <c r="W591" s="17"/>
      <c r="X591" s="14"/>
    </row>
    <row r="592" customFormat="false" ht="15" hidden="false" customHeight="false" outlineLevel="0" collapsed="false">
      <c r="A592" s="9" t="str">
        <f aca="false">IF('3. Layout Parts'!$A592="","",TRIM('3. Layout Parts'!$A592))</f>
        <v/>
      </c>
      <c r="B592" s="9" t="str">
        <f aca="false">IF($A592="","",'3. Layout Parts'!$D592)</f>
        <v/>
      </c>
      <c r="C592" s="9" t="str">
        <f aca="false">IF($A592="","",'3. Layout Parts'!$B592)</f>
        <v/>
      </c>
      <c r="D592" s="9" t="str">
        <f aca="false">IF($A592="","",'3. Layout Parts'!$C592)</f>
        <v/>
      </c>
      <c r="E592" s="9" t="str">
        <f aca="false">IF($A592="","",IFERROR(INDEX('2. Schematic Parts'!$B$2:$B$3001,MATCH($A592,'2. Schematic Parts'!$A$2:$A$3001,0)),"NOT FOUND"))</f>
        <v/>
      </c>
      <c r="F592" s="9" t="str">
        <f aca="false">IF($A592="","",IFERROR(INDEX('2. Schematic Parts'!$C$2:$C$3001,MATCH($A592,'2. Schematic Parts'!$A$2:$A$3001,0))&amp;"","NOT FOUND"))</f>
        <v/>
      </c>
      <c r="G592" s="9" t="str">
        <f aca="false">IF($A592="","",IFERROR(INDEX('2. Schematic Parts'!$D$2:$D$3001,MATCH($A592,'2. Schematic Parts'!$A$2:$A$3001,0))&amp;"","NOT FOUND"))</f>
        <v/>
      </c>
      <c r="H592" s="9" t="str">
        <f aca="false">IF($A592="","",IF(COUNTIF('2. Schematic Parts'!$A$2:$A$3001,$A592)=0,"NOT IN SCHEMATIC","OK"))</f>
        <v/>
      </c>
      <c r="I592" s="9" t="str">
        <f aca="false">IF($A592="","",IF($H592="NOT IN SCHEMATIC","",IF(UPPER(TRIM($C592))=UPPER(TRIM($E592)),"OK","MISMATCH")))</f>
        <v/>
      </c>
      <c r="J592" s="9" t="str">
        <f aca="false">IF($A592="","",IF($H592="NOT IN SCHEMATIC","",IF($F592="","NO SCH DECAL",IF($D592="","",IF(UPPER(TRIM($D592))=UPPER(TRIM($F592)),"OK","MISMATCH")))))</f>
        <v/>
      </c>
      <c r="K592" s="16" t="str">
        <f aca="false">IF($A592="","",SUMPRODUCT(--ISNUMBER(SEARCH(","&amp;TRIM($A592)&amp;",",","&amp;SUBSTITUTE('1. Master BOM'!$D$2:$D$400," ","")&amp;","))))</f>
        <v/>
      </c>
      <c r="L592" s="16" t="str">
        <f aca="false">IF($A592="","",IF($K592&lt;&gt;1,0,SUMPRODUCT(ISNUMBER(SEARCH(","&amp;TRIM($A592)&amp;",",","&amp;SUBSTITUTE('1. Master BOM'!$D$2:$D$400," ","")&amp;","))*ROW('1. Master BOM'!$D$2:$D$400))))</f>
        <v/>
      </c>
      <c r="M592" s="9" t="str">
        <f aca="false">IF($A592="","",IF($K592=0,"NOT IN BOM",IF($K592&gt;1,"MULTIPLE BOM LINES","OK")))</f>
        <v/>
      </c>
      <c r="N592" s="9" t="str">
        <f aca="false">IF($A592="","",IF($L592=0,"—",INDEX('1. Master BOM'!$A$1:$A$400,$L592)))</f>
        <v/>
      </c>
      <c r="O592" s="9" t="str">
        <f aca="false">IF($A592="","",IF($L592=0,"—",INDEX('1. Master BOM'!$B$1:$B$400,$L592)))</f>
        <v/>
      </c>
      <c r="P592" s="9" t="str">
        <f aca="false">IF($A592="","",IF(OR($H592="NOT IN SCHEMATIC",$O592="—"),"",IF($G592="","NO SCH PN",IF(UPPER(TRIM($G592))=UPPER(TRIM($O592)),"OK","MISMATCH"))))</f>
        <v/>
      </c>
      <c r="Q592" s="9" t="str">
        <f aca="false">IF($A592="","",IF($L592=0,"—",INDEX('1. Master BOM'!$E$1:$E$400,$L592)))</f>
        <v/>
      </c>
      <c r="R592" s="9" t="str">
        <f aca="false">IF($A592="","",IF($L592=0,"—",IF(T(INDEX('1. Master BOM'!$F$1:$F$400,$L592))="","(not set)",INDEX('1. Master BOM'!$F$1:$F$400,$L592))))</f>
        <v/>
      </c>
      <c r="S592" s="9" t="str">
        <f aca="false">IF($A592="","",IF(OR($R592="—",$R592="(not set)",$D592=""),"",IF(ISNUMBER(SEARCH(SUBSTITUTE(SUBSTITUTE(SUBSTITUTE($R592,"-",""),"_","")," ",""),SUBSTITUTE(SUBSTITUTE(SUBSTITUTE($D592,"-",""),"_","")," ",""))),"OK","CHECK")))</f>
        <v/>
      </c>
      <c r="T592" s="9" t="str">
        <f aca="false">IF($A592="","",IF(OR($H592="NOT IN SCHEMATIC",$I592="MISMATCH",$J592="MISMATCH",$P592="MISMATCH",$M592&lt;&gt;"OK"),"REVIEW","OK"))</f>
        <v/>
      </c>
      <c r="U592" s="14"/>
      <c r="V592" s="14"/>
      <c r="W592" s="17"/>
      <c r="X592" s="14"/>
    </row>
    <row r="593" customFormat="false" ht="15" hidden="false" customHeight="false" outlineLevel="0" collapsed="false">
      <c r="A593" s="9" t="str">
        <f aca="false">IF('3. Layout Parts'!$A593="","",TRIM('3. Layout Parts'!$A593))</f>
        <v/>
      </c>
      <c r="B593" s="9" t="str">
        <f aca="false">IF($A593="","",'3. Layout Parts'!$D593)</f>
        <v/>
      </c>
      <c r="C593" s="9" t="str">
        <f aca="false">IF($A593="","",'3. Layout Parts'!$B593)</f>
        <v/>
      </c>
      <c r="D593" s="9" t="str">
        <f aca="false">IF($A593="","",'3. Layout Parts'!$C593)</f>
        <v/>
      </c>
      <c r="E593" s="9" t="str">
        <f aca="false">IF($A593="","",IFERROR(INDEX('2. Schematic Parts'!$B$2:$B$3001,MATCH($A593,'2. Schematic Parts'!$A$2:$A$3001,0)),"NOT FOUND"))</f>
        <v/>
      </c>
      <c r="F593" s="9" t="str">
        <f aca="false">IF($A593="","",IFERROR(INDEX('2. Schematic Parts'!$C$2:$C$3001,MATCH($A593,'2. Schematic Parts'!$A$2:$A$3001,0))&amp;"","NOT FOUND"))</f>
        <v/>
      </c>
      <c r="G593" s="9" t="str">
        <f aca="false">IF($A593="","",IFERROR(INDEX('2. Schematic Parts'!$D$2:$D$3001,MATCH($A593,'2. Schematic Parts'!$A$2:$A$3001,0))&amp;"","NOT FOUND"))</f>
        <v/>
      </c>
      <c r="H593" s="9" t="str">
        <f aca="false">IF($A593="","",IF(COUNTIF('2. Schematic Parts'!$A$2:$A$3001,$A593)=0,"NOT IN SCHEMATIC","OK"))</f>
        <v/>
      </c>
      <c r="I593" s="9" t="str">
        <f aca="false">IF($A593="","",IF($H593="NOT IN SCHEMATIC","",IF(UPPER(TRIM($C593))=UPPER(TRIM($E593)),"OK","MISMATCH")))</f>
        <v/>
      </c>
      <c r="J593" s="9" t="str">
        <f aca="false">IF($A593="","",IF($H593="NOT IN SCHEMATIC","",IF($F593="","NO SCH DECAL",IF($D593="","",IF(UPPER(TRIM($D593))=UPPER(TRIM($F593)),"OK","MISMATCH")))))</f>
        <v/>
      </c>
      <c r="K593" s="16" t="str">
        <f aca="false">IF($A593="","",SUMPRODUCT(--ISNUMBER(SEARCH(","&amp;TRIM($A593)&amp;",",","&amp;SUBSTITUTE('1. Master BOM'!$D$2:$D$400," ","")&amp;","))))</f>
        <v/>
      </c>
      <c r="L593" s="16" t="str">
        <f aca="false">IF($A593="","",IF($K593&lt;&gt;1,0,SUMPRODUCT(ISNUMBER(SEARCH(","&amp;TRIM($A593)&amp;",",","&amp;SUBSTITUTE('1. Master BOM'!$D$2:$D$400," ","")&amp;","))*ROW('1. Master BOM'!$D$2:$D$400))))</f>
        <v/>
      </c>
      <c r="M593" s="9" t="str">
        <f aca="false">IF($A593="","",IF($K593=0,"NOT IN BOM",IF($K593&gt;1,"MULTIPLE BOM LINES","OK")))</f>
        <v/>
      </c>
      <c r="N593" s="9" t="str">
        <f aca="false">IF($A593="","",IF($L593=0,"—",INDEX('1. Master BOM'!$A$1:$A$400,$L593)))</f>
        <v/>
      </c>
      <c r="O593" s="9" t="str">
        <f aca="false">IF($A593="","",IF($L593=0,"—",INDEX('1. Master BOM'!$B$1:$B$400,$L593)))</f>
        <v/>
      </c>
      <c r="P593" s="9" t="str">
        <f aca="false">IF($A593="","",IF(OR($H593="NOT IN SCHEMATIC",$O593="—"),"",IF($G593="","NO SCH PN",IF(UPPER(TRIM($G593))=UPPER(TRIM($O593)),"OK","MISMATCH"))))</f>
        <v/>
      </c>
      <c r="Q593" s="9" t="str">
        <f aca="false">IF($A593="","",IF($L593=0,"—",INDEX('1. Master BOM'!$E$1:$E$400,$L593)))</f>
        <v/>
      </c>
      <c r="R593" s="9" t="str">
        <f aca="false">IF($A593="","",IF($L593=0,"—",IF(T(INDEX('1. Master BOM'!$F$1:$F$400,$L593))="","(not set)",INDEX('1. Master BOM'!$F$1:$F$400,$L593))))</f>
        <v/>
      </c>
      <c r="S593" s="9" t="str">
        <f aca="false">IF($A593="","",IF(OR($R593="—",$R593="(not set)",$D593=""),"",IF(ISNUMBER(SEARCH(SUBSTITUTE(SUBSTITUTE(SUBSTITUTE($R593,"-",""),"_","")," ",""),SUBSTITUTE(SUBSTITUTE(SUBSTITUTE($D593,"-",""),"_","")," ",""))),"OK","CHECK")))</f>
        <v/>
      </c>
      <c r="T593" s="9" t="str">
        <f aca="false">IF($A593="","",IF(OR($H593="NOT IN SCHEMATIC",$I593="MISMATCH",$J593="MISMATCH",$P593="MISMATCH",$M593&lt;&gt;"OK"),"REVIEW","OK"))</f>
        <v/>
      </c>
      <c r="U593" s="14"/>
      <c r="V593" s="14"/>
      <c r="W593" s="17"/>
      <c r="X593" s="14"/>
    </row>
    <row r="594" customFormat="false" ht="15" hidden="false" customHeight="false" outlineLevel="0" collapsed="false">
      <c r="A594" s="9" t="str">
        <f aca="false">IF('3. Layout Parts'!$A594="","",TRIM('3. Layout Parts'!$A594))</f>
        <v/>
      </c>
      <c r="B594" s="9" t="str">
        <f aca="false">IF($A594="","",'3. Layout Parts'!$D594)</f>
        <v/>
      </c>
      <c r="C594" s="9" t="str">
        <f aca="false">IF($A594="","",'3. Layout Parts'!$B594)</f>
        <v/>
      </c>
      <c r="D594" s="9" t="str">
        <f aca="false">IF($A594="","",'3. Layout Parts'!$C594)</f>
        <v/>
      </c>
      <c r="E594" s="9" t="str">
        <f aca="false">IF($A594="","",IFERROR(INDEX('2. Schematic Parts'!$B$2:$B$3001,MATCH($A594,'2. Schematic Parts'!$A$2:$A$3001,0)),"NOT FOUND"))</f>
        <v/>
      </c>
      <c r="F594" s="9" t="str">
        <f aca="false">IF($A594="","",IFERROR(INDEX('2. Schematic Parts'!$C$2:$C$3001,MATCH($A594,'2. Schematic Parts'!$A$2:$A$3001,0))&amp;"","NOT FOUND"))</f>
        <v/>
      </c>
      <c r="G594" s="9" t="str">
        <f aca="false">IF($A594="","",IFERROR(INDEX('2. Schematic Parts'!$D$2:$D$3001,MATCH($A594,'2. Schematic Parts'!$A$2:$A$3001,0))&amp;"","NOT FOUND"))</f>
        <v/>
      </c>
      <c r="H594" s="9" t="str">
        <f aca="false">IF($A594="","",IF(COUNTIF('2. Schematic Parts'!$A$2:$A$3001,$A594)=0,"NOT IN SCHEMATIC","OK"))</f>
        <v/>
      </c>
      <c r="I594" s="9" t="str">
        <f aca="false">IF($A594="","",IF($H594="NOT IN SCHEMATIC","",IF(UPPER(TRIM($C594))=UPPER(TRIM($E594)),"OK","MISMATCH")))</f>
        <v/>
      </c>
      <c r="J594" s="9" t="str">
        <f aca="false">IF($A594="","",IF($H594="NOT IN SCHEMATIC","",IF($F594="","NO SCH DECAL",IF($D594="","",IF(UPPER(TRIM($D594))=UPPER(TRIM($F594)),"OK","MISMATCH")))))</f>
        <v/>
      </c>
      <c r="K594" s="16" t="str">
        <f aca="false">IF($A594="","",SUMPRODUCT(--ISNUMBER(SEARCH(","&amp;TRIM($A594)&amp;",",","&amp;SUBSTITUTE('1. Master BOM'!$D$2:$D$400," ","")&amp;","))))</f>
        <v/>
      </c>
      <c r="L594" s="16" t="str">
        <f aca="false">IF($A594="","",IF($K594&lt;&gt;1,0,SUMPRODUCT(ISNUMBER(SEARCH(","&amp;TRIM($A594)&amp;",",","&amp;SUBSTITUTE('1. Master BOM'!$D$2:$D$400," ","")&amp;","))*ROW('1. Master BOM'!$D$2:$D$400))))</f>
        <v/>
      </c>
      <c r="M594" s="9" t="str">
        <f aca="false">IF($A594="","",IF($K594=0,"NOT IN BOM",IF($K594&gt;1,"MULTIPLE BOM LINES","OK")))</f>
        <v/>
      </c>
      <c r="N594" s="9" t="str">
        <f aca="false">IF($A594="","",IF($L594=0,"—",INDEX('1. Master BOM'!$A$1:$A$400,$L594)))</f>
        <v/>
      </c>
      <c r="O594" s="9" t="str">
        <f aca="false">IF($A594="","",IF($L594=0,"—",INDEX('1. Master BOM'!$B$1:$B$400,$L594)))</f>
        <v/>
      </c>
      <c r="P594" s="9" t="str">
        <f aca="false">IF($A594="","",IF(OR($H594="NOT IN SCHEMATIC",$O594="—"),"",IF($G594="","NO SCH PN",IF(UPPER(TRIM($G594))=UPPER(TRIM($O594)),"OK","MISMATCH"))))</f>
        <v/>
      </c>
      <c r="Q594" s="9" t="str">
        <f aca="false">IF($A594="","",IF($L594=0,"—",INDEX('1. Master BOM'!$E$1:$E$400,$L594)))</f>
        <v/>
      </c>
      <c r="R594" s="9" t="str">
        <f aca="false">IF($A594="","",IF($L594=0,"—",IF(T(INDEX('1. Master BOM'!$F$1:$F$400,$L594))="","(not set)",INDEX('1. Master BOM'!$F$1:$F$400,$L594))))</f>
        <v/>
      </c>
      <c r="S594" s="9" t="str">
        <f aca="false">IF($A594="","",IF(OR($R594="—",$R594="(not set)",$D594=""),"",IF(ISNUMBER(SEARCH(SUBSTITUTE(SUBSTITUTE(SUBSTITUTE($R594,"-",""),"_","")," ",""),SUBSTITUTE(SUBSTITUTE(SUBSTITUTE($D594,"-",""),"_","")," ",""))),"OK","CHECK")))</f>
        <v/>
      </c>
      <c r="T594" s="9" t="str">
        <f aca="false">IF($A594="","",IF(OR($H594="NOT IN SCHEMATIC",$I594="MISMATCH",$J594="MISMATCH",$P594="MISMATCH",$M594&lt;&gt;"OK"),"REVIEW","OK"))</f>
        <v/>
      </c>
      <c r="U594" s="14"/>
      <c r="V594" s="14"/>
      <c r="W594" s="17"/>
      <c r="X594" s="14"/>
    </row>
    <row r="595" customFormat="false" ht="15" hidden="false" customHeight="false" outlineLevel="0" collapsed="false">
      <c r="A595" s="9" t="str">
        <f aca="false">IF('3. Layout Parts'!$A595="","",TRIM('3. Layout Parts'!$A595))</f>
        <v/>
      </c>
      <c r="B595" s="9" t="str">
        <f aca="false">IF($A595="","",'3. Layout Parts'!$D595)</f>
        <v/>
      </c>
      <c r="C595" s="9" t="str">
        <f aca="false">IF($A595="","",'3. Layout Parts'!$B595)</f>
        <v/>
      </c>
      <c r="D595" s="9" t="str">
        <f aca="false">IF($A595="","",'3. Layout Parts'!$C595)</f>
        <v/>
      </c>
      <c r="E595" s="9" t="str">
        <f aca="false">IF($A595="","",IFERROR(INDEX('2. Schematic Parts'!$B$2:$B$3001,MATCH($A595,'2. Schematic Parts'!$A$2:$A$3001,0)),"NOT FOUND"))</f>
        <v/>
      </c>
      <c r="F595" s="9" t="str">
        <f aca="false">IF($A595="","",IFERROR(INDEX('2. Schematic Parts'!$C$2:$C$3001,MATCH($A595,'2. Schematic Parts'!$A$2:$A$3001,0))&amp;"","NOT FOUND"))</f>
        <v/>
      </c>
      <c r="G595" s="9" t="str">
        <f aca="false">IF($A595="","",IFERROR(INDEX('2. Schematic Parts'!$D$2:$D$3001,MATCH($A595,'2. Schematic Parts'!$A$2:$A$3001,0))&amp;"","NOT FOUND"))</f>
        <v/>
      </c>
      <c r="H595" s="9" t="str">
        <f aca="false">IF($A595="","",IF(COUNTIF('2. Schematic Parts'!$A$2:$A$3001,$A595)=0,"NOT IN SCHEMATIC","OK"))</f>
        <v/>
      </c>
      <c r="I595" s="9" t="str">
        <f aca="false">IF($A595="","",IF($H595="NOT IN SCHEMATIC","",IF(UPPER(TRIM($C595))=UPPER(TRIM($E595)),"OK","MISMATCH")))</f>
        <v/>
      </c>
      <c r="J595" s="9" t="str">
        <f aca="false">IF($A595="","",IF($H595="NOT IN SCHEMATIC","",IF($F595="","NO SCH DECAL",IF($D595="","",IF(UPPER(TRIM($D595))=UPPER(TRIM($F595)),"OK","MISMATCH")))))</f>
        <v/>
      </c>
      <c r="K595" s="16" t="str">
        <f aca="false">IF($A595="","",SUMPRODUCT(--ISNUMBER(SEARCH(","&amp;TRIM($A595)&amp;",",","&amp;SUBSTITUTE('1. Master BOM'!$D$2:$D$400," ","")&amp;","))))</f>
        <v/>
      </c>
      <c r="L595" s="16" t="str">
        <f aca="false">IF($A595="","",IF($K595&lt;&gt;1,0,SUMPRODUCT(ISNUMBER(SEARCH(","&amp;TRIM($A595)&amp;",",","&amp;SUBSTITUTE('1. Master BOM'!$D$2:$D$400," ","")&amp;","))*ROW('1. Master BOM'!$D$2:$D$400))))</f>
        <v/>
      </c>
      <c r="M595" s="9" t="str">
        <f aca="false">IF($A595="","",IF($K595=0,"NOT IN BOM",IF($K595&gt;1,"MULTIPLE BOM LINES","OK")))</f>
        <v/>
      </c>
      <c r="N595" s="9" t="str">
        <f aca="false">IF($A595="","",IF($L595=0,"—",INDEX('1. Master BOM'!$A$1:$A$400,$L595)))</f>
        <v/>
      </c>
      <c r="O595" s="9" t="str">
        <f aca="false">IF($A595="","",IF($L595=0,"—",INDEX('1. Master BOM'!$B$1:$B$400,$L595)))</f>
        <v/>
      </c>
      <c r="P595" s="9" t="str">
        <f aca="false">IF($A595="","",IF(OR($H595="NOT IN SCHEMATIC",$O595="—"),"",IF($G595="","NO SCH PN",IF(UPPER(TRIM($G595))=UPPER(TRIM($O595)),"OK","MISMATCH"))))</f>
        <v/>
      </c>
      <c r="Q595" s="9" t="str">
        <f aca="false">IF($A595="","",IF($L595=0,"—",INDEX('1. Master BOM'!$E$1:$E$400,$L595)))</f>
        <v/>
      </c>
      <c r="R595" s="9" t="str">
        <f aca="false">IF($A595="","",IF($L595=0,"—",IF(T(INDEX('1. Master BOM'!$F$1:$F$400,$L595))="","(not set)",INDEX('1. Master BOM'!$F$1:$F$400,$L595))))</f>
        <v/>
      </c>
      <c r="S595" s="9" t="str">
        <f aca="false">IF($A595="","",IF(OR($R595="—",$R595="(not set)",$D595=""),"",IF(ISNUMBER(SEARCH(SUBSTITUTE(SUBSTITUTE(SUBSTITUTE($R595,"-",""),"_","")," ",""),SUBSTITUTE(SUBSTITUTE(SUBSTITUTE($D595,"-",""),"_","")," ",""))),"OK","CHECK")))</f>
        <v/>
      </c>
      <c r="T595" s="9" t="str">
        <f aca="false">IF($A595="","",IF(OR($H595="NOT IN SCHEMATIC",$I595="MISMATCH",$J595="MISMATCH",$P595="MISMATCH",$M595&lt;&gt;"OK"),"REVIEW","OK"))</f>
        <v/>
      </c>
      <c r="U595" s="14"/>
      <c r="V595" s="14"/>
      <c r="W595" s="17"/>
      <c r="X595" s="14"/>
    </row>
    <row r="596" customFormat="false" ht="15" hidden="false" customHeight="false" outlineLevel="0" collapsed="false">
      <c r="A596" s="9" t="str">
        <f aca="false">IF('3. Layout Parts'!$A596="","",TRIM('3. Layout Parts'!$A596))</f>
        <v/>
      </c>
      <c r="B596" s="9" t="str">
        <f aca="false">IF($A596="","",'3. Layout Parts'!$D596)</f>
        <v/>
      </c>
      <c r="C596" s="9" t="str">
        <f aca="false">IF($A596="","",'3. Layout Parts'!$B596)</f>
        <v/>
      </c>
      <c r="D596" s="9" t="str">
        <f aca="false">IF($A596="","",'3. Layout Parts'!$C596)</f>
        <v/>
      </c>
      <c r="E596" s="9" t="str">
        <f aca="false">IF($A596="","",IFERROR(INDEX('2. Schematic Parts'!$B$2:$B$3001,MATCH($A596,'2. Schematic Parts'!$A$2:$A$3001,0)),"NOT FOUND"))</f>
        <v/>
      </c>
      <c r="F596" s="9" t="str">
        <f aca="false">IF($A596="","",IFERROR(INDEX('2. Schematic Parts'!$C$2:$C$3001,MATCH($A596,'2. Schematic Parts'!$A$2:$A$3001,0))&amp;"","NOT FOUND"))</f>
        <v/>
      </c>
      <c r="G596" s="9" t="str">
        <f aca="false">IF($A596="","",IFERROR(INDEX('2. Schematic Parts'!$D$2:$D$3001,MATCH($A596,'2. Schematic Parts'!$A$2:$A$3001,0))&amp;"","NOT FOUND"))</f>
        <v/>
      </c>
      <c r="H596" s="9" t="str">
        <f aca="false">IF($A596="","",IF(COUNTIF('2. Schematic Parts'!$A$2:$A$3001,$A596)=0,"NOT IN SCHEMATIC","OK"))</f>
        <v/>
      </c>
      <c r="I596" s="9" t="str">
        <f aca="false">IF($A596="","",IF($H596="NOT IN SCHEMATIC","",IF(UPPER(TRIM($C596))=UPPER(TRIM($E596)),"OK","MISMATCH")))</f>
        <v/>
      </c>
      <c r="J596" s="9" t="str">
        <f aca="false">IF($A596="","",IF($H596="NOT IN SCHEMATIC","",IF($F596="","NO SCH DECAL",IF($D596="","",IF(UPPER(TRIM($D596))=UPPER(TRIM($F596)),"OK","MISMATCH")))))</f>
        <v/>
      </c>
      <c r="K596" s="16" t="str">
        <f aca="false">IF($A596="","",SUMPRODUCT(--ISNUMBER(SEARCH(","&amp;TRIM($A596)&amp;",",","&amp;SUBSTITUTE('1. Master BOM'!$D$2:$D$400," ","")&amp;","))))</f>
        <v/>
      </c>
      <c r="L596" s="16" t="str">
        <f aca="false">IF($A596="","",IF($K596&lt;&gt;1,0,SUMPRODUCT(ISNUMBER(SEARCH(","&amp;TRIM($A596)&amp;",",","&amp;SUBSTITUTE('1. Master BOM'!$D$2:$D$400," ","")&amp;","))*ROW('1. Master BOM'!$D$2:$D$400))))</f>
        <v/>
      </c>
      <c r="M596" s="9" t="str">
        <f aca="false">IF($A596="","",IF($K596=0,"NOT IN BOM",IF($K596&gt;1,"MULTIPLE BOM LINES","OK")))</f>
        <v/>
      </c>
      <c r="N596" s="9" t="str">
        <f aca="false">IF($A596="","",IF($L596=0,"—",INDEX('1. Master BOM'!$A$1:$A$400,$L596)))</f>
        <v/>
      </c>
      <c r="O596" s="9" t="str">
        <f aca="false">IF($A596="","",IF($L596=0,"—",INDEX('1. Master BOM'!$B$1:$B$400,$L596)))</f>
        <v/>
      </c>
      <c r="P596" s="9" t="str">
        <f aca="false">IF($A596="","",IF(OR($H596="NOT IN SCHEMATIC",$O596="—"),"",IF($G596="","NO SCH PN",IF(UPPER(TRIM($G596))=UPPER(TRIM($O596)),"OK","MISMATCH"))))</f>
        <v/>
      </c>
      <c r="Q596" s="9" t="str">
        <f aca="false">IF($A596="","",IF($L596=0,"—",INDEX('1. Master BOM'!$E$1:$E$400,$L596)))</f>
        <v/>
      </c>
      <c r="R596" s="9" t="str">
        <f aca="false">IF($A596="","",IF($L596=0,"—",IF(T(INDEX('1. Master BOM'!$F$1:$F$400,$L596))="","(not set)",INDEX('1. Master BOM'!$F$1:$F$400,$L596))))</f>
        <v/>
      </c>
      <c r="S596" s="9" t="str">
        <f aca="false">IF($A596="","",IF(OR($R596="—",$R596="(not set)",$D596=""),"",IF(ISNUMBER(SEARCH(SUBSTITUTE(SUBSTITUTE(SUBSTITUTE($R596,"-",""),"_","")," ",""),SUBSTITUTE(SUBSTITUTE(SUBSTITUTE($D596,"-",""),"_","")," ",""))),"OK","CHECK")))</f>
        <v/>
      </c>
      <c r="T596" s="9" t="str">
        <f aca="false">IF($A596="","",IF(OR($H596="NOT IN SCHEMATIC",$I596="MISMATCH",$J596="MISMATCH",$P596="MISMATCH",$M596&lt;&gt;"OK"),"REVIEW","OK"))</f>
        <v/>
      </c>
      <c r="U596" s="14"/>
      <c r="V596" s="14"/>
      <c r="W596" s="17"/>
      <c r="X596" s="14"/>
    </row>
    <row r="597" customFormat="false" ht="15" hidden="false" customHeight="false" outlineLevel="0" collapsed="false">
      <c r="A597" s="9" t="str">
        <f aca="false">IF('3. Layout Parts'!$A597="","",TRIM('3. Layout Parts'!$A597))</f>
        <v/>
      </c>
      <c r="B597" s="9" t="str">
        <f aca="false">IF($A597="","",'3. Layout Parts'!$D597)</f>
        <v/>
      </c>
      <c r="C597" s="9" t="str">
        <f aca="false">IF($A597="","",'3. Layout Parts'!$B597)</f>
        <v/>
      </c>
      <c r="D597" s="9" t="str">
        <f aca="false">IF($A597="","",'3. Layout Parts'!$C597)</f>
        <v/>
      </c>
      <c r="E597" s="9" t="str">
        <f aca="false">IF($A597="","",IFERROR(INDEX('2. Schematic Parts'!$B$2:$B$3001,MATCH($A597,'2. Schematic Parts'!$A$2:$A$3001,0)),"NOT FOUND"))</f>
        <v/>
      </c>
      <c r="F597" s="9" t="str">
        <f aca="false">IF($A597="","",IFERROR(INDEX('2. Schematic Parts'!$C$2:$C$3001,MATCH($A597,'2. Schematic Parts'!$A$2:$A$3001,0))&amp;"","NOT FOUND"))</f>
        <v/>
      </c>
      <c r="G597" s="9" t="str">
        <f aca="false">IF($A597="","",IFERROR(INDEX('2. Schematic Parts'!$D$2:$D$3001,MATCH($A597,'2. Schematic Parts'!$A$2:$A$3001,0))&amp;"","NOT FOUND"))</f>
        <v/>
      </c>
      <c r="H597" s="9" t="str">
        <f aca="false">IF($A597="","",IF(COUNTIF('2. Schematic Parts'!$A$2:$A$3001,$A597)=0,"NOT IN SCHEMATIC","OK"))</f>
        <v/>
      </c>
      <c r="I597" s="9" t="str">
        <f aca="false">IF($A597="","",IF($H597="NOT IN SCHEMATIC","",IF(UPPER(TRIM($C597))=UPPER(TRIM($E597)),"OK","MISMATCH")))</f>
        <v/>
      </c>
      <c r="J597" s="9" t="str">
        <f aca="false">IF($A597="","",IF($H597="NOT IN SCHEMATIC","",IF($F597="","NO SCH DECAL",IF($D597="","",IF(UPPER(TRIM($D597))=UPPER(TRIM($F597)),"OK","MISMATCH")))))</f>
        <v/>
      </c>
      <c r="K597" s="16" t="str">
        <f aca="false">IF($A597="","",SUMPRODUCT(--ISNUMBER(SEARCH(","&amp;TRIM($A597)&amp;",",","&amp;SUBSTITUTE('1. Master BOM'!$D$2:$D$400," ","")&amp;","))))</f>
        <v/>
      </c>
      <c r="L597" s="16" t="str">
        <f aca="false">IF($A597="","",IF($K597&lt;&gt;1,0,SUMPRODUCT(ISNUMBER(SEARCH(","&amp;TRIM($A597)&amp;",",","&amp;SUBSTITUTE('1. Master BOM'!$D$2:$D$400," ","")&amp;","))*ROW('1. Master BOM'!$D$2:$D$400))))</f>
        <v/>
      </c>
      <c r="M597" s="9" t="str">
        <f aca="false">IF($A597="","",IF($K597=0,"NOT IN BOM",IF($K597&gt;1,"MULTIPLE BOM LINES","OK")))</f>
        <v/>
      </c>
      <c r="N597" s="9" t="str">
        <f aca="false">IF($A597="","",IF($L597=0,"—",INDEX('1. Master BOM'!$A$1:$A$400,$L597)))</f>
        <v/>
      </c>
      <c r="O597" s="9" t="str">
        <f aca="false">IF($A597="","",IF($L597=0,"—",INDEX('1. Master BOM'!$B$1:$B$400,$L597)))</f>
        <v/>
      </c>
      <c r="P597" s="9" t="str">
        <f aca="false">IF($A597="","",IF(OR($H597="NOT IN SCHEMATIC",$O597="—"),"",IF($G597="","NO SCH PN",IF(UPPER(TRIM($G597))=UPPER(TRIM($O597)),"OK","MISMATCH"))))</f>
        <v/>
      </c>
      <c r="Q597" s="9" t="str">
        <f aca="false">IF($A597="","",IF($L597=0,"—",INDEX('1. Master BOM'!$E$1:$E$400,$L597)))</f>
        <v/>
      </c>
      <c r="R597" s="9" t="str">
        <f aca="false">IF($A597="","",IF($L597=0,"—",IF(T(INDEX('1. Master BOM'!$F$1:$F$400,$L597))="","(not set)",INDEX('1. Master BOM'!$F$1:$F$400,$L597))))</f>
        <v/>
      </c>
      <c r="S597" s="9" t="str">
        <f aca="false">IF($A597="","",IF(OR($R597="—",$R597="(not set)",$D597=""),"",IF(ISNUMBER(SEARCH(SUBSTITUTE(SUBSTITUTE(SUBSTITUTE($R597,"-",""),"_","")," ",""),SUBSTITUTE(SUBSTITUTE(SUBSTITUTE($D597,"-",""),"_","")," ",""))),"OK","CHECK")))</f>
        <v/>
      </c>
      <c r="T597" s="9" t="str">
        <f aca="false">IF($A597="","",IF(OR($H597="NOT IN SCHEMATIC",$I597="MISMATCH",$J597="MISMATCH",$P597="MISMATCH",$M597&lt;&gt;"OK"),"REVIEW","OK"))</f>
        <v/>
      </c>
      <c r="U597" s="14"/>
      <c r="V597" s="14"/>
      <c r="W597" s="17"/>
      <c r="X597" s="14"/>
    </row>
    <row r="598" customFormat="false" ht="15" hidden="false" customHeight="false" outlineLevel="0" collapsed="false">
      <c r="A598" s="9" t="str">
        <f aca="false">IF('3. Layout Parts'!$A598="","",TRIM('3. Layout Parts'!$A598))</f>
        <v/>
      </c>
      <c r="B598" s="9" t="str">
        <f aca="false">IF($A598="","",'3. Layout Parts'!$D598)</f>
        <v/>
      </c>
      <c r="C598" s="9" t="str">
        <f aca="false">IF($A598="","",'3. Layout Parts'!$B598)</f>
        <v/>
      </c>
      <c r="D598" s="9" t="str">
        <f aca="false">IF($A598="","",'3. Layout Parts'!$C598)</f>
        <v/>
      </c>
      <c r="E598" s="9" t="str">
        <f aca="false">IF($A598="","",IFERROR(INDEX('2. Schematic Parts'!$B$2:$B$3001,MATCH($A598,'2. Schematic Parts'!$A$2:$A$3001,0)),"NOT FOUND"))</f>
        <v/>
      </c>
      <c r="F598" s="9" t="str">
        <f aca="false">IF($A598="","",IFERROR(INDEX('2. Schematic Parts'!$C$2:$C$3001,MATCH($A598,'2. Schematic Parts'!$A$2:$A$3001,0))&amp;"","NOT FOUND"))</f>
        <v/>
      </c>
      <c r="G598" s="9" t="str">
        <f aca="false">IF($A598="","",IFERROR(INDEX('2. Schematic Parts'!$D$2:$D$3001,MATCH($A598,'2. Schematic Parts'!$A$2:$A$3001,0))&amp;"","NOT FOUND"))</f>
        <v/>
      </c>
      <c r="H598" s="9" t="str">
        <f aca="false">IF($A598="","",IF(COUNTIF('2. Schematic Parts'!$A$2:$A$3001,$A598)=0,"NOT IN SCHEMATIC","OK"))</f>
        <v/>
      </c>
      <c r="I598" s="9" t="str">
        <f aca="false">IF($A598="","",IF($H598="NOT IN SCHEMATIC","",IF(UPPER(TRIM($C598))=UPPER(TRIM($E598)),"OK","MISMATCH")))</f>
        <v/>
      </c>
      <c r="J598" s="9" t="str">
        <f aca="false">IF($A598="","",IF($H598="NOT IN SCHEMATIC","",IF($F598="","NO SCH DECAL",IF($D598="","",IF(UPPER(TRIM($D598))=UPPER(TRIM($F598)),"OK","MISMATCH")))))</f>
        <v/>
      </c>
      <c r="K598" s="16" t="str">
        <f aca="false">IF($A598="","",SUMPRODUCT(--ISNUMBER(SEARCH(","&amp;TRIM($A598)&amp;",",","&amp;SUBSTITUTE('1. Master BOM'!$D$2:$D$400," ","")&amp;","))))</f>
        <v/>
      </c>
      <c r="L598" s="16" t="str">
        <f aca="false">IF($A598="","",IF($K598&lt;&gt;1,0,SUMPRODUCT(ISNUMBER(SEARCH(","&amp;TRIM($A598)&amp;",",","&amp;SUBSTITUTE('1. Master BOM'!$D$2:$D$400," ","")&amp;","))*ROW('1. Master BOM'!$D$2:$D$400))))</f>
        <v/>
      </c>
      <c r="M598" s="9" t="str">
        <f aca="false">IF($A598="","",IF($K598=0,"NOT IN BOM",IF($K598&gt;1,"MULTIPLE BOM LINES","OK")))</f>
        <v/>
      </c>
      <c r="N598" s="9" t="str">
        <f aca="false">IF($A598="","",IF($L598=0,"—",INDEX('1. Master BOM'!$A$1:$A$400,$L598)))</f>
        <v/>
      </c>
      <c r="O598" s="9" t="str">
        <f aca="false">IF($A598="","",IF($L598=0,"—",INDEX('1. Master BOM'!$B$1:$B$400,$L598)))</f>
        <v/>
      </c>
      <c r="P598" s="9" t="str">
        <f aca="false">IF($A598="","",IF(OR($H598="NOT IN SCHEMATIC",$O598="—"),"",IF($G598="","NO SCH PN",IF(UPPER(TRIM($G598))=UPPER(TRIM($O598)),"OK","MISMATCH"))))</f>
        <v/>
      </c>
      <c r="Q598" s="9" t="str">
        <f aca="false">IF($A598="","",IF($L598=0,"—",INDEX('1. Master BOM'!$E$1:$E$400,$L598)))</f>
        <v/>
      </c>
      <c r="R598" s="9" t="str">
        <f aca="false">IF($A598="","",IF($L598=0,"—",IF(T(INDEX('1. Master BOM'!$F$1:$F$400,$L598))="","(not set)",INDEX('1. Master BOM'!$F$1:$F$400,$L598))))</f>
        <v/>
      </c>
      <c r="S598" s="9" t="str">
        <f aca="false">IF($A598="","",IF(OR($R598="—",$R598="(not set)",$D598=""),"",IF(ISNUMBER(SEARCH(SUBSTITUTE(SUBSTITUTE(SUBSTITUTE($R598,"-",""),"_","")," ",""),SUBSTITUTE(SUBSTITUTE(SUBSTITUTE($D598,"-",""),"_","")," ",""))),"OK","CHECK")))</f>
        <v/>
      </c>
      <c r="T598" s="9" t="str">
        <f aca="false">IF($A598="","",IF(OR($H598="NOT IN SCHEMATIC",$I598="MISMATCH",$J598="MISMATCH",$P598="MISMATCH",$M598&lt;&gt;"OK"),"REVIEW","OK"))</f>
        <v/>
      </c>
      <c r="U598" s="14"/>
      <c r="V598" s="14"/>
      <c r="W598" s="17"/>
      <c r="X598" s="14"/>
    </row>
    <row r="599" customFormat="false" ht="15" hidden="false" customHeight="false" outlineLevel="0" collapsed="false">
      <c r="A599" s="9" t="str">
        <f aca="false">IF('3. Layout Parts'!$A599="","",TRIM('3. Layout Parts'!$A599))</f>
        <v/>
      </c>
      <c r="B599" s="9" t="str">
        <f aca="false">IF($A599="","",'3. Layout Parts'!$D599)</f>
        <v/>
      </c>
      <c r="C599" s="9" t="str">
        <f aca="false">IF($A599="","",'3. Layout Parts'!$B599)</f>
        <v/>
      </c>
      <c r="D599" s="9" t="str">
        <f aca="false">IF($A599="","",'3. Layout Parts'!$C599)</f>
        <v/>
      </c>
      <c r="E599" s="9" t="str">
        <f aca="false">IF($A599="","",IFERROR(INDEX('2. Schematic Parts'!$B$2:$B$3001,MATCH($A599,'2. Schematic Parts'!$A$2:$A$3001,0)),"NOT FOUND"))</f>
        <v/>
      </c>
      <c r="F599" s="9" t="str">
        <f aca="false">IF($A599="","",IFERROR(INDEX('2. Schematic Parts'!$C$2:$C$3001,MATCH($A599,'2. Schematic Parts'!$A$2:$A$3001,0))&amp;"","NOT FOUND"))</f>
        <v/>
      </c>
      <c r="G599" s="9" t="str">
        <f aca="false">IF($A599="","",IFERROR(INDEX('2. Schematic Parts'!$D$2:$D$3001,MATCH($A599,'2. Schematic Parts'!$A$2:$A$3001,0))&amp;"","NOT FOUND"))</f>
        <v/>
      </c>
      <c r="H599" s="9" t="str">
        <f aca="false">IF($A599="","",IF(COUNTIF('2. Schematic Parts'!$A$2:$A$3001,$A599)=0,"NOT IN SCHEMATIC","OK"))</f>
        <v/>
      </c>
      <c r="I599" s="9" t="str">
        <f aca="false">IF($A599="","",IF($H599="NOT IN SCHEMATIC","",IF(UPPER(TRIM($C599))=UPPER(TRIM($E599)),"OK","MISMATCH")))</f>
        <v/>
      </c>
      <c r="J599" s="9" t="str">
        <f aca="false">IF($A599="","",IF($H599="NOT IN SCHEMATIC","",IF($F599="","NO SCH DECAL",IF($D599="","",IF(UPPER(TRIM($D599))=UPPER(TRIM($F599)),"OK","MISMATCH")))))</f>
        <v/>
      </c>
      <c r="K599" s="16" t="str">
        <f aca="false">IF($A599="","",SUMPRODUCT(--ISNUMBER(SEARCH(","&amp;TRIM($A599)&amp;",",","&amp;SUBSTITUTE('1. Master BOM'!$D$2:$D$400," ","")&amp;","))))</f>
        <v/>
      </c>
      <c r="L599" s="16" t="str">
        <f aca="false">IF($A599="","",IF($K599&lt;&gt;1,0,SUMPRODUCT(ISNUMBER(SEARCH(","&amp;TRIM($A599)&amp;",",","&amp;SUBSTITUTE('1. Master BOM'!$D$2:$D$400," ","")&amp;","))*ROW('1. Master BOM'!$D$2:$D$400))))</f>
        <v/>
      </c>
      <c r="M599" s="9" t="str">
        <f aca="false">IF($A599="","",IF($K599=0,"NOT IN BOM",IF($K599&gt;1,"MULTIPLE BOM LINES","OK")))</f>
        <v/>
      </c>
      <c r="N599" s="9" t="str">
        <f aca="false">IF($A599="","",IF($L599=0,"—",INDEX('1. Master BOM'!$A$1:$A$400,$L599)))</f>
        <v/>
      </c>
      <c r="O599" s="9" t="str">
        <f aca="false">IF($A599="","",IF($L599=0,"—",INDEX('1. Master BOM'!$B$1:$B$400,$L599)))</f>
        <v/>
      </c>
      <c r="P599" s="9" t="str">
        <f aca="false">IF($A599="","",IF(OR($H599="NOT IN SCHEMATIC",$O599="—"),"",IF($G599="","NO SCH PN",IF(UPPER(TRIM($G599))=UPPER(TRIM($O599)),"OK","MISMATCH"))))</f>
        <v/>
      </c>
      <c r="Q599" s="9" t="str">
        <f aca="false">IF($A599="","",IF($L599=0,"—",INDEX('1. Master BOM'!$E$1:$E$400,$L599)))</f>
        <v/>
      </c>
      <c r="R599" s="9" t="str">
        <f aca="false">IF($A599="","",IF($L599=0,"—",IF(T(INDEX('1. Master BOM'!$F$1:$F$400,$L599))="","(not set)",INDEX('1. Master BOM'!$F$1:$F$400,$L599))))</f>
        <v/>
      </c>
      <c r="S599" s="9" t="str">
        <f aca="false">IF($A599="","",IF(OR($R599="—",$R599="(not set)",$D599=""),"",IF(ISNUMBER(SEARCH(SUBSTITUTE(SUBSTITUTE(SUBSTITUTE($R599,"-",""),"_","")," ",""),SUBSTITUTE(SUBSTITUTE(SUBSTITUTE($D599,"-",""),"_","")," ",""))),"OK","CHECK")))</f>
        <v/>
      </c>
      <c r="T599" s="9" t="str">
        <f aca="false">IF($A599="","",IF(OR($H599="NOT IN SCHEMATIC",$I599="MISMATCH",$J599="MISMATCH",$P599="MISMATCH",$M599&lt;&gt;"OK"),"REVIEW","OK"))</f>
        <v/>
      </c>
      <c r="U599" s="14"/>
      <c r="V599" s="14"/>
      <c r="W599" s="17"/>
      <c r="X599" s="14"/>
    </row>
    <row r="600" customFormat="false" ht="15" hidden="false" customHeight="false" outlineLevel="0" collapsed="false">
      <c r="A600" s="9" t="str">
        <f aca="false">IF('3. Layout Parts'!$A600="","",TRIM('3. Layout Parts'!$A600))</f>
        <v/>
      </c>
      <c r="B600" s="9" t="str">
        <f aca="false">IF($A600="","",'3. Layout Parts'!$D600)</f>
        <v/>
      </c>
      <c r="C600" s="9" t="str">
        <f aca="false">IF($A600="","",'3. Layout Parts'!$B600)</f>
        <v/>
      </c>
      <c r="D600" s="9" t="str">
        <f aca="false">IF($A600="","",'3. Layout Parts'!$C600)</f>
        <v/>
      </c>
      <c r="E600" s="9" t="str">
        <f aca="false">IF($A600="","",IFERROR(INDEX('2. Schematic Parts'!$B$2:$B$3001,MATCH($A600,'2. Schematic Parts'!$A$2:$A$3001,0)),"NOT FOUND"))</f>
        <v/>
      </c>
      <c r="F600" s="9" t="str">
        <f aca="false">IF($A600="","",IFERROR(INDEX('2. Schematic Parts'!$C$2:$C$3001,MATCH($A600,'2. Schematic Parts'!$A$2:$A$3001,0))&amp;"","NOT FOUND"))</f>
        <v/>
      </c>
      <c r="G600" s="9" t="str">
        <f aca="false">IF($A600="","",IFERROR(INDEX('2. Schematic Parts'!$D$2:$D$3001,MATCH($A600,'2. Schematic Parts'!$A$2:$A$3001,0))&amp;"","NOT FOUND"))</f>
        <v/>
      </c>
      <c r="H600" s="9" t="str">
        <f aca="false">IF($A600="","",IF(COUNTIF('2. Schematic Parts'!$A$2:$A$3001,$A600)=0,"NOT IN SCHEMATIC","OK"))</f>
        <v/>
      </c>
      <c r="I600" s="9" t="str">
        <f aca="false">IF($A600="","",IF($H600="NOT IN SCHEMATIC","",IF(UPPER(TRIM($C600))=UPPER(TRIM($E600)),"OK","MISMATCH")))</f>
        <v/>
      </c>
      <c r="J600" s="9" t="str">
        <f aca="false">IF($A600="","",IF($H600="NOT IN SCHEMATIC","",IF($F600="","NO SCH DECAL",IF($D600="","",IF(UPPER(TRIM($D600))=UPPER(TRIM($F600)),"OK","MISMATCH")))))</f>
        <v/>
      </c>
      <c r="K600" s="16" t="str">
        <f aca="false">IF($A600="","",SUMPRODUCT(--ISNUMBER(SEARCH(","&amp;TRIM($A600)&amp;",",","&amp;SUBSTITUTE('1. Master BOM'!$D$2:$D$400," ","")&amp;","))))</f>
        <v/>
      </c>
      <c r="L600" s="16" t="str">
        <f aca="false">IF($A600="","",IF($K600&lt;&gt;1,0,SUMPRODUCT(ISNUMBER(SEARCH(","&amp;TRIM($A600)&amp;",",","&amp;SUBSTITUTE('1. Master BOM'!$D$2:$D$400," ","")&amp;","))*ROW('1. Master BOM'!$D$2:$D$400))))</f>
        <v/>
      </c>
      <c r="M600" s="9" t="str">
        <f aca="false">IF($A600="","",IF($K600=0,"NOT IN BOM",IF($K600&gt;1,"MULTIPLE BOM LINES","OK")))</f>
        <v/>
      </c>
      <c r="N600" s="9" t="str">
        <f aca="false">IF($A600="","",IF($L600=0,"—",INDEX('1. Master BOM'!$A$1:$A$400,$L600)))</f>
        <v/>
      </c>
      <c r="O600" s="9" t="str">
        <f aca="false">IF($A600="","",IF($L600=0,"—",INDEX('1. Master BOM'!$B$1:$B$400,$L600)))</f>
        <v/>
      </c>
      <c r="P600" s="9" t="str">
        <f aca="false">IF($A600="","",IF(OR($H600="NOT IN SCHEMATIC",$O600="—"),"",IF($G600="","NO SCH PN",IF(UPPER(TRIM($G600))=UPPER(TRIM($O600)),"OK","MISMATCH"))))</f>
        <v/>
      </c>
      <c r="Q600" s="9" t="str">
        <f aca="false">IF($A600="","",IF($L600=0,"—",INDEX('1. Master BOM'!$E$1:$E$400,$L600)))</f>
        <v/>
      </c>
      <c r="R600" s="9" t="str">
        <f aca="false">IF($A600="","",IF($L600=0,"—",IF(T(INDEX('1. Master BOM'!$F$1:$F$400,$L600))="","(not set)",INDEX('1. Master BOM'!$F$1:$F$400,$L600))))</f>
        <v/>
      </c>
      <c r="S600" s="9" t="str">
        <f aca="false">IF($A600="","",IF(OR($R600="—",$R600="(not set)",$D600=""),"",IF(ISNUMBER(SEARCH(SUBSTITUTE(SUBSTITUTE(SUBSTITUTE($R600,"-",""),"_","")," ",""),SUBSTITUTE(SUBSTITUTE(SUBSTITUTE($D600,"-",""),"_","")," ",""))),"OK","CHECK")))</f>
        <v/>
      </c>
      <c r="T600" s="9" t="str">
        <f aca="false">IF($A600="","",IF(OR($H600="NOT IN SCHEMATIC",$I600="MISMATCH",$J600="MISMATCH",$P600="MISMATCH",$M600&lt;&gt;"OK"),"REVIEW","OK"))</f>
        <v/>
      </c>
      <c r="U600" s="14"/>
      <c r="V600" s="14"/>
      <c r="W600" s="17"/>
      <c r="X600" s="14"/>
    </row>
    <row r="601" customFormat="false" ht="15" hidden="false" customHeight="false" outlineLevel="0" collapsed="false">
      <c r="A601" s="9" t="str">
        <f aca="false">IF('3. Layout Parts'!$A601="","",TRIM('3. Layout Parts'!$A601))</f>
        <v/>
      </c>
      <c r="B601" s="9" t="str">
        <f aca="false">IF($A601="","",'3. Layout Parts'!$D601)</f>
        <v/>
      </c>
      <c r="C601" s="9" t="str">
        <f aca="false">IF($A601="","",'3. Layout Parts'!$B601)</f>
        <v/>
      </c>
      <c r="D601" s="9" t="str">
        <f aca="false">IF($A601="","",'3. Layout Parts'!$C601)</f>
        <v/>
      </c>
      <c r="E601" s="9" t="str">
        <f aca="false">IF($A601="","",IFERROR(INDEX('2. Schematic Parts'!$B$2:$B$3001,MATCH($A601,'2. Schematic Parts'!$A$2:$A$3001,0)),"NOT FOUND"))</f>
        <v/>
      </c>
      <c r="F601" s="9" t="str">
        <f aca="false">IF($A601="","",IFERROR(INDEX('2. Schematic Parts'!$C$2:$C$3001,MATCH($A601,'2. Schematic Parts'!$A$2:$A$3001,0))&amp;"","NOT FOUND"))</f>
        <v/>
      </c>
      <c r="G601" s="9" t="str">
        <f aca="false">IF($A601="","",IFERROR(INDEX('2. Schematic Parts'!$D$2:$D$3001,MATCH($A601,'2. Schematic Parts'!$A$2:$A$3001,0))&amp;"","NOT FOUND"))</f>
        <v/>
      </c>
      <c r="H601" s="9" t="str">
        <f aca="false">IF($A601="","",IF(COUNTIF('2. Schematic Parts'!$A$2:$A$3001,$A601)=0,"NOT IN SCHEMATIC","OK"))</f>
        <v/>
      </c>
      <c r="I601" s="9" t="str">
        <f aca="false">IF($A601="","",IF($H601="NOT IN SCHEMATIC","",IF(UPPER(TRIM($C601))=UPPER(TRIM($E601)),"OK","MISMATCH")))</f>
        <v/>
      </c>
      <c r="J601" s="9" t="str">
        <f aca="false">IF($A601="","",IF($H601="NOT IN SCHEMATIC","",IF($F601="","NO SCH DECAL",IF($D601="","",IF(UPPER(TRIM($D601))=UPPER(TRIM($F601)),"OK","MISMATCH")))))</f>
        <v/>
      </c>
      <c r="K601" s="16" t="str">
        <f aca="false">IF($A601="","",SUMPRODUCT(--ISNUMBER(SEARCH(","&amp;TRIM($A601)&amp;",",","&amp;SUBSTITUTE('1. Master BOM'!$D$2:$D$400," ","")&amp;","))))</f>
        <v/>
      </c>
      <c r="L601" s="16" t="str">
        <f aca="false">IF($A601="","",IF($K601&lt;&gt;1,0,SUMPRODUCT(ISNUMBER(SEARCH(","&amp;TRIM($A601)&amp;",",","&amp;SUBSTITUTE('1. Master BOM'!$D$2:$D$400," ","")&amp;","))*ROW('1. Master BOM'!$D$2:$D$400))))</f>
        <v/>
      </c>
      <c r="M601" s="9" t="str">
        <f aca="false">IF($A601="","",IF($K601=0,"NOT IN BOM",IF($K601&gt;1,"MULTIPLE BOM LINES","OK")))</f>
        <v/>
      </c>
      <c r="N601" s="9" t="str">
        <f aca="false">IF($A601="","",IF($L601=0,"—",INDEX('1. Master BOM'!$A$1:$A$400,$L601)))</f>
        <v/>
      </c>
      <c r="O601" s="9" t="str">
        <f aca="false">IF($A601="","",IF($L601=0,"—",INDEX('1. Master BOM'!$B$1:$B$400,$L601)))</f>
        <v/>
      </c>
      <c r="P601" s="9" t="str">
        <f aca="false">IF($A601="","",IF(OR($H601="NOT IN SCHEMATIC",$O601="—"),"",IF($G601="","NO SCH PN",IF(UPPER(TRIM($G601))=UPPER(TRIM($O601)),"OK","MISMATCH"))))</f>
        <v/>
      </c>
      <c r="Q601" s="9" t="str">
        <f aca="false">IF($A601="","",IF($L601=0,"—",INDEX('1. Master BOM'!$E$1:$E$400,$L601)))</f>
        <v/>
      </c>
      <c r="R601" s="9" t="str">
        <f aca="false">IF($A601="","",IF($L601=0,"—",IF(T(INDEX('1. Master BOM'!$F$1:$F$400,$L601))="","(not set)",INDEX('1. Master BOM'!$F$1:$F$400,$L601))))</f>
        <v/>
      </c>
      <c r="S601" s="9" t="str">
        <f aca="false">IF($A601="","",IF(OR($R601="—",$R601="(not set)",$D601=""),"",IF(ISNUMBER(SEARCH(SUBSTITUTE(SUBSTITUTE(SUBSTITUTE($R601,"-",""),"_","")," ",""),SUBSTITUTE(SUBSTITUTE(SUBSTITUTE($D601,"-",""),"_","")," ",""))),"OK","CHECK")))</f>
        <v/>
      </c>
      <c r="T601" s="9" t="str">
        <f aca="false">IF($A601="","",IF(OR($H601="NOT IN SCHEMATIC",$I601="MISMATCH",$J601="MISMATCH",$P601="MISMATCH",$M601&lt;&gt;"OK"),"REVIEW","OK"))</f>
        <v/>
      </c>
      <c r="U601" s="14"/>
      <c r="V601" s="14"/>
      <c r="W601" s="17"/>
      <c r="X601" s="14"/>
    </row>
    <row r="602" customFormat="false" ht="15" hidden="false" customHeight="false" outlineLevel="0" collapsed="false">
      <c r="A602" s="9" t="str">
        <f aca="false">IF('3. Layout Parts'!$A602="","",TRIM('3. Layout Parts'!$A602))</f>
        <v/>
      </c>
      <c r="B602" s="9" t="str">
        <f aca="false">IF($A602="","",'3. Layout Parts'!$D602)</f>
        <v/>
      </c>
      <c r="C602" s="9" t="str">
        <f aca="false">IF($A602="","",'3. Layout Parts'!$B602)</f>
        <v/>
      </c>
      <c r="D602" s="9" t="str">
        <f aca="false">IF($A602="","",'3. Layout Parts'!$C602)</f>
        <v/>
      </c>
      <c r="E602" s="9" t="str">
        <f aca="false">IF($A602="","",IFERROR(INDEX('2. Schematic Parts'!$B$2:$B$3001,MATCH($A602,'2. Schematic Parts'!$A$2:$A$3001,0)),"NOT FOUND"))</f>
        <v/>
      </c>
      <c r="F602" s="9" t="str">
        <f aca="false">IF($A602="","",IFERROR(INDEX('2. Schematic Parts'!$C$2:$C$3001,MATCH($A602,'2. Schematic Parts'!$A$2:$A$3001,0))&amp;"","NOT FOUND"))</f>
        <v/>
      </c>
      <c r="G602" s="9" t="str">
        <f aca="false">IF($A602="","",IFERROR(INDEX('2. Schematic Parts'!$D$2:$D$3001,MATCH($A602,'2. Schematic Parts'!$A$2:$A$3001,0))&amp;"","NOT FOUND"))</f>
        <v/>
      </c>
      <c r="H602" s="9" t="str">
        <f aca="false">IF($A602="","",IF(COUNTIF('2. Schematic Parts'!$A$2:$A$3001,$A602)=0,"NOT IN SCHEMATIC","OK"))</f>
        <v/>
      </c>
      <c r="I602" s="9" t="str">
        <f aca="false">IF($A602="","",IF($H602="NOT IN SCHEMATIC","",IF(UPPER(TRIM($C602))=UPPER(TRIM($E602)),"OK","MISMATCH")))</f>
        <v/>
      </c>
      <c r="J602" s="9" t="str">
        <f aca="false">IF($A602="","",IF($H602="NOT IN SCHEMATIC","",IF($F602="","NO SCH DECAL",IF($D602="","",IF(UPPER(TRIM($D602))=UPPER(TRIM($F602)),"OK","MISMATCH")))))</f>
        <v/>
      </c>
      <c r="K602" s="16" t="str">
        <f aca="false">IF($A602="","",SUMPRODUCT(--ISNUMBER(SEARCH(","&amp;TRIM($A602)&amp;",",","&amp;SUBSTITUTE('1. Master BOM'!$D$2:$D$400," ","")&amp;","))))</f>
        <v/>
      </c>
      <c r="L602" s="16" t="str">
        <f aca="false">IF($A602="","",IF($K602&lt;&gt;1,0,SUMPRODUCT(ISNUMBER(SEARCH(","&amp;TRIM($A602)&amp;",",","&amp;SUBSTITUTE('1. Master BOM'!$D$2:$D$400," ","")&amp;","))*ROW('1. Master BOM'!$D$2:$D$400))))</f>
        <v/>
      </c>
      <c r="M602" s="9" t="str">
        <f aca="false">IF($A602="","",IF($K602=0,"NOT IN BOM",IF($K602&gt;1,"MULTIPLE BOM LINES","OK")))</f>
        <v/>
      </c>
      <c r="N602" s="9" t="str">
        <f aca="false">IF($A602="","",IF($L602=0,"—",INDEX('1. Master BOM'!$A$1:$A$400,$L602)))</f>
        <v/>
      </c>
      <c r="O602" s="9" t="str">
        <f aca="false">IF($A602="","",IF($L602=0,"—",INDEX('1. Master BOM'!$B$1:$B$400,$L602)))</f>
        <v/>
      </c>
      <c r="P602" s="9" t="str">
        <f aca="false">IF($A602="","",IF(OR($H602="NOT IN SCHEMATIC",$O602="—"),"",IF($G602="","NO SCH PN",IF(UPPER(TRIM($G602))=UPPER(TRIM($O602)),"OK","MISMATCH"))))</f>
        <v/>
      </c>
      <c r="Q602" s="9" t="str">
        <f aca="false">IF($A602="","",IF($L602=0,"—",INDEX('1. Master BOM'!$E$1:$E$400,$L602)))</f>
        <v/>
      </c>
      <c r="R602" s="9" t="str">
        <f aca="false">IF($A602="","",IF($L602=0,"—",IF(T(INDEX('1. Master BOM'!$F$1:$F$400,$L602))="","(not set)",INDEX('1. Master BOM'!$F$1:$F$400,$L602))))</f>
        <v/>
      </c>
      <c r="S602" s="9" t="str">
        <f aca="false">IF($A602="","",IF(OR($R602="—",$R602="(not set)",$D602=""),"",IF(ISNUMBER(SEARCH(SUBSTITUTE(SUBSTITUTE(SUBSTITUTE($R602,"-",""),"_","")," ",""),SUBSTITUTE(SUBSTITUTE(SUBSTITUTE($D602,"-",""),"_","")," ",""))),"OK","CHECK")))</f>
        <v/>
      </c>
      <c r="T602" s="9" t="str">
        <f aca="false">IF($A602="","",IF(OR($H602="NOT IN SCHEMATIC",$I602="MISMATCH",$J602="MISMATCH",$P602="MISMATCH",$M602&lt;&gt;"OK"),"REVIEW","OK"))</f>
        <v/>
      </c>
      <c r="U602" s="14"/>
      <c r="V602" s="14"/>
      <c r="W602" s="17"/>
      <c r="X602" s="14"/>
    </row>
    <row r="603" customFormat="false" ht="15" hidden="false" customHeight="false" outlineLevel="0" collapsed="false">
      <c r="A603" s="9" t="str">
        <f aca="false">IF('3. Layout Parts'!$A603="","",TRIM('3. Layout Parts'!$A603))</f>
        <v/>
      </c>
      <c r="B603" s="9" t="str">
        <f aca="false">IF($A603="","",'3. Layout Parts'!$D603)</f>
        <v/>
      </c>
      <c r="C603" s="9" t="str">
        <f aca="false">IF($A603="","",'3. Layout Parts'!$B603)</f>
        <v/>
      </c>
      <c r="D603" s="9" t="str">
        <f aca="false">IF($A603="","",'3. Layout Parts'!$C603)</f>
        <v/>
      </c>
      <c r="E603" s="9" t="str">
        <f aca="false">IF($A603="","",IFERROR(INDEX('2. Schematic Parts'!$B$2:$B$3001,MATCH($A603,'2. Schematic Parts'!$A$2:$A$3001,0)),"NOT FOUND"))</f>
        <v/>
      </c>
      <c r="F603" s="9" t="str">
        <f aca="false">IF($A603="","",IFERROR(INDEX('2. Schematic Parts'!$C$2:$C$3001,MATCH($A603,'2. Schematic Parts'!$A$2:$A$3001,0))&amp;"","NOT FOUND"))</f>
        <v/>
      </c>
      <c r="G603" s="9" t="str">
        <f aca="false">IF($A603="","",IFERROR(INDEX('2. Schematic Parts'!$D$2:$D$3001,MATCH($A603,'2. Schematic Parts'!$A$2:$A$3001,0))&amp;"","NOT FOUND"))</f>
        <v/>
      </c>
      <c r="H603" s="9" t="str">
        <f aca="false">IF($A603="","",IF(COUNTIF('2. Schematic Parts'!$A$2:$A$3001,$A603)=0,"NOT IN SCHEMATIC","OK"))</f>
        <v/>
      </c>
      <c r="I603" s="9" t="str">
        <f aca="false">IF($A603="","",IF($H603="NOT IN SCHEMATIC","",IF(UPPER(TRIM($C603))=UPPER(TRIM($E603)),"OK","MISMATCH")))</f>
        <v/>
      </c>
      <c r="J603" s="9" t="str">
        <f aca="false">IF($A603="","",IF($H603="NOT IN SCHEMATIC","",IF($F603="","NO SCH DECAL",IF($D603="","",IF(UPPER(TRIM($D603))=UPPER(TRIM($F603)),"OK","MISMATCH")))))</f>
        <v/>
      </c>
      <c r="K603" s="16" t="str">
        <f aca="false">IF($A603="","",SUMPRODUCT(--ISNUMBER(SEARCH(","&amp;TRIM($A603)&amp;",",","&amp;SUBSTITUTE('1. Master BOM'!$D$2:$D$400," ","")&amp;","))))</f>
        <v/>
      </c>
      <c r="L603" s="16" t="str">
        <f aca="false">IF($A603="","",IF($K603&lt;&gt;1,0,SUMPRODUCT(ISNUMBER(SEARCH(","&amp;TRIM($A603)&amp;",",","&amp;SUBSTITUTE('1. Master BOM'!$D$2:$D$400," ","")&amp;","))*ROW('1. Master BOM'!$D$2:$D$400))))</f>
        <v/>
      </c>
      <c r="M603" s="9" t="str">
        <f aca="false">IF($A603="","",IF($K603=0,"NOT IN BOM",IF($K603&gt;1,"MULTIPLE BOM LINES","OK")))</f>
        <v/>
      </c>
      <c r="N603" s="9" t="str">
        <f aca="false">IF($A603="","",IF($L603=0,"—",INDEX('1. Master BOM'!$A$1:$A$400,$L603)))</f>
        <v/>
      </c>
      <c r="O603" s="9" t="str">
        <f aca="false">IF($A603="","",IF($L603=0,"—",INDEX('1. Master BOM'!$B$1:$B$400,$L603)))</f>
        <v/>
      </c>
      <c r="P603" s="9" t="str">
        <f aca="false">IF($A603="","",IF(OR($H603="NOT IN SCHEMATIC",$O603="—"),"",IF($G603="","NO SCH PN",IF(UPPER(TRIM($G603))=UPPER(TRIM($O603)),"OK","MISMATCH"))))</f>
        <v/>
      </c>
      <c r="Q603" s="9" t="str">
        <f aca="false">IF($A603="","",IF($L603=0,"—",INDEX('1. Master BOM'!$E$1:$E$400,$L603)))</f>
        <v/>
      </c>
      <c r="R603" s="9" t="str">
        <f aca="false">IF($A603="","",IF($L603=0,"—",IF(T(INDEX('1. Master BOM'!$F$1:$F$400,$L603))="","(not set)",INDEX('1. Master BOM'!$F$1:$F$400,$L603))))</f>
        <v/>
      </c>
      <c r="S603" s="9" t="str">
        <f aca="false">IF($A603="","",IF(OR($R603="—",$R603="(not set)",$D603=""),"",IF(ISNUMBER(SEARCH(SUBSTITUTE(SUBSTITUTE(SUBSTITUTE($R603,"-",""),"_","")," ",""),SUBSTITUTE(SUBSTITUTE(SUBSTITUTE($D603,"-",""),"_","")," ",""))),"OK","CHECK")))</f>
        <v/>
      </c>
      <c r="T603" s="9" t="str">
        <f aca="false">IF($A603="","",IF(OR($H603="NOT IN SCHEMATIC",$I603="MISMATCH",$J603="MISMATCH",$P603="MISMATCH",$M603&lt;&gt;"OK"),"REVIEW","OK"))</f>
        <v/>
      </c>
      <c r="U603" s="14"/>
      <c r="V603" s="14"/>
      <c r="W603" s="17"/>
      <c r="X603" s="14"/>
    </row>
    <row r="604" customFormat="false" ht="15" hidden="false" customHeight="false" outlineLevel="0" collapsed="false">
      <c r="A604" s="9" t="str">
        <f aca="false">IF('3. Layout Parts'!$A604="","",TRIM('3. Layout Parts'!$A604))</f>
        <v/>
      </c>
      <c r="B604" s="9" t="str">
        <f aca="false">IF($A604="","",'3. Layout Parts'!$D604)</f>
        <v/>
      </c>
      <c r="C604" s="9" t="str">
        <f aca="false">IF($A604="","",'3. Layout Parts'!$B604)</f>
        <v/>
      </c>
      <c r="D604" s="9" t="str">
        <f aca="false">IF($A604="","",'3. Layout Parts'!$C604)</f>
        <v/>
      </c>
      <c r="E604" s="9" t="str">
        <f aca="false">IF($A604="","",IFERROR(INDEX('2. Schematic Parts'!$B$2:$B$3001,MATCH($A604,'2. Schematic Parts'!$A$2:$A$3001,0)),"NOT FOUND"))</f>
        <v/>
      </c>
      <c r="F604" s="9" t="str">
        <f aca="false">IF($A604="","",IFERROR(INDEX('2. Schematic Parts'!$C$2:$C$3001,MATCH($A604,'2. Schematic Parts'!$A$2:$A$3001,0))&amp;"","NOT FOUND"))</f>
        <v/>
      </c>
      <c r="G604" s="9" t="str">
        <f aca="false">IF($A604="","",IFERROR(INDEX('2. Schematic Parts'!$D$2:$D$3001,MATCH($A604,'2. Schematic Parts'!$A$2:$A$3001,0))&amp;"","NOT FOUND"))</f>
        <v/>
      </c>
      <c r="H604" s="9" t="str">
        <f aca="false">IF($A604="","",IF(COUNTIF('2. Schematic Parts'!$A$2:$A$3001,$A604)=0,"NOT IN SCHEMATIC","OK"))</f>
        <v/>
      </c>
      <c r="I604" s="9" t="str">
        <f aca="false">IF($A604="","",IF($H604="NOT IN SCHEMATIC","",IF(UPPER(TRIM($C604))=UPPER(TRIM($E604)),"OK","MISMATCH")))</f>
        <v/>
      </c>
      <c r="J604" s="9" t="str">
        <f aca="false">IF($A604="","",IF($H604="NOT IN SCHEMATIC","",IF($F604="","NO SCH DECAL",IF($D604="","",IF(UPPER(TRIM($D604))=UPPER(TRIM($F604)),"OK","MISMATCH")))))</f>
        <v/>
      </c>
      <c r="K604" s="16" t="str">
        <f aca="false">IF($A604="","",SUMPRODUCT(--ISNUMBER(SEARCH(","&amp;TRIM($A604)&amp;",",","&amp;SUBSTITUTE('1. Master BOM'!$D$2:$D$400," ","")&amp;","))))</f>
        <v/>
      </c>
      <c r="L604" s="16" t="str">
        <f aca="false">IF($A604="","",IF($K604&lt;&gt;1,0,SUMPRODUCT(ISNUMBER(SEARCH(","&amp;TRIM($A604)&amp;",",","&amp;SUBSTITUTE('1. Master BOM'!$D$2:$D$400," ","")&amp;","))*ROW('1. Master BOM'!$D$2:$D$400))))</f>
        <v/>
      </c>
      <c r="M604" s="9" t="str">
        <f aca="false">IF($A604="","",IF($K604=0,"NOT IN BOM",IF($K604&gt;1,"MULTIPLE BOM LINES","OK")))</f>
        <v/>
      </c>
      <c r="N604" s="9" t="str">
        <f aca="false">IF($A604="","",IF($L604=0,"—",INDEX('1. Master BOM'!$A$1:$A$400,$L604)))</f>
        <v/>
      </c>
      <c r="O604" s="9" t="str">
        <f aca="false">IF($A604="","",IF($L604=0,"—",INDEX('1. Master BOM'!$B$1:$B$400,$L604)))</f>
        <v/>
      </c>
      <c r="P604" s="9" t="str">
        <f aca="false">IF($A604="","",IF(OR($H604="NOT IN SCHEMATIC",$O604="—"),"",IF($G604="","NO SCH PN",IF(UPPER(TRIM($G604))=UPPER(TRIM($O604)),"OK","MISMATCH"))))</f>
        <v/>
      </c>
      <c r="Q604" s="9" t="str">
        <f aca="false">IF($A604="","",IF($L604=0,"—",INDEX('1. Master BOM'!$E$1:$E$400,$L604)))</f>
        <v/>
      </c>
      <c r="R604" s="9" t="str">
        <f aca="false">IF($A604="","",IF($L604=0,"—",IF(T(INDEX('1. Master BOM'!$F$1:$F$400,$L604))="","(not set)",INDEX('1. Master BOM'!$F$1:$F$400,$L604))))</f>
        <v/>
      </c>
      <c r="S604" s="9" t="str">
        <f aca="false">IF($A604="","",IF(OR($R604="—",$R604="(not set)",$D604=""),"",IF(ISNUMBER(SEARCH(SUBSTITUTE(SUBSTITUTE(SUBSTITUTE($R604,"-",""),"_","")," ",""),SUBSTITUTE(SUBSTITUTE(SUBSTITUTE($D604,"-",""),"_","")," ",""))),"OK","CHECK")))</f>
        <v/>
      </c>
      <c r="T604" s="9" t="str">
        <f aca="false">IF($A604="","",IF(OR($H604="NOT IN SCHEMATIC",$I604="MISMATCH",$J604="MISMATCH",$P604="MISMATCH",$M604&lt;&gt;"OK"),"REVIEW","OK"))</f>
        <v/>
      </c>
      <c r="U604" s="14"/>
      <c r="V604" s="14"/>
      <c r="W604" s="17"/>
      <c r="X604" s="14"/>
    </row>
    <row r="605" customFormat="false" ht="15" hidden="false" customHeight="false" outlineLevel="0" collapsed="false">
      <c r="A605" s="9" t="str">
        <f aca="false">IF('3. Layout Parts'!$A605="","",TRIM('3. Layout Parts'!$A605))</f>
        <v/>
      </c>
      <c r="B605" s="9" t="str">
        <f aca="false">IF($A605="","",'3. Layout Parts'!$D605)</f>
        <v/>
      </c>
      <c r="C605" s="9" t="str">
        <f aca="false">IF($A605="","",'3. Layout Parts'!$B605)</f>
        <v/>
      </c>
      <c r="D605" s="9" t="str">
        <f aca="false">IF($A605="","",'3. Layout Parts'!$C605)</f>
        <v/>
      </c>
      <c r="E605" s="9" t="str">
        <f aca="false">IF($A605="","",IFERROR(INDEX('2. Schematic Parts'!$B$2:$B$3001,MATCH($A605,'2. Schematic Parts'!$A$2:$A$3001,0)),"NOT FOUND"))</f>
        <v/>
      </c>
      <c r="F605" s="9" t="str">
        <f aca="false">IF($A605="","",IFERROR(INDEX('2. Schematic Parts'!$C$2:$C$3001,MATCH($A605,'2. Schematic Parts'!$A$2:$A$3001,0))&amp;"","NOT FOUND"))</f>
        <v/>
      </c>
      <c r="G605" s="9" t="str">
        <f aca="false">IF($A605="","",IFERROR(INDEX('2. Schematic Parts'!$D$2:$D$3001,MATCH($A605,'2. Schematic Parts'!$A$2:$A$3001,0))&amp;"","NOT FOUND"))</f>
        <v/>
      </c>
      <c r="H605" s="9" t="str">
        <f aca="false">IF($A605="","",IF(COUNTIF('2. Schematic Parts'!$A$2:$A$3001,$A605)=0,"NOT IN SCHEMATIC","OK"))</f>
        <v/>
      </c>
      <c r="I605" s="9" t="str">
        <f aca="false">IF($A605="","",IF($H605="NOT IN SCHEMATIC","",IF(UPPER(TRIM($C605))=UPPER(TRIM($E605)),"OK","MISMATCH")))</f>
        <v/>
      </c>
      <c r="J605" s="9" t="str">
        <f aca="false">IF($A605="","",IF($H605="NOT IN SCHEMATIC","",IF($F605="","NO SCH DECAL",IF($D605="","",IF(UPPER(TRIM($D605))=UPPER(TRIM($F605)),"OK","MISMATCH")))))</f>
        <v/>
      </c>
      <c r="K605" s="16" t="str">
        <f aca="false">IF($A605="","",SUMPRODUCT(--ISNUMBER(SEARCH(","&amp;TRIM($A605)&amp;",",","&amp;SUBSTITUTE('1. Master BOM'!$D$2:$D$400," ","")&amp;","))))</f>
        <v/>
      </c>
      <c r="L605" s="16" t="str">
        <f aca="false">IF($A605="","",IF($K605&lt;&gt;1,0,SUMPRODUCT(ISNUMBER(SEARCH(","&amp;TRIM($A605)&amp;",",","&amp;SUBSTITUTE('1. Master BOM'!$D$2:$D$400," ","")&amp;","))*ROW('1. Master BOM'!$D$2:$D$400))))</f>
        <v/>
      </c>
      <c r="M605" s="9" t="str">
        <f aca="false">IF($A605="","",IF($K605=0,"NOT IN BOM",IF($K605&gt;1,"MULTIPLE BOM LINES","OK")))</f>
        <v/>
      </c>
      <c r="N605" s="9" t="str">
        <f aca="false">IF($A605="","",IF($L605=0,"—",INDEX('1. Master BOM'!$A$1:$A$400,$L605)))</f>
        <v/>
      </c>
      <c r="O605" s="9" t="str">
        <f aca="false">IF($A605="","",IF($L605=0,"—",INDEX('1. Master BOM'!$B$1:$B$400,$L605)))</f>
        <v/>
      </c>
      <c r="P605" s="9" t="str">
        <f aca="false">IF($A605="","",IF(OR($H605="NOT IN SCHEMATIC",$O605="—"),"",IF($G605="","NO SCH PN",IF(UPPER(TRIM($G605))=UPPER(TRIM($O605)),"OK","MISMATCH"))))</f>
        <v/>
      </c>
      <c r="Q605" s="9" t="str">
        <f aca="false">IF($A605="","",IF($L605=0,"—",INDEX('1. Master BOM'!$E$1:$E$400,$L605)))</f>
        <v/>
      </c>
      <c r="R605" s="9" t="str">
        <f aca="false">IF($A605="","",IF($L605=0,"—",IF(T(INDEX('1. Master BOM'!$F$1:$F$400,$L605))="","(not set)",INDEX('1. Master BOM'!$F$1:$F$400,$L605))))</f>
        <v/>
      </c>
      <c r="S605" s="9" t="str">
        <f aca="false">IF($A605="","",IF(OR($R605="—",$R605="(not set)",$D605=""),"",IF(ISNUMBER(SEARCH(SUBSTITUTE(SUBSTITUTE(SUBSTITUTE($R605,"-",""),"_","")," ",""),SUBSTITUTE(SUBSTITUTE(SUBSTITUTE($D605,"-",""),"_","")," ",""))),"OK","CHECK")))</f>
        <v/>
      </c>
      <c r="T605" s="9" t="str">
        <f aca="false">IF($A605="","",IF(OR($H605="NOT IN SCHEMATIC",$I605="MISMATCH",$J605="MISMATCH",$P605="MISMATCH",$M605&lt;&gt;"OK"),"REVIEW","OK"))</f>
        <v/>
      </c>
      <c r="U605" s="14"/>
      <c r="V605" s="14"/>
      <c r="W605" s="17"/>
      <c r="X605" s="14"/>
    </row>
    <row r="606" customFormat="false" ht="15" hidden="false" customHeight="false" outlineLevel="0" collapsed="false">
      <c r="A606" s="9" t="str">
        <f aca="false">IF('3. Layout Parts'!$A606="","",TRIM('3. Layout Parts'!$A606))</f>
        <v/>
      </c>
      <c r="B606" s="9" t="str">
        <f aca="false">IF($A606="","",'3. Layout Parts'!$D606)</f>
        <v/>
      </c>
      <c r="C606" s="9" t="str">
        <f aca="false">IF($A606="","",'3. Layout Parts'!$B606)</f>
        <v/>
      </c>
      <c r="D606" s="9" t="str">
        <f aca="false">IF($A606="","",'3. Layout Parts'!$C606)</f>
        <v/>
      </c>
      <c r="E606" s="9" t="str">
        <f aca="false">IF($A606="","",IFERROR(INDEX('2. Schematic Parts'!$B$2:$B$3001,MATCH($A606,'2. Schematic Parts'!$A$2:$A$3001,0)),"NOT FOUND"))</f>
        <v/>
      </c>
      <c r="F606" s="9" t="str">
        <f aca="false">IF($A606="","",IFERROR(INDEX('2. Schematic Parts'!$C$2:$C$3001,MATCH($A606,'2. Schematic Parts'!$A$2:$A$3001,0))&amp;"","NOT FOUND"))</f>
        <v/>
      </c>
      <c r="G606" s="9" t="str">
        <f aca="false">IF($A606="","",IFERROR(INDEX('2. Schematic Parts'!$D$2:$D$3001,MATCH($A606,'2. Schematic Parts'!$A$2:$A$3001,0))&amp;"","NOT FOUND"))</f>
        <v/>
      </c>
      <c r="H606" s="9" t="str">
        <f aca="false">IF($A606="","",IF(COUNTIF('2. Schematic Parts'!$A$2:$A$3001,$A606)=0,"NOT IN SCHEMATIC","OK"))</f>
        <v/>
      </c>
      <c r="I606" s="9" t="str">
        <f aca="false">IF($A606="","",IF($H606="NOT IN SCHEMATIC","",IF(UPPER(TRIM($C606))=UPPER(TRIM($E606)),"OK","MISMATCH")))</f>
        <v/>
      </c>
      <c r="J606" s="9" t="str">
        <f aca="false">IF($A606="","",IF($H606="NOT IN SCHEMATIC","",IF($F606="","NO SCH DECAL",IF($D606="","",IF(UPPER(TRIM($D606))=UPPER(TRIM($F606)),"OK","MISMATCH")))))</f>
        <v/>
      </c>
      <c r="K606" s="16" t="str">
        <f aca="false">IF($A606="","",SUMPRODUCT(--ISNUMBER(SEARCH(","&amp;TRIM($A606)&amp;",",","&amp;SUBSTITUTE('1. Master BOM'!$D$2:$D$400," ","")&amp;","))))</f>
        <v/>
      </c>
      <c r="L606" s="16" t="str">
        <f aca="false">IF($A606="","",IF($K606&lt;&gt;1,0,SUMPRODUCT(ISNUMBER(SEARCH(","&amp;TRIM($A606)&amp;",",","&amp;SUBSTITUTE('1. Master BOM'!$D$2:$D$400," ","")&amp;","))*ROW('1. Master BOM'!$D$2:$D$400))))</f>
        <v/>
      </c>
      <c r="M606" s="9" t="str">
        <f aca="false">IF($A606="","",IF($K606=0,"NOT IN BOM",IF($K606&gt;1,"MULTIPLE BOM LINES","OK")))</f>
        <v/>
      </c>
      <c r="N606" s="9" t="str">
        <f aca="false">IF($A606="","",IF($L606=0,"—",INDEX('1. Master BOM'!$A$1:$A$400,$L606)))</f>
        <v/>
      </c>
      <c r="O606" s="9" t="str">
        <f aca="false">IF($A606="","",IF($L606=0,"—",INDEX('1. Master BOM'!$B$1:$B$400,$L606)))</f>
        <v/>
      </c>
      <c r="P606" s="9" t="str">
        <f aca="false">IF($A606="","",IF(OR($H606="NOT IN SCHEMATIC",$O606="—"),"",IF($G606="","NO SCH PN",IF(UPPER(TRIM($G606))=UPPER(TRIM($O606)),"OK","MISMATCH"))))</f>
        <v/>
      </c>
      <c r="Q606" s="9" t="str">
        <f aca="false">IF($A606="","",IF($L606=0,"—",INDEX('1. Master BOM'!$E$1:$E$400,$L606)))</f>
        <v/>
      </c>
      <c r="R606" s="9" t="str">
        <f aca="false">IF($A606="","",IF($L606=0,"—",IF(T(INDEX('1. Master BOM'!$F$1:$F$400,$L606))="","(not set)",INDEX('1. Master BOM'!$F$1:$F$400,$L606))))</f>
        <v/>
      </c>
      <c r="S606" s="9" t="str">
        <f aca="false">IF($A606="","",IF(OR($R606="—",$R606="(not set)",$D606=""),"",IF(ISNUMBER(SEARCH(SUBSTITUTE(SUBSTITUTE(SUBSTITUTE($R606,"-",""),"_","")," ",""),SUBSTITUTE(SUBSTITUTE(SUBSTITUTE($D606,"-",""),"_","")," ",""))),"OK","CHECK")))</f>
        <v/>
      </c>
      <c r="T606" s="9" t="str">
        <f aca="false">IF($A606="","",IF(OR($H606="NOT IN SCHEMATIC",$I606="MISMATCH",$J606="MISMATCH",$P606="MISMATCH",$M606&lt;&gt;"OK"),"REVIEW","OK"))</f>
        <v/>
      </c>
      <c r="U606" s="14"/>
      <c r="V606" s="14"/>
      <c r="W606" s="17"/>
      <c r="X606" s="14"/>
    </row>
    <row r="607" customFormat="false" ht="15" hidden="false" customHeight="false" outlineLevel="0" collapsed="false">
      <c r="A607" s="9" t="str">
        <f aca="false">IF('3. Layout Parts'!$A607="","",TRIM('3. Layout Parts'!$A607))</f>
        <v/>
      </c>
      <c r="B607" s="9" t="str">
        <f aca="false">IF($A607="","",'3. Layout Parts'!$D607)</f>
        <v/>
      </c>
      <c r="C607" s="9" t="str">
        <f aca="false">IF($A607="","",'3. Layout Parts'!$B607)</f>
        <v/>
      </c>
      <c r="D607" s="9" t="str">
        <f aca="false">IF($A607="","",'3. Layout Parts'!$C607)</f>
        <v/>
      </c>
      <c r="E607" s="9" t="str">
        <f aca="false">IF($A607="","",IFERROR(INDEX('2. Schematic Parts'!$B$2:$B$3001,MATCH($A607,'2. Schematic Parts'!$A$2:$A$3001,0)),"NOT FOUND"))</f>
        <v/>
      </c>
      <c r="F607" s="9" t="str">
        <f aca="false">IF($A607="","",IFERROR(INDEX('2. Schematic Parts'!$C$2:$C$3001,MATCH($A607,'2. Schematic Parts'!$A$2:$A$3001,0))&amp;"","NOT FOUND"))</f>
        <v/>
      </c>
      <c r="G607" s="9" t="str">
        <f aca="false">IF($A607="","",IFERROR(INDEX('2. Schematic Parts'!$D$2:$D$3001,MATCH($A607,'2. Schematic Parts'!$A$2:$A$3001,0))&amp;"","NOT FOUND"))</f>
        <v/>
      </c>
      <c r="H607" s="9" t="str">
        <f aca="false">IF($A607="","",IF(COUNTIF('2. Schematic Parts'!$A$2:$A$3001,$A607)=0,"NOT IN SCHEMATIC","OK"))</f>
        <v/>
      </c>
      <c r="I607" s="9" t="str">
        <f aca="false">IF($A607="","",IF($H607="NOT IN SCHEMATIC","",IF(UPPER(TRIM($C607))=UPPER(TRIM($E607)),"OK","MISMATCH")))</f>
        <v/>
      </c>
      <c r="J607" s="9" t="str">
        <f aca="false">IF($A607="","",IF($H607="NOT IN SCHEMATIC","",IF($F607="","NO SCH DECAL",IF($D607="","",IF(UPPER(TRIM($D607))=UPPER(TRIM($F607)),"OK","MISMATCH")))))</f>
        <v/>
      </c>
      <c r="K607" s="16" t="str">
        <f aca="false">IF($A607="","",SUMPRODUCT(--ISNUMBER(SEARCH(","&amp;TRIM($A607)&amp;",",","&amp;SUBSTITUTE('1. Master BOM'!$D$2:$D$400," ","")&amp;","))))</f>
        <v/>
      </c>
      <c r="L607" s="16" t="str">
        <f aca="false">IF($A607="","",IF($K607&lt;&gt;1,0,SUMPRODUCT(ISNUMBER(SEARCH(","&amp;TRIM($A607)&amp;",",","&amp;SUBSTITUTE('1. Master BOM'!$D$2:$D$400," ","")&amp;","))*ROW('1. Master BOM'!$D$2:$D$400))))</f>
        <v/>
      </c>
      <c r="M607" s="9" t="str">
        <f aca="false">IF($A607="","",IF($K607=0,"NOT IN BOM",IF($K607&gt;1,"MULTIPLE BOM LINES","OK")))</f>
        <v/>
      </c>
      <c r="N607" s="9" t="str">
        <f aca="false">IF($A607="","",IF($L607=0,"—",INDEX('1. Master BOM'!$A$1:$A$400,$L607)))</f>
        <v/>
      </c>
      <c r="O607" s="9" t="str">
        <f aca="false">IF($A607="","",IF($L607=0,"—",INDEX('1. Master BOM'!$B$1:$B$400,$L607)))</f>
        <v/>
      </c>
      <c r="P607" s="9" t="str">
        <f aca="false">IF($A607="","",IF(OR($H607="NOT IN SCHEMATIC",$O607="—"),"",IF($G607="","NO SCH PN",IF(UPPER(TRIM($G607))=UPPER(TRIM($O607)),"OK","MISMATCH"))))</f>
        <v/>
      </c>
      <c r="Q607" s="9" t="str">
        <f aca="false">IF($A607="","",IF($L607=0,"—",INDEX('1. Master BOM'!$E$1:$E$400,$L607)))</f>
        <v/>
      </c>
      <c r="R607" s="9" t="str">
        <f aca="false">IF($A607="","",IF($L607=0,"—",IF(T(INDEX('1. Master BOM'!$F$1:$F$400,$L607))="","(not set)",INDEX('1. Master BOM'!$F$1:$F$400,$L607))))</f>
        <v/>
      </c>
      <c r="S607" s="9" t="str">
        <f aca="false">IF($A607="","",IF(OR($R607="—",$R607="(not set)",$D607=""),"",IF(ISNUMBER(SEARCH(SUBSTITUTE(SUBSTITUTE(SUBSTITUTE($R607,"-",""),"_","")," ",""),SUBSTITUTE(SUBSTITUTE(SUBSTITUTE($D607,"-",""),"_","")," ",""))),"OK","CHECK")))</f>
        <v/>
      </c>
      <c r="T607" s="9" t="str">
        <f aca="false">IF($A607="","",IF(OR($H607="NOT IN SCHEMATIC",$I607="MISMATCH",$J607="MISMATCH",$P607="MISMATCH",$M607&lt;&gt;"OK"),"REVIEW","OK"))</f>
        <v/>
      </c>
      <c r="U607" s="14"/>
      <c r="V607" s="14"/>
      <c r="W607" s="17"/>
      <c r="X607" s="14"/>
    </row>
    <row r="608" customFormat="false" ht="15" hidden="false" customHeight="false" outlineLevel="0" collapsed="false">
      <c r="A608" s="9" t="str">
        <f aca="false">IF('3. Layout Parts'!$A608="","",TRIM('3. Layout Parts'!$A608))</f>
        <v/>
      </c>
      <c r="B608" s="9" t="str">
        <f aca="false">IF($A608="","",'3. Layout Parts'!$D608)</f>
        <v/>
      </c>
      <c r="C608" s="9" t="str">
        <f aca="false">IF($A608="","",'3. Layout Parts'!$B608)</f>
        <v/>
      </c>
      <c r="D608" s="9" t="str">
        <f aca="false">IF($A608="","",'3. Layout Parts'!$C608)</f>
        <v/>
      </c>
      <c r="E608" s="9" t="str">
        <f aca="false">IF($A608="","",IFERROR(INDEX('2. Schematic Parts'!$B$2:$B$3001,MATCH($A608,'2. Schematic Parts'!$A$2:$A$3001,0)),"NOT FOUND"))</f>
        <v/>
      </c>
      <c r="F608" s="9" t="str">
        <f aca="false">IF($A608="","",IFERROR(INDEX('2. Schematic Parts'!$C$2:$C$3001,MATCH($A608,'2. Schematic Parts'!$A$2:$A$3001,0))&amp;"","NOT FOUND"))</f>
        <v/>
      </c>
      <c r="G608" s="9" t="str">
        <f aca="false">IF($A608="","",IFERROR(INDEX('2. Schematic Parts'!$D$2:$D$3001,MATCH($A608,'2. Schematic Parts'!$A$2:$A$3001,0))&amp;"","NOT FOUND"))</f>
        <v/>
      </c>
      <c r="H608" s="9" t="str">
        <f aca="false">IF($A608="","",IF(COUNTIF('2. Schematic Parts'!$A$2:$A$3001,$A608)=0,"NOT IN SCHEMATIC","OK"))</f>
        <v/>
      </c>
      <c r="I608" s="9" t="str">
        <f aca="false">IF($A608="","",IF($H608="NOT IN SCHEMATIC","",IF(UPPER(TRIM($C608))=UPPER(TRIM($E608)),"OK","MISMATCH")))</f>
        <v/>
      </c>
      <c r="J608" s="9" t="str">
        <f aca="false">IF($A608="","",IF($H608="NOT IN SCHEMATIC","",IF($F608="","NO SCH DECAL",IF($D608="","",IF(UPPER(TRIM($D608))=UPPER(TRIM($F608)),"OK","MISMATCH")))))</f>
        <v/>
      </c>
      <c r="K608" s="16" t="str">
        <f aca="false">IF($A608="","",SUMPRODUCT(--ISNUMBER(SEARCH(","&amp;TRIM($A608)&amp;",",","&amp;SUBSTITUTE('1. Master BOM'!$D$2:$D$400," ","")&amp;","))))</f>
        <v/>
      </c>
      <c r="L608" s="16" t="str">
        <f aca="false">IF($A608="","",IF($K608&lt;&gt;1,0,SUMPRODUCT(ISNUMBER(SEARCH(","&amp;TRIM($A608)&amp;",",","&amp;SUBSTITUTE('1. Master BOM'!$D$2:$D$400," ","")&amp;","))*ROW('1. Master BOM'!$D$2:$D$400))))</f>
        <v/>
      </c>
      <c r="M608" s="9" t="str">
        <f aca="false">IF($A608="","",IF($K608=0,"NOT IN BOM",IF($K608&gt;1,"MULTIPLE BOM LINES","OK")))</f>
        <v/>
      </c>
      <c r="N608" s="9" t="str">
        <f aca="false">IF($A608="","",IF($L608=0,"—",INDEX('1. Master BOM'!$A$1:$A$400,$L608)))</f>
        <v/>
      </c>
      <c r="O608" s="9" t="str">
        <f aca="false">IF($A608="","",IF($L608=0,"—",INDEX('1. Master BOM'!$B$1:$B$400,$L608)))</f>
        <v/>
      </c>
      <c r="P608" s="9" t="str">
        <f aca="false">IF($A608="","",IF(OR($H608="NOT IN SCHEMATIC",$O608="—"),"",IF($G608="","NO SCH PN",IF(UPPER(TRIM($G608))=UPPER(TRIM($O608)),"OK","MISMATCH"))))</f>
        <v/>
      </c>
      <c r="Q608" s="9" t="str">
        <f aca="false">IF($A608="","",IF($L608=0,"—",INDEX('1. Master BOM'!$E$1:$E$400,$L608)))</f>
        <v/>
      </c>
      <c r="R608" s="9" t="str">
        <f aca="false">IF($A608="","",IF($L608=0,"—",IF(T(INDEX('1. Master BOM'!$F$1:$F$400,$L608))="","(not set)",INDEX('1. Master BOM'!$F$1:$F$400,$L608))))</f>
        <v/>
      </c>
      <c r="S608" s="9" t="str">
        <f aca="false">IF($A608="","",IF(OR($R608="—",$R608="(not set)",$D608=""),"",IF(ISNUMBER(SEARCH(SUBSTITUTE(SUBSTITUTE(SUBSTITUTE($R608,"-",""),"_","")," ",""),SUBSTITUTE(SUBSTITUTE(SUBSTITUTE($D608,"-",""),"_","")," ",""))),"OK","CHECK")))</f>
        <v/>
      </c>
      <c r="T608" s="9" t="str">
        <f aca="false">IF($A608="","",IF(OR($H608="NOT IN SCHEMATIC",$I608="MISMATCH",$J608="MISMATCH",$P608="MISMATCH",$M608&lt;&gt;"OK"),"REVIEW","OK"))</f>
        <v/>
      </c>
      <c r="U608" s="14"/>
      <c r="V608" s="14"/>
      <c r="W608" s="17"/>
      <c r="X608" s="14"/>
    </row>
    <row r="609" customFormat="false" ht="15" hidden="false" customHeight="false" outlineLevel="0" collapsed="false">
      <c r="A609" s="9" t="str">
        <f aca="false">IF('3. Layout Parts'!$A609="","",TRIM('3. Layout Parts'!$A609))</f>
        <v/>
      </c>
      <c r="B609" s="9" t="str">
        <f aca="false">IF($A609="","",'3. Layout Parts'!$D609)</f>
        <v/>
      </c>
      <c r="C609" s="9" t="str">
        <f aca="false">IF($A609="","",'3. Layout Parts'!$B609)</f>
        <v/>
      </c>
      <c r="D609" s="9" t="str">
        <f aca="false">IF($A609="","",'3. Layout Parts'!$C609)</f>
        <v/>
      </c>
      <c r="E609" s="9" t="str">
        <f aca="false">IF($A609="","",IFERROR(INDEX('2. Schematic Parts'!$B$2:$B$3001,MATCH($A609,'2. Schematic Parts'!$A$2:$A$3001,0)),"NOT FOUND"))</f>
        <v/>
      </c>
      <c r="F609" s="9" t="str">
        <f aca="false">IF($A609="","",IFERROR(INDEX('2. Schematic Parts'!$C$2:$C$3001,MATCH($A609,'2. Schematic Parts'!$A$2:$A$3001,0))&amp;"","NOT FOUND"))</f>
        <v/>
      </c>
      <c r="G609" s="9" t="str">
        <f aca="false">IF($A609="","",IFERROR(INDEX('2. Schematic Parts'!$D$2:$D$3001,MATCH($A609,'2. Schematic Parts'!$A$2:$A$3001,0))&amp;"","NOT FOUND"))</f>
        <v/>
      </c>
      <c r="H609" s="9" t="str">
        <f aca="false">IF($A609="","",IF(COUNTIF('2. Schematic Parts'!$A$2:$A$3001,$A609)=0,"NOT IN SCHEMATIC","OK"))</f>
        <v/>
      </c>
      <c r="I609" s="9" t="str">
        <f aca="false">IF($A609="","",IF($H609="NOT IN SCHEMATIC","",IF(UPPER(TRIM($C609))=UPPER(TRIM($E609)),"OK","MISMATCH")))</f>
        <v/>
      </c>
      <c r="J609" s="9" t="str">
        <f aca="false">IF($A609="","",IF($H609="NOT IN SCHEMATIC","",IF($F609="","NO SCH DECAL",IF($D609="","",IF(UPPER(TRIM($D609))=UPPER(TRIM($F609)),"OK","MISMATCH")))))</f>
        <v/>
      </c>
      <c r="K609" s="16" t="str">
        <f aca="false">IF($A609="","",SUMPRODUCT(--ISNUMBER(SEARCH(","&amp;TRIM($A609)&amp;",",","&amp;SUBSTITUTE('1. Master BOM'!$D$2:$D$400," ","")&amp;","))))</f>
        <v/>
      </c>
      <c r="L609" s="16" t="str">
        <f aca="false">IF($A609="","",IF($K609&lt;&gt;1,0,SUMPRODUCT(ISNUMBER(SEARCH(","&amp;TRIM($A609)&amp;",",","&amp;SUBSTITUTE('1. Master BOM'!$D$2:$D$400," ","")&amp;","))*ROW('1. Master BOM'!$D$2:$D$400))))</f>
        <v/>
      </c>
      <c r="M609" s="9" t="str">
        <f aca="false">IF($A609="","",IF($K609=0,"NOT IN BOM",IF($K609&gt;1,"MULTIPLE BOM LINES","OK")))</f>
        <v/>
      </c>
      <c r="N609" s="9" t="str">
        <f aca="false">IF($A609="","",IF($L609=0,"—",INDEX('1. Master BOM'!$A$1:$A$400,$L609)))</f>
        <v/>
      </c>
      <c r="O609" s="9" t="str">
        <f aca="false">IF($A609="","",IF($L609=0,"—",INDEX('1. Master BOM'!$B$1:$B$400,$L609)))</f>
        <v/>
      </c>
      <c r="P609" s="9" t="str">
        <f aca="false">IF($A609="","",IF(OR($H609="NOT IN SCHEMATIC",$O609="—"),"",IF($G609="","NO SCH PN",IF(UPPER(TRIM($G609))=UPPER(TRIM($O609)),"OK","MISMATCH"))))</f>
        <v/>
      </c>
      <c r="Q609" s="9" t="str">
        <f aca="false">IF($A609="","",IF($L609=0,"—",INDEX('1. Master BOM'!$E$1:$E$400,$L609)))</f>
        <v/>
      </c>
      <c r="R609" s="9" t="str">
        <f aca="false">IF($A609="","",IF($L609=0,"—",IF(T(INDEX('1. Master BOM'!$F$1:$F$400,$L609))="","(not set)",INDEX('1. Master BOM'!$F$1:$F$400,$L609))))</f>
        <v/>
      </c>
      <c r="S609" s="9" t="str">
        <f aca="false">IF($A609="","",IF(OR($R609="—",$R609="(not set)",$D609=""),"",IF(ISNUMBER(SEARCH(SUBSTITUTE(SUBSTITUTE(SUBSTITUTE($R609,"-",""),"_","")," ",""),SUBSTITUTE(SUBSTITUTE(SUBSTITUTE($D609,"-",""),"_","")," ",""))),"OK","CHECK")))</f>
        <v/>
      </c>
      <c r="T609" s="9" t="str">
        <f aca="false">IF($A609="","",IF(OR($H609="NOT IN SCHEMATIC",$I609="MISMATCH",$J609="MISMATCH",$P609="MISMATCH",$M609&lt;&gt;"OK"),"REVIEW","OK"))</f>
        <v/>
      </c>
      <c r="U609" s="14"/>
      <c r="V609" s="14"/>
      <c r="W609" s="17"/>
      <c r="X609" s="14"/>
    </row>
    <row r="610" customFormat="false" ht="15" hidden="false" customHeight="false" outlineLevel="0" collapsed="false">
      <c r="A610" s="9" t="str">
        <f aca="false">IF('3. Layout Parts'!$A610="","",TRIM('3. Layout Parts'!$A610))</f>
        <v/>
      </c>
      <c r="B610" s="9" t="str">
        <f aca="false">IF($A610="","",'3. Layout Parts'!$D610)</f>
        <v/>
      </c>
      <c r="C610" s="9" t="str">
        <f aca="false">IF($A610="","",'3. Layout Parts'!$B610)</f>
        <v/>
      </c>
      <c r="D610" s="9" t="str">
        <f aca="false">IF($A610="","",'3. Layout Parts'!$C610)</f>
        <v/>
      </c>
      <c r="E610" s="9" t="str">
        <f aca="false">IF($A610="","",IFERROR(INDEX('2. Schematic Parts'!$B$2:$B$3001,MATCH($A610,'2. Schematic Parts'!$A$2:$A$3001,0)),"NOT FOUND"))</f>
        <v/>
      </c>
      <c r="F610" s="9" t="str">
        <f aca="false">IF($A610="","",IFERROR(INDEX('2. Schematic Parts'!$C$2:$C$3001,MATCH($A610,'2. Schematic Parts'!$A$2:$A$3001,0))&amp;"","NOT FOUND"))</f>
        <v/>
      </c>
      <c r="G610" s="9" t="str">
        <f aca="false">IF($A610="","",IFERROR(INDEX('2. Schematic Parts'!$D$2:$D$3001,MATCH($A610,'2. Schematic Parts'!$A$2:$A$3001,0))&amp;"","NOT FOUND"))</f>
        <v/>
      </c>
      <c r="H610" s="9" t="str">
        <f aca="false">IF($A610="","",IF(COUNTIF('2. Schematic Parts'!$A$2:$A$3001,$A610)=0,"NOT IN SCHEMATIC","OK"))</f>
        <v/>
      </c>
      <c r="I610" s="9" t="str">
        <f aca="false">IF($A610="","",IF($H610="NOT IN SCHEMATIC","",IF(UPPER(TRIM($C610))=UPPER(TRIM($E610)),"OK","MISMATCH")))</f>
        <v/>
      </c>
      <c r="J610" s="9" t="str">
        <f aca="false">IF($A610="","",IF($H610="NOT IN SCHEMATIC","",IF($F610="","NO SCH DECAL",IF($D610="","",IF(UPPER(TRIM($D610))=UPPER(TRIM($F610)),"OK","MISMATCH")))))</f>
        <v/>
      </c>
      <c r="K610" s="16" t="str">
        <f aca="false">IF($A610="","",SUMPRODUCT(--ISNUMBER(SEARCH(","&amp;TRIM($A610)&amp;",",","&amp;SUBSTITUTE('1. Master BOM'!$D$2:$D$400," ","")&amp;","))))</f>
        <v/>
      </c>
      <c r="L610" s="16" t="str">
        <f aca="false">IF($A610="","",IF($K610&lt;&gt;1,0,SUMPRODUCT(ISNUMBER(SEARCH(","&amp;TRIM($A610)&amp;",",","&amp;SUBSTITUTE('1. Master BOM'!$D$2:$D$400," ","")&amp;","))*ROW('1. Master BOM'!$D$2:$D$400))))</f>
        <v/>
      </c>
      <c r="M610" s="9" t="str">
        <f aca="false">IF($A610="","",IF($K610=0,"NOT IN BOM",IF($K610&gt;1,"MULTIPLE BOM LINES","OK")))</f>
        <v/>
      </c>
      <c r="N610" s="9" t="str">
        <f aca="false">IF($A610="","",IF($L610=0,"—",INDEX('1. Master BOM'!$A$1:$A$400,$L610)))</f>
        <v/>
      </c>
      <c r="O610" s="9" t="str">
        <f aca="false">IF($A610="","",IF($L610=0,"—",INDEX('1. Master BOM'!$B$1:$B$400,$L610)))</f>
        <v/>
      </c>
      <c r="P610" s="9" t="str">
        <f aca="false">IF($A610="","",IF(OR($H610="NOT IN SCHEMATIC",$O610="—"),"",IF($G610="","NO SCH PN",IF(UPPER(TRIM($G610))=UPPER(TRIM($O610)),"OK","MISMATCH"))))</f>
        <v/>
      </c>
      <c r="Q610" s="9" t="str">
        <f aca="false">IF($A610="","",IF($L610=0,"—",INDEX('1. Master BOM'!$E$1:$E$400,$L610)))</f>
        <v/>
      </c>
      <c r="R610" s="9" t="str">
        <f aca="false">IF($A610="","",IF($L610=0,"—",IF(T(INDEX('1. Master BOM'!$F$1:$F$400,$L610))="","(not set)",INDEX('1. Master BOM'!$F$1:$F$400,$L610))))</f>
        <v/>
      </c>
      <c r="S610" s="9" t="str">
        <f aca="false">IF($A610="","",IF(OR($R610="—",$R610="(not set)",$D610=""),"",IF(ISNUMBER(SEARCH(SUBSTITUTE(SUBSTITUTE(SUBSTITUTE($R610,"-",""),"_","")," ",""),SUBSTITUTE(SUBSTITUTE(SUBSTITUTE($D610,"-",""),"_","")," ",""))),"OK","CHECK")))</f>
        <v/>
      </c>
      <c r="T610" s="9" t="str">
        <f aca="false">IF($A610="","",IF(OR($H610="NOT IN SCHEMATIC",$I610="MISMATCH",$J610="MISMATCH",$P610="MISMATCH",$M610&lt;&gt;"OK"),"REVIEW","OK"))</f>
        <v/>
      </c>
      <c r="U610" s="14"/>
      <c r="V610" s="14"/>
      <c r="W610" s="17"/>
      <c r="X610" s="14"/>
    </row>
    <row r="611" customFormat="false" ht="15" hidden="false" customHeight="false" outlineLevel="0" collapsed="false">
      <c r="A611" s="9" t="str">
        <f aca="false">IF('3. Layout Parts'!$A611="","",TRIM('3. Layout Parts'!$A611))</f>
        <v/>
      </c>
      <c r="B611" s="9" t="str">
        <f aca="false">IF($A611="","",'3. Layout Parts'!$D611)</f>
        <v/>
      </c>
      <c r="C611" s="9" t="str">
        <f aca="false">IF($A611="","",'3. Layout Parts'!$B611)</f>
        <v/>
      </c>
      <c r="D611" s="9" t="str">
        <f aca="false">IF($A611="","",'3. Layout Parts'!$C611)</f>
        <v/>
      </c>
      <c r="E611" s="9" t="str">
        <f aca="false">IF($A611="","",IFERROR(INDEX('2. Schematic Parts'!$B$2:$B$3001,MATCH($A611,'2. Schematic Parts'!$A$2:$A$3001,0)),"NOT FOUND"))</f>
        <v/>
      </c>
      <c r="F611" s="9" t="str">
        <f aca="false">IF($A611="","",IFERROR(INDEX('2. Schematic Parts'!$C$2:$C$3001,MATCH($A611,'2. Schematic Parts'!$A$2:$A$3001,0))&amp;"","NOT FOUND"))</f>
        <v/>
      </c>
      <c r="G611" s="9" t="str">
        <f aca="false">IF($A611="","",IFERROR(INDEX('2. Schematic Parts'!$D$2:$D$3001,MATCH($A611,'2. Schematic Parts'!$A$2:$A$3001,0))&amp;"","NOT FOUND"))</f>
        <v/>
      </c>
      <c r="H611" s="9" t="str">
        <f aca="false">IF($A611="","",IF(COUNTIF('2. Schematic Parts'!$A$2:$A$3001,$A611)=0,"NOT IN SCHEMATIC","OK"))</f>
        <v/>
      </c>
      <c r="I611" s="9" t="str">
        <f aca="false">IF($A611="","",IF($H611="NOT IN SCHEMATIC","",IF(UPPER(TRIM($C611))=UPPER(TRIM($E611)),"OK","MISMATCH")))</f>
        <v/>
      </c>
      <c r="J611" s="9" t="str">
        <f aca="false">IF($A611="","",IF($H611="NOT IN SCHEMATIC","",IF($F611="","NO SCH DECAL",IF($D611="","",IF(UPPER(TRIM($D611))=UPPER(TRIM($F611)),"OK","MISMATCH")))))</f>
        <v/>
      </c>
      <c r="K611" s="16" t="str">
        <f aca="false">IF($A611="","",SUMPRODUCT(--ISNUMBER(SEARCH(","&amp;TRIM($A611)&amp;",",","&amp;SUBSTITUTE('1. Master BOM'!$D$2:$D$400," ","")&amp;","))))</f>
        <v/>
      </c>
      <c r="L611" s="16" t="str">
        <f aca="false">IF($A611="","",IF($K611&lt;&gt;1,0,SUMPRODUCT(ISNUMBER(SEARCH(","&amp;TRIM($A611)&amp;",",","&amp;SUBSTITUTE('1. Master BOM'!$D$2:$D$400," ","")&amp;","))*ROW('1. Master BOM'!$D$2:$D$400))))</f>
        <v/>
      </c>
      <c r="M611" s="9" t="str">
        <f aca="false">IF($A611="","",IF($K611=0,"NOT IN BOM",IF($K611&gt;1,"MULTIPLE BOM LINES","OK")))</f>
        <v/>
      </c>
      <c r="N611" s="9" t="str">
        <f aca="false">IF($A611="","",IF($L611=0,"—",INDEX('1. Master BOM'!$A$1:$A$400,$L611)))</f>
        <v/>
      </c>
      <c r="O611" s="9" t="str">
        <f aca="false">IF($A611="","",IF($L611=0,"—",INDEX('1. Master BOM'!$B$1:$B$400,$L611)))</f>
        <v/>
      </c>
      <c r="P611" s="9" t="str">
        <f aca="false">IF($A611="","",IF(OR($H611="NOT IN SCHEMATIC",$O611="—"),"",IF($G611="","NO SCH PN",IF(UPPER(TRIM($G611))=UPPER(TRIM($O611)),"OK","MISMATCH"))))</f>
        <v/>
      </c>
      <c r="Q611" s="9" t="str">
        <f aca="false">IF($A611="","",IF($L611=0,"—",INDEX('1. Master BOM'!$E$1:$E$400,$L611)))</f>
        <v/>
      </c>
      <c r="R611" s="9" t="str">
        <f aca="false">IF($A611="","",IF($L611=0,"—",IF(T(INDEX('1. Master BOM'!$F$1:$F$400,$L611))="","(not set)",INDEX('1. Master BOM'!$F$1:$F$400,$L611))))</f>
        <v/>
      </c>
      <c r="S611" s="9" t="str">
        <f aca="false">IF($A611="","",IF(OR($R611="—",$R611="(not set)",$D611=""),"",IF(ISNUMBER(SEARCH(SUBSTITUTE(SUBSTITUTE(SUBSTITUTE($R611,"-",""),"_","")," ",""),SUBSTITUTE(SUBSTITUTE(SUBSTITUTE($D611,"-",""),"_","")," ",""))),"OK","CHECK")))</f>
        <v/>
      </c>
      <c r="T611" s="9" t="str">
        <f aca="false">IF($A611="","",IF(OR($H611="NOT IN SCHEMATIC",$I611="MISMATCH",$J611="MISMATCH",$P611="MISMATCH",$M611&lt;&gt;"OK"),"REVIEW","OK"))</f>
        <v/>
      </c>
      <c r="U611" s="14"/>
      <c r="V611" s="14"/>
      <c r="W611" s="17"/>
      <c r="X611" s="14"/>
    </row>
    <row r="612" customFormat="false" ht="15" hidden="false" customHeight="false" outlineLevel="0" collapsed="false">
      <c r="A612" s="9" t="str">
        <f aca="false">IF('3. Layout Parts'!$A612="","",TRIM('3. Layout Parts'!$A612))</f>
        <v/>
      </c>
      <c r="B612" s="9" t="str">
        <f aca="false">IF($A612="","",'3. Layout Parts'!$D612)</f>
        <v/>
      </c>
      <c r="C612" s="9" t="str">
        <f aca="false">IF($A612="","",'3. Layout Parts'!$B612)</f>
        <v/>
      </c>
      <c r="D612" s="9" t="str">
        <f aca="false">IF($A612="","",'3. Layout Parts'!$C612)</f>
        <v/>
      </c>
      <c r="E612" s="9" t="str">
        <f aca="false">IF($A612="","",IFERROR(INDEX('2. Schematic Parts'!$B$2:$B$3001,MATCH($A612,'2. Schematic Parts'!$A$2:$A$3001,0)),"NOT FOUND"))</f>
        <v/>
      </c>
      <c r="F612" s="9" t="str">
        <f aca="false">IF($A612="","",IFERROR(INDEX('2. Schematic Parts'!$C$2:$C$3001,MATCH($A612,'2. Schematic Parts'!$A$2:$A$3001,0))&amp;"","NOT FOUND"))</f>
        <v/>
      </c>
      <c r="G612" s="9" t="str">
        <f aca="false">IF($A612="","",IFERROR(INDEX('2. Schematic Parts'!$D$2:$D$3001,MATCH($A612,'2. Schematic Parts'!$A$2:$A$3001,0))&amp;"","NOT FOUND"))</f>
        <v/>
      </c>
      <c r="H612" s="9" t="str">
        <f aca="false">IF($A612="","",IF(COUNTIF('2. Schematic Parts'!$A$2:$A$3001,$A612)=0,"NOT IN SCHEMATIC","OK"))</f>
        <v/>
      </c>
      <c r="I612" s="9" t="str">
        <f aca="false">IF($A612="","",IF($H612="NOT IN SCHEMATIC","",IF(UPPER(TRIM($C612))=UPPER(TRIM($E612)),"OK","MISMATCH")))</f>
        <v/>
      </c>
      <c r="J612" s="9" t="str">
        <f aca="false">IF($A612="","",IF($H612="NOT IN SCHEMATIC","",IF($F612="","NO SCH DECAL",IF($D612="","",IF(UPPER(TRIM($D612))=UPPER(TRIM($F612)),"OK","MISMATCH")))))</f>
        <v/>
      </c>
      <c r="K612" s="16" t="str">
        <f aca="false">IF($A612="","",SUMPRODUCT(--ISNUMBER(SEARCH(","&amp;TRIM($A612)&amp;",",","&amp;SUBSTITUTE('1. Master BOM'!$D$2:$D$400," ","")&amp;","))))</f>
        <v/>
      </c>
      <c r="L612" s="16" t="str">
        <f aca="false">IF($A612="","",IF($K612&lt;&gt;1,0,SUMPRODUCT(ISNUMBER(SEARCH(","&amp;TRIM($A612)&amp;",",","&amp;SUBSTITUTE('1. Master BOM'!$D$2:$D$400," ","")&amp;","))*ROW('1. Master BOM'!$D$2:$D$400))))</f>
        <v/>
      </c>
      <c r="M612" s="9" t="str">
        <f aca="false">IF($A612="","",IF($K612=0,"NOT IN BOM",IF($K612&gt;1,"MULTIPLE BOM LINES","OK")))</f>
        <v/>
      </c>
      <c r="N612" s="9" t="str">
        <f aca="false">IF($A612="","",IF($L612=0,"—",INDEX('1. Master BOM'!$A$1:$A$400,$L612)))</f>
        <v/>
      </c>
      <c r="O612" s="9" t="str">
        <f aca="false">IF($A612="","",IF($L612=0,"—",INDEX('1. Master BOM'!$B$1:$B$400,$L612)))</f>
        <v/>
      </c>
      <c r="P612" s="9" t="str">
        <f aca="false">IF($A612="","",IF(OR($H612="NOT IN SCHEMATIC",$O612="—"),"",IF($G612="","NO SCH PN",IF(UPPER(TRIM($G612))=UPPER(TRIM($O612)),"OK","MISMATCH"))))</f>
        <v/>
      </c>
      <c r="Q612" s="9" t="str">
        <f aca="false">IF($A612="","",IF($L612=0,"—",INDEX('1. Master BOM'!$E$1:$E$400,$L612)))</f>
        <v/>
      </c>
      <c r="R612" s="9" t="str">
        <f aca="false">IF($A612="","",IF($L612=0,"—",IF(T(INDEX('1. Master BOM'!$F$1:$F$400,$L612))="","(not set)",INDEX('1. Master BOM'!$F$1:$F$400,$L612))))</f>
        <v/>
      </c>
      <c r="S612" s="9" t="str">
        <f aca="false">IF($A612="","",IF(OR($R612="—",$R612="(not set)",$D612=""),"",IF(ISNUMBER(SEARCH(SUBSTITUTE(SUBSTITUTE(SUBSTITUTE($R612,"-",""),"_","")," ",""),SUBSTITUTE(SUBSTITUTE(SUBSTITUTE($D612,"-",""),"_","")," ",""))),"OK","CHECK")))</f>
        <v/>
      </c>
      <c r="T612" s="9" t="str">
        <f aca="false">IF($A612="","",IF(OR($H612="NOT IN SCHEMATIC",$I612="MISMATCH",$J612="MISMATCH",$P612="MISMATCH",$M612&lt;&gt;"OK"),"REVIEW","OK"))</f>
        <v/>
      </c>
      <c r="U612" s="14"/>
      <c r="V612" s="14"/>
      <c r="W612" s="17"/>
      <c r="X612" s="14"/>
    </row>
    <row r="613" customFormat="false" ht="15" hidden="false" customHeight="false" outlineLevel="0" collapsed="false">
      <c r="A613" s="9" t="str">
        <f aca="false">IF('3. Layout Parts'!$A613="","",TRIM('3. Layout Parts'!$A613))</f>
        <v/>
      </c>
      <c r="B613" s="9" t="str">
        <f aca="false">IF($A613="","",'3. Layout Parts'!$D613)</f>
        <v/>
      </c>
      <c r="C613" s="9" t="str">
        <f aca="false">IF($A613="","",'3. Layout Parts'!$B613)</f>
        <v/>
      </c>
      <c r="D613" s="9" t="str">
        <f aca="false">IF($A613="","",'3. Layout Parts'!$C613)</f>
        <v/>
      </c>
      <c r="E613" s="9" t="str">
        <f aca="false">IF($A613="","",IFERROR(INDEX('2. Schematic Parts'!$B$2:$B$3001,MATCH($A613,'2. Schematic Parts'!$A$2:$A$3001,0)),"NOT FOUND"))</f>
        <v/>
      </c>
      <c r="F613" s="9" t="str">
        <f aca="false">IF($A613="","",IFERROR(INDEX('2. Schematic Parts'!$C$2:$C$3001,MATCH($A613,'2. Schematic Parts'!$A$2:$A$3001,0))&amp;"","NOT FOUND"))</f>
        <v/>
      </c>
      <c r="G613" s="9" t="str">
        <f aca="false">IF($A613="","",IFERROR(INDEX('2. Schematic Parts'!$D$2:$D$3001,MATCH($A613,'2. Schematic Parts'!$A$2:$A$3001,0))&amp;"","NOT FOUND"))</f>
        <v/>
      </c>
      <c r="H613" s="9" t="str">
        <f aca="false">IF($A613="","",IF(COUNTIF('2. Schematic Parts'!$A$2:$A$3001,$A613)=0,"NOT IN SCHEMATIC","OK"))</f>
        <v/>
      </c>
      <c r="I613" s="9" t="str">
        <f aca="false">IF($A613="","",IF($H613="NOT IN SCHEMATIC","",IF(UPPER(TRIM($C613))=UPPER(TRIM($E613)),"OK","MISMATCH")))</f>
        <v/>
      </c>
      <c r="J613" s="9" t="str">
        <f aca="false">IF($A613="","",IF($H613="NOT IN SCHEMATIC","",IF($F613="","NO SCH DECAL",IF($D613="","",IF(UPPER(TRIM($D613))=UPPER(TRIM($F613)),"OK","MISMATCH")))))</f>
        <v/>
      </c>
      <c r="K613" s="16" t="str">
        <f aca="false">IF($A613="","",SUMPRODUCT(--ISNUMBER(SEARCH(","&amp;TRIM($A613)&amp;",",","&amp;SUBSTITUTE('1. Master BOM'!$D$2:$D$400," ","")&amp;","))))</f>
        <v/>
      </c>
      <c r="L613" s="16" t="str">
        <f aca="false">IF($A613="","",IF($K613&lt;&gt;1,0,SUMPRODUCT(ISNUMBER(SEARCH(","&amp;TRIM($A613)&amp;",",","&amp;SUBSTITUTE('1. Master BOM'!$D$2:$D$400," ","")&amp;","))*ROW('1. Master BOM'!$D$2:$D$400))))</f>
        <v/>
      </c>
      <c r="M613" s="9" t="str">
        <f aca="false">IF($A613="","",IF($K613=0,"NOT IN BOM",IF($K613&gt;1,"MULTIPLE BOM LINES","OK")))</f>
        <v/>
      </c>
      <c r="N613" s="9" t="str">
        <f aca="false">IF($A613="","",IF($L613=0,"—",INDEX('1. Master BOM'!$A$1:$A$400,$L613)))</f>
        <v/>
      </c>
      <c r="O613" s="9" t="str">
        <f aca="false">IF($A613="","",IF($L613=0,"—",INDEX('1. Master BOM'!$B$1:$B$400,$L613)))</f>
        <v/>
      </c>
      <c r="P613" s="9" t="str">
        <f aca="false">IF($A613="","",IF(OR($H613="NOT IN SCHEMATIC",$O613="—"),"",IF($G613="","NO SCH PN",IF(UPPER(TRIM($G613))=UPPER(TRIM($O613)),"OK","MISMATCH"))))</f>
        <v/>
      </c>
      <c r="Q613" s="9" t="str">
        <f aca="false">IF($A613="","",IF($L613=0,"—",INDEX('1. Master BOM'!$E$1:$E$400,$L613)))</f>
        <v/>
      </c>
      <c r="R613" s="9" t="str">
        <f aca="false">IF($A613="","",IF($L613=0,"—",IF(T(INDEX('1. Master BOM'!$F$1:$F$400,$L613))="","(not set)",INDEX('1. Master BOM'!$F$1:$F$400,$L613))))</f>
        <v/>
      </c>
      <c r="S613" s="9" t="str">
        <f aca="false">IF($A613="","",IF(OR($R613="—",$R613="(not set)",$D613=""),"",IF(ISNUMBER(SEARCH(SUBSTITUTE(SUBSTITUTE(SUBSTITUTE($R613,"-",""),"_","")," ",""),SUBSTITUTE(SUBSTITUTE(SUBSTITUTE($D613,"-",""),"_","")," ",""))),"OK","CHECK")))</f>
        <v/>
      </c>
      <c r="T613" s="9" t="str">
        <f aca="false">IF($A613="","",IF(OR($H613="NOT IN SCHEMATIC",$I613="MISMATCH",$J613="MISMATCH",$P613="MISMATCH",$M613&lt;&gt;"OK"),"REVIEW","OK"))</f>
        <v/>
      </c>
      <c r="U613" s="14"/>
      <c r="V613" s="14"/>
      <c r="W613" s="17"/>
      <c r="X613" s="14"/>
    </row>
    <row r="614" customFormat="false" ht="15" hidden="false" customHeight="false" outlineLevel="0" collapsed="false">
      <c r="A614" s="9" t="str">
        <f aca="false">IF('3. Layout Parts'!$A614="","",TRIM('3. Layout Parts'!$A614))</f>
        <v/>
      </c>
      <c r="B614" s="9" t="str">
        <f aca="false">IF($A614="","",'3. Layout Parts'!$D614)</f>
        <v/>
      </c>
      <c r="C614" s="9" t="str">
        <f aca="false">IF($A614="","",'3. Layout Parts'!$B614)</f>
        <v/>
      </c>
      <c r="D614" s="9" t="str">
        <f aca="false">IF($A614="","",'3. Layout Parts'!$C614)</f>
        <v/>
      </c>
      <c r="E614" s="9" t="str">
        <f aca="false">IF($A614="","",IFERROR(INDEX('2. Schematic Parts'!$B$2:$B$3001,MATCH($A614,'2. Schematic Parts'!$A$2:$A$3001,0)),"NOT FOUND"))</f>
        <v/>
      </c>
      <c r="F614" s="9" t="str">
        <f aca="false">IF($A614="","",IFERROR(INDEX('2. Schematic Parts'!$C$2:$C$3001,MATCH($A614,'2. Schematic Parts'!$A$2:$A$3001,0))&amp;"","NOT FOUND"))</f>
        <v/>
      </c>
      <c r="G614" s="9" t="str">
        <f aca="false">IF($A614="","",IFERROR(INDEX('2. Schematic Parts'!$D$2:$D$3001,MATCH($A614,'2. Schematic Parts'!$A$2:$A$3001,0))&amp;"","NOT FOUND"))</f>
        <v/>
      </c>
      <c r="H614" s="9" t="str">
        <f aca="false">IF($A614="","",IF(COUNTIF('2. Schematic Parts'!$A$2:$A$3001,$A614)=0,"NOT IN SCHEMATIC","OK"))</f>
        <v/>
      </c>
      <c r="I614" s="9" t="str">
        <f aca="false">IF($A614="","",IF($H614="NOT IN SCHEMATIC","",IF(UPPER(TRIM($C614))=UPPER(TRIM($E614)),"OK","MISMATCH")))</f>
        <v/>
      </c>
      <c r="J614" s="9" t="str">
        <f aca="false">IF($A614="","",IF($H614="NOT IN SCHEMATIC","",IF($F614="","NO SCH DECAL",IF($D614="","",IF(UPPER(TRIM($D614))=UPPER(TRIM($F614)),"OK","MISMATCH")))))</f>
        <v/>
      </c>
      <c r="K614" s="16" t="str">
        <f aca="false">IF($A614="","",SUMPRODUCT(--ISNUMBER(SEARCH(","&amp;TRIM($A614)&amp;",",","&amp;SUBSTITUTE('1. Master BOM'!$D$2:$D$400," ","")&amp;","))))</f>
        <v/>
      </c>
      <c r="L614" s="16" t="str">
        <f aca="false">IF($A614="","",IF($K614&lt;&gt;1,0,SUMPRODUCT(ISNUMBER(SEARCH(","&amp;TRIM($A614)&amp;",",","&amp;SUBSTITUTE('1. Master BOM'!$D$2:$D$400," ","")&amp;","))*ROW('1. Master BOM'!$D$2:$D$400))))</f>
        <v/>
      </c>
      <c r="M614" s="9" t="str">
        <f aca="false">IF($A614="","",IF($K614=0,"NOT IN BOM",IF($K614&gt;1,"MULTIPLE BOM LINES","OK")))</f>
        <v/>
      </c>
      <c r="N614" s="9" t="str">
        <f aca="false">IF($A614="","",IF($L614=0,"—",INDEX('1. Master BOM'!$A$1:$A$400,$L614)))</f>
        <v/>
      </c>
      <c r="O614" s="9" t="str">
        <f aca="false">IF($A614="","",IF($L614=0,"—",INDEX('1. Master BOM'!$B$1:$B$400,$L614)))</f>
        <v/>
      </c>
      <c r="P614" s="9" t="str">
        <f aca="false">IF($A614="","",IF(OR($H614="NOT IN SCHEMATIC",$O614="—"),"",IF($G614="","NO SCH PN",IF(UPPER(TRIM($G614))=UPPER(TRIM($O614)),"OK","MISMATCH"))))</f>
        <v/>
      </c>
      <c r="Q614" s="9" t="str">
        <f aca="false">IF($A614="","",IF($L614=0,"—",INDEX('1. Master BOM'!$E$1:$E$400,$L614)))</f>
        <v/>
      </c>
      <c r="R614" s="9" t="str">
        <f aca="false">IF($A614="","",IF($L614=0,"—",IF(T(INDEX('1. Master BOM'!$F$1:$F$400,$L614))="","(not set)",INDEX('1. Master BOM'!$F$1:$F$400,$L614))))</f>
        <v/>
      </c>
      <c r="S614" s="9" t="str">
        <f aca="false">IF($A614="","",IF(OR($R614="—",$R614="(not set)",$D614=""),"",IF(ISNUMBER(SEARCH(SUBSTITUTE(SUBSTITUTE(SUBSTITUTE($R614,"-",""),"_","")," ",""),SUBSTITUTE(SUBSTITUTE(SUBSTITUTE($D614,"-",""),"_","")," ",""))),"OK","CHECK")))</f>
        <v/>
      </c>
      <c r="T614" s="9" t="str">
        <f aca="false">IF($A614="","",IF(OR($H614="NOT IN SCHEMATIC",$I614="MISMATCH",$J614="MISMATCH",$P614="MISMATCH",$M614&lt;&gt;"OK"),"REVIEW","OK"))</f>
        <v/>
      </c>
      <c r="U614" s="14"/>
      <c r="V614" s="14"/>
      <c r="W614" s="17"/>
      <c r="X614" s="14"/>
    </row>
    <row r="615" customFormat="false" ht="15" hidden="false" customHeight="false" outlineLevel="0" collapsed="false">
      <c r="A615" s="9" t="str">
        <f aca="false">IF('3. Layout Parts'!$A615="","",TRIM('3. Layout Parts'!$A615))</f>
        <v/>
      </c>
      <c r="B615" s="9" t="str">
        <f aca="false">IF($A615="","",'3. Layout Parts'!$D615)</f>
        <v/>
      </c>
      <c r="C615" s="9" t="str">
        <f aca="false">IF($A615="","",'3. Layout Parts'!$B615)</f>
        <v/>
      </c>
      <c r="D615" s="9" t="str">
        <f aca="false">IF($A615="","",'3. Layout Parts'!$C615)</f>
        <v/>
      </c>
      <c r="E615" s="9" t="str">
        <f aca="false">IF($A615="","",IFERROR(INDEX('2. Schematic Parts'!$B$2:$B$3001,MATCH($A615,'2. Schematic Parts'!$A$2:$A$3001,0)),"NOT FOUND"))</f>
        <v/>
      </c>
      <c r="F615" s="9" t="str">
        <f aca="false">IF($A615="","",IFERROR(INDEX('2. Schematic Parts'!$C$2:$C$3001,MATCH($A615,'2. Schematic Parts'!$A$2:$A$3001,0))&amp;"","NOT FOUND"))</f>
        <v/>
      </c>
      <c r="G615" s="9" t="str">
        <f aca="false">IF($A615="","",IFERROR(INDEX('2. Schematic Parts'!$D$2:$D$3001,MATCH($A615,'2. Schematic Parts'!$A$2:$A$3001,0))&amp;"","NOT FOUND"))</f>
        <v/>
      </c>
      <c r="H615" s="9" t="str">
        <f aca="false">IF($A615="","",IF(COUNTIF('2. Schematic Parts'!$A$2:$A$3001,$A615)=0,"NOT IN SCHEMATIC","OK"))</f>
        <v/>
      </c>
      <c r="I615" s="9" t="str">
        <f aca="false">IF($A615="","",IF($H615="NOT IN SCHEMATIC","",IF(UPPER(TRIM($C615))=UPPER(TRIM($E615)),"OK","MISMATCH")))</f>
        <v/>
      </c>
      <c r="J615" s="9" t="str">
        <f aca="false">IF($A615="","",IF($H615="NOT IN SCHEMATIC","",IF($F615="","NO SCH DECAL",IF($D615="","",IF(UPPER(TRIM($D615))=UPPER(TRIM($F615)),"OK","MISMATCH")))))</f>
        <v/>
      </c>
      <c r="K615" s="16" t="str">
        <f aca="false">IF($A615="","",SUMPRODUCT(--ISNUMBER(SEARCH(","&amp;TRIM($A615)&amp;",",","&amp;SUBSTITUTE('1. Master BOM'!$D$2:$D$400," ","")&amp;","))))</f>
        <v/>
      </c>
      <c r="L615" s="16" t="str">
        <f aca="false">IF($A615="","",IF($K615&lt;&gt;1,0,SUMPRODUCT(ISNUMBER(SEARCH(","&amp;TRIM($A615)&amp;",",","&amp;SUBSTITUTE('1. Master BOM'!$D$2:$D$400," ","")&amp;","))*ROW('1. Master BOM'!$D$2:$D$400))))</f>
        <v/>
      </c>
      <c r="M615" s="9" t="str">
        <f aca="false">IF($A615="","",IF($K615=0,"NOT IN BOM",IF($K615&gt;1,"MULTIPLE BOM LINES","OK")))</f>
        <v/>
      </c>
      <c r="N615" s="9" t="str">
        <f aca="false">IF($A615="","",IF($L615=0,"—",INDEX('1. Master BOM'!$A$1:$A$400,$L615)))</f>
        <v/>
      </c>
      <c r="O615" s="9" t="str">
        <f aca="false">IF($A615="","",IF($L615=0,"—",INDEX('1. Master BOM'!$B$1:$B$400,$L615)))</f>
        <v/>
      </c>
      <c r="P615" s="9" t="str">
        <f aca="false">IF($A615="","",IF(OR($H615="NOT IN SCHEMATIC",$O615="—"),"",IF($G615="","NO SCH PN",IF(UPPER(TRIM($G615))=UPPER(TRIM($O615)),"OK","MISMATCH"))))</f>
        <v/>
      </c>
      <c r="Q615" s="9" t="str">
        <f aca="false">IF($A615="","",IF($L615=0,"—",INDEX('1. Master BOM'!$E$1:$E$400,$L615)))</f>
        <v/>
      </c>
      <c r="R615" s="9" t="str">
        <f aca="false">IF($A615="","",IF($L615=0,"—",IF(T(INDEX('1. Master BOM'!$F$1:$F$400,$L615))="","(not set)",INDEX('1. Master BOM'!$F$1:$F$400,$L615))))</f>
        <v/>
      </c>
      <c r="S615" s="9" t="str">
        <f aca="false">IF($A615="","",IF(OR($R615="—",$R615="(not set)",$D615=""),"",IF(ISNUMBER(SEARCH(SUBSTITUTE(SUBSTITUTE(SUBSTITUTE($R615,"-",""),"_","")," ",""),SUBSTITUTE(SUBSTITUTE(SUBSTITUTE($D615,"-",""),"_","")," ",""))),"OK","CHECK")))</f>
        <v/>
      </c>
      <c r="T615" s="9" t="str">
        <f aca="false">IF($A615="","",IF(OR($H615="NOT IN SCHEMATIC",$I615="MISMATCH",$J615="MISMATCH",$P615="MISMATCH",$M615&lt;&gt;"OK"),"REVIEW","OK"))</f>
        <v/>
      </c>
      <c r="U615" s="14"/>
      <c r="V615" s="14"/>
      <c r="W615" s="17"/>
      <c r="X615" s="14"/>
    </row>
    <row r="616" customFormat="false" ht="15" hidden="false" customHeight="false" outlineLevel="0" collapsed="false">
      <c r="A616" s="9" t="str">
        <f aca="false">IF('3. Layout Parts'!$A616="","",TRIM('3. Layout Parts'!$A616))</f>
        <v/>
      </c>
      <c r="B616" s="9" t="str">
        <f aca="false">IF($A616="","",'3. Layout Parts'!$D616)</f>
        <v/>
      </c>
      <c r="C616" s="9" t="str">
        <f aca="false">IF($A616="","",'3. Layout Parts'!$B616)</f>
        <v/>
      </c>
      <c r="D616" s="9" t="str">
        <f aca="false">IF($A616="","",'3. Layout Parts'!$C616)</f>
        <v/>
      </c>
      <c r="E616" s="9" t="str">
        <f aca="false">IF($A616="","",IFERROR(INDEX('2. Schematic Parts'!$B$2:$B$3001,MATCH($A616,'2. Schematic Parts'!$A$2:$A$3001,0)),"NOT FOUND"))</f>
        <v/>
      </c>
      <c r="F616" s="9" t="str">
        <f aca="false">IF($A616="","",IFERROR(INDEX('2. Schematic Parts'!$C$2:$C$3001,MATCH($A616,'2. Schematic Parts'!$A$2:$A$3001,0))&amp;"","NOT FOUND"))</f>
        <v/>
      </c>
      <c r="G616" s="9" t="str">
        <f aca="false">IF($A616="","",IFERROR(INDEX('2. Schematic Parts'!$D$2:$D$3001,MATCH($A616,'2. Schematic Parts'!$A$2:$A$3001,0))&amp;"","NOT FOUND"))</f>
        <v/>
      </c>
      <c r="H616" s="9" t="str">
        <f aca="false">IF($A616="","",IF(COUNTIF('2. Schematic Parts'!$A$2:$A$3001,$A616)=0,"NOT IN SCHEMATIC","OK"))</f>
        <v/>
      </c>
      <c r="I616" s="9" t="str">
        <f aca="false">IF($A616="","",IF($H616="NOT IN SCHEMATIC","",IF(UPPER(TRIM($C616))=UPPER(TRIM($E616)),"OK","MISMATCH")))</f>
        <v/>
      </c>
      <c r="J616" s="9" t="str">
        <f aca="false">IF($A616="","",IF($H616="NOT IN SCHEMATIC","",IF($F616="","NO SCH DECAL",IF($D616="","",IF(UPPER(TRIM($D616))=UPPER(TRIM($F616)),"OK","MISMATCH")))))</f>
        <v/>
      </c>
      <c r="K616" s="16" t="str">
        <f aca="false">IF($A616="","",SUMPRODUCT(--ISNUMBER(SEARCH(","&amp;TRIM($A616)&amp;",",","&amp;SUBSTITUTE('1. Master BOM'!$D$2:$D$400," ","")&amp;","))))</f>
        <v/>
      </c>
      <c r="L616" s="16" t="str">
        <f aca="false">IF($A616="","",IF($K616&lt;&gt;1,0,SUMPRODUCT(ISNUMBER(SEARCH(","&amp;TRIM($A616)&amp;",",","&amp;SUBSTITUTE('1. Master BOM'!$D$2:$D$400," ","")&amp;","))*ROW('1. Master BOM'!$D$2:$D$400))))</f>
        <v/>
      </c>
      <c r="M616" s="9" t="str">
        <f aca="false">IF($A616="","",IF($K616=0,"NOT IN BOM",IF($K616&gt;1,"MULTIPLE BOM LINES","OK")))</f>
        <v/>
      </c>
      <c r="N616" s="9" t="str">
        <f aca="false">IF($A616="","",IF($L616=0,"—",INDEX('1. Master BOM'!$A$1:$A$400,$L616)))</f>
        <v/>
      </c>
      <c r="O616" s="9" t="str">
        <f aca="false">IF($A616="","",IF($L616=0,"—",INDEX('1. Master BOM'!$B$1:$B$400,$L616)))</f>
        <v/>
      </c>
      <c r="P616" s="9" t="str">
        <f aca="false">IF($A616="","",IF(OR($H616="NOT IN SCHEMATIC",$O616="—"),"",IF($G616="","NO SCH PN",IF(UPPER(TRIM($G616))=UPPER(TRIM($O616)),"OK","MISMATCH"))))</f>
        <v/>
      </c>
      <c r="Q616" s="9" t="str">
        <f aca="false">IF($A616="","",IF($L616=0,"—",INDEX('1. Master BOM'!$E$1:$E$400,$L616)))</f>
        <v/>
      </c>
      <c r="R616" s="9" t="str">
        <f aca="false">IF($A616="","",IF($L616=0,"—",IF(T(INDEX('1. Master BOM'!$F$1:$F$400,$L616))="","(not set)",INDEX('1. Master BOM'!$F$1:$F$400,$L616))))</f>
        <v/>
      </c>
      <c r="S616" s="9" t="str">
        <f aca="false">IF($A616="","",IF(OR($R616="—",$R616="(not set)",$D616=""),"",IF(ISNUMBER(SEARCH(SUBSTITUTE(SUBSTITUTE(SUBSTITUTE($R616,"-",""),"_","")," ",""),SUBSTITUTE(SUBSTITUTE(SUBSTITUTE($D616,"-",""),"_","")," ",""))),"OK","CHECK")))</f>
        <v/>
      </c>
      <c r="T616" s="9" t="str">
        <f aca="false">IF($A616="","",IF(OR($H616="NOT IN SCHEMATIC",$I616="MISMATCH",$J616="MISMATCH",$P616="MISMATCH",$M616&lt;&gt;"OK"),"REVIEW","OK"))</f>
        <v/>
      </c>
      <c r="U616" s="14"/>
      <c r="V616" s="14"/>
      <c r="W616" s="17"/>
      <c r="X616" s="14"/>
    </row>
    <row r="617" customFormat="false" ht="15" hidden="false" customHeight="false" outlineLevel="0" collapsed="false">
      <c r="A617" s="9" t="str">
        <f aca="false">IF('3. Layout Parts'!$A617="","",TRIM('3. Layout Parts'!$A617))</f>
        <v/>
      </c>
      <c r="B617" s="9" t="str">
        <f aca="false">IF($A617="","",'3. Layout Parts'!$D617)</f>
        <v/>
      </c>
      <c r="C617" s="9" t="str">
        <f aca="false">IF($A617="","",'3. Layout Parts'!$B617)</f>
        <v/>
      </c>
      <c r="D617" s="9" t="str">
        <f aca="false">IF($A617="","",'3. Layout Parts'!$C617)</f>
        <v/>
      </c>
      <c r="E617" s="9" t="str">
        <f aca="false">IF($A617="","",IFERROR(INDEX('2. Schematic Parts'!$B$2:$B$3001,MATCH($A617,'2. Schematic Parts'!$A$2:$A$3001,0)),"NOT FOUND"))</f>
        <v/>
      </c>
      <c r="F617" s="9" t="str">
        <f aca="false">IF($A617="","",IFERROR(INDEX('2. Schematic Parts'!$C$2:$C$3001,MATCH($A617,'2. Schematic Parts'!$A$2:$A$3001,0))&amp;"","NOT FOUND"))</f>
        <v/>
      </c>
      <c r="G617" s="9" t="str">
        <f aca="false">IF($A617="","",IFERROR(INDEX('2. Schematic Parts'!$D$2:$D$3001,MATCH($A617,'2. Schematic Parts'!$A$2:$A$3001,0))&amp;"","NOT FOUND"))</f>
        <v/>
      </c>
      <c r="H617" s="9" t="str">
        <f aca="false">IF($A617="","",IF(COUNTIF('2. Schematic Parts'!$A$2:$A$3001,$A617)=0,"NOT IN SCHEMATIC","OK"))</f>
        <v/>
      </c>
      <c r="I617" s="9" t="str">
        <f aca="false">IF($A617="","",IF($H617="NOT IN SCHEMATIC","",IF(UPPER(TRIM($C617))=UPPER(TRIM($E617)),"OK","MISMATCH")))</f>
        <v/>
      </c>
      <c r="J617" s="9" t="str">
        <f aca="false">IF($A617="","",IF($H617="NOT IN SCHEMATIC","",IF($F617="","NO SCH DECAL",IF($D617="","",IF(UPPER(TRIM($D617))=UPPER(TRIM($F617)),"OK","MISMATCH")))))</f>
        <v/>
      </c>
      <c r="K617" s="16" t="str">
        <f aca="false">IF($A617="","",SUMPRODUCT(--ISNUMBER(SEARCH(","&amp;TRIM($A617)&amp;",",","&amp;SUBSTITUTE('1. Master BOM'!$D$2:$D$400," ","")&amp;","))))</f>
        <v/>
      </c>
      <c r="L617" s="16" t="str">
        <f aca="false">IF($A617="","",IF($K617&lt;&gt;1,0,SUMPRODUCT(ISNUMBER(SEARCH(","&amp;TRIM($A617)&amp;",",","&amp;SUBSTITUTE('1. Master BOM'!$D$2:$D$400," ","")&amp;","))*ROW('1. Master BOM'!$D$2:$D$400))))</f>
        <v/>
      </c>
      <c r="M617" s="9" t="str">
        <f aca="false">IF($A617="","",IF($K617=0,"NOT IN BOM",IF($K617&gt;1,"MULTIPLE BOM LINES","OK")))</f>
        <v/>
      </c>
      <c r="N617" s="9" t="str">
        <f aca="false">IF($A617="","",IF($L617=0,"—",INDEX('1. Master BOM'!$A$1:$A$400,$L617)))</f>
        <v/>
      </c>
      <c r="O617" s="9" t="str">
        <f aca="false">IF($A617="","",IF($L617=0,"—",INDEX('1. Master BOM'!$B$1:$B$400,$L617)))</f>
        <v/>
      </c>
      <c r="P617" s="9" t="str">
        <f aca="false">IF($A617="","",IF(OR($H617="NOT IN SCHEMATIC",$O617="—"),"",IF($G617="","NO SCH PN",IF(UPPER(TRIM($G617))=UPPER(TRIM($O617)),"OK","MISMATCH"))))</f>
        <v/>
      </c>
      <c r="Q617" s="9" t="str">
        <f aca="false">IF($A617="","",IF($L617=0,"—",INDEX('1. Master BOM'!$E$1:$E$400,$L617)))</f>
        <v/>
      </c>
      <c r="R617" s="9" t="str">
        <f aca="false">IF($A617="","",IF($L617=0,"—",IF(T(INDEX('1. Master BOM'!$F$1:$F$400,$L617))="","(not set)",INDEX('1. Master BOM'!$F$1:$F$400,$L617))))</f>
        <v/>
      </c>
      <c r="S617" s="9" t="str">
        <f aca="false">IF($A617="","",IF(OR($R617="—",$R617="(not set)",$D617=""),"",IF(ISNUMBER(SEARCH(SUBSTITUTE(SUBSTITUTE(SUBSTITUTE($R617,"-",""),"_","")," ",""),SUBSTITUTE(SUBSTITUTE(SUBSTITUTE($D617,"-",""),"_","")," ",""))),"OK","CHECK")))</f>
        <v/>
      </c>
      <c r="T617" s="9" t="str">
        <f aca="false">IF($A617="","",IF(OR($H617="NOT IN SCHEMATIC",$I617="MISMATCH",$J617="MISMATCH",$P617="MISMATCH",$M617&lt;&gt;"OK"),"REVIEW","OK"))</f>
        <v/>
      </c>
      <c r="U617" s="14"/>
      <c r="V617" s="14"/>
      <c r="W617" s="17"/>
      <c r="X617" s="14"/>
    </row>
    <row r="618" customFormat="false" ht="15" hidden="false" customHeight="false" outlineLevel="0" collapsed="false">
      <c r="A618" s="9" t="str">
        <f aca="false">IF('3. Layout Parts'!$A618="","",TRIM('3. Layout Parts'!$A618))</f>
        <v/>
      </c>
      <c r="B618" s="9" t="str">
        <f aca="false">IF($A618="","",'3. Layout Parts'!$D618)</f>
        <v/>
      </c>
      <c r="C618" s="9" t="str">
        <f aca="false">IF($A618="","",'3. Layout Parts'!$B618)</f>
        <v/>
      </c>
      <c r="D618" s="9" t="str">
        <f aca="false">IF($A618="","",'3. Layout Parts'!$C618)</f>
        <v/>
      </c>
      <c r="E618" s="9" t="str">
        <f aca="false">IF($A618="","",IFERROR(INDEX('2. Schematic Parts'!$B$2:$B$3001,MATCH($A618,'2. Schematic Parts'!$A$2:$A$3001,0)),"NOT FOUND"))</f>
        <v/>
      </c>
      <c r="F618" s="9" t="str">
        <f aca="false">IF($A618="","",IFERROR(INDEX('2. Schematic Parts'!$C$2:$C$3001,MATCH($A618,'2. Schematic Parts'!$A$2:$A$3001,0))&amp;"","NOT FOUND"))</f>
        <v/>
      </c>
      <c r="G618" s="9" t="str">
        <f aca="false">IF($A618="","",IFERROR(INDEX('2. Schematic Parts'!$D$2:$D$3001,MATCH($A618,'2. Schematic Parts'!$A$2:$A$3001,0))&amp;"","NOT FOUND"))</f>
        <v/>
      </c>
      <c r="H618" s="9" t="str">
        <f aca="false">IF($A618="","",IF(COUNTIF('2. Schematic Parts'!$A$2:$A$3001,$A618)=0,"NOT IN SCHEMATIC","OK"))</f>
        <v/>
      </c>
      <c r="I618" s="9" t="str">
        <f aca="false">IF($A618="","",IF($H618="NOT IN SCHEMATIC","",IF(UPPER(TRIM($C618))=UPPER(TRIM($E618)),"OK","MISMATCH")))</f>
        <v/>
      </c>
      <c r="J618" s="9" t="str">
        <f aca="false">IF($A618="","",IF($H618="NOT IN SCHEMATIC","",IF($F618="","NO SCH DECAL",IF($D618="","",IF(UPPER(TRIM($D618))=UPPER(TRIM($F618)),"OK","MISMATCH")))))</f>
        <v/>
      </c>
      <c r="K618" s="16" t="str">
        <f aca="false">IF($A618="","",SUMPRODUCT(--ISNUMBER(SEARCH(","&amp;TRIM($A618)&amp;",",","&amp;SUBSTITUTE('1. Master BOM'!$D$2:$D$400," ","")&amp;","))))</f>
        <v/>
      </c>
      <c r="L618" s="16" t="str">
        <f aca="false">IF($A618="","",IF($K618&lt;&gt;1,0,SUMPRODUCT(ISNUMBER(SEARCH(","&amp;TRIM($A618)&amp;",",","&amp;SUBSTITUTE('1. Master BOM'!$D$2:$D$400," ","")&amp;","))*ROW('1. Master BOM'!$D$2:$D$400))))</f>
        <v/>
      </c>
      <c r="M618" s="9" t="str">
        <f aca="false">IF($A618="","",IF($K618=0,"NOT IN BOM",IF($K618&gt;1,"MULTIPLE BOM LINES","OK")))</f>
        <v/>
      </c>
      <c r="N618" s="9" t="str">
        <f aca="false">IF($A618="","",IF($L618=0,"—",INDEX('1. Master BOM'!$A$1:$A$400,$L618)))</f>
        <v/>
      </c>
      <c r="O618" s="9" t="str">
        <f aca="false">IF($A618="","",IF($L618=0,"—",INDEX('1. Master BOM'!$B$1:$B$400,$L618)))</f>
        <v/>
      </c>
      <c r="P618" s="9" t="str">
        <f aca="false">IF($A618="","",IF(OR($H618="NOT IN SCHEMATIC",$O618="—"),"",IF($G618="","NO SCH PN",IF(UPPER(TRIM($G618))=UPPER(TRIM($O618)),"OK","MISMATCH"))))</f>
        <v/>
      </c>
      <c r="Q618" s="9" t="str">
        <f aca="false">IF($A618="","",IF($L618=0,"—",INDEX('1. Master BOM'!$E$1:$E$400,$L618)))</f>
        <v/>
      </c>
      <c r="R618" s="9" t="str">
        <f aca="false">IF($A618="","",IF($L618=0,"—",IF(T(INDEX('1. Master BOM'!$F$1:$F$400,$L618))="","(not set)",INDEX('1. Master BOM'!$F$1:$F$400,$L618))))</f>
        <v/>
      </c>
      <c r="S618" s="9" t="str">
        <f aca="false">IF($A618="","",IF(OR($R618="—",$R618="(not set)",$D618=""),"",IF(ISNUMBER(SEARCH(SUBSTITUTE(SUBSTITUTE(SUBSTITUTE($R618,"-",""),"_","")," ",""),SUBSTITUTE(SUBSTITUTE(SUBSTITUTE($D618,"-",""),"_","")," ",""))),"OK","CHECK")))</f>
        <v/>
      </c>
      <c r="T618" s="9" t="str">
        <f aca="false">IF($A618="","",IF(OR($H618="NOT IN SCHEMATIC",$I618="MISMATCH",$J618="MISMATCH",$P618="MISMATCH",$M618&lt;&gt;"OK"),"REVIEW","OK"))</f>
        <v/>
      </c>
      <c r="U618" s="14"/>
      <c r="V618" s="14"/>
      <c r="W618" s="17"/>
      <c r="X618" s="14"/>
    </row>
    <row r="619" customFormat="false" ht="15" hidden="false" customHeight="false" outlineLevel="0" collapsed="false">
      <c r="A619" s="9" t="str">
        <f aca="false">IF('3. Layout Parts'!$A619="","",TRIM('3. Layout Parts'!$A619))</f>
        <v/>
      </c>
      <c r="B619" s="9" t="str">
        <f aca="false">IF($A619="","",'3. Layout Parts'!$D619)</f>
        <v/>
      </c>
      <c r="C619" s="9" t="str">
        <f aca="false">IF($A619="","",'3. Layout Parts'!$B619)</f>
        <v/>
      </c>
      <c r="D619" s="9" t="str">
        <f aca="false">IF($A619="","",'3. Layout Parts'!$C619)</f>
        <v/>
      </c>
      <c r="E619" s="9" t="str">
        <f aca="false">IF($A619="","",IFERROR(INDEX('2. Schematic Parts'!$B$2:$B$3001,MATCH($A619,'2. Schematic Parts'!$A$2:$A$3001,0)),"NOT FOUND"))</f>
        <v/>
      </c>
      <c r="F619" s="9" t="str">
        <f aca="false">IF($A619="","",IFERROR(INDEX('2. Schematic Parts'!$C$2:$C$3001,MATCH($A619,'2. Schematic Parts'!$A$2:$A$3001,0))&amp;"","NOT FOUND"))</f>
        <v/>
      </c>
      <c r="G619" s="9" t="str">
        <f aca="false">IF($A619="","",IFERROR(INDEX('2. Schematic Parts'!$D$2:$D$3001,MATCH($A619,'2. Schematic Parts'!$A$2:$A$3001,0))&amp;"","NOT FOUND"))</f>
        <v/>
      </c>
      <c r="H619" s="9" t="str">
        <f aca="false">IF($A619="","",IF(COUNTIF('2. Schematic Parts'!$A$2:$A$3001,$A619)=0,"NOT IN SCHEMATIC","OK"))</f>
        <v/>
      </c>
      <c r="I619" s="9" t="str">
        <f aca="false">IF($A619="","",IF($H619="NOT IN SCHEMATIC","",IF(UPPER(TRIM($C619))=UPPER(TRIM($E619)),"OK","MISMATCH")))</f>
        <v/>
      </c>
      <c r="J619" s="9" t="str">
        <f aca="false">IF($A619="","",IF($H619="NOT IN SCHEMATIC","",IF($F619="","NO SCH DECAL",IF($D619="","",IF(UPPER(TRIM($D619))=UPPER(TRIM($F619)),"OK","MISMATCH")))))</f>
        <v/>
      </c>
      <c r="K619" s="16" t="str">
        <f aca="false">IF($A619="","",SUMPRODUCT(--ISNUMBER(SEARCH(","&amp;TRIM($A619)&amp;",",","&amp;SUBSTITUTE('1. Master BOM'!$D$2:$D$400," ","")&amp;","))))</f>
        <v/>
      </c>
      <c r="L619" s="16" t="str">
        <f aca="false">IF($A619="","",IF($K619&lt;&gt;1,0,SUMPRODUCT(ISNUMBER(SEARCH(","&amp;TRIM($A619)&amp;",",","&amp;SUBSTITUTE('1. Master BOM'!$D$2:$D$400," ","")&amp;","))*ROW('1. Master BOM'!$D$2:$D$400))))</f>
        <v/>
      </c>
      <c r="M619" s="9" t="str">
        <f aca="false">IF($A619="","",IF($K619=0,"NOT IN BOM",IF($K619&gt;1,"MULTIPLE BOM LINES","OK")))</f>
        <v/>
      </c>
      <c r="N619" s="9" t="str">
        <f aca="false">IF($A619="","",IF($L619=0,"—",INDEX('1. Master BOM'!$A$1:$A$400,$L619)))</f>
        <v/>
      </c>
      <c r="O619" s="9" t="str">
        <f aca="false">IF($A619="","",IF($L619=0,"—",INDEX('1. Master BOM'!$B$1:$B$400,$L619)))</f>
        <v/>
      </c>
      <c r="P619" s="9" t="str">
        <f aca="false">IF($A619="","",IF(OR($H619="NOT IN SCHEMATIC",$O619="—"),"",IF($G619="","NO SCH PN",IF(UPPER(TRIM($G619))=UPPER(TRIM($O619)),"OK","MISMATCH"))))</f>
        <v/>
      </c>
      <c r="Q619" s="9" t="str">
        <f aca="false">IF($A619="","",IF($L619=0,"—",INDEX('1. Master BOM'!$E$1:$E$400,$L619)))</f>
        <v/>
      </c>
      <c r="R619" s="9" t="str">
        <f aca="false">IF($A619="","",IF($L619=0,"—",IF(T(INDEX('1. Master BOM'!$F$1:$F$400,$L619))="","(not set)",INDEX('1. Master BOM'!$F$1:$F$400,$L619))))</f>
        <v/>
      </c>
      <c r="S619" s="9" t="str">
        <f aca="false">IF($A619="","",IF(OR($R619="—",$R619="(not set)",$D619=""),"",IF(ISNUMBER(SEARCH(SUBSTITUTE(SUBSTITUTE(SUBSTITUTE($R619,"-",""),"_","")," ",""),SUBSTITUTE(SUBSTITUTE(SUBSTITUTE($D619,"-",""),"_","")," ",""))),"OK","CHECK")))</f>
        <v/>
      </c>
      <c r="T619" s="9" t="str">
        <f aca="false">IF($A619="","",IF(OR($H619="NOT IN SCHEMATIC",$I619="MISMATCH",$J619="MISMATCH",$P619="MISMATCH",$M619&lt;&gt;"OK"),"REVIEW","OK"))</f>
        <v/>
      </c>
      <c r="U619" s="14"/>
      <c r="V619" s="14"/>
      <c r="W619" s="17"/>
      <c r="X619" s="14"/>
    </row>
    <row r="620" customFormat="false" ht="15" hidden="false" customHeight="false" outlineLevel="0" collapsed="false">
      <c r="A620" s="9" t="str">
        <f aca="false">IF('3. Layout Parts'!$A620="","",TRIM('3. Layout Parts'!$A620))</f>
        <v/>
      </c>
      <c r="B620" s="9" t="str">
        <f aca="false">IF($A620="","",'3. Layout Parts'!$D620)</f>
        <v/>
      </c>
      <c r="C620" s="9" t="str">
        <f aca="false">IF($A620="","",'3. Layout Parts'!$B620)</f>
        <v/>
      </c>
      <c r="D620" s="9" t="str">
        <f aca="false">IF($A620="","",'3. Layout Parts'!$C620)</f>
        <v/>
      </c>
      <c r="E620" s="9" t="str">
        <f aca="false">IF($A620="","",IFERROR(INDEX('2. Schematic Parts'!$B$2:$B$3001,MATCH($A620,'2. Schematic Parts'!$A$2:$A$3001,0)),"NOT FOUND"))</f>
        <v/>
      </c>
      <c r="F620" s="9" t="str">
        <f aca="false">IF($A620="","",IFERROR(INDEX('2. Schematic Parts'!$C$2:$C$3001,MATCH($A620,'2. Schematic Parts'!$A$2:$A$3001,0))&amp;"","NOT FOUND"))</f>
        <v/>
      </c>
      <c r="G620" s="9" t="str">
        <f aca="false">IF($A620="","",IFERROR(INDEX('2. Schematic Parts'!$D$2:$D$3001,MATCH($A620,'2. Schematic Parts'!$A$2:$A$3001,0))&amp;"","NOT FOUND"))</f>
        <v/>
      </c>
      <c r="H620" s="9" t="str">
        <f aca="false">IF($A620="","",IF(COUNTIF('2. Schematic Parts'!$A$2:$A$3001,$A620)=0,"NOT IN SCHEMATIC","OK"))</f>
        <v/>
      </c>
      <c r="I620" s="9" t="str">
        <f aca="false">IF($A620="","",IF($H620="NOT IN SCHEMATIC","",IF(UPPER(TRIM($C620))=UPPER(TRIM($E620)),"OK","MISMATCH")))</f>
        <v/>
      </c>
      <c r="J620" s="9" t="str">
        <f aca="false">IF($A620="","",IF($H620="NOT IN SCHEMATIC","",IF($F620="","NO SCH DECAL",IF($D620="","",IF(UPPER(TRIM($D620))=UPPER(TRIM($F620)),"OK","MISMATCH")))))</f>
        <v/>
      </c>
      <c r="K620" s="16" t="str">
        <f aca="false">IF($A620="","",SUMPRODUCT(--ISNUMBER(SEARCH(","&amp;TRIM($A620)&amp;",",","&amp;SUBSTITUTE('1. Master BOM'!$D$2:$D$400," ","")&amp;","))))</f>
        <v/>
      </c>
      <c r="L620" s="16" t="str">
        <f aca="false">IF($A620="","",IF($K620&lt;&gt;1,0,SUMPRODUCT(ISNUMBER(SEARCH(","&amp;TRIM($A620)&amp;",",","&amp;SUBSTITUTE('1. Master BOM'!$D$2:$D$400," ","")&amp;","))*ROW('1. Master BOM'!$D$2:$D$400))))</f>
        <v/>
      </c>
      <c r="M620" s="9" t="str">
        <f aca="false">IF($A620="","",IF($K620=0,"NOT IN BOM",IF($K620&gt;1,"MULTIPLE BOM LINES","OK")))</f>
        <v/>
      </c>
      <c r="N620" s="9" t="str">
        <f aca="false">IF($A620="","",IF($L620=0,"—",INDEX('1. Master BOM'!$A$1:$A$400,$L620)))</f>
        <v/>
      </c>
      <c r="O620" s="9" t="str">
        <f aca="false">IF($A620="","",IF($L620=0,"—",INDEX('1. Master BOM'!$B$1:$B$400,$L620)))</f>
        <v/>
      </c>
      <c r="P620" s="9" t="str">
        <f aca="false">IF($A620="","",IF(OR($H620="NOT IN SCHEMATIC",$O620="—"),"",IF($G620="","NO SCH PN",IF(UPPER(TRIM($G620))=UPPER(TRIM($O620)),"OK","MISMATCH"))))</f>
        <v/>
      </c>
      <c r="Q620" s="9" t="str">
        <f aca="false">IF($A620="","",IF($L620=0,"—",INDEX('1. Master BOM'!$E$1:$E$400,$L620)))</f>
        <v/>
      </c>
      <c r="R620" s="9" t="str">
        <f aca="false">IF($A620="","",IF($L620=0,"—",IF(T(INDEX('1. Master BOM'!$F$1:$F$400,$L620))="","(not set)",INDEX('1. Master BOM'!$F$1:$F$400,$L620))))</f>
        <v/>
      </c>
      <c r="S620" s="9" t="str">
        <f aca="false">IF($A620="","",IF(OR($R620="—",$R620="(not set)",$D620=""),"",IF(ISNUMBER(SEARCH(SUBSTITUTE(SUBSTITUTE(SUBSTITUTE($R620,"-",""),"_","")," ",""),SUBSTITUTE(SUBSTITUTE(SUBSTITUTE($D620,"-",""),"_","")," ",""))),"OK","CHECK")))</f>
        <v/>
      </c>
      <c r="T620" s="9" t="str">
        <f aca="false">IF($A620="","",IF(OR($H620="NOT IN SCHEMATIC",$I620="MISMATCH",$J620="MISMATCH",$P620="MISMATCH",$M620&lt;&gt;"OK"),"REVIEW","OK"))</f>
        <v/>
      </c>
      <c r="U620" s="14"/>
      <c r="V620" s="14"/>
      <c r="W620" s="17"/>
      <c r="X620" s="14"/>
    </row>
    <row r="621" customFormat="false" ht="15" hidden="false" customHeight="false" outlineLevel="0" collapsed="false">
      <c r="A621" s="9" t="str">
        <f aca="false">IF('3. Layout Parts'!$A621="","",TRIM('3. Layout Parts'!$A621))</f>
        <v/>
      </c>
      <c r="B621" s="9" t="str">
        <f aca="false">IF($A621="","",'3. Layout Parts'!$D621)</f>
        <v/>
      </c>
      <c r="C621" s="9" t="str">
        <f aca="false">IF($A621="","",'3. Layout Parts'!$B621)</f>
        <v/>
      </c>
      <c r="D621" s="9" t="str">
        <f aca="false">IF($A621="","",'3. Layout Parts'!$C621)</f>
        <v/>
      </c>
      <c r="E621" s="9" t="str">
        <f aca="false">IF($A621="","",IFERROR(INDEX('2. Schematic Parts'!$B$2:$B$3001,MATCH($A621,'2. Schematic Parts'!$A$2:$A$3001,0)),"NOT FOUND"))</f>
        <v/>
      </c>
      <c r="F621" s="9" t="str">
        <f aca="false">IF($A621="","",IFERROR(INDEX('2. Schematic Parts'!$C$2:$C$3001,MATCH($A621,'2. Schematic Parts'!$A$2:$A$3001,0))&amp;"","NOT FOUND"))</f>
        <v/>
      </c>
      <c r="G621" s="9" t="str">
        <f aca="false">IF($A621="","",IFERROR(INDEX('2. Schematic Parts'!$D$2:$D$3001,MATCH($A621,'2. Schematic Parts'!$A$2:$A$3001,0))&amp;"","NOT FOUND"))</f>
        <v/>
      </c>
      <c r="H621" s="9" t="str">
        <f aca="false">IF($A621="","",IF(COUNTIF('2. Schematic Parts'!$A$2:$A$3001,$A621)=0,"NOT IN SCHEMATIC","OK"))</f>
        <v/>
      </c>
      <c r="I621" s="9" t="str">
        <f aca="false">IF($A621="","",IF($H621="NOT IN SCHEMATIC","",IF(UPPER(TRIM($C621))=UPPER(TRIM($E621)),"OK","MISMATCH")))</f>
        <v/>
      </c>
      <c r="J621" s="9" t="str">
        <f aca="false">IF($A621="","",IF($H621="NOT IN SCHEMATIC","",IF($F621="","NO SCH DECAL",IF($D621="","",IF(UPPER(TRIM($D621))=UPPER(TRIM($F621)),"OK","MISMATCH")))))</f>
        <v/>
      </c>
      <c r="K621" s="16" t="str">
        <f aca="false">IF($A621="","",SUMPRODUCT(--ISNUMBER(SEARCH(","&amp;TRIM($A621)&amp;",",","&amp;SUBSTITUTE('1. Master BOM'!$D$2:$D$400," ","")&amp;","))))</f>
        <v/>
      </c>
      <c r="L621" s="16" t="str">
        <f aca="false">IF($A621="","",IF($K621&lt;&gt;1,0,SUMPRODUCT(ISNUMBER(SEARCH(","&amp;TRIM($A621)&amp;",",","&amp;SUBSTITUTE('1. Master BOM'!$D$2:$D$400," ","")&amp;","))*ROW('1. Master BOM'!$D$2:$D$400))))</f>
        <v/>
      </c>
      <c r="M621" s="9" t="str">
        <f aca="false">IF($A621="","",IF($K621=0,"NOT IN BOM",IF($K621&gt;1,"MULTIPLE BOM LINES","OK")))</f>
        <v/>
      </c>
      <c r="N621" s="9" t="str">
        <f aca="false">IF($A621="","",IF($L621=0,"—",INDEX('1. Master BOM'!$A$1:$A$400,$L621)))</f>
        <v/>
      </c>
      <c r="O621" s="9" t="str">
        <f aca="false">IF($A621="","",IF($L621=0,"—",INDEX('1. Master BOM'!$B$1:$B$400,$L621)))</f>
        <v/>
      </c>
      <c r="P621" s="9" t="str">
        <f aca="false">IF($A621="","",IF(OR($H621="NOT IN SCHEMATIC",$O621="—"),"",IF($G621="","NO SCH PN",IF(UPPER(TRIM($G621))=UPPER(TRIM($O621)),"OK","MISMATCH"))))</f>
        <v/>
      </c>
      <c r="Q621" s="9" t="str">
        <f aca="false">IF($A621="","",IF($L621=0,"—",INDEX('1. Master BOM'!$E$1:$E$400,$L621)))</f>
        <v/>
      </c>
      <c r="R621" s="9" t="str">
        <f aca="false">IF($A621="","",IF($L621=0,"—",IF(T(INDEX('1. Master BOM'!$F$1:$F$400,$L621))="","(not set)",INDEX('1. Master BOM'!$F$1:$F$400,$L621))))</f>
        <v/>
      </c>
      <c r="S621" s="9" t="str">
        <f aca="false">IF($A621="","",IF(OR($R621="—",$R621="(not set)",$D621=""),"",IF(ISNUMBER(SEARCH(SUBSTITUTE(SUBSTITUTE(SUBSTITUTE($R621,"-",""),"_","")," ",""),SUBSTITUTE(SUBSTITUTE(SUBSTITUTE($D621,"-",""),"_","")," ",""))),"OK","CHECK")))</f>
        <v/>
      </c>
      <c r="T621" s="9" t="str">
        <f aca="false">IF($A621="","",IF(OR($H621="NOT IN SCHEMATIC",$I621="MISMATCH",$J621="MISMATCH",$P621="MISMATCH",$M621&lt;&gt;"OK"),"REVIEW","OK"))</f>
        <v/>
      </c>
      <c r="U621" s="14"/>
      <c r="V621" s="14"/>
      <c r="W621" s="17"/>
      <c r="X621" s="14"/>
    </row>
    <row r="622" customFormat="false" ht="15" hidden="false" customHeight="false" outlineLevel="0" collapsed="false">
      <c r="A622" s="9" t="str">
        <f aca="false">IF('3. Layout Parts'!$A622="","",TRIM('3. Layout Parts'!$A622))</f>
        <v/>
      </c>
      <c r="B622" s="9" t="str">
        <f aca="false">IF($A622="","",'3. Layout Parts'!$D622)</f>
        <v/>
      </c>
      <c r="C622" s="9" t="str">
        <f aca="false">IF($A622="","",'3. Layout Parts'!$B622)</f>
        <v/>
      </c>
      <c r="D622" s="9" t="str">
        <f aca="false">IF($A622="","",'3. Layout Parts'!$C622)</f>
        <v/>
      </c>
      <c r="E622" s="9" t="str">
        <f aca="false">IF($A622="","",IFERROR(INDEX('2. Schematic Parts'!$B$2:$B$3001,MATCH($A622,'2. Schematic Parts'!$A$2:$A$3001,0)),"NOT FOUND"))</f>
        <v/>
      </c>
      <c r="F622" s="9" t="str">
        <f aca="false">IF($A622="","",IFERROR(INDEX('2. Schematic Parts'!$C$2:$C$3001,MATCH($A622,'2. Schematic Parts'!$A$2:$A$3001,0))&amp;"","NOT FOUND"))</f>
        <v/>
      </c>
      <c r="G622" s="9" t="str">
        <f aca="false">IF($A622="","",IFERROR(INDEX('2. Schematic Parts'!$D$2:$D$3001,MATCH($A622,'2. Schematic Parts'!$A$2:$A$3001,0))&amp;"","NOT FOUND"))</f>
        <v/>
      </c>
      <c r="H622" s="9" t="str">
        <f aca="false">IF($A622="","",IF(COUNTIF('2. Schematic Parts'!$A$2:$A$3001,$A622)=0,"NOT IN SCHEMATIC","OK"))</f>
        <v/>
      </c>
      <c r="I622" s="9" t="str">
        <f aca="false">IF($A622="","",IF($H622="NOT IN SCHEMATIC","",IF(UPPER(TRIM($C622))=UPPER(TRIM($E622)),"OK","MISMATCH")))</f>
        <v/>
      </c>
      <c r="J622" s="9" t="str">
        <f aca="false">IF($A622="","",IF($H622="NOT IN SCHEMATIC","",IF($F622="","NO SCH DECAL",IF($D622="","",IF(UPPER(TRIM($D622))=UPPER(TRIM($F622)),"OK","MISMATCH")))))</f>
        <v/>
      </c>
      <c r="K622" s="16" t="str">
        <f aca="false">IF($A622="","",SUMPRODUCT(--ISNUMBER(SEARCH(","&amp;TRIM($A622)&amp;",",","&amp;SUBSTITUTE('1. Master BOM'!$D$2:$D$400," ","")&amp;","))))</f>
        <v/>
      </c>
      <c r="L622" s="16" t="str">
        <f aca="false">IF($A622="","",IF($K622&lt;&gt;1,0,SUMPRODUCT(ISNUMBER(SEARCH(","&amp;TRIM($A622)&amp;",",","&amp;SUBSTITUTE('1. Master BOM'!$D$2:$D$400," ","")&amp;","))*ROW('1. Master BOM'!$D$2:$D$400))))</f>
        <v/>
      </c>
      <c r="M622" s="9" t="str">
        <f aca="false">IF($A622="","",IF($K622=0,"NOT IN BOM",IF($K622&gt;1,"MULTIPLE BOM LINES","OK")))</f>
        <v/>
      </c>
      <c r="N622" s="9" t="str">
        <f aca="false">IF($A622="","",IF($L622=0,"—",INDEX('1. Master BOM'!$A$1:$A$400,$L622)))</f>
        <v/>
      </c>
      <c r="O622" s="9" t="str">
        <f aca="false">IF($A622="","",IF($L622=0,"—",INDEX('1. Master BOM'!$B$1:$B$400,$L622)))</f>
        <v/>
      </c>
      <c r="P622" s="9" t="str">
        <f aca="false">IF($A622="","",IF(OR($H622="NOT IN SCHEMATIC",$O622="—"),"",IF($G622="","NO SCH PN",IF(UPPER(TRIM($G622))=UPPER(TRIM($O622)),"OK","MISMATCH"))))</f>
        <v/>
      </c>
      <c r="Q622" s="9" t="str">
        <f aca="false">IF($A622="","",IF($L622=0,"—",INDEX('1. Master BOM'!$E$1:$E$400,$L622)))</f>
        <v/>
      </c>
      <c r="R622" s="9" t="str">
        <f aca="false">IF($A622="","",IF($L622=0,"—",IF(T(INDEX('1. Master BOM'!$F$1:$F$400,$L622))="","(not set)",INDEX('1. Master BOM'!$F$1:$F$400,$L622))))</f>
        <v/>
      </c>
      <c r="S622" s="9" t="str">
        <f aca="false">IF($A622="","",IF(OR($R622="—",$R622="(not set)",$D622=""),"",IF(ISNUMBER(SEARCH(SUBSTITUTE(SUBSTITUTE(SUBSTITUTE($R622,"-",""),"_","")," ",""),SUBSTITUTE(SUBSTITUTE(SUBSTITUTE($D622,"-",""),"_","")," ",""))),"OK","CHECK")))</f>
        <v/>
      </c>
      <c r="T622" s="9" t="str">
        <f aca="false">IF($A622="","",IF(OR($H622="NOT IN SCHEMATIC",$I622="MISMATCH",$J622="MISMATCH",$P622="MISMATCH",$M622&lt;&gt;"OK"),"REVIEW","OK"))</f>
        <v/>
      </c>
      <c r="U622" s="14"/>
      <c r="V622" s="14"/>
      <c r="W622" s="17"/>
      <c r="X622" s="14"/>
    </row>
    <row r="623" customFormat="false" ht="15" hidden="false" customHeight="false" outlineLevel="0" collapsed="false">
      <c r="A623" s="9" t="str">
        <f aca="false">IF('3. Layout Parts'!$A623="","",TRIM('3. Layout Parts'!$A623))</f>
        <v/>
      </c>
      <c r="B623" s="9" t="str">
        <f aca="false">IF($A623="","",'3. Layout Parts'!$D623)</f>
        <v/>
      </c>
      <c r="C623" s="9" t="str">
        <f aca="false">IF($A623="","",'3. Layout Parts'!$B623)</f>
        <v/>
      </c>
      <c r="D623" s="9" t="str">
        <f aca="false">IF($A623="","",'3. Layout Parts'!$C623)</f>
        <v/>
      </c>
      <c r="E623" s="9" t="str">
        <f aca="false">IF($A623="","",IFERROR(INDEX('2. Schematic Parts'!$B$2:$B$3001,MATCH($A623,'2. Schematic Parts'!$A$2:$A$3001,0)),"NOT FOUND"))</f>
        <v/>
      </c>
      <c r="F623" s="9" t="str">
        <f aca="false">IF($A623="","",IFERROR(INDEX('2. Schematic Parts'!$C$2:$C$3001,MATCH($A623,'2. Schematic Parts'!$A$2:$A$3001,0))&amp;"","NOT FOUND"))</f>
        <v/>
      </c>
      <c r="G623" s="9" t="str">
        <f aca="false">IF($A623="","",IFERROR(INDEX('2. Schematic Parts'!$D$2:$D$3001,MATCH($A623,'2. Schematic Parts'!$A$2:$A$3001,0))&amp;"","NOT FOUND"))</f>
        <v/>
      </c>
      <c r="H623" s="9" t="str">
        <f aca="false">IF($A623="","",IF(COUNTIF('2. Schematic Parts'!$A$2:$A$3001,$A623)=0,"NOT IN SCHEMATIC","OK"))</f>
        <v/>
      </c>
      <c r="I623" s="9" t="str">
        <f aca="false">IF($A623="","",IF($H623="NOT IN SCHEMATIC","",IF(UPPER(TRIM($C623))=UPPER(TRIM($E623)),"OK","MISMATCH")))</f>
        <v/>
      </c>
      <c r="J623" s="9" t="str">
        <f aca="false">IF($A623="","",IF($H623="NOT IN SCHEMATIC","",IF($F623="","NO SCH DECAL",IF($D623="","",IF(UPPER(TRIM($D623))=UPPER(TRIM($F623)),"OK","MISMATCH")))))</f>
        <v/>
      </c>
      <c r="K623" s="16" t="str">
        <f aca="false">IF($A623="","",SUMPRODUCT(--ISNUMBER(SEARCH(","&amp;TRIM($A623)&amp;",",","&amp;SUBSTITUTE('1. Master BOM'!$D$2:$D$400," ","")&amp;","))))</f>
        <v/>
      </c>
      <c r="L623" s="16" t="str">
        <f aca="false">IF($A623="","",IF($K623&lt;&gt;1,0,SUMPRODUCT(ISNUMBER(SEARCH(","&amp;TRIM($A623)&amp;",",","&amp;SUBSTITUTE('1. Master BOM'!$D$2:$D$400," ","")&amp;","))*ROW('1. Master BOM'!$D$2:$D$400))))</f>
        <v/>
      </c>
      <c r="M623" s="9" t="str">
        <f aca="false">IF($A623="","",IF($K623=0,"NOT IN BOM",IF($K623&gt;1,"MULTIPLE BOM LINES","OK")))</f>
        <v/>
      </c>
      <c r="N623" s="9" t="str">
        <f aca="false">IF($A623="","",IF($L623=0,"—",INDEX('1. Master BOM'!$A$1:$A$400,$L623)))</f>
        <v/>
      </c>
      <c r="O623" s="9" t="str">
        <f aca="false">IF($A623="","",IF($L623=0,"—",INDEX('1. Master BOM'!$B$1:$B$400,$L623)))</f>
        <v/>
      </c>
      <c r="P623" s="9" t="str">
        <f aca="false">IF($A623="","",IF(OR($H623="NOT IN SCHEMATIC",$O623="—"),"",IF($G623="","NO SCH PN",IF(UPPER(TRIM($G623))=UPPER(TRIM($O623)),"OK","MISMATCH"))))</f>
        <v/>
      </c>
      <c r="Q623" s="9" t="str">
        <f aca="false">IF($A623="","",IF($L623=0,"—",INDEX('1. Master BOM'!$E$1:$E$400,$L623)))</f>
        <v/>
      </c>
      <c r="R623" s="9" t="str">
        <f aca="false">IF($A623="","",IF($L623=0,"—",IF(T(INDEX('1. Master BOM'!$F$1:$F$400,$L623))="","(not set)",INDEX('1. Master BOM'!$F$1:$F$400,$L623))))</f>
        <v/>
      </c>
      <c r="S623" s="9" t="str">
        <f aca="false">IF($A623="","",IF(OR($R623="—",$R623="(not set)",$D623=""),"",IF(ISNUMBER(SEARCH(SUBSTITUTE(SUBSTITUTE(SUBSTITUTE($R623,"-",""),"_","")," ",""),SUBSTITUTE(SUBSTITUTE(SUBSTITUTE($D623,"-",""),"_","")," ",""))),"OK","CHECK")))</f>
        <v/>
      </c>
      <c r="T623" s="9" t="str">
        <f aca="false">IF($A623="","",IF(OR($H623="NOT IN SCHEMATIC",$I623="MISMATCH",$J623="MISMATCH",$P623="MISMATCH",$M623&lt;&gt;"OK"),"REVIEW","OK"))</f>
        <v/>
      </c>
      <c r="U623" s="14"/>
      <c r="V623" s="14"/>
      <c r="W623" s="17"/>
      <c r="X623" s="14"/>
    </row>
    <row r="624" customFormat="false" ht="15" hidden="false" customHeight="false" outlineLevel="0" collapsed="false">
      <c r="A624" s="9" t="str">
        <f aca="false">IF('3. Layout Parts'!$A624="","",TRIM('3. Layout Parts'!$A624))</f>
        <v/>
      </c>
      <c r="B624" s="9" t="str">
        <f aca="false">IF($A624="","",'3. Layout Parts'!$D624)</f>
        <v/>
      </c>
      <c r="C624" s="9" t="str">
        <f aca="false">IF($A624="","",'3. Layout Parts'!$B624)</f>
        <v/>
      </c>
      <c r="D624" s="9" t="str">
        <f aca="false">IF($A624="","",'3. Layout Parts'!$C624)</f>
        <v/>
      </c>
      <c r="E624" s="9" t="str">
        <f aca="false">IF($A624="","",IFERROR(INDEX('2. Schematic Parts'!$B$2:$B$3001,MATCH($A624,'2. Schematic Parts'!$A$2:$A$3001,0)),"NOT FOUND"))</f>
        <v/>
      </c>
      <c r="F624" s="9" t="str">
        <f aca="false">IF($A624="","",IFERROR(INDEX('2. Schematic Parts'!$C$2:$C$3001,MATCH($A624,'2. Schematic Parts'!$A$2:$A$3001,0))&amp;"","NOT FOUND"))</f>
        <v/>
      </c>
      <c r="G624" s="9" t="str">
        <f aca="false">IF($A624="","",IFERROR(INDEX('2. Schematic Parts'!$D$2:$D$3001,MATCH($A624,'2. Schematic Parts'!$A$2:$A$3001,0))&amp;"","NOT FOUND"))</f>
        <v/>
      </c>
      <c r="H624" s="9" t="str">
        <f aca="false">IF($A624="","",IF(COUNTIF('2. Schematic Parts'!$A$2:$A$3001,$A624)=0,"NOT IN SCHEMATIC","OK"))</f>
        <v/>
      </c>
      <c r="I624" s="9" t="str">
        <f aca="false">IF($A624="","",IF($H624="NOT IN SCHEMATIC","",IF(UPPER(TRIM($C624))=UPPER(TRIM($E624)),"OK","MISMATCH")))</f>
        <v/>
      </c>
      <c r="J624" s="9" t="str">
        <f aca="false">IF($A624="","",IF($H624="NOT IN SCHEMATIC","",IF($F624="","NO SCH DECAL",IF($D624="","",IF(UPPER(TRIM($D624))=UPPER(TRIM($F624)),"OK","MISMATCH")))))</f>
        <v/>
      </c>
      <c r="K624" s="16" t="str">
        <f aca="false">IF($A624="","",SUMPRODUCT(--ISNUMBER(SEARCH(","&amp;TRIM($A624)&amp;",",","&amp;SUBSTITUTE('1. Master BOM'!$D$2:$D$400," ","")&amp;","))))</f>
        <v/>
      </c>
      <c r="L624" s="16" t="str">
        <f aca="false">IF($A624="","",IF($K624&lt;&gt;1,0,SUMPRODUCT(ISNUMBER(SEARCH(","&amp;TRIM($A624)&amp;",",","&amp;SUBSTITUTE('1. Master BOM'!$D$2:$D$400," ","")&amp;","))*ROW('1. Master BOM'!$D$2:$D$400))))</f>
        <v/>
      </c>
      <c r="M624" s="9" t="str">
        <f aca="false">IF($A624="","",IF($K624=0,"NOT IN BOM",IF($K624&gt;1,"MULTIPLE BOM LINES","OK")))</f>
        <v/>
      </c>
      <c r="N624" s="9" t="str">
        <f aca="false">IF($A624="","",IF($L624=0,"—",INDEX('1. Master BOM'!$A$1:$A$400,$L624)))</f>
        <v/>
      </c>
      <c r="O624" s="9" t="str">
        <f aca="false">IF($A624="","",IF($L624=0,"—",INDEX('1. Master BOM'!$B$1:$B$400,$L624)))</f>
        <v/>
      </c>
      <c r="P624" s="9" t="str">
        <f aca="false">IF($A624="","",IF(OR($H624="NOT IN SCHEMATIC",$O624="—"),"",IF($G624="","NO SCH PN",IF(UPPER(TRIM($G624))=UPPER(TRIM($O624)),"OK","MISMATCH"))))</f>
        <v/>
      </c>
      <c r="Q624" s="9" t="str">
        <f aca="false">IF($A624="","",IF($L624=0,"—",INDEX('1. Master BOM'!$E$1:$E$400,$L624)))</f>
        <v/>
      </c>
      <c r="R624" s="9" t="str">
        <f aca="false">IF($A624="","",IF($L624=0,"—",IF(T(INDEX('1. Master BOM'!$F$1:$F$400,$L624))="","(not set)",INDEX('1. Master BOM'!$F$1:$F$400,$L624))))</f>
        <v/>
      </c>
      <c r="S624" s="9" t="str">
        <f aca="false">IF($A624="","",IF(OR($R624="—",$R624="(not set)",$D624=""),"",IF(ISNUMBER(SEARCH(SUBSTITUTE(SUBSTITUTE(SUBSTITUTE($R624,"-",""),"_","")," ",""),SUBSTITUTE(SUBSTITUTE(SUBSTITUTE($D624,"-",""),"_","")," ",""))),"OK","CHECK")))</f>
        <v/>
      </c>
      <c r="T624" s="9" t="str">
        <f aca="false">IF($A624="","",IF(OR($H624="NOT IN SCHEMATIC",$I624="MISMATCH",$J624="MISMATCH",$P624="MISMATCH",$M624&lt;&gt;"OK"),"REVIEW","OK"))</f>
        <v/>
      </c>
      <c r="U624" s="14"/>
      <c r="V624" s="14"/>
      <c r="W624" s="17"/>
      <c r="X624" s="14"/>
    </row>
    <row r="625" customFormat="false" ht="15" hidden="false" customHeight="false" outlineLevel="0" collapsed="false">
      <c r="A625" s="9" t="str">
        <f aca="false">IF('3. Layout Parts'!$A625="","",TRIM('3. Layout Parts'!$A625))</f>
        <v/>
      </c>
      <c r="B625" s="9" t="str">
        <f aca="false">IF($A625="","",'3. Layout Parts'!$D625)</f>
        <v/>
      </c>
      <c r="C625" s="9" t="str">
        <f aca="false">IF($A625="","",'3. Layout Parts'!$B625)</f>
        <v/>
      </c>
      <c r="D625" s="9" t="str">
        <f aca="false">IF($A625="","",'3. Layout Parts'!$C625)</f>
        <v/>
      </c>
      <c r="E625" s="9" t="str">
        <f aca="false">IF($A625="","",IFERROR(INDEX('2. Schematic Parts'!$B$2:$B$3001,MATCH($A625,'2. Schematic Parts'!$A$2:$A$3001,0)),"NOT FOUND"))</f>
        <v/>
      </c>
      <c r="F625" s="9" t="str">
        <f aca="false">IF($A625="","",IFERROR(INDEX('2. Schematic Parts'!$C$2:$C$3001,MATCH($A625,'2. Schematic Parts'!$A$2:$A$3001,0))&amp;"","NOT FOUND"))</f>
        <v/>
      </c>
      <c r="G625" s="9" t="str">
        <f aca="false">IF($A625="","",IFERROR(INDEX('2. Schematic Parts'!$D$2:$D$3001,MATCH($A625,'2. Schematic Parts'!$A$2:$A$3001,0))&amp;"","NOT FOUND"))</f>
        <v/>
      </c>
      <c r="H625" s="9" t="str">
        <f aca="false">IF($A625="","",IF(COUNTIF('2. Schematic Parts'!$A$2:$A$3001,$A625)=0,"NOT IN SCHEMATIC","OK"))</f>
        <v/>
      </c>
      <c r="I625" s="9" t="str">
        <f aca="false">IF($A625="","",IF($H625="NOT IN SCHEMATIC","",IF(UPPER(TRIM($C625))=UPPER(TRIM($E625)),"OK","MISMATCH")))</f>
        <v/>
      </c>
      <c r="J625" s="9" t="str">
        <f aca="false">IF($A625="","",IF($H625="NOT IN SCHEMATIC","",IF($F625="","NO SCH DECAL",IF($D625="","",IF(UPPER(TRIM($D625))=UPPER(TRIM($F625)),"OK","MISMATCH")))))</f>
        <v/>
      </c>
      <c r="K625" s="16" t="str">
        <f aca="false">IF($A625="","",SUMPRODUCT(--ISNUMBER(SEARCH(","&amp;TRIM($A625)&amp;",",","&amp;SUBSTITUTE('1. Master BOM'!$D$2:$D$400," ","")&amp;","))))</f>
        <v/>
      </c>
      <c r="L625" s="16" t="str">
        <f aca="false">IF($A625="","",IF($K625&lt;&gt;1,0,SUMPRODUCT(ISNUMBER(SEARCH(","&amp;TRIM($A625)&amp;",",","&amp;SUBSTITUTE('1. Master BOM'!$D$2:$D$400," ","")&amp;","))*ROW('1. Master BOM'!$D$2:$D$400))))</f>
        <v/>
      </c>
      <c r="M625" s="9" t="str">
        <f aca="false">IF($A625="","",IF($K625=0,"NOT IN BOM",IF($K625&gt;1,"MULTIPLE BOM LINES","OK")))</f>
        <v/>
      </c>
      <c r="N625" s="9" t="str">
        <f aca="false">IF($A625="","",IF($L625=0,"—",INDEX('1. Master BOM'!$A$1:$A$400,$L625)))</f>
        <v/>
      </c>
      <c r="O625" s="9" t="str">
        <f aca="false">IF($A625="","",IF($L625=0,"—",INDEX('1. Master BOM'!$B$1:$B$400,$L625)))</f>
        <v/>
      </c>
      <c r="P625" s="9" t="str">
        <f aca="false">IF($A625="","",IF(OR($H625="NOT IN SCHEMATIC",$O625="—"),"",IF($G625="","NO SCH PN",IF(UPPER(TRIM($G625))=UPPER(TRIM($O625)),"OK","MISMATCH"))))</f>
        <v/>
      </c>
      <c r="Q625" s="9" t="str">
        <f aca="false">IF($A625="","",IF($L625=0,"—",INDEX('1. Master BOM'!$E$1:$E$400,$L625)))</f>
        <v/>
      </c>
      <c r="R625" s="9" t="str">
        <f aca="false">IF($A625="","",IF($L625=0,"—",IF(T(INDEX('1. Master BOM'!$F$1:$F$400,$L625))="","(not set)",INDEX('1. Master BOM'!$F$1:$F$400,$L625))))</f>
        <v/>
      </c>
      <c r="S625" s="9" t="str">
        <f aca="false">IF($A625="","",IF(OR($R625="—",$R625="(not set)",$D625=""),"",IF(ISNUMBER(SEARCH(SUBSTITUTE(SUBSTITUTE(SUBSTITUTE($R625,"-",""),"_","")," ",""),SUBSTITUTE(SUBSTITUTE(SUBSTITUTE($D625,"-",""),"_","")," ",""))),"OK","CHECK")))</f>
        <v/>
      </c>
      <c r="T625" s="9" t="str">
        <f aca="false">IF($A625="","",IF(OR($H625="NOT IN SCHEMATIC",$I625="MISMATCH",$J625="MISMATCH",$P625="MISMATCH",$M625&lt;&gt;"OK"),"REVIEW","OK"))</f>
        <v/>
      </c>
      <c r="U625" s="14"/>
      <c r="V625" s="14"/>
      <c r="W625" s="17"/>
      <c r="X625" s="14"/>
    </row>
    <row r="626" customFormat="false" ht="15" hidden="false" customHeight="false" outlineLevel="0" collapsed="false">
      <c r="A626" s="9" t="str">
        <f aca="false">IF('3. Layout Parts'!$A626="","",TRIM('3. Layout Parts'!$A626))</f>
        <v/>
      </c>
      <c r="B626" s="9" t="str">
        <f aca="false">IF($A626="","",'3. Layout Parts'!$D626)</f>
        <v/>
      </c>
      <c r="C626" s="9" t="str">
        <f aca="false">IF($A626="","",'3. Layout Parts'!$B626)</f>
        <v/>
      </c>
      <c r="D626" s="9" t="str">
        <f aca="false">IF($A626="","",'3. Layout Parts'!$C626)</f>
        <v/>
      </c>
      <c r="E626" s="9" t="str">
        <f aca="false">IF($A626="","",IFERROR(INDEX('2. Schematic Parts'!$B$2:$B$3001,MATCH($A626,'2. Schematic Parts'!$A$2:$A$3001,0)),"NOT FOUND"))</f>
        <v/>
      </c>
      <c r="F626" s="9" t="str">
        <f aca="false">IF($A626="","",IFERROR(INDEX('2. Schematic Parts'!$C$2:$C$3001,MATCH($A626,'2. Schematic Parts'!$A$2:$A$3001,0))&amp;"","NOT FOUND"))</f>
        <v/>
      </c>
      <c r="G626" s="9" t="str">
        <f aca="false">IF($A626="","",IFERROR(INDEX('2. Schematic Parts'!$D$2:$D$3001,MATCH($A626,'2. Schematic Parts'!$A$2:$A$3001,0))&amp;"","NOT FOUND"))</f>
        <v/>
      </c>
      <c r="H626" s="9" t="str">
        <f aca="false">IF($A626="","",IF(COUNTIF('2. Schematic Parts'!$A$2:$A$3001,$A626)=0,"NOT IN SCHEMATIC","OK"))</f>
        <v/>
      </c>
      <c r="I626" s="9" t="str">
        <f aca="false">IF($A626="","",IF($H626="NOT IN SCHEMATIC","",IF(UPPER(TRIM($C626))=UPPER(TRIM($E626)),"OK","MISMATCH")))</f>
        <v/>
      </c>
      <c r="J626" s="9" t="str">
        <f aca="false">IF($A626="","",IF($H626="NOT IN SCHEMATIC","",IF($F626="","NO SCH DECAL",IF($D626="","",IF(UPPER(TRIM($D626))=UPPER(TRIM($F626)),"OK","MISMATCH")))))</f>
        <v/>
      </c>
      <c r="K626" s="16" t="str">
        <f aca="false">IF($A626="","",SUMPRODUCT(--ISNUMBER(SEARCH(","&amp;TRIM($A626)&amp;",",","&amp;SUBSTITUTE('1. Master BOM'!$D$2:$D$400," ","")&amp;","))))</f>
        <v/>
      </c>
      <c r="L626" s="16" t="str">
        <f aca="false">IF($A626="","",IF($K626&lt;&gt;1,0,SUMPRODUCT(ISNUMBER(SEARCH(","&amp;TRIM($A626)&amp;",",","&amp;SUBSTITUTE('1. Master BOM'!$D$2:$D$400," ","")&amp;","))*ROW('1. Master BOM'!$D$2:$D$400))))</f>
        <v/>
      </c>
      <c r="M626" s="9" t="str">
        <f aca="false">IF($A626="","",IF($K626=0,"NOT IN BOM",IF($K626&gt;1,"MULTIPLE BOM LINES","OK")))</f>
        <v/>
      </c>
      <c r="N626" s="9" t="str">
        <f aca="false">IF($A626="","",IF($L626=0,"—",INDEX('1. Master BOM'!$A$1:$A$400,$L626)))</f>
        <v/>
      </c>
      <c r="O626" s="9" t="str">
        <f aca="false">IF($A626="","",IF($L626=0,"—",INDEX('1. Master BOM'!$B$1:$B$400,$L626)))</f>
        <v/>
      </c>
      <c r="P626" s="9" t="str">
        <f aca="false">IF($A626="","",IF(OR($H626="NOT IN SCHEMATIC",$O626="—"),"",IF($G626="","NO SCH PN",IF(UPPER(TRIM($G626))=UPPER(TRIM($O626)),"OK","MISMATCH"))))</f>
        <v/>
      </c>
      <c r="Q626" s="9" t="str">
        <f aca="false">IF($A626="","",IF($L626=0,"—",INDEX('1. Master BOM'!$E$1:$E$400,$L626)))</f>
        <v/>
      </c>
      <c r="R626" s="9" t="str">
        <f aca="false">IF($A626="","",IF($L626=0,"—",IF(T(INDEX('1. Master BOM'!$F$1:$F$400,$L626))="","(not set)",INDEX('1. Master BOM'!$F$1:$F$400,$L626))))</f>
        <v/>
      </c>
      <c r="S626" s="9" t="str">
        <f aca="false">IF($A626="","",IF(OR($R626="—",$R626="(not set)",$D626=""),"",IF(ISNUMBER(SEARCH(SUBSTITUTE(SUBSTITUTE(SUBSTITUTE($R626,"-",""),"_","")," ",""),SUBSTITUTE(SUBSTITUTE(SUBSTITUTE($D626,"-",""),"_","")," ",""))),"OK","CHECK")))</f>
        <v/>
      </c>
      <c r="T626" s="9" t="str">
        <f aca="false">IF($A626="","",IF(OR($H626="NOT IN SCHEMATIC",$I626="MISMATCH",$J626="MISMATCH",$P626="MISMATCH",$M626&lt;&gt;"OK"),"REVIEW","OK"))</f>
        <v/>
      </c>
      <c r="U626" s="14"/>
      <c r="V626" s="14"/>
      <c r="W626" s="17"/>
      <c r="X626" s="14"/>
    </row>
    <row r="627" customFormat="false" ht="15" hidden="false" customHeight="false" outlineLevel="0" collapsed="false">
      <c r="A627" s="9" t="str">
        <f aca="false">IF('3. Layout Parts'!$A627="","",TRIM('3. Layout Parts'!$A627))</f>
        <v/>
      </c>
      <c r="B627" s="9" t="str">
        <f aca="false">IF($A627="","",'3. Layout Parts'!$D627)</f>
        <v/>
      </c>
      <c r="C627" s="9" t="str">
        <f aca="false">IF($A627="","",'3. Layout Parts'!$B627)</f>
        <v/>
      </c>
      <c r="D627" s="9" t="str">
        <f aca="false">IF($A627="","",'3. Layout Parts'!$C627)</f>
        <v/>
      </c>
      <c r="E627" s="9" t="str">
        <f aca="false">IF($A627="","",IFERROR(INDEX('2. Schematic Parts'!$B$2:$B$3001,MATCH($A627,'2. Schematic Parts'!$A$2:$A$3001,0)),"NOT FOUND"))</f>
        <v/>
      </c>
      <c r="F627" s="9" t="str">
        <f aca="false">IF($A627="","",IFERROR(INDEX('2. Schematic Parts'!$C$2:$C$3001,MATCH($A627,'2. Schematic Parts'!$A$2:$A$3001,0))&amp;"","NOT FOUND"))</f>
        <v/>
      </c>
      <c r="G627" s="9" t="str">
        <f aca="false">IF($A627="","",IFERROR(INDEX('2. Schematic Parts'!$D$2:$D$3001,MATCH($A627,'2. Schematic Parts'!$A$2:$A$3001,0))&amp;"","NOT FOUND"))</f>
        <v/>
      </c>
      <c r="H627" s="9" t="str">
        <f aca="false">IF($A627="","",IF(COUNTIF('2. Schematic Parts'!$A$2:$A$3001,$A627)=0,"NOT IN SCHEMATIC","OK"))</f>
        <v/>
      </c>
      <c r="I627" s="9" t="str">
        <f aca="false">IF($A627="","",IF($H627="NOT IN SCHEMATIC","",IF(UPPER(TRIM($C627))=UPPER(TRIM($E627)),"OK","MISMATCH")))</f>
        <v/>
      </c>
      <c r="J627" s="9" t="str">
        <f aca="false">IF($A627="","",IF($H627="NOT IN SCHEMATIC","",IF($F627="","NO SCH DECAL",IF($D627="","",IF(UPPER(TRIM($D627))=UPPER(TRIM($F627)),"OK","MISMATCH")))))</f>
        <v/>
      </c>
      <c r="K627" s="16" t="str">
        <f aca="false">IF($A627="","",SUMPRODUCT(--ISNUMBER(SEARCH(","&amp;TRIM($A627)&amp;",",","&amp;SUBSTITUTE('1. Master BOM'!$D$2:$D$400," ","")&amp;","))))</f>
        <v/>
      </c>
      <c r="L627" s="16" t="str">
        <f aca="false">IF($A627="","",IF($K627&lt;&gt;1,0,SUMPRODUCT(ISNUMBER(SEARCH(","&amp;TRIM($A627)&amp;",",","&amp;SUBSTITUTE('1. Master BOM'!$D$2:$D$400," ","")&amp;","))*ROW('1. Master BOM'!$D$2:$D$400))))</f>
        <v/>
      </c>
      <c r="M627" s="9" t="str">
        <f aca="false">IF($A627="","",IF($K627=0,"NOT IN BOM",IF($K627&gt;1,"MULTIPLE BOM LINES","OK")))</f>
        <v/>
      </c>
      <c r="N627" s="9" t="str">
        <f aca="false">IF($A627="","",IF($L627=0,"—",INDEX('1. Master BOM'!$A$1:$A$400,$L627)))</f>
        <v/>
      </c>
      <c r="O627" s="9" t="str">
        <f aca="false">IF($A627="","",IF($L627=0,"—",INDEX('1. Master BOM'!$B$1:$B$400,$L627)))</f>
        <v/>
      </c>
      <c r="P627" s="9" t="str">
        <f aca="false">IF($A627="","",IF(OR($H627="NOT IN SCHEMATIC",$O627="—"),"",IF($G627="","NO SCH PN",IF(UPPER(TRIM($G627))=UPPER(TRIM($O627)),"OK","MISMATCH"))))</f>
        <v/>
      </c>
      <c r="Q627" s="9" t="str">
        <f aca="false">IF($A627="","",IF($L627=0,"—",INDEX('1. Master BOM'!$E$1:$E$400,$L627)))</f>
        <v/>
      </c>
      <c r="R627" s="9" t="str">
        <f aca="false">IF($A627="","",IF($L627=0,"—",IF(T(INDEX('1. Master BOM'!$F$1:$F$400,$L627))="","(not set)",INDEX('1. Master BOM'!$F$1:$F$400,$L627))))</f>
        <v/>
      </c>
      <c r="S627" s="9" t="str">
        <f aca="false">IF($A627="","",IF(OR($R627="—",$R627="(not set)",$D627=""),"",IF(ISNUMBER(SEARCH(SUBSTITUTE(SUBSTITUTE(SUBSTITUTE($R627,"-",""),"_","")," ",""),SUBSTITUTE(SUBSTITUTE(SUBSTITUTE($D627,"-",""),"_","")," ",""))),"OK","CHECK")))</f>
        <v/>
      </c>
      <c r="T627" s="9" t="str">
        <f aca="false">IF($A627="","",IF(OR($H627="NOT IN SCHEMATIC",$I627="MISMATCH",$J627="MISMATCH",$P627="MISMATCH",$M627&lt;&gt;"OK"),"REVIEW","OK"))</f>
        <v/>
      </c>
      <c r="U627" s="14"/>
      <c r="V627" s="14"/>
      <c r="W627" s="17"/>
      <c r="X627" s="14"/>
    </row>
    <row r="628" customFormat="false" ht="15" hidden="false" customHeight="false" outlineLevel="0" collapsed="false">
      <c r="A628" s="9" t="str">
        <f aca="false">IF('3. Layout Parts'!$A628="","",TRIM('3. Layout Parts'!$A628))</f>
        <v/>
      </c>
      <c r="B628" s="9" t="str">
        <f aca="false">IF($A628="","",'3. Layout Parts'!$D628)</f>
        <v/>
      </c>
      <c r="C628" s="9" t="str">
        <f aca="false">IF($A628="","",'3. Layout Parts'!$B628)</f>
        <v/>
      </c>
      <c r="D628" s="9" t="str">
        <f aca="false">IF($A628="","",'3. Layout Parts'!$C628)</f>
        <v/>
      </c>
      <c r="E628" s="9" t="str">
        <f aca="false">IF($A628="","",IFERROR(INDEX('2. Schematic Parts'!$B$2:$B$3001,MATCH($A628,'2. Schematic Parts'!$A$2:$A$3001,0)),"NOT FOUND"))</f>
        <v/>
      </c>
      <c r="F628" s="9" t="str">
        <f aca="false">IF($A628="","",IFERROR(INDEX('2. Schematic Parts'!$C$2:$C$3001,MATCH($A628,'2. Schematic Parts'!$A$2:$A$3001,0))&amp;"","NOT FOUND"))</f>
        <v/>
      </c>
      <c r="G628" s="9" t="str">
        <f aca="false">IF($A628="","",IFERROR(INDEX('2. Schematic Parts'!$D$2:$D$3001,MATCH($A628,'2. Schematic Parts'!$A$2:$A$3001,0))&amp;"","NOT FOUND"))</f>
        <v/>
      </c>
      <c r="H628" s="9" t="str">
        <f aca="false">IF($A628="","",IF(COUNTIF('2. Schematic Parts'!$A$2:$A$3001,$A628)=0,"NOT IN SCHEMATIC","OK"))</f>
        <v/>
      </c>
      <c r="I628" s="9" t="str">
        <f aca="false">IF($A628="","",IF($H628="NOT IN SCHEMATIC","",IF(UPPER(TRIM($C628))=UPPER(TRIM($E628)),"OK","MISMATCH")))</f>
        <v/>
      </c>
      <c r="J628" s="9" t="str">
        <f aca="false">IF($A628="","",IF($H628="NOT IN SCHEMATIC","",IF($F628="","NO SCH DECAL",IF($D628="","",IF(UPPER(TRIM($D628))=UPPER(TRIM($F628)),"OK","MISMATCH")))))</f>
        <v/>
      </c>
      <c r="K628" s="16" t="str">
        <f aca="false">IF($A628="","",SUMPRODUCT(--ISNUMBER(SEARCH(","&amp;TRIM($A628)&amp;",",","&amp;SUBSTITUTE('1. Master BOM'!$D$2:$D$400," ","")&amp;","))))</f>
        <v/>
      </c>
      <c r="L628" s="16" t="str">
        <f aca="false">IF($A628="","",IF($K628&lt;&gt;1,0,SUMPRODUCT(ISNUMBER(SEARCH(","&amp;TRIM($A628)&amp;",",","&amp;SUBSTITUTE('1. Master BOM'!$D$2:$D$400," ","")&amp;","))*ROW('1. Master BOM'!$D$2:$D$400))))</f>
        <v/>
      </c>
      <c r="M628" s="9" t="str">
        <f aca="false">IF($A628="","",IF($K628=0,"NOT IN BOM",IF($K628&gt;1,"MULTIPLE BOM LINES","OK")))</f>
        <v/>
      </c>
      <c r="N628" s="9" t="str">
        <f aca="false">IF($A628="","",IF($L628=0,"—",INDEX('1. Master BOM'!$A$1:$A$400,$L628)))</f>
        <v/>
      </c>
      <c r="O628" s="9" t="str">
        <f aca="false">IF($A628="","",IF($L628=0,"—",INDEX('1. Master BOM'!$B$1:$B$400,$L628)))</f>
        <v/>
      </c>
      <c r="P628" s="9" t="str">
        <f aca="false">IF($A628="","",IF(OR($H628="NOT IN SCHEMATIC",$O628="—"),"",IF($G628="","NO SCH PN",IF(UPPER(TRIM($G628))=UPPER(TRIM($O628)),"OK","MISMATCH"))))</f>
        <v/>
      </c>
      <c r="Q628" s="9" t="str">
        <f aca="false">IF($A628="","",IF($L628=0,"—",INDEX('1. Master BOM'!$E$1:$E$400,$L628)))</f>
        <v/>
      </c>
      <c r="R628" s="9" t="str">
        <f aca="false">IF($A628="","",IF($L628=0,"—",IF(T(INDEX('1. Master BOM'!$F$1:$F$400,$L628))="","(not set)",INDEX('1. Master BOM'!$F$1:$F$400,$L628))))</f>
        <v/>
      </c>
      <c r="S628" s="9" t="str">
        <f aca="false">IF($A628="","",IF(OR($R628="—",$R628="(not set)",$D628=""),"",IF(ISNUMBER(SEARCH(SUBSTITUTE(SUBSTITUTE(SUBSTITUTE($R628,"-",""),"_","")," ",""),SUBSTITUTE(SUBSTITUTE(SUBSTITUTE($D628,"-",""),"_","")," ",""))),"OK","CHECK")))</f>
        <v/>
      </c>
      <c r="T628" s="9" t="str">
        <f aca="false">IF($A628="","",IF(OR($H628="NOT IN SCHEMATIC",$I628="MISMATCH",$J628="MISMATCH",$P628="MISMATCH",$M628&lt;&gt;"OK"),"REVIEW","OK"))</f>
        <v/>
      </c>
      <c r="U628" s="14"/>
      <c r="V628" s="14"/>
      <c r="W628" s="17"/>
      <c r="X628" s="14"/>
    </row>
    <row r="629" customFormat="false" ht="15" hidden="false" customHeight="false" outlineLevel="0" collapsed="false">
      <c r="A629" s="9" t="str">
        <f aca="false">IF('3. Layout Parts'!$A629="","",TRIM('3. Layout Parts'!$A629))</f>
        <v/>
      </c>
      <c r="B629" s="9" t="str">
        <f aca="false">IF($A629="","",'3. Layout Parts'!$D629)</f>
        <v/>
      </c>
      <c r="C629" s="9" t="str">
        <f aca="false">IF($A629="","",'3. Layout Parts'!$B629)</f>
        <v/>
      </c>
      <c r="D629" s="9" t="str">
        <f aca="false">IF($A629="","",'3. Layout Parts'!$C629)</f>
        <v/>
      </c>
      <c r="E629" s="9" t="str">
        <f aca="false">IF($A629="","",IFERROR(INDEX('2. Schematic Parts'!$B$2:$B$3001,MATCH($A629,'2. Schematic Parts'!$A$2:$A$3001,0)),"NOT FOUND"))</f>
        <v/>
      </c>
      <c r="F629" s="9" t="str">
        <f aca="false">IF($A629="","",IFERROR(INDEX('2. Schematic Parts'!$C$2:$C$3001,MATCH($A629,'2. Schematic Parts'!$A$2:$A$3001,0))&amp;"","NOT FOUND"))</f>
        <v/>
      </c>
      <c r="G629" s="9" t="str">
        <f aca="false">IF($A629="","",IFERROR(INDEX('2. Schematic Parts'!$D$2:$D$3001,MATCH($A629,'2. Schematic Parts'!$A$2:$A$3001,0))&amp;"","NOT FOUND"))</f>
        <v/>
      </c>
      <c r="H629" s="9" t="str">
        <f aca="false">IF($A629="","",IF(COUNTIF('2. Schematic Parts'!$A$2:$A$3001,$A629)=0,"NOT IN SCHEMATIC","OK"))</f>
        <v/>
      </c>
      <c r="I629" s="9" t="str">
        <f aca="false">IF($A629="","",IF($H629="NOT IN SCHEMATIC","",IF(UPPER(TRIM($C629))=UPPER(TRIM($E629)),"OK","MISMATCH")))</f>
        <v/>
      </c>
      <c r="J629" s="9" t="str">
        <f aca="false">IF($A629="","",IF($H629="NOT IN SCHEMATIC","",IF($F629="","NO SCH DECAL",IF($D629="","",IF(UPPER(TRIM($D629))=UPPER(TRIM($F629)),"OK","MISMATCH")))))</f>
        <v/>
      </c>
      <c r="K629" s="16" t="str">
        <f aca="false">IF($A629="","",SUMPRODUCT(--ISNUMBER(SEARCH(","&amp;TRIM($A629)&amp;",",","&amp;SUBSTITUTE('1. Master BOM'!$D$2:$D$400," ","")&amp;","))))</f>
        <v/>
      </c>
      <c r="L629" s="16" t="str">
        <f aca="false">IF($A629="","",IF($K629&lt;&gt;1,0,SUMPRODUCT(ISNUMBER(SEARCH(","&amp;TRIM($A629)&amp;",",","&amp;SUBSTITUTE('1. Master BOM'!$D$2:$D$400," ","")&amp;","))*ROW('1. Master BOM'!$D$2:$D$400))))</f>
        <v/>
      </c>
      <c r="M629" s="9" t="str">
        <f aca="false">IF($A629="","",IF($K629=0,"NOT IN BOM",IF($K629&gt;1,"MULTIPLE BOM LINES","OK")))</f>
        <v/>
      </c>
      <c r="N629" s="9" t="str">
        <f aca="false">IF($A629="","",IF($L629=0,"—",INDEX('1. Master BOM'!$A$1:$A$400,$L629)))</f>
        <v/>
      </c>
      <c r="O629" s="9" t="str">
        <f aca="false">IF($A629="","",IF($L629=0,"—",INDEX('1. Master BOM'!$B$1:$B$400,$L629)))</f>
        <v/>
      </c>
      <c r="P629" s="9" t="str">
        <f aca="false">IF($A629="","",IF(OR($H629="NOT IN SCHEMATIC",$O629="—"),"",IF($G629="","NO SCH PN",IF(UPPER(TRIM($G629))=UPPER(TRIM($O629)),"OK","MISMATCH"))))</f>
        <v/>
      </c>
      <c r="Q629" s="9" t="str">
        <f aca="false">IF($A629="","",IF($L629=0,"—",INDEX('1. Master BOM'!$E$1:$E$400,$L629)))</f>
        <v/>
      </c>
      <c r="R629" s="9" t="str">
        <f aca="false">IF($A629="","",IF($L629=0,"—",IF(T(INDEX('1. Master BOM'!$F$1:$F$400,$L629))="","(not set)",INDEX('1. Master BOM'!$F$1:$F$400,$L629))))</f>
        <v/>
      </c>
      <c r="S629" s="9" t="str">
        <f aca="false">IF($A629="","",IF(OR($R629="—",$R629="(not set)",$D629=""),"",IF(ISNUMBER(SEARCH(SUBSTITUTE(SUBSTITUTE(SUBSTITUTE($R629,"-",""),"_","")," ",""),SUBSTITUTE(SUBSTITUTE(SUBSTITUTE($D629,"-",""),"_","")," ",""))),"OK","CHECK")))</f>
        <v/>
      </c>
      <c r="T629" s="9" t="str">
        <f aca="false">IF($A629="","",IF(OR($H629="NOT IN SCHEMATIC",$I629="MISMATCH",$J629="MISMATCH",$P629="MISMATCH",$M629&lt;&gt;"OK"),"REVIEW","OK"))</f>
        <v/>
      </c>
      <c r="U629" s="14"/>
      <c r="V629" s="14"/>
      <c r="W629" s="17"/>
      <c r="X629" s="14"/>
    </row>
    <row r="630" customFormat="false" ht="15" hidden="false" customHeight="false" outlineLevel="0" collapsed="false">
      <c r="A630" s="9" t="str">
        <f aca="false">IF('3. Layout Parts'!$A630="","",TRIM('3. Layout Parts'!$A630))</f>
        <v/>
      </c>
      <c r="B630" s="9" t="str">
        <f aca="false">IF($A630="","",'3. Layout Parts'!$D630)</f>
        <v/>
      </c>
      <c r="C630" s="9" t="str">
        <f aca="false">IF($A630="","",'3. Layout Parts'!$B630)</f>
        <v/>
      </c>
      <c r="D630" s="9" t="str">
        <f aca="false">IF($A630="","",'3. Layout Parts'!$C630)</f>
        <v/>
      </c>
      <c r="E630" s="9" t="str">
        <f aca="false">IF($A630="","",IFERROR(INDEX('2. Schematic Parts'!$B$2:$B$3001,MATCH($A630,'2. Schematic Parts'!$A$2:$A$3001,0)),"NOT FOUND"))</f>
        <v/>
      </c>
      <c r="F630" s="9" t="str">
        <f aca="false">IF($A630="","",IFERROR(INDEX('2. Schematic Parts'!$C$2:$C$3001,MATCH($A630,'2. Schematic Parts'!$A$2:$A$3001,0))&amp;"","NOT FOUND"))</f>
        <v/>
      </c>
      <c r="G630" s="9" t="str">
        <f aca="false">IF($A630="","",IFERROR(INDEX('2. Schematic Parts'!$D$2:$D$3001,MATCH($A630,'2. Schematic Parts'!$A$2:$A$3001,0))&amp;"","NOT FOUND"))</f>
        <v/>
      </c>
      <c r="H630" s="9" t="str">
        <f aca="false">IF($A630="","",IF(COUNTIF('2. Schematic Parts'!$A$2:$A$3001,$A630)=0,"NOT IN SCHEMATIC","OK"))</f>
        <v/>
      </c>
      <c r="I630" s="9" t="str">
        <f aca="false">IF($A630="","",IF($H630="NOT IN SCHEMATIC","",IF(UPPER(TRIM($C630))=UPPER(TRIM($E630)),"OK","MISMATCH")))</f>
        <v/>
      </c>
      <c r="J630" s="9" t="str">
        <f aca="false">IF($A630="","",IF($H630="NOT IN SCHEMATIC","",IF($F630="","NO SCH DECAL",IF($D630="","",IF(UPPER(TRIM($D630))=UPPER(TRIM($F630)),"OK","MISMATCH")))))</f>
        <v/>
      </c>
      <c r="K630" s="16" t="str">
        <f aca="false">IF($A630="","",SUMPRODUCT(--ISNUMBER(SEARCH(","&amp;TRIM($A630)&amp;",",","&amp;SUBSTITUTE('1. Master BOM'!$D$2:$D$400," ","")&amp;","))))</f>
        <v/>
      </c>
      <c r="L630" s="16" t="str">
        <f aca="false">IF($A630="","",IF($K630&lt;&gt;1,0,SUMPRODUCT(ISNUMBER(SEARCH(","&amp;TRIM($A630)&amp;",",","&amp;SUBSTITUTE('1. Master BOM'!$D$2:$D$400," ","")&amp;","))*ROW('1. Master BOM'!$D$2:$D$400))))</f>
        <v/>
      </c>
      <c r="M630" s="9" t="str">
        <f aca="false">IF($A630="","",IF($K630=0,"NOT IN BOM",IF($K630&gt;1,"MULTIPLE BOM LINES","OK")))</f>
        <v/>
      </c>
      <c r="N630" s="9" t="str">
        <f aca="false">IF($A630="","",IF($L630=0,"—",INDEX('1. Master BOM'!$A$1:$A$400,$L630)))</f>
        <v/>
      </c>
      <c r="O630" s="9" t="str">
        <f aca="false">IF($A630="","",IF($L630=0,"—",INDEX('1. Master BOM'!$B$1:$B$400,$L630)))</f>
        <v/>
      </c>
      <c r="P630" s="9" t="str">
        <f aca="false">IF($A630="","",IF(OR($H630="NOT IN SCHEMATIC",$O630="—"),"",IF($G630="","NO SCH PN",IF(UPPER(TRIM($G630))=UPPER(TRIM($O630)),"OK","MISMATCH"))))</f>
        <v/>
      </c>
      <c r="Q630" s="9" t="str">
        <f aca="false">IF($A630="","",IF($L630=0,"—",INDEX('1. Master BOM'!$E$1:$E$400,$L630)))</f>
        <v/>
      </c>
      <c r="R630" s="9" t="str">
        <f aca="false">IF($A630="","",IF($L630=0,"—",IF(T(INDEX('1. Master BOM'!$F$1:$F$400,$L630))="","(not set)",INDEX('1. Master BOM'!$F$1:$F$400,$L630))))</f>
        <v/>
      </c>
      <c r="S630" s="9" t="str">
        <f aca="false">IF($A630="","",IF(OR($R630="—",$R630="(not set)",$D630=""),"",IF(ISNUMBER(SEARCH(SUBSTITUTE(SUBSTITUTE(SUBSTITUTE($R630,"-",""),"_","")," ",""),SUBSTITUTE(SUBSTITUTE(SUBSTITUTE($D630,"-",""),"_","")," ",""))),"OK","CHECK")))</f>
        <v/>
      </c>
      <c r="T630" s="9" t="str">
        <f aca="false">IF($A630="","",IF(OR($H630="NOT IN SCHEMATIC",$I630="MISMATCH",$J630="MISMATCH",$P630="MISMATCH",$M630&lt;&gt;"OK"),"REVIEW","OK"))</f>
        <v/>
      </c>
      <c r="U630" s="14"/>
      <c r="V630" s="14"/>
      <c r="W630" s="17"/>
      <c r="X630" s="14"/>
    </row>
    <row r="631" customFormat="false" ht="15" hidden="false" customHeight="false" outlineLevel="0" collapsed="false">
      <c r="A631" s="9" t="str">
        <f aca="false">IF('3. Layout Parts'!$A631="","",TRIM('3. Layout Parts'!$A631))</f>
        <v/>
      </c>
      <c r="B631" s="9" t="str">
        <f aca="false">IF($A631="","",'3. Layout Parts'!$D631)</f>
        <v/>
      </c>
      <c r="C631" s="9" t="str">
        <f aca="false">IF($A631="","",'3. Layout Parts'!$B631)</f>
        <v/>
      </c>
      <c r="D631" s="9" t="str">
        <f aca="false">IF($A631="","",'3. Layout Parts'!$C631)</f>
        <v/>
      </c>
      <c r="E631" s="9" t="str">
        <f aca="false">IF($A631="","",IFERROR(INDEX('2. Schematic Parts'!$B$2:$B$3001,MATCH($A631,'2. Schematic Parts'!$A$2:$A$3001,0)),"NOT FOUND"))</f>
        <v/>
      </c>
      <c r="F631" s="9" t="str">
        <f aca="false">IF($A631="","",IFERROR(INDEX('2. Schematic Parts'!$C$2:$C$3001,MATCH($A631,'2. Schematic Parts'!$A$2:$A$3001,0))&amp;"","NOT FOUND"))</f>
        <v/>
      </c>
      <c r="G631" s="9" t="str">
        <f aca="false">IF($A631="","",IFERROR(INDEX('2. Schematic Parts'!$D$2:$D$3001,MATCH($A631,'2. Schematic Parts'!$A$2:$A$3001,0))&amp;"","NOT FOUND"))</f>
        <v/>
      </c>
      <c r="H631" s="9" t="str">
        <f aca="false">IF($A631="","",IF(COUNTIF('2. Schematic Parts'!$A$2:$A$3001,$A631)=0,"NOT IN SCHEMATIC","OK"))</f>
        <v/>
      </c>
      <c r="I631" s="9" t="str">
        <f aca="false">IF($A631="","",IF($H631="NOT IN SCHEMATIC","",IF(UPPER(TRIM($C631))=UPPER(TRIM($E631)),"OK","MISMATCH")))</f>
        <v/>
      </c>
      <c r="J631" s="9" t="str">
        <f aca="false">IF($A631="","",IF($H631="NOT IN SCHEMATIC","",IF($F631="","NO SCH DECAL",IF($D631="","",IF(UPPER(TRIM($D631))=UPPER(TRIM($F631)),"OK","MISMATCH")))))</f>
        <v/>
      </c>
      <c r="K631" s="16" t="str">
        <f aca="false">IF($A631="","",SUMPRODUCT(--ISNUMBER(SEARCH(","&amp;TRIM($A631)&amp;",",","&amp;SUBSTITUTE('1. Master BOM'!$D$2:$D$400," ","")&amp;","))))</f>
        <v/>
      </c>
      <c r="L631" s="16" t="str">
        <f aca="false">IF($A631="","",IF($K631&lt;&gt;1,0,SUMPRODUCT(ISNUMBER(SEARCH(","&amp;TRIM($A631)&amp;",",","&amp;SUBSTITUTE('1. Master BOM'!$D$2:$D$400," ","")&amp;","))*ROW('1. Master BOM'!$D$2:$D$400))))</f>
        <v/>
      </c>
      <c r="M631" s="9" t="str">
        <f aca="false">IF($A631="","",IF($K631=0,"NOT IN BOM",IF($K631&gt;1,"MULTIPLE BOM LINES","OK")))</f>
        <v/>
      </c>
      <c r="N631" s="9" t="str">
        <f aca="false">IF($A631="","",IF($L631=0,"—",INDEX('1. Master BOM'!$A$1:$A$400,$L631)))</f>
        <v/>
      </c>
      <c r="O631" s="9" t="str">
        <f aca="false">IF($A631="","",IF($L631=0,"—",INDEX('1. Master BOM'!$B$1:$B$400,$L631)))</f>
        <v/>
      </c>
      <c r="P631" s="9" t="str">
        <f aca="false">IF($A631="","",IF(OR($H631="NOT IN SCHEMATIC",$O631="—"),"",IF($G631="","NO SCH PN",IF(UPPER(TRIM($G631))=UPPER(TRIM($O631)),"OK","MISMATCH"))))</f>
        <v/>
      </c>
      <c r="Q631" s="9" t="str">
        <f aca="false">IF($A631="","",IF($L631=0,"—",INDEX('1. Master BOM'!$E$1:$E$400,$L631)))</f>
        <v/>
      </c>
      <c r="R631" s="9" t="str">
        <f aca="false">IF($A631="","",IF($L631=0,"—",IF(T(INDEX('1. Master BOM'!$F$1:$F$400,$L631))="","(not set)",INDEX('1. Master BOM'!$F$1:$F$400,$L631))))</f>
        <v/>
      </c>
      <c r="S631" s="9" t="str">
        <f aca="false">IF($A631="","",IF(OR($R631="—",$R631="(not set)",$D631=""),"",IF(ISNUMBER(SEARCH(SUBSTITUTE(SUBSTITUTE(SUBSTITUTE($R631,"-",""),"_","")," ",""),SUBSTITUTE(SUBSTITUTE(SUBSTITUTE($D631,"-",""),"_","")," ",""))),"OK","CHECK")))</f>
        <v/>
      </c>
      <c r="T631" s="9" t="str">
        <f aca="false">IF($A631="","",IF(OR($H631="NOT IN SCHEMATIC",$I631="MISMATCH",$J631="MISMATCH",$P631="MISMATCH",$M631&lt;&gt;"OK"),"REVIEW","OK"))</f>
        <v/>
      </c>
      <c r="U631" s="14"/>
      <c r="V631" s="14"/>
      <c r="W631" s="17"/>
      <c r="X631" s="14"/>
    </row>
    <row r="632" customFormat="false" ht="15" hidden="false" customHeight="false" outlineLevel="0" collapsed="false">
      <c r="A632" s="9" t="str">
        <f aca="false">IF('3. Layout Parts'!$A632="","",TRIM('3. Layout Parts'!$A632))</f>
        <v/>
      </c>
      <c r="B632" s="9" t="str">
        <f aca="false">IF($A632="","",'3. Layout Parts'!$D632)</f>
        <v/>
      </c>
      <c r="C632" s="9" t="str">
        <f aca="false">IF($A632="","",'3. Layout Parts'!$B632)</f>
        <v/>
      </c>
      <c r="D632" s="9" t="str">
        <f aca="false">IF($A632="","",'3. Layout Parts'!$C632)</f>
        <v/>
      </c>
      <c r="E632" s="9" t="str">
        <f aca="false">IF($A632="","",IFERROR(INDEX('2. Schematic Parts'!$B$2:$B$3001,MATCH($A632,'2. Schematic Parts'!$A$2:$A$3001,0)),"NOT FOUND"))</f>
        <v/>
      </c>
      <c r="F632" s="9" t="str">
        <f aca="false">IF($A632="","",IFERROR(INDEX('2. Schematic Parts'!$C$2:$C$3001,MATCH($A632,'2. Schematic Parts'!$A$2:$A$3001,0))&amp;"","NOT FOUND"))</f>
        <v/>
      </c>
      <c r="G632" s="9" t="str">
        <f aca="false">IF($A632="","",IFERROR(INDEX('2. Schematic Parts'!$D$2:$D$3001,MATCH($A632,'2. Schematic Parts'!$A$2:$A$3001,0))&amp;"","NOT FOUND"))</f>
        <v/>
      </c>
      <c r="H632" s="9" t="str">
        <f aca="false">IF($A632="","",IF(COUNTIF('2. Schematic Parts'!$A$2:$A$3001,$A632)=0,"NOT IN SCHEMATIC","OK"))</f>
        <v/>
      </c>
      <c r="I632" s="9" t="str">
        <f aca="false">IF($A632="","",IF($H632="NOT IN SCHEMATIC","",IF(UPPER(TRIM($C632))=UPPER(TRIM($E632)),"OK","MISMATCH")))</f>
        <v/>
      </c>
      <c r="J632" s="9" t="str">
        <f aca="false">IF($A632="","",IF($H632="NOT IN SCHEMATIC","",IF($F632="","NO SCH DECAL",IF($D632="","",IF(UPPER(TRIM($D632))=UPPER(TRIM($F632)),"OK","MISMATCH")))))</f>
        <v/>
      </c>
      <c r="K632" s="16" t="str">
        <f aca="false">IF($A632="","",SUMPRODUCT(--ISNUMBER(SEARCH(","&amp;TRIM($A632)&amp;",",","&amp;SUBSTITUTE('1. Master BOM'!$D$2:$D$400," ","")&amp;","))))</f>
        <v/>
      </c>
      <c r="L632" s="16" t="str">
        <f aca="false">IF($A632="","",IF($K632&lt;&gt;1,0,SUMPRODUCT(ISNUMBER(SEARCH(","&amp;TRIM($A632)&amp;",",","&amp;SUBSTITUTE('1. Master BOM'!$D$2:$D$400," ","")&amp;","))*ROW('1. Master BOM'!$D$2:$D$400))))</f>
        <v/>
      </c>
      <c r="M632" s="9" t="str">
        <f aca="false">IF($A632="","",IF($K632=0,"NOT IN BOM",IF($K632&gt;1,"MULTIPLE BOM LINES","OK")))</f>
        <v/>
      </c>
      <c r="N632" s="9" t="str">
        <f aca="false">IF($A632="","",IF($L632=0,"—",INDEX('1. Master BOM'!$A$1:$A$400,$L632)))</f>
        <v/>
      </c>
      <c r="O632" s="9" t="str">
        <f aca="false">IF($A632="","",IF($L632=0,"—",INDEX('1. Master BOM'!$B$1:$B$400,$L632)))</f>
        <v/>
      </c>
      <c r="P632" s="9" t="str">
        <f aca="false">IF($A632="","",IF(OR($H632="NOT IN SCHEMATIC",$O632="—"),"",IF($G632="","NO SCH PN",IF(UPPER(TRIM($G632))=UPPER(TRIM($O632)),"OK","MISMATCH"))))</f>
        <v/>
      </c>
      <c r="Q632" s="9" t="str">
        <f aca="false">IF($A632="","",IF($L632=0,"—",INDEX('1. Master BOM'!$E$1:$E$400,$L632)))</f>
        <v/>
      </c>
      <c r="R632" s="9" t="str">
        <f aca="false">IF($A632="","",IF($L632=0,"—",IF(T(INDEX('1. Master BOM'!$F$1:$F$400,$L632))="","(not set)",INDEX('1. Master BOM'!$F$1:$F$400,$L632))))</f>
        <v/>
      </c>
      <c r="S632" s="9" t="str">
        <f aca="false">IF($A632="","",IF(OR($R632="—",$R632="(not set)",$D632=""),"",IF(ISNUMBER(SEARCH(SUBSTITUTE(SUBSTITUTE(SUBSTITUTE($R632,"-",""),"_","")," ",""),SUBSTITUTE(SUBSTITUTE(SUBSTITUTE($D632,"-",""),"_","")," ",""))),"OK","CHECK")))</f>
        <v/>
      </c>
      <c r="T632" s="9" t="str">
        <f aca="false">IF($A632="","",IF(OR($H632="NOT IN SCHEMATIC",$I632="MISMATCH",$J632="MISMATCH",$P632="MISMATCH",$M632&lt;&gt;"OK"),"REVIEW","OK"))</f>
        <v/>
      </c>
      <c r="U632" s="14"/>
      <c r="V632" s="14"/>
      <c r="W632" s="17"/>
      <c r="X632" s="14"/>
    </row>
    <row r="633" customFormat="false" ht="15" hidden="false" customHeight="false" outlineLevel="0" collapsed="false">
      <c r="A633" s="9" t="str">
        <f aca="false">IF('3. Layout Parts'!$A633="","",TRIM('3. Layout Parts'!$A633))</f>
        <v/>
      </c>
      <c r="B633" s="9" t="str">
        <f aca="false">IF($A633="","",'3. Layout Parts'!$D633)</f>
        <v/>
      </c>
      <c r="C633" s="9" t="str">
        <f aca="false">IF($A633="","",'3. Layout Parts'!$B633)</f>
        <v/>
      </c>
      <c r="D633" s="9" t="str">
        <f aca="false">IF($A633="","",'3. Layout Parts'!$C633)</f>
        <v/>
      </c>
      <c r="E633" s="9" t="str">
        <f aca="false">IF($A633="","",IFERROR(INDEX('2. Schematic Parts'!$B$2:$B$3001,MATCH($A633,'2. Schematic Parts'!$A$2:$A$3001,0)),"NOT FOUND"))</f>
        <v/>
      </c>
      <c r="F633" s="9" t="str">
        <f aca="false">IF($A633="","",IFERROR(INDEX('2. Schematic Parts'!$C$2:$C$3001,MATCH($A633,'2. Schematic Parts'!$A$2:$A$3001,0))&amp;"","NOT FOUND"))</f>
        <v/>
      </c>
      <c r="G633" s="9" t="str">
        <f aca="false">IF($A633="","",IFERROR(INDEX('2. Schematic Parts'!$D$2:$D$3001,MATCH($A633,'2. Schematic Parts'!$A$2:$A$3001,0))&amp;"","NOT FOUND"))</f>
        <v/>
      </c>
      <c r="H633" s="9" t="str">
        <f aca="false">IF($A633="","",IF(COUNTIF('2. Schematic Parts'!$A$2:$A$3001,$A633)=0,"NOT IN SCHEMATIC","OK"))</f>
        <v/>
      </c>
      <c r="I633" s="9" t="str">
        <f aca="false">IF($A633="","",IF($H633="NOT IN SCHEMATIC","",IF(UPPER(TRIM($C633))=UPPER(TRIM($E633)),"OK","MISMATCH")))</f>
        <v/>
      </c>
      <c r="J633" s="9" t="str">
        <f aca="false">IF($A633="","",IF($H633="NOT IN SCHEMATIC","",IF($F633="","NO SCH DECAL",IF($D633="","",IF(UPPER(TRIM($D633))=UPPER(TRIM($F633)),"OK","MISMATCH")))))</f>
        <v/>
      </c>
      <c r="K633" s="16" t="str">
        <f aca="false">IF($A633="","",SUMPRODUCT(--ISNUMBER(SEARCH(","&amp;TRIM($A633)&amp;",",","&amp;SUBSTITUTE('1. Master BOM'!$D$2:$D$400," ","")&amp;","))))</f>
        <v/>
      </c>
      <c r="L633" s="16" t="str">
        <f aca="false">IF($A633="","",IF($K633&lt;&gt;1,0,SUMPRODUCT(ISNUMBER(SEARCH(","&amp;TRIM($A633)&amp;",",","&amp;SUBSTITUTE('1. Master BOM'!$D$2:$D$400," ","")&amp;","))*ROW('1. Master BOM'!$D$2:$D$400))))</f>
        <v/>
      </c>
      <c r="M633" s="9" t="str">
        <f aca="false">IF($A633="","",IF($K633=0,"NOT IN BOM",IF($K633&gt;1,"MULTIPLE BOM LINES","OK")))</f>
        <v/>
      </c>
      <c r="N633" s="9" t="str">
        <f aca="false">IF($A633="","",IF($L633=0,"—",INDEX('1. Master BOM'!$A$1:$A$400,$L633)))</f>
        <v/>
      </c>
      <c r="O633" s="9" t="str">
        <f aca="false">IF($A633="","",IF($L633=0,"—",INDEX('1. Master BOM'!$B$1:$B$400,$L633)))</f>
        <v/>
      </c>
      <c r="P633" s="9" t="str">
        <f aca="false">IF($A633="","",IF(OR($H633="NOT IN SCHEMATIC",$O633="—"),"",IF($G633="","NO SCH PN",IF(UPPER(TRIM($G633))=UPPER(TRIM($O633)),"OK","MISMATCH"))))</f>
        <v/>
      </c>
      <c r="Q633" s="9" t="str">
        <f aca="false">IF($A633="","",IF($L633=0,"—",INDEX('1. Master BOM'!$E$1:$E$400,$L633)))</f>
        <v/>
      </c>
      <c r="R633" s="9" t="str">
        <f aca="false">IF($A633="","",IF($L633=0,"—",IF(T(INDEX('1. Master BOM'!$F$1:$F$400,$L633))="","(not set)",INDEX('1. Master BOM'!$F$1:$F$400,$L633))))</f>
        <v/>
      </c>
      <c r="S633" s="9" t="str">
        <f aca="false">IF($A633="","",IF(OR($R633="—",$R633="(not set)",$D633=""),"",IF(ISNUMBER(SEARCH(SUBSTITUTE(SUBSTITUTE(SUBSTITUTE($R633,"-",""),"_","")," ",""),SUBSTITUTE(SUBSTITUTE(SUBSTITUTE($D633,"-",""),"_","")," ",""))),"OK","CHECK")))</f>
        <v/>
      </c>
      <c r="T633" s="9" t="str">
        <f aca="false">IF($A633="","",IF(OR($H633="NOT IN SCHEMATIC",$I633="MISMATCH",$J633="MISMATCH",$P633="MISMATCH",$M633&lt;&gt;"OK"),"REVIEW","OK"))</f>
        <v/>
      </c>
      <c r="U633" s="14"/>
      <c r="V633" s="14"/>
      <c r="W633" s="17"/>
      <c r="X633" s="14"/>
    </row>
    <row r="634" customFormat="false" ht="15" hidden="false" customHeight="false" outlineLevel="0" collapsed="false">
      <c r="A634" s="9" t="str">
        <f aca="false">IF('3. Layout Parts'!$A634="","",TRIM('3. Layout Parts'!$A634))</f>
        <v/>
      </c>
      <c r="B634" s="9" t="str">
        <f aca="false">IF($A634="","",'3. Layout Parts'!$D634)</f>
        <v/>
      </c>
      <c r="C634" s="9" t="str">
        <f aca="false">IF($A634="","",'3. Layout Parts'!$B634)</f>
        <v/>
      </c>
      <c r="D634" s="9" t="str">
        <f aca="false">IF($A634="","",'3. Layout Parts'!$C634)</f>
        <v/>
      </c>
      <c r="E634" s="9" t="str">
        <f aca="false">IF($A634="","",IFERROR(INDEX('2. Schematic Parts'!$B$2:$B$3001,MATCH($A634,'2. Schematic Parts'!$A$2:$A$3001,0)),"NOT FOUND"))</f>
        <v/>
      </c>
      <c r="F634" s="9" t="str">
        <f aca="false">IF($A634="","",IFERROR(INDEX('2. Schematic Parts'!$C$2:$C$3001,MATCH($A634,'2. Schematic Parts'!$A$2:$A$3001,0))&amp;"","NOT FOUND"))</f>
        <v/>
      </c>
      <c r="G634" s="9" t="str">
        <f aca="false">IF($A634="","",IFERROR(INDEX('2. Schematic Parts'!$D$2:$D$3001,MATCH($A634,'2. Schematic Parts'!$A$2:$A$3001,0))&amp;"","NOT FOUND"))</f>
        <v/>
      </c>
      <c r="H634" s="9" t="str">
        <f aca="false">IF($A634="","",IF(COUNTIF('2. Schematic Parts'!$A$2:$A$3001,$A634)=0,"NOT IN SCHEMATIC","OK"))</f>
        <v/>
      </c>
      <c r="I634" s="9" t="str">
        <f aca="false">IF($A634="","",IF($H634="NOT IN SCHEMATIC","",IF(UPPER(TRIM($C634))=UPPER(TRIM($E634)),"OK","MISMATCH")))</f>
        <v/>
      </c>
      <c r="J634" s="9" t="str">
        <f aca="false">IF($A634="","",IF($H634="NOT IN SCHEMATIC","",IF($F634="","NO SCH DECAL",IF($D634="","",IF(UPPER(TRIM($D634))=UPPER(TRIM($F634)),"OK","MISMATCH")))))</f>
        <v/>
      </c>
      <c r="K634" s="16" t="str">
        <f aca="false">IF($A634="","",SUMPRODUCT(--ISNUMBER(SEARCH(","&amp;TRIM($A634)&amp;",",","&amp;SUBSTITUTE('1. Master BOM'!$D$2:$D$400," ","")&amp;","))))</f>
        <v/>
      </c>
      <c r="L634" s="16" t="str">
        <f aca="false">IF($A634="","",IF($K634&lt;&gt;1,0,SUMPRODUCT(ISNUMBER(SEARCH(","&amp;TRIM($A634)&amp;",",","&amp;SUBSTITUTE('1. Master BOM'!$D$2:$D$400," ","")&amp;","))*ROW('1. Master BOM'!$D$2:$D$400))))</f>
        <v/>
      </c>
      <c r="M634" s="9" t="str">
        <f aca="false">IF($A634="","",IF($K634=0,"NOT IN BOM",IF($K634&gt;1,"MULTIPLE BOM LINES","OK")))</f>
        <v/>
      </c>
      <c r="N634" s="9" t="str">
        <f aca="false">IF($A634="","",IF($L634=0,"—",INDEX('1. Master BOM'!$A$1:$A$400,$L634)))</f>
        <v/>
      </c>
      <c r="O634" s="9" t="str">
        <f aca="false">IF($A634="","",IF($L634=0,"—",INDEX('1. Master BOM'!$B$1:$B$400,$L634)))</f>
        <v/>
      </c>
      <c r="P634" s="9" t="str">
        <f aca="false">IF($A634="","",IF(OR($H634="NOT IN SCHEMATIC",$O634="—"),"",IF($G634="","NO SCH PN",IF(UPPER(TRIM($G634))=UPPER(TRIM($O634)),"OK","MISMATCH"))))</f>
        <v/>
      </c>
      <c r="Q634" s="9" t="str">
        <f aca="false">IF($A634="","",IF($L634=0,"—",INDEX('1. Master BOM'!$E$1:$E$400,$L634)))</f>
        <v/>
      </c>
      <c r="R634" s="9" t="str">
        <f aca="false">IF($A634="","",IF($L634=0,"—",IF(T(INDEX('1. Master BOM'!$F$1:$F$400,$L634))="","(not set)",INDEX('1. Master BOM'!$F$1:$F$400,$L634))))</f>
        <v/>
      </c>
      <c r="S634" s="9" t="str">
        <f aca="false">IF($A634="","",IF(OR($R634="—",$R634="(not set)",$D634=""),"",IF(ISNUMBER(SEARCH(SUBSTITUTE(SUBSTITUTE(SUBSTITUTE($R634,"-",""),"_","")," ",""),SUBSTITUTE(SUBSTITUTE(SUBSTITUTE($D634,"-",""),"_","")," ",""))),"OK","CHECK")))</f>
        <v/>
      </c>
      <c r="T634" s="9" t="str">
        <f aca="false">IF($A634="","",IF(OR($H634="NOT IN SCHEMATIC",$I634="MISMATCH",$J634="MISMATCH",$P634="MISMATCH",$M634&lt;&gt;"OK"),"REVIEW","OK"))</f>
        <v/>
      </c>
      <c r="U634" s="14"/>
      <c r="V634" s="14"/>
      <c r="W634" s="17"/>
      <c r="X634" s="14"/>
    </row>
    <row r="635" customFormat="false" ht="15" hidden="false" customHeight="false" outlineLevel="0" collapsed="false">
      <c r="A635" s="9" t="str">
        <f aca="false">IF('3. Layout Parts'!$A635="","",TRIM('3. Layout Parts'!$A635))</f>
        <v/>
      </c>
      <c r="B635" s="9" t="str">
        <f aca="false">IF($A635="","",'3. Layout Parts'!$D635)</f>
        <v/>
      </c>
      <c r="C635" s="9" t="str">
        <f aca="false">IF($A635="","",'3. Layout Parts'!$B635)</f>
        <v/>
      </c>
      <c r="D635" s="9" t="str">
        <f aca="false">IF($A635="","",'3. Layout Parts'!$C635)</f>
        <v/>
      </c>
      <c r="E635" s="9" t="str">
        <f aca="false">IF($A635="","",IFERROR(INDEX('2. Schematic Parts'!$B$2:$B$3001,MATCH($A635,'2. Schematic Parts'!$A$2:$A$3001,0)),"NOT FOUND"))</f>
        <v/>
      </c>
      <c r="F635" s="9" t="str">
        <f aca="false">IF($A635="","",IFERROR(INDEX('2. Schematic Parts'!$C$2:$C$3001,MATCH($A635,'2. Schematic Parts'!$A$2:$A$3001,0))&amp;"","NOT FOUND"))</f>
        <v/>
      </c>
      <c r="G635" s="9" t="str">
        <f aca="false">IF($A635="","",IFERROR(INDEX('2. Schematic Parts'!$D$2:$D$3001,MATCH($A635,'2. Schematic Parts'!$A$2:$A$3001,0))&amp;"","NOT FOUND"))</f>
        <v/>
      </c>
      <c r="H635" s="9" t="str">
        <f aca="false">IF($A635="","",IF(COUNTIF('2. Schematic Parts'!$A$2:$A$3001,$A635)=0,"NOT IN SCHEMATIC","OK"))</f>
        <v/>
      </c>
      <c r="I635" s="9" t="str">
        <f aca="false">IF($A635="","",IF($H635="NOT IN SCHEMATIC","",IF(UPPER(TRIM($C635))=UPPER(TRIM($E635)),"OK","MISMATCH")))</f>
        <v/>
      </c>
      <c r="J635" s="9" t="str">
        <f aca="false">IF($A635="","",IF($H635="NOT IN SCHEMATIC","",IF($F635="","NO SCH DECAL",IF($D635="","",IF(UPPER(TRIM($D635))=UPPER(TRIM($F635)),"OK","MISMATCH")))))</f>
        <v/>
      </c>
      <c r="K635" s="16" t="str">
        <f aca="false">IF($A635="","",SUMPRODUCT(--ISNUMBER(SEARCH(","&amp;TRIM($A635)&amp;",",","&amp;SUBSTITUTE('1. Master BOM'!$D$2:$D$400," ","")&amp;","))))</f>
        <v/>
      </c>
      <c r="L635" s="16" t="str">
        <f aca="false">IF($A635="","",IF($K635&lt;&gt;1,0,SUMPRODUCT(ISNUMBER(SEARCH(","&amp;TRIM($A635)&amp;",",","&amp;SUBSTITUTE('1. Master BOM'!$D$2:$D$400," ","")&amp;","))*ROW('1. Master BOM'!$D$2:$D$400))))</f>
        <v/>
      </c>
      <c r="M635" s="9" t="str">
        <f aca="false">IF($A635="","",IF($K635=0,"NOT IN BOM",IF($K635&gt;1,"MULTIPLE BOM LINES","OK")))</f>
        <v/>
      </c>
      <c r="N635" s="9" t="str">
        <f aca="false">IF($A635="","",IF($L635=0,"—",INDEX('1. Master BOM'!$A$1:$A$400,$L635)))</f>
        <v/>
      </c>
      <c r="O635" s="9" t="str">
        <f aca="false">IF($A635="","",IF($L635=0,"—",INDEX('1. Master BOM'!$B$1:$B$400,$L635)))</f>
        <v/>
      </c>
      <c r="P635" s="9" t="str">
        <f aca="false">IF($A635="","",IF(OR($H635="NOT IN SCHEMATIC",$O635="—"),"",IF($G635="","NO SCH PN",IF(UPPER(TRIM($G635))=UPPER(TRIM($O635)),"OK","MISMATCH"))))</f>
        <v/>
      </c>
      <c r="Q635" s="9" t="str">
        <f aca="false">IF($A635="","",IF($L635=0,"—",INDEX('1. Master BOM'!$E$1:$E$400,$L635)))</f>
        <v/>
      </c>
      <c r="R635" s="9" t="str">
        <f aca="false">IF($A635="","",IF($L635=0,"—",IF(T(INDEX('1. Master BOM'!$F$1:$F$400,$L635))="","(not set)",INDEX('1. Master BOM'!$F$1:$F$400,$L635))))</f>
        <v/>
      </c>
      <c r="S635" s="9" t="str">
        <f aca="false">IF($A635="","",IF(OR($R635="—",$R635="(not set)",$D635=""),"",IF(ISNUMBER(SEARCH(SUBSTITUTE(SUBSTITUTE(SUBSTITUTE($R635,"-",""),"_","")," ",""),SUBSTITUTE(SUBSTITUTE(SUBSTITUTE($D635,"-",""),"_","")," ",""))),"OK","CHECK")))</f>
        <v/>
      </c>
      <c r="T635" s="9" t="str">
        <f aca="false">IF($A635="","",IF(OR($H635="NOT IN SCHEMATIC",$I635="MISMATCH",$J635="MISMATCH",$P635="MISMATCH",$M635&lt;&gt;"OK"),"REVIEW","OK"))</f>
        <v/>
      </c>
      <c r="U635" s="14"/>
      <c r="V635" s="14"/>
      <c r="W635" s="17"/>
      <c r="X635" s="14"/>
    </row>
    <row r="636" customFormat="false" ht="15" hidden="false" customHeight="false" outlineLevel="0" collapsed="false">
      <c r="A636" s="9" t="str">
        <f aca="false">IF('3. Layout Parts'!$A636="","",TRIM('3. Layout Parts'!$A636))</f>
        <v/>
      </c>
      <c r="B636" s="9" t="str">
        <f aca="false">IF($A636="","",'3. Layout Parts'!$D636)</f>
        <v/>
      </c>
      <c r="C636" s="9" t="str">
        <f aca="false">IF($A636="","",'3. Layout Parts'!$B636)</f>
        <v/>
      </c>
      <c r="D636" s="9" t="str">
        <f aca="false">IF($A636="","",'3. Layout Parts'!$C636)</f>
        <v/>
      </c>
      <c r="E636" s="9" t="str">
        <f aca="false">IF($A636="","",IFERROR(INDEX('2. Schematic Parts'!$B$2:$B$3001,MATCH($A636,'2. Schematic Parts'!$A$2:$A$3001,0)),"NOT FOUND"))</f>
        <v/>
      </c>
      <c r="F636" s="9" t="str">
        <f aca="false">IF($A636="","",IFERROR(INDEX('2. Schematic Parts'!$C$2:$C$3001,MATCH($A636,'2. Schematic Parts'!$A$2:$A$3001,0))&amp;"","NOT FOUND"))</f>
        <v/>
      </c>
      <c r="G636" s="9" t="str">
        <f aca="false">IF($A636="","",IFERROR(INDEX('2. Schematic Parts'!$D$2:$D$3001,MATCH($A636,'2. Schematic Parts'!$A$2:$A$3001,0))&amp;"","NOT FOUND"))</f>
        <v/>
      </c>
      <c r="H636" s="9" t="str">
        <f aca="false">IF($A636="","",IF(COUNTIF('2. Schematic Parts'!$A$2:$A$3001,$A636)=0,"NOT IN SCHEMATIC","OK"))</f>
        <v/>
      </c>
      <c r="I636" s="9" t="str">
        <f aca="false">IF($A636="","",IF($H636="NOT IN SCHEMATIC","",IF(UPPER(TRIM($C636))=UPPER(TRIM($E636)),"OK","MISMATCH")))</f>
        <v/>
      </c>
      <c r="J636" s="9" t="str">
        <f aca="false">IF($A636="","",IF($H636="NOT IN SCHEMATIC","",IF($F636="","NO SCH DECAL",IF($D636="","",IF(UPPER(TRIM($D636))=UPPER(TRIM($F636)),"OK","MISMATCH")))))</f>
        <v/>
      </c>
      <c r="K636" s="16" t="str">
        <f aca="false">IF($A636="","",SUMPRODUCT(--ISNUMBER(SEARCH(","&amp;TRIM($A636)&amp;",",","&amp;SUBSTITUTE('1. Master BOM'!$D$2:$D$400," ","")&amp;","))))</f>
        <v/>
      </c>
      <c r="L636" s="16" t="str">
        <f aca="false">IF($A636="","",IF($K636&lt;&gt;1,0,SUMPRODUCT(ISNUMBER(SEARCH(","&amp;TRIM($A636)&amp;",",","&amp;SUBSTITUTE('1. Master BOM'!$D$2:$D$400," ","")&amp;","))*ROW('1. Master BOM'!$D$2:$D$400))))</f>
        <v/>
      </c>
      <c r="M636" s="9" t="str">
        <f aca="false">IF($A636="","",IF($K636=0,"NOT IN BOM",IF($K636&gt;1,"MULTIPLE BOM LINES","OK")))</f>
        <v/>
      </c>
      <c r="N636" s="9" t="str">
        <f aca="false">IF($A636="","",IF($L636=0,"—",INDEX('1. Master BOM'!$A$1:$A$400,$L636)))</f>
        <v/>
      </c>
      <c r="O636" s="9" t="str">
        <f aca="false">IF($A636="","",IF($L636=0,"—",INDEX('1. Master BOM'!$B$1:$B$400,$L636)))</f>
        <v/>
      </c>
      <c r="P636" s="9" t="str">
        <f aca="false">IF($A636="","",IF(OR($H636="NOT IN SCHEMATIC",$O636="—"),"",IF($G636="","NO SCH PN",IF(UPPER(TRIM($G636))=UPPER(TRIM($O636)),"OK","MISMATCH"))))</f>
        <v/>
      </c>
      <c r="Q636" s="9" t="str">
        <f aca="false">IF($A636="","",IF($L636=0,"—",INDEX('1. Master BOM'!$E$1:$E$400,$L636)))</f>
        <v/>
      </c>
      <c r="R636" s="9" t="str">
        <f aca="false">IF($A636="","",IF($L636=0,"—",IF(T(INDEX('1. Master BOM'!$F$1:$F$400,$L636))="","(not set)",INDEX('1. Master BOM'!$F$1:$F$400,$L636))))</f>
        <v/>
      </c>
      <c r="S636" s="9" t="str">
        <f aca="false">IF($A636="","",IF(OR($R636="—",$R636="(not set)",$D636=""),"",IF(ISNUMBER(SEARCH(SUBSTITUTE(SUBSTITUTE(SUBSTITUTE($R636,"-",""),"_","")," ",""),SUBSTITUTE(SUBSTITUTE(SUBSTITUTE($D636,"-",""),"_","")," ",""))),"OK","CHECK")))</f>
        <v/>
      </c>
      <c r="T636" s="9" t="str">
        <f aca="false">IF($A636="","",IF(OR($H636="NOT IN SCHEMATIC",$I636="MISMATCH",$J636="MISMATCH",$P636="MISMATCH",$M636&lt;&gt;"OK"),"REVIEW","OK"))</f>
        <v/>
      </c>
      <c r="U636" s="14"/>
      <c r="V636" s="14"/>
      <c r="W636" s="17"/>
      <c r="X636" s="14"/>
    </row>
    <row r="637" customFormat="false" ht="15" hidden="false" customHeight="false" outlineLevel="0" collapsed="false">
      <c r="A637" s="9" t="str">
        <f aca="false">IF('3. Layout Parts'!$A637="","",TRIM('3. Layout Parts'!$A637))</f>
        <v/>
      </c>
      <c r="B637" s="9" t="str">
        <f aca="false">IF($A637="","",'3. Layout Parts'!$D637)</f>
        <v/>
      </c>
      <c r="C637" s="9" t="str">
        <f aca="false">IF($A637="","",'3. Layout Parts'!$B637)</f>
        <v/>
      </c>
      <c r="D637" s="9" t="str">
        <f aca="false">IF($A637="","",'3. Layout Parts'!$C637)</f>
        <v/>
      </c>
      <c r="E637" s="9" t="str">
        <f aca="false">IF($A637="","",IFERROR(INDEX('2. Schematic Parts'!$B$2:$B$3001,MATCH($A637,'2. Schematic Parts'!$A$2:$A$3001,0)),"NOT FOUND"))</f>
        <v/>
      </c>
      <c r="F637" s="9" t="str">
        <f aca="false">IF($A637="","",IFERROR(INDEX('2. Schematic Parts'!$C$2:$C$3001,MATCH($A637,'2. Schematic Parts'!$A$2:$A$3001,0))&amp;"","NOT FOUND"))</f>
        <v/>
      </c>
      <c r="G637" s="9" t="str">
        <f aca="false">IF($A637="","",IFERROR(INDEX('2. Schematic Parts'!$D$2:$D$3001,MATCH($A637,'2. Schematic Parts'!$A$2:$A$3001,0))&amp;"","NOT FOUND"))</f>
        <v/>
      </c>
      <c r="H637" s="9" t="str">
        <f aca="false">IF($A637="","",IF(COUNTIF('2. Schematic Parts'!$A$2:$A$3001,$A637)=0,"NOT IN SCHEMATIC","OK"))</f>
        <v/>
      </c>
      <c r="I637" s="9" t="str">
        <f aca="false">IF($A637="","",IF($H637="NOT IN SCHEMATIC","",IF(UPPER(TRIM($C637))=UPPER(TRIM($E637)),"OK","MISMATCH")))</f>
        <v/>
      </c>
      <c r="J637" s="9" t="str">
        <f aca="false">IF($A637="","",IF($H637="NOT IN SCHEMATIC","",IF($F637="","NO SCH DECAL",IF($D637="","",IF(UPPER(TRIM($D637))=UPPER(TRIM($F637)),"OK","MISMATCH")))))</f>
        <v/>
      </c>
      <c r="K637" s="16" t="str">
        <f aca="false">IF($A637="","",SUMPRODUCT(--ISNUMBER(SEARCH(","&amp;TRIM($A637)&amp;",",","&amp;SUBSTITUTE('1. Master BOM'!$D$2:$D$400," ","")&amp;","))))</f>
        <v/>
      </c>
      <c r="L637" s="16" t="str">
        <f aca="false">IF($A637="","",IF($K637&lt;&gt;1,0,SUMPRODUCT(ISNUMBER(SEARCH(","&amp;TRIM($A637)&amp;",",","&amp;SUBSTITUTE('1. Master BOM'!$D$2:$D$400," ","")&amp;","))*ROW('1. Master BOM'!$D$2:$D$400))))</f>
        <v/>
      </c>
      <c r="M637" s="9" t="str">
        <f aca="false">IF($A637="","",IF($K637=0,"NOT IN BOM",IF($K637&gt;1,"MULTIPLE BOM LINES","OK")))</f>
        <v/>
      </c>
      <c r="N637" s="9" t="str">
        <f aca="false">IF($A637="","",IF($L637=0,"—",INDEX('1. Master BOM'!$A$1:$A$400,$L637)))</f>
        <v/>
      </c>
      <c r="O637" s="9" t="str">
        <f aca="false">IF($A637="","",IF($L637=0,"—",INDEX('1. Master BOM'!$B$1:$B$400,$L637)))</f>
        <v/>
      </c>
      <c r="P637" s="9" t="str">
        <f aca="false">IF($A637="","",IF(OR($H637="NOT IN SCHEMATIC",$O637="—"),"",IF($G637="","NO SCH PN",IF(UPPER(TRIM($G637))=UPPER(TRIM($O637)),"OK","MISMATCH"))))</f>
        <v/>
      </c>
      <c r="Q637" s="9" t="str">
        <f aca="false">IF($A637="","",IF($L637=0,"—",INDEX('1. Master BOM'!$E$1:$E$400,$L637)))</f>
        <v/>
      </c>
      <c r="R637" s="9" t="str">
        <f aca="false">IF($A637="","",IF($L637=0,"—",IF(T(INDEX('1. Master BOM'!$F$1:$F$400,$L637))="","(not set)",INDEX('1. Master BOM'!$F$1:$F$400,$L637))))</f>
        <v/>
      </c>
      <c r="S637" s="9" t="str">
        <f aca="false">IF($A637="","",IF(OR($R637="—",$R637="(not set)",$D637=""),"",IF(ISNUMBER(SEARCH(SUBSTITUTE(SUBSTITUTE(SUBSTITUTE($R637,"-",""),"_","")," ",""),SUBSTITUTE(SUBSTITUTE(SUBSTITUTE($D637,"-",""),"_","")," ",""))),"OK","CHECK")))</f>
        <v/>
      </c>
      <c r="T637" s="9" t="str">
        <f aca="false">IF($A637="","",IF(OR($H637="NOT IN SCHEMATIC",$I637="MISMATCH",$J637="MISMATCH",$P637="MISMATCH",$M637&lt;&gt;"OK"),"REVIEW","OK"))</f>
        <v/>
      </c>
      <c r="U637" s="14"/>
      <c r="V637" s="14"/>
      <c r="W637" s="17"/>
      <c r="X637" s="14"/>
    </row>
    <row r="638" customFormat="false" ht="15" hidden="false" customHeight="false" outlineLevel="0" collapsed="false">
      <c r="A638" s="9" t="str">
        <f aca="false">IF('3. Layout Parts'!$A638="","",TRIM('3. Layout Parts'!$A638))</f>
        <v/>
      </c>
      <c r="B638" s="9" t="str">
        <f aca="false">IF($A638="","",'3. Layout Parts'!$D638)</f>
        <v/>
      </c>
      <c r="C638" s="9" t="str">
        <f aca="false">IF($A638="","",'3. Layout Parts'!$B638)</f>
        <v/>
      </c>
      <c r="D638" s="9" t="str">
        <f aca="false">IF($A638="","",'3. Layout Parts'!$C638)</f>
        <v/>
      </c>
      <c r="E638" s="9" t="str">
        <f aca="false">IF($A638="","",IFERROR(INDEX('2. Schematic Parts'!$B$2:$B$3001,MATCH($A638,'2. Schematic Parts'!$A$2:$A$3001,0)),"NOT FOUND"))</f>
        <v/>
      </c>
      <c r="F638" s="9" t="str">
        <f aca="false">IF($A638="","",IFERROR(INDEX('2. Schematic Parts'!$C$2:$C$3001,MATCH($A638,'2. Schematic Parts'!$A$2:$A$3001,0))&amp;"","NOT FOUND"))</f>
        <v/>
      </c>
      <c r="G638" s="9" t="str">
        <f aca="false">IF($A638="","",IFERROR(INDEX('2. Schematic Parts'!$D$2:$D$3001,MATCH($A638,'2. Schematic Parts'!$A$2:$A$3001,0))&amp;"","NOT FOUND"))</f>
        <v/>
      </c>
      <c r="H638" s="9" t="str">
        <f aca="false">IF($A638="","",IF(COUNTIF('2. Schematic Parts'!$A$2:$A$3001,$A638)=0,"NOT IN SCHEMATIC","OK"))</f>
        <v/>
      </c>
      <c r="I638" s="9" t="str">
        <f aca="false">IF($A638="","",IF($H638="NOT IN SCHEMATIC","",IF(UPPER(TRIM($C638))=UPPER(TRIM($E638)),"OK","MISMATCH")))</f>
        <v/>
      </c>
      <c r="J638" s="9" t="str">
        <f aca="false">IF($A638="","",IF($H638="NOT IN SCHEMATIC","",IF($F638="","NO SCH DECAL",IF($D638="","",IF(UPPER(TRIM($D638))=UPPER(TRIM($F638)),"OK","MISMATCH")))))</f>
        <v/>
      </c>
      <c r="K638" s="16" t="str">
        <f aca="false">IF($A638="","",SUMPRODUCT(--ISNUMBER(SEARCH(","&amp;TRIM($A638)&amp;",",","&amp;SUBSTITUTE('1. Master BOM'!$D$2:$D$400," ","")&amp;","))))</f>
        <v/>
      </c>
      <c r="L638" s="16" t="str">
        <f aca="false">IF($A638="","",IF($K638&lt;&gt;1,0,SUMPRODUCT(ISNUMBER(SEARCH(","&amp;TRIM($A638)&amp;",",","&amp;SUBSTITUTE('1. Master BOM'!$D$2:$D$400," ","")&amp;","))*ROW('1. Master BOM'!$D$2:$D$400))))</f>
        <v/>
      </c>
      <c r="M638" s="9" t="str">
        <f aca="false">IF($A638="","",IF($K638=0,"NOT IN BOM",IF($K638&gt;1,"MULTIPLE BOM LINES","OK")))</f>
        <v/>
      </c>
      <c r="N638" s="9" t="str">
        <f aca="false">IF($A638="","",IF($L638=0,"—",INDEX('1. Master BOM'!$A$1:$A$400,$L638)))</f>
        <v/>
      </c>
      <c r="O638" s="9" t="str">
        <f aca="false">IF($A638="","",IF($L638=0,"—",INDEX('1. Master BOM'!$B$1:$B$400,$L638)))</f>
        <v/>
      </c>
      <c r="P638" s="9" t="str">
        <f aca="false">IF($A638="","",IF(OR($H638="NOT IN SCHEMATIC",$O638="—"),"",IF($G638="","NO SCH PN",IF(UPPER(TRIM($G638))=UPPER(TRIM($O638)),"OK","MISMATCH"))))</f>
        <v/>
      </c>
      <c r="Q638" s="9" t="str">
        <f aca="false">IF($A638="","",IF($L638=0,"—",INDEX('1. Master BOM'!$E$1:$E$400,$L638)))</f>
        <v/>
      </c>
      <c r="R638" s="9" t="str">
        <f aca="false">IF($A638="","",IF($L638=0,"—",IF(T(INDEX('1. Master BOM'!$F$1:$F$400,$L638))="","(not set)",INDEX('1. Master BOM'!$F$1:$F$400,$L638))))</f>
        <v/>
      </c>
      <c r="S638" s="9" t="str">
        <f aca="false">IF($A638="","",IF(OR($R638="—",$R638="(not set)",$D638=""),"",IF(ISNUMBER(SEARCH(SUBSTITUTE(SUBSTITUTE(SUBSTITUTE($R638,"-",""),"_","")," ",""),SUBSTITUTE(SUBSTITUTE(SUBSTITUTE($D638,"-",""),"_","")," ",""))),"OK","CHECK")))</f>
        <v/>
      </c>
      <c r="T638" s="9" t="str">
        <f aca="false">IF($A638="","",IF(OR($H638="NOT IN SCHEMATIC",$I638="MISMATCH",$J638="MISMATCH",$P638="MISMATCH",$M638&lt;&gt;"OK"),"REVIEW","OK"))</f>
        <v/>
      </c>
      <c r="U638" s="14"/>
      <c r="V638" s="14"/>
      <c r="W638" s="17"/>
      <c r="X638" s="14"/>
    </row>
    <row r="639" customFormat="false" ht="15" hidden="false" customHeight="false" outlineLevel="0" collapsed="false">
      <c r="A639" s="9" t="str">
        <f aca="false">IF('3. Layout Parts'!$A639="","",TRIM('3. Layout Parts'!$A639))</f>
        <v/>
      </c>
      <c r="B639" s="9" t="str">
        <f aca="false">IF($A639="","",'3. Layout Parts'!$D639)</f>
        <v/>
      </c>
      <c r="C639" s="9" t="str">
        <f aca="false">IF($A639="","",'3. Layout Parts'!$B639)</f>
        <v/>
      </c>
      <c r="D639" s="9" t="str">
        <f aca="false">IF($A639="","",'3. Layout Parts'!$C639)</f>
        <v/>
      </c>
      <c r="E639" s="9" t="str">
        <f aca="false">IF($A639="","",IFERROR(INDEX('2. Schematic Parts'!$B$2:$B$3001,MATCH($A639,'2. Schematic Parts'!$A$2:$A$3001,0)),"NOT FOUND"))</f>
        <v/>
      </c>
      <c r="F639" s="9" t="str">
        <f aca="false">IF($A639="","",IFERROR(INDEX('2. Schematic Parts'!$C$2:$C$3001,MATCH($A639,'2. Schematic Parts'!$A$2:$A$3001,0))&amp;"","NOT FOUND"))</f>
        <v/>
      </c>
      <c r="G639" s="9" t="str">
        <f aca="false">IF($A639="","",IFERROR(INDEX('2. Schematic Parts'!$D$2:$D$3001,MATCH($A639,'2. Schematic Parts'!$A$2:$A$3001,0))&amp;"","NOT FOUND"))</f>
        <v/>
      </c>
      <c r="H639" s="9" t="str">
        <f aca="false">IF($A639="","",IF(COUNTIF('2. Schematic Parts'!$A$2:$A$3001,$A639)=0,"NOT IN SCHEMATIC","OK"))</f>
        <v/>
      </c>
      <c r="I639" s="9" t="str">
        <f aca="false">IF($A639="","",IF($H639="NOT IN SCHEMATIC","",IF(UPPER(TRIM($C639))=UPPER(TRIM($E639)),"OK","MISMATCH")))</f>
        <v/>
      </c>
      <c r="J639" s="9" t="str">
        <f aca="false">IF($A639="","",IF($H639="NOT IN SCHEMATIC","",IF($F639="","NO SCH DECAL",IF($D639="","",IF(UPPER(TRIM($D639))=UPPER(TRIM($F639)),"OK","MISMATCH")))))</f>
        <v/>
      </c>
      <c r="K639" s="16" t="str">
        <f aca="false">IF($A639="","",SUMPRODUCT(--ISNUMBER(SEARCH(","&amp;TRIM($A639)&amp;",",","&amp;SUBSTITUTE('1. Master BOM'!$D$2:$D$400," ","")&amp;","))))</f>
        <v/>
      </c>
      <c r="L639" s="16" t="str">
        <f aca="false">IF($A639="","",IF($K639&lt;&gt;1,0,SUMPRODUCT(ISNUMBER(SEARCH(","&amp;TRIM($A639)&amp;",",","&amp;SUBSTITUTE('1. Master BOM'!$D$2:$D$400," ","")&amp;","))*ROW('1. Master BOM'!$D$2:$D$400))))</f>
        <v/>
      </c>
      <c r="M639" s="9" t="str">
        <f aca="false">IF($A639="","",IF($K639=0,"NOT IN BOM",IF($K639&gt;1,"MULTIPLE BOM LINES","OK")))</f>
        <v/>
      </c>
      <c r="N639" s="9" t="str">
        <f aca="false">IF($A639="","",IF($L639=0,"—",INDEX('1. Master BOM'!$A$1:$A$400,$L639)))</f>
        <v/>
      </c>
      <c r="O639" s="9" t="str">
        <f aca="false">IF($A639="","",IF($L639=0,"—",INDEX('1. Master BOM'!$B$1:$B$400,$L639)))</f>
        <v/>
      </c>
      <c r="P639" s="9" t="str">
        <f aca="false">IF($A639="","",IF(OR($H639="NOT IN SCHEMATIC",$O639="—"),"",IF($G639="","NO SCH PN",IF(UPPER(TRIM($G639))=UPPER(TRIM($O639)),"OK","MISMATCH"))))</f>
        <v/>
      </c>
      <c r="Q639" s="9" t="str">
        <f aca="false">IF($A639="","",IF($L639=0,"—",INDEX('1. Master BOM'!$E$1:$E$400,$L639)))</f>
        <v/>
      </c>
      <c r="R639" s="9" t="str">
        <f aca="false">IF($A639="","",IF($L639=0,"—",IF(T(INDEX('1. Master BOM'!$F$1:$F$400,$L639))="","(not set)",INDEX('1. Master BOM'!$F$1:$F$400,$L639))))</f>
        <v/>
      </c>
      <c r="S639" s="9" t="str">
        <f aca="false">IF($A639="","",IF(OR($R639="—",$R639="(not set)",$D639=""),"",IF(ISNUMBER(SEARCH(SUBSTITUTE(SUBSTITUTE(SUBSTITUTE($R639,"-",""),"_","")," ",""),SUBSTITUTE(SUBSTITUTE(SUBSTITUTE($D639,"-",""),"_","")," ",""))),"OK","CHECK")))</f>
        <v/>
      </c>
      <c r="T639" s="9" t="str">
        <f aca="false">IF($A639="","",IF(OR($H639="NOT IN SCHEMATIC",$I639="MISMATCH",$J639="MISMATCH",$P639="MISMATCH",$M639&lt;&gt;"OK"),"REVIEW","OK"))</f>
        <v/>
      </c>
      <c r="U639" s="14"/>
      <c r="V639" s="14"/>
      <c r="W639" s="17"/>
      <c r="X639" s="14"/>
    </row>
    <row r="640" customFormat="false" ht="15" hidden="false" customHeight="false" outlineLevel="0" collapsed="false">
      <c r="A640" s="9" t="str">
        <f aca="false">IF('3. Layout Parts'!$A640="","",TRIM('3. Layout Parts'!$A640))</f>
        <v/>
      </c>
      <c r="B640" s="9" t="str">
        <f aca="false">IF($A640="","",'3. Layout Parts'!$D640)</f>
        <v/>
      </c>
      <c r="C640" s="9" t="str">
        <f aca="false">IF($A640="","",'3. Layout Parts'!$B640)</f>
        <v/>
      </c>
      <c r="D640" s="9" t="str">
        <f aca="false">IF($A640="","",'3. Layout Parts'!$C640)</f>
        <v/>
      </c>
      <c r="E640" s="9" t="str">
        <f aca="false">IF($A640="","",IFERROR(INDEX('2. Schematic Parts'!$B$2:$B$3001,MATCH($A640,'2. Schematic Parts'!$A$2:$A$3001,0)),"NOT FOUND"))</f>
        <v/>
      </c>
      <c r="F640" s="9" t="str">
        <f aca="false">IF($A640="","",IFERROR(INDEX('2. Schematic Parts'!$C$2:$C$3001,MATCH($A640,'2. Schematic Parts'!$A$2:$A$3001,0))&amp;"","NOT FOUND"))</f>
        <v/>
      </c>
      <c r="G640" s="9" t="str">
        <f aca="false">IF($A640="","",IFERROR(INDEX('2. Schematic Parts'!$D$2:$D$3001,MATCH($A640,'2. Schematic Parts'!$A$2:$A$3001,0))&amp;"","NOT FOUND"))</f>
        <v/>
      </c>
      <c r="H640" s="9" t="str">
        <f aca="false">IF($A640="","",IF(COUNTIF('2. Schematic Parts'!$A$2:$A$3001,$A640)=0,"NOT IN SCHEMATIC","OK"))</f>
        <v/>
      </c>
      <c r="I640" s="9" t="str">
        <f aca="false">IF($A640="","",IF($H640="NOT IN SCHEMATIC","",IF(UPPER(TRIM($C640))=UPPER(TRIM($E640)),"OK","MISMATCH")))</f>
        <v/>
      </c>
      <c r="J640" s="9" t="str">
        <f aca="false">IF($A640="","",IF($H640="NOT IN SCHEMATIC","",IF($F640="","NO SCH DECAL",IF($D640="","",IF(UPPER(TRIM($D640))=UPPER(TRIM($F640)),"OK","MISMATCH")))))</f>
        <v/>
      </c>
      <c r="K640" s="16" t="str">
        <f aca="false">IF($A640="","",SUMPRODUCT(--ISNUMBER(SEARCH(","&amp;TRIM($A640)&amp;",",","&amp;SUBSTITUTE('1. Master BOM'!$D$2:$D$400," ","")&amp;","))))</f>
        <v/>
      </c>
      <c r="L640" s="16" t="str">
        <f aca="false">IF($A640="","",IF($K640&lt;&gt;1,0,SUMPRODUCT(ISNUMBER(SEARCH(","&amp;TRIM($A640)&amp;",",","&amp;SUBSTITUTE('1. Master BOM'!$D$2:$D$400," ","")&amp;","))*ROW('1. Master BOM'!$D$2:$D$400))))</f>
        <v/>
      </c>
      <c r="M640" s="9" t="str">
        <f aca="false">IF($A640="","",IF($K640=0,"NOT IN BOM",IF($K640&gt;1,"MULTIPLE BOM LINES","OK")))</f>
        <v/>
      </c>
      <c r="N640" s="9" t="str">
        <f aca="false">IF($A640="","",IF($L640=0,"—",INDEX('1. Master BOM'!$A$1:$A$400,$L640)))</f>
        <v/>
      </c>
      <c r="O640" s="9" t="str">
        <f aca="false">IF($A640="","",IF($L640=0,"—",INDEX('1. Master BOM'!$B$1:$B$400,$L640)))</f>
        <v/>
      </c>
      <c r="P640" s="9" t="str">
        <f aca="false">IF($A640="","",IF(OR($H640="NOT IN SCHEMATIC",$O640="—"),"",IF($G640="","NO SCH PN",IF(UPPER(TRIM($G640))=UPPER(TRIM($O640)),"OK","MISMATCH"))))</f>
        <v/>
      </c>
      <c r="Q640" s="9" t="str">
        <f aca="false">IF($A640="","",IF($L640=0,"—",INDEX('1. Master BOM'!$E$1:$E$400,$L640)))</f>
        <v/>
      </c>
      <c r="R640" s="9" t="str">
        <f aca="false">IF($A640="","",IF($L640=0,"—",IF(T(INDEX('1. Master BOM'!$F$1:$F$400,$L640))="","(not set)",INDEX('1. Master BOM'!$F$1:$F$400,$L640))))</f>
        <v/>
      </c>
      <c r="S640" s="9" t="str">
        <f aca="false">IF($A640="","",IF(OR($R640="—",$R640="(not set)",$D640=""),"",IF(ISNUMBER(SEARCH(SUBSTITUTE(SUBSTITUTE(SUBSTITUTE($R640,"-",""),"_","")," ",""),SUBSTITUTE(SUBSTITUTE(SUBSTITUTE($D640,"-",""),"_","")," ",""))),"OK","CHECK")))</f>
        <v/>
      </c>
      <c r="T640" s="9" t="str">
        <f aca="false">IF($A640="","",IF(OR($H640="NOT IN SCHEMATIC",$I640="MISMATCH",$J640="MISMATCH",$P640="MISMATCH",$M640&lt;&gt;"OK"),"REVIEW","OK"))</f>
        <v/>
      </c>
      <c r="U640" s="14"/>
      <c r="V640" s="14"/>
      <c r="W640" s="17"/>
      <c r="X640" s="14"/>
    </row>
    <row r="641" customFormat="false" ht="15" hidden="false" customHeight="false" outlineLevel="0" collapsed="false">
      <c r="A641" s="9" t="str">
        <f aca="false">IF('3. Layout Parts'!$A641="","",TRIM('3. Layout Parts'!$A641))</f>
        <v/>
      </c>
      <c r="B641" s="9" t="str">
        <f aca="false">IF($A641="","",'3. Layout Parts'!$D641)</f>
        <v/>
      </c>
      <c r="C641" s="9" t="str">
        <f aca="false">IF($A641="","",'3. Layout Parts'!$B641)</f>
        <v/>
      </c>
      <c r="D641" s="9" t="str">
        <f aca="false">IF($A641="","",'3. Layout Parts'!$C641)</f>
        <v/>
      </c>
      <c r="E641" s="9" t="str">
        <f aca="false">IF($A641="","",IFERROR(INDEX('2. Schematic Parts'!$B$2:$B$3001,MATCH($A641,'2. Schematic Parts'!$A$2:$A$3001,0)),"NOT FOUND"))</f>
        <v/>
      </c>
      <c r="F641" s="9" t="str">
        <f aca="false">IF($A641="","",IFERROR(INDEX('2. Schematic Parts'!$C$2:$C$3001,MATCH($A641,'2. Schematic Parts'!$A$2:$A$3001,0))&amp;"","NOT FOUND"))</f>
        <v/>
      </c>
      <c r="G641" s="9" t="str">
        <f aca="false">IF($A641="","",IFERROR(INDEX('2. Schematic Parts'!$D$2:$D$3001,MATCH($A641,'2. Schematic Parts'!$A$2:$A$3001,0))&amp;"","NOT FOUND"))</f>
        <v/>
      </c>
      <c r="H641" s="9" t="str">
        <f aca="false">IF($A641="","",IF(COUNTIF('2. Schematic Parts'!$A$2:$A$3001,$A641)=0,"NOT IN SCHEMATIC","OK"))</f>
        <v/>
      </c>
      <c r="I641" s="9" t="str">
        <f aca="false">IF($A641="","",IF($H641="NOT IN SCHEMATIC","",IF(UPPER(TRIM($C641))=UPPER(TRIM($E641)),"OK","MISMATCH")))</f>
        <v/>
      </c>
      <c r="J641" s="9" t="str">
        <f aca="false">IF($A641="","",IF($H641="NOT IN SCHEMATIC","",IF($F641="","NO SCH DECAL",IF($D641="","",IF(UPPER(TRIM($D641))=UPPER(TRIM($F641)),"OK","MISMATCH")))))</f>
        <v/>
      </c>
      <c r="K641" s="16" t="str">
        <f aca="false">IF($A641="","",SUMPRODUCT(--ISNUMBER(SEARCH(","&amp;TRIM($A641)&amp;",",","&amp;SUBSTITUTE('1. Master BOM'!$D$2:$D$400," ","")&amp;","))))</f>
        <v/>
      </c>
      <c r="L641" s="16" t="str">
        <f aca="false">IF($A641="","",IF($K641&lt;&gt;1,0,SUMPRODUCT(ISNUMBER(SEARCH(","&amp;TRIM($A641)&amp;",",","&amp;SUBSTITUTE('1. Master BOM'!$D$2:$D$400," ","")&amp;","))*ROW('1. Master BOM'!$D$2:$D$400))))</f>
        <v/>
      </c>
      <c r="M641" s="9" t="str">
        <f aca="false">IF($A641="","",IF($K641=0,"NOT IN BOM",IF($K641&gt;1,"MULTIPLE BOM LINES","OK")))</f>
        <v/>
      </c>
      <c r="N641" s="9" t="str">
        <f aca="false">IF($A641="","",IF($L641=0,"—",INDEX('1. Master BOM'!$A$1:$A$400,$L641)))</f>
        <v/>
      </c>
      <c r="O641" s="9" t="str">
        <f aca="false">IF($A641="","",IF($L641=0,"—",INDEX('1. Master BOM'!$B$1:$B$400,$L641)))</f>
        <v/>
      </c>
      <c r="P641" s="9" t="str">
        <f aca="false">IF($A641="","",IF(OR($H641="NOT IN SCHEMATIC",$O641="—"),"",IF($G641="","NO SCH PN",IF(UPPER(TRIM($G641))=UPPER(TRIM($O641)),"OK","MISMATCH"))))</f>
        <v/>
      </c>
      <c r="Q641" s="9" t="str">
        <f aca="false">IF($A641="","",IF($L641=0,"—",INDEX('1. Master BOM'!$E$1:$E$400,$L641)))</f>
        <v/>
      </c>
      <c r="R641" s="9" t="str">
        <f aca="false">IF($A641="","",IF($L641=0,"—",IF(T(INDEX('1. Master BOM'!$F$1:$F$400,$L641))="","(not set)",INDEX('1. Master BOM'!$F$1:$F$400,$L641))))</f>
        <v/>
      </c>
      <c r="S641" s="9" t="str">
        <f aca="false">IF($A641="","",IF(OR($R641="—",$R641="(not set)",$D641=""),"",IF(ISNUMBER(SEARCH(SUBSTITUTE(SUBSTITUTE(SUBSTITUTE($R641,"-",""),"_","")," ",""),SUBSTITUTE(SUBSTITUTE(SUBSTITUTE($D641,"-",""),"_","")," ",""))),"OK","CHECK")))</f>
        <v/>
      </c>
      <c r="T641" s="9" t="str">
        <f aca="false">IF($A641="","",IF(OR($H641="NOT IN SCHEMATIC",$I641="MISMATCH",$J641="MISMATCH",$P641="MISMATCH",$M641&lt;&gt;"OK"),"REVIEW","OK"))</f>
        <v/>
      </c>
      <c r="U641" s="14"/>
      <c r="V641" s="14"/>
      <c r="W641" s="17"/>
      <c r="X641" s="14"/>
    </row>
    <row r="642" customFormat="false" ht="15" hidden="false" customHeight="false" outlineLevel="0" collapsed="false">
      <c r="A642" s="9" t="str">
        <f aca="false">IF('3. Layout Parts'!$A642="","",TRIM('3. Layout Parts'!$A642))</f>
        <v/>
      </c>
      <c r="B642" s="9" t="str">
        <f aca="false">IF($A642="","",'3. Layout Parts'!$D642)</f>
        <v/>
      </c>
      <c r="C642" s="9" t="str">
        <f aca="false">IF($A642="","",'3. Layout Parts'!$B642)</f>
        <v/>
      </c>
      <c r="D642" s="9" t="str">
        <f aca="false">IF($A642="","",'3. Layout Parts'!$C642)</f>
        <v/>
      </c>
      <c r="E642" s="9" t="str">
        <f aca="false">IF($A642="","",IFERROR(INDEX('2. Schematic Parts'!$B$2:$B$3001,MATCH($A642,'2. Schematic Parts'!$A$2:$A$3001,0)),"NOT FOUND"))</f>
        <v/>
      </c>
      <c r="F642" s="9" t="str">
        <f aca="false">IF($A642="","",IFERROR(INDEX('2. Schematic Parts'!$C$2:$C$3001,MATCH($A642,'2. Schematic Parts'!$A$2:$A$3001,0))&amp;"","NOT FOUND"))</f>
        <v/>
      </c>
      <c r="G642" s="9" t="str">
        <f aca="false">IF($A642="","",IFERROR(INDEX('2. Schematic Parts'!$D$2:$D$3001,MATCH($A642,'2. Schematic Parts'!$A$2:$A$3001,0))&amp;"","NOT FOUND"))</f>
        <v/>
      </c>
      <c r="H642" s="9" t="str">
        <f aca="false">IF($A642="","",IF(COUNTIF('2. Schematic Parts'!$A$2:$A$3001,$A642)=0,"NOT IN SCHEMATIC","OK"))</f>
        <v/>
      </c>
      <c r="I642" s="9" t="str">
        <f aca="false">IF($A642="","",IF($H642="NOT IN SCHEMATIC","",IF(UPPER(TRIM($C642))=UPPER(TRIM($E642)),"OK","MISMATCH")))</f>
        <v/>
      </c>
      <c r="J642" s="9" t="str">
        <f aca="false">IF($A642="","",IF($H642="NOT IN SCHEMATIC","",IF($F642="","NO SCH DECAL",IF($D642="","",IF(UPPER(TRIM($D642))=UPPER(TRIM($F642)),"OK","MISMATCH")))))</f>
        <v/>
      </c>
      <c r="K642" s="16" t="str">
        <f aca="false">IF($A642="","",SUMPRODUCT(--ISNUMBER(SEARCH(","&amp;TRIM($A642)&amp;",",","&amp;SUBSTITUTE('1. Master BOM'!$D$2:$D$400," ","")&amp;","))))</f>
        <v/>
      </c>
      <c r="L642" s="16" t="str">
        <f aca="false">IF($A642="","",IF($K642&lt;&gt;1,0,SUMPRODUCT(ISNUMBER(SEARCH(","&amp;TRIM($A642)&amp;",",","&amp;SUBSTITUTE('1. Master BOM'!$D$2:$D$400," ","")&amp;","))*ROW('1. Master BOM'!$D$2:$D$400))))</f>
        <v/>
      </c>
      <c r="M642" s="9" t="str">
        <f aca="false">IF($A642="","",IF($K642=0,"NOT IN BOM",IF($K642&gt;1,"MULTIPLE BOM LINES","OK")))</f>
        <v/>
      </c>
      <c r="N642" s="9" t="str">
        <f aca="false">IF($A642="","",IF($L642=0,"—",INDEX('1. Master BOM'!$A$1:$A$400,$L642)))</f>
        <v/>
      </c>
      <c r="O642" s="9" t="str">
        <f aca="false">IF($A642="","",IF($L642=0,"—",INDEX('1. Master BOM'!$B$1:$B$400,$L642)))</f>
        <v/>
      </c>
      <c r="P642" s="9" t="str">
        <f aca="false">IF($A642="","",IF(OR($H642="NOT IN SCHEMATIC",$O642="—"),"",IF($G642="","NO SCH PN",IF(UPPER(TRIM($G642))=UPPER(TRIM($O642)),"OK","MISMATCH"))))</f>
        <v/>
      </c>
      <c r="Q642" s="9" t="str">
        <f aca="false">IF($A642="","",IF($L642=0,"—",INDEX('1. Master BOM'!$E$1:$E$400,$L642)))</f>
        <v/>
      </c>
      <c r="R642" s="9" t="str">
        <f aca="false">IF($A642="","",IF($L642=0,"—",IF(T(INDEX('1. Master BOM'!$F$1:$F$400,$L642))="","(not set)",INDEX('1. Master BOM'!$F$1:$F$400,$L642))))</f>
        <v/>
      </c>
      <c r="S642" s="9" t="str">
        <f aca="false">IF($A642="","",IF(OR($R642="—",$R642="(not set)",$D642=""),"",IF(ISNUMBER(SEARCH(SUBSTITUTE(SUBSTITUTE(SUBSTITUTE($R642,"-",""),"_","")," ",""),SUBSTITUTE(SUBSTITUTE(SUBSTITUTE($D642,"-",""),"_","")," ",""))),"OK","CHECK")))</f>
        <v/>
      </c>
      <c r="T642" s="9" t="str">
        <f aca="false">IF($A642="","",IF(OR($H642="NOT IN SCHEMATIC",$I642="MISMATCH",$J642="MISMATCH",$P642="MISMATCH",$M642&lt;&gt;"OK"),"REVIEW","OK"))</f>
        <v/>
      </c>
      <c r="U642" s="14"/>
      <c r="V642" s="14"/>
      <c r="W642" s="17"/>
      <c r="X642" s="14"/>
    </row>
    <row r="643" customFormat="false" ht="15" hidden="false" customHeight="false" outlineLevel="0" collapsed="false">
      <c r="A643" s="9" t="str">
        <f aca="false">IF('3. Layout Parts'!$A643="","",TRIM('3. Layout Parts'!$A643))</f>
        <v/>
      </c>
      <c r="B643" s="9" t="str">
        <f aca="false">IF($A643="","",'3. Layout Parts'!$D643)</f>
        <v/>
      </c>
      <c r="C643" s="9" t="str">
        <f aca="false">IF($A643="","",'3. Layout Parts'!$B643)</f>
        <v/>
      </c>
      <c r="D643" s="9" t="str">
        <f aca="false">IF($A643="","",'3. Layout Parts'!$C643)</f>
        <v/>
      </c>
      <c r="E643" s="9" t="str">
        <f aca="false">IF($A643="","",IFERROR(INDEX('2. Schematic Parts'!$B$2:$B$3001,MATCH($A643,'2. Schematic Parts'!$A$2:$A$3001,0)),"NOT FOUND"))</f>
        <v/>
      </c>
      <c r="F643" s="9" t="str">
        <f aca="false">IF($A643="","",IFERROR(INDEX('2. Schematic Parts'!$C$2:$C$3001,MATCH($A643,'2. Schematic Parts'!$A$2:$A$3001,0))&amp;"","NOT FOUND"))</f>
        <v/>
      </c>
      <c r="G643" s="9" t="str">
        <f aca="false">IF($A643="","",IFERROR(INDEX('2. Schematic Parts'!$D$2:$D$3001,MATCH($A643,'2. Schematic Parts'!$A$2:$A$3001,0))&amp;"","NOT FOUND"))</f>
        <v/>
      </c>
      <c r="H643" s="9" t="str">
        <f aca="false">IF($A643="","",IF(COUNTIF('2. Schematic Parts'!$A$2:$A$3001,$A643)=0,"NOT IN SCHEMATIC","OK"))</f>
        <v/>
      </c>
      <c r="I643" s="9" t="str">
        <f aca="false">IF($A643="","",IF($H643="NOT IN SCHEMATIC","",IF(UPPER(TRIM($C643))=UPPER(TRIM($E643)),"OK","MISMATCH")))</f>
        <v/>
      </c>
      <c r="J643" s="9" t="str">
        <f aca="false">IF($A643="","",IF($H643="NOT IN SCHEMATIC","",IF($F643="","NO SCH DECAL",IF($D643="","",IF(UPPER(TRIM($D643))=UPPER(TRIM($F643)),"OK","MISMATCH")))))</f>
        <v/>
      </c>
      <c r="K643" s="16" t="str">
        <f aca="false">IF($A643="","",SUMPRODUCT(--ISNUMBER(SEARCH(","&amp;TRIM($A643)&amp;",",","&amp;SUBSTITUTE('1. Master BOM'!$D$2:$D$400," ","")&amp;","))))</f>
        <v/>
      </c>
      <c r="L643" s="16" t="str">
        <f aca="false">IF($A643="","",IF($K643&lt;&gt;1,0,SUMPRODUCT(ISNUMBER(SEARCH(","&amp;TRIM($A643)&amp;",",","&amp;SUBSTITUTE('1. Master BOM'!$D$2:$D$400," ","")&amp;","))*ROW('1. Master BOM'!$D$2:$D$400))))</f>
        <v/>
      </c>
      <c r="M643" s="9" t="str">
        <f aca="false">IF($A643="","",IF($K643=0,"NOT IN BOM",IF($K643&gt;1,"MULTIPLE BOM LINES","OK")))</f>
        <v/>
      </c>
      <c r="N643" s="9" t="str">
        <f aca="false">IF($A643="","",IF($L643=0,"—",INDEX('1. Master BOM'!$A$1:$A$400,$L643)))</f>
        <v/>
      </c>
      <c r="O643" s="9" t="str">
        <f aca="false">IF($A643="","",IF($L643=0,"—",INDEX('1. Master BOM'!$B$1:$B$400,$L643)))</f>
        <v/>
      </c>
      <c r="P643" s="9" t="str">
        <f aca="false">IF($A643="","",IF(OR($H643="NOT IN SCHEMATIC",$O643="—"),"",IF($G643="","NO SCH PN",IF(UPPER(TRIM($G643))=UPPER(TRIM($O643)),"OK","MISMATCH"))))</f>
        <v/>
      </c>
      <c r="Q643" s="9" t="str">
        <f aca="false">IF($A643="","",IF($L643=0,"—",INDEX('1. Master BOM'!$E$1:$E$400,$L643)))</f>
        <v/>
      </c>
      <c r="R643" s="9" t="str">
        <f aca="false">IF($A643="","",IF($L643=0,"—",IF(T(INDEX('1. Master BOM'!$F$1:$F$400,$L643))="","(not set)",INDEX('1. Master BOM'!$F$1:$F$400,$L643))))</f>
        <v/>
      </c>
      <c r="S643" s="9" t="str">
        <f aca="false">IF($A643="","",IF(OR($R643="—",$R643="(not set)",$D643=""),"",IF(ISNUMBER(SEARCH(SUBSTITUTE(SUBSTITUTE(SUBSTITUTE($R643,"-",""),"_","")," ",""),SUBSTITUTE(SUBSTITUTE(SUBSTITUTE($D643,"-",""),"_","")," ",""))),"OK","CHECK")))</f>
        <v/>
      </c>
      <c r="T643" s="9" t="str">
        <f aca="false">IF($A643="","",IF(OR($H643="NOT IN SCHEMATIC",$I643="MISMATCH",$J643="MISMATCH",$P643="MISMATCH",$M643&lt;&gt;"OK"),"REVIEW","OK"))</f>
        <v/>
      </c>
      <c r="U643" s="14"/>
      <c r="V643" s="14"/>
      <c r="W643" s="17"/>
      <c r="X643" s="14"/>
    </row>
    <row r="644" customFormat="false" ht="15" hidden="false" customHeight="false" outlineLevel="0" collapsed="false">
      <c r="A644" s="9" t="str">
        <f aca="false">IF('3. Layout Parts'!$A644="","",TRIM('3. Layout Parts'!$A644))</f>
        <v/>
      </c>
      <c r="B644" s="9" t="str">
        <f aca="false">IF($A644="","",'3. Layout Parts'!$D644)</f>
        <v/>
      </c>
      <c r="C644" s="9" t="str">
        <f aca="false">IF($A644="","",'3. Layout Parts'!$B644)</f>
        <v/>
      </c>
      <c r="D644" s="9" t="str">
        <f aca="false">IF($A644="","",'3. Layout Parts'!$C644)</f>
        <v/>
      </c>
      <c r="E644" s="9" t="str">
        <f aca="false">IF($A644="","",IFERROR(INDEX('2. Schematic Parts'!$B$2:$B$3001,MATCH($A644,'2. Schematic Parts'!$A$2:$A$3001,0)),"NOT FOUND"))</f>
        <v/>
      </c>
      <c r="F644" s="9" t="str">
        <f aca="false">IF($A644="","",IFERROR(INDEX('2. Schematic Parts'!$C$2:$C$3001,MATCH($A644,'2. Schematic Parts'!$A$2:$A$3001,0))&amp;"","NOT FOUND"))</f>
        <v/>
      </c>
      <c r="G644" s="9" t="str">
        <f aca="false">IF($A644="","",IFERROR(INDEX('2. Schematic Parts'!$D$2:$D$3001,MATCH($A644,'2. Schematic Parts'!$A$2:$A$3001,0))&amp;"","NOT FOUND"))</f>
        <v/>
      </c>
      <c r="H644" s="9" t="str">
        <f aca="false">IF($A644="","",IF(COUNTIF('2. Schematic Parts'!$A$2:$A$3001,$A644)=0,"NOT IN SCHEMATIC","OK"))</f>
        <v/>
      </c>
      <c r="I644" s="9" t="str">
        <f aca="false">IF($A644="","",IF($H644="NOT IN SCHEMATIC","",IF(UPPER(TRIM($C644))=UPPER(TRIM($E644)),"OK","MISMATCH")))</f>
        <v/>
      </c>
      <c r="J644" s="9" t="str">
        <f aca="false">IF($A644="","",IF($H644="NOT IN SCHEMATIC","",IF($F644="","NO SCH DECAL",IF($D644="","",IF(UPPER(TRIM($D644))=UPPER(TRIM($F644)),"OK","MISMATCH")))))</f>
        <v/>
      </c>
      <c r="K644" s="16" t="str">
        <f aca="false">IF($A644="","",SUMPRODUCT(--ISNUMBER(SEARCH(","&amp;TRIM($A644)&amp;",",","&amp;SUBSTITUTE('1. Master BOM'!$D$2:$D$400," ","")&amp;","))))</f>
        <v/>
      </c>
      <c r="L644" s="16" t="str">
        <f aca="false">IF($A644="","",IF($K644&lt;&gt;1,0,SUMPRODUCT(ISNUMBER(SEARCH(","&amp;TRIM($A644)&amp;",",","&amp;SUBSTITUTE('1. Master BOM'!$D$2:$D$400," ","")&amp;","))*ROW('1. Master BOM'!$D$2:$D$400))))</f>
        <v/>
      </c>
      <c r="M644" s="9" t="str">
        <f aca="false">IF($A644="","",IF($K644=0,"NOT IN BOM",IF($K644&gt;1,"MULTIPLE BOM LINES","OK")))</f>
        <v/>
      </c>
      <c r="N644" s="9" t="str">
        <f aca="false">IF($A644="","",IF($L644=0,"—",INDEX('1. Master BOM'!$A$1:$A$400,$L644)))</f>
        <v/>
      </c>
      <c r="O644" s="9" t="str">
        <f aca="false">IF($A644="","",IF($L644=0,"—",INDEX('1. Master BOM'!$B$1:$B$400,$L644)))</f>
        <v/>
      </c>
      <c r="P644" s="9" t="str">
        <f aca="false">IF($A644="","",IF(OR($H644="NOT IN SCHEMATIC",$O644="—"),"",IF($G644="","NO SCH PN",IF(UPPER(TRIM($G644))=UPPER(TRIM($O644)),"OK","MISMATCH"))))</f>
        <v/>
      </c>
      <c r="Q644" s="9" t="str">
        <f aca="false">IF($A644="","",IF($L644=0,"—",INDEX('1. Master BOM'!$E$1:$E$400,$L644)))</f>
        <v/>
      </c>
      <c r="R644" s="9" t="str">
        <f aca="false">IF($A644="","",IF($L644=0,"—",IF(T(INDEX('1. Master BOM'!$F$1:$F$400,$L644))="","(not set)",INDEX('1. Master BOM'!$F$1:$F$400,$L644))))</f>
        <v/>
      </c>
      <c r="S644" s="9" t="str">
        <f aca="false">IF($A644="","",IF(OR($R644="—",$R644="(not set)",$D644=""),"",IF(ISNUMBER(SEARCH(SUBSTITUTE(SUBSTITUTE(SUBSTITUTE($R644,"-",""),"_","")," ",""),SUBSTITUTE(SUBSTITUTE(SUBSTITUTE($D644,"-",""),"_","")," ",""))),"OK","CHECK")))</f>
        <v/>
      </c>
      <c r="T644" s="9" t="str">
        <f aca="false">IF($A644="","",IF(OR($H644="NOT IN SCHEMATIC",$I644="MISMATCH",$J644="MISMATCH",$P644="MISMATCH",$M644&lt;&gt;"OK"),"REVIEW","OK"))</f>
        <v/>
      </c>
      <c r="U644" s="14"/>
      <c r="V644" s="14"/>
      <c r="W644" s="17"/>
      <c r="X644" s="14"/>
    </row>
    <row r="645" customFormat="false" ht="15" hidden="false" customHeight="false" outlineLevel="0" collapsed="false">
      <c r="A645" s="9" t="str">
        <f aca="false">IF('3. Layout Parts'!$A645="","",TRIM('3. Layout Parts'!$A645))</f>
        <v/>
      </c>
      <c r="B645" s="9" t="str">
        <f aca="false">IF($A645="","",'3. Layout Parts'!$D645)</f>
        <v/>
      </c>
      <c r="C645" s="9" t="str">
        <f aca="false">IF($A645="","",'3. Layout Parts'!$B645)</f>
        <v/>
      </c>
      <c r="D645" s="9" t="str">
        <f aca="false">IF($A645="","",'3. Layout Parts'!$C645)</f>
        <v/>
      </c>
      <c r="E645" s="9" t="str">
        <f aca="false">IF($A645="","",IFERROR(INDEX('2. Schematic Parts'!$B$2:$B$3001,MATCH($A645,'2. Schematic Parts'!$A$2:$A$3001,0)),"NOT FOUND"))</f>
        <v/>
      </c>
      <c r="F645" s="9" t="str">
        <f aca="false">IF($A645="","",IFERROR(INDEX('2. Schematic Parts'!$C$2:$C$3001,MATCH($A645,'2. Schematic Parts'!$A$2:$A$3001,0))&amp;"","NOT FOUND"))</f>
        <v/>
      </c>
      <c r="G645" s="9" t="str">
        <f aca="false">IF($A645="","",IFERROR(INDEX('2. Schematic Parts'!$D$2:$D$3001,MATCH($A645,'2. Schematic Parts'!$A$2:$A$3001,0))&amp;"","NOT FOUND"))</f>
        <v/>
      </c>
      <c r="H645" s="9" t="str">
        <f aca="false">IF($A645="","",IF(COUNTIF('2. Schematic Parts'!$A$2:$A$3001,$A645)=0,"NOT IN SCHEMATIC","OK"))</f>
        <v/>
      </c>
      <c r="I645" s="9" t="str">
        <f aca="false">IF($A645="","",IF($H645="NOT IN SCHEMATIC","",IF(UPPER(TRIM($C645))=UPPER(TRIM($E645)),"OK","MISMATCH")))</f>
        <v/>
      </c>
      <c r="J645" s="9" t="str">
        <f aca="false">IF($A645="","",IF($H645="NOT IN SCHEMATIC","",IF($F645="","NO SCH DECAL",IF($D645="","",IF(UPPER(TRIM($D645))=UPPER(TRIM($F645)),"OK","MISMATCH")))))</f>
        <v/>
      </c>
      <c r="K645" s="16" t="str">
        <f aca="false">IF($A645="","",SUMPRODUCT(--ISNUMBER(SEARCH(","&amp;TRIM($A645)&amp;",",","&amp;SUBSTITUTE('1. Master BOM'!$D$2:$D$400," ","")&amp;","))))</f>
        <v/>
      </c>
      <c r="L645" s="16" t="str">
        <f aca="false">IF($A645="","",IF($K645&lt;&gt;1,0,SUMPRODUCT(ISNUMBER(SEARCH(","&amp;TRIM($A645)&amp;",",","&amp;SUBSTITUTE('1. Master BOM'!$D$2:$D$400," ","")&amp;","))*ROW('1. Master BOM'!$D$2:$D$400))))</f>
        <v/>
      </c>
      <c r="M645" s="9" t="str">
        <f aca="false">IF($A645="","",IF($K645=0,"NOT IN BOM",IF($K645&gt;1,"MULTIPLE BOM LINES","OK")))</f>
        <v/>
      </c>
      <c r="N645" s="9" t="str">
        <f aca="false">IF($A645="","",IF($L645=0,"—",INDEX('1. Master BOM'!$A$1:$A$400,$L645)))</f>
        <v/>
      </c>
      <c r="O645" s="9" t="str">
        <f aca="false">IF($A645="","",IF($L645=0,"—",INDEX('1. Master BOM'!$B$1:$B$400,$L645)))</f>
        <v/>
      </c>
      <c r="P645" s="9" t="str">
        <f aca="false">IF($A645="","",IF(OR($H645="NOT IN SCHEMATIC",$O645="—"),"",IF($G645="","NO SCH PN",IF(UPPER(TRIM($G645))=UPPER(TRIM($O645)),"OK","MISMATCH"))))</f>
        <v/>
      </c>
      <c r="Q645" s="9" t="str">
        <f aca="false">IF($A645="","",IF($L645=0,"—",INDEX('1. Master BOM'!$E$1:$E$400,$L645)))</f>
        <v/>
      </c>
      <c r="R645" s="9" t="str">
        <f aca="false">IF($A645="","",IF($L645=0,"—",IF(T(INDEX('1. Master BOM'!$F$1:$F$400,$L645))="","(not set)",INDEX('1. Master BOM'!$F$1:$F$400,$L645))))</f>
        <v/>
      </c>
      <c r="S645" s="9" t="str">
        <f aca="false">IF($A645="","",IF(OR($R645="—",$R645="(not set)",$D645=""),"",IF(ISNUMBER(SEARCH(SUBSTITUTE(SUBSTITUTE(SUBSTITUTE($R645,"-",""),"_","")," ",""),SUBSTITUTE(SUBSTITUTE(SUBSTITUTE($D645,"-",""),"_","")," ",""))),"OK","CHECK")))</f>
        <v/>
      </c>
      <c r="T645" s="9" t="str">
        <f aca="false">IF($A645="","",IF(OR($H645="NOT IN SCHEMATIC",$I645="MISMATCH",$J645="MISMATCH",$P645="MISMATCH",$M645&lt;&gt;"OK"),"REVIEW","OK"))</f>
        <v/>
      </c>
      <c r="U645" s="14"/>
      <c r="V645" s="14"/>
      <c r="W645" s="17"/>
      <c r="X645" s="14"/>
    </row>
    <row r="646" customFormat="false" ht="15" hidden="false" customHeight="false" outlineLevel="0" collapsed="false">
      <c r="A646" s="9" t="str">
        <f aca="false">IF('3. Layout Parts'!$A646="","",TRIM('3. Layout Parts'!$A646))</f>
        <v/>
      </c>
      <c r="B646" s="9" t="str">
        <f aca="false">IF($A646="","",'3. Layout Parts'!$D646)</f>
        <v/>
      </c>
      <c r="C646" s="9" t="str">
        <f aca="false">IF($A646="","",'3. Layout Parts'!$B646)</f>
        <v/>
      </c>
      <c r="D646" s="9" t="str">
        <f aca="false">IF($A646="","",'3. Layout Parts'!$C646)</f>
        <v/>
      </c>
      <c r="E646" s="9" t="str">
        <f aca="false">IF($A646="","",IFERROR(INDEX('2. Schematic Parts'!$B$2:$B$3001,MATCH($A646,'2. Schematic Parts'!$A$2:$A$3001,0)),"NOT FOUND"))</f>
        <v/>
      </c>
      <c r="F646" s="9" t="str">
        <f aca="false">IF($A646="","",IFERROR(INDEX('2. Schematic Parts'!$C$2:$C$3001,MATCH($A646,'2. Schematic Parts'!$A$2:$A$3001,0))&amp;"","NOT FOUND"))</f>
        <v/>
      </c>
      <c r="G646" s="9" t="str">
        <f aca="false">IF($A646="","",IFERROR(INDEX('2. Schematic Parts'!$D$2:$D$3001,MATCH($A646,'2. Schematic Parts'!$A$2:$A$3001,0))&amp;"","NOT FOUND"))</f>
        <v/>
      </c>
      <c r="H646" s="9" t="str">
        <f aca="false">IF($A646="","",IF(COUNTIF('2. Schematic Parts'!$A$2:$A$3001,$A646)=0,"NOT IN SCHEMATIC","OK"))</f>
        <v/>
      </c>
      <c r="I646" s="9" t="str">
        <f aca="false">IF($A646="","",IF($H646="NOT IN SCHEMATIC","",IF(UPPER(TRIM($C646))=UPPER(TRIM($E646)),"OK","MISMATCH")))</f>
        <v/>
      </c>
      <c r="J646" s="9" t="str">
        <f aca="false">IF($A646="","",IF($H646="NOT IN SCHEMATIC","",IF($F646="","NO SCH DECAL",IF($D646="","",IF(UPPER(TRIM($D646))=UPPER(TRIM($F646)),"OK","MISMATCH")))))</f>
        <v/>
      </c>
      <c r="K646" s="16" t="str">
        <f aca="false">IF($A646="","",SUMPRODUCT(--ISNUMBER(SEARCH(","&amp;TRIM($A646)&amp;",",","&amp;SUBSTITUTE('1. Master BOM'!$D$2:$D$400," ","")&amp;","))))</f>
        <v/>
      </c>
      <c r="L646" s="16" t="str">
        <f aca="false">IF($A646="","",IF($K646&lt;&gt;1,0,SUMPRODUCT(ISNUMBER(SEARCH(","&amp;TRIM($A646)&amp;",",","&amp;SUBSTITUTE('1. Master BOM'!$D$2:$D$400," ","")&amp;","))*ROW('1. Master BOM'!$D$2:$D$400))))</f>
        <v/>
      </c>
      <c r="M646" s="9" t="str">
        <f aca="false">IF($A646="","",IF($K646=0,"NOT IN BOM",IF($K646&gt;1,"MULTIPLE BOM LINES","OK")))</f>
        <v/>
      </c>
      <c r="N646" s="9" t="str">
        <f aca="false">IF($A646="","",IF($L646=0,"—",INDEX('1. Master BOM'!$A$1:$A$400,$L646)))</f>
        <v/>
      </c>
      <c r="O646" s="9" t="str">
        <f aca="false">IF($A646="","",IF($L646=0,"—",INDEX('1. Master BOM'!$B$1:$B$400,$L646)))</f>
        <v/>
      </c>
      <c r="P646" s="9" t="str">
        <f aca="false">IF($A646="","",IF(OR($H646="NOT IN SCHEMATIC",$O646="—"),"",IF($G646="","NO SCH PN",IF(UPPER(TRIM($G646))=UPPER(TRIM($O646)),"OK","MISMATCH"))))</f>
        <v/>
      </c>
      <c r="Q646" s="9" t="str">
        <f aca="false">IF($A646="","",IF($L646=0,"—",INDEX('1. Master BOM'!$E$1:$E$400,$L646)))</f>
        <v/>
      </c>
      <c r="R646" s="9" t="str">
        <f aca="false">IF($A646="","",IF($L646=0,"—",IF(T(INDEX('1. Master BOM'!$F$1:$F$400,$L646))="","(not set)",INDEX('1. Master BOM'!$F$1:$F$400,$L646))))</f>
        <v/>
      </c>
      <c r="S646" s="9" t="str">
        <f aca="false">IF($A646="","",IF(OR($R646="—",$R646="(not set)",$D646=""),"",IF(ISNUMBER(SEARCH(SUBSTITUTE(SUBSTITUTE(SUBSTITUTE($R646,"-",""),"_","")," ",""),SUBSTITUTE(SUBSTITUTE(SUBSTITUTE($D646,"-",""),"_","")," ",""))),"OK","CHECK")))</f>
        <v/>
      </c>
      <c r="T646" s="9" t="str">
        <f aca="false">IF($A646="","",IF(OR($H646="NOT IN SCHEMATIC",$I646="MISMATCH",$J646="MISMATCH",$P646="MISMATCH",$M646&lt;&gt;"OK"),"REVIEW","OK"))</f>
        <v/>
      </c>
      <c r="U646" s="14"/>
      <c r="V646" s="14"/>
      <c r="W646" s="17"/>
      <c r="X646" s="14"/>
    </row>
    <row r="647" customFormat="false" ht="15" hidden="false" customHeight="false" outlineLevel="0" collapsed="false">
      <c r="A647" s="9" t="str">
        <f aca="false">IF('3. Layout Parts'!$A647="","",TRIM('3. Layout Parts'!$A647))</f>
        <v/>
      </c>
      <c r="B647" s="9" t="str">
        <f aca="false">IF($A647="","",'3. Layout Parts'!$D647)</f>
        <v/>
      </c>
      <c r="C647" s="9" t="str">
        <f aca="false">IF($A647="","",'3. Layout Parts'!$B647)</f>
        <v/>
      </c>
      <c r="D647" s="9" t="str">
        <f aca="false">IF($A647="","",'3. Layout Parts'!$C647)</f>
        <v/>
      </c>
      <c r="E647" s="9" t="str">
        <f aca="false">IF($A647="","",IFERROR(INDEX('2. Schematic Parts'!$B$2:$B$3001,MATCH($A647,'2. Schematic Parts'!$A$2:$A$3001,0)),"NOT FOUND"))</f>
        <v/>
      </c>
      <c r="F647" s="9" t="str">
        <f aca="false">IF($A647="","",IFERROR(INDEX('2. Schematic Parts'!$C$2:$C$3001,MATCH($A647,'2. Schematic Parts'!$A$2:$A$3001,0))&amp;"","NOT FOUND"))</f>
        <v/>
      </c>
      <c r="G647" s="9" t="str">
        <f aca="false">IF($A647="","",IFERROR(INDEX('2. Schematic Parts'!$D$2:$D$3001,MATCH($A647,'2. Schematic Parts'!$A$2:$A$3001,0))&amp;"","NOT FOUND"))</f>
        <v/>
      </c>
      <c r="H647" s="9" t="str">
        <f aca="false">IF($A647="","",IF(COUNTIF('2. Schematic Parts'!$A$2:$A$3001,$A647)=0,"NOT IN SCHEMATIC","OK"))</f>
        <v/>
      </c>
      <c r="I647" s="9" t="str">
        <f aca="false">IF($A647="","",IF($H647="NOT IN SCHEMATIC","",IF(UPPER(TRIM($C647))=UPPER(TRIM($E647)),"OK","MISMATCH")))</f>
        <v/>
      </c>
      <c r="J647" s="9" t="str">
        <f aca="false">IF($A647="","",IF($H647="NOT IN SCHEMATIC","",IF($F647="","NO SCH DECAL",IF($D647="","",IF(UPPER(TRIM($D647))=UPPER(TRIM($F647)),"OK","MISMATCH")))))</f>
        <v/>
      </c>
      <c r="K647" s="16" t="str">
        <f aca="false">IF($A647="","",SUMPRODUCT(--ISNUMBER(SEARCH(","&amp;TRIM($A647)&amp;",",","&amp;SUBSTITUTE('1. Master BOM'!$D$2:$D$400," ","")&amp;","))))</f>
        <v/>
      </c>
      <c r="L647" s="16" t="str">
        <f aca="false">IF($A647="","",IF($K647&lt;&gt;1,0,SUMPRODUCT(ISNUMBER(SEARCH(","&amp;TRIM($A647)&amp;",",","&amp;SUBSTITUTE('1. Master BOM'!$D$2:$D$400," ","")&amp;","))*ROW('1. Master BOM'!$D$2:$D$400))))</f>
        <v/>
      </c>
      <c r="M647" s="9" t="str">
        <f aca="false">IF($A647="","",IF($K647=0,"NOT IN BOM",IF($K647&gt;1,"MULTIPLE BOM LINES","OK")))</f>
        <v/>
      </c>
      <c r="N647" s="9" t="str">
        <f aca="false">IF($A647="","",IF($L647=0,"—",INDEX('1. Master BOM'!$A$1:$A$400,$L647)))</f>
        <v/>
      </c>
      <c r="O647" s="9" t="str">
        <f aca="false">IF($A647="","",IF($L647=0,"—",INDEX('1. Master BOM'!$B$1:$B$400,$L647)))</f>
        <v/>
      </c>
      <c r="P647" s="9" t="str">
        <f aca="false">IF($A647="","",IF(OR($H647="NOT IN SCHEMATIC",$O647="—"),"",IF($G647="","NO SCH PN",IF(UPPER(TRIM($G647))=UPPER(TRIM($O647)),"OK","MISMATCH"))))</f>
        <v/>
      </c>
      <c r="Q647" s="9" t="str">
        <f aca="false">IF($A647="","",IF($L647=0,"—",INDEX('1. Master BOM'!$E$1:$E$400,$L647)))</f>
        <v/>
      </c>
      <c r="R647" s="9" t="str">
        <f aca="false">IF($A647="","",IF($L647=0,"—",IF(T(INDEX('1. Master BOM'!$F$1:$F$400,$L647))="","(not set)",INDEX('1. Master BOM'!$F$1:$F$400,$L647))))</f>
        <v/>
      </c>
      <c r="S647" s="9" t="str">
        <f aca="false">IF($A647="","",IF(OR($R647="—",$R647="(not set)",$D647=""),"",IF(ISNUMBER(SEARCH(SUBSTITUTE(SUBSTITUTE(SUBSTITUTE($R647,"-",""),"_","")," ",""),SUBSTITUTE(SUBSTITUTE(SUBSTITUTE($D647,"-",""),"_","")," ",""))),"OK","CHECK")))</f>
        <v/>
      </c>
      <c r="T647" s="9" t="str">
        <f aca="false">IF($A647="","",IF(OR($H647="NOT IN SCHEMATIC",$I647="MISMATCH",$J647="MISMATCH",$P647="MISMATCH",$M647&lt;&gt;"OK"),"REVIEW","OK"))</f>
        <v/>
      </c>
      <c r="U647" s="14"/>
      <c r="V647" s="14"/>
      <c r="W647" s="17"/>
      <c r="X647" s="14"/>
    </row>
    <row r="648" customFormat="false" ht="15" hidden="false" customHeight="false" outlineLevel="0" collapsed="false">
      <c r="A648" s="9" t="str">
        <f aca="false">IF('3. Layout Parts'!$A648="","",TRIM('3. Layout Parts'!$A648))</f>
        <v/>
      </c>
      <c r="B648" s="9" t="str">
        <f aca="false">IF($A648="","",'3. Layout Parts'!$D648)</f>
        <v/>
      </c>
      <c r="C648" s="9" t="str">
        <f aca="false">IF($A648="","",'3. Layout Parts'!$B648)</f>
        <v/>
      </c>
      <c r="D648" s="9" t="str">
        <f aca="false">IF($A648="","",'3. Layout Parts'!$C648)</f>
        <v/>
      </c>
      <c r="E648" s="9" t="str">
        <f aca="false">IF($A648="","",IFERROR(INDEX('2. Schematic Parts'!$B$2:$B$3001,MATCH($A648,'2. Schematic Parts'!$A$2:$A$3001,0)),"NOT FOUND"))</f>
        <v/>
      </c>
      <c r="F648" s="9" t="str">
        <f aca="false">IF($A648="","",IFERROR(INDEX('2. Schematic Parts'!$C$2:$C$3001,MATCH($A648,'2. Schematic Parts'!$A$2:$A$3001,0))&amp;"","NOT FOUND"))</f>
        <v/>
      </c>
      <c r="G648" s="9" t="str">
        <f aca="false">IF($A648="","",IFERROR(INDEX('2. Schematic Parts'!$D$2:$D$3001,MATCH($A648,'2. Schematic Parts'!$A$2:$A$3001,0))&amp;"","NOT FOUND"))</f>
        <v/>
      </c>
      <c r="H648" s="9" t="str">
        <f aca="false">IF($A648="","",IF(COUNTIF('2. Schematic Parts'!$A$2:$A$3001,$A648)=0,"NOT IN SCHEMATIC","OK"))</f>
        <v/>
      </c>
      <c r="I648" s="9" t="str">
        <f aca="false">IF($A648="","",IF($H648="NOT IN SCHEMATIC","",IF(UPPER(TRIM($C648))=UPPER(TRIM($E648)),"OK","MISMATCH")))</f>
        <v/>
      </c>
      <c r="J648" s="9" t="str">
        <f aca="false">IF($A648="","",IF($H648="NOT IN SCHEMATIC","",IF($F648="","NO SCH DECAL",IF($D648="","",IF(UPPER(TRIM($D648))=UPPER(TRIM($F648)),"OK","MISMATCH")))))</f>
        <v/>
      </c>
      <c r="K648" s="16" t="str">
        <f aca="false">IF($A648="","",SUMPRODUCT(--ISNUMBER(SEARCH(","&amp;TRIM($A648)&amp;",",","&amp;SUBSTITUTE('1. Master BOM'!$D$2:$D$400," ","")&amp;","))))</f>
        <v/>
      </c>
      <c r="L648" s="16" t="str">
        <f aca="false">IF($A648="","",IF($K648&lt;&gt;1,0,SUMPRODUCT(ISNUMBER(SEARCH(","&amp;TRIM($A648)&amp;",",","&amp;SUBSTITUTE('1. Master BOM'!$D$2:$D$400," ","")&amp;","))*ROW('1. Master BOM'!$D$2:$D$400))))</f>
        <v/>
      </c>
      <c r="M648" s="9" t="str">
        <f aca="false">IF($A648="","",IF($K648=0,"NOT IN BOM",IF($K648&gt;1,"MULTIPLE BOM LINES","OK")))</f>
        <v/>
      </c>
      <c r="N648" s="9" t="str">
        <f aca="false">IF($A648="","",IF($L648=0,"—",INDEX('1. Master BOM'!$A$1:$A$400,$L648)))</f>
        <v/>
      </c>
      <c r="O648" s="9" t="str">
        <f aca="false">IF($A648="","",IF($L648=0,"—",INDEX('1. Master BOM'!$B$1:$B$400,$L648)))</f>
        <v/>
      </c>
      <c r="P648" s="9" t="str">
        <f aca="false">IF($A648="","",IF(OR($H648="NOT IN SCHEMATIC",$O648="—"),"",IF($G648="","NO SCH PN",IF(UPPER(TRIM($G648))=UPPER(TRIM($O648)),"OK","MISMATCH"))))</f>
        <v/>
      </c>
      <c r="Q648" s="9" t="str">
        <f aca="false">IF($A648="","",IF($L648=0,"—",INDEX('1. Master BOM'!$E$1:$E$400,$L648)))</f>
        <v/>
      </c>
      <c r="R648" s="9" t="str">
        <f aca="false">IF($A648="","",IF($L648=0,"—",IF(T(INDEX('1. Master BOM'!$F$1:$F$400,$L648))="","(not set)",INDEX('1. Master BOM'!$F$1:$F$400,$L648))))</f>
        <v/>
      </c>
      <c r="S648" s="9" t="str">
        <f aca="false">IF($A648="","",IF(OR($R648="—",$R648="(not set)",$D648=""),"",IF(ISNUMBER(SEARCH(SUBSTITUTE(SUBSTITUTE(SUBSTITUTE($R648,"-",""),"_","")," ",""),SUBSTITUTE(SUBSTITUTE(SUBSTITUTE($D648,"-",""),"_","")," ",""))),"OK","CHECK")))</f>
        <v/>
      </c>
      <c r="T648" s="9" t="str">
        <f aca="false">IF($A648="","",IF(OR($H648="NOT IN SCHEMATIC",$I648="MISMATCH",$J648="MISMATCH",$P648="MISMATCH",$M648&lt;&gt;"OK"),"REVIEW","OK"))</f>
        <v/>
      </c>
      <c r="U648" s="14"/>
      <c r="V648" s="14"/>
      <c r="W648" s="17"/>
      <c r="X648" s="14"/>
    </row>
    <row r="649" customFormat="false" ht="15" hidden="false" customHeight="false" outlineLevel="0" collapsed="false">
      <c r="A649" s="9" t="str">
        <f aca="false">IF('3. Layout Parts'!$A649="","",TRIM('3. Layout Parts'!$A649))</f>
        <v/>
      </c>
      <c r="B649" s="9" t="str">
        <f aca="false">IF($A649="","",'3. Layout Parts'!$D649)</f>
        <v/>
      </c>
      <c r="C649" s="9" t="str">
        <f aca="false">IF($A649="","",'3. Layout Parts'!$B649)</f>
        <v/>
      </c>
      <c r="D649" s="9" t="str">
        <f aca="false">IF($A649="","",'3. Layout Parts'!$C649)</f>
        <v/>
      </c>
      <c r="E649" s="9" t="str">
        <f aca="false">IF($A649="","",IFERROR(INDEX('2. Schematic Parts'!$B$2:$B$3001,MATCH($A649,'2. Schematic Parts'!$A$2:$A$3001,0)),"NOT FOUND"))</f>
        <v/>
      </c>
      <c r="F649" s="9" t="str">
        <f aca="false">IF($A649="","",IFERROR(INDEX('2. Schematic Parts'!$C$2:$C$3001,MATCH($A649,'2. Schematic Parts'!$A$2:$A$3001,0))&amp;"","NOT FOUND"))</f>
        <v/>
      </c>
      <c r="G649" s="9" t="str">
        <f aca="false">IF($A649="","",IFERROR(INDEX('2. Schematic Parts'!$D$2:$D$3001,MATCH($A649,'2. Schematic Parts'!$A$2:$A$3001,0))&amp;"","NOT FOUND"))</f>
        <v/>
      </c>
      <c r="H649" s="9" t="str">
        <f aca="false">IF($A649="","",IF(COUNTIF('2. Schematic Parts'!$A$2:$A$3001,$A649)=0,"NOT IN SCHEMATIC","OK"))</f>
        <v/>
      </c>
      <c r="I649" s="9" t="str">
        <f aca="false">IF($A649="","",IF($H649="NOT IN SCHEMATIC","",IF(UPPER(TRIM($C649))=UPPER(TRIM($E649)),"OK","MISMATCH")))</f>
        <v/>
      </c>
      <c r="J649" s="9" t="str">
        <f aca="false">IF($A649="","",IF($H649="NOT IN SCHEMATIC","",IF($F649="","NO SCH DECAL",IF($D649="","",IF(UPPER(TRIM($D649))=UPPER(TRIM($F649)),"OK","MISMATCH")))))</f>
        <v/>
      </c>
      <c r="K649" s="16" t="str">
        <f aca="false">IF($A649="","",SUMPRODUCT(--ISNUMBER(SEARCH(","&amp;TRIM($A649)&amp;",",","&amp;SUBSTITUTE('1. Master BOM'!$D$2:$D$400," ","")&amp;","))))</f>
        <v/>
      </c>
      <c r="L649" s="16" t="str">
        <f aca="false">IF($A649="","",IF($K649&lt;&gt;1,0,SUMPRODUCT(ISNUMBER(SEARCH(","&amp;TRIM($A649)&amp;",",","&amp;SUBSTITUTE('1. Master BOM'!$D$2:$D$400," ","")&amp;","))*ROW('1. Master BOM'!$D$2:$D$400))))</f>
        <v/>
      </c>
      <c r="M649" s="9" t="str">
        <f aca="false">IF($A649="","",IF($K649=0,"NOT IN BOM",IF($K649&gt;1,"MULTIPLE BOM LINES","OK")))</f>
        <v/>
      </c>
      <c r="N649" s="9" t="str">
        <f aca="false">IF($A649="","",IF($L649=0,"—",INDEX('1. Master BOM'!$A$1:$A$400,$L649)))</f>
        <v/>
      </c>
      <c r="O649" s="9" t="str">
        <f aca="false">IF($A649="","",IF($L649=0,"—",INDEX('1. Master BOM'!$B$1:$B$400,$L649)))</f>
        <v/>
      </c>
      <c r="P649" s="9" t="str">
        <f aca="false">IF($A649="","",IF(OR($H649="NOT IN SCHEMATIC",$O649="—"),"",IF($G649="","NO SCH PN",IF(UPPER(TRIM($G649))=UPPER(TRIM($O649)),"OK","MISMATCH"))))</f>
        <v/>
      </c>
      <c r="Q649" s="9" t="str">
        <f aca="false">IF($A649="","",IF($L649=0,"—",INDEX('1. Master BOM'!$E$1:$E$400,$L649)))</f>
        <v/>
      </c>
      <c r="R649" s="9" t="str">
        <f aca="false">IF($A649="","",IF($L649=0,"—",IF(T(INDEX('1. Master BOM'!$F$1:$F$400,$L649))="","(not set)",INDEX('1. Master BOM'!$F$1:$F$400,$L649))))</f>
        <v/>
      </c>
      <c r="S649" s="9" t="str">
        <f aca="false">IF($A649="","",IF(OR($R649="—",$R649="(not set)",$D649=""),"",IF(ISNUMBER(SEARCH(SUBSTITUTE(SUBSTITUTE(SUBSTITUTE($R649,"-",""),"_","")," ",""),SUBSTITUTE(SUBSTITUTE(SUBSTITUTE($D649,"-",""),"_","")," ",""))),"OK","CHECK")))</f>
        <v/>
      </c>
      <c r="T649" s="9" t="str">
        <f aca="false">IF($A649="","",IF(OR($H649="NOT IN SCHEMATIC",$I649="MISMATCH",$J649="MISMATCH",$P649="MISMATCH",$M649&lt;&gt;"OK"),"REVIEW","OK"))</f>
        <v/>
      </c>
      <c r="U649" s="14"/>
      <c r="V649" s="14"/>
      <c r="W649" s="17"/>
      <c r="X649" s="14"/>
    </row>
    <row r="650" customFormat="false" ht="15" hidden="false" customHeight="false" outlineLevel="0" collapsed="false">
      <c r="A650" s="9" t="str">
        <f aca="false">IF('3. Layout Parts'!$A650="","",TRIM('3. Layout Parts'!$A650))</f>
        <v/>
      </c>
      <c r="B650" s="9" t="str">
        <f aca="false">IF($A650="","",'3. Layout Parts'!$D650)</f>
        <v/>
      </c>
      <c r="C650" s="9" t="str">
        <f aca="false">IF($A650="","",'3. Layout Parts'!$B650)</f>
        <v/>
      </c>
      <c r="D650" s="9" t="str">
        <f aca="false">IF($A650="","",'3. Layout Parts'!$C650)</f>
        <v/>
      </c>
      <c r="E650" s="9" t="str">
        <f aca="false">IF($A650="","",IFERROR(INDEX('2. Schematic Parts'!$B$2:$B$3001,MATCH($A650,'2. Schematic Parts'!$A$2:$A$3001,0)),"NOT FOUND"))</f>
        <v/>
      </c>
      <c r="F650" s="9" t="str">
        <f aca="false">IF($A650="","",IFERROR(INDEX('2. Schematic Parts'!$C$2:$C$3001,MATCH($A650,'2. Schematic Parts'!$A$2:$A$3001,0))&amp;"","NOT FOUND"))</f>
        <v/>
      </c>
      <c r="G650" s="9" t="str">
        <f aca="false">IF($A650="","",IFERROR(INDEX('2. Schematic Parts'!$D$2:$D$3001,MATCH($A650,'2. Schematic Parts'!$A$2:$A$3001,0))&amp;"","NOT FOUND"))</f>
        <v/>
      </c>
      <c r="H650" s="9" t="str">
        <f aca="false">IF($A650="","",IF(COUNTIF('2. Schematic Parts'!$A$2:$A$3001,$A650)=0,"NOT IN SCHEMATIC","OK"))</f>
        <v/>
      </c>
      <c r="I650" s="9" t="str">
        <f aca="false">IF($A650="","",IF($H650="NOT IN SCHEMATIC","",IF(UPPER(TRIM($C650))=UPPER(TRIM($E650)),"OK","MISMATCH")))</f>
        <v/>
      </c>
      <c r="J650" s="9" t="str">
        <f aca="false">IF($A650="","",IF($H650="NOT IN SCHEMATIC","",IF($F650="","NO SCH DECAL",IF($D650="","",IF(UPPER(TRIM($D650))=UPPER(TRIM($F650)),"OK","MISMATCH")))))</f>
        <v/>
      </c>
      <c r="K650" s="16" t="str">
        <f aca="false">IF($A650="","",SUMPRODUCT(--ISNUMBER(SEARCH(","&amp;TRIM($A650)&amp;",",","&amp;SUBSTITUTE('1. Master BOM'!$D$2:$D$400," ","")&amp;","))))</f>
        <v/>
      </c>
      <c r="L650" s="16" t="str">
        <f aca="false">IF($A650="","",IF($K650&lt;&gt;1,0,SUMPRODUCT(ISNUMBER(SEARCH(","&amp;TRIM($A650)&amp;",",","&amp;SUBSTITUTE('1. Master BOM'!$D$2:$D$400," ","")&amp;","))*ROW('1. Master BOM'!$D$2:$D$400))))</f>
        <v/>
      </c>
      <c r="M650" s="9" t="str">
        <f aca="false">IF($A650="","",IF($K650=0,"NOT IN BOM",IF($K650&gt;1,"MULTIPLE BOM LINES","OK")))</f>
        <v/>
      </c>
      <c r="N650" s="9" t="str">
        <f aca="false">IF($A650="","",IF($L650=0,"—",INDEX('1. Master BOM'!$A$1:$A$400,$L650)))</f>
        <v/>
      </c>
      <c r="O650" s="9" t="str">
        <f aca="false">IF($A650="","",IF($L650=0,"—",INDEX('1. Master BOM'!$B$1:$B$400,$L650)))</f>
        <v/>
      </c>
      <c r="P650" s="9" t="str">
        <f aca="false">IF($A650="","",IF(OR($H650="NOT IN SCHEMATIC",$O650="—"),"",IF($G650="","NO SCH PN",IF(UPPER(TRIM($G650))=UPPER(TRIM($O650)),"OK","MISMATCH"))))</f>
        <v/>
      </c>
      <c r="Q650" s="9" t="str">
        <f aca="false">IF($A650="","",IF($L650=0,"—",INDEX('1. Master BOM'!$E$1:$E$400,$L650)))</f>
        <v/>
      </c>
      <c r="R650" s="9" t="str">
        <f aca="false">IF($A650="","",IF($L650=0,"—",IF(T(INDEX('1. Master BOM'!$F$1:$F$400,$L650))="","(not set)",INDEX('1. Master BOM'!$F$1:$F$400,$L650))))</f>
        <v/>
      </c>
      <c r="S650" s="9" t="str">
        <f aca="false">IF($A650="","",IF(OR($R650="—",$R650="(not set)",$D650=""),"",IF(ISNUMBER(SEARCH(SUBSTITUTE(SUBSTITUTE(SUBSTITUTE($R650,"-",""),"_","")," ",""),SUBSTITUTE(SUBSTITUTE(SUBSTITUTE($D650,"-",""),"_","")," ",""))),"OK","CHECK")))</f>
        <v/>
      </c>
      <c r="T650" s="9" t="str">
        <f aca="false">IF($A650="","",IF(OR($H650="NOT IN SCHEMATIC",$I650="MISMATCH",$J650="MISMATCH",$P650="MISMATCH",$M650&lt;&gt;"OK"),"REVIEW","OK"))</f>
        <v/>
      </c>
      <c r="U650" s="14"/>
      <c r="V650" s="14"/>
      <c r="W650" s="17"/>
      <c r="X650" s="14"/>
    </row>
    <row r="651" customFormat="false" ht="15" hidden="false" customHeight="false" outlineLevel="0" collapsed="false">
      <c r="A651" s="9" t="str">
        <f aca="false">IF('3. Layout Parts'!$A651="","",TRIM('3. Layout Parts'!$A651))</f>
        <v/>
      </c>
      <c r="B651" s="9" t="str">
        <f aca="false">IF($A651="","",'3. Layout Parts'!$D651)</f>
        <v/>
      </c>
      <c r="C651" s="9" t="str">
        <f aca="false">IF($A651="","",'3. Layout Parts'!$B651)</f>
        <v/>
      </c>
      <c r="D651" s="9" t="str">
        <f aca="false">IF($A651="","",'3. Layout Parts'!$C651)</f>
        <v/>
      </c>
      <c r="E651" s="9" t="str">
        <f aca="false">IF($A651="","",IFERROR(INDEX('2. Schematic Parts'!$B$2:$B$3001,MATCH($A651,'2. Schematic Parts'!$A$2:$A$3001,0)),"NOT FOUND"))</f>
        <v/>
      </c>
      <c r="F651" s="9" t="str">
        <f aca="false">IF($A651="","",IFERROR(INDEX('2. Schematic Parts'!$C$2:$C$3001,MATCH($A651,'2. Schematic Parts'!$A$2:$A$3001,0))&amp;"","NOT FOUND"))</f>
        <v/>
      </c>
      <c r="G651" s="9" t="str">
        <f aca="false">IF($A651="","",IFERROR(INDEX('2. Schematic Parts'!$D$2:$D$3001,MATCH($A651,'2. Schematic Parts'!$A$2:$A$3001,0))&amp;"","NOT FOUND"))</f>
        <v/>
      </c>
      <c r="H651" s="9" t="str">
        <f aca="false">IF($A651="","",IF(COUNTIF('2. Schematic Parts'!$A$2:$A$3001,$A651)=0,"NOT IN SCHEMATIC","OK"))</f>
        <v/>
      </c>
      <c r="I651" s="9" t="str">
        <f aca="false">IF($A651="","",IF($H651="NOT IN SCHEMATIC","",IF(UPPER(TRIM($C651))=UPPER(TRIM($E651)),"OK","MISMATCH")))</f>
        <v/>
      </c>
      <c r="J651" s="9" t="str">
        <f aca="false">IF($A651="","",IF($H651="NOT IN SCHEMATIC","",IF($F651="","NO SCH DECAL",IF($D651="","",IF(UPPER(TRIM($D651))=UPPER(TRIM($F651)),"OK","MISMATCH")))))</f>
        <v/>
      </c>
      <c r="K651" s="16" t="str">
        <f aca="false">IF($A651="","",SUMPRODUCT(--ISNUMBER(SEARCH(","&amp;TRIM($A651)&amp;",",","&amp;SUBSTITUTE('1. Master BOM'!$D$2:$D$400," ","")&amp;","))))</f>
        <v/>
      </c>
      <c r="L651" s="16" t="str">
        <f aca="false">IF($A651="","",IF($K651&lt;&gt;1,0,SUMPRODUCT(ISNUMBER(SEARCH(","&amp;TRIM($A651)&amp;",",","&amp;SUBSTITUTE('1. Master BOM'!$D$2:$D$400," ","")&amp;","))*ROW('1. Master BOM'!$D$2:$D$400))))</f>
        <v/>
      </c>
      <c r="M651" s="9" t="str">
        <f aca="false">IF($A651="","",IF($K651=0,"NOT IN BOM",IF($K651&gt;1,"MULTIPLE BOM LINES","OK")))</f>
        <v/>
      </c>
      <c r="N651" s="9" t="str">
        <f aca="false">IF($A651="","",IF($L651=0,"—",INDEX('1. Master BOM'!$A$1:$A$400,$L651)))</f>
        <v/>
      </c>
      <c r="O651" s="9" t="str">
        <f aca="false">IF($A651="","",IF($L651=0,"—",INDEX('1. Master BOM'!$B$1:$B$400,$L651)))</f>
        <v/>
      </c>
      <c r="P651" s="9" t="str">
        <f aca="false">IF($A651="","",IF(OR($H651="NOT IN SCHEMATIC",$O651="—"),"",IF($G651="","NO SCH PN",IF(UPPER(TRIM($G651))=UPPER(TRIM($O651)),"OK","MISMATCH"))))</f>
        <v/>
      </c>
      <c r="Q651" s="9" t="str">
        <f aca="false">IF($A651="","",IF($L651=0,"—",INDEX('1. Master BOM'!$E$1:$E$400,$L651)))</f>
        <v/>
      </c>
      <c r="R651" s="9" t="str">
        <f aca="false">IF($A651="","",IF($L651=0,"—",IF(T(INDEX('1. Master BOM'!$F$1:$F$400,$L651))="","(not set)",INDEX('1. Master BOM'!$F$1:$F$400,$L651))))</f>
        <v/>
      </c>
      <c r="S651" s="9" t="str">
        <f aca="false">IF($A651="","",IF(OR($R651="—",$R651="(not set)",$D651=""),"",IF(ISNUMBER(SEARCH(SUBSTITUTE(SUBSTITUTE(SUBSTITUTE($R651,"-",""),"_","")," ",""),SUBSTITUTE(SUBSTITUTE(SUBSTITUTE($D651,"-",""),"_","")," ",""))),"OK","CHECK")))</f>
        <v/>
      </c>
      <c r="T651" s="9" t="str">
        <f aca="false">IF($A651="","",IF(OR($H651="NOT IN SCHEMATIC",$I651="MISMATCH",$J651="MISMATCH",$P651="MISMATCH",$M651&lt;&gt;"OK"),"REVIEW","OK"))</f>
        <v/>
      </c>
      <c r="U651" s="14"/>
      <c r="V651" s="14"/>
      <c r="W651" s="17"/>
      <c r="X651" s="14"/>
    </row>
    <row r="652" customFormat="false" ht="15" hidden="false" customHeight="false" outlineLevel="0" collapsed="false">
      <c r="A652" s="9" t="str">
        <f aca="false">IF('3. Layout Parts'!$A652="","",TRIM('3. Layout Parts'!$A652))</f>
        <v/>
      </c>
      <c r="B652" s="9" t="str">
        <f aca="false">IF($A652="","",'3. Layout Parts'!$D652)</f>
        <v/>
      </c>
      <c r="C652" s="9" t="str">
        <f aca="false">IF($A652="","",'3. Layout Parts'!$B652)</f>
        <v/>
      </c>
      <c r="D652" s="9" t="str">
        <f aca="false">IF($A652="","",'3. Layout Parts'!$C652)</f>
        <v/>
      </c>
      <c r="E652" s="9" t="str">
        <f aca="false">IF($A652="","",IFERROR(INDEX('2. Schematic Parts'!$B$2:$B$3001,MATCH($A652,'2. Schematic Parts'!$A$2:$A$3001,0)),"NOT FOUND"))</f>
        <v/>
      </c>
      <c r="F652" s="9" t="str">
        <f aca="false">IF($A652="","",IFERROR(INDEX('2. Schematic Parts'!$C$2:$C$3001,MATCH($A652,'2. Schematic Parts'!$A$2:$A$3001,0))&amp;"","NOT FOUND"))</f>
        <v/>
      </c>
      <c r="G652" s="9" t="str">
        <f aca="false">IF($A652="","",IFERROR(INDEX('2. Schematic Parts'!$D$2:$D$3001,MATCH($A652,'2. Schematic Parts'!$A$2:$A$3001,0))&amp;"","NOT FOUND"))</f>
        <v/>
      </c>
      <c r="H652" s="9" t="str">
        <f aca="false">IF($A652="","",IF(COUNTIF('2. Schematic Parts'!$A$2:$A$3001,$A652)=0,"NOT IN SCHEMATIC","OK"))</f>
        <v/>
      </c>
      <c r="I652" s="9" t="str">
        <f aca="false">IF($A652="","",IF($H652="NOT IN SCHEMATIC","",IF(UPPER(TRIM($C652))=UPPER(TRIM($E652)),"OK","MISMATCH")))</f>
        <v/>
      </c>
      <c r="J652" s="9" t="str">
        <f aca="false">IF($A652="","",IF($H652="NOT IN SCHEMATIC","",IF($F652="","NO SCH DECAL",IF($D652="","",IF(UPPER(TRIM($D652))=UPPER(TRIM($F652)),"OK","MISMATCH")))))</f>
        <v/>
      </c>
      <c r="K652" s="16" t="str">
        <f aca="false">IF($A652="","",SUMPRODUCT(--ISNUMBER(SEARCH(","&amp;TRIM($A652)&amp;",",","&amp;SUBSTITUTE('1. Master BOM'!$D$2:$D$400," ","")&amp;","))))</f>
        <v/>
      </c>
      <c r="L652" s="16" t="str">
        <f aca="false">IF($A652="","",IF($K652&lt;&gt;1,0,SUMPRODUCT(ISNUMBER(SEARCH(","&amp;TRIM($A652)&amp;",",","&amp;SUBSTITUTE('1. Master BOM'!$D$2:$D$400," ","")&amp;","))*ROW('1. Master BOM'!$D$2:$D$400))))</f>
        <v/>
      </c>
      <c r="M652" s="9" t="str">
        <f aca="false">IF($A652="","",IF($K652=0,"NOT IN BOM",IF($K652&gt;1,"MULTIPLE BOM LINES","OK")))</f>
        <v/>
      </c>
      <c r="N652" s="9" t="str">
        <f aca="false">IF($A652="","",IF($L652=0,"—",INDEX('1. Master BOM'!$A$1:$A$400,$L652)))</f>
        <v/>
      </c>
      <c r="O652" s="9" t="str">
        <f aca="false">IF($A652="","",IF($L652=0,"—",INDEX('1. Master BOM'!$B$1:$B$400,$L652)))</f>
        <v/>
      </c>
      <c r="P652" s="9" t="str">
        <f aca="false">IF($A652="","",IF(OR($H652="NOT IN SCHEMATIC",$O652="—"),"",IF($G652="","NO SCH PN",IF(UPPER(TRIM($G652))=UPPER(TRIM($O652)),"OK","MISMATCH"))))</f>
        <v/>
      </c>
      <c r="Q652" s="9" t="str">
        <f aca="false">IF($A652="","",IF($L652=0,"—",INDEX('1. Master BOM'!$E$1:$E$400,$L652)))</f>
        <v/>
      </c>
      <c r="R652" s="9" t="str">
        <f aca="false">IF($A652="","",IF($L652=0,"—",IF(T(INDEX('1. Master BOM'!$F$1:$F$400,$L652))="","(not set)",INDEX('1. Master BOM'!$F$1:$F$400,$L652))))</f>
        <v/>
      </c>
      <c r="S652" s="9" t="str">
        <f aca="false">IF($A652="","",IF(OR($R652="—",$R652="(not set)",$D652=""),"",IF(ISNUMBER(SEARCH(SUBSTITUTE(SUBSTITUTE(SUBSTITUTE($R652,"-",""),"_","")," ",""),SUBSTITUTE(SUBSTITUTE(SUBSTITUTE($D652,"-",""),"_","")," ",""))),"OK","CHECK")))</f>
        <v/>
      </c>
      <c r="T652" s="9" t="str">
        <f aca="false">IF($A652="","",IF(OR($H652="NOT IN SCHEMATIC",$I652="MISMATCH",$J652="MISMATCH",$P652="MISMATCH",$M652&lt;&gt;"OK"),"REVIEW","OK"))</f>
        <v/>
      </c>
      <c r="U652" s="14"/>
      <c r="V652" s="14"/>
      <c r="W652" s="17"/>
      <c r="X652" s="14"/>
    </row>
    <row r="653" customFormat="false" ht="15" hidden="false" customHeight="false" outlineLevel="0" collapsed="false">
      <c r="A653" s="9" t="str">
        <f aca="false">IF('3. Layout Parts'!$A653="","",TRIM('3. Layout Parts'!$A653))</f>
        <v/>
      </c>
      <c r="B653" s="9" t="str">
        <f aca="false">IF($A653="","",'3. Layout Parts'!$D653)</f>
        <v/>
      </c>
      <c r="C653" s="9" t="str">
        <f aca="false">IF($A653="","",'3. Layout Parts'!$B653)</f>
        <v/>
      </c>
      <c r="D653" s="9" t="str">
        <f aca="false">IF($A653="","",'3. Layout Parts'!$C653)</f>
        <v/>
      </c>
      <c r="E653" s="9" t="str">
        <f aca="false">IF($A653="","",IFERROR(INDEX('2. Schematic Parts'!$B$2:$B$3001,MATCH($A653,'2. Schematic Parts'!$A$2:$A$3001,0)),"NOT FOUND"))</f>
        <v/>
      </c>
      <c r="F653" s="9" t="str">
        <f aca="false">IF($A653="","",IFERROR(INDEX('2. Schematic Parts'!$C$2:$C$3001,MATCH($A653,'2. Schematic Parts'!$A$2:$A$3001,0))&amp;"","NOT FOUND"))</f>
        <v/>
      </c>
      <c r="G653" s="9" t="str">
        <f aca="false">IF($A653="","",IFERROR(INDEX('2. Schematic Parts'!$D$2:$D$3001,MATCH($A653,'2. Schematic Parts'!$A$2:$A$3001,0))&amp;"","NOT FOUND"))</f>
        <v/>
      </c>
      <c r="H653" s="9" t="str">
        <f aca="false">IF($A653="","",IF(COUNTIF('2. Schematic Parts'!$A$2:$A$3001,$A653)=0,"NOT IN SCHEMATIC","OK"))</f>
        <v/>
      </c>
      <c r="I653" s="9" t="str">
        <f aca="false">IF($A653="","",IF($H653="NOT IN SCHEMATIC","",IF(UPPER(TRIM($C653))=UPPER(TRIM($E653)),"OK","MISMATCH")))</f>
        <v/>
      </c>
      <c r="J653" s="9" t="str">
        <f aca="false">IF($A653="","",IF($H653="NOT IN SCHEMATIC","",IF($F653="","NO SCH DECAL",IF($D653="","",IF(UPPER(TRIM($D653))=UPPER(TRIM($F653)),"OK","MISMATCH")))))</f>
        <v/>
      </c>
      <c r="K653" s="16" t="str">
        <f aca="false">IF($A653="","",SUMPRODUCT(--ISNUMBER(SEARCH(","&amp;TRIM($A653)&amp;",",","&amp;SUBSTITUTE('1. Master BOM'!$D$2:$D$400," ","")&amp;","))))</f>
        <v/>
      </c>
      <c r="L653" s="16" t="str">
        <f aca="false">IF($A653="","",IF($K653&lt;&gt;1,0,SUMPRODUCT(ISNUMBER(SEARCH(","&amp;TRIM($A653)&amp;",",","&amp;SUBSTITUTE('1. Master BOM'!$D$2:$D$400," ","")&amp;","))*ROW('1. Master BOM'!$D$2:$D$400))))</f>
        <v/>
      </c>
      <c r="M653" s="9" t="str">
        <f aca="false">IF($A653="","",IF($K653=0,"NOT IN BOM",IF($K653&gt;1,"MULTIPLE BOM LINES","OK")))</f>
        <v/>
      </c>
      <c r="N653" s="9" t="str">
        <f aca="false">IF($A653="","",IF($L653=0,"—",INDEX('1. Master BOM'!$A$1:$A$400,$L653)))</f>
        <v/>
      </c>
      <c r="O653" s="9" t="str">
        <f aca="false">IF($A653="","",IF($L653=0,"—",INDEX('1. Master BOM'!$B$1:$B$400,$L653)))</f>
        <v/>
      </c>
      <c r="P653" s="9" t="str">
        <f aca="false">IF($A653="","",IF(OR($H653="NOT IN SCHEMATIC",$O653="—"),"",IF($G653="","NO SCH PN",IF(UPPER(TRIM($G653))=UPPER(TRIM($O653)),"OK","MISMATCH"))))</f>
        <v/>
      </c>
      <c r="Q653" s="9" t="str">
        <f aca="false">IF($A653="","",IF($L653=0,"—",INDEX('1. Master BOM'!$E$1:$E$400,$L653)))</f>
        <v/>
      </c>
      <c r="R653" s="9" t="str">
        <f aca="false">IF($A653="","",IF($L653=0,"—",IF(T(INDEX('1. Master BOM'!$F$1:$F$400,$L653))="","(not set)",INDEX('1. Master BOM'!$F$1:$F$400,$L653))))</f>
        <v/>
      </c>
      <c r="S653" s="9" t="str">
        <f aca="false">IF($A653="","",IF(OR($R653="—",$R653="(not set)",$D653=""),"",IF(ISNUMBER(SEARCH(SUBSTITUTE(SUBSTITUTE(SUBSTITUTE($R653,"-",""),"_","")," ",""),SUBSTITUTE(SUBSTITUTE(SUBSTITUTE($D653,"-",""),"_","")," ",""))),"OK","CHECK")))</f>
        <v/>
      </c>
      <c r="T653" s="9" t="str">
        <f aca="false">IF($A653="","",IF(OR($H653="NOT IN SCHEMATIC",$I653="MISMATCH",$J653="MISMATCH",$P653="MISMATCH",$M653&lt;&gt;"OK"),"REVIEW","OK"))</f>
        <v/>
      </c>
      <c r="U653" s="14"/>
      <c r="V653" s="14"/>
      <c r="W653" s="17"/>
      <c r="X653" s="14"/>
    </row>
    <row r="654" customFormat="false" ht="15" hidden="false" customHeight="false" outlineLevel="0" collapsed="false">
      <c r="A654" s="9" t="str">
        <f aca="false">IF('3. Layout Parts'!$A654="","",TRIM('3. Layout Parts'!$A654))</f>
        <v/>
      </c>
      <c r="B654" s="9" t="str">
        <f aca="false">IF($A654="","",'3. Layout Parts'!$D654)</f>
        <v/>
      </c>
      <c r="C654" s="9" t="str">
        <f aca="false">IF($A654="","",'3. Layout Parts'!$B654)</f>
        <v/>
      </c>
      <c r="D654" s="9" t="str">
        <f aca="false">IF($A654="","",'3. Layout Parts'!$C654)</f>
        <v/>
      </c>
      <c r="E654" s="9" t="str">
        <f aca="false">IF($A654="","",IFERROR(INDEX('2. Schematic Parts'!$B$2:$B$3001,MATCH($A654,'2. Schematic Parts'!$A$2:$A$3001,0)),"NOT FOUND"))</f>
        <v/>
      </c>
      <c r="F654" s="9" t="str">
        <f aca="false">IF($A654="","",IFERROR(INDEX('2. Schematic Parts'!$C$2:$C$3001,MATCH($A654,'2. Schematic Parts'!$A$2:$A$3001,0))&amp;"","NOT FOUND"))</f>
        <v/>
      </c>
      <c r="G654" s="9" t="str">
        <f aca="false">IF($A654="","",IFERROR(INDEX('2. Schematic Parts'!$D$2:$D$3001,MATCH($A654,'2. Schematic Parts'!$A$2:$A$3001,0))&amp;"","NOT FOUND"))</f>
        <v/>
      </c>
      <c r="H654" s="9" t="str">
        <f aca="false">IF($A654="","",IF(COUNTIF('2. Schematic Parts'!$A$2:$A$3001,$A654)=0,"NOT IN SCHEMATIC","OK"))</f>
        <v/>
      </c>
      <c r="I654" s="9" t="str">
        <f aca="false">IF($A654="","",IF($H654="NOT IN SCHEMATIC","",IF(UPPER(TRIM($C654))=UPPER(TRIM($E654)),"OK","MISMATCH")))</f>
        <v/>
      </c>
      <c r="J654" s="9" t="str">
        <f aca="false">IF($A654="","",IF($H654="NOT IN SCHEMATIC","",IF($F654="","NO SCH DECAL",IF($D654="","",IF(UPPER(TRIM($D654))=UPPER(TRIM($F654)),"OK","MISMATCH")))))</f>
        <v/>
      </c>
      <c r="K654" s="16" t="str">
        <f aca="false">IF($A654="","",SUMPRODUCT(--ISNUMBER(SEARCH(","&amp;TRIM($A654)&amp;",",","&amp;SUBSTITUTE('1. Master BOM'!$D$2:$D$400," ","")&amp;","))))</f>
        <v/>
      </c>
      <c r="L654" s="16" t="str">
        <f aca="false">IF($A654="","",IF($K654&lt;&gt;1,0,SUMPRODUCT(ISNUMBER(SEARCH(","&amp;TRIM($A654)&amp;",",","&amp;SUBSTITUTE('1. Master BOM'!$D$2:$D$400," ","")&amp;","))*ROW('1. Master BOM'!$D$2:$D$400))))</f>
        <v/>
      </c>
      <c r="M654" s="9" t="str">
        <f aca="false">IF($A654="","",IF($K654=0,"NOT IN BOM",IF($K654&gt;1,"MULTIPLE BOM LINES","OK")))</f>
        <v/>
      </c>
      <c r="N654" s="9" t="str">
        <f aca="false">IF($A654="","",IF($L654=0,"—",INDEX('1. Master BOM'!$A$1:$A$400,$L654)))</f>
        <v/>
      </c>
      <c r="O654" s="9" t="str">
        <f aca="false">IF($A654="","",IF($L654=0,"—",INDEX('1. Master BOM'!$B$1:$B$400,$L654)))</f>
        <v/>
      </c>
      <c r="P654" s="9" t="str">
        <f aca="false">IF($A654="","",IF(OR($H654="NOT IN SCHEMATIC",$O654="—"),"",IF($G654="","NO SCH PN",IF(UPPER(TRIM($G654))=UPPER(TRIM($O654)),"OK","MISMATCH"))))</f>
        <v/>
      </c>
      <c r="Q654" s="9" t="str">
        <f aca="false">IF($A654="","",IF($L654=0,"—",INDEX('1. Master BOM'!$E$1:$E$400,$L654)))</f>
        <v/>
      </c>
      <c r="R654" s="9" t="str">
        <f aca="false">IF($A654="","",IF($L654=0,"—",IF(T(INDEX('1. Master BOM'!$F$1:$F$400,$L654))="","(not set)",INDEX('1. Master BOM'!$F$1:$F$400,$L654))))</f>
        <v/>
      </c>
      <c r="S654" s="9" t="str">
        <f aca="false">IF($A654="","",IF(OR($R654="—",$R654="(not set)",$D654=""),"",IF(ISNUMBER(SEARCH(SUBSTITUTE(SUBSTITUTE(SUBSTITUTE($R654,"-",""),"_","")," ",""),SUBSTITUTE(SUBSTITUTE(SUBSTITUTE($D654,"-",""),"_","")," ",""))),"OK","CHECK")))</f>
        <v/>
      </c>
      <c r="T654" s="9" t="str">
        <f aca="false">IF($A654="","",IF(OR($H654="NOT IN SCHEMATIC",$I654="MISMATCH",$J654="MISMATCH",$P654="MISMATCH",$M654&lt;&gt;"OK"),"REVIEW","OK"))</f>
        <v/>
      </c>
      <c r="U654" s="14"/>
      <c r="V654" s="14"/>
      <c r="W654" s="17"/>
      <c r="X654" s="14"/>
    </row>
    <row r="655" customFormat="false" ht="15" hidden="false" customHeight="false" outlineLevel="0" collapsed="false">
      <c r="A655" s="9" t="str">
        <f aca="false">IF('3. Layout Parts'!$A655="","",TRIM('3. Layout Parts'!$A655))</f>
        <v/>
      </c>
      <c r="B655" s="9" t="str">
        <f aca="false">IF($A655="","",'3. Layout Parts'!$D655)</f>
        <v/>
      </c>
      <c r="C655" s="9" t="str">
        <f aca="false">IF($A655="","",'3. Layout Parts'!$B655)</f>
        <v/>
      </c>
      <c r="D655" s="9" t="str">
        <f aca="false">IF($A655="","",'3. Layout Parts'!$C655)</f>
        <v/>
      </c>
      <c r="E655" s="9" t="str">
        <f aca="false">IF($A655="","",IFERROR(INDEX('2. Schematic Parts'!$B$2:$B$3001,MATCH($A655,'2. Schematic Parts'!$A$2:$A$3001,0)),"NOT FOUND"))</f>
        <v/>
      </c>
      <c r="F655" s="9" t="str">
        <f aca="false">IF($A655="","",IFERROR(INDEX('2. Schematic Parts'!$C$2:$C$3001,MATCH($A655,'2. Schematic Parts'!$A$2:$A$3001,0))&amp;"","NOT FOUND"))</f>
        <v/>
      </c>
      <c r="G655" s="9" t="str">
        <f aca="false">IF($A655="","",IFERROR(INDEX('2. Schematic Parts'!$D$2:$D$3001,MATCH($A655,'2. Schematic Parts'!$A$2:$A$3001,0))&amp;"","NOT FOUND"))</f>
        <v/>
      </c>
      <c r="H655" s="9" t="str">
        <f aca="false">IF($A655="","",IF(COUNTIF('2. Schematic Parts'!$A$2:$A$3001,$A655)=0,"NOT IN SCHEMATIC","OK"))</f>
        <v/>
      </c>
      <c r="I655" s="9" t="str">
        <f aca="false">IF($A655="","",IF($H655="NOT IN SCHEMATIC","",IF(UPPER(TRIM($C655))=UPPER(TRIM($E655)),"OK","MISMATCH")))</f>
        <v/>
      </c>
      <c r="J655" s="9" t="str">
        <f aca="false">IF($A655="","",IF($H655="NOT IN SCHEMATIC","",IF($F655="","NO SCH DECAL",IF($D655="","",IF(UPPER(TRIM($D655))=UPPER(TRIM($F655)),"OK","MISMATCH")))))</f>
        <v/>
      </c>
      <c r="K655" s="16" t="str">
        <f aca="false">IF($A655="","",SUMPRODUCT(--ISNUMBER(SEARCH(","&amp;TRIM($A655)&amp;",",","&amp;SUBSTITUTE('1. Master BOM'!$D$2:$D$400," ","")&amp;","))))</f>
        <v/>
      </c>
      <c r="L655" s="16" t="str">
        <f aca="false">IF($A655="","",IF($K655&lt;&gt;1,0,SUMPRODUCT(ISNUMBER(SEARCH(","&amp;TRIM($A655)&amp;",",","&amp;SUBSTITUTE('1. Master BOM'!$D$2:$D$400," ","")&amp;","))*ROW('1. Master BOM'!$D$2:$D$400))))</f>
        <v/>
      </c>
      <c r="M655" s="9" t="str">
        <f aca="false">IF($A655="","",IF($K655=0,"NOT IN BOM",IF($K655&gt;1,"MULTIPLE BOM LINES","OK")))</f>
        <v/>
      </c>
      <c r="N655" s="9" t="str">
        <f aca="false">IF($A655="","",IF($L655=0,"—",INDEX('1. Master BOM'!$A$1:$A$400,$L655)))</f>
        <v/>
      </c>
      <c r="O655" s="9" t="str">
        <f aca="false">IF($A655="","",IF($L655=0,"—",INDEX('1. Master BOM'!$B$1:$B$400,$L655)))</f>
        <v/>
      </c>
      <c r="P655" s="9" t="str">
        <f aca="false">IF($A655="","",IF(OR($H655="NOT IN SCHEMATIC",$O655="—"),"",IF($G655="","NO SCH PN",IF(UPPER(TRIM($G655))=UPPER(TRIM($O655)),"OK","MISMATCH"))))</f>
        <v/>
      </c>
      <c r="Q655" s="9" t="str">
        <f aca="false">IF($A655="","",IF($L655=0,"—",INDEX('1. Master BOM'!$E$1:$E$400,$L655)))</f>
        <v/>
      </c>
      <c r="R655" s="9" t="str">
        <f aca="false">IF($A655="","",IF($L655=0,"—",IF(T(INDEX('1. Master BOM'!$F$1:$F$400,$L655))="","(not set)",INDEX('1. Master BOM'!$F$1:$F$400,$L655))))</f>
        <v/>
      </c>
      <c r="S655" s="9" t="str">
        <f aca="false">IF($A655="","",IF(OR($R655="—",$R655="(not set)",$D655=""),"",IF(ISNUMBER(SEARCH(SUBSTITUTE(SUBSTITUTE(SUBSTITUTE($R655,"-",""),"_","")," ",""),SUBSTITUTE(SUBSTITUTE(SUBSTITUTE($D655,"-",""),"_","")," ",""))),"OK","CHECK")))</f>
        <v/>
      </c>
      <c r="T655" s="9" t="str">
        <f aca="false">IF($A655="","",IF(OR($H655="NOT IN SCHEMATIC",$I655="MISMATCH",$J655="MISMATCH",$P655="MISMATCH",$M655&lt;&gt;"OK"),"REVIEW","OK"))</f>
        <v/>
      </c>
      <c r="U655" s="14"/>
      <c r="V655" s="14"/>
      <c r="W655" s="17"/>
      <c r="X655" s="14"/>
    </row>
    <row r="656" customFormat="false" ht="15" hidden="false" customHeight="false" outlineLevel="0" collapsed="false">
      <c r="A656" s="9" t="str">
        <f aca="false">IF('3. Layout Parts'!$A656="","",TRIM('3. Layout Parts'!$A656))</f>
        <v/>
      </c>
      <c r="B656" s="9" t="str">
        <f aca="false">IF($A656="","",'3. Layout Parts'!$D656)</f>
        <v/>
      </c>
      <c r="C656" s="9" t="str">
        <f aca="false">IF($A656="","",'3. Layout Parts'!$B656)</f>
        <v/>
      </c>
      <c r="D656" s="9" t="str">
        <f aca="false">IF($A656="","",'3. Layout Parts'!$C656)</f>
        <v/>
      </c>
      <c r="E656" s="9" t="str">
        <f aca="false">IF($A656="","",IFERROR(INDEX('2. Schematic Parts'!$B$2:$B$3001,MATCH($A656,'2. Schematic Parts'!$A$2:$A$3001,0)),"NOT FOUND"))</f>
        <v/>
      </c>
      <c r="F656" s="9" t="str">
        <f aca="false">IF($A656="","",IFERROR(INDEX('2. Schematic Parts'!$C$2:$C$3001,MATCH($A656,'2. Schematic Parts'!$A$2:$A$3001,0))&amp;"","NOT FOUND"))</f>
        <v/>
      </c>
      <c r="G656" s="9" t="str">
        <f aca="false">IF($A656="","",IFERROR(INDEX('2. Schematic Parts'!$D$2:$D$3001,MATCH($A656,'2. Schematic Parts'!$A$2:$A$3001,0))&amp;"","NOT FOUND"))</f>
        <v/>
      </c>
      <c r="H656" s="9" t="str">
        <f aca="false">IF($A656="","",IF(COUNTIF('2. Schematic Parts'!$A$2:$A$3001,$A656)=0,"NOT IN SCHEMATIC","OK"))</f>
        <v/>
      </c>
      <c r="I656" s="9" t="str">
        <f aca="false">IF($A656="","",IF($H656="NOT IN SCHEMATIC","",IF(UPPER(TRIM($C656))=UPPER(TRIM($E656)),"OK","MISMATCH")))</f>
        <v/>
      </c>
      <c r="J656" s="9" t="str">
        <f aca="false">IF($A656="","",IF($H656="NOT IN SCHEMATIC","",IF($F656="","NO SCH DECAL",IF($D656="","",IF(UPPER(TRIM($D656))=UPPER(TRIM($F656)),"OK","MISMATCH")))))</f>
        <v/>
      </c>
      <c r="K656" s="16" t="str">
        <f aca="false">IF($A656="","",SUMPRODUCT(--ISNUMBER(SEARCH(","&amp;TRIM($A656)&amp;",",","&amp;SUBSTITUTE('1. Master BOM'!$D$2:$D$400," ","")&amp;","))))</f>
        <v/>
      </c>
      <c r="L656" s="16" t="str">
        <f aca="false">IF($A656="","",IF($K656&lt;&gt;1,0,SUMPRODUCT(ISNUMBER(SEARCH(","&amp;TRIM($A656)&amp;",",","&amp;SUBSTITUTE('1. Master BOM'!$D$2:$D$400," ","")&amp;","))*ROW('1. Master BOM'!$D$2:$D$400))))</f>
        <v/>
      </c>
      <c r="M656" s="9" t="str">
        <f aca="false">IF($A656="","",IF($K656=0,"NOT IN BOM",IF($K656&gt;1,"MULTIPLE BOM LINES","OK")))</f>
        <v/>
      </c>
      <c r="N656" s="9" t="str">
        <f aca="false">IF($A656="","",IF($L656=0,"—",INDEX('1. Master BOM'!$A$1:$A$400,$L656)))</f>
        <v/>
      </c>
      <c r="O656" s="9" t="str">
        <f aca="false">IF($A656="","",IF($L656=0,"—",INDEX('1. Master BOM'!$B$1:$B$400,$L656)))</f>
        <v/>
      </c>
      <c r="P656" s="9" t="str">
        <f aca="false">IF($A656="","",IF(OR($H656="NOT IN SCHEMATIC",$O656="—"),"",IF($G656="","NO SCH PN",IF(UPPER(TRIM($G656))=UPPER(TRIM($O656)),"OK","MISMATCH"))))</f>
        <v/>
      </c>
      <c r="Q656" s="9" t="str">
        <f aca="false">IF($A656="","",IF($L656=0,"—",INDEX('1. Master BOM'!$E$1:$E$400,$L656)))</f>
        <v/>
      </c>
      <c r="R656" s="9" t="str">
        <f aca="false">IF($A656="","",IF($L656=0,"—",IF(T(INDEX('1. Master BOM'!$F$1:$F$400,$L656))="","(not set)",INDEX('1. Master BOM'!$F$1:$F$400,$L656))))</f>
        <v/>
      </c>
      <c r="S656" s="9" t="str">
        <f aca="false">IF($A656="","",IF(OR($R656="—",$R656="(not set)",$D656=""),"",IF(ISNUMBER(SEARCH(SUBSTITUTE(SUBSTITUTE(SUBSTITUTE($R656,"-",""),"_","")," ",""),SUBSTITUTE(SUBSTITUTE(SUBSTITUTE($D656,"-",""),"_","")," ",""))),"OK","CHECK")))</f>
        <v/>
      </c>
      <c r="T656" s="9" t="str">
        <f aca="false">IF($A656="","",IF(OR($H656="NOT IN SCHEMATIC",$I656="MISMATCH",$J656="MISMATCH",$P656="MISMATCH",$M656&lt;&gt;"OK"),"REVIEW","OK"))</f>
        <v/>
      </c>
      <c r="U656" s="14"/>
      <c r="V656" s="14"/>
      <c r="W656" s="17"/>
      <c r="X656" s="14"/>
    </row>
    <row r="657" customFormat="false" ht="15" hidden="false" customHeight="false" outlineLevel="0" collapsed="false">
      <c r="A657" s="9" t="str">
        <f aca="false">IF('3. Layout Parts'!$A657="","",TRIM('3. Layout Parts'!$A657))</f>
        <v/>
      </c>
      <c r="B657" s="9" t="str">
        <f aca="false">IF($A657="","",'3. Layout Parts'!$D657)</f>
        <v/>
      </c>
      <c r="C657" s="9" t="str">
        <f aca="false">IF($A657="","",'3. Layout Parts'!$B657)</f>
        <v/>
      </c>
      <c r="D657" s="9" t="str">
        <f aca="false">IF($A657="","",'3. Layout Parts'!$C657)</f>
        <v/>
      </c>
      <c r="E657" s="9" t="str">
        <f aca="false">IF($A657="","",IFERROR(INDEX('2. Schematic Parts'!$B$2:$B$3001,MATCH($A657,'2. Schematic Parts'!$A$2:$A$3001,0)),"NOT FOUND"))</f>
        <v/>
      </c>
      <c r="F657" s="9" t="str">
        <f aca="false">IF($A657="","",IFERROR(INDEX('2. Schematic Parts'!$C$2:$C$3001,MATCH($A657,'2. Schematic Parts'!$A$2:$A$3001,0))&amp;"","NOT FOUND"))</f>
        <v/>
      </c>
      <c r="G657" s="9" t="str">
        <f aca="false">IF($A657="","",IFERROR(INDEX('2. Schematic Parts'!$D$2:$D$3001,MATCH($A657,'2. Schematic Parts'!$A$2:$A$3001,0))&amp;"","NOT FOUND"))</f>
        <v/>
      </c>
      <c r="H657" s="9" t="str">
        <f aca="false">IF($A657="","",IF(COUNTIF('2. Schematic Parts'!$A$2:$A$3001,$A657)=0,"NOT IN SCHEMATIC","OK"))</f>
        <v/>
      </c>
      <c r="I657" s="9" t="str">
        <f aca="false">IF($A657="","",IF($H657="NOT IN SCHEMATIC","",IF(UPPER(TRIM($C657))=UPPER(TRIM($E657)),"OK","MISMATCH")))</f>
        <v/>
      </c>
      <c r="J657" s="9" t="str">
        <f aca="false">IF($A657="","",IF($H657="NOT IN SCHEMATIC","",IF($F657="","NO SCH DECAL",IF($D657="","",IF(UPPER(TRIM($D657))=UPPER(TRIM($F657)),"OK","MISMATCH")))))</f>
        <v/>
      </c>
      <c r="K657" s="16" t="str">
        <f aca="false">IF($A657="","",SUMPRODUCT(--ISNUMBER(SEARCH(","&amp;TRIM($A657)&amp;",",","&amp;SUBSTITUTE('1. Master BOM'!$D$2:$D$400," ","")&amp;","))))</f>
        <v/>
      </c>
      <c r="L657" s="16" t="str">
        <f aca="false">IF($A657="","",IF($K657&lt;&gt;1,0,SUMPRODUCT(ISNUMBER(SEARCH(","&amp;TRIM($A657)&amp;",",","&amp;SUBSTITUTE('1. Master BOM'!$D$2:$D$400," ","")&amp;","))*ROW('1. Master BOM'!$D$2:$D$400))))</f>
        <v/>
      </c>
      <c r="M657" s="9" t="str">
        <f aca="false">IF($A657="","",IF($K657=0,"NOT IN BOM",IF($K657&gt;1,"MULTIPLE BOM LINES","OK")))</f>
        <v/>
      </c>
      <c r="N657" s="9" t="str">
        <f aca="false">IF($A657="","",IF($L657=0,"—",INDEX('1. Master BOM'!$A$1:$A$400,$L657)))</f>
        <v/>
      </c>
      <c r="O657" s="9" t="str">
        <f aca="false">IF($A657="","",IF($L657=0,"—",INDEX('1. Master BOM'!$B$1:$B$400,$L657)))</f>
        <v/>
      </c>
      <c r="P657" s="9" t="str">
        <f aca="false">IF($A657="","",IF(OR($H657="NOT IN SCHEMATIC",$O657="—"),"",IF($G657="","NO SCH PN",IF(UPPER(TRIM($G657))=UPPER(TRIM($O657)),"OK","MISMATCH"))))</f>
        <v/>
      </c>
      <c r="Q657" s="9" t="str">
        <f aca="false">IF($A657="","",IF($L657=0,"—",INDEX('1. Master BOM'!$E$1:$E$400,$L657)))</f>
        <v/>
      </c>
      <c r="R657" s="9" t="str">
        <f aca="false">IF($A657="","",IF($L657=0,"—",IF(T(INDEX('1. Master BOM'!$F$1:$F$400,$L657))="","(not set)",INDEX('1. Master BOM'!$F$1:$F$400,$L657))))</f>
        <v/>
      </c>
      <c r="S657" s="9" t="str">
        <f aca="false">IF($A657="","",IF(OR($R657="—",$R657="(not set)",$D657=""),"",IF(ISNUMBER(SEARCH(SUBSTITUTE(SUBSTITUTE(SUBSTITUTE($R657,"-",""),"_","")," ",""),SUBSTITUTE(SUBSTITUTE(SUBSTITUTE($D657,"-",""),"_","")," ",""))),"OK","CHECK")))</f>
        <v/>
      </c>
      <c r="T657" s="9" t="str">
        <f aca="false">IF($A657="","",IF(OR($H657="NOT IN SCHEMATIC",$I657="MISMATCH",$J657="MISMATCH",$P657="MISMATCH",$M657&lt;&gt;"OK"),"REVIEW","OK"))</f>
        <v/>
      </c>
      <c r="U657" s="14"/>
      <c r="V657" s="14"/>
      <c r="W657" s="17"/>
      <c r="X657" s="14"/>
    </row>
    <row r="658" customFormat="false" ht="15" hidden="false" customHeight="false" outlineLevel="0" collapsed="false">
      <c r="A658" s="9" t="str">
        <f aca="false">IF('3. Layout Parts'!$A658="","",TRIM('3. Layout Parts'!$A658))</f>
        <v/>
      </c>
      <c r="B658" s="9" t="str">
        <f aca="false">IF($A658="","",'3. Layout Parts'!$D658)</f>
        <v/>
      </c>
      <c r="C658" s="9" t="str">
        <f aca="false">IF($A658="","",'3. Layout Parts'!$B658)</f>
        <v/>
      </c>
      <c r="D658" s="9" t="str">
        <f aca="false">IF($A658="","",'3. Layout Parts'!$C658)</f>
        <v/>
      </c>
      <c r="E658" s="9" t="str">
        <f aca="false">IF($A658="","",IFERROR(INDEX('2. Schematic Parts'!$B$2:$B$3001,MATCH($A658,'2. Schematic Parts'!$A$2:$A$3001,0)),"NOT FOUND"))</f>
        <v/>
      </c>
      <c r="F658" s="9" t="str">
        <f aca="false">IF($A658="","",IFERROR(INDEX('2. Schematic Parts'!$C$2:$C$3001,MATCH($A658,'2. Schematic Parts'!$A$2:$A$3001,0))&amp;"","NOT FOUND"))</f>
        <v/>
      </c>
      <c r="G658" s="9" t="str">
        <f aca="false">IF($A658="","",IFERROR(INDEX('2. Schematic Parts'!$D$2:$D$3001,MATCH($A658,'2. Schematic Parts'!$A$2:$A$3001,0))&amp;"","NOT FOUND"))</f>
        <v/>
      </c>
      <c r="H658" s="9" t="str">
        <f aca="false">IF($A658="","",IF(COUNTIF('2. Schematic Parts'!$A$2:$A$3001,$A658)=0,"NOT IN SCHEMATIC","OK"))</f>
        <v/>
      </c>
      <c r="I658" s="9" t="str">
        <f aca="false">IF($A658="","",IF($H658="NOT IN SCHEMATIC","",IF(UPPER(TRIM($C658))=UPPER(TRIM($E658)),"OK","MISMATCH")))</f>
        <v/>
      </c>
      <c r="J658" s="9" t="str">
        <f aca="false">IF($A658="","",IF($H658="NOT IN SCHEMATIC","",IF($F658="","NO SCH DECAL",IF($D658="","",IF(UPPER(TRIM($D658))=UPPER(TRIM($F658)),"OK","MISMATCH")))))</f>
        <v/>
      </c>
      <c r="K658" s="16" t="str">
        <f aca="false">IF($A658="","",SUMPRODUCT(--ISNUMBER(SEARCH(","&amp;TRIM($A658)&amp;",",","&amp;SUBSTITUTE('1. Master BOM'!$D$2:$D$400," ","")&amp;","))))</f>
        <v/>
      </c>
      <c r="L658" s="16" t="str">
        <f aca="false">IF($A658="","",IF($K658&lt;&gt;1,0,SUMPRODUCT(ISNUMBER(SEARCH(","&amp;TRIM($A658)&amp;",",","&amp;SUBSTITUTE('1. Master BOM'!$D$2:$D$400," ","")&amp;","))*ROW('1. Master BOM'!$D$2:$D$400))))</f>
        <v/>
      </c>
      <c r="M658" s="9" t="str">
        <f aca="false">IF($A658="","",IF($K658=0,"NOT IN BOM",IF($K658&gt;1,"MULTIPLE BOM LINES","OK")))</f>
        <v/>
      </c>
      <c r="N658" s="9" t="str">
        <f aca="false">IF($A658="","",IF($L658=0,"—",INDEX('1. Master BOM'!$A$1:$A$400,$L658)))</f>
        <v/>
      </c>
      <c r="O658" s="9" t="str">
        <f aca="false">IF($A658="","",IF($L658=0,"—",INDEX('1. Master BOM'!$B$1:$B$400,$L658)))</f>
        <v/>
      </c>
      <c r="P658" s="9" t="str">
        <f aca="false">IF($A658="","",IF(OR($H658="NOT IN SCHEMATIC",$O658="—"),"",IF($G658="","NO SCH PN",IF(UPPER(TRIM($G658))=UPPER(TRIM($O658)),"OK","MISMATCH"))))</f>
        <v/>
      </c>
      <c r="Q658" s="9" t="str">
        <f aca="false">IF($A658="","",IF($L658=0,"—",INDEX('1. Master BOM'!$E$1:$E$400,$L658)))</f>
        <v/>
      </c>
      <c r="R658" s="9" t="str">
        <f aca="false">IF($A658="","",IF($L658=0,"—",IF(T(INDEX('1. Master BOM'!$F$1:$F$400,$L658))="","(not set)",INDEX('1. Master BOM'!$F$1:$F$400,$L658))))</f>
        <v/>
      </c>
      <c r="S658" s="9" t="str">
        <f aca="false">IF($A658="","",IF(OR($R658="—",$R658="(not set)",$D658=""),"",IF(ISNUMBER(SEARCH(SUBSTITUTE(SUBSTITUTE(SUBSTITUTE($R658,"-",""),"_","")," ",""),SUBSTITUTE(SUBSTITUTE(SUBSTITUTE($D658,"-",""),"_","")," ",""))),"OK","CHECK")))</f>
        <v/>
      </c>
      <c r="T658" s="9" t="str">
        <f aca="false">IF($A658="","",IF(OR($H658="NOT IN SCHEMATIC",$I658="MISMATCH",$J658="MISMATCH",$P658="MISMATCH",$M658&lt;&gt;"OK"),"REVIEW","OK"))</f>
        <v/>
      </c>
      <c r="U658" s="14"/>
      <c r="V658" s="14"/>
      <c r="W658" s="17"/>
      <c r="X658" s="14"/>
    </row>
    <row r="659" customFormat="false" ht="15" hidden="false" customHeight="false" outlineLevel="0" collapsed="false">
      <c r="A659" s="9" t="str">
        <f aca="false">IF('3. Layout Parts'!$A659="","",TRIM('3. Layout Parts'!$A659))</f>
        <v/>
      </c>
      <c r="B659" s="9" t="str">
        <f aca="false">IF($A659="","",'3. Layout Parts'!$D659)</f>
        <v/>
      </c>
      <c r="C659" s="9" t="str">
        <f aca="false">IF($A659="","",'3. Layout Parts'!$B659)</f>
        <v/>
      </c>
      <c r="D659" s="9" t="str">
        <f aca="false">IF($A659="","",'3. Layout Parts'!$C659)</f>
        <v/>
      </c>
      <c r="E659" s="9" t="str">
        <f aca="false">IF($A659="","",IFERROR(INDEX('2. Schematic Parts'!$B$2:$B$3001,MATCH($A659,'2. Schematic Parts'!$A$2:$A$3001,0)),"NOT FOUND"))</f>
        <v/>
      </c>
      <c r="F659" s="9" t="str">
        <f aca="false">IF($A659="","",IFERROR(INDEX('2. Schematic Parts'!$C$2:$C$3001,MATCH($A659,'2. Schematic Parts'!$A$2:$A$3001,0))&amp;"","NOT FOUND"))</f>
        <v/>
      </c>
      <c r="G659" s="9" t="str">
        <f aca="false">IF($A659="","",IFERROR(INDEX('2. Schematic Parts'!$D$2:$D$3001,MATCH($A659,'2. Schematic Parts'!$A$2:$A$3001,0))&amp;"","NOT FOUND"))</f>
        <v/>
      </c>
      <c r="H659" s="9" t="str">
        <f aca="false">IF($A659="","",IF(COUNTIF('2. Schematic Parts'!$A$2:$A$3001,$A659)=0,"NOT IN SCHEMATIC","OK"))</f>
        <v/>
      </c>
      <c r="I659" s="9" t="str">
        <f aca="false">IF($A659="","",IF($H659="NOT IN SCHEMATIC","",IF(UPPER(TRIM($C659))=UPPER(TRIM($E659)),"OK","MISMATCH")))</f>
        <v/>
      </c>
      <c r="J659" s="9" t="str">
        <f aca="false">IF($A659="","",IF($H659="NOT IN SCHEMATIC","",IF($F659="","NO SCH DECAL",IF($D659="","",IF(UPPER(TRIM($D659))=UPPER(TRIM($F659)),"OK","MISMATCH")))))</f>
        <v/>
      </c>
      <c r="K659" s="16" t="str">
        <f aca="false">IF($A659="","",SUMPRODUCT(--ISNUMBER(SEARCH(","&amp;TRIM($A659)&amp;",",","&amp;SUBSTITUTE('1. Master BOM'!$D$2:$D$400," ","")&amp;","))))</f>
        <v/>
      </c>
      <c r="L659" s="16" t="str">
        <f aca="false">IF($A659="","",IF($K659&lt;&gt;1,0,SUMPRODUCT(ISNUMBER(SEARCH(","&amp;TRIM($A659)&amp;",",","&amp;SUBSTITUTE('1. Master BOM'!$D$2:$D$400," ","")&amp;","))*ROW('1. Master BOM'!$D$2:$D$400))))</f>
        <v/>
      </c>
      <c r="M659" s="9" t="str">
        <f aca="false">IF($A659="","",IF($K659=0,"NOT IN BOM",IF($K659&gt;1,"MULTIPLE BOM LINES","OK")))</f>
        <v/>
      </c>
      <c r="N659" s="9" t="str">
        <f aca="false">IF($A659="","",IF($L659=0,"—",INDEX('1. Master BOM'!$A$1:$A$400,$L659)))</f>
        <v/>
      </c>
      <c r="O659" s="9" t="str">
        <f aca="false">IF($A659="","",IF($L659=0,"—",INDEX('1. Master BOM'!$B$1:$B$400,$L659)))</f>
        <v/>
      </c>
      <c r="P659" s="9" t="str">
        <f aca="false">IF($A659="","",IF(OR($H659="NOT IN SCHEMATIC",$O659="—"),"",IF($G659="","NO SCH PN",IF(UPPER(TRIM($G659))=UPPER(TRIM($O659)),"OK","MISMATCH"))))</f>
        <v/>
      </c>
      <c r="Q659" s="9" t="str">
        <f aca="false">IF($A659="","",IF($L659=0,"—",INDEX('1. Master BOM'!$E$1:$E$400,$L659)))</f>
        <v/>
      </c>
      <c r="R659" s="9" t="str">
        <f aca="false">IF($A659="","",IF($L659=0,"—",IF(T(INDEX('1. Master BOM'!$F$1:$F$400,$L659))="","(not set)",INDEX('1. Master BOM'!$F$1:$F$400,$L659))))</f>
        <v/>
      </c>
      <c r="S659" s="9" t="str">
        <f aca="false">IF($A659="","",IF(OR($R659="—",$R659="(not set)",$D659=""),"",IF(ISNUMBER(SEARCH(SUBSTITUTE(SUBSTITUTE(SUBSTITUTE($R659,"-",""),"_","")," ",""),SUBSTITUTE(SUBSTITUTE(SUBSTITUTE($D659,"-",""),"_","")," ",""))),"OK","CHECK")))</f>
        <v/>
      </c>
      <c r="T659" s="9" t="str">
        <f aca="false">IF($A659="","",IF(OR($H659="NOT IN SCHEMATIC",$I659="MISMATCH",$J659="MISMATCH",$P659="MISMATCH",$M659&lt;&gt;"OK"),"REVIEW","OK"))</f>
        <v/>
      </c>
      <c r="U659" s="14"/>
      <c r="V659" s="14"/>
      <c r="W659" s="17"/>
      <c r="X659" s="14"/>
    </row>
    <row r="660" customFormat="false" ht="15" hidden="false" customHeight="false" outlineLevel="0" collapsed="false">
      <c r="A660" s="9" t="str">
        <f aca="false">IF('3. Layout Parts'!$A660="","",TRIM('3. Layout Parts'!$A660))</f>
        <v/>
      </c>
      <c r="B660" s="9" t="str">
        <f aca="false">IF($A660="","",'3. Layout Parts'!$D660)</f>
        <v/>
      </c>
      <c r="C660" s="9" t="str">
        <f aca="false">IF($A660="","",'3. Layout Parts'!$B660)</f>
        <v/>
      </c>
      <c r="D660" s="9" t="str">
        <f aca="false">IF($A660="","",'3. Layout Parts'!$C660)</f>
        <v/>
      </c>
      <c r="E660" s="9" t="str">
        <f aca="false">IF($A660="","",IFERROR(INDEX('2. Schematic Parts'!$B$2:$B$3001,MATCH($A660,'2. Schematic Parts'!$A$2:$A$3001,0)),"NOT FOUND"))</f>
        <v/>
      </c>
      <c r="F660" s="9" t="str">
        <f aca="false">IF($A660="","",IFERROR(INDEX('2. Schematic Parts'!$C$2:$C$3001,MATCH($A660,'2. Schematic Parts'!$A$2:$A$3001,0))&amp;"","NOT FOUND"))</f>
        <v/>
      </c>
      <c r="G660" s="9" t="str">
        <f aca="false">IF($A660="","",IFERROR(INDEX('2. Schematic Parts'!$D$2:$D$3001,MATCH($A660,'2. Schematic Parts'!$A$2:$A$3001,0))&amp;"","NOT FOUND"))</f>
        <v/>
      </c>
      <c r="H660" s="9" t="str">
        <f aca="false">IF($A660="","",IF(COUNTIF('2. Schematic Parts'!$A$2:$A$3001,$A660)=0,"NOT IN SCHEMATIC","OK"))</f>
        <v/>
      </c>
      <c r="I660" s="9" t="str">
        <f aca="false">IF($A660="","",IF($H660="NOT IN SCHEMATIC","",IF(UPPER(TRIM($C660))=UPPER(TRIM($E660)),"OK","MISMATCH")))</f>
        <v/>
      </c>
      <c r="J660" s="9" t="str">
        <f aca="false">IF($A660="","",IF($H660="NOT IN SCHEMATIC","",IF($F660="","NO SCH DECAL",IF($D660="","",IF(UPPER(TRIM($D660))=UPPER(TRIM($F660)),"OK","MISMATCH")))))</f>
        <v/>
      </c>
      <c r="K660" s="16" t="str">
        <f aca="false">IF($A660="","",SUMPRODUCT(--ISNUMBER(SEARCH(","&amp;TRIM($A660)&amp;",",","&amp;SUBSTITUTE('1. Master BOM'!$D$2:$D$400," ","")&amp;","))))</f>
        <v/>
      </c>
      <c r="L660" s="16" t="str">
        <f aca="false">IF($A660="","",IF($K660&lt;&gt;1,0,SUMPRODUCT(ISNUMBER(SEARCH(","&amp;TRIM($A660)&amp;",",","&amp;SUBSTITUTE('1. Master BOM'!$D$2:$D$400," ","")&amp;","))*ROW('1. Master BOM'!$D$2:$D$400))))</f>
        <v/>
      </c>
      <c r="M660" s="9" t="str">
        <f aca="false">IF($A660="","",IF($K660=0,"NOT IN BOM",IF($K660&gt;1,"MULTIPLE BOM LINES","OK")))</f>
        <v/>
      </c>
      <c r="N660" s="9" t="str">
        <f aca="false">IF($A660="","",IF($L660=0,"—",INDEX('1. Master BOM'!$A$1:$A$400,$L660)))</f>
        <v/>
      </c>
      <c r="O660" s="9" t="str">
        <f aca="false">IF($A660="","",IF($L660=0,"—",INDEX('1. Master BOM'!$B$1:$B$400,$L660)))</f>
        <v/>
      </c>
      <c r="P660" s="9" t="str">
        <f aca="false">IF($A660="","",IF(OR($H660="NOT IN SCHEMATIC",$O660="—"),"",IF($G660="","NO SCH PN",IF(UPPER(TRIM($G660))=UPPER(TRIM($O660)),"OK","MISMATCH"))))</f>
        <v/>
      </c>
      <c r="Q660" s="9" t="str">
        <f aca="false">IF($A660="","",IF($L660=0,"—",INDEX('1. Master BOM'!$E$1:$E$400,$L660)))</f>
        <v/>
      </c>
      <c r="R660" s="9" t="str">
        <f aca="false">IF($A660="","",IF($L660=0,"—",IF(T(INDEX('1. Master BOM'!$F$1:$F$400,$L660))="","(not set)",INDEX('1. Master BOM'!$F$1:$F$400,$L660))))</f>
        <v/>
      </c>
      <c r="S660" s="9" t="str">
        <f aca="false">IF($A660="","",IF(OR($R660="—",$R660="(not set)",$D660=""),"",IF(ISNUMBER(SEARCH(SUBSTITUTE(SUBSTITUTE(SUBSTITUTE($R660,"-",""),"_","")," ",""),SUBSTITUTE(SUBSTITUTE(SUBSTITUTE($D660,"-",""),"_","")," ",""))),"OK","CHECK")))</f>
        <v/>
      </c>
      <c r="T660" s="9" t="str">
        <f aca="false">IF($A660="","",IF(OR($H660="NOT IN SCHEMATIC",$I660="MISMATCH",$J660="MISMATCH",$P660="MISMATCH",$M660&lt;&gt;"OK"),"REVIEW","OK"))</f>
        <v/>
      </c>
      <c r="U660" s="14"/>
      <c r="V660" s="14"/>
      <c r="W660" s="17"/>
      <c r="X660" s="14"/>
    </row>
    <row r="661" customFormat="false" ht="15" hidden="false" customHeight="false" outlineLevel="0" collapsed="false">
      <c r="A661" s="9" t="str">
        <f aca="false">IF('3. Layout Parts'!$A661="","",TRIM('3. Layout Parts'!$A661))</f>
        <v/>
      </c>
      <c r="B661" s="9" t="str">
        <f aca="false">IF($A661="","",'3. Layout Parts'!$D661)</f>
        <v/>
      </c>
      <c r="C661" s="9" t="str">
        <f aca="false">IF($A661="","",'3. Layout Parts'!$B661)</f>
        <v/>
      </c>
      <c r="D661" s="9" t="str">
        <f aca="false">IF($A661="","",'3. Layout Parts'!$C661)</f>
        <v/>
      </c>
      <c r="E661" s="9" t="str">
        <f aca="false">IF($A661="","",IFERROR(INDEX('2. Schematic Parts'!$B$2:$B$3001,MATCH($A661,'2. Schematic Parts'!$A$2:$A$3001,0)),"NOT FOUND"))</f>
        <v/>
      </c>
      <c r="F661" s="9" t="str">
        <f aca="false">IF($A661="","",IFERROR(INDEX('2. Schematic Parts'!$C$2:$C$3001,MATCH($A661,'2. Schematic Parts'!$A$2:$A$3001,0))&amp;"","NOT FOUND"))</f>
        <v/>
      </c>
      <c r="G661" s="9" t="str">
        <f aca="false">IF($A661="","",IFERROR(INDEX('2. Schematic Parts'!$D$2:$D$3001,MATCH($A661,'2. Schematic Parts'!$A$2:$A$3001,0))&amp;"","NOT FOUND"))</f>
        <v/>
      </c>
      <c r="H661" s="9" t="str">
        <f aca="false">IF($A661="","",IF(COUNTIF('2. Schematic Parts'!$A$2:$A$3001,$A661)=0,"NOT IN SCHEMATIC","OK"))</f>
        <v/>
      </c>
      <c r="I661" s="9" t="str">
        <f aca="false">IF($A661="","",IF($H661="NOT IN SCHEMATIC","",IF(UPPER(TRIM($C661))=UPPER(TRIM($E661)),"OK","MISMATCH")))</f>
        <v/>
      </c>
      <c r="J661" s="9" t="str">
        <f aca="false">IF($A661="","",IF($H661="NOT IN SCHEMATIC","",IF($F661="","NO SCH DECAL",IF($D661="","",IF(UPPER(TRIM($D661))=UPPER(TRIM($F661)),"OK","MISMATCH")))))</f>
        <v/>
      </c>
      <c r="K661" s="16" t="str">
        <f aca="false">IF($A661="","",SUMPRODUCT(--ISNUMBER(SEARCH(","&amp;TRIM($A661)&amp;",",","&amp;SUBSTITUTE('1. Master BOM'!$D$2:$D$400," ","")&amp;","))))</f>
        <v/>
      </c>
      <c r="L661" s="16" t="str">
        <f aca="false">IF($A661="","",IF($K661&lt;&gt;1,0,SUMPRODUCT(ISNUMBER(SEARCH(","&amp;TRIM($A661)&amp;",",","&amp;SUBSTITUTE('1. Master BOM'!$D$2:$D$400," ","")&amp;","))*ROW('1. Master BOM'!$D$2:$D$400))))</f>
        <v/>
      </c>
      <c r="M661" s="9" t="str">
        <f aca="false">IF($A661="","",IF($K661=0,"NOT IN BOM",IF($K661&gt;1,"MULTIPLE BOM LINES","OK")))</f>
        <v/>
      </c>
      <c r="N661" s="9" t="str">
        <f aca="false">IF($A661="","",IF($L661=0,"—",INDEX('1. Master BOM'!$A$1:$A$400,$L661)))</f>
        <v/>
      </c>
      <c r="O661" s="9" t="str">
        <f aca="false">IF($A661="","",IF($L661=0,"—",INDEX('1. Master BOM'!$B$1:$B$400,$L661)))</f>
        <v/>
      </c>
      <c r="P661" s="9" t="str">
        <f aca="false">IF($A661="","",IF(OR($H661="NOT IN SCHEMATIC",$O661="—"),"",IF($G661="","NO SCH PN",IF(UPPER(TRIM($G661))=UPPER(TRIM($O661)),"OK","MISMATCH"))))</f>
        <v/>
      </c>
      <c r="Q661" s="9" t="str">
        <f aca="false">IF($A661="","",IF($L661=0,"—",INDEX('1. Master BOM'!$E$1:$E$400,$L661)))</f>
        <v/>
      </c>
      <c r="R661" s="9" t="str">
        <f aca="false">IF($A661="","",IF($L661=0,"—",IF(T(INDEX('1. Master BOM'!$F$1:$F$400,$L661))="","(not set)",INDEX('1. Master BOM'!$F$1:$F$400,$L661))))</f>
        <v/>
      </c>
      <c r="S661" s="9" t="str">
        <f aca="false">IF($A661="","",IF(OR($R661="—",$R661="(not set)",$D661=""),"",IF(ISNUMBER(SEARCH(SUBSTITUTE(SUBSTITUTE(SUBSTITUTE($R661,"-",""),"_","")," ",""),SUBSTITUTE(SUBSTITUTE(SUBSTITUTE($D661,"-",""),"_","")," ",""))),"OK","CHECK")))</f>
        <v/>
      </c>
      <c r="T661" s="9" t="str">
        <f aca="false">IF($A661="","",IF(OR($H661="NOT IN SCHEMATIC",$I661="MISMATCH",$J661="MISMATCH",$P661="MISMATCH",$M661&lt;&gt;"OK"),"REVIEW","OK"))</f>
        <v/>
      </c>
      <c r="U661" s="14"/>
      <c r="V661" s="14"/>
      <c r="W661" s="17"/>
      <c r="X661" s="14"/>
    </row>
    <row r="662" customFormat="false" ht="15" hidden="false" customHeight="false" outlineLevel="0" collapsed="false">
      <c r="A662" s="9" t="str">
        <f aca="false">IF('3. Layout Parts'!$A662="","",TRIM('3. Layout Parts'!$A662))</f>
        <v/>
      </c>
      <c r="B662" s="9" t="str">
        <f aca="false">IF($A662="","",'3. Layout Parts'!$D662)</f>
        <v/>
      </c>
      <c r="C662" s="9" t="str">
        <f aca="false">IF($A662="","",'3. Layout Parts'!$B662)</f>
        <v/>
      </c>
      <c r="D662" s="9" t="str">
        <f aca="false">IF($A662="","",'3. Layout Parts'!$C662)</f>
        <v/>
      </c>
      <c r="E662" s="9" t="str">
        <f aca="false">IF($A662="","",IFERROR(INDEX('2. Schematic Parts'!$B$2:$B$3001,MATCH($A662,'2. Schematic Parts'!$A$2:$A$3001,0)),"NOT FOUND"))</f>
        <v/>
      </c>
      <c r="F662" s="9" t="str">
        <f aca="false">IF($A662="","",IFERROR(INDEX('2. Schematic Parts'!$C$2:$C$3001,MATCH($A662,'2. Schematic Parts'!$A$2:$A$3001,0))&amp;"","NOT FOUND"))</f>
        <v/>
      </c>
      <c r="G662" s="9" t="str">
        <f aca="false">IF($A662="","",IFERROR(INDEX('2. Schematic Parts'!$D$2:$D$3001,MATCH($A662,'2. Schematic Parts'!$A$2:$A$3001,0))&amp;"","NOT FOUND"))</f>
        <v/>
      </c>
      <c r="H662" s="9" t="str">
        <f aca="false">IF($A662="","",IF(COUNTIF('2. Schematic Parts'!$A$2:$A$3001,$A662)=0,"NOT IN SCHEMATIC","OK"))</f>
        <v/>
      </c>
      <c r="I662" s="9" t="str">
        <f aca="false">IF($A662="","",IF($H662="NOT IN SCHEMATIC","",IF(UPPER(TRIM($C662))=UPPER(TRIM($E662)),"OK","MISMATCH")))</f>
        <v/>
      </c>
      <c r="J662" s="9" t="str">
        <f aca="false">IF($A662="","",IF($H662="NOT IN SCHEMATIC","",IF($F662="","NO SCH DECAL",IF($D662="","",IF(UPPER(TRIM($D662))=UPPER(TRIM($F662)),"OK","MISMATCH")))))</f>
        <v/>
      </c>
      <c r="K662" s="16" t="str">
        <f aca="false">IF($A662="","",SUMPRODUCT(--ISNUMBER(SEARCH(","&amp;TRIM($A662)&amp;",",","&amp;SUBSTITUTE('1. Master BOM'!$D$2:$D$400," ","")&amp;","))))</f>
        <v/>
      </c>
      <c r="L662" s="16" t="str">
        <f aca="false">IF($A662="","",IF($K662&lt;&gt;1,0,SUMPRODUCT(ISNUMBER(SEARCH(","&amp;TRIM($A662)&amp;",",","&amp;SUBSTITUTE('1. Master BOM'!$D$2:$D$400," ","")&amp;","))*ROW('1. Master BOM'!$D$2:$D$400))))</f>
        <v/>
      </c>
      <c r="M662" s="9" t="str">
        <f aca="false">IF($A662="","",IF($K662=0,"NOT IN BOM",IF($K662&gt;1,"MULTIPLE BOM LINES","OK")))</f>
        <v/>
      </c>
      <c r="N662" s="9" t="str">
        <f aca="false">IF($A662="","",IF($L662=0,"—",INDEX('1. Master BOM'!$A$1:$A$400,$L662)))</f>
        <v/>
      </c>
      <c r="O662" s="9" t="str">
        <f aca="false">IF($A662="","",IF($L662=0,"—",INDEX('1. Master BOM'!$B$1:$B$400,$L662)))</f>
        <v/>
      </c>
      <c r="P662" s="9" t="str">
        <f aca="false">IF($A662="","",IF(OR($H662="NOT IN SCHEMATIC",$O662="—"),"",IF($G662="","NO SCH PN",IF(UPPER(TRIM($G662))=UPPER(TRIM($O662)),"OK","MISMATCH"))))</f>
        <v/>
      </c>
      <c r="Q662" s="9" t="str">
        <f aca="false">IF($A662="","",IF($L662=0,"—",INDEX('1. Master BOM'!$E$1:$E$400,$L662)))</f>
        <v/>
      </c>
      <c r="R662" s="9" t="str">
        <f aca="false">IF($A662="","",IF($L662=0,"—",IF(T(INDEX('1. Master BOM'!$F$1:$F$400,$L662))="","(not set)",INDEX('1. Master BOM'!$F$1:$F$400,$L662))))</f>
        <v/>
      </c>
      <c r="S662" s="9" t="str">
        <f aca="false">IF($A662="","",IF(OR($R662="—",$R662="(not set)",$D662=""),"",IF(ISNUMBER(SEARCH(SUBSTITUTE(SUBSTITUTE(SUBSTITUTE($R662,"-",""),"_","")," ",""),SUBSTITUTE(SUBSTITUTE(SUBSTITUTE($D662,"-",""),"_","")," ",""))),"OK","CHECK")))</f>
        <v/>
      </c>
      <c r="T662" s="9" t="str">
        <f aca="false">IF($A662="","",IF(OR($H662="NOT IN SCHEMATIC",$I662="MISMATCH",$J662="MISMATCH",$P662="MISMATCH",$M662&lt;&gt;"OK"),"REVIEW","OK"))</f>
        <v/>
      </c>
      <c r="U662" s="14"/>
      <c r="V662" s="14"/>
      <c r="W662" s="17"/>
      <c r="X662" s="14"/>
    </row>
    <row r="663" customFormat="false" ht="15" hidden="false" customHeight="false" outlineLevel="0" collapsed="false">
      <c r="A663" s="9" t="str">
        <f aca="false">IF('3. Layout Parts'!$A663="","",TRIM('3. Layout Parts'!$A663))</f>
        <v/>
      </c>
      <c r="B663" s="9" t="str">
        <f aca="false">IF($A663="","",'3. Layout Parts'!$D663)</f>
        <v/>
      </c>
      <c r="C663" s="9" t="str">
        <f aca="false">IF($A663="","",'3. Layout Parts'!$B663)</f>
        <v/>
      </c>
      <c r="D663" s="9" t="str">
        <f aca="false">IF($A663="","",'3. Layout Parts'!$C663)</f>
        <v/>
      </c>
      <c r="E663" s="9" t="str">
        <f aca="false">IF($A663="","",IFERROR(INDEX('2. Schematic Parts'!$B$2:$B$3001,MATCH($A663,'2. Schematic Parts'!$A$2:$A$3001,0)),"NOT FOUND"))</f>
        <v/>
      </c>
      <c r="F663" s="9" t="str">
        <f aca="false">IF($A663="","",IFERROR(INDEX('2. Schematic Parts'!$C$2:$C$3001,MATCH($A663,'2. Schematic Parts'!$A$2:$A$3001,0))&amp;"","NOT FOUND"))</f>
        <v/>
      </c>
      <c r="G663" s="9" t="str">
        <f aca="false">IF($A663="","",IFERROR(INDEX('2. Schematic Parts'!$D$2:$D$3001,MATCH($A663,'2. Schematic Parts'!$A$2:$A$3001,0))&amp;"","NOT FOUND"))</f>
        <v/>
      </c>
      <c r="H663" s="9" t="str">
        <f aca="false">IF($A663="","",IF(COUNTIF('2. Schematic Parts'!$A$2:$A$3001,$A663)=0,"NOT IN SCHEMATIC","OK"))</f>
        <v/>
      </c>
      <c r="I663" s="9" t="str">
        <f aca="false">IF($A663="","",IF($H663="NOT IN SCHEMATIC","",IF(UPPER(TRIM($C663))=UPPER(TRIM($E663)),"OK","MISMATCH")))</f>
        <v/>
      </c>
      <c r="J663" s="9" t="str">
        <f aca="false">IF($A663="","",IF($H663="NOT IN SCHEMATIC","",IF($F663="","NO SCH DECAL",IF($D663="","",IF(UPPER(TRIM($D663))=UPPER(TRIM($F663)),"OK","MISMATCH")))))</f>
        <v/>
      </c>
      <c r="K663" s="16" t="str">
        <f aca="false">IF($A663="","",SUMPRODUCT(--ISNUMBER(SEARCH(","&amp;TRIM($A663)&amp;",",","&amp;SUBSTITUTE('1. Master BOM'!$D$2:$D$400," ","")&amp;","))))</f>
        <v/>
      </c>
      <c r="L663" s="16" t="str">
        <f aca="false">IF($A663="","",IF($K663&lt;&gt;1,0,SUMPRODUCT(ISNUMBER(SEARCH(","&amp;TRIM($A663)&amp;",",","&amp;SUBSTITUTE('1. Master BOM'!$D$2:$D$400," ","")&amp;","))*ROW('1. Master BOM'!$D$2:$D$400))))</f>
        <v/>
      </c>
      <c r="M663" s="9" t="str">
        <f aca="false">IF($A663="","",IF($K663=0,"NOT IN BOM",IF($K663&gt;1,"MULTIPLE BOM LINES","OK")))</f>
        <v/>
      </c>
      <c r="N663" s="9" t="str">
        <f aca="false">IF($A663="","",IF($L663=0,"—",INDEX('1. Master BOM'!$A$1:$A$400,$L663)))</f>
        <v/>
      </c>
      <c r="O663" s="9" t="str">
        <f aca="false">IF($A663="","",IF($L663=0,"—",INDEX('1. Master BOM'!$B$1:$B$400,$L663)))</f>
        <v/>
      </c>
      <c r="P663" s="9" t="str">
        <f aca="false">IF($A663="","",IF(OR($H663="NOT IN SCHEMATIC",$O663="—"),"",IF($G663="","NO SCH PN",IF(UPPER(TRIM($G663))=UPPER(TRIM($O663)),"OK","MISMATCH"))))</f>
        <v/>
      </c>
      <c r="Q663" s="9" t="str">
        <f aca="false">IF($A663="","",IF($L663=0,"—",INDEX('1. Master BOM'!$E$1:$E$400,$L663)))</f>
        <v/>
      </c>
      <c r="R663" s="9" t="str">
        <f aca="false">IF($A663="","",IF($L663=0,"—",IF(T(INDEX('1. Master BOM'!$F$1:$F$400,$L663))="","(not set)",INDEX('1. Master BOM'!$F$1:$F$400,$L663))))</f>
        <v/>
      </c>
      <c r="S663" s="9" t="str">
        <f aca="false">IF($A663="","",IF(OR($R663="—",$R663="(not set)",$D663=""),"",IF(ISNUMBER(SEARCH(SUBSTITUTE(SUBSTITUTE(SUBSTITUTE($R663,"-",""),"_","")," ",""),SUBSTITUTE(SUBSTITUTE(SUBSTITUTE($D663,"-",""),"_","")," ",""))),"OK","CHECK")))</f>
        <v/>
      </c>
      <c r="T663" s="9" t="str">
        <f aca="false">IF($A663="","",IF(OR($H663="NOT IN SCHEMATIC",$I663="MISMATCH",$J663="MISMATCH",$P663="MISMATCH",$M663&lt;&gt;"OK"),"REVIEW","OK"))</f>
        <v/>
      </c>
      <c r="U663" s="14"/>
      <c r="V663" s="14"/>
      <c r="W663" s="17"/>
      <c r="X663" s="14"/>
    </row>
    <row r="664" customFormat="false" ht="15" hidden="false" customHeight="false" outlineLevel="0" collapsed="false">
      <c r="A664" s="9" t="str">
        <f aca="false">IF('3. Layout Parts'!$A664="","",TRIM('3. Layout Parts'!$A664))</f>
        <v/>
      </c>
      <c r="B664" s="9" t="str">
        <f aca="false">IF($A664="","",'3. Layout Parts'!$D664)</f>
        <v/>
      </c>
      <c r="C664" s="9" t="str">
        <f aca="false">IF($A664="","",'3. Layout Parts'!$B664)</f>
        <v/>
      </c>
      <c r="D664" s="9" t="str">
        <f aca="false">IF($A664="","",'3. Layout Parts'!$C664)</f>
        <v/>
      </c>
      <c r="E664" s="9" t="str">
        <f aca="false">IF($A664="","",IFERROR(INDEX('2. Schematic Parts'!$B$2:$B$3001,MATCH($A664,'2. Schematic Parts'!$A$2:$A$3001,0)),"NOT FOUND"))</f>
        <v/>
      </c>
      <c r="F664" s="9" t="str">
        <f aca="false">IF($A664="","",IFERROR(INDEX('2. Schematic Parts'!$C$2:$C$3001,MATCH($A664,'2. Schematic Parts'!$A$2:$A$3001,0))&amp;"","NOT FOUND"))</f>
        <v/>
      </c>
      <c r="G664" s="9" t="str">
        <f aca="false">IF($A664="","",IFERROR(INDEX('2. Schematic Parts'!$D$2:$D$3001,MATCH($A664,'2. Schematic Parts'!$A$2:$A$3001,0))&amp;"","NOT FOUND"))</f>
        <v/>
      </c>
      <c r="H664" s="9" t="str">
        <f aca="false">IF($A664="","",IF(COUNTIF('2. Schematic Parts'!$A$2:$A$3001,$A664)=0,"NOT IN SCHEMATIC","OK"))</f>
        <v/>
      </c>
      <c r="I664" s="9" t="str">
        <f aca="false">IF($A664="","",IF($H664="NOT IN SCHEMATIC","",IF(UPPER(TRIM($C664))=UPPER(TRIM($E664)),"OK","MISMATCH")))</f>
        <v/>
      </c>
      <c r="J664" s="9" t="str">
        <f aca="false">IF($A664="","",IF($H664="NOT IN SCHEMATIC","",IF($F664="","NO SCH DECAL",IF($D664="","",IF(UPPER(TRIM($D664))=UPPER(TRIM($F664)),"OK","MISMATCH")))))</f>
        <v/>
      </c>
      <c r="K664" s="16" t="str">
        <f aca="false">IF($A664="","",SUMPRODUCT(--ISNUMBER(SEARCH(","&amp;TRIM($A664)&amp;",",","&amp;SUBSTITUTE('1. Master BOM'!$D$2:$D$400," ","")&amp;","))))</f>
        <v/>
      </c>
      <c r="L664" s="16" t="str">
        <f aca="false">IF($A664="","",IF($K664&lt;&gt;1,0,SUMPRODUCT(ISNUMBER(SEARCH(","&amp;TRIM($A664)&amp;",",","&amp;SUBSTITUTE('1. Master BOM'!$D$2:$D$400," ","")&amp;","))*ROW('1. Master BOM'!$D$2:$D$400))))</f>
        <v/>
      </c>
      <c r="M664" s="9" t="str">
        <f aca="false">IF($A664="","",IF($K664=0,"NOT IN BOM",IF($K664&gt;1,"MULTIPLE BOM LINES","OK")))</f>
        <v/>
      </c>
      <c r="N664" s="9" t="str">
        <f aca="false">IF($A664="","",IF($L664=0,"—",INDEX('1. Master BOM'!$A$1:$A$400,$L664)))</f>
        <v/>
      </c>
      <c r="O664" s="9" t="str">
        <f aca="false">IF($A664="","",IF($L664=0,"—",INDEX('1. Master BOM'!$B$1:$B$400,$L664)))</f>
        <v/>
      </c>
      <c r="P664" s="9" t="str">
        <f aca="false">IF($A664="","",IF(OR($H664="NOT IN SCHEMATIC",$O664="—"),"",IF($G664="","NO SCH PN",IF(UPPER(TRIM($G664))=UPPER(TRIM($O664)),"OK","MISMATCH"))))</f>
        <v/>
      </c>
      <c r="Q664" s="9" t="str">
        <f aca="false">IF($A664="","",IF($L664=0,"—",INDEX('1. Master BOM'!$E$1:$E$400,$L664)))</f>
        <v/>
      </c>
      <c r="R664" s="9" t="str">
        <f aca="false">IF($A664="","",IF($L664=0,"—",IF(T(INDEX('1. Master BOM'!$F$1:$F$400,$L664))="","(not set)",INDEX('1. Master BOM'!$F$1:$F$400,$L664))))</f>
        <v/>
      </c>
      <c r="S664" s="9" t="str">
        <f aca="false">IF($A664="","",IF(OR($R664="—",$R664="(not set)",$D664=""),"",IF(ISNUMBER(SEARCH(SUBSTITUTE(SUBSTITUTE(SUBSTITUTE($R664,"-",""),"_","")," ",""),SUBSTITUTE(SUBSTITUTE(SUBSTITUTE($D664,"-",""),"_","")," ",""))),"OK","CHECK")))</f>
        <v/>
      </c>
      <c r="T664" s="9" t="str">
        <f aca="false">IF($A664="","",IF(OR($H664="NOT IN SCHEMATIC",$I664="MISMATCH",$J664="MISMATCH",$P664="MISMATCH",$M664&lt;&gt;"OK"),"REVIEW","OK"))</f>
        <v/>
      </c>
      <c r="U664" s="14"/>
      <c r="V664" s="14"/>
      <c r="W664" s="17"/>
      <c r="X664" s="14"/>
    </row>
    <row r="665" customFormat="false" ht="15" hidden="false" customHeight="false" outlineLevel="0" collapsed="false">
      <c r="A665" s="9" t="str">
        <f aca="false">IF('3. Layout Parts'!$A665="","",TRIM('3. Layout Parts'!$A665))</f>
        <v/>
      </c>
      <c r="B665" s="9" t="str">
        <f aca="false">IF($A665="","",'3. Layout Parts'!$D665)</f>
        <v/>
      </c>
      <c r="C665" s="9" t="str">
        <f aca="false">IF($A665="","",'3. Layout Parts'!$B665)</f>
        <v/>
      </c>
      <c r="D665" s="9" t="str">
        <f aca="false">IF($A665="","",'3. Layout Parts'!$C665)</f>
        <v/>
      </c>
      <c r="E665" s="9" t="str">
        <f aca="false">IF($A665="","",IFERROR(INDEX('2. Schematic Parts'!$B$2:$B$3001,MATCH($A665,'2. Schematic Parts'!$A$2:$A$3001,0)),"NOT FOUND"))</f>
        <v/>
      </c>
      <c r="F665" s="9" t="str">
        <f aca="false">IF($A665="","",IFERROR(INDEX('2. Schematic Parts'!$C$2:$C$3001,MATCH($A665,'2. Schematic Parts'!$A$2:$A$3001,0))&amp;"","NOT FOUND"))</f>
        <v/>
      </c>
      <c r="G665" s="9" t="str">
        <f aca="false">IF($A665="","",IFERROR(INDEX('2. Schematic Parts'!$D$2:$D$3001,MATCH($A665,'2. Schematic Parts'!$A$2:$A$3001,0))&amp;"","NOT FOUND"))</f>
        <v/>
      </c>
      <c r="H665" s="9" t="str">
        <f aca="false">IF($A665="","",IF(COUNTIF('2. Schematic Parts'!$A$2:$A$3001,$A665)=0,"NOT IN SCHEMATIC","OK"))</f>
        <v/>
      </c>
      <c r="I665" s="9" t="str">
        <f aca="false">IF($A665="","",IF($H665="NOT IN SCHEMATIC","",IF(UPPER(TRIM($C665))=UPPER(TRIM($E665)),"OK","MISMATCH")))</f>
        <v/>
      </c>
      <c r="J665" s="9" t="str">
        <f aca="false">IF($A665="","",IF($H665="NOT IN SCHEMATIC","",IF($F665="","NO SCH DECAL",IF($D665="","",IF(UPPER(TRIM($D665))=UPPER(TRIM($F665)),"OK","MISMATCH")))))</f>
        <v/>
      </c>
      <c r="K665" s="16" t="str">
        <f aca="false">IF($A665="","",SUMPRODUCT(--ISNUMBER(SEARCH(","&amp;TRIM($A665)&amp;",",","&amp;SUBSTITUTE('1. Master BOM'!$D$2:$D$400," ","")&amp;","))))</f>
        <v/>
      </c>
      <c r="L665" s="16" t="str">
        <f aca="false">IF($A665="","",IF($K665&lt;&gt;1,0,SUMPRODUCT(ISNUMBER(SEARCH(","&amp;TRIM($A665)&amp;",",","&amp;SUBSTITUTE('1. Master BOM'!$D$2:$D$400," ","")&amp;","))*ROW('1. Master BOM'!$D$2:$D$400))))</f>
        <v/>
      </c>
      <c r="M665" s="9" t="str">
        <f aca="false">IF($A665="","",IF($K665=0,"NOT IN BOM",IF($K665&gt;1,"MULTIPLE BOM LINES","OK")))</f>
        <v/>
      </c>
      <c r="N665" s="9" t="str">
        <f aca="false">IF($A665="","",IF($L665=0,"—",INDEX('1. Master BOM'!$A$1:$A$400,$L665)))</f>
        <v/>
      </c>
      <c r="O665" s="9" t="str">
        <f aca="false">IF($A665="","",IF($L665=0,"—",INDEX('1. Master BOM'!$B$1:$B$400,$L665)))</f>
        <v/>
      </c>
      <c r="P665" s="9" t="str">
        <f aca="false">IF($A665="","",IF(OR($H665="NOT IN SCHEMATIC",$O665="—"),"",IF($G665="","NO SCH PN",IF(UPPER(TRIM($G665))=UPPER(TRIM($O665)),"OK","MISMATCH"))))</f>
        <v/>
      </c>
      <c r="Q665" s="9" t="str">
        <f aca="false">IF($A665="","",IF($L665=0,"—",INDEX('1. Master BOM'!$E$1:$E$400,$L665)))</f>
        <v/>
      </c>
      <c r="R665" s="9" t="str">
        <f aca="false">IF($A665="","",IF($L665=0,"—",IF(T(INDEX('1. Master BOM'!$F$1:$F$400,$L665))="","(not set)",INDEX('1. Master BOM'!$F$1:$F$400,$L665))))</f>
        <v/>
      </c>
      <c r="S665" s="9" t="str">
        <f aca="false">IF($A665="","",IF(OR($R665="—",$R665="(not set)",$D665=""),"",IF(ISNUMBER(SEARCH(SUBSTITUTE(SUBSTITUTE(SUBSTITUTE($R665,"-",""),"_","")," ",""),SUBSTITUTE(SUBSTITUTE(SUBSTITUTE($D665,"-",""),"_","")," ",""))),"OK","CHECK")))</f>
        <v/>
      </c>
      <c r="T665" s="9" t="str">
        <f aca="false">IF($A665="","",IF(OR($H665="NOT IN SCHEMATIC",$I665="MISMATCH",$J665="MISMATCH",$P665="MISMATCH",$M665&lt;&gt;"OK"),"REVIEW","OK"))</f>
        <v/>
      </c>
      <c r="U665" s="14"/>
      <c r="V665" s="14"/>
      <c r="W665" s="17"/>
      <c r="X665" s="14"/>
    </row>
    <row r="666" customFormat="false" ht="15" hidden="false" customHeight="false" outlineLevel="0" collapsed="false">
      <c r="A666" s="9" t="str">
        <f aca="false">IF('3. Layout Parts'!$A666="","",TRIM('3. Layout Parts'!$A666))</f>
        <v/>
      </c>
      <c r="B666" s="9" t="str">
        <f aca="false">IF($A666="","",'3. Layout Parts'!$D666)</f>
        <v/>
      </c>
      <c r="C666" s="9" t="str">
        <f aca="false">IF($A666="","",'3. Layout Parts'!$B666)</f>
        <v/>
      </c>
      <c r="D666" s="9" t="str">
        <f aca="false">IF($A666="","",'3. Layout Parts'!$C666)</f>
        <v/>
      </c>
      <c r="E666" s="9" t="str">
        <f aca="false">IF($A666="","",IFERROR(INDEX('2. Schematic Parts'!$B$2:$B$3001,MATCH($A666,'2. Schematic Parts'!$A$2:$A$3001,0)),"NOT FOUND"))</f>
        <v/>
      </c>
      <c r="F666" s="9" t="str">
        <f aca="false">IF($A666="","",IFERROR(INDEX('2. Schematic Parts'!$C$2:$C$3001,MATCH($A666,'2. Schematic Parts'!$A$2:$A$3001,0))&amp;"","NOT FOUND"))</f>
        <v/>
      </c>
      <c r="G666" s="9" t="str">
        <f aca="false">IF($A666="","",IFERROR(INDEX('2. Schematic Parts'!$D$2:$D$3001,MATCH($A666,'2. Schematic Parts'!$A$2:$A$3001,0))&amp;"","NOT FOUND"))</f>
        <v/>
      </c>
      <c r="H666" s="9" t="str">
        <f aca="false">IF($A666="","",IF(COUNTIF('2. Schematic Parts'!$A$2:$A$3001,$A666)=0,"NOT IN SCHEMATIC","OK"))</f>
        <v/>
      </c>
      <c r="I666" s="9" t="str">
        <f aca="false">IF($A666="","",IF($H666="NOT IN SCHEMATIC","",IF(UPPER(TRIM($C666))=UPPER(TRIM($E666)),"OK","MISMATCH")))</f>
        <v/>
      </c>
      <c r="J666" s="9" t="str">
        <f aca="false">IF($A666="","",IF($H666="NOT IN SCHEMATIC","",IF($F666="","NO SCH DECAL",IF($D666="","",IF(UPPER(TRIM($D666))=UPPER(TRIM($F666)),"OK","MISMATCH")))))</f>
        <v/>
      </c>
      <c r="K666" s="16" t="str">
        <f aca="false">IF($A666="","",SUMPRODUCT(--ISNUMBER(SEARCH(","&amp;TRIM($A666)&amp;",",","&amp;SUBSTITUTE('1. Master BOM'!$D$2:$D$400," ","")&amp;","))))</f>
        <v/>
      </c>
      <c r="L666" s="16" t="str">
        <f aca="false">IF($A666="","",IF($K666&lt;&gt;1,0,SUMPRODUCT(ISNUMBER(SEARCH(","&amp;TRIM($A666)&amp;",",","&amp;SUBSTITUTE('1. Master BOM'!$D$2:$D$400," ","")&amp;","))*ROW('1. Master BOM'!$D$2:$D$400))))</f>
        <v/>
      </c>
      <c r="M666" s="9" t="str">
        <f aca="false">IF($A666="","",IF($K666=0,"NOT IN BOM",IF($K666&gt;1,"MULTIPLE BOM LINES","OK")))</f>
        <v/>
      </c>
      <c r="N666" s="9" t="str">
        <f aca="false">IF($A666="","",IF($L666=0,"—",INDEX('1. Master BOM'!$A$1:$A$400,$L666)))</f>
        <v/>
      </c>
      <c r="O666" s="9" t="str">
        <f aca="false">IF($A666="","",IF($L666=0,"—",INDEX('1. Master BOM'!$B$1:$B$400,$L666)))</f>
        <v/>
      </c>
      <c r="P666" s="9" t="str">
        <f aca="false">IF($A666="","",IF(OR($H666="NOT IN SCHEMATIC",$O666="—"),"",IF($G666="","NO SCH PN",IF(UPPER(TRIM($G666))=UPPER(TRIM($O666)),"OK","MISMATCH"))))</f>
        <v/>
      </c>
      <c r="Q666" s="9" t="str">
        <f aca="false">IF($A666="","",IF($L666=0,"—",INDEX('1. Master BOM'!$E$1:$E$400,$L666)))</f>
        <v/>
      </c>
      <c r="R666" s="9" t="str">
        <f aca="false">IF($A666="","",IF($L666=0,"—",IF(T(INDEX('1. Master BOM'!$F$1:$F$400,$L666))="","(not set)",INDEX('1. Master BOM'!$F$1:$F$400,$L666))))</f>
        <v/>
      </c>
      <c r="S666" s="9" t="str">
        <f aca="false">IF($A666="","",IF(OR($R666="—",$R666="(not set)",$D666=""),"",IF(ISNUMBER(SEARCH(SUBSTITUTE(SUBSTITUTE(SUBSTITUTE($R666,"-",""),"_","")," ",""),SUBSTITUTE(SUBSTITUTE(SUBSTITUTE($D666,"-",""),"_","")," ",""))),"OK","CHECK")))</f>
        <v/>
      </c>
      <c r="T666" s="9" t="str">
        <f aca="false">IF($A666="","",IF(OR($H666="NOT IN SCHEMATIC",$I666="MISMATCH",$J666="MISMATCH",$P666="MISMATCH",$M666&lt;&gt;"OK"),"REVIEW","OK"))</f>
        <v/>
      </c>
      <c r="U666" s="14"/>
      <c r="V666" s="14"/>
      <c r="W666" s="17"/>
      <c r="X666" s="14"/>
    </row>
    <row r="667" customFormat="false" ht="15" hidden="false" customHeight="false" outlineLevel="0" collapsed="false">
      <c r="A667" s="9" t="str">
        <f aca="false">IF('3. Layout Parts'!$A667="","",TRIM('3. Layout Parts'!$A667))</f>
        <v/>
      </c>
      <c r="B667" s="9" t="str">
        <f aca="false">IF($A667="","",'3. Layout Parts'!$D667)</f>
        <v/>
      </c>
      <c r="C667" s="9" t="str">
        <f aca="false">IF($A667="","",'3. Layout Parts'!$B667)</f>
        <v/>
      </c>
      <c r="D667" s="9" t="str">
        <f aca="false">IF($A667="","",'3. Layout Parts'!$C667)</f>
        <v/>
      </c>
      <c r="E667" s="9" t="str">
        <f aca="false">IF($A667="","",IFERROR(INDEX('2. Schematic Parts'!$B$2:$B$3001,MATCH($A667,'2. Schematic Parts'!$A$2:$A$3001,0)),"NOT FOUND"))</f>
        <v/>
      </c>
      <c r="F667" s="9" t="str">
        <f aca="false">IF($A667="","",IFERROR(INDEX('2. Schematic Parts'!$C$2:$C$3001,MATCH($A667,'2. Schematic Parts'!$A$2:$A$3001,0))&amp;"","NOT FOUND"))</f>
        <v/>
      </c>
      <c r="G667" s="9" t="str">
        <f aca="false">IF($A667="","",IFERROR(INDEX('2. Schematic Parts'!$D$2:$D$3001,MATCH($A667,'2. Schematic Parts'!$A$2:$A$3001,0))&amp;"","NOT FOUND"))</f>
        <v/>
      </c>
      <c r="H667" s="9" t="str">
        <f aca="false">IF($A667="","",IF(COUNTIF('2. Schematic Parts'!$A$2:$A$3001,$A667)=0,"NOT IN SCHEMATIC","OK"))</f>
        <v/>
      </c>
      <c r="I667" s="9" t="str">
        <f aca="false">IF($A667="","",IF($H667="NOT IN SCHEMATIC","",IF(UPPER(TRIM($C667))=UPPER(TRIM($E667)),"OK","MISMATCH")))</f>
        <v/>
      </c>
      <c r="J667" s="9" t="str">
        <f aca="false">IF($A667="","",IF($H667="NOT IN SCHEMATIC","",IF($F667="","NO SCH DECAL",IF($D667="","",IF(UPPER(TRIM($D667))=UPPER(TRIM($F667)),"OK","MISMATCH")))))</f>
        <v/>
      </c>
      <c r="K667" s="16" t="str">
        <f aca="false">IF($A667="","",SUMPRODUCT(--ISNUMBER(SEARCH(","&amp;TRIM($A667)&amp;",",","&amp;SUBSTITUTE('1. Master BOM'!$D$2:$D$400," ","")&amp;","))))</f>
        <v/>
      </c>
      <c r="L667" s="16" t="str">
        <f aca="false">IF($A667="","",IF($K667&lt;&gt;1,0,SUMPRODUCT(ISNUMBER(SEARCH(","&amp;TRIM($A667)&amp;",",","&amp;SUBSTITUTE('1. Master BOM'!$D$2:$D$400," ","")&amp;","))*ROW('1. Master BOM'!$D$2:$D$400))))</f>
        <v/>
      </c>
      <c r="M667" s="9" t="str">
        <f aca="false">IF($A667="","",IF($K667=0,"NOT IN BOM",IF($K667&gt;1,"MULTIPLE BOM LINES","OK")))</f>
        <v/>
      </c>
      <c r="N667" s="9" t="str">
        <f aca="false">IF($A667="","",IF($L667=0,"—",INDEX('1. Master BOM'!$A$1:$A$400,$L667)))</f>
        <v/>
      </c>
      <c r="O667" s="9" t="str">
        <f aca="false">IF($A667="","",IF($L667=0,"—",INDEX('1. Master BOM'!$B$1:$B$400,$L667)))</f>
        <v/>
      </c>
      <c r="P667" s="9" t="str">
        <f aca="false">IF($A667="","",IF(OR($H667="NOT IN SCHEMATIC",$O667="—"),"",IF($G667="","NO SCH PN",IF(UPPER(TRIM($G667))=UPPER(TRIM($O667)),"OK","MISMATCH"))))</f>
        <v/>
      </c>
      <c r="Q667" s="9" t="str">
        <f aca="false">IF($A667="","",IF($L667=0,"—",INDEX('1. Master BOM'!$E$1:$E$400,$L667)))</f>
        <v/>
      </c>
      <c r="R667" s="9" t="str">
        <f aca="false">IF($A667="","",IF($L667=0,"—",IF(T(INDEX('1. Master BOM'!$F$1:$F$400,$L667))="","(not set)",INDEX('1. Master BOM'!$F$1:$F$400,$L667))))</f>
        <v/>
      </c>
      <c r="S667" s="9" t="str">
        <f aca="false">IF($A667="","",IF(OR($R667="—",$R667="(not set)",$D667=""),"",IF(ISNUMBER(SEARCH(SUBSTITUTE(SUBSTITUTE(SUBSTITUTE($R667,"-",""),"_","")," ",""),SUBSTITUTE(SUBSTITUTE(SUBSTITUTE($D667,"-",""),"_","")," ",""))),"OK","CHECK")))</f>
        <v/>
      </c>
      <c r="T667" s="9" t="str">
        <f aca="false">IF($A667="","",IF(OR($H667="NOT IN SCHEMATIC",$I667="MISMATCH",$J667="MISMATCH",$P667="MISMATCH",$M667&lt;&gt;"OK"),"REVIEW","OK"))</f>
        <v/>
      </c>
      <c r="U667" s="14"/>
      <c r="V667" s="14"/>
      <c r="W667" s="17"/>
      <c r="X667" s="14"/>
    </row>
    <row r="668" customFormat="false" ht="15" hidden="false" customHeight="false" outlineLevel="0" collapsed="false">
      <c r="A668" s="9" t="str">
        <f aca="false">IF('3. Layout Parts'!$A668="","",TRIM('3. Layout Parts'!$A668))</f>
        <v/>
      </c>
      <c r="B668" s="9" t="str">
        <f aca="false">IF($A668="","",'3. Layout Parts'!$D668)</f>
        <v/>
      </c>
      <c r="C668" s="9" t="str">
        <f aca="false">IF($A668="","",'3. Layout Parts'!$B668)</f>
        <v/>
      </c>
      <c r="D668" s="9" t="str">
        <f aca="false">IF($A668="","",'3. Layout Parts'!$C668)</f>
        <v/>
      </c>
      <c r="E668" s="9" t="str">
        <f aca="false">IF($A668="","",IFERROR(INDEX('2. Schematic Parts'!$B$2:$B$3001,MATCH($A668,'2. Schematic Parts'!$A$2:$A$3001,0)),"NOT FOUND"))</f>
        <v/>
      </c>
      <c r="F668" s="9" t="str">
        <f aca="false">IF($A668="","",IFERROR(INDEX('2. Schematic Parts'!$C$2:$C$3001,MATCH($A668,'2. Schematic Parts'!$A$2:$A$3001,0))&amp;"","NOT FOUND"))</f>
        <v/>
      </c>
      <c r="G668" s="9" t="str">
        <f aca="false">IF($A668="","",IFERROR(INDEX('2. Schematic Parts'!$D$2:$D$3001,MATCH($A668,'2. Schematic Parts'!$A$2:$A$3001,0))&amp;"","NOT FOUND"))</f>
        <v/>
      </c>
      <c r="H668" s="9" t="str">
        <f aca="false">IF($A668="","",IF(COUNTIF('2. Schematic Parts'!$A$2:$A$3001,$A668)=0,"NOT IN SCHEMATIC","OK"))</f>
        <v/>
      </c>
      <c r="I668" s="9" t="str">
        <f aca="false">IF($A668="","",IF($H668="NOT IN SCHEMATIC","",IF(UPPER(TRIM($C668))=UPPER(TRIM($E668)),"OK","MISMATCH")))</f>
        <v/>
      </c>
      <c r="J668" s="9" t="str">
        <f aca="false">IF($A668="","",IF($H668="NOT IN SCHEMATIC","",IF($F668="","NO SCH DECAL",IF($D668="","",IF(UPPER(TRIM($D668))=UPPER(TRIM($F668)),"OK","MISMATCH")))))</f>
        <v/>
      </c>
      <c r="K668" s="16" t="str">
        <f aca="false">IF($A668="","",SUMPRODUCT(--ISNUMBER(SEARCH(","&amp;TRIM($A668)&amp;",",","&amp;SUBSTITUTE('1. Master BOM'!$D$2:$D$400," ","")&amp;","))))</f>
        <v/>
      </c>
      <c r="L668" s="16" t="str">
        <f aca="false">IF($A668="","",IF($K668&lt;&gt;1,0,SUMPRODUCT(ISNUMBER(SEARCH(","&amp;TRIM($A668)&amp;",",","&amp;SUBSTITUTE('1. Master BOM'!$D$2:$D$400," ","")&amp;","))*ROW('1. Master BOM'!$D$2:$D$400))))</f>
        <v/>
      </c>
      <c r="M668" s="9" t="str">
        <f aca="false">IF($A668="","",IF($K668=0,"NOT IN BOM",IF($K668&gt;1,"MULTIPLE BOM LINES","OK")))</f>
        <v/>
      </c>
      <c r="N668" s="9" t="str">
        <f aca="false">IF($A668="","",IF($L668=0,"—",INDEX('1. Master BOM'!$A$1:$A$400,$L668)))</f>
        <v/>
      </c>
      <c r="O668" s="9" t="str">
        <f aca="false">IF($A668="","",IF($L668=0,"—",INDEX('1. Master BOM'!$B$1:$B$400,$L668)))</f>
        <v/>
      </c>
      <c r="P668" s="9" t="str">
        <f aca="false">IF($A668="","",IF(OR($H668="NOT IN SCHEMATIC",$O668="—"),"",IF($G668="","NO SCH PN",IF(UPPER(TRIM($G668))=UPPER(TRIM($O668)),"OK","MISMATCH"))))</f>
        <v/>
      </c>
      <c r="Q668" s="9" t="str">
        <f aca="false">IF($A668="","",IF($L668=0,"—",INDEX('1. Master BOM'!$E$1:$E$400,$L668)))</f>
        <v/>
      </c>
      <c r="R668" s="9" t="str">
        <f aca="false">IF($A668="","",IF($L668=0,"—",IF(T(INDEX('1. Master BOM'!$F$1:$F$400,$L668))="","(not set)",INDEX('1. Master BOM'!$F$1:$F$400,$L668))))</f>
        <v/>
      </c>
      <c r="S668" s="9" t="str">
        <f aca="false">IF($A668="","",IF(OR($R668="—",$R668="(not set)",$D668=""),"",IF(ISNUMBER(SEARCH(SUBSTITUTE(SUBSTITUTE(SUBSTITUTE($R668,"-",""),"_","")," ",""),SUBSTITUTE(SUBSTITUTE(SUBSTITUTE($D668,"-",""),"_","")," ",""))),"OK","CHECK")))</f>
        <v/>
      </c>
      <c r="T668" s="9" t="str">
        <f aca="false">IF($A668="","",IF(OR($H668="NOT IN SCHEMATIC",$I668="MISMATCH",$J668="MISMATCH",$P668="MISMATCH",$M668&lt;&gt;"OK"),"REVIEW","OK"))</f>
        <v/>
      </c>
      <c r="U668" s="14"/>
      <c r="V668" s="14"/>
      <c r="W668" s="17"/>
      <c r="X668" s="14"/>
    </row>
    <row r="669" customFormat="false" ht="15" hidden="false" customHeight="false" outlineLevel="0" collapsed="false">
      <c r="A669" s="9" t="str">
        <f aca="false">IF('3. Layout Parts'!$A669="","",TRIM('3. Layout Parts'!$A669))</f>
        <v/>
      </c>
      <c r="B669" s="9" t="str">
        <f aca="false">IF($A669="","",'3. Layout Parts'!$D669)</f>
        <v/>
      </c>
      <c r="C669" s="9" t="str">
        <f aca="false">IF($A669="","",'3. Layout Parts'!$B669)</f>
        <v/>
      </c>
      <c r="D669" s="9" t="str">
        <f aca="false">IF($A669="","",'3. Layout Parts'!$C669)</f>
        <v/>
      </c>
      <c r="E669" s="9" t="str">
        <f aca="false">IF($A669="","",IFERROR(INDEX('2. Schematic Parts'!$B$2:$B$3001,MATCH($A669,'2. Schematic Parts'!$A$2:$A$3001,0)),"NOT FOUND"))</f>
        <v/>
      </c>
      <c r="F669" s="9" t="str">
        <f aca="false">IF($A669="","",IFERROR(INDEX('2. Schematic Parts'!$C$2:$C$3001,MATCH($A669,'2. Schematic Parts'!$A$2:$A$3001,0))&amp;"","NOT FOUND"))</f>
        <v/>
      </c>
      <c r="G669" s="9" t="str">
        <f aca="false">IF($A669="","",IFERROR(INDEX('2. Schematic Parts'!$D$2:$D$3001,MATCH($A669,'2. Schematic Parts'!$A$2:$A$3001,0))&amp;"","NOT FOUND"))</f>
        <v/>
      </c>
      <c r="H669" s="9" t="str">
        <f aca="false">IF($A669="","",IF(COUNTIF('2. Schematic Parts'!$A$2:$A$3001,$A669)=0,"NOT IN SCHEMATIC","OK"))</f>
        <v/>
      </c>
      <c r="I669" s="9" t="str">
        <f aca="false">IF($A669="","",IF($H669="NOT IN SCHEMATIC","",IF(UPPER(TRIM($C669))=UPPER(TRIM($E669)),"OK","MISMATCH")))</f>
        <v/>
      </c>
      <c r="J669" s="9" t="str">
        <f aca="false">IF($A669="","",IF($H669="NOT IN SCHEMATIC","",IF($F669="","NO SCH DECAL",IF($D669="","",IF(UPPER(TRIM($D669))=UPPER(TRIM($F669)),"OK","MISMATCH")))))</f>
        <v/>
      </c>
      <c r="K669" s="16" t="str">
        <f aca="false">IF($A669="","",SUMPRODUCT(--ISNUMBER(SEARCH(","&amp;TRIM($A669)&amp;",",","&amp;SUBSTITUTE('1. Master BOM'!$D$2:$D$400," ","")&amp;","))))</f>
        <v/>
      </c>
      <c r="L669" s="16" t="str">
        <f aca="false">IF($A669="","",IF($K669&lt;&gt;1,0,SUMPRODUCT(ISNUMBER(SEARCH(","&amp;TRIM($A669)&amp;",",","&amp;SUBSTITUTE('1. Master BOM'!$D$2:$D$400," ","")&amp;","))*ROW('1. Master BOM'!$D$2:$D$400))))</f>
        <v/>
      </c>
      <c r="M669" s="9" t="str">
        <f aca="false">IF($A669="","",IF($K669=0,"NOT IN BOM",IF($K669&gt;1,"MULTIPLE BOM LINES","OK")))</f>
        <v/>
      </c>
      <c r="N669" s="9" t="str">
        <f aca="false">IF($A669="","",IF($L669=0,"—",INDEX('1. Master BOM'!$A$1:$A$400,$L669)))</f>
        <v/>
      </c>
      <c r="O669" s="9" t="str">
        <f aca="false">IF($A669="","",IF($L669=0,"—",INDEX('1. Master BOM'!$B$1:$B$400,$L669)))</f>
        <v/>
      </c>
      <c r="P669" s="9" t="str">
        <f aca="false">IF($A669="","",IF(OR($H669="NOT IN SCHEMATIC",$O669="—"),"",IF($G669="","NO SCH PN",IF(UPPER(TRIM($G669))=UPPER(TRIM($O669)),"OK","MISMATCH"))))</f>
        <v/>
      </c>
      <c r="Q669" s="9" t="str">
        <f aca="false">IF($A669="","",IF($L669=0,"—",INDEX('1. Master BOM'!$E$1:$E$400,$L669)))</f>
        <v/>
      </c>
      <c r="R669" s="9" t="str">
        <f aca="false">IF($A669="","",IF($L669=0,"—",IF(T(INDEX('1. Master BOM'!$F$1:$F$400,$L669))="","(not set)",INDEX('1. Master BOM'!$F$1:$F$400,$L669))))</f>
        <v/>
      </c>
      <c r="S669" s="9" t="str">
        <f aca="false">IF($A669="","",IF(OR($R669="—",$R669="(not set)",$D669=""),"",IF(ISNUMBER(SEARCH(SUBSTITUTE(SUBSTITUTE(SUBSTITUTE($R669,"-",""),"_","")," ",""),SUBSTITUTE(SUBSTITUTE(SUBSTITUTE($D669,"-",""),"_","")," ",""))),"OK","CHECK")))</f>
        <v/>
      </c>
      <c r="T669" s="9" t="str">
        <f aca="false">IF($A669="","",IF(OR($H669="NOT IN SCHEMATIC",$I669="MISMATCH",$J669="MISMATCH",$P669="MISMATCH",$M669&lt;&gt;"OK"),"REVIEW","OK"))</f>
        <v/>
      </c>
      <c r="U669" s="14"/>
      <c r="V669" s="14"/>
      <c r="W669" s="17"/>
      <c r="X669" s="14"/>
    </row>
    <row r="670" customFormat="false" ht="15" hidden="false" customHeight="false" outlineLevel="0" collapsed="false">
      <c r="A670" s="9" t="str">
        <f aca="false">IF('3. Layout Parts'!$A670="","",TRIM('3. Layout Parts'!$A670))</f>
        <v/>
      </c>
      <c r="B670" s="9" t="str">
        <f aca="false">IF($A670="","",'3. Layout Parts'!$D670)</f>
        <v/>
      </c>
      <c r="C670" s="9" t="str">
        <f aca="false">IF($A670="","",'3. Layout Parts'!$B670)</f>
        <v/>
      </c>
      <c r="D670" s="9" t="str">
        <f aca="false">IF($A670="","",'3. Layout Parts'!$C670)</f>
        <v/>
      </c>
      <c r="E670" s="9" t="str">
        <f aca="false">IF($A670="","",IFERROR(INDEX('2. Schematic Parts'!$B$2:$B$3001,MATCH($A670,'2. Schematic Parts'!$A$2:$A$3001,0)),"NOT FOUND"))</f>
        <v/>
      </c>
      <c r="F670" s="9" t="str">
        <f aca="false">IF($A670="","",IFERROR(INDEX('2. Schematic Parts'!$C$2:$C$3001,MATCH($A670,'2. Schematic Parts'!$A$2:$A$3001,0))&amp;"","NOT FOUND"))</f>
        <v/>
      </c>
      <c r="G670" s="9" t="str">
        <f aca="false">IF($A670="","",IFERROR(INDEX('2. Schematic Parts'!$D$2:$D$3001,MATCH($A670,'2. Schematic Parts'!$A$2:$A$3001,0))&amp;"","NOT FOUND"))</f>
        <v/>
      </c>
      <c r="H670" s="9" t="str">
        <f aca="false">IF($A670="","",IF(COUNTIF('2. Schematic Parts'!$A$2:$A$3001,$A670)=0,"NOT IN SCHEMATIC","OK"))</f>
        <v/>
      </c>
      <c r="I670" s="9" t="str">
        <f aca="false">IF($A670="","",IF($H670="NOT IN SCHEMATIC","",IF(UPPER(TRIM($C670))=UPPER(TRIM($E670)),"OK","MISMATCH")))</f>
        <v/>
      </c>
      <c r="J670" s="9" t="str">
        <f aca="false">IF($A670="","",IF($H670="NOT IN SCHEMATIC","",IF($F670="","NO SCH DECAL",IF($D670="","",IF(UPPER(TRIM($D670))=UPPER(TRIM($F670)),"OK","MISMATCH")))))</f>
        <v/>
      </c>
      <c r="K670" s="16" t="str">
        <f aca="false">IF($A670="","",SUMPRODUCT(--ISNUMBER(SEARCH(","&amp;TRIM($A670)&amp;",",","&amp;SUBSTITUTE('1. Master BOM'!$D$2:$D$400," ","")&amp;","))))</f>
        <v/>
      </c>
      <c r="L670" s="16" t="str">
        <f aca="false">IF($A670="","",IF($K670&lt;&gt;1,0,SUMPRODUCT(ISNUMBER(SEARCH(","&amp;TRIM($A670)&amp;",",","&amp;SUBSTITUTE('1. Master BOM'!$D$2:$D$400," ","")&amp;","))*ROW('1. Master BOM'!$D$2:$D$400))))</f>
        <v/>
      </c>
      <c r="M670" s="9" t="str">
        <f aca="false">IF($A670="","",IF($K670=0,"NOT IN BOM",IF($K670&gt;1,"MULTIPLE BOM LINES","OK")))</f>
        <v/>
      </c>
      <c r="N670" s="9" t="str">
        <f aca="false">IF($A670="","",IF($L670=0,"—",INDEX('1. Master BOM'!$A$1:$A$400,$L670)))</f>
        <v/>
      </c>
      <c r="O670" s="9" t="str">
        <f aca="false">IF($A670="","",IF($L670=0,"—",INDEX('1. Master BOM'!$B$1:$B$400,$L670)))</f>
        <v/>
      </c>
      <c r="P670" s="9" t="str">
        <f aca="false">IF($A670="","",IF(OR($H670="NOT IN SCHEMATIC",$O670="—"),"",IF($G670="","NO SCH PN",IF(UPPER(TRIM($G670))=UPPER(TRIM($O670)),"OK","MISMATCH"))))</f>
        <v/>
      </c>
      <c r="Q670" s="9" t="str">
        <f aca="false">IF($A670="","",IF($L670=0,"—",INDEX('1. Master BOM'!$E$1:$E$400,$L670)))</f>
        <v/>
      </c>
      <c r="R670" s="9" t="str">
        <f aca="false">IF($A670="","",IF($L670=0,"—",IF(T(INDEX('1. Master BOM'!$F$1:$F$400,$L670))="","(not set)",INDEX('1. Master BOM'!$F$1:$F$400,$L670))))</f>
        <v/>
      </c>
      <c r="S670" s="9" t="str">
        <f aca="false">IF($A670="","",IF(OR($R670="—",$R670="(not set)",$D670=""),"",IF(ISNUMBER(SEARCH(SUBSTITUTE(SUBSTITUTE(SUBSTITUTE($R670,"-",""),"_","")," ",""),SUBSTITUTE(SUBSTITUTE(SUBSTITUTE($D670,"-",""),"_","")," ",""))),"OK","CHECK")))</f>
        <v/>
      </c>
      <c r="T670" s="9" t="str">
        <f aca="false">IF($A670="","",IF(OR($H670="NOT IN SCHEMATIC",$I670="MISMATCH",$J670="MISMATCH",$P670="MISMATCH",$M670&lt;&gt;"OK"),"REVIEW","OK"))</f>
        <v/>
      </c>
      <c r="U670" s="14"/>
      <c r="V670" s="14"/>
      <c r="W670" s="17"/>
      <c r="X670" s="14"/>
    </row>
    <row r="671" customFormat="false" ht="15" hidden="false" customHeight="false" outlineLevel="0" collapsed="false">
      <c r="A671" s="9" t="str">
        <f aca="false">IF('3. Layout Parts'!$A671="","",TRIM('3. Layout Parts'!$A671))</f>
        <v/>
      </c>
      <c r="B671" s="9" t="str">
        <f aca="false">IF($A671="","",'3. Layout Parts'!$D671)</f>
        <v/>
      </c>
      <c r="C671" s="9" t="str">
        <f aca="false">IF($A671="","",'3. Layout Parts'!$B671)</f>
        <v/>
      </c>
      <c r="D671" s="9" t="str">
        <f aca="false">IF($A671="","",'3. Layout Parts'!$C671)</f>
        <v/>
      </c>
      <c r="E671" s="9" t="str">
        <f aca="false">IF($A671="","",IFERROR(INDEX('2. Schematic Parts'!$B$2:$B$3001,MATCH($A671,'2. Schematic Parts'!$A$2:$A$3001,0)),"NOT FOUND"))</f>
        <v/>
      </c>
      <c r="F671" s="9" t="str">
        <f aca="false">IF($A671="","",IFERROR(INDEX('2. Schematic Parts'!$C$2:$C$3001,MATCH($A671,'2. Schematic Parts'!$A$2:$A$3001,0))&amp;"","NOT FOUND"))</f>
        <v/>
      </c>
      <c r="G671" s="9" t="str">
        <f aca="false">IF($A671="","",IFERROR(INDEX('2. Schematic Parts'!$D$2:$D$3001,MATCH($A671,'2. Schematic Parts'!$A$2:$A$3001,0))&amp;"","NOT FOUND"))</f>
        <v/>
      </c>
      <c r="H671" s="9" t="str">
        <f aca="false">IF($A671="","",IF(COUNTIF('2. Schematic Parts'!$A$2:$A$3001,$A671)=0,"NOT IN SCHEMATIC","OK"))</f>
        <v/>
      </c>
      <c r="I671" s="9" t="str">
        <f aca="false">IF($A671="","",IF($H671="NOT IN SCHEMATIC","",IF(UPPER(TRIM($C671))=UPPER(TRIM($E671)),"OK","MISMATCH")))</f>
        <v/>
      </c>
      <c r="J671" s="9" t="str">
        <f aca="false">IF($A671="","",IF($H671="NOT IN SCHEMATIC","",IF($F671="","NO SCH DECAL",IF($D671="","",IF(UPPER(TRIM($D671))=UPPER(TRIM($F671)),"OK","MISMATCH")))))</f>
        <v/>
      </c>
      <c r="K671" s="16" t="str">
        <f aca="false">IF($A671="","",SUMPRODUCT(--ISNUMBER(SEARCH(","&amp;TRIM($A671)&amp;",",","&amp;SUBSTITUTE('1. Master BOM'!$D$2:$D$400," ","")&amp;","))))</f>
        <v/>
      </c>
      <c r="L671" s="16" t="str">
        <f aca="false">IF($A671="","",IF($K671&lt;&gt;1,0,SUMPRODUCT(ISNUMBER(SEARCH(","&amp;TRIM($A671)&amp;",",","&amp;SUBSTITUTE('1. Master BOM'!$D$2:$D$400," ","")&amp;","))*ROW('1. Master BOM'!$D$2:$D$400))))</f>
        <v/>
      </c>
      <c r="M671" s="9" t="str">
        <f aca="false">IF($A671="","",IF($K671=0,"NOT IN BOM",IF($K671&gt;1,"MULTIPLE BOM LINES","OK")))</f>
        <v/>
      </c>
      <c r="N671" s="9" t="str">
        <f aca="false">IF($A671="","",IF($L671=0,"—",INDEX('1. Master BOM'!$A$1:$A$400,$L671)))</f>
        <v/>
      </c>
      <c r="O671" s="9" t="str">
        <f aca="false">IF($A671="","",IF($L671=0,"—",INDEX('1. Master BOM'!$B$1:$B$400,$L671)))</f>
        <v/>
      </c>
      <c r="P671" s="9" t="str">
        <f aca="false">IF($A671="","",IF(OR($H671="NOT IN SCHEMATIC",$O671="—"),"",IF($G671="","NO SCH PN",IF(UPPER(TRIM($G671))=UPPER(TRIM($O671)),"OK","MISMATCH"))))</f>
        <v/>
      </c>
      <c r="Q671" s="9" t="str">
        <f aca="false">IF($A671="","",IF($L671=0,"—",INDEX('1. Master BOM'!$E$1:$E$400,$L671)))</f>
        <v/>
      </c>
      <c r="R671" s="9" t="str">
        <f aca="false">IF($A671="","",IF($L671=0,"—",IF(T(INDEX('1. Master BOM'!$F$1:$F$400,$L671))="","(not set)",INDEX('1. Master BOM'!$F$1:$F$400,$L671))))</f>
        <v/>
      </c>
      <c r="S671" s="9" t="str">
        <f aca="false">IF($A671="","",IF(OR($R671="—",$R671="(not set)",$D671=""),"",IF(ISNUMBER(SEARCH(SUBSTITUTE(SUBSTITUTE(SUBSTITUTE($R671,"-",""),"_","")," ",""),SUBSTITUTE(SUBSTITUTE(SUBSTITUTE($D671,"-",""),"_","")," ",""))),"OK","CHECK")))</f>
        <v/>
      </c>
      <c r="T671" s="9" t="str">
        <f aca="false">IF($A671="","",IF(OR($H671="NOT IN SCHEMATIC",$I671="MISMATCH",$J671="MISMATCH",$P671="MISMATCH",$M671&lt;&gt;"OK"),"REVIEW","OK"))</f>
        <v/>
      </c>
      <c r="U671" s="14"/>
      <c r="V671" s="14"/>
      <c r="W671" s="17"/>
      <c r="X671" s="14"/>
    </row>
    <row r="672" customFormat="false" ht="15" hidden="false" customHeight="false" outlineLevel="0" collapsed="false">
      <c r="A672" s="9" t="str">
        <f aca="false">IF('3. Layout Parts'!$A672="","",TRIM('3. Layout Parts'!$A672))</f>
        <v/>
      </c>
      <c r="B672" s="9" t="str">
        <f aca="false">IF($A672="","",'3. Layout Parts'!$D672)</f>
        <v/>
      </c>
      <c r="C672" s="9" t="str">
        <f aca="false">IF($A672="","",'3. Layout Parts'!$B672)</f>
        <v/>
      </c>
      <c r="D672" s="9" t="str">
        <f aca="false">IF($A672="","",'3. Layout Parts'!$C672)</f>
        <v/>
      </c>
      <c r="E672" s="9" t="str">
        <f aca="false">IF($A672="","",IFERROR(INDEX('2. Schematic Parts'!$B$2:$B$3001,MATCH($A672,'2. Schematic Parts'!$A$2:$A$3001,0)),"NOT FOUND"))</f>
        <v/>
      </c>
      <c r="F672" s="9" t="str">
        <f aca="false">IF($A672="","",IFERROR(INDEX('2. Schematic Parts'!$C$2:$C$3001,MATCH($A672,'2. Schematic Parts'!$A$2:$A$3001,0))&amp;"","NOT FOUND"))</f>
        <v/>
      </c>
      <c r="G672" s="9" t="str">
        <f aca="false">IF($A672="","",IFERROR(INDEX('2. Schematic Parts'!$D$2:$D$3001,MATCH($A672,'2. Schematic Parts'!$A$2:$A$3001,0))&amp;"","NOT FOUND"))</f>
        <v/>
      </c>
      <c r="H672" s="9" t="str">
        <f aca="false">IF($A672="","",IF(COUNTIF('2. Schematic Parts'!$A$2:$A$3001,$A672)=0,"NOT IN SCHEMATIC","OK"))</f>
        <v/>
      </c>
      <c r="I672" s="9" t="str">
        <f aca="false">IF($A672="","",IF($H672="NOT IN SCHEMATIC","",IF(UPPER(TRIM($C672))=UPPER(TRIM($E672)),"OK","MISMATCH")))</f>
        <v/>
      </c>
      <c r="J672" s="9" t="str">
        <f aca="false">IF($A672="","",IF($H672="NOT IN SCHEMATIC","",IF($F672="","NO SCH DECAL",IF($D672="","",IF(UPPER(TRIM($D672))=UPPER(TRIM($F672)),"OK","MISMATCH")))))</f>
        <v/>
      </c>
      <c r="K672" s="16" t="str">
        <f aca="false">IF($A672="","",SUMPRODUCT(--ISNUMBER(SEARCH(","&amp;TRIM($A672)&amp;",",","&amp;SUBSTITUTE('1. Master BOM'!$D$2:$D$400," ","")&amp;","))))</f>
        <v/>
      </c>
      <c r="L672" s="16" t="str">
        <f aca="false">IF($A672="","",IF($K672&lt;&gt;1,0,SUMPRODUCT(ISNUMBER(SEARCH(","&amp;TRIM($A672)&amp;",",","&amp;SUBSTITUTE('1. Master BOM'!$D$2:$D$400," ","")&amp;","))*ROW('1. Master BOM'!$D$2:$D$400))))</f>
        <v/>
      </c>
      <c r="M672" s="9" t="str">
        <f aca="false">IF($A672="","",IF($K672=0,"NOT IN BOM",IF($K672&gt;1,"MULTIPLE BOM LINES","OK")))</f>
        <v/>
      </c>
      <c r="N672" s="9" t="str">
        <f aca="false">IF($A672="","",IF($L672=0,"—",INDEX('1. Master BOM'!$A$1:$A$400,$L672)))</f>
        <v/>
      </c>
      <c r="O672" s="9" t="str">
        <f aca="false">IF($A672="","",IF($L672=0,"—",INDEX('1. Master BOM'!$B$1:$B$400,$L672)))</f>
        <v/>
      </c>
      <c r="P672" s="9" t="str">
        <f aca="false">IF($A672="","",IF(OR($H672="NOT IN SCHEMATIC",$O672="—"),"",IF($G672="","NO SCH PN",IF(UPPER(TRIM($G672))=UPPER(TRIM($O672)),"OK","MISMATCH"))))</f>
        <v/>
      </c>
      <c r="Q672" s="9" t="str">
        <f aca="false">IF($A672="","",IF($L672=0,"—",INDEX('1. Master BOM'!$E$1:$E$400,$L672)))</f>
        <v/>
      </c>
      <c r="R672" s="9" t="str">
        <f aca="false">IF($A672="","",IF($L672=0,"—",IF(T(INDEX('1. Master BOM'!$F$1:$F$400,$L672))="","(not set)",INDEX('1. Master BOM'!$F$1:$F$400,$L672))))</f>
        <v/>
      </c>
      <c r="S672" s="9" t="str">
        <f aca="false">IF($A672="","",IF(OR($R672="—",$R672="(not set)",$D672=""),"",IF(ISNUMBER(SEARCH(SUBSTITUTE(SUBSTITUTE(SUBSTITUTE($R672,"-",""),"_","")," ",""),SUBSTITUTE(SUBSTITUTE(SUBSTITUTE($D672,"-",""),"_","")," ",""))),"OK","CHECK")))</f>
        <v/>
      </c>
      <c r="T672" s="9" t="str">
        <f aca="false">IF($A672="","",IF(OR($H672="NOT IN SCHEMATIC",$I672="MISMATCH",$J672="MISMATCH",$P672="MISMATCH",$M672&lt;&gt;"OK"),"REVIEW","OK"))</f>
        <v/>
      </c>
      <c r="U672" s="14"/>
      <c r="V672" s="14"/>
      <c r="W672" s="17"/>
      <c r="X672" s="14"/>
    </row>
    <row r="673" customFormat="false" ht="15" hidden="false" customHeight="false" outlineLevel="0" collapsed="false">
      <c r="A673" s="9" t="str">
        <f aca="false">IF('3. Layout Parts'!$A673="","",TRIM('3. Layout Parts'!$A673))</f>
        <v/>
      </c>
      <c r="B673" s="9" t="str">
        <f aca="false">IF($A673="","",'3. Layout Parts'!$D673)</f>
        <v/>
      </c>
      <c r="C673" s="9" t="str">
        <f aca="false">IF($A673="","",'3. Layout Parts'!$B673)</f>
        <v/>
      </c>
      <c r="D673" s="9" t="str">
        <f aca="false">IF($A673="","",'3. Layout Parts'!$C673)</f>
        <v/>
      </c>
      <c r="E673" s="9" t="str">
        <f aca="false">IF($A673="","",IFERROR(INDEX('2. Schematic Parts'!$B$2:$B$3001,MATCH($A673,'2. Schematic Parts'!$A$2:$A$3001,0)),"NOT FOUND"))</f>
        <v/>
      </c>
      <c r="F673" s="9" t="str">
        <f aca="false">IF($A673="","",IFERROR(INDEX('2. Schematic Parts'!$C$2:$C$3001,MATCH($A673,'2. Schematic Parts'!$A$2:$A$3001,0))&amp;"","NOT FOUND"))</f>
        <v/>
      </c>
      <c r="G673" s="9" t="str">
        <f aca="false">IF($A673="","",IFERROR(INDEX('2. Schematic Parts'!$D$2:$D$3001,MATCH($A673,'2. Schematic Parts'!$A$2:$A$3001,0))&amp;"","NOT FOUND"))</f>
        <v/>
      </c>
      <c r="H673" s="9" t="str">
        <f aca="false">IF($A673="","",IF(COUNTIF('2. Schematic Parts'!$A$2:$A$3001,$A673)=0,"NOT IN SCHEMATIC","OK"))</f>
        <v/>
      </c>
      <c r="I673" s="9" t="str">
        <f aca="false">IF($A673="","",IF($H673="NOT IN SCHEMATIC","",IF(UPPER(TRIM($C673))=UPPER(TRIM($E673)),"OK","MISMATCH")))</f>
        <v/>
      </c>
      <c r="J673" s="9" t="str">
        <f aca="false">IF($A673="","",IF($H673="NOT IN SCHEMATIC","",IF($F673="","NO SCH DECAL",IF($D673="","",IF(UPPER(TRIM($D673))=UPPER(TRIM($F673)),"OK","MISMATCH")))))</f>
        <v/>
      </c>
      <c r="K673" s="16" t="str">
        <f aca="false">IF($A673="","",SUMPRODUCT(--ISNUMBER(SEARCH(","&amp;TRIM($A673)&amp;",",","&amp;SUBSTITUTE('1. Master BOM'!$D$2:$D$400," ","")&amp;","))))</f>
        <v/>
      </c>
      <c r="L673" s="16" t="str">
        <f aca="false">IF($A673="","",IF($K673&lt;&gt;1,0,SUMPRODUCT(ISNUMBER(SEARCH(","&amp;TRIM($A673)&amp;",",","&amp;SUBSTITUTE('1. Master BOM'!$D$2:$D$400," ","")&amp;","))*ROW('1. Master BOM'!$D$2:$D$400))))</f>
        <v/>
      </c>
      <c r="M673" s="9" t="str">
        <f aca="false">IF($A673="","",IF($K673=0,"NOT IN BOM",IF($K673&gt;1,"MULTIPLE BOM LINES","OK")))</f>
        <v/>
      </c>
      <c r="N673" s="9" t="str">
        <f aca="false">IF($A673="","",IF($L673=0,"—",INDEX('1. Master BOM'!$A$1:$A$400,$L673)))</f>
        <v/>
      </c>
      <c r="O673" s="9" t="str">
        <f aca="false">IF($A673="","",IF($L673=0,"—",INDEX('1. Master BOM'!$B$1:$B$400,$L673)))</f>
        <v/>
      </c>
      <c r="P673" s="9" t="str">
        <f aca="false">IF($A673="","",IF(OR($H673="NOT IN SCHEMATIC",$O673="—"),"",IF($G673="","NO SCH PN",IF(UPPER(TRIM($G673))=UPPER(TRIM($O673)),"OK","MISMATCH"))))</f>
        <v/>
      </c>
      <c r="Q673" s="9" t="str">
        <f aca="false">IF($A673="","",IF($L673=0,"—",INDEX('1. Master BOM'!$E$1:$E$400,$L673)))</f>
        <v/>
      </c>
      <c r="R673" s="9" t="str">
        <f aca="false">IF($A673="","",IF($L673=0,"—",IF(T(INDEX('1. Master BOM'!$F$1:$F$400,$L673))="","(not set)",INDEX('1. Master BOM'!$F$1:$F$400,$L673))))</f>
        <v/>
      </c>
      <c r="S673" s="9" t="str">
        <f aca="false">IF($A673="","",IF(OR($R673="—",$R673="(not set)",$D673=""),"",IF(ISNUMBER(SEARCH(SUBSTITUTE(SUBSTITUTE(SUBSTITUTE($R673,"-",""),"_","")," ",""),SUBSTITUTE(SUBSTITUTE(SUBSTITUTE($D673,"-",""),"_","")," ",""))),"OK","CHECK")))</f>
        <v/>
      </c>
      <c r="T673" s="9" t="str">
        <f aca="false">IF($A673="","",IF(OR($H673="NOT IN SCHEMATIC",$I673="MISMATCH",$J673="MISMATCH",$P673="MISMATCH",$M673&lt;&gt;"OK"),"REVIEW","OK"))</f>
        <v/>
      </c>
      <c r="U673" s="14"/>
      <c r="V673" s="14"/>
      <c r="W673" s="17"/>
      <c r="X673" s="14"/>
    </row>
    <row r="674" customFormat="false" ht="15" hidden="false" customHeight="false" outlineLevel="0" collapsed="false">
      <c r="A674" s="9" t="str">
        <f aca="false">IF('3. Layout Parts'!$A674="","",TRIM('3. Layout Parts'!$A674))</f>
        <v/>
      </c>
      <c r="B674" s="9" t="str">
        <f aca="false">IF($A674="","",'3. Layout Parts'!$D674)</f>
        <v/>
      </c>
      <c r="C674" s="9" t="str">
        <f aca="false">IF($A674="","",'3. Layout Parts'!$B674)</f>
        <v/>
      </c>
      <c r="D674" s="9" t="str">
        <f aca="false">IF($A674="","",'3. Layout Parts'!$C674)</f>
        <v/>
      </c>
      <c r="E674" s="9" t="str">
        <f aca="false">IF($A674="","",IFERROR(INDEX('2. Schematic Parts'!$B$2:$B$3001,MATCH($A674,'2. Schematic Parts'!$A$2:$A$3001,0)),"NOT FOUND"))</f>
        <v/>
      </c>
      <c r="F674" s="9" t="str">
        <f aca="false">IF($A674="","",IFERROR(INDEX('2. Schematic Parts'!$C$2:$C$3001,MATCH($A674,'2. Schematic Parts'!$A$2:$A$3001,0))&amp;"","NOT FOUND"))</f>
        <v/>
      </c>
      <c r="G674" s="9" t="str">
        <f aca="false">IF($A674="","",IFERROR(INDEX('2. Schematic Parts'!$D$2:$D$3001,MATCH($A674,'2. Schematic Parts'!$A$2:$A$3001,0))&amp;"","NOT FOUND"))</f>
        <v/>
      </c>
      <c r="H674" s="9" t="str">
        <f aca="false">IF($A674="","",IF(COUNTIF('2. Schematic Parts'!$A$2:$A$3001,$A674)=0,"NOT IN SCHEMATIC","OK"))</f>
        <v/>
      </c>
      <c r="I674" s="9" t="str">
        <f aca="false">IF($A674="","",IF($H674="NOT IN SCHEMATIC","",IF(UPPER(TRIM($C674))=UPPER(TRIM($E674)),"OK","MISMATCH")))</f>
        <v/>
      </c>
      <c r="J674" s="9" t="str">
        <f aca="false">IF($A674="","",IF($H674="NOT IN SCHEMATIC","",IF($F674="","NO SCH DECAL",IF($D674="","",IF(UPPER(TRIM($D674))=UPPER(TRIM($F674)),"OK","MISMATCH")))))</f>
        <v/>
      </c>
      <c r="K674" s="16" t="str">
        <f aca="false">IF($A674="","",SUMPRODUCT(--ISNUMBER(SEARCH(","&amp;TRIM($A674)&amp;",",","&amp;SUBSTITUTE('1. Master BOM'!$D$2:$D$400," ","")&amp;","))))</f>
        <v/>
      </c>
      <c r="L674" s="16" t="str">
        <f aca="false">IF($A674="","",IF($K674&lt;&gt;1,0,SUMPRODUCT(ISNUMBER(SEARCH(","&amp;TRIM($A674)&amp;",",","&amp;SUBSTITUTE('1. Master BOM'!$D$2:$D$400," ","")&amp;","))*ROW('1. Master BOM'!$D$2:$D$400))))</f>
        <v/>
      </c>
      <c r="M674" s="9" t="str">
        <f aca="false">IF($A674="","",IF($K674=0,"NOT IN BOM",IF($K674&gt;1,"MULTIPLE BOM LINES","OK")))</f>
        <v/>
      </c>
      <c r="N674" s="9" t="str">
        <f aca="false">IF($A674="","",IF($L674=0,"—",INDEX('1. Master BOM'!$A$1:$A$400,$L674)))</f>
        <v/>
      </c>
      <c r="O674" s="9" t="str">
        <f aca="false">IF($A674="","",IF($L674=0,"—",INDEX('1. Master BOM'!$B$1:$B$400,$L674)))</f>
        <v/>
      </c>
      <c r="P674" s="9" t="str">
        <f aca="false">IF($A674="","",IF(OR($H674="NOT IN SCHEMATIC",$O674="—"),"",IF($G674="","NO SCH PN",IF(UPPER(TRIM($G674))=UPPER(TRIM($O674)),"OK","MISMATCH"))))</f>
        <v/>
      </c>
      <c r="Q674" s="9" t="str">
        <f aca="false">IF($A674="","",IF($L674=0,"—",INDEX('1. Master BOM'!$E$1:$E$400,$L674)))</f>
        <v/>
      </c>
      <c r="R674" s="9" t="str">
        <f aca="false">IF($A674="","",IF($L674=0,"—",IF(T(INDEX('1. Master BOM'!$F$1:$F$400,$L674))="","(not set)",INDEX('1. Master BOM'!$F$1:$F$400,$L674))))</f>
        <v/>
      </c>
      <c r="S674" s="9" t="str">
        <f aca="false">IF($A674="","",IF(OR($R674="—",$R674="(not set)",$D674=""),"",IF(ISNUMBER(SEARCH(SUBSTITUTE(SUBSTITUTE(SUBSTITUTE($R674,"-",""),"_","")," ",""),SUBSTITUTE(SUBSTITUTE(SUBSTITUTE($D674,"-",""),"_","")," ",""))),"OK","CHECK")))</f>
        <v/>
      </c>
      <c r="T674" s="9" t="str">
        <f aca="false">IF($A674="","",IF(OR($H674="NOT IN SCHEMATIC",$I674="MISMATCH",$J674="MISMATCH",$P674="MISMATCH",$M674&lt;&gt;"OK"),"REVIEW","OK"))</f>
        <v/>
      </c>
      <c r="U674" s="14"/>
      <c r="V674" s="14"/>
      <c r="W674" s="17"/>
      <c r="X674" s="14"/>
    </row>
    <row r="675" customFormat="false" ht="15" hidden="false" customHeight="false" outlineLevel="0" collapsed="false">
      <c r="A675" s="9" t="str">
        <f aca="false">IF('3. Layout Parts'!$A675="","",TRIM('3. Layout Parts'!$A675))</f>
        <v/>
      </c>
      <c r="B675" s="9" t="str">
        <f aca="false">IF($A675="","",'3. Layout Parts'!$D675)</f>
        <v/>
      </c>
      <c r="C675" s="9" t="str">
        <f aca="false">IF($A675="","",'3. Layout Parts'!$B675)</f>
        <v/>
      </c>
      <c r="D675" s="9" t="str">
        <f aca="false">IF($A675="","",'3. Layout Parts'!$C675)</f>
        <v/>
      </c>
      <c r="E675" s="9" t="str">
        <f aca="false">IF($A675="","",IFERROR(INDEX('2. Schematic Parts'!$B$2:$B$3001,MATCH($A675,'2. Schematic Parts'!$A$2:$A$3001,0)),"NOT FOUND"))</f>
        <v/>
      </c>
      <c r="F675" s="9" t="str">
        <f aca="false">IF($A675="","",IFERROR(INDEX('2. Schematic Parts'!$C$2:$C$3001,MATCH($A675,'2. Schematic Parts'!$A$2:$A$3001,0))&amp;"","NOT FOUND"))</f>
        <v/>
      </c>
      <c r="G675" s="9" t="str">
        <f aca="false">IF($A675="","",IFERROR(INDEX('2. Schematic Parts'!$D$2:$D$3001,MATCH($A675,'2. Schematic Parts'!$A$2:$A$3001,0))&amp;"","NOT FOUND"))</f>
        <v/>
      </c>
      <c r="H675" s="9" t="str">
        <f aca="false">IF($A675="","",IF(COUNTIF('2. Schematic Parts'!$A$2:$A$3001,$A675)=0,"NOT IN SCHEMATIC","OK"))</f>
        <v/>
      </c>
      <c r="I675" s="9" t="str">
        <f aca="false">IF($A675="","",IF($H675="NOT IN SCHEMATIC","",IF(UPPER(TRIM($C675))=UPPER(TRIM($E675)),"OK","MISMATCH")))</f>
        <v/>
      </c>
      <c r="J675" s="9" t="str">
        <f aca="false">IF($A675="","",IF($H675="NOT IN SCHEMATIC","",IF($F675="","NO SCH DECAL",IF($D675="","",IF(UPPER(TRIM($D675))=UPPER(TRIM($F675)),"OK","MISMATCH")))))</f>
        <v/>
      </c>
      <c r="K675" s="16" t="str">
        <f aca="false">IF($A675="","",SUMPRODUCT(--ISNUMBER(SEARCH(","&amp;TRIM($A675)&amp;",",","&amp;SUBSTITUTE('1. Master BOM'!$D$2:$D$400," ","")&amp;","))))</f>
        <v/>
      </c>
      <c r="L675" s="16" t="str">
        <f aca="false">IF($A675="","",IF($K675&lt;&gt;1,0,SUMPRODUCT(ISNUMBER(SEARCH(","&amp;TRIM($A675)&amp;",",","&amp;SUBSTITUTE('1. Master BOM'!$D$2:$D$400," ","")&amp;","))*ROW('1. Master BOM'!$D$2:$D$400))))</f>
        <v/>
      </c>
      <c r="M675" s="9" t="str">
        <f aca="false">IF($A675="","",IF($K675=0,"NOT IN BOM",IF($K675&gt;1,"MULTIPLE BOM LINES","OK")))</f>
        <v/>
      </c>
      <c r="N675" s="9" t="str">
        <f aca="false">IF($A675="","",IF($L675=0,"—",INDEX('1. Master BOM'!$A$1:$A$400,$L675)))</f>
        <v/>
      </c>
      <c r="O675" s="9" t="str">
        <f aca="false">IF($A675="","",IF($L675=0,"—",INDEX('1. Master BOM'!$B$1:$B$400,$L675)))</f>
        <v/>
      </c>
      <c r="P675" s="9" t="str">
        <f aca="false">IF($A675="","",IF(OR($H675="NOT IN SCHEMATIC",$O675="—"),"",IF($G675="","NO SCH PN",IF(UPPER(TRIM($G675))=UPPER(TRIM($O675)),"OK","MISMATCH"))))</f>
        <v/>
      </c>
      <c r="Q675" s="9" t="str">
        <f aca="false">IF($A675="","",IF($L675=0,"—",INDEX('1. Master BOM'!$E$1:$E$400,$L675)))</f>
        <v/>
      </c>
      <c r="R675" s="9" t="str">
        <f aca="false">IF($A675="","",IF($L675=0,"—",IF(T(INDEX('1. Master BOM'!$F$1:$F$400,$L675))="","(not set)",INDEX('1. Master BOM'!$F$1:$F$400,$L675))))</f>
        <v/>
      </c>
      <c r="S675" s="9" t="str">
        <f aca="false">IF($A675="","",IF(OR($R675="—",$R675="(not set)",$D675=""),"",IF(ISNUMBER(SEARCH(SUBSTITUTE(SUBSTITUTE(SUBSTITUTE($R675,"-",""),"_","")," ",""),SUBSTITUTE(SUBSTITUTE(SUBSTITUTE($D675,"-",""),"_","")," ",""))),"OK","CHECK")))</f>
        <v/>
      </c>
      <c r="T675" s="9" t="str">
        <f aca="false">IF($A675="","",IF(OR($H675="NOT IN SCHEMATIC",$I675="MISMATCH",$J675="MISMATCH",$P675="MISMATCH",$M675&lt;&gt;"OK"),"REVIEW","OK"))</f>
        <v/>
      </c>
      <c r="U675" s="14"/>
      <c r="V675" s="14"/>
      <c r="W675" s="17"/>
      <c r="X675" s="14"/>
    </row>
    <row r="676" customFormat="false" ht="15" hidden="false" customHeight="false" outlineLevel="0" collapsed="false">
      <c r="A676" s="9" t="str">
        <f aca="false">IF('3. Layout Parts'!$A676="","",TRIM('3. Layout Parts'!$A676))</f>
        <v/>
      </c>
      <c r="B676" s="9" t="str">
        <f aca="false">IF($A676="","",'3. Layout Parts'!$D676)</f>
        <v/>
      </c>
      <c r="C676" s="9" t="str">
        <f aca="false">IF($A676="","",'3. Layout Parts'!$B676)</f>
        <v/>
      </c>
      <c r="D676" s="9" t="str">
        <f aca="false">IF($A676="","",'3. Layout Parts'!$C676)</f>
        <v/>
      </c>
      <c r="E676" s="9" t="str">
        <f aca="false">IF($A676="","",IFERROR(INDEX('2. Schematic Parts'!$B$2:$B$3001,MATCH($A676,'2. Schematic Parts'!$A$2:$A$3001,0)),"NOT FOUND"))</f>
        <v/>
      </c>
      <c r="F676" s="9" t="str">
        <f aca="false">IF($A676="","",IFERROR(INDEX('2. Schematic Parts'!$C$2:$C$3001,MATCH($A676,'2. Schematic Parts'!$A$2:$A$3001,0))&amp;"","NOT FOUND"))</f>
        <v/>
      </c>
      <c r="G676" s="9" t="str">
        <f aca="false">IF($A676="","",IFERROR(INDEX('2. Schematic Parts'!$D$2:$D$3001,MATCH($A676,'2. Schematic Parts'!$A$2:$A$3001,0))&amp;"","NOT FOUND"))</f>
        <v/>
      </c>
      <c r="H676" s="9" t="str">
        <f aca="false">IF($A676="","",IF(COUNTIF('2. Schematic Parts'!$A$2:$A$3001,$A676)=0,"NOT IN SCHEMATIC","OK"))</f>
        <v/>
      </c>
      <c r="I676" s="9" t="str">
        <f aca="false">IF($A676="","",IF($H676="NOT IN SCHEMATIC","",IF(UPPER(TRIM($C676))=UPPER(TRIM($E676)),"OK","MISMATCH")))</f>
        <v/>
      </c>
      <c r="J676" s="9" t="str">
        <f aca="false">IF($A676="","",IF($H676="NOT IN SCHEMATIC","",IF($F676="","NO SCH DECAL",IF($D676="","",IF(UPPER(TRIM($D676))=UPPER(TRIM($F676)),"OK","MISMATCH")))))</f>
        <v/>
      </c>
      <c r="K676" s="16" t="str">
        <f aca="false">IF($A676="","",SUMPRODUCT(--ISNUMBER(SEARCH(","&amp;TRIM($A676)&amp;",",","&amp;SUBSTITUTE('1. Master BOM'!$D$2:$D$400," ","")&amp;","))))</f>
        <v/>
      </c>
      <c r="L676" s="16" t="str">
        <f aca="false">IF($A676="","",IF($K676&lt;&gt;1,0,SUMPRODUCT(ISNUMBER(SEARCH(","&amp;TRIM($A676)&amp;",",","&amp;SUBSTITUTE('1. Master BOM'!$D$2:$D$400," ","")&amp;","))*ROW('1. Master BOM'!$D$2:$D$400))))</f>
        <v/>
      </c>
      <c r="M676" s="9" t="str">
        <f aca="false">IF($A676="","",IF($K676=0,"NOT IN BOM",IF($K676&gt;1,"MULTIPLE BOM LINES","OK")))</f>
        <v/>
      </c>
      <c r="N676" s="9" t="str">
        <f aca="false">IF($A676="","",IF($L676=0,"—",INDEX('1. Master BOM'!$A$1:$A$400,$L676)))</f>
        <v/>
      </c>
      <c r="O676" s="9" t="str">
        <f aca="false">IF($A676="","",IF($L676=0,"—",INDEX('1. Master BOM'!$B$1:$B$400,$L676)))</f>
        <v/>
      </c>
      <c r="P676" s="9" t="str">
        <f aca="false">IF($A676="","",IF(OR($H676="NOT IN SCHEMATIC",$O676="—"),"",IF($G676="","NO SCH PN",IF(UPPER(TRIM($G676))=UPPER(TRIM($O676)),"OK","MISMATCH"))))</f>
        <v/>
      </c>
      <c r="Q676" s="9" t="str">
        <f aca="false">IF($A676="","",IF($L676=0,"—",INDEX('1. Master BOM'!$E$1:$E$400,$L676)))</f>
        <v/>
      </c>
      <c r="R676" s="9" t="str">
        <f aca="false">IF($A676="","",IF($L676=0,"—",IF(T(INDEX('1. Master BOM'!$F$1:$F$400,$L676))="","(not set)",INDEX('1. Master BOM'!$F$1:$F$400,$L676))))</f>
        <v/>
      </c>
      <c r="S676" s="9" t="str">
        <f aca="false">IF($A676="","",IF(OR($R676="—",$R676="(not set)",$D676=""),"",IF(ISNUMBER(SEARCH(SUBSTITUTE(SUBSTITUTE(SUBSTITUTE($R676,"-",""),"_","")," ",""),SUBSTITUTE(SUBSTITUTE(SUBSTITUTE($D676,"-",""),"_","")," ",""))),"OK","CHECK")))</f>
        <v/>
      </c>
      <c r="T676" s="9" t="str">
        <f aca="false">IF($A676="","",IF(OR($H676="NOT IN SCHEMATIC",$I676="MISMATCH",$J676="MISMATCH",$P676="MISMATCH",$M676&lt;&gt;"OK"),"REVIEW","OK"))</f>
        <v/>
      </c>
      <c r="U676" s="14"/>
      <c r="V676" s="14"/>
      <c r="W676" s="17"/>
      <c r="X676" s="14"/>
    </row>
    <row r="677" customFormat="false" ht="15" hidden="false" customHeight="false" outlineLevel="0" collapsed="false">
      <c r="A677" s="9" t="str">
        <f aca="false">IF('3. Layout Parts'!$A677="","",TRIM('3. Layout Parts'!$A677))</f>
        <v/>
      </c>
      <c r="B677" s="9" t="str">
        <f aca="false">IF($A677="","",'3. Layout Parts'!$D677)</f>
        <v/>
      </c>
      <c r="C677" s="9" t="str">
        <f aca="false">IF($A677="","",'3. Layout Parts'!$B677)</f>
        <v/>
      </c>
      <c r="D677" s="9" t="str">
        <f aca="false">IF($A677="","",'3. Layout Parts'!$C677)</f>
        <v/>
      </c>
      <c r="E677" s="9" t="str">
        <f aca="false">IF($A677="","",IFERROR(INDEX('2. Schematic Parts'!$B$2:$B$3001,MATCH($A677,'2. Schematic Parts'!$A$2:$A$3001,0)),"NOT FOUND"))</f>
        <v/>
      </c>
      <c r="F677" s="9" t="str">
        <f aca="false">IF($A677="","",IFERROR(INDEX('2. Schematic Parts'!$C$2:$C$3001,MATCH($A677,'2. Schematic Parts'!$A$2:$A$3001,0))&amp;"","NOT FOUND"))</f>
        <v/>
      </c>
      <c r="G677" s="9" t="str">
        <f aca="false">IF($A677="","",IFERROR(INDEX('2. Schematic Parts'!$D$2:$D$3001,MATCH($A677,'2. Schematic Parts'!$A$2:$A$3001,0))&amp;"","NOT FOUND"))</f>
        <v/>
      </c>
      <c r="H677" s="9" t="str">
        <f aca="false">IF($A677="","",IF(COUNTIF('2. Schematic Parts'!$A$2:$A$3001,$A677)=0,"NOT IN SCHEMATIC","OK"))</f>
        <v/>
      </c>
      <c r="I677" s="9" t="str">
        <f aca="false">IF($A677="","",IF($H677="NOT IN SCHEMATIC","",IF(UPPER(TRIM($C677))=UPPER(TRIM($E677)),"OK","MISMATCH")))</f>
        <v/>
      </c>
      <c r="J677" s="9" t="str">
        <f aca="false">IF($A677="","",IF($H677="NOT IN SCHEMATIC","",IF($F677="","NO SCH DECAL",IF($D677="","",IF(UPPER(TRIM($D677))=UPPER(TRIM($F677)),"OK","MISMATCH")))))</f>
        <v/>
      </c>
      <c r="K677" s="16" t="str">
        <f aca="false">IF($A677="","",SUMPRODUCT(--ISNUMBER(SEARCH(","&amp;TRIM($A677)&amp;",",","&amp;SUBSTITUTE('1. Master BOM'!$D$2:$D$400," ","")&amp;","))))</f>
        <v/>
      </c>
      <c r="L677" s="16" t="str">
        <f aca="false">IF($A677="","",IF($K677&lt;&gt;1,0,SUMPRODUCT(ISNUMBER(SEARCH(","&amp;TRIM($A677)&amp;",",","&amp;SUBSTITUTE('1. Master BOM'!$D$2:$D$400," ","")&amp;","))*ROW('1. Master BOM'!$D$2:$D$400))))</f>
        <v/>
      </c>
      <c r="M677" s="9" t="str">
        <f aca="false">IF($A677="","",IF($K677=0,"NOT IN BOM",IF($K677&gt;1,"MULTIPLE BOM LINES","OK")))</f>
        <v/>
      </c>
      <c r="N677" s="9" t="str">
        <f aca="false">IF($A677="","",IF($L677=0,"—",INDEX('1. Master BOM'!$A$1:$A$400,$L677)))</f>
        <v/>
      </c>
      <c r="O677" s="9" t="str">
        <f aca="false">IF($A677="","",IF($L677=0,"—",INDEX('1. Master BOM'!$B$1:$B$400,$L677)))</f>
        <v/>
      </c>
      <c r="P677" s="9" t="str">
        <f aca="false">IF($A677="","",IF(OR($H677="NOT IN SCHEMATIC",$O677="—"),"",IF($G677="","NO SCH PN",IF(UPPER(TRIM($G677))=UPPER(TRIM($O677)),"OK","MISMATCH"))))</f>
        <v/>
      </c>
      <c r="Q677" s="9" t="str">
        <f aca="false">IF($A677="","",IF($L677=0,"—",INDEX('1. Master BOM'!$E$1:$E$400,$L677)))</f>
        <v/>
      </c>
      <c r="R677" s="9" t="str">
        <f aca="false">IF($A677="","",IF($L677=0,"—",IF(T(INDEX('1. Master BOM'!$F$1:$F$400,$L677))="","(not set)",INDEX('1. Master BOM'!$F$1:$F$400,$L677))))</f>
        <v/>
      </c>
      <c r="S677" s="9" t="str">
        <f aca="false">IF($A677="","",IF(OR($R677="—",$R677="(not set)",$D677=""),"",IF(ISNUMBER(SEARCH(SUBSTITUTE(SUBSTITUTE(SUBSTITUTE($R677,"-",""),"_","")," ",""),SUBSTITUTE(SUBSTITUTE(SUBSTITUTE($D677,"-",""),"_","")," ",""))),"OK","CHECK")))</f>
        <v/>
      </c>
      <c r="T677" s="9" t="str">
        <f aca="false">IF($A677="","",IF(OR($H677="NOT IN SCHEMATIC",$I677="MISMATCH",$J677="MISMATCH",$P677="MISMATCH",$M677&lt;&gt;"OK"),"REVIEW","OK"))</f>
        <v/>
      </c>
      <c r="U677" s="14"/>
      <c r="V677" s="14"/>
      <c r="W677" s="17"/>
      <c r="X677" s="14"/>
    </row>
    <row r="678" customFormat="false" ht="15" hidden="false" customHeight="false" outlineLevel="0" collapsed="false">
      <c r="A678" s="9" t="str">
        <f aca="false">IF('3. Layout Parts'!$A678="","",TRIM('3. Layout Parts'!$A678))</f>
        <v/>
      </c>
      <c r="B678" s="9" t="str">
        <f aca="false">IF($A678="","",'3. Layout Parts'!$D678)</f>
        <v/>
      </c>
      <c r="C678" s="9" t="str">
        <f aca="false">IF($A678="","",'3. Layout Parts'!$B678)</f>
        <v/>
      </c>
      <c r="D678" s="9" t="str">
        <f aca="false">IF($A678="","",'3. Layout Parts'!$C678)</f>
        <v/>
      </c>
      <c r="E678" s="9" t="str">
        <f aca="false">IF($A678="","",IFERROR(INDEX('2. Schematic Parts'!$B$2:$B$3001,MATCH($A678,'2. Schematic Parts'!$A$2:$A$3001,0)),"NOT FOUND"))</f>
        <v/>
      </c>
      <c r="F678" s="9" t="str">
        <f aca="false">IF($A678="","",IFERROR(INDEX('2. Schematic Parts'!$C$2:$C$3001,MATCH($A678,'2. Schematic Parts'!$A$2:$A$3001,0))&amp;"","NOT FOUND"))</f>
        <v/>
      </c>
      <c r="G678" s="9" t="str">
        <f aca="false">IF($A678="","",IFERROR(INDEX('2. Schematic Parts'!$D$2:$D$3001,MATCH($A678,'2. Schematic Parts'!$A$2:$A$3001,0))&amp;"","NOT FOUND"))</f>
        <v/>
      </c>
      <c r="H678" s="9" t="str">
        <f aca="false">IF($A678="","",IF(COUNTIF('2. Schematic Parts'!$A$2:$A$3001,$A678)=0,"NOT IN SCHEMATIC","OK"))</f>
        <v/>
      </c>
      <c r="I678" s="9" t="str">
        <f aca="false">IF($A678="","",IF($H678="NOT IN SCHEMATIC","",IF(UPPER(TRIM($C678))=UPPER(TRIM($E678)),"OK","MISMATCH")))</f>
        <v/>
      </c>
      <c r="J678" s="9" t="str">
        <f aca="false">IF($A678="","",IF($H678="NOT IN SCHEMATIC","",IF($F678="","NO SCH DECAL",IF($D678="","",IF(UPPER(TRIM($D678))=UPPER(TRIM($F678)),"OK","MISMATCH")))))</f>
        <v/>
      </c>
      <c r="K678" s="16" t="str">
        <f aca="false">IF($A678="","",SUMPRODUCT(--ISNUMBER(SEARCH(","&amp;TRIM($A678)&amp;",",","&amp;SUBSTITUTE('1. Master BOM'!$D$2:$D$400," ","")&amp;","))))</f>
        <v/>
      </c>
      <c r="L678" s="16" t="str">
        <f aca="false">IF($A678="","",IF($K678&lt;&gt;1,0,SUMPRODUCT(ISNUMBER(SEARCH(","&amp;TRIM($A678)&amp;",",","&amp;SUBSTITUTE('1. Master BOM'!$D$2:$D$400," ","")&amp;","))*ROW('1. Master BOM'!$D$2:$D$400))))</f>
        <v/>
      </c>
      <c r="M678" s="9" t="str">
        <f aca="false">IF($A678="","",IF($K678=0,"NOT IN BOM",IF($K678&gt;1,"MULTIPLE BOM LINES","OK")))</f>
        <v/>
      </c>
      <c r="N678" s="9" t="str">
        <f aca="false">IF($A678="","",IF($L678=0,"—",INDEX('1. Master BOM'!$A$1:$A$400,$L678)))</f>
        <v/>
      </c>
      <c r="O678" s="9" t="str">
        <f aca="false">IF($A678="","",IF($L678=0,"—",INDEX('1. Master BOM'!$B$1:$B$400,$L678)))</f>
        <v/>
      </c>
      <c r="P678" s="9" t="str">
        <f aca="false">IF($A678="","",IF(OR($H678="NOT IN SCHEMATIC",$O678="—"),"",IF($G678="","NO SCH PN",IF(UPPER(TRIM($G678))=UPPER(TRIM($O678)),"OK","MISMATCH"))))</f>
        <v/>
      </c>
      <c r="Q678" s="9" t="str">
        <f aca="false">IF($A678="","",IF($L678=0,"—",INDEX('1. Master BOM'!$E$1:$E$400,$L678)))</f>
        <v/>
      </c>
      <c r="R678" s="9" t="str">
        <f aca="false">IF($A678="","",IF($L678=0,"—",IF(T(INDEX('1. Master BOM'!$F$1:$F$400,$L678))="","(not set)",INDEX('1. Master BOM'!$F$1:$F$400,$L678))))</f>
        <v/>
      </c>
      <c r="S678" s="9" t="str">
        <f aca="false">IF($A678="","",IF(OR($R678="—",$R678="(not set)",$D678=""),"",IF(ISNUMBER(SEARCH(SUBSTITUTE(SUBSTITUTE(SUBSTITUTE($R678,"-",""),"_","")," ",""),SUBSTITUTE(SUBSTITUTE(SUBSTITUTE($D678,"-",""),"_","")," ",""))),"OK","CHECK")))</f>
        <v/>
      </c>
      <c r="T678" s="9" t="str">
        <f aca="false">IF($A678="","",IF(OR($H678="NOT IN SCHEMATIC",$I678="MISMATCH",$J678="MISMATCH",$P678="MISMATCH",$M678&lt;&gt;"OK"),"REVIEW","OK"))</f>
        <v/>
      </c>
      <c r="U678" s="14"/>
      <c r="V678" s="14"/>
      <c r="W678" s="17"/>
      <c r="X678" s="14"/>
    </row>
    <row r="679" customFormat="false" ht="15" hidden="false" customHeight="false" outlineLevel="0" collapsed="false">
      <c r="A679" s="9" t="str">
        <f aca="false">IF('3. Layout Parts'!$A679="","",TRIM('3. Layout Parts'!$A679))</f>
        <v/>
      </c>
      <c r="B679" s="9" t="str">
        <f aca="false">IF($A679="","",'3. Layout Parts'!$D679)</f>
        <v/>
      </c>
      <c r="C679" s="9" t="str">
        <f aca="false">IF($A679="","",'3. Layout Parts'!$B679)</f>
        <v/>
      </c>
      <c r="D679" s="9" t="str">
        <f aca="false">IF($A679="","",'3. Layout Parts'!$C679)</f>
        <v/>
      </c>
      <c r="E679" s="9" t="str">
        <f aca="false">IF($A679="","",IFERROR(INDEX('2. Schematic Parts'!$B$2:$B$3001,MATCH($A679,'2. Schematic Parts'!$A$2:$A$3001,0)),"NOT FOUND"))</f>
        <v/>
      </c>
      <c r="F679" s="9" t="str">
        <f aca="false">IF($A679="","",IFERROR(INDEX('2. Schematic Parts'!$C$2:$C$3001,MATCH($A679,'2. Schematic Parts'!$A$2:$A$3001,0))&amp;"","NOT FOUND"))</f>
        <v/>
      </c>
      <c r="G679" s="9" t="str">
        <f aca="false">IF($A679="","",IFERROR(INDEX('2. Schematic Parts'!$D$2:$D$3001,MATCH($A679,'2. Schematic Parts'!$A$2:$A$3001,0))&amp;"","NOT FOUND"))</f>
        <v/>
      </c>
      <c r="H679" s="9" t="str">
        <f aca="false">IF($A679="","",IF(COUNTIF('2. Schematic Parts'!$A$2:$A$3001,$A679)=0,"NOT IN SCHEMATIC","OK"))</f>
        <v/>
      </c>
      <c r="I679" s="9" t="str">
        <f aca="false">IF($A679="","",IF($H679="NOT IN SCHEMATIC","",IF(UPPER(TRIM($C679))=UPPER(TRIM($E679)),"OK","MISMATCH")))</f>
        <v/>
      </c>
      <c r="J679" s="9" t="str">
        <f aca="false">IF($A679="","",IF($H679="NOT IN SCHEMATIC","",IF($F679="","NO SCH DECAL",IF($D679="","",IF(UPPER(TRIM($D679))=UPPER(TRIM($F679)),"OK","MISMATCH")))))</f>
        <v/>
      </c>
      <c r="K679" s="16" t="str">
        <f aca="false">IF($A679="","",SUMPRODUCT(--ISNUMBER(SEARCH(","&amp;TRIM($A679)&amp;",",","&amp;SUBSTITUTE('1. Master BOM'!$D$2:$D$400," ","")&amp;","))))</f>
        <v/>
      </c>
      <c r="L679" s="16" t="str">
        <f aca="false">IF($A679="","",IF($K679&lt;&gt;1,0,SUMPRODUCT(ISNUMBER(SEARCH(","&amp;TRIM($A679)&amp;",",","&amp;SUBSTITUTE('1. Master BOM'!$D$2:$D$400," ","")&amp;","))*ROW('1. Master BOM'!$D$2:$D$400))))</f>
        <v/>
      </c>
      <c r="M679" s="9" t="str">
        <f aca="false">IF($A679="","",IF($K679=0,"NOT IN BOM",IF($K679&gt;1,"MULTIPLE BOM LINES","OK")))</f>
        <v/>
      </c>
      <c r="N679" s="9" t="str">
        <f aca="false">IF($A679="","",IF($L679=0,"—",INDEX('1. Master BOM'!$A$1:$A$400,$L679)))</f>
        <v/>
      </c>
      <c r="O679" s="9" t="str">
        <f aca="false">IF($A679="","",IF($L679=0,"—",INDEX('1. Master BOM'!$B$1:$B$400,$L679)))</f>
        <v/>
      </c>
      <c r="P679" s="9" t="str">
        <f aca="false">IF($A679="","",IF(OR($H679="NOT IN SCHEMATIC",$O679="—"),"",IF($G679="","NO SCH PN",IF(UPPER(TRIM($G679))=UPPER(TRIM($O679)),"OK","MISMATCH"))))</f>
        <v/>
      </c>
      <c r="Q679" s="9" t="str">
        <f aca="false">IF($A679="","",IF($L679=0,"—",INDEX('1. Master BOM'!$E$1:$E$400,$L679)))</f>
        <v/>
      </c>
      <c r="R679" s="9" t="str">
        <f aca="false">IF($A679="","",IF($L679=0,"—",IF(T(INDEX('1. Master BOM'!$F$1:$F$400,$L679))="","(not set)",INDEX('1. Master BOM'!$F$1:$F$400,$L679))))</f>
        <v/>
      </c>
      <c r="S679" s="9" t="str">
        <f aca="false">IF($A679="","",IF(OR($R679="—",$R679="(not set)",$D679=""),"",IF(ISNUMBER(SEARCH(SUBSTITUTE(SUBSTITUTE(SUBSTITUTE($R679,"-",""),"_","")," ",""),SUBSTITUTE(SUBSTITUTE(SUBSTITUTE($D679,"-",""),"_","")," ",""))),"OK","CHECK")))</f>
        <v/>
      </c>
      <c r="T679" s="9" t="str">
        <f aca="false">IF($A679="","",IF(OR($H679="NOT IN SCHEMATIC",$I679="MISMATCH",$J679="MISMATCH",$P679="MISMATCH",$M679&lt;&gt;"OK"),"REVIEW","OK"))</f>
        <v/>
      </c>
      <c r="U679" s="14"/>
      <c r="V679" s="14"/>
      <c r="W679" s="17"/>
      <c r="X679" s="14"/>
    </row>
    <row r="680" customFormat="false" ht="15" hidden="false" customHeight="false" outlineLevel="0" collapsed="false">
      <c r="A680" s="9" t="str">
        <f aca="false">IF('3. Layout Parts'!$A680="","",TRIM('3. Layout Parts'!$A680))</f>
        <v/>
      </c>
      <c r="B680" s="9" t="str">
        <f aca="false">IF($A680="","",'3. Layout Parts'!$D680)</f>
        <v/>
      </c>
      <c r="C680" s="9" t="str">
        <f aca="false">IF($A680="","",'3. Layout Parts'!$B680)</f>
        <v/>
      </c>
      <c r="D680" s="9" t="str">
        <f aca="false">IF($A680="","",'3. Layout Parts'!$C680)</f>
        <v/>
      </c>
      <c r="E680" s="9" t="str">
        <f aca="false">IF($A680="","",IFERROR(INDEX('2. Schematic Parts'!$B$2:$B$3001,MATCH($A680,'2. Schematic Parts'!$A$2:$A$3001,0)),"NOT FOUND"))</f>
        <v/>
      </c>
      <c r="F680" s="9" t="str">
        <f aca="false">IF($A680="","",IFERROR(INDEX('2. Schematic Parts'!$C$2:$C$3001,MATCH($A680,'2. Schematic Parts'!$A$2:$A$3001,0))&amp;"","NOT FOUND"))</f>
        <v/>
      </c>
      <c r="G680" s="9" t="str">
        <f aca="false">IF($A680="","",IFERROR(INDEX('2. Schematic Parts'!$D$2:$D$3001,MATCH($A680,'2. Schematic Parts'!$A$2:$A$3001,0))&amp;"","NOT FOUND"))</f>
        <v/>
      </c>
      <c r="H680" s="9" t="str">
        <f aca="false">IF($A680="","",IF(COUNTIF('2. Schematic Parts'!$A$2:$A$3001,$A680)=0,"NOT IN SCHEMATIC","OK"))</f>
        <v/>
      </c>
      <c r="I680" s="9" t="str">
        <f aca="false">IF($A680="","",IF($H680="NOT IN SCHEMATIC","",IF(UPPER(TRIM($C680))=UPPER(TRIM($E680)),"OK","MISMATCH")))</f>
        <v/>
      </c>
      <c r="J680" s="9" t="str">
        <f aca="false">IF($A680="","",IF($H680="NOT IN SCHEMATIC","",IF($F680="","NO SCH DECAL",IF($D680="","",IF(UPPER(TRIM($D680))=UPPER(TRIM($F680)),"OK","MISMATCH")))))</f>
        <v/>
      </c>
      <c r="K680" s="16" t="str">
        <f aca="false">IF($A680="","",SUMPRODUCT(--ISNUMBER(SEARCH(","&amp;TRIM($A680)&amp;",",","&amp;SUBSTITUTE('1. Master BOM'!$D$2:$D$400," ","")&amp;","))))</f>
        <v/>
      </c>
      <c r="L680" s="16" t="str">
        <f aca="false">IF($A680="","",IF($K680&lt;&gt;1,0,SUMPRODUCT(ISNUMBER(SEARCH(","&amp;TRIM($A680)&amp;",",","&amp;SUBSTITUTE('1. Master BOM'!$D$2:$D$400," ","")&amp;","))*ROW('1. Master BOM'!$D$2:$D$400))))</f>
        <v/>
      </c>
      <c r="M680" s="9" t="str">
        <f aca="false">IF($A680="","",IF($K680=0,"NOT IN BOM",IF($K680&gt;1,"MULTIPLE BOM LINES","OK")))</f>
        <v/>
      </c>
      <c r="N680" s="9" t="str">
        <f aca="false">IF($A680="","",IF($L680=0,"—",INDEX('1. Master BOM'!$A$1:$A$400,$L680)))</f>
        <v/>
      </c>
      <c r="O680" s="9" t="str">
        <f aca="false">IF($A680="","",IF($L680=0,"—",INDEX('1. Master BOM'!$B$1:$B$400,$L680)))</f>
        <v/>
      </c>
      <c r="P680" s="9" t="str">
        <f aca="false">IF($A680="","",IF(OR($H680="NOT IN SCHEMATIC",$O680="—"),"",IF($G680="","NO SCH PN",IF(UPPER(TRIM($G680))=UPPER(TRIM($O680)),"OK","MISMATCH"))))</f>
        <v/>
      </c>
      <c r="Q680" s="9" t="str">
        <f aca="false">IF($A680="","",IF($L680=0,"—",INDEX('1. Master BOM'!$E$1:$E$400,$L680)))</f>
        <v/>
      </c>
      <c r="R680" s="9" t="str">
        <f aca="false">IF($A680="","",IF($L680=0,"—",IF(T(INDEX('1. Master BOM'!$F$1:$F$400,$L680))="","(not set)",INDEX('1. Master BOM'!$F$1:$F$400,$L680))))</f>
        <v/>
      </c>
      <c r="S680" s="9" t="str">
        <f aca="false">IF($A680="","",IF(OR($R680="—",$R680="(not set)",$D680=""),"",IF(ISNUMBER(SEARCH(SUBSTITUTE(SUBSTITUTE(SUBSTITUTE($R680,"-",""),"_","")," ",""),SUBSTITUTE(SUBSTITUTE(SUBSTITUTE($D680,"-",""),"_","")," ",""))),"OK","CHECK")))</f>
        <v/>
      </c>
      <c r="T680" s="9" t="str">
        <f aca="false">IF($A680="","",IF(OR($H680="NOT IN SCHEMATIC",$I680="MISMATCH",$J680="MISMATCH",$P680="MISMATCH",$M680&lt;&gt;"OK"),"REVIEW","OK"))</f>
        <v/>
      </c>
      <c r="U680" s="14"/>
      <c r="V680" s="14"/>
      <c r="W680" s="17"/>
      <c r="X680" s="14"/>
    </row>
    <row r="681" customFormat="false" ht="15" hidden="false" customHeight="false" outlineLevel="0" collapsed="false">
      <c r="A681" s="9" t="str">
        <f aca="false">IF('3. Layout Parts'!$A681="","",TRIM('3. Layout Parts'!$A681))</f>
        <v/>
      </c>
      <c r="B681" s="9" t="str">
        <f aca="false">IF($A681="","",'3. Layout Parts'!$D681)</f>
        <v/>
      </c>
      <c r="C681" s="9" t="str">
        <f aca="false">IF($A681="","",'3. Layout Parts'!$B681)</f>
        <v/>
      </c>
      <c r="D681" s="9" t="str">
        <f aca="false">IF($A681="","",'3. Layout Parts'!$C681)</f>
        <v/>
      </c>
      <c r="E681" s="9" t="str">
        <f aca="false">IF($A681="","",IFERROR(INDEX('2. Schematic Parts'!$B$2:$B$3001,MATCH($A681,'2. Schematic Parts'!$A$2:$A$3001,0)),"NOT FOUND"))</f>
        <v/>
      </c>
      <c r="F681" s="9" t="str">
        <f aca="false">IF($A681="","",IFERROR(INDEX('2. Schematic Parts'!$C$2:$C$3001,MATCH($A681,'2. Schematic Parts'!$A$2:$A$3001,0))&amp;"","NOT FOUND"))</f>
        <v/>
      </c>
      <c r="G681" s="9" t="str">
        <f aca="false">IF($A681="","",IFERROR(INDEX('2. Schematic Parts'!$D$2:$D$3001,MATCH($A681,'2. Schematic Parts'!$A$2:$A$3001,0))&amp;"","NOT FOUND"))</f>
        <v/>
      </c>
      <c r="H681" s="9" t="str">
        <f aca="false">IF($A681="","",IF(COUNTIF('2. Schematic Parts'!$A$2:$A$3001,$A681)=0,"NOT IN SCHEMATIC","OK"))</f>
        <v/>
      </c>
      <c r="I681" s="9" t="str">
        <f aca="false">IF($A681="","",IF($H681="NOT IN SCHEMATIC","",IF(UPPER(TRIM($C681))=UPPER(TRIM($E681)),"OK","MISMATCH")))</f>
        <v/>
      </c>
      <c r="J681" s="9" t="str">
        <f aca="false">IF($A681="","",IF($H681="NOT IN SCHEMATIC","",IF($F681="","NO SCH DECAL",IF($D681="","",IF(UPPER(TRIM($D681))=UPPER(TRIM($F681)),"OK","MISMATCH")))))</f>
        <v/>
      </c>
      <c r="K681" s="16" t="str">
        <f aca="false">IF($A681="","",SUMPRODUCT(--ISNUMBER(SEARCH(","&amp;TRIM($A681)&amp;",",","&amp;SUBSTITUTE('1. Master BOM'!$D$2:$D$400," ","")&amp;","))))</f>
        <v/>
      </c>
      <c r="L681" s="16" t="str">
        <f aca="false">IF($A681="","",IF($K681&lt;&gt;1,0,SUMPRODUCT(ISNUMBER(SEARCH(","&amp;TRIM($A681)&amp;",",","&amp;SUBSTITUTE('1. Master BOM'!$D$2:$D$400," ","")&amp;","))*ROW('1. Master BOM'!$D$2:$D$400))))</f>
        <v/>
      </c>
      <c r="M681" s="9" t="str">
        <f aca="false">IF($A681="","",IF($K681=0,"NOT IN BOM",IF($K681&gt;1,"MULTIPLE BOM LINES","OK")))</f>
        <v/>
      </c>
      <c r="N681" s="9" t="str">
        <f aca="false">IF($A681="","",IF($L681=0,"—",INDEX('1. Master BOM'!$A$1:$A$400,$L681)))</f>
        <v/>
      </c>
      <c r="O681" s="9" t="str">
        <f aca="false">IF($A681="","",IF($L681=0,"—",INDEX('1. Master BOM'!$B$1:$B$400,$L681)))</f>
        <v/>
      </c>
      <c r="P681" s="9" t="str">
        <f aca="false">IF($A681="","",IF(OR($H681="NOT IN SCHEMATIC",$O681="—"),"",IF($G681="","NO SCH PN",IF(UPPER(TRIM($G681))=UPPER(TRIM($O681)),"OK","MISMATCH"))))</f>
        <v/>
      </c>
      <c r="Q681" s="9" t="str">
        <f aca="false">IF($A681="","",IF($L681=0,"—",INDEX('1. Master BOM'!$E$1:$E$400,$L681)))</f>
        <v/>
      </c>
      <c r="R681" s="9" t="str">
        <f aca="false">IF($A681="","",IF($L681=0,"—",IF(T(INDEX('1. Master BOM'!$F$1:$F$400,$L681))="","(not set)",INDEX('1. Master BOM'!$F$1:$F$400,$L681))))</f>
        <v/>
      </c>
      <c r="S681" s="9" t="str">
        <f aca="false">IF($A681="","",IF(OR($R681="—",$R681="(not set)",$D681=""),"",IF(ISNUMBER(SEARCH(SUBSTITUTE(SUBSTITUTE(SUBSTITUTE($R681,"-",""),"_","")," ",""),SUBSTITUTE(SUBSTITUTE(SUBSTITUTE($D681,"-",""),"_","")," ",""))),"OK","CHECK")))</f>
        <v/>
      </c>
      <c r="T681" s="9" t="str">
        <f aca="false">IF($A681="","",IF(OR($H681="NOT IN SCHEMATIC",$I681="MISMATCH",$J681="MISMATCH",$P681="MISMATCH",$M681&lt;&gt;"OK"),"REVIEW","OK"))</f>
        <v/>
      </c>
      <c r="U681" s="14"/>
      <c r="V681" s="14"/>
      <c r="W681" s="17"/>
      <c r="X681" s="14"/>
    </row>
    <row r="682" customFormat="false" ht="15" hidden="false" customHeight="false" outlineLevel="0" collapsed="false">
      <c r="A682" s="9" t="str">
        <f aca="false">IF('3. Layout Parts'!$A682="","",TRIM('3. Layout Parts'!$A682))</f>
        <v/>
      </c>
      <c r="B682" s="9" t="str">
        <f aca="false">IF($A682="","",'3. Layout Parts'!$D682)</f>
        <v/>
      </c>
      <c r="C682" s="9" t="str">
        <f aca="false">IF($A682="","",'3. Layout Parts'!$B682)</f>
        <v/>
      </c>
      <c r="D682" s="9" t="str">
        <f aca="false">IF($A682="","",'3. Layout Parts'!$C682)</f>
        <v/>
      </c>
      <c r="E682" s="9" t="str">
        <f aca="false">IF($A682="","",IFERROR(INDEX('2. Schematic Parts'!$B$2:$B$3001,MATCH($A682,'2. Schematic Parts'!$A$2:$A$3001,0)),"NOT FOUND"))</f>
        <v/>
      </c>
      <c r="F682" s="9" t="str">
        <f aca="false">IF($A682="","",IFERROR(INDEX('2. Schematic Parts'!$C$2:$C$3001,MATCH($A682,'2. Schematic Parts'!$A$2:$A$3001,0))&amp;"","NOT FOUND"))</f>
        <v/>
      </c>
      <c r="G682" s="9" t="str">
        <f aca="false">IF($A682="","",IFERROR(INDEX('2. Schematic Parts'!$D$2:$D$3001,MATCH($A682,'2. Schematic Parts'!$A$2:$A$3001,0))&amp;"","NOT FOUND"))</f>
        <v/>
      </c>
      <c r="H682" s="9" t="str">
        <f aca="false">IF($A682="","",IF(COUNTIF('2. Schematic Parts'!$A$2:$A$3001,$A682)=0,"NOT IN SCHEMATIC","OK"))</f>
        <v/>
      </c>
      <c r="I682" s="9" t="str">
        <f aca="false">IF($A682="","",IF($H682="NOT IN SCHEMATIC","",IF(UPPER(TRIM($C682))=UPPER(TRIM($E682)),"OK","MISMATCH")))</f>
        <v/>
      </c>
      <c r="J682" s="9" t="str">
        <f aca="false">IF($A682="","",IF($H682="NOT IN SCHEMATIC","",IF($F682="","NO SCH DECAL",IF($D682="","",IF(UPPER(TRIM($D682))=UPPER(TRIM($F682)),"OK","MISMATCH")))))</f>
        <v/>
      </c>
      <c r="K682" s="16" t="str">
        <f aca="false">IF($A682="","",SUMPRODUCT(--ISNUMBER(SEARCH(","&amp;TRIM($A682)&amp;",",","&amp;SUBSTITUTE('1. Master BOM'!$D$2:$D$400," ","")&amp;","))))</f>
        <v/>
      </c>
      <c r="L682" s="16" t="str">
        <f aca="false">IF($A682="","",IF($K682&lt;&gt;1,0,SUMPRODUCT(ISNUMBER(SEARCH(","&amp;TRIM($A682)&amp;",",","&amp;SUBSTITUTE('1. Master BOM'!$D$2:$D$400," ","")&amp;","))*ROW('1. Master BOM'!$D$2:$D$400))))</f>
        <v/>
      </c>
      <c r="M682" s="9" t="str">
        <f aca="false">IF($A682="","",IF($K682=0,"NOT IN BOM",IF($K682&gt;1,"MULTIPLE BOM LINES","OK")))</f>
        <v/>
      </c>
      <c r="N682" s="9" t="str">
        <f aca="false">IF($A682="","",IF($L682=0,"—",INDEX('1. Master BOM'!$A$1:$A$400,$L682)))</f>
        <v/>
      </c>
      <c r="O682" s="9" t="str">
        <f aca="false">IF($A682="","",IF($L682=0,"—",INDEX('1. Master BOM'!$B$1:$B$400,$L682)))</f>
        <v/>
      </c>
      <c r="P682" s="9" t="str">
        <f aca="false">IF($A682="","",IF(OR($H682="NOT IN SCHEMATIC",$O682="—"),"",IF($G682="","NO SCH PN",IF(UPPER(TRIM($G682))=UPPER(TRIM($O682)),"OK","MISMATCH"))))</f>
        <v/>
      </c>
      <c r="Q682" s="9" t="str">
        <f aca="false">IF($A682="","",IF($L682=0,"—",INDEX('1. Master BOM'!$E$1:$E$400,$L682)))</f>
        <v/>
      </c>
      <c r="R682" s="9" t="str">
        <f aca="false">IF($A682="","",IF($L682=0,"—",IF(T(INDEX('1. Master BOM'!$F$1:$F$400,$L682))="","(not set)",INDEX('1. Master BOM'!$F$1:$F$400,$L682))))</f>
        <v/>
      </c>
      <c r="S682" s="9" t="str">
        <f aca="false">IF($A682="","",IF(OR($R682="—",$R682="(not set)",$D682=""),"",IF(ISNUMBER(SEARCH(SUBSTITUTE(SUBSTITUTE(SUBSTITUTE($R682,"-",""),"_","")," ",""),SUBSTITUTE(SUBSTITUTE(SUBSTITUTE($D682,"-",""),"_","")," ",""))),"OK","CHECK")))</f>
        <v/>
      </c>
      <c r="T682" s="9" t="str">
        <f aca="false">IF($A682="","",IF(OR($H682="NOT IN SCHEMATIC",$I682="MISMATCH",$J682="MISMATCH",$P682="MISMATCH",$M682&lt;&gt;"OK"),"REVIEW","OK"))</f>
        <v/>
      </c>
      <c r="U682" s="14"/>
      <c r="V682" s="14"/>
      <c r="W682" s="17"/>
      <c r="X682" s="14"/>
    </row>
    <row r="683" customFormat="false" ht="15" hidden="false" customHeight="false" outlineLevel="0" collapsed="false">
      <c r="A683" s="9" t="str">
        <f aca="false">IF('3. Layout Parts'!$A683="","",TRIM('3. Layout Parts'!$A683))</f>
        <v/>
      </c>
      <c r="B683" s="9" t="str">
        <f aca="false">IF($A683="","",'3. Layout Parts'!$D683)</f>
        <v/>
      </c>
      <c r="C683" s="9" t="str">
        <f aca="false">IF($A683="","",'3. Layout Parts'!$B683)</f>
        <v/>
      </c>
      <c r="D683" s="9" t="str">
        <f aca="false">IF($A683="","",'3. Layout Parts'!$C683)</f>
        <v/>
      </c>
      <c r="E683" s="9" t="str">
        <f aca="false">IF($A683="","",IFERROR(INDEX('2. Schematic Parts'!$B$2:$B$3001,MATCH($A683,'2. Schematic Parts'!$A$2:$A$3001,0)),"NOT FOUND"))</f>
        <v/>
      </c>
      <c r="F683" s="9" t="str">
        <f aca="false">IF($A683="","",IFERROR(INDEX('2. Schematic Parts'!$C$2:$C$3001,MATCH($A683,'2. Schematic Parts'!$A$2:$A$3001,0))&amp;"","NOT FOUND"))</f>
        <v/>
      </c>
      <c r="G683" s="9" t="str">
        <f aca="false">IF($A683="","",IFERROR(INDEX('2. Schematic Parts'!$D$2:$D$3001,MATCH($A683,'2. Schematic Parts'!$A$2:$A$3001,0))&amp;"","NOT FOUND"))</f>
        <v/>
      </c>
      <c r="H683" s="9" t="str">
        <f aca="false">IF($A683="","",IF(COUNTIF('2. Schematic Parts'!$A$2:$A$3001,$A683)=0,"NOT IN SCHEMATIC","OK"))</f>
        <v/>
      </c>
      <c r="I683" s="9" t="str">
        <f aca="false">IF($A683="","",IF($H683="NOT IN SCHEMATIC","",IF(UPPER(TRIM($C683))=UPPER(TRIM($E683)),"OK","MISMATCH")))</f>
        <v/>
      </c>
      <c r="J683" s="9" t="str">
        <f aca="false">IF($A683="","",IF($H683="NOT IN SCHEMATIC","",IF($F683="","NO SCH DECAL",IF($D683="","",IF(UPPER(TRIM($D683))=UPPER(TRIM($F683)),"OK","MISMATCH")))))</f>
        <v/>
      </c>
      <c r="K683" s="16" t="str">
        <f aca="false">IF($A683="","",SUMPRODUCT(--ISNUMBER(SEARCH(","&amp;TRIM($A683)&amp;",",","&amp;SUBSTITUTE('1. Master BOM'!$D$2:$D$400," ","")&amp;","))))</f>
        <v/>
      </c>
      <c r="L683" s="16" t="str">
        <f aca="false">IF($A683="","",IF($K683&lt;&gt;1,0,SUMPRODUCT(ISNUMBER(SEARCH(","&amp;TRIM($A683)&amp;",",","&amp;SUBSTITUTE('1. Master BOM'!$D$2:$D$400," ","")&amp;","))*ROW('1. Master BOM'!$D$2:$D$400))))</f>
        <v/>
      </c>
      <c r="M683" s="9" t="str">
        <f aca="false">IF($A683="","",IF($K683=0,"NOT IN BOM",IF($K683&gt;1,"MULTIPLE BOM LINES","OK")))</f>
        <v/>
      </c>
      <c r="N683" s="9" t="str">
        <f aca="false">IF($A683="","",IF($L683=0,"—",INDEX('1. Master BOM'!$A$1:$A$400,$L683)))</f>
        <v/>
      </c>
      <c r="O683" s="9" t="str">
        <f aca="false">IF($A683="","",IF($L683=0,"—",INDEX('1. Master BOM'!$B$1:$B$400,$L683)))</f>
        <v/>
      </c>
      <c r="P683" s="9" t="str">
        <f aca="false">IF($A683="","",IF(OR($H683="NOT IN SCHEMATIC",$O683="—"),"",IF($G683="","NO SCH PN",IF(UPPER(TRIM($G683))=UPPER(TRIM($O683)),"OK","MISMATCH"))))</f>
        <v/>
      </c>
      <c r="Q683" s="9" t="str">
        <f aca="false">IF($A683="","",IF($L683=0,"—",INDEX('1. Master BOM'!$E$1:$E$400,$L683)))</f>
        <v/>
      </c>
      <c r="R683" s="9" t="str">
        <f aca="false">IF($A683="","",IF($L683=0,"—",IF(T(INDEX('1. Master BOM'!$F$1:$F$400,$L683))="","(not set)",INDEX('1. Master BOM'!$F$1:$F$400,$L683))))</f>
        <v/>
      </c>
      <c r="S683" s="9" t="str">
        <f aca="false">IF($A683="","",IF(OR($R683="—",$R683="(not set)",$D683=""),"",IF(ISNUMBER(SEARCH(SUBSTITUTE(SUBSTITUTE(SUBSTITUTE($R683,"-",""),"_","")," ",""),SUBSTITUTE(SUBSTITUTE(SUBSTITUTE($D683,"-",""),"_","")," ",""))),"OK","CHECK")))</f>
        <v/>
      </c>
      <c r="T683" s="9" t="str">
        <f aca="false">IF($A683="","",IF(OR($H683="NOT IN SCHEMATIC",$I683="MISMATCH",$J683="MISMATCH",$P683="MISMATCH",$M683&lt;&gt;"OK"),"REVIEW","OK"))</f>
        <v/>
      </c>
      <c r="U683" s="14"/>
      <c r="V683" s="14"/>
      <c r="W683" s="17"/>
      <c r="X683" s="14"/>
    </row>
    <row r="684" customFormat="false" ht="15" hidden="false" customHeight="false" outlineLevel="0" collapsed="false">
      <c r="A684" s="9" t="str">
        <f aca="false">IF('3. Layout Parts'!$A684="","",TRIM('3. Layout Parts'!$A684))</f>
        <v/>
      </c>
      <c r="B684" s="9" t="str">
        <f aca="false">IF($A684="","",'3. Layout Parts'!$D684)</f>
        <v/>
      </c>
      <c r="C684" s="9" t="str">
        <f aca="false">IF($A684="","",'3. Layout Parts'!$B684)</f>
        <v/>
      </c>
      <c r="D684" s="9" t="str">
        <f aca="false">IF($A684="","",'3. Layout Parts'!$C684)</f>
        <v/>
      </c>
      <c r="E684" s="9" t="str">
        <f aca="false">IF($A684="","",IFERROR(INDEX('2. Schematic Parts'!$B$2:$B$3001,MATCH($A684,'2. Schematic Parts'!$A$2:$A$3001,0)),"NOT FOUND"))</f>
        <v/>
      </c>
      <c r="F684" s="9" t="str">
        <f aca="false">IF($A684="","",IFERROR(INDEX('2. Schematic Parts'!$C$2:$C$3001,MATCH($A684,'2. Schematic Parts'!$A$2:$A$3001,0))&amp;"","NOT FOUND"))</f>
        <v/>
      </c>
      <c r="G684" s="9" t="str">
        <f aca="false">IF($A684="","",IFERROR(INDEX('2. Schematic Parts'!$D$2:$D$3001,MATCH($A684,'2. Schematic Parts'!$A$2:$A$3001,0))&amp;"","NOT FOUND"))</f>
        <v/>
      </c>
      <c r="H684" s="9" t="str">
        <f aca="false">IF($A684="","",IF(COUNTIF('2. Schematic Parts'!$A$2:$A$3001,$A684)=0,"NOT IN SCHEMATIC","OK"))</f>
        <v/>
      </c>
      <c r="I684" s="9" t="str">
        <f aca="false">IF($A684="","",IF($H684="NOT IN SCHEMATIC","",IF(UPPER(TRIM($C684))=UPPER(TRIM($E684)),"OK","MISMATCH")))</f>
        <v/>
      </c>
      <c r="J684" s="9" t="str">
        <f aca="false">IF($A684="","",IF($H684="NOT IN SCHEMATIC","",IF($F684="","NO SCH DECAL",IF($D684="","",IF(UPPER(TRIM($D684))=UPPER(TRIM($F684)),"OK","MISMATCH")))))</f>
        <v/>
      </c>
      <c r="K684" s="16" t="str">
        <f aca="false">IF($A684="","",SUMPRODUCT(--ISNUMBER(SEARCH(","&amp;TRIM($A684)&amp;",",","&amp;SUBSTITUTE('1. Master BOM'!$D$2:$D$400," ","")&amp;","))))</f>
        <v/>
      </c>
      <c r="L684" s="16" t="str">
        <f aca="false">IF($A684="","",IF($K684&lt;&gt;1,0,SUMPRODUCT(ISNUMBER(SEARCH(","&amp;TRIM($A684)&amp;",",","&amp;SUBSTITUTE('1. Master BOM'!$D$2:$D$400," ","")&amp;","))*ROW('1. Master BOM'!$D$2:$D$400))))</f>
        <v/>
      </c>
      <c r="M684" s="9" t="str">
        <f aca="false">IF($A684="","",IF($K684=0,"NOT IN BOM",IF($K684&gt;1,"MULTIPLE BOM LINES","OK")))</f>
        <v/>
      </c>
      <c r="N684" s="9" t="str">
        <f aca="false">IF($A684="","",IF($L684=0,"—",INDEX('1. Master BOM'!$A$1:$A$400,$L684)))</f>
        <v/>
      </c>
      <c r="O684" s="9" t="str">
        <f aca="false">IF($A684="","",IF($L684=0,"—",INDEX('1. Master BOM'!$B$1:$B$400,$L684)))</f>
        <v/>
      </c>
      <c r="P684" s="9" t="str">
        <f aca="false">IF($A684="","",IF(OR($H684="NOT IN SCHEMATIC",$O684="—"),"",IF($G684="","NO SCH PN",IF(UPPER(TRIM($G684))=UPPER(TRIM($O684)),"OK","MISMATCH"))))</f>
        <v/>
      </c>
      <c r="Q684" s="9" t="str">
        <f aca="false">IF($A684="","",IF($L684=0,"—",INDEX('1. Master BOM'!$E$1:$E$400,$L684)))</f>
        <v/>
      </c>
      <c r="R684" s="9" t="str">
        <f aca="false">IF($A684="","",IF($L684=0,"—",IF(T(INDEX('1. Master BOM'!$F$1:$F$400,$L684))="","(not set)",INDEX('1. Master BOM'!$F$1:$F$400,$L684))))</f>
        <v/>
      </c>
      <c r="S684" s="9" t="str">
        <f aca="false">IF($A684="","",IF(OR($R684="—",$R684="(not set)",$D684=""),"",IF(ISNUMBER(SEARCH(SUBSTITUTE(SUBSTITUTE(SUBSTITUTE($R684,"-",""),"_","")," ",""),SUBSTITUTE(SUBSTITUTE(SUBSTITUTE($D684,"-",""),"_","")," ",""))),"OK","CHECK")))</f>
        <v/>
      </c>
      <c r="T684" s="9" t="str">
        <f aca="false">IF($A684="","",IF(OR($H684="NOT IN SCHEMATIC",$I684="MISMATCH",$J684="MISMATCH",$P684="MISMATCH",$M684&lt;&gt;"OK"),"REVIEW","OK"))</f>
        <v/>
      </c>
      <c r="U684" s="14"/>
      <c r="V684" s="14"/>
      <c r="W684" s="17"/>
      <c r="X684" s="14"/>
    </row>
    <row r="685" customFormat="false" ht="15" hidden="false" customHeight="false" outlineLevel="0" collapsed="false">
      <c r="A685" s="9" t="str">
        <f aca="false">IF('3. Layout Parts'!$A685="","",TRIM('3. Layout Parts'!$A685))</f>
        <v/>
      </c>
      <c r="B685" s="9" t="str">
        <f aca="false">IF($A685="","",'3. Layout Parts'!$D685)</f>
        <v/>
      </c>
      <c r="C685" s="9" t="str">
        <f aca="false">IF($A685="","",'3. Layout Parts'!$B685)</f>
        <v/>
      </c>
      <c r="D685" s="9" t="str">
        <f aca="false">IF($A685="","",'3. Layout Parts'!$C685)</f>
        <v/>
      </c>
      <c r="E685" s="9" t="str">
        <f aca="false">IF($A685="","",IFERROR(INDEX('2. Schematic Parts'!$B$2:$B$3001,MATCH($A685,'2. Schematic Parts'!$A$2:$A$3001,0)),"NOT FOUND"))</f>
        <v/>
      </c>
      <c r="F685" s="9" t="str">
        <f aca="false">IF($A685="","",IFERROR(INDEX('2. Schematic Parts'!$C$2:$C$3001,MATCH($A685,'2. Schematic Parts'!$A$2:$A$3001,0))&amp;"","NOT FOUND"))</f>
        <v/>
      </c>
      <c r="G685" s="9" t="str">
        <f aca="false">IF($A685="","",IFERROR(INDEX('2. Schematic Parts'!$D$2:$D$3001,MATCH($A685,'2. Schematic Parts'!$A$2:$A$3001,0))&amp;"","NOT FOUND"))</f>
        <v/>
      </c>
      <c r="H685" s="9" t="str">
        <f aca="false">IF($A685="","",IF(COUNTIF('2. Schematic Parts'!$A$2:$A$3001,$A685)=0,"NOT IN SCHEMATIC","OK"))</f>
        <v/>
      </c>
      <c r="I685" s="9" t="str">
        <f aca="false">IF($A685="","",IF($H685="NOT IN SCHEMATIC","",IF(UPPER(TRIM($C685))=UPPER(TRIM($E685)),"OK","MISMATCH")))</f>
        <v/>
      </c>
      <c r="J685" s="9" t="str">
        <f aca="false">IF($A685="","",IF($H685="NOT IN SCHEMATIC","",IF($F685="","NO SCH DECAL",IF($D685="","",IF(UPPER(TRIM($D685))=UPPER(TRIM($F685)),"OK","MISMATCH")))))</f>
        <v/>
      </c>
      <c r="K685" s="16" t="str">
        <f aca="false">IF($A685="","",SUMPRODUCT(--ISNUMBER(SEARCH(","&amp;TRIM($A685)&amp;",",","&amp;SUBSTITUTE('1. Master BOM'!$D$2:$D$400," ","")&amp;","))))</f>
        <v/>
      </c>
      <c r="L685" s="16" t="str">
        <f aca="false">IF($A685="","",IF($K685&lt;&gt;1,0,SUMPRODUCT(ISNUMBER(SEARCH(","&amp;TRIM($A685)&amp;",",","&amp;SUBSTITUTE('1. Master BOM'!$D$2:$D$400," ","")&amp;","))*ROW('1. Master BOM'!$D$2:$D$400))))</f>
        <v/>
      </c>
      <c r="M685" s="9" t="str">
        <f aca="false">IF($A685="","",IF($K685=0,"NOT IN BOM",IF($K685&gt;1,"MULTIPLE BOM LINES","OK")))</f>
        <v/>
      </c>
      <c r="N685" s="9" t="str">
        <f aca="false">IF($A685="","",IF($L685=0,"—",INDEX('1. Master BOM'!$A$1:$A$400,$L685)))</f>
        <v/>
      </c>
      <c r="O685" s="9" t="str">
        <f aca="false">IF($A685="","",IF($L685=0,"—",INDEX('1. Master BOM'!$B$1:$B$400,$L685)))</f>
        <v/>
      </c>
      <c r="P685" s="9" t="str">
        <f aca="false">IF($A685="","",IF(OR($H685="NOT IN SCHEMATIC",$O685="—"),"",IF($G685="","NO SCH PN",IF(UPPER(TRIM($G685))=UPPER(TRIM($O685)),"OK","MISMATCH"))))</f>
        <v/>
      </c>
      <c r="Q685" s="9" t="str">
        <f aca="false">IF($A685="","",IF($L685=0,"—",INDEX('1. Master BOM'!$E$1:$E$400,$L685)))</f>
        <v/>
      </c>
      <c r="R685" s="9" t="str">
        <f aca="false">IF($A685="","",IF($L685=0,"—",IF(T(INDEX('1. Master BOM'!$F$1:$F$400,$L685))="","(not set)",INDEX('1. Master BOM'!$F$1:$F$400,$L685))))</f>
        <v/>
      </c>
      <c r="S685" s="9" t="str">
        <f aca="false">IF($A685="","",IF(OR($R685="—",$R685="(not set)",$D685=""),"",IF(ISNUMBER(SEARCH(SUBSTITUTE(SUBSTITUTE(SUBSTITUTE($R685,"-",""),"_","")," ",""),SUBSTITUTE(SUBSTITUTE(SUBSTITUTE($D685,"-",""),"_","")," ",""))),"OK","CHECK")))</f>
        <v/>
      </c>
      <c r="T685" s="9" t="str">
        <f aca="false">IF($A685="","",IF(OR($H685="NOT IN SCHEMATIC",$I685="MISMATCH",$J685="MISMATCH",$P685="MISMATCH",$M685&lt;&gt;"OK"),"REVIEW","OK"))</f>
        <v/>
      </c>
      <c r="U685" s="14"/>
      <c r="V685" s="14"/>
      <c r="W685" s="17"/>
      <c r="X685" s="14"/>
    </row>
    <row r="686" customFormat="false" ht="15" hidden="false" customHeight="false" outlineLevel="0" collapsed="false">
      <c r="A686" s="9" t="str">
        <f aca="false">IF('3. Layout Parts'!$A686="","",TRIM('3. Layout Parts'!$A686))</f>
        <v/>
      </c>
      <c r="B686" s="9" t="str">
        <f aca="false">IF($A686="","",'3. Layout Parts'!$D686)</f>
        <v/>
      </c>
      <c r="C686" s="9" t="str">
        <f aca="false">IF($A686="","",'3. Layout Parts'!$B686)</f>
        <v/>
      </c>
      <c r="D686" s="9" t="str">
        <f aca="false">IF($A686="","",'3. Layout Parts'!$C686)</f>
        <v/>
      </c>
      <c r="E686" s="9" t="str">
        <f aca="false">IF($A686="","",IFERROR(INDEX('2. Schematic Parts'!$B$2:$B$3001,MATCH($A686,'2. Schematic Parts'!$A$2:$A$3001,0)),"NOT FOUND"))</f>
        <v/>
      </c>
      <c r="F686" s="9" t="str">
        <f aca="false">IF($A686="","",IFERROR(INDEX('2. Schematic Parts'!$C$2:$C$3001,MATCH($A686,'2. Schematic Parts'!$A$2:$A$3001,0))&amp;"","NOT FOUND"))</f>
        <v/>
      </c>
      <c r="G686" s="9" t="str">
        <f aca="false">IF($A686="","",IFERROR(INDEX('2. Schematic Parts'!$D$2:$D$3001,MATCH($A686,'2. Schematic Parts'!$A$2:$A$3001,0))&amp;"","NOT FOUND"))</f>
        <v/>
      </c>
      <c r="H686" s="9" t="str">
        <f aca="false">IF($A686="","",IF(COUNTIF('2. Schematic Parts'!$A$2:$A$3001,$A686)=0,"NOT IN SCHEMATIC","OK"))</f>
        <v/>
      </c>
      <c r="I686" s="9" t="str">
        <f aca="false">IF($A686="","",IF($H686="NOT IN SCHEMATIC","",IF(UPPER(TRIM($C686))=UPPER(TRIM($E686)),"OK","MISMATCH")))</f>
        <v/>
      </c>
      <c r="J686" s="9" t="str">
        <f aca="false">IF($A686="","",IF($H686="NOT IN SCHEMATIC","",IF($F686="","NO SCH DECAL",IF($D686="","",IF(UPPER(TRIM($D686))=UPPER(TRIM($F686)),"OK","MISMATCH")))))</f>
        <v/>
      </c>
      <c r="K686" s="16" t="str">
        <f aca="false">IF($A686="","",SUMPRODUCT(--ISNUMBER(SEARCH(","&amp;TRIM($A686)&amp;",",","&amp;SUBSTITUTE('1. Master BOM'!$D$2:$D$400," ","")&amp;","))))</f>
        <v/>
      </c>
      <c r="L686" s="16" t="str">
        <f aca="false">IF($A686="","",IF($K686&lt;&gt;1,0,SUMPRODUCT(ISNUMBER(SEARCH(","&amp;TRIM($A686)&amp;",",","&amp;SUBSTITUTE('1. Master BOM'!$D$2:$D$400," ","")&amp;","))*ROW('1. Master BOM'!$D$2:$D$400))))</f>
        <v/>
      </c>
      <c r="M686" s="9" t="str">
        <f aca="false">IF($A686="","",IF($K686=0,"NOT IN BOM",IF($K686&gt;1,"MULTIPLE BOM LINES","OK")))</f>
        <v/>
      </c>
      <c r="N686" s="9" t="str">
        <f aca="false">IF($A686="","",IF($L686=0,"—",INDEX('1. Master BOM'!$A$1:$A$400,$L686)))</f>
        <v/>
      </c>
      <c r="O686" s="9" t="str">
        <f aca="false">IF($A686="","",IF($L686=0,"—",INDEX('1. Master BOM'!$B$1:$B$400,$L686)))</f>
        <v/>
      </c>
      <c r="P686" s="9" t="str">
        <f aca="false">IF($A686="","",IF(OR($H686="NOT IN SCHEMATIC",$O686="—"),"",IF($G686="","NO SCH PN",IF(UPPER(TRIM($G686))=UPPER(TRIM($O686)),"OK","MISMATCH"))))</f>
        <v/>
      </c>
      <c r="Q686" s="9" t="str">
        <f aca="false">IF($A686="","",IF($L686=0,"—",INDEX('1. Master BOM'!$E$1:$E$400,$L686)))</f>
        <v/>
      </c>
      <c r="R686" s="9" t="str">
        <f aca="false">IF($A686="","",IF($L686=0,"—",IF(T(INDEX('1. Master BOM'!$F$1:$F$400,$L686))="","(not set)",INDEX('1. Master BOM'!$F$1:$F$400,$L686))))</f>
        <v/>
      </c>
      <c r="S686" s="9" t="str">
        <f aca="false">IF($A686="","",IF(OR($R686="—",$R686="(not set)",$D686=""),"",IF(ISNUMBER(SEARCH(SUBSTITUTE(SUBSTITUTE(SUBSTITUTE($R686,"-",""),"_","")," ",""),SUBSTITUTE(SUBSTITUTE(SUBSTITUTE($D686,"-",""),"_","")," ",""))),"OK","CHECK")))</f>
        <v/>
      </c>
      <c r="T686" s="9" t="str">
        <f aca="false">IF($A686="","",IF(OR($H686="NOT IN SCHEMATIC",$I686="MISMATCH",$J686="MISMATCH",$P686="MISMATCH",$M686&lt;&gt;"OK"),"REVIEW","OK"))</f>
        <v/>
      </c>
      <c r="U686" s="14"/>
      <c r="V686" s="14"/>
      <c r="W686" s="17"/>
      <c r="X686" s="14"/>
    </row>
    <row r="687" customFormat="false" ht="15" hidden="false" customHeight="false" outlineLevel="0" collapsed="false">
      <c r="A687" s="9" t="str">
        <f aca="false">IF('3. Layout Parts'!$A687="","",TRIM('3. Layout Parts'!$A687))</f>
        <v/>
      </c>
      <c r="B687" s="9" t="str">
        <f aca="false">IF($A687="","",'3. Layout Parts'!$D687)</f>
        <v/>
      </c>
      <c r="C687" s="9" t="str">
        <f aca="false">IF($A687="","",'3. Layout Parts'!$B687)</f>
        <v/>
      </c>
      <c r="D687" s="9" t="str">
        <f aca="false">IF($A687="","",'3. Layout Parts'!$C687)</f>
        <v/>
      </c>
      <c r="E687" s="9" t="str">
        <f aca="false">IF($A687="","",IFERROR(INDEX('2. Schematic Parts'!$B$2:$B$3001,MATCH($A687,'2. Schematic Parts'!$A$2:$A$3001,0)),"NOT FOUND"))</f>
        <v/>
      </c>
      <c r="F687" s="9" t="str">
        <f aca="false">IF($A687="","",IFERROR(INDEX('2. Schematic Parts'!$C$2:$C$3001,MATCH($A687,'2. Schematic Parts'!$A$2:$A$3001,0))&amp;"","NOT FOUND"))</f>
        <v/>
      </c>
      <c r="G687" s="9" t="str">
        <f aca="false">IF($A687="","",IFERROR(INDEX('2. Schematic Parts'!$D$2:$D$3001,MATCH($A687,'2. Schematic Parts'!$A$2:$A$3001,0))&amp;"","NOT FOUND"))</f>
        <v/>
      </c>
      <c r="H687" s="9" t="str">
        <f aca="false">IF($A687="","",IF(COUNTIF('2. Schematic Parts'!$A$2:$A$3001,$A687)=0,"NOT IN SCHEMATIC","OK"))</f>
        <v/>
      </c>
      <c r="I687" s="9" t="str">
        <f aca="false">IF($A687="","",IF($H687="NOT IN SCHEMATIC","",IF(UPPER(TRIM($C687))=UPPER(TRIM($E687)),"OK","MISMATCH")))</f>
        <v/>
      </c>
      <c r="J687" s="9" t="str">
        <f aca="false">IF($A687="","",IF($H687="NOT IN SCHEMATIC","",IF($F687="","NO SCH DECAL",IF($D687="","",IF(UPPER(TRIM($D687))=UPPER(TRIM($F687)),"OK","MISMATCH")))))</f>
        <v/>
      </c>
      <c r="K687" s="16" t="str">
        <f aca="false">IF($A687="","",SUMPRODUCT(--ISNUMBER(SEARCH(","&amp;TRIM($A687)&amp;",",","&amp;SUBSTITUTE('1. Master BOM'!$D$2:$D$400," ","")&amp;","))))</f>
        <v/>
      </c>
      <c r="L687" s="16" t="str">
        <f aca="false">IF($A687="","",IF($K687&lt;&gt;1,0,SUMPRODUCT(ISNUMBER(SEARCH(","&amp;TRIM($A687)&amp;",",","&amp;SUBSTITUTE('1. Master BOM'!$D$2:$D$400," ","")&amp;","))*ROW('1. Master BOM'!$D$2:$D$400))))</f>
        <v/>
      </c>
      <c r="M687" s="9" t="str">
        <f aca="false">IF($A687="","",IF($K687=0,"NOT IN BOM",IF($K687&gt;1,"MULTIPLE BOM LINES","OK")))</f>
        <v/>
      </c>
      <c r="N687" s="9" t="str">
        <f aca="false">IF($A687="","",IF($L687=0,"—",INDEX('1. Master BOM'!$A$1:$A$400,$L687)))</f>
        <v/>
      </c>
      <c r="O687" s="9" t="str">
        <f aca="false">IF($A687="","",IF($L687=0,"—",INDEX('1. Master BOM'!$B$1:$B$400,$L687)))</f>
        <v/>
      </c>
      <c r="P687" s="9" t="str">
        <f aca="false">IF($A687="","",IF(OR($H687="NOT IN SCHEMATIC",$O687="—"),"",IF($G687="","NO SCH PN",IF(UPPER(TRIM($G687))=UPPER(TRIM($O687)),"OK","MISMATCH"))))</f>
        <v/>
      </c>
      <c r="Q687" s="9" t="str">
        <f aca="false">IF($A687="","",IF($L687=0,"—",INDEX('1. Master BOM'!$E$1:$E$400,$L687)))</f>
        <v/>
      </c>
      <c r="R687" s="9" t="str">
        <f aca="false">IF($A687="","",IF($L687=0,"—",IF(T(INDEX('1. Master BOM'!$F$1:$F$400,$L687))="","(not set)",INDEX('1. Master BOM'!$F$1:$F$400,$L687))))</f>
        <v/>
      </c>
      <c r="S687" s="9" t="str">
        <f aca="false">IF($A687="","",IF(OR($R687="—",$R687="(not set)",$D687=""),"",IF(ISNUMBER(SEARCH(SUBSTITUTE(SUBSTITUTE(SUBSTITUTE($R687,"-",""),"_","")," ",""),SUBSTITUTE(SUBSTITUTE(SUBSTITUTE($D687,"-",""),"_","")," ",""))),"OK","CHECK")))</f>
        <v/>
      </c>
      <c r="T687" s="9" t="str">
        <f aca="false">IF($A687="","",IF(OR($H687="NOT IN SCHEMATIC",$I687="MISMATCH",$J687="MISMATCH",$P687="MISMATCH",$M687&lt;&gt;"OK"),"REVIEW","OK"))</f>
        <v/>
      </c>
      <c r="U687" s="14"/>
      <c r="V687" s="14"/>
      <c r="W687" s="17"/>
      <c r="X687" s="14"/>
    </row>
    <row r="688" customFormat="false" ht="15" hidden="false" customHeight="false" outlineLevel="0" collapsed="false">
      <c r="A688" s="9" t="str">
        <f aca="false">IF('3. Layout Parts'!$A688="","",TRIM('3. Layout Parts'!$A688))</f>
        <v/>
      </c>
      <c r="B688" s="9" t="str">
        <f aca="false">IF($A688="","",'3. Layout Parts'!$D688)</f>
        <v/>
      </c>
      <c r="C688" s="9" t="str">
        <f aca="false">IF($A688="","",'3. Layout Parts'!$B688)</f>
        <v/>
      </c>
      <c r="D688" s="9" t="str">
        <f aca="false">IF($A688="","",'3. Layout Parts'!$C688)</f>
        <v/>
      </c>
      <c r="E688" s="9" t="str">
        <f aca="false">IF($A688="","",IFERROR(INDEX('2. Schematic Parts'!$B$2:$B$3001,MATCH($A688,'2. Schematic Parts'!$A$2:$A$3001,0)),"NOT FOUND"))</f>
        <v/>
      </c>
      <c r="F688" s="9" t="str">
        <f aca="false">IF($A688="","",IFERROR(INDEX('2. Schematic Parts'!$C$2:$C$3001,MATCH($A688,'2. Schematic Parts'!$A$2:$A$3001,0))&amp;"","NOT FOUND"))</f>
        <v/>
      </c>
      <c r="G688" s="9" t="str">
        <f aca="false">IF($A688="","",IFERROR(INDEX('2. Schematic Parts'!$D$2:$D$3001,MATCH($A688,'2. Schematic Parts'!$A$2:$A$3001,0))&amp;"","NOT FOUND"))</f>
        <v/>
      </c>
      <c r="H688" s="9" t="str">
        <f aca="false">IF($A688="","",IF(COUNTIF('2. Schematic Parts'!$A$2:$A$3001,$A688)=0,"NOT IN SCHEMATIC","OK"))</f>
        <v/>
      </c>
      <c r="I688" s="9" t="str">
        <f aca="false">IF($A688="","",IF($H688="NOT IN SCHEMATIC","",IF(UPPER(TRIM($C688))=UPPER(TRIM($E688)),"OK","MISMATCH")))</f>
        <v/>
      </c>
      <c r="J688" s="9" t="str">
        <f aca="false">IF($A688="","",IF($H688="NOT IN SCHEMATIC","",IF($F688="","NO SCH DECAL",IF($D688="","",IF(UPPER(TRIM($D688))=UPPER(TRIM($F688)),"OK","MISMATCH")))))</f>
        <v/>
      </c>
      <c r="K688" s="16" t="str">
        <f aca="false">IF($A688="","",SUMPRODUCT(--ISNUMBER(SEARCH(","&amp;TRIM($A688)&amp;",",","&amp;SUBSTITUTE('1. Master BOM'!$D$2:$D$400," ","")&amp;","))))</f>
        <v/>
      </c>
      <c r="L688" s="16" t="str">
        <f aca="false">IF($A688="","",IF($K688&lt;&gt;1,0,SUMPRODUCT(ISNUMBER(SEARCH(","&amp;TRIM($A688)&amp;",",","&amp;SUBSTITUTE('1. Master BOM'!$D$2:$D$400," ","")&amp;","))*ROW('1. Master BOM'!$D$2:$D$400))))</f>
        <v/>
      </c>
      <c r="M688" s="9" t="str">
        <f aca="false">IF($A688="","",IF($K688=0,"NOT IN BOM",IF($K688&gt;1,"MULTIPLE BOM LINES","OK")))</f>
        <v/>
      </c>
      <c r="N688" s="9" t="str">
        <f aca="false">IF($A688="","",IF($L688=0,"—",INDEX('1. Master BOM'!$A$1:$A$400,$L688)))</f>
        <v/>
      </c>
      <c r="O688" s="9" t="str">
        <f aca="false">IF($A688="","",IF($L688=0,"—",INDEX('1. Master BOM'!$B$1:$B$400,$L688)))</f>
        <v/>
      </c>
      <c r="P688" s="9" t="str">
        <f aca="false">IF($A688="","",IF(OR($H688="NOT IN SCHEMATIC",$O688="—"),"",IF($G688="","NO SCH PN",IF(UPPER(TRIM($G688))=UPPER(TRIM($O688)),"OK","MISMATCH"))))</f>
        <v/>
      </c>
      <c r="Q688" s="9" t="str">
        <f aca="false">IF($A688="","",IF($L688=0,"—",INDEX('1. Master BOM'!$E$1:$E$400,$L688)))</f>
        <v/>
      </c>
      <c r="R688" s="9" t="str">
        <f aca="false">IF($A688="","",IF($L688=0,"—",IF(T(INDEX('1. Master BOM'!$F$1:$F$400,$L688))="","(not set)",INDEX('1. Master BOM'!$F$1:$F$400,$L688))))</f>
        <v/>
      </c>
      <c r="S688" s="9" t="str">
        <f aca="false">IF($A688="","",IF(OR($R688="—",$R688="(not set)",$D688=""),"",IF(ISNUMBER(SEARCH(SUBSTITUTE(SUBSTITUTE(SUBSTITUTE($R688,"-",""),"_","")," ",""),SUBSTITUTE(SUBSTITUTE(SUBSTITUTE($D688,"-",""),"_","")," ",""))),"OK","CHECK")))</f>
        <v/>
      </c>
      <c r="T688" s="9" t="str">
        <f aca="false">IF($A688="","",IF(OR($H688="NOT IN SCHEMATIC",$I688="MISMATCH",$J688="MISMATCH",$P688="MISMATCH",$M688&lt;&gt;"OK"),"REVIEW","OK"))</f>
        <v/>
      </c>
      <c r="U688" s="14"/>
      <c r="V688" s="14"/>
      <c r="W688" s="17"/>
      <c r="X688" s="14"/>
    </row>
    <row r="689" customFormat="false" ht="15" hidden="false" customHeight="false" outlineLevel="0" collapsed="false">
      <c r="A689" s="9" t="str">
        <f aca="false">IF('3. Layout Parts'!$A689="","",TRIM('3. Layout Parts'!$A689))</f>
        <v/>
      </c>
      <c r="B689" s="9" t="str">
        <f aca="false">IF($A689="","",'3. Layout Parts'!$D689)</f>
        <v/>
      </c>
      <c r="C689" s="9" t="str">
        <f aca="false">IF($A689="","",'3. Layout Parts'!$B689)</f>
        <v/>
      </c>
      <c r="D689" s="9" t="str">
        <f aca="false">IF($A689="","",'3. Layout Parts'!$C689)</f>
        <v/>
      </c>
      <c r="E689" s="9" t="str">
        <f aca="false">IF($A689="","",IFERROR(INDEX('2. Schematic Parts'!$B$2:$B$3001,MATCH($A689,'2. Schematic Parts'!$A$2:$A$3001,0)),"NOT FOUND"))</f>
        <v/>
      </c>
      <c r="F689" s="9" t="str">
        <f aca="false">IF($A689="","",IFERROR(INDEX('2. Schematic Parts'!$C$2:$C$3001,MATCH($A689,'2. Schematic Parts'!$A$2:$A$3001,0))&amp;"","NOT FOUND"))</f>
        <v/>
      </c>
      <c r="G689" s="9" t="str">
        <f aca="false">IF($A689="","",IFERROR(INDEX('2. Schematic Parts'!$D$2:$D$3001,MATCH($A689,'2. Schematic Parts'!$A$2:$A$3001,0))&amp;"","NOT FOUND"))</f>
        <v/>
      </c>
      <c r="H689" s="9" t="str">
        <f aca="false">IF($A689="","",IF(COUNTIF('2. Schematic Parts'!$A$2:$A$3001,$A689)=0,"NOT IN SCHEMATIC","OK"))</f>
        <v/>
      </c>
      <c r="I689" s="9" t="str">
        <f aca="false">IF($A689="","",IF($H689="NOT IN SCHEMATIC","",IF(UPPER(TRIM($C689))=UPPER(TRIM($E689)),"OK","MISMATCH")))</f>
        <v/>
      </c>
      <c r="J689" s="9" t="str">
        <f aca="false">IF($A689="","",IF($H689="NOT IN SCHEMATIC","",IF($F689="","NO SCH DECAL",IF($D689="","",IF(UPPER(TRIM($D689))=UPPER(TRIM($F689)),"OK","MISMATCH")))))</f>
        <v/>
      </c>
      <c r="K689" s="16" t="str">
        <f aca="false">IF($A689="","",SUMPRODUCT(--ISNUMBER(SEARCH(","&amp;TRIM($A689)&amp;",",","&amp;SUBSTITUTE('1. Master BOM'!$D$2:$D$400," ","")&amp;","))))</f>
        <v/>
      </c>
      <c r="L689" s="16" t="str">
        <f aca="false">IF($A689="","",IF($K689&lt;&gt;1,0,SUMPRODUCT(ISNUMBER(SEARCH(","&amp;TRIM($A689)&amp;",",","&amp;SUBSTITUTE('1. Master BOM'!$D$2:$D$400," ","")&amp;","))*ROW('1. Master BOM'!$D$2:$D$400))))</f>
        <v/>
      </c>
      <c r="M689" s="9" t="str">
        <f aca="false">IF($A689="","",IF($K689=0,"NOT IN BOM",IF($K689&gt;1,"MULTIPLE BOM LINES","OK")))</f>
        <v/>
      </c>
      <c r="N689" s="9" t="str">
        <f aca="false">IF($A689="","",IF($L689=0,"—",INDEX('1. Master BOM'!$A$1:$A$400,$L689)))</f>
        <v/>
      </c>
      <c r="O689" s="9" t="str">
        <f aca="false">IF($A689="","",IF($L689=0,"—",INDEX('1. Master BOM'!$B$1:$B$400,$L689)))</f>
        <v/>
      </c>
      <c r="P689" s="9" t="str">
        <f aca="false">IF($A689="","",IF(OR($H689="NOT IN SCHEMATIC",$O689="—"),"",IF($G689="","NO SCH PN",IF(UPPER(TRIM($G689))=UPPER(TRIM($O689)),"OK","MISMATCH"))))</f>
        <v/>
      </c>
      <c r="Q689" s="9" t="str">
        <f aca="false">IF($A689="","",IF($L689=0,"—",INDEX('1. Master BOM'!$E$1:$E$400,$L689)))</f>
        <v/>
      </c>
      <c r="R689" s="9" t="str">
        <f aca="false">IF($A689="","",IF($L689=0,"—",IF(T(INDEX('1. Master BOM'!$F$1:$F$400,$L689))="","(not set)",INDEX('1. Master BOM'!$F$1:$F$400,$L689))))</f>
        <v/>
      </c>
      <c r="S689" s="9" t="str">
        <f aca="false">IF($A689="","",IF(OR($R689="—",$R689="(not set)",$D689=""),"",IF(ISNUMBER(SEARCH(SUBSTITUTE(SUBSTITUTE(SUBSTITUTE($R689,"-",""),"_","")," ",""),SUBSTITUTE(SUBSTITUTE(SUBSTITUTE($D689,"-",""),"_","")," ",""))),"OK","CHECK")))</f>
        <v/>
      </c>
      <c r="T689" s="9" t="str">
        <f aca="false">IF($A689="","",IF(OR($H689="NOT IN SCHEMATIC",$I689="MISMATCH",$J689="MISMATCH",$P689="MISMATCH",$M689&lt;&gt;"OK"),"REVIEW","OK"))</f>
        <v/>
      </c>
      <c r="U689" s="14"/>
      <c r="V689" s="14"/>
      <c r="W689" s="17"/>
      <c r="X689" s="14"/>
    </row>
    <row r="690" customFormat="false" ht="15" hidden="false" customHeight="false" outlineLevel="0" collapsed="false">
      <c r="A690" s="9" t="str">
        <f aca="false">IF('3. Layout Parts'!$A690="","",TRIM('3. Layout Parts'!$A690))</f>
        <v/>
      </c>
      <c r="B690" s="9" t="str">
        <f aca="false">IF($A690="","",'3. Layout Parts'!$D690)</f>
        <v/>
      </c>
      <c r="C690" s="9" t="str">
        <f aca="false">IF($A690="","",'3. Layout Parts'!$B690)</f>
        <v/>
      </c>
      <c r="D690" s="9" t="str">
        <f aca="false">IF($A690="","",'3. Layout Parts'!$C690)</f>
        <v/>
      </c>
      <c r="E690" s="9" t="str">
        <f aca="false">IF($A690="","",IFERROR(INDEX('2. Schematic Parts'!$B$2:$B$3001,MATCH($A690,'2. Schematic Parts'!$A$2:$A$3001,0)),"NOT FOUND"))</f>
        <v/>
      </c>
      <c r="F690" s="9" t="str">
        <f aca="false">IF($A690="","",IFERROR(INDEX('2. Schematic Parts'!$C$2:$C$3001,MATCH($A690,'2. Schematic Parts'!$A$2:$A$3001,0))&amp;"","NOT FOUND"))</f>
        <v/>
      </c>
      <c r="G690" s="9" t="str">
        <f aca="false">IF($A690="","",IFERROR(INDEX('2. Schematic Parts'!$D$2:$D$3001,MATCH($A690,'2. Schematic Parts'!$A$2:$A$3001,0))&amp;"","NOT FOUND"))</f>
        <v/>
      </c>
      <c r="H690" s="9" t="str">
        <f aca="false">IF($A690="","",IF(COUNTIF('2. Schematic Parts'!$A$2:$A$3001,$A690)=0,"NOT IN SCHEMATIC","OK"))</f>
        <v/>
      </c>
      <c r="I690" s="9" t="str">
        <f aca="false">IF($A690="","",IF($H690="NOT IN SCHEMATIC","",IF(UPPER(TRIM($C690))=UPPER(TRIM($E690)),"OK","MISMATCH")))</f>
        <v/>
      </c>
      <c r="J690" s="9" t="str">
        <f aca="false">IF($A690="","",IF($H690="NOT IN SCHEMATIC","",IF($F690="","NO SCH DECAL",IF($D690="","",IF(UPPER(TRIM($D690))=UPPER(TRIM($F690)),"OK","MISMATCH")))))</f>
        <v/>
      </c>
      <c r="K690" s="16" t="str">
        <f aca="false">IF($A690="","",SUMPRODUCT(--ISNUMBER(SEARCH(","&amp;TRIM($A690)&amp;",",","&amp;SUBSTITUTE('1. Master BOM'!$D$2:$D$400," ","")&amp;","))))</f>
        <v/>
      </c>
      <c r="L690" s="16" t="str">
        <f aca="false">IF($A690="","",IF($K690&lt;&gt;1,0,SUMPRODUCT(ISNUMBER(SEARCH(","&amp;TRIM($A690)&amp;",",","&amp;SUBSTITUTE('1. Master BOM'!$D$2:$D$400," ","")&amp;","))*ROW('1. Master BOM'!$D$2:$D$400))))</f>
        <v/>
      </c>
      <c r="M690" s="9" t="str">
        <f aca="false">IF($A690="","",IF($K690=0,"NOT IN BOM",IF($K690&gt;1,"MULTIPLE BOM LINES","OK")))</f>
        <v/>
      </c>
      <c r="N690" s="9" t="str">
        <f aca="false">IF($A690="","",IF($L690=0,"—",INDEX('1. Master BOM'!$A$1:$A$400,$L690)))</f>
        <v/>
      </c>
      <c r="O690" s="9" t="str">
        <f aca="false">IF($A690="","",IF($L690=0,"—",INDEX('1. Master BOM'!$B$1:$B$400,$L690)))</f>
        <v/>
      </c>
      <c r="P690" s="9" t="str">
        <f aca="false">IF($A690="","",IF(OR($H690="NOT IN SCHEMATIC",$O690="—"),"",IF($G690="","NO SCH PN",IF(UPPER(TRIM($G690))=UPPER(TRIM($O690)),"OK","MISMATCH"))))</f>
        <v/>
      </c>
      <c r="Q690" s="9" t="str">
        <f aca="false">IF($A690="","",IF($L690=0,"—",INDEX('1. Master BOM'!$E$1:$E$400,$L690)))</f>
        <v/>
      </c>
      <c r="R690" s="9" t="str">
        <f aca="false">IF($A690="","",IF($L690=0,"—",IF(T(INDEX('1. Master BOM'!$F$1:$F$400,$L690))="","(not set)",INDEX('1. Master BOM'!$F$1:$F$400,$L690))))</f>
        <v/>
      </c>
      <c r="S690" s="9" t="str">
        <f aca="false">IF($A690="","",IF(OR($R690="—",$R690="(not set)",$D690=""),"",IF(ISNUMBER(SEARCH(SUBSTITUTE(SUBSTITUTE(SUBSTITUTE($R690,"-",""),"_","")," ",""),SUBSTITUTE(SUBSTITUTE(SUBSTITUTE($D690,"-",""),"_","")," ",""))),"OK","CHECK")))</f>
        <v/>
      </c>
      <c r="T690" s="9" t="str">
        <f aca="false">IF($A690="","",IF(OR($H690="NOT IN SCHEMATIC",$I690="MISMATCH",$J690="MISMATCH",$P690="MISMATCH",$M690&lt;&gt;"OK"),"REVIEW","OK"))</f>
        <v/>
      </c>
      <c r="U690" s="14"/>
      <c r="V690" s="14"/>
      <c r="W690" s="17"/>
      <c r="X690" s="14"/>
    </row>
    <row r="691" customFormat="false" ht="15" hidden="false" customHeight="false" outlineLevel="0" collapsed="false">
      <c r="A691" s="9" t="str">
        <f aca="false">IF('3. Layout Parts'!$A691="","",TRIM('3. Layout Parts'!$A691))</f>
        <v/>
      </c>
      <c r="B691" s="9" t="str">
        <f aca="false">IF($A691="","",'3. Layout Parts'!$D691)</f>
        <v/>
      </c>
      <c r="C691" s="9" t="str">
        <f aca="false">IF($A691="","",'3. Layout Parts'!$B691)</f>
        <v/>
      </c>
      <c r="D691" s="9" t="str">
        <f aca="false">IF($A691="","",'3. Layout Parts'!$C691)</f>
        <v/>
      </c>
      <c r="E691" s="9" t="str">
        <f aca="false">IF($A691="","",IFERROR(INDEX('2. Schematic Parts'!$B$2:$B$3001,MATCH($A691,'2. Schematic Parts'!$A$2:$A$3001,0)),"NOT FOUND"))</f>
        <v/>
      </c>
      <c r="F691" s="9" t="str">
        <f aca="false">IF($A691="","",IFERROR(INDEX('2. Schematic Parts'!$C$2:$C$3001,MATCH($A691,'2. Schematic Parts'!$A$2:$A$3001,0))&amp;"","NOT FOUND"))</f>
        <v/>
      </c>
      <c r="G691" s="9" t="str">
        <f aca="false">IF($A691="","",IFERROR(INDEX('2. Schematic Parts'!$D$2:$D$3001,MATCH($A691,'2. Schematic Parts'!$A$2:$A$3001,0))&amp;"","NOT FOUND"))</f>
        <v/>
      </c>
      <c r="H691" s="9" t="str">
        <f aca="false">IF($A691="","",IF(COUNTIF('2. Schematic Parts'!$A$2:$A$3001,$A691)=0,"NOT IN SCHEMATIC","OK"))</f>
        <v/>
      </c>
      <c r="I691" s="9" t="str">
        <f aca="false">IF($A691="","",IF($H691="NOT IN SCHEMATIC","",IF(UPPER(TRIM($C691))=UPPER(TRIM($E691)),"OK","MISMATCH")))</f>
        <v/>
      </c>
      <c r="J691" s="9" t="str">
        <f aca="false">IF($A691="","",IF($H691="NOT IN SCHEMATIC","",IF($F691="","NO SCH DECAL",IF($D691="","",IF(UPPER(TRIM($D691))=UPPER(TRIM($F691)),"OK","MISMATCH")))))</f>
        <v/>
      </c>
      <c r="K691" s="16" t="str">
        <f aca="false">IF($A691="","",SUMPRODUCT(--ISNUMBER(SEARCH(","&amp;TRIM($A691)&amp;",",","&amp;SUBSTITUTE('1. Master BOM'!$D$2:$D$400," ","")&amp;","))))</f>
        <v/>
      </c>
      <c r="L691" s="16" t="str">
        <f aca="false">IF($A691="","",IF($K691&lt;&gt;1,0,SUMPRODUCT(ISNUMBER(SEARCH(","&amp;TRIM($A691)&amp;",",","&amp;SUBSTITUTE('1. Master BOM'!$D$2:$D$400," ","")&amp;","))*ROW('1. Master BOM'!$D$2:$D$400))))</f>
        <v/>
      </c>
      <c r="M691" s="9" t="str">
        <f aca="false">IF($A691="","",IF($K691=0,"NOT IN BOM",IF($K691&gt;1,"MULTIPLE BOM LINES","OK")))</f>
        <v/>
      </c>
      <c r="N691" s="9" t="str">
        <f aca="false">IF($A691="","",IF($L691=0,"—",INDEX('1. Master BOM'!$A$1:$A$400,$L691)))</f>
        <v/>
      </c>
      <c r="O691" s="9" t="str">
        <f aca="false">IF($A691="","",IF($L691=0,"—",INDEX('1. Master BOM'!$B$1:$B$400,$L691)))</f>
        <v/>
      </c>
      <c r="P691" s="9" t="str">
        <f aca="false">IF($A691="","",IF(OR($H691="NOT IN SCHEMATIC",$O691="—"),"",IF($G691="","NO SCH PN",IF(UPPER(TRIM($G691))=UPPER(TRIM($O691)),"OK","MISMATCH"))))</f>
        <v/>
      </c>
      <c r="Q691" s="9" t="str">
        <f aca="false">IF($A691="","",IF($L691=0,"—",INDEX('1. Master BOM'!$E$1:$E$400,$L691)))</f>
        <v/>
      </c>
      <c r="R691" s="9" t="str">
        <f aca="false">IF($A691="","",IF($L691=0,"—",IF(T(INDEX('1. Master BOM'!$F$1:$F$400,$L691))="","(not set)",INDEX('1. Master BOM'!$F$1:$F$400,$L691))))</f>
        <v/>
      </c>
      <c r="S691" s="9" t="str">
        <f aca="false">IF($A691="","",IF(OR($R691="—",$R691="(not set)",$D691=""),"",IF(ISNUMBER(SEARCH(SUBSTITUTE(SUBSTITUTE(SUBSTITUTE($R691,"-",""),"_","")," ",""),SUBSTITUTE(SUBSTITUTE(SUBSTITUTE($D691,"-",""),"_","")," ",""))),"OK","CHECK")))</f>
        <v/>
      </c>
      <c r="T691" s="9" t="str">
        <f aca="false">IF($A691="","",IF(OR($H691="NOT IN SCHEMATIC",$I691="MISMATCH",$J691="MISMATCH",$P691="MISMATCH",$M691&lt;&gt;"OK"),"REVIEW","OK"))</f>
        <v/>
      </c>
      <c r="U691" s="14"/>
      <c r="V691" s="14"/>
      <c r="W691" s="17"/>
      <c r="X691" s="14"/>
    </row>
    <row r="692" customFormat="false" ht="15" hidden="false" customHeight="false" outlineLevel="0" collapsed="false">
      <c r="A692" s="9" t="str">
        <f aca="false">IF('3. Layout Parts'!$A692="","",TRIM('3. Layout Parts'!$A692))</f>
        <v/>
      </c>
      <c r="B692" s="9" t="str">
        <f aca="false">IF($A692="","",'3. Layout Parts'!$D692)</f>
        <v/>
      </c>
      <c r="C692" s="9" t="str">
        <f aca="false">IF($A692="","",'3. Layout Parts'!$B692)</f>
        <v/>
      </c>
      <c r="D692" s="9" t="str">
        <f aca="false">IF($A692="","",'3. Layout Parts'!$C692)</f>
        <v/>
      </c>
      <c r="E692" s="9" t="str">
        <f aca="false">IF($A692="","",IFERROR(INDEX('2. Schematic Parts'!$B$2:$B$3001,MATCH($A692,'2. Schematic Parts'!$A$2:$A$3001,0)),"NOT FOUND"))</f>
        <v/>
      </c>
      <c r="F692" s="9" t="str">
        <f aca="false">IF($A692="","",IFERROR(INDEX('2. Schematic Parts'!$C$2:$C$3001,MATCH($A692,'2. Schematic Parts'!$A$2:$A$3001,0))&amp;"","NOT FOUND"))</f>
        <v/>
      </c>
      <c r="G692" s="9" t="str">
        <f aca="false">IF($A692="","",IFERROR(INDEX('2. Schematic Parts'!$D$2:$D$3001,MATCH($A692,'2. Schematic Parts'!$A$2:$A$3001,0))&amp;"","NOT FOUND"))</f>
        <v/>
      </c>
      <c r="H692" s="9" t="str">
        <f aca="false">IF($A692="","",IF(COUNTIF('2. Schematic Parts'!$A$2:$A$3001,$A692)=0,"NOT IN SCHEMATIC","OK"))</f>
        <v/>
      </c>
      <c r="I692" s="9" t="str">
        <f aca="false">IF($A692="","",IF($H692="NOT IN SCHEMATIC","",IF(UPPER(TRIM($C692))=UPPER(TRIM($E692)),"OK","MISMATCH")))</f>
        <v/>
      </c>
      <c r="J692" s="9" t="str">
        <f aca="false">IF($A692="","",IF($H692="NOT IN SCHEMATIC","",IF($F692="","NO SCH DECAL",IF($D692="","",IF(UPPER(TRIM($D692))=UPPER(TRIM($F692)),"OK","MISMATCH")))))</f>
        <v/>
      </c>
      <c r="K692" s="16" t="str">
        <f aca="false">IF($A692="","",SUMPRODUCT(--ISNUMBER(SEARCH(","&amp;TRIM($A692)&amp;",",","&amp;SUBSTITUTE('1. Master BOM'!$D$2:$D$400," ","")&amp;","))))</f>
        <v/>
      </c>
      <c r="L692" s="16" t="str">
        <f aca="false">IF($A692="","",IF($K692&lt;&gt;1,0,SUMPRODUCT(ISNUMBER(SEARCH(","&amp;TRIM($A692)&amp;",",","&amp;SUBSTITUTE('1. Master BOM'!$D$2:$D$400," ","")&amp;","))*ROW('1. Master BOM'!$D$2:$D$400))))</f>
        <v/>
      </c>
      <c r="M692" s="9" t="str">
        <f aca="false">IF($A692="","",IF($K692=0,"NOT IN BOM",IF($K692&gt;1,"MULTIPLE BOM LINES","OK")))</f>
        <v/>
      </c>
      <c r="N692" s="9" t="str">
        <f aca="false">IF($A692="","",IF($L692=0,"—",INDEX('1. Master BOM'!$A$1:$A$400,$L692)))</f>
        <v/>
      </c>
      <c r="O692" s="9" t="str">
        <f aca="false">IF($A692="","",IF($L692=0,"—",INDEX('1. Master BOM'!$B$1:$B$400,$L692)))</f>
        <v/>
      </c>
      <c r="P692" s="9" t="str">
        <f aca="false">IF($A692="","",IF(OR($H692="NOT IN SCHEMATIC",$O692="—"),"",IF($G692="","NO SCH PN",IF(UPPER(TRIM($G692))=UPPER(TRIM($O692)),"OK","MISMATCH"))))</f>
        <v/>
      </c>
      <c r="Q692" s="9" t="str">
        <f aca="false">IF($A692="","",IF($L692=0,"—",INDEX('1. Master BOM'!$E$1:$E$400,$L692)))</f>
        <v/>
      </c>
      <c r="R692" s="9" t="str">
        <f aca="false">IF($A692="","",IF($L692=0,"—",IF(T(INDEX('1. Master BOM'!$F$1:$F$400,$L692))="","(not set)",INDEX('1. Master BOM'!$F$1:$F$400,$L692))))</f>
        <v/>
      </c>
      <c r="S692" s="9" t="str">
        <f aca="false">IF($A692="","",IF(OR($R692="—",$R692="(not set)",$D692=""),"",IF(ISNUMBER(SEARCH(SUBSTITUTE(SUBSTITUTE(SUBSTITUTE($R692,"-",""),"_","")," ",""),SUBSTITUTE(SUBSTITUTE(SUBSTITUTE($D692,"-",""),"_","")," ",""))),"OK","CHECK")))</f>
        <v/>
      </c>
      <c r="T692" s="9" t="str">
        <f aca="false">IF($A692="","",IF(OR($H692="NOT IN SCHEMATIC",$I692="MISMATCH",$J692="MISMATCH",$P692="MISMATCH",$M692&lt;&gt;"OK"),"REVIEW","OK"))</f>
        <v/>
      </c>
      <c r="U692" s="14"/>
      <c r="V692" s="14"/>
      <c r="W692" s="17"/>
      <c r="X692" s="14"/>
    </row>
    <row r="693" customFormat="false" ht="15" hidden="false" customHeight="false" outlineLevel="0" collapsed="false">
      <c r="A693" s="9" t="str">
        <f aca="false">IF('3. Layout Parts'!$A693="","",TRIM('3. Layout Parts'!$A693))</f>
        <v/>
      </c>
      <c r="B693" s="9" t="str">
        <f aca="false">IF($A693="","",'3. Layout Parts'!$D693)</f>
        <v/>
      </c>
      <c r="C693" s="9" t="str">
        <f aca="false">IF($A693="","",'3. Layout Parts'!$B693)</f>
        <v/>
      </c>
      <c r="D693" s="9" t="str">
        <f aca="false">IF($A693="","",'3. Layout Parts'!$C693)</f>
        <v/>
      </c>
      <c r="E693" s="9" t="str">
        <f aca="false">IF($A693="","",IFERROR(INDEX('2. Schematic Parts'!$B$2:$B$3001,MATCH($A693,'2. Schematic Parts'!$A$2:$A$3001,0)),"NOT FOUND"))</f>
        <v/>
      </c>
      <c r="F693" s="9" t="str">
        <f aca="false">IF($A693="","",IFERROR(INDEX('2. Schematic Parts'!$C$2:$C$3001,MATCH($A693,'2. Schematic Parts'!$A$2:$A$3001,0))&amp;"","NOT FOUND"))</f>
        <v/>
      </c>
      <c r="G693" s="9" t="str">
        <f aca="false">IF($A693="","",IFERROR(INDEX('2. Schematic Parts'!$D$2:$D$3001,MATCH($A693,'2. Schematic Parts'!$A$2:$A$3001,0))&amp;"","NOT FOUND"))</f>
        <v/>
      </c>
      <c r="H693" s="9" t="str">
        <f aca="false">IF($A693="","",IF(COUNTIF('2. Schematic Parts'!$A$2:$A$3001,$A693)=0,"NOT IN SCHEMATIC","OK"))</f>
        <v/>
      </c>
      <c r="I693" s="9" t="str">
        <f aca="false">IF($A693="","",IF($H693="NOT IN SCHEMATIC","",IF(UPPER(TRIM($C693))=UPPER(TRIM($E693)),"OK","MISMATCH")))</f>
        <v/>
      </c>
      <c r="J693" s="9" t="str">
        <f aca="false">IF($A693="","",IF($H693="NOT IN SCHEMATIC","",IF($F693="","NO SCH DECAL",IF($D693="","",IF(UPPER(TRIM($D693))=UPPER(TRIM($F693)),"OK","MISMATCH")))))</f>
        <v/>
      </c>
      <c r="K693" s="16" t="str">
        <f aca="false">IF($A693="","",SUMPRODUCT(--ISNUMBER(SEARCH(","&amp;TRIM($A693)&amp;",",","&amp;SUBSTITUTE('1. Master BOM'!$D$2:$D$400," ","")&amp;","))))</f>
        <v/>
      </c>
      <c r="L693" s="16" t="str">
        <f aca="false">IF($A693="","",IF($K693&lt;&gt;1,0,SUMPRODUCT(ISNUMBER(SEARCH(","&amp;TRIM($A693)&amp;",",","&amp;SUBSTITUTE('1. Master BOM'!$D$2:$D$400," ","")&amp;","))*ROW('1. Master BOM'!$D$2:$D$400))))</f>
        <v/>
      </c>
      <c r="M693" s="9" t="str">
        <f aca="false">IF($A693="","",IF($K693=0,"NOT IN BOM",IF($K693&gt;1,"MULTIPLE BOM LINES","OK")))</f>
        <v/>
      </c>
      <c r="N693" s="9" t="str">
        <f aca="false">IF($A693="","",IF($L693=0,"—",INDEX('1. Master BOM'!$A$1:$A$400,$L693)))</f>
        <v/>
      </c>
      <c r="O693" s="9" t="str">
        <f aca="false">IF($A693="","",IF($L693=0,"—",INDEX('1. Master BOM'!$B$1:$B$400,$L693)))</f>
        <v/>
      </c>
      <c r="P693" s="9" t="str">
        <f aca="false">IF($A693="","",IF(OR($H693="NOT IN SCHEMATIC",$O693="—"),"",IF($G693="","NO SCH PN",IF(UPPER(TRIM($G693))=UPPER(TRIM($O693)),"OK","MISMATCH"))))</f>
        <v/>
      </c>
      <c r="Q693" s="9" t="str">
        <f aca="false">IF($A693="","",IF($L693=0,"—",INDEX('1. Master BOM'!$E$1:$E$400,$L693)))</f>
        <v/>
      </c>
      <c r="R693" s="9" t="str">
        <f aca="false">IF($A693="","",IF($L693=0,"—",IF(T(INDEX('1. Master BOM'!$F$1:$F$400,$L693))="","(not set)",INDEX('1. Master BOM'!$F$1:$F$400,$L693))))</f>
        <v/>
      </c>
      <c r="S693" s="9" t="str">
        <f aca="false">IF($A693="","",IF(OR($R693="—",$R693="(not set)",$D693=""),"",IF(ISNUMBER(SEARCH(SUBSTITUTE(SUBSTITUTE(SUBSTITUTE($R693,"-",""),"_","")," ",""),SUBSTITUTE(SUBSTITUTE(SUBSTITUTE($D693,"-",""),"_","")," ",""))),"OK","CHECK")))</f>
        <v/>
      </c>
      <c r="T693" s="9" t="str">
        <f aca="false">IF($A693="","",IF(OR($H693="NOT IN SCHEMATIC",$I693="MISMATCH",$J693="MISMATCH",$P693="MISMATCH",$M693&lt;&gt;"OK"),"REVIEW","OK"))</f>
        <v/>
      </c>
      <c r="U693" s="14"/>
      <c r="V693" s="14"/>
      <c r="W693" s="17"/>
      <c r="X693" s="14"/>
    </row>
    <row r="694" customFormat="false" ht="15" hidden="false" customHeight="false" outlineLevel="0" collapsed="false">
      <c r="A694" s="9" t="str">
        <f aca="false">IF('3. Layout Parts'!$A694="","",TRIM('3. Layout Parts'!$A694))</f>
        <v/>
      </c>
      <c r="B694" s="9" t="str">
        <f aca="false">IF($A694="","",'3. Layout Parts'!$D694)</f>
        <v/>
      </c>
      <c r="C694" s="9" t="str">
        <f aca="false">IF($A694="","",'3. Layout Parts'!$B694)</f>
        <v/>
      </c>
      <c r="D694" s="9" t="str">
        <f aca="false">IF($A694="","",'3. Layout Parts'!$C694)</f>
        <v/>
      </c>
      <c r="E694" s="9" t="str">
        <f aca="false">IF($A694="","",IFERROR(INDEX('2. Schematic Parts'!$B$2:$B$3001,MATCH($A694,'2. Schematic Parts'!$A$2:$A$3001,0)),"NOT FOUND"))</f>
        <v/>
      </c>
      <c r="F694" s="9" t="str">
        <f aca="false">IF($A694="","",IFERROR(INDEX('2. Schematic Parts'!$C$2:$C$3001,MATCH($A694,'2. Schematic Parts'!$A$2:$A$3001,0))&amp;"","NOT FOUND"))</f>
        <v/>
      </c>
      <c r="G694" s="9" t="str">
        <f aca="false">IF($A694="","",IFERROR(INDEX('2. Schematic Parts'!$D$2:$D$3001,MATCH($A694,'2. Schematic Parts'!$A$2:$A$3001,0))&amp;"","NOT FOUND"))</f>
        <v/>
      </c>
      <c r="H694" s="9" t="str">
        <f aca="false">IF($A694="","",IF(COUNTIF('2. Schematic Parts'!$A$2:$A$3001,$A694)=0,"NOT IN SCHEMATIC","OK"))</f>
        <v/>
      </c>
      <c r="I694" s="9" t="str">
        <f aca="false">IF($A694="","",IF($H694="NOT IN SCHEMATIC","",IF(UPPER(TRIM($C694))=UPPER(TRIM($E694)),"OK","MISMATCH")))</f>
        <v/>
      </c>
      <c r="J694" s="9" t="str">
        <f aca="false">IF($A694="","",IF($H694="NOT IN SCHEMATIC","",IF($F694="","NO SCH DECAL",IF($D694="","",IF(UPPER(TRIM($D694))=UPPER(TRIM($F694)),"OK","MISMATCH")))))</f>
        <v/>
      </c>
      <c r="K694" s="16" t="str">
        <f aca="false">IF($A694="","",SUMPRODUCT(--ISNUMBER(SEARCH(","&amp;TRIM($A694)&amp;",",","&amp;SUBSTITUTE('1. Master BOM'!$D$2:$D$400," ","")&amp;","))))</f>
        <v/>
      </c>
      <c r="L694" s="16" t="str">
        <f aca="false">IF($A694="","",IF($K694&lt;&gt;1,0,SUMPRODUCT(ISNUMBER(SEARCH(","&amp;TRIM($A694)&amp;",",","&amp;SUBSTITUTE('1. Master BOM'!$D$2:$D$400," ","")&amp;","))*ROW('1. Master BOM'!$D$2:$D$400))))</f>
        <v/>
      </c>
      <c r="M694" s="9" t="str">
        <f aca="false">IF($A694="","",IF($K694=0,"NOT IN BOM",IF($K694&gt;1,"MULTIPLE BOM LINES","OK")))</f>
        <v/>
      </c>
      <c r="N694" s="9" t="str">
        <f aca="false">IF($A694="","",IF($L694=0,"—",INDEX('1. Master BOM'!$A$1:$A$400,$L694)))</f>
        <v/>
      </c>
      <c r="O694" s="9" t="str">
        <f aca="false">IF($A694="","",IF($L694=0,"—",INDEX('1. Master BOM'!$B$1:$B$400,$L694)))</f>
        <v/>
      </c>
      <c r="P694" s="9" t="str">
        <f aca="false">IF($A694="","",IF(OR($H694="NOT IN SCHEMATIC",$O694="—"),"",IF($G694="","NO SCH PN",IF(UPPER(TRIM($G694))=UPPER(TRIM($O694)),"OK","MISMATCH"))))</f>
        <v/>
      </c>
      <c r="Q694" s="9" t="str">
        <f aca="false">IF($A694="","",IF($L694=0,"—",INDEX('1. Master BOM'!$E$1:$E$400,$L694)))</f>
        <v/>
      </c>
      <c r="R694" s="9" t="str">
        <f aca="false">IF($A694="","",IF($L694=0,"—",IF(T(INDEX('1. Master BOM'!$F$1:$F$400,$L694))="","(not set)",INDEX('1. Master BOM'!$F$1:$F$400,$L694))))</f>
        <v/>
      </c>
      <c r="S694" s="9" t="str">
        <f aca="false">IF($A694="","",IF(OR($R694="—",$R694="(not set)",$D694=""),"",IF(ISNUMBER(SEARCH(SUBSTITUTE(SUBSTITUTE(SUBSTITUTE($R694,"-",""),"_","")," ",""),SUBSTITUTE(SUBSTITUTE(SUBSTITUTE($D694,"-",""),"_","")," ",""))),"OK","CHECK")))</f>
        <v/>
      </c>
      <c r="T694" s="9" t="str">
        <f aca="false">IF($A694="","",IF(OR($H694="NOT IN SCHEMATIC",$I694="MISMATCH",$J694="MISMATCH",$P694="MISMATCH",$M694&lt;&gt;"OK"),"REVIEW","OK"))</f>
        <v/>
      </c>
      <c r="U694" s="14"/>
      <c r="V694" s="14"/>
      <c r="W694" s="17"/>
      <c r="X694" s="14"/>
    </row>
    <row r="695" customFormat="false" ht="15" hidden="false" customHeight="false" outlineLevel="0" collapsed="false">
      <c r="A695" s="9" t="str">
        <f aca="false">IF('3. Layout Parts'!$A695="","",TRIM('3. Layout Parts'!$A695))</f>
        <v/>
      </c>
      <c r="B695" s="9" t="str">
        <f aca="false">IF($A695="","",'3. Layout Parts'!$D695)</f>
        <v/>
      </c>
      <c r="C695" s="9" t="str">
        <f aca="false">IF($A695="","",'3. Layout Parts'!$B695)</f>
        <v/>
      </c>
      <c r="D695" s="9" t="str">
        <f aca="false">IF($A695="","",'3. Layout Parts'!$C695)</f>
        <v/>
      </c>
      <c r="E695" s="9" t="str">
        <f aca="false">IF($A695="","",IFERROR(INDEX('2. Schematic Parts'!$B$2:$B$3001,MATCH($A695,'2. Schematic Parts'!$A$2:$A$3001,0)),"NOT FOUND"))</f>
        <v/>
      </c>
      <c r="F695" s="9" t="str">
        <f aca="false">IF($A695="","",IFERROR(INDEX('2. Schematic Parts'!$C$2:$C$3001,MATCH($A695,'2. Schematic Parts'!$A$2:$A$3001,0))&amp;"","NOT FOUND"))</f>
        <v/>
      </c>
      <c r="G695" s="9" t="str">
        <f aca="false">IF($A695="","",IFERROR(INDEX('2. Schematic Parts'!$D$2:$D$3001,MATCH($A695,'2. Schematic Parts'!$A$2:$A$3001,0))&amp;"","NOT FOUND"))</f>
        <v/>
      </c>
      <c r="H695" s="9" t="str">
        <f aca="false">IF($A695="","",IF(COUNTIF('2. Schematic Parts'!$A$2:$A$3001,$A695)=0,"NOT IN SCHEMATIC","OK"))</f>
        <v/>
      </c>
      <c r="I695" s="9" t="str">
        <f aca="false">IF($A695="","",IF($H695="NOT IN SCHEMATIC","",IF(UPPER(TRIM($C695))=UPPER(TRIM($E695)),"OK","MISMATCH")))</f>
        <v/>
      </c>
      <c r="J695" s="9" t="str">
        <f aca="false">IF($A695="","",IF($H695="NOT IN SCHEMATIC","",IF($F695="","NO SCH DECAL",IF($D695="","",IF(UPPER(TRIM($D695))=UPPER(TRIM($F695)),"OK","MISMATCH")))))</f>
        <v/>
      </c>
      <c r="K695" s="16" t="str">
        <f aca="false">IF($A695="","",SUMPRODUCT(--ISNUMBER(SEARCH(","&amp;TRIM($A695)&amp;",",","&amp;SUBSTITUTE('1. Master BOM'!$D$2:$D$400," ","")&amp;","))))</f>
        <v/>
      </c>
      <c r="L695" s="16" t="str">
        <f aca="false">IF($A695="","",IF($K695&lt;&gt;1,0,SUMPRODUCT(ISNUMBER(SEARCH(","&amp;TRIM($A695)&amp;",",","&amp;SUBSTITUTE('1. Master BOM'!$D$2:$D$400," ","")&amp;","))*ROW('1. Master BOM'!$D$2:$D$400))))</f>
        <v/>
      </c>
      <c r="M695" s="9" t="str">
        <f aca="false">IF($A695="","",IF($K695=0,"NOT IN BOM",IF($K695&gt;1,"MULTIPLE BOM LINES","OK")))</f>
        <v/>
      </c>
      <c r="N695" s="9" t="str">
        <f aca="false">IF($A695="","",IF($L695=0,"—",INDEX('1. Master BOM'!$A$1:$A$400,$L695)))</f>
        <v/>
      </c>
      <c r="O695" s="9" t="str">
        <f aca="false">IF($A695="","",IF($L695=0,"—",INDEX('1. Master BOM'!$B$1:$B$400,$L695)))</f>
        <v/>
      </c>
      <c r="P695" s="9" t="str">
        <f aca="false">IF($A695="","",IF(OR($H695="NOT IN SCHEMATIC",$O695="—"),"",IF($G695="","NO SCH PN",IF(UPPER(TRIM($G695))=UPPER(TRIM($O695)),"OK","MISMATCH"))))</f>
        <v/>
      </c>
      <c r="Q695" s="9" t="str">
        <f aca="false">IF($A695="","",IF($L695=0,"—",INDEX('1. Master BOM'!$E$1:$E$400,$L695)))</f>
        <v/>
      </c>
      <c r="R695" s="9" t="str">
        <f aca="false">IF($A695="","",IF($L695=0,"—",IF(T(INDEX('1. Master BOM'!$F$1:$F$400,$L695))="","(not set)",INDEX('1. Master BOM'!$F$1:$F$400,$L695))))</f>
        <v/>
      </c>
      <c r="S695" s="9" t="str">
        <f aca="false">IF($A695="","",IF(OR($R695="—",$R695="(not set)",$D695=""),"",IF(ISNUMBER(SEARCH(SUBSTITUTE(SUBSTITUTE(SUBSTITUTE($R695,"-",""),"_","")," ",""),SUBSTITUTE(SUBSTITUTE(SUBSTITUTE($D695,"-",""),"_","")," ",""))),"OK","CHECK")))</f>
        <v/>
      </c>
      <c r="T695" s="9" t="str">
        <f aca="false">IF($A695="","",IF(OR($H695="NOT IN SCHEMATIC",$I695="MISMATCH",$J695="MISMATCH",$P695="MISMATCH",$M695&lt;&gt;"OK"),"REVIEW","OK"))</f>
        <v/>
      </c>
      <c r="U695" s="14"/>
      <c r="V695" s="14"/>
      <c r="W695" s="17"/>
      <c r="X695" s="14"/>
    </row>
    <row r="696" customFormat="false" ht="15" hidden="false" customHeight="false" outlineLevel="0" collapsed="false">
      <c r="A696" s="9" t="str">
        <f aca="false">IF('3. Layout Parts'!$A696="","",TRIM('3. Layout Parts'!$A696))</f>
        <v/>
      </c>
      <c r="B696" s="9" t="str">
        <f aca="false">IF($A696="","",'3. Layout Parts'!$D696)</f>
        <v/>
      </c>
      <c r="C696" s="9" t="str">
        <f aca="false">IF($A696="","",'3. Layout Parts'!$B696)</f>
        <v/>
      </c>
      <c r="D696" s="9" t="str">
        <f aca="false">IF($A696="","",'3. Layout Parts'!$C696)</f>
        <v/>
      </c>
      <c r="E696" s="9" t="str">
        <f aca="false">IF($A696="","",IFERROR(INDEX('2. Schematic Parts'!$B$2:$B$3001,MATCH($A696,'2. Schematic Parts'!$A$2:$A$3001,0)),"NOT FOUND"))</f>
        <v/>
      </c>
      <c r="F696" s="9" t="str">
        <f aca="false">IF($A696="","",IFERROR(INDEX('2. Schematic Parts'!$C$2:$C$3001,MATCH($A696,'2. Schematic Parts'!$A$2:$A$3001,0))&amp;"","NOT FOUND"))</f>
        <v/>
      </c>
      <c r="G696" s="9" t="str">
        <f aca="false">IF($A696="","",IFERROR(INDEX('2. Schematic Parts'!$D$2:$D$3001,MATCH($A696,'2. Schematic Parts'!$A$2:$A$3001,0))&amp;"","NOT FOUND"))</f>
        <v/>
      </c>
      <c r="H696" s="9" t="str">
        <f aca="false">IF($A696="","",IF(COUNTIF('2. Schematic Parts'!$A$2:$A$3001,$A696)=0,"NOT IN SCHEMATIC","OK"))</f>
        <v/>
      </c>
      <c r="I696" s="9" t="str">
        <f aca="false">IF($A696="","",IF($H696="NOT IN SCHEMATIC","",IF(UPPER(TRIM($C696))=UPPER(TRIM($E696)),"OK","MISMATCH")))</f>
        <v/>
      </c>
      <c r="J696" s="9" t="str">
        <f aca="false">IF($A696="","",IF($H696="NOT IN SCHEMATIC","",IF($F696="","NO SCH DECAL",IF($D696="","",IF(UPPER(TRIM($D696))=UPPER(TRIM($F696)),"OK","MISMATCH")))))</f>
        <v/>
      </c>
      <c r="K696" s="16" t="str">
        <f aca="false">IF($A696="","",SUMPRODUCT(--ISNUMBER(SEARCH(","&amp;TRIM($A696)&amp;",",","&amp;SUBSTITUTE('1. Master BOM'!$D$2:$D$400," ","")&amp;","))))</f>
        <v/>
      </c>
      <c r="L696" s="16" t="str">
        <f aca="false">IF($A696="","",IF($K696&lt;&gt;1,0,SUMPRODUCT(ISNUMBER(SEARCH(","&amp;TRIM($A696)&amp;",",","&amp;SUBSTITUTE('1. Master BOM'!$D$2:$D$400," ","")&amp;","))*ROW('1. Master BOM'!$D$2:$D$400))))</f>
        <v/>
      </c>
      <c r="M696" s="9" t="str">
        <f aca="false">IF($A696="","",IF($K696=0,"NOT IN BOM",IF($K696&gt;1,"MULTIPLE BOM LINES","OK")))</f>
        <v/>
      </c>
      <c r="N696" s="9" t="str">
        <f aca="false">IF($A696="","",IF($L696=0,"—",INDEX('1. Master BOM'!$A$1:$A$400,$L696)))</f>
        <v/>
      </c>
      <c r="O696" s="9" t="str">
        <f aca="false">IF($A696="","",IF($L696=0,"—",INDEX('1. Master BOM'!$B$1:$B$400,$L696)))</f>
        <v/>
      </c>
      <c r="P696" s="9" t="str">
        <f aca="false">IF($A696="","",IF(OR($H696="NOT IN SCHEMATIC",$O696="—"),"",IF($G696="","NO SCH PN",IF(UPPER(TRIM($G696))=UPPER(TRIM($O696)),"OK","MISMATCH"))))</f>
        <v/>
      </c>
      <c r="Q696" s="9" t="str">
        <f aca="false">IF($A696="","",IF($L696=0,"—",INDEX('1. Master BOM'!$E$1:$E$400,$L696)))</f>
        <v/>
      </c>
      <c r="R696" s="9" t="str">
        <f aca="false">IF($A696="","",IF($L696=0,"—",IF(T(INDEX('1. Master BOM'!$F$1:$F$400,$L696))="","(not set)",INDEX('1. Master BOM'!$F$1:$F$400,$L696))))</f>
        <v/>
      </c>
      <c r="S696" s="9" t="str">
        <f aca="false">IF($A696="","",IF(OR($R696="—",$R696="(not set)",$D696=""),"",IF(ISNUMBER(SEARCH(SUBSTITUTE(SUBSTITUTE(SUBSTITUTE($R696,"-",""),"_","")," ",""),SUBSTITUTE(SUBSTITUTE(SUBSTITUTE($D696,"-",""),"_","")," ",""))),"OK","CHECK")))</f>
        <v/>
      </c>
      <c r="T696" s="9" t="str">
        <f aca="false">IF($A696="","",IF(OR($H696="NOT IN SCHEMATIC",$I696="MISMATCH",$J696="MISMATCH",$P696="MISMATCH",$M696&lt;&gt;"OK"),"REVIEW","OK"))</f>
        <v/>
      </c>
      <c r="U696" s="14"/>
      <c r="V696" s="14"/>
      <c r="W696" s="17"/>
      <c r="X696" s="14"/>
    </row>
    <row r="697" customFormat="false" ht="15" hidden="false" customHeight="false" outlineLevel="0" collapsed="false">
      <c r="A697" s="9" t="str">
        <f aca="false">IF('3. Layout Parts'!$A697="","",TRIM('3. Layout Parts'!$A697))</f>
        <v/>
      </c>
      <c r="B697" s="9" t="str">
        <f aca="false">IF($A697="","",'3. Layout Parts'!$D697)</f>
        <v/>
      </c>
      <c r="C697" s="9" t="str">
        <f aca="false">IF($A697="","",'3. Layout Parts'!$B697)</f>
        <v/>
      </c>
      <c r="D697" s="9" t="str">
        <f aca="false">IF($A697="","",'3. Layout Parts'!$C697)</f>
        <v/>
      </c>
      <c r="E697" s="9" t="str">
        <f aca="false">IF($A697="","",IFERROR(INDEX('2. Schematic Parts'!$B$2:$B$3001,MATCH($A697,'2. Schematic Parts'!$A$2:$A$3001,0)),"NOT FOUND"))</f>
        <v/>
      </c>
      <c r="F697" s="9" t="str">
        <f aca="false">IF($A697="","",IFERROR(INDEX('2. Schematic Parts'!$C$2:$C$3001,MATCH($A697,'2. Schematic Parts'!$A$2:$A$3001,0))&amp;"","NOT FOUND"))</f>
        <v/>
      </c>
      <c r="G697" s="9" t="str">
        <f aca="false">IF($A697="","",IFERROR(INDEX('2. Schematic Parts'!$D$2:$D$3001,MATCH($A697,'2. Schematic Parts'!$A$2:$A$3001,0))&amp;"","NOT FOUND"))</f>
        <v/>
      </c>
      <c r="H697" s="9" t="str">
        <f aca="false">IF($A697="","",IF(COUNTIF('2. Schematic Parts'!$A$2:$A$3001,$A697)=0,"NOT IN SCHEMATIC","OK"))</f>
        <v/>
      </c>
      <c r="I697" s="9" t="str">
        <f aca="false">IF($A697="","",IF($H697="NOT IN SCHEMATIC","",IF(UPPER(TRIM($C697))=UPPER(TRIM($E697)),"OK","MISMATCH")))</f>
        <v/>
      </c>
      <c r="J697" s="9" t="str">
        <f aca="false">IF($A697="","",IF($H697="NOT IN SCHEMATIC","",IF($F697="","NO SCH DECAL",IF($D697="","",IF(UPPER(TRIM($D697))=UPPER(TRIM($F697)),"OK","MISMATCH")))))</f>
        <v/>
      </c>
      <c r="K697" s="16" t="str">
        <f aca="false">IF($A697="","",SUMPRODUCT(--ISNUMBER(SEARCH(","&amp;TRIM($A697)&amp;",",","&amp;SUBSTITUTE('1. Master BOM'!$D$2:$D$400," ","")&amp;","))))</f>
        <v/>
      </c>
      <c r="L697" s="16" t="str">
        <f aca="false">IF($A697="","",IF($K697&lt;&gt;1,0,SUMPRODUCT(ISNUMBER(SEARCH(","&amp;TRIM($A697)&amp;",",","&amp;SUBSTITUTE('1. Master BOM'!$D$2:$D$400," ","")&amp;","))*ROW('1. Master BOM'!$D$2:$D$400))))</f>
        <v/>
      </c>
      <c r="M697" s="9" t="str">
        <f aca="false">IF($A697="","",IF($K697=0,"NOT IN BOM",IF($K697&gt;1,"MULTIPLE BOM LINES","OK")))</f>
        <v/>
      </c>
      <c r="N697" s="9" t="str">
        <f aca="false">IF($A697="","",IF($L697=0,"—",INDEX('1. Master BOM'!$A$1:$A$400,$L697)))</f>
        <v/>
      </c>
      <c r="O697" s="9" t="str">
        <f aca="false">IF($A697="","",IF($L697=0,"—",INDEX('1. Master BOM'!$B$1:$B$400,$L697)))</f>
        <v/>
      </c>
      <c r="P697" s="9" t="str">
        <f aca="false">IF($A697="","",IF(OR($H697="NOT IN SCHEMATIC",$O697="—"),"",IF($G697="","NO SCH PN",IF(UPPER(TRIM($G697))=UPPER(TRIM($O697)),"OK","MISMATCH"))))</f>
        <v/>
      </c>
      <c r="Q697" s="9" t="str">
        <f aca="false">IF($A697="","",IF($L697=0,"—",INDEX('1. Master BOM'!$E$1:$E$400,$L697)))</f>
        <v/>
      </c>
      <c r="R697" s="9" t="str">
        <f aca="false">IF($A697="","",IF($L697=0,"—",IF(T(INDEX('1. Master BOM'!$F$1:$F$400,$L697))="","(not set)",INDEX('1. Master BOM'!$F$1:$F$400,$L697))))</f>
        <v/>
      </c>
      <c r="S697" s="9" t="str">
        <f aca="false">IF($A697="","",IF(OR($R697="—",$R697="(not set)",$D697=""),"",IF(ISNUMBER(SEARCH(SUBSTITUTE(SUBSTITUTE(SUBSTITUTE($R697,"-",""),"_","")," ",""),SUBSTITUTE(SUBSTITUTE(SUBSTITUTE($D697,"-",""),"_","")," ",""))),"OK","CHECK")))</f>
        <v/>
      </c>
      <c r="T697" s="9" t="str">
        <f aca="false">IF($A697="","",IF(OR($H697="NOT IN SCHEMATIC",$I697="MISMATCH",$J697="MISMATCH",$P697="MISMATCH",$M697&lt;&gt;"OK"),"REVIEW","OK"))</f>
        <v/>
      </c>
      <c r="U697" s="14"/>
      <c r="V697" s="14"/>
      <c r="W697" s="17"/>
      <c r="X697" s="14"/>
    </row>
    <row r="698" customFormat="false" ht="15" hidden="false" customHeight="false" outlineLevel="0" collapsed="false">
      <c r="A698" s="9" t="str">
        <f aca="false">IF('3. Layout Parts'!$A698="","",TRIM('3. Layout Parts'!$A698))</f>
        <v/>
      </c>
      <c r="B698" s="9" t="str">
        <f aca="false">IF($A698="","",'3. Layout Parts'!$D698)</f>
        <v/>
      </c>
      <c r="C698" s="9" t="str">
        <f aca="false">IF($A698="","",'3. Layout Parts'!$B698)</f>
        <v/>
      </c>
      <c r="D698" s="9" t="str">
        <f aca="false">IF($A698="","",'3. Layout Parts'!$C698)</f>
        <v/>
      </c>
      <c r="E698" s="9" t="str">
        <f aca="false">IF($A698="","",IFERROR(INDEX('2. Schematic Parts'!$B$2:$B$3001,MATCH($A698,'2. Schematic Parts'!$A$2:$A$3001,0)),"NOT FOUND"))</f>
        <v/>
      </c>
      <c r="F698" s="9" t="str">
        <f aca="false">IF($A698="","",IFERROR(INDEX('2. Schematic Parts'!$C$2:$C$3001,MATCH($A698,'2. Schematic Parts'!$A$2:$A$3001,0))&amp;"","NOT FOUND"))</f>
        <v/>
      </c>
      <c r="G698" s="9" t="str">
        <f aca="false">IF($A698="","",IFERROR(INDEX('2. Schematic Parts'!$D$2:$D$3001,MATCH($A698,'2. Schematic Parts'!$A$2:$A$3001,0))&amp;"","NOT FOUND"))</f>
        <v/>
      </c>
      <c r="H698" s="9" t="str">
        <f aca="false">IF($A698="","",IF(COUNTIF('2. Schematic Parts'!$A$2:$A$3001,$A698)=0,"NOT IN SCHEMATIC","OK"))</f>
        <v/>
      </c>
      <c r="I698" s="9" t="str">
        <f aca="false">IF($A698="","",IF($H698="NOT IN SCHEMATIC","",IF(UPPER(TRIM($C698))=UPPER(TRIM($E698)),"OK","MISMATCH")))</f>
        <v/>
      </c>
      <c r="J698" s="9" t="str">
        <f aca="false">IF($A698="","",IF($H698="NOT IN SCHEMATIC","",IF($F698="","NO SCH DECAL",IF($D698="","",IF(UPPER(TRIM($D698))=UPPER(TRIM($F698)),"OK","MISMATCH")))))</f>
        <v/>
      </c>
      <c r="K698" s="16" t="str">
        <f aca="false">IF($A698="","",SUMPRODUCT(--ISNUMBER(SEARCH(","&amp;TRIM($A698)&amp;",",","&amp;SUBSTITUTE('1. Master BOM'!$D$2:$D$400," ","")&amp;","))))</f>
        <v/>
      </c>
      <c r="L698" s="16" t="str">
        <f aca="false">IF($A698="","",IF($K698&lt;&gt;1,0,SUMPRODUCT(ISNUMBER(SEARCH(","&amp;TRIM($A698)&amp;",",","&amp;SUBSTITUTE('1. Master BOM'!$D$2:$D$400," ","")&amp;","))*ROW('1. Master BOM'!$D$2:$D$400))))</f>
        <v/>
      </c>
      <c r="M698" s="9" t="str">
        <f aca="false">IF($A698="","",IF($K698=0,"NOT IN BOM",IF($K698&gt;1,"MULTIPLE BOM LINES","OK")))</f>
        <v/>
      </c>
      <c r="N698" s="9" t="str">
        <f aca="false">IF($A698="","",IF($L698=0,"—",INDEX('1. Master BOM'!$A$1:$A$400,$L698)))</f>
        <v/>
      </c>
      <c r="O698" s="9" t="str">
        <f aca="false">IF($A698="","",IF($L698=0,"—",INDEX('1. Master BOM'!$B$1:$B$400,$L698)))</f>
        <v/>
      </c>
      <c r="P698" s="9" t="str">
        <f aca="false">IF($A698="","",IF(OR($H698="NOT IN SCHEMATIC",$O698="—"),"",IF($G698="","NO SCH PN",IF(UPPER(TRIM($G698))=UPPER(TRIM($O698)),"OK","MISMATCH"))))</f>
        <v/>
      </c>
      <c r="Q698" s="9" t="str">
        <f aca="false">IF($A698="","",IF($L698=0,"—",INDEX('1. Master BOM'!$E$1:$E$400,$L698)))</f>
        <v/>
      </c>
      <c r="R698" s="9" t="str">
        <f aca="false">IF($A698="","",IF($L698=0,"—",IF(T(INDEX('1. Master BOM'!$F$1:$F$400,$L698))="","(not set)",INDEX('1. Master BOM'!$F$1:$F$400,$L698))))</f>
        <v/>
      </c>
      <c r="S698" s="9" t="str">
        <f aca="false">IF($A698="","",IF(OR($R698="—",$R698="(not set)",$D698=""),"",IF(ISNUMBER(SEARCH(SUBSTITUTE(SUBSTITUTE(SUBSTITUTE($R698,"-",""),"_","")," ",""),SUBSTITUTE(SUBSTITUTE(SUBSTITUTE($D698,"-",""),"_","")," ",""))),"OK","CHECK")))</f>
        <v/>
      </c>
      <c r="T698" s="9" t="str">
        <f aca="false">IF($A698="","",IF(OR($H698="NOT IN SCHEMATIC",$I698="MISMATCH",$J698="MISMATCH",$P698="MISMATCH",$M698&lt;&gt;"OK"),"REVIEW","OK"))</f>
        <v/>
      </c>
      <c r="U698" s="14"/>
      <c r="V698" s="14"/>
      <c r="W698" s="17"/>
      <c r="X698" s="14"/>
    </row>
    <row r="699" customFormat="false" ht="15" hidden="false" customHeight="false" outlineLevel="0" collapsed="false">
      <c r="A699" s="9" t="str">
        <f aca="false">IF('3. Layout Parts'!$A699="","",TRIM('3. Layout Parts'!$A699))</f>
        <v/>
      </c>
      <c r="B699" s="9" t="str">
        <f aca="false">IF($A699="","",'3. Layout Parts'!$D699)</f>
        <v/>
      </c>
      <c r="C699" s="9" t="str">
        <f aca="false">IF($A699="","",'3. Layout Parts'!$B699)</f>
        <v/>
      </c>
      <c r="D699" s="9" t="str">
        <f aca="false">IF($A699="","",'3. Layout Parts'!$C699)</f>
        <v/>
      </c>
      <c r="E699" s="9" t="str">
        <f aca="false">IF($A699="","",IFERROR(INDEX('2. Schematic Parts'!$B$2:$B$3001,MATCH($A699,'2. Schematic Parts'!$A$2:$A$3001,0)),"NOT FOUND"))</f>
        <v/>
      </c>
      <c r="F699" s="9" t="str">
        <f aca="false">IF($A699="","",IFERROR(INDEX('2. Schematic Parts'!$C$2:$C$3001,MATCH($A699,'2. Schematic Parts'!$A$2:$A$3001,0))&amp;"","NOT FOUND"))</f>
        <v/>
      </c>
      <c r="G699" s="9" t="str">
        <f aca="false">IF($A699="","",IFERROR(INDEX('2. Schematic Parts'!$D$2:$D$3001,MATCH($A699,'2. Schematic Parts'!$A$2:$A$3001,0))&amp;"","NOT FOUND"))</f>
        <v/>
      </c>
      <c r="H699" s="9" t="str">
        <f aca="false">IF($A699="","",IF(COUNTIF('2. Schematic Parts'!$A$2:$A$3001,$A699)=0,"NOT IN SCHEMATIC","OK"))</f>
        <v/>
      </c>
      <c r="I699" s="9" t="str">
        <f aca="false">IF($A699="","",IF($H699="NOT IN SCHEMATIC","",IF(UPPER(TRIM($C699))=UPPER(TRIM($E699)),"OK","MISMATCH")))</f>
        <v/>
      </c>
      <c r="J699" s="9" t="str">
        <f aca="false">IF($A699="","",IF($H699="NOT IN SCHEMATIC","",IF($F699="","NO SCH DECAL",IF($D699="","",IF(UPPER(TRIM($D699))=UPPER(TRIM($F699)),"OK","MISMATCH")))))</f>
        <v/>
      </c>
      <c r="K699" s="16" t="str">
        <f aca="false">IF($A699="","",SUMPRODUCT(--ISNUMBER(SEARCH(","&amp;TRIM($A699)&amp;",",","&amp;SUBSTITUTE('1. Master BOM'!$D$2:$D$400," ","")&amp;","))))</f>
        <v/>
      </c>
      <c r="L699" s="16" t="str">
        <f aca="false">IF($A699="","",IF($K699&lt;&gt;1,0,SUMPRODUCT(ISNUMBER(SEARCH(","&amp;TRIM($A699)&amp;",",","&amp;SUBSTITUTE('1. Master BOM'!$D$2:$D$400," ","")&amp;","))*ROW('1. Master BOM'!$D$2:$D$400))))</f>
        <v/>
      </c>
      <c r="M699" s="9" t="str">
        <f aca="false">IF($A699="","",IF($K699=0,"NOT IN BOM",IF($K699&gt;1,"MULTIPLE BOM LINES","OK")))</f>
        <v/>
      </c>
      <c r="N699" s="9" t="str">
        <f aca="false">IF($A699="","",IF($L699=0,"—",INDEX('1. Master BOM'!$A$1:$A$400,$L699)))</f>
        <v/>
      </c>
      <c r="O699" s="9" t="str">
        <f aca="false">IF($A699="","",IF($L699=0,"—",INDEX('1. Master BOM'!$B$1:$B$400,$L699)))</f>
        <v/>
      </c>
      <c r="P699" s="9" t="str">
        <f aca="false">IF($A699="","",IF(OR($H699="NOT IN SCHEMATIC",$O699="—"),"",IF($G699="","NO SCH PN",IF(UPPER(TRIM($G699))=UPPER(TRIM($O699)),"OK","MISMATCH"))))</f>
        <v/>
      </c>
      <c r="Q699" s="9" t="str">
        <f aca="false">IF($A699="","",IF($L699=0,"—",INDEX('1. Master BOM'!$E$1:$E$400,$L699)))</f>
        <v/>
      </c>
      <c r="R699" s="9" t="str">
        <f aca="false">IF($A699="","",IF($L699=0,"—",IF(T(INDEX('1. Master BOM'!$F$1:$F$400,$L699))="","(not set)",INDEX('1. Master BOM'!$F$1:$F$400,$L699))))</f>
        <v/>
      </c>
      <c r="S699" s="9" t="str">
        <f aca="false">IF($A699="","",IF(OR($R699="—",$R699="(not set)",$D699=""),"",IF(ISNUMBER(SEARCH(SUBSTITUTE(SUBSTITUTE(SUBSTITUTE($R699,"-",""),"_","")," ",""),SUBSTITUTE(SUBSTITUTE(SUBSTITUTE($D699,"-",""),"_","")," ",""))),"OK","CHECK")))</f>
        <v/>
      </c>
      <c r="T699" s="9" t="str">
        <f aca="false">IF($A699="","",IF(OR($H699="NOT IN SCHEMATIC",$I699="MISMATCH",$J699="MISMATCH",$P699="MISMATCH",$M699&lt;&gt;"OK"),"REVIEW","OK"))</f>
        <v/>
      </c>
      <c r="U699" s="14"/>
      <c r="V699" s="14"/>
      <c r="W699" s="17"/>
      <c r="X699" s="14"/>
    </row>
    <row r="700" customFormat="false" ht="15" hidden="false" customHeight="false" outlineLevel="0" collapsed="false">
      <c r="A700" s="9" t="str">
        <f aca="false">IF('3. Layout Parts'!$A700="","",TRIM('3. Layout Parts'!$A700))</f>
        <v/>
      </c>
      <c r="B700" s="9" t="str">
        <f aca="false">IF($A700="","",'3. Layout Parts'!$D700)</f>
        <v/>
      </c>
      <c r="C700" s="9" t="str">
        <f aca="false">IF($A700="","",'3. Layout Parts'!$B700)</f>
        <v/>
      </c>
      <c r="D700" s="9" t="str">
        <f aca="false">IF($A700="","",'3. Layout Parts'!$C700)</f>
        <v/>
      </c>
      <c r="E700" s="9" t="str">
        <f aca="false">IF($A700="","",IFERROR(INDEX('2. Schematic Parts'!$B$2:$B$3001,MATCH($A700,'2. Schematic Parts'!$A$2:$A$3001,0)),"NOT FOUND"))</f>
        <v/>
      </c>
      <c r="F700" s="9" t="str">
        <f aca="false">IF($A700="","",IFERROR(INDEX('2. Schematic Parts'!$C$2:$C$3001,MATCH($A700,'2. Schematic Parts'!$A$2:$A$3001,0))&amp;"","NOT FOUND"))</f>
        <v/>
      </c>
      <c r="G700" s="9" t="str">
        <f aca="false">IF($A700="","",IFERROR(INDEX('2. Schematic Parts'!$D$2:$D$3001,MATCH($A700,'2. Schematic Parts'!$A$2:$A$3001,0))&amp;"","NOT FOUND"))</f>
        <v/>
      </c>
      <c r="H700" s="9" t="str">
        <f aca="false">IF($A700="","",IF(COUNTIF('2. Schematic Parts'!$A$2:$A$3001,$A700)=0,"NOT IN SCHEMATIC","OK"))</f>
        <v/>
      </c>
      <c r="I700" s="9" t="str">
        <f aca="false">IF($A700="","",IF($H700="NOT IN SCHEMATIC","",IF(UPPER(TRIM($C700))=UPPER(TRIM($E700)),"OK","MISMATCH")))</f>
        <v/>
      </c>
      <c r="J700" s="9" t="str">
        <f aca="false">IF($A700="","",IF($H700="NOT IN SCHEMATIC","",IF($F700="","NO SCH DECAL",IF($D700="","",IF(UPPER(TRIM($D700))=UPPER(TRIM($F700)),"OK","MISMATCH")))))</f>
        <v/>
      </c>
      <c r="K700" s="16" t="str">
        <f aca="false">IF($A700="","",SUMPRODUCT(--ISNUMBER(SEARCH(","&amp;TRIM($A700)&amp;",",","&amp;SUBSTITUTE('1. Master BOM'!$D$2:$D$400," ","")&amp;","))))</f>
        <v/>
      </c>
      <c r="L700" s="16" t="str">
        <f aca="false">IF($A700="","",IF($K700&lt;&gt;1,0,SUMPRODUCT(ISNUMBER(SEARCH(","&amp;TRIM($A700)&amp;",",","&amp;SUBSTITUTE('1. Master BOM'!$D$2:$D$400," ","")&amp;","))*ROW('1. Master BOM'!$D$2:$D$400))))</f>
        <v/>
      </c>
      <c r="M700" s="9" t="str">
        <f aca="false">IF($A700="","",IF($K700=0,"NOT IN BOM",IF($K700&gt;1,"MULTIPLE BOM LINES","OK")))</f>
        <v/>
      </c>
      <c r="N700" s="9" t="str">
        <f aca="false">IF($A700="","",IF($L700=0,"—",INDEX('1. Master BOM'!$A$1:$A$400,$L700)))</f>
        <v/>
      </c>
      <c r="O700" s="9" t="str">
        <f aca="false">IF($A700="","",IF($L700=0,"—",INDEX('1. Master BOM'!$B$1:$B$400,$L700)))</f>
        <v/>
      </c>
      <c r="P700" s="9" t="str">
        <f aca="false">IF($A700="","",IF(OR($H700="NOT IN SCHEMATIC",$O700="—"),"",IF($G700="","NO SCH PN",IF(UPPER(TRIM($G700))=UPPER(TRIM($O700)),"OK","MISMATCH"))))</f>
        <v/>
      </c>
      <c r="Q700" s="9" t="str">
        <f aca="false">IF($A700="","",IF($L700=0,"—",INDEX('1. Master BOM'!$E$1:$E$400,$L700)))</f>
        <v/>
      </c>
      <c r="R700" s="9" t="str">
        <f aca="false">IF($A700="","",IF($L700=0,"—",IF(T(INDEX('1. Master BOM'!$F$1:$F$400,$L700))="","(not set)",INDEX('1. Master BOM'!$F$1:$F$400,$L700))))</f>
        <v/>
      </c>
      <c r="S700" s="9" t="str">
        <f aca="false">IF($A700="","",IF(OR($R700="—",$R700="(not set)",$D700=""),"",IF(ISNUMBER(SEARCH(SUBSTITUTE(SUBSTITUTE(SUBSTITUTE($R700,"-",""),"_","")," ",""),SUBSTITUTE(SUBSTITUTE(SUBSTITUTE($D700,"-",""),"_","")," ",""))),"OK","CHECK")))</f>
        <v/>
      </c>
      <c r="T700" s="9" t="str">
        <f aca="false">IF($A700="","",IF(OR($H700="NOT IN SCHEMATIC",$I700="MISMATCH",$J700="MISMATCH",$P700="MISMATCH",$M700&lt;&gt;"OK"),"REVIEW","OK"))</f>
        <v/>
      </c>
      <c r="U700" s="14"/>
      <c r="V700" s="14"/>
      <c r="W700" s="17"/>
      <c r="X700" s="14"/>
    </row>
    <row r="701" customFormat="false" ht="15" hidden="false" customHeight="false" outlineLevel="0" collapsed="false">
      <c r="A701" s="9" t="str">
        <f aca="false">IF('3. Layout Parts'!$A701="","",TRIM('3. Layout Parts'!$A701))</f>
        <v/>
      </c>
      <c r="B701" s="9" t="str">
        <f aca="false">IF($A701="","",'3. Layout Parts'!$D701)</f>
        <v/>
      </c>
      <c r="C701" s="9" t="str">
        <f aca="false">IF($A701="","",'3. Layout Parts'!$B701)</f>
        <v/>
      </c>
      <c r="D701" s="9" t="str">
        <f aca="false">IF($A701="","",'3. Layout Parts'!$C701)</f>
        <v/>
      </c>
      <c r="E701" s="9" t="str">
        <f aca="false">IF($A701="","",IFERROR(INDEX('2. Schematic Parts'!$B$2:$B$3001,MATCH($A701,'2. Schematic Parts'!$A$2:$A$3001,0)),"NOT FOUND"))</f>
        <v/>
      </c>
      <c r="F701" s="9" t="str">
        <f aca="false">IF($A701="","",IFERROR(INDEX('2. Schematic Parts'!$C$2:$C$3001,MATCH($A701,'2. Schematic Parts'!$A$2:$A$3001,0))&amp;"","NOT FOUND"))</f>
        <v/>
      </c>
      <c r="G701" s="9" t="str">
        <f aca="false">IF($A701="","",IFERROR(INDEX('2. Schematic Parts'!$D$2:$D$3001,MATCH($A701,'2. Schematic Parts'!$A$2:$A$3001,0))&amp;"","NOT FOUND"))</f>
        <v/>
      </c>
      <c r="H701" s="9" t="str">
        <f aca="false">IF($A701="","",IF(COUNTIF('2. Schematic Parts'!$A$2:$A$3001,$A701)=0,"NOT IN SCHEMATIC","OK"))</f>
        <v/>
      </c>
      <c r="I701" s="9" t="str">
        <f aca="false">IF($A701="","",IF($H701="NOT IN SCHEMATIC","",IF(UPPER(TRIM($C701))=UPPER(TRIM($E701)),"OK","MISMATCH")))</f>
        <v/>
      </c>
      <c r="J701" s="9" t="str">
        <f aca="false">IF($A701="","",IF($H701="NOT IN SCHEMATIC","",IF($F701="","NO SCH DECAL",IF($D701="","",IF(UPPER(TRIM($D701))=UPPER(TRIM($F701)),"OK","MISMATCH")))))</f>
        <v/>
      </c>
      <c r="K701" s="16" t="str">
        <f aca="false">IF($A701="","",SUMPRODUCT(--ISNUMBER(SEARCH(","&amp;TRIM($A701)&amp;",",","&amp;SUBSTITUTE('1. Master BOM'!$D$2:$D$400," ","")&amp;","))))</f>
        <v/>
      </c>
      <c r="L701" s="16" t="str">
        <f aca="false">IF($A701="","",IF($K701&lt;&gt;1,0,SUMPRODUCT(ISNUMBER(SEARCH(","&amp;TRIM($A701)&amp;",",","&amp;SUBSTITUTE('1. Master BOM'!$D$2:$D$400," ","")&amp;","))*ROW('1. Master BOM'!$D$2:$D$400))))</f>
        <v/>
      </c>
      <c r="M701" s="9" t="str">
        <f aca="false">IF($A701="","",IF($K701=0,"NOT IN BOM",IF($K701&gt;1,"MULTIPLE BOM LINES","OK")))</f>
        <v/>
      </c>
      <c r="N701" s="9" t="str">
        <f aca="false">IF($A701="","",IF($L701=0,"—",INDEX('1. Master BOM'!$A$1:$A$400,$L701)))</f>
        <v/>
      </c>
      <c r="O701" s="9" t="str">
        <f aca="false">IF($A701="","",IF($L701=0,"—",INDEX('1. Master BOM'!$B$1:$B$400,$L701)))</f>
        <v/>
      </c>
      <c r="P701" s="9" t="str">
        <f aca="false">IF($A701="","",IF(OR($H701="NOT IN SCHEMATIC",$O701="—"),"",IF($G701="","NO SCH PN",IF(UPPER(TRIM($G701))=UPPER(TRIM($O701)),"OK","MISMATCH"))))</f>
        <v/>
      </c>
      <c r="Q701" s="9" t="str">
        <f aca="false">IF($A701="","",IF($L701=0,"—",INDEX('1. Master BOM'!$E$1:$E$400,$L701)))</f>
        <v/>
      </c>
      <c r="R701" s="9" t="str">
        <f aca="false">IF($A701="","",IF($L701=0,"—",IF(T(INDEX('1. Master BOM'!$F$1:$F$400,$L701))="","(not set)",INDEX('1. Master BOM'!$F$1:$F$400,$L701))))</f>
        <v/>
      </c>
      <c r="S701" s="9" t="str">
        <f aca="false">IF($A701="","",IF(OR($R701="—",$R701="(not set)",$D701=""),"",IF(ISNUMBER(SEARCH(SUBSTITUTE(SUBSTITUTE(SUBSTITUTE($R701,"-",""),"_","")," ",""),SUBSTITUTE(SUBSTITUTE(SUBSTITUTE($D701,"-",""),"_","")," ",""))),"OK","CHECK")))</f>
        <v/>
      </c>
      <c r="T701" s="9" t="str">
        <f aca="false">IF($A701="","",IF(OR($H701="NOT IN SCHEMATIC",$I701="MISMATCH",$J701="MISMATCH",$P701="MISMATCH",$M701&lt;&gt;"OK"),"REVIEW","OK"))</f>
        <v/>
      </c>
      <c r="U701" s="14"/>
      <c r="V701" s="14"/>
      <c r="W701" s="17"/>
      <c r="X701" s="14"/>
    </row>
    <row r="702" customFormat="false" ht="15" hidden="false" customHeight="false" outlineLevel="0" collapsed="false">
      <c r="A702" s="9" t="str">
        <f aca="false">IF('3. Layout Parts'!$A702="","",TRIM('3. Layout Parts'!$A702))</f>
        <v/>
      </c>
      <c r="B702" s="9" t="str">
        <f aca="false">IF($A702="","",'3. Layout Parts'!$D702)</f>
        <v/>
      </c>
      <c r="C702" s="9" t="str">
        <f aca="false">IF($A702="","",'3. Layout Parts'!$B702)</f>
        <v/>
      </c>
      <c r="D702" s="9" t="str">
        <f aca="false">IF($A702="","",'3. Layout Parts'!$C702)</f>
        <v/>
      </c>
      <c r="E702" s="9" t="str">
        <f aca="false">IF($A702="","",IFERROR(INDEX('2. Schematic Parts'!$B$2:$B$3001,MATCH($A702,'2. Schematic Parts'!$A$2:$A$3001,0)),"NOT FOUND"))</f>
        <v/>
      </c>
      <c r="F702" s="9" t="str">
        <f aca="false">IF($A702="","",IFERROR(INDEX('2. Schematic Parts'!$C$2:$C$3001,MATCH($A702,'2. Schematic Parts'!$A$2:$A$3001,0))&amp;"","NOT FOUND"))</f>
        <v/>
      </c>
      <c r="G702" s="9" t="str">
        <f aca="false">IF($A702="","",IFERROR(INDEX('2. Schematic Parts'!$D$2:$D$3001,MATCH($A702,'2. Schematic Parts'!$A$2:$A$3001,0))&amp;"","NOT FOUND"))</f>
        <v/>
      </c>
      <c r="H702" s="9" t="str">
        <f aca="false">IF($A702="","",IF(COUNTIF('2. Schematic Parts'!$A$2:$A$3001,$A702)=0,"NOT IN SCHEMATIC","OK"))</f>
        <v/>
      </c>
      <c r="I702" s="9" t="str">
        <f aca="false">IF($A702="","",IF($H702="NOT IN SCHEMATIC","",IF(UPPER(TRIM($C702))=UPPER(TRIM($E702)),"OK","MISMATCH")))</f>
        <v/>
      </c>
      <c r="J702" s="9" t="str">
        <f aca="false">IF($A702="","",IF($H702="NOT IN SCHEMATIC","",IF($F702="","NO SCH DECAL",IF($D702="","",IF(UPPER(TRIM($D702))=UPPER(TRIM($F702)),"OK","MISMATCH")))))</f>
        <v/>
      </c>
      <c r="K702" s="16" t="str">
        <f aca="false">IF($A702="","",SUMPRODUCT(--ISNUMBER(SEARCH(","&amp;TRIM($A702)&amp;",",","&amp;SUBSTITUTE('1. Master BOM'!$D$2:$D$400," ","")&amp;","))))</f>
        <v/>
      </c>
      <c r="L702" s="16" t="str">
        <f aca="false">IF($A702="","",IF($K702&lt;&gt;1,0,SUMPRODUCT(ISNUMBER(SEARCH(","&amp;TRIM($A702)&amp;",",","&amp;SUBSTITUTE('1. Master BOM'!$D$2:$D$400," ","")&amp;","))*ROW('1. Master BOM'!$D$2:$D$400))))</f>
        <v/>
      </c>
      <c r="M702" s="9" t="str">
        <f aca="false">IF($A702="","",IF($K702=0,"NOT IN BOM",IF($K702&gt;1,"MULTIPLE BOM LINES","OK")))</f>
        <v/>
      </c>
      <c r="N702" s="9" t="str">
        <f aca="false">IF($A702="","",IF($L702=0,"—",INDEX('1. Master BOM'!$A$1:$A$400,$L702)))</f>
        <v/>
      </c>
      <c r="O702" s="9" t="str">
        <f aca="false">IF($A702="","",IF($L702=0,"—",INDEX('1. Master BOM'!$B$1:$B$400,$L702)))</f>
        <v/>
      </c>
      <c r="P702" s="9" t="str">
        <f aca="false">IF($A702="","",IF(OR($H702="NOT IN SCHEMATIC",$O702="—"),"",IF($G702="","NO SCH PN",IF(UPPER(TRIM($G702))=UPPER(TRIM($O702)),"OK","MISMATCH"))))</f>
        <v/>
      </c>
      <c r="Q702" s="9" t="str">
        <f aca="false">IF($A702="","",IF($L702=0,"—",INDEX('1. Master BOM'!$E$1:$E$400,$L702)))</f>
        <v/>
      </c>
      <c r="R702" s="9" t="str">
        <f aca="false">IF($A702="","",IF($L702=0,"—",IF(T(INDEX('1. Master BOM'!$F$1:$F$400,$L702))="","(not set)",INDEX('1. Master BOM'!$F$1:$F$400,$L702))))</f>
        <v/>
      </c>
      <c r="S702" s="9" t="str">
        <f aca="false">IF($A702="","",IF(OR($R702="—",$R702="(not set)",$D702=""),"",IF(ISNUMBER(SEARCH(SUBSTITUTE(SUBSTITUTE(SUBSTITUTE($R702,"-",""),"_","")," ",""),SUBSTITUTE(SUBSTITUTE(SUBSTITUTE($D702,"-",""),"_","")," ",""))),"OK","CHECK")))</f>
        <v/>
      </c>
      <c r="T702" s="9" t="str">
        <f aca="false">IF($A702="","",IF(OR($H702="NOT IN SCHEMATIC",$I702="MISMATCH",$J702="MISMATCH",$P702="MISMATCH",$M702&lt;&gt;"OK"),"REVIEW","OK"))</f>
        <v/>
      </c>
      <c r="U702" s="14"/>
      <c r="V702" s="14"/>
      <c r="W702" s="17"/>
      <c r="X702" s="14"/>
    </row>
    <row r="703" customFormat="false" ht="15" hidden="false" customHeight="false" outlineLevel="0" collapsed="false">
      <c r="A703" s="9" t="str">
        <f aca="false">IF('3. Layout Parts'!$A703="","",TRIM('3. Layout Parts'!$A703))</f>
        <v/>
      </c>
      <c r="B703" s="9" t="str">
        <f aca="false">IF($A703="","",'3. Layout Parts'!$D703)</f>
        <v/>
      </c>
      <c r="C703" s="9" t="str">
        <f aca="false">IF($A703="","",'3. Layout Parts'!$B703)</f>
        <v/>
      </c>
      <c r="D703" s="9" t="str">
        <f aca="false">IF($A703="","",'3. Layout Parts'!$C703)</f>
        <v/>
      </c>
      <c r="E703" s="9" t="str">
        <f aca="false">IF($A703="","",IFERROR(INDEX('2. Schematic Parts'!$B$2:$B$3001,MATCH($A703,'2. Schematic Parts'!$A$2:$A$3001,0)),"NOT FOUND"))</f>
        <v/>
      </c>
      <c r="F703" s="9" t="str">
        <f aca="false">IF($A703="","",IFERROR(INDEX('2. Schematic Parts'!$C$2:$C$3001,MATCH($A703,'2. Schematic Parts'!$A$2:$A$3001,0))&amp;"","NOT FOUND"))</f>
        <v/>
      </c>
      <c r="G703" s="9" t="str">
        <f aca="false">IF($A703="","",IFERROR(INDEX('2. Schematic Parts'!$D$2:$D$3001,MATCH($A703,'2. Schematic Parts'!$A$2:$A$3001,0))&amp;"","NOT FOUND"))</f>
        <v/>
      </c>
      <c r="H703" s="9" t="str">
        <f aca="false">IF($A703="","",IF(COUNTIF('2. Schematic Parts'!$A$2:$A$3001,$A703)=0,"NOT IN SCHEMATIC","OK"))</f>
        <v/>
      </c>
      <c r="I703" s="9" t="str">
        <f aca="false">IF($A703="","",IF($H703="NOT IN SCHEMATIC","",IF(UPPER(TRIM($C703))=UPPER(TRIM($E703)),"OK","MISMATCH")))</f>
        <v/>
      </c>
      <c r="J703" s="9" t="str">
        <f aca="false">IF($A703="","",IF($H703="NOT IN SCHEMATIC","",IF($F703="","NO SCH DECAL",IF($D703="","",IF(UPPER(TRIM($D703))=UPPER(TRIM($F703)),"OK","MISMATCH")))))</f>
        <v/>
      </c>
      <c r="K703" s="16" t="str">
        <f aca="false">IF($A703="","",SUMPRODUCT(--ISNUMBER(SEARCH(","&amp;TRIM($A703)&amp;",",","&amp;SUBSTITUTE('1. Master BOM'!$D$2:$D$400," ","")&amp;","))))</f>
        <v/>
      </c>
      <c r="L703" s="16" t="str">
        <f aca="false">IF($A703="","",IF($K703&lt;&gt;1,0,SUMPRODUCT(ISNUMBER(SEARCH(","&amp;TRIM($A703)&amp;",",","&amp;SUBSTITUTE('1. Master BOM'!$D$2:$D$400," ","")&amp;","))*ROW('1. Master BOM'!$D$2:$D$400))))</f>
        <v/>
      </c>
      <c r="M703" s="9" t="str">
        <f aca="false">IF($A703="","",IF($K703=0,"NOT IN BOM",IF($K703&gt;1,"MULTIPLE BOM LINES","OK")))</f>
        <v/>
      </c>
      <c r="N703" s="9" t="str">
        <f aca="false">IF($A703="","",IF($L703=0,"—",INDEX('1. Master BOM'!$A$1:$A$400,$L703)))</f>
        <v/>
      </c>
      <c r="O703" s="9" t="str">
        <f aca="false">IF($A703="","",IF($L703=0,"—",INDEX('1. Master BOM'!$B$1:$B$400,$L703)))</f>
        <v/>
      </c>
      <c r="P703" s="9" t="str">
        <f aca="false">IF($A703="","",IF(OR($H703="NOT IN SCHEMATIC",$O703="—"),"",IF($G703="","NO SCH PN",IF(UPPER(TRIM($G703))=UPPER(TRIM($O703)),"OK","MISMATCH"))))</f>
        <v/>
      </c>
      <c r="Q703" s="9" t="str">
        <f aca="false">IF($A703="","",IF($L703=0,"—",INDEX('1. Master BOM'!$E$1:$E$400,$L703)))</f>
        <v/>
      </c>
      <c r="R703" s="9" t="str">
        <f aca="false">IF($A703="","",IF($L703=0,"—",IF(T(INDEX('1. Master BOM'!$F$1:$F$400,$L703))="","(not set)",INDEX('1. Master BOM'!$F$1:$F$400,$L703))))</f>
        <v/>
      </c>
      <c r="S703" s="9" t="str">
        <f aca="false">IF($A703="","",IF(OR($R703="—",$R703="(not set)",$D703=""),"",IF(ISNUMBER(SEARCH(SUBSTITUTE(SUBSTITUTE(SUBSTITUTE($R703,"-",""),"_","")," ",""),SUBSTITUTE(SUBSTITUTE(SUBSTITUTE($D703,"-",""),"_","")," ",""))),"OK","CHECK")))</f>
        <v/>
      </c>
      <c r="T703" s="9" t="str">
        <f aca="false">IF($A703="","",IF(OR($H703="NOT IN SCHEMATIC",$I703="MISMATCH",$J703="MISMATCH",$P703="MISMATCH",$M703&lt;&gt;"OK"),"REVIEW","OK"))</f>
        <v/>
      </c>
      <c r="U703" s="14"/>
      <c r="V703" s="14"/>
      <c r="W703" s="17"/>
      <c r="X703" s="14"/>
    </row>
    <row r="704" customFormat="false" ht="15" hidden="false" customHeight="false" outlineLevel="0" collapsed="false">
      <c r="A704" s="9" t="str">
        <f aca="false">IF('3. Layout Parts'!$A704="","",TRIM('3. Layout Parts'!$A704))</f>
        <v/>
      </c>
      <c r="B704" s="9" t="str">
        <f aca="false">IF($A704="","",'3. Layout Parts'!$D704)</f>
        <v/>
      </c>
      <c r="C704" s="9" t="str">
        <f aca="false">IF($A704="","",'3. Layout Parts'!$B704)</f>
        <v/>
      </c>
      <c r="D704" s="9" t="str">
        <f aca="false">IF($A704="","",'3. Layout Parts'!$C704)</f>
        <v/>
      </c>
      <c r="E704" s="9" t="str">
        <f aca="false">IF($A704="","",IFERROR(INDEX('2. Schematic Parts'!$B$2:$B$3001,MATCH($A704,'2. Schematic Parts'!$A$2:$A$3001,0)),"NOT FOUND"))</f>
        <v/>
      </c>
      <c r="F704" s="9" t="str">
        <f aca="false">IF($A704="","",IFERROR(INDEX('2. Schematic Parts'!$C$2:$C$3001,MATCH($A704,'2. Schematic Parts'!$A$2:$A$3001,0))&amp;"","NOT FOUND"))</f>
        <v/>
      </c>
      <c r="G704" s="9" t="str">
        <f aca="false">IF($A704="","",IFERROR(INDEX('2. Schematic Parts'!$D$2:$D$3001,MATCH($A704,'2. Schematic Parts'!$A$2:$A$3001,0))&amp;"","NOT FOUND"))</f>
        <v/>
      </c>
      <c r="H704" s="9" t="str">
        <f aca="false">IF($A704="","",IF(COUNTIF('2. Schematic Parts'!$A$2:$A$3001,$A704)=0,"NOT IN SCHEMATIC","OK"))</f>
        <v/>
      </c>
      <c r="I704" s="9" t="str">
        <f aca="false">IF($A704="","",IF($H704="NOT IN SCHEMATIC","",IF(UPPER(TRIM($C704))=UPPER(TRIM($E704)),"OK","MISMATCH")))</f>
        <v/>
      </c>
      <c r="J704" s="9" t="str">
        <f aca="false">IF($A704="","",IF($H704="NOT IN SCHEMATIC","",IF($F704="","NO SCH DECAL",IF($D704="","",IF(UPPER(TRIM($D704))=UPPER(TRIM($F704)),"OK","MISMATCH")))))</f>
        <v/>
      </c>
      <c r="K704" s="16" t="str">
        <f aca="false">IF($A704="","",SUMPRODUCT(--ISNUMBER(SEARCH(","&amp;TRIM($A704)&amp;",",","&amp;SUBSTITUTE('1. Master BOM'!$D$2:$D$400," ","")&amp;","))))</f>
        <v/>
      </c>
      <c r="L704" s="16" t="str">
        <f aca="false">IF($A704="","",IF($K704&lt;&gt;1,0,SUMPRODUCT(ISNUMBER(SEARCH(","&amp;TRIM($A704)&amp;",",","&amp;SUBSTITUTE('1. Master BOM'!$D$2:$D$400," ","")&amp;","))*ROW('1. Master BOM'!$D$2:$D$400))))</f>
        <v/>
      </c>
      <c r="M704" s="9" t="str">
        <f aca="false">IF($A704="","",IF($K704=0,"NOT IN BOM",IF($K704&gt;1,"MULTIPLE BOM LINES","OK")))</f>
        <v/>
      </c>
      <c r="N704" s="9" t="str">
        <f aca="false">IF($A704="","",IF($L704=0,"—",INDEX('1. Master BOM'!$A$1:$A$400,$L704)))</f>
        <v/>
      </c>
      <c r="O704" s="9" t="str">
        <f aca="false">IF($A704="","",IF($L704=0,"—",INDEX('1. Master BOM'!$B$1:$B$400,$L704)))</f>
        <v/>
      </c>
      <c r="P704" s="9" t="str">
        <f aca="false">IF($A704="","",IF(OR($H704="NOT IN SCHEMATIC",$O704="—"),"",IF($G704="","NO SCH PN",IF(UPPER(TRIM($G704))=UPPER(TRIM($O704)),"OK","MISMATCH"))))</f>
        <v/>
      </c>
      <c r="Q704" s="9" t="str">
        <f aca="false">IF($A704="","",IF($L704=0,"—",INDEX('1. Master BOM'!$E$1:$E$400,$L704)))</f>
        <v/>
      </c>
      <c r="R704" s="9" t="str">
        <f aca="false">IF($A704="","",IF($L704=0,"—",IF(T(INDEX('1. Master BOM'!$F$1:$F$400,$L704))="","(not set)",INDEX('1. Master BOM'!$F$1:$F$400,$L704))))</f>
        <v/>
      </c>
      <c r="S704" s="9" t="str">
        <f aca="false">IF($A704="","",IF(OR($R704="—",$R704="(not set)",$D704=""),"",IF(ISNUMBER(SEARCH(SUBSTITUTE(SUBSTITUTE(SUBSTITUTE($R704,"-",""),"_","")," ",""),SUBSTITUTE(SUBSTITUTE(SUBSTITUTE($D704,"-",""),"_","")," ",""))),"OK","CHECK")))</f>
        <v/>
      </c>
      <c r="T704" s="9" t="str">
        <f aca="false">IF($A704="","",IF(OR($H704="NOT IN SCHEMATIC",$I704="MISMATCH",$J704="MISMATCH",$P704="MISMATCH",$M704&lt;&gt;"OK"),"REVIEW","OK"))</f>
        <v/>
      </c>
      <c r="U704" s="14"/>
      <c r="V704" s="14"/>
      <c r="W704" s="17"/>
      <c r="X704" s="14"/>
    </row>
    <row r="705" customFormat="false" ht="15" hidden="false" customHeight="false" outlineLevel="0" collapsed="false">
      <c r="A705" s="9" t="str">
        <f aca="false">IF('3. Layout Parts'!$A705="","",TRIM('3. Layout Parts'!$A705))</f>
        <v/>
      </c>
      <c r="B705" s="9" t="str">
        <f aca="false">IF($A705="","",'3. Layout Parts'!$D705)</f>
        <v/>
      </c>
      <c r="C705" s="9" t="str">
        <f aca="false">IF($A705="","",'3. Layout Parts'!$B705)</f>
        <v/>
      </c>
      <c r="D705" s="9" t="str">
        <f aca="false">IF($A705="","",'3. Layout Parts'!$C705)</f>
        <v/>
      </c>
      <c r="E705" s="9" t="str">
        <f aca="false">IF($A705="","",IFERROR(INDEX('2. Schematic Parts'!$B$2:$B$3001,MATCH($A705,'2. Schematic Parts'!$A$2:$A$3001,0)),"NOT FOUND"))</f>
        <v/>
      </c>
      <c r="F705" s="9" t="str">
        <f aca="false">IF($A705="","",IFERROR(INDEX('2. Schematic Parts'!$C$2:$C$3001,MATCH($A705,'2. Schematic Parts'!$A$2:$A$3001,0))&amp;"","NOT FOUND"))</f>
        <v/>
      </c>
      <c r="G705" s="9" t="str">
        <f aca="false">IF($A705="","",IFERROR(INDEX('2. Schematic Parts'!$D$2:$D$3001,MATCH($A705,'2. Schematic Parts'!$A$2:$A$3001,0))&amp;"","NOT FOUND"))</f>
        <v/>
      </c>
      <c r="H705" s="9" t="str">
        <f aca="false">IF($A705="","",IF(COUNTIF('2. Schematic Parts'!$A$2:$A$3001,$A705)=0,"NOT IN SCHEMATIC","OK"))</f>
        <v/>
      </c>
      <c r="I705" s="9" t="str">
        <f aca="false">IF($A705="","",IF($H705="NOT IN SCHEMATIC","",IF(UPPER(TRIM($C705))=UPPER(TRIM($E705)),"OK","MISMATCH")))</f>
        <v/>
      </c>
      <c r="J705" s="9" t="str">
        <f aca="false">IF($A705="","",IF($H705="NOT IN SCHEMATIC","",IF($F705="","NO SCH DECAL",IF($D705="","",IF(UPPER(TRIM($D705))=UPPER(TRIM($F705)),"OK","MISMATCH")))))</f>
        <v/>
      </c>
      <c r="K705" s="16" t="str">
        <f aca="false">IF($A705="","",SUMPRODUCT(--ISNUMBER(SEARCH(","&amp;TRIM($A705)&amp;",",","&amp;SUBSTITUTE('1. Master BOM'!$D$2:$D$400," ","")&amp;","))))</f>
        <v/>
      </c>
      <c r="L705" s="16" t="str">
        <f aca="false">IF($A705="","",IF($K705&lt;&gt;1,0,SUMPRODUCT(ISNUMBER(SEARCH(","&amp;TRIM($A705)&amp;",",","&amp;SUBSTITUTE('1. Master BOM'!$D$2:$D$400," ","")&amp;","))*ROW('1. Master BOM'!$D$2:$D$400))))</f>
        <v/>
      </c>
      <c r="M705" s="9" t="str">
        <f aca="false">IF($A705="","",IF($K705=0,"NOT IN BOM",IF($K705&gt;1,"MULTIPLE BOM LINES","OK")))</f>
        <v/>
      </c>
      <c r="N705" s="9" t="str">
        <f aca="false">IF($A705="","",IF($L705=0,"—",INDEX('1. Master BOM'!$A$1:$A$400,$L705)))</f>
        <v/>
      </c>
      <c r="O705" s="9" t="str">
        <f aca="false">IF($A705="","",IF($L705=0,"—",INDEX('1. Master BOM'!$B$1:$B$400,$L705)))</f>
        <v/>
      </c>
      <c r="P705" s="9" t="str">
        <f aca="false">IF($A705="","",IF(OR($H705="NOT IN SCHEMATIC",$O705="—"),"",IF($G705="","NO SCH PN",IF(UPPER(TRIM($G705))=UPPER(TRIM($O705)),"OK","MISMATCH"))))</f>
        <v/>
      </c>
      <c r="Q705" s="9" t="str">
        <f aca="false">IF($A705="","",IF($L705=0,"—",INDEX('1. Master BOM'!$E$1:$E$400,$L705)))</f>
        <v/>
      </c>
      <c r="R705" s="9" t="str">
        <f aca="false">IF($A705="","",IF($L705=0,"—",IF(T(INDEX('1. Master BOM'!$F$1:$F$400,$L705))="","(not set)",INDEX('1. Master BOM'!$F$1:$F$400,$L705))))</f>
        <v/>
      </c>
      <c r="S705" s="9" t="str">
        <f aca="false">IF($A705="","",IF(OR($R705="—",$R705="(not set)",$D705=""),"",IF(ISNUMBER(SEARCH(SUBSTITUTE(SUBSTITUTE(SUBSTITUTE($R705,"-",""),"_","")," ",""),SUBSTITUTE(SUBSTITUTE(SUBSTITUTE($D705,"-",""),"_","")," ",""))),"OK","CHECK")))</f>
        <v/>
      </c>
      <c r="T705" s="9" t="str">
        <f aca="false">IF($A705="","",IF(OR($H705="NOT IN SCHEMATIC",$I705="MISMATCH",$J705="MISMATCH",$P705="MISMATCH",$M705&lt;&gt;"OK"),"REVIEW","OK"))</f>
        <v/>
      </c>
      <c r="U705" s="14"/>
      <c r="V705" s="14"/>
      <c r="W705" s="17"/>
      <c r="X705" s="14"/>
    </row>
    <row r="706" customFormat="false" ht="15" hidden="false" customHeight="false" outlineLevel="0" collapsed="false">
      <c r="A706" s="9" t="str">
        <f aca="false">IF('3. Layout Parts'!$A706="","",TRIM('3. Layout Parts'!$A706))</f>
        <v/>
      </c>
      <c r="B706" s="9" t="str">
        <f aca="false">IF($A706="","",'3. Layout Parts'!$D706)</f>
        <v/>
      </c>
      <c r="C706" s="9" t="str">
        <f aca="false">IF($A706="","",'3. Layout Parts'!$B706)</f>
        <v/>
      </c>
      <c r="D706" s="9" t="str">
        <f aca="false">IF($A706="","",'3. Layout Parts'!$C706)</f>
        <v/>
      </c>
      <c r="E706" s="9" t="str">
        <f aca="false">IF($A706="","",IFERROR(INDEX('2. Schematic Parts'!$B$2:$B$3001,MATCH($A706,'2. Schematic Parts'!$A$2:$A$3001,0)),"NOT FOUND"))</f>
        <v/>
      </c>
      <c r="F706" s="9" t="str">
        <f aca="false">IF($A706="","",IFERROR(INDEX('2. Schematic Parts'!$C$2:$C$3001,MATCH($A706,'2. Schematic Parts'!$A$2:$A$3001,0))&amp;"","NOT FOUND"))</f>
        <v/>
      </c>
      <c r="G706" s="9" t="str">
        <f aca="false">IF($A706="","",IFERROR(INDEX('2. Schematic Parts'!$D$2:$D$3001,MATCH($A706,'2. Schematic Parts'!$A$2:$A$3001,0))&amp;"","NOT FOUND"))</f>
        <v/>
      </c>
      <c r="H706" s="9" t="str">
        <f aca="false">IF($A706="","",IF(COUNTIF('2. Schematic Parts'!$A$2:$A$3001,$A706)=0,"NOT IN SCHEMATIC","OK"))</f>
        <v/>
      </c>
      <c r="I706" s="9" t="str">
        <f aca="false">IF($A706="","",IF($H706="NOT IN SCHEMATIC","",IF(UPPER(TRIM($C706))=UPPER(TRIM($E706)),"OK","MISMATCH")))</f>
        <v/>
      </c>
      <c r="J706" s="9" t="str">
        <f aca="false">IF($A706="","",IF($H706="NOT IN SCHEMATIC","",IF($F706="","NO SCH DECAL",IF($D706="","",IF(UPPER(TRIM($D706))=UPPER(TRIM($F706)),"OK","MISMATCH")))))</f>
        <v/>
      </c>
      <c r="K706" s="16" t="str">
        <f aca="false">IF($A706="","",SUMPRODUCT(--ISNUMBER(SEARCH(","&amp;TRIM($A706)&amp;",",","&amp;SUBSTITUTE('1. Master BOM'!$D$2:$D$400," ","")&amp;","))))</f>
        <v/>
      </c>
      <c r="L706" s="16" t="str">
        <f aca="false">IF($A706="","",IF($K706&lt;&gt;1,0,SUMPRODUCT(ISNUMBER(SEARCH(","&amp;TRIM($A706)&amp;",",","&amp;SUBSTITUTE('1. Master BOM'!$D$2:$D$400," ","")&amp;","))*ROW('1. Master BOM'!$D$2:$D$400))))</f>
        <v/>
      </c>
      <c r="M706" s="9" t="str">
        <f aca="false">IF($A706="","",IF($K706=0,"NOT IN BOM",IF($K706&gt;1,"MULTIPLE BOM LINES","OK")))</f>
        <v/>
      </c>
      <c r="N706" s="9" t="str">
        <f aca="false">IF($A706="","",IF($L706=0,"—",INDEX('1. Master BOM'!$A$1:$A$400,$L706)))</f>
        <v/>
      </c>
      <c r="O706" s="9" t="str">
        <f aca="false">IF($A706="","",IF($L706=0,"—",INDEX('1. Master BOM'!$B$1:$B$400,$L706)))</f>
        <v/>
      </c>
      <c r="P706" s="9" t="str">
        <f aca="false">IF($A706="","",IF(OR($H706="NOT IN SCHEMATIC",$O706="—"),"",IF($G706="","NO SCH PN",IF(UPPER(TRIM($G706))=UPPER(TRIM($O706)),"OK","MISMATCH"))))</f>
        <v/>
      </c>
      <c r="Q706" s="9" t="str">
        <f aca="false">IF($A706="","",IF($L706=0,"—",INDEX('1. Master BOM'!$E$1:$E$400,$L706)))</f>
        <v/>
      </c>
      <c r="R706" s="9" t="str">
        <f aca="false">IF($A706="","",IF($L706=0,"—",IF(T(INDEX('1. Master BOM'!$F$1:$F$400,$L706))="","(not set)",INDEX('1. Master BOM'!$F$1:$F$400,$L706))))</f>
        <v/>
      </c>
      <c r="S706" s="9" t="str">
        <f aca="false">IF($A706="","",IF(OR($R706="—",$R706="(not set)",$D706=""),"",IF(ISNUMBER(SEARCH(SUBSTITUTE(SUBSTITUTE(SUBSTITUTE($R706,"-",""),"_","")," ",""),SUBSTITUTE(SUBSTITUTE(SUBSTITUTE($D706,"-",""),"_","")," ",""))),"OK","CHECK")))</f>
        <v/>
      </c>
      <c r="T706" s="9" t="str">
        <f aca="false">IF($A706="","",IF(OR($H706="NOT IN SCHEMATIC",$I706="MISMATCH",$J706="MISMATCH",$P706="MISMATCH",$M706&lt;&gt;"OK"),"REVIEW","OK"))</f>
        <v/>
      </c>
      <c r="U706" s="14"/>
      <c r="V706" s="14"/>
      <c r="W706" s="17"/>
      <c r="X706" s="14"/>
    </row>
    <row r="707" customFormat="false" ht="15" hidden="false" customHeight="false" outlineLevel="0" collapsed="false">
      <c r="A707" s="9" t="str">
        <f aca="false">IF('3. Layout Parts'!$A707="","",TRIM('3. Layout Parts'!$A707))</f>
        <v/>
      </c>
      <c r="B707" s="9" t="str">
        <f aca="false">IF($A707="","",'3. Layout Parts'!$D707)</f>
        <v/>
      </c>
      <c r="C707" s="9" t="str">
        <f aca="false">IF($A707="","",'3. Layout Parts'!$B707)</f>
        <v/>
      </c>
      <c r="D707" s="9" t="str">
        <f aca="false">IF($A707="","",'3. Layout Parts'!$C707)</f>
        <v/>
      </c>
      <c r="E707" s="9" t="str">
        <f aca="false">IF($A707="","",IFERROR(INDEX('2. Schematic Parts'!$B$2:$B$3001,MATCH($A707,'2. Schematic Parts'!$A$2:$A$3001,0)),"NOT FOUND"))</f>
        <v/>
      </c>
      <c r="F707" s="9" t="str">
        <f aca="false">IF($A707="","",IFERROR(INDEX('2. Schematic Parts'!$C$2:$C$3001,MATCH($A707,'2. Schematic Parts'!$A$2:$A$3001,0))&amp;"","NOT FOUND"))</f>
        <v/>
      </c>
      <c r="G707" s="9" t="str">
        <f aca="false">IF($A707="","",IFERROR(INDEX('2. Schematic Parts'!$D$2:$D$3001,MATCH($A707,'2. Schematic Parts'!$A$2:$A$3001,0))&amp;"","NOT FOUND"))</f>
        <v/>
      </c>
      <c r="H707" s="9" t="str">
        <f aca="false">IF($A707="","",IF(COUNTIF('2. Schematic Parts'!$A$2:$A$3001,$A707)=0,"NOT IN SCHEMATIC","OK"))</f>
        <v/>
      </c>
      <c r="I707" s="9" t="str">
        <f aca="false">IF($A707="","",IF($H707="NOT IN SCHEMATIC","",IF(UPPER(TRIM($C707))=UPPER(TRIM($E707)),"OK","MISMATCH")))</f>
        <v/>
      </c>
      <c r="J707" s="9" t="str">
        <f aca="false">IF($A707="","",IF($H707="NOT IN SCHEMATIC","",IF($F707="","NO SCH DECAL",IF($D707="","",IF(UPPER(TRIM($D707))=UPPER(TRIM($F707)),"OK","MISMATCH")))))</f>
        <v/>
      </c>
      <c r="K707" s="16" t="str">
        <f aca="false">IF($A707="","",SUMPRODUCT(--ISNUMBER(SEARCH(","&amp;TRIM($A707)&amp;",",","&amp;SUBSTITUTE('1. Master BOM'!$D$2:$D$400," ","")&amp;","))))</f>
        <v/>
      </c>
      <c r="L707" s="16" t="str">
        <f aca="false">IF($A707="","",IF($K707&lt;&gt;1,0,SUMPRODUCT(ISNUMBER(SEARCH(","&amp;TRIM($A707)&amp;",",","&amp;SUBSTITUTE('1. Master BOM'!$D$2:$D$400," ","")&amp;","))*ROW('1. Master BOM'!$D$2:$D$400))))</f>
        <v/>
      </c>
      <c r="M707" s="9" t="str">
        <f aca="false">IF($A707="","",IF($K707=0,"NOT IN BOM",IF($K707&gt;1,"MULTIPLE BOM LINES","OK")))</f>
        <v/>
      </c>
      <c r="N707" s="9" t="str">
        <f aca="false">IF($A707="","",IF($L707=0,"—",INDEX('1. Master BOM'!$A$1:$A$400,$L707)))</f>
        <v/>
      </c>
      <c r="O707" s="9" t="str">
        <f aca="false">IF($A707="","",IF($L707=0,"—",INDEX('1. Master BOM'!$B$1:$B$400,$L707)))</f>
        <v/>
      </c>
      <c r="P707" s="9" t="str">
        <f aca="false">IF($A707="","",IF(OR($H707="NOT IN SCHEMATIC",$O707="—"),"",IF($G707="","NO SCH PN",IF(UPPER(TRIM($G707))=UPPER(TRIM($O707)),"OK","MISMATCH"))))</f>
        <v/>
      </c>
      <c r="Q707" s="9" t="str">
        <f aca="false">IF($A707="","",IF($L707=0,"—",INDEX('1. Master BOM'!$E$1:$E$400,$L707)))</f>
        <v/>
      </c>
      <c r="R707" s="9" t="str">
        <f aca="false">IF($A707="","",IF($L707=0,"—",IF(T(INDEX('1. Master BOM'!$F$1:$F$400,$L707))="","(not set)",INDEX('1. Master BOM'!$F$1:$F$400,$L707))))</f>
        <v/>
      </c>
      <c r="S707" s="9" t="str">
        <f aca="false">IF($A707="","",IF(OR($R707="—",$R707="(not set)",$D707=""),"",IF(ISNUMBER(SEARCH(SUBSTITUTE(SUBSTITUTE(SUBSTITUTE($R707,"-",""),"_","")," ",""),SUBSTITUTE(SUBSTITUTE(SUBSTITUTE($D707,"-",""),"_","")," ",""))),"OK","CHECK")))</f>
        <v/>
      </c>
      <c r="T707" s="9" t="str">
        <f aca="false">IF($A707="","",IF(OR($H707="NOT IN SCHEMATIC",$I707="MISMATCH",$J707="MISMATCH",$P707="MISMATCH",$M707&lt;&gt;"OK"),"REVIEW","OK"))</f>
        <v/>
      </c>
      <c r="U707" s="14"/>
      <c r="V707" s="14"/>
      <c r="W707" s="17"/>
      <c r="X707" s="14"/>
    </row>
    <row r="708" customFormat="false" ht="15" hidden="false" customHeight="false" outlineLevel="0" collapsed="false">
      <c r="A708" s="9" t="str">
        <f aca="false">IF('3. Layout Parts'!$A708="","",TRIM('3. Layout Parts'!$A708))</f>
        <v/>
      </c>
      <c r="B708" s="9" t="str">
        <f aca="false">IF($A708="","",'3. Layout Parts'!$D708)</f>
        <v/>
      </c>
      <c r="C708" s="9" t="str">
        <f aca="false">IF($A708="","",'3. Layout Parts'!$B708)</f>
        <v/>
      </c>
      <c r="D708" s="9" t="str">
        <f aca="false">IF($A708="","",'3. Layout Parts'!$C708)</f>
        <v/>
      </c>
      <c r="E708" s="9" t="str">
        <f aca="false">IF($A708="","",IFERROR(INDEX('2. Schematic Parts'!$B$2:$B$3001,MATCH($A708,'2. Schematic Parts'!$A$2:$A$3001,0)),"NOT FOUND"))</f>
        <v/>
      </c>
      <c r="F708" s="9" t="str">
        <f aca="false">IF($A708="","",IFERROR(INDEX('2. Schematic Parts'!$C$2:$C$3001,MATCH($A708,'2. Schematic Parts'!$A$2:$A$3001,0))&amp;"","NOT FOUND"))</f>
        <v/>
      </c>
      <c r="G708" s="9" t="str">
        <f aca="false">IF($A708="","",IFERROR(INDEX('2. Schematic Parts'!$D$2:$D$3001,MATCH($A708,'2. Schematic Parts'!$A$2:$A$3001,0))&amp;"","NOT FOUND"))</f>
        <v/>
      </c>
      <c r="H708" s="9" t="str">
        <f aca="false">IF($A708="","",IF(COUNTIF('2. Schematic Parts'!$A$2:$A$3001,$A708)=0,"NOT IN SCHEMATIC","OK"))</f>
        <v/>
      </c>
      <c r="I708" s="9" t="str">
        <f aca="false">IF($A708="","",IF($H708="NOT IN SCHEMATIC","",IF(UPPER(TRIM($C708))=UPPER(TRIM($E708)),"OK","MISMATCH")))</f>
        <v/>
      </c>
      <c r="J708" s="9" t="str">
        <f aca="false">IF($A708="","",IF($H708="NOT IN SCHEMATIC","",IF($F708="","NO SCH DECAL",IF($D708="","",IF(UPPER(TRIM($D708))=UPPER(TRIM($F708)),"OK","MISMATCH")))))</f>
        <v/>
      </c>
      <c r="K708" s="16" t="str">
        <f aca="false">IF($A708="","",SUMPRODUCT(--ISNUMBER(SEARCH(","&amp;TRIM($A708)&amp;",",","&amp;SUBSTITUTE('1. Master BOM'!$D$2:$D$400," ","")&amp;","))))</f>
        <v/>
      </c>
      <c r="L708" s="16" t="str">
        <f aca="false">IF($A708="","",IF($K708&lt;&gt;1,0,SUMPRODUCT(ISNUMBER(SEARCH(","&amp;TRIM($A708)&amp;",",","&amp;SUBSTITUTE('1. Master BOM'!$D$2:$D$400," ","")&amp;","))*ROW('1. Master BOM'!$D$2:$D$400))))</f>
        <v/>
      </c>
      <c r="M708" s="9" t="str">
        <f aca="false">IF($A708="","",IF($K708=0,"NOT IN BOM",IF($K708&gt;1,"MULTIPLE BOM LINES","OK")))</f>
        <v/>
      </c>
      <c r="N708" s="9" t="str">
        <f aca="false">IF($A708="","",IF($L708=0,"—",INDEX('1. Master BOM'!$A$1:$A$400,$L708)))</f>
        <v/>
      </c>
      <c r="O708" s="9" t="str">
        <f aca="false">IF($A708="","",IF($L708=0,"—",INDEX('1. Master BOM'!$B$1:$B$400,$L708)))</f>
        <v/>
      </c>
      <c r="P708" s="9" t="str">
        <f aca="false">IF($A708="","",IF(OR($H708="NOT IN SCHEMATIC",$O708="—"),"",IF($G708="","NO SCH PN",IF(UPPER(TRIM($G708))=UPPER(TRIM($O708)),"OK","MISMATCH"))))</f>
        <v/>
      </c>
      <c r="Q708" s="9" t="str">
        <f aca="false">IF($A708="","",IF($L708=0,"—",INDEX('1. Master BOM'!$E$1:$E$400,$L708)))</f>
        <v/>
      </c>
      <c r="R708" s="9" t="str">
        <f aca="false">IF($A708="","",IF($L708=0,"—",IF(T(INDEX('1. Master BOM'!$F$1:$F$400,$L708))="","(not set)",INDEX('1. Master BOM'!$F$1:$F$400,$L708))))</f>
        <v/>
      </c>
      <c r="S708" s="9" t="str">
        <f aca="false">IF($A708="","",IF(OR($R708="—",$R708="(not set)",$D708=""),"",IF(ISNUMBER(SEARCH(SUBSTITUTE(SUBSTITUTE(SUBSTITUTE($R708,"-",""),"_","")," ",""),SUBSTITUTE(SUBSTITUTE(SUBSTITUTE($D708,"-",""),"_","")," ",""))),"OK","CHECK")))</f>
        <v/>
      </c>
      <c r="T708" s="9" t="str">
        <f aca="false">IF($A708="","",IF(OR($H708="NOT IN SCHEMATIC",$I708="MISMATCH",$J708="MISMATCH",$P708="MISMATCH",$M708&lt;&gt;"OK"),"REVIEW","OK"))</f>
        <v/>
      </c>
      <c r="U708" s="14"/>
      <c r="V708" s="14"/>
      <c r="W708" s="17"/>
      <c r="X708" s="14"/>
    </row>
    <row r="709" customFormat="false" ht="15" hidden="false" customHeight="false" outlineLevel="0" collapsed="false">
      <c r="A709" s="9" t="str">
        <f aca="false">IF('3. Layout Parts'!$A709="","",TRIM('3. Layout Parts'!$A709))</f>
        <v/>
      </c>
      <c r="B709" s="9" t="str">
        <f aca="false">IF($A709="","",'3. Layout Parts'!$D709)</f>
        <v/>
      </c>
      <c r="C709" s="9" t="str">
        <f aca="false">IF($A709="","",'3. Layout Parts'!$B709)</f>
        <v/>
      </c>
      <c r="D709" s="9" t="str">
        <f aca="false">IF($A709="","",'3. Layout Parts'!$C709)</f>
        <v/>
      </c>
      <c r="E709" s="9" t="str">
        <f aca="false">IF($A709="","",IFERROR(INDEX('2. Schematic Parts'!$B$2:$B$3001,MATCH($A709,'2. Schematic Parts'!$A$2:$A$3001,0)),"NOT FOUND"))</f>
        <v/>
      </c>
      <c r="F709" s="9" t="str">
        <f aca="false">IF($A709="","",IFERROR(INDEX('2. Schematic Parts'!$C$2:$C$3001,MATCH($A709,'2. Schematic Parts'!$A$2:$A$3001,0))&amp;"","NOT FOUND"))</f>
        <v/>
      </c>
      <c r="G709" s="9" t="str">
        <f aca="false">IF($A709="","",IFERROR(INDEX('2. Schematic Parts'!$D$2:$D$3001,MATCH($A709,'2. Schematic Parts'!$A$2:$A$3001,0))&amp;"","NOT FOUND"))</f>
        <v/>
      </c>
      <c r="H709" s="9" t="str">
        <f aca="false">IF($A709="","",IF(COUNTIF('2. Schematic Parts'!$A$2:$A$3001,$A709)=0,"NOT IN SCHEMATIC","OK"))</f>
        <v/>
      </c>
      <c r="I709" s="9" t="str">
        <f aca="false">IF($A709="","",IF($H709="NOT IN SCHEMATIC","",IF(UPPER(TRIM($C709))=UPPER(TRIM($E709)),"OK","MISMATCH")))</f>
        <v/>
      </c>
      <c r="J709" s="9" t="str">
        <f aca="false">IF($A709="","",IF($H709="NOT IN SCHEMATIC","",IF($F709="","NO SCH DECAL",IF($D709="","",IF(UPPER(TRIM($D709))=UPPER(TRIM($F709)),"OK","MISMATCH")))))</f>
        <v/>
      </c>
      <c r="K709" s="16" t="str">
        <f aca="false">IF($A709="","",SUMPRODUCT(--ISNUMBER(SEARCH(","&amp;TRIM($A709)&amp;",",","&amp;SUBSTITUTE('1. Master BOM'!$D$2:$D$400," ","")&amp;","))))</f>
        <v/>
      </c>
      <c r="L709" s="16" t="str">
        <f aca="false">IF($A709="","",IF($K709&lt;&gt;1,0,SUMPRODUCT(ISNUMBER(SEARCH(","&amp;TRIM($A709)&amp;",",","&amp;SUBSTITUTE('1. Master BOM'!$D$2:$D$400," ","")&amp;","))*ROW('1. Master BOM'!$D$2:$D$400))))</f>
        <v/>
      </c>
      <c r="M709" s="9" t="str">
        <f aca="false">IF($A709="","",IF($K709=0,"NOT IN BOM",IF($K709&gt;1,"MULTIPLE BOM LINES","OK")))</f>
        <v/>
      </c>
      <c r="N709" s="9" t="str">
        <f aca="false">IF($A709="","",IF($L709=0,"—",INDEX('1. Master BOM'!$A$1:$A$400,$L709)))</f>
        <v/>
      </c>
      <c r="O709" s="9" t="str">
        <f aca="false">IF($A709="","",IF($L709=0,"—",INDEX('1. Master BOM'!$B$1:$B$400,$L709)))</f>
        <v/>
      </c>
      <c r="P709" s="9" t="str">
        <f aca="false">IF($A709="","",IF(OR($H709="NOT IN SCHEMATIC",$O709="—"),"",IF($G709="","NO SCH PN",IF(UPPER(TRIM($G709))=UPPER(TRIM($O709)),"OK","MISMATCH"))))</f>
        <v/>
      </c>
      <c r="Q709" s="9" t="str">
        <f aca="false">IF($A709="","",IF($L709=0,"—",INDEX('1. Master BOM'!$E$1:$E$400,$L709)))</f>
        <v/>
      </c>
      <c r="R709" s="9" t="str">
        <f aca="false">IF($A709="","",IF($L709=0,"—",IF(T(INDEX('1. Master BOM'!$F$1:$F$400,$L709))="","(not set)",INDEX('1. Master BOM'!$F$1:$F$400,$L709))))</f>
        <v/>
      </c>
      <c r="S709" s="9" t="str">
        <f aca="false">IF($A709="","",IF(OR($R709="—",$R709="(not set)",$D709=""),"",IF(ISNUMBER(SEARCH(SUBSTITUTE(SUBSTITUTE(SUBSTITUTE($R709,"-",""),"_","")," ",""),SUBSTITUTE(SUBSTITUTE(SUBSTITUTE($D709,"-",""),"_","")," ",""))),"OK","CHECK")))</f>
        <v/>
      </c>
      <c r="T709" s="9" t="str">
        <f aca="false">IF($A709="","",IF(OR($H709="NOT IN SCHEMATIC",$I709="MISMATCH",$J709="MISMATCH",$P709="MISMATCH",$M709&lt;&gt;"OK"),"REVIEW","OK"))</f>
        <v/>
      </c>
      <c r="U709" s="14"/>
      <c r="V709" s="14"/>
      <c r="W709" s="17"/>
      <c r="X709" s="14"/>
    </row>
    <row r="710" customFormat="false" ht="15" hidden="false" customHeight="false" outlineLevel="0" collapsed="false">
      <c r="A710" s="9" t="str">
        <f aca="false">IF('3. Layout Parts'!$A710="","",TRIM('3. Layout Parts'!$A710))</f>
        <v/>
      </c>
      <c r="B710" s="9" t="str">
        <f aca="false">IF($A710="","",'3. Layout Parts'!$D710)</f>
        <v/>
      </c>
      <c r="C710" s="9" t="str">
        <f aca="false">IF($A710="","",'3. Layout Parts'!$B710)</f>
        <v/>
      </c>
      <c r="D710" s="9" t="str">
        <f aca="false">IF($A710="","",'3. Layout Parts'!$C710)</f>
        <v/>
      </c>
      <c r="E710" s="9" t="str">
        <f aca="false">IF($A710="","",IFERROR(INDEX('2. Schematic Parts'!$B$2:$B$3001,MATCH($A710,'2. Schematic Parts'!$A$2:$A$3001,0)),"NOT FOUND"))</f>
        <v/>
      </c>
      <c r="F710" s="9" t="str">
        <f aca="false">IF($A710="","",IFERROR(INDEX('2. Schematic Parts'!$C$2:$C$3001,MATCH($A710,'2. Schematic Parts'!$A$2:$A$3001,0))&amp;"","NOT FOUND"))</f>
        <v/>
      </c>
      <c r="G710" s="9" t="str">
        <f aca="false">IF($A710="","",IFERROR(INDEX('2. Schematic Parts'!$D$2:$D$3001,MATCH($A710,'2. Schematic Parts'!$A$2:$A$3001,0))&amp;"","NOT FOUND"))</f>
        <v/>
      </c>
      <c r="H710" s="9" t="str">
        <f aca="false">IF($A710="","",IF(COUNTIF('2. Schematic Parts'!$A$2:$A$3001,$A710)=0,"NOT IN SCHEMATIC","OK"))</f>
        <v/>
      </c>
      <c r="I710" s="9" t="str">
        <f aca="false">IF($A710="","",IF($H710="NOT IN SCHEMATIC","",IF(UPPER(TRIM($C710))=UPPER(TRIM($E710)),"OK","MISMATCH")))</f>
        <v/>
      </c>
      <c r="J710" s="9" t="str">
        <f aca="false">IF($A710="","",IF($H710="NOT IN SCHEMATIC","",IF($F710="","NO SCH DECAL",IF($D710="","",IF(UPPER(TRIM($D710))=UPPER(TRIM($F710)),"OK","MISMATCH")))))</f>
        <v/>
      </c>
      <c r="K710" s="16" t="str">
        <f aca="false">IF($A710="","",SUMPRODUCT(--ISNUMBER(SEARCH(","&amp;TRIM($A710)&amp;",",","&amp;SUBSTITUTE('1. Master BOM'!$D$2:$D$400," ","")&amp;","))))</f>
        <v/>
      </c>
      <c r="L710" s="16" t="str">
        <f aca="false">IF($A710="","",IF($K710&lt;&gt;1,0,SUMPRODUCT(ISNUMBER(SEARCH(","&amp;TRIM($A710)&amp;",",","&amp;SUBSTITUTE('1. Master BOM'!$D$2:$D$400," ","")&amp;","))*ROW('1. Master BOM'!$D$2:$D$400))))</f>
        <v/>
      </c>
      <c r="M710" s="9" t="str">
        <f aca="false">IF($A710="","",IF($K710=0,"NOT IN BOM",IF($K710&gt;1,"MULTIPLE BOM LINES","OK")))</f>
        <v/>
      </c>
      <c r="N710" s="9" t="str">
        <f aca="false">IF($A710="","",IF($L710=0,"—",INDEX('1. Master BOM'!$A$1:$A$400,$L710)))</f>
        <v/>
      </c>
      <c r="O710" s="9" t="str">
        <f aca="false">IF($A710="","",IF($L710=0,"—",INDEX('1. Master BOM'!$B$1:$B$400,$L710)))</f>
        <v/>
      </c>
      <c r="P710" s="9" t="str">
        <f aca="false">IF($A710="","",IF(OR($H710="NOT IN SCHEMATIC",$O710="—"),"",IF($G710="","NO SCH PN",IF(UPPER(TRIM($G710))=UPPER(TRIM($O710)),"OK","MISMATCH"))))</f>
        <v/>
      </c>
      <c r="Q710" s="9" t="str">
        <f aca="false">IF($A710="","",IF($L710=0,"—",INDEX('1. Master BOM'!$E$1:$E$400,$L710)))</f>
        <v/>
      </c>
      <c r="R710" s="9" t="str">
        <f aca="false">IF($A710="","",IF($L710=0,"—",IF(T(INDEX('1. Master BOM'!$F$1:$F$400,$L710))="","(not set)",INDEX('1. Master BOM'!$F$1:$F$400,$L710))))</f>
        <v/>
      </c>
      <c r="S710" s="9" t="str">
        <f aca="false">IF($A710="","",IF(OR($R710="—",$R710="(not set)",$D710=""),"",IF(ISNUMBER(SEARCH(SUBSTITUTE(SUBSTITUTE(SUBSTITUTE($R710,"-",""),"_","")," ",""),SUBSTITUTE(SUBSTITUTE(SUBSTITUTE($D710,"-",""),"_","")," ",""))),"OK","CHECK")))</f>
        <v/>
      </c>
      <c r="T710" s="9" t="str">
        <f aca="false">IF($A710="","",IF(OR($H710="NOT IN SCHEMATIC",$I710="MISMATCH",$J710="MISMATCH",$P710="MISMATCH",$M710&lt;&gt;"OK"),"REVIEW","OK"))</f>
        <v/>
      </c>
      <c r="U710" s="14"/>
      <c r="V710" s="14"/>
      <c r="W710" s="17"/>
      <c r="X710" s="14"/>
    </row>
    <row r="711" customFormat="false" ht="15" hidden="false" customHeight="false" outlineLevel="0" collapsed="false">
      <c r="A711" s="9" t="str">
        <f aca="false">IF('3. Layout Parts'!$A711="","",TRIM('3. Layout Parts'!$A711))</f>
        <v/>
      </c>
      <c r="B711" s="9" t="str">
        <f aca="false">IF($A711="","",'3. Layout Parts'!$D711)</f>
        <v/>
      </c>
      <c r="C711" s="9" t="str">
        <f aca="false">IF($A711="","",'3. Layout Parts'!$B711)</f>
        <v/>
      </c>
      <c r="D711" s="9" t="str">
        <f aca="false">IF($A711="","",'3. Layout Parts'!$C711)</f>
        <v/>
      </c>
      <c r="E711" s="9" t="str">
        <f aca="false">IF($A711="","",IFERROR(INDEX('2. Schematic Parts'!$B$2:$B$3001,MATCH($A711,'2. Schematic Parts'!$A$2:$A$3001,0)),"NOT FOUND"))</f>
        <v/>
      </c>
      <c r="F711" s="9" t="str">
        <f aca="false">IF($A711="","",IFERROR(INDEX('2. Schematic Parts'!$C$2:$C$3001,MATCH($A711,'2. Schematic Parts'!$A$2:$A$3001,0))&amp;"","NOT FOUND"))</f>
        <v/>
      </c>
      <c r="G711" s="9" t="str">
        <f aca="false">IF($A711="","",IFERROR(INDEX('2. Schematic Parts'!$D$2:$D$3001,MATCH($A711,'2. Schematic Parts'!$A$2:$A$3001,0))&amp;"","NOT FOUND"))</f>
        <v/>
      </c>
      <c r="H711" s="9" t="str">
        <f aca="false">IF($A711="","",IF(COUNTIF('2. Schematic Parts'!$A$2:$A$3001,$A711)=0,"NOT IN SCHEMATIC","OK"))</f>
        <v/>
      </c>
      <c r="I711" s="9" t="str">
        <f aca="false">IF($A711="","",IF($H711="NOT IN SCHEMATIC","",IF(UPPER(TRIM($C711))=UPPER(TRIM($E711)),"OK","MISMATCH")))</f>
        <v/>
      </c>
      <c r="J711" s="9" t="str">
        <f aca="false">IF($A711="","",IF($H711="NOT IN SCHEMATIC","",IF($F711="","NO SCH DECAL",IF($D711="","",IF(UPPER(TRIM($D711))=UPPER(TRIM($F711)),"OK","MISMATCH")))))</f>
        <v/>
      </c>
      <c r="K711" s="16" t="str">
        <f aca="false">IF($A711="","",SUMPRODUCT(--ISNUMBER(SEARCH(","&amp;TRIM($A711)&amp;",",","&amp;SUBSTITUTE('1. Master BOM'!$D$2:$D$400," ","")&amp;","))))</f>
        <v/>
      </c>
      <c r="L711" s="16" t="str">
        <f aca="false">IF($A711="","",IF($K711&lt;&gt;1,0,SUMPRODUCT(ISNUMBER(SEARCH(","&amp;TRIM($A711)&amp;",",","&amp;SUBSTITUTE('1. Master BOM'!$D$2:$D$400," ","")&amp;","))*ROW('1. Master BOM'!$D$2:$D$400))))</f>
        <v/>
      </c>
      <c r="M711" s="9" t="str">
        <f aca="false">IF($A711="","",IF($K711=0,"NOT IN BOM",IF($K711&gt;1,"MULTIPLE BOM LINES","OK")))</f>
        <v/>
      </c>
      <c r="N711" s="9" t="str">
        <f aca="false">IF($A711="","",IF($L711=0,"—",INDEX('1. Master BOM'!$A$1:$A$400,$L711)))</f>
        <v/>
      </c>
      <c r="O711" s="9" t="str">
        <f aca="false">IF($A711="","",IF($L711=0,"—",INDEX('1. Master BOM'!$B$1:$B$400,$L711)))</f>
        <v/>
      </c>
      <c r="P711" s="9" t="str">
        <f aca="false">IF($A711="","",IF(OR($H711="NOT IN SCHEMATIC",$O711="—"),"",IF($G711="","NO SCH PN",IF(UPPER(TRIM($G711))=UPPER(TRIM($O711)),"OK","MISMATCH"))))</f>
        <v/>
      </c>
      <c r="Q711" s="9" t="str">
        <f aca="false">IF($A711="","",IF($L711=0,"—",INDEX('1. Master BOM'!$E$1:$E$400,$L711)))</f>
        <v/>
      </c>
      <c r="R711" s="9" t="str">
        <f aca="false">IF($A711="","",IF($L711=0,"—",IF(T(INDEX('1. Master BOM'!$F$1:$F$400,$L711))="","(not set)",INDEX('1. Master BOM'!$F$1:$F$400,$L711))))</f>
        <v/>
      </c>
      <c r="S711" s="9" t="str">
        <f aca="false">IF($A711="","",IF(OR($R711="—",$R711="(not set)",$D711=""),"",IF(ISNUMBER(SEARCH(SUBSTITUTE(SUBSTITUTE(SUBSTITUTE($R711,"-",""),"_","")," ",""),SUBSTITUTE(SUBSTITUTE(SUBSTITUTE($D711,"-",""),"_","")," ",""))),"OK","CHECK")))</f>
        <v/>
      </c>
      <c r="T711" s="9" t="str">
        <f aca="false">IF($A711="","",IF(OR($H711="NOT IN SCHEMATIC",$I711="MISMATCH",$J711="MISMATCH",$P711="MISMATCH",$M711&lt;&gt;"OK"),"REVIEW","OK"))</f>
        <v/>
      </c>
      <c r="U711" s="14"/>
      <c r="V711" s="14"/>
      <c r="W711" s="17"/>
      <c r="X711" s="14"/>
    </row>
    <row r="712" customFormat="false" ht="15" hidden="false" customHeight="false" outlineLevel="0" collapsed="false">
      <c r="A712" s="9" t="str">
        <f aca="false">IF('3. Layout Parts'!$A712="","",TRIM('3. Layout Parts'!$A712))</f>
        <v/>
      </c>
      <c r="B712" s="9" t="str">
        <f aca="false">IF($A712="","",'3. Layout Parts'!$D712)</f>
        <v/>
      </c>
      <c r="C712" s="9" t="str">
        <f aca="false">IF($A712="","",'3. Layout Parts'!$B712)</f>
        <v/>
      </c>
      <c r="D712" s="9" t="str">
        <f aca="false">IF($A712="","",'3. Layout Parts'!$C712)</f>
        <v/>
      </c>
      <c r="E712" s="9" t="str">
        <f aca="false">IF($A712="","",IFERROR(INDEX('2. Schematic Parts'!$B$2:$B$3001,MATCH($A712,'2. Schematic Parts'!$A$2:$A$3001,0)),"NOT FOUND"))</f>
        <v/>
      </c>
      <c r="F712" s="9" t="str">
        <f aca="false">IF($A712="","",IFERROR(INDEX('2. Schematic Parts'!$C$2:$C$3001,MATCH($A712,'2. Schematic Parts'!$A$2:$A$3001,0))&amp;"","NOT FOUND"))</f>
        <v/>
      </c>
      <c r="G712" s="9" t="str">
        <f aca="false">IF($A712="","",IFERROR(INDEX('2. Schematic Parts'!$D$2:$D$3001,MATCH($A712,'2. Schematic Parts'!$A$2:$A$3001,0))&amp;"","NOT FOUND"))</f>
        <v/>
      </c>
      <c r="H712" s="9" t="str">
        <f aca="false">IF($A712="","",IF(COUNTIF('2. Schematic Parts'!$A$2:$A$3001,$A712)=0,"NOT IN SCHEMATIC","OK"))</f>
        <v/>
      </c>
      <c r="I712" s="9" t="str">
        <f aca="false">IF($A712="","",IF($H712="NOT IN SCHEMATIC","",IF(UPPER(TRIM($C712))=UPPER(TRIM($E712)),"OK","MISMATCH")))</f>
        <v/>
      </c>
      <c r="J712" s="9" t="str">
        <f aca="false">IF($A712="","",IF($H712="NOT IN SCHEMATIC","",IF($F712="","NO SCH DECAL",IF($D712="","",IF(UPPER(TRIM($D712))=UPPER(TRIM($F712)),"OK","MISMATCH")))))</f>
        <v/>
      </c>
      <c r="K712" s="16" t="str">
        <f aca="false">IF($A712="","",SUMPRODUCT(--ISNUMBER(SEARCH(","&amp;TRIM($A712)&amp;",",","&amp;SUBSTITUTE('1. Master BOM'!$D$2:$D$400," ","")&amp;","))))</f>
        <v/>
      </c>
      <c r="L712" s="16" t="str">
        <f aca="false">IF($A712="","",IF($K712&lt;&gt;1,0,SUMPRODUCT(ISNUMBER(SEARCH(","&amp;TRIM($A712)&amp;",",","&amp;SUBSTITUTE('1. Master BOM'!$D$2:$D$400," ","")&amp;","))*ROW('1. Master BOM'!$D$2:$D$400))))</f>
        <v/>
      </c>
      <c r="M712" s="9" t="str">
        <f aca="false">IF($A712="","",IF($K712=0,"NOT IN BOM",IF($K712&gt;1,"MULTIPLE BOM LINES","OK")))</f>
        <v/>
      </c>
      <c r="N712" s="9" t="str">
        <f aca="false">IF($A712="","",IF($L712=0,"—",INDEX('1. Master BOM'!$A$1:$A$400,$L712)))</f>
        <v/>
      </c>
      <c r="O712" s="9" t="str">
        <f aca="false">IF($A712="","",IF($L712=0,"—",INDEX('1. Master BOM'!$B$1:$B$400,$L712)))</f>
        <v/>
      </c>
      <c r="P712" s="9" t="str">
        <f aca="false">IF($A712="","",IF(OR($H712="NOT IN SCHEMATIC",$O712="—"),"",IF($G712="","NO SCH PN",IF(UPPER(TRIM($G712))=UPPER(TRIM($O712)),"OK","MISMATCH"))))</f>
        <v/>
      </c>
      <c r="Q712" s="9" t="str">
        <f aca="false">IF($A712="","",IF($L712=0,"—",INDEX('1. Master BOM'!$E$1:$E$400,$L712)))</f>
        <v/>
      </c>
      <c r="R712" s="9" t="str">
        <f aca="false">IF($A712="","",IF($L712=0,"—",IF(T(INDEX('1. Master BOM'!$F$1:$F$400,$L712))="","(not set)",INDEX('1. Master BOM'!$F$1:$F$400,$L712))))</f>
        <v/>
      </c>
      <c r="S712" s="9" t="str">
        <f aca="false">IF($A712="","",IF(OR($R712="—",$R712="(not set)",$D712=""),"",IF(ISNUMBER(SEARCH(SUBSTITUTE(SUBSTITUTE(SUBSTITUTE($R712,"-",""),"_","")," ",""),SUBSTITUTE(SUBSTITUTE(SUBSTITUTE($D712,"-",""),"_","")," ",""))),"OK","CHECK")))</f>
        <v/>
      </c>
      <c r="T712" s="9" t="str">
        <f aca="false">IF($A712="","",IF(OR($H712="NOT IN SCHEMATIC",$I712="MISMATCH",$J712="MISMATCH",$P712="MISMATCH",$M712&lt;&gt;"OK"),"REVIEW","OK"))</f>
        <v/>
      </c>
      <c r="U712" s="14"/>
      <c r="V712" s="14"/>
      <c r="W712" s="17"/>
      <c r="X712" s="14"/>
    </row>
    <row r="713" customFormat="false" ht="15" hidden="false" customHeight="false" outlineLevel="0" collapsed="false">
      <c r="A713" s="9" t="str">
        <f aca="false">IF('3. Layout Parts'!$A713="","",TRIM('3. Layout Parts'!$A713))</f>
        <v/>
      </c>
      <c r="B713" s="9" t="str">
        <f aca="false">IF($A713="","",'3. Layout Parts'!$D713)</f>
        <v/>
      </c>
      <c r="C713" s="9" t="str">
        <f aca="false">IF($A713="","",'3. Layout Parts'!$B713)</f>
        <v/>
      </c>
      <c r="D713" s="9" t="str">
        <f aca="false">IF($A713="","",'3. Layout Parts'!$C713)</f>
        <v/>
      </c>
      <c r="E713" s="9" t="str">
        <f aca="false">IF($A713="","",IFERROR(INDEX('2. Schematic Parts'!$B$2:$B$3001,MATCH($A713,'2. Schematic Parts'!$A$2:$A$3001,0)),"NOT FOUND"))</f>
        <v/>
      </c>
      <c r="F713" s="9" t="str">
        <f aca="false">IF($A713="","",IFERROR(INDEX('2. Schematic Parts'!$C$2:$C$3001,MATCH($A713,'2. Schematic Parts'!$A$2:$A$3001,0))&amp;"","NOT FOUND"))</f>
        <v/>
      </c>
      <c r="G713" s="9" t="str">
        <f aca="false">IF($A713="","",IFERROR(INDEX('2. Schematic Parts'!$D$2:$D$3001,MATCH($A713,'2. Schematic Parts'!$A$2:$A$3001,0))&amp;"","NOT FOUND"))</f>
        <v/>
      </c>
      <c r="H713" s="9" t="str">
        <f aca="false">IF($A713="","",IF(COUNTIF('2. Schematic Parts'!$A$2:$A$3001,$A713)=0,"NOT IN SCHEMATIC","OK"))</f>
        <v/>
      </c>
      <c r="I713" s="9" t="str">
        <f aca="false">IF($A713="","",IF($H713="NOT IN SCHEMATIC","",IF(UPPER(TRIM($C713))=UPPER(TRIM($E713)),"OK","MISMATCH")))</f>
        <v/>
      </c>
      <c r="J713" s="9" t="str">
        <f aca="false">IF($A713="","",IF($H713="NOT IN SCHEMATIC","",IF($F713="","NO SCH DECAL",IF($D713="","",IF(UPPER(TRIM($D713))=UPPER(TRIM($F713)),"OK","MISMATCH")))))</f>
        <v/>
      </c>
      <c r="K713" s="16" t="str">
        <f aca="false">IF($A713="","",SUMPRODUCT(--ISNUMBER(SEARCH(","&amp;TRIM($A713)&amp;",",","&amp;SUBSTITUTE('1. Master BOM'!$D$2:$D$400," ","")&amp;","))))</f>
        <v/>
      </c>
      <c r="L713" s="16" t="str">
        <f aca="false">IF($A713="","",IF($K713&lt;&gt;1,0,SUMPRODUCT(ISNUMBER(SEARCH(","&amp;TRIM($A713)&amp;",",","&amp;SUBSTITUTE('1. Master BOM'!$D$2:$D$400," ","")&amp;","))*ROW('1. Master BOM'!$D$2:$D$400))))</f>
        <v/>
      </c>
      <c r="M713" s="9" t="str">
        <f aca="false">IF($A713="","",IF($K713=0,"NOT IN BOM",IF($K713&gt;1,"MULTIPLE BOM LINES","OK")))</f>
        <v/>
      </c>
      <c r="N713" s="9" t="str">
        <f aca="false">IF($A713="","",IF($L713=0,"—",INDEX('1. Master BOM'!$A$1:$A$400,$L713)))</f>
        <v/>
      </c>
      <c r="O713" s="9" t="str">
        <f aca="false">IF($A713="","",IF($L713=0,"—",INDEX('1. Master BOM'!$B$1:$B$400,$L713)))</f>
        <v/>
      </c>
      <c r="P713" s="9" t="str">
        <f aca="false">IF($A713="","",IF(OR($H713="NOT IN SCHEMATIC",$O713="—"),"",IF($G713="","NO SCH PN",IF(UPPER(TRIM($G713))=UPPER(TRIM($O713)),"OK","MISMATCH"))))</f>
        <v/>
      </c>
      <c r="Q713" s="9" t="str">
        <f aca="false">IF($A713="","",IF($L713=0,"—",INDEX('1. Master BOM'!$E$1:$E$400,$L713)))</f>
        <v/>
      </c>
      <c r="R713" s="9" t="str">
        <f aca="false">IF($A713="","",IF($L713=0,"—",IF(T(INDEX('1. Master BOM'!$F$1:$F$400,$L713))="","(not set)",INDEX('1. Master BOM'!$F$1:$F$400,$L713))))</f>
        <v/>
      </c>
      <c r="S713" s="9" t="str">
        <f aca="false">IF($A713="","",IF(OR($R713="—",$R713="(not set)",$D713=""),"",IF(ISNUMBER(SEARCH(SUBSTITUTE(SUBSTITUTE(SUBSTITUTE($R713,"-",""),"_","")," ",""),SUBSTITUTE(SUBSTITUTE(SUBSTITUTE($D713,"-",""),"_","")," ",""))),"OK","CHECK")))</f>
        <v/>
      </c>
      <c r="T713" s="9" t="str">
        <f aca="false">IF($A713="","",IF(OR($H713="NOT IN SCHEMATIC",$I713="MISMATCH",$J713="MISMATCH",$P713="MISMATCH",$M713&lt;&gt;"OK"),"REVIEW","OK"))</f>
        <v/>
      </c>
      <c r="U713" s="14"/>
      <c r="V713" s="14"/>
      <c r="W713" s="17"/>
      <c r="X713" s="14"/>
    </row>
    <row r="714" customFormat="false" ht="15" hidden="false" customHeight="false" outlineLevel="0" collapsed="false">
      <c r="A714" s="9" t="str">
        <f aca="false">IF('3. Layout Parts'!$A714="","",TRIM('3. Layout Parts'!$A714))</f>
        <v/>
      </c>
      <c r="B714" s="9" t="str">
        <f aca="false">IF($A714="","",'3. Layout Parts'!$D714)</f>
        <v/>
      </c>
      <c r="C714" s="9" t="str">
        <f aca="false">IF($A714="","",'3. Layout Parts'!$B714)</f>
        <v/>
      </c>
      <c r="D714" s="9" t="str">
        <f aca="false">IF($A714="","",'3. Layout Parts'!$C714)</f>
        <v/>
      </c>
      <c r="E714" s="9" t="str">
        <f aca="false">IF($A714="","",IFERROR(INDEX('2. Schematic Parts'!$B$2:$B$3001,MATCH($A714,'2. Schematic Parts'!$A$2:$A$3001,0)),"NOT FOUND"))</f>
        <v/>
      </c>
      <c r="F714" s="9" t="str">
        <f aca="false">IF($A714="","",IFERROR(INDEX('2. Schematic Parts'!$C$2:$C$3001,MATCH($A714,'2. Schematic Parts'!$A$2:$A$3001,0))&amp;"","NOT FOUND"))</f>
        <v/>
      </c>
      <c r="G714" s="9" t="str">
        <f aca="false">IF($A714="","",IFERROR(INDEX('2. Schematic Parts'!$D$2:$D$3001,MATCH($A714,'2. Schematic Parts'!$A$2:$A$3001,0))&amp;"","NOT FOUND"))</f>
        <v/>
      </c>
      <c r="H714" s="9" t="str">
        <f aca="false">IF($A714="","",IF(COUNTIF('2. Schematic Parts'!$A$2:$A$3001,$A714)=0,"NOT IN SCHEMATIC","OK"))</f>
        <v/>
      </c>
      <c r="I714" s="9" t="str">
        <f aca="false">IF($A714="","",IF($H714="NOT IN SCHEMATIC","",IF(UPPER(TRIM($C714))=UPPER(TRIM($E714)),"OK","MISMATCH")))</f>
        <v/>
      </c>
      <c r="J714" s="9" t="str">
        <f aca="false">IF($A714="","",IF($H714="NOT IN SCHEMATIC","",IF($F714="","NO SCH DECAL",IF($D714="","",IF(UPPER(TRIM($D714))=UPPER(TRIM($F714)),"OK","MISMATCH")))))</f>
        <v/>
      </c>
      <c r="K714" s="16" t="str">
        <f aca="false">IF($A714="","",SUMPRODUCT(--ISNUMBER(SEARCH(","&amp;TRIM($A714)&amp;",",","&amp;SUBSTITUTE('1. Master BOM'!$D$2:$D$400," ","")&amp;","))))</f>
        <v/>
      </c>
      <c r="L714" s="16" t="str">
        <f aca="false">IF($A714="","",IF($K714&lt;&gt;1,0,SUMPRODUCT(ISNUMBER(SEARCH(","&amp;TRIM($A714)&amp;",",","&amp;SUBSTITUTE('1. Master BOM'!$D$2:$D$400," ","")&amp;","))*ROW('1. Master BOM'!$D$2:$D$400))))</f>
        <v/>
      </c>
      <c r="M714" s="9" t="str">
        <f aca="false">IF($A714="","",IF($K714=0,"NOT IN BOM",IF($K714&gt;1,"MULTIPLE BOM LINES","OK")))</f>
        <v/>
      </c>
      <c r="N714" s="9" t="str">
        <f aca="false">IF($A714="","",IF($L714=0,"—",INDEX('1. Master BOM'!$A$1:$A$400,$L714)))</f>
        <v/>
      </c>
      <c r="O714" s="9" t="str">
        <f aca="false">IF($A714="","",IF($L714=0,"—",INDEX('1. Master BOM'!$B$1:$B$400,$L714)))</f>
        <v/>
      </c>
      <c r="P714" s="9" t="str">
        <f aca="false">IF($A714="","",IF(OR($H714="NOT IN SCHEMATIC",$O714="—"),"",IF($G714="","NO SCH PN",IF(UPPER(TRIM($G714))=UPPER(TRIM($O714)),"OK","MISMATCH"))))</f>
        <v/>
      </c>
      <c r="Q714" s="9" t="str">
        <f aca="false">IF($A714="","",IF($L714=0,"—",INDEX('1. Master BOM'!$E$1:$E$400,$L714)))</f>
        <v/>
      </c>
      <c r="R714" s="9" t="str">
        <f aca="false">IF($A714="","",IF($L714=0,"—",IF(T(INDEX('1. Master BOM'!$F$1:$F$400,$L714))="","(not set)",INDEX('1. Master BOM'!$F$1:$F$400,$L714))))</f>
        <v/>
      </c>
      <c r="S714" s="9" t="str">
        <f aca="false">IF($A714="","",IF(OR($R714="—",$R714="(not set)",$D714=""),"",IF(ISNUMBER(SEARCH(SUBSTITUTE(SUBSTITUTE(SUBSTITUTE($R714,"-",""),"_","")," ",""),SUBSTITUTE(SUBSTITUTE(SUBSTITUTE($D714,"-",""),"_","")," ",""))),"OK","CHECK")))</f>
        <v/>
      </c>
      <c r="T714" s="9" t="str">
        <f aca="false">IF($A714="","",IF(OR($H714="NOT IN SCHEMATIC",$I714="MISMATCH",$J714="MISMATCH",$P714="MISMATCH",$M714&lt;&gt;"OK"),"REVIEW","OK"))</f>
        <v/>
      </c>
      <c r="U714" s="14"/>
      <c r="V714" s="14"/>
      <c r="W714" s="17"/>
      <c r="X714" s="14"/>
    </row>
    <row r="715" customFormat="false" ht="15" hidden="false" customHeight="false" outlineLevel="0" collapsed="false">
      <c r="A715" s="9" t="str">
        <f aca="false">IF('3. Layout Parts'!$A715="","",TRIM('3. Layout Parts'!$A715))</f>
        <v/>
      </c>
      <c r="B715" s="9" t="str">
        <f aca="false">IF($A715="","",'3. Layout Parts'!$D715)</f>
        <v/>
      </c>
      <c r="C715" s="9" t="str">
        <f aca="false">IF($A715="","",'3. Layout Parts'!$B715)</f>
        <v/>
      </c>
      <c r="D715" s="9" t="str">
        <f aca="false">IF($A715="","",'3. Layout Parts'!$C715)</f>
        <v/>
      </c>
      <c r="E715" s="9" t="str">
        <f aca="false">IF($A715="","",IFERROR(INDEX('2. Schematic Parts'!$B$2:$B$3001,MATCH($A715,'2. Schematic Parts'!$A$2:$A$3001,0)),"NOT FOUND"))</f>
        <v/>
      </c>
      <c r="F715" s="9" t="str">
        <f aca="false">IF($A715="","",IFERROR(INDEX('2. Schematic Parts'!$C$2:$C$3001,MATCH($A715,'2. Schematic Parts'!$A$2:$A$3001,0))&amp;"","NOT FOUND"))</f>
        <v/>
      </c>
      <c r="G715" s="9" t="str">
        <f aca="false">IF($A715="","",IFERROR(INDEX('2. Schematic Parts'!$D$2:$D$3001,MATCH($A715,'2. Schematic Parts'!$A$2:$A$3001,0))&amp;"","NOT FOUND"))</f>
        <v/>
      </c>
      <c r="H715" s="9" t="str">
        <f aca="false">IF($A715="","",IF(COUNTIF('2. Schematic Parts'!$A$2:$A$3001,$A715)=0,"NOT IN SCHEMATIC","OK"))</f>
        <v/>
      </c>
      <c r="I715" s="9" t="str">
        <f aca="false">IF($A715="","",IF($H715="NOT IN SCHEMATIC","",IF(UPPER(TRIM($C715))=UPPER(TRIM($E715)),"OK","MISMATCH")))</f>
        <v/>
      </c>
      <c r="J715" s="9" t="str">
        <f aca="false">IF($A715="","",IF($H715="NOT IN SCHEMATIC","",IF($F715="","NO SCH DECAL",IF($D715="","",IF(UPPER(TRIM($D715))=UPPER(TRIM($F715)),"OK","MISMATCH")))))</f>
        <v/>
      </c>
      <c r="K715" s="16" t="str">
        <f aca="false">IF($A715="","",SUMPRODUCT(--ISNUMBER(SEARCH(","&amp;TRIM($A715)&amp;",",","&amp;SUBSTITUTE('1. Master BOM'!$D$2:$D$400," ","")&amp;","))))</f>
        <v/>
      </c>
      <c r="L715" s="16" t="str">
        <f aca="false">IF($A715="","",IF($K715&lt;&gt;1,0,SUMPRODUCT(ISNUMBER(SEARCH(","&amp;TRIM($A715)&amp;",",","&amp;SUBSTITUTE('1. Master BOM'!$D$2:$D$400," ","")&amp;","))*ROW('1. Master BOM'!$D$2:$D$400))))</f>
        <v/>
      </c>
      <c r="M715" s="9" t="str">
        <f aca="false">IF($A715="","",IF($K715=0,"NOT IN BOM",IF($K715&gt;1,"MULTIPLE BOM LINES","OK")))</f>
        <v/>
      </c>
      <c r="N715" s="9" t="str">
        <f aca="false">IF($A715="","",IF($L715=0,"—",INDEX('1. Master BOM'!$A$1:$A$400,$L715)))</f>
        <v/>
      </c>
      <c r="O715" s="9" t="str">
        <f aca="false">IF($A715="","",IF($L715=0,"—",INDEX('1. Master BOM'!$B$1:$B$400,$L715)))</f>
        <v/>
      </c>
      <c r="P715" s="9" t="str">
        <f aca="false">IF($A715="","",IF(OR($H715="NOT IN SCHEMATIC",$O715="—"),"",IF($G715="","NO SCH PN",IF(UPPER(TRIM($G715))=UPPER(TRIM($O715)),"OK","MISMATCH"))))</f>
        <v/>
      </c>
      <c r="Q715" s="9" t="str">
        <f aca="false">IF($A715="","",IF($L715=0,"—",INDEX('1. Master BOM'!$E$1:$E$400,$L715)))</f>
        <v/>
      </c>
      <c r="R715" s="9" t="str">
        <f aca="false">IF($A715="","",IF($L715=0,"—",IF(T(INDEX('1. Master BOM'!$F$1:$F$400,$L715))="","(not set)",INDEX('1. Master BOM'!$F$1:$F$400,$L715))))</f>
        <v/>
      </c>
      <c r="S715" s="9" t="str">
        <f aca="false">IF($A715="","",IF(OR($R715="—",$R715="(not set)",$D715=""),"",IF(ISNUMBER(SEARCH(SUBSTITUTE(SUBSTITUTE(SUBSTITUTE($R715,"-",""),"_","")," ",""),SUBSTITUTE(SUBSTITUTE(SUBSTITUTE($D715,"-",""),"_","")," ",""))),"OK","CHECK")))</f>
        <v/>
      </c>
      <c r="T715" s="9" t="str">
        <f aca="false">IF($A715="","",IF(OR($H715="NOT IN SCHEMATIC",$I715="MISMATCH",$J715="MISMATCH",$P715="MISMATCH",$M715&lt;&gt;"OK"),"REVIEW","OK"))</f>
        <v/>
      </c>
      <c r="U715" s="14"/>
      <c r="V715" s="14"/>
      <c r="W715" s="17"/>
      <c r="X715" s="14"/>
    </row>
    <row r="716" customFormat="false" ht="15" hidden="false" customHeight="false" outlineLevel="0" collapsed="false">
      <c r="A716" s="9" t="str">
        <f aca="false">IF('3. Layout Parts'!$A716="","",TRIM('3. Layout Parts'!$A716))</f>
        <v/>
      </c>
      <c r="B716" s="9" t="str">
        <f aca="false">IF($A716="","",'3. Layout Parts'!$D716)</f>
        <v/>
      </c>
      <c r="C716" s="9" t="str">
        <f aca="false">IF($A716="","",'3. Layout Parts'!$B716)</f>
        <v/>
      </c>
      <c r="D716" s="9" t="str">
        <f aca="false">IF($A716="","",'3. Layout Parts'!$C716)</f>
        <v/>
      </c>
      <c r="E716" s="9" t="str">
        <f aca="false">IF($A716="","",IFERROR(INDEX('2. Schematic Parts'!$B$2:$B$3001,MATCH($A716,'2. Schematic Parts'!$A$2:$A$3001,0)),"NOT FOUND"))</f>
        <v/>
      </c>
      <c r="F716" s="9" t="str">
        <f aca="false">IF($A716="","",IFERROR(INDEX('2. Schematic Parts'!$C$2:$C$3001,MATCH($A716,'2. Schematic Parts'!$A$2:$A$3001,0))&amp;"","NOT FOUND"))</f>
        <v/>
      </c>
      <c r="G716" s="9" t="str">
        <f aca="false">IF($A716="","",IFERROR(INDEX('2. Schematic Parts'!$D$2:$D$3001,MATCH($A716,'2. Schematic Parts'!$A$2:$A$3001,0))&amp;"","NOT FOUND"))</f>
        <v/>
      </c>
      <c r="H716" s="9" t="str">
        <f aca="false">IF($A716="","",IF(COUNTIF('2. Schematic Parts'!$A$2:$A$3001,$A716)=0,"NOT IN SCHEMATIC","OK"))</f>
        <v/>
      </c>
      <c r="I716" s="9" t="str">
        <f aca="false">IF($A716="","",IF($H716="NOT IN SCHEMATIC","",IF(UPPER(TRIM($C716))=UPPER(TRIM($E716)),"OK","MISMATCH")))</f>
        <v/>
      </c>
      <c r="J716" s="9" t="str">
        <f aca="false">IF($A716="","",IF($H716="NOT IN SCHEMATIC","",IF($F716="","NO SCH DECAL",IF($D716="","",IF(UPPER(TRIM($D716))=UPPER(TRIM($F716)),"OK","MISMATCH")))))</f>
        <v/>
      </c>
      <c r="K716" s="16" t="str">
        <f aca="false">IF($A716="","",SUMPRODUCT(--ISNUMBER(SEARCH(","&amp;TRIM($A716)&amp;",",","&amp;SUBSTITUTE('1. Master BOM'!$D$2:$D$400," ","")&amp;","))))</f>
        <v/>
      </c>
      <c r="L716" s="16" t="str">
        <f aca="false">IF($A716="","",IF($K716&lt;&gt;1,0,SUMPRODUCT(ISNUMBER(SEARCH(","&amp;TRIM($A716)&amp;",",","&amp;SUBSTITUTE('1. Master BOM'!$D$2:$D$400," ","")&amp;","))*ROW('1. Master BOM'!$D$2:$D$400))))</f>
        <v/>
      </c>
      <c r="M716" s="9" t="str">
        <f aca="false">IF($A716="","",IF($K716=0,"NOT IN BOM",IF($K716&gt;1,"MULTIPLE BOM LINES","OK")))</f>
        <v/>
      </c>
      <c r="N716" s="9" t="str">
        <f aca="false">IF($A716="","",IF($L716=0,"—",INDEX('1. Master BOM'!$A$1:$A$400,$L716)))</f>
        <v/>
      </c>
      <c r="O716" s="9" t="str">
        <f aca="false">IF($A716="","",IF($L716=0,"—",INDEX('1. Master BOM'!$B$1:$B$400,$L716)))</f>
        <v/>
      </c>
      <c r="P716" s="9" t="str">
        <f aca="false">IF($A716="","",IF(OR($H716="NOT IN SCHEMATIC",$O716="—"),"",IF($G716="","NO SCH PN",IF(UPPER(TRIM($G716))=UPPER(TRIM($O716)),"OK","MISMATCH"))))</f>
        <v/>
      </c>
      <c r="Q716" s="9" t="str">
        <f aca="false">IF($A716="","",IF($L716=0,"—",INDEX('1. Master BOM'!$E$1:$E$400,$L716)))</f>
        <v/>
      </c>
      <c r="R716" s="9" t="str">
        <f aca="false">IF($A716="","",IF($L716=0,"—",IF(T(INDEX('1. Master BOM'!$F$1:$F$400,$L716))="","(not set)",INDEX('1. Master BOM'!$F$1:$F$400,$L716))))</f>
        <v/>
      </c>
      <c r="S716" s="9" t="str">
        <f aca="false">IF($A716="","",IF(OR($R716="—",$R716="(not set)",$D716=""),"",IF(ISNUMBER(SEARCH(SUBSTITUTE(SUBSTITUTE(SUBSTITUTE($R716,"-",""),"_","")," ",""),SUBSTITUTE(SUBSTITUTE(SUBSTITUTE($D716,"-",""),"_","")," ",""))),"OK","CHECK")))</f>
        <v/>
      </c>
      <c r="T716" s="9" t="str">
        <f aca="false">IF($A716="","",IF(OR($H716="NOT IN SCHEMATIC",$I716="MISMATCH",$J716="MISMATCH",$P716="MISMATCH",$M716&lt;&gt;"OK"),"REVIEW","OK"))</f>
        <v/>
      </c>
      <c r="U716" s="14"/>
      <c r="V716" s="14"/>
      <c r="W716" s="17"/>
      <c r="X716" s="14"/>
    </row>
    <row r="717" customFormat="false" ht="15" hidden="false" customHeight="false" outlineLevel="0" collapsed="false">
      <c r="A717" s="9" t="str">
        <f aca="false">IF('3. Layout Parts'!$A717="","",TRIM('3. Layout Parts'!$A717))</f>
        <v/>
      </c>
      <c r="B717" s="9" t="str">
        <f aca="false">IF($A717="","",'3. Layout Parts'!$D717)</f>
        <v/>
      </c>
      <c r="C717" s="9" t="str">
        <f aca="false">IF($A717="","",'3. Layout Parts'!$B717)</f>
        <v/>
      </c>
      <c r="D717" s="9" t="str">
        <f aca="false">IF($A717="","",'3. Layout Parts'!$C717)</f>
        <v/>
      </c>
      <c r="E717" s="9" t="str">
        <f aca="false">IF($A717="","",IFERROR(INDEX('2. Schematic Parts'!$B$2:$B$3001,MATCH($A717,'2. Schematic Parts'!$A$2:$A$3001,0)),"NOT FOUND"))</f>
        <v/>
      </c>
      <c r="F717" s="9" t="str">
        <f aca="false">IF($A717="","",IFERROR(INDEX('2. Schematic Parts'!$C$2:$C$3001,MATCH($A717,'2. Schematic Parts'!$A$2:$A$3001,0))&amp;"","NOT FOUND"))</f>
        <v/>
      </c>
      <c r="G717" s="9" t="str">
        <f aca="false">IF($A717="","",IFERROR(INDEX('2. Schematic Parts'!$D$2:$D$3001,MATCH($A717,'2. Schematic Parts'!$A$2:$A$3001,0))&amp;"","NOT FOUND"))</f>
        <v/>
      </c>
      <c r="H717" s="9" t="str">
        <f aca="false">IF($A717="","",IF(COUNTIF('2. Schematic Parts'!$A$2:$A$3001,$A717)=0,"NOT IN SCHEMATIC","OK"))</f>
        <v/>
      </c>
      <c r="I717" s="9" t="str">
        <f aca="false">IF($A717="","",IF($H717="NOT IN SCHEMATIC","",IF(UPPER(TRIM($C717))=UPPER(TRIM($E717)),"OK","MISMATCH")))</f>
        <v/>
      </c>
      <c r="J717" s="9" t="str">
        <f aca="false">IF($A717="","",IF($H717="NOT IN SCHEMATIC","",IF($F717="","NO SCH DECAL",IF($D717="","",IF(UPPER(TRIM($D717))=UPPER(TRIM($F717)),"OK","MISMATCH")))))</f>
        <v/>
      </c>
      <c r="K717" s="16" t="str">
        <f aca="false">IF($A717="","",SUMPRODUCT(--ISNUMBER(SEARCH(","&amp;TRIM($A717)&amp;",",","&amp;SUBSTITUTE('1. Master BOM'!$D$2:$D$400," ","")&amp;","))))</f>
        <v/>
      </c>
      <c r="L717" s="16" t="str">
        <f aca="false">IF($A717="","",IF($K717&lt;&gt;1,0,SUMPRODUCT(ISNUMBER(SEARCH(","&amp;TRIM($A717)&amp;",",","&amp;SUBSTITUTE('1. Master BOM'!$D$2:$D$400," ","")&amp;","))*ROW('1. Master BOM'!$D$2:$D$400))))</f>
        <v/>
      </c>
      <c r="M717" s="9" t="str">
        <f aca="false">IF($A717="","",IF($K717=0,"NOT IN BOM",IF($K717&gt;1,"MULTIPLE BOM LINES","OK")))</f>
        <v/>
      </c>
      <c r="N717" s="9" t="str">
        <f aca="false">IF($A717="","",IF($L717=0,"—",INDEX('1. Master BOM'!$A$1:$A$400,$L717)))</f>
        <v/>
      </c>
      <c r="O717" s="9" t="str">
        <f aca="false">IF($A717="","",IF($L717=0,"—",INDEX('1. Master BOM'!$B$1:$B$400,$L717)))</f>
        <v/>
      </c>
      <c r="P717" s="9" t="str">
        <f aca="false">IF($A717="","",IF(OR($H717="NOT IN SCHEMATIC",$O717="—"),"",IF($G717="","NO SCH PN",IF(UPPER(TRIM($G717))=UPPER(TRIM($O717)),"OK","MISMATCH"))))</f>
        <v/>
      </c>
      <c r="Q717" s="9" t="str">
        <f aca="false">IF($A717="","",IF($L717=0,"—",INDEX('1. Master BOM'!$E$1:$E$400,$L717)))</f>
        <v/>
      </c>
      <c r="R717" s="9" t="str">
        <f aca="false">IF($A717="","",IF($L717=0,"—",IF(T(INDEX('1. Master BOM'!$F$1:$F$400,$L717))="","(not set)",INDEX('1. Master BOM'!$F$1:$F$400,$L717))))</f>
        <v/>
      </c>
      <c r="S717" s="9" t="str">
        <f aca="false">IF($A717="","",IF(OR($R717="—",$R717="(not set)",$D717=""),"",IF(ISNUMBER(SEARCH(SUBSTITUTE(SUBSTITUTE(SUBSTITUTE($R717,"-",""),"_","")," ",""),SUBSTITUTE(SUBSTITUTE(SUBSTITUTE($D717,"-",""),"_","")," ",""))),"OK","CHECK")))</f>
        <v/>
      </c>
      <c r="T717" s="9" t="str">
        <f aca="false">IF($A717="","",IF(OR($H717="NOT IN SCHEMATIC",$I717="MISMATCH",$J717="MISMATCH",$P717="MISMATCH",$M717&lt;&gt;"OK"),"REVIEW","OK"))</f>
        <v/>
      </c>
      <c r="U717" s="14"/>
      <c r="V717" s="14"/>
      <c r="W717" s="17"/>
      <c r="X717" s="14"/>
    </row>
    <row r="718" customFormat="false" ht="15" hidden="false" customHeight="false" outlineLevel="0" collapsed="false">
      <c r="A718" s="9" t="str">
        <f aca="false">IF('3. Layout Parts'!$A718="","",TRIM('3. Layout Parts'!$A718))</f>
        <v/>
      </c>
      <c r="B718" s="9" t="str">
        <f aca="false">IF($A718="","",'3. Layout Parts'!$D718)</f>
        <v/>
      </c>
      <c r="C718" s="9" t="str">
        <f aca="false">IF($A718="","",'3. Layout Parts'!$B718)</f>
        <v/>
      </c>
      <c r="D718" s="9" t="str">
        <f aca="false">IF($A718="","",'3. Layout Parts'!$C718)</f>
        <v/>
      </c>
      <c r="E718" s="9" t="str">
        <f aca="false">IF($A718="","",IFERROR(INDEX('2. Schematic Parts'!$B$2:$B$3001,MATCH($A718,'2. Schematic Parts'!$A$2:$A$3001,0)),"NOT FOUND"))</f>
        <v/>
      </c>
      <c r="F718" s="9" t="str">
        <f aca="false">IF($A718="","",IFERROR(INDEX('2. Schematic Parts'!$C$2:$C$3001,MATCH($A718,'2. Schematic Parts'!$A$2:$A$3001,0))&amp;"","NOT FOUND"))</f>
        <v/>
      </c>
      <c r="G718" s="9" t="str">
        <f aca="false">IF($A718="","",IFERROR(INDEX('2. Schematic Parts'!$D$2:$D$3001,MATCH($A718,'2. Schematic Parts'!$A$2:$A$3001,0))&amp;"","NOT FOUND"))</f>
        <v/>
      </c>
      <c r="H718" s="9" t="str">
        <f aca="false">IF($A718="","",IF(COUNTIF('2. Schematic Parts'!$A$2:$A$3001,$A718)=0,"NOT IN SCHEMATIC","OK"))</f>
        <v/>
      </c>
      <c r="I718" s="9" t="str">
        <f aca="false">IF($A718="","",IF($H718="NOT IN SCHEMATIC","",IF(UPPER(TRIM($C718))=UPPER(TRIM($E718)),"OK","MISMATCH")))</f>
        <v/>
      </c>
      <c r="J718" s="9" t="str">
        <f aca="false">IF($A718="","",IF($H718="NOT IN SCHEMATIC","",IF($F718="","NO SCH DECAL",IF($D718="","",IF(UPPER(TRIM($D718))=UPPER(TRIM($F718)),"OK","MISMATCH")))))</f>
        <v/>
      </c>
      <c r="K718" s="16" t="str">
        <f aca="false">IF($A718="","",SUMPRODUCT(--ISNUMBER(SEARCH(","&amp;TRIM($A718)&amp;",",","&amp;SUBSTITUTE('1. Master BOM'!$D$2:$D$400," ","")&amp;","))))</f>
        <v/>
      </c>
      <c r="L718" s="16" t="str">
        <f aca="false">IF($A718="","",IF($K718&lt;&gt;1,0,SUMPRODUCT(ISNUMBER(SEARCH(","&amp;TRIM($A718)&amp;",",","&amp;SUBSTITUTE('1. Master BOM'!$D$2:$D$400," ","")&amp;","))*ROW('1. Master BOM'!$D$2:$D$400))))</f>
        <v/>
      </c>
      <c r="M718" s="9" t="str">
        <f aca="false">IF($A718="","",IF($K718=0,"NOT IN BOM",IF($K718&gt;1,"MULTIPLE BOM LINES","OK")))</f>
        <v/>
      </c>
      <c r="N718" s="9" t="str">
        <f aca="false">IF($A718="","",IF($L718=0,"—",INDEX('1. Master BOM'!$A$1:$A$400,$L718)))</f>
        <v/>
      </c>
      <c r="O718" s="9" t="str">
        <f aca="false">IF($A718="","",IF($L718=0,"—",INDEX('1. Master BOM'!$B$1:$B$400,$L718)))</f>
        <v/>
      </c>
      <c r="P718" s="9" t="str">
        <f aca="false">IF($A718="","",IF(OR($H718="NOT IN SCHEMATIC",$O718="—"),"",IF($G718="","NO SCH PN",IF(UPPER(TRIM($G718))=UPPER(TRIM($O718)),"OK","MISMATCH"))))</f>
        <v/>
      </c>
      <c r="Q718" s="9" t="str">
        <f aca="false">IF($A718="","",IF($L718=0,"—",INDEX('1. Master BOM'!$E$1:$E$400,$L718)))</f>
        <v/>
      </c>
      <c r="R718" s="9" t="str">
        <f aca="false">IF($A718="","",IF($L718=0,"—",IF(T(INDEX('1. Master BOM'!$F$1:$F$400,$L718))="","(not set)",INDEX('1. Master BOM'!$F$1:$F$400,$L718))))</f>
        <v/>
      </c>
      <c r="S718" s="9" t="str">
        <f aca="false">IF($A718="","",IF(OR($R718="—",$R718="(not set)",$D718=""),"",IF(ISNUMBER(SEARCH(SUBSTITUTE(SUBSTITUTE(SUBSTITUTE($R718,"-",""),"_","")," ",""),SUBSTITUTE(SUBSTITUTE(SUBSTITUTE($D718,"-",""),"_","")," ",""))),"OK","CHECK")))</f>
        <v/>
      </c>
      <c r="T718" s="9" t="str">
        <f aca="false">IF($A718="","",IF(OR($H718="NOT IN SCHEMATIC",$I718="MISMATCH",$J718="MISMATCH",$P718="MISMATCH",$M718&lt;&gt;"OK"),"REVIEW","OK"))</f>
        <v/>
      </c>
      <c r="U718" s="14"/>
      <c r="V718" s="14"/>
      <c r="W718" s="17"/>
      <c r="X718" s="14"/>
    </row>
    <row r="719" customFormat="false" ht="15" hidden="false" customHeight="false" outlineLevel="0" collapsed="false">
      <c r="A719" s="9" t="str">
        <f aca="false">IF('3. Layout Parts'!$A719="","",TRIM('3. Layout Parts'!$A719))</f>
        <v/>
      </c>
      <c r="B719" s="9" t="str">
        <f aca="false">IF($A719="","",'3. Layout Parts'!$D719)</f>
        <v/>
      </c>
      <c r="C719" s="9" t="str">
        <f aca="false">IF($A719="","",'3. Layout Parts'!$B719)</f>
        <v/>
      </c>
      <c r="D719" s="9" t="str">
        <f aca="false">IF($A719="","",'3. Layout Parts'!$C719)</f>
        <v/>
      </c>
      <c r="E719" s="9" t="str">
        <f aca="false">IF($A719="","",IFERROR(INDEX('2. Schematic Parts'!$B$2:$B$3001,MATCH($A719,'2. Schematic Parts'!$A$2:$A$3001,0)),"NOT FOUND"))</f>
        <v/>
      </c>
      <c r="F719" s="9" t="str">
        <f aca="false">IF($A719="","",IFERROR(INDEX('2. Schematic Parts'!$C$2:$C$3001,MATCH($A719,'2. Schematic Parts'!$A$2:$A$3001,0))&amp;"","NOT FOUND"))</f>
        <v/>
      </c>
      <c r="G719" s="9" t="str">
        <f aca="false">IF($A719="","",IFERROR(INDEX('2. Schematic Parts'!$D$2:$D$3001,MATCH($A719,'2. Schematic Parts'!$A$2:$A$3001,0))&amp;"","NOT FOUND"))</f>
        <v/>
      </c>
      <c r="H719" s="9" t="str">
        <f aca="false">IF($A719="","",IF(COUNTIF('2. Schematic Parts'!$A$2:$A$3001,$A719)=0,"NOT IN SCHEMATIC","OK"))</f>
        <v/>
      </c>
      <c r="I719" s="9" t="str">
        <f aca="false">IF($A719="","",IF($H719="NOT IN SCHEMATIC","",IF(UPPER(TRIM($C719))=UPPER(TRIM($E719)),"OK","MISMATCH")))</f>
        <v/>
      </c>
      <c r="J719" s="9" t="str">
        <f aca="false">IF($A719="","",IF($H719="NOT IN SCHEMATIC","",IF($F719="","NO SCH DECAL",IF($D719="","",IF(UPPER(TRIM($D719))=UPPER(TRIM($F719)),"OK","MISMATCH")))))</f>
        <v/>
      </c>
      <c r="K719" s="16" t="str">
        <f aca="false">IF($A719="","",SUMPRODUCT(--ISNUMBER(SEARCH(","&amp;TRIM($A719)&amp;",",","&amp;SUBSTITUTE('1. Master BOM'!$D$2:$D$400," ","")&amp;","))))</f>
        <v/>
      </c>
      <c r="L719" s="16" t="str">
        <f aca="false">IF($A719="","",IF($K719&lt;&gt;1,0,SUMPRODUCT(ISNUMBER(SEARCH(","&amp;TRIM($A719)&amp;",",","&amp;SUBSTITUTE('1. Master BOM'!$D$2:$D$400," ","")&amp;","))*ROW('1. Master BOM'!$D$2:$D$400))))</f>
        <v/>
      </c>
      <c r="M719" s="9" t="str">
        <f aca="false">IF($A719="","",IF($K719=0,"NOT IN BOM",IF($K719&gt;1,"MULTIPLE BOM LINES","OK")))</f>
        <v/>
      </c>
      <c r="N719" s="9" t="str">
        <f aca="false">IF($A719="","",IF($L719=0,"—",INDEX('1. Master BOM'!$A$1:$A$400,$L719)))</f>
        <v/>
      </c>
      <c r="O719" s="9" t="str">
        <f aca="false">IF($A719="","",IF($L719=0,"—",INDEX('1. Master BOM'!$B$1:$B$400,$L719)))</f>
        <v/>
      </c>
      <c r="P719" s="9" t="str">
        <f aca="false">IF($A719="","",IF(OR($H719="NOT IN SCHEMATIC",$O719="—"),"",IF($G719="","NO SCH PN",IF(UPPER(TRIM($G719))=UPPER(TRIM($O719)),"OK","MISMATCH"))))</f>
        <v/>
      </c>
      <c r="Q719" s="9" t="str">
        <f aca="false">IF($A719="","",IF($L719=0,"—",INDEX('1. Master BOM'!$E$1:$E$400,$L719)))</f>
        <v/>
      </c>
      <c r="R719" s="9" t="str">
        <f aca="false">IF($A719="","",IF($L719=0,"—",IF(T(INDEX('1. Master BOM'!$F$1:$F$400,$L719))="","(not set)",INDEX('1. Master BOM'!$F$1:$F$400,$L719))))</f>
        <v/>
      </c>
      <c r="S719" s="9" t="str">
        <f aca="false">IF($A719="","",IF(OR($R719="—",$R719="(not set)",$D719=""),"",IF(ISNUMBER(SEARCH(SUBSTITUTE(SUBSTITUTE(SUBSTITUTE($R719,"-",""),"_","")," ",""),SUBSTITUTE(SUBSTITUTE(SUBSTITUTE($D719,"-",""),"_","")," ",""))),"OK","CHECK")))</f>
        <v/>
      </c>
      <c r="T719" s="9" t="str">
        <f aca="false">IF($A719="","",IF(OR($H719="NOT IN SCHEMATIC",$I719="MISMATCH",$J719="MISMATCH",$P719="MISMATCH",$M719&lt;&gt;"OK"),"REVIEW","OK"))</f>
        <v/>
      </c>
      <c r="U719" s="14"/>
      <c r="V719" s="14"/>
      <c r="W719" s="17"/>
      <c r="X719" s="14"/>
    </row>
    <row r="720" customFormat="false" ht="15" hidden="false" customHeight="false" outlineLevel="0" collapsed="false">
      <c r="A720" s="9" t="str">
        <f aca="false">IF('3. Layout Parts'!$A720="","",TRIM('3. Layout Parts'!$A720))</f>
        <v/>
      </c>
      <c r="B720" s="9" t="str">
        <f aca="false">IF($A720="","",'3. Layout Parts'!$D720)</f>
        <v/>
      </c>
      <c r="C720" s="9" t="str">
        <f aca="false">IF($A720="","",'3. Layout Parts'!$B720)</f>
        <v/>
      </c>
      <c r="D720" s="9" t="str">
        <f aca="false">IF($A720="","",'3. Layout Parts'!$C720)</f>
        <v/>
      </c>
      <c r="E720" s="9" t="str">
        <f aca="false">IF($A720="","",IFERROR(INDEX('2. Schematic Parts'!$B$2:$B$3001,MATCH($A720,'2. Schematic Parts'!$A$2:$A$3001,0)),"NOT FOUND"))</f>
        <v/>
      </c>
      <c r="F720" s="9" t="str">
        <f aca="false">IF($A720="","",IFERROR(INDEX('2. Schematic Parts'!$C$2:$C$3001,MATCH($A720,'2. Schematic Parts'!$A$2:$A$3001,0))&amp;"","NOT FOUND"))</f>
        <v/>
      </c>
      <c r="G720" s="9" t="str">
        <f aca="false">IF($A720="","",IFERROR(INDEX('2. Schematic Parts'!$D$2:$D$3001,MATCH($A720,'2. Schematic Parts'!$A$2:$A$3001,0))&amp;"","NOT FOUND"))</f>
        <v/>
      </c>
      <c r="H720" s="9" t="str">
        <f aca="false">IF($A720="","",IF(COUNTIF('2. Schematic Parts'!$A$2:$A$3001,$A720)=0,"NOT IN SCHEMATIC","OK"))</f>
        <v/>
      </c>
      <c r="I720" s="9" t="str">
        <f aca="false">IF($A720="","",IF($H720="NOT IN SCHEMATIC","",IF(UPPER(TRIM($C720))=UPPER(TRIM($E720)),"OK","MISMATCH")))</f>
        <v/>
      </c>
      <c r="J720" s="9" t="str">
        <f aca="false">IF($A720="","",IF($H720="NOT IN SCHEMATIC","",IF($F720="","NO SCH DECAL",IF($D720="","",IF(UPPER(TRIM($D720))=UPPER(TRIM($F720)),"OK","MISMATCH")))))</f>
        <v/>
      </c>
      <c r="K720" s="16" t="str">
        <f aca="false">IF($A720="","",SUMPRODUCT(--ISNUMBER(SEARCH(","&amp;TRIM($A720)&amp;",",","&amp;SUBSTITUTE('1. Master BOM'!$D$2:$D$400," ","")&amp;","))))</f>
        <v/>
      </c>
      <c r="L720" s="16" t="str">
        <f aca="false">IF($A720="","",IF($K720&lt;&gt;1,0,SUMPRODUCT(ISNUMBER(SEARCH(","&amp;TRIM($A720)&amp;",",","&amp;SUBSTITUTE('1. Master BOM'!$D$2:$D$400," ","")&amp;","))*ROW('1. Master BOM'!$D$2:$D$400))))</f>
        <v/>
      </c>
      <c r="M720" s="9" t="str">
        <f aca="false">IF($A720="","",IF($K720=0,"NOT IN BOM",IF($K720&gt;1,"MULTIPLE BOM LINES","OK")))</f>
        <v/>
      </c>
      <c r="N720" s="9" t="str">
        <f aca="false">IF($A720="","",IF($L720=0,"—",INDEX('1. Master BOM'!$A$1:$A$400,$L720)))</f>
        <v/>
      </c>
      <c r="O720" s="9" t="str">
        <f aca="false">IF($A720="","",IF($L720=0,"—",INDEX('1. Master BOM'!$B$1:$B$400,$L720)))</f>
        <v/>
      </c>
      <c r="P720" s="9" t="str">
        <f aca="false">IF($A720="","",IF(OR($H720="NOT IN SCHEMATIC",$O720="—"),"",IF($G720="","NO SCH PN",IF(UPPER(TRIM($G720))=UPPER(TRIM($O720)),"OK","MISMATCH"))))</f>
        <v/>
      </c>
      <c r="Q720" s="9" t="str">
        <f aca="false">IF($A720="","",IF($L720=0,"—",INDEX('1. Master BOM'!$E$1:$E$400,$L720)))</f>
        <v/>
      </c>
      <c r="R720" s="9" t="str">
        <f aca="false">IF($A720="","",IF($L720=0,"—",IF(T(INDEX('1. Master BOM'!$F$1:$F$400,$L720))="","(not set)",INDEX('1. Master BOM'!$F$1:$F$400,$L720))))</f>
        <v/>
      </c>
      <c r="S720" s="9" t="str">
        <f aca="false">IF($A720="","",IF(OR($R720="—",$R720="(not set)",$D720=""),"",IF(ISNUMBER(SEARCH(SUBSTITUTE(SUBSTITUTE(SUBSTITUTE($R720,"-",""),"_","")," ",""),SUBSTITUTE(SUBSTITUTE(SUBSTITUTE($D720,"-",""),"_","")," ",""))),"OK","CHECK")))</f>
        <v/>
      </c>
      <c r="T720" s="9" t="str">
        <f aca="false">IF($A720="","",IF(OR($H720="NOT IN SCHEMATIC",$I720="MISMATCH",$J720="MISMATCH",$P720="MISMATCH",$M720&lt;&gt;"OK"),"REVIEW","OK"))</f>
        <v/>
      </c>
      <c r="U720" s="14"/>
      <c r="V720" s="14"/>
      <c r="W720" s="17"/>
      <c r="X720" s="14"/>
    </row>
    <row r="721" customFormat="false" ht="15" hidden="false" customHeight="false" outlineLevel="0" collapsed="false">
      <c r="A721" s="9" t="str">
        <f aca="false">IF('3. Layout Parts'!$A721="","",TRIM('3. Layout Parts'!$A721))</f>
        <v/>
      </c>
      <c r="B721" s="9" t="str">
        <f aca="false">IF($A721="","",'3. Layout Parts'!$D721)</f>
        <v/>
      </c>
      <c r="C721" s="9" t="str">
        <f aca="false">IF($A721="","",'3. Layout Parts'!$B721)</f>
        <v/>
      </c>
      <c r="D721" s="9" t="str">
        <f aca="false">IF($A721="","",'3. Layout Parts'!$C721)</f>
        <v/>
      </c>
      <c r="E721" s="9" t="str">
        <f aca="false">IF($A721="","",IFERROR(INDEX('2. Schematic Parts'!$B$2:$B$3001,MATCH($A721,'2. Schematic Parts'!$A$2:$A$3001,0)),"NOT FOUND"))</f>
        <v/>
      </c>
      <c r="F721" s="9" t="str">
        <f aca="false">IF($A721="","",IFERROR(INDEX('2. Schematic Parts'!$C$2:$C$3001,MATCH($A721,'2. Schematic Parts'!$A$2:$A$3001,0))&amp;"","NOT FOUND"))</f>
        <v/>
      </c>
      <c r="G721" s="9" t="str">
        <f aca="false">IF($A721="","",IFERROR(INDEX('2. Schematic Parts'!$D$2:$D$3001,MATCH($A721,'2. Schematic Parts'!$A$2:$A$3001,0))&amp;"","NOT FOUND"))</f>
        <v/>
      </c>
      <c r="H721" s="9" t="str">
        <f aca="false">IF($A721="","",IF(COUNTIF('2. Schematic Parts'!$A$2:$A$3001,$A721)=0,"NOT IN SCHEMATIC","OK"))</f>
        <v/>
      </c>
      <c r="I721" s="9" t="str">
        <f aca="false">IF($A721="","",IF($H721="NOT IN SCHEMATIC","",IF(UPPER(TRIM($C721))=UPPER(TRIM($E721)),"OK","MISMATCH")))</f>
        <v/>
      </c>
      <c r="J721" s="9" t="str">
        <f aca="false">IF($A721="","",IF($H721="NOT IN SCHEMATIC","",IF($F721="","NO SCH DECAL",IF($D721="","",IF(UPPER(TRIM($D721))=UPPER(TRIM($F721)),"OK","MISMATCH")))))</f>
        <v/>
      </c>
      <c r="K721" s="16" t="str">
        <f aca="false">IF($A721="","",SUMPRODUCT(--ISNUMBER(SEARCH(","&amp;TRIM($A721)&amp;",",","&amp;SUBSTITUTE('1. Master BOM'!$D$2:$D$400," ","")&amp;","))))</f>
        <v/>
      </c>
      <c r="L721" s="16" t="str">
        <f aca="false">IF($A721="","",IF($K721&lt;&gt;1,0,SUMPRODUCT(ISNUMBER(SEARCH(","&amp;TRIM($A721)&amp;",",","&amp;SUBSTITUTE('1. Master BOM'!$D$2:$D$400," ","")&amp;","))*ROW('1. Master BOM'!$D$2:$D$400))))</f>
        <v/>
      </c>
      <c r="M721" s="9" t="str">
        <f aca="false">IF($A721="","",IF($K721=0,"NOT IN BOM",IF($K721&gt;1,"MULTIPLE BOM LINES","OK")))</f>
        <v/>
      </c>
      <c r="N721" s="9" t="str">
        <f aca="false">IF($A721="","",IF($L721=0,"—",INDEX('1. Master BOM'!$A$1:$A$400,$L721)))</f>
        <v/>
      </c>
      <c r="O721" s="9" t="str">
        <f aca="false">IF($A721="","",IF($L721=0,"—",INDEX('1. Master BOM'!$B$1:$B$400,$L721)))</f>
        <v/>
      </c>
      <c r="P721" s="9" t="str">
        <f aca="false">IF($A721="","",IF(OR($H721="NOT IN SCHEMATIC",$O721="—"),"",IF($G721="","NO SCH PN",IF(UPPER(TRIM($G721))=UPPER(TRIM($O721)),"OK","MISMATCH"))))</f>
        <v/>
      </c>
      <c r="Q721" s="9" t="str">
        <f aca="false">IF($A721="","",IF($L721=0,"—",INDEX('1. Master BOM'!$E$1:$E$400,$L721)))</f>
        <v/>
      </c>
      <c r="R721" s="9" t="str">
        <f aca="false">IF($A721="","",IF($L721=0,"—",IF(T(INDEX('1. Master BOM'!$F$1:$F$400,$L721))="","(not set)",INDEX('1. Master BOM'!$F$1:$F$400,$L721))))</f>
        <v/>
      </c>
      <c r="S721" s="9" t="str">
        <f aca="false">IF($A721="","",IF(OR($R721="—",$R721="(not set)",$D721=""),"",IF(ISNUMBER(SEARCH(SUBSTITUTE(SUBSTITUTE(SUBSTITUTE($R721,"-",""),"_","")," ",""),SUBSTITUTE(SUBSTITUTE(SUBSTITUTE($D721,"-",""),"_","")," ",""))),"OK","CHECK")))</f>
        <v/>
      </c>
      <c r="T721" s="9" t="str">
        <f aca="false">IF($A721="","",IF(OR($H721="NOT IN SCHEMATIC",$I721="MISMATCH",$J721="MISMATCH",$P721="MISMATCH",$M721&lt;&gt;"OK"),"REVIEW","OK"))</f>
        <v/>
      </c>
      <c r="U721" s="14"/>
      <c r="V721" s="14"/>
      <c r="W721" s="17"/>
      <c r="X721" s="14"/>
    </row>
    <row r="722" customFormat="false" ht="15" hidden="false" customHeight="false" outlineLevel="0" collapsed="false">
      <c r="A722" s="9" t="str">
        <f aca="false">IF('3. Layout Parts'!$A722="","",TRIM('3. Layout Parts'!$A722))</f>
        <v/>
      </c>
      <c r="B722" s="9" t="str">
        <f aca="false">IF($A722="","",'3. Layout Parts'!$D722)</f>
        <v/>
      </c>
      <c r="C722" s="9" t="str">
        <f aca="false">IF($A722="","",'3. Layout Parts'!$B722)</f>
        <v/>
      </c>
      <c r="D722" s="9" t="str">
        <f aca="false">IF($A722="","",'3. Layout Parts'!$C722)</f>
        <v/>
      </c>
      <c r="E722" s="9" t="str">
        <f aca="false">IF($A722="","",IFERROR(INDEX('2. Schematic Parts'!$B$2:$B$3001,MATCH($A722,'2. Schematic Parts'!$A$2:$A$3001,0)),"NOT FOUND"))</f>
        <v/>
      </c>
      <c r="F722" s="9" t="str">
        <f aca="false">IF($A722="","",IFERROR(INDEX('2. Schematic Parts'!$C$2:$C$3001,MATCH($A722,'2. Schematic Parts'!$A$2:$A$3001,0))&amp;"","NOT FOUND"))</f>
        <v/>
      </c>
      <c r="G722" s="9" t="str">
        <f aca="false">IF($A722="","",IFERROR(INDEX('2. Schematic Parts'!$D$2:$D$3001,MATCH($A722,'2. Schematic Parts'!$A$2:$A$3001,0))&amp;"","NOT FOUND"))</f>
        <v/>
      </c>
      <c r="H722" s="9" t="str">
        <f aca="false">IF($A722="","",IF(COUNTIF('2. Schematic Parts'!$A$2:$A$3001,$A722)=0,"NOT IN SCHEMATIC","OK"))</f>
        <v/>
      </c>
      <c r="I722" s="9" t="str">
        <f aca="false">IF($A722="","",IF($H722="NOT IN SCHEMATIC","",IF(UPPER(TRIM($C722))=UPPER(TRIM($E722)),"OK","MISMATCH")))</f>
        <v/>
      </c>
      <c r="J722" s="9" t="str">
        <f aca="false">IF($A722="","",IF($H722="NOT IN SCHEMATIC","",IF($F722="","NO SCH DECAL",IF($D722="","",IF(UPPER(TRIM($D722))=UPPER(TRIM($F722)),"OK","MISMATCH")))))</f>
        <v/>
      </c>
      <c r="K722" s="16" t="str">
        <f aca="false">IF($A722="","",SUMPRODUCT(--ISNUMBER(SEARCH(","&amp;TRIM($A722)&amp;",",","&amp;SUBSTITUTE('1. Master BOM'!$D$2:$D$400," ","")&amp;","))))</f>
        <v/>
      </c>
      <c r="L722" s="16" t="str">
        <f aca="false">IF($A722="","",IF($K722&lt;&gt;1,0,SUMPRODUCT(ISNUMBER(SEARCH(","&amp;TRIM($A722)&amp;",",","&amp;SUBSTITUTE('1. Master BOM'!$D$2:$D$400," ","")&amp;","))*ROW('1. Master BOM'!$D$2:$D$400))))</f>
        <v/>
      </c>
      <c r="M722" s="9" t="str">
        <f aca="false">IF($A722="","",IF($K722=0,"NOT IN BOM",IF($K722&gt;1,"MULTIPLE BOM LINES","OK")))</f>
        <v/>
      </c>
      <c r="N722" s="9" t="str">
        <f aca="false">IF($A722="","",IF($L722=0,"—",INDEX('1. Master BOM'!$A$1:$A$400,$L722)))</f>
        <v/>
      </c>
      <c r="O722" s="9" t="str">
        <f aca="false">IF($A722="","",IF($L722=0,"—",INDEX('1. Master BOM'!$B$1:$B$400,$L722)))</f>
        <v/>
      </c>
      <c r="P722" s="9" t="str">
        <f aca="false">IF($A722="","",IF(OR($H722="NOT IN SCHEMATIC",$O722="—"),"",IF($G722="","NO SCH PN",IF(UPPER(TRIM($G722))=UPPER(TRIM($O722)),"OK","MISMATCH"))))</f>
        <v/>
      </c>
      <c r="Q722" s="9" t="str">
        <f aca="false">IF($A722="","",IF($L722=0,"—",INDEX('1. Master BOM'!$E$1:$E$400,$L722)))</f>
        <v/>
      </c>
      <c r="R722" s="9" t="str">
        <f aca="false">IF($A722="","",IF($L722=0,"—",IF(T(INDEX('1. Master BOM'!$F$1:$F$400,$L722))="","(not set)",INDEX('1. Master BOM'!$F$1:$F$400,$L722))))</f>
        <v/>
      </c>
      <c r="S722" s="9" t="str">
        <f aca="false">IF($A722="","",IF(OR($R722="—",$R722="(not set)",$D722=""),"",IF(ISNUMBER(SEARCH(SUBSTITUTE(SUBSTITUTE(SUBSTITUTE($R722,"-",""),"_","")," ",""),SUBSTITUTE(SUBSTITUTE(SUBSTITUTE($D722,"-",""),"_","")," ",""))),"OK","CHECK")))</f>
        <v/>
      </c>
      <c r="T722" s="9" t="str">
        <f aca="false">IF($A722="","",IF(OR($H722="NOT IN SCHEMATIC",$I722="MISMATCH",$J722="MISMATCH",$P722="MISMATCH",$M722&lt;&gt;"OK"),"REVIEW","OK"))</f>
        <v/>
      </c>
      <c r="U722" s="14"/>
      <c r="V722" s="14"/>
      <c r="W722" s="17"/>
      <c r="X722" s="14"/>
    </row>
    <row r="723" customFormat="false" ht="15" hidden="false" customHeight="false" outlineLevel="0" collapsed="false">
      <c r="A723" s="9" t="str">
        <f aca="false">IF('3. Layout Parts'!$A723="","",TRIM('3. Layout Parts'!$A723))</f>
        <v/>
      </c>
      <c r="B723" s="9" t="str">
        <f aca="false">IF($A723="","",'3. Layout Parts'!$D723)</f>
        <v/>
      </c>
      <c r="C723" s="9" t="str">
        <f aca="false">IF($A723="","",'3. Layout Parts'!$B723)</f>
        <v/>
      </c>
      <c r="D723" s="9" t="str">
        <f aca="false">IF($A723="","",'3. Layout Parts'!$C723)</f>
        <v/>
      </c>
      <c r="E723" s="9" t="str">
        <f aca="false">IF($A723="","",IFERROR(INDEX('2. Schematic Parts'!$B$2:$B$3001,MATCH($A723,'2. Schematic Parts'!$A$2:$A$3001,0)),"NOT FOUND"))</f>
        <v/>
      </c>
      <c r="F723" s="9" t="str">
        <f aca="false">IF($A723="","",IFERROR(INDEX('2. Schematic Parts'!$C$2:$C$3001,MATCH($A723,'2. Schematic Parts'!$A$2:$A$3001,0))&amp;"","NOT FOUND"))</f>
        <v/>
      </c>
      <c r="G723" s="9" t="str">
        <f aca="false">IF($A723="","",IFERROR(INDEX('2. Schematic Parts'!$D$2:$D$3001,MATCH($A723,'2. Schematic Parts'!$A$2:$A$3001,0))&amp;"","NOT FOUND"))</f>
        <v/>
      </c>
      <c r="H723" s="9" t="str">
        <f aca="false">IF($A723="","",IF(COUNTIF('2. Schematic Parts'!$A$2:$A$3001,$A723)=0,"NOT IN SCHEMATIC","OK"))</f>
        <v/>
      </c>
      <c r="I723" s="9" t="str">
        <f aca="false">IF($A723="","",IF($H723="NOT IN SCHEMATIC","",IF(UPPER(TRIM($C723))=UPPER(TRIM($E723)),"OK","MISMATCH")))</f>
        <v/>
      </c>
      <c r="J723" s="9" t="str">
        <f aca="false">IF($A723="","",IF($H723="NOT IN SCHEMATIC","",IF($F723="","NO SCH DECAL",IF($D723="","",IF(UPPER(TRIM($D723))=UPPER(TRIM($F723)),"OK","MISMATCH")))))</f>
        <v/>
      </c>
      <c r="K723" s="16" t="str">
        <f aca="false">IF($A723="","",SUMPRODUCT(--ISNUMBER(SEARCH(","&amp;TRIM($A723)&amp;",",","&amp;SUBSTITUTE('1. Master BOM'!$D$2:$D$400," ","")&amp;","))))</f>
        <v/>
      </c>
      <c r="L723" s="16" t="str">
        <f aca="false">IF($A723="","",IF($K723&lt;&gt;1,0,SUMPRODUCT(ISNUMBER(SEARCH(","&amp;TRIM($A723)&amp;",",","&amp;SUBSTITUTE('1. Master BOM'!$D$2:$D$400," ","")&amp;","))*ROW('1. Master BOM'!$D$2:$D$400))))</f>
        <v/>
      </c>
      <c r="M723" s="9" t="str">
        <f aca="false">IF($A723="","",IF($K723=0,"NOT IN BOM",IF($K723&gt;1,"MULTIPLE BOM LINES","OK")))</f>
        <v/>
      </c>
      <c r="N723" s="9" t="str">
        <f aca="false">IF($A723="","",IF($L723=0,"—",INDEX('1. Master BOM'!$A$1:$A$400,$L723)))</f>
        <v/>
      </c>
      <c r="O723" s="9" t="str">
        <f aca="false">IF($A723="","",IF($L723=0,"—",INDEX('1. Master BOM'!$B$1:$B$400,$L723)))</f>
        <v/>
      </c>
      <c r="P723" s="9" t="str">
        <f aca="false">IF($A723="","",IF(OR($H723="NOT IN SCHEMATIC",$O723="—"),"",IF($G723="","NO SCH PN",IF(UPPER(TRIM($G723))=UPPER(TRIM($O723)),"OK","MISMATCH"))))</f>
        <v/>
      </c>
      <c r="Q723" s="9" t="str">
        <f aca="false">IF($A723="","",IF($L723=0,"—",INDEX('1. Master BOM'!$E$1:$E$400,$L723)))</f>
        <v/>
      </c>
      <c r="R723" s="9" t="str">
        <f aca="false">IF($A723="","",IF($L723=0,"—",IF(T(INDEX('1. Master BOM'!$F$1:$F$400,$L723))="","(not set)",INDEX('1. Master BOM'!$F$1:$F$400,$L723))))</f>
        <v/>
      </c>
      <c r="S723" s="9" t="str">
        <f aca="false">IF($A723="","",IF(OR($R723="—",$R723="(not set)",$D723=""),"",IF(ISNUMBER(SEARCH(SUBSTITUTE(SUBSTITUTE(SUBSTITUTE($R723,"-",""),"_","")," ",""),SUBSTITUTE(SUBSTITUTE(SUBSTITUTE($D723,"-",""),"_","")," ",""))),"OK","CHECK")))</f>
        <v/>
      </c>
      <c r="T723" s="9" t="str">
        <f aca="false">IF($A723="","",IF(OR($H723="NOT IN SCHEMATIC",$I723="MISMATCH",$J723="MISMATCH",$P723="MISMATCH",$M723&lt;&gt;"OK"),"REVIEW","OK"))</f>
        <v/>
      </c>
      <c r="U723" s="14"/>
      <c r="V723" s="14"/>
      <c r="W723" s="17"/>
      <c r="X723" s="14"/>
    </row>
    <row r="724" customFormat="false" ht="15" hidden="false" customHeight="false" outlineLevel="0" collapsed="false">
      <c r="A724" s="9" t="str">
        <f aca="false">IF('3. Layout Parts'!$A724="","",TRIM('3. Layout Parts'!$A724))</f>
        <v/>
      </c>
      <c r="B724" s="9" t="str">
        <f aca="false">IF($A724="","",'3. Layout Parts'!$D724)</f>
        <v/>
      </c>
      <c r="C724" s="9" t="str">
        <f aca="false">IF($A724="","",'3. Layout Parts'!$B724)</f>
        <v/>
      </c>
      <c r="D724" s="9" t="str">
        <f aca="false">IF($A724="","",'3. Layout Parts'!$C724)</f>
        <v/>
      </c>
      <c r="E724" s="9" t="str">
        <f aca="false">IF($A724="","",IFERROR(INDEX('2. Schematic Parts'!$B$2:$B$3001,MATCH($A724,'2. Schematic Parts'!$A$2:$A$3001,0)),"NOT FOUND"))</f>
        <v/>
      </c>
      <c r="F724" s="9" t="str">
        <f aca="false">IF($A724="","",IFERROR(INDEX('2. Schematic Parts'!$C$2:$C$3001,MATCH($A724,'2. Schematic Parts'!$A$2:$A$3001,0))&amp;"","NOT FOUND"))</f>
        <v/>
      </c>
      <c r="G724" s="9" t="str">
        <f aca="false">IF($A724="","",IFERROR(INDEX('2. Schematic Parts'!$D$2:$D$3001,MATCH($A724,'2. Schematic Parts'!$A$2:$A$3001,0))&amp;"","NOT FOUND"))</f>
        <v/>
      </c>
      <c r="H724" s="9" t="str">
        <f aca="false">IF($A724="","",IF(COUNTIF('2. Schematic Parts'!$A$2:$A$3001,$A724)=0,"NOT IN SCHEMATIC","OK"))</f>
        <v/>
      </c>
      <c r="I724" s="9" t="str">
        <f aca="false">IF($A724="","",IF($H724="NOT IN SCHEMATIC","",IF(UPPER(TRIM($C724))=UPPER(TRIM($E724)),"OK","MISMATCH")))</f>
        <v/>
      </c>
      <c r="J724" s="9" t="str">
        <f aca="false">IF($A724="","",IF($H724="NOT IN SCHEMATIC","",IF($F724="","NO SCH DECAL",IF($D724="","",IF(UPPER(TRIM($D724))=UPPER(TRIM($F724)),"OK","MISMATCH")))))</f>
        <v/>
      </c>
      <c r="K724" s="16" t="str">
        <f aca="false">IF($A724="","",SUMPRODUCT(--ISNUMBER(SEARCH(","&amp;TRIM($A724)&amp;",",","&amp;SUBSTITUTE('1. Master BOM'!$D$2:$D$400," ","")&amp;","))))</f>
        <v/>
      </c>
      <c r="L724" s="16" t="str">
        <f aca="false">IF($A724="","",IF($K724&lt;&gt;1,0,SUMPRODUCT(ISNUMBER(SEARCH(","&amp;TRIM($A724)&amp;",",","&amp;SUBSTITUTE('1. Master BOM'!$D$2:$D$400," ","")&amp;","))*ROW('1. Master BOM'!$D$2:$D$400))))</f>
        <v/>
      </c>
      <c r="M724" s="9" t="str">
        <f aca="false">IF($A724="","",IF($K724=0,"NOT IN BOM",IF($K724&gt;1,"MULTIPLE BOM LINES","OK")))</f>
        <v/>
      </c>
      <c r="N724" s="9" t="str">
        <f aca="false">IF($A724="","",IF($L724=0,"—",INDEX('1. Master BOM'!$A$1:$A$400,$L724)))</f>
        <v/>
      </c>
      <c r="O724" s="9" t="str">
        <f aca="false">IF($A724="","",IF($L724=0,"—",INDEX('1. Master BOM'!$B$1:$B$400,$L724)))</f>
        <v/>
      </c>
      <c r="P724" s="9" t="str">
        <f aca="false">IF($A724="","",IF(OR($H724="NOT IN SCHEMATIC",$O724="—"),"",IF($G724="","NO SCH PN",IF(UPPER(TRIM($G724))=UPPER(TRIM($O724)),"OK","MISMATCH"))))</f>
        <v/>
      </c>
      <c r="Q724" s="9" t="str">
        <f aca="false">IF($A724="","",IF($L724=0,"—",INDEX('1. Master BOM'!$E$1:$E$400,$L724)))</f>
        <v/>
      </c>
      <c r="R724" s="9" t="str">
        <f aca="false">IF($A724="","",IF($L724=0,"—",IF(T(INDEX('1. Master BOM'!$F$1:$F$400,$L724))="","(not set)",INDEX('1. Master BOM'!$F$1:$F$400,$L724))))</f>
        <v/>
      </c>
      <c r="S724" s="9" t="str">
        <f aca="false">IF($A724="","",IF(OR($R724="—",$R724="(not set)",$D724=""),"",IF(ISNUMBER(SEARCH(SUBSTITUTE(SUBSTITUTE(SUBSTITUTE($R724,"-",""),"_","")," ",""),SUBSTITUTE(SUBSTITUTE(SUBSTITUTE($D724,"-",""),"_","")," ",""))),"OK","CHECK")))</f>
        <v/>
      </c>
      <c r="T724" s="9" t="str">
        <f aca="false">IF($A724="","",IF(OR($H724="NOT IN SCHEMATIC",$I724="MISMATCH",$J724="MISMATCH",$P724="MISMATCH",$M724&lt;&gt;"OK"),"REVIEW","OK"))</f>
        <v/>
      </c>
      <c r="U724" s="14"/>
      <c r="V724" s="14"/>
      <c r="W724" s="17"/>
      <c r="X724" s="14"/>
    </row>
    <row r="725" customFormat="false" ht="15" hidden="false" customHeight="false" outlineLevel="0" collapsed="false">
      <c r="A725" s="9" t="str">
        <f aca="false">IF('3. Layout Parts'!$A725="","",TRIM('3. Layout Parts'!$A725))</f>
        <v/>
      </c>
      <c r="B725" s="9" t="str">
        <f aca="false">IF($A725="","",'3. Layout Parts'!$D725)</f>
        <v/>
      </c>
      <c r="C725" s="9" t="str">
        <f aca="false">IF($A725="","",'3. Layout Parts'!$B725)</f>
        <v/>
      </c>
      <c r="D725" s="9" t="str">
        <f aca="false">IF($A725="","",'3. Layout Parts'!$C725)</f>
        <v/>
      </c>
      <c r="E725" s="9" t="str">
        <f aca="false">IF($A725="","",IFERROR(INDEX('2. Schematic Parts'!$B$2:$B$3001,MATCH($A725,'2. Schematic Parts'!$A$2:$A$3001,0)),"NOT FOUND"))</f>
        <v/>
      </c>
      <c r="F725" s="9" t="str">
        <f aca="false">IF($A725="","",IFERROR(INDEX('2. Schematic Parts'!$C$2:$C$3001,MATCH($A725,'2. Schematic Parts'!$A$2:$A$3001,0))&amp;"","NOT FOUND"))</f>
        <v/>
      </c>
      <c r="G725" s="9" t="str">
        <f aca="false">IF($A725="","",IFERROR(INDEX('2. Schematic Parts'!$D$2:$D$3001,MATCH($A725,'2. Schematic Parts'!$A$2:$A$3001,0))&amp;"","NOT FOUND"))</f>
        <v/>
      </c>
      <c r="H725" s="9" t="str">
        <f aca="false">IF($A725="","",IF(COUNTIF('2. Schematic Parts'!$A$2:$A$3001,$A725)=0,"NOT IN SCHEMATIC","OK"))</f>
        <v/>
      </c>
      <c r="I725" s="9" t="str">
        <f aca="false">IF($A725="","",IF($H725="NOT IN SCHEMATIC","",IF(UPPER(TRIM($C725))=UPPER(TRIM($E725)),"OK","MISMATCH")))</f>
        <v/>
      </c>
      <c r="J725" s="9" t="str">
        <f aca="false">IF($A725="","",IF($H725="NOT IN SCHEMATIC","",IF($F725="","NO SCH DECAL",IF($D725="","",IF(UPPER(TRIM($D725))=UPPER(TRIM($F725)),"OK","MISMATCH")))))</f>
        <v/>
      </c>
      <c r="K725" s="16" t="str">
        <f aca="false">IF($A725="","",SUMPRODUCT(--ISNUMBER(SEARCH(","&amp;TRIM($A725)&amp;",",","&amp;SUBSTITUTE('1. Master BOM'!$D$2:$D$400," ","")&amp;","))))</f>
        <v/>
      </c>
      <c r="L725" s="16" t="str">
        <f aca="false">IF($A725="","",IF($K725&lt;&gt;1,0,SUMPRODUCT(ISNUMBER(SEARCH(","&amp;TRIM($A725)&amp;",",","&amp;SUBSTITUTE('1. Master BOM'!$D$2:$D$400," ","")&amp;","))*ROW('1. Master BOM'!$D$2:$D$400))))</f>
        <v/>
      </c>
      <c r="M725" s="9" t="str">
        <f aca="false">IF($A725="","",IF($K725=0,"NOT IN BOM",IF($K725&gt;1,"MULTIPLE BOM LINES","OK")))</f>
        <v/>
      </c>
      <c r="N725" s="9" t="str">
        <f aca="false">IF($A725="","",IF($L725=0,"—",INDEX('1. Master BOM'!$A$1:$A$400,$L725)))</f>
        <v/>
      </c>
      <c r="O725" s="9" t="str">
        <f aca="false">IF($A725="","",IF($L725=0,"—",INDEX('1. Master BOM'!$B$1:$B$400,$L725)))</f>
        <v/>
      </c>
      <c r="P725" s="9" t="str">
        <f aca="false">IF($A725="","",IF(OR($H725="NOT IN SCHEMATIC",$O725="—"),"",IF($G725="","NO SCH PN",IF(UPPER(TRIM($G725))=UPPER(TRIM($O725)),"OK","MISMATCH"))))</f>
        <v/>
      </c>
      <c r="Q725" s="9" t="str">
        <f aca="false">IF($A725="","",IF($L725=0,"—",INDEX('1. Master BOM'!$E$1:$E$400,$L725)))</f>
        <v/>
      </c>
      <c r="R725" s="9" t="str">
        <f aca="false">IF($A725="","",IF($L725=0,"—",IF(T(INDEX('1. Master BOM'!$F$1:$F$400,$L725))="","(not set)",INDEX('1. Master BOM'!$F$1:$F$400,$L725))))</f>
        <v/>
      </c>
      <c r="S725" s="9" t="str">
        <f aca="false">IF($A725="","",IF(OR($R725="—",$R725="(not set)",$D725=""),"",IF(ISNUMBER(SEARCH(SUBSTITUTE(SUBSTITUTE(SUBSTITUTE($R725,"-",""),"_","")," ",""),SUBSTITUTE(SUBSTITUTE(SUBSTITUTE($D725,"-",""),"_","")," ",""))),"OK","CHECK")))</f>
        <v/>
      </c>
      <c r="T725" s="9" t="str">
        <f aca="false">IF($A725="","",IF(OR($H725="NOT IN SCHEMATIC",$I725="MISMATCH",$J725="MISMATCH",$P725="MISMATCH",$M725&lt;&gt;"OK"),"REVIEW","OK"))</f>
        <v/>
      </c>
      <c r="U725" s="14"/>
      <c r="V725" s="14"/>
      <c r="W725" s="17"/>
      <c r="X725" s="14"/>
    </row>
    <row r="726" customFormat="false" ht="15" hidden="false" customHeight="false" outlineLevel="0" collapsed="false">
      <c r="A726" s="9" t="str">
        <f aca="false">IF('3. Layout Parts'!$A726="","",TRIM('3. Layout Parts'!$A726))</f>
        <v/>
      </c>
      <c r="B726" s="9" t="str">
        <f aca="false">IF($A726="","",'3. Layout Parts'!$D726)</f>
        <v/>
      </c>
      <c r="C726" s="9" t="str">
        <f aca="false">IF($A726="","",'3. Layout Parts'!$B726)</f>
        <v/>
      </c>
      <c r="D726" s="9" t="str">
        <f aca="false">IF($A726="","",'3. Layout Parts'!$C726)</f>
        <v/>
      </c>
      <c r="E726" s="9" t="str">
        <f aca="false">IF($A726="","",IFERROR(INDEX('2. Schematic Parts'!$B$2:$B$3001,MATCH($A726,'2. Schematic Parts'!$A$2:$A$3001,0)),"NOT FOUND"))</f>
        <v/>
      </c>
      <c r="F726" s="9" t="str">
        <f aca="false">IF($A726="","",IFERROR(INDEX('2. Schematic Parts'!$C$2:$C$3001,MATCH($A726,'2. Schematic Parts'!$A$2:$A$3001,0))&amp;"","NOT FOUND"))</f>
        <v/>
      </c>
      <c r="G726" s="9" t="str">
        <f aca="false">IF($A726="","",IFERROR(INDEX('2. Schematic Parts'!$D$2:$D$3001,MATCH($A726,'2. Schematic Parts'!$A$2:$A$3001,0))&amp;"","NOT FOUND"))</f>
        <v/>
      </c>
      <c r="H726" s="9" t="str">
        <f aca="false">IF($A726="","",IF(COUNTIF('2. Schematic Parts'!$A$2:$A$3001,$A726)=0,"NOT IN SCHEMATIC","OK"))</f>
        <v/>
      </c>
      <c r="I726" s="9" t="str">
        <f aca="false">IF($A726="","",IF($H726="NOT IN SCHEMATIC","",IF(UPPER(TRIM($C726))=UPPER(TRIM($E726)),"OK","MISMATCH")))</f>
        <v/>
      </c>
      <c r="J726" s="9" t="str">
        <f aca="false">IF($A726="","",IF($H726="NOT IN SCHEMATIC","",IF($F726="","NO SCH DECAL",IF($D726="","",IF(UPPER(TRIM($D726))=UPPER(TRIM($F726)),"OK","MISMATCH")))))</f>
        <v/>
      </c>
      <c r="K726" s="16" t="str">
        <f aca="false">IF($A726="","",SUMPRODUCT(--ISNUMBER(SEARCH(","&amp;TRIM($A726)&amp;",",","&amp;SUBSTITUTE('1. Master BOM'!$D$2:$D$400," ","")&amp;","))))</f>
        <v/>
      </c>
      <c r="L726" s="16" t="str">
        <f aca="false">IF($A726="","",IF($K726&lt;&gt;1,0,SUMPRODUCT(ISNUMBER(SEARCH(","&amp;TRIM($A726)&amp;",",","&amp;SUBSTITUTE('1. Master BOM'!$D$2:$D$400," ","")&amp;","))*ROW('1. Master BOM'!$D$2:$D$400))))</f>
        <v/>
      </c>
      <c r="M726" s="9" t="str">
        <f aca="false">IF($A726="","",IF($K726=0,"NOT IN BOM",IF($K726&gt;1,"MULTIPLE BOM LINES","OK")))</f>
        <v/>
      </c>
      <c r="N726" s="9" t="str">
        <f aca="false">IF($A726="","",IF($L726=0,"—",INDEX('1. Master BOM'!$A$1:$A$400,$L726)))</f>
        <v/>
      </c>
      <c r="O726" s="9" t="str">
        <f aca="false">IF($A726="","",IF($L726=0,"—",INDEX('1. Master BOM'!$B$1:$B$400,$L726)))</f>
        <v/>
      </c>
      <c r="P726" s="9" t="str">
        <f aca="false">IF($A726="","",IF(OR($H726="NOT IN SCHEMATIC",$O726="—"),"",IF($G726="","NO SCH PN",IF(UPPER(TRIM($G726))=UPPER(TRIM($O726)),"OK","MISMATCH"))))</f>
        <v/>
      </c>
      <c r="Q726" s="9" t="str">
        <f aca="false">IF($A726="","",IF($L726=0,"—",INDEX('1. Master BOM'!$E$1:$E$400,$L726)))</f>
        <v/>
      </c>
      <c r="R726" s="9" t="str">
        <f aca="false">IF($A726="","",IF($L726=0,"—",IF(T(INDEX('1. Master BOM'!$F$1:$F$400,$L726))="","(not set)",INDEX('1. Master BOM'!$F$1:$F$400,$L726))))</f>
        <v/>
      </c>
      <c r="S726" s="9" t="str">
        <f aca="false">IF($A726="","",IF(OR($R726="—",$R726="(not set)",$D726=""),"",IF(ISNUMBER(SEARCH(SUBSTITUTE(SUBSTITUTE(SUBSTITUTE($R726,"-",""),"_","")," ",""),SUBSTITUTE(SUBSTITUTE(SUBSTITUTE($D726,"-",""),"_","")," ",""))),"OK","CHECK")))</f>
        <v/>
      </c>
      <c r="T726" s="9" t="str">
        <f aca="false">IF($A726="","",IF(OR($H726="NOT IN SCHEMATIC",$I726="MISMATCH",$J726="MISMATCH",$P726="MISMATCH",$M726&lt;&gt;"OK"),"REVIEW","OK"))</f>
        <v/>
      </c>
      <c r="U726" s="14"/>
      <c r="V726" s="14"/>
      <c r="W726" s="17"/>
      <c r="X726" s="14"/>
    </row>
    <row r="727" customFormat="false" ht="15" hidden="false" customHeight="false" outlineLevel="0" collapsed="false">
      <c r="A727" s="9" t="str">
        <f aca="false">IF('3. Layout Parts'!$A727="","",TRIM('3. Layout Parts'!$A727))</f>
        <v/>
      </c>
      <c r="B727" s="9" t="str">
        <f aca="false">IF($A727="","",'3. Layout Parts'!$D727)</f>
        <v/>
      </c>
      <c r="C727" s="9" t="str">
        <f aca="false">IF($A727="","",'3. Layout Parts'!$B727)</f>
        <v/>
      </c>
      <c r="D727" s="9" t="str">
        <f aca="false">IF($A727="","",'3. Layout Parts'!$C727)</f>
        <v/>
      </c>
      <c r="E727" s="9" t="str">
        <f aca="false">IF($A727="","",IFERROR(INDEX('2. Schematic Parts'!$B$2:$B$3001,MATCH($A727,'2. Schematic Parts'!$A$2:$A$3001,0)),"NOT FOUND"))</f>
        <v/>
      </c>
      <c r="F727" s="9" t="str">
        <f aca="false">IF($A727="","",IFERROR(INDEX('2. Schematic Parts'!$C$2:$C$3001,MATCH($A727,'2. Schematic Parts'!$A$2:$A$3001,0))&amp;"","NOT FOUND"))</f>
        <v/>
      </c>
      <c r="G727" s="9" t="str">
        <f aca="false">IF($A727="","",IFERROR(INDEX('2. Schematic Parts'!$D$2:$D$3001,MATCH($A727,'2. Schematic Parts'!$A$2:$A$3001,0))&amp;"","NOT FOUND"))</f>
        <v/>
      </c>
      <c r="H727" s="9" t="str">
        <f aca="false">IF($A727="","",IF(COUNTIF('2. Schematic Parts'!$A$2:$A$3001,$A727)=0,"NOT IN SCHEMATIC","OK"))</f>
        <v/>
      </c>
      <c r="I727" s="9" t="str">
        <f aca="false">IF($A727="","",IF($H727="NOT IN SCHEMATIC","",IF(UPPER(TRIM($C727))=UPPER(TRIM($E727)),"OK","MISMATCH")))</f>
        <v/>
      </c>
      <c r="J727" s="9" t="str">
        <f aca="false">IF($A727="","",IF($H727="NOT IN SCHEMATIC","",IF($F727="","NO SCH DECAL",IF($D727="","",IF(UPPER(TRIM($D727))=UPPER(TRIM($F727)),"OK","MISMATCH")))))</f>
        <v/>
      </c>
      <c r="K727" s="16" t="str">
        <f aca="false">IF($A727="","",SUMPRODUCT(--ISNUMBER(SEARCH(","&amp;TRIM($A727)&amp;",",","&amp;SUBSTITUTE('1. Master BOM'!$D$2:$D$400," ","")&amp;","))))</f>
        <v/>
      </c>
      <c r="L727" s="16" t="str">
        <f aca="false">IF($A727="","",IF($K727&lt;&gt;1,0,SUMPRODUCT(ISNUMBER(SEARCH(","&amp;TRIM($A727)&amp;",",","&amp;SUBSTITUTE('1. Master BOM'!$D$2:$D$400," ","")&amp;","))*ROW('1. Master BOM'!$D$2:$D$400))))</f>
        <v/>
      </c>
      <c r="M727" s="9" t="str">
        <f aca="false">IF($A727="","",IF($K727=0,"NOT IN BOM",IF($K727&gt;1,"MULTIPLE BOM LINES","OK")))</f>
        <v/>
      </c>
      <c r="N727" s="9" t="str">
        <f aca="false">IF($A727="","",IF($L727=0,"—",INDEX('1. Master BOM'!$A$1:$A$400,$L727)))</f>
        <v/>
      </c>
      <c r="O727" s="9" t="str">
        <f aca="false">IF($A727="","",IF($L727=0,"—",INDEX('1. Master BOM'!$B$1:$B$400,$L727)))</f>
        <v/>
      </c>
      <c r="P727" s="9" t="str">
        <f aca="false">IF($A727="","",IF(OR($H727="NOT IN SCHEMATIC",$O727="—"),"",IF($G727="","NO SCH PN",IF(UPPER(TRIM($G727))=UPPER(TRIM($O727)),"OK","MISMATCH"))))</f>
        <v/>
      </c>
      <c r="Q727" s="9" t="str">
        <f aca="false">IF($A727="","",IF($L727=0,"—",INDEX('1. Master BOM'!$E$1:$E$400,$L727)))</f>
        <v/>
      </c>
      <c r="R727" s="9" t="str">
        <f aca="false">IF($A727="","",IF($L727=0,"—",IF(T(INDEX('1. Master BOM'!$F$1:$F$400,$L727))="","(not set)",INDEX('1. Master BOM'!$F$1:$F$400,$L727))))</f>
        <v/>
      </c>
      <c r="S727" s="9" t="str">
        <f aca="false">IF($A727="","",IF(OR($R727="—",$R727="(not set)",$D727=""),"",IF(ISNUMBER(SEARCH(SUBSTITUTE(SUBSTITUTE(SUBSTITUTE($R727,"-",""),"_","")," ",""),SUBSTITUTE(SUBSTITUTE(SUBSTITUTE($D727,"-",""),"_","")," ",""))),"OK","CHECK")))</f>
        <v/>
      </c>
      <c r="T727" s="9" t="str">
        <f aca="false">IF($A727="","",IF(OR($H727="NOT IN SCHEMATIC",$I727="MISMATCH",$J727="MISMATCH",$P727="MISMATCH",$M727&lt;&gt;"OK"),"REVIEW","OK"))</f>
        <v/>
      </c>
      <c r="U727" s="14"/>
      <c r="V727" s="14"/>
      <c r="W727" s="17"/>
      <c r="X727" s="14"/>
    </row>
    <row r="728" customFormat="false" ht="15" hidden="false" customHeight="false" outlineLevel="0" collapsed="false">
      <c r="A728" s="9" t="str">
        <f aca="false">IF('3. Layout Parts'!$A728="","",TRIM('3. Layout Parts'!$A728))</f>
        <v/>
      </c>
      <c r="B728" s="9" t="str">
        <f aca="false">IF($A728="","",'3. Layout Parts'!$D728)</f>
        <v/>
      </c>
      <c r="C728" s="9" t="str">
        <f aca="false">IF($A728="","",'3. Layout Parts'!$B728)</f>
        <v/>
      </c>
      <c r="D728" s="9" t="str">
        <f aca="false">IF($A728="","",'3. Layout Parts'!$C728)</f>
        <v/>
      </c>
      <c r="E728" s="9" t="str">
        <f aca="false">IF($A728="","",IFERROR(INDEX('2. Schematic Parts'!$B$2:$B$3001,MATCH($A728,'2. Schematic Parts'!$A$2:$A$3001,0)),"NOT FOUND"))</f>
        <v/>
      </c>
      <c r="F728" s="9" t="str">
        <f aca="false">IF($A728="","",IFERROR(INDEX('2. Schematic Parts'!$C$2:$C$3001,MATCH($A728,'2. Schematic Parts'!$A$2:$A$3001,0))&amp;"","NOT FOUND"))</f>
        <v/>
      </c>
      <c r="G728" s="9" t="str">
        <f aca="false">IF($A728="","",IFERROR(INDEX('2. Schematic Parts'!$D$2:$D$3001,MATCH($A728,'2. Schematic Parts'!$A$2:$A$3001,0))&amp;"","NOT FOUND"))</f>
        <v/>
      </c>
      <c r="H728" s="9" t="str">
        <f aca="false">IF($A728="","",IF(COUNTIF('2. Schematic Parts'!$A$2:$A$3001,$A728)=0,"NOT IN SCHEMATIC","OK"))</f>
        <v/>
      </c>
      <c r="I728" s="9" t="str">
        <f aca="false">IF($A728="","",IF($H728="NOT IN SCHEMATIC","",IF(UPPER(TRIM($C728))=UPPER(TRIM($E728)),"OK","MISMATCH")))</f>
        <v/>
      </c>
      <c r="J728" s="9" t="str">
        <f aca="false">IF($A728="","",IF($H728="NOT IN SCHEMATIC","",IF($F728="","NO SCH DECAL",IF($D728="","",IF(UPPER(TRIM($D728))=UPPER(TRIM($F728)),"OK","MISMATCH")))))</f>
        <v/>
      </c>
      <c r="K728" s="16" t="str">
        <f aca="false">IF($A728="","",SUMPRODUCT(--ISNUMBER(SEARCH(","&amp;TRIM($A728)&amp;",",","&amp;SUBSTITUTE('1. Master BOM'!$D$2:$D$400," ","")&amp;","))))</f>
        <v/>
      </c>
      <c r="L728" s="16" t="str">
        <f aca="false">IF($A728="","",IF($K728&lt;&gt;1,0,SUMPRODUCT(ISNUMBER(SEARCH(","&amp;TRIM($A728)&amp;",",","&amp;SUBSTITUTE('1. Master BOM'!$D$2:$D$400," ","")&amp;","))*ROW('1. Master BOM'!$D$2:$D$400))))</f>
        <v/>
      </c>
      <c r="M728" s="9" t="str">
        <f aca="false">IF($A728="","",IF($K728=0,"NOT IN BOM",IF($K728&gt;1,"MULTIPLE BOM LINES","OK")))</f>
        <v/>
      </c>
      <c r="N728" s="9" t="str">
        <f aca="false">IF($A728="","",IF($L728=0,"—",INDEX('1. Master BOM'!$A$1:$A$400,$L728)))</f>
        <v/>
      </c>
      <c r="O728" s="9" t="str">
        <f aca="false">IF($A728="","",IF($L728=0,"—",INDEX('1. Master BOM'!$B$1:$B$400,$L728)))</f>
        <v/>
      </c>
      <c r="P728" s="9" t="str">
        <f aca="false">IF($A728="","",IF(OR($H728="NOT IN SCHEMATIC",$O728="—"),"",IF($G728="","NO SCH PN",IF(UPPER(TRIM($G728))=UPPER(TRIM($O728)),"OK","MISMATCH"))))</f>
        <v/>
      </c>
      <c r="Q728" s="9" t="str">
        <f aca="false">IF($A728="","",IF($L728=0,"—",INDEX('1. Master BOM'!$E$1:$E$400,$L728)))</f>
        <v/>
      </c>
      <c r="R728" s="9" t="str">
        <f aca="false">IF($A728="","",IF($L728=0,"—",IF(T(INDEX('1. Master BOM'!$F$1:$F$400,$L728))="","(not set)",INDEX('1. Master BOM'!$F$1:$F$400,$L728))))</f>
        <v/>
      </c>
      <c r="S728" s="9" t="str">
        <f aca="false">IF($A728="","",IF(OR($R728="—",$R728="(not set)",$D728=""),"",IF(ISNUMBER(SEARCH(SUBSTITUTE(SUBSTITUTE(SUBSTITUTE($R728,"-",""),"_","")," ",""),SUBSTITUTE(SUBSTITUTE(SUBSTITUTE($D728,"-",""),"_","")," ",""))),"OK","CHECK")))</f>
        <v/>
      </c>
      <c r="T728" s="9" t="str">
        <f aca="false">IF($A728="","",IF(OR($H728="NOT IN SCHEMATIC",$I728="MISMATCH",$J728="MISMATCH",$P728="MISMATCH",$M728&lt;&gt;"OK"),"REVIEW","OK"))</f>
        <v/>
      </c>
      <c r="U728" s="14"/>
      <c r="V728" s="14"/>
      <c r="W728" s="17"/>
      <c r="X728" s="14"/>
    </row>
    <row r="729" customFormat="false" ht="15" hidden="false" customHeight="false" outlineLevel="0" collapsed="false">
      <c r="A729" s="9" t="str">
        <f aca="false">IF('3. Layout Parts'!$A729="","",TRIM('3. Layout Parts'!$A729))</f>
        <v/>
      </c>
      <c r="B729" s="9" t="str">
        <f aca="false">IF($A729="","",'3. Layout Parts'!$D729)</f>
        <v/>
      </c>
      <c r="C729" s="9" t="str">
        <f aca="false">IF($A729="","",'3. Layout Parts'!$B729)</f>
        <v/>
      </c>
      <c r="D729" s="9" t="str">
        <f aca="false">IF($A729="","",'3. Layout Parts'!$C729)</f>
        <v/>
      </c>
      <c r="E729" s="9" t="str">
        <f aca="false">IF($A729="","",IFERROR(INDEX('2. Schematic Parts'!$B$2:$B$3001,MATCH($A729,'2. Schematic Parts'!$A$2:$A$3001,0)),"NOT FOUND"))</f>
        <v/>
      </c>
      <c r="F729" s="9" t="str">
        <f aca="false">IF($A729="","",IFERROR(INDEX('2. Schematic Parts'!$C$2:$C$3001,MATCH($A729,'2. Schematic Parts'!$A$2:$A$3001,0))&amp;"","NOT FOUND"))</f>
        <v/>
      </c>
      <c r="G729" s="9" t="str">
        <f aca="false">IF($A729="","",IFERROR(INDEX('2. Schematic Parts'!$D$2:$D$3001,MATCH($A729,'2. Schematic Parts'!$A$2:$A$3001,0))&amp;"","NOT FOUND"))</f>
        <v/>
      </c>
      <c r="H729" s="9" t="str">
        <f aca="false">IF($A729="","",IF(COUNTIF('2. Schematic Parts'!$A$2:$A$3001,$A729)=0,"NOT IN SCHEMATIC","OK"))</f>
        <v/>
      </c>
      <c r="I729" s="9" t="str">
        <f aca="false">IF($A729="","",IF($H729="NOT IN SCHEMATIC","",IF(UPPER(TRIM($C729))=UPPER(TRIM($E729)),"OK","MISMATCH")))</f>
        <v/>
      </c>
      <c r="J729" s="9" t="str">
        <f aca="false">IF($A729="","",IF($H729="NOT IN SCHEMATIC","",IF($F729="","NO SCH DECAL",IF($D729="","",IF(UPPER(TRIM($D729))=UPPER(TRIM($F729)),"OK","MISMATCH")))))</f>
        <v/>
      </c>
      <c r="K729" s="16" t="str">
        <f aca="false">IF($A729="","",SUMPRODUCT(--ISNUMBER(SEARCH(","&amp;TRIM($A729)&amp;",",","&amp;SUBSTITUTE('1. Master BOM'!$D$2:$D$400," ","")&amp;","))))</f>
        <v/>
      </c>
      <c r="L729" s="16" t="str">
        <f aca="false">IF($A729="","",IF($K729&lt;&gt;1,0,SUMPRODUCT(ISNUMBER(SEARCH(","&amp;TRIM($A729)&amp;",",","&amp;SUBSTITUTE('1. Master BOM'!$D$2:$D$400," ","")&amp;","))*ROW('1. Master BOM'!$D$2:$D$400))))</f>
        <v/>
      </c>
      <c r="M729" s="9" t="str">
        <f aca="false">IF($A729="","",IF($K729=0,"NOT IN BOM",IF($K729&gt;1,"MULTIPLE BOM LINES","OK")))</f>
        <v/>
      </c>
      <c r="N729" s="9" t="str">
        <f aca="false">IF($A729="","",IF($L729=0,"—",INDEX('1. Master BOM'!$A$1:$A$400,$L729)))</f>
        <v/>
      </c>
      <c r="O729" s="9" t="str">
        <f aca="false">IF($A729="","",IF($L729=0,"—",INDEX('1. Master BOM'!$B$1:$B$400,$L729)))</f>
        <v/>
      </c>
      <c r="P729" s="9" t="str">
        <f aca="false">IF($A729="","",IF(OR($H729="NOT IN SCHEMATIC",$O729="—"),"",IF($G729="","NO SCH PN",IF(UPPER(TRIM($G729))=UPPER(TRIM($O729)),"OK","MISMATCH"))))</f>
        <v/>
      </c>
      <c r="Q729" s="9" t="str">
        <f aca="false">IF($A729="","",IF($L729=0,"—",INDEX('1. Master BOM'!$E$1:$E$400,$L729)))</f>
        <v/>
      </c>
      <c r="R729" s="9" t="str">
        <f aca="false">IF($A729="","",IF($L729=0,"—",IF(T(INDEX('1. Master BOM'!$F$1:$F$400,$L729))="","(not set)",INDEX('1. Master BOM'!$F$1:$F$400,$L729))))</f>
        <v/>
      </c>
      <c r="S729" s="9" t="str">
        <f aca="false">IF($A729="","",IF(OR($R729="—",$R729="(not set)",$D729=""),"",IF(ISNUMBER(SEARCH(SUBSTITUTE(SUBSTITUTE(SUBSTITUTE($R729,"-",""),"_","")," ",""),SUBSTITUTE(SUBSTITUTE(SUBSTITUTE($D729,"-",""),"_","")," ",""))),"OK","CHECK")))</f>
        <v/>
      </c>
      <c r="T729" s="9" t="str">
        <f aca="false">IF($A729="","",IF(OR($H729="NOT IN SCHEMATIC",$I729="MISMATCH",$J729="MISMATCH",$P729="MISMATCH",$M729&lt;&gt;"OK"),"REVIEW","OK"))</f>
        <v/>
      </c>
      <c r="U729" s="14"/>
      <c r="V729" s="14"/>
      <c r="W729" s="17"/>
      <c r="X729" s="14"/>
    </row>
    <row r="730" customFormat="false" ht="15" hidden="false" customHeight="false" outlineLevel="0" collapsed="false">
      <c r="A730" s="9" t="str">
        <f aca="false">IF('3. Layout Parts'!$A730="","",TRIM('3. Layout Parts'!$A730))</f>
        <v/>
      </c>
      <c r="B730" s="9" t="str">
        <f aca="false">IF($A730="","",'3. Layout Parts'!$D730)</f>
        <v/>
      </c>
      <c r="C730" s="9" t="str">
        <f aca="false">IF($A730="","",'3. Layout Parts'!$B730)</f>
        <v/>
      </c>
      <c r="D730" s="9" t="str">
        <f aca="false">IF($A730="","",'3. Layout Parts'!$C730)</f>
        <v/>
      </c>
      <c r="E730" s="9" t="str">
        <f aca="false">IF($A730="","",IFERROR(INDEX('2. Schematic Parts'!$B$2:$B$3001,MATCH($A730,'2. Schematic Parts'!$A$2:$A$3001,0)),"NOT FOUND"))</f>
        <v/>
      </c>
      <c r="F730" s="9" t="str">
        <f aca="false">IF($A730="","",IFERROR(INDEX('2. Schematic Parts'!$C$2:$C$3001,MATCH($A730,'2. Schematic Parts'!$A$2:$A$3001,0))&amp;"","NOT FOUND"))</f>
        <v/>
      </c>
      <c r="G730" s="9" t="str">
        <f aca="false">IF($A730="","",IFERROR(INDEX('2. Schematic Parts'!$D$2:$D$3001,MATCH($A730,'2. Schematic Parts'!$A$2:$A$3001,0))&amp;"","NOT FOUND"))</f>
        <v/>
      </c>
      <c r="H730" s="9" t="str">
        <f aca="false">IF($A730="","",IF(COUNTIF('2. Schematic Parts'!$A$2:$A$3001,$A730)=0,"NOT IN SCHEMATIC","OK"))</f>
        <v/>
      </c>
      <c r="I730" s="9" t="str">
        <f aca="false">IF($A730="","",IF($H730="NOT IN SCHEMATIC","",IF(UPPER(TRIM($C730))=UPPER(TRIM($E730)),"OK","MISMATCH")))</f>
        <v/>
      </c>
      <c r="J730" s="9" t="str">
        <f aca="false">IF($A730="","",IF($H730="NOT IN SCHEMATIC","",IF($F730="","NO SCH DECAL",IF($D730="","",IF(UPPER(TRIM($D730))=UPPER(TRIM($F730)),"OK","MISMATCH")))))</f>
        <v/>
      </c>
      <c r="K730" s="16" t="str">
        <f aca="false">IF($A730="","",SUMPRODUCT(--ISNUMBER(SEARCH(","&amp;TRIM($A730)&amp;",",","&amp;SUBSTITUTE('1. Master BOM'!$D$2:$D$400," ","")&amp;","))))</f>
        <v/>
      </c>
      <c r="L730" s="16" t="str">
        <f aca="false">IF($A730="","",IF($K730&lt;&gt;1,0,SUMPRODUCT(ISNUMBER(SEARCH(","&amp;TRIM($A730)&amp;",",","&amp;SUBSTITUTE('1. Master BOM'!$D$2:$D$400," ","")&amp;","))*ROW('1. Master BOM'!$D$2:$D$400))))</f>
        <v/>
      </c>
      <c r="M730" s="9" t="str">
        <f aca="false">IF($A730="","",IF($K730=0,"NOT IN BOM",IF($K730&gt;1,"MULTIPLE BOM LINES","OK")))</f>
        <v/>
      </c>
      <c r="N730" s="9" t="str">
        <f aca="false">IF($A730="","",IF($L730=0,"—",INDEX('1. Master BOM'!$A$1:$A$400,$L730)))</f>
        <v/>
      </c>
      <c r="O730" s="9" t="str">
        <f aca="false">IF($A730="","",IF($L730=0,"—",INDEX('1. Master BOM'!$B$1:$B$400,$L730)))</f>
        <v/>
      </c>
      <c r="P730" s="9" t="str">
        <f aca="false">IF($A730="","",IF(OR($H730="NOT IN SCHEMATIC",$O730="—"),"",IF($G730="","NO SCH PN",IF(UPPER(TRIM($G730))=UPPER(TRIM($O730)),"OK","MISMATCH"))))</f>
        <v/>
      </c>
      <c r="Q730" s="9" t="str">
        <f aca="false">IF($A730="","",IF($L730=0,"—",INDEX('1. Master BOM'!$E$1:$E$400,$L730)))</f>
        <v/>
      </c>
      <c r="R730" s="9" t="str">
        <f aca="false">IF($A730="","",IF($L730=0,"—",IF(T(INDEX('1. Master BOM'!$F$1:$F$400,$L730))="","(not set)",INDEX('1. Master BOM'!$F$1:$F$400,$L730))))</f>
        <v/>
      </c>
      <c r="S730" s="9" t="str">
        <f aca="false">IF($A730="","",IF(OR($R730="—",$R730="(not set)",$D730=""),"",IF(ISNUMBER(SEARCH(SUBSTITUTE(SUBSTITUTE(SUBSTITUTE($R730,"-",""),"_","")," ",""),SUBSTITUTE(SUBSTITUTE(SUBSTITUTE($D730,"-",""),"_","")," ",""))),"OK","CHECK")))</f>
        <v/>
      </c>
      <c r="T730" s="9" t="str">
        <f aca="false">IF($A730="","",IF(OR($H730="NOT IN SCHEMATIC",$I730="MISMATCH",$J730="MISMATCH",$P730="MISMATCH",$M730&lt;&gt;"OK"),"REVIEW","OK"))</f>
        <v/>
      </c>
      <c r="U730" s="14"/>
      <c r="V730" s="14"/>
      <c r="W730" s="17"/>
      <c r="X730" s="14"/>
    </row>
    <row r="731" customFormat="false" ht="15" hidden="false" customHeight="false" outlineLevel="0" collapsed="false">
      <c r="A731" s="9" t="str">
        <f aca="false">IF('3. Layout Parts'!$A731="","",TRIM('3. Layout Parts'!$A731))</f>
        <v/>
      </c>
      <c r="B731" s="9" t="str">
        <f aca="false">IF($A731="","",'3. Layout Parts'!$D731)</f>
        <v/>
      </c>
      <c r="C731" s="9" t="str">
        <f aca="false">IF($A731="","",'3. Layout Parts'!$B731)</f>
        <v/>
      </c>
      <c r="D731" s="9" t="str">
        <f aca="false">IF($A731="","",'3. Layout Parts'!$C731)</f>
        <v/>
      </c>
      <c r="E731" s="9" t="str">
        <f aca="false">IF($A731="","",IFERROR(INDEX('2. Schematic Parts'!$B$2:$B$3001,MATCH($A731,'2. Schematic Parts'!$A$2:$A$3001,0)),"NOT FOUND"))</f>
        <v/>
      </c>
      <c r="F731" s="9" t="str">
        <f aca="false">IF($A731="","",IFERROR(INDEX('2. Schematic Parts'!$C$2:$C$3001,MATCH($A731,'2. Schematic Parts'!$A$2:$A$3001,0))&amp;"","NOT FOUND"))</f>
        <v/>
      </c>
      <c r="G731" s="9" t="str">
        <f aca="false">IF($A731="","",IFERROR(INDEX('2. Schematic Parts'!$D$2:$D$3001,MATCH($A731,'2. Schematic Parts'!$A$2:$A$3001,0))&amp;"","NOT FOUND"))</f>
        <v/>
      </c>
      <c r="H731" s="9" t="str">
        <f aca="false">IF($A731="","",IF(COUNTIF('2. Schematic Parts'!$A$2:$A$3001,$A731)=0,"NOT IN SCHEMATIC","OK"))</f>
        <v/>
      </c>
      <c r="I731" s="9" t="str">
        <f aca="false">IF($A731="","",IF($H731="NOT IN SCHEMATIC","",IF(UPPER(TRIM($C731))=UPPER(TRIM($E731)),"OK","MISMATCH")))</f>
        <v/>
      </c>
      <c r="J731" s="9" t="str">
        <f aca="false">IF($A731="","",IF($H731="NOT IN SCHEMATIC","",IF($F731="","NO SCH DECAL",IF($D731="","",IF(UPPER(TRIM($D731))=UPPER(TRIM($F731)),"OK","MISMATCH")))))</f>
        <v/>
      </c>
      <c r="K731" s="16" t="str">
        <f aca="false">IF($A731="","",SUMPRODUCT(--ISNUMBER(SEARCH(","&amp;TRIM($A731)&amp;",",","&amp;SUBSTITUTE('1. Master BOM'!$D$2:$D$400," ","")&amp;","))))</f>
        <v/>
      </c>
      <c r="L731" s="16" t="str">
        <f aca="false">IF($A731="","",IF($K731&lt;&gt;1,0,SUMPRODUCT(ISNUMBER(SEARCH(","&amp;TRIM($A731)&amp;",",","&amp;SUBSTITUTE('1. Master BOM'!$D$2:$D$400," ","")&amp;","))*ROW('1. Master BOM'!$D$2:$D$400))))</f>
        <v/>
      </c>
      <c r="M731" s="9" t="str">
        <f aca="false">IF($A731="","",IF($K731=0,"NOT IN BOM",IF($K731&gt;1,"MULTIPLE BOM LINES","OK")))</f>
        <v/>
      </c>
      <c r="N731" s="9" t="str">
        <f aca="false">IF($A731="","",IF($L731=0,"—",INDEX('1. Master BOM'!$A$1:$A$400,$L731)))</f>
        <v/>
      </c>
      <c r="O731" s="9" t="str">
        <f aca="false">IF($A731="","",IF($L731=0,"—",INDEX('1. Master BOM'!$B$1:$B$400,$L731)))</f>
        <v/>
      </c>
      <c r="P731" s="9" t="str">
        <f aca="false">IF($A731="","",IF(OR($H731="NOT IN SCHEMATIC",$O731="—"),"",IF($G731="","NO SCH PN",IF(UPPER(TRIM($G731))=UPPER(TRIM($O731)),"OK","MISMATCH"))))</f>
        <v/>
      </c>
      <c r="Q731" s="9" t="str">
        <f aca="false">IF($A731="","",IF($L731=0,"—",INDEX('1. Master BOM'!$E$1:$E$400,$L731)))</f>
        <v/>
      </c>
      <c r="R731" s="9" t="str">
        <f aca="false">IF($A731="","",IF($L731=0,"—",IF(T(INDEX('1. Master BOM'!$F$1:$F$400,$L731))="","(not set)",INDEX('1. Master BOM'!$F$1:$F$400,$L731))))</f>
        <v/>
      </c>
      <c r="S731" s="9" t="str">
        <f aca="false">IF($A731="","",IF(OR($R731="—",$R731="(not set)",$D731=""),"",IF(ISNUMBER(SEARCH(SUBSTITUTE(SUBSTITUTE(SUBSTITUTE($R731,"-",""),"_","")," ",""),SUBSTITUTE(SUBSTITUTE(SUBSTITUTE($D731,"-",""),"_","")," ",""))),"OK","CHECK")))</f>
        <v/>
      </c>
      <c r="T731" s="9" t="str">
        <f aca="false">IF($A731="","",IF(OR($H731="NOT IN SCHEMATIC",$I731="MISMATCH",$J731="MISMATCH",$P731="MISMATCH",$M731&lt;&gt;"OK"),"REVIEW","OK"))</f>
        <v/>
      </c>
      <c r="U731" s="14"/>
      <c r="V731" s="14"/>
      <c r="W731" s="17"/>
      <c r="X731" s="14"/>
    </row>
    <row r="732" customFormat="false" ht="15" hidden="false" customHeight="false" outlineLevel="0" collapsed="false">
      <c r="A732" s="9" t="str">
        <f aca="false">IF('3. Layout Parts'!$A732="","",TRIM('3. Layout Parts'!$A732))</f>
        <v/>
      </c>
      <c r="B732" s="9" t="str">
        <f aca="false">IF($A732="","",'3. Layout Parts'!$D732)</f>
        <v/>
      </c>
      <c r="C732" s="9" t="str">
        <f aca="false">IF($A732="","",'3. Layout Parts'!$B732)</f>
        <v/>
      </c>
      <c r="D732" s="9" t="str">
        <f aca="false">IF($A732="","",'3. Layout Parts'!$C732)</f>
        <v/>
      </c>
      <c r="E732" s="9" t="str">
        <f aca="false">IF($A732="","",IFERROR(INDEX('2. Schematic Parts'!$B$2:$B$3001,MATCH($A732,'2. Schematic Parts'!$A$2:$A$3001,0)),"NOT FOUND"))</f>
        <v/>
      </c>
      <c r="F732" s="9" t="str">
        <f aca="false">IF($A732="","",IFERROR(INDEX('2. Schematic Parts'!$C$2:$C$3001,MATCH($A732,'2. Schematic Parts'!$A$2:$A$3001,0))&amp;"","NOT FOUND"))</f>
        <v/>
      </c>
      <c r="G732" s="9" t="str">
        <f aca="false">IF($A732="","",IFERROR(INDEX('2. Schematic Parts'!$D$2:$D$3001,MATCH($A732,'2. Schematic Parts'!$A$2:$A$3001,0))&amp;"","NOT FOUND"))</f>
        <v/>
      </c>
      <c r="H732" s="9" t="str">
        <f aca="false">IF($A732="","",IF(COUNTIF('2. Schematic Parts'!$A$2:$A$3001,$A732)=0,"NOT IN SCHEMATIC","OK"))</f>
        <v/>
      </c>
      <c r="I732" s="9" t="str">
        <f aca="false">IF($A732="","",IF($H732="NOT IN SCHEMATIC","",IF(UPPER(TRIM($C732))=UPPER(TRIM($E732)),"OK","MISMATCH")))</f>
        <v/>
      </c>
      <c r="J732" s="9" t="str">
        <f aca="false">IF($A732="","",IF($H732="NOT IN SCHEMATIC","",IF($F732="","NO SCH DECAL",IF($D732="","",IF(UPPER(TRIM($D732))=UPPER(TRIM($F732)),"OK","MISMATCH")))))</f>
        <v/>
      </c>
      <c r="K732" s="16" t="str">
        <f aca="false">IF($A732="","",SUMPRODUCT(--ISNUMBER(SEARCH(","&amp;TRIM($A732)&amp;",",","&amp;SUBSTITUTE('1. Master BOM'!$D$2:$D$400," ","")&amp;","))))</f>
        <v/>
      </c>
      <c r="L732" s="16" t="str">
        <f aca="false">IF($A732="","",IF($K732&lt;&gt;1,0,SUMPRODUCT(ISNUMBER(SEARCH(","&amp;TRIM($A732)&amp;",",","&amp;SUBSTITUTE('1. Master BOM'!$D$2:$D$400," ","")&amp;","))*ROW('1. Master BOM'!$D$2:$D$400))))</f>
        <v/>
      </c>
      <c r="M732" s="9" t="str">
        <f aca="false">IF($A732="","",IF($K732=0,"NOT IN BOM",IF($K732&gt;1,"MULTIPLE BOM LINES","OK")))</f>
        <v/>
      </c>
      <c r="N732" s="9" t="str">
        <f aca="false">IF($A732="","",IF($L732=0,"—",INDEX('1. Master BOM'!$A$1:$A$400,$L732)))</f>
        <v/>
      </c>
      <c r="O732" s="9" t="str">
        <f aca="false">IF($A732="","",IF($L732=0,"—",INDEX('1. Master BOM'!$B$1:$B$400,$L732)))</f>
        <v/>
      </c>
      <c r="P732" s="9" t="str">
        <f aca="false">IF($A732="","",IF(OR($H732="NOT IN SCHEMATIC",$O732="—"),"",IF($G732="","NO SCH PN",IF(UPPER(TRIM($G732))=UPPER(TRIM($O732)),"OK","MISMATCH"))))</f>
        <v/>
      </c>
      <c r="Q732" s="9" t="str">
        <f aca="false">IF($A732="","",IF($L732=0,"—",INDEX('1. Master BOM'!$E$1:$E$400,$L732)))</f>
        <v/>
      </c>
      <c r="R732" s="9" t="str">
        <f aca="false">IF($A732="","",IF($L732=0,"—",IF(T(INDEX('1. Master BOM'!$F$1:$F$400,$L732))="","(not set)",INDEX('1. Master BOM'!$F$1:$F$400,$L732))))</f>
        <v/>
      </c>
      <c r="S732" s="9" t="str">
        <f aca="false">IF($A732="","",IF(OR($R732="—",$R732="(not set)",$D732=""),"",IF(ISNUMBER(SEARCH(SUBSTITUTE(SUBSTITUTE(SUBSTITUTE($R732,"-",""),"_","")," ",""),SUBSTITUTE(SUBSTITUTE(SUBSTITUTE($D732,"-",""),"_","")," ",""))),"OK","CHECK")))</f>
        <v/>
      </c>
      <c r="T732" s="9" t="str">
        <f aca="false">IF($A732="","",IF(OR($H732="NOT IN SCHEMATIC",$I732="MISMATCH",$J732="MISMATCH",$P732="MISMATCH",$M732&lt;&gt;"OK"),"REVIEW","OK"))</f>
        <v/>
      </c>
      <c r="U732" s="14"/>
      <c r="V732" s="14"/>
      <c r="W732" s="17"/>
      <c r="X732" s="14"/>
    </row>
    <row r="733" customFormat="false" ht="15" hidden="false" customHeight="false" outlineLevel="0" collapsed="false">
      <c r="A733" s="9" t="str">
        <f aca="false">IF('3. Layout Parts'!$A733="","",TRIM('3. Layout Parts'!$A733))</f>
        <v/>
      </c>
      <c r="B733" s="9" t="str">
        <f aca="false">IF($A733="","",'3. Layout Parts'!$D733)</f>
        <v/>
      </c>
      <c r="C733" s="9" t="str">
        <f aca="false">IF($A733="","",'3. Layout Parts'!$B733)</f>
        <v/>
      </c>
      <c r="D733" s="9" t="str">
        <f aca="false">IF($A733="","",'3. Layout Parts'!$C733)</f>
        <v/>
      </c>
      <c r="E733" s="9" t="str">
        <f aca="false">IF($A733="","",IFERROR(INDEX('2. Schematic Parts'!$B$2:$B$3001,MATCH($A733,'2. Schematic Parts'!$A$2:$A$3001,0)),"NOT FOUND"))</f>
        <v/>
      </c>
      <c r="F733" s="9" t="str">
        <f aca="false">IF($A733="","",IFERROR(INDEX('2. Schematic Parts'!$C$2:$C$3001,MATCH($A733,'2. Schematic Parts'!$A$2:$A$3001,0))&amp;"","NOT FOUND"))</f>
        <v/>
      </c>
      <c r="G733" s="9" t="str">
        <f aca="false">IF($A733="","",IFERROR(INDEX('2. Schematic Parts'!$D$2:$D$3001,MATCH($A733,'2. Schematic Parts'!$A$2:$A$3001,0))&amp;"","NOT FOUND"))</f>
        <v/>
      </c>
      <c r="H733" s="9" t="str">
        <f aca="false">IF($A733="","",IF(COUNTIF('2. Schematic Parts'!$A$2:$A$3001,$A733)=0,"NOT IN SCHEMATIC","OK"))</f>
        <v/>
      </c>
      <c r="I733" s="9" t="str">
        <f aca="false">IF($A733="","",IF($H733="NOT IN SCHEMATIC","",IF(UPPER(TRIM($C733))=UPPER(TRIM($E733)),"OK","MISMATCH")))</f>
        <v/>
      </c>
      <c r="J733" s="9" t="str">
        <f aca="false">IF($A733="","",IF($H733="NOT IN SCHEMATIC","",IF($F733="","NO SCH DECAL",IF($D733="","",IF(UPPER(TRIM($D733))=UPPER(TRIM($F733)),"OK","MISMATCH")))))</f>
        <v/>
      </c>
      <c r="K733" s="16" t="str">
        <f aca="false">IF($A733="","",SUMPRODUCT(--ISNUMBER(SEARCH(","&amp;TRIM($A733)&amp;",",","&amp;SUBSTITUTE('1. Master BOM'!$D$2:$D$400," ","")&amp;","))))</f>
        <v/>
      </c>
      <c r="L733" s="16" t="str">
        <f aca="false">IF($A733="","",IF($K733&lt;&gt;1,0,SUMPRODUCT(ISNUMBER(SEARCH(","&amp;TRIM($A733)&amp;",",","&amp;SUBSTITUTE('1. Master BOM'!$D$2:$D$400," ","")&amp;","))*ROW('1. Master BOM'!$D$2:$D$400))))</f>
        <v/>
      </c>
      <c r="M733" s="9" t="str">
        <f aca="false">IF($A733="","",IF($K733=0,"NOT IN BOM",IF($K733&gt;1,"MULTIPLE BOM LINES","OK")))</f>
        <v/>
      </c>
      <c r="N733" s="9" t="str">
        <f aca="false">IF($A733="","",IF($L733=0,"—",INDEX('1. Master BOM'!$A$1:$A$400,$L733)))</f>
        <v/>
      </c>
      <c r="O733" s="9" t="str">
        <f aca="false">IF($A733="","",IF($L733=0,"—",INDEX('1. Master BOM'!$B$1:$B$400,$L733)))</f>
        <v/>
      </c>
      <c r="P733" s="9" t="str">
        <f aca="false">IF($A733="","",IF(OR($H733="NOT IN SCHEMATIC",$O733="—"),"",IF($G733="","NO SCH PN",IF(UPPER(TRIM($G733))=UPPER(TRIM($O733)),"OK","MISMATCH"))))</f>
        <v/>
      </c>
      <c r="Q733" s="9" t="str">
        <f aca="false">IF($A733="","",IF($L733=0,"—",INDEX('1. Master BOM'!$E$1:$E$400,$L733)))</f>
        <v/>
      </c>
      <c r="R733" s="9" t="str">
        <f aca="false">IF($A733="","",IF($L733=0,"—",IF(T(INDEX('1. Master BOM'!$F$1:$F$400,$L733))="","(not set)",INDEX('1. Master BOM'!$F$1:$F$400,$L733))))</f>
        <v/>
      </c>
      <c r="S733" s="9" t="str">
        <f aca="false">IF($A733="","",IF(OR($R733="—",$R733="(not set)",$D733=""),"",IF(ISNUMBER(SEARCH(SUBSTITUTE(SUBSTITUTE(SUBSTITUTE($R733,"-",""),"_","")," ",""),SUBSTITUTE(SUBSTITUTE(SUBSTITUTE($D733,"-",""),"_","")," ",""))),"OK","CHECK")))</f>
        <v/>
      </c>
      <c r="T733" s="9" t="str">
        <f aca="false">IF($A733="","",IF(OR($H733="NOT IN SCHEMATIC",$I733="MISMATCH",$J733="MISMATCH",$P733="MISMATCH",$M733&lt;&gt;"OK"),"REVIEW","OK"))</f>
        <v/>
      </c>
      <c r="U733" s="14"/>
      <c r="V733" s="14"/>
      <c r="W733" s="17"/>
      <c r="X733" s="14"/>
    </row>
    <row r="734" customFormat="false" ht="15" hidden="false" customHeight="false" outlineLevel="0" collapsed="false">
      <c r="A734" s="9" t="str">
        <f aca="false">IF('3. Layout Parts'!$A734="","",TRIM('3. Layout Parts'!$A734))</f>
        <v/>
      </c>
      <c r="B734" s="9" t="str">
        <f aca="false">IF($A734="","",'3. Layout Parts'!$D734)</f>
        <v/>
      </c>
      <c r="C734" s="9" t="str">
        <f aca="false">IF($A734="","",'3. Layout Parts'!$B734)</f>
        <v/>
      </c>
      <c r="D734" s="9" t="str">
        <f aca="false">IF($A734="","",'3. Layout Parts'!$C734)</f>
        <v/>
      </c>
      <c r="E734" s="9" t="str">
        <f aca="false">IF($A734="","",IFERROR(INDEX('2. Schematic Parts'!$B$2:$B$3001,MATCH($A734,'2. Schematic Parts'!$A$2:$A$3001,0)),"NOT FOUND"))</f>
        <v/>
      </c>
      <c r="F734" s="9" t="str">
        <f aca="false">IF($A734="","",IFERROR(INDEX('2. Schematic Parts'!$C$2:$C$3001,MATCH($A734,'2. Schematic Parts'!$A$2:$A$3001,0))&amp;"","NOT FOUND"))</f>
        <v/>
      </c>
      <c r="G734" s="9" t="str">
        <f aca="false">IF($A734="","",IFERROR(INDEX('2. Schematic Parts'!$D$2:$D$3001,MATCH($A734,'2. Schematic Parts'!$A$2:$A$3001,0))&amp;"","NOT FOUND"))</f>
        <v/>
      </c>
      <c r="H734" s="9" t="str">
        <f aca="false">IF($A734="","",IF(COUNTIF('2. Schematic Parts'!$A$2:$A$3001,$A734)=0,"NOT IN SCHEMATIC","OK"))</f>
        <v/>
      </c>
      <c r="I734" s="9" t="str">
        <f aca="false">IF($A734="","",IF($H734="NOT IN SCHEMATIC","",IF(UPPER(TRIM($C734))=UPPER(TRIM($E734)),"OK","MISMATCH")))</f>
        <v/>
      </c>
      <c r="J734" s="9" t="str">
        <f aca="false">IF($A734="","",IF($H734="NOT IN SCHEMATIC","",IF($F734="","NO SCH DECAL",IF($D734="","",IF(UPPER(TRIM($D734))=UPPER(TRIM($F734)),"OK","MISMATCH")))))</f>
        <v/>
      </c>
      <c r="K734" s="16" t="str">
        <f aca="false">IF($A734="","",SUMPRODUCT(--ISNUMBER(SEARCH(","&amp;TRIM($A734)&amp;",",","&amp;SUBSTITUTE('1. Master BOM'!$D$2:$D$400," ","")&amp;","))))</f>
        <v/>
      </c>
      <c r="L734" s="16" t="str">
        <f aca="false">IF($A734="","",IF($K734&lt;&gt;1,0,SUMPRODUCT(ISNUMBER(SEARCH(","&amp;TRIM($A734)&amp;",",","&amp;SUBSTITUTE('1. Master BOM'!$D$2:$D$400," ","")&amp;","))*ROW('1. Master BOM'!$D$2:$D$400))))</f>
        <v/>
      </c>
      <c r="M734" s="9" t="str">
        <f aca="false">IF($A734="","",IF($K734=0,"NOT IN BOM",IF($K734&gt;1,"MULTIPLE BOM LINES","OK")))</f>
        <v/>
      </c>
      <c r="N734" s="9" t="str">
        <f aca="false">IF($A734="","",IF($L734=0,"—",INDEX('1. Master BOM'!$A$1:$A$400,$L734)))</f>
        <v/>
      </c>
      <c r="O734" s="9" t="str">
        <f aca="false">IF($A734="","",IF($L734=0,"—",INDEX('1. Master BOM'!$B$1:$B$400,$L734)))</f>
        <v/>
      </c>
      <c r="P734" s="9" t="str">
        <f aca="false">IF($A734="","",IF(OR($H734="NOT IN SCHEMATIC",$O734="—"),"",IF($G734="","NO SCH PN",IF(UPPER(TRIM($G734))=UPPER(TRIM($O734)),"OK","MISMATCH"))))</f>
        <v/>
      </c>
      <c r="Q734" s="9" t="str">
        <f aca="false">IF($A734="","",IF($L734=0,"—",INDEX('1. Master BOM'!$E$1:$E$400,$L734)))</f>
        <v/>
      </c>
      <c r="R734" s="9" t="str">
        <f aca="false">IF($A734="","",IF($L734=0,"—",IF(T(INDEX('1. Master BOM'!$F$1:$F$400,$L734))="","(not set)",INDEX('1. Master BOM'!$F$1:$F$400,$L734))))</f>
        <v/>
      </c>
      <c r="S734" s="9" t="str">
        <f aca="false">IF($A734="","",IF(OR($R734="—",$R734="(not set)",$D734=""),"",IF(ISNUMBER(SEARCH(SUBSTITUTE(SUBSTITUTE(SUBSTITUTE($R734,"-",""),"_","")," ",""),SUBSTITUTE(SUBSTITUTE(SUBSTITUTE($D734,"-",""),"_","")," ",""))),"OK","CHECK")))</f>
        <v/>
      </c>
      <c r="T734" s="9" t="str">
        <f aca="false">IF($A734="","",IF(OR($H734="NOT IN SCHEMATIC",$I734="MISMATCH",$J734="MISMATCH",$P734="MISMATCH",$M734&lt;&gt;"OK"),"REVIEW","OK"))</f>
        <v/>
      </c>
      <c r="U734" s="14"/>
      <c r="V734" s="14"/>
      <c r="W734" s="17"/>
      <c r="X734" s="14"/>
    </row>
    <row r="735" customFormat="false" ht="15" hidden="false" customHeight="false" outlineLevel="0" collapsed="false">
      <c r="A735" s="9" t="str">
        <f aca="false">IF('3. Layout Parts'!$A735="","",TRIM('3. Layout Parts'!$A735))</f>
        <v/>
      </c>
      <c r="B735" s="9" t="str">
        <f aca="false">IF($A735="","",'3. Layout Parts'!$D735)</f>
        <v/>
      </c>
      <c r="C735" s="9" t="str">
        <f aca="false">IF($A735="","",'3. Layout Parts'!$B735)</f>
        <v/>
      </c>
      <c r="D735" s="9" t="str">
        <f aca="false">IF($A735="","",'3. Layout Parts'!$C735)</f>
        <v/>
      </c>
      <c r="E735" s="9" t="str">
        <f aca="false">IF($A735="","",IFERROR(INDEX('2. Schematic Parts'!$B$2:$B$3001,MATCH($A735,'2. Schematic Parts'!$A$2:$A$3001,0)),"NOT FOUND"))</f>
        <v/>
      </c>
      <c r="F735" s="9" t="str">
        <f aca="false">IF($A735="","",IFERROR(INDEX('2. Schematic Parts'!$C$2:$C$3001,MATCH($A735,'2. Schematic Parts'!$A$2:$A$3001,0))&amp;"","NOT FOUND"))</f>
        <v/>
      </c>
      <c r="G735" s="9" t="str">
        <f aca="false">IF($A735="","",IFERROR(INDEX('2. Schematic Parts'!$D$2:$D$3001,MATCH($A735,'2. Schematic Parts'!$A$2:$A$3001,0))&amp;"","NOT FOUND"))</f>
        <v/>
      </c>
      <c r="H735" s="9" t="str">
        <f aca="false">IF($A735="","",IF(COUNTIF('2. Schematic Parts'!$A$2:$A$3001,$A735)=0,"NOT IN SCHEMATIC","OK"))</f>
        <v/>
      </c>
      <c r="I735" s="9" t="str">
        <f aca="false">IF($A735="","",IF($H735="NOT IN SCHEMATIC","",IF(UPPER(TRIM($C735))=UPPER(TRIM($E735)),"OK","MISMATCH")))</f>
        <v/>
      </c>
      <c r="J735" s="9" t="str">
        <f aca="false">IF($A735="","",IF($H735="NOT IN SCHEMATIC","",IF($F735="","NO SCH DECAL",IF($D735="","",IF(UPPER(TRIM($D735))=UPPER(TRIM($F735)),"OK","MISMATCH")))))</f>
        <v/>
      </c>
      <c r="K735" s="16" t="str">
        <f aca="false">IF($A735="","",SUMPRODUCT(--ISNUMBER(SEARCH(","&amp;TRIM($A735)&amp;",",","&amp;SUBSTITUTE('1. Master BOM'!$D$2:$D$400," ","")&amp;","))))</f>
        <v/>
      </c>
      <c r="L735" s="16" t="str">
        <f aca="false">IF($A735="","",IF($K735&lt;&gt;1,0,SUMPRODUCT(ISNUMBER(SEARCH(","&amp;TRIM($A735)&amp;",",","&amp;SUBSTITUTE('1. Master BOM'!$D$2:$D$400," ","")&amp;","))*ROW('1. Master BOM'!$D$2:$D$400))))</f>
        <v/>
      </c>
      <c r="M735" s="9" t="str">
        <f aca="false">IF($A735="","",IF($K735=0,"NOT IN BOM",IF($K735&gt;1,"MULTIPLE BOM LINES","OK")))</f>
        <v/>
      </c>
      <c r="N735" s="9" t="str">
        <f aca="false">IF($A735="","",IF($L735=0,"—",INDEX('1. Master BOM'!$A$1:$A$400,$L735)))</f>
        <v/>
      </c>
      <c r="O735" s="9" t="str">
        <f aca="false">IF($A735="","",IF($L735=0,"—",INDEX('1. Master BOM'!$B$1:$B$400,$L735)))</f>
        <v/>
      </c>
      <c r="P735" s="9" t="str">
        <f aca="false">IF($A735="","",IF(OR($H735="NOT IN SCHEMATIC",$O735="—"),"",IF($G735="","NO SCH PN",IF(UPPER(TRIM($G735))=UPPER(TRIM($O735)),"OK","MISMATCH"))))</f>
        <v/>
      </c>
      <c r="Q735" s="9" t="str">
        <f aca="false">IF($A735="","",IF($L735=0,"—",INDEX('1. Master BOM'!$E$1:$E$400,$L735)))</f>
        <v/>
      </c>
      <c r="R735" s="9" t="str">
        <f aca="false">IF($A735="","",IF($L735=0,"—",IF(T(INDEX('1. Master BOM'!$F$1:$F$400,$L735))="","(not set)",INDEX('1. Master BOM'!$F$1:$F$400,$L735))))</f>
        <v/>
      </c>
      <c r="S735" s="9" t="str">
        <f aca="false">IF($A735="","",IF(OR($R735="—",$R735="(not set)",$D735=""),"",IF(ISNUMBER(SEARCH(SUBSTITUTE(SUBSTITUTE(SUBSTITUTE($R735,"-",""),"_","")," ",""),SUBSTITUTE(SUBSTITUTE(SUBSTITUTE($D735,"-",""),"_","")," ",""))),"OK","CHECK")))</f>
        <v/>
      </c>
      <c r="T735" s="9" t="str">
        <f aca="false">IF($A735="","",IF(OR($H735="NOT IN SCHEMATIC",$I735="MISMATCH",$J735="MISMATCH",$P735="MISMATCH",$M735&lt;&gt;"OK"),"REVIEW","OK"))</f>
        <v/>
      </c>
      <c r="U735" s="14"/>
      <c r="V735" s="14"/>
      <c r="W735" s="17"/>
      <c r="X735" s="14"/>
    </row>
    <row r="736" customFormat="false" ht="15" hidden="false" customHeight="false" outlineLevel="0" collapsed="false">
      <c r="A736" s="9" t="str">
        <f aca="false">IF('3. Layout Parts'!$A736="","",TRIM('3. Layout Parts'!$A736))</f>
        <v/>
      </c>
      <c r="B736" s="9" t="str">
        <f aca="false">IF($A736="","",'3. Layout Parts'!$D736)</f>
        <v/>
      </c>
      <c r="C736" s="9" t="str">
        <f aca="false">IF($A736="","",'3. Layout Parts'!$B736)</f>
        <v/>
      </c>
      <c r="D736" s="9" t="str">
        <f aca="false">IF($A736="","",'3. Layout Parts'!$C736)</f>
        <v/>
      </c>
      <c r="E736" s="9" t="str">
        <f aca="false">IF($A736="","",IFERROR(INDEX('2. Schematic Parts'!$B$2:$B$3001,MATCH($A736,'2. Schematic Parts'!$A$2:$A$3001,0)),"NOT FOUND"))</f>
        <v/>
      </c>
      <c r="F736" s="9" t="str">
        <f aca="false">IF($A736="","",IFERROR(INDEX('2. Schematic Parts'!$C$2:$C$3001,MATCH($A736,'2. Schematic Parts'!$A$2:$A$3001,0))&amp;"","NOT FOUND"))</f>
        <v/>
      </c>
      <c r="G736" s="9" t="str">
        <f aca="false">IF($A736="","",IFERROR(INDEX('2. Schematic Parts'!$D$2:$D$3001,MATCH($A736,'2. Schematic Parts'!$A$2:$A$3001,0))&amp;"","NOT FOUND"))</f>
        <v/>
      </c>
      <c r="H736" s="9" t="str">
        <f aca="false">IF($A736="","",IF(COUNTIF('2. Schematic Parts'!$A$2:$A$3001,$A736)=0,"NOT IN SCHEMATIC","OK"))</f>
        <v/>
      </c>
      <c r="I736" s="9" t="str">
        <f aca="false">IF($A736="","",IF($H736="NOT IN SCHEMATIC","",IF(UPPER(TRIM($C736))=UPPER(TRIM($E736)),"OK","MISMATCH")))</f>
        <v/>
      </c>
      <c r="J736" s="9" t="str">
        <f aca="false">IF($A736="","",IF($H736="NOT IN SCHEMATIC","",IF($F736="","NO SCH DECAL",IF($D736="","",IF(UPPER(TRIM($D736))=UPPER(TRIM($F736)),"OK","MISMATCH")))))</f>
        <v/>
      </c>
      <c r="K736" s="16" t="str">
        <f aca="false">IF($A736="","",SUMPRODUCT(--ISNUMBER(SEARCH(","&amp;TRIM($A736)&amp;",",","&amp;SUBSTITUTE('1. Master BOM'!$D$2:$D$400," ","")&amp;","))))</f>
        <v/>
      </c>
      <c r="L736" s="16" t="str">
        <f aca="false">IF($A736="","",IF($K736&lt;&gt;1,0,SUMPRODUCT(ISNUMBER(SEARCH(","&amp;TRIM($A736)&amp;",",","&amp;SUBSTITUTE('1. Master BOM'!$D$2:$D$400," ","")&amp;","))*ROW('1. Master BOM'!$D$2:$D$400))))</f>
        <v/>
      </c>
      <c r="M736" s="9" t="str">
        <f aca="false">IF($A736="","",IF($K736=0,"NOT IN BOM",IF($K736&gt;1,"MULTIPLE BOM LINES","OK")))</f>
        <v/>
      </c>
      <c r="N736" s="9" t="str">
        <f aca="false">IF($A736="","",IF($L736=0,"—",INDEX('1. Master BOM'!$A$1:$A$400,$L736)))</f>
        <v/>
      </c>
      <c r="O736" s="9" t="str">
        <f aca="false">IF($A736="","",IF($L736=0,"—",INDEX('1. Master BOM'!$B$1:$B$400,$L736)))</f>
        <v/>
      </c>
      <c r="P736" s="9" t="str">
        <f aca="false">IF($A736="","",IF(OR($H736="NOT IN SCHEMATIC",$O736="—"),"",IF($G736="","NO SCH PN",IF(UPPER(TRIM($G736))=UPPER(TRIM($O736)),"OK","MISMATCH"))))</f>
        <v/>
      </c>
      <c r="Q736" s="9" t="str">
        <f aca="false">IF($A736="","",IF($L736=0,"—",INDEX('1. Master BOM'!$E$1:$E$400,$L736)))</f>
        <v/>
      </c>
      <c r="R736" s="9" t="str">
        <f aca="false">IF($A736="","",IF($L736=0,"—",IF(T(INDEX('1. Master BOM'!$F$1:$F$400,$L736))="","(not set)",INDEX('1. Master BOM'!$F$1:$F$400,$L736))))</f>
        <v/>
      </c>
      <c r="S736" s="9" t="str">
        <f aca="false">IF($A736="","",IF(OR($R736="—",$R736="(not set)",$D736=""),"",IF(ISNUMBER(SEARCH(SUBSTITUTE(SUBSTITUTE(SUBSTITUTE($R736,"-",""),"_","")," ",""),SUBSTITUTE(SUBSTITUTE(SUBSTITUTE($D736,"-",""),"_","")," ",""))),"OK","CHECK")))</f>
        <v/>
      </c>
      <c r="T736" s="9" t="str">
        <f aca="false">IF($A736="","",IF(OR($H736="NOT IN SCHEMATIC",$I736="MISMATCH",$J736="MISMATCH",$P736="MISMATCH",$M736&lt;&gt;"OK"),"REVIEW","OK"))</f>
        <v/>
      </c>
      <c r="U736" s="14"/>
      <c r="V736" s="14"/>
      <c r="W736" s="17"/>
      <c r="X736" s="14"/>
    </row>
    <row r="737" customFormat="false" ht="15" hidden="false" customHeight="false" outlineLevel="0" collapsed="false">
      <c r="A737" s="9" t="str">
        <f aca="false">IF('3. Layout Parts'!$A737="","",TRIM('3. Layout Parts'!$A737))</f>
        <v/>
      </c>
      <c r="B737" s="9" t="str">
        <f aca="false">IF($A737="","",'3. Layout Parts'!$D737)</f>
        <v/>
      </c>
      <c r="C737" s="9" t="str">
        <f aca="false">IF($A737="","",'3. Layout Parts'!$B737)</f>
        <v/>
      </c>
      <c r="D737" s="9" t="str">
        <f aca="false">IF($A737="","",'3. Layout Parts'!$C737)</f>
        <v/>
      </c>
      <c r="E737" s="9" t="str">
        <f aca="false">IF($A737="","",IFERROR(INDEX('2. Schematic Parts'!$B$2:$B$3001,MATCH($A737,'2. Schematic Parts'!$A$2:$A$3001,0)),"NOT FOUND"))</f>
        <v/>
      </c>
      <c r="F737" s="9" t="str">
        <f aca="false">IF($A737="","",IFERROR(INDEX('2. Schematic Parts'!$C$2:$C$3001,MATCH($A737,'2. Schematic Parts'!$A$2:$A$3001,0))&amp;"","NOT FOUND"))</f>
        <v/>
      </c>
      <c r="G737" s="9" t="str">
        <f aca="false">IF($A737="","",IFERROR(INDEX('2. Schematic Parts'!$D$2:$D$3001,MATCH($A737,'2. Schematic Parts'!$A$2:$A$3001,0))&amp;"","NOT FOUND"))</f>
        <v/>
      </c>
      <c r="H737" s="9" t="str">
        <f aca="false">IF($A737="","",IF(COUNTIF('2. Schematic Parts'!$A$2:$A$3001,$A737)=0,"NOT IN SCHEMATIC","OK"))</f>
        <v/>
      </c>
      <c r="I737" s="9" t="str">
        <f aca="false">IF($A737="","",IF($H737="NOT IN SCHEMATIC","",IF(UPPER(TRIM($C737))=UPPER(TRIM($E737)),"OK","MISMATCH")))</f>
        <v/>
      </c>
      <c r="J737" s="9" t="str">
        <f aca="false">IF($A737="","",IF($H737="NOT IN SCHEMATIC","",IF($F737="","NO SCH DECAL",IF($D737="","",IF(UPPER(TRIM($D737))=UPPER(TRIM($F737)),"OK","MISMATCH")))))</f>
        <v/>
      </c>
      <c r="K737" s="16" t="str">
        <f aca="false">IF($A737="","",SUMPRODUCT(--ISNUMBER(SEARCH(","&amp;TRIM($A737)&amp;",",","&amp;SUBSTITUTE('1. Master BOM'!$D$2:$D$400," ","")&amp;","))))</f>
        <v/>
      </c>
      <c r="L737" s="16" t="str">
        <f aca="false">IF($A737="","",IF($K737&lt;&gt;1,0,SUMPRODUCT(ISNUMBER(SEARCH(","&amp;TRIM($A737)&amp;",",","&amp;SUBSTITUTE('1. Master BOM'!$D$2:$D$400," ","")&amp;","))*ROW('1. Master BOM'!$D$2:$D$400))))</f>
        <v/>
      </c>
      <c r="M737" s="9" t="str">
        <f aca="false">IF($A737="","",IF($K737=0,"NOT IN BOM",IF($K737&gt;1,"MULTIPLE BOM LINES","OK")))</f>
        <v/>
      </c>
      <c r="N737" s="9" t="str">
        <f aca="false">IF($A737="","",IF($L737=0,"—",INDEX('1. Master BOM'!$A$1:$A$400,$L737)))</f>
        <v/>
      </c>
      <c r="O737" s="9" t="str">
        <f aca="false">IF($A737="","",IF($L737=0,"—",INDEX('1. Master BOM'!$B$1:$B$400,$L737)))</f>
        <v/>
      </c>
      <c r="P737" s="9" t="str">
        <f aca="false">IF($A737="","",IF(OR($H737="NOT IN SCHEMATIC",$O737="—"),"",IF($G737="","NO SCH PN",IF(UPPER(TRIM($G737))=UPPER(TRIM($O737)),"OK","MISMATCH"))))</f>
        <v/>
      </c>
      <c r="Q737" s="9" t="str">
        <f aca="false">IF($A737="","",IF($L737=0,"—",INDEX('1. Master BOM'!$E$1:$E$400,$L737)))</f>
        <v/>
      </c>
      <c r="R737" s="9" t="str">
        <f aca="false">IF($A737="","",IF($L737=0,"—",IF(T(INDEX('1. Master BOM'!$F$1:$F$400,$L737))="","(not set)",INDEX('1. Master BOM'!$F$1:$F$400,$L737))))</f>
        <v/>
      </c>
      <c r="S737" s="9" t="str">
        <f aca="false">IF($A737="","",IF(OR($R737="—",$R737="(not set)",$D737=""),"",IF(ISNUMBER(SEARCH(SUBSTITUTE(SUBSTITUTE(SUBSTITUTE($R737,"-",""),"_","")," ",""),SUBSTITUTE(SUBSTITUTE(SUBSTITUTE($D737,"-",""),"_","")," ",""))),"OK","CHECK")))</f>
        <v/>
      </c>
      <c r="T737" s="9" t="str">
        <f aca="false">IF($A737="","",IF(OR($H737="NOT IN SCHEMATIC",$I737="MISMATCH",$J737="MISMATCH",$P737="MISMATCH",$M737&lt;&gt;"OK"),"REVIEW","OK"))</f>
        <v/>
      </c>
      <c r="U737" s="14"/>
      <c r="V737" s="14"/>
      <c r="W737" s="17"/>
      <c r="X737" s="14"/>
    </row>
    <row r="738" customFormat="false" ht="15" hidden="false" customHeight="false" outlineLevel="0" collapsed="false">
      <c r="A738" s="9" t="str">
        <f aca="false">IF('3. Layout Parts'!$A738="","",TRIM('3. Layout Parts'!$A738))</f>
        <v/>
      </c>
      <c r="B738" s="9" t="str">
        <f aca="false">IF($A738="","",'3. Layout Parts'!$D738)</f>
        <v/>
      </c>
      <c r="C738" s="9" t="str">
        <f aca="false">IF($A738="","",'3. Layout Parts'!$B738)</f>
        <v/>
      </c>
      <c r="D738" s="9" t="str">
        <f aca="false">IF($A738="","",'3. Layout Parts'!$C738)</f>
        <v/>
      </c>
      <c r="E738" s="9" t="str">
        <f aca="false">IF($A738="","",IFERROR(INDEX('2. Schematic Parts'!$B$2:$B$3001,MATCH($A738,'2. Schematic Parts'!$A$2:$A$3001,0)),"NOT FOUND"))</f>
        <v/>
      </c>
      <c r="F738" s="9" t="str">
        <f aca="false">IF($A738="","",IFERROR(INDEX('2. Schematic Parts'!$C$2:$C$3001,MATCH($A738,'2. Schematic Parts'!$A$2:$A$3001,0))&amp;"","NOT FOUND"))</f>
        <v/>
      </c>
      <c r="G738" s="9" t="str">
        <f aca="false">IF($A738="","",IFERROR(INDEX('2. Schematic Parts'!$D$2:$D$3001,MATCH($A738,'2. Schematic Parts'!$A$2:$A$3001,0))&amp;"","NOT FOUND"))</f>
        <v/>
      </c>
      <c r="H738" s="9" t="str">
        <f aca="false">IF($A738="","",IF(COUNTIF('2. Schematic Parts'!$A$2:$A$3001,$A738)=0,"NOT IN SCHEMATIC","OK"))</f>
        <v/>
      </c>
      <c r="I738" s="9" t="str">
        <f aca="false">IF($A738="","",IF($H738="NOT IN SCHEMATIC","",IF(UPPER(TRIM($C738))=UPPER(TRIM($E738)),"OK","MISMATCH")))</f>
        <v/>
      </c>
      <c r="J738" s="9" t="str">
        <f aca="false">IF($A738="","",IF($H738="NOT IN SCHEMATIC","",IF($F738="","NO SCH DECAL",IF($D738="","",IF(UPPER(TRIM($D738))=UPPER(TRIM($F738)),"OK","MISMATCH")))))</f>
        <v/>
      </c>
      <c r="K738" s="16" t="str">
        <f aca="false">IF($A738="","",SUMPRODUCT(--ISNUMBER(SEARCH(","&amp;TRIM($A738)&amp;",",","&amp;SUBSTITUTE('1. Master BOM'!$D$2:$D$400," ","")&amp;","))))</f>
        <v/>
      </c>
      <c r="L738" s="16" t="str">
        <f aca="false">IF($A738="","",IF($K738&lt;&gt;1,0,SUMPRODUCT(ISNUMBER(SEARCH(","&amp;TRIM($A738)&amp;",",","&amp;SUBSTITUTE('1. Master BOM'!$D$2:$D$400," ","")&amp;","))*ROW('1. Master BOM'!$D$2:$D$400))))</f>
        <v/>
      </c>
      <c r="M738" s="9" t="str">
        <f aca="false">IF($A738="","",IF($K738=0,"NOT IN BOM",IF($K738&gt;1,"MULTIPLE BOM LINES","OK")))</f>
        <v/>
      </c>
      <c r="N738" s="9" t="str">
        <f aca="false">IF($A738="","",IF($L738=0,"—",INDEX('1. Master BOM'!$A$1:$A$400,$L738)))</f>
        <v/>
      </c>
      <c r="O738" s="9" t="str">
        <f aca="false">IF($A738="","",IF($L738=0,"—",INDEX('1. Master BOM'!$B$1:$B$400,$L738)))</f>
        <v/>
      </c>
      <c r="P738" s="9" t="str">
        <f aca="false">IF($A738="","",IF(OR($H738="NOT IN SCHEMATIC",$O738="—"),"",IF($G738="","NO SCH PN",IF(UPPER(TRIM($G738))=UPPER(TRIM($O738)),"OK","MISMATCH"))))</f>
        <v/>
      </c>
      <c r="Q738" s="9" t="str">
        <f aca="false">IF($A738="","",IF($L738=0,"—",INDEX('1. Master BOM'!$E$1:$E$400,$L738)))</f>
        <v/>
      </c>
      <c r="R738" s="9" t="str">
        <f aca="false">IF($A738="","",IF($L738=0,"—",IF(T(INDEX('1. Master BOM'!$F$1:$F$400,$L738))="","(not set)",INDEX('1. Master BOM'!$F$1:$F$400,$L738))))</f>
        <v/>
      </c>
      <c r="S738" s="9" t="str">
        <f aca="false">IF($A738="","",IF(OR($R738="—",$R738="(not set)",$D738=""),"",IF(ISNUMBER(SEARCH(SUBSTITUTE(SUBSTITUTE(SUBSTITUTE($R738,"-",""),"_","")," ",""),SUBSTITUTE(SUBSTITUTE(SUBSTITUTE($D738,"-",""),"_","")," ",""))),"OK","CHECK")))</f>
        <v/>
      </c>
      <c r="T738" s="9" t="str">
        <f aca="false">IF($A738="","",IF(OR($H738="NOT IN SCHEMATIC",$I738="MISMATCH",$J738="MISMATCH",$P738="MISMATCH",$M738&lt;&gt;"OK"),"REVIEW","OK"))</f>
        <v/>
      </c>
      <c r="U738" s="14"/>
      <c r="V738" s="14"/>
      <c r="W738" s="17"/>
      <c r="X738" s="14"/>
    </row>
    <row r="739" customFormat="false" ht="15" hidden="false" customHeight="false" outlineLevel="0" collapsed="false">
      <c r="A739" s="9" t="str">
        <f aca="false">IF('3. Layout Parts'!$A739="","",TRIM('3. Layout Parts'!$A739))</f>
        <v/>
      </c>
      <c r="B739" s="9" t="str">
        <f aca="false">IF($A739="","",'3. Layout Parts'!$D739)</f>
        <v/>
      </c>
      <c r="C739" s="9" t="str">
        <f aca="false">IF($A739="","",'3. Layout Parts'!$B739)</f>
        <v/>
      </c>
      <c r="D739" s="9" t="str">
        <f aca="false">IF($A739="","",'3. Layout Parts'!$C739)</f>
        <v/>
      </c>
      <c r="E739" s="9" t="str">
        <f aca="false">IF($A739="","",IFERROR(INDEX('2. Schematic Parts'!$B$2:$B$3001,MATCH($A739,'2. Schematic Parts'!$A$2:$A$3001,0)),"NOT FOUND"))</f>
        <v/>
      </c>
      <c r="F739" s="9" t="str">
        <f aca="false">IF($A739="","",IFERROR(INDEX('2. Schematic Parts'!$C$2:$C$3001,MATCH($A739,'2. Schematic Parts'!$A$2:$A$3001,0))&amp;"","NOT FOUND"))</f>
        <v/>
      </c>
      <c r="G739" s="9" t="str">
        <f aca="false">IF($A739="","",IFERROR(INDEX('2. Schematic Parts'!$D$2:$D$3001,MATCH($A739,'2. Schematic Parts'!$A$2:$A$3001,0))&amp;"","NOT FOUND"))</f>
        <v/>
      </c>
      <c r="H739" s="9" t="str">
        <f aca="false">IF($A739="","",IF(COUNTIF('2. Schematic Parts'!$A$2:$A$3001,$A739)=0,"NOT IN SCHEMATIC","OK"))</f>
        <v/>
      </c>
      <c r="I739" s="9" t="str">
        <f aca="false">IF($A739="","",IF($H739="NOT IN SCHEMATIC","",IF(UPPER(TRIM($C739))=UPPER(TRIM($E739)),"OK","MISMATCH")))</f>
        <v/>
      </c>
      <c r="J739" s="9" t="str">
        <f aca="false">IF($A739="","",IF($H739="NOT IN SCHEMATIC","",IF($F739="","NO SCH DECAL",IF($D739="","",IF(UPPER(TRIM($D739))=UPPER(TRIM($F739)),"OK","MISMATCH")))))</f>
        <v/>
      </c>
      <c r="K739" s="16" t="str">
        <f aca="false">IF($A739="","",SUMPRODUCT(--ISNUMBER(SEARCH(","&amp;TRIM($A739)&amp;",",","&amp;SUBSTITUTE('1. Master BOM'!$D$2:$D$400," ","")&amp;","))))</f>
        <v/>
      </c>
      <c r="L739" s="16" t="str">
        <f aca="false">IF($A739="","",IF($K739&lt;&gt;1,0,SUMPRODUCT(ISNUMBER(SEARCH(","&amp;TRIM($A739)&amp;",",","&amp;SUBSTITUTE('1. Master BOM'!$D$2:$D$400," ","")&amp;","))*ROW('1. Master BOM'!$D$2:$D$400))))</f>
        <v/>
      </c>
      <c r="M739" s="9" t="str">
        <f aca="false">IF($A739="","",IF($K739=0,"NOT IN BOM",IF($K739&gt;1,"MULTIPLE BOM LINES","OK")))</f>
        <v/>
      </c>
      <c r="N739" s="9" t="str">
        <f aca="false">IF($A739="","",IF($L739=0,"—",INDEX('1. Master BOM'!$A$1:$A$400,$L739)))</f>
        <v/>
      </c>
      <c r="O739" s="9" t="str">
        <f aca="false">IF($A739="","",IF($L739=0,"—",INDEX('1. Master BOM'!$B$1:$B$400,$L739)))</f>
        <v/>
      </c>
      <c r="P739" s="9" t="str">
        <f aca="false">IF($A739="","",IF(OR($H739="NOT IN SCHEMATIC",$O739="—"),"",IF($G739="","NO SCH PN",IF(UPPER(TRIM($G739))=UPPER(TRIM($O739)),"OK","MISMATCH"))))</f>
        <v/>
      </c>
      <c r="Q739" s="9" t="str">
        <f aca="false">IF($A739="","",IF($L739=0,"—",INDEX('1. Master BOM'!$E$1:$E$400,$L739)))</f>
        <v/>
      </c>
      <c r="R739" s="9" t="str">
        <f aca="false">IF($A739="","",IF($L739=0,"—",IF(T(INDEX('1. Master BOM'!$F$1:$F$400,$L739))="","(not set)",INDEX('1. Master BOM'!$F$1:$F$400,$L739))))</f>
        <v/>
      </c>
      <c r="S739" s="9" t="str">
        <f aca="false">IF($A739="","",IF(OR($R739="—",$R739="(not set)",$D739=""),"",IF(ISNUMBER(SEARCH(SUBSTITUTE(SUBSTITUTE(SUBSTITUTE($R739,"-",""),"_","")," ",""),SUBSTITUTE(SUBSTITUTE(SUBSTITUTE($D739,"-",""),"_","")," ",""))),"OK","CHECK")))</f>
        <v/>
      </c>
      <c r="T739" s="9" t="str">
        <f aca="false">IF($A739="","",IF(OR($H739="NOT IN SCHEMATIC",$I739="MISMATCH",$J739="MISMATCH",$P739="MISMATCH",$M739&lt;&gt;"OK"),"REVIEW","OK"))</f>
        <v/>
      </c>
      <c r="U739" s="14"/>
      <c r="V739" s="14"/>
      <c r="W739" s="17"/>
      <c r="X739" s="14"/>
    </row>
    <row r="740" customFormat="false" ht="15" hidden="false" customHeight="false" outlineLevel="0" collapsed="false">
      <c r="A740" s="9" t="str">
        <f aca="false">IF('3. Layout Parts'!$A740="","",TRIM('3. Layout Parts'!$A740))</f>
        <v/>
      </c>
      <c r="B740" s="9" t="str">
        <f aca="false">IF($A740="","",'3. Layout Parts'!$D740)</f>
        <v/>
      </c>
      <c r="C740" s="9" t="str">
        <f aca="false">IF($A740="","",'3. Layout Parts'!$B740)</f>
        <v/>
      </c>
      <c r="D740" s="9" t="str">
        <f aca="false">IF($A740="","",'3. Layout Parts'!$C740)</f>
        <v/>
      </c>
      <c r="E740" s="9" t="str">
        <f aca="false">IF($A740="","",IFERROR(INDEX('2. Schematic Parts'!$B$2:$B$3001,MATCH($A740,'2. Schematic Parts'!$A$2:$A$3001,0)),"NOT FOUND"))</f>
        <v/>
      </c>
      <c r="F740" s="9" t="str">
        <f aca="false">IF($A740="","",IFERROR(INDEX('2. Schematic Parts'!$C$2:$C$3001,MATCH($A740,'2. Schematic Parts'!$A$2:$A$3001,0))&amp;"","NOT FOUND"))</f>
        <v/>
      </c>
      <c r="G740" s="9" t="str">
        <f aca="false">IF($A740="","",IFERROR(INDEX('2. Schematic Parts'!$D$2:$D$3001,MATCH($A740,'2. Schematic Parts'!$A$2:$A$3001,0))&amp;"","NOT FOUND"))</f>
        <v/>
      </c>
      <c r="H740" s="9" t="str">
        <f aca="false">IF($A740="","",IF(COUNTIF('2. Schematic Parts'!$A$2:$A$3001,$A740)=0,"NOT IN SCHEMATIC","OK"))</f>
        <v/>
      </c>
      <c r="I740" s="9" t="str">
        <f aca="false">IF($A740="","",IF($H740="NOT IN SCHEMATIC","",IF(UPPER(TRIM($C740))=UPPER(TRIM($E740)),"OK","MISMATCH")))</f>
        <v/>
      </c>
      <c r="J740" s="9" t="str">
        <f aca="false">IF($A740="","",IF($H740="NOT IN SCHEMATIC","",IF($F740="","NO SCH DECAL",IF($D740="","",IF(UPPER(TRIM($D740))=UPPER(TRIM($F740)),"OK","MISMATCH")))))</f>
        <v/>
      </c>
      <c r="K740" s="16" t="str">
        <f aca="false">IF($A740="","",SUMPRODUCT(--ISNUMBER(SEARCH(","&amp;TRIM($A740)&amp;",",","&amp;SUBSTITUTE('1. Master BOM'!$D$2:$D$400," ","")&amp;","))))</f>
        <v/>
      </c>
      <c r="L740" s="16" t="str">
        <f aca="false">IF($A740="","",IF($K740&lt;&gt;1,0,SUMPRODUCT(ISNUMBER(SEARCH(","&amp;TRIM($A740)&amp;",",","&amp;SUBSTITUTE('1. Master BOM'!$D$2:$D$400," ","")&amp;","))*ROW('1. Master BOM'!$D$2:$D$400))))</f>
        <v/>
      </c>
      <c r="M740" s="9" t="str">
        <f aca="false">IF($A740="","",IF($K740=0,"NOT IN BOM",IF($K740&gt;1,"MULTIPLE BOM LINES","OK")))</f>
        <v/>
      </c>
      <c r="N740" s="9" t="str">
        <f aca="false">IF($A740="","",IF($L740=0,"—",INDEX('1. Master BOM'!$A$1:$A$400,$L740)))</f>
        <v/>
      </c>
      <c r="O740" s="9" t="str">
        <f aca="false">IF($A740="","",IF($L740=0,"—",INDEX('1. Master BOM'!$B$1:$B$400,$L740)))</f>
        <v/>
      </c>
      <c r="P740" s="9" t="str">
        <f aca="false">IF($A740="","",IF(OR($H740="NOT IN SCHEMATIC",$O740="—"),"",IF($G740="","NO SCH PN",IF(UPPER(TRIM($G740))=UPPER(TRIM($O740)),"OK","MISMATCH"))))</f>
        <v/>
      </c>
      <c r="Q740" s="9" t="str">
        <f aca="false">IF($A740="","",IF($L740=0,"—",INDEX('1. Master BOM'!$E$1:$E$400,$L740)))</f>
        <v/>
      </c>
      <c r="R740" s="9" t="str">
        <f aca="false">IF($A740="","",IF($L740=0,"—",IF(T(INDEX('1. Master BOM'!$F$1:$F$400,$L740))="","(not set)",INDEX('1. Master BOM'!$F$1:$F$400,$L740))))</f>
        <v/>
      </c>
      <c r="S740" s="9" t="str">
        <f aca="false">IF($A740="","",IF(OR($R740="—",$R740="(not set)",$D740=""),"",IF(ISNUMBER(SEARCH(SUBSTITUTE(SUBSTITUTE(SUBSTITUTE($R740,"-",""),"_","")," ",""),SUBSTITUTE(SUBSTITUTE(SUBSTITUTE($D740,"-",""),"_","")," ",""))),"OK","CHECK")))</f>
        <v/>
      </c>
      <c r="T740" s="9" t="str">
        <f aca="false">IF($A740="","",IF(OR($H740="NOT IN SCHEMATIC",$I740="MISMATCH",$J740="MISMATCH",$P740="MISMATCH",$M740&lt;&gt;"OK"),"REVIEW","OK"))</f>
        <v/>
      </c>
      <c r="U740" s="14"/>
      <c r="V740" s="14"/>
      <c r="W740" s="17"/>
      <c r="X740" s="14"/>
    </row>
    <row r="741" customFormat="false" ht="15" hidden="false" customHeight="false" outlineLevel="0" collapsed="false">
      <c r="A741" s="9" t="str">
        <f aca="false">IF('3. Layout Parts'!$A741="","",TRIM('3. Layout Parts'!$A741))</f>
        <v/>
      </c>
      <c r="B741" s="9" t="str">
        <f aca="false">IF($A741="","",'3. Layout Parts'!$D741)</f>
        <v/>
      </c>
      <c r="C741" s="9" t="str">
        <f aca="false">IF($A741="","",'3. Layout Parts'!$B741)</f>
        <v/>
      </c>
      <c r="D741" s="9" t="str">
        <f aca="false">IF($A741="","",'3. Layout Parts'!$C741)</f>
        <v/>
      </c>
      <c r="E741" s="9" t="str">
        <f aca="false">IF($A741="","",IFERROR(INDEX('2. Schematic Parts'!$B$2:$B$3001,MATCH($A741,'2. Schematic Parts'!$A$2:$A$3001,0)),"NOT FOUND"))</f>
        <v/>
      </c>
      <c r="F741" s="9" t="str">
        <f aca="false">IF($A741="","",IFERROR(INDEX('2. Schematic Parts'!$C$2:$C$3001,MATCH($A741,'2. Schematic Parts'!$A$2:$A$3001,0))&amp;"","NOT FOUND"))</f>
        <v/>
      </c>
      <c r="G741" s="9" t="str">
        <f aca="false">IF($A741="","",IFERROR(INDEX('2. Schematic Parts'!$D$2:$D$3001,MATCH($A741,'2. Schematic Parts'!$A$2:$A$3001,0))&amp;"","NOT FOUND"))</f>
        <v/>
      </c>
      <c r="H741" s="9" t="str">
        <f aca="false">IF($A741="","",IF(COUNTIF('2. Schematic Parts'!$A$2:$A$3001,$A741)=0,"NOT IN SCHEMATIC","OK"))</f>
        <v/>
      </c>
      <c r="I741" s="9" t="str">
        <f aca="false">IF($A741="","",IF($H741="NOT IN SCHEMATIC","",IF(UPPER(TRIM($C741))=UPPER(TRIM($E741)),"OK","MISMATCH")))</f>
        <v/>
      </c>
      <c r="J741" s="9" t="str">
        <f aca="false">IF($A741="","",IF($H741="NOT IN SCHEMATIC","",IF($F741="","NO SCH DECAL",IF($D741="","",IF(UPPER(TRIM($D741))=UPPER(TRIM($F741)),"OK","MISMATCH")))))</f>
        <v/>
      </c>
      <c r="K741" s="16" t="str">
        <f aca="false">IF($A741="","",SUMPRODUCT(--ISNUMBER(SEARCH(","&amp;TRIM($A741)&amp;",",","&amp;SUBSTITUTE('1. Master BOM'!$D$2:$D$400," ","")&amp;","))))</f>
        <v/>
      </c>
      <c r="L741" s="16" t="str">
        <f aca="false">IF($A741="","",IF($K741&lt;&gt;1,0,SUMPRODUCT(ISNUMBER(SEARCH(","&amp;TRIM($A741)&amp;",",","&amp;SUBSTITUTE('1. Master BOM'!$D$2:$D$400," ","")&amp;","))*ROW('1. Master BOM'!$D$2:$D$400))))</f>
        <v/>
      </c>
      <c r="M741" s="9" t="str">
        <f aca="false">IF($A741="","",IF($K741=0,"NOT IN BOM",IF($K741&gt;1,"MULTIPLE BOM LINES","OK")))</f>
        <v/>
      </c>
      <c r="N741" s="9" t="str">
        <f aca="false">IF($A741="","",IF($L741=0,"—",INDEX('1. Master BOM'!$A$1:$A$400,$L741)))</f>
        <v/>
      </c>
      <c r="O741" s="9" t="str">
        <f aca="false">IF($A741="","",IF($L741=0,"—",INDEX('1. Master BOM'!$B$1:$B$400,$L741)))</f>
        <v/>
      </c>
      <c r="P741" s="9" t="str">
        <f aca="false">IF($A741="","",IF(OR($H741="NOT IN SCHEMATIC",$O741="—"),"",IF($G741="","NO SCH PN",IF(UPPER(TRIM($G741))=UPPER(TRIM($O741)),"OK","MISMATCH"))))</f>
        <v/>
      </c>
      <c r="Q741" s="9" t="str">
        <f aca="false">IF($A741="","",IF($L741=0,"—",INDEX('1. Master BOM'!$E$1:$E$400,$L741)))</f>
        <v/>
      </c>
      <c r="R741" s="9" t="str">
        <f aca="false">IF($A741="","",IF($L741=0,"—",IF(T(INDEX('1. Master BOM'!$F$1:$F$400,$L741))="","(not set)",INDEX('1. Master BOM'!$F$1:$F$400,$L741))))</f>
        <v/>
      </c>
      <c r="S741" s="9" t="str">
        <f aca="false">IF($A741="","",IF(OR($R741="—",$R741="(not set)",$D741=""),"",IF(ISNUMBER(SEARCH(SUBSTITUTE(SUBSTITUTE(SUBSTITUTE($R741,"-",""),"_","")," ",""),SUBSTITUTE(SUBSTITUTE(SUBSTITUTE($D741,"-",""),"_","")," ",""))),"OK","CHECK")))</f>
        <v/>
      </c>
      <c r="T741" s="9" t="str">
        <f aca="false">IF($A741="","",IF(OR($H741="NOT IN SCHEMATIC",$I741="MISMATCH",$J741="MISMATCH",$P741="MISMATCH",$M741&lt;&gt;"OK"),"REVIEW","OK"))</f>
        <v/>
      </c>
      <c r="U741" s="14"/>
      <c r="V741" s="14"/>
      <c r="W741" s="17"/>
      <c r="X741" s="14"/>
    </row>
    <row r="742" customFormat="false" ht="15" hidden="false" customHeight="false" outlineLevel="0" collapsed="false">
      <c r="A742" s="9" t="str">
        <f aca="false">IF('3. Layout Parts'!$A742="","",TRIM('3. Layout Parts'!$A742))</f>
        <v/>
      </c>
      <c r="B742" s="9" t="str">
        <f aca="false">IF($A742="","",'3. Layout Parts'!$D742)</f>
        <v/>
      </c>
      <c r="C742" s="9" t="str">
        <f aca="false">IF($A742="","",'3. Layout Parts'!$B742)</f>
        <v/>
      </c>
      <c r="D742" s="9" t="str">
        <f aca="false">IF($A742="","",'3. Layout Parts'!$C742)</f>
        <v/>
      </c>
      <c r="E742" s="9" t="str">
        <f aca="false">IF($A742="","",IFERROR(INDEX('2. Schematic Parts'!$B$2:$B$3001,MATCH($A742,'2. Schematic Parts'!$A$2:$A$3001,0)),"NOT FOUND"))</f>
        <v/>
      </c>
      <c r="F742" s="9" t="str">
        <f aca="false">IF($A742="","",IFERROR(INDEX('2. Schematic Parts'!$C$2:$C$3001,MATCH($A742,'2. Schematic Parts'!$A$2:$A$3001,0))&amp;"","NOT FOUND"))</f>
        <v/>
      </c>
      <c r="G742" s="9" t="str">
        <f aca="false">IF($A742="","",IFERROR(INDEX('2. Schematic Parts'!$D$2:$D$3001,MATCH($A742,'2. Schematic Parts'!$A$2:$A$3001,0))&amp;"","NOT FOUND"))</f>
        <v/>
      </c>
      <c r="H742" s="9" t="str">
        <f aca="false">IF($A742="","",IF(COUNTIF('2. Schematic Parts'!$A$2:$A$3001,$A742)=0,"NOT IN SCHEMATIC","OK"))</f>
        <v/>
      </c>
      <c r="I742" s="9" t="str">
        <f aca="false">IF($A742="","",IF($H742="NOT IN SCHEMATIC","",IF(UPPER(TRIM($C742))=UPPER(TRIM($E742)),"OK","MISMATCH")))</f>
        <v/>
      </c>
      <c r="J742" s="9" t="str">
        <f aca="false">IF($A742="","",IF($H742="NOT IN SCHEMATIC","",IF($F742="","NO SCH DECAL",IF($D742="","",IF(UPPER(TRIM($D742))=UPPER(TRIM($F742)),"OK","MISMATCH")))))</f>
        <v/>
      </c>
      <c r="K742" s="16" t="str">
        <f aca="false">IF($A742="","",SUMPRODUCT(--ISNUMBER(SEARCH(","&amp;TRIM($A742)&amp;",",","&amp;SUBSTITUTE('1. Master BOM'!$D$2:$D$400," ","")&amp;","))))</f>
        <v/>
      </c>
      <c r="L742" s="16" t="str">
        <f aca="false">IF($A742="","",IF($K742&lt;&gt;1,0,SUMPRODUCT(ISNUMBER(SEARCH(","&amp;TRIM($A742)&amp;",",","&amp;SUBSTITUTE('1. Master BOM'!$D$2:$D$400," ","")&amp;","))*ROW('1. Master BOM'!$D$2:$D$400))))</f>
        <v/>
      </c>
      <c r="M742" s="9" t="str">
        <f aca="false">IF($A742="","",IF($K742=0,"NOT IN BOM",IF($K742&gt;1,"MULTIPLE BOM LINES","OK")))</f>
        <v/>
      </c>
      <c r="N742" s="9" t="str">
        <f aca="false">IF($A742="","",IF($L742=0,"—",INDEX('1. Master BOM'!$A$1:$A$400,$L742)))</f>
        <v/>
      </c>
      <c r="O742" s="9" t="str">
        <f aca="false">IF($A742="","",IF($L742=0,"—",INDEX('1. Master BOM'!$B$1:$B$400,$L742)))</f>
        <v/>
      </c>
      <c r="P742" s="9" t="str">
        <f aca="false">IF($A742="","",IF(OR($H742="NOT IN SCHEMATIC",$O742="—"),"",IF($G742="","NO SCH PN",IF(UPPER(TRIM($G742))=UPPER(TRIM($O742)),"OK","MISMATCH"))))</f>
        <v/>
      </c>
      <c r="Q742" s="9" t="str">
        <f aca="false">IF($A742="","",IF($L742=0,"—",INDEX('1. Master BOM'!$E$1:$E$400,$L742)))</f>
        <v/>
      </c>
      <c r="R742" s="9" t="str">
        <f aca="false">IF($A742="","",IF($L742=0,"—",IF(T(INDEX('1. Master BOM'!$F$1:$F$400,$L742))="","(not set)",INDEX('1. Master BOM'!$F$1:$F$400,$L742))))</f>
        <v/>
      </c>
      <c r="S742" s="9" t="str">
        <f aca="false">IF($A742="","",IF(OR($R742="—",$R742="(not set)",$D742=""),"",IF(ISNUMBER(SEARCH(SUBSTITUTE(SUBSTITUTE(SUBSTITUTE($R742,"-",""),"_","")," ",""),SUBSTITUTE(SUBSTITUTE(SUBSTITUTE($D742,"-",""),"_","")," ",""))),"OK","CHECK")))</f>
        <v/>
      </c>
      <c r="T742" s="9" t="str">
        <f aca="false">IF($A742="","",IF(OR($H742="NOT IN SCHEMATIC",$I742="MISMATCH",$J742="MISMATCH",$P742="MISMATCH",$M742&lt;&gt;"OK"),"REVIEW","OK"))</f>
        <v/>
      </c>
      <c r="U742" s="14"/>
      <c r="V742" s="14"/>
      <c r="W742" s="17"/>
      <c r="X742" s="14"/>
    </row>
    <row r="743" customFormat="false" ht="15" hidden="false" customHeight="false" outlineLevel="0" collapsed="false">
      <c r="A743" s="9" t="str">
        <f aca="false">IF('3. Layout Parts'!$A743="","",TRIM('3. Layout Parts'!$A743))</f>
        <v/>
      </c>
      <c r="B743" s="9" t="str">
        <f aca="false">IF($A743="","",'3. Layout Parts'!$D743)</f>
        <v/>
      </c>
      <c r="C743" s="9" t="str">
        <f aca="false">IF($A743="","",'3. Layout Parts'!$B743)</f>
        <v/>
      </c>
      <c r="D743" s="9" t="str">
        <f aca="false">IF($A743="","",'3. Layout Parts'!$C743)</f>
        <v/>
      </c>
      <c r="E743" s="9" t="str">
        <f aca="false">IF($A743="","",IFERROR(INDEX('2. Schematic Parts'!$B$2:$B$3001,MATCH($A743,'2. Schematic Parts'!$A$2:$A$3001,0)),"NOT FOUND"))</f>
        <v/>
      </c>
      <c r="F743" s="9" t="str">
        <f aca="false">IF($A743="","",IFERROR(INDEX('2. Schematic Parts'!$C$2:$C$3001,MATCH($A743,'2. Schematic Parts'!$A$2:$A$3001,0))&amp;"","NOT FOUND"))</f>
        <v/>
      </c>
      <c r="G743" s="9" t="str">
        <f aca="false">IF($A743="","",IFERROR(INDEX('2. Schematic Parts'!$D$2:$D$3001,MATCH($A743,'2. Schematic Parts'!$A$2:$A$3001,0))&amp;"","NOT FOUND"))</f>
        <v/>
      </c>
      <c r="H743" s="9" t="str">
        <f aca="false">IF($A743="","",IF(COUNTIF('2. Schematic Parts'!$A$2:$A$3001,$A743)=0,"NOT IN SCHEMATIC","OK"))</f>
        <v/>
      </c>
      <c r="I743" s="9" t="str">
        <f aca="false">IF($A743="","",IF($H743="NOT IN SCHEMATIC","",IF(UPPER(TRIM($C743))=UPPER(TRIM($E743)),"OK","MISMATCH")))</f>
        <v/>
      </c>
      <c r="J743" s="9" t="str">
        <f aca="false">IF($A743="","",IF($H743="NOT IN SCHEMATIC","",IF($F743="","NO SCH DECAL",IF($D743="","",IF(UPPER(TRIM($D743))=UPPER(TRIM($F743)),"OK","MISMATCH")))))</f>
        <v/>
      </c>
      <c r="K743" s="16" t="str">
        <f aca="false">IF($A743="","",SUMPRODUCT(--ISNUMBER(SEARCH(","&amp;TRIM($A743)&amp;",",","&amp;SUBSTITUTE('1. Master BOM'!$D$2:$D$400," ","")&amp;","))))</f>
        <v/>
      </c>
      <c r="L743" s="16" t="str">
        <f aca="false">IF($A743="","",IF($K743&lt;&gt;1,0,SUMPRODUCT(ISNUMBER(SEARCH(","&amp;TRIM($A743)&amp;",",","&amp;SUBSTITUTE('1. Master BOM'!$D$2:$D$400," ","")&amp;","))*ROW('1. Master BOM'!$D$2:$D$400))))</f>
        <v/>
      </c>
      <c r="M743" s="9" t="str">
        <f aca="false">IF($A743="","",IF($K743=0,"NOT IN BOM",IF($K743&gt;1,"MULTIPLE BOM LINES","OK")))</f>
        <v/>
      </c>
      <c r="N743" s="9" t="str">
        <f aca="false">IF($A743="","",IF($L743=0,"—",INDEX('1. Master BOM'!$A$1:$A$400,$L743)))</f>
        <v/>
      </c>
      <c r="O743" s="9" t="str">
        <f aca="false">IF($A743="","",IF($L743=0,"—",INDEX('1. Master BOM'!$B$1:$B$400,$L743)))</f>
        <v/>
      </c>
      <c r="P743" s="9" t="str">
        <f aca="false">IF($A743="","",IF(OR($H743="NOT IN SCHEMATIC",$O743="—"),"",IF($G743="","NO SCH PN",IF(UPPER(TRIM($G743))=UPPER(TRIM($O743)),"OK","MISMATCH"))))</f>
        <v/>
      </c>
      <c r="Q743" s="9" t="str">
        <f aca="false">IF($A743="","",IF($L743=0,"—",INDEX('1. Master BOM'!$E$1:$E$400,$L743)))</f>
        <v/>
      </c>
      <c r="R743" s="9" t="str">
        <f aca="false">IF($A743="","",IF($L743=0,"—",IF(T(INDEX('1. Master BOM'!$F$1:$F$400,$L743))="","(not set)",INDEX('1. Master BOM'!$F$1:$F$400,$L743))))</f>
        <v/>
      </c>
      <c r="S743" s="9" t="str">
        <f aca="false">IF($A743="","",IF(OR($R743="—",$R743="(not set)",$D743=""),"",IF(ISNUMBER(SEARCH(SUBSTITUTE(SUBSTITUTE(SUBSTITUTE($R743,"-",""),"_","")," ",""),SUBSTITUTE(SUBSTITUTE(SUBSTITUTE($D743,"-",""),"_","")," ",""))),"OK","CHECK")))</f>
        <v/>
      </c>
      <c r="T743" s="9" t="str">
        <f aca="false">IF($A743="","",IF(OR($H743="NOT IN SCHEMATIC",$I743="MISMATCH",$J743="MISMATCH",$P743="MISMATCH",$M743&lt;&gt;"OK"),"REVIEW","OK"))</f>
        <v/>
      </c>
      <c r="U743" s="14"/>
      <c r="V743" s="14"/>
      <c r="W743" s="17"/>
      <c r="X743" s="14"/>
    </row>
    <row r="744" customFormat="false" ht="15" hidden="false" customHeight="false" outlineLevel="0" collapsed="false">
      <c r="A744" s="9" t="str">
        <f aca="false">IF('3. Layout Parts'!$A744="","",TRIM('3. Layout Parts'!$A744))</f>
        <v/>
      </c>
      <c r="B744" s="9" t="str">
        <f aca="false">IF($A744="","",'3. Layout Parts'!$D744)</f>
        <v/>
      </c>
      <c r="C744" s="9" t="str">
        <f aca="false">IF($A744="","",'3. Layout Parts'!$B744)</f>
        <v/>
      </c>
      <c r="D744" s="9" t="str">
        <f aca="false">IF($A744="","",'3. Layout Parts'!$C744)</f>
        <v/>
      </c>
      <c r="E744" s="9" t="str">
        <f aca="false">IF($A744="","",IFERROR(INDEX('2. Schematic Parts'!$B$2:$B$3001,MATCH($A744,'2. Schematic Parts'!$A$2:$A$3001,0)),"NOT FOUND"))</f>
        <v/>
      </c>
      <c r="F744" s="9" t="str">
        <f aca="false">IF($A744="","",IFERROR(INDEX('2. Schematic Parts'!$C$2:$C$3001,MATCH($A744,'2. Schematic Parts'!$A$2:$A$3001,0))&amp;"","NOT FOUND"))</f>
        <v/>
      </c>
      <c r="G744" s="9" t="str">
        <f aca="false">IF($A744="","",IFERROR(INDEX('2. Schematic Parts'!$D$2:$D$3001,MATCH($A744,'2. Schematic Parts'!$A$2:$A$3001,0))&amp;"","NOT FOUND"))</f>
        <v/>
      </c>
      <c r="H744" s="9" t="str">
        <f aca="false">IF($A744="","",IF(COUNTIF('2. Schematic Parts'!$A$2:$A$3001,$A744)=0,"NOT IN SCHEMATIC","OK"))</f>
        <v/>
      </c>
      <c r="I744" s="9" t="str">
        <f aca="false">IF($A744="","",IF($H744="NOT IN SCHEMATIC","",IF(UPPER(TRIM($C744))=UPPER(TRIM($E744)),"OK","MISMATCH")))</f>
        <v/>
      </c>
      <c r="J744" s="9" t="str">
        <f aca="false">IF($A744="","",IF($H744="NOT IN SCHEMATIC","",IF($F744="","NO SCH DECAL",IF($D744="","",IF(UPPER(TRIM($D744))=UPPER(TRIM($F744)),"OK","MISMATCH")))))</f>
        <v/>
      </c>
      <c r="K744" s="16" t="str">
        <f aca="false">IF($A744="","",SUMPRODUCT(--ISNUMBER(SEARCH(","&amp;TRIM($A744)&amp;",",","&amp;SUBSTITUTE('1. Master BOM'!$D$2:$D$400," ","")&amp;","))))</f>
        <v/>
      </c>
      <c r="L744" s="16" t="str">
        <f aca="false">IF($A744="","",IF($K744&lt;&gt;1,0,SUMPRODUCT(ISNUMBER(SEARCH(","&amp;TRIM($A744)&amp;",",","&amp;SUBSTITUTE('1. Master BOM'!$D$2:$D$400," ","")&amp;","))*ROW('1. Master BOM'!$D$2:$D$400))))</f>
        <v/>
      </c>
      <c r="M744" s="9" t="str">
        <f aca="false">IF($A744="","",IF($K744=0,"NOT IN BOM",IF($K744&gt;1,"MULTIPLE BOM LINES","OK")))</f>
        <v/>
      </c>
      <c r="N744" s="9" t="str">
        <f aca="false">IF($A744="","",IF($L744=0,"—",INDEX('1. Master BOM'!$A$1:$A$400,$L744)))</f>
        <v/>
      </c>
      <c r="O744" s="9" t="str">
        <f aca="false">IF($A744="","",IF($L744=0,"—",INDEX('1. Master BOM'!$B$1:$B$400,$L744)))</f>
        <v/>
      </c>
      <c r="P744" s="9" t="str">
        <f aca="false">IF($A744="","",IF(OR($H744="NOT IN SCHEMATIC",$O744="—"),"",IF($G744="","NO SCH PN",IF(UPPER(TRIM($G744))=UPPER(TRIM($O744)),"OK","MISMATCH"))))</f>
        <v/>
      </c>
      <c r="Q744" s="9" t="str">
        <f aca="false">IF($A744="","",IF($L744=0,"—",INDEX('1. Master BOM'!$E$1:$E$400,$L744)))</f>
        <v/>
      </c>
      <c r="R744" s="9" t="str">
        <f aca="false">IF($A744="","",IF($L744=0,"—",IF(T(INDEX('1. Master BOM'!$F$1:$F$400,$L744))="","(not set)",INDEX('1. Master BOM'!$F$1:$F$400,$L744))))</f>
        <v/>
      </c>
      <c r="S744" s="9" t="str">
        <f aca="false">IF($A744="","",IF(OR($R744="—",$R744="(not set)",$D744=""),"",IF(ISNUMBER(SEARCH(SUBSTITUTE(SUBSTITUTE(SUBSTITUTE($R744,"-",""),"_","")," ",""),SUBSTITUTE(SUBSTITUTE(SUBSTITUTE($D744,"-",""),"_","")," ",""))),"OK","CHECK")))</f>
        <v/>
      </c>
      <c r="T744" s="9" t="str">
        <f aca="false">IF($A744="","",IF(OR($H744="NOT IN SCHEMATIC",$I744="MISMATCH",$J744="MISMATCH",$P744="MISMATCH",$M744&lt;&gt;"OK"),"REVIEW","OK"))</f>
        <v/>
      </c>
      <c r="U744" s="14"/>
      <c r="V744" s="14"/>
      <c r="W744" s="17"/>
      <c r="X744" s="14"/>
    </row>
    <row r="745" customFormat="false" ht="15" hidden="false" customHeight="false" outlineLevel="0" collapsed="false">
      <c r="A745" s="9" t="str">
        <f aca="false">IF('3. Layout Parts'!$A745="","",TRIM('3. Layout Parts'!$A745))</f>
        <v/>
      </c>
      <c r="B745" s="9" t="str">
        <f aca="false">IF($A745="","",'3. Layout Parts'!$D745)</f>
        <v/>
      </c>
      <c r="C745" s="9" t="str">
        <f aca="false">IF($A745="","",'3. Layout Parts'!$B745)</f>
        <v/>
      </c>
      <c r="D745" s="9" t="str">
        <f aca="false">IF($A745="","",'3. Layout Parts'!$C745)</f>
        <v/>
      </c>
      <c r="E745" s="9" t="str">
        <f aca="false">IF($A745="","",IFERROR(INDEX('2. Schematic Parts'!$B$2:$B$3001,MATCH($A745,'2. Schematic Parts'!$A$2:$A$3001,0)),"NOT FOUND"))</f>
        <v/>
      </c>
      <c r="F745" s="9" t="str">
        <f aca="false">IF($A745="","",IFERROR(INDEX('2. Schematic Parts'!$C$2:$C$3001,MATCH($A745,'2. Schematic Parts'!$A$2:$A$3001,0))&amp;"","NOT FOUND"))</f>
        <v/>
      </c>
      <c r="G745" s="9" t="str">
        <f aca="false">IF($A745="","",IFERROR(INDEX('2. Schematic Parts'!$D$2:$D$3001,MATCH($A745,'2. Schematic Parts'!$A$2:$A$3001,0))&amp;"","NOT FOUND"))</f>
        <v/>
      </c>
      <c r="H745" s="9" t="str">
        <f aca="false">IF($A745="","",IF(COUNTIF('2. Schematic Parts'!$A$2:$A$3001,$A745)=0,"NOT IN SCHEMATIC","OK"))</f>
        <v/>
      </c>
      <c r="I745" s="9" t="str">
        <f aca="false">IF($A745="","",IF($H745="NOT IN SCHEMATIC","",IF(UPPER(TRIM($C745))=UPPER(TRIM($E745)),"OK","MISMATCH")))</f>
        <v/>
      </c>
      <c r="J745" s="9" t="str">
        <f aca="false">IF($A745="","",IF($H745="NOT IN SCHEMATIC","",IF($F745="","NO SCH DECAL",IF($D745="","",IF(UPPER(TRIM($D745))=UPPER(TRIM($F745)),"OK","MISMATCH")))))</f>
        <v/>
      </c>
      <c r="K745" s="16" t="str">
        <f aca="false">IF($A745="","",SUMPRODUCT(--ISNUMBER(SEARCH(","&amp;TRIM($A745)&amp;",",","&amp;SUBSTITUTE('1. Master BOM'!$D$2:$D$400," ","")&amp;","))))</f>
        <v/>
      </c>
      <c r="L745" s="16" t="str">
        <f aca="false">IF($A745="","",IF($K745&lt;&gt;1,0,SUMPRODUCT(ISNUMBER(SEARCH(","&amp;TRIM($A745)&amp;",",","&amp;SUBSTITUTE('1. Master BOM'!$D$2:$D$400," ","")&amp;","))*ROW('1. Master BOM'!$D$2:$D$400))))</f>
        <v/>
      </c>
      <c r="M745" s="9" t="str">
        <f aca="false">IF($A745="","",IF($K745=0,"NOT IN BOM",IF($K745&gt;1,"MULTIPLE BOM LINES","OK")))</f>
        <v/>
      </c>
      <c r="N745" s="9" t="str">
        <f aca="false">IF($A745="","",IF($L745=0,"—",INDEX('1. Master BOM'!$A$1:$A$400,$L745)))</f>
        <v/>
      </c>
      <c r="O745" s="9" t="str">
        <f aca="false">IF($A745="","",IF($L745=0,"—",INDEX('1. Master BOM'!$B$1:$B$400,$L745)))</f>
        <v/>
      </c>
      <c r="P745" s="9" t="str">
        <f aca="false">IF($A745="","",IF(OR($H745="NOT IN SCHEMATIC",$O745="—"),"",IF($G745="","NO SCH PN",IF(UPPER(TRIM($G745))=UPPER(TRIM($O745)),"OK","MISMATCH"))))</f>
        <v/>
      </c>
      <c r="Q745" s="9" t="str">
        <f aca="false">IF($A745="","",IF($L745=0,"—",INDEX('1. Master BOM'!$E$1:$E$400,$L745)))</f>
        <v/>
      </c>
      <c r="R745" s="9" t="str">
        <f aca="false">IF($A745="","",IF($L745=0,"—",IF(T(INDEX('1. Master BOM'!$F$1:$F$400,$L745))="","(not set)",INDEX('1. Master BOM'!$F$1:$F$400,$L745))))</f>
        <v/>
      </c>
      <c r="S745" s="9" t="str">
        <f aca="false">IF($A745="","",IF(OR($R745="—",$R745="(not set)",$D745=""),"",IF(ISNUMBER(SEARCH(SUBSTITUTE(SUBSTITUTE(SUBSTITUTE($R745,"-",""),"_","")," ",""),SUBSTITUTE(SUBSTITUTE(SUBSTITUTE($D745,"-",""),"_","")," ",""))),"OK","CHECK")))</f>
        <v/>
      </c>
      <c r="T745" s="9" t="str">
        <f aca="false">IF($A745="","",IF(OR($H745="NOT IN SCHEMATIC",$I745="MISMATCH",$J745="MISMATCH",$P745="MISMATCH",$M745&lt;&gt;"OK"),"REVIEW","OK"))</f>
        <v/>
      </c>
      <c r="U745" s="14"/>
      <c r="V745" s="14"/>
      <c r="W745" s="17"/>
      <c r="X745" s="14"/>
    </row>
    <row r="746" customFormat="false" ht="15" hidden="false" customHeight="false" outlineLevel="0" collapsed="false">
      <c r="A746" s="9" t="str">
        <f aca="false">IF('3. Layout Parts'!$A746="","",TRIM('3. Layout Parts'!$A746))</f>
        <v/>
      </c>
      <c r="B746" s="9" t="str">
        <f aca="false">IF($A746="","",'3. Layout Parts'!$D746)</f>
        <v/>
      </c>
      <c r="C746" s="9" t="str">
        <f aca="false">IF($A746="","",'3. Layout Parts'!$B746)</f>
        <v/>
      </c>
      <c r="D746" s="9" t="str">
        <f aca="false">IF($A746="","",'3. Layout Parts'!$C746)</f>
        <v/>
      </c>
      <c r="E746" s="9" t="str">
        <f aca="false">IF($A746="","",IFERROR(INDEX('2. Schematic Parts'!$B$2:$B$3001,MATCH($A746,'2. Schematic Parts'!$A$2:$A$3001,0)),"NOT FOUND"))</f>
        <v/>
      </c>
      <c r="F746" s="9" t="str">
        <f aca="false">IF($A746="","",IFERROR(INDEX('2. Schematic Parts'!$C$2:$C$3001,MATCH($A746,'2. Schematic Parts'!$A$2:$A$3001,0))&amp;"","NOT FOUND"))</f>
        <v/>
      </c>
      <c r="G746" s="9" t="str">
        <f aca="false">IF($A746="","",IFERROR(INDEX('2. Schematic Parts'!$D$2:$D$3001,MATCH($A746,'2. Schematic Parts'!$A$2:$A$3001,0))&amp;"","NOT FOUND"))</f>
        <v/>
      </c>
      <c r="H746" s="9" t="str">
        <f aca="false">IF($A746="","",IF(COUNTIF('2. Schematic Parts'!$A$2:$A$3001,$A746)=0,"NOT IN SCHEMATIC","OK"))</f>
        <v/>
      </c>
      <c r="I746" s="9" t="str">
        <f aca="false">IF($A746="","",IF($H746="NOT IN SCHEMATIC","",IF(UPPER(TRIM($C746))=UPPER(TRIM($E746)),"OK","MISMATCH")))</f>
        <v/>
      </c>
      <c r="J746" s="9" t="str">
        <f aca="false">IF($A746="","",IF($H746="NOT IN SCHEMATIC","",IF($F746="","NO SCH DECAL",IF($D746="","",IF(UPPER(TRIM($D746))=UPPER(TRIM($F746)),"OK","MISMATCH")))))</f>
        <v/>
      </c>
      <c r="K746" s="16" t="str">
        <f aca="false">IF($A746="","",SUMPRODUCT(--ISNUMBER(SEARCH(","&amp;TRIM($A746)&amp;",",","&amp;SUBSTITUTE('1. Master BOM'!$D$2:$D$400," ","")&amp;","))))</f>
        <v/>
      </c>
      <c r="L746" s="16" t="str">
        <f aca="false">IF($A746="","",IF($K746&lt;&gt;1,0,SUMPRODUCT(ISNUMBER(SEARCH(","&amp;TRIM($A746)&amp;",",","&amp;SUBSTITUTE('1. Master BOM'!$D$2:$D$400," ","")&amp;","))*ROW('1. Master BOM'!$D$2:$D$400))))</f>
        <v/>
      </c>
      <c r="M746" s="9" t="str">
        <f aca="false">IF($A746="","",IF($K746=0,"NOT IN BOM",IF($K746&gt;1,"MULTIPLE BOM LINES","OK")))</f>
        <v/>
      </c>
      <c r="N746" s="9" t="str">
        <f aca="false">IF($A746="","",IF($L746=0,"—",INDEX('1. Master BOM'!$A$1:$A$400,$L746)))</f>
        <v/>
      </c>
      <c r="O746" s="9" t="str">
        <f aca="false">IF($A746="","",IF($L746=0,"—",INDEX('1. Master BOM'!$B$1:$B$400,$L746)))</f>
        <v/>
      </c>
      <c r="P746" s="9" t="str">
        <f aca="false">IF($A746="","",IF(OR($H746="NOT IN SCHEMATIC",$O746="—"),"",IF($G746="","NO SCH PN",IF(UPPER(TRIM($G746))=UPPER(TRIM($O746)),"OK","MISMATCH"))))</f>
        <v/>
      </c>
      <c r="Q746" s="9" t="str">
        <f aca="false">IF($A746="","",IF($L746=0,"—",INDEX('1. Master BOM'!$E$1:$E$400,$L746)))</f>
        <v/>
      </c>
      <c r="R746" s="9" t="str">
        <f aca="false">IF($A746="","",IF($L746=0,"—",IF(T(INDEX('1. Master BOM'!$F$1:$F$400,$L746))="","(not set)",INDEX('1. Master BOM'!$F$1:$F$400,$L746))))</f>
        <v/>
      </c>
      <c r="S746" s="9" t="str">
        <f aca="false">IF($A746="","",IF(OR($R746="—",$R746="(not set)",$D746=""),"",IF(ISNUMBER(SEARCH(SUBSTITUTE(SUBSTITUTE(SUBSTITUTE($R746,"-",""),"_","")," ",""),SUBSTITUTE(SUBSTITUTE(SUBSTITUTE($D746,"-",""),"_","")," ",""))),"OK","CHECK")))</f>
        <v/>
      </c>
      <c r="T746" s="9" t="str">
        <f aca="false">IF($A746="","",IF(OR($H746="NOT IN SCHEMATIC",$I746="MISMATCH",$J746="MISMATCH",$P746="MISMATCH",$M746&lt;&gt;"OK"),"REVIEW","OK"))</f>
        <v/>
      </c>
      <c r="U746" s="14"/>
      <c r="V746" s="14"/>
      <c r="W746" s="17"/>
      <c r="X746" s="14"/>
    </row>
    <row r="747" customFormat="false" ht="15" hidden="false" customHeight="false" outlineLevel="0" collapsed="false">
      <c r="A747" s="9" t="str">
        <f aca="false">IF('3. Layout Parts'!$A747="","",TRIM('3. Layout Parts'!$A747))</f>
        <v/>
      </c>
      <c r="B747" s="9" t="str">
        <f aca="false">IF($A747="","",'3. Layout Parts'!$D747)</f>
        <v/>
      </c>
      <c r="C747" s="9" t="str">
        <f aca="false">IF($A747="","",'3. Layout Parts'!$B747)</f>
        <v/>
      </c>
      <c r="D747" s="9" t="str">
        <f aca="false">IF($A747="","",'3. Layout Parts'!$C747)</f>
        <v/>
      </c>
      <c r="E747" s="9" t="str">
        <f aca="false">IF($A747="","",IFERROR(INDEX('2. Schematic Parts'!$B$2:$B$3001,MATCH($A747,'2. Schematic Parts'!$A$2:$A$3001,0)),"NOT FOUND"))</f>
        <v/>
      </c>
      <c r="F747" s="9" t="str">
        <f aca="false">IF($A747="","",IFERROR(INDEX('2. Schematic Parts'!$C$2:$C$3001,MATCH($A747,'2. Schematic Parts'!$A$2:$A$3001,0))&amp;"","NOT FOUND"))</f>
        <v/>
      </c>
      <c r="G747" s="9" t="str">
        <f aca="false">IF($A747="","",IFERROR(INDEX('2. Schematic Parts'!$D$2:$D$3001,MATCH($A747,'2. Schematic Parts'!$A$2:$A$3001,0))&amp;"","NOT FOUND"))</f>
        <v/>
      </c>
      <c r="H747" s="9" t="str">
        <f aca="false">IF($A747="","",IF(COUNTIF('2. Schematic Parts'!$A$2:$A$3001,$A747)=0,"NOT IN SCHEMATIC","OK"))</f>
        <v/>
      </c>
      <c r="I747" s="9" t="str">
        <f aca="false">IF($A747="","",IF($H747="NOT IN SCHEMATIC","",IF(UPPER(TRIM($C747))=UPPER(TRIM($E747)),"OK","MISMATCH")))</f>
        <v/>
      </c>
      <c r="J747" s="9" t="str">
        <f aca="false">IF($A747="","",IF($H747="NOT IN SCHEMATIC","",IF($F747="","NO SCH DECAL",IF($D747="","",IF(UPPER(TRIM($D747))=UPPER(TRIM($F747)),"OK","MISMATCH")))))</f>
        <v/>
      </c>
      <c r="K747" s="16" t="str">
        <f aca="false">IF($A747="","",SUMPRODUCT(--ISNUMBER(SEARCH(","&amp;TRIM($A747)&amp;",",","&amp;SUBSTITUTE('1. Master BOM'!$D$2:$D$400," ","")&amp;","))))</f>
        <v/>
      </c>
      <c r="L747" s="16" t="str">
        <f aca="false">IF($A747="","",IF($K747&lt;&gt;1,0,SUMPRODUCT(ISNUMBER(SEARCH(","&amp;TRIM($A747)&amp;",",","&amp;SUBSTITUTE('1. Master BOM'!$D$2:$D$400," ","")&amp;","))*ROW('1. Master BOM'!$D$2:$D$400))))</f>
        <v/>
      </c>
      <c r="M747" s="9" t="str">
        <f aca="false">IF($A747="","",IF($K747=0,"NOT IN BOM",IF($K747&gt;1,"MULTIPLE BOM LINES","OK")))</f>
        <v/>
      </c>
      <c r="N747" s="9" t="str">
        <f aca="false">IF($A747="","",IF($L747=0,"—",INDEX('1. Master BOM'!$A$1:$A$400,$L747)))</f>
        <v/>
      </c>
      <c r="O747" s="9" t="str">
        <f aca="false">IF($A747="","",IF($L747=0,"—",INDEX('1. Master BOM'!$B$1:$B$400,$L747)))</f>
        <v/>
      </c>
      <c r="P747" s="9" t="str">
        <f aca="false">IF($A747="","",IF(OR($H747="NOT IN SCHEMATIC",$O747="—"),"",IF($G747="","NO SCH PN",IF(UPPER(TRIM($G747))=UPPER(TRIM($O747)),"OK","MISMATCH"))))</f>
        <v/>
      </c>
      <c r="Q747" s="9" t="str">
        <f aca="false">IF($A747="","",IF($L747=0,"—",INDEX('1. Master BOM'!$E$1:$E$400,$L747)))</f>
        <v/>
      </c>
      <c r="R747" s="9" t="str">
        <f aca="false">IF($A747="","",IF($L747=0,"—",IF(T(INDEX('1. Master BOM'!$F$1:$F$400,$L747))="","(not set)",INDEX('1. Master BOM'!$F$1:$F$400,$L747))))</f>
        <v/>
      </c>
      <c r="S747" s="9" t="str">
        <f aca="false">IF($A747="","",IF(OR($R747="—",$R747="(not set)",$D747=""),"",IF(ISNUMBER(SEARCH(SUBSTITUTE(SUBSTITUTE(SUBSTITUTE($R747,"-",""),"_","")," ",""),SUBSTITUTE(SUBSTITUTE(SUBSTITUTE($D747,"-",""),"_","")," ",""))),"OK","CHECK")))</f>
        <v/>
      </c>
      <c r="T747" s="9" t="str">
        <f aca="false">IF($A747="","",IF(OR($H747="NOT IN SCHEMATIC",$I747="MISMATCH",$J747="MISMATCH",$P747="MISMATCH",$M747&lt;&gt;"OK"),"REVIEW","OK"))</f>
        <v/>
      </c>
      <c r="U747" s="14"/>
      <c r="V747" s="14"/>
      <c r="W747" s="17"/>
      <c r="X747" s="14"/>
    </row>
    <row r="748" customFormat="false" ht="15" hidden="false" customHeight="false" outlineLevel="0" collapsed="false">
      <c r="A748" s="9" t="str">
        <f aca="false">IF('3. Layout Parts'!$A748="","",TRIM('3. Layout Parts'!$A748))</f>
        <v/>
      </c>
      <c r="B748" s="9" t="str">
        <f aca="false">IF($A748="","",'3. Layout Parts'!$D748)</f>
        <v/>
      </c>
      <c r="C748" s="9" t="str">
        <f aca="false">IF($A748="","",'3. Layout Parts'!$B748)</f>
        <v/>
      </c>
      <c r="D748" s="9" t="str">
        <f aca="false">IF($A748="","",'3. Layout Parts'!$C748)</f>
        <v/>
      </c>
      <c r="E748" s="9" t="str">
        <f aca="false">IF($A748="","",IFERROR(INDEX('2. Schematic Parts'!$B$2:$B$3001,MATCH($A748,'2. Schematic Parts'!$A$2:$A$3001,0)),"NOT FOUND"))</f>
        <v/>
      </c>
      <c r="F748" s="9" t="str">
        <f aca="false">IF($A748="","",IFERROR(INDEX('2. Schematic Parts'!$C$2:$C$3001,MATCH($A748,'2. Schematic Parts'!$A$2:$A$3001,0))&amp;"","NOT FOUND"))</f>
        <v/>
      </c>
      <c r="G748" s="9" t="str">
        <f aca="false">IF($A748="","",IFERROR(INDEX('2. Schematic Parts'!$D$2:$D$3001,MATCH($A748,'2. Schematic Parts'!$A$2:$A$3001,0))&amp;"","NOT FOUND"))</f>
        <v/>
      </c>
      <c r="H748" s="9" t="str">
        <f aca="false">IF($A748="","",IF(COUNTIF('2. Schematic Parts'!$A$2:$A$3001,$A748)=0,"NOT IN SCHEMATIC","OK"))</f>
        <v/>
      </c>
      <c r="I748" s="9" t="str">
        <f aca="false">IF($A748="","",IF($H748="NOT IN SCHEMATIC","",IF(UPPER(TRIM($C748))=UPPER(TRIM($E748)),"OK","MISMATCH")))</f>
        <v/>
      </c>
      <c r="J748" s="9" t="str">
        <f aca="false">IF($A748="","",IF($H748="NOT IN SCHEMATIC","",IF($F748="","NO SCH DECAL",IF($D748="","",IF(UPPER(TRIM($D748))=UPPER(TRIM($F748)),"OK","MISMATCH")))))</f>
        <v/>
      </c>
      <c r="K748" s="16" t="str">
        <f aca="false">IF($A748="","",SUMPRODUCT(--ISNUMBER(SEARCH(","&amp;TRIM($A748)&amp;",",","&amp;SUBSTITUTE('1. Master BOM'!$D$2:$D$400," ","")&amp;","))))</f>
        <v/>
      </c>
      <c r="L748" s="16" t="str">
        <f aca="false">IF($A748="","",IF($K748&lt;&gt;1,0,SUMPRODUCT(ISNUMBER(SEARCH(","&amp;TRIM($A748)&amp;",",","&amp;SUBSTITUTE('1. Master BOM'!$D$2:$D$400," ","")&amp;","))*ROW('1. Master BOM'!$D$2:$D$400))))</f>
        <v/>
      </c>
      <c r="M748" s="9" t="str">
        <f aca="false">IF($A748="","",IF($K748=0,"NOT IN BOM",IF($K748&gt;1,"MULTIPLE BOM LINES","OK")))</f>
        <v/>
      </c>
      <c r="N748" s="9" t="str">
        <f aca="false">IF($A748="","",IF($L748=0,"—",INDEX('1. Master BOM'!$A$1:$A$400,$L748)))</f>
        <v/>
      </c>
      <c r="O748" s="9" t="str">
        <f aca="false">IF($A748="","",IF($L748=0,"—",INDEX('1. Master BOM'!$B$1:$B$400,$L748)))</f>
        <v/>
      </c>
      <c r="P748" s="9" t="str">
        <f aca="false">IF($A748="","",IF(OR($H748="NOT IN SCHEMATIC",$O748="—"),"",IF($G748="","NO SCH PN",IF(UPPER(TRIM($G748))=UPPER(TRIM($O748)),"OK","MISMATCH"))))</f>
        <v/>
      </c>
      <c r="Q748" s="9" t="str">
        <f aca="false">IF($A748="","",IF($L748=0,"—",INDEX('1. Master BOM'!$E$1:$E$400,$L748)))</f>
        <v/>
      </c>
      <c r="R748" s="9" t="str">
        <f aca="false">IF($A748="","",IF($L748=0,"—",IF(T(INDEX('1. Master BOM'!$F$1:$F$400,$L748))="","(not set)",INDEX('1. Master BOM'!$F$1:$F$400,$L748))))</f>
        <v/>
      </c>
      <c r="S748" s="9" t="str">
        <f aca="false">IF($A748="","",IF(OR($R748="—",$R748="(not set)",$D748=""),"",IF(ISNUMBER(SEARCH(SUBSTITUTE(SUBSTITUTE(SUBSTITUTE($R748,"-",""),"_","")," ",""),SUBSTITUTE(SUBSTITUTE(SUBSTITUTE($D748,"-",""),"_","")," ",""))),"OK","CHECK")))</f>
        <v/>
      </c>
      <c r="T748" s="9" t="str">
        <f aca="false">IF($A748="","",IF(OR($H748="NOT IN SCHEMATIC",$I748="MISMATCH",$J748="MISMATCH",$P748="MISMATCH",$M748&lt;&gt;"OK"),"REVIEW","OK"))</f>
        <v/>
      </c>
      <c r="U748" s="14"/>
      <c r="V748" s="14"/>
      <c r="W748" s="17"/>
      <c r="X748" s="14"/>
    </row>
    <row r="749" customFormat="false" ht="15" hidden="false" customHeight="false" outlineLevel="0" collapsed="false">
      <c r="A749" s="9" t="str">
        <f aca="false">IF('3. Layout Parts'!$A749="","",TRIM('3. Layout Parts'!$A749))</f>
        <v/>
      </c>
      <c r="B749" s="9" t="str">
        <f aca="false">IF($A749="","",'3. Layout Parts'!$D749)</f>
        <v/>
      </c>
      <c r="C749" s="9" t="str">
        <f aca="false">IF($A749="","",'3. Layout Parts'!$B749)</f>
        <v/>
      </c>
      <c r="D749" s="9" t="str">
        <f aca="false">IF($A749="","",'3. Layout Parts'!$C749)</f>
        <v/>
      </c>
      <c r="E749" s="9" t="str">
        <f aca="false">IF($A749="","",IFERROR(INDEX('2. Schematic Parts'!$B$2:$B$3001,MATCH($A749,'2. Schematic Parts'!$A$2:$A$3001,0)),"NOT FOUND"))</f>
        <v/>
      </c>
      <c r="F749" s="9" t="str">
        <f aca="false">IF($A749="","",IFERROR(INDEX('2. Schematic Parts'!$C$2:$C$3001,MATCH($A749,'2. Schematic Parts'!$A$2:$A$3001,0))&amp;"","NOT FOUND"))</f>
        <v/>
      </c>
      <c r="G749" s="9" t="str">
        <f aca="false">IF($A749="","",IFERROR(INDEX('2. Schematic Parts'!$D$2:$D$3001,MATCH($A749,'2. Schematic Parts'!$A$2:$A$3001,0))&amp;"","NOT FOUND"))</f>
        <v/>
      </c>
      <c r="H749" s="9" t="str">
        <f aca="false">IF($A749="","",IF(COUNTIF('2. Schematic Parts'!$A$2:$A$3001,$A749)=0,"NOT IN SCHEMATIC","OK"))</f>
        <v/>
      </c>
      <c r="I749" s="9" t="str">
        <f aca="false">IF($A749="","",IF($H749="NOT IN SCHEMATIC","",IF(UPPER(TRIM($C749))=UPPER(TRIM($E749)),"OK","MISMATCH")))</f>
        <v/>
      </c>
      <c r="J749" s="9" t="str">
        <f aca="false">IF($A749="","",IF($H749="NOT IN SCHEMATIC","",IF($F749="","NO SCH DECAL",IF($D749="","",IF(UPPER(TRIM($D749))=UPPER(TRIM($F749)),"OK","MISMATCH")))))</f>
        <v/>
      </c>
      <c r="K749" s="16" t="str">
        <f aca="false">IF($A749="","",SUMPRODUCT(--ISNUMBER(SEARCH(","&amp;TRIM($A749)&amp;",",","&amp;SUBSTITUTE('1. Master BOM'!$D$2:$D$400," ","")&amp;","))))</f>
        <v/>
      </c>
      <c r="L749" s="16" t="str">
        <f aca="false">IF($A749="","",IF($K749&lt;&gt;1,0,SUMPRODUCT(ISNUMBER(SEARCH(","&amp;TRIM($A749)&amp;",",","&amp;SUBSTITUTE('1. Master BOM'!$D$2:$D$400," ","")&amp;","))*ROW('1. Master BOM'!$D$2:$D$400))))</f>
        <v/>
      </c>
      <c r="M749" s="9" t="str">
        <f aca="false">IF($A749="","",IF($K749=0,"NOT IN BOM",IF($K749&gt;1,"MULTIPLE BOM LINES","OK")))</f>
        <v/>
      </c>
      <c r="N749" s="9" t="str">
        <f aca="false">IF($A749="","",IF($L749=0,"—",INDEX('1. Master BOM'!$A$1:$A$400,$L749)))</f>
        <v/>
      </c>
      <c r="O749" s="9" t="str">
        <f aca="false">IF($A749="","",IF($L749=0,"—",INDEX('1. Master BOM'!$B$1:$B$400,$L749)))</f>
        <v/>
      </c>
      <c r="P749" s="9" t="str">
        <f aca="false">IF($A749="","",IF(OR($H749="NOT IN SCHEMATIC",$O749="—"),"",IF($G749="","NO SCH PN",IF(UPPER(TRIM($G749))=UPPER(TRIM($O749)),"OK","MISMATCH"))))</f>
        <v/>
      </c>
      <c r="Q749" s="9" t="str">
        <f aca="false">IF($A749="","",IF($L749=0,"—",INDEX('1. Master BOM'!$E$1:$E$400,$L749)))</f>
        <v/>
      </c>
      <c r="R749" s="9" t="str">
        <f aca="false">IF($A749="","",IF($L749=0,"—",IF(T(INDEX('1. Master BOM'!$F$1:$F$400,$L749))="","(not set)",INDEX('1. Master BOM'!$F$1:$F$400,$L749))))</f>
        <v/>
      </c>
      <c r="S749" s="9" t="str">
        <f aca="false">IF($A749="","",IF(OR($R749="—",$R749="(not set)",$D749=""),"",IF(ISNUMBER(SEARCH(SUBSTITUTE(SUBSTITUTE(SUBSTITUTE($R749,"-",""),"_","")," ",""),SUBSTITUTE(SUBSTITUTE(SUBSTITUTE($D749,"-",""),"_","")," ",""))),"OK","CHECK")))</f>
        <v/>
      </c>
      <c r="T749" s="9" t="str">
        <f aca="false">IF($A749="","",IF(OR($H749="NOT IN SCHEMATIC",$I749="MISMATCH",$J749="MISMATCH",$P749="MISMATCH",$M749&lt;&gt;"OK"),"REVIEW","OK"))</f>
        <v/>
      </c>
      <c r="U749" s="14"/>
      <c r="V749" s="14"/>
      <c r="W749" s="17"/>
      <c r="X749" s="14"/>
    </row>
    <row r="750" customFormat="false" ht="15" hidden="false" customHeight="false" outlineLevel="0" collapsed="false">
      <c r="A750" s="9" t="str">
        <f aca="false">IF('3. Layout Parts'!$A750="","",TRIM('3. Layout Parts'!$A750))</f>
        <v/>
      </c>
      <c r="B750" s="9" t="str">
        <f aca="false">IF($A750="","",'3. Layout Parts'!$D750)</f>
        <v/>
      </c>
      <c r="C750" s="9" t="str">
        <f aca="false">IF($A750="","",'3. Layout Parts'!$B750)</f>
        <v/>
      </c>
      <c r="D750" s="9" t="str">
        <f aca="false">IF($A750="","",'3. Layout Parts'!$C750)</f>
        <v/>
      </c>
      <c r="E750" s="9" t="str">
        <f aca="false">IF($A750="","",IFERROR(INDEX('2. Schematic Parts'!$B$2:$B$3001,MATCH($A750,'2. Schematic Parts'!$A$2:$A$3001,0)),"NOT FOUND"))</f>
        <v/>
      </c>
      <c r="F750" s="9" t="str">
        <f aca="false">IF($A750="","",IFERROR(INDEX('2. Schematic Parts'!$C$2:$C$3001,MATCH($A750,'2. Schematic Parts'!$A$2:$A$3001,0))&amp;"","NOT FOUND"))</f>
        <v/>
      </c>
      <c r="G750" s="9" t="str">
        <f aca="false">IF($A750="","",IFERROR(INDEX('2. Schematic Parts'!$D$2:$D$3001,MATCH($A750,'2. Schematic Parts'!$A$2:$A$3001,0))&amp;"","NOT FOUND"))</f>
        <v/>
      </c>
      <c r="H750" s="9" t="str">
        <f aca="false">IF($A750="","",IF(COUNTIF('2. Schematic Parts'!$A$2:$A$3001,$A750)=0,"NOT IN SCHEMATIC","OK"))</f>
        <v/>
      </c>
      <c r="I750" s="9" t="str">
        <f aca="false">IF($A750="","",IF($H750="NOT IN SCHEMATIC","",IF(UPPER(TRIM($C750))=UPPER(TRIM($E750)),"OK","MISMATCH")))</f>
        <v/>
      </c>
      <c r="J750" s="9" t="str">
        <f aca="false">IF($A750="","",IF($H750="NOT IN SCHEMATIC","",IF($F750="","NO SCH DECAL",IF($D750="","",IF(UPPER(TRIM($D750))=UPPER(TRIM($F750)),"OK","MISMATCH")))))</f>
        <v/>
      </c>
      <c r="K750" s="16" t="str">
        <f aca="false">IF($A750="","",SUMPRODUCT(--ISNUMBER(SEARCH(","&amp;TRIM($A750)&amp;",",","&amp;SUBSTITUTE('1. Master BOM'!$D$2:$D$400," ","")&amp;","))))</f>
        <v/>
      </c>
      <c r="L750" s="16" t="str">
        <f aca="false">IF($A750="","",IF($K750&lt;&gt;1,0,SUMPRODUCT(ISNUMBER(SEARCH(","&amp;TRIM($A750)&amp;",",","&amp;SUBSTITUTE('1. Master BOM'!$D$2:$D$400," ","")&amp;","))*ROW('1. Master BOM'!$D$2:$D$400))))</f>
        <v/>
      </c>
      <c r="M750" s="9" t="str">
        <f aca="false">IF($A750="","",IF($K750=0,"NOT IN BOM",IF($K750&gt;1,"MULTIPLE BOM LINES","OK")))</f>
        <v/>
      </c>
      <c r="N750" s="9" t="str">
        <f aca="false">IF($A750="","",IF($L750=0,"—",INDEX('1. Master BOM'!$A$1:$A$400,$L750)))</f>
        <v/>
      </c>
      <c r="O750" s="9" t="str">
        <f aca="false">IF($A750="","",IF($L750=0,"—",INDEX('1. Master BOM'!$B$1:$B$400,$L750)))</f>
        <v/>
      </c>
      <c r="P750" s="9" t="str">
        <f aca="false">IF($A750="","",IF(OR($H750="NOT IN SCHEMATIC",$O750="—"),"",IF($G750="","NO SCH PN",IF(UPPER(TRIM($G750))=UPPER(TRIM($O750)),"OK","MISMATCH"))))</f>
        <v/>
      </c>
      <c r="Q750" s="9" t="str">
        <f aca="false">IF($A750="","",IF($L750=0,"—",INDEX('1. Master BOM'!$E$1:$E$400,$L750)))</f>
        <v/>
      </c>
      <c r="R750" s="9" t="str">
        <f aca="false">IF($A750="","",IF($L750=0,"—",IF(T(INDEX('1. Master BOM'!$F$1:$F$400,$L750))="","(not set)",INDEX('1. Master BOM'!$F$1:$F$400,$L750))))</f>
        <v/>
      </c>
      <c r="S750" s="9" t="str">
        <f aca="false">IF($A750="","",IF(OR($R750="—",$R750="(not set)",$D750=""),"",IF(ISNUMBER(SEARCH(SUBSTITUTE(SUBSTITUTE(SUBSTITUTE($R750,"-",""),"_","")," ",""),SUBSTITUTE(SUBSTITUTE(SUBSTITUTE($D750,"-",""),"_","")," ",""))),"OK","CHECK")))</f>
        <v/>
      </c>
      <c r="T750" s="9" t="str">
        <f aca="false">IF($A750="","",IF(OR($H750="NOT IN SCHEMATIC",$I750="MISMATCH",$J750="MISMATCH",$P750="MISMATCH",$M750&lt;&gt;"OK"),"REVIEW","OK"))</f>
        <v/>
      </c>
      <c r="U750" s="14"/>
      <c r="V750" s="14"/>
      <c r="W750" s="17"/>
      <c r="X750" s="14"/>
    </row>
    <row r="751" customFormat="false" ht="15" hidden="false" customHeight="false" outlineLevel="0" collapsed="false">
      <c r="A751" s="9" t="str">
        <f aca="false">IF('3. Layout Parts'!$A751="","",TRIM('3. Layout Parts'!$A751))</f>
        <v/>
      </c>
      <c r="B751" s="9" t="str">
        <f aca="false">IF($A751="","",'3. Layout Parts'!$D751)</f>
        <v/>
      </c>
      <c r="C751" s="9" t="str">
        <f aca="false">IF($A751="","",'3. Layout Parts'!$B751)</f>
        <v/>
      </c>
      <c r="D751" s="9" t="str">
        <f aca="false">IF($A751="","",'3. Layout Parts'!$C751)</f>
        <v/>
      </c>
      <c r="E751" s="9" t="str">
        <f aca="false">IF($A751="","",IFERROR(INDEX('2. Schematic Parts'!$B$2:$B$3001,MATCH($A751,'2. Schematic Parts'!$A$2:$A$3001,0)),"NOT FOUND"))</f>
        <v/>
      </c>
      <c r="F751" s="9" t="str">
        <f aca="false">IF($A751="","",IFERROR(INDEX('2. Schematic Parts'!$C$2:$C$3001,MATCH($A751,'2. Schematic Parts'!$A$2:$A$3001,0))&amp;"","NOT FOUND"))</f>
        <v/>
      </c>
      <c r="G751" s="9" t="str">
        <f aca="false">IF($A751="","",IFERROR(INDEX('2. Schematic Parts'!$D$2:$D$3001,MATCH($A751,'2. Schematic Parts'!$A$2:$A$3001,0))&amp;"","NOT FOUND"))</f>
        <v/>
      </c>
      <c r="H751" s="9" t="str">
        <f aca="false">IF($A751="","",IF(COUNTIF('2. Schematic Parts'!$A$2:$A$3001,$A751)=0,"NOT IN SCHEMATIC","OK"))</f>
        <v/>
      </c>
      <c r="I751" s="9" t="str">
        <f aca="false">IF($A751="","",IF($H751="NOT IN SCHEMATIC","",IF(UPPER(TRIM($C751))=UPPER(TRIM($E751)),"OK","MISMATCH")))</f>
        <v/>
      </c>
      <c r="J751" s="9" t="str">
        <f aca="false">IF($A751="","",IF($H751="NOT IN SCHEMATIC","",IF($F751="","NO SCH DECAL",IF($D751="","",IF(UPPER(TRIM($D751))=UPPER(TRIM($F751)),"OK","MISMATCH")))))</f>
        <v/>
      </c>
      <c r="K751" s="16" t="str">
        <f aca="false">IF($A751="","",SUMPRODUCT(--ISNUMBER(SEARCH(","&amp;TRIM($A751)&amp;",",","&amp;SUBSTITUTE('1. Master BOM'!$D$2:$D$400," ","")&amp;","))))</f>
        <v/>
      </c>
      <c r="L751" s="16" t="str">
        <f aca="false">IF($A751="","",IF($K751&lt;&gt;1,0,SUMPRODUCT(ISNUMBER(SEARCH(","&amp;TRIM($A751)&amp;",",","&amp;SUBSTITUTE('1. Master BOM'!$D$2:$D$400," ","")&amp;","))*ROW('1. Master BOM'!$D$2:$D$400))))</f>
        <v/>
      </c>
      <c r="M751" s="9" t="str">
        <f aca="false">IF($A751="","",IF($K751=0,"NOT IN BOM",IF($K751&gt;1,"MULTIPLE BOM LINES","OK")))</f>
        <v/>
      </c>
      <c r="N751" s="9" t="str">
        <f aca="false">IF($A751="","",IF($L751=0,"—",INDEX('1. Master BOM'!$A$1:$A$400,$L751)))</f>
        <v/>
      </c>
      <c r="O751" s="9" t="str">
        <f aca="false">IF($A751="","",IF($L751=0,"—",INDEX('1. Master BOM'!$B$1:$B$400,$L751)))</f>
        <v/>
      </c>
      <c r="P751" s="9" t="str">
        <f aca="false">IF($A751="","",IF(OR($H751="NOT IN SCHEMATIC",$O751="—"),"",IF($G751="","NO SCH PN",IF(UPPER(TRIM($G751))=UPPER(TRIM($O751)),"OK","MISMATCH"))))</f>
        <v/>
      </c>
      <c r="Q751" s="9" t="str">
        <f aca="false">IF($A751="","",IF($L751=0,"—",INDEX('1. Master BOM'!$E$1:$E$400,$L751)))</f>
        <v/>
      </c>
      <c r="R751" s="9" t="str">
        <f aca="false">IF($A751="","",IF($L751=0,"—",IF(T(INDEX('1. Master BOM'!$F$1:$F$400,$L751))="","(not set)",INDEX('1. Master BOM'!$F$1:$F$400,$L751))))</f>
        <v/>
      </c>
      <c r="S751" s="9" t="str">
        <f aca="false">IF($A751="","",IF(OR($R751="—",$R751="(not set)",$D751=""),"",IF(ISNUMBER(SEARCH(SUBSTITUTE(SUBSTITUTE(SUBSTITUTE($R751,"-",""),"_","")," ",""),SUBSTITUTE(SUBSTITUTE(SUBSTITUTE($D751,"-",""),"_","")," ",""))),"OK","CHECK")))</f>
        <v/>
      </c>
      <c r="T751" s="9" t="str">
        <f aca="false">IF($A751="","",IF(OR($H751="NOT IN SCHEMATIC",$I751="MISMATCH",$J751="MISMATCH",$P751="MISMATCH",$M751&lt;&gt;"OK"),"REVIEW","OK"))</f>
        <v/>
      </c>
      <c r="U751" s="14"/>
      <c r="V751" s="14"/>
      <c r="W751" s="17"/>
      <c r="X751" s="14"/>
    </row>
    <row r="752" customFormat="false" ht="15" hidden="false" customHeight="false" outlineLevel="0" collapsed="false">
      <c r="A752" s="9" t="str">
        <f aca="false">IF('3. Layout Parts'!$A752="","",TRIM('3. Layout Parts'!$A752))</f>
        <v/>
      </c>
      <c r="B752" s="9" t="str">
        <f aca="false">IF($A752="","",'3. Layout Parts'!$D752)</f>
        <v/>
      </c>
      <c r="C752" s="9" t="str">
        <f aca="false">IF($A752="","",'3. Layout Parts'!$B752)</f>
        <v/>
      </c>
      <c r="D752" s="9" t="str">
        <f aca="false">IF($A752="","",'3. Layout Parts'!$C752)</f>
        <v/>
      </c>
      <c r="E752" s="9" t="str">
        <f aca="false">IF($A752="","",IFERROR(INDEX('2. Schematic Parts'!$B$2:$B$3001,MATCH($A752,'2. Schematic Parts'!$A$2:$A$3001,0)),"NOT FOUND"))</f>
        <v/>
      </c>
      <c r="F752" s="9" t="str">
        <f aca="false">IF($A752="","",IFERROR(INDEX('2. Schematic Parts'!$C$2:$C$3001,MATCH($A752,'2. Schematic Parts'!$A$2:$A$3001,0))&amp;"","NOT FOUND"))</f>
        <v/>
      </c>
      <c r="G752" s="9" t="str">
        <f aca="false">IF($A752="","",IFERROR(INDEX('2. Schematic Parts'!$D$2:$D$3001,MATCH($A752,'2. Schematic Parts'!$A$2:$A$3001,0))&amp;"","NOT FOUND"))</f>
        <v/>
      </c>
      <c r="H752" s="9" t="str">
        <f aca="false">IF($A752="","",IF(COUNTIF('2. Schematic Parts'!$A$2:$A$3001,$A752)=0,"NOT IN SCHEMATIC","OK"))</f>
        <v/>
      </c>
      <c r="I752" s="9" t="str">
        <f aca="false">IF($A752="","",IF($H752="NOT IN SCHEMATIC","",IF(UPPER(TRIM($C752))=UPPER(TRIM($E752)),"OK","MISMATCH")))</f>
        <v/>
      </c>
      <c r="J752" s="9" t="str">
        <f aca="false">IF($A752="","",IF($H752="NOT IN SCHEMATIC","",IF($F752="","NO SCH DECAL",IF($D752="","",IF(UPPER(TRIM($D752))=UPPER(TRIM($F752)),"OK","MISMATCH")))))</f>
        <v/>
      </c>
      <c r="K752" s="16" t="str">
        <f aca="false">IF($A752="","",SUMPRODUCT(--ISNUMBER(SEARCH(","&amp;TRIM($A752)&amp;",",","&amp;SUBSTITUTE('1. Master BOM'!$D$2:$D$400," ","")&amp;","))))</f>
        <v/>
      </c>
      <c r="L752" s="16" t="str">
        <f aca="false">IF($A752="","",IF($K752&lt;&gt;1,0,SUMPRODUCT(ISNUMBER(SEARCH(","&amp;TRIM($A752)&amp;",",","&amp;SUBSTITUTE('1. Master BOM'!$D$2:$D$400," ","")&amp;","))*ROW('1. Master BOM'!$D$2:$D$400))))</f>
        <v/>
      </c>
      <c r="M752" s="9" t="str">
        <f aca="false">IF($A752="","",IF($K752=0,"NOT IN BOM",IF($K752&gt;1,"MULTIPLE BOM LINES","OK")))</f>
        <v/>
      </c>
      <c r="N752" s="9" t="str">
        <f aca="false">IF($A752="","",IF($L752=0,"—",INDEX('1. Master BOM'!$A$1:$A$400,$L752)))</f>
        <v/>
      </c>
      <c r="O752" s="9" t="str">
        <f aca="false">IF($A752="","",IF($L752=0,"—",INDEX('1. Master BOM'!$B$1:$B$400,$L752)))</f>
        <v/>
      </c>
      <c r="P752" s="9" t="str">
        <f aca="false">IF($A752="","",IF(OR($H752="NOT IN SCHEMATIC",$O752="—"),"",IF($G752="","NO SCH PN",IF(UPPER(TRIM($G752))=UPPER(TRIM($O752)),"OK","MISMATCH"))))</f>
        <v/>
      </c>
      <c r="Q752" s="9" t="str">
        <f aca="false">IF($A752="","",IF($L752=0,"—",INDEX('1. Master BOM'!$E$1:$E$400,$L752)))</f>
        <v/>
      </c>
      <c r="R752" s="9" t="str">
        <f aca="false">IF($A752="","",IF($L752=0,"—",IF(T(INDEX('1. Master BOM'!$F$1:$F$400,$L752))="","(not set)",INDEX('1. Master BOM'!$F$1:$F$400,$L752))))</f>
        <v/>
      </c>
      <c r="S752" s="9" t="str">
        <f aca="false">IF($A752="","",IF(OR($R752="—",$R752="(not set)",$D752=""),"",IF(ISNUMBER(SEARCH(SUBSTITUTE(SUBSTITUTE(SUBSTITUTE($R752,"-",""),"_","")," ",""),SUBSTITUTE(SUBSTITUTE(SUBSTITUTE($D752,"-",""),"_","")," ",""))),"OK","CHECK")))</f>
        <v/>
      </c>
      <c r="T752" s="9" t="str">
        <f aca="false">IF($A752="","",IF(OR($H752="NOT IN SCHEMATIC",$I752="MISMATCH",$J752="MISMATCH",$P752="MISMATCH",$M752&lt;&gt;"OK"),"REVIEW","OK"))</f>
        <v/>
      </c>
      <c r="U752" s="14"/>
      <c r="V752" s="14"/>
      <c r="W752" s="17"/>
      <c r="X752" s="14"/>
    </row>
    <row r="753" customFormat="false" ht="15" hidden="false" customHeight="false" outlineLevel="0" collapsed="false">
      <c r="A753" s="9" t="str">
        <f aca="false">IF('3. Layout Parts'!$A753="","",TRIM('3. Layout Parts'!$A753))</f>
        <v/>
      </c>
      <c r="B753" s="9" t="str">
        <f aca="false">IF($A753="","",'3. Layout Parts'!$D753)</f>
        <v/>
      </c>
      <c r="C753" s="9" t="str">
        <f aca="false">IF($A753="","",'3. Layout Parts'!$B753)</f>
        <v/>
      </c>
      <c r="D753" s="9" t="str">
        <f aca="false">IF($A753="","",'3. Layout Parts'!$C753)</f>
        <v/>
      </c>
      <c r="E753" s="9" t="str">
        <f aca="false">IF($A753="","",IFERROR(INDEX('2. Schematic Parts'!$B$2:$B$3001,MATCH($A753,'2. Schematic Parts'!$A$2:$A$3001,0)),"NOT FOUND"))</f>
        <v/>
      </c>
      <c r="F753" s="9" t="str">
        <f aca="false">IF($A753="","",IFERROR(INDEX('2. Schematic Parts'!$C$2:$C$3001,MATCH($A753,'2. Schematic Parts'!$A$2:$A$3001,0))&amp;"","NOT FOUND"))</f>
        <v/>
      </c>
      <c r="G753" s="9" t="str">
        <f aca="false">IF($A753="","",IFERROR(INDEX('2. Schematic Parts'!$D$2:$D$3001,MATCH($A753,'2. Schematic Parts'!$A$2:$A$3001,0))&amp;"","NOT FOUND"))</f>
        <v/>
      </c>
      <c r="H753" s="9" t="str">
        <f aca="false">IF($A753="","",IF(COUNTIF('2. Schematic Parts'!$A$2:$A$3001,$A753)=0,"NOT IN SCHEMATIC","OK"))</f>
        <v/>
      </c>
      <c r="I753" s="9" t="str">
        <f aca="false">IF($A753="","",IF($H753="NOT IN SCHEMATIC","",IF(UPPER(TRIM($C753))=UPPER(TRIM($E753)),"OK","MISMATCH")))</f>
        <v/>
      </c>
      <c r="J753" s="9" t="str">
        <f aca="false">IF($A753="","",IF($H753="NOT IN SCHEMATIC","",IF($F753="","NO SCH DECAL",IF($D753="","",IF(UPPER(TRIM($D753))=UPPER(TRIM($F753)),"OK","MISMATCH")))))</f>
        <v/>
      </c>
      <c r="K753" s="16" t="str">
        <f aca="false">IF($A753="","",SUMPRODUCT(--ISNUMBER(SEARCH(","&amp;TRIM($A753)&amp;",",","&amp;SUBSTITUTE('1. Master BOM'!$D$2:$D$400," ","")&amp;","))))</f>
        <v/>
      </c>
      <c r="L753" s="16" t="str">
        <f aca="false">IF($A753="","",IF($K753&lt;&gt;1,0,SUMPRODUCT(ISNUMBER(SEARCH(","&amp;TRIM($A753)&amp;",",","&amp;SUBSTITUTE('1. Master BOM'!$D$2:$D$400," ","")&amp;","))*ROW('1. Master BOM'!$D$2:$D$400))))</f>
        <v/>
      </c>
      <c r="M753" s="9" t="str">
        <f aca="false">IF($A753="","",IF($K753=0,"NOT IN BOM",IF($K753&gt;1,"MULTIPLE BOM LINES","OK")))</f>
        <v/>
      </c>
      <c r="N753" s="9" t="str">
        <f aca="false">IF($A753="","",IF($L753=0,"—",INDEX('1. Master BOM'!$A$1:$A$400,$L753)))</f>
        <v/>
      </c>
      <c r="O753" s="9" t="str">
        <f aca="false">IF($A753="","",IF($L753=0,"—",INDEX('1. Master BOM'!$B$1:$B$400,$L753)))</f>
        <v/>
      </c>
      <c r="P753" s="9" t="str">
        <f aca="false">IF($A753="","",IF(OR($H753="NOT IN SCHEMATIC",$O753="—"),"",IF($G753="","NO SCH PN",IF(UPPER(TRIM($G753))=UPPER(TRIM($O753)),"OK","MISMATCH"))))</f>
        <v/>
      </c>
      <c r="Q753" s="9" t="str">
        <f aca="false">IF($A753="","",IF($L753=0,"—",INDEX('1. Master BOM'!$E$1:$E$400,$L753)))</f>
        <v/>
      </c>
      <c r="R753" s="9" t="str">
        <f aca="false">IF($A753="","",IF($L753=0,"—",IF(T(INDEX('1. Master BOM'!$F$1:$F$400,$L753))="","(not set)",INDEX('1. Master BOM'!$F$1:$F$400,$L753))))</f>
        <v/>
      </c>
      <c r="S753" s="9" t="str">
        <f aca="false">IF($A753="","",IF(OR($R753="—",$R753="(not set)",$D753=""),"",IF(ISNUMBER(SEARCH(SUBSTITUTE(SUBSTITUTE(SUBSTITUTE($R753,"-",""),"_","")," ",""),SUBSTITUTE(SUBSTITUTE(SUBSTITUTE($D753,"-",""),"_","")," ",""))),"OK","CHECK")))</f>
        <v/>
      </c>
      <c r="T753" s="9" t="str">
        <f aca="false">IF($A753="","",IF(OR($H753="NOT IN SCHEMATIC",$I753="MISMATCH",$J753="MISMATCH",$P753="MISMATCH",$M753&lt;&gt;"OK"),"REVIEW","OK"))</f>
        <v/>
      </c>
      <c r="U753" s="14"/>
      <c r="V753" s="14"/>
      <c r="W753" s="17"/>
      <c r="X753" s="14"/>
    </row>
    <row r="754" customFormat="false" ht="15" hidden="false" customHeight="false" outlineLevel="0" collapsed="false">
      <c r="A754" s="9" t="str">
        <f aca="false">IF('3. Layout Parts'!$A754="","",TRIM('3. Layout Parts'!$A754))</f>
        <v/>
      </c>
      <c r="B754" s="9" t="str">
        <f aca="false">IF($A754="","",'3. Layout Parts'!$D754)</f>
        <v/>
      </c>
      <c r="C754" s="9" t="str">
        <f aca="false">IF($A754="","",'3. Layout Parts'!$B754)</f>
        <v/>
      </c>
      <c r="D754" s="9" t="str">
        <f aca="false">IF($A754="","",'3. Layout Parts'!$C754)</f>
        <v/>
      </c>
      <c r="E754" s="9" t="str">
        <f aca="false">IF($A754="","",IFERROR(INDEX('2. Schematic Parts'!$B$2:$B$3001,MATCH($A754,'2. Schematic Parts'!$A$2:$A$3001,0)),"NOT FOUND"))</f>
        <v/>
      </c>
      <c r="F754" s="9" t="str">
        <f aca="false">IF($A754="","",IFERROR(INDEX('2. Schematic Parts'!$C$2:$C$3001,MATCH($A754,'2. Schematic Parts'!$A$2:$A$3001,0))&amp;"","NOT FOUND"))</f>
        <v/>
      </c>
      <c r="G754" s="9" t="str">
        <f aca="false">IF($A754="","",IFERROR(INDEX('2. Schematic Parts'!$D$2:$D$3001,MATCH($A754,'2. Schematic Parts'!$A$2:$A$3001,0))&amp;"","NOT FOUND"))</f>
        <v/>
      </c>
      <c r="H754" s="9" t="str">
        <f aca="false">IF($A754="","",IF(COUNTIF('2. Schematic Parts'!$A$2:$A$3001,$A754)=0,"NOT IN SCHEMATIC","OK"))</f>
        <v/>
      </c>
      <c r="I754" s="9" t="str">
        <f aca="false">IF($A754="","",IF($H754="NOT IN SCHEMATIC","",IF(UPPER(TRIM($C754))=UPPER(TRIM($E754)),"OK","MISMATCH")))</f>
        <v/>
      </c>
      <c r="J754" s="9" t="str">
        <f aca="false">IF($A754="","",IF($H754="NOT IN SCHEMATIC","",IF($F754="","NO SCH DECAL",IF($D754="","",IF(UPPER(TRIM($D754))=UPPER(TRIM($F754)),"OK","MISMATCH")))))</f>
        <v/>
      </c>
      <c r="K754" s="16" t="str">
        <f aca="false">IF($A754="","",SUMPRODUCT(--ISNUMBER(SEARCH(","&amp;TRIM($A754)&amp;",",","&amp;SUBSTITUTE('1. Master BOM'!$D$2:$D$400," ","")&amp;","))))</f>
        <v/>
      </c>
      <c r="L754" s="16" t="str">
        <f aca="false">IF($A754="","",IF($K754&lt;&gt;1,0,SUMPRODUCT(ISNUMBER(SEARCH(","&amp;TRIM($A754)&amp;",",","&amp;SUBSTITUTE('1. Master BOM'!$D$2:$D$400," ","")&amp;","))*ROW('1. Master BOM'!$D$2:$D$400))))</f>
        <v/>
      </c>
      <c r="M754" s="9" t="str">
        <f aca="false">IF($A754="","",IF($K754=0,"NOT IN BOM",IF($K754&gt;1,"MULTIPLE BOM LINES","OK")))</f>
        <v/>
      </c>
      <c r="N754" s="9" t="str">
        <f aca="false">IF($A754="","",IF($L754=0,"—",INDEX('1. Master BOM'!$A$1:$A$400,$L754)))</f>
        <v/>
      </c>
      <c r="O754" s="9" t="str">
        <f aca="false">IF($A754="","",IF($L754=0,"—",INDEX('1. Master BOM'!$B$1:$B$400,$L754)))</f>
        <v/>
      </c>
      <c r="P754" s="9" t="str">
        <f aca="false">IF($A754="","",IF(OR($H754="NOT IN SCHEMATIC",$O754="—"),"",IF($G754="","NO SCH PN",IF(UPPER(TRIM($G754))=UPPER(TRIM($O754)),"OK","MISMATCH"))))</f>
        <v/>
      </c>
      <c r="Q754" s="9" t="str">
        <f aca="false">IF($A754="","",IF($L754=0,"—",INDEX('1. Master BOM'!$E$1:$E$400,$L754)))</f>
        <v/>
      </c>
      <c r="R754" s="9" t="str">
        <f aca="false">IF($A754="","",IF($L754=0,"—",IF(T(INDEX('1. Master BOM'!$F$1:$F$400,$L754))="","(not set)",INDEX('1. Master BOM'!$F$1:$F$400,$L754))))</f>
        <v/>
      </c>
      <c r="S754" s="9" t="str">
        <f aca="false">IF($A754="","",IF(OR($R754="—",$R754="(not set)",$D754=""),"",IF(ISNUMBER(SEARCH(SUBSTITUTE(SUBSTITUTE(SUBSTITUTE($R754,"-",""),"_","")," ",""),SUBSTITUTE(SUBSTITUTE(SUBSTITUTE($D754,"-",""),"_","")," ",""))),"OK","CHECK")))</f>
        <v/>
      </c>
      <c r="T754" s="9" t="str">
        <f aca="false">IF($A754="","",IF(OR($H754="NOT IN SCHEMATIC",$I754="MISMATCH",$J754="MISMATCH",$P754="MISMATCH",$M754&lt;&gt;"OK"),"REVIEW","OK"))</f>
        <v/>
      </c>
      <c r="U754" s="14"/>
      <c r="V754" s="14"/>
      <c r="W754" s="17"/>
      <c r="X754" s="14"/>
    </row>
    <row r="755" customFormat="false" ht="15" hidden="false" customHeight="false" outlineLevel="0" collapsed="false">
      <c r="A755" s="9" t="str">
        <f aca="false">IF('3. Layout Parts'!$A755="","",TRIM('3. Layout Parts'!$A755))</f>
        <v/>
      </c>
      <c r="B755" s="9" t="str">
        <f aca="false">IF($A755="","",'3. Layout Parts'!$D755)</f>
        <v/>
      </c>
      <c r="C755" s="9" t="str">
        <f aca="false">IF($A755="","",'3. Layout Parts'!$B755)</f>
        <v/>
      </c>
      <c r="D755" s="9" t="str">
        <f aca="false">IF($A755="","",'3. Layout Parts'!$C755)</f>
        <v/>
      </c>
      <c r="E755" s="9" t="str">
        <f aca="false">IF($A755="","",IFERROR(INDEX('2. Schematic Parts'!$B$2:$B$3001,MATCH($A755,'2. Schematic Parts'!$A$2:$A$3001,0)),"NOT FOUND"))</f>
        <v/>
      </c>
      <c r="F755" s="9" t="str">
        <f aca="false">IF($A755="","",IFERROR(INDEX('2. Schematic Parts'!$C$2:$C$3001,MATCH($A755,'2. Schematic Parts'!$A$2:$A$3001,0))&amp;"","NOT FOUND"))</f>
        <v/>
      </c>
      <c r="G755" s="9" t="str">
        <f aca="false">IF($A755="","",IFERROR(INDEX('2. Schematic Parts'!$D$2:$D$3001,MATCH($A755,'2. Schematic Parts'!$A$2:$A$3001,0))&amp;"","NOT FOUND"))</f>
        <v/>
      </c>
      <c r="H755" s="9" t="str">
        <f aca="false">IF($A755="","",IF(COUNTIF('2. Schematic Parts'!$A$2:$A$3001,$A755)=0,"NOT IN SCHEMATIC","OK"))</f>
        <v/>
      </c>
      <c r="I755" s="9" t="str">
        <f aca="false">IF($A755="","",IF($H755="NOT IN SCHEMATIC","",IF(UPPER(TRIM($C755))=UPPER(TRIM($E755)),"OK","MISMATCH")))</f>
        <v/>
      </c>
      <c r="J755" s="9" t="str">
        <f aca="false">IF($A755="","",IF($H755="NOT IN SCHEMATIC","",IF($F755="","NO SCH DECAL",IF($D755="","",IF(UPPER(TRIM($D755))=UPPER(TRIM($F755)),"OK","MISMATCH")))))</f>
        <v/>
      </c>
      <c r="K755" s="16" t="str">
        <f aca="false">IF($A755="","",SUMPRODUCT(--ISNUMBER(SEARCH(","&amp;TRIM($A755)&amp;",",","&amp;SUBSTITUTE('1. Master BOM'!$D$2:$D$400," ","")&amp;","))))</f>
        <v/>
      </c>
      <c r="L755" s="16" t="str">
        <f aca="false">IF($A755="","",IF($K755&lt;&gt;1,0,SUMPRODUCT(ISNUMBER(SEARCH(","&amp;TRIM($A755)&amp;",",","&amp;SUBSTITUTE('1. Master BOM'!$D$2:$D$400," ","")&amp;","))*ROW('1. Master BOM'!$D$2:$D$400))))</f>
        <v/>
      </c>
      <c r="M755" s="9" t="str">
        <f aca="false">IF($A755="","",IF($K755=0,"NOT IN BOM",IF($K755&gt;1,"MULTIPLE BOM LINES","OK")))</f>
        <v/>
      </c>
      <c r="N755" s="9" t="str">
        <f aca="false">IF($A755="","",IF($L755=0,"—",INDEX('1. Master BOM'!$A$1:$A$400,$L755)))</f>
        <v/>
      </c>
      <c r="O755" s="9" t="str">
        <f aca="false">IF($A755="","",IF($L755=0,"—",INDEX('1. Master BOM'!$B$1:$B$400,$L755)))</f>
        <v/>
      </c>
      <c r="P755" s="9" t="str">
        <f aca="false">IF($A755="","",IF(OR($H755="NOT IN SCHEMATIC",$O755="—"),"",IF($G755="","NO SCH PN",IF(UPPER(TRIM($G755))=UPPER(TRIM($O755)),"OK","MISMATCH"))))</f>
        <v/>
      </c>
      <c r="Q755" s="9" t="str">
        <f aca="false">IF($A755="","",IF($L755=0,"—",INDEX('1. Master BOM'!$E$1:$E$400,$L755)))</f>
        <v/>
      </c>
      <c r="R755" s="9" t="str">
        <f aca="false">IF($A755="","",IF($L755=0,"—",IF(T(INDEX('1. Master BOM'!$F$1:$F$400,$L755))="","(not set)",INDEX('1. Master BOM'!$F$1:$F$400,$L755))))</f>
        <v/>
      </c>
      <c r="S755" s="9" t="str">
        <f aca="false">IF($A755="","",IF(OR($R755="—",$R755="(not set)",$D755=""),"",IF(ISNUMBER(SEARCH(SUBSTITUTE(SUBSTITUTE(SUBSTITUTE($R755,"-",""),"_","")," ",""),SUBSTITUTE(SUBSTITUTE(SUBSTITUTE($D755,"-",""),"_","")," ",""))),"OK","CHECK")))</f>
        <v/>
      </c>
      <c r="T755" s="9" t="str">
        <f aca="false">IF($A755="","",IF(OR($H755="NOT IN SCHEMATIC",$I755="MISMATCH",$J755="MISMATCH",$P755="MISMATCH",$M755&lt;&gt;"OK"),"REVIEW","OK"))</f>
        <v/>
      </c>
      <c r="U755" s="14"/>
      <c r="V755" s="14"/>
      <c r="W755" s="17"/>
      <c r="X755" s="14"/>
    </row>
    <row r="756" customFormat="false" ht="15" hidden="false" customHeight="false" outlineLevel="0" collapsed="false">
      <c r="A756" s="9" t="str">
        <f aca="false">IF('3. Layout Parts'!$A756="","",TRIM('3. Layout Parts'!$A756))</f>
        <v/>
      </c>
      <c r="B756" s="9" t="str">
        <f aca="false">IF($A756="","",'3. Layout Parts'!$D756)</f>
        <v/>
      </c>
      <c r="C756" s="9" t="str">
        <f aca="false">IF($A756="","",'3. Layout Parts'!$B756)</f>
        <v/>
      </c>
      <c r="D756" s="9" t="str">
        <f aca="false">IF($A756="","",'3. Layout Parts'!$C756)</f>
        <v/>
      </c>
      <c r="E756" s="9" t="str">
        <f aca="false">IF($A756="","",IFERROR(INDEX('2. Schematic Parts'!$B$2:$B$3001,MATCH($A756,'2. Schematic Parts'!$A$2:$A$3001,0)),"NOT FOUND"))</f>
        <v/>
      </c>
      <c r="F756" s="9" t="str">
        <f aca="false">IF($A756="","",IFERROR(INDEX('2. Schematic Parts'!$C$2:$C$3001,MATCH($A756,'2. Schematic Parts'!$A$2:$A$3001,0))&amp;"","NOT FOUND"))</f>
        <v/>
      </c>
      <c r="G756" s="9" t="str">
        <f aca="false">IF($A756="","",IFERROR(INDEX('2. Schematic Parts'!$D$2:$D$3001,MATCH($A756,'2. Schematic Parts'!$A$2:$A$3001,0))&amp;"","NOT FOUND"))</f>
        <v/>
      </c>
      <c r="H756" s="9" t="str">
        <f aca="false">IF($A756="","",IF(COUNTIF('2. Schematic Parts'!$A$2:$A$3001,$A756)=0,"NOT IN SCHEMATIC","OK"))</f>
        <v/>
      </c>
      <c r="I756" s="9" t="str">
        <f aca="false">IF($A756="","",IF($H756="NOT IN SCHEMATIC","",IF(UPPER(TRIM($C756))=UPPER(TRIM($E756)),"OK","MISMATCH")))</f>
        <v/>
      </c>
      <c r="J756" s="9" t="str">
        <f aca="false">IF($A756="","",IF($H756="NOT IN SCHEMATIC","",IF($F756="","NO SCH DECAL",IF($D756="","",IF(UPPER(TRIM($D756))=UPPER(TRIM($F756)),"OK","MISMATCH")))))</f>
        <v/>
      </c>
      <c r="K756" s="16" t="str">
        <f aca="false">IF($A756="","",SUMPRODUCT(--ISNUMBER(SEARCH(","&amp;TRIM($A756)&amp;",",","&amp;SUBSTITUTE('1. Master BOM'!$D$2:$D$400," ","")&amp;","))))</f>
        <v/>
      </c>
      <c r="L756" s="16" t="str">
        <f aca="false">IF($A756="","",IF($K756&lt;&gt;1,0,SUMPRODUCT(ISNUMBER(SEARCH(","&amp;TRIM($A756)&amp;",",","&amp;SUBSTITUTE('1. Master BOM'!$D$2:$D$400," ","")&amp;","))*ROW('1. Master BOM'!$D$2:$D$400))))</f>
        <v/>
      </c>
      <c r="M756" s="9" t="str">
        <f aca="false">IF($A756="","",IF($K756=0,"NOT IN BOM",IF($K756&gt;1,"MULTIPLE BOM LINES","OK")))</f>
        <v/>
      </c>
      <c r="N756" s="9" t="str">
        <f aca="false">IF($A756="","",IF($L756=0,"—",INDEX('1. Master BOM'!$A$1:$A$400,$L756)))</f>
        <v/>
      </c>
      <c r="O756" s="9" t="str">
        <f aca="false">IF($A756="","",IF($L756=0,"—",INDEX('1. Master BOM'!$B$1:$B$400,$L756)))</f>
        <v/>
      </c>
      <c r="P756" s="9" t="str">
        <f aca="false">IF($A756="","",IF(OR($H756="NOT IN SCHEMATIC",$O756="—"),"",IF($G756="","NO SCH PN",IF(UPPER(TRIM($G756))=UPPER(TRIM($O756)),"OK","MISMATCH"))))</f>
        <v/>
      </c>
      <c r="Q756" s="9" t="str">
        <f aca="false">IF($A756="","",IF($L756=0,"—",INDEX('1. Master BOM'!$E$1:$E$400,$L756)))</f>
        <v/>
      </c>
      <c r="R756" s="9" t="str">
        <f aca="false">IF($A756="","",IF($L756=0,"—",IF(T(INDEX('1. Master BOM'!$F$1:$F$400,$L756))="","(not set)",INDEX('1. Master BOM'!$F$1:$F$400,$L756))))</f>
        <v/>
      </c>
      <c r="S756" s="9" t="str">
        <f aca="false">IF($A756="","",IF(OR($R756="—",$R756="(not set)",$D756=""),"",IF(ISNUMBER(SEARCH(SUBSTITUTE(SUBSTITUTE(SUBSTITUTE($R756,"-",""),"_","")," ",""),SUBSTITUTE(SUBSTITUTE(SUBSTITUTE($D756,"-",""),"_","")," ",""))),"OK","CHECK")))</f>
        <v/>
      </c>
      <c r="T756" s="9" t="str">
        <f aca="false">IF($A756="","",IF(OR($H756="NOT IN SCHEMATIC",$I756="MISMATCH",$J756="MISMATCH",$P756="MISMATCH",$M756&lt;&gt;"OK"),"REVIEW","OK"))</f>
        <v/>
      </c>
      <c r="U756" s="14"/>
      <c r="V756" s="14"/>
      <c r="W756" s="17"/>
      <c r="X756" s="14"/>
    </row>
    <row r="757" customFormat="false" ht="15" hidden="false" customHeight="false" outlineLevel="0" collapsed="false">
      <c r="A757" s="9" t="str">
        <f aca="false">IF('3. Layout Parts'!$A757="","",TRIM('3. Layout Parts'!$A757))</f>
        <v/>
      </c>
      <c r="B757" s="9" t="str">
        <f aca="false">IF($A757="","",'3. Layout Parts'!$D757)</f>
        <v/>
      </c>
      <c r="C757" s="9" t="str">
        <f aca="false">IF($A757="","",'3. Layout Parts'!$B757)</f>
        <v/>
      </c>
      <c r="D757" s="9" t="str">
        <f aca="false">IF($A757="","",'3. Layout Parts'!$C757)</f>
        <v/>
      </c>
      <c r="E757" s="9" t="str">
        <f aca="false">IF($A757="","",IFERROR(INDEX('2. Schematic Parts'!$B$2:$B$3001,MATCH($A757,'2. Schematic Parts'!$A$2:$A$3001,0)),"NOT FOUND"))</f>
        <v/>
      </c>
      <c r="F757" s="9" t="str">
        <f aca="false">IF($A757="","",IFERROR(INDEX('2. Schematic Parts'!$C$2:$C$3001,MATCH($A757,'2. Schematic Parts'!$A$2:$A$3001,0))&amp;"","NOT FOUND"))</f>
        <v/>
      </c>
      <c r="G757" s="9" t="str">
        <f aca="false">IF($A757="","",IFERROR(INDEX('2. Schematic Parts'!$D$2:$D$3001,MATCH($A757,'2. Schematic Parts'!$A$2:$A$3001,0))&amp;"","NOT FOUND"))</f>
        <v/>
      </c>
      <c r="H757" s="9" t="str">
        <f aca="false">IF($A757="","",IF(COUNTIF('2. Schematic Parts'!$A$2:$A$3001,$A757)=0,"NOT IN SCHEMATIC","OK"))</f>
        <v/>
      </c>
      <c r="I757" s="9" t="str">
        <f aca="false">IF($A757="","",IF($H757="NOT IN SCHEMATIC","",IF(UPPER(TRIM($C757))=UPPER(TRIM($E757)),"OK","MISMATCH")))</f>
        <v/>
      </c>
      <c r="J757" s="9" t="str">
        <f aca="false">IF($A757="","",IF($H757="NOT IN SCHEMATIC","",IF($F757="","NO SCH DECAL",IF($D757="","",IF(UPPER(TRIM($D757))=UPPER(TRIM($F757)),"OK","MISMATCH")))))</f>
        <v/>
      </c>
      <c r="K757" s="16" t="str">
        <f aca="false">IF($A757="","",SUMPRODUCT(--ISNUMBER(SEARCH(","&amp;TRIM($A757)&amp;",",","&amp;SUBSTITUTE('1. Master BOM'!$D$2:$D$400," ","")&amp;","))))</f>
        <v/>
      </c>
      <c r="L757" s="16" t="str">
        <f aca="false">IF($A757="","",IF($K757&lt;&gt;1,0,SUMPRODUCT(ISNUMBER(SEARCH(","&amp;TRIM($A757)&amp;",",","&amp;SUBSTITUTE('1. Master BOM'!$D$2:$D$400," ","")&amp;","))*ROW('1. Master BOM'!$D$2:$D$400))))</f>
        <v/>
      </c>
      <c r="M757" s="9" t="str">
        <f aca="false">IF($A757="","",IF($K757=0,"NOT IN BOM",IF($K757&gt;1,"MULTIPLE BOM LINES","OK")))</f>
        <v/>
      </c>
      <c r="N757" s="9" t="str">
        <f aca="false">IF($A757="","",IF($L757=0,"—",INDEX('1. Master BOM'!$A$1:$A$400,$L757)))</f>
        <v/>
      </c>
      <c r="O757" s="9" t="str">
        <f aca="false">IF($A757="","",IF($L757=0,"—",INDEX('1. Master BOM'!$B$1:$B$400,$L757)))</f>
        <v/>
      </c>
      <c r="P757" s="9" t="str">
        <f aca="false">IF($A757="","",IF(OR($H757="NOT IN SCHEMATIC",$O757="—"),"",IF($G757="","NO SCH PN",IF(UPPER(TRIM($G757))=UPPER(TRIM($O757)),"OK","MISMATCH"))))</f>
        <v/>
      </c>
      <c r="Q757" s="9" t="str">
        <f aca="false">IF($A757="","",IF($L757=0,"—",INDEX('1. Master BOM'!$E$1:$E$400,$L757)))</f>
        <v/>
      </c>
      <c r="R757" s="9" t="str">
        <f aca="false">IF($A757="","",IF($L757=0,"—",IF(T(INDEX('1. Master BOM'!$F$1:$F$400,$L757))="","(not set)",INDEX('1. Master BOM'!$F$1:$F$400,$L757))))</f>
        <v/>
      </c>
      <c r="S757" s="9" t="str">
        <f aca="false">IF($A757="","",IF(OR($R757="—",$R757="(not set)",$D757=""),"",IF(ISNUMBER(SEARCH(SUBSTITUTE(SUBSTITUTE(SUBSTITUTE($R757,"-",""),"_","")," ",""),SUBSTITUTE(SUBSTITUTE(SUBSTITUTE($D757,"-",""),"_","")," ",""))),"OK","CHECK")))</f>
        <v/>
      </c>
      <c r="T757" s="9" t="str">
        <f aca="false">IF($A757="","",IF(OR($H757="NOT IN SCHEMATIC",$I757="MISMATCH",$J757="MISMATCH",$P757="MISMATCH",$M757&lt;&gt;"OK"),"REVIEW","OK"))</f>
        <v/>
      </c>
      <c r="U757" s="14"/>
      <c r="V757" s="14"/>
      <c r="W757" s="17"/>
      <c r="X757" s="14"/>
    </row>
    <row r="758" customFormat="false" ht="15" hidden="false" customHeight="false" outlineLevel="0" collapsed="false">
      <c r="A758" s="9" t="str">
        <f aca="false">IF('3. Layout Parts'!$A758="","",TRIM('3. Layout Parts'!$A758))</f>
        <v/>
      </c>
      <c r="B758" s="9" t="str">
        <f aca="false">IF($A758="","",'3. Layout Parts'!$D758)</f>
        <v/>
      </c>
      <c r="C758" s="9" t="str">
        <f aca="false">IF($A758="","",'3. Layout Parts'!$B758)</f>
        <v/>
      </c>
      <c r="D758" s="9" t="str">
        <f aca="false">IF($A758="","",'3. Layout Parts'!$C758)</f>
        <v/>
      </c>
      <c r="E758" s="9" t="str">
        <f aca="false">IF($A758="","",IFERROR(INDEX('2. Schematic Parts'!$B$2:$B$3001,MATCH($A758,'2. Schematic Parts'!$A$2:$A$3001,0)),"NOT FOUND"))</f>
        <v/>
      </c>
      <c r="F758" s="9" t="str">
        <f aca="false">IF($A758="","",IFERROR(INDEX('2. Schematic Parts'!$C$2:$C$3001,MATCH($A758,'2. Schematic Parts'!$A$2:$A$3001,0))&amp;"","NOT FOUND"))</f>
        <v/>
      </c>
      <c r="G758" s="9" t="str">
        <f aca="false">IF($A758="","",IFERROR(INDEX('2. Schematic Parts'!$D$2:$D$3001,MATCH($A758,'2. Schematic Parts'!$A$2:$A$3001,0))&amp;"","NOT FOUND"))</f>
        <v/>
      </c>
      <c r="H758" s="9" t="str">
        <f aca="false">IF($A758="","",IF(COUNTIF('2. Schematic Parts'!$A$2:$A$3001,$A758)=0,"NOT IN SCHEMATIC","OK"))</f>
        <v/>
      </c>
      <c r="I758" s="9" t="str">
        <f aca="false">IF($A758="","",IF($H758="NOT IN SCHEMATIC","",IF(UPPER(TRIM($C758))=UPPER(TRIM($E758)),"OK","MISMATCH")))</f>
        <v/>
      </c>
      <c r="J758" s="9" t="str">
        <f aca="false">IF($A758="","",IF($H758="NOT IN SCHEMATIC","",IF($F758="","NO SCH DECAL",IF($D758="","",IF(UPPER(TRIM($D758))=UPPER(TRIM($F758)),"OK","MISMATCH")))))</f>
        <v/>
      </c>
      <c r="K758" s="16" t="str">
        <f aca="false">IF($A758="","",SUMPRODUCT(--ISNUMBER(SEARCH(","&amp;TRIM($A758)&amp;",",","&amp;SUBSTITUTE('1. Master BOM'!$D$2:$D$400," ","")&amp;","))))</f>
        <v/>
      </c>
      <c r="L758" s="16" t="str">
        <f aca="false">IF($A758="","",IF($K758&lt;&gt;1,0,SUMPRODUCT(ISNUMBER(SEARCH(","&amp;TRIM($A758)&amp;",",","&amp;SUBSTITUTE('1. Master BOM'!$D$2:$D$400," ","")&amp;","))*ROW('1. Master BOM'!$D$2:$D$400))))</f>
        <v/>
      </c>
      <c r="M758" s="9" t="str">
        <f aca="false">IF($A758="","",IF($K758=0,"NOT IN BOM",IF($K758&gt;1,"MULTIPLE BOM LINES","OK")))</f>
        <v/>
      </c>
      <c r="N758" s="9" t="str">
        <f aca="false">IF($A758="","",IF($L758=0,"—",INDEX('1. Master BOM'!$A$1:$A$400,$L758)))</f>
        <v/>
      </c>
      <c r="O758" s="9" t="str">
        <f aca="false">IF($A758="","",IF($L758=0,"—",INDEX('1. Master BOM'!$B$1:$B$400,$L758)))</f>
        <v/>
      </c>
      <c r="P758" s="9" t="str">
        <f aca="false">IF($A758="","",IF(OR($H758="NOT IN SCHEMATIC",$O758="—"),"",IF($G758="","NO SCH PN",IF(UPPER(TRIM($G758))=UPPER(TRIM($O758)),"OK","MISMATCH"))))</f>
        <v/>
      </c>
      <c r="Q758" s="9" t="str">
        <f aca="false">IF($A758="","",IF($L758=0,"—",INDEX('1. Master BOM'!$E$1:$E$400,$L758)))</f>
        <v/>
      </c>
      <c r="R758" s="9" t="str">
        <f aca="false">IF($A758="","",IF($L758=0,"—",IF(T(INDEX('1. Master BOM'!$F$1:$F$400,$L758))="","(not set)",INDEX('1. Master BOM'!$F$1:$F$400,$L758))))</f>
        <v/>
      </c>
      <c r="S758" s="9" t="str">
        <f aca="false">IF($A758="","",IF(OR($R758="—",$R758="(not set)",$D758=""),"",IF(ISNUMBER(SEARCH(SUBSTITUTE(SUBSTITUTE(SUBSTITUTE($R758,"-",""),"_","")," ",""),SUBSTITUTE(SUBSTITUTE(SUBSTITUTE($D758,"-",""),"_","")," ",""))),"OK","CHECK")))</f>
        <v/>
      </c>
      <c r="T758" s="9" t="str">
        <f aca="false">IF($A758="","",IF(OR($H758="NOT IN SCHEMATIC",$I758="MISMATCH",$J758="MISMATCH",$P758="MISMATCH",$M758&lt;&gt;"OK"),"REVIEW","OK"))</f>
        <v/>
      </c>
      <c r="U758" s="14"/>
      <c r="V758" s="14"/>
      <c r="W758" s="17"/>
      <c r="X758" s="14"/>
    </row>
    <row r="759" customFormat="false" ht="15" hidden="false" customHeight="false" outlineLevel="0" collapsed="false">
      <c r="A759" s="9" t="str">
        <f aca="false">IF('3. Layout Parts'!$A759="","",TRIM('3. Layout Parts'!$A759))</f>
        <v/>
      </c>
      <c r="B759" s="9" t="str">
        <f aca="false">IF($A759="","",'3. Layout Parts'!$D759)</f>
        <v/>
      </c>
      <c r="C759" s="9" t="str">
        <f aca="false">IF($A759="","",'3. Layout Parts'!$B759)</f>
        <v/>
      </c>
      <c r="D759" s="9" t="str">
        <f aca="false">IF($A759="","",'3. Layout Parts'!$C759)</f>
        <v/>
      </c>
      <c r="E759" s="9" t="str">
        <f aca="false">IF($A759="","",IFERROR(INDEX('2. Schematic Parts'!$B$2:$B$3001,MATCH($A759,'2. Schematic Parts'!$A$2:$A$3001,0)),"NOT FOUND"))</f>
        <v/>
      </c>
      <c r="F759" s="9" t="str">
        <f aca="false">IF($A759="","",IFERROR(INDEX('2. Schematic Parts'!$C$2:$C$3001,MATCH($A759,'2. Schematic Parts'!$A$2:$A$3001,0))&amp;"","NOT FOUND"))</f>
        <v/>
      </c>
      <c r="G759" s="9" t="str">
        <f aca="false">IF($A759="","",IFERROR(INDEX('2. Schematic Parts'!$D$2:$D$3001,MATCH($A759,'2. Schematic Parts'!$A$2:$A$3001,0))&amp;"","NOT FOUND"))</f>
        <v/>
      </c>
      <c r="H759" s="9" t="str">
        <f aca="false">IF($A759="","",IF(COUNTIF('2. Schematic Parts'!$A$2:$A$3001,$A759)=0,"NOT IN SCHEMATIC","OK"))</f>
        <v/>
      </c>
      <c r="I759" s="9" t="str">
        <f aca="false">IF($A759="","",IF($H759="NOT IN SCHEMATIC","",IF(UPPER(TRIM($C759))=UPPER(TRIM($E759)),"OK","MISMATCH")))</f>
        <v/>
      </c>
      <c r="J759" s="9" t="str">
        <f aca="false">IF($A759="","",IF($H759="NOT IN SCHEMATIC","",IF($F759="","NO SCH DECAL",IF($D759="","",IF(UPPER(TRIM($D759))=UPPER(TRIM($F759)),"OK","MISMATCH")))))</f>
        <v/>
      </c>
      <c r="K759" s="16" t="str">
        <f aca="false">IF($A759="","",SUMPRODUCT(--ISNUMBER(SEARCH(","&amp;TRIM($A759)&amp;",",","&amp;SUBSTITUTE('1. Master BOM'!$D$2:$D$400," ","")&amp;","))))</f>
        <v/>
      </c>
      <c r="L759" s="16" t="str">
        <f aca="false">IF($A759="","",IF($K759&lt;&gt;1,0,SUMPRODUCT(ISNUMBER(SEARCH(","&amp;TRIM($A759)&amp;",",","&amp;SUBSTITUTE('1. Master BOM'!$D$2:$D$400," ","")&amp;","))*ROW('1. Master BOM'!$D$2:$D$400))))</f>
        <v/>
      </c>
      <c r="M759" s="9" t="str">
        <f aca="false">IF($A759="","",IF($K759=0,"NOT IN BOM",IF($K759&gt;1,"MULTIPLE BOM LINES","OK")))</f>
        <v/>
      </c>
      <c r="N759" s="9" t="str">
        <f aca="false">IF($A759="","",IF($L759=0,"—",INDEX('1. Master BOM'!$A$1:$A$400,$L759)))</f>
        <v/>
      </c>
      <c r="O759" s="9" t="str">
        <f aca="false">IF($A759="","",IF($L759=0,"—",INDEX('1. Master BOM'!$B$1:$B$400,$L759)))</f>
        <v/>
      </c>
      <c r="P759" s="9" t="str">
        <f aca="false">IF($A759="","",IF(OR($H759="NOT IN SCHEMATIC",$O759="—"),"",IF($G759="","NO SCH PN",IF(UPPER(TRIM($G759))=UPPER(TRIM($O759)),"OK","MISMATCH"))))</f>
        <v/>
      </c>
      <c r="Q759" s="9" t="str">
        <f aca="false">IF($A759="","",IF($L759=0,"—",INDEX('1. Master BOM'!$E$1:$E$400,$L759)))</f>
        <v/>
      </c>
      <c r="R759" s="9" t="str">
        <f aca="false">IF($A759="","",IF($L759=0,"—",IF(T(INDEX('1. Master BOM'!$F$1:$F$400,$L759))="","(not set)",INDEX('1. Master BOM'!$F$1:$F$400,$L759))))</f>
        <v/>
      </c>
      <c r="S759" s="9" t="str">
        <f aca="false">IF($A759="","",IF(OR($R759="—",$R759="(not set)",$D759=""),"",IF(ISNUMBER(SEARCH(SUBSTITUTE(SUBSTITUTE(SUBSTITUTE($R759,"-",""),"_","")," ",""),SUBSTITUTE(SUBSTITUTE(SUBSTITUTE($D759,"-",""),"_","")," ",""))),"OK","CHECK")))</f>
        <v/>
      </c>
      <c r="T759" s="9" t="str">
        <f aca="false">IF($A759="","",IF(OR($H759="NOT IN SCHEMATIC",$I759="MISMATCH",$J759="MISMATCH",$P759="MISMATCH",$M759&lt;&gt;"OK"),"REVIEW","OK"))</f>
        <v/>
      </c>
      <c r="U759" s="14"/>
      <c r="V759" s="14"/>
      <c r="W759" s="17"/>
      <c r="X759" s="14"/>
    </row>
    <row r="760" customFormat="false" ht="15" hidden="false" customHeight="false" outlineLevel="0" collapsed="false">
      <c r="A760" s="9" t="str">
        <f aca="false">IF('3. Layout Parts'!$A760="","",TRIM('3. Layout Parts'!$A760))</f>
        <v/>
      </c>
      <c r="B760" s="9" t="str">
        <f aca="false">IF($A760="","",'3. Layout Parts'!$D760)</f>
        <v/>
      </c>
      <c r="C760" s="9" t="str">
        <f aca="false">IF($A760="","",'3. Layout Parts'!$B760)</f>
        <v/>
      </c>
      <c r="D760" s="9" t="str">
        <f aca="false">IF($A760="","",'3. Layout Parts'!$C760)</f>
        <v/>
      </c>
      <c r="E760" s="9" t="str">
        <f aca="false">IF($A760="","",IFERROR(INDEX('2. Schematic Parts'!$B$2:$B$3001,MATCH($A760,'2. Schematic Parts'!$A$2:$A$3001,0)),"NOT FOUND"))</f>
        <v/>
      </c>
      <c r="F760" s="9" t="str">
        <f aca="false">IF($A760="","",IFERROR(INDEX('2. Schematic Parts'!$C$2:$C$3001,MATCH($A760,'2. Schematic Parts'!$A$2:$A$3001,0))&amp;"","NOT FOUND"))</f>
        <v/>
      </c>
      <c r="G760" s="9" t="str">
        <f aca="false">IF($A760="","",IFERROR(INDEX('2. Schematic Parts'!$D$2:$D$3001,MATCH($A760,'2. Schematic Parts'!$A$2:$A$3001,0))&amp;"","NOT FOUND"))</f>
        <v/>
      </c>
      <c r="H760" s="9" t="str">
        <f aca="false">IF($A760="","",IF(COUNTIF('2. Schematic Parts'!$A$2:$A$3001,$A760)=0,"NOT IN SCHEMATIC","OK"))</f>
        <v/>
      </c>
      <c r="I760" s="9" t="str">
        <f aca="false">IF($A760="","",IF($H760="NOT IN SCHEMATIC","",IF(UPPER(TRIM($C760))=UPPER(TRIM($E760)),"OK","MISMATCH")))</f>
        <v/>
      </c>
      <c r="J760" s="9" t="str">
        <f aca="false">IF($A760="","",IF($H760="NOT IN SCHEMATIC","",IF($F760="","NO SCH DECAL",IF($D760="","",IF(UPPER(TRIM($D760))=UPPER(TRIM($F760)),"OK","MISMATCH")))))</f>
        <v/>
      </c>
      <c r="K760" s="16" t="str">
        <f aca="false">IF($A760="","",SUMPRODUCT(--ISNUMBER(SEARCH(","&amp;TRIM($A760)&amp;",",","&amp;SUBSTITUTE('1. Master BOM'!$D$2:$D$400," ","")&amp;","))))</f>
        <v/>
      </c>
      <c r="L760" s="16" t="str">
        <f aca="false">IF($A760="","",IF($K760&lt;&gt;1,0,SUMPRODUCT(ISNUMBER(SEARCH(","&amp;TRIM($A760)&amp;",",","&amp;SUBSTITUTE('1. Master BOM'!$D$2:$D$400," ","")&amp;","))*ROW('1. Master BOM'!$D$2:$D$400))))</f>
        <v/>
      </c>
      <c r="M760" s="9" t="str">
        <f aca="false">IF($A760="","",IF($K760=0,"NOT IN BOM",IF($K760&gt;1,"MULTIPLE BOM LINES","OK")))</f>
        <v/>
      </c>
      <c r="N760" s="9" t="str">
        <f aca="false">IF($A760="","",IF($L760=0,"—",INDEX('1. Master BOM'!$A$1:$A$400,$L760)))</f>
        <v/>
      </c>
      <c r="O760" s="9" t="str">
        <f aca="false">IF($A760="","",IF($L760=0,"—",INDEX('1. Master BOM'!$B$1:$B$400,$L760)))</f>
        <v/>
      </c>
      <c r="P760" s="9" t="str">
        <f aca="false">IF($A760="","",IF(OR($H760="NOT IN SCHEMATIC",$O760="—"),"",IF($G760="","NO SCH PN",IF(UPPER(TRIM($G760))=UPPER(TRIM($O760)),"OK","MISMATCH"))))</f>
        <v/>
      </c>
      <c r="Q760" s="9" t="str">
        <f aca="false">IF($A760="","",IF($L760=0,"—",INDEX('1. Master BOM'!$E$1:$E$400,$L760)))</f>
        <v/>
      </c>
      <c r="R760" s="9" t="str">
        <f aca="false">IF($A760="","",IF($L760=0,"—",IF(T(INDEX('1. Master BOM'!$F$1:$F$400,$L760))="","(not set)",INDEX('1. Master BOM'!$F$1:$F$400,$L760))))</f>
        <v/>
      </c>
      <c r="S760" s="9" t="str">
        <f aca="false">IF($A760="","",IF(OR($R760="—",$R760="(not set)",$D760=""),"",IF(ISNUMBER(SEARCH(SUBSTITUTE(SUBSTITUTE(SUBSTITUTE($R760,"-",""),"_","")," ",""),SUBSTITUTE(SUBSTITUTE(SUBSTITUTE($D760,"-",""),"_","")," ",""))),"OK","CHECK")))</f>
        <v/>
      </c>
      <c r="T760" s="9" t="str">
        <f aca="false">IF($A760="","",IF(OR($H760="NOT IN SCHEMATIC",$I760="MISMATCH",$J760="MISMATCH",$P760="MISMATCH",$M760&lt;&gt;"OK"),"REVIEW","OK"))</f>
        <v/>
      </c>
      <c r="U760" s="14"/>
      <c r="V760" s="14"/>
      <c r="W760" s="17"/>
      <c r="X760" s="14"/>
    </row>
    <row r="761" customFormat="false" ht="15" hidden="false" customHeight="false" outlineLevel="0" collapsed="false">
      <c r="A761" s="9" t="str">
        <f aca="false">IF('3. Layout Parts'!$A761="","",TRIM('3. Layout Parts'!$A761))</f>
        <v/>
      </c>
      <c r="B761" s="9" t="str">
        <f aca="false">IF($A761="","",'3. Layout Parts'!$D761)</f>
        <v/>
      </c>
      <c r="C761" s="9" t="str">
        <f aca="false">IF($A761="","",'3. Layout Parts'!$B761)</f>
        <v/>
      </c>
      <c r="D761" s="9" t="str">
        <f aca="false">IF($A761="","",'3. Layout Parts'!$C761)</f>
        <v/>
      </c>
      <c r="E761" s="9" t="str">
        <f aca="false">IF($A761="","",IFERROR(INDEX('2. Schematic Parts'!$B$2:$B$3001,MATCH($A761,'2. Schematic Parts'!$A$2:$A$3001,0)),"NOT FOUND"))</f>
        <v/>
      </c>
      <c r="F761" s="9" t="str">
        <f aca="false">IF($A761="","",IFERROR(INDEX('2. Schematic Parts'!$C$2:$C$3001,MATCH($A761,'2. Schematic Parts'!$A$2:$A$3001,0))&amp;"","NOT FOUND"))</f>
        <v/>
      </c>
      <c r="G761" s="9" t="str">
        <f aca="false">IF($A761="","",IFERROR(INDEX('2. Schematic Parts'!$D$2:$D$3001,MATCH($A761,'2. Schematic Parts'!$A$2:$A$3001,0))&amp;"","NOT FOUND"))</f>
        <v/>
      </c>
      <c r="H761" s="9" t="str">
        <f aca="false">IF($A761="","",IF(COUNTIF('2. Schematic Parts'!$A$2:$A$3001,$A761)=0,"NOT IN SCHEMATIC","OK"))</f>
        <v/>
      </c>
      <c r="I761" s="9" t="str">
        <f aca="false">IF($A761="","",IF($H761="NOT IN SCHEMATIC","",IF(UPPER(TRIM($C761))=UPPER(TRIM($E761)),"OK","MISMATCH")))</f>
        <v/>
      </c>
      <c r="J761" s="9" t="str">
        <f aca="false">IF($A761="","",IF($H761="NOT IN SCHEMATIC","",IF($F761="","NO SCH DECAL",IF($D761="","",IF(UPPER(TRIM($D761))=UPPER(TRIM($F761)),"OK","MISMATCH")))))</f>
        <v/>
      </c>
      <c r="K761" s="16" t="str">
        <f aca="false">IF($A761="","",SUMPRODUCT(--ISNUMBER(SEARCH(","&amp;TRIM($A761)&amp;",",","&amp;SUBSTITUTE('1. Master BOM'!$D$2:$D$400," ","")&amp;","))))</f>
        <v/>
      </c>
      <c r="L761" s="16" t="str">
        <f aca="false">IF($A761="","",IF($K761&lt;&gt;1,0,SUMPRODUCT(ISNUMBER(SEARCH(","&amp;TRIM($A761)&amp;",",","&amp;SUBSTITUTE('1. Master BOM'!$D$2:$D$400," ","")&amp;","))*ROW('1. Master BOM'!$D$2:$D$400))))</f>
        <v/>
      </c>
      <c r="M761" s="9" t="str">
        <f aca="false">IF($A761="","",IF($K761=0,"NOT IN BOM",IF($K761&gt;1,"MULTIPLE BOM LINES","OK")))</f>
        <v/>
      </c>
      <c r="N761" s="9" t="str">
        <f aca="false">IF($A761="","",IF($L761=0,"—",INDEX('1. Master BOM'!$A$1:$A$400,$L761)))</f>
        <v/>
      </c>
      <c r="O761" s="9" t="str">
        <f aca="false">IF($A761="","",IF($L761=0,"—",INDEX('1. Master BOM'!$B$1:$B$400,$L761)))</f>
        <v/>
      </c>
      <c r="P761" s="9" t="str">
        <f aca="false">IF($A761="","",IF(OR($H761="NOT IN SCHEMATIC",$O761="—"),"",IF($G761="","NO SCH PN",IF(UPPER(TRIM($G761))=UPPER(TRIM($O761)),"OK","MISMATCH"))))</f>
        <v/>
      </c>
      <c r="Q761" s="9" t="str">
        <f aca="false">IF($A761="","",IF($L761=0,"—",INDEX('1. Master BOM'!$E$1:$E$400,$L761)))</f>
        <v/>
      </c>
      <c r="R761" s="9" t="str">
        <f aca="false">IF($A761="","",IF($L761=0,"—",IF(T(INDEX('1. Master BOM'!$F$1:$F$400,$L761))="","(not set)",INDEX('1. Master BOM'!$F$1:$F$400,$L761))))</f>
        <v/>
      </c>
      <c r="S761" s="9" t="str">
        <f aca="false">IF($A761="","",IF(OR($R761="—",$R761="(not set)",$D761=""),"",IF(ISNUMBER(SEARCH(SUBSTITUTE(SUBSTITUTE(SUBSTITUTE($R761,"-",""),"_","")," ",""),SUBSTITUTE(SUBSTITUTE(SUBSTITUTE($D761,"-",""),"_","")," ",""))),"OK","CHECK")))</f>
        <v/>
      </c>
      <c r="T761" s="9" t="str">
        <f aca="false">IF($A761="","",IF(OR($H761="NOT IN SCHEMATIC",$I761="MISMATCH",$J761="MISMATCH",$P761="MISMATCH",$M761&lt;&gt;"OK"),"REVIEW","OK"))</f>
        <v/>
      </c>
      <c r="U761" s="14"/>
      <c r="V761" s="14"/>
      <c r="W761" s="17"/>
      <c r="X761" s="14"/>
    </row>
    <row r="762" customFormat="false" ht="15" hidden="false" customHeight="false" outlineLevel="0" collapsed="false">
      <c r="A762" s="9" t="str">
        <f aca="false">IF('3. Layout Parts'!$A762="","",TRIM('3. Layout Parts'!$A762))</f>
        <v/>
      </c>
      <c r="B762" s="9" t="str">
        <f aca="false">IF($A762="","",'3. Layout Parts'!$D762)</f>
        <v/>
      </c>
      <c r="C762" s="9" t="str">
        <f aca="false">IF($A762="","",'3. Layout Parts'!$B762)</f>
        <v/>
      </c>
      <c r="D762" s="9" t="str">
        <f aca="false">IF($A762="","",'3. Layout Parts'!$C762)</f>
        <v/>
      </c>
      <c r="E762" s="9" t="str">
        <f aca="false">IF($A762="","",IFERROR(INDEX('2. Schematic Parts'!$B$2:$B$3001,MATCH($A762,'2. Schematic Parts'!$A$2:$A$3001,0)),"NOT FOUND"))</f>
        <v/>
      </c>
      <c r="F762" s="9" t="str">
        <f aca="false">IF($A762="","",IFERROR(INDEX('2. Schematic Parts'!$C$2:$C$3001,MATCH($A762,'2. Schematic Parts'!$A$2:$A$3001,0))&amp;"","NOT FOUND"))</f>
        <v/>
      </c>
      <c r="G762" s="9" t="str">
        <f aca="false">IF($A762="","",IFERROR(INDEX('2. Schematic Parts'!$D$2:$D$3001,MATCH($A762,'2. Schematic Parts'!$A$2:$A$3001,0))&amp;"","NOT FOUND"))</f>
        <v/>
      </c>
      <c r="H762" s="9" t="str">
        <f aca="false">IF($A762="","",IF(COUNTIF('2. Schematic Parts'!$A$2:$A$3001,$A762)=0,"NOT IN SCHEMATIC","OK"))</f>
        <v/>
      </c>
      <c r="I762" s="9" t="str">
        <f aca="false">IF($A762="","",IF($H762="NOT IN SCHEMATIC","",IF(UPPER(TRIM($C762))=UPPER(TRIM($E762)),"OK","MISMATCH")))</f>
        <v/>
      </c>
      <c r="J762" s="9" t="str">
        <f aca="false">IF($A762="","",IF($H762="NOT IN SCHEMATIC","",IF($F762="","NO SCH DECAL",IF($D762="","",IF(UPPER(TRIM($D762))=UPPER(TRIM($F762)),"OK","MISMATCH")))))</f>
        <v/>
      </c>
      <c r="K762" s="16" t="str">
        <f aca="false">IF($A762="","",SUMPRODUCT(--ISNUMBER(SEARCH(","&amp;TRIM($A762)&amp;",",","&amp;SUBSTITUTE('1. Master BOM'!$D$2:$D$400," ","")&amp;","))))</f>
        <v/>
      </c>
      <c r="L762" s="16" t="str">
        <f aca="false">IF($A762="","",IF($K762&lt;&gt;1,0,SUMPRODUCT(ISNUMBER(SEARCH(","&amp;TRIM($A762)&amp;",",","&amp;SUBSTITUTE('1. Master BOM'!$D$2:$D$400," ","")&amp;","))*ROW('1. Master BOM'!$D$2:$D$400))))</f>
        <v/>
      </c>
      <c r="M762" s="9" t="str">
        <f aca="false">IF($A762="","",IF($K762=0,"NOT IN BOM",IF($K762&gt;1,"MULTIPLE BOM LINES","OK")))</f>
        <v/>
      </c>
      <c r="N762" s="9" t="str">
        <f aca="false">IF($A762="","",IF($L762=0,"—",INDEX('1. Master BOM'!$A$1:$A$400,$L762)))</f>
        <v/>
      </c>
      <c r="O762" s="9" t="str">
        <f aca="false">IF($A762="","",IF($L762=0,"—",INDEX('1. Master BOM'!$B$1:$B$400,$L762)))</f>
        <v/>
      </c>
      <c r="P762" s="9" t="str">
        <f aca="false">IF($A762="","",IF(OR($H762="NOT IN SCHEMATIC",$O762="—"),"",IF($G762="","NO SCH PN",IF(UPPER(TRIM($G762))=UPPER(TRIM($O762)),"OK","MISMATCH"))))</f>
        <v/>
      </c>
      <c r="Q762" s="9" t="str">
        <f aca="false">IF($A762="","",IF($L762=0,"—",INDEX('1. Master BOM'!$E$1:$E$400,$L762)))</f>
        <v/>
      </c>
      <c r="R762" s="9" t="str">
        <f aca="false">IF($A762="","",IF($L762=0,"—",IF(T(INDEX('1. Master BOM'!$F$1:$F$400,$L762))="","(not set)",INDEX('1. Master BOM'!$F$1:$F$400,$L762))))</f>
        <v/>
      </c>
      <c r="S762" s="9" t="str">
        <f aca="false">IF($A762="","",IF(OR($R762="—",$R762="(not set)",$D762=""),"",IF(ISNUMBER(SEARCH(SUBSTITUTE(SUBSTITUTE(SUBSTITUTE($R762,"-",""),"_","")," ",""),SUBSTITUTE(SUBSTITUTE(SUBSTITUTE($D762,"-",""),"_","")," ",""))),"OK","CHECK")))</f>
        <v/>
      </c>
      <c r="T762" s="9" t="str">
        <f aca="false">IF($A762="","",IF(OR($H762="NOT IN SCHEMATIC",$I762="MISMATCH",$J762="MISMATCH",$P762="MISMATCH",$M762&lt;&gt;"OK"),"REVIEW","OK"))</f>
        <v/>
      </c>
      <c r="U762" s="14"/>
      <c r="V762" s="14"/>
      <c r="W762" s="17"/>
      <c r="X762" s="14"/>
    </row>
    <row r="763" customFormat="false" ht="15" hidden="false" customHeight="false" outlineLevel="0" collapsed="false">
      <c r="A763" s="9" t="str">
        <f aca="false">IF('3. Layout Parts'!$A763="","",TRIM('3. Layout Parts'!$A763))</f>
        <v/>
      </c>
      <c r="B763" s="9" t="str">
        <f aca="false">IF($A763="","",'3. Layout Parts'!$D763)</f>
        <v/>
      </c>
      <c r="C763" s="9" t="str">
        <f aca="false">IF($A763="","",'3. Layout Parts'!$B763)</f>
        <v/>
      </c>
      <c r="D763" s="9" t="str">
        <f aca="false">IF($A763="","",'3. Layout Parts'!$C763)</f>
        <v/>
      </c>
      <c r="E763" s="9" t="str">
        <f aca="false">IF($A763="","",IFERROR(INDEX('2. Schematic Parts'!$B$2:$B$3001,MATCH($A763,'2. Schematic Parts'!$A$2:$A$3001,0)),"NOT FOUND"))</f>
        <v/>
      </c>
      <c r="F763" s="9" t="str">
        <f aca="false">IF($A763="","",IFERROR(INDEX('2. Schematic Parts'!$C$2:$C$3001,MATCH($A763,'2. Schematic Parts'!$A$2:$A$3001,0))&amp;"","NOT FOUND"))</f>
        <v/>
      </c>
      <c r="G763" s="9" t="str">
        <f aca="false">IF($A763="","",IFERROR(INDEX('2. Schematic Parts'!$D$2:$D$3001,MATCH($A763,'2. Schematic Parts'!$A$2:$A$3001,0))&amp;"","NOT FOUND"))</f>
        <v/>
      </c>
      <c r="H763" s="9" t="str">
        <f aca="false">IF($A763="","",IF(COUNTIF('2. Schematic Parts'!$A$2:$A$3001,$A763)=0,"NOT IN SCHEMATIC","OK"))</f>
        <v/>
      </c>
      <c r="I763" s="9" t="str">
        <f aca="false">IF($A763="","",IF($H763="NOT IN SCHEMATIC","",IF(UPPER(TRIM($C763))=UPPER(TRIM($E763)),"OK","MISMATCH")))</f>
        <v/>
      </c>
      <c r="J763" s="9" t="str">
        <f aca="false">IF($A763="","",IF($H763="NOT IN SCHEMATIC","",IF($F763="","NO SCH DECAL",IF($D763="","",IF(UPPER(TRIM($D763))=UPPER(TRIM($F763)),"OK","MISMATCH")))))</f>
        <v/>
      </c>
      <c r="K763" s="16" t="str">
        <f aca="false">IF($A763="","",SUMPRODUCT(--ISNUMBER(SEARCH(","&amp;TRIM($A763)&amp;",",","&amp;SUBSTITUTE('1. Master BOM'!$D$2:$D$400," ","")&amp;","))))</f>
        <v/>
      </c>
      <c r="L763" s="16" t="str">
        <f aca="false">IF($A763="","",IF($K763&lt;&gt;1,0,SUMPRODUCT(ISNUMBER(SEARCH(","&amp;TRIM($A763)&amp;",",","&amp;SUBSTITUTE('1. Master BOM'!$D$2:$D$400," ","")&amp;","))*ROW('1. Master BOM'!$D$2:$D$400))))</f>
        <v/>
      </c>
      <c r="M763" s="9" t="str">
        <f aca="false">IF($A763="","",IF($K763=0,"NOT IN BOM",IF($K763&gt;1,"MULTIPLE BOM LINES","OK")))</f>
        <v/>
      </c>
      <c r="N763" s="9" t="str">
        <f aca="false">IF($A763="","",IF($L763=0,"—",INDEX('1. Master BOM'!$A$1:$A$400,$L763)))</f>
        <v/>
      </c>
      <c r="O763" s="9" t="str">
        <f aca="false">IF($A763="","",IF($L763=0,"—",INDEX('1. Master BOM'!$B$1:$B$400,$L763)))</f>
        <v/>
      </c>
      <c r="P763" s="9" t="str">
        <f aca="false">IF($A763="","",IF(OR($H763="NOT IN SCHEMATIC",$O763="—"),"",IF($G763="","NO SCH PN",IF(UPPER(TRIM($G763))=UPPER(TRIM($O763)),"OK","MISMATCH"))))</f>
        <v/>
      </c>
      <c r="Q763" s="9" t="str">
        <f aca="false">IF($A763="","",IF($L763=0,"—",INDEX('1. Master BOM'!$E$1:$E$400,$L763)))</f>
        <v/>
      </c>
      <c r="R763" s="9" t="str">
        <f aca="false">IF($A763="","",IF($L763=0,"—",IF(T(INDEX('1. Master BOM'!$F$1:$F$400,$L763))="","(not set)",INDEX('1. Master BOM'!$F$1:$F$400,$L763))))</f>
        <v/>
      </c>
      <c r="S763" s="9" t="str">
        <f aca="false">IF($A763="","",IF(OR($R763="—",$R763="(not set)",$D763=""),"",IF(ISNUMBER(SEARCH(SUBSTITUTE(SUBSTITUTE(SUBSTITUTE($R763,"-",""),"_","")," ",""),SUBSTITUTE(SUBSTITUTE(SUBSTITUTE($D763,"-",""),"_","")," ",""))),"OK","CHECK")))</f>
        <v/>
      </c>
      <c r="T763" s="9" t="str">
        <f aca="false">IF($A763="","",IF(OR($H763="NOT IN SCHEMATIC",$I763="MISMATCH",$J763="MISMATCH",$P763="MISMATCH",$M763&lt;&gt;"OK"),"REVIEW","OK"))</f>
        <v/>
      </c>
      <c r="U763" s="14"/>
      <c r="V763" s="14"/>
      <c r="W763" s="17"/>
      <c r="X763" s="14"/>
    </row>
    <row r="764" customFormat="false" ht="15" hidden="false" customHeight="false" outlineLevel="0" collapsed="false">
      <c r="A764" s="9" t="str">
        <f aca="false">IF('3. Layout Parts'!$A764="","",TRIM('3. Layout Parts'!$A764))</f>
        <v/>
      </c>
      <c r="B764" s="9" t="str">
        <f aca="false">IF($A764="","",'3. Layout Parts'!$D764)</f>
        <v/>
      </c>
      <c r="C764" s="9" t="str">
        <f aca="false">IF($A764="","",'3. Layout Parts'!$B764)</f>
        <v/>
      </c>
      <c r="D764" s="9" t="str">
        <f aca="false">IF($A764="","",'3. Layout Parts'!$C764)</f>
        <v/>
      </c>
      <c r="E764" s="9" t="str">
        <f aca="false">IF($A764="","",IFERROR(INDEX('2. Schematic Parts'!$B$2:$B$3001,MATCH($A764,'2. Schematic Parts'!$A$2:$A$3001,0)),"NOT FOUND"))</f>
        <v/>
      </c>
      <c r="F764" s="9" t="str">
        <f aca="false">IF($A764="","",IFERROR(INDEX('2. Schematic Parts'!$C$2:$C$3001,MATCH($A764,'2. Schematic Parts'!$A$2:$A$3001,0))&amp;"","NOT FOUND"))</f>
        <v/>
      </c>
      <c r="G764" s="9" t="str">
        <f aca="false">IF($A764="","",IFERROR(INDEX('2. Schematic Parts'!$D$2:$D$3001,MATCH($A764,'2. Schematic Parts'!$A$2:$A$3001,0))&amp;"","NOT FOUND"))</f>
        <v/>
      </c>
      <c r="H764" s="9" t="str">
        <f aca="false">IF($A764="","",IF(COUNTIF('2. Schematic Parts'!$A$2:$A$3001,$A764)=0,"NOT IN SCHEMATIC","OK"))</f>
        <v/>
      </c>
      <c r="I764" s="9" t="str">
        <f aca="false">IF($A764="","",IF($H764="NOT IN SCHEMATIC","",IF(UPPER(TRIM($C764))=UPPER(TRIM($E764)),"OK","MISMATCH")))</f>
        <v/>
      </c>
      <c r="J764" s="9" t="str">
        <f aca="false">IF($A764="","",IF($H764="NOT IN SCHEMATIC","",IF($F764="","NO SCH DECAL",IF($D764="","",IF(UPPER(TRIM($D764))=UPPER(TRIM($F764)),"OK","MISMATCH")))))</f>
        <v/>
      </c>
      <c r="K764" s="16" t="str">
        <f aca="false">IF($A764="","",SUMPRODUCT(--ISNUMBER(SEARCH(","&amp;TRIM($A764)&amp;",",","&amp;SUBSTITUTE('1. Master BOM'!$D$2:$D$400," ","")&amp;","))))</f>
        <v/>
      </c>
      <c r="L764" s="16" t="str">
        <f aca="false">IF($A764="","",IF($K764&lt;&gt;1,0,SUMPRODUCT(ISNUMBER(SEARCH(","&amp;TRIM($A764)&amp;",",","&amp;SUBSTITUTE('1. Master BOM'!$D$2:$D$400," ","")&amp;","))*ROW('1. Master BOM'!$D$2:$D$400))))</f>
        <v/>
      </c>
      <c r="M764" s="9" t="str">
        <f aca="false">IF($A764="","",IF($K764=0,"NOT IN BOM",IF($K764&gt;1,"MULTIPLE BOM LINES","OK")))</f>
        <v/>
      </c>
      <c r="N764" s="9" t="str">
        <f aca="false">IF($A764="","",IF($L764=0,"—",INDEX('1. Master BOM'!$A$1:$A$400,$L764)))</f>
        <v/>
      </c>
      <c r="O764" s="9" t="str">
        <f aca="false">IF($A764="","",IF($L764=0,"—",INDEX('1. Master BOM'!$B$1:$B$400,$L764)))</f>
        <v/>
      </c>
      <c r="P764" s="9" t="str">
        <f aca="false">IF($A764="","",IF(OR($H764="NOT IN SCHEMATIC",$O764="—"),"",IF($G764="","NO SCH PN",IF(UPPER(TRIM($G764))=UPPER(TRIM($O764)),"OK","MISMATCH"))))</f>
        <v/>
      </c>
      <c r="Q764" s="9" t="str">
        <f aca="false">IF($A764="","",IF($L764=0,"—",INDEX('1. Master BOM'!$E$1:$E$400,$L764)))</f>
        <v/>
      </c>
      <c r="R764" s="9" t="str">
        <f aca="false">IF($A764="","",IF($L764=0,"—",IF(T(INDEX('1. Master BOM'!$F$1:$F$400,$L764))="","(not set)",INDEX('1. Master BOM'!$F$1:$F$400,$L764))))</f>
        <v/>
      </c>
      <c r="S764" s="9" t="str">
        <f aca="false">IF($A764="","",IF(OR($R764="—",$R764="(not set)",$D764=""),"",IF(ISNUMBER(SEARCH(SUBSTITUTE(SUBSTITUTE(SUBSTITUTE($R764,"-",""),"_","")," ",""),SUBSTITUTE(SUBSTITUTE(SUBSTITUTE($D764,"-",""),"_","")," ",""))),"OK","CHECK")))</f>
        <v/>
      </c>
      <c r="T764" s="9" t="str">
        <f aca="false">IF($A764="","",IF(OR($H764="NOT IN SCHEMATIC",$I764="MISMATCH",$J764="MISMATCH",$P764="MISMATCH",$M764&lt;&gt;"OK"),"REVIEW","OK"))</f>
        <v/>
      </c>
      <c r="U764" s="14"/>
      <c r="V764" s="14"/>
      <c r="W764" s="17"/>
      <c r="X764" s="14"/>
    </row>
    <row r="765" customFormat="false" ht="15" hidden="false" customHeight="false" outlineLevel="0" collapsed="false">
      <c r="A765" s="9" t="str">
        <f aca="false">IF('3. Layout Parts'!$A765="","",TRIM('3. Layout Parts'!$A765))</f>
        <v/>
      </c>
      <c r="B765" s="9" t="str">
        <f aca="false">IF($A765="","",'3. Layout Parts'!$D765)</f>
        <v/>
      </c>
      <c r="C765" s="9" t="str">
        <f aca="false">IF($A765="","",'3. Layout Parts'!$B765)</f>
        <v/>
      </c>
      <c r="D765" s="9" t="str">
        <f aca="false">IF($A765="","",'3. Layout Parts'!$C765)</f>
        <v/>
      </c>
      <c r="E765" s="9" t="str">
        <f aca="false">IF($A765="","",IFERROR(INDEX('2. Schematic Parts'!$B$2:$B$3001,MATCH($A765,'2. Schematic Parts'!$A$2:$A$3001,0)),"NOT FOUND"))</f>
        <v/>
      </c>
      <c r="F765" s="9" t="str">
        <f aca="false">IF($A765="","",IFERROR(INDEX('2. Schematic Parts'!$C$2:$C$3001,MATCH($A765,'2. Schematic Parts'!$A$2:$A$3001,0))&amp;"","NOT FOUND"))</f>
        <v/>
      </c>
      <c r="G765" s="9" t="str">
        <f aca="false">IF($A765="","",IFERROR(INDEX('2. Schematic Parts'!$D$2:$D$3001,MATCH($A765,'2. Schematic Parts'!$A$2:$A$3001,0))&amp;"","NOT FOUND"))</f>
        <v/>
      </c>
      <c r="H765" s="9" t="str">
        <f aca="false">IF($A765="","",IF(COUNTIF('2. Schematic Parts'!$A$2:$A$3001,$A765)=0,"NOT IN SCHEMATIC","OK"))</f>
        <v/>
      </c>
      <c r="I765" s="9" t="str">
        <f aca="false">IF($A765="","",IF($H765="NOT IN SCHEMATIC","",IF(UPPER(TRIM($C765))=UPPER(TRIM($E765)),"OK","MISMATCH")))</f>
        <v/>
      </c>
      <c r="J765" s="9" t="str">
        <f aca="false">IF($A765="","",IF($H765="NOT IN SCHEMATIC","",IF($F765="","NO SCH DECAL",IF($D765="","",IF(UPPER(TRIM($D765))=UPPER(TRIM($F765)),"OK","MISMATCH")))))</f>
        <v/>
      </c>
      <c r="K765" s="16" t="str">
        <f aca="false">IF($A765="","",SUMPRODUCT(--ISNUMBER(SEARCH(","&amp;TRIM($A765)&amp;",",","&amp;SUBSTITUTE('1. Master BOM'!$D$2:$D$400," ","")&amp;","))))</f>
        <v/>
      </c>
      <c r="L765" s="16" t="str">
        <f aca="false">IF($A765="","",IF($K765&lt;&gt;1,0,SUMPRODUCT(ISNUMBER(SEARCH(","&amp;TRIM($A765)&amp;",",","&amp;SUBSTITUTE('1. Master BOM'!$D$2:$D$400," ","")&amp;","))*ROW('1. Master BOM'!$D$2:$D$400))))</f>
        <v/>
      </c>
      <c r="M765" s="9" t="str">
        <f aca="false">IF($A765="","",IF($K765=0,"NOT IN BOM",IF($K765&gt;1,"MULTIPLE BOM LINES","OK")))</f>
        <v/>
      </c>
      <c r="N765" s="9" t="str">
        <f aca="false">IF($A765="","",IF($L765=0,"—",INDEX('1. Master BOM'!$A$1:$A$400,$L765)))</f>
        <v/>
      </c>
      <c r="O765" s="9" t="str">
        <f aca="false">IF($A765="","",IF($L765=0,"—",INDEX('1. Master BOM'!$B$1:$B$400,$L765)))</f>
        <v/>
      </c>
      <c r="P765" s="9" t="str">
        <f aca="false">IF($A765="","",IF(OR($H765="NOT IN SCHEMATIC",$O765="—"),"",IF($G765="","NO SCH PN",IF(UPPER(TRIM($G765))=UPPER(TRIM($O765)),"OK","MISMATCH"))))</f>
        <v/>
      </c>
      <c r="Q765" s="9" t="str">
        <f aca="false">IF($A765="","",IF($L765=0,"—",INDEX('1. Master BOM'!$E$1:$E$400,$L765)))</f>
        <v/>
      </c>
      <c r="R765" s="9" t="str">
        <f aca="false">IF($A765="","",IF($L765=0,"—",IF(T(INDEX('1. Master BOM'!$F$1:$F$400,$L765))="","(not set)",INDEX('1. Master BOM'!$F$1:$F$400,$L765))))</f>
        <v/>
      </c>
      <c r="S765" s="9" t="str">
        <f aca="false">IF($A765="","",IF(OR($R765="—",$R765="(not set)",$D765=""),"",IF(ISNUMBER(SEARCH(SUBSTITUTE(SUBSTITUTE(SUBSTITUTE($R765,"-",""),"_","")," ",""),SUBSTITUTE(SUBSTITUTE(SUBSTITUTE($D765,"-",""),"_","")," ",""))),"OK","CHECK")))</f>
        <v/>
      </c>
      <c r="T765" s="9" t="str">
        <f aca="false">IF($A765="","",IF(OR($H765="NOT IN SCHEMATIC",$I765="MISMATCH",$J765="MISMATCH",$P765="MISMATCH",$M765&lt;&gt;"OK"),"REVIEW","OK"))</f>
        <v/>
      </c>
      <c r="U765" s="14"/>
      <c r="V765" s="14"/>
      <c r="W765" s="17"/>
      <c r="X765" s="14"/>
    </row>
    <row r="766" customFormat="false" ht="15" hidden="false" customHeight="false" outlineLevel="0" collapsed="false">
      <c r="A766" s="9" t="str">
        <f aca="false">IF('3. Layout Parts'!$A766="","",TRIM('3. Layout Parts'!$A766))</f>
        <v/>
      </c>
      <c r="B766" s="9" t="str">
        <f aca="false">IF($A766="","",'3. Layout Parts'!$D766)</f>
        <v/>
      </c>
      <c r="C766" s="9" t="str">
        <f aca="false">IF($A766="","",'3. Layout Parts'!$B766)</f>
        <v/>
      </c>
      <c r="D766" s="9" t="str">
        <f aca="false">IF($A766="","",'3. Layout Parts'!$C766)</f>
        <v/>
      </c>
      <c r="E766" s="9" t="str">
        <f aca="false">IF($A766="","",IFERROR(INDEX('2. Schematic Parts'!$B$2:$B$3001,MATCH($A766,'2. Schematic Parts'!$A$2:$A$3001,0)),"NOT FOUND"))</f>
        <v/>
      </c>
      <c r="F766" s="9" t="str">
        <f aca="false">IF($A766="","",IFERROR(INDEX('2. Schematic Parts'!$C$2:$C$3001,MATCH($A766,'2. Schematic Parts'!$A$2:$A$3001,0))&amp;"","NOT FOUND"))</f>
        <v/>
      </c>
      <c r="G766" s="9" t="str">
        <f aca="false">IF($A766="","",IFERROR(INDEX('2. Schematic Parts'!$D$2:$D$3001,MATCH($A766,'2. Schematic Parts'!$A$2:$A$3001,0))&amp;"","NOT FOUND"))</f>
        <v/>
      </c>
      <c r="H766" s="9" t="str">
        <f aca="false">IF($A766="","",IF(COUNTIF('2. Schematic Parts'!$A$2:$A$3001,$A766)=0,"NOT IN SCHEMATIC","OK"))</f>
        <v/>
      </c>
      <c r="I766" s="9" t="str">
        <f aca="false">IF($A766="","",IF($H766="NOT IN SCHEMATIC","",IF(UPPER(TRIM($C766))=UPPER(TRIM($E766)),"OK","MISMATCH")))</f>
        <v/>
      </c>
      <c r="J766" s="9" t="str">
        <f aca="false">IF($A766="","",IF($H766="NOT IN SCHEMATIC","",IF($F766="","NO SCH DECAL",IF($D766="","",IF(UPPER(TRIM($D766))=UPPER(TRIM($F766)),"OK","MISMATCH")))))</f>
        <v/>
      </c>
      <c r="K766" s="16" t="str">
        <f aca="false">IF($A766="","",SUMPRODUCT(--ISNUMBER(SEARCH(","&amp;TRIM($A766)&amp;",",","&amp;SUBSTITUTE('1. Master BOM'!$D$2:$D$400," ","")&amp;","))))</f>
        <v/>
      </c>
      <c r="L766" s="16" t="str">
        <f aca="false">IF($A766="","",IF($K766&lt;&gt;1,0,SUMPRODUCT(ISNUMBER(SEARCH(","&amp;TRIM($A766)&amp;",",","&amp;SUBSTITUTE('1. Master BOM'!$D$2:$D$400," ","")&amp;","))*ROW('1. Master BOM'!$D$2:$D$400))))</f>
        <v/>
      </c>
      <c r="M766" s="9" t="str">
        <f aca="false">IF($A766="","",IF($K766=0,"NOT IN BOM",IF($K766&gt;1,"MULTIPLE BOM LINES","OK")))</f>
        <v/>
      </c>
      <c r="N766" s="9" t="str">
        <f aca="false">IF($A766="","",IF($L766=0,"—",INDEX('1. Master BOM'!$A$1:$A$400,$L766)))</f>
        <v/>
      </c>
      <c r="O766" s="9" t="str">
        <f aca="false">IF($A766="","",IF($L766=0,"—",INDEX('1. Master BOM'!$B$1:$B$400,$L766)))</f>
        <v/>
      </c>
      <c r="P766" s="9" t="str">
        <f aca="false">IF($A766="","",IF(OR($H766="NOT IN SCHEMATIC",$O766="—"),"",IF($G766="","NO SCH PN",IF(UPPER(TRIM($G766))=UPPER(TRIM($O766)),"OK","MISMATCH"))))</f>
        <v/>
      </c>
      <c r="Q766" s="9" t="str">
        <f aca="false">IF($A766="","",IF($L766=0,"—",INDEX('1. Master BOM'!$E$1:$E$400,$L766)))</f>
        <v/>
      </c>
      <c r="R766" s="9" t="str">
        <f aca="false">IF($A766="","",IF($L766=0,"—",IF(T(INDEX('1. Master BOM'!$F$1:$F$400,$L766))="","(not set)",INDEX('1. Master BOM'!$F$1:$F$400,$L766))))</f>
        <v/>
      </c>
      <c r="S766" s="9" t="str">
        <f aca="false">IF($A766="","",IF(OR($R766="—",$R766="(not set)",$D766=""),"",IF(ISNUMBER(SEARCH(SUBSTITUTE(SUBSTITUTE(SUBSTITUTE($R766,"-",""),"_","")," ",""),SUBSTITUTE(SUBSTITUTE(SUBSTITUTE($D766,"-",""),"_","")," ",""))),"OK","CHECK")))</f>
        <v/>
      </c>
      <c r="T766" s="9" t="str">
        <f aca="false">IF($A766="","",IF(OR($H766="NOT IN SCHEMATIC",$I766="MISMATCH",$J766="MISMATCH",$P766="MISMATCH",$M766&lt;&gt;"OK"),"REVIEW","OK"))</f>
        <v/>
      </c>
      <c r="U766" s="14"/>
      <c r="V766" s="14"/>
      <c r="W766" s="17"/>
      <c r="X766" s="14"/>
    </row>
    <row r="767" customFormat="false" ht="15" hidden="false" customHeight="false" outlineLevel="0" collapsed="false">
      <c r="A767" s="9" t="str">
        <f aca="false">IF('3. Layout Parts'!$A767="","",TRIM('3. Layout Parts'!$A767))</f>
        <v/>
      </c>
      <c r="B767" s="9" t="str">
        <f aca="false">IF($A767="","",'3. Layout Parts'!$D767)</f>
        <v/>
      </c>
      <c r="C767" s="9" t="str">
        <f aca="false">IF($A767="","",'3. Layout Parts'!$B767)</f>
        <v/>
      </c>
      <c r="D767" s="9" t="str">
        <f aca="false">IF($A767="","",'3. Layout Parts'!$C767)</f>
        <v/>
      </c>
      <c r="E767" s="9" t="str">
        <f aca="false">IF($A767="","",IFERROR(INDEX('2. Schematic Parts'!$B$2:$B$3001,MATCH($A767,'2. Schematic Parts'!$A$2:$A$3001,0)),"NOT FOUND"))</f>
        <v/>
      </c>
      <c r="F767" s="9" t="str">
        <f aca="false">IF($A767="","",IFERROR(INDEX('2. Schematic Parts'!$C$2:$C$3001,MATCH($A767,'2. Schematic Parts'!$A$2:$A$3001,0))&amp;"","NOT FOUND"))</f>
        <v/>
      </c>
      <c r="G767" s="9" t="str">
        <f aca="false">IF($A767="","",IFERROR(INDEX('2. Schematic Parts'!$D$2:$D$3001,MATCH($A767,'2. Schematic Parts'!$A$2:$A$3001,0))&amp;"","NOT FOUND"))</f>
        <v/>
      </c>
      <c r="H767" s="9" t="str">
        <f aca="false">IF($A767="","",IF(COUNTIF('2. Schematic Parts'!$A$2:$A$3001,$A767)=0,"NOT IN SCHEMATIC","OK"))</f>
        <v/>
      </c>
      <c r="I767" s="9" t="str">
        <f aca="false">IF($A767="","",IF($H767="NOT IN SCHEMATIC","",IF(UPPER(TRIM($C767))=UPPER(TRIM($E767)),"OK","MISMATCH")))</f>
        <v/>
      </c>
      <c r="J767" s="9" t="str">
        <f aca="false">IF($A767="","",IF($H767="NOT IN SCHEMATIC","",IF($F767="","NO SCH DECAL",IF($D767="","",IF(UPPER(TRIM($D767))=UPPER(TRIM($F767)),"OK","MISMATCH")))))</f>
        <v/>
      </c>
      <c r="K767" s="16" t="str">
        <f aca="false">IF($A767="","",SUMPRODUCT(--ISNUMBER(SEARCH(","&amp;TRIM($A767)&amp;",",","&amp;SUBSTITUTE('1. Master BOM'!$D$2:$D$400," ","")&amp;","))))</f>
        <v/>
      </c>
      <c r="L767" s="16" t="str">
        <f aca="false">IF($A767="","",IF($K767&lt;&gt;1,0,SUMPRODUCT(ISNUMBER(SEARCH(","&amp;TRIM($A767)&amp;",",","&amp;SUBSTITUTE('1. Master BOM'!$D$2:$D$400," ","")&amp;","))*ROW('1. Master BOM'!$D$2:$D$400))))</f>
        <v/>
      </c>
      <c r="M767" s="9" t="str">
        <f aca="false">IF($A767="","",IF($K767=0,"NOT IN BOM",IF($K767&gt;1,"MULTIPLE BOM LINES","OK")))</f>
        <v/>
      </c>
      <c r="N767" s="9" t="str">
        <f aca="false">IF($A767="","",IF($L767=0,"—",INDEX('1. Master BOM'!$A$1:$A$400,$L767)))</f>
        <v/>
      </c>
      <c r="O767" s="9" t="str">
        <f aca="false">IF($A767="","",IF($L767=0,"—",INDEX('1. Master BOM'!$B$1:$B$400,$L767)))</f>
        <v/>
      </c>
      <c r="P767" s="9" t="str">
        <f aca="false">IF($A767="","",IF(OR($H767="NOT IN SCHEMATIC",$O767="—"),"",IF($G767="","NO SCH PN",IF(UPPER(TRIM($G767))=UPPER(TRIM($O767)),"OK","MISMATCH"))))</f>
        <v/>
      </c>
      <c r="Q767" s="9" t="str">
        <f aca="false">IF($A767="","",IF($L767=0,"—",INDEX('1. Master BOM'!$E$1:$E$400,$L767)))</f>
        <v/>
      </c>
      <c r="R767" s="9" t="str">
        <f aca="false">IF($A767="","",IF($L767=0,"—",IF(T(INDEX('1. Master BOM'!$F$1:$F$400,$L767))="","(not set)",INDEX('1. Master BOM'!$F$1:$F$400,$L767))))</f>
        <v/>
      </c>
      <c r="S767" s="9" t="str">
        <f aca="false">IF($A767="","",IF(OR($R767="—",$R767="(not set)",$D767=""),"",IF(ISNUMBER(SEARCH(SUBSTITUTE(SUBSTITUTE(SUBSTITUTE($R767,"-",""),"_","")," ",""),SUBSTITUTE(SUBSTITUTE(SUBSTITUTE($D767,"-",""),"_","")," ",""))),"OK","CHECK")))</f>
        <v/>
      </c>
      <c r="T767" s="9" t="str">
        <f aca="false">IF($A767="","",IF(OR($H767="NOT IN SCHEMATIC",$I767="MISMATCH",$J767="MISMATCH",$P767="MISMATCH",$M767&lt;&gt;"OK"),"REVIEW","OK"))</f>
        <v/>
      </c>
      <c r="U767" s="14"/>
      <c r="V767" s="14"/>
      <c r="W767" s="17"/>
      <c r="X767" s="14"/>
    </row>
    <row r="768" customFormat="false" ht="15" hidden="false" customHeight="false" outlineLevel="0" collapsed="false">
      <c r="A768" s="9" t="str">
        <f aca="false">IF('3. Layout Parts'!$A768="","",TRIM('3. Layout Parts'!$A768))</f>
        <v/>
      </c>
      <c r="B768" s="9" t="str">
        <f aca="false">IF($A768="","",'3. Layout Parts'!$D768)</f>
        <v/>
      </c>
      <c r="C768" s="9" t="str">
        <f aca="false">IF($A768="","",'3. Layout Parts'!$B768)</f>
        <v/>
      </c>
      <c r="D768" s="9" t="str">
        <f aca="false">IF($A768="","",'3. Layout Parts'!$C768)</f>
        <v/>
      </c>
      <c r="E768" s="9" t="str">
        <f aca="false">IF($A768="","",IFERROR(INDEX('2. Schematic Parts'!$B$2:$B$3001,MATCH($A768,'2. Schematic Parts'!$A$2:$A$3001,0)),"NOT FOUND"))</f>
        <v/>
      </c>
      <c r="F768" s="9" t="str">
        <f aca="false">IF($A768="","",IFERROR(INDEX('2. Schematic Parts'!$C$2:$C$3001,MATCH($A768,'2. Schematic Parts'!$A$2:$A$3001,0))&amp;"","NOT FOUND"))</f>
        <v/>
      </c>
      <c r="G768" s="9" t="str">
        <f aca="false">IF($A768="","",IFERROR(INDEX('2. Schematic Parts'!$D$2:$D$3001,MATCH($A768,'2. Schematic Parts'!$A$2:$A$3001,0))&amp;"","NOT FOUND"))</f>
        <v/>
      </c>
      <c r="H768" s="9" t="str">
        <f aca="false">IF($A768="","",IF(COUNTIF('2. Schematic Parts'!$A$2:$A$3001,$A768)=0,"NOT IN SCHEMATIC","OK"))</f>
        <v/>
      </c>
      <c r="I768" s="9" t="str">
        <f aca="false">IF($A768="","",IF($H768="NOT IN SCHEMATIC","",IF(UPPER(TRIM($C768))=UPPER(TRIM($E768)),"OK","MISMATCH")))</f>
        <v/>
      </c>
      <c r="J768" s="9" t="str">
        <f aca="false">IF($A768="","",IF($H768="NOT IN SCHEMATIC","",IF($F768="","NO SCH DECAL",IF($D768="","",IF(UPPER(TRIM($D768))=UPPER(TRIM($F768)),"OK","MISMATCH")))))</f>
        <v/>
      </c>
      <c r="K768" s="16" t="str">
        <f aca="false">IF($A768="","",SUMPRODUCT(--ISNUMBER(SEARCH(","&amp;TRIM($A768)&amp;",",","&amp;SUBSTITUTE('1. Master BOM'!$D$2:$D$400," ","")&amp;","))))</f>
        <v/>
      </c>
      <c r="L768" s="16" t="str">
        <f aca="false">IF($A768="","",IF($K768&lt;&gt;1,0,SUMPRODUCT(ISNUMBER(SEARCH(","&amp;TRIM($A768)&amp;",",","&amp;SUBSTITUTE('1. Master BOM'!$D$2:$D$400," ","")&amp;","))*ROW('1. Master BOM'!$D$2:$D$400))))</f>
        <v/>
      </c>
      <c r="M768" s="9" t="str">
        <f aca="false">IF($A768="","",IF($K768=0,"NOT IN BOM",IF($K768&gt;1,"MULTIPLE BOM LINES","OK")))</f>
        <v/>
      </c>
      <c r="N768" s="9" t="str">
        <f aca="false">IF($A768="","",IF($L768=0,"—",INDEX('1. Master BOM'!$A$1:$A$400,$L768)))</f>
        <v/>
      </c>
      <c r="O768" s="9" t="str">
        <f aca="false">IF($A768="","",IF($L768=0,"—",INDEX('1. Master BOM'!$B$1:$B$400,$L768)))</f>
        <v/>
      </c>
      <c r="P768" s="9" t="str">
        <f aca="false">IF($A768="","",IF(OR($H768="NOT IN SCHEMATIC",$O768="—"),"",IF($G768="","NO SCH PN",IF(UPPER(TRIM($G768))=UPPER(TRIM($O768)),"OK","MISMATCH"))))</f>
        <v/>
      </c>
      <c r="Q768" s="9" t="str">
        <f aca="false">IF($A768="","",IF($L768=0,"—",INDEX('1. Master BOM'!$E$1:$E$400,$L768)))</f>
        <v/>
      </c>
      <c r="R768" s="9" t="str">
        <f aca="false">IF($A768="","",IF($L768=0,"—",IF(T(INDEX('1. Master BOM'!$F$1:$F$400,$L768))="","(not set)",INDEX('1. Master BOM'!$F$1:$F$400,$L768))))</f>
        <v/>
      </c>
      <c r="S768" s="9" t="str">
        <f aca="false">IF($A768="","",IF(OR($R768="—",$R768="(not set)",$D768=""),"",IF(ISNUMBER(SEARCH(SUBSTITUTE(SUBSTITUTE(SUBSTITUTE($R768,"-",""),"_","")," ",""),SUBSTITUTE(SUBSTITUTE(SUBSTITUTE($D768,"-",""),"_","")," ",""))),"OK","CHECK")))</f>
        <v/>
      </c>
      <c r="T768" s="9" t="str">
        <f aca="false">IF($A768="","",IF(OR($H768="NOT IN SCHEMATIC",$I768="MISMATCH",$J768="MISMATCH",$P768="MISMATCH",$M768&lt;&gt;"OK"),"REVIEW","OK"))</f>
        <v/>
      </c>
      <c r="U768" s="14"/>
      <c r="V768" s="14"/>
      <c r="W768" s="17"/>
      <c r="X768" s="14"/>
    </row>
    <row r="769" customFormat="false" ht="15" hidden="false" customHeight="false" outlineLevel="0" collapsed="false">
      <c r="A769" s="9" t="str">
        <f aca="false">IF('3. Layout Parts'!$A769="","",TRIM('3. Layout Parts'!$A769))</f>
        <v/>
      </c>
      <c r="B769" s="9" t="str">
        <f aca="false">IF($A769="","",'3. Layout Parts'!$D769)</f>
        <v/>
      </c>
      <c r="C769" s="9" t="str">
        <f aca="false">IF($A769="","",'3. Layout Parts'!$B769)</f>
        <v/>
      </c>
      <c r="D769" s="9" t="str">
        <f aca="false">IF($A769="","",'3. Layout Parts'!$C769)</f>
        <v/>
      </c>
      <c r="E769" s="9" t="str">
        <f aca="false">IF($A769="","",IFERROR(INDEX('2. Schematic Parts'!$B$2:$B$3001,MATCH($A769,'2. Schematic Parts'!$A$2:$A$3001,0)),"NOT FOUND"))</f>
        <v/>
      </c>
      <c r="F769" s="9" t="str">
        <f aca="false">IF($A769="","",IFERROR(INDEX('2. Schematic Parts'!$C$2:$C$3001,MATCH($A769,'2. Schematic Parts'!$A$2:$A$3001,0))&amp;"","NOT FOUND"))</f>
        <v/>
      </c>
      <c r="G769" s="9" t="str">
        <f aca="false">IF($A769="","",IFERROR(INDEX('2. Schematic Parts'!$D$2:$D$3001,MATCH($A769,'2. Schematic Parts'!$A$2:$A$3001,0))&amp;"","NOT FOUND"))</f>
        <v/>
      </c>
      <c r="H769" s="9" t="str">
        <f aca="false">IF($A769="","",IF(COUNTIF('2. Schematic Parts'!$A$2:$A$3001,$A769)=0,"NOT IN SCHEMATIC","OK"))</f>
        <v/>
      </c>
      <c r="I769" s="9" t="str">
        <f aca="false">IF($A769="","",IF($H769="NOT IN SCHEMATIC","",IF(UPPER(TRIM($C769))=UPPER(TRIM($E769)),"OK","MISMATCH")))</f>
        <v/>
      </c>
      <c r="J769" s="9" t="str">
        <f aca="false">IF($A769="","",IF($H769="NOT IN SCHEMATIC","",IF($F769="","NO SCH DECAL",IF($D769="","",IF(UPPER(TRIM($D769))=UPPER(TRIM($F769)),"OK","MISMATCH")))))</f>
        <v/>
      </c>
      <c r="K769" s="16" t="str">
        <f aca="false">IF($A769="","",SUMPRODUCT(--ISNUMBER(SEARCH(","&amp;TRIM($A769)&amp;",",","&amp;SUBSTITUTE('1. Master BOM'!$D$2:$D$400," ","")&amp;","))))</f>
        <v/>
      </c>
      <c r="L769" s="16" t="str">
        <f aca="false">IF($A769="","",IF($K769&lt;&gt;1,0,SUMPRODUCT(ISNUMBER(SEARCH(","&amp;TRIM($A769)&amp;",",","&amp;SUBSTITUTE('1. Master BOM'!$D$2:$D$400," ","")&amp;","))*ROW('1. Master BOM'!$D$2:$D$400))))</f>
        <v/>
      </c>
      <c r="M769" s="9" t="str">
        <f aca="false">IF($A769="","",IF($K769=0,"NOT IN BOM",IF($K769&gt;1,"MULTIPLE BOM LINES","OK")))</f>
        <v/>
      </c>
      <c r="N769" s="9" t="str">
        <f aca="false">IF($A769="","",IF($L769=0,"—",INDEX('1. Master BOM'!$A$1:$A$400,$L769)))</f>
        <v/>
      </c>
      <c r="O769" s="9" t="str">
        <f aca="false">IF($A769="","",IF($L769=0,"—",INDEX('1. Master BOM'!$B$1:$B$400,$L769)))</f>
        <v/>
      </c>
      <c r="P769" s="9" t="str">
        <f aca="false">IF($A769="","",IF(OR($H769="NOT IN SCHEMATIC",$O769="—"),"",IF($G769="","NO SCH PN",IF(UPPER(TRIM($G769))=UPPER(TRIM($O769)),"OK","MISMATCH"))))</f>
        <v/>
      </c>
      <c r="Q769" s="9" t="str">
        <f aca="false">IF($A769="","",IF($L769=0,"—",INDEX('1. Master BOM'!$E$1:$E$400,$L769)))</f>
        <v/>
      </c>
      <c r="R769" s="9" t="str">
        <f aca="false">IF($A769="","",IF($L769=0,"—",IF(T(INDEX('1. Master BOM'!$F$1:$F$400,$L769))="","(not set)",INDEX('1. Master BOM'!$F$1:$F$400,$L769))))</f>
        <v/>
      </c>
      <c r="S769" s="9" t="str">
        <f aca="false">IF($A769="","",IF(OR($R769="—",$R769="(not set)",$D769=""),"",IF(ISNUMBER(SEARCH(SUBSTITUTE(SUBSTITUTE(SUBSTITUTE($R769,"-",""),"_","")," ",""),SUBSTITUTE(SUBSTITUTE(SUBSTITUTE($D769,"-",""),"_","")," ",""))),"OK","CHECK")))</f>
        <v/>
      </c>
      <c r="T769" s="9" t="str">
        <f aca="false">IF($A769="","",IF(OR($H769="NOT IN SCHEMATIC",$I769="MISMATCH",$J769="MISMATCH",$P769="MISMATCH",$M769&lt;&gt;"OK"),"REVIEW","OK"))</f>
        <v/>
      </c>
      <c r="U769" s="14"/>
      <c r="V769" s="14"/>
      <c r="W769" s="17"/>
      <c r="X769" s="14"/>
    </row>
    <row r="770" customFormat="false" ht="15" hidden="false" customHeight="false" outlineLevel="0" collapsed="false">
      <c r="A770" s="9" t="str">
        <f aca="false">IF('3. Layout Parts'!$A770="","",TRIM('3. Layout Parts'!$A770))</f>
        <v/>
      </c>
      <c r="B770" s="9" t="str">
        <f aca="false">IF($A770="","",'3. Layout Parts'!$D770)</f>
        <v/>
      </c>
      <c r="C770" s="9" t="str">
        <f aca="false">IF($A770="","",'3. Layout Parts'!$B770)</f>
        <v/>
      </c>
      <c r="D770" s="9" t="str">
        <f aca="false">IF($A770="","",'3. Layout Parts'!$C770)</f>
        <v/>
      </c>
      <c r="E770" s="9" t="str">
        <f aca="false">IF($A770="","",IFERROR(INDEX('2. Schematic Parts'!$B$2:$B$3001,MATCH($A770,'2. Schematic Parts'!$A$2:$A$3001,0)),"NOT FOUND"))</f>
        <v/>
      </c>
      <c r="F770" s="9" t="str">
        <f aca="false">IF($A770="","",IFERROR(INDEX('2. Schematic Parts'!$C$2:$C$3001,MATCH($A770,'2. Schematic Parts'!$A$2:$A$3001,0))&amp;"","NOT FOUND"))</f>
        <v/>
      </c>
      <c r="G770" s="9" t="str">
        <f aca="false">IF($A770="","",IFERROR(INDEX('2. Schematic Parts'!$D$2:$D$3001,MATCH($A770,'2. Schematic Parts'!$A$2:$A$3001,0))&amp;"","NOT FOUND"))</f>
        <v/>
      </c>
      <c r="H770" s="9" t="str">
        <f aca="false">IF($A770="","",IF(COUNTIF('2. Schematic Parts'!$A$2:$A$3001,$A770)=0,"NOT IN SCHEMATIC","OK"))</f>
        <v/>
      </c>
      <c r="I770" s="9" t="str">
        <f aca="false">IF($A770="","",IF($H770="NOT IN SCHEMATIC","",IF(UPPER(TRIM($C770))=UPPER(TRIM($E770)),"OK","MISMATCH")))</f>
        <v/>
      </c>
      <c r="J770" s="9" t="str">
        <f aca="false">IF($A770="","",IF($H770="NOT IN SCHEMATIC","",IF($F770="","NO SCH DECAL",IF($D770="","",IF(UPPER(TRIM($D770))=UPPER(TRIM($F770)),"OK","MISMATCH")))))</f>
        <v/>
      </c>
      <c r="K770" s="16" t="str">
        <f aca="false">IF($A770="","",SUMPRODUCT(--ISNUMBER(SEARCH(","&amp;TRIM($A770)&amp;",",","&amp;SUBSTITUTE('1. Master BOM'!$D$2:$D$400," ","")&amp;","))))</f>
        <v/>
      </c>
      <c r="L770" s="16" t="str">
        <f aca="false">IF($A770="","",IF($K770&lt;&gt;1,0,SUMPRODUCT(ISNUMBER(SEARCH(","&amp;TRIM($A770)&amp;",",","&amp;SUBSTITUTE('1. Master BOM'!$D$2:$D$400," ","")&amp;","))*ROW('1. Master BOM'!$D$2:$D$400))))</f>
        <v/>
      </c>
      <c r="M770" s="9" t="str">
        <f aca="false">IF($A770="","",IF($K770=0,"NOT IN BOM",IF($K770&gt;1,"MULTIPLE BOM LINES","OK")))</f>
        <v/>
      </c>
      <c r="N770" s="9" t="str">
        <f aca="false">IF($A770="","",IF($L770=0,"—",INDEX('1. Master BOM'!$A$1:$A$400,$L770)))</f>
        <v/>
      </c>
      <c r="O770" s="9" t="str">
        <f aca="false">IF($A770="","",IF($L770=0,"—",INDEX('1. Master BOM'!$B$1:$B$400,$L770)))</f>
        <v/>
      </c>
      <c r="P770" s="9" t="str">
        <f aca="false">IF($A770="","",IF(OR($H770="NOT IN SCHEMATIC",$O770="—"),"",IF($G770="","NO SCH PN",IF(UPPER(TRIM($G770))=UPPER(TRIM($O770)),"OK","MISMATCH"))))</f>
        <v/>
      </c>
      <c r="Q770" s="9" t="str">
        <f aca="false">IF($A770="","",IF($L770=0,"—",INDEX('1. Master BOM'!$E$1:$E$400,$L770)))</f>
        <v/>
      </c>
      <c r="R770" s="9" t="str">
        <f aca="false">IF($A770="","",IF($L770=0,"—",IF(T(INDEX('1. Master BOM'!$F$1:$F$400,$L770))="","(not set)",INDEX('1. Master BOM'!$F$1:$F$400,$L770))))</f>
        <v/>
      </c>
      <c r="S770" s="9" t="str">
        <f aca="false">IF($A770="","",IF(OR($R770="—",$R770="(not set)",$D770=""),"",IF(ISNUMBER(SEARCH(SUBSTITUTE(SUBSTITUTE(SUBSTITUTE($R770,"-",""),"_","")," ",""),SUBSTITUTE(SUBSTITUTE(SUBSTITUTE($D770,"-",""),"_","")," ",""))),"OK","CHECK")))</f>
        <v/>
      </c>
      <c r="T770" s="9" t="str">
        <f aca="false">IF($A770="","",IF(OR($H770="NOT IN SCHEMATIC",$I770="MISMATCH",$J770="MISMATCH",$P770="MISMATCH",$M770&lt;&gt;"OK"),"REVIEW","OK"))</f>
        <v/>
      </c>
      <c r="U770" s="14"/>
      <c r="V770" s="14"/>
      <c r="W770" s="17"/>
      <c r="X770" s="14"/>
    </row>
    <row r="771" customFormat="false" ht="15" hidden="false" customHeight="false" outlineLevel="0" collapsed="false">
      <c r="A771" s="9" t="str">
        <f aca="false">IF('3. Layout Parts'!$A771="","",TRIM('3. Layout Parts'!$A771))</f>
        <v/>
      </c>
      <c r="B771" s="9" t="str">
        <f aca="false">IF($A771="","",'3. Layout Parts'!$D771)</f>
        <v/>
      </c>
      <c r="C771" s="9" t="str">
        <f aca="false">IF($A771="","",'3. Layout Parts'!$B771)</f>
        <v/>
      </c>
      <c r="D771" s="9" t="str">
        <f aca="false">IF($A771="","",'3. Layout Parts'!$C771)</f>
        <v/>
      </c>
      <c r="E771" s="9" t="str">
        <f aca="false">IF($A771="","",IFERROR(INDEX('2. Schematic Parts'!$B$2:$B$3001,MATCH($A771,'2. Schematic Parts'!$A$2:$A$3001,0)),"NOT FOUND"))</f>
        <v/>
      </c>
      <c r="F771" s="9" t="str">
        <f aca="false">IF($A771="","",IFERROR(INDEX('2. Schematic Parts'!$C$2:$C$3001,MATCH($A771,'2. Schematic Parts'!$A$2:$A$3001,0))&amp;"","NOT FOUND"))</f>
        <v/>
      </c>
      <c r="G771" s="9" t="str">
        <f aca="false">IF($A771="","",IFERROR(INDEX('2. Schematic Parts'!$D$2:$D$3001,MATCH($A771,'2. Schematic Parts'!$A$2:$A$3001,0))&amp;"","NOT FOUND"))</f>
        <v/>
      </c>
      <c r="H771" s="9" t="str">
        <f aca="false">IF($A771="","",IF(COUNTIF('2. Schematic Parts'!$A$2:$A$3001,$A771)=0,"NOT IN SCHEMATIC","OK"))</f>
        <v/>
      </c>
      <c r="I771" s="9" t="str">
        <f aca="false">IF($A771="","",IF($H771="NOT IN SCHEMATIC","",IF(UPPER(TRIM($C771))=UPPER(TRIM($E771)),"OK","MISMATCH")))</f>
        <v/>
      </c>
      <c r="J771" s="9" t="str">
        <f aca="false">IF($A771="","",IF($H771="NOT IN SCHEMATIC","",IF($F771="","NO SCH DECAL",IF($D771="","",IF(UPPER(TRIM($D771))=UPPER(TRIM($F771)),"OK","MISMATCH")))))</f>
        <v/>
      </c>
      <c r="K771" s="16" t="str">
        <f aca="false">IF($A771="","",SUMPRODUCT(--ISNUMBER(SEARCH(","&amp;TRIM($A771)&amp;",",","&amp;SUBSTITUTE('1. Master BOM'!$D$2:$D$400," ","")&amp;","))))</f>
        <v/>
      </c>
      <c r="L771" s="16" t="str">
        <f aca="false">IF($A771="","",IF($K771&lt;&gt;1,0,SUMPRODUCT(ISNUMBER(SEARCH(","&amp;TRIM($A771)&amp;",",","&amp;SUBSTITUTE('1. Master BOM'!$D$2:$D$400," ","")&amp;","))*ROW('1. Master BOM'!$D$2:$D$400))))</f>
        <v/>
      </c>
      <c r="M771" s="9" t="str">
        <f aca="false">IF($A771="","",IF($K771=0,"NOT IN BOM",IF($K771&gt;1,"MULTIPLE BOM LINES","OK")))</f>
        <v/>
      </c>
      <c r="N771" s="9" t="str">
        <f aca="false">IF($A771="","",IF($L771=0,"—",INDEX('1. Master BOM'!$A$1:$A$400,$L771)))</f>
        <v/>
      </c>
      <c r="O771" s="9" t="str">
        <f aca="false">IF($A771="","",IF($L771=0,"—",INDEX('1. Master BOM'!$B$1:$B$400,$L771)))</f>
        <v/>
      </c>
      <c r="P771" s="9" t="str">
        <f aca="false">IF($A771="","",IF(OR($H771="NOT IN SCHEMATIC",$O771="—"),"",IF($G771="","NO SCH PN",IF(UPPER(TRIM($G771))=UPPER(TRIM($O771)),"OK","MISMATCH"))))</f>
        <v/>
      </c>
      <c r="Q771" s="9" t="str">
        <f aca="false">IF($A771="","",IF($L771=0,"—",INDEX('1. Master BOM'!$E$1:$E$400,$L771)))</f>
        <v/>
      </c>
      <c r="R771" s="9" t="str">
        <f aca="false">IF($A771="","",IF($L771=0,"—",IF(T(INDEX('1. Master BOM'!$F$1:$F$400,$L771))="","(not set)",INDEX('1. Master BOM'!$F$1:$F$400,$L771))))</f>
        <v/>
      </c>
      <c r="S771" s="9" t="str">
        <f aca="false">IF($A771="","",IF(OR($R771="—",$R771="(not set)",$D771=""),"",IF(ISNUMBER(SEARCH(SUBSTITUTE(SUBSTITUTE(SUBSTITUTE($R771,"-",""),"_","")," ",""),SUBSTITUTE(SUBSTITUTE(SUBSTITUTE($D771,"-",""),"_","")," ",""))),"OK","CHECK")))</f>
        <v/>
      </c>
      <c r="T771" s="9" t="str">
        <f aca="false">IF($A771="","",IF(OR($H771="NOT IN SCHEMATIC",$I771="MISMATCH",$J771="MISMATCH",$P771="MISMATCH",$M771&lt;&gt;"OK"),"REVIEW","OK"))</f>
        <v/>
      </c>
      <c r="U771" s="14"/>
      <c r="V771" s="14"/>
      <c r="W771" s="17"/>
      <c r="X771" s="14"/>
    </row>
    <row r="772" customFormat="false" ht="15" hidden="false" customHeight="false" outlineLevel="0" collapsed="false">
      <c r="A772" s="9" t="str">
        <f aca="false">IF('3. Layout Parts'!$A772="","",TRIM('3. Layout Parts'!$A772))</f>
        <v/>
      </c>
      <c r="B772" s="9" t="str">
        <f aca="false">IF($A772="","",'3. Layout Parts'!$D772)</f>
        <v/>
      </c>
      <c r="C772" s="9" t="str">
        <f aca="false">IF($A772="","",'3. Layout Parts'!$B772)</f>
        <v/>
      </c>
      <c r="D772" s="9" t="str">
        <f aca="false">IF($A772="","",'3. Layout Parts'!$C772)</f>
        <v/>
      </c>
      <c r="E772" s="9" t="str">
        <f aca="false">IF($A772="","",IFERROR(INDEX('2. Schematic Parts'!$B$2:$B$3001,MATCH($A772,'2. Schematic Parts'!$A$2:$A$3001,0)),"NOT FOUND"))</f>
        <v/>
      </c>
      <c r="F772" s="9" t="str">
        <f aca="false">IF($A772="","",IFERROR(INDEX('2. Schematic Parts'!$C$2:$C$3001,MATCH($A772,'2. Schematic Parts'!$A$2:$A$3001,0))&amp;"","NOT FOUND"))</f>
        <v/>
      </c>
      <c r="G772" s="9" t="str">
        <f aca="false">IF($A772="","",IFERROR(INDEX('2. Schematic Parts'!$D$2:$D$3001,MATCH($A772,'2. Schematic Parts'!$A$2:$A$3001,0))&amp;"","NOT FOUND"))</f>
        <v/>
      </c>
      <c r="H772" s="9" t="str">
        <f aca="false">IF($A772="","",IF(COUNTIF('2. Schematic Parts'!$A$2:$A$3001,$A772)=0,"NOT IN SCHEMATIC","OK"))</f>
        <v/>
      </c>
      <c r="I772" s="9" t="str">
        <f aca="false">IF($A772="","",IF($H772="NOT IN SCHEMATIC","",IF(UPPER(TRIM($C772))=UPPER(TRIM($E772)),"OK","MISMATCH")))</f>
        <v/>
      </c>
      <c r="J772" s="9" t="str">
        <f aca="false">IF($A772="","",IF($H772="NOT IN SCHEMATIC","",IF($F772="","NO SCH DECAL",IF($D772="","",IF(UPPER(TRIM($D772))=UPPER(TRIM($F772)),"OK","MISMATCH")))))</f>
        <v/>
      </c>
      <c r="K772" s="16" t="str">
        <f aca="false">IF($A772="","",SUMPRODUCT(--ISNUMBER(SEARCH(","&amp;TRIM($A772)&amp;",",","&amp;SUBSTITUTE('1. Master BOM'!$D$2:$D$400," ","")&amp;","))))</f>
        <v/>
      </c>
      <c r="L772" s="16" t="str">
        <f aca="false">IF($A772="","",IF($K772&lt;&gt;1,0,SUMPRODUCT(ISNUMBER(SEARCH(","&amp;TRIM($A772)&amp;",",","&amp;SUBSTITUTE('1. Master BOM'!$D$2:$D$400," ","")&amp;","))*ROW('1. Master BOM'!$D$2:$D$400))))</f>
        <v/>
      </c>
      <c r="M772" s="9" t="str">
        <f aca="false">IF($A772="","",IF($K772=0,"NOT IN BOM",IF($K772&gt;1,"MULTIPLE BOM LINES","OK")))</f>
        <v/>
      </c>
      <c r="N772" s="9" t="str">
        <f aca="false">IF($A772="","",IF($L772=0,"—",INDEX('1. Master BOM'!$A$1:$A$400,$L772)))</f>
        <v/>
      </c>
      <c r="O772" s="9" t="str">
        <f aca="false">IF($A772="","",IF($L772=0,"—",INDEX('1. Master BOM'!$B$1:$B$400,$L772)))</f>
        <v/>
      </c>
      <c r="P772" s="9" t="str">
        <f aca="false">IF($A772="","",IF(OR($H772="NOT IN SCHEMATIC",$O772="—"),"",IF($G772="","NO SCH PN",IF(UPPER(TRIM($G772))=UPPER(TRIM($O772)),"OK","MISMATCH"))))</f>
        <v/>
      </c>
      <c r="Q772" s="9" t="str">
        <f aca="false">IF($A772="","",IF($L772=0,"—",INDEX('1. Master BOM'!$E$1:$E$400,$L772)))</f>
        <v/>
      </c>
      <c r="R772" s="9" t="str">
        <f aca="false">IF($A772="","",IF($L772=0,"—",IF(T(INDEX('1. Master BOM'!$F$1:$F$400,$L772))="","(not set)",INDEX('1. Master BOM'!$F$1:$F$400,$L772))))</f>
        <v/>
      </c>
      <c r="S772" s="9" t="str">
        <f aca="false">IF($A772="","",IF(OR($R772="—",$R772="(not set)",$D772=""),"",IF(ISNUMBER(SEARCH(SUBSTITUTE(SUBSTITUTE(SUBSTITUTE($R772,"-",""),"_","")," ",""),SUBSTITUTE(SUBSTITUTE(SUBSTITUTE($D772,"-",""),"_","")," ",""))),"OK","CHECK")))</f>
        <v/>
      </c>
      <c r="T772" s="9" t="str">
        <f aca="false">IF($A772="","",IF(OR($H772="NOT IN SCHEMATIC",$I772="MISMATCH",$J772="MISMATCH",$P772="MISMATCH",$M772&lt;&gt;"OK"),"REVIEW","OK"))</f>
        <v/>
      </c>
      <c r="U772" s="14"/>
      <c r="V772" s="14"/>
      <c r="W772" s="17"/>
      <c r="X772" s="14"/>
    </row>
    <row r="773" customFormat="false" ht="15" hidden="false" customHeight="false" outlineLevel="0" collapsed="false">
      <c r="A773" s="9" t="str">
        <f aca="false">IF('3. Layout Parts'!$A773="","",TRIM('3. Layout Parts'!$A773))</f>
        <v/>
      </c>
      <c r="B773" s="9" t="str">
        <f aca="false">IF($A773="","",'3. Layout Parts'!$D773)</f>
        <v/>
      </c>
      <c r="C773" s="9" t="str">
        <f aca="false">IF($A773="","",'3. Layout Parts'!$B773)</f>
        <v/>
      </c>
      <c r="D773" s="9" t="str">
        <f aca="false">IF($A773="","",'3. Layout Parts'!$C773)</f>
        <v/>
      </c>
      <c r="E773" s="9" t="str">
        <f aca="false">IF($A773="","",IFERROR(INDEX('2. Schematic Parts'!$B$2:$B$3001,MATCH($A773,'2. Schematic Parts'!$A$2:$A$3001,0)),"NOT FOUND"))</f>
        <v/>
      </c>
      <c r="F773" s="9" t="str">
        <f aca="false">IF($A773="","",IFERROR(INDEX('2. Schematic Parts'!$C$2:$C$3001,MATCH($A773,'2. Schematic Parts'!$A$2:$A$3001,0))&amp;"","NOT FOUND"))</f>
        <v/>
      </c>
      <c r="G773" s="9" t="str">
        <f aca="false">IF($A773="","",IFERROR(INDEX('2. Schematic Parts'!$D$2:$D$3001,MATCH($A773,'2. Schematic Parts'!$A$2:$A$3001,0))&amp;"","NOT FOUND"))</f>
        <v/>
      </c>
      <c r="H773" s="9" t="str">
        <f aca="false">IF($A773="","",IF(COUNTIF('2. Schematic Parts'!$A$2:$A$3001,$A773)=0,"NOT IN SCHEMATIC","OK"))</f>
        <v/>
      </c>
      <c r="I773" s="9" t="str">
        <f aca="false">IF($A773="","",IF($H773="NOT IN SCHEMATIC","",IF(UPPER(TRIM($C773))=UPPER(TRIM($E773)),"OK","MISMATCH")))</f>
        <v/>
      </c>
      <c r="J773" s="9" t="str">
        <f aca="false">IF($A773="","",IF($H773="NOT IN SCHEMATIC","",IF($F773="","NO SCH DECAL",IF($D773="","",IF(UPPER(TRIM($D773))=UPPER(TRIM($F773)),"OK","MISMATCH")))))</f>
        <v/>
      </c>
      <c r="K773" s="16" t="str">
        <f aca="false">IF($A773="","",SUMPRODUCT(--ISNUMBER(SEARCH(","&amp;TRIM($A773)&amp;",",","&amp;SUBSTITUTE('1. Master BOM'!$D$2:$D$400," ","")&amp;","))))</f>
        <v/>
      </c>
      <c r="L773" s="16" t="str">
        <f aca="false">IF($A773="","",IF($K773&lt;&gt;1,0,SUMPRODUCT(ISNUMBER(SEARCH(","&amp;TRIM($A773)&amp;",",","&amp;SUBSTITUTE('1. Master BOM'!$D$2:$D$400," ","")&amp;","))*ROW('1. Master BOM'!$D$2:$D$400))))</f>
        <v/>
      </c>
      <c r="M773" s="9" t="str">
        <f aca="false">IF($A773="","",IF($K773=0,"NOT IN BOM",IF($K773&gt;1,"MULTIPLE BOM LINES","OK")))</f>
        <v/>
      </c>
      <c r="N773" s="9" t="str">
        <f aca="false">IF($A773="","",IF($L773=0,"—",INDEX('1. Master BOM'!$A$1:$A$400,$L773)))</f>
        <v/>
      </c>
      <c r="O773" s="9" t="str">
        <f aca="false">IF($A773="","",IF($L773=0,"—",INDEX('1. Master BOM'!$B$1:$B$400,$L773)))</f>
        <v/>
      </c>
      <c r="P773" s="9" t="str">
        <f aca="false">IF($A773="","",IF(OR($H773="NOT IN SCHEMATIC",$O773="—"),"",IF($G773="","NO SCH PN",IF(UPPER(TRIM($G773))=UPPER(TRIM($O773)),"OK","MISMATCH"))))</f>
        <v/>
      </c>
      <c r="Q773" s="9" t="str">
        <f aca="false">IF($A773="","",IF($L773=0,"—",INDEX('1. Master BOM'!$E$1:$E$400,$L773)))</f>
        <v/>
      </c>
      <c r="R773" s="9" t="str">
        <f aca="false">IF($A773="","",IF($L773=0,"—",IF(T(INDEX('1. Master BOM'!$F$1:$F$400,$L773))="","(not set)",INDEX('1. Master BOM'!$F$1:$F$400,$L773))))</f>
        <v/>
      </c>
      <c r="S773" s="9" t="str">
        <f aca="false">IF($A773="","",IF(OR($R773="—",$R773="(not set)",$D773=""),"",IF(ISNUMBER(SEARCH(SUBSTITUTE(SUBSTITUTE(SUBSTITUTE($R773,"-",""),"_","")," ",""),SUBSTITUTE(SUBSTITUTE(SUBSTITUTE($D773,"-",""),"_","")," ",""))),"OK","CHECK")))</f>
        <v/>
      </c>
      <c r="T773" s="9" t="str">
        <f aca="false">IF($A773="","",IF(OR($H773="NOT IN SCHEMATIC",$I773="MISMATCH",$J773="MISMATCH",$P773="MISMATCH",$M773&lt;&gt;"OK"),"REVIEW","OK"))</f>
        <v/>
      </c>
      <c r="U773" s="14"/>
      <c r="V773" s="14"/>
      <c r="W773" s="17"/>
      <c r="X773" s="14"/>
    </row>
    <row r="774" customFormat="false" ht="15" hidden="false" customHeight="false" outlineLevel="0" collapsed="false">
      <c r="A774" s="9" t="str">
        <f aca="false">IF('3. Layout Parts'!$A774="","",TRIM('3. Layout Parts'!$A774))</f>
        <v/>
      </c>
      <c r="B774" s="9" t="str">
        <f aca="false">IF($A774="","",'3. Layout Parts'!$D774)</f>
        <v/>
      </c>
      <c r="C774" s="9" t="str">
        <f aca="false">IF($A774="","",'3. Layout Parts'!$B774)</f>
        <v/>
      </c>
      <c r="D774" s="9" t="str">
        <f aca="false">IF($A774="","",'3. Layout Parts'!$C774)</f>
        <v/>
      </c>
      <c r="E774" s="9" t="str">
        <f aca="false">IF($A774="","",IFERROR(INDEX('2. Schematic Parts'!$B$2:$B$3001,MATCH($A774,'2. Schematic Parts'!$A$2:$A$3001,0)),"NOT FOUND"))</f>
        <v/>
      </c>
      <c r="F774" s="9" t="str">
        <f aca="false">IF($A774="","",IFERROR(INDEX('2. Schematic Parts'!$C$2:$C$3001,MATCH($A774,'2. Schematic Parts'!$A$2:$A$3001,0))&amp;"","NOT FOUND"))</f>
        <v/>
      </c>
      <c r="G774" s="9" t="str">
        <f aca="false">IF($A774="","",IFERROR(INDEX('2. Schematic Parts'!$D$2:$D$3001,MATCH($A774,'2. Schematic Parts'!$A$2:$A$3001,0))&amp;"","NOT FOUND"))</f>
        <v/>
      </c>
      <c r="H774" s="9" t="str">
        <f aca="false">IF($A774="","",IF(COUNTIF('2. Schematic Parts'!$A$2:$A$3001,$A774)=0,"NOT IN SCHEMATIC","OK"))</f>
        <v/>
      </c>
      <c r="I774" s="9" t="str">
        <f aca="false">IF($A774="","",IF($H774="NOT IN SCHEMATIC","",IF(UPPER(TRIM($C774))=UPPER(TRIM($E774)),"OK","MISMATCH")))</f>
        <v/>
      </c>
      <c r="J774" s="9" t="str">
        <f aca="false">IF($A774="","",IF($H774="NOT IN SCHEMATIC","",IF($F774="","NO SCH DECAL",IF($D774="","",IF(UPPER(TRIM($D774))=UPPER(TRIM($F774)),"OK","MISMATCH")))))</f>
        <v/>
      </c>
      <c r="K774" s="16" t="str">
        <f aca="false">IF($A774="","",SUMPRODUCT(--ISNUMBER(SEARCH(","&amp;TRIM($A774)&amp;",",","&amp;SUBSTITUTE('1. Master BOM'!$D$2:$D$400," ","")&amp;","))))</f>
        <v/>
      </c>
      <c r="L774" s="16" t="str">
        <f aca="false">IF($A774="","",IF($K774&lt;&gt;1,0,SUMPRODUCT(ISNUMBER(SEARCH(","&amp;TRIM($A774)&amp;",",","&amp;SUBSTITUTE('1. Master BOM'!$D$2:$D$400," ","")&amp;","))*ROW('1. Master BOM'!$D$2:$D$400))))</f>
        <v/>
      </c>
      <c r="M774" s="9" t="str">
        <f aca="false">IF($A774="","",IF($K774=0,"NOT IN BOM",IF($K774&gt;1,"MULTIPLE BOM LINES","OK")))</f>
        <v/>
      </c>
      <c r="N774" s="9" t="str">
        <f aca="false">IF($A774="","",IF($L774=0,"—",INDEX('1. Master BOM'!$A$1:$A$400,$L774)))</f>
        <v/>
      </c>
      <c r="O774" s="9" t="str">
        <f aca="false">IF($A774="","",IF($L774=0,"—",INDEX('1. Master BOM'!$B$1:$B$400,$L774)))</f>
        <v/>
      </c>
      <c r="P774" s="9" t="str">
        <f aca="false">IF($A774="","",IF(OR($H774="NOT IN SCHEMATIC",$O774="—"),"",IF($G774="","NO SCH PN",IF(UPPER(TRIM($G774))=UPPER(TRIM($O774)),"OK","MISMATCH"))))</f>
        <v/>
      </c>
      <c r="Q774" s="9" t="str">
        <f aca="false">IF($A774="","",IF($L774=0,"—",INDEX('1. Master BOM'!$E$1:$E$400,$L774)))</f>
        <v/>
      </c>
      <c r="R774" s="9" t="str">
        <f aca="false">IF($A774="","",IF($L774=0,"—",IF(T(INDEX('1. Master BOM'!$F$1:$F$400,$L774))="","(not set)",INDEX('1. Master BOM'!$F$1:$F$400,$L774))))</f>
        <v/>
      </c>
      <c r="S774" s="9" t="str">
        <f aca="false">IF($A774="","",IF(OR($R774="—",$R774="(not set)",$D774=""),"",IF(ISNUMBER(SEARCH(SUBSTITUTE(SUBSTITUTE(SUBSTITUTE($R774,"-",""),"_","")," ",""),SUBSTITUTE(SUBSTITUTE(SUBSTITUTE($D774,"-",""),"_","")," ",""))),"OK","CHECK")))</f>
        <v/>
      </c>
      <c r="T774" s="9" t="str">
        <f aca="false">IF($A774="","",IF(OR($H774="NOT IN SCHEMATIC",$I774="MISMATCH",$J774="MISMATCH",$P774="MISMATCH",$M774&lt;&gt;"OK"),"REVIEW","OK"))</f>
        <v/>
      </c>
      <c r="U774" s="14"/>
      <c r="V774" s="14"/>
      <c r="W774" s="17"/>
      <c r="X774" s="14"/>
    </row>
    <row r="775" customFormat="false" ht="15" hidden="false" customHeight="false" outlineLevel="0" collapsed="false">
      <c r="A775" s="9" t="str">
        <f aca="false">IF('3. Layout Parts'!$A775="","",TRIM('3. Layout Parts'!$A775))</f>
        <v/>
      </c>
      <c r="B775" s="9" t="str">
        <f aca="false">IF($A775="","",'3. Layout Parts'!$D775)</f>
        <v/>
      </c>
      <c r="C775" s="9" t="str">
        <f aca="false">IF($A775="","",'3. Layout Parts'!$B775)</f>
        <v/>
      </c>
      <c r="D775" s="9" t="str">
        <f aca="false">IF($A775="","",'3. Layout Parts'!$C775)</f>
        <v/>
      </c>
      <c r="E775" s="9" t="str">
        <f aca="false">IF($A775="","",IFERROR(INDEX('2. Schematic Parts'!$B$2:$B$3001,MATCH($A775,'2. Schematic Parts'!$A$2:$A$3001,0)),"NOT FOUND"))</f>
        <v/>
      </c>
      <c r="F775" s="9" t="str">
        <f aca="false">IF($A775="","",IFERROR(INDEX('2. Schematic Parts'!$C$2:$C$3001,MATCH($A775,'2. Schematic Parts'!$A$2:$A$3001,0))&amp;"","NOT FOUND"))</f>
        <v/>
      </c>
      <c r="G775" s="9" t="str">
        <f aca="false">IF($A775="","",IFERROR(INDEX('2. Schematic Parts'!$D$2:$D$3001,MATCH($A775,'2. Schematic Parts'!$A$2:$A$3001,0))&amp;"","NOT FOUND"))</f>
        <v/>
      </c>
      <c r="H775" s="9" t="str">
        <f aca="false">IF($A775="","",IF(COUNTIF('2. Schematic Parts'!$A$2:$A$3001,$A775)=0,"NOT IN SCHEMATIC","OK"))</f>
        <v/>
      </c>
      <c r="I775" s="9" t="str">
        <f aca="false">IF($A775="","",IF($H775="NOT IN SCHEMATIC","",IF(UPPER(TRIM($C775))=UPPER(TRIM($E775)),"OK","MISMATCH")))</f>
        <v/>
      </c>
      <c r="J775" s="9" t="str">
        <f aca="false">IF($A775="","",IF($H775="NOT IN SCHEMATIC","",IF($F775="","NO SCH DECAL",IF($D775="","",IF(UPPER(TRIM($D775))=UPPER(TRIM($F775)),"OK","MISMATCH")))))</f>
        <v/>
      </c>
      <c r="K775" s="16" t="str">
        <f aca="false">IF($A775="","",SUMPRODUCT(--ISNUMBER(SEARCH(","&amp;TRIM($A775)&amp;",",","&amp;SUBSTITUTE('1. Master BOM'!$D$2:$D$400," ","")&amp;","))))</f>
        <v/>
      </c>
      <c r="L775" s="16" t="str">
        <f aca="false">IF($A775="","",IF($K775&lt;&gt;1,0,SUMPRODUCT(ISNUMBER(SEARCH(","&amp;TRIM($A775)&amp;",",","&amp;SUBSTITUTE('1. Master BOM'!$D$2:$D$400," ","")&amp;","))*ROW('1. Master BOM'!$D$2:$D$400))))</f>
        <v/>
      </c>
      <c r="M775" s="9" t="str">
        <f aca="false">IF($A775="","",IF($K775=0,"NOT IN BOM",IF($K775&gt;1,"MULTIPLE BOM LINES","OK")))</f>
        <v/>
      </c>
      <c r="N775" s="9" t="str">
        <f aca="false">IF($A775="","",IF($L775=0,"—",INDEX('1. Master BOM'!$A$1:$A$400,$L775)))</f>
        <v/>
      </c>
      <c r="O775" s="9" t="str">
        <f aca="false">IF($A775="","",IF($L775=0,"—",INDEX('1. Master BOM'!$B$1:$B$400,$L775)))</f>
        <v/>
      </c>
      <c r="P775" s="9" t="str">
        <f aca="false">IF($A775="","",IF(OR($H775="NOT IN SCHEMATIC",$O775="—"),"",IF($G775="","NO SCH PN",IF(UPPER(TRIM($G775))=UPPER(TRIM($O775)),"OK","MISMATCH"))))</f>
        <v/>
      </c>
      <c r="Q775" s="9" t="str">
        <f aca="false">IF($A775="","",IF($L775=0,"—",INDEX('1. Master BOM'!$E$1:$E$400,$L775)))</f>
        <v/>
      </c>
      <c r="R775" s="9" t="str">
        <f aca="false">IF($A775="","",IF($L775=0,"—",IF(T(INDEX('1. Master BOM'!$F$1:$F$400,$L775))="","(not set)",INDEX('1. Master BOM'!$F$1:$F$400,$L775))))</f>
        <v/>
      </c>
      <c r="S775" s="9" t="str">
        <f aca="false">IF($A775="","",IF(OR($R775="—",$R775="(not set)",$D775=""),"",IF(ISNUMBER(SEARCH(SUBSTITUTE(SUBSTITUTE(SUBSTITUTE($R775,"-",""),"_","")," ",""),SUBSTITUTE(SUBSTITUTE(SUBSTITUTE($D775,"-",""),"_","")," ",""))),"OK","CHECK")))</f>
        <v/>
      </c>
      <c r="T775" s="9" t="str">
        <f aca="false">IF($A775="","",IF(OR($H775="NOT IN SCHEMATIC",$I775="MISMATCH",$J775="MISMATCH",$P775="MISMATCH",$M775&lt;&gt;"OK"),"REVIEW","OK"))</f>
        <v/>
      </c>
      <c r="U775" s="14"/>
      <c r="V775" s="14"/>
      <c r="W775" s="17"/>
      <c r="X775" s="14"/>
    </row>
    <row r="776" customFormat="false" ht="15" hidden="false" customHeight="false" outlineLevel="0" collapsed="false">
      <c r="A776" s="9" t="str">
        <f aca="false">IF('3. Layout Parts'!$A776="","",TRIM('3. Layout Parts'!$A776))</f>
        <v/>
      </c>
      <c r="B776" s="9" t="str">
        <f aca="false">IF($A776="","",'3. Layout Parts'!$D776)</f>
        <v/>
      </c>
      <c r="C776" s="9" t="str">
        <f aca="false">IF($A776="","",'3. Layout Parts'!$B776)</f>
        <v/>
      </c>
      <c r="D776" s="9" t="str">
        <f aca="false">IF($A776="","",'3. Layout Parts'!$C776)</f>
        <v/>
      </c>
      <c r="E776" s="9" t="str">
        <f aca="false">IF($A776="","",IFERROR(INDEX('2. Schematic Parts'!$B$2:$B$3001,MATCH($A776,'2. Schematic Parts'!$A$2:$A$3001,0)),"NOT FOUND"))</f>
        <v/>
      </c>
      <c r="F776" s="9" t="str">
        <f aca="false">IF($A776="","",IFERROR(INDEX('2. Schematic Parts'!$C$2:$C$3001,MATCH($A776,'2. Schematic Parts'!$A$2:$A$3001,0))&amp;"","NOT FOUND"))</f>
        <v/>
      </c>
      <c r="G776" s="9" t="str">
        <f aca="false">IF($A776="","",IFERROR(INDEX('2. Schematic Parts'!$D$2:$D$3001,MATCH($A776,'2. Schematic Parts'!$A$2:$A$3001,0))&amp;"","NOT FOUND"))</f>
        <v/>
      </c>
      <c r="H776" s="9" t="str">
        <f aca="false">IF($A776="","",IF(COUNTIF('2. Schematic Parts'!$A$2:$A$3001,$A776)=0,"NOT IN SCHEMATIC","OK"))</f>
        <v/>
      </c>
      <c r="I776" s="9" t="str">
        <f aca="false">IF($A776="","",IF($H776="NOT IN SCHEMATIC","",IF(UPPER(TRIM($C776))=UPPER(TRIM($E776)),"OK","MISMATCH")))</f>
        <v/>
      </c>
      <c r="J776" s="9" t="str">
        <f aca="false">IF($A776="","",IF($H776="NOT IN SCHEMATIC","",IF($F776="","NO SCH DECAL",IF($D776="","",IF(UPPER(TRIM($D776))=UPPER(TRIM($F776)),"OK","MISMATCH")))))</f>
        <v/>
      </c>
      <c r="K776" s="16" t="str">
        <f aca="false">IF($A776="","",SUMPRODUCT(--ISNUMBER(SEARCH(","&amp;TRIM($A776)&amp;",",","&amp;SUBSTITUTE('1. Master BOM'!$D$2:$D$400," ","")&amp;","))))</f>
        <v/>
      </c>
      <c r="L776" s="16" t="str">
        <f aca="false">IF($A776="","",IF($K776&lt;&gt;1,0,SUMPRODUCT(ISNUMBER(SEARCH(","&amp;TRIM($A776)&amp;",",","&amp;SUBSTITUTE('1. Master BOM'!$D$2:$D$400," ","")&amp;","))*ROW('1. Master BOM'!$D$2:$D$400))))</f>
        <v/>
      </c>
      <c r="M776" s="9" t="str">
        <f aca="false">IF($A776="","",IF($K776=0,"NOT IN BOM",IF($K776&gt;1,"MULTIPLE BOM LINES","OK")))</f>
        <v/>
      </c>
      <c r="N776" s="9" t="str">
        <f aca="false">IF($A776="","",IF($L776=0,"—",INDEX('1. Master BOM'!$A$1:$A$400,$L776)))</f>
        <v/>
      </c>
      <c r="O776" s="9" t="str">
        <f aca="false">IF($A776="","",IF($L776=0,"—",INDEX('1. Master BOM'!$B$1:$B$400,$L776)))</f>
        <v/>
      </c>
      <c r="P776" s="9" t="str">
        <f aca="false">IF($A776="","",IF(OR($H776="NOT IN SCHEMATIC",$O776="—"),"",IF($G776="","NO SCH PN",IF(UPPER(TRIM($G776))=UPPER(TRIM($O776)),"OK","MISMATCH"))))</f>
        <v/>
      </c>
      <c r="Q776" s="9" t="str">
        <f aca="false">IF($A776="","",IF($L776=0,"—",INDEX('1. Master BOM'!$E$1:$E$400,$L776)))</f>
        <v/>
      </c>
      <c r="R776" s="9" t="str">
        <f aca="false">IF($A776="","",IF($L776=0,"—",IF(T(INDEX('1. Master BOM'!$F$1:$F$400,$L776))="","(not set)",INDEX('1. Master BOM'!$F$1:$F$400,$L776))))</f>
        <v/>
      </c>
      <c r="S776" s="9" t="str">
        <f aca="false">IF($A776="","",IF(OR($R776="—",$R776="(not set)",$D776=""),"",IF(ISNUMBER(SEARCH(SUBSTITUTE(SUBSTITUTE(SUBSTITUTE($R776,"-",""),"_","")," ",""),SUBSTITUTE(SUBSTITUTE(SUBSTITUTE($D776,"-",""),"_","")," ",""))),"OK","CHECK")))</f>
        <v/>
      </c>
      <c r="T776" s="9" t="str">
        <f aca="false">IF($A776="","",IF(OR($H776="NOT IN SCHEMATIC",$I776="MISMATCH",$J776="MISMATCH",$P776="MISMATCH",$M776&lt;&gt;"OK"),"REVIEW","OK"))</f>
        <v/>
      </c>
      <c r="U776" s="14"/>
      <c r="V776" s="14"/>
      <c r="W776" s="17"/>
      <c r="X776" s="14"/>
    </row>
    <row r="777" customFormat="false" ht="15" hidden="false" customHeight="false" outlineLevel="0" collapsed="false">
      <c r="A777" s="9" t="str">
        <f aca="false">IF('3. Layout Parts'!$A777="","",TRIM('3. Layout Parts'!$A777))</f>
        <v/>
      </c>
      <c r="B777" s="9" t="str">
        <f aca="false">IF($A777="","",'3. Layout Parts'!$D777)</f>
        <v/>
      </c>
      <c r="C777" s="9" t="str">
        <f aca="false">IF($A777="","",'3. Layout Parts'!$B777)</f>
        <v/>
      </c>
      <c r="D777" s="9" t="str">
        <f aca="false">IF($A777="","",'3. Layout Parts'!$C777)</f>
        <v/>
      </c>
      <c r="E777" s="9" t="str">
        <f aca="false">IF($A777="","",IFERROR(INDEX('2. Schematic Parts'!$B$2:$B$3001,MATCH($A777,'2. Schematic Parts'!$A$2:$A$3001,0)),"NOT FOUND"))</f>
        <v/>
      </c>
      <c r="F777" s="9" t="str">
        <f aca="false">IF($A777="","",IFERROR(INDEX('2. Schematic Parts'!$C$2:$C$3001,MATCH($A777,'2. Schematic Parts'!$A$2:$A$3001,0))&amp;"","NOT FOUND"))</f>
        <v/>
      </c>
      <c r="G777" s="9" t="str">
        <f aca="false">IF($A777="","",IFERROR(INDEX('2. Schematic Parts'!$D$2:$D$3001,MATCH($A777,'2. Schematic Parts'!$A$2:$A$3001,0))&amp;"","NOT FOUND"))</f>
        <v/>
      </c>
      <c r="H777" s="9" t="str">
        <f aca="false">IF($A777="","",IF(COUNTIF('2. Schematic Parts'!$A$2:$A$3001,$A777)=0,"NOT IN SCHEMATIC","OK"))</f>
        <v/>
      </c>
      <c r="I777" s="9" t="str">
        <f aca="false">IF($A777="","",IF($H777="NOT IN SCHEMATIC","",IF(UPPER(TRIM($C777))=UPPER(TRIM($E777)),"OK","MISMATCH")))</f>
        <v/>
      </c>
      <c r="J777" s="9" t="str">
        <f aca="false">IF($A777="","",IF($H777="NOT IN SCHEMATIC","",IF($F777="","NO SCH DECAL",IF($D777="","",IF(UPPER(TRIM($D777))=UPPER(TRIM($F777)),"OK","MISMATCH")))))</f>
        <v/>
      </c>
      <c r="K777" s="16" t="str">
        <f aca="false">IF($A777="","",SUMPRODUCT(--ISNUMBER(SEARCH(","&amp;TRIM($A777)&amp;",",","&amp;SUBSTITUTE('1. Master BOM'!$D$2:$D$400," ","")&amp;","))))</f>
        <v/>
      </c>
      <c r="L777" s="16" t="str">
        <f aca="false">IF($A777="","",IF($K777&lt;&gt;1,0,SUMPRODUCT(ISNUMBER(SEARCH(","&amp;TRIM($A777)&amp;",",","&amp;SUBSTITUTE('1. Master BOM'!$D$2:$D$400," ","")&amp;","))*ROW('1. Master BOM'!$D$2:$D$400))))</f>
        <v/>
      </c>
      <c r="M777" s="9" t="str">
        <f aca="false">IF($A777="","",IF($K777=0,"NOT IN BOM",IF($K777&gt;1,"MULTIPLE BOM LINES","OK")))</f>
        <v/>
      </c>
      <c r="N777" s="9" t="str">
        <f aca="false">IF($A777="","",IF($L777=0,"—",INDEX('1. Master BOM'!$A$1:$A$400,$L777)))</f>
        <v/>
      </c>
      <c r="O777" s="9" t="str">
        <f aca="false">IF($A777="","",IF($L777=0,"—",INDEX('1. Master BOM'!$B$1:$B$400,$L777)))</f>
        <v/>
      </c>
      <c r="P777" s="9" t="str">
        <f aca="false">IF($A777="","",IF(OR($H777="NOT IN SCHEMATIC",$O777="—"),"",IF($G777="","NO SCH PN",IF(UPPER(TRIM($G777))=UPPER(TRIM($O777)),"OK","MISMATCH"))))</f>
        <v/>
      </c>
      <c r="Q777" s="9" t="str">
        <f aca="false">IF($A777="","",IF($L777=0,"—",INDEX('1. Master BOM'!$E$1:$E$400,$L777)))</f>
        <v/>
      </c>
      <c r="R777" s="9" t="str">
        <f aca="false">IF($A777="","",IF($L777=0,"—",IF(T(INDEX('1. Master BOM'!$F$1:$F$400,$L777))="","(not set)",INDEX('1. Master BOM'!$F$1:$F$400,$L777))))</f>
        <v/>
      </c>
      <c r="S777" s="9" t="str">
        <f aca="false">IF($A777="","",IF(OR($R777="—",$R777="(not set)",$D777=""),"",IF(ISNUMBER(SEARCH(SUBSTITUTE(SUBSTITUTE(SUBSTITUTE($R777,"-",""),"_","")," ",""),SUBSTITUTE(SUBSTITUTE(SUBSTITUTE($D777,"-",""),"_","")," ",""))),"OK","CHECK")))</f>
        <v/>
      </c>
      <c r="T777" s="9" t="str">
        <f aca="false">IF($A777="","",IF(OR($H777="NOT IN SCHEMATIC",$I777="MISMATCH",$J777="MISMATCH",$P777="MISMATCH",$M777&lt;&gt;"OK"),"REVIEW","OK"))</f>
        <v/>
      </c>
      <c r="U777" s="14"/>
      <c r="V777" s="14"/>
      <c r="W777" s="17"/>
      <c r="X777" s="14"/>
    </row>
    <row r="778" customFormat="false" ht="15" hidden="false" customHeight="false" outlineLevel="0" collapsed="false">
      <c r="A778" s="9" t="str">
        <f aca="false">IF('3. Layout Parts'!$A778="","",TRIM('3. Layout Parts'!$A778))</f>
        <v/>
      </c>
      <c r="B778" s="9" t="str">
        <f aca="false">IF($A778="","",'3. Layout Parts'!$D778)</f>
        <v/>
      </c>
      <c r="C778" s="9" t="str">
        <f aca="false">IF($A778="","",'3. Layout Parts'!$B778)</f>
        <v/>
      </c>
      <c r="D778" s="9" t="str">
        <f aca="false">IF($A778="","",'3. Layout Parts'!$C778)</f>
        <v/>
      </c>
      <c r="E778" s="9" t="str">
        <f aca="false">IF($A778="","",IFERROR(INDEX('2. Schematic Parts'!$B$2:$B$3001,MATCH($A778,'2. Schematic Parts'!$A$2:$A$3001,0)),"NOT FOUND"))</f>
        <v/>
      </c>
      <c r="F778" s="9" t="str">
        <f aca="false">IF($A778="","",IFERROR(INDEX('2. Schematic Parts'!$C$2:$C$3001,MATCH($A778,'2. Schematic Parts'!$A$2:$A$3001,0))&amp;"","NOT FOUND"))</f>
        <v/>
      </c>
      <c r="G778" s="9" t="str">
        <f aca="false">IF($A778="","",IFERROR(INDEX('2. Schematic Parts'!$D$2:$D$3001,MATCH($A778,'2. Schematic Parts'!$A$2:$A$3001,0))&amp;"","NOT FOUND"))</f>
        <v/>
      </c>
      <c r="H778" s="9" t="str">
        <f aca="false">IF($A778="","",IF(COUNTIF('2. Schematic Parts'!$A$2:$A$3001,$A778)=0,"NOT IN SCHEMATIC","OK"))</f>
        <v/>
      </c>
      <c r="I778" s="9" t="str">
        <f aca="false">IF($A778="","",IF($H778="NOT IN SCHEMATIC","",IF(UPPER(TRIM($C778))=UPPER(TRIM($E778)),"OK","MISMATCH")))</f>
        <v/>
      </c>
      <c r="J778" s="9" t="str">
        <f aca="false">IF($A778="","",IF($H778="NOT IN SCHEMATIC","",IF($F778="","NO SCH DECAL",IF($D778="","",IF(UPPER(TRIM($D778))=UPPER(TRIM($F778)),"OK","MISMATCH")))))</f>
        <v/>
      </c>
      <c r="K778" s="16" t="str">
        <f aca="false">IF($A778="","",SUMPRODUCT(--ISNUMBER(SEARCH(","&amp;TRIM($A778)&amp;",",","&amp;SUBSTITUTE('1. Master BOM'!$D$2:$D$400," ","")&amp;","))))</f>
        <v/>
      </c>
      <c r="L778" s="16" t="str">
        <f aca="false">IF($A778="","",IF($K778&lt;&gt;1,0,SUMPRODUCT(ISNUMBER(SEARCH(","&amp;TRIM($A778)&amp;",",","&amp;SUBSTITUTE('1. Master BOM'!$D$2:$D$400," ","")&amp;","))*ROW('1. Master BOM'!$D$2:$D$400))))</f>
        <v/>
      </c>
      <c r="M778" s="9" t="str">
        <f aca="false">IF($A778="","",IF($K778=0,"NOT IN BOM",IF($K778&gt;1,"MULTIPLE BOM LINES","OK")))</f>
        <v/>
      </c>
      <c r="N778" s="9" t="str">
        <f aca="false">IF($A778="","",IF($L778=0,"—",INDEX('1. Master BOM'!$A$1:$A$400,$L778)))</f>
        <v/>
      </c>
      <c r="O778" s="9" t="str">
        <f aca="false">IF($A778="","",IF($L778=0,"—",INDEX('1. Master BOM'!$B$1:$B$400,$L778)))</f>
        <v/>
      </c>
      <c r="P778" s="9" t="str">
        <f aca="false">IF($A778="","",IF(OR($H778="NOT IN SCHEMATIC",$O778="—"),"",IF($G778="","NO SCH PN",IF(UPPER(TRIM($G778))=UPPER(TRIM($O778)),"OK","MISMATCH"))))</f>
        <v/>
      </c>
      <c r="Q778" s="9" t="str">
        <f aca="false">IF($A778="","",IF($L778=0,"—",INDEX('1. Master BOM'!$E$1:$E$400,$L778)))</f>
        <v/>
      </c>
      <c r="R778" s="9" t="str">
        <f aca="false">IF($A778="","",IF($L778=0,"—",IF(T(INDEX('1. Master BOM'!$F$1:$F$400,$L778))="","(not set)",INDEX('1. Master BOM'!$F$1:$F$400,$L778))))</f>
        <v/>
      </c>
      <c r="S778" s="9" t="str">
        <f aca="false">IF($A778="","",IF(OR($R778="—",$R778="(not set)",$D778=""),"",IF(ISNUMBER(SEARCH(SUBSTITUTE(SUBSTITUTE(SUBSTITUTE($R778,"-",""),"_","")," ",""),SUBSTITUTE(SUBSTITUTE(SUBSTITUTE($D778,"-",""),"_","")," ",""))),"OK","CHECK")))</f>
        <v/>
      </c>
      <c r="T778" s="9" t="str">
        <f aca="false">IF($A778="","",IF(OR($H778="NOT IN SCHEMATIC",$I778="MISMATCH",$J778="MISMATCH",$P778="MISMATCH",$M778&lt;&gt;"OK"),"REVIEW","OK"))</f>
        <v/>
      </c>
      <c r="U778" s="14"/>
      <c r="V778" s="14"/>
      <c r="W778" s="17"/>
      <c r="X778" s="14"/>
    </row>
    <row r="779" customFormat="false" ht="15" hidden="false" customHeight="false" outlineLevel="0" collapsed="false">
      <c r="A779" s="9" t="str">
        <f aca="false">IF('3. Layout Parts'!$A779="","",TRIM('3. Layout Parts'!$A779))</f>
        <v/>
      </c>
      <c r="B779" s="9" t="str">
        <f aca="false">IF($A779="","",'3. Layout Parts'!$D779)</f>
        <v/>
      </c>
      <c r="C779" s="9" t="str">
        <f aca="false">IF($A779="","",'3. Layout Parts'!$B779)</f>
        <v/>
      </c>
      <c r="D779" s="9" t="str">
        <f aca="false">IF($A779="","",'3. Layout Parts'!$C779)</f>
        <v/>
      </c>
      <c r="E779" s="9" t="str">
        <f aca="false">IF($A779="","",IFERROR(INDEX('2. Schematic Parts'!$B$2:$B$3001,MATCH($A779,'2. Schematic Parts'!$A$2:$A$3001,0)),"NOT FOUND"))</f>
        <v/>
      </c>
      <c r="F779" s="9" t="str">
        <f aca="false">IF($A779="","",IFERROR(INDEX('2. Schematic Parts'!$C$2:$C$3001,MATCH($A779,'2. Schematic Parts'!$A$2:$A$3001,0))&amp;"","NOT FOUND"))</f>
        <v/>
      </c>
      <c r="G779" s="9" t="str">
        <f aca="false">IF($A779="","",IFERROR(INDEX('2. Schematic Parts'!$D$2:$D$3001,MATCH($A779,'2. Schematic Parts'!$A$2:$A$3001,0))&amp;"","NOT FOUND"))</f>
        <v/>
      </c>
      <c r="H779" s="9" t="str">
        <f aca="false">IF($A779="","",IF(COUNTIF('2. Schematic Parts'!$A$2:$A$3001,$A779)=0,"NOT IN SCHEMATIC","OK"))</f>
        <v/>
      </c>
      <c r="I779" s="9" t="str">
        <f aca="false">IF($A779="","",IF($H779="NOT IN SCHEMATIC","",IF(UPPER(TRIM($C779))=UPPER(TRIM($E779)),"OK","MISMATCH")))</f>
        <v/>
      </c>
      <c r="J779" s="9" t="str">
        <f aca="false">IF($A779="","",IF($H779="NOT IN SCHEMATIC","",IF($F779="","NO SCH DECAL",IF($D779="","",IF(UPPER(TRIM($D779))=UPPER(TRIM($F779)),"OK","MISMATCH")))))</f>
        <v/>
      </c>
      <c r="K779" s="16" t="str">
        <f aca="false">IF($A779="","",SUMPRODUCT(--ISNUMBER(SEARCH(","&amp;TRIM($A779)&amp;",",","&amp;SUBSTITUTE('1. Master BOM'!$D$2:$D$400," ","")&amp;","))))</f>
        <v/>
      </c>
      <c r="L779" s="16" t="str">
        <f aca="false">IF($A779="","",IF($K779&lt;&gt;1,0,SUMPRODUCT(ISNUMBER(SEARCH(","&amp;TRIM($A779)&amp;",",","&amp;SUBSTITUTE('1. Master BOM'!$D$2:$D$400," ","")&amp;","))*ROW('1. Master BOM'!$D$2:$D$400))))</f>
        <v/>
      </c>
      <c r="M779" s="9" t="str">
        <f aca="false">IF($A779="","",IF($K779=0,"NOT IN BOM",IF($K779&gt;1,"MULTIPLE BOM LINES","OK")))</f>
        <v/>
      </c>
      <c r="N779" s="9" t="str">
        <f aca="false">IF($A779="","",IF($L779=0,"—",INDEX('1. Master BOM'!$A$1:$A$400,$L779)))</f>
        <v/>
      </c>
      <c r="O779" s="9" t="str">
        <f aca="false">IF($A779="","",IF($L779=0,"—",INDEX('1. Master BOM'!$B$1:$B$400,$L779)))</f>
        <v/>
      </c>
      <c r="P779" s="9" t="str">
        <f aca="false">IF($A779="","",IF(OR($H779="NOT IN SCHEMATIC",$O779="—"),"",IF($G779="","NO SCH PN",IF(UPPER(TRIM($G779))=UPPER(TRIM($O779)),"OK","MISMATCH"))))</f>
        <v/>
      </c>
      <c r="Q779" s="9" t="str">
        <f aca="false">IF($A779="","",IF($L779=0,"—",INDEX('1. Master BOM'!$E$1:$E$400,$L779)))</f>
        <v/>
      </c>
      <c r="R779" s="9" t="str">
        <f aca="false">IF($A779="","",IF($L779=0,"—",IF(T(INDEX('1. Master BOM'!$F$1:$F$400,$L779))="","(not set)",INDEX('1. Master BOM'!$F$1:$F$400,$L779))))</f>
        <v/>
      </c>
      <c r="S779" s="9" t="str">
        <f aca="false">IF($A779="","",IF(OR($R779="—",$R779="(not set)",$D779=""),"",IF(ISNUMBER(SEARCH(SUBSTITUTE(SUBSTITUTE(SUBSTITUTE($R779,"-",""),"_","")," ",""),SUBSTITUTE(SUBSTITUTE(SUBSTITUTE($D779,"-",""),"_","")," ",""))),"OK","CHECK")))</f>
        <v/>
      </c>
      <c r="T779" s="9" t="str">
        <f aca="false">IF($A779="","",IF(OR($H779="NOT IN SCHEMATIC",$I779="MISMATCH",$J779="MISMATCH",$P779="MISMATCH",$M779&lt;&gt;"OK"),"REVIEW","OK"))</f>
        <v/>
      </c>
      <c r="U779" s="14"/>
      <c r="V779" s="14"/>
      <c r="W779" s="17"/>
      <c r="X779" s="14"/>
    </row>
    <row r="780" customFormat="false" ht="15" hidden="false" customHeight="false" outlineLevel="0" collapsed="false">
      <c r="A780" s="9" t="str">
        <f aca="false">IF('3. Layout Parts'!$A780="","",TRIM('3. Layout Parts'!$A780))</f>
        <v/>
      </c>
      <c r="B780" s="9" t="str">
        <f aca="false">IF($A780="","",'3. Layout Parts'!$D780)</f>
        <v/>
      </c>
      <c r="C780" s="9" t="str">
        <f aca="false">IF($A780="","",'3. Layout Parts'!$B780)</f>
        <v/>
      </c>
      <c r="D780" s="9" t="str">
        <f aca="false">IF($A780="","",'3. Layout Parts'!$C780)</f>
        <v/>
      </c>
      <c r="E780" s="9" t="str">
        <f aca="false">IF($A780="","",IFERROR(INDEX('2. Schematic Parts'!$B$2:$B$3001,MATCH($A780,'2. Schematic Parts'!$A$2:$A$3001,0)),"NOT FOUND"))</f>
        <v/>
      </c>
      <c r="F780" s="9" t="str">
        <f aca="false">IF($A780="","",IFERROR(INDEX('2. Schematic Parts'!$C$2:$C$3001,MATCH($A780,'2. Schematic Parts'!$A$2:$A$3001,0))&amp;"","NOT FOUND"))</f>
        <v/>
      </c>
      <c r="G780" s="9" t="str">
        <f aca="false">IF($A780="","",IFERROR(INDEX('2. Schematic Parts'!$D$2:$D$3001,MATCH($A780,'2. Schematic Parts'!$A$2:$A$3001,0))&amp;"","NOT FOUND"))</f>
        <v/>
      </c>
      <c r="H780" s="9" t="str">
        <f aca="false">IF($A780="","",IF(COUNTIF('2. Schematic Parts'!$A$2:$A$3001,$A780)=0,"NOT IN SCHEMATIC","OK"))</f>
        <v/>
      </c>
      <c r="I780" s="9" t="str">
        <f aca="false">IF($A780="","",IF($H780="NOT IN SCHEMATIC","",IF(UPPER(TRIM($C780))=UPPER(TRIM($E780)),"OK","MISMATCH")))</f>
        <v/>
      </c>
      <c r="J780" s="9" t="str">
        <f aca="false">IF($A780="","",IF($H780="NOT IN SCHEMATIC","",IF($F780="","NO SCH DECAL",IF($D780="","",IF(UPPER(TRIM($D780))=UPPER(TRIM($F780)),"OK","MISMATCH")))))</f>
        <v/>
      </c>
      <c r="K780" s="16" t="str">
        <f aca="false">IF($A780="","",SUMPRODUCT(--ISNUMBER(SEARCH(","&amp;TRIM($A780)&amp;",",","&amp;SUBSTITUTE('1. Master BOM'!$D$2:$D$400," ","")&amp;","))))</f>
        <v/>
      </c>
      <c r="L780" s="16" t="str">
        <f aca="false">IF($A780="","",IF($K780&lt;&gt;1,0,SUMPRODUCT(ISNUMBER(SEARCH(","&amp;TRIM($A780)&amp;",",","&amp;SUBSTITUTE('1. Master BOM'!$D$2:$D$400," ","")&amp;","))*ROW('1. Master BOM'!$D$2:$D$400))))</f>
        <v/>
      </c>
      <c r="M780" s="9" t="str">
        <f aca="false">IF($A780="","",IF($K780=0,"NOT IN BOM",IF($K780&gt;1,"MULTIPLE BOM LINES","OK")))</f>
        <v/>
      </c>
      <c r="N780" s="9" t="str">
        <f aca="false">IF($A780="","",IF($L780=0,"—",INDEX('1. Master BOM'!$A$1:$A$400,$L780)))</f>
        <v/>
      </c>
      <c r="O780" s="9" t="str">
        <f aca="false">IF($A780="","",IF($L780=0,"—",INDEX('1. Master BOM'!$B$1:$B$400,$L780)))</f>
        <v/>
      </c>
      <c r="P780" s="9" t="str">
        <f aca="false">IF($A780="","",IF(OR($H780="NOT IN SCHEMATIC",$O780="—"),"",IF($G780="","NO SCH PN",IF(UPPER(TRIM($G780))=UPPER(TRIM($O780)),"OK","MISMATCH"))))</f>
        <v/>
      </c>
      <c r="Q780" s="9" t="str">
        <f aca="false">IF($A780="","",IF($L780=0,"—",INDEX('1. Master BOM'!$E$1:$E$400,$L780)))</f>
        <v/>
      </c>
      <c r="R780" s="9" t="str">
        <f aca="false">IF($A780="","",IF($L780=0,"—",IF(T(INDEX('1. Master BOM'!$F$1:$F$400,$L780))="","(not set)",INDEX('1. Master BOM'!$F$1:$F$400,$L780))))</f>
        <v/>
      </c>
      <c r="S780" s="9" t="str">
        <f aca="false">IF($A780="","",IF(OR($R780="—",$R780="(not set)",$D780=""),"",IF(ISNUMBER(SEARCH(SUBSTITUTE(SUBSTITUTE(SUBSTITUTE($R780,"-",""),"_","")," ",""),SUBSTITUTE(SUBSTITUTE(SUBSTITUTE($D780,"-",""),"_","")," ",""))),"OK","CHECK")))</f>
        <v/>
      </c>
      <c r="T780" s="9" t="str">
        <f aca="false">IF($A780="","",IF(OR($H780="NOT IN SCHEMATIC",$I780="MISMATCH",$J780="MISMATCH",$P780="MISMATCH",$M780&lt;&gt;"OK"),"REVIEW","OK"))</f>
        <v/>
      </c>
      <c r="U780" s="14"/>
      <c r="V780" s="14"/>
      <c r="W780" s="17"/>
      <c r="X780" s="14"/>
    </row>
    <row r="781" customFormat="false" ht="15" hidden="false" customHeight="false" outlineLevel="0" collapsed="false">
      <c r="A781" s="9" t="str">
        <f aca="false">IF('3. Layout Parts'!$A781="","",TRIM('3. Layout Parts'!$A781))</f>
        <v/>
      </c>
      <c r="B781" s="9" t="str">
        <f aca="false">IF($A781="","",'3. Layout Parts'!$D781)</f>
        <v/>
      </c>
      <c r="C781" s="9" t="str">
        <f aca="false">IF($A781="","",'3. Layout Parts'!$B781)</f>
        <v/>
      </c>
      <c r="D781" s="9" t="str">
        <f aca="false">IF($A781="","",'3. Layout Parts'!$C781)</f>
        <v/>
      </c>
      <c r="E781" s="9" t="str">
        <f aca="false">IF($A781="","",IFERROR(INDEX('2. Schematic Parts'!$B$2:$B$3001,MATCH($A781,'2. Schematic Parts'!$A$2:$A$3001,0)),"NOT FOUND"))</f>
        <v/>
      </c>
      <c r="F781" s="9" t="str">
        <f aca="false">IF($A781="","",IFERROR(INDEX('2. Schematic Parts'!$C$2:$C$3001,MATCH($A781,'2. Schematic Parts'!$A$2:$A$3001,0))&amp;"","NOT FOUND"))</f>
        <v/>
      </c>
      <c r="G781" s="9" t="str">
        <f aca="false">IF($A781="","",IFERROR(INDEX('2. Schematic Parts'!$D$2:$D$3001,MATCH($A781,'2. Schematic Parts'!$A$2:$A$3001,0))&amp;"","NOT FOUND"))</f>
        <v/>
      </c>
      <c r="H781" s="9" t="str">
        <f aca="false">IF($A781="","",IF(COUNTIF('2. Schematic Parts'!$A$2:$A$3001,$A781)=0,"NOT IN SCHEMATIC","OK"))</f>
        <v/>
      </c>
      <c r="I781" s="9" t="str">
        <f aca="false">IF($A781="","",IF($H781="NOT IN SCHEMATIC","",IF(UPPER(TRIM($C781))=UPPER(TRIM($E781)),"OK","MISMATCH")))</f>
        <v/>
      </c>
      <c r="J781" s="9" t="str">
        <f aca="false">IF($A781="","",IF($H781="NOT IN SCHEMATIC","",IF($F781="","NO SCH DECAL",IF($D781="","",IF(UPPER(TRIM($D781))=UPPER(TRIM($F781)),"OK","MISMATCH")))))</f>
        <v/>
      </c>
      <c r="K781" s="16" t="str">
        <f aca="false">IF($A781="","",SUMPRODUCT(--ISNUMBER(SEARCH(","&amp;TRIM($A781)&amp;",",","&amp;SUBSTITUTE('1. Master BOM'!$D$2:$D$400," ","")&amp;","))))</f>
        <v/>
      </c>
      <c r="L781" s="16" t="str">
        <f aca="false">IF($A781="","",IF($K781&lt;&gt;1,0,SUMPRODUCT(ISNUMBER(SEARCH(","&amp;TRIM($A781)&amp;",",","&amp;SUBSTITUTE('1. Master BOM'!$D$2:$D$400," ","")&amp;","))*ROW('1. Master BOM'!$D$2:$D$400))))</f>
        <v/>
      </c>
      <c r="M781" s="9" t="str">
        <f aca="false">IF($A781="","",IF($K781=0,"NOT IN BOM",IF($K781&gt;1,"MULTIPLE BOM LINES","OK")))</f>
        <v/>
      </c>
      <c r="N781" s="9" t="str">
        <f aca="false">IF($A781="","",IF($L781=0,"—",INDEX('1. Master BOM'!$A$1:$A$400,$L781)))</f>
        <v/>
      </c>
      <c r="O781" s="9" t="str">
        <f aca="false">IF($A781="","",IF($L781=0,"—",INDEX('1. Master BOM'!$B$1:$B$400,$L781)))</f>
        <v/>
      </c>
      <c r="P781" s="9" t="str">
        <f aca="false">IF($A781="","",IF(OR($H781="NOT IN SCHEMATIC",$O781="—"),"",IF($G781="","NO SCH PN",IF(UPPER(TRIM($G781))=UPPER(TRIM($O781)),"OK","MISMATCH"))))</f>
        <v/>
      </c>
      <c r="Q781" s="9" t="str">
        <f aca="false">IF($A781="","",IF($L781=0,"—",INDEX('1. Master BOM'!$E$1:$E$400,$L781)))</f>
        <v/>
      </c>
      <c r="R781" s="9" t="str">
        <f aca="false">IF($A781="","",IF($L781=0,"—",IF(T(INDEX('1. Master BOM'!$F$1:$F$400,$L781))="","(not set)",INDEX('1. Master BOM'!$F$1:$F$400,$L781))))</f>
        <v/>
      </c>
      <c r="S781" s="9" t="str">
        <f aca="false">IF($A781="","",IF(OR($R781="—",$R781="(not set)",$D781=""),"",IF(ISNUMBER(SEARCH(SUBSTITUTE(SUBSTITUTE(SUBSTITUTE($R781,"-",""),"_","")," ",""),SUBSTITUTE(SUBSTITUTE(SUBSTITUTE($D781,"-",""),"_","")," ",""))),"OK","CHECK")))</f>
        <v/>
      </c>
      <c r="T781" s="9" t="str">
        <f aca="false">IF($A781="","",IF(OR($H781="NOT IN SCHEMATIC",$I781="MISMATCH",$J781="MISMATCH",$P781="MISMATCH",$M781&lt;&gt;"OK"),"REVIEW","OK"))</f>
        <v/>
      </c>
      <c r="U781" s="14"/>
      <c r="V781" s="14"/>
      <c r="W781" s="17"/>
      <c r="X781" s="14"/>
    </row>
    <row r="782" customFormat="false" ht="15" hidden="false" customHeight="false" outlineLevel="0" collapsed="false">
      <c r="A782" s="9" t="str">
        <f aca="false">IF('3. Layout Parts'!$A782="","",TRIM('3. Layout Parts'!$A782))</f>
        <v/>
      </c>
      <c r="B782" s="9" t="str">
        <f aca="false">IF($A782="","",'3. Layout Parts'!$D782)</f>
        <v/>
      </c>
      <c r="C782" s="9" t="str">
        <f aca="false">IF($A782="","",'3. Layout Parts'!$B782)</f>
        <v/>
      </c>
      <c r="D782" s="9" t="str">
        <f aca="false">IF($A782="","",'3. Layout Parts'!$C782)</f>
        <v/>
      </c>
      <c r="E782" s="9" t="str">
        <f aca="false">IF($A782="","",IFERROR(INDEX('2. Schematic Parts'!$B$2:$B$3001,MATCH($A782,'2. Schematic Parts'!$A$2:$A$3001,0)),"NOT FOUND"))</f>
        <v/>
      </c>
      <c r="F782" s="9" t="str">
        <f aca="false">IF($A782="","",IFERROR(INDEX('2. Schematic Parts'!$C$2:$C$3001,MATCH($A782,'2. Schematic Parts'!$A$2:$A$3001,0))&amp;"","NOT FOUND"))</f>
        <v/>
      </c>
      <c r="G782" s="9" t="str">
        <f aca="false">IF($A782="","",IFERROR(INDEX('2. Schematic Parts'!$D$2:$D$3001,MATCH($A782,'2. Schematic Parts'!$A$2:$A$3001,0))&amp;"","NOT FOUND"))</f>
        <v/>
      </c>
      <c r="H782" s="9" t="str">
        <f aca="false">IF($A782="","",IF(COUNTIF('2. Schematic Parts'!$A$2:$A$3001,$A782)=0,"NOT IN SCHEMATIC","OK"))</f>
        <v/>
      </c>
      <c r="I782" s="9" t="str">
        <f aca="false">IF($A782="","",IF($H782="NOT IN SCHEMATIC","",IF(UPPER(TRIM($C782))=UPPER(TRIM($E782)),"OK","MISMATCH")))</f>
        <v/>
      </c>
      <c r="J782" s="9" t="str">
        <f aca="false">IF($A782="","",IF($H782="NOT IN SCHEMATIC","",IF($F782="","NO SCH DECAL",IF($D782="","",IF(UPPER(TRIM($D782))=UPPER(TRIM($F782)),"OK","MISMATCH")))))</f>
        <v/>
      </c>
      <c r="K782" s="16" t="str">
        <f aca="false">IF($A782="","",SUMPRODUCT(--ISNUMBER(SEARCH(","&amp;TRIM($A782)&amp;",",","&amp;SUBSTITUTE('1. Master BOM'!$D$2:$D$400," ","")&amp;","))))</f>
        <v/>
      </c>
      <c r="L782" s="16" t="str">
        <f aca="false">IF($A782="","",IF($K782&lt;&gt;1,0,SUMPRODUCT(ISNUMBER(SEARCH(","&amp;TRIM($A782)&amp;",",","&amp;SUBSTITUTE('1. Master BOM'!$D$2:$D$400," ","")&amp;","))*ROW('1. Master BOM'!$D$2:$D$400))))</f>
        <v/>
      </c>
      <c r="M782" s="9" t="str">
        <f aca="false">IF($A782="","",IF($K782=0,"NOT IN BOM",IF($K782&gt;1,"MULTIPLE BOM LINES","OK")))</f>
        <v/>
      </c>
      <c r="N782" s="9" t="str">
        <f aca="false">IF($A782="","",IF($L782=0,"—",INDEX('1. Master BOM'!$A$1:$A$400,$L782)))</f>
        <v/>
      </c>
      <c r="O782" s="9" t="str">
        <f aca="false">IF($A782="","",IF($L782=0,"—",INDEX('1. Master BOM'!$B$1:$B$400,$L782)))</f>
        <v/>
      </c>
      <c r="P782" s="9" t="str">
        <f aca="false">IF($A782="","",IF(OR($H782="NOT IN SCHEMATIC",$O782="—"),"",IF($G782="","NO SCH PN",IF(UPPER(TRIM($G782))=UPPER(TRIM($O782)),"OK","MISMATCH"))))</f>
        <v/>
      </c>
      <c r="Q782" s="9" t="str">
        <f aca="false">IF($A782="","",IF($L782=0,"—",INDEX('1. Master BOM'!$E$1:$E$400,$L782)))</f>
        <v/>
      </c>
      <c r="R782" s="9" t="str">
        <f aca="false">IF($A782="","",IF($L782=0,"—",IF(T(INDEX('1. Master BOM'!$F$1:$F$400,$L782))="","(not set)",INDEX('1. Master BOM'!$F$1:$F$400,$L782))))</f>
        <v/>
      </c>
      <c r="S782" s="9" t="str">
        <f aca="false">IF($A782="","",IF(OR($R782="—",$R782="(not set)",$D782=""),"",IF(ISNUMBER(SEARCH(SUBSTITUTE(SUBSTITUTE(SUBSTITUTE($R782,"-",""),"_","")," ",""),SUBSTITUTE(SUBSTITUTE(SUBSTITUTE($D782,"-",""),"_","")," ",""))),"OK","CHECK")))</f>
        <v/>
      </c>
      <c r="T782" s="9" t="str">
        <f aca="false">IF($A782="","",IF(OR($H782="NOT IN SCHEMATIC",$I782="MISMATCH",$J782="MISMATCH",$P782="MISMATCH",$M782&lt;&gt;"OK"),"REVIEW","OK"))</f>
        <v/>
      </c>
      <c r="U782" s="14"/>
      <c r="V782" s="14"/>
      <c r="W782" s="17"/>
      <c r="X782" s="14"/>
    </row>
    <row r="783" customFormat="false" ht="15" hidden="false" customHeight="false" outlineLevel="0" collapsed="false">
      <c r="A783" s="9" t="str">
        <f aca="false">IF('3. Layout Parts'!$A783="","",TRIM('3. Layout Parts'!$A783))</f>
        <v/>
      </c>
      <c r="B783" s="9" t="str">
        <f aca="false">IF($A783="","",'3. Layout Parts'!$D783)</f>
        <v/>
      </c>
      <c r="C783" s="9" t="str">
        <f aca="false">IF($A783="","",'3. Layout Parts'!$B783)</f>
        <v/>
      </c>
      <c r="D783" s="9" t="str">
        <f aca="false">IF($A783="","",'3. Layout Parts'!$C783)</f>
        <v/>
      </c>
      <c r="E783" s="9" t="str">
        <f aca="false">IF($A783="","",IFERROR(INDEX('2. Schematic Parts'!$B$2:$B$3001,MATCH($A783,'2. Schematic Parts'!$A$2:$A$3001,0)),"NOT FOUND"))</f>
        <v/>
      </c>
      <c r="F783" s="9" t="str">
        <f aca="false">IF($A783="","",IFERROR(INDEX('2. Schematic Parts'!$C$2:$C$3001,MATCH($A783,'2. Schematic Parts'!$A$2:$A$3001,0))&amp;"","NOT FOUND"))</f>
        <v/>
      </c>
      <c r="G783" s="9" t="str">
        <f aca="false">IF($A783="","",IFERROR(INDEX('2. Schematic Parts'!$D$2:$D$3001,MATCH($A783,'2. Schematic Parts'!$A$2:$A$3001,0))&amp;"","NOT FOUND"))</f>
        <v/>
      </c>
      <c r="H783" s="9" t="str">
        <f aca="false">IF($A783="","",IF(COUNTIF('2. Schematic Parts'!$A$2:$A$3001,$A783)=0,"NOT IN SCHEMATIC","OK"))</f>
        <v/>
      </c>
      <c r="I783" s="9" t="str">
        <f aca="false">IF($A783="","",IF($H783="NOT IN SCHEMATIC","",IF(UPPER(TRIM($C783))=UPPER(TRIM($E783)),"OK","MISMATCH")))</f>
        <v/>
      </c>
      <c r="J783" s="9" t="str">
        <f aca="false">IF($A783="","",IF($H783="NOT IN SCHEMATIC","",IF($F783="","NO SCH DECAL",IF($D783="","",IF(UPPER(TRIM($D783))=UPPER(TRIM($F783)),"OK","MISMATCH")))))</f>
        <v/>
      </c>
      <c r="K783" s="16" t="str">
        <f aca="false">IF($A783="","",SUMPRODUCT(--ISNUMBER(SEARCH(","&amp;TRIM($A783)&amp;",",","&amp;SUBSTITUTE('1. Master BOM'!$D$2:$D$400," ","")&amp;","))))</f>
        <v/>
      </c>
      <c r="L783" s="16" t="str">
        <f aca="false">IF($A783="","",IF($K783&lt;&gt;1,0,SUMPRODUCT(ISNUMBER(SEARCH(","&amp;TRIM($A783)&amp;",",","&amp;SUBSTITUTE('1. Master BOM'!$D$2:$D$400," ","")&amp;","))*ROW('1. Master BOM'!$D$2:$D$400))))</f>
        <v/>
      </c>
      <c r="M783" s="9" t="str">
        <f aca="false">IF($A783="","",IF($K783=0,"NOT IN BOM",IF($K783&gt;1,"MULTIPLE BOM LINES","OK")))</f>
        <v/>
      </c>
      <c r="N783" s="9" t="str">
        <f aca="false">IF($A783="","",IF($L783=0,"—",INDEX('1. Master BOM'!$A$1:$A$400,$L783)))</f>
        <v/>
      </c>
      <c r="O783" s="9" t="str">
        <f aca="false">IF($A783="","",IF($L783=0,"—",INDEX('1. Master BOM'!$B$1:$B$400,$L783)))</f>
        <v/>
      </c>
      <c r="P783" s="9" t="str">
        <f aca="false">IF($A783="","",IF(OR($H783="NOT IN SCHEMATIC",$O783="—"),"",IF($G783="","NO SCH PN",IF(UPPER(TRIM($G783))=UPPER(TRIM($O783)),"OK","MISMATCH"))))</f>
        <v/>
      </c>
      <c r="Q783" s="9" t="str">
        <f aca="false">IF($A783="","",IF($L783=0,"—",INDEX('1. Master BOM'!$E$1:$E$400,$L783)))</f>
        <v/>
      </c>
      <c r="R783" s="9" t="str">
        <f aca="false">IF($A783="","",IF($L783=0,"—",IF(T(INDEX('1. Master BOM'!$F$1:$F$400,$L783))="","(not set)",INDEX('1. Master BOM'!$F$1:$F$400,$L783))))</f>
        <v/>
      </c>
      <c r="S783" s="9" t="str">
        <f aca="false">IF($A783="","",IF(OR($R783="—",$R783="(not set)",$D783=""),"",IF(ISNUMBER(SEARCH(SUBSTITUTE(SUBSTITUTE(SUBSTITUTE($R783,"-",""),"_","")," ",""),SUBSTITUTE(SUBSTITUTE(SUBSTITUTE($D783,"-",""),"_","")," ",""))),"OK","CHECK")))</f>
        <v/>
      </c>
      <c r="T783" s="9" t="str">
        <f aca="false">IF($A783="","",IF(OR($H783="NOT IN SCHEMATIC",$I783="MISMATCH",$J783="MISMATCH",$P783="MISMATCH",$M783&lt;&gt;"OK"),"REVIEW","OK"))</f>
        <v/>
      </c>
      <c r="U783" s="14"/>
      <c r="V783" s="14"/>
      <c r="W783" s="17"/>
      <c r="X783" s="14"/>
    </row>
    <row r="784" customFormat="false" ht="15" hidden="false" customHeight="false" outlineLevel="0" collapsed="false">
      <c r="A784" s="9" t="str">
        <f aca="false">IF('3. Layout Parts'!$A784="","",TRIM('3. Layout Parts'!$A784))</f>
        <v/>
      </c>
      <c r="B784" s="9" t="str">
        <f aca="false">IF($A784="","",'3. Layout Parts'!$D784)</f>
        <v/>
      </c>
      <c r="C784" s="9" t="str">
        <f aca="false">IF($A784="","",'3. Layout Parts'!$B784)</f>
        <v/>
      </c>
      <c r="D784" s="9" t="str">
        <f aca="false">IF($A784="","",'3. Layout Parts'!$C784)</f>
        <v/>
      </c>
      <c r="E784" s="9" t="str">
        <f aca="false">IF($A784="","",IFERROR(INDEX('2. Schematic Parts'!$B$2:$B$3001,MATCH($A784,'2. Schematic Parts'!$A$2:$A$3001,0)),"NOT FOUND"))</f>
        <v/>
      </c>
      <c r="F784" s="9" t="str">
        <f aca="false">IF($A784="","",IFERROR(INDEX('2. Schematic Parts'!$C$2:$C$3001,MATCH($A784,'2. Schematic Parts'!$A$2:$A$3001,0))&amp;"","NOT FOUND"))</f>
        <v/>
      </c>
      <c r="G784" s="9" t="str">
        <f aca="false">IF($A784="","",IFERROR(INDEX('2. Schematic Parts'!$D$2:$D$3001,MATCH($A784,'2. Schematic Parts'!$A$2:$A$3001,0))&amp;"","NOT FOUND"))</f>
        <v/>
      </c>
      <c r="H784" s="9" t="str">
        <f aca="false">IF($A784="","",IF(COUNTIF('2. Schematic Parts'!$A$2:$A$3001,$A784)=0,"NOT IN SCHEMATIC","OK"))</f>
        <v/>
      </c>
      <c r="I784" s="9" t="str">
        <f aca="false">IF($A784="","",IF($H784="NOT IN SCHEMATIC","",IF(UPPER(TRIM($C784))=UPPER(TRIM($E784)),"OK","MISMATCH")))</f>
        <v/>
      </c>
      <c r="J784" s="9" t="str">
        <f aca="false">IF($A784="","",IF($H784="NOT IN SCHEMATIC","",IF($F784="","NO SCH DECAL",IF($D784="","",IF(UPPER(TRIM($D784))=UPPER(TRIM($F784)),"OK","MISMATCH")))))</f>
        <v/>
      </c>
      <c r="K784" s="16" t="str">
        <f aca="false">IF($A784="","",SUMPRODUCT(--ISNUMBER(SEARCH(","&amp;TRIM($A784)&amp;",",","&amp;SUBSTITUTE('1. Master BOM'!$D$2:$D$400," ","")&amp;","))))</f>
        <v/>
      </c>
      <c r="L784" s="16" t="str">
        <f aca="false">IF($A784="","",IF($K784&lt;&gt;1,0,SUMPRODUCT(ISNUMBER(SEARCH(","&amp;TRIM($A784)&amp;",",","&amp;SUBSTITUTE('1. Master BOM'!$D$2:$D$400," ","")&amp;","))*ROW('1. Master BOM'!$D$2:$D$400))))</f>
        <v/>
      </c>
      <c r="M784" s="9" t="str">
        <f aca="false">IF($A784="","",IF($K784=0,"NOT IN BOM",IF($K784&gt;1,"MULTIPLE BOM LINES","OK")))</f>
        <v/>
      </c>
      <c r="N784" s="9" t="str">
        <f aca="false">IF($A784="","",IF($L784=0,"—",INDEX('1. Master BOM'!$A$1:$A$400,$L784)))</f>
        <v/>
      </c>
      <c r="O784" s="9" t="str">
        <f aca="false">IF($A784="","",IF($L784=0,"—",INDEX('1. Master BOM'!$B$1:$B$400,$L784)))</f>
        <v/>
      </c>
      <c r="P784" s="9" t="str">
        <f aca="false">IF($A784="","",IF(OR($H784="NOT IN SCHEMATIC",$O784="—"),"",IF($G784="","NO SCH PN",IF(UPPER(TRIM($G784))=UPPER(TRIM($O784)),"OK","MISMATCH"))))</f>
        <v/>
      </c>
      <c r="Q784" s="9" t="str">
        <f aca="false">IF($A784="","",IF($L784=0,"—",INDEX('1. Master BOM'!$E$1:$E$400,$L784)))</f>
        <v/>
      </c>
      <c r="R784" s="9" t="str">
        <f aca="false">IF($A784="","",IF($L784=0,"—",IF(T(INDEX('1. Master BOM'!$F$1:$F$400,$L784))="","(not set)",INDEX('1. Master BOM'!$F$1:$F$400,$L784))))</f>
        <v/>
      </c>
      <c r="S784" s="9" t="str">
        <f aca="false">IF($A784="","",IF(OR($R784="—",$R784="(not set)",$D784=""),"",IF(ISNUMBER(SEARCH(SUBSTITUTE(SUBSTITUTE(SUBSTITUTE($R784,"-",""),"_","")," ",""),SUBSTITUTE(SUBSTITUTE(SUBSTITUTE($D784,"-",""),"_","")," ",""))),"OK","CHECK")))</f>
        <v/>
      </c>
      <c r="T784" s="9" t="str">
        <f aca="false">IF($A784="","",IF(OR($H784="NOT IN SCHEMATIC",$I784="MISMATCH",$J784="MISMATCH",$P784="MISMATCH",$M784&lt;&gt;"OK"),"REVIEW","OK"))</f>
        <v/>
      </c>
      <c r="U784" s="14"/>
      <c r="V784" s="14"/>
      <c r="W784" s="17"/>
      <c r="X784" s="14"/>
    </row>
    <row r="785" customFormat="false" ht="15" hidden="false" customHeight="false" outlineLevel="0" collapsed="false">
      <c r="A785" s="9" t="str">
        <f aca="false">IF('3. Layout Parts'!$A785="","",TRIM('3. Layout Parts'!$A785))</f>
        <v/>
      </c>
      <c r="B785" s="9" t="str">
        <f aca="false">IF($A785="","",'3. Layout Parts'!$D785)</f>
        <v/>
      </c>
      <c r="C785" s="9" t="str">
        <f aca="false">IF($A785="","",'3. Layout Parts'!$B785)</f>
        <v/>
      </c>
      <c r="D785" s="9" t="str">
        <f aca="false">IF($A785="","",'3. Layout Parts'!$C785)</f>
        <v/>
      </c>
      <c r="E785" s="9" t="str">
        <f aca="false">IF($A785="","",IFERROR(INDEX('2. Schematic Parts'!$B$2:$B$3001,MATCH($A785,'2. Schematic Parts'!$A$2:$A$3001,0)),"NOT FOUND"))</f>
        <v/>
      </c>
      <c r="F785" s="9" t="str">
        <f aca="false">IF($A785="","",IFERROR(INDEX('2. Schematic Parts'!$C$2:$C$3001,MATCH($A785,'2. Schematic Parts'!$A$2:$A$3001,0))&amp;"","NOT FOUND"))</f>
        <v/>
      </c>
      <c r="G785" s="9" t="str">
        <f aca="false">IF($A785="","",IFERROR(INDEX('2. Schematic Parts'!$D$2:$D$3001,MATCH($A785,'2. Schematic Parts'!$A$2:$A$3001,0))&amp;"","NOT FOUND"))</f>
        <v/>
      </c>
      <c r="H785" s="9" t="str">
        <f aca="false">IF($A785="","",IF(COUNTIF('2. Schematic Parts'!$A$2:$A$3001,$A785)=0,"NOT IN SCHEMATIC","OK"))</f>
        <v/>
      </c>
      <c r="I785" s="9" t="str">
        <f aca="false">IF($A785="","",IF($H785="NOT IN SCHEMATIC","",IF(UPPER(TRIM($C785))=UPPER(TRIM($E785)),"OK","MISMATCH")))</f>
        <v/>
      </c>
      <c r="J785" s="9" t="str">
        <f aca="false">IF($A785="","",IF($H785="NOT IN SCHEMATIC","",IF($F785="","NO SCH DECAL",IF($D785="","",IF(UPPER(TRIM($D785))=UPPER(TRIM($F785)),"OK","MISMATCH")))))</f>
        <v/>
      </c>
      <c r="K785" s="16" t="str">
        <f aca="false">IF($A785="","",SUMPRODUCT(--ISNUMBER(SEARCH(","&amp;TRIM($A785)&amp;",",","&amp;SUBSTITUTE('1. Master BOM'!$D$2:$D$400," ","")&amp;","))))</f>
        <v/>
      </c>
      <c r="L785" s="16" t="str">
        <f aca="false">IF($A785="","",IF($K785&lt;&gt;1,0,SUMPRODUCT(ISNUMBER(SEARCH(","&amp;TRIM($A785)&amp;",",","&amp;SUBSTITUTE('1. Master BOM'!$D$2:$D$400," ","")&amp;","))*ROW('1. Master BOM'!$D$2:$D$400))))</f>
        <v/>
      </c>
      <c r="M785" s="9" t="str">
        <f aca="false">IF($A785="","",IF($K785=0,"NOT IN BOM",IF($K785&gt;1,"MULTIPLE BOM LINES","OK")))</f>
        <v/>
      </c>
      <c r="N785" s="9" t="str">
        <f aca="false">IF($A785="","",IF($L785=0,"—",INDEX('1. Master BOM'!$A$1:$A$400,$L785)))</f>
        <v/>
      </c>
      <c r="O785" s="9" t="str">
        <f aca="false">IF($A785="","",IF($L785=0,"—",INDEX('1. Master BOM'!$B$1:$B$400,$L785)))</f>
        <v/>
      </c>
      <c r="P785" s="9" t="str">
        <f aca="false">IF($A785="","",IF(OR($H785="NOT IN SCHEMATIC",$O785="—"),"",IF($G785="","NO SCH PN",IF(UPPER(TRIM($G785))=UPPER(TRIM($O785)),"OK","MISMATCH"))))</f>
        <v/>
      </c>
      <c r="Q785" s="9" t="str">
        <f aca="false">IF($A785="","",IF($L785=0,"—",INDEX('1. Master BOM'!$E$1:$E$400,$L785)))</f>
        <v/>
      </c>
      <c r="R785" s="9" t="str">
        <f aca="false">IF($A785="","",IF($L785=0,"—",IF(T(INDEX('1. Master BOM'!$F$1:$F$400,$L785))="","(not set)",INDEX('1. Master BOM'!$F$1:$F$400,$L785))))</f>
        <v/>
      </c>
      <c r="S785" s="9" t="str">
        <f aca="false">IF($A785="","",IF(OR($R785="—",$R785="(not set)",$D785=""),"",IF(ISNUMBER(SEARCH(SUBSTITUTE(SUBSTITUTE(SUBSTITUTE($R785,"-",""),"_","")," ",""),SUBSTITUTE(SUBSTITUTE(SUBSTITUTE($D785,"-",""),"_","")," ",""))),"OK","CHECK")))</f>
        <v/>
      </c>
      <c r="T785" s="9" t="str">
        <f aca="false">IF($A785="","",IF(OR($H785="NOT IN SCHEMATIC",$I785="MISMATCH",$J785="MISMATCH",$P785="MISMATCH",$M785&lt;&gt;"OK"),"REVIEW","OK"))</f>
        <v/>
      </c>
      <c r="U785" s="14"/>
      <c r="V785" s="14"/>
      <c r="W785" s="17"/>
      <c r="X785" s="14"/>
    </row>
    <row r="786" customFormat="false" ht="15" hidden="false" customHeight="false" outlineLevel="0" collapsed="false">
      <c r="A786" s="9" t="str">
        <f aca="false">IF('3. Layout Parts'!$A786="","",TRIM('3. Layout Parts'!$A786))</f>
        <v/>
      </c>
      <c r="B786" s="9" t="str">
        <f aca="false">IF($A786="","",'3. Layout Parts'!$D786)</f>
        <v/>
      </c>
      <c r="C786" s="9" t="str">
        <f aca="false">IF($A786="","",'3. Layout Parts'!$B786)</f>
        <v/>
      </c>
      <c r="D786" s="9" t="str">
        <f aca="false">IF($A786="","",'3. Layout Parts'!$C786)</f>
        <v/>
      </c>
      <c r="E786" s="9" t="str">
        <f aca="false">IF($A786="","",IFERROR(INDEX('2. Schematic Parts'!$B$2:$B$3001,MATCH($A786,'2. Schematic Parts'!$A$2:$A$3001,0)),"NOT FOUND"))</f>
        <v/>
      </c>
      <c r="F786" s="9" t="str">
        <f aca="false">IF($A786="","",IFERROR(INDEX('2. Schematic Parts'!$C$2:$C$3001,MATCH($A786,'2. Schematic Parts'!$A$2:$A$3001,0))&amp;"","NOT FOUND"))</f>
        <v/>
      </c>
      <c r="G786" s="9" t="str">
        <f aca="false">IF($A786="","",IFERROR(INDEX('2. Schematic Parts'!$D$2:$D$3001,MATCH($A786,'2. Schematic Parts'!$A$2:$A$3001,0))&amp;"","NOT FOUND"))</f>
        <v/>
      </c>
      <c r="H786" s="9" t="str">
        <f aca="false">IF($A786="","",IF(COUNTIF('2. Schematic Parts'!$A$2:$A$3001,$A786)=0,"NOT IN SCHEMATIC","OK"))</f>
        <v/>
      </c>
      <c r="I786" s="9" t="str">
        <f aca="false">IF($A786="","",IF($H786="NOT IN SCHEMATIC","",IF(UPPER(TRIM($C786))=UPPER(TRIM($E786)),"OK","MISMATCH")))</f>
        <v/>
      </c>
      <c r="J786" s="9" t="str">
        <f aca="false">IF($A786="","",IF($H786="NOT IN SCHEMATIC","",IF($F786="","NO SCH DECAL",IF($D786="","",IF(UPPER(TRIM($D786))=UPPER(TRIM($F786)),"OK","MISMATCH")))))</f>
        <v/>
      </c>
      <c r="K786" s="16" t="str">
        <f aca="false">IF($A786="","",SUMPRODUCT(--ISNUMBER(SEARCH(","&amp;TRIM($A786)&amp;",",","&amp;SUBSTITUTE('1. Master BOM'!$D$2:$D$400," ","")&amp;","))))</f>
        <v/>
      </c>
      <c r="L786" s="16" t="str">
        <f aca="false">IF($A786="","",IF($K786&lt;&gt;1,0,SUMPRODUCT(ISNUMBER(SEARCH(","&amp;TRIM($A786)&amp;",",","&amp;SUBSTITUTE('1. Master BOM'!$D$2:$D$400," ","")&amp;","))*ROW('1. Master BOM'!$D$2:$D$400))))</f>
        <v/>
      </c>
      <c r="M786" s="9" t="str">
        <f aca="false">IF($A786="","",IF($K786=0,"NOT IN BOM",IF($K786&gt;1,"MULTIPLE BOM LINES","OK")))</f>
        <v/>
      </c>
      <c r="N786" s="9" t="str">
        <f aca="false">IF($A786="","",IF($L786=0,"—",INDEX('1. Master BOM'!$A$1:$A$400,$L786)))</f>
        <v/>
      </c>
      <c r="O786" s="9" t="str">
        <f aca="false">IF($A786="","",IF($L786=0,"—",INDEX('1. Master BOM'!$B$1:$B$400,$L786)))</f>
        <v/>
      </c>
      <c r="P786" s="9" t="str">
        <f aca="false">IF($A786="","",IF(OR($H786="NOT IN SCHEMATIC",$O786="—"),"",IF($G786="","NO SCH PN",IF(UPPER(TRIM($G786))=UPPER(TRIM($O786)),"OK","MISMATCH"))))</f>
        <v/>
      </c>
      <c r="Q786" s="9" t="str">
        <f aca="false">IF($A786="","",IF($L786=0,"—",INDEX('1. Master BOM'!$E$1:$E$400,$L786)))</f>
        <v/>
      </c>
      <c r="R786" s="9" t="str">
        <f aca="false">IF($A786="","",IF($L786=0,"—",IF(T(INDEX('1. Master BOM'!$F$1:$F$400,$L786))="","(not set)",INDEX('1. Master BOM'!$F$1:$F$400,$L786))))</f>
        <v/>
      </c>
      <c r="S786" s="9" t="str">
        <f aca="false">IF($A786="","",IF(OR($R786="—",$R786="(not set)",$D786=""),"",IF(ISNUMBER(SEARCH(SUBSTITUTE(SUBSTITUTE(SUBSTITUTE($R786,"-",""),"_","")," ",""),SUBSTITUTE(SUBSTITUTE(SUBSTITUTE($D786,"-",""),"_","")," ",""))),"OK","CHECK")))</f>
        <v/>
      </c>
      <c r="T786" s="9" t="str">
        <f aca="false">IF($A786="","",IF(OR($H786="NOT IN SCHEMATIC",$I786="MISMATCH",$J786="MISMATCH",$P786="MISMATCH",$M786&lt;&gt;"OK"),"REVIEW","OK"))</f>
        <v/>
      </c>
      <c r="U786" s="14"/>
      <c r="V786" s="14"/>
      <c r="W786" s="17"/>
      <c r="X786" s="14"/>
    </row>
    <row r="787" customFormat="false" ht="15" hidden="false" customHeight="false" outlineLevel="0" collapsed="false">
      <c r="A787" s="9" t="str">
        <f aca="false">IF('3. Layout Parts'!$A787="","",TRIM('3. Layout Parts'!$A787))</f>
        <v/>
      </c>
      <c r="B787" s="9" t="str">
        <f aca="false">IF($A787="","",'3. Layout Parts'!$D787)</f>
        <v/>
      </c>
      <c r="C787" s="9" t="str">
        <f aca="false">IF($A787="","",'3. Layout Parts'!$B787)</f>
        <v/>
      </c>
      <c r="D787" s="9" t="str">
        <f aca="false">IF($A787="","",'3. Layout Parts'!$C787)</f>
        <v/>
      </c>
      <c r="E787" s="9" t="str">
        <f aca="false">IF($A787="","",IFERROR(INDEX('2. Schematic Parts'!$B$2:$B$3001,MATCH($A787,'2. Schematic Parts'!$A$2:$A$3001,0)),"NOT FOUND"))</f>
        <v/>
      </c>
      <c r="F787" s="9" t="str">
        <f aca="false">IF($A787="","",IFERROR(INDEX('2. Schematic Parts'!$C$2:$C$3001,MATCH($A787,'2. Schematic Parts'!$A$2:$A$3001,0))&amp;"","NOT FOUND"))</f>
        <v/>
      </c>
      <c r="G787" s="9" t="str">
        <f aca="false">IF($A787="","",IFERROR(INDEX('2. Schematic Parts'!$D$2:$D$3001,MATCH($A787,'2. Schematic Parts'!$A$2:$A$3001,0))&amp;"","NOT FOUND"))</f>
        <v/>
      </c>
      <c r="H787" s="9" t="str">
        <f aca="false">IF($A787="","",IF(COUNTIF('2. Schematic Parts'!$A$2:$A$3001,$A787)=0,"NOT IN SCHEMATIC","OK"))</f>
        <v/>
      </c>
      <c r="I787" s="9" t="str">
        <f aca="false">IF($A787="","",IF($H787="NOT IN SCHEMATIC","",IF(UPPER(TRIM($C787))=UPPER(TRIM($E787)),"OK","MISMATCH")))</f>
        <v/>
      </c>
      <c r="J787" s="9" t="str">
        <f aca="false">IF($A787="","",IF($H787="NOT IN SCHEMATIC","",IF($F787="","NO SCH DECAL",IF($D787="","",IF(UPPER(TRIM($D787))=UPPER(TRIM($F787)),"OK","MISMATCH")))))</f>
        <v/>
      </c>
      <c r="K787" s="16" t="str">
        <f aca="false">IF($A787="","",SUMPRODUCT(--ISNUMBER(SEARCH(","&amp;TRIM($A787)&amp;",",","&amp;SUBSTITUTE('1. Master BOM'!$D$2:$D$400," ","")&amp;","))))</f>
        <v/>
      </c>
      <c r="L787" s="16" t="str">
        <f aca="false">IF($A787="","",IF($K787&lt;&gt;1,0,SUMPRODUCT(ISNUMBER(SEARCH(","&amp;TRIM($A787)&amp;",",","&amp;SUBSTITUTE('1. Master BOM'!$D$2:$D$400," ","")&amp;","))*ROW('1. Master BOM'!$D$2:$D$400))))</f>
        <v/>
      </c>
      <c r="M787" s="9" t="str">
        <f aca="false">IF($A787="","",IF($K787=0,"NOT IN BOM",IF($K787&gt;1,"MULTIPLE BOM LINES","OK")))</f>
        <v/>
      </c>
      <c r="N787" s="9" t="str">
        <f aca="false">IF($A787="","",IF($L787=0,"—",INDEX('1. Master BOM'!$A$1:$A$400,$L787)))</f>
        <v/>
      </c>
      <c r="O787" s="9" t="str">
        <f aca="false">IF($A787="","",IF($L787=0,"—",INDEX('1. Master BOM'!$B$1:$B$400,$L787)))</f>
        <v/>
      </c>
      <c r="P787" s="9" t="str">
        <f aca="false">IF($A787="","",IF(OR($H787="NOT IN SCHEMATIC",$O787="—"),"",IF($G787="","NO SCH PN",IF(UPPER(TRIM($G787))=UPPER(TRIM($O787)),"OK","MISMATCH"))))</f>
        <v/>
      </c>
      <c r="Q787" s="9" t="str">
        <f aca="false">IF($A787="","",IF($L787=0,"—",INDEX('1. Master BOM'!$E$1:$E$400,$L787)))</f>
        <v/>
      </c>
      <c r="R787" s="9" t="str">
        <f aca="false">IF($A787="","",IF($L787=0,"—",IF(T(INDEX('1. Master BOM'!$F$1:$F$400,$L787))="","(not set)",INDEX('1. Master BOM'!$F$1:$F$400,$L787))))</f>
        <v/>
      </c>
      <c r="S787" s="9" t="str">
        <f aca="false">IF($A787="","",IF(OR($R787="—",$R787="(not set)",$D787=""),"",IF(ISNUMBER(SEARCH(SUBSTITUTE(SUBSTITUTE(SUBSTITUTE($R787,"-",""),"_","")," ",""),SUBSTITUTE(SUBSTITUTE(SUBSTITUTE($D787,"-",""),"_","")," ",""))),"OK","CHECK")))</f>
        <v/>
      </c>
      <c r="T787" s="9" t="str">
        <f aca="false">IF($A787="","",IF(OR($H787="NOT IN SCHEMATIC",$I787="MISMATCH",$J787="MISMATCH",$P787="MISMATCH",$M787&lt;&gt;"OK"),"REVIEW","OK"))</f>
        <v/>
      </c>
      <c r="U787" s="14"/>
      <c r="V787" s="14"/>
      <c r="W787" s="17"/>
      <c r="X787" s="14"/>
    </row>
    <row r="788" customFormat="false" ht="15" hidden="false" customHeight="false" outlineLevel="0" collapsed="false">
      <c r="A788" s="9" t="str">
        <f aca="false">IF('3. Layout Parts'!$A788="","",TRIM('3. Layout Parts'!$A788))</f>
        <v/>
      </c>
      <c r="B788" s="9" t="str">
        <f aca="false">IF($A788="","",'3. Layout Parts'!$D788)</f>
        <v/>
      </c>
      <c r="C788" s="9" t="str">
        <f aca="false">IF($A788="","",'3. Layout Parts'!$B788)</f>
        <v/>
      </c>
      <c r="D788" s="9" t="str">
        <f aca="false">IF($A788="","",'3. Layout Parts'!$C788)</f>
        <v/>
      </c>
      <c r="E788" s="9" t="str">
        <f aca="false">IF($A788="","",IFERROR(INDEX('2. Schematic Parts'!$B$2:$B$3001,MATCH($A788,'2. Schematic Parts'!$A$2:$A$3001,0)),"NOT FOUND"))</f>
        <v/>
      </c>
      <c r="F788" s="9" t="str">
        <f aca="false">IF($A788="","",IFERROR(INDEX('2. Schematic Parts'!$C$2:$C$3001,MATCH($A788,'2. Schematic Parts'!$A$2:$A$3001,0))&amp;"","NOT FOUND"))</f>
        <v/>
      </c>
      <c r="G788" s="9" t="str">
        <f aca="false">IF($A788="","",IFERROR(INDEX('2. Schematic Parts'!$D$2:$D$3001,MATCH($A788,'2. Schematic Parts'!$A$2:$A$3001,0))&amp;"","NOT FOUND"))</f>
        <v/>
      </c>
      <c r="H788" s="9" t="str">
        <f aca="false">IF($A788="","",IF(COUNTIF('2. Schematic Parts'!$A$2:$A$3001,$A788)=0,"NOT IN SCHEMATIC","OK"))</f>
        <v/>
      </c>
      <c r="I788" s="9" t="str">
        <f aca="false">IF($A788="","",IF($H788="NOT IN SCHEMATIC","",IF(UPPER(TRIM($C788))=UPPER(TRIM($E788)),"OK","MISMATCH")))</f>
        <v/>
      </c>
      <c r="J788" s="9" t="str">
        <f aca="false">IF($A788="","",IF($H788="NOT IN SCHEMATIC","",IF($F788="","NO SCH DECAL",IF($D788="","",IF(UPPER(TRIM($D788))=UPPER(TRIM($F788)),"OK","MISMATCH")))))</f>
        <v/>
      </c>
      <c r="K788" s="16" t="str">
        <f aca="false">IF($A788="","",SUMPRODUCT(--ISNUMBER(SEARCH(","&amp;TRIM($A788)&amp;",",","&amp;SUBSTITUTE('1. Master BOM'!$D$2:$D$400," ","")&amp;","))))</f>
        <v/>
      </c>
      <c r="L788" s="16" t="str">
        <f aca="false">IF($A788="","",IF($K788&lt;&gt;1,0,SUMPRODUCT(ISNUMBER(SEARCH(","&amp;TRIM($A788)&amp;",",","&amp;SUBSTITUTE('1. Master BOM'!$D$2:$D$400," ","")&amp;","))*ROW('1. Master BOM'!$D$2:$D$400))))</f>
        <v/>
      </c>
      <c r="M788" s="9" t="str">
        <f aca="false">IF($A788="","",IF($K788=0,"NOT IN BOM",IF($K788&gt;1,"MULTIPLE BOM LINES","OK")))</f>
        <v/>
      </c>
      <c r="N788" s="9" t="str">
        <f aca="false">IF($A788="","",IF($L788=0,"—",INDEX('1. Master BOM'!$A$1:$A$400,$L788)))</f>
        <v/>
      </c>
      <c r="O788" s="9" t="str">
        <f aca="false">IF($A788="","",IF($L788=0,"—",INDEX('1. Master BOM'!$B$1:$B$400,$L788)))</f>
        <v/>
      </c>
      <c r="P788" s="9" t="str">
        <f aca="false">IF($A788="","",IF(OR($H788="NOT IN SCHEMATIC",$O788="—"),"",IF($G788="","NO SCH PN",IF(UPPER(TRIM($G788))=UPPER(TRIM($O788)),"OK","MISMATCH"))))</f>
        <v/>
      </c>
      <c r="Q788" s="9" t="str">
        <f aca="false">IF($A788="","",IF($L788=0,"—",INDEX('1. Master BOM'!$E$1:$E$400,$L788)))</f>
        <v/>
      </c>
      <c r="R788" s="9" t="str">
        <f aca="false">IF($A788="","",IF($L788=0,"—",IF(T(INDEX('1. Master BOM'!$F$1:$F$400,$L788))="","(not set)",INDEX('1. Master BOM'!$F$1:$F$400,$L788))))</f>
        <v/>
      </c>
      <c r="S788" s="9" t="str">
        <f aca="false">IF($A788="","",IF(OR($R788="—",$R788="(not set)",$D788=""),"",IF(ISNUMBER(SEARCH(SUBSTITUTE(SUBSTITUTE(SUBSTITUTE($R788,"-",""),"_","")," ",""),SUBSTITUTE(SUBSTITUTE(SUBSTITUTE($D788,"-",""),"_","")," ",""))),"OK","CHECK")))</f>
        <v/>
      </c>
      <c r="T788" s="9" t="str">
        <f aca="false">IF($A788="","",IF(OR($H788="NOT IN SCHEMATIC",$I788="MISMATCH",$J788="MISMATCH",$P788="MISMATCH",$M788&lt;&gt;"OK"),"REVIEW","OK"))</f>
        <v/>
      </c>
      <c r="U788" s="14"/>
      <c r="V788" s="14"/>
      <c r="W788" s="17"/>
      <c r="X788" s="14"/>
    </row>
    <row r="789" customFormat="false" ht="15" hidden="false" customHeight="false" outlineLevel="0" collapsed="false">
      <c r="A789" s="9" t="str">
        <f aca="false">IF('3. Layout Parts'!$A789="","",TRIM('3. Layout Parts'!$A789))</f>
        <v/>
      </c>
      <c r="B789" s="9" t="str">
        <f aca="false">IF($A789="","",'3. Layout Parts'!$D789)</f>
        <v/>
      </c>
      <c r="C789" s="9" t="str">
        <f aca="false">IF($A789="","",'3. Layout Parts'!$B789)</f>
        <v/>
      </c>
      <c r="D789" s="9" t="str">
        <f aca="false">IF($A789="","",'3. Layout Parts'!$C789)</f>
        <v/>
      </c>
      <c r="E789" s="9" t="str">
        <f aca="false">IF($A789="","",IFERROR(INDEX('2. Schematic Parts'!$B$2:$B$3001,MATCH($A789,'2. Schematic Parts'!$A$2:$A$3001,0)),"NOT FOUND"))</f>
        <v/>
      </c>
      <c r="F789" s="9" t="str">
        <f aca="false">IF($A789="","",IFERROR(INDEX('2. Schematic Parts'!$C$2:$C$3001,MATCH($A789,'2. Schematic Parts'!$A$2:$A$3001,0))&amp;"","NOT FOUND"))</f>
        <v/>
      </c>
      <c r="G789" s="9" t="str">
        <f aca="false">IF($A789="","",IFERROR(INDEX('2. Schematic Parts'!$D$2:$D$3001,MATCH($A789,'2. Schematic Parts'!$A$2:$A$3001,0))&amp;"","NOT FOUND"))</f>
        <v/>
      </c>
      <c r="H789" s="9" t="str">
        <f aca="false">IF($A789="","",IF(COUNTIF('2. Schematic Parts'!$A$2:$A$3001,$A789)=0,"NOT IN SCHEMATIC","OK"))</f>
        <v/>
      </c>
      <c r="I789" s="9" t="str">
        <f aca="false">IF($A789="","",IF($H789="NOT IN SCHEMATIC","",IF(UPPER(TRIM($C789))=UPPER(TRIM($E789)),"OK","MISMATCH")))</f>
        <v/>
      </c>
      <c r="J789" s="9" t="str">
        <f aca="false">IF($A789="","",IF($H789="NOT IN SCHEMATIC","",IF($F789="","NO SCH DECAL",IF($D789="","",IF(UPPER(TRIM($D789))=UPPER(TRIM($F789)),"OK","MISMATCH")))))</f>
        <v/>
      </c>
      <c r="K789" s="16" t="str">
        <f aca="false">IF($A789="","",SUMPRODUCT(--ISNUMBER(SEARCH(","&amp;TRIM($A789)&amp;",",","&amp;SUBSTITUTE('1. Master BOM'!$D$2:$D$400," ","")&amp;","))))</f>
        <v/>
      </c>
      <c r="L789" s="16" t="str">
        <f aca="false">IF($A789="","",IF($K789&lt;&gt;1,0,SUMPRODUCT(ISNUMBER(SEARCH(","&amp;TRIM($A789)&amp;",",","&amp;SUBSTITUTE('1. Master BOM'!$D$2:$D$400," ","")&amp;","))*ROW('1. Master BOM'!$D$2:$D$400))))</f>
        <v/>
      </c>
      <c r="M789" s="9" t="str">
        <f aca="false">IF($A789="","",IF($K789=0,"NOT IN BOM",IF($K789&gt;1,"MULTIPLE BOM LINES","OK")))</f>
        <v/>
      </c>
      <c r="N789" s="9" t="str">
        <f aca="false">IF($A789="","",IF($L789=0,"—",INDEX('1. Master BOM'!$A$1:$A$400,$L789)))</f>
        <v/>
      </c>
      <c r="O789" s="9" t="str">
        <f aca="false">IF($A789="","",IF($L789=0,"—",INDEX('1. Master BOM'!$B$1:$B$400,$L789)))</f>
        <v/>
      </c>
      <c r="P789" s="9" t="str">
        <f aca="false">IF($A789="","",IF(OR($H789="NOT IN SCHEMATIC",$O789="—"),"",IF($G789="","NO SCH PN",IF(UPPER(TRIM($G789))=UPPER(TRIM($O789)),"OK","MISMATCH"))))</f>
        <v/>
      </c>
      <c r="Q789" s="9" t="str">
        <f aca="false">IF($A789="","",IF($L789=0,"—",INDEX('1. Master BOM'!$E$1:$E$400,$L789)))</f>
        <v/>
      </c>
      <c r="R789" s="9" t="str">
        <f aca="false">IF($A789="","",IF($L789=0,"—",IF(T(INDEX('1. Master BOM'!$F$1:$F$400,$L789))="","(not set)",INDEX('1. Master BOM'!$F$1:$F$400,$L789))))</f>
        <v/>
      </c>
      <c r="S789" s="9" t="str">
        <f aca="false">IF($A789="","",IF(OR($R789="—",$R789="(not set)",$D789=""),"",IF(ISNUMBER(SEARCH(SUBSTITUTE(SUBSTITUTE(SUBSTITUTE($R789,"-",""),"_","")," ",""),SUBSTITUTE(SUBSTITUTE(SUBSTITUTE($D789,"-",""),"_","")," ",""))),"OK","CHECK")))</f>
        <v/>
      </c>
      <c r="T789" s="9" t="str">
        <f aca="false">IF($A789="","",IF(OR($H789="NOT IN SCHEMATIC",$I789="MISMATCH",$J789="MISMATCH",$P789="MISMATCH",$M789&lt;&gt;"OK"),"REVIEW","OK"))</f>
        <v/>
      </c>
      <c r="U789" s="14"/>
      <c r="V789" s="14"/>
      <c r="W789" s="17"/>
      <c r="X789" s="14"/>
    </row>
    <row r="790" customFormat="false" ht="15" hidden="false" customHeight="false" outlineLevel="0" collapsed="false">
      <c r="A790" s="9" t="str">
        <f aca="false">IF('3. Layout Parts'!$A790="","",TRIM('3. Layout Parts'!$A790))</f>
        <v/>
      </c>
      <c r="B790" s="9" t="str">
        <f aca="false">IF($A790="","",'3. Layout Parts'!$D790)</f>
        <v/>
      </c>
      <c r="C790" s="9" t="str">
        <f aca="false">IF($A790="","",'3. Layout Parts'!$B790)</f>
        <v/>
      </c>
      <c r="D790" s="9" t="str">
        <f aca="false">IF($A790="","",'3. Layout Parts'!$C790)</f>
        <v/>
      </c>
      <c r="E790" s="9" t="str">
        <f aca="false">IF($A790="","",IFERROR(INDEX('2. Schematic Parts'!$B$2:$B$3001,MATCH($A790,'2. Schematic Parts'!$A$2:$A$3001,0)),"NOT FOUND"))</f>
        <v/>
      </c>
      <c r="F790" s="9" t="str">
        <f aca="false">IF($A790="","",IFERROR(INDEX('2. Schematic Parts'!$C$2:$C$3001,MATCH($A790,'2. Schematic Parts'!$A$2:$A$3001,0))&amp;"","NOT FOUND"))</f>
        <v/>
      </c>
      <c r="G790" s="9" t="str">
        <f aca="false">IF($A790="","",IFERROR(INDEX('2. Schematic Parts'!$D$2:$D$3001,MATCH($A790,'2. Schematic Parts'!$A$2:$A$3001,0))&amp;"","NOT FOUND"))</f>
        <v/>
      </c>
      <c r="H790" s="9" t="str">
        <f aca="false">IF($A790="","",IF(COUNTIF('2. Schematic Parts'!$A$2:$A$3001,$A790)=0,"NOT IN SCHEMATIC","OK"))</f>
        <v/>
      </c>
      <c r="I790" s="9" t="str">
        <f aca="false">IF($A790="","",IF($H790="NOT IN SCHEMATIC","",IF(UPPER(TRIM($C790))=UPPER(TRIM($E790)),"OK","MISMATCH")))</f>
        <v/>
      </c>
      <c r="J790" s="9" t="str">
        <f aca="false">IF($A790="","",IF($H790="NOT IN SCHEMATIC","",IF($F790="","NO SCH DECAL",IF($D790="","",IF(UPPER(TRIM($D790))=UPPER(TRIM($F790)),"OK","MISMATCH")))))</f>
        <v/>
      </c>
      <c r="K790" s="16" t="str">
        <f aca="false">IF($A790="","",SUMPRODUCT(--ISNUMBER(SEARCH(","&amp;TRIM($A790)&amp;",",","&amp;SUBSTITUTE('1. Master BOM'!$D$2:$D$400," ","")&amp;","))))</f>
        <v/>
      </c>
      <c r="L790" s="16" t="str">
        <f aca="false">IF($A790="","",IF($K790&lt;&gt;1,0,SUMPRODUCT(ISNUMBER(SEARCH(","&amp;TRIM($A790)&amp;",",","&amp;SUBSTITUTE('1. Master BOM'!$D$2:$D$400," ","")&amp;","))*ROW('1. Master BOM'!$D$2:$D$400))))</f>
        <v/>
      </c>
      <c r="M790" s="9" t="str">
        <f aca="false">IF($A790="","",IF($K790=0,"NOT IN BOM",IF($K790&gt;1,"MULTIPLE BOM LINES","OK")))</f>
        <v/>
      </c>
      <c r="N790" s="9" t="str">
        <f aca="false">IF($A790="","",IF($L790=0,"—",INDEX('1. Master BOM'!$A$1:$A$400,$L790)))</f>
        <v/>
      </c>
      <c r="O790" s="9" t="str">
        <f aca="false">IF($A790="","",IF($L790=0,"—",INDEX('1. Master BOM'!$B$1:$B$400,$L790)))</f>
        <v/>
      </c>
      <c r="P790" s="9" t="str">
        <f aca="false">IF($A790="","",IF(OR($H790="NOT IN SCHEMATIC",$O790="—"),"",IF($G790="","NO SCH PN",IF(UPPER(TRIM($G790))=UPPER(TRIM($O790)),"OK","MISMATCH"))))</f>
        <v/>
      </c>
      <c r="Q790" s="9" t="str">
        <f aca="false">IF($A790="","",IF($L790=0,"—",INDEX('1. Master BOM'!$E$1:$E$400,$L790)))</f>
        <v/>
      </c>
      <c r="R790" s="9" t="str">
        <f aca="false">IF($A790="","",IF($L790=0,"—",IF(T(INDEX('1. Master BOM'!$F$1:$F$400,$L790))="","(not set)",INDEX('1. Master BOM'!$F$1:$F$400,$L790))))</f>
        <v/>
      </c>
      <c r="S790" s="9" t="str">
        <f aca="false">IF($A790="","",IF(OR($R790="—",$R790="(not set)",$D790=""),"",IF(ISNUMBER(SEARCH(SUBSTITUTE(SUBSTITUTE(SUBSTITUTE($R790,"-",""),"_","")," ",""),SUBSTITUTE(SUBSTITUTE(SUBSTITUTE($D790,"-",""),"_","")," ",""))),"OK","CHECK")))</f>
        <v/>
      </c>
      <c r="T790" s="9" t="str">
        <f aca="false">IF($A790="","",IF(OR($H790="NOT IN SCHEMATIC",$I790="MISMATCH",$J790="MISMATCH",$P790="MISMATCH",$M790&lt;&gt;"OK"),"REVIEW","OK"))</f>
        <v/>
      </c>
      <c r="U790" s="14"/>
      <c r="V790" s="14"/>
      <c r="W790" s="17"/>
      <c r="X790" s="14"/>
    </row>
    <row r="791" customFormat="false" ht="15" hidden="false" customHeight="false" outlineLevel="0" collapsed="false">
      <c r="A791" s="9" t="str">
        <f aca="false">IF('3. Layout Parts'!$A791="","",TRIM('3. Layout Parts'!$A791))</f>
        <v/>
      </c>
      <c r="B791" s="9" t="str">
        <f aca="false">IF($A791="","",'3. Layout Parts'!$D791)</f>
        <v/>
      </c>
      <c r="C791" s="9" t="str">
        <f aca="false">IF($A791="","",'3. Layout Parts'!$B791)</f>
        <v/>
      </c>
      <c r="D791" s="9" t="str">
        <f aca="false">IF($A791="","",'3. Layout Parts'!$C791)</f>
        <v/>
      </c>
      <c r="E791" s="9" t="str">
        <f aca="false">IF($A791="","",IFERROR(INDEX('2. Schematic Parts'!$B$2:$B$3001,MATCH($A791,'2. Schematic Parts'!$A$2:$A$3001,0)),"NOT FOUND"))</f>
        <v/>
      </c>
      <c r="F791" s="9" t="str">
        <f aca="false">IF($A791="","",IFERROR(INDEX('2. Schematic Parts'!$C$2:$C$3001,MATCH($A791,'2. Schematic Parts'!$A$2:$A$3001,0))&amp;"","NOT FOUND"))</f>
        <v/>
      </c>
      <c r="G791" s="9" t="str">
        <f aca="false">IF($A791="","",IFERROR(INDEX('2. Schematic Parts'!$D$2:$D$3001,MATCH($A791,'2. Schematic Parts'!$A$2:$A$3001,0))&amp;"","NOT FOUND"))</f>
        <v/>
      </c>
      <c r="H791" s="9" t="str">
        <f aca="false">IF($A791="","",IF(COUNTIF('2. Schematic Parts'!$A$2:$A$3001,$A791)=0,"NOT IN SCHEMATIC","OK"))</f>
        <v/>
      </c>
      <c r="I791" s="9" t="str">
        <f aca="false">IF($A791="","",IF($H791="NOT IN SCHEMATIC","",IF(UPPER(TRIM($C791))=UPPER(TRIM($E791)),"OK","MISMATCH")))</f>
        <v/>
      </c>
      <c r="J791" s="9" t="str">
        <f aca="false">IF($A791="","",IF($H791="NOT IN SCHEMATIC","",IF($F791="","NO SCH DECAL",IF($D791="","",IF(UPPER(TRIM($D791))=UPPER(TRIM($F791)),"OK","MISMATCH")))))</f>
        <v/>
      </c>
      <c r="K791" s="16" t="str">
        <f aca="false">IF($A791="","",SUMPRODUCT(--ISNUMBER(SEARCH(","&amp;TRIM($A791)&amp;",",","&amp;SUBSTITUTE('1. Master BOM'!$D$2:$D$400," ","")&amp;","))))</f>
        <v/>
      </c>
      <c r="L791" s="16" t="str">
        <f aca="false">IF($A791="","",IF($K791&lt;&gt;1,0,SUMPRODUCT(ISNUMBER(SEARCH(","&amp;TRIM($A791)&amp;",",","&amp;SUBSTITUTE('1. Master BOM'!$D$2:$D$400," ","")&amp;","))*ROW('1. Master BOM'!$D$2:$D$400))))</f>
        <v/>
      </c>
      <c r="M791" s="9" t="str">
        <f aca="false">IF($A791="","",IF($K791=0,"NOT IN BOM",IF($K791&gt;1,"MULTIPLE BOM LINES","OK")))</f>
        <v/>
      </c>
      <c r="N791" s="9" t="str">
        <f aca="false">IF($A791="","",IF($L791=0,"—",INDEX('1. Master BOM'!$A$1:$A$400,$L791)))</f>
        <v/>
      </c>
      <c r="O791" s="9" t="str">
        <f aca="false">IF($A791="","",IF($L791=0,"—",INDEX('1. Master BOM'!$B$1:$B$400,$L791)))</f>
        <v/>
      </c>
      <c r="P791" s="9" t="str">
        <f aca="false">IF($A791="","",IF(OR($H791="NOT IN SCHEMATIC",$O791="—"),"",IF($G791="","NO SCH PN",IF(UPPER(TRIM($G791))=UPPER(TRIM($O791)),"OK","MISMATCH"))))</f>
        <v/>
      </c>
      <c r="Q791" s="9" t="str">
        <f aca="false">IF($A791="","",IF($L791=0,"—",INDEX('1. Master BOM'!$E$1:$E$400,$L791)))</f>
        <v/>
      </c>
      <c r="R791" s="9" t="str">
        <f aca="false">IF($A791="","",IF($L791=0,"—",IF(T(INDEX('1. Master BOM'!$F$1:$F$400,$L791))="","(not set)",INDEX('1. Master BOM'!$F$1:$F$400,$L791))))</f>
        <v/>
      </c>
      <c r="S791" s="9" t="str">
        <f aca="false">IF($A791="","",IF(OR($R791="—",$R791="(not set)",$D791=""),"",IF(ISNUMBER(SEARCH(SUBSTITUTE(SUBSTITUTE(SUBSTITUTE($R791,"-",""),"_","")," ",""),SUBSTITUTE(SUBSTITUTE(SUBSTITUTE($D791,"-",""),"_","")," ",""))),"OK","CHECK")))</f>
        <v/>
      </c>
      <c r="T791" s="9" t="str">
        <f aca="false">IF($A791="","",IF(OR($H791="NOT IN SCHEMATIC",$I791="MISMATCH",$J791="MISMATCH",$P791="MISMATCH",$M791&lt;&gt;"OK"),"REVIEW","OK"))</f>
        <v/>
      </c>
      <c r="U791" s="14"/>
      <c r="V791" s="14"/>
      <c r="W791" s="17"/>
      <c r="X791" s="14"/>
    </row>
    <row r="792" customFormat="false" ht="15" hidden="false" customHeight="false" outlineLevel="0" collapsed="false">
      <c r="A792" s="9" t="str">
        <f aca="false">IF('3. Layout Parts'!$A792="","",TRIM('3. Layout Parts'!$A792))</f>
        <v/>
      </c>
      <c r="B792" s="9" t="str">
        <f aca="false">IF($A792="","",'3. Layout Parts'!$D792)</f>
        <v/>
      </c>
      <c r="C792" s="9" t="str">
        <f aca="false">IF($A792="","",'3. Layout Parts'!$B792)</f>
        <v/>
      </c>
      <c r="D792" s="9" t="str">
        <f aca="false">IF($A792="","",'3. Layout Parts'!$C792)</f>
        <v/>
      </c>
      <c r="E792" s="9" t="str">
        <f aca="false">IF($A792="","",IFERROR(INDEX('2. Schematic Parts'!$B$2:$B$3001,MATCH($A792,'2. Schematic Parts'!$A$2:$A$3001,0)),"NOT FOUND"))</f>
        <v/>
      </c>
      <c r="F792" s="9" t="str">
        <f aca="false">IF($A792="","",IFERROR(INDEX('2. Schematic Parts'!$C$2:$C$3001,MATCH($A792,'2. Schematic Parts'!$A$2:$A$3001,0))&amp;"","NOT FOUND"))</f>
        <v/>
      </c>
      <c r="G792" s="9" t="str">
        <f aca="false">IF($A792="","",IFERROR(INDEX('2. Schematic Parts'!$D$2:$D$3001,MATCH($A792,'2. Schematic Parts'!$A$2:$A$3001,0))&amp;"","NOT FOUND"))</f>
        <v/>
      </c>
      <c r="H792" s="9" t="str">
        <f aca="false">IF($A792="","",IF(COUNTIF('2. Schematic Parts'!$A$2:$A$3001,$A792)=0,"NOT IN SCHEMATIC","OK"))</f>
        <v/>
      </c>
      <c r="I792" s="9" t="str">
        <f aca="false">IF($A792="","",IF($H792="NOT IN SCHEMATIC","",IF(UPPER(TRIM($C792))=UPPER(TRIM($E792)),"OK","MISMATCH")))</f>
        <v/>
      </c>
      <c r="J792" s="9" t="str">
        <f aca="false">IF($A792="","",IF($H792="NOT IN SCHEMATIC","",IF($F792="","NO SCH DECAL",IF($D792="","",IF(UPPER(TRIM($D792))=UPPER(TRIM($F792)),"OK","MISMATCH")))))</f>
        <v/>
      </c>
      <c r="K792" s="16" t="str">
        <f aca="false">IF($A792="","",SUMPRODUCT(--ISNUMBER(SEARCH(","&amp;TRIM($A792)&amp;",",","&amp;SUBSTITUTE('1. Master BOM'!$D$2:$D$400," ","")&amp;","))))</f>
        <v/>
      </c>
      <c r="L792" s="16" t="str">
        <f aca="false">IF($A792="","",IF($K792&lt;&gt;1,0,SUMPRODUCT(ISNUMBER(SEARCH(","&amp;TRIM($A792)&amp;",",","&amp;SUBSTITUTE('1. Master BOM'!$D$2:$D$400," ","")&amp;","))*ROW('1. Master BOM'!$D$2:$D$400))))</f>
        <v/>
      </c>
      <c r="M792" s="9" t="str">
        <f aca="false">IF($A792="","",IF($K792=0,"NOT IN BOM",IF($K792&gt;1,"MULTIPLE BOM LINES","OK")))</f>
        <v/>
      </c>
      <c r="N792" s="9" t="str">
        <f aca="false">IF($A792="","",IF($L792=0,"—",INDEX('1. Master BOM'!$A$1:$A$400,$L792)))</f>
        <v/>
      </c>
      <c r="O792" s="9" t="str">
        <f aca="false">IF($A792="","",IF($L792=0,"—",INDEX('1. Master BOM'!$B$1:$B$400,$L792)))</f>
        <v/>
      </c>
      <c r="P792" s="9" t="str">
        <f aca="false">IF($A792="","",IF(OR($H792="NOT IN SCHEMATIC",$O792="—"),"",IF($G792="","NO SCH PN",IF(UPPER(TRIM($G792))=UPPER(TRIM($O792)),"OK","MISMATCH"))))</f>
        <v/>
      </c>
      <c r="Q792" s="9" t="str">
        <f aca="false">IF($A792="","",IF($L792=0,"—",INDEX('1. Master BOM'!$E$1:$E$400,$L792)))</f>
        <v/>
      </c>
      <c r="R792" s="9" t="str">
        <f aca="false">IF($A792="","",IF($L792=0,"—",IF(T(INDEX('1. Master BOM'!$F$1:$F$400,$L792))="","(not set)",INDEX('1. Master BOM'!$F$1:$F$400,$L792))))</f>
        <v/>
      </c>
      <c r="S792" s="9" t="str">
        <f aca="false">IF($A792="","",IF(OR($R792="—",$R792="(not set)",$D792=""),"",IF(ISNUMBER(SEARCH(SUBSTITUTE(SUBSTITUTE(SUBSTITUTE($R792,"-",""),"_","")," ",""),SUBSTITUTE(SUBSTITUTE(SUBSTITUTE($D792,"-",""),"_","")," ",""))),"OK","CHECK")))</f>
        <v/>
      </c>
      <c r="T792" s="9" t="str">
        <f aca="false">IF($A792="","",IF(OR($H792="NOT IN SCHEMATIC",$I792="MISMATCH",$J792="MISMATCH",$P792="MISMATCH",$M792&lt;&gt;"OK"),"REVIEW","OK"))</f>
        <v/>
      </c>
      <c r="U792" s="14"/>
      <c r="V792" s="14"/>
      <c r="W792" s="17"/>
      <c r="X792" s="14"/>
    </row>
    <row r="793" customFormat="false" ht="15" hidden="false" customHeight="false" outlineLevel="0" collapsed="false">
      <c r="A793" s="9" t="str">
        <f aca="false">IF('3. Layout Parts'!$A793="","",TRIM('3. Layout Parts'!$A793))</f>
        <v/>
      </c>
      <c r="B793" s="9" t="str">
        <f aca="false">IF($A793="","",'3. Layout Parts'!$D793)</f>
        <v/>
      </c>
      <c r="C793" s="9" t="str">
        <f aca="false">IF($A793="","",'3. Layout Parts'!$B793)</f>
        <v/>
      </c>
      <c r="D793" s="9" t="str">
        <f aca="false">IF($A793="","",'3. Layout Parts'!$C793)</f>
        <v/>
      </c>
      <c r="E793" s="9" t="str">
        <f aca="false">IF($A793="","",IFERROR(INDEX('2. Schematic Parts'!$B$2:$B$3001,MATCH($A793,'2. Schematic Parts'!$A$2:$A$3001,0)),"NOT FOUND"))</f>
        <v/>
      </c>
      <c r="F793" s="9" t="str">
        <f aca="false">IF($A793="","",IFERROR(INDEX('2. Schematic Parts'!$C$2:$C$3001,MATCH($A793,'2. Schematic Parts'!$A$2:$A$3001,0))&amp;"","NOT FOUND"))</f>
        <v/>
      </c>
      <c r="G793" s="9" t="str">
        <f aca="false">IF($A793="","",IFERROR(INDEX('2. Schematic Parts'!$D$2:$D$3001,MATCH($A793,'2. Schematic Parts'!$A$2:$A$3001,0))&amp;"","NOT FOUND"))</f>
        <v/>
      </c>
      <c r="H793" s="9" t="str">
        <f aca="false">IF($A793="","",IF(COUNTIF('2. Schematic Parts'!$A$2:$A$3001,$A793)=0,"NOT IN SCHEMATIC","OK"))</f>
        <v/>
      </c>
      <c r="I793" s="9" t="str">
        <f aca="false">IF($A793="","",IF($H793="NOT IN SCHEMATIC","",IF(UPPER(TRIM($C793))=UPPER(TRIM($E793)),"OK","MISMATCH")))</f>
        <v/>
      </c>
      <c r="J793" s="9" t="str">
        <f aca="false">IF($A793="","",IF($H793="NOT IN SCHEMATIC","",IF($F793="","NO SCH DECAL",IF($D793="","",IF(UPPER(TRIM($D793))=UPPER(TRIM($F793)),"OK","MISMATCH")))))</f>
        <v/>
      </c>
      <c r="K793" s="16" t="str">
        <f aca="false">IF($A793="","",SUMPRODUCT(--ISNUMBER(SEARCH(","&amp;TRIM($A793)&amp;",",","&amp;SUBSTITUTE('1. Master BOM'!$D$2:$D$400," ","")&amp;","))))</f>
        <v/>
      </c>
      <c r="L793" s="16" t="str">
        <f aca="false">IF($A793="","",IF($K793&lt;&gt;1,0,SUMPRODUCT(ISNUMBER(SEARCH(","&amp;TRIM($A793)&amp;",",","&amp;SUBSTITUTE('1. Master BOM'!$D$2:$D$400," ","")&amp;","))*ROW('1. Master BOM'!$D$2:$D$400))))</f>
        <v/>
      </c>
      <c r="M793" s="9" t="str">
        <f aca="false">IF($A793="","",IF($K793=0,"NOT IN BOM",IF($K793&gt;1,"MULTIPLE BOM LINES","OK")))</f>
        <v/>
      </c>
      <c r="N793" s="9" t="str">
        <f aca="false">IF($A793="","",IF($L793=0,"—",INDEX('1. Master BOM'!$A$1:$A$400,$L793)))</f>
        <v/>
      </c>
      <c r="O793" s="9" t="str">
        <f aca="false">IF($A793="","",IF($L793=0,"—",INDEX('1. Master BOM'!$B$1:$B$400,$L793)))</f>
        <v/>
      </c>
      <c r="P793" s="9" t="str">
        <f aca="false">IF($A793="","",IF(OR($H793="NOT IN SCHEMATIC",$O793="—"),"",IF($G793="","NO SCH PN",IF(UPPER(TRIM($G793))=UPPER(TRIM($O793)),"OK","MISMATCH"))))</f>
        <v/>
      </c>
      <c r="Q793" s="9" t="str">
        <f aca="false">IF($A793="","",IF($L793=0,"—",INDEX('1. Master BOM'!$E$1:$E$400,$L793)))</f>
        <v/>
      </c>
      <c r="R793" s="9" t="str">
        <f aca="false">IF($A793="","",IF($L793=0,"—",IF(T(INDEX('1. Master BOM'!$F$1:$F$400,$L793))="","(not set)",INDEX('1. Master BOM'!$F$1:$F$400,$L793))))</f>
        <v/>
      </c>
      <c r="S793" s="9" t="str">
        <f aca="false">IF($A793="","",IF(OR($R793="—",$R793="(not set)",$D793=""),"",IF(ISNUMBER(SEARCH(SUBSTITUTE(SUBSTITUTE(SUBSTITUTE($R793,"-",""),"_","")," ",""),SUBSTITUTE(SUBSTITUTE(SUBSTITUTE($D793,"-",""),"_","")," ",""))),"OK","CHECK")))</f>
        <v/>
      </c>
      <c r="T793" s="9" t="str">
        <f aca="false">IF($A793="","",IF(OR($H793="NOT IN SCHEMATIC",$I793="MISMATCH",$J793="MISMATCH",$P793="MISMATCH",$M793&lt;&gt;"OK"),"REVIEW","OK"))</f>
        <v/>
      </c>
      <c r="U793" s="14"/>
      <c r="V793" s="14"/>
      <c r="W793" s="17"/>
      <c r="X793" s="14"/>
    </row>
    <row r="794" customFormat="false" ht="15" hidden="false" customHeight="false" outlineLevel="0" collapsed="false">
      <c r="A794" s="9" t="str">
        <f aca="false">IF('3. Layout Parts'!$A794="","",TRIM('3. Layout Parts'!$A794))</f>
        <v/>
      </c>
      <c r="B794" s="9" t="str">
        <f aca="false">IF($A794="","",'3. Layout Parts'!$D794)</f>
        <v/>
      </c>
      <c r="C794" s="9" t="str">
        <f aca="false">IF($A794="","",'3. Layout Parts'!$B794)</f>
        <v/>
      </c>
      <c r="D794" s="9" t="str">
        <f aca="false">IF($A794="","",'3. Layout Parts'!$C794)</f>
        <v/>
      </c>
      <c r="E794" s="9" t="str">
        <f aca="false">IF($A794="","",IFERROR(INDEX('2. Schematic Parts'!$B$2:$B$3001,MATCH($A794,'2. Schematic Parts'!$A$2:$A$3001,0)),"NOT FOUND"))</f>
        <v/>
      </c>
      <c r="F794" s="9" t="str">
        <f aca="false">IF($A794="","",IFERROR(INDEX('2. Schematic Parts'!$C$2:$C$3001,MATCH($A794,'2. Schematic Parts'!$A$2:$A$3001,0))&amp;"","NOT FOUND"))</f>
        <v/>
      </c>
      <c r="G794" s="9" t="str">
        <f aca="false">IF($A794="","",IFERROR(INDEX('2. Schematic Parts'!$D$2:$D$3001,MATCH($A794,'2. Schematic Parts'!$A$2:$A$3001,0))&amp;"","NOT FOUND"))</f>
        <v/>
      </c>
      <c r="H794" s="9" t="str">
        <f aca="false">IF($A794="","",IF(COUNTIF('2. Schematic Parts'!$A$2:$A$3001,$A794)=0,"NOT IN SCHEMATIC","OK"))</f>
        <v/>
      </c>
      <c r="I794" s="9" t="str">
        <f aca="false">IF($A794="","",IF($H794="NOT IN SCHEMATIC","",IF(UPPER(TRIM($C794))=UPPER(TRIM($E794)),"OK","MISMATCH")))</f>
        <v/>
      </c>
      <c r="J794" s="9" t="str">
        <f aca="false">IF($A794="","",IF($H794="NOT IN SCHEMATIC","",IF($F794="","NO SCH DECAL",IF($D794="","",IF(UPPER(TRIM($D794))=UPPER(TRIM($F794)),"OK","MISMATCH")))))</f>
        <v/>
      </c>
      <c r="K794" s="16" t="str">
        <f aca="false">IF($A794="","",SUMPRODUCT(--ISNUMBER(SEARCH(","&amp;TRIM($A794)&amp;",",","&amp;SUBSTITUTE('1. Master BOM'!$D$2:$D$400," ","")&amp;","))))</f>
        <v/>
      </c>
      <c r="L794" s="16" t="str">
        <f aca="false">IF($A794="","",IF($K794&lt;&gt;1,0,SUMPRODUCT(ISNUMBER(SEARCH(","&amp;TRIM($A794)&amp;",",","&amp;SUBSTITUTE('1. Master BOM'!$D$2:$D$400," ","")&amp;","))*ROW('1. Master BOM'!$D$2:$D$400))))</f>
        <v/>
      </c>
      <c r="M794" s="9" t="str">
        <f aca="false">IF($A794="","",IF($K794=0,"NOT IN BOM",IF($K794&gt;1,"MULTIPLE BOM LINES","OK")))</f>
        <v/>
      </c>
      <c r="N794" s="9" t="str">
        <f aca="false">IF($A794="","",IF($L794=0,"—",INDEX('1. Master BOM'!$A$1:$A$400,$L794)))</f>
        <v/>
      </c>
      <c r="O794" s="9" t="str">
        <f aca="false">IF($A794="","",IF($L794=0,"—",INDEX('1. Master BOM'!$B$1:$B$400,$L794)))</f>
        <v/>
      </c>
      <c r="P794" s="9" t="str">
        <f aca="false">IF($A794="","",IF(OR($H794="NOT IN SCHEMATIC",$O794="—"),"",IF($G794="","NO SCH PN",IF(UPPER(TRIM($G794))=UPPER(TRIM($O794)),"OK","MISMATCH"))))</f>
        <v/>
      </c>
      <c r="Q794" s="9" t="str">
        <f aca="false">IF($A794="","",IF($L794=0,"—",INDEX('1. Master BOM'!$E$1:$E$400,$L794)))</f>
        <v/>
      </c>
      <c r="R794" s="9" t="str">
        <f aca="false">IF($A794="","",IF($L794=0,"—",IF(T(INDEX('1. Master BOM'!$F$1:$F$400,$L794))="","(not set)",INDEX('1. Master BOM'!$F$1:$F$400,$L794))))</f>
        <v/>
      </c>
      <c r="S794" s="9" t="str">
        <f aca="false">IF($A794="","",IF(OR($R794="—",$R794="(not set)",$D794=""),"",IF(ISNUMBER(SEARCH(SUBSTITUTE(SUBSTITUTE(SUBSTITUTE($R794,"-",""),"_","")," ",""),SUBSTITUTE(SUBSTITUTE(SUBSTITUTE($D794,"-",""),"_","")," ",""))),"OK","CHECK")))</f>
        <v/>
      </c>
      <c r="T794" s="9" t="str">
        <f aca="false">IF($A794="","",IF(OR($H794="NOT IN SCHEMATIC",$I794="MISMATCH",$J794="MISMATCH",$P794="MISMATCH",$M794&lt;&gt;"OK"),"REVIEW","OK"))</f>
        <v/>
      </c>
      <c r="U794" s="14"/>
      <c r="V794" s="14"/>
      <c r="W794" s="17"/>
      <c r="X794" s="14"/>
    </row>
    <row r="795" customFormat="false" ht="15" hidden="false" customHeight="false" outlineLevel="0" collapsed="false">
      <c r="A795" s="9" t="str">
        <f aca="false">IF('3. Layout Parts'!$A795="","",TRIM('3. Layout Parts'!$A795))</f>
        <v/>
      </c>
      <c r="B795" s="9" t="str">
        <f aca="false">IF($A795="","",'3. Layout Parts'!$D795)</f>
        <v/>
      </c>
      <c r="C795" s="9" t="str">
        <f aca="false">IF($A795="","",'3. Layout Parts'!$B795)</f>
        <v/>
      </c>
      <c r="D795" s="9" t="str">
        <f aca="false">IF($A795="","",'3. Layout Parts'!$C795)</f>
        <v/>
      </c>
      <c r="E795" s="9" t="str">
        <f aca="false">IF($A795="","",IFERROR(INDEX('2. Schematic Parts'!$B$2:$B$3001,MATCH($A795,'2. Schematic Parts'!$A$2:$A$3001,0)),"NOT FOUND"))</f>
        <v/>
      </c>
      <c r="F795" s="9" t="str">
        <f aca="false">IF($A795="","",IFERROR(INDEX('2. Schematic Parts'!$C$2:$C$3001,MATCH($A795,'2. Schematic Parts'!$A$2:$A$3001,0))&amp;"","NOT FOUND"))</f>
        <v/>
      </c>
      <c r="G795" s="9" t="str">
        <f aca="false">IF($A795="","",IFERROR(INDEX('2. Schematic Parts'!$D$2:$D$3001,MATCH($A795,'2. Schematic Parts'!$A$2:$A$3001,0))&amp;"","NOT FOUND"))</f>
        <v/>
      </c>
      <c r="H795" s="9" t="str">
        <f aca="false">IF($A795="","",IF(COUNTIF('2. Schematic Parts'!$A$2:$A$3001,$A795)=0,"NOT IN SCHEMATIC","OK"))</f>
        <v/>
      </c>
      <c r="I795" s="9" t="str">
        <f aca="false">IF($A795="","",IF($H795="NOT IN SCHEMATIC","",IF(UPPER(TRIM($C795))=UPPER(TRIM($E795)),"OK","MISMATCH")))</f>
        <v/>
      </c>
      <c r="J795" s="9" t="str">
        <f aca="false">IF($A795="","",IF($H795="NOT IN SCHEMATIC","",IF($F795="","NO SCH DECAL",IF($D795="","",IF(UPPER(TRIM($D795))=UPPER(TRIM($F795)),"OK","MISMATCH")))))</f>
        <v/>
      </c>
      <c r="K795" s="16" t="str">
        <f aca="false">IF($A795="","",SUMPRODUCT(--ISNUMBER(SEARCH(","&amp;TRIM($A795)&amp;",",","&amp;SUBSTITUTE('1. Master BOM'!$D$2:$D$400," ","")&amp;","))))</f>
        <v/>
      </c>
      <c r="L795" s="16" t="str">
        <f aca="false">IF($A795="","",IF($K795&lt;&gt;1,0,SUMPRODUCT(ISNUMBER(SEARCH(","&amp;TRIM($A795)&amp;",",","&amp;SUBSTITUTE('1. Master BOM'!$D$2:$D$400," ","")&amp;","))*ROW('1. Master BOM'!$D$2:$D$400))))</f>
        <v/>
      </c>
      <c r="M795" s="9" t="str">
        <f aca="false">IF($A795="","",IF($K795=0,"NOT IN BOM",IF($K795&gt;1,"MULTIPLE BOM LINES","OK")))</f>
        <v/>
      </c>
      <c r="N795" s="9" t="str">
        <f aca="false">IF($A795="","",IF($L795=0,"—",INDEX('1. Master BOM'!$A$1:$A$400,$L795)))</f>
        <v/>
      </c>
      <c r="O795" s="9" t="str">
        <f aca="false">IF($A795="","",IF($L795=0,"—",INDEX('1. Master BOM'!$B$1:$B$400,$L795)))</f>
        <v/>
      </c>
      <c r="P795" s="9" t="str">
        <f aca="false">IF($A795="","",IF(OR($H795="NOT IN SCHEMATIC",$O795="—"),"",IF($G795="","NO SCH PN",IF(UPPER(TRIM($G795))=UPPER(TRIM($O795)),"OK","MISMATCH"))))</f>
        <v/>
      </c>
      <c r="Q795" s="9" t="str">
        <f aca="false">IF($A795="","",IF($L795=0,"—",INDEX('1. Master BOM'!$E$1:$E$400,$L795)))</f>
        <v/>
      </c>
      <c r="R795" s="9" t="str">
        <f aca="false">IF($A795="","",IF($L795=0,"—",IF(T(INDEX('1. Master BOM'!$F$1:$F$400,$L795))="","(not set)",INDEX('1. Master BOM'!$F$1:$F$400,$L795))))</f>
        <v/>
      </c>
      <c r="S795" s="9" t="str">
        <f aca="false">IF($A795="","",IF(OR($R795="—",$R795="(not set)",$D795=""),"",IF(ISNUMBER(SEARCH(SUBSTITUTE(SUBSTITUTE(SUBSTITUTE($R795,"-",""),"_","")," ",""),SUBSTITUTE(SUBSTITUTE(SUBSTITUTE($D795,"-",""),"_","")," ",""))),"OK","CHECK")))</f>
        <v/>
      </c>
      <c r="T795" s="9" t="str">
        <f aca="false">IF($A795="","",IF(OR($H795="NOT IN SCHEMATIC",$I795="MISMATCH",$J795="MISMATCH",$P795="MISMATCH",$M795&lt;&gt;"OK"),"REVIEW","OK"))</f>
        <v/>
      </c>
      <c r="U795" s="14"/>
      <c r="V795" s="14"/>
      <c r="W795" s="17"/>
      <c r="X795" s="14"/>
    </row>
    <row r="796" customFormat="false" ht="15" hidden="false" customHeight="false" outlineLevel="0" collapsed="false">
      <c r="A796" s="9" t="str">
        <f aca="false">IF('3. Layout Parts'!$A796="","",TRIM('3. Layout Parts'!$A796))</f>
        <v/>
      </c>
      <c r="B796" s="9" t="str">
        <f aca="false">IF($A796="","",'3. Layout Parts'!$D796)</f>
        <v/>
      </c>
      <c r="C796" s="9" t="str">
        <f aca="false">IF($A796="","",'3. Layout Parts'!$B796)</f>
        <v/>
      </c>
      <c r="D796" s="9" t="str">
        <f aca="false">IF($A796="","",'3. Layout Parts'!$C796)</f>
        <v/>
      </c>
      <c r="E796" s="9" t="str">
        <f aca="false">IF($A796="","",IFERROR(INDEX('2. Schematic Parts'!$B$2:$B$3001,MATCH($A796,'2. Schematic Parts'!$A$2:$A$3001,0)),"NOT FOUND"))</f>
        <v/>
      </c>
      <c r="F796" s="9" t="str">
        <f aca="false">IF($A796="","",IFERROR(INDEX('2. Schematic Parts'!$C$2:$C$3001,MATCH($A796,'2. Schematic Parts'!$A$2:$A$3001,0))&amp;"","NOT FOUND"))</f>
        <v/>
      </c>
      <c r="G796" s="9" t="str">
        <f aca="false">IF($A796="","",IFERROR(INDEX('2. Schematic Parts'!$D$2:$D$3001,MATCH($A796,'2. Schematic Parts'!$A$2:$A$3001,0))&amp;"","NOT FOUND"))</f>
        <v/>
      </c>
      <c r="H796" s="9" t="str">
        <f aca="false">IF($A796="","",IF(COUNTIF('2. Schematic Parts'!$A$2:$A$3001,$A796)=0,"NOT IN SCHEMATIC","OK"))</f>
        <v/>
      </c>
      <c r="I796" s="9" t="str">
        <f aca="false">IF($A796="","",IF($H796="NOT IN SCHEMATIC","",IF(UPPER(TRIM($C796))=UPPER(TRIM($E796)),"OK","MISMATCH")))</f>
        <v/>
      </c>
      <c r="J796" s="9" t="str">
        <f aca="false">IF($A796="","",IF($H796="NOT IN SCHEMATIC","",IF($F796="","NO SCH DECAL",IF($D796="","",IF(UPPER(TRIM($D796))=UPPER(TRIM($F796)),"OK","MISMATCH")))))</f>
        <v/>
      </c>
      <c r="K796" s="16" t="str">
        <f aca="false">IF($A796="","",SUMPRODUCT(--ISNUMBER(SEARCH(","&amp;TRIM($A796)&amp;",",","&amp;SUBSTITUTE('1. Master BOM'!$D$2:$D$400," ","")&amp;","))))</f>
        <v/>
      </c>
      <c r="L796" s="16" t="str">
        <f aca="false">IF($A796="","",IF($K796&lt;&gt;1,0,SUMPRODUCT(ISNUMBER(SEARCH(","&amp;TRIM($A796)&amp;",",","&amp;SUBSTITUTE('1. Master BOM'!$D$2:$D$400," ","")&amp;","))*ROW('1. Master BOM'!$D$2:$D$400))))</f>
        <v/>
      </c>
      <c r="M796" s="9" t="str">
        <f aca="false">IF($A796="","",IF($K796=0,"NOT IN BOM",IF($K796&gt;1,"MULTIPLE BOM LINES","OK")))</f>
        <v/>
      </c>
      <c r="N796" s="9" t="str">
        <f aca="false">IF($A796="","",IF($L796=0,"—",INDEX('1. Master BOM'!$A$1:$A$400,$L796)))</f>
        <v/>
      </c>
      <c r="O796" s="9" t="str">
        <f aca="false">IF($A796="","",IF($L796=0,"—",INDEX('1. Master BOM'!$B$1:$B$400,$L796)))</f>
        <v/>
      </c>
      <c r="P796" s="9" t="str">
        <f aca="false">IF($A796="","",IF(OR($H796="NOT IN SCHEMATIC",$O796="—"),"",IF($G796="","NO SCH PN",IF(UPPER(TRIM($G796))=UPPER(TRIM($O796)),"OK","MISMATCH"))))</f>
        <v/>
      </c>
      <c r="Q796" s="9" t="str">
        <f aca="false">IF($A796="","",IF($L796=0,"—",INDEX('1. Master BOM'!$E$1:$E$400,$L796)))</f>
        <v/>
      </c>
      <c r="R796" s="9" t="str">
        <f aca="false">IF($A796="","",IF($L796=0,"—",IF(T(INDEX('1. Master BOM'!$F$1:$F$400,$L796))="","(not set)",INDEX('1. Master BOM'!$F$1:$F$400,$L796))))</f>
        <v/>
      </c>
      <c r="S796" s="9" t="str">
        <f aca="false">IF($A796="","",IF(OR($R796="—",$R796="(not set)",$D796=""),"",IF(ISNUMBER(SEARCH(SUBSTITUTE(SUBSTITUTE(SUBSTITUTE($R796,"-",""),"_","")," ",""),SUBSTITUTE(SUBSTITUTE(SUBSTITUTE($D796,"-",""),"_","")," ",""))),"OK","CHECK")))</f>
        <v/>
      </c>
      <c r="T796" s="9" t="str">
        <f aca="false">IF($A796="","",IF(OR($H796="NOT IN SCHEMATIC",$I796="MISMATCH",$J796="MISMATCH",$P796="MISMATCH",$M796&lt;&gt;"OK"),"REVIEW","OK"))</f>
        <v/>
      </c>
      <c r="U796" s="14"/>
      <c r="V796" s="14"/>
      <c r="W796" s="17"/>
      <c r="X796" s="14"/>
    </row>
    <row r="797" customFormat="false" ht="15" hidden="false" customHeight="false" outlineLevel="0" collapsed="false">
      <c r="A797" s="9" t="str">
        <f aca="false">IF('3. Layout Parts'!$A797="","",TRIM('3. Layout Parts'!$A797))</f>
        <v/>
      </c>
      <c r="B797" s="9" t="str">
        <f aca="false">IF($A797="","",'3. Layout Parts'!$D797)</f>
        <v/>
      </c>
      <c r="C797" s="9" t="str">
        <f aca="false">IF($A797="","",'3. Layout Parts'!$B797)</f>
        <v/>
      </c>
      <c r="D797" s="9" t="str">
        <f aca="false">IF($A797="","",'3. Layout Parts'!$C797)</f>
        <v/>
      </c>
      <c r="E797" s="9" t="str">
        <f aca="false">IF($A797="","",IFERROR(INDEX('2. Schematic Parts'!$B$2:$B$3001,MATCH($A797,'2. Schematic Parts'!$A$2:$A$3001,0)),"NOT FOUND"))</f>
        <v/>
      </c>
      <c r="F797" s="9" t="str">
        <f aca="false">IF($A797="","",IFERROR(INDEX('2. Schematic Parts'!$C$2:$C$3001,MATCH($A797,'2. Schematic Parts'!$A$2:$A$3001,0))&amp;"","NOT FOUND"))</f>
        <v/>
      </c>
      <c r="G797" s="9" t="str">
        <f aca="false">IF($A797="","",IFERROR(INDEX('2. Schematic Parts'!$D$2:$D$3001,MATCH($A797,'2. Schematic Parts'!$A$2:$A$3001,0))&amp;"","NOT FOUND"))</f>
        <v/>
      </c>
      <c r="H797" s="9" t="str">
        <f aca="false">IF($A797="","",IF(COUNTIF('2. Schematic Parts'!$A$2:$A$3001,$A797)=0,"NOT IN SCHEMATIC","OK"))</f>
        <v/>
      </c>
      <c r="I797" s="9" t="str">
        <f aca="false">IF($A797="","",IF($H797="NOT IN SCHEMATIC","",IF(UPPER(TRIM($C797))=UPPER(TRIM($E797)),"OK","MISMATCH")))</f>
        <v/>
      </c>
      <c r="J797" s="9" t="str">
        <f aca="false">IF($A797="","",IF($H797="NOT IN SCHEMATIC","",IF($F797="","NO SCH DECAL",IF($D797="","",IF(UPPER(TRIM($D797))=UPPER(TRIM($F797)),"OK","MISMATCH")))))</f>
        <v/>
      </c>
      <c r="K797" s="16" t="str">
        <f aca="false">IF($A797="","",SUMPRODUCT(--ISNUMBER(SEARCH(","&amp;TRIM($A797)&amp;",",","&amp;SUBSTITUTE('1. Master BOM'!$D$2:$D$400," ","")&amp;","))))</f>
        <v/>
      </c>
      <c r="L797" s="16" t="str">
        <f aca="false">IF($A797="","",IF($K797&lt;&gt;1,0,SUMPRODUCT(ISNUMBER(SEARCH(","&amp;TRIM($A797)&amp;",",","&amp;SUBSTITUTE('1. Master BOM'!$D$2:$D$400," ","")&amp;","))*ROW('1. Master BOM'!$D$2:$D$400))))</f>
        <v/>
      </c>
      <c r="M797" s="9" t="str">
        <f aca="false">IF($A797="","",IF($K797=0,"NOT IN BOM",IF($K797&gt;1,"MULTIPLE BOM LINES","OK")))</f>
        <v/>
      </c>
      <c r="N797" s="9" t="str">
        <f aca="false">IF($A797="","",IF($L797=0,"—",INDEX('1. Master BOM'!$A$1:$A$400,$L797)))</f>
        <v/>
      </c>
      <c r="O797" s="9" t="str">
        <f aca="false">IF($A797="","",IF($L797=0,"—",INDEX('1. Master BOM'!$B$1:$B$400,$L797)))</f>
        <v/>
      </c>
      <c r="P797" s="9" t="str">
        <f aca="false">IF($A797="","",IF(OR($H797="NOT IN SCHEMATIC",$O797="—"),"",IF($G797="","NO SCH PN",IF(UPPER(TRIM($G797))=UPPER(TRIM($O797)),"OK","MISMATCH"))))</f>
        <v/>
      </c>
      <c r="Q797" s="9" t="str">
        <f aca="false">IF($A797="","",IF($L797=0,"—",INDEX('1. Master BOM'!$E$1:$E$400,$L797)))</f>
        <v/>
      </c>
      <c r="R797" s="9" t="str">
        <f aca="false">IF($A797="","",IF($L797=0,"—",IF(T(INDEX('1. Master BOM'!$F$1:$F$400,$L797))="","(not set)",INDEX('1. Master BOM'!$F$1:$F$400,$L797))))</f>
        <v/>
      </c>
      <c r="S797" s="9" t="str">
        <f aca="false">IF($A797="","",IF(OR($R797="—",$R797="(not set)",$D797=""),"",IF(ISNUMBER(SEARCH(SUBSTITUTE(SUBSTITUTE(SUBSTITUTE($R797,"-",""),"_","")," ",""),SUBSTITUTE(SUBSTITUTE(SUBSTITUTE($D797,"-",""),"_","")," ",""))),"OK","CHECK")))</f>
        <v/>
      </c>
      <c r="T797" s="9" t="str">
        <f aca="false">IF($A797="","",IF(OR($H797="NOT IN SCHEMATIC",$I797="MISMATCH",$J797="MISMATCH",$P797="MISMATCH",$M797&lt;&gt;"OK"),"REVIEW","OK"))</f>
        <v/>
      </c>
      <c r="U797" s="14"/>
      <c r="V797" s="14"/>
      <c r="W797" s="17"/>
      <c r="X797" s="14"/>
    </row>
    <row r="798" customFormat="false" ht="15" hidden="false" customHeight="false" outlineLevel="0" collapsed="false">
      <c r="A798" s="9" t="str">
        <f aca="false">IF('3. Layout Parts'!$A798="","",TRIM('3. Layout Parts'!$A798))</f>
        <v/>
      </c>
      <c r="B798" s="9" t="str">
        <f aca="false">IF($A798="","",'3. Layout Parts'!$D798)</f>
        <v/>
      </c>
      <c r="C798" s="9" t="str">
        <f aca="false">IF($A798="","",'3. Layout Parts'!$B798)</f>
        <v/>
      </c>
      <c r="D798" s="9" t="str">
        <f aca="false">IF($A798="","",'3. Layout Parts'!$C798)</f>
        <v/>
      </c>
      <c r="E798" s="9" t="str">
        <f aca="false">IF($A798="","",IFERROR(INDEX('2. Schematic Parts'!$B$2:$B$3001,MATCH($A798,'2. Schematic Parts'!$A$2:$A$3001,0)),"NOT FOUND"))</f>
        <v/>
      </c>
      <c r="F798" s="9" t="str">
        <f aca="false">IF($A798="","",IFERROR(INDEX('2. Schematic Parts'!$C$2:$C$3001,MATCH($A798,'2. Schematic Parts'!$A$2:$A$3001,0))&amp;"","NOT FOUND"))</f>
        <v/>
      </c>
      <c r="G798" s="9" t="str">
        <f aca="false">IF($A798="","",IFERROR(INDEX('2. Schematic Parts'!$D$2:$D$3001,MATCH($A798,'2. Schematic Parts'!$A$2:$A$3001,0))&amp;"","NOT FOUND"))</f>
        <v/>
      </c>
      <c r="H798" s="9" t="str">
        <f aca="false">IF($A798="","",IF(COUNTIF('2. Schematic Parts'!$A$2:$A$3001,$A798)=0,"NOT IN SCHEMATIC","OK"))</f>
        <v/>
      </c>
      <c r="I798" s="9" t="str">
        <f aca="false">IF($A798="","",IF($H798="NOT IN SCHEMATIC","",IF(UPPER(TRIM($C798))=UPPER(TRIM($E798)),"OK","MISMATCH")))</f>
        <v/>
      </c>
      <c r="J798" s="9" t="str">
        <f aca="false">IF($A798="","",IF($H798="NOT IN SCHEMATIC","",IF($F798="","NO SCH DECAL",IF($D798="","",IF(UPPER(TRIM($D798))=UPPER(TRIM($F798)),"OK","MISMATCH")))))</f>
        <v/>
      </c>
      <c r="K798" s="16" t="str">
        <f aca="false">IF($A798="","",SUMPRODUCT(--ISNUMBER(SEARCH(","&amp;TRIM($A798)&amp;",",","&amp;SUBSTITUTE('1. Master BOM'!$D$2:$D$400," ","")&amp;","))))</f>
        <v/>
      </c>
      <c r="L798" s="16" t="str">
        <f aca="false">IF($A798="","",IF($K798&lt;&gt;1,0,SUMPRODUCT(ISNUMBER(SEARCH(","&amp;TRIM($A798)&amp;",",","&amp;SUBSTITUTE('1. Master BOM'!$D$2:$D$400," ","")&amp;","))*ROW('1. Master BOM'!$D$2:$D$400))))</f>
        <v/>
      </c>
      <c r="M798" s="9" t="str">
        <f aca="false">IF($A798="","",IF($K798=0,"NOT IN BOM",IF($K798&gt;1,"MULTIPLE BOM LINES","OK")))</f>
        <v/>
      </c>
      <c r="N798" s="9" t="str">
        <f aca="false">IF($A798="","",IF($L798=0,"—",INDEX('1. Master BOM'!$A$1:$A$400,$L798)))</f>
        <v/>
      </c>
      <c r="O798" s="9" t="str">
        <f aca="false">IF($A798="","",IF($L798=0,"—",INDEX('1. Master BOM'!$B$1:$B$400,$L798)))</f>
        <v/>
      </c>
      <c r="P798" s="9" t="str">
        <f aca="false">IF($A798="","",IF(OR($H798="NOT IN SCHEMATIC",$O798="—"),"",IF($G798="","NO SCH PN",IF(UPPER(TRIM($G798))=UPPER(TRIM($O798)),"OK","MISMATCH"))))</f>
        <v/>
      </c>
      <c r="Q798" s="9" t="str">
        <f aca="false">IF($A798="","",IF($L798=0,"—",INDEX('1. Master BOM'!$E$1:$E$400,$L798)))</f>
        <v/>
      </c>
      <c r="R798" s="9" t="str">
        <f aca="false">IF($A798="","",IF($L798=0,"—",IF(T(INDEX('1. Master BOM'!$F$1:$F$400,$L798))="","(not set)",INDEX('1. Master BOM'!$F$1:$F$400,$L798))))</f>
        <v/>
      </c>
      <c r="S798" s="9" t="str">
        <f aca="false">IF($A798="","",IF(OR($R798="—",$R798="(not set)",$D798=""),"",IF(ISNUMBER(SEARCH(SUBSTITUTE(SUBSTITUTE(SUBSTITUTE($R798,"-",""),"_","")," ",""),SUBSTITUTE(SUBSTITUTE(SUBSTITUTE($D798,"-",""),"_","")," ",""))),"OK","CHECK")))</f>
        <v/>
      </c>
      <c r="T798" s="9" t="str">
        <f aca="false">IF($A798="","",IF(OR($H798="NOT IN SCHEMATIC",$I798="MISMATCH",$J798="MISMATCH",$P798="MISMATCH",$M798&lt;&gt;"OK"),"REVIEW","OK"))</f>
        <v/>
      </c>
      <c r="U798" s="14"/>
      <c r="V798" s="14"/>
      <c r="W798" s="17"/>
      <c r="X798" s="14"/>
    </row>
    <row r="799" customFormat="false" ht="15" hidden="false" customHeight="false" outlineLevel="0" collapsed="false">
      <c r="A799" s="9" t="str">
        <f aca="false">IF('3. Layout Parts'!$A799="","",TRIM('3. Layout Parts'!$A799))</f>
        <v/>
      </c>
      <c r="B799" s="9" t="str">
        <f aca="false">IF($A799="","",'3. Layout Parts'!$D799)</f>
        <v/>
      </c>
      <c r="C799" s="9" t="str">
        <f aca="false">IF($A799="","",'3. Layout Parts'!$B799)</f>
        <v/>
      </c>
      <c r="D799" s="9" t="str">
        <f aca="false">IF($A799="","",'3. Layout Parts'!$C799)</f>
        <v/>
      </c>
      <c r="E799" s="9" t="str">
        <f aca="false">IF($A799="","",IFERROR(INDEX('2. Schematic Parts'!$B$2:$B$3001,MATCH($A799,'2. Schematic Parts'!$A$2:$A$3001,0)),"NOT FOUND"))</f>
        <v/>
      </c>
      <c r="F799" s="9" t="str">
        <f aca="false">IF($A799="","",IFERROR(INDEX('2. Schematic Parts'!$C$2:$C$3001,MATCH($A799,'2. Schematic Parts'!$A$2:$A$3001,0))&amp;"","NOT FOUND"))</f>
        <v/>
      </c>
      <c r="G799" s="9" t="str">
        <f aca="false">IF($A799="","",IFERROR(INDEX('2. Schematic Parts'!$D$2:$D$3001,MATCH($A799,'2. Schematic Parts'!$A$2:$A$3001,0))&amp;"","NOT FOUND"))</f>
        <v/>
      </c>
      <c r="H799" s="9" t="str">
        <f aca="false">IF($A799="","",IF(COUNTIF('2. Schematic Parts'!$A$2:$A$3001,$A799)=0,"NOT IN SCHEMATIC","OK"))</f>
        <v/>
      </c>
      <c r="I799" s="9" t="str">
        <f aca="false">IF($A799="","",IF($H799="NOT IN SCHEMATIC","",IF(UPPER(TRIM($C799))=UPPER(TRIM($E799)),"OK","MISMATCH")))</f>
        <v/>
      </c>
      <c r="J799" s="9" t="str">
        <f aca="false">IF($A799="","",IF($H799="NOT IN SCHEMATIC","",IF($F799="","NO SCH DECAL",IF($D799="","",IF(UPPER(TRIM($D799))=UPPER(TRIM($F799)),"OK","MISMATCH")))))</f>
        <v/>
      </c>
      <c r="K799" s="16" t="str">
        <f aca="false">IF($A799="","",SUMPRODUCT(--ISNUMBER(SEARCH(","&amp;TRIM($A799)&amp;",",","&amp;SUBSTITUTE('1. Master BOM'!$D$2:$D$400," ","")&amp;","))))</f>
        <v/>
      </c>
      <c r="L799" s="16" t="str">
        <f aca="false">IF($A799="","",IF($K799&lt;&gt;1,0,SUMPRODUCT(ISNUMBER(SEARCH(","&amp;TRIM($A799)&amp;",",","&amp;SUBSTITUTE('1. Master BOM'!$D$2:$D$400," ","")&amp;","))*ROW('1. Master BOM'!$D$2:$D$400))))</f>
        <v/>
      </c>
      <c r="M799" s="9" t="str">
        <f aca="false">IF($A799="","",IF($K799=0,"NOT IN BOM",IF($K799&gt;1,"MULTIPLE BOM LINES","OK")))</f>
        <v/>
      </c>
      <c r="N799" s="9" t="str">
        <f aca="false">IF($A799="","",IF($L799=0,"—",INDEX('1. Master BOM'!$A$1:$A$400,$L799)))</f>
        <v/>
      </c>
      <c r="O799" s="9" t="str">
        <f aca="false">IF($A799="","",IF($L799=0,"—",INDEX('1. Master BOM'!$B$1:$B$400,$L799)))</f>
        <v/>
      </c>
      <c r="P799" s="9" t="str">
        <f aca="false">IF($A799="","",IF(OR($H799="NOT IN SCHEMATIC",$O799="—"),"",IF($G799="","NO SCH PN",IF(UPPER(TRIM($G799))=UPPER(TRIM($O799)),"OK","MISMATCH"))))</f>
        <v/>
      </c>
      <c r="Q799" s="9" t="str">
        <f aca="false">IF($A799="","",IF($L799=0,"—",INDEX('1. Master BOM'!$E$1:$E$400,$L799)))</f>
        <v/>
      </c>
      <c r="R799" s="9" t="str">
        <f aca="false">IF($A799="","",IF($L799=0,"—",IF(T(INDEX('1. Master BOM'!$F$1:$F$400,$L799))="","(not set)",INDEX('1. Master BOM'!$F$1:$F$400,$L799))))</f>
        <v/>
      </c>
      <c r="S799" s="9" t="str">
        <f aca="false">IF($A799="","",IF(OR($R799="—",$R799="(not set)",$D799=""),"",IF(ISNUMBER(SEARCH(SUBSTITUTE(SUBSTITUTE(SUBSTITUTE($R799,"-",""),"_","")," ",""),SUBSTITUTE(SUBSTITUTE(SUBSTITUTE($D799,"-",""),"_","")," ",""))),"OK","CHECK")))</f>
        <v/>
      </c>
      <c r="T799" s="9" t="str">
        <f aca="false">IF($A799="","",IF(OR($H799="NOT IN SCHEMATIC",$I799="MISMATCH",$J799="MISMATCH",$P799="MISMATCH",$M799&lt;&gt;"OK"),"REVIEW","OK"))</f>
        <v/>
      </c>
      <c r="U799" s="14"/>
      <c r="V799" s="14"/>
      <c r="W799" s="17"/>
      <c r="X799" s="14"/>
    </row>
    <row r="800" customFormat="false" ht="15" hidden="false" customHeight="false" outlineLevel="0" collapsed="false">
      <c r="A800" s="9" t="str">
        <f aca="false">IF('3. Layout Parts'!$A800="","",TRIM('3. Layout Parts'!$A800))</f>
        <v/>
      </c>
      <c r="B800" s="9" t="str">
        <f aca="false">IF($A800="","",'3. Layout Parts'!$D800)</f>
        <v/>
      </c>
      <c r="C800" s="9" t="str">
        <f aca="false">IF($A800="","",'3. Layout Parts'!$B800)</f>
        <v/>
      </c>
      <c r="D800" s="9" t="str">
        <f aca="false">IF($A800="","",'3. Layout Parts'!$C800)</f>
        <v/>
      </c>
      <c r="E800" s="9" t="str">
        <f aca="false">IF($A800="","",IFERROR(INDEX('2. Schematic Parts'!$B$2:$B$3001,MATCH($A800,'2. Schematic Parts'!$A$2:$A$3001,0)),"NOT FOUND"))</f>
        <v/>
      </c>
      <c r="F800" s="9" t="str">
        <f aca="false">IF($A800="","",IFERROR(INDEX('2. Schematic Parts'!$C$2:$C$3001,MATCH($A800,'2. Schematic Parts'!$A$2:$A$3001,0))&amp;"","NOT FOUND"))</f>
        <v/>
      </c>
      <c r="G800" s="9" t="str">
        <f aca="false">IF($A800="","",IFERROR(INDEX('2. Schematic Parts'!$D$2:$D$3001,MATCH($A800,'2. Schematic Parts'!$A$2:$A$3001,0))&amp;"","NOT FOUND"))</f>
        <v/>
      </c>
      <c r="H800" s="9" t="str">
        <f aca="false">IF($A800="","",IF(COUNTIF('2. Schematic Parts'!$A$2:$A$3001,$A800)=0,"NOT IN SCHEMATIC","OK"))</f>
        <v/>
      </c>
      <c r="I800" s="9" t="str">
        <f aca="false">IF($A800="","",IF($H800="NOT IN SCHEMATIC","",IF(UPPER(TRIM($C800))=UPPER(TRIM($E800)),"OK","MISMATCH")))</f>
        <v/>
      </c>
      <c r="J800" s="9" t="str">
        <f aca="false">IF($A800="","",IF($H800="NOT IN SCHEMATIC","",IF($F800="","NO SCH DECAL",IF($D800="","",IF(UPPER(TRIM($D800))=UPPER(TRIM($F800)),"OK","MISMATCH")))))</f>
        <v/>
      </c>
      <c r="K800" s="16" t="str">
        <f aca="false">IF($A800="","",SUMPRODUCT(--ISNUMBER(SEARCH(","&amp;TRIM($A800)&amp;",",","&amp;SUBSTITUTE('1. Master BOM'!$D$2:$D$400," ","")&amp;","))))</f>
        <v/>
      </c>
      <c r="L800" s="16" t="str">
        <f aca="false">IF($A800="","",IF($K800&lt;&gt;1,0,SUMPRODUCT(ISNUMBER(SEARCH(","&amp;TRIM($A800)&amp;",",","&amp;SUBSTITUTE('1. Master BOM'!$D$2:$D$400," ","")&amp;","))*ROW('1. Master BOM'!$D$2:$D$400))))</f>
        <v/>
      </c>
      <c r="M800" s="9" t="str">
        <f aca="false">IF($A800="","",IF($K800=0,"NOT IN BOM",IF($K800&gt;1,"MULTIPLE BOM LINES","OK")))</f>
        <v/>
      </c>
      <c r="N800" s="9" t="str">
        <f aca="false">IF($A800="","",IF($L800=0,"—",INDEX('1. Master BOM'!$A$1:$A$400,$L800)))</f>
        <v/>
      </c>
      <c r="O800" s="9" t="str">
        <f aca="false">IF($A800="","",IF($L800=0,"—",INDEX('1. Master BOM'!$B$1:$B$400,$L800)))</f>
        <v/>
      </c>
      <c r="P800" s="9" t="str">
        <f aca="false">IF($A800="","",IF(OR($H800="NOT IN SCHEMATIC",$O800="—"),"",IF($G800="","NO SCH PN",IF(UPPER(TRIM($G800))=UPPER(TRIM($O800)),"OK","MISMATCH"))))</f>
        <v/>
      </c>
      <c r="Q800" s="9" t="str">
        <f aca="false">IF($A800="","",IF($L800=0,"—",INDEX('1. Master BOM'!$E$1:$E$400,$L800)))</f>
        <v/>
      </c>
      <c r="R800" s="9" t="str">
        <f aca="false">IF($A800="","",IF($L800=0,"—",IF(T(INDEX('1. Master BOM'!$F$1:$F$400,$L800))="","(not set)",INDEX('1. Master BOM'!$F$1:$F$400,$L800))))</f>
        <v/>
      </c>
      <c r="S800" s="9" t="str">
        <f aca="false">IF($A800="","",IF(OR($R800="—",$R800="(not set)",$D800=""),"",IF(ISNUMBER(SEARCH(SUBSTITUTE(SUBSTITUTE(SUBSTITUTE($R800,"-",""),"_","")," ",""),SUBSTITUTE(SUBSTITUTE(SUBSTITUTE($D800,"-",""),"_","")," ",""))),"OK","CHECK")))</f>
        <v/>
      </c>
      <c r="T800" s="9" t="str">
        <f aca="false">IF($A800="","",IF(OR($H800="NOT IN SCHEMATIC",$I800="MISMATCH",$J800="MISMATCH",$P800="MISMATCH",$M800&lt;&gt;"OK"),"REVIEW","OK"))</f>
        <v/>
      </c>
      <c r="U800" s="14"/>
      <c r="V800" s="14"/>
      <c r="W800" s="17"/>
      <c r="X800" s="14"/>
    </row>
    <row r="801" customFormat="false" ht="15" hidden="false" customHeight="false" outlineLevel="0" collapsed="false">
      <c r="A801" s="9" t="str">
        <f aca="false">IF('3. Layout Parts'!$A801="","",TRIM('3. Layout Parts'!$A801))</f>
        <v/>
      </c>
      <c r="B801" s="9" t="str">
        <f aca="false">IF($A801="","",'3. Layout Parts'!$D801)</f>
        <v/>
      </c>
      <c r="C801" s="9" t="str">
        <f aca="false">IF($A801="","",'3. Layout Parts'!$B801)</f>
        <v/>
      </c>
      <c r="D801" s="9" t="str">
        <f aca="false">IF($A801="","",'3. Layout Parts'!$C801)</f>
        <v/>
      </c>
      <c r="E801" s="9" t="str">
        <f aca="false">IF($A801="","",IFERROR(INDEX('2. Schematic Parts'!$B$2:$B$3001,MATCH($A801,'2. Schematic Parts'!$A$2:$A$3001,0)),"NOT FOUND"))</f>
        <v/>
      </c>
      <c r="F801" s="9" t="str">
        <f aca="false">IF($A801="","",IFERROR(INDEX('2. Schematic Parts'!$C$2:$C$3001,MATCH($A801,'2. Schematic Parts'!$A$2:$A$3001,0))&amp;"","NOT FOUND"))</f>
        <v/>
      </c>
      <c r="G801" s="9" t="str">
        <f aca="false">IF($A801="","",IFERROR(INDEX('2. Schematic Parts'!$D$2:$D$3001,MATCH($A801,'2. Schematic Parts'!$A$2:$A$3001,0))&amp;"","NOT FOUND"))</f>
        <v/>
      </c>
      <c r="H801" s="9" t="str">
        <f aca="false">IF($A801="","",IF(COUNTIF('2. Schematic Parts'!$A$2:$A$3001,$A801)=0,"NOT IN SCHEMATIC","OK"))</f>
        <v/>
      </c>
      <c r="I801" s="9" t="str">
        <f aca="false">IF($A801="","",IF($H801="NOT IN SCHEMATIC","",IF(UPPER(TRIM($C801))=UPPER(TRIM($E801)),"OK","MISMATCH")))</f>
        <v/>
      </c>
      <c r="J801" s="9" t="str">
        <f aca="false">IF($A801="","",IF($H801="NOT IN SCHEMATIC","",IF($F801="","NO SCH DECAL",IF($D801="","",IF(UPPER(TRIM($D801))=UPPER(TRIM($F801)),"OK","MISMATCH")))))</f>
        <v/>
      </c>
      <c r="K801" s="16" t="str">
        <f aca="false">IF($A801="","",SUMPRODUCT(--ISNUMBER(SEARCH(","&amp;TRIM($A801)&amp;",",","&amp;SUBSTITUTE('1. Master BOM'!$D$2:$D$400," ","")&amp;","))))</f>
        <v/>
      </c>
      <c r="L801" s="16" t="str">
        <f aca="false">IF($A801="","",IF($K801&lt;&gt;1,0,SUMPRODUCT(ISNUMBER(SEARCH(","&amp;TRIM($A801)&amp;",",","&amp;SUBSTITUTE('1. Master BOM'!$D$2:$D$400," ","")&amp;","))*ROW('1. Master BOM'!$D$2:$D$400))))</f>
        <v/>
      </c>
      <c r="M801" s="9" t="str">
        <f aca="false">IF($A801="","",IF($K801=0,"NOT IN BOM",IF($K801&gt;1,"MULTIPLE BOM LINES","OK")))</f>
        <v/>
      </c>
      <c r="N801" s="9" t="str">
        <f aca="false">IF($A801="","",IF($L801=0,"—",INDEX('1. Master BOM'!$A$1:$A$400,$L801)))</f>
        <v/>
      </c>
      <c r="O801" s="9" t="str">
        <f aca="false">IF($A801="","",IF($L801=0,"—",INDEX('1. Master BOM'!$B$1:$B$400,$L801)))</f>
        <v/>
      </c>
      <c r="P801" s="9" t="str">
        <f aca="false">IF($A801="","",IF(OR($H801="NOT IN SCHEMATIC",$O801="—"),"",IF($G801="","NO SCH PN",IF(UPPER(TRIM($G801))=UPPER(TRIM($O801)),"OK","MISMATCH"))))</f>
        <v/>
      </c>
      <c r="Q801" s="9" t="str">
        <f aca="false">IF($A801="","",IF($L801=0,"—",INDEX('1. Master BOM'!$E$1:$E$400,$L801)))</f>
        <v/>
      </c>
      <c r="R801" s="9" t="str">
        <f aca="false">IF($A801="","",IF($L801=0,"—",IF(T(INDEX('1. Master BOM'!$F$1:$F$400,$L801))="","(not set)",INDEX('1. Master BOM'!$F$1:$F$400,$L801))))</f>
        <v/>
      </c>
      <c r="S801" s="9" t="str">
        <f aca="false">IF($A801="","",IF(OR($R801="—",$R801="(not set)",$D801=""),"",IF(ISNUMBER(SEARCH(SUBSTITUTE(SUBSTITUTE(SUBSTITUTE($R801,"-",""),"_","")," ",""),SUBSTITUTE(SUBSTITUTE(SUBSTITUTE($D801,"-",""),"_","")," ",""))),"OK","CHECK")))</f>
        <v/>
      </c>
      <c r="T801" s="9" t="str">
        <f aca="false">IF($A801="","",IF(OR($H801="NOT IN SCHEMATIC",$I801="MISMATCH",$J801="MISMATCH",$P801="MISMATCH",$M801&lt;&gt;"OK"),"REVIEW","OK"))</f>
        <v/>
      </c>
      <c r="U801" s="14"/>
      <c r="V801" s="14"/>
      <c r="W801" s="17"/>
      <c r="X801" s="14"/>
    </row>
    <row r="802" customFormat="false" ht="15" hidden="false" customHeight="false" outlineLevel="0" collapsed="false">
      <c r="A802" s="9" t="str">
        <f aca="false">IF('3. Layout Parts'!$A802="","",TRIM('3. Layout Parts'!$A802))</f>
        <v/>
      </c>
      <c r="B802" s="9" t="str">
        <f aca="false">IF($A802="","",'3. Layout Parts'!$D802)</f>
        <v/>
      </c>
      <c r="C802" s="9" t="str">
        <f aca="false">IF($A802="","",'3. Layout Parts'!$B802)</f>
        <v/>
      </c>
      <c r="D802" s="9" t="str">
        <f aca="false">IF($A802="","",'3. Layout Parts'!$C802)</f>
        <v/>
      </c>
      <c r="E802" s="9" t="str">
        <f aca="false">IF($A802="","",IFERROR(INDEX('2. Schematic Parts'!$B$2:$B$3001,MATCH($A802,'2. Schematic Parts'!$A$2:$A$3001,0)),"NOT FOUND"))</f>
        <v/>
      </c>
      <c r="F802" s="9" t="str">
        <f aca="false">IF($A802="","",IFERROR(INDEX('2. Schematic Parts'!$C$2:$C$3001,MATCH($A802,'2. Schematic Parts'!$A$2:$A$3001,0))&amp;"","NOT FOUND"))</f>
        <v/>
      </c>
      <c r="G802" s="9" t="str">
        <f aca="false">IF($A802="","",IFERROR(INDEX('2. Schematic Parts'!$D$2:$D$3001,MATCH($A802,'2. Schematic Parts'!$A$2:$A$3001,0))&amp;"","NOT FOUND"))</f>
        <v/>
      </c>
      <c r="H802" s="9" t="str">
        <f aca="false">IF($A802="","",IF(COUNTIF('2. Schematic Parts'!$A$2:$A$3001,$A802)=0,"NOT IN SCHEMATIC","OK"))</f>
        <v/>
      </c>
      <c r="I802" s="9" t="str">
        <f aca="false">IF($A802="","",IF($H802="NOT IN SCHEMATIC","",IF(UPPER(TRIM($C802))=UPPER(TRIM($E802)),"OK","MISMATCH")))</f>
        <v/>
      </c>
      <c r="J802" s="9" t="str">
        <f aca="false">IF($A802="","",IF($H802="NOT IN SCHEMATIC","",IF($F802="","NO SCH DECAL",IF($D802="","",IF(UPPER(TRIM($D802))=UPPER(TRIM($F802)),"OK","MISMATCH")))))</f>
        <v/>
      </c>
      <c r="K802" s="16" t="str">
        <f aca="false">IF($A802="","",SUMPRODUCT(--ISNUMBER(SEARCH(","&amp;TRIM($A802)&amp;",",","&amp;SUBSTITUTE('1. Master BOM'!$D$2:$D$400," ","")&amp;","))))</f>
        <v/>
      </c>
      <c r="L802" s="16" t="str">
        <f aca="false">IF($A802="","",IF($K802&lt;&gt;1,0,SUMPRODUCT(ISNUMBER(SEARCH(","&amp;TRIM($A802)&amp;",",","&amp;SUBSTITUTE('1. Master BOM'!$D$2:$D$400," ","")&amp;","))*ROW('1. Master BOM'!$D$2:$D$400))))</f>
        <v/>
      </c>
      <c r="M802" s="9" t="str">
        <f aca="false">IF($A802="","",IF($K802=0,"NOT IN BOM",IF($K802&gt;1,"MULTIPLE BOM LINES","OK")))</f>
        <v/>
      </c>
      <c r="N802" s="9" t="str">
        <f aca="false">IF($A802="","",IF($L802=0,"—",INDEX('1. Master BOM'!$A$1:$A$400,$L802)))</f>
        <v/>
      </c>
      <c r="O802" s="9" t="str">
        <f aca="false">IF($A802="","",IF($L802=0,"—",INDEX('1. Master BOM'!$B$1:$B$400,$L802)))</f>
        <v/>
      </c>
      <c r="P802" s="9" t="str">
        <f aca="false">IF($A802="","",IF(OR($H802="NOT IN SCHEMATIC",$O802="—"),"",IF($G802="","NO SCH PN",IF(UPPER(TRIM($G802))=UPPER(TRIM($O802)),"OK","MISMATCH"))))</f>
        <v/>
      </c>
      <c r="Q802" s="9" t="str">
        <f aca="false">IF($A802="","",IF($L802=0,"—",INDEX('1. Master BOM'!$E$1:$E$400,$L802)))</f>
        <v/>
      </c>
      <c r="R802" s="9" t="str">
        <f aca="false">IF($A802="","",IF($L802=0,"—",IF(T(INDEX('1. Master BOM'!$F$1:$F$400,$L802))="","(not set)",INDEX('1. Master BOM'!$F$1:$F$400,$L802))))</f>
        <v/>
      </c>
      <c r="S802" s="9" t="str">
        <f aca="false">IF($A802="","",IF(OR($R802="—",$R802="(not set)",$D802=""),"",IF(ISNUMBER(SEARCH(SUBSTITUTE(SUBSTITUTE(SUBSTITUTE($R802,"-",""),"_","")," ",""),SUBSTITUTE(SUBSTITUTE(SUBSTITUTE($D802,"-",""),"_","")," ",""))),"OK","CHECK")))</f>
        <v/>
      </c>
      <c r="T802" s="9" t="str">
        <f aca="false">IF($A802="","",IF(OR($H802="NOT IN SCHEMATIC",$I802="MISMATCH",$J802="MISMATCH",$P802="MISMATCH",$M802&lt;&gt;"OK"),"REVIEW","OK"))</f>
        <v/>
      </c>
      <c r="U802" s="14"/>
      <c r="V802" s="14"/>
      <c r="W802" s="17"/>
      <c r="X802" s="14"/>
    </row>
    <row r="803" customFormat="false" ht="15" hidden="false" customHeight="false" outlineLevel="0" collapsed="false">
      <c r="A803" s="9" t="str">
        <f aca="false">IF('3. Layout Parts'!$A803="","",TRIM('3. Layout Parts'!$A803))</f>
        <v/>
      </c>
      <c r="B803" s="9" t="str">
        <f aca="false">IF($A803="","",'3. Layout Parts'!$D803)</f>
        <v/>
      </c>
      <c r="C803" s="9" t="str">
        <f aca="false">IF($A803="","",'3. Layout Parts'!$B803)</f>
        <v/>
      </c>
      <c r="D803" s="9" t="str">
        <f aca="false">IF($A803="","",'3. Layout Parts'!$C803)</f>
        <v/>
      </c>
      <c r="E803" s="9" t="str">
        <f aca="false">IF($A803="","",IFERROR(INDEX('2. Schematic Parts'!$B$2:$B$3001,MATCH($A803,'2. Schematic Parts'!$A$2:$A$3001,0)),"NOT FOUND"))</f>
        <v/>
      </c>
      <c r="F803" s="9" t="str">
        <f aca="false">IF($A803="","",IFERROR(INDEX('2. Schematic Parts'!$C$2:$C$3001,MATCH($A803,'2. Schematic Parts'!$A$2:$A$3001,0))&amp;"","NOT FOUND"))</f>
        <v/>
      </c>
      <c r="G803" s="9" t="str">
        <f aca="false">IF($A803="","",IFERROR(INDEX('2. Schematic Parts'!$D$2:$D$3001,MATCH($A803,'2. Schematic Parts'!$A$2:$A$3001,0))&amp;"","NOT FOUND"))</f>
        <v/>
      </c>
      <c r="H803" s="9" t="str">
        <f aca="false">IF($A803="","",IF(COUNTIF('2. Schematic Parts'!$A$2:$A$3001,$A803)=0,"NOT IN SCHEMATIC","OK"))</f>
        <v/>
      </c>
      <c r="I803" s="9" t="str">
        <f aca="false">IF($A803="","",IF($H803="NOT IN SCHEMATIC","",IF(UPPER(TRIM($C803))=UPPER(TRIM($E803)),"OK","MISMATCH")))</f>
        <v/>
      </c>
      <c r="J803" s="9" t="str">
        <f aca="false">IF($A803="","",IF($H803="NOT IN SCHEMATIC","",IF($F803="","NO SCH DECAL",IF($D803="","",IF(UPPER(TRIM($D803))=UPPER(TRIM($F803)),"OK","MISMATCH")))))</f>
        <v/>
      </c>
      <c r="K803" s="16" t="str">
        <f aca="false">IF($A803="","",SUMPRODUCT(--ISNUMBER(SEARCH(","&amp;TRIM($A803)&amp;",",","&amp;SUBSTITUTE('1. Master BOM'!$D$2:$D$400," ","")&amp;","))))</f>
        <v/>
      </c>
      <c r="L803" s="16" t="str">
        <f aca="false">IF($A803="","",IF($K803&lt;&gt;1,0,SUMPRODUCT(ISNUMBER(SEARCH(","&amp;TRIM($A803)&amp;",",","&amp;SUBSTITUTE('1. Master BOM'!$D$2:$D$400," ","")&amp;","))*ROW('1. Master BOM'!$D$2:$D$400))))</f>
        <v/>
      </c>
      <c r="M803" s="9" t="str">
        <f aca="false">IF($A803="","",IF($K803=0,"NOT IN BOM",IF($K803&gt;1,"MULTIPLE BOM LINES","OK")))</f>
        <v/>
      </c>
      <c r="N803" s="9" t="str">
        <f aca="false">IF($A803="","",IF($L803=0,"—",INDEX('1. Master BOM'!$A$1:$A$400,$L803)))</f>
        <v/>
      </c>
      <c r="O803" s="9" t="str">
        <f aca="false">IF($A803="","",IF($L803=0,"—",INDEX('1. Master BOM'!$B$1:$B$400,$L803)))</f>
        <v/>
      </c>
      <c r="P803" s="9" t="str">
        <f aca="false">IF($A803="","",IF(OR($H803="NOT IN SCHEMATIC",$O803="—"),"",IF($G803="","NO SCH PN",IF(UPPER(TRIM($G803))=UPPER(TRIM($O803)),"OK","MISMATCH"))))</f>
        <v/>
      </c>
      <c r="Q803" s="9" t="str">
        <f aca="false">IF($A803="","",IF($L803=0,"—",INDEX('1. Master BOM'!$E$1:$E$400,$L803)))</f>
        <v/>
      </c>
      <c r="R803" s="9" t="str">
        <f aca="false">IF($A803="","",IF($L803=0,"—",IF(T(INDEX('1. Master BOM'!$F$1:$F$400,$L803))="","(not set)",INDEX('1. Master BOM'!$F$1:$F$400,$L803))))</f>
        <v/>
      </c>
      <c r="S803" s="9" t="str">
        <f aca="false">IF($A803="","",IF(OR($R803="—",$R803="(not set)",$D803=""),"",IF(ISNUMBER(SEARCH(SUBSTITUTE(SUBSTITUTE(SUBSTITUTE($R803,"-",""),"_","")," ",""),SUBSTITUTE(SUBSTITUTE(SUBSTITUTE($D803,"-",""),"_","")," ",""))),"OK","CHECK")))</f>
        <v/>
      </c>
      <c r="T803" s="9" t="str">
        <f aca="false">IF($A803="","",IF(OR($H803="NOT IN SCHEMATIC",$I803="MISMATCH",$J803="MISMATCH",$P803="MISMATCH",$M803&lt;&gt;"OK"),"REVIEW","OK"))</f>
        <v/>
      </c>
      <c r="U803" s="14"/>
      <c r="V803" s="14"/>
      <c r="W803" s="17"/>
      <c r="X803" s="14"/>
    </row>
    <row r="804" customFormat="false" ht="15" hidden="false" customHeight="false" outlineLevel="0" collapsed="false">
      <c r="A804" s="9" t="str">
        <f aca="false">IF('3. Layout Parts'!$A804="","",TRIM('3. Layout Parts'!$A804))</f>
        <v/>
      </c>
      <c r="B804" s="9" t="str">
        <f aca="false">IF($A804="","",'3. Layout Parts'!$D804)</f>
        <v/>
      </c>
      <c r="C804" s="9" t="str">
        <f aca="false">IF($A804="","",'3. Layout Parts'!$B804)</f>
        <v/>
      </c>
      <c r="D804" s="9" t="str">
        <f aca="false">IF($A804="","",'3. Layout Parts'!$C804)</f>
        <v/>
      </c>
      <c r="E804" s="9" t="str">
        <f aca="false">IF($A804="","",IFERROR(INDEX('2. Schematic Parts'!$B$2:$B$3001,MATCH($A804,'2. Schematic Parts'!$A$2:$A$3001,0)),"NOT FOUND"))</f>
        <v/>
      </c>
      <c r="F804" s="9" t="str">
        <f aca="false">IF($A804="","",IFERROR(INDEX('2. Schematic Parts'!$C$2:$C$3001,MATCH($A804,'2. Schematic Parts'!$A$2:$A$3001,0))&amp;"","NOT FOUND"))</f>
        <v/>
      </c>
      <c r="G804" s="9" t="str">
        <f aca="false">IF($A804="","",IFERROR(INDEX('2. Schematic Parts'!$D$2:$D$3001,MATCH($A804,'2. Schematic Parts'!$A$2:$A$3001,0))&amp;"","NOT FOUND"))</f>
        <v/>
      </c>
      <c r="H804" s="9" t="str">
        <f aca="false">IF($A804="","",IF(COUNTIF('2. Schematic Parts'!$A$2:$A$3001,$A804)=0,"NOT IN SCHEMATIC","OK"))</f>
        <v/>
      </c>
      <c r="I804" s="9" t="str">
        <f aca="false">IF($A804="","",IF($H804="NOT IN SCHEMATIC","",IF(UPPER(TRIM($C804))=UPPER(TRIM($E804)),"OK","MISMATCH")))</f>
        <v/>
      </c>
      <c r="J804" s="9" t="str">
        <f aca="false">IF($A804="","",IF($H804="NOT IN SCHEMATIC","",IF($F804="","NO SCH DECAL",IF($D804="","",IF(UPPER(TRIM($D804))=UPPER(TRIM($F804)),"OK","MISMATCH")))))</f>
        <v/>
      </c>
      <c r="K804" s="16" t="str">
        <f aca="false">IF($A804="","",SUMPRODUCT(--ISNUMBER(SEARCH(","&amp;TRIM($A804)&amp;",",","&amp;SUBSTITUTE('1. Master BOM'!$D$2:$D$400," ","")&amp;","))))</f>
        <v/>
      </c>
      <c r="L804" s="16" t="str">
        <f aca="false">IF($A804="","",IF($K804&lt;&gt;1,0,SUMPRODUCT(ISNUMBER(SEARCH(","&amp;TRIM($A804)&amp;",",","&amp;SUBSTITUTE('1. Master BOM'!$D$2:$D$400," ","")&amp;","))*ROW('1. Master BOM'!$D$2:$D$400))))</f>
        <v/>
      </c>
      <c r="M804" s="9" t="str">
        <f aca="false">IF($A804="","",IF($K804=0,"NOT IN BOM",IF($K804&gt;1,"MULTIPLE BOM LINES","OK")))</f>
        <v/>
      </c>
      <c r="N804" s="9" t="str">
        <f aca="false">IF($A804="","",IF($L804=0,"—",INDEX('1. Master BOM'!$A$1:$A$400,$L804)))</f>
        <v/>
      </c>
      <c r="O804" s="9" t="str">
        <f aca="false">IF($A804="","",IF($L804=0,"—",INDEX('1. Master BOM'!$B$1:$B$400,$L804)))</f>
        <v/>
      </c>
      <c r="P804" s="9" t="str">
        <f aca="false">IF($A804="","",IF(OR($H804="NOT IN SCHEMATIC",$O804="—"),"",IF($G804="","NO SCH PN",IF(UPPER(TRIM($G804))=UPPER(TRIM($O804)),"OK","MISMATCH"))))</f>
        <v/>
      </c>
      <c r="Q804" s="9" t="str">
        <f aca="false">IF($A804="","",IF($L804=0,"—",INDEX('1. Master BOM'!$E$1:$E$400,$L804)))</f>
        <v/>
      </c>
      <c r="R804" s="9" t="str">
        <f aca="false">IF($A804="","",IF($L804=0,"—",IF(T(INDEX('1. Master BOM'!$F$1:$F$400,$L804))="","(not set)",INDEX('1. Master BOM'!$F$1:$F$400,$L804))))</f>
        <v/>
      </c>
      <c r="S804" s="9" t="str">
        <f aca="false">IF($A804="","",IF(OR($R804="—",$R804="(not set)",$D804=""),"",IF(ISNUMBER(SEARCH(SUBSTITUTE(SUBSTITUTE(SUBSTITUTE($R804,"-",""),"_","")," ",""),SUBSTITUTE(SUBSTITUTE(SUBSTITUTE($D804,"-",""),"_","")," ",""))),"OK","CHECK")))</f>
        <v/>
      </c>
      <c r="T804" s="9" t="str">
        <f aca="false">IF($A804="","",IF(OR($H804="NOT IN SCHEMATIC",$I804="MISMATCH",$J804="MISMATCH",$P804="MISMATCH",$M804&lt;&gt;"OK"),"REVIEW","OK"))</f>
        <v/>
      </c>
      <c r="U804" s="14"/>
      <c r="V804" s="14"/>
      <c r="W804" s="17"/>
      <c r="X804" s="14"/>
    </row>
    <row r="805" customFormat="false" ht="15" hidden="false" customHeight="false" outlineLevel="0" collapsed="false">
      <c r="A805" s="9" t="str">
        <f aca="false">IF('3. Layout Parts'!$A805="","",TRIM('3. Layout Parts'!$A805))</f>
        <v/>
      </c>
      <c r="B805" s="9" t="str">
        <f aca="false">IF($A805="","",'3. Layout Parts'!$D805)</f>
        <v/>
      </c>
      <c r="C805" s="9" t="str">
        <f aca="false">IF($A805="","",'3. Layout Parts'!$B805)</f>
        <v/>
      </c>
      <c r="D805" s="9" t="str">
        <f aca="false">IF($A805="","",'3. Layout Parts'!$C805)</f>
        <v/>
      </c>
      <c r="E805" s="9" t="str">
        <f aca="false">IF($A805="","",IFERROR(INDEX('2. Schematic Parts'!$B$2:$B$3001,MATCH($A805,'2. Schematic Parts'!$A$2:$A$3001,0)),"NOT FOUND"))</f>
        <v/>
      </c>
      <c r="F805" s="9" t="str">
        <f aca="false">IF($A805="","",IFERROR(INDEX('2. Schematic Parts'!$C$2:$C$3001,MATCH($A805,'2. Schematic Parts'!$A$2:$A$3001,0))&amp;"","NOT FOUND"))</f>
        <v/>
      </c>
      <c r="G805" s="9" t="str">
        <f aca="false">IF($A805="","",IFERROR(INDEX('2. Schematic Parts'!$D$2:$D$3001,MATCH($A805,'2. Schematic Parts'!$A$2:$A$3001,0))&amp;"","NOT FOUND"))</f>
        <v/>
      </c>
      <c r="H805" s="9" t="str">
        <f aca="false">IF($A805="","",IF(COUNTIF('2. Schematic Parts'!$A$2:$A$3001,$A805)=0,"NOT IN SCHEMATIC","OK"))</f>
        <v/>
      </c>
      <c r="I805" s="9" t="str">
        <f aca="false">IF($A805="","",IF($H805="NOT IN SCHEMATIC","",IF(UPPER(TRIM($C805))=UPPER(TRIM($E805)),"OK","MISMATCH")))</f>
        <v/>
      </c>
      <c r="J805" s="9" t="str">
        <f aca="false">IF($A805="","",IF($H805="NOT IN SCHEMATIC","",IF($F805="","NO SCH DECAL",IF($D805="","",IF(UPPER(TRIM($D805))=UPPER(TRIM($F805)),"OK","MISMATCH")))))</f>
        <v/>
      </c>
      <c r="K805" s="16" t="str">
        <f aca="false">IF($A805="","",SUMPRODUCT(--ISNUMBER(SEARCH(","&amp;TRIM($A805)&amp;",",","&amp;SUBSTITUTE('1. Master BOM'!$D$2:$D$400," ","")&amp;","))))</f>
        <v/>
      </c>
      <c r="L805" s="16" t="str">
        <f aca="false">IF($A805="","",IF($K805&lt;&gt;1,0,SUMPRODUCT(ISNUMBER(SEARCH(","&amp;TRIM($A805)&amp;",",","&amp;SUBSTITUTE('1. Master BOM'!$D$2:$D$400," ","")&amp;","))*ROW('1. Master BOM'!$D$2:$D$400))))</f>
        <v/>
      </c>
      <c r="M805" s="9" t="str">
        <f aca="false">IF($A805="","",IF($K805=0,"NOT IN BOM",IF($K805&gt;1,"MULTIPLE BOM LINES","OK")))</f>
        <v/>
      </c>
      <c r="N805" s="9" t="str">
        <f aca="false">IF($A805="","",IF($L805=0,"—",INDEX('1. Master BOM'!$A$1:$A$400,$L805)))</f>
        <v/>
      </c>
      <c r="O805" s="9" t="str">
        <f aca="false">IF($A805="","",IF($L805=0,"—",INDEX('1. Master BOM'!$B$1:$B$400,$L805)))</f>
        <v/>
      </c>
      <c r="P805" s="9" t="str">
        <f aca="false">IF($A805="","",IF(OR($H805="NOT IN SCHEMATIC",$O805="—"),"",IF($G805="","NO SCH PN",IF(UPPER(TRIM($G805))=UPPER(TRIM($O805)),"OK","MISMATCH"))))</f>
        <v/>
      </c>
      <c r="Q805" s="9" t="str">
        <f aca="false">IF($A805="","",IF($L805=0,"—",INDEX('1. Master BOM'!$E$1:$E$400,$L805)))</f>
        <v/>
      </c>
      <c r="R805" s="9" t="str">
        <f aca="false">IF($A805="","",IF($L805=0,"—",IF(T(INDEX('1. Master BOM'!$F$1:$F$400,$L805))="","(not set)",INDEX('1. Master BOM'!$F$1:$F$400,$L805))))</f>
        <v/>
      </c>
      <c r="S805" s="9" t="str">
        <f aca="false">IF($A805="","",IF(OR($R805="—",$R805="(not set)",$D805=""),"",IF(ISNUMBER(SEARCH(SUBSTITUTE(SUBSTITUTE(SUBSTITUTE($R805,"-",""),"_","")," ",""),SUBSTITUTE(SUBSTITUTE(SUBSTITUTE($D805,"-",""),"_","")," ",""))),"OK","CHECK")))</f>
        <v/>
      </c>
      <c r="T805" s="9" t="str">
        <f aca="false">IF($A805="","",IF(OR($H805="NOT IN SCHEMATIC",$I805="MISMATCH",$J805="MISMATCH",$P805="MISMATCH",$M805&lt;&gt;"OK"),"REVIEW","OK"))</f>
        <v/>
      </c>
      <c r="U805" s="14"/>
      <c r="V805" s="14"/>
      <c r="W805" s="17"/>
      <c r="X805" s="14"/>
    </row>
    <row r="806" customFormat="false" ht="15" hidden="false" customHeight="false" outlineLevel="0" collapsed="false">
      <c r="A806" s="9" t="str">
        <f aca="false">IF('3. Layout Parts'!$A806="","",TRIM('3. Layout Parts'!$A806))</f>
        <v/>
      </c>
      <c r="B806" s="9" t="str">
        <f aca="false">IF($A806="","",'3. Layout Parts'!$D806)</f>
        <v/>
      </c>
      <c r="C806" s="9" t="str">
        <f aca="false">IF($A806="","",'3. Layout Parts'!$B806)</f>
        <v/>
      </c>
      <c r="D806" s="9" t="str">
        <f aca="false">IF($A806="","",'3. Layout Parts'!$C806)</f>
        <v/>
      </c>
      <c r="E806" s="9" t="str">
        <f aca="false">IF($A806="","",IFERROR(INDEX('2. Schematic Parts'!$B$2:$B$3001,MATCH($A806,'2. Schematic Parts'!$A$2:$A$3001,0)),"NOT FOUND"))</f>
        <v/>
      </c>
      <c r="F806" s="9" t="str">
        <f aca="false">IF($A806="","",IFERROR(INDEX('2. Schematic Parts'!$C$2:$C$3001,MATCH($A806,'2. Schematic Parts'!$A$2:$A$3001,0))&amp;"","NOT FOUND"))</f>
        <v/>
      </c>
      <c r="G806" s="9" t="str">
        <f aca="false">IF($A806="","",IFERROR(INDEX('2. Schematic Parts'!$D$2:$D$3001,MATCH($A806,'2. Schematic Parts'!$A$2:$A$3001,0))&amp;"","NOT FOUND"))</f>
        <v/>
      </c>
      <c r="H806" s="9" t="str">
        <f aca="false">IF($A806="","",IF(COUNTIF('2. Schematic Parts'!$A$2:$A$3001,$A806)=0,"NOT IN SCHEMATIC","OK"))</f>
        <v/>
      </c>
      <c r="I806" s="9" t="str">
        <f aca="false">IF($A806="","",IF($H806="NOT IN SCHEMATIC","",IF(UPPER(TRIM($C806))=UPPER(TRIM($E806)),"OK","MISMATCH")))</f>
        <v/>
      </c>
      <c r="J806" s="9" t="str">
        <f aca="false">IF($A806="","",IF($H806="NOT IN SCHEMATIC","",IF($F806="","NO SCH DECAL",IF($D806="","",IF(UPPER(TRIM($D806))=UPPER(TRIM($F806)),"OK","MISMATCH")))))</f>
        <v/>
      </c>
      <c r="K806" s="16" t="str">
        <f aca="false">IF($A806="","",SUMPRODUCT(--ISNUMBER(SEARCH(","&amp;TRIM($A806)&amp;",",","&amp;SUBSTITUTE('1. Master BOM'!$D$2:$D$400," ","")&amp;","))))</f>
        <v/>
      </c>
      <c r="L806" s="16" t="str">
        <f aca="false">IF($A806="","",IF($K806&lt;&gt;1,0,SUMPRODUCT(ISNUMBER(SEARCH(","&amp;TRIM($A806)&amp;",",","&amp;SUBSTITUTE('1. Master BOM'!$D$2:$D$400," ","")&amp;","))*ROW('1. Master BOM'!$D$2:$D$400))))</f>
        <v/>
      </c>
      <c r="M806" s="9" t="str">
        <f aca="false">IF($A806="","",IF($K806=0,"NOT IN BOM",IF($K806&gt;1,"MULTIPLE BOM LINES","OK")))</f>
        <v/>
      </c>
      <c r="N806" s="9" t="str">
        <f aca="false">IF($A806="","",IF($L806=0,"—",INDEX('1. Master BOM'!$A$1:$A$400,$L806)))</f>
        <v/>
      </c>
      <c r="O806" s="9" t="str">
        <f aca="false">IF($A806="","",IF($L806=0,"—",INDEX('1. Master BOM'!$B$1:$B$400,$L806)))</f>
        <v/>
      </c>
      <c r="P806" s="9" t="str">
        <f aca="false">IF($A806="","",IF(OR($H806="NOT IN SCHEMATIC",$O806="—"),"",IF($G806="","NO SCH PN",IF(UPPER(TRIM($G806))=UPPER(TRIM($O806)),"OK","MISMATCH"))))</f>
        <v/>
      </c>
      <c r="Q806" s="9" t="str">
        <f aca="false">IF($A806="","",IF($L806=0,"—",INDEX('1. Master BOM'!$E$1:$E$400,$L806)))</f>
        <v/>
      </c>
      <c r="R806" s="9" t="str">
        <f aca="false">IF($A806="","",IF($L806=0,"—",IF(T(INDEX('1. Master BOM'!$F$1:$F$400,$L806))="","(not set)",INDEX('1. Master BOM'!$F$1:$F$400,$L806))))</f>
        <v/>
      </c>
      <c r="S806" s="9" t="str">
        <f aca="false">IF($A806="","",IF(OR($R806="—",$R806="(not set)",$D806=""),"",IF(ISNUMBER(SEARCH(SUBSTITUTE(SUBSTITUTE(SUBSTITUTE($R806,"-",""),"_","")," ",""),SUBSTITUTE(SUBSTITUTE(SUBSTITUTE($D806,"-",""),"_","")," ",""))),"OK","CHECK")))</f>
        <v/>
      </c>
      <c r="T806" s="9" t="str">
        <f aca="false">IF($A806="","",IF(OR($H806="NOT IN SCHEMATIC",$I806="MISMATCH",$J806="MISMATCH",$P806="MISMATCH",$M806&lt;&gt;"OK"),"REVIEW","OK"))</f>
        <v/>
      </c>
      <c r="U806" s="14"/>
      <c r="V806" s="14"/>
      <c r="W806" s="17"/>
      <c r="X806" s="14"/>
    </row>
    <row r="807" customFormat="false" ht="15" hidden="false" customHeight="false" outlineLevel="0" collapsed="false">
      <c r="A807" s="9" t="str">
        <f aca="false">IF('3. Layout Parts'!$A807="","",TRIM('3. Layout Parts'!$A807))</f>
        <v/>
      </c>
      <c r="B807" s="9" t="str">
        <f aca="false">IF($A807="","",'3. Layout Parts'!$D807)</f>
        <v/>
      </c>
      <c r="C807" s="9" t="str">
        <f aca="false">IF($A807="","",'3. Layout Parts'!$B807)</f>
        <v/>
      </c>
      <c r="D807" s="9" t="str">
        <f aca="false">IF($A807="","",'3. Layout Parts'!$C807)</f>
        <v/>
      </c>
      <c r="E807" s="9" t="str">
        <f aca="false">IF($A807="","",IFERROR(INDEX('2. Schematic Parts'!$B$2:$B$3001,MATCH($A807,'2. Schematic Parts'!$A$2:$A$3001,0)),"NOT FOUND"))</f>
        <v/>
      </c>
      <c r="F807" s="9" t="str">
        <f aca="false">IF($A807="","",IFERROR(INDEX('2. Schematic Parts'!$C$2:$C$3001,MATCH($A807,'2. Schematic Parts'!$A$2:$A$3001,0))&amp;"","NOT FOUND"))</f>
        <v/>
      </c>
      <c r="G807" s="9" t="str">
        <f aca="false">IF($A807="","",IFERROR(INDEX('2. Schematic Parts'!$D$2:$D$3001,MATCH($A807,'2. Schematic Parts'!$A$2:$A$3001,0))&amp;"","NOT FOUND"))</f>
        <v/>
      </c>
      <c r="H807" s="9" t="str">
        <f aca="false">IF($A807="","",IF(COUNTIF('2. Schematic Parts'!$A$2:$A$3001,$A807)=0,"NOT IN SCHEMATIC","OK"))</f>
        <v/>
      </c>
      <c r="I807" s="9" t="str">
        <f aca="false">IF($A807="","",IF($H807="NOT IN SCHEMATIC","",IF(UPPER(TRIM($C807))=UPPER(TRIM($E807)),"OK","MISMATCH")))</f>
        <v/>
      </c>
      <c r="J807" s="9" t="str">
        <f aca="false">IF($A807="","",IF($H807="NOT IN SCHEMATIC","",IF($F807="","NO SCH DECAL",IF($D807="","",IF(UPPER(TRIM($D807))=UPPER(TRIM($F807)),"OK","MISMATCH")))))</f>
        <v/>
      </c>
      <c r="K807" s="16" t="str">
        <f aca="false">IF($A807="","",SUMPRODUCT(--ISNUMBER(SEARCH(","&amp;TRIM($A807)&amp;",",","&amp;SUBSTITUTE('1. Master BOM'!$D$2:$D$400," ","")&amp;","))))</f>
        <v/>
      </c>
      <c r="L807" s="16" t="str">
        <f aca="false">IF($A807="","",IF($K807&lt;&gt;1,0,SUMPRODUCT(ISNUMBER(SEARCH(","&amp;TRIM($A807)&amp;",",","&amp;SUBSTITUTE('1. Master BOM'!$D$2:$D$400," ","")&amp;","))*ROW('1. Master BOM'!$D$2:$D$400))))</f>
        <v/>
      </c>
      <c r="M807" s="9" t="str">
        <f aca="false">IF($A807="","",IF($K807=0,"NOT IN BOM",IF($K807&gt;1,"MULTIPLE BOM LINES","OK")))</f>
        <v/>
      </c>
      <c r="N807" s="9" t="str">
        <f aca="false">IF($A807="","",IF($L807=0,"—",INDEX('1. Master BOM'!$A$1:$A$400,$L807)))</f>
        <v/>
      </c>
      <c r="O807" s="9" t="str">
        <f aca="false">IF($A807="","",IF($L807=0,"—",INDEX('1. Master BOM'!$B$1:$B$400,$L807)))</f>
        <v/>
      </c>
      <c r="P807" s="9" t="str">
        <f aca="false">IF($A807="","",IF(OR($H807="NOT IN SCHEMATIC",$O807="—"),"",IF($G807="","NO SCH PN",IF(UPPER(TRIM($G807))=UPPER(TRIM($O807)),"OK","MISMATCH"))))</f>
        <v/>
      </c>
      <c r="Q807" s="9" t="str">
        <f aca="false">IF($A807="","",IF($L807=0,"—",INDEX('1. Master BOM'!$E$1:$E$400,$L807)))</f>
        <v/>
      </c>
      <c r="R807" s="9" t="str">
        <f aca="false">IF($A807="","",IF($L807=0,"—",IF(T(INDEX('1. Master BOM'!$F$1:$F$400,$L807))="","(not set)",INDEX('1. Master BOM'!$F$1:$F$400,$L807))))</f>
        <v/>
      </c>
      <c r="S807" s="9" t="str">
        <f aca="false">IF($A807="","",IF(OR($R807="—",$R807="(not set)",$D807=""),"",IF(ISNUMBER(SEARCH(SUBSTITUTE(SUBSTITUTE(SUBSTITUTE($R807,"-",""),"_","")," ",""),SUBSTITUTE(SUBSTITUTE(SUBSTITUTE($D807,"-",""),"_","")," ",""))),"OK","CHECK")))</f>
        <v/>
      </c>
      <c r="T807" s="9" t="str">
        <f aca="false">IF($A807="","",IF(OR($H807="NOT IN SCHEMATIC",$I807="MISMATCH",$J807="MISMATCH",$P807="MISMATCH",$M807&lt;&gt;"OK"),"REVIEW","OK"))</f>
        <v/>
      </c>
      <c r="U807" s="14"/>
      <c r="V807" s="14"/>
      <c r="W807" s="17"/>
      <c r="X807" s="14"/>
    </row>
    <row r="808" customFormat="false" ht="15" hidden="false" customHeight="false" outlineLevel="0" collapsed="false">
      <c r="A808" s="9" t="str">
        <f aca="false">IF('3. Layout Parts'!$A808="","",TRIM('3. Layout Parts'!$A808))</f>
        <v/>
      </c>
      <c r="B808" s="9" t="str">
        <f aca="false">IF($A808="","",'3. Layout Parts'!$D808)</f>
        <v/>
      </c>
      <c r="C808" s="9" t="str">
        <f aca="false">IF($A808="","",'3. Layout Parts'!$B808)</f>
        <v/>
      </c>
      <c r="D808" s="9" t="str">
        <f aca="false">IF($A808="","",'3. Layout Parts'!$C808)</f>
        <v/>
      </c>
      <c r="E808" s="9" t="str">
        <f aca="false">IF($A808="","",IFERROR(INDEX('2. Schematic Parts'!$B$2:$B$3001,MATCH($A808,'2. Schematic Parts'!$A$2:$A$3001,0)),"NOT FOUND"))</f>
        <v/>
      </c>
      <c r="F808" s="9" t="str">
        <f aca="false">IF($A808="","",IFERROR(INDEX('2. Schematic Parts'!$C$2:$C$3001,MATCH($A808,'2. Schematic Parts'!$A$2:$A$3001,0))&amp;"","NOT FOUND"))</f>
        <v/>
      </c>
      <c r="G808" s="9" t="str">
        <f aca="false">IF($A808="","",IFERROR(INDEX('2. Schematic Parts'!$D$2:$D$3001,MATCH($A808,'2. Schematic Parts'!$A$2:$A$3001,0))&amp;"","NOT FOUND"))</f>
        <v/>
      </c>
      <c r="H808" s="9" t="str">
        <f aca="false">IF($A808="","",IF(COUNTIF('2. Schematic Parts'!$A$2:$A$3001,$A808)=0,"NOT IN SCHEMATIC","OK"))</f>
        <v/>
      </c>
      <c r="I808" s="9" t="str">
        <f aca="false">IF($A808="","",IF($H808="NOT IN SCHEMATIC","",IF(UPPER(TRIM($C808))=UPPER(TRIM($E808)),"OK","MISMATCH")))</f>
        <v/>
      </c>
      <c r="J808" s="9" t="str">
        <f aca="false">IF($A808="","",IF($H808="NOT IN SCHEMATIC","",IF($F808="","NO SCH DECAL",IF($D808="","",IF(UPPER(TRIM($D808))=UPPER(TRIM($F808)),"OK","MISMATCH")))))</f>
        <v/>
      </c>
      <c r="K808" s="16" t="str">
        <f aca="false">IF($A808="","",SUMPRODUCT(--ISNUMBER(SEARCH(","&amp;TRIM($A808)&amp;",",","&amp;SUBSTITUTE('1. Master BOM'!$D$2:$D$400," ","")&amp;","))))</f>
        <v/>
      </c>
      <c r="L808" s="16" t="str">
        <f aca="false">IF($A808="","",IF($K808&lt;&gt;1,0,SUMPRODUCT(ISNUMBER(SEARCH(","&amp;TRIM($A808)&amp;",",","&amp;SUBSTITUTE('1. Master BOM'!$D$2:$D$400," ","")&amp;","))*ROW('1. Master BOM'!$D$2:$D$400))))</f>
        <v/>
      </c>
      <c r="M808" s="9" t="str">
        <f aca="false">IF($A808="","",IF($K808=0,"NOT IN BOM",IF($K808&gt;1,"MULTIPLE BOM LINES","OK")))</f>
        <v/>
      </c>
      <c r="N808" s="9" t="str">
        <f aca="false">IF($A808="","",IF($L808=0,"—",INDEX('1. Master BOM'!$A$1:$A$400,$L808)))</f>
        <v/>
      </c>
      <c r="O808" s="9" t="str">
        <f aca="false">IF($A808="","",IF($L808=0,"—",INDEX('1. Master BOM'!$B$1:$B$400,$L808)))</f>
        <v/>
      </c>
      <c r="P808" s="9" t="str">
        <f aca="false">IF($A808="","",IF(OR($H808="NOT IN SCHEMATIC",$O808="—"),"",IF($G808="","NO SCH PN",IF(UPPER(TRIM($G808))=UPPER(TRIM($O808)),"OK","MISMATCH"))))</f>
        <v/>
      </c>
      <c r="Q808" s="9" t="str">
        <f aca="false">IF($A808="","",IF($L808=0,"—",INDEX('1. Master BOM'!$E$1:$E$400,$L808)))</f>
        <v/>
      </c>
      <c r="R808" s="9" t="str">
        <f aca="false">IF($A808="","",IF($L808=0,"—",IF(T(INDEX('1. Master BOM'!$F$1:$F$400,$L808))="","(not set)",INDEX('1. Master BOM'!$F$1:$F$400,$L808))))</f>
        <v/>
      </c>
      <c r="S808" s="9" t="str">
        <f aca="false">IF($A808="","",IF(OR($R808="—",$R808="(not set)",$D808=""),"",IF(ISNUMBER(SEARCH(SUBSTITUTE(SUBSTITUTE(SUBSTITUTE($R808,"-",""),"_","")," ",""),SUBSTITUTE(SUBSTITUTE(SUBSTITUTE($D808,"-",""),"_","")," ",""))),"OK","CHECK")))</f>
        <v/>
      </c>
      <c r="T808" s="9" t="str">
        <f aca="false">IF($A808="","",IF(OR($H808="NOT IN SCHEMATIC",$I808="MISMATCH",$J808="MISMATCH",$P808="MISMATCH",$M808&lt;&gt;"OK"),"REVIEW","OK"))</f>
        <v/>
      </c>
      <c r="U808" s="14"/>
      <c r="V808" s="14"/>
      <c r="W808" s="17"/>
      <c r="X808" s="14"/>
    </row>
    <row r="809" customFormat="false" ht="15" hidden="false" customHeight="false" outlineLevel="0" collapsed="false">
      <c r="A809" s="9" t="str">
        <f aca="false">IF('3. Layout Parts'!$A809="","",TRIM('3. Layout Parts'!$A809))</f>
        <v/>
      </c>
      <c r="B809" s="9" t="str">
        <f aca="false">IF($A809="","",'3. Layout Parts'!$D809)</f>
        <v/>
      </c>
      <c r="C809" s="9" t="str">
        <f aca="false">IF($A809="","",'3. Layout Parts'!$B809)</f>
        <v/>
      </c>
      <c r="D809" s="9" t="str">
        <f aca="false">IF($A809="","",'3. Layout Parts'!$C809)</f>
        <v/>
      </c>
      <c r="E809" s="9" t="str">
        <f aca="false">IF($A809="","",IFERROR(INDEX('2. Schematic Parts'!$B$2:$B$3001,MATCH($A809,'2. Schematic Parts'!$A$2:$A$3001,0)),"NOT FOUND"))</f>
        <v/>
      </c>
      <c r="F809" s="9" t="str">
        <f aca="false">IF($A809="","",IFERROR(INDEX('2. Schematic Parts'!$C$2:$C$3001,MATCH($A809,'2. Schematic Parts'!$A$2:$A$3001,0))&amp;"","NOT FOUND"))</f>
        <v/>
      </c>
      <c r="G809" s="9" t="str">
        <f aca="false">IF($A809="","",IFERROR(INDEX('2. Schematic Parts'!$D$2:$D$3001,MATCH($A809,'2. Schematic Parts'!$A$2:$A$3001,0))&amp;"","NOT FOUND"))</f>
        <v/>
      </c>
      <c r="H809" s="9" t="str">
        <f aca="false">IF($A809="","",IF(COUNTIF('2. Schematic Parts'!$A$2:$A$3001,$A809)=0,"NOT IN SCHEMATIC","OK"))</f>
        <v/>
      </c>
      <c r="I809" s="9" t="str">
        <f aca="false">IF($A809="","",IF($H809="NOT IN SCHEMATIC","",IF(UPPER(TRIM($C809))=UPPER(TRIM($E809)),"OK","MISMATCH")))</f>
        <v/>
      </c>
      <c r="J809" s="9" t="str">
        <f aca="false">IF($A809="","",IF($H809="NOT IN SCHEMATIC","",IF($F809="","NO SCH DECAL",IF($D809="","",IF(UPPER(TRIM($D809))=UPPER(TRIM($F809)),"OK","MISMATCH")))))</f>
        <v/>
      </c>
      <c r="K809" s="16" t="str">
        <f aca="false">IF($A809="","",SUMPRODUCT(--ISNUMBER(SEARCH(","&amp;TRIM($A809)&amp;",",","&amp;SUBSTITUTE('1. Master BOM'!$D$2:$D$400," ","")&amp;","))))</f>
        <v/>
      </c>
      <c r="L809" s="16" t="str">
        <f aca="false">IF($A809="","",IF($K809&lt;&gt;1,0,SUMPRODUCT(ISNUMBER(SEARCH(","&amp;TRIM($A809)&amp;",",","&amp;SUBSTITUTE('1. Master BOM'!$D$2:$D$400," ","")&amp;","))*ROW('1. Master BOM'!$D$2:$D$400))))</f>
        <v/>
      </c>
      <c r="M809" s="9" t="str">
        <f aca="false">IF($A809="","",IF($K809=0,"NOT IN BOM",IF($K809&gt;1,"MULTIPLE BOM LINES","OK")))</f>
        <v/>
      </c>
      <c r="N809" s="9" t="str">
        <f aca="false">IF($A809="","",IF($L809=0,"—",INDEX('1. Master BOM'!$A$1:$A$400,$L809)))</f>
        <v/>
      </c>
      <c r="O809" s="9" t="str">
        <f aca="false">IF($A809="","",IF($L809=0,"—",INDEX('1. Master BOM'!$B$1:$B$400,$L809)))</f>
        <v/>
      </c>
      <c r="P809" s="9" t="str">
        <f aca="false">IF($A809="","",IF(OR($H809="NOT IN SCHEMATIC",$O809="—"),"",IF($G809="","NO SCH PN",IF(UPPER(TRIM($G809))=UPPER(TRIM($O809)),"OK","MISMATCH"))))</f>
        <v/>
      </c>
      <c r="Q809" s="9" t="str">
        <f aca="false">IF($A809="","",IF($L809=0,"—",INDEX('1. Master BOM'!$E$1:$E$400,$L809)))</f>
        <v/>
      </c>
      <c r="R809" s="9" t="str">
        <f aca="false">IF($A809="","",IF($L809=0,"—",IF(T(INDEX('1. Master BOM'!$F$1:$F$400,$L809))="","(not set)",INDEX('1. Master BOM'!$F$1:$F$400,$L809))))</f>
        <v/>
      </c>
      <c r="S809" s="9" t="str">
        <f aca="false">IF($A809="","",IF(OR($R809="—",$R809="(not set)",$D809=""),"",IF(ISNUMBER(SEARCH(SUBSTITUTE(SUBSTITUTE(SUBSTITUTE($R809,"-",""),"_","")," ",""),SUBSTITUTE(SUBSTITUTE(SUBSTITUTE($D809,"-",""),"_","")," ",""))),"OK","CHECK")))</f>
        <v/>
      </c>
      <c r="T809" s="9" t="str">
        <f aca="false">IF($A809="","",IF(OR($H809="NOT IN SCHEMATIC",$I809="MISMATCH",$J809="MISMATCH",$P809="MISMATCH",$M809&lt;&gt;"OK"),"REVIEW","OK"))</f>
        <v/>
      </c>
      <c r="U809" s="14"/>
      <c r="V809" s="14"/>
      <c r="W809" s="17"/>
      <c r="X809" s="14"/>
    </row>
    <row r="810" customFormat="false" ht="15" hidden="false" customHeight="false" outlineLevel="0" collapsed="false">
      <c r="A810" s="9" t="str">
        <f aca="false">IF('3. Layout Parts'!$A810="","",TRIM('3. Layout Parts'!$A810))</f>
        <v/>
      </c>
      <c r="B810" s="9" t="str">
        <f aca="false">IF($A810="","",'3. Layout Parts'!$D810)</f>
        <v/>
      </c>
      <c r="C810" s="9" t="str">
        <f aca="false">IF($A810="","",'3. Layout Parts'!$B810)</f>
        <v/>
      </c>
      <c r="D810" s="9" t="str">
        <f aca="false">IF($A810="","",'3. Layout Parts'!$C810)</f>
        <v/>
      </c>
      <c r="E810" s="9" t="str">
        <f aca="false">IF($A810="","",IFERROR(INDEX('2. Schematic Parts'!$B$2:$B$3001,MATCH($A810,'2. Schematic Parts'!$A$2:$A$3001,0)),"NOT FOUND"))</f>
        <v/>
      </c>
      <c r="F810" s="9" t="str">
        <f aca="false">IF($A810="","",IFERROR(INDEX('2. Schematic Parts'!$C$2:$C$3001,MATCH($A810,'2. Schematic Parts'!$A$2:$A$3001,0))&amp;"","NOT FOUND"))</f>
        <v/>
      </c>
      <c r="G810" s="9" t="str">
        <f aca="false">IF($A810="","",IFERROR(INDEX('2. Schematic Parts'!$D$2:$D$3001,MATCH($A810,'2. Schematic Parts'!$A$2:$A$3001,0))&amp;"","NOT FOUND"))</f>
        <v/>
      </c>
      <c r="H810" s="9" t="str">
        <f aca="false">IF($A810="","",IF(COUNTIF('2. Schematic Parts'!$A$2:$A$3001,$A810)=0,"NOT IN SCHEMATIC","OK"))</f>
        <v/>
      </c>
      <c r="I810" s="9" t="str">
        <f aca="false">IF($A810="","",IF($H810="NOT IN SCHEMATIC","",IF(UPPER(TRIM($C810))=UPPER(TRIM($E810)),"OK","MISMATCH")))</f>
        <v/>
      </c>
      <c r="J810" s="9" t="str">
        <f aca="false">IF($A810="","",IF($H810="NOT IN SCHEMATIC","",IF($F810="","NO SCH DECAL",IF($D810="","",IF(UPPER(TRIM($D810))=UPPER(TRIM($F810)),"OK","MISMATCH")))))</f>
        <v/>
      </c>
      <c r="K810" s="16" t="str">
        <f aca="false">IF($A810="","",SUMPRODUCT(--ISNUMBER(SEARCH(","&amp;TRIM($A810)&amp;",",","&amp;SUBSTITUTE('1. Master BOM'!$D$2:$D$400," ","")&amp;","))))</f>
        <v/>
      </c>
      <c r="L810" s="16" t="str">
        <f aca="false">IF($A810="","",IF($K810&lt;&gt;1,0,SUMPRODUCT(ISNUMBER(SEARCH(","&amp;TRIM($A810)&amp;",",","&amp;SUBSTITUTE('1. Master BOM'!$D$2:$D$400," ","")&amp;","))*ROW('1. Master BOM'!$D$2:$D$400))))</f>
        <v/>
      </c>
      <c r="M810" s="9" t="str">
        <f aca="false">IF($A810="","",IF($K810=0,"NOT IN BOM",IF($K810&gt;1,"MULTIPLE BOM LINES","OK")))</f>
        <v/>
      </c>
      <c r="N810" s="9" t="str">
        <f aca="false">IF($A810="","",IF($L810=0,"—",INDEX('1. Master BOM'!$A$1:$A$400,$L810)))</f>
        <v/>
      </c>
      <c r="O810" s="9" t="str">
        <f aca="false">IF($A810="","",IF($L810=0,"—",INDEX('1. Master BOM'!$B$1:$B$400,$L810)))</f>
        <v/>
      </c>
      <c r="P810" s="9" t="str">
        <f aca="false">IF($A810="","",IF(OR($H810="NOT IN SCHEMATIC",$O810="—"),"",IF($G810="","NO SCH PN",IF(UPPER(TRIM($G810))=UPPER(TRIM($O810)),"OK","MISMATCH"))))</f>
        <v/>
      </c>
      <c r="Q810" s="9" t="str">
        <f aca="false">IF($A810="","",IF($L810=0,"—",INDEX('1. Master BOM'!$E$1:$E$400,$L810)))</f>
        <v/>
      </c>
      <c r="R810" s="9" t="str">
        <f aca="false">IF($A810="","",IF($L810=0,"—",IF(T(INDEX('1. Master BOM'!$F$1:$F$400,$L810))="","(not set)",INDEX('1. Master BOM'!$F$1:$F$400,$L810))))</f>
        <v/>
      </c>
      <c r="S810" s="9" t="str">
        <f aca="false">IF($A810="","",IF(OR($R810="—",$R810="(not set)",$D810=""),"",IF(ISNUMBER(SEARCH(SUBSTITUTE(SUBSTITUTE(SUBSTITUTE($R810,"-",""),"_","")," ",""),SUBSTITUTE(SUBSTITUTE(SUBSTITUTE($D810,"-",""),"_","")," ",""))),"OK","CHECK")))</f>
        <v/>
      </c>
      <c r="T810" s="9" t="str">
        <f aca="false">IF($A810="","",IF(OR($H810="NOT IN SCHEMATIC",$I810="MISMATCH",$J810="MISMATCH",$P810="MISMATCH",$M810&lt;&gt;"OK"),"REVIEW","OK"))</f>
        <v/>
      </c>
      <c r="U810" s="14"/>
      <c r="V810" s="14"/>
      <c r="W810" s="17"/>
      <c r="X810" s="14"/>
    </row>
    <row r="811" customFormat="false" ht="15" hidden="false" customHeight="false" outlineLevel="0" collapsed="false">
      <c r="A811" s="9" t="str">
        <f aca="false">IF('3. Layout Parts'!$A811="","",TRIM('3. Layout Parts'!$A811))</f>
        <v/>
      </c>
      <c r="B811" s="9" t="str">
        <f aca="false">IF($A811="","",'3. Layout Parts'!$D811)</f>
        <v/>
      </c>
      <c r="C811" s="9" t="str">
        <f aca="false">IF($A811="","",'3. Layout Parts'!$B811)</f>
        <v/>
      </c>
      <c r="D811" s="9" t="str">
        <f aca="false">IF($A811="","",'3. Layout Parts'!$C811)</f>
        <v/>
      </c>
      <c r="E811" s="9" t="str">
        <f aca="false">IF($A811="","",IFERROR(INDEX('2. Schematic Parts'!$B$2:$B$3001,MATCH($A811,'2. Schematic Parts'!$A$2:$A$3001,0)),"NOT FOUND"))</f>
        <v/>
      </c>
      <c r="F811" s="9" t="str">
        <f aca="false">IF($A811="","",IFERROR(INDEX('2. Schematic Parts'!$C$2:$C$3001,MATCH($A811,'2. Schematic Parts'!$A$2:$A$3001,0))&amp;"","NOT FOUND"))</f>
        <v/>
      </c>
      <c r="G811" s="9" t="str">
        <f aca="false">IF($A811="","",IFERROR(INDEX('2. Schematic Parts'!$D$2:$D$3001,MATCH($A811,'2. Schematic Parts'!$A$2:$A$3001,0))&amp;"","NOT FOUND"))</f>
        <v/>
      </c>
      <c r="H811" s="9" t="str">
        <f aca="false">IF($A811="","",IF(COUNTIF('2. Schematic Parts'!$A$2:$A$3001,$A811)=0,"NOT IN SCHEMATIC","OK"))</f>
        <v/>
      </c>
      <c r="I811" s="9" t="str">
        <f aca="false">IF($A811="","",IF($H811="NOT IN SCHEMATIC","",IF(UPPER(TRIM($C811))=UPPER(TRIM($E811)),"OK","MISMATCH")))</f>
        <v/>
      </c>
      <c r="J811" s="9" t="str">
        <f aca="false">IF($A811="","",IF($H811="NOT IN SCHEMATIC","",IF($F811="","NO SCH DECAL",IF($D811="","",IF(UPPER(TRIM($D811))=UPPER(TRIM($F811)),"OK","MISMATCH")))))</f>
        <v/>
      </c>
      <c r="K811" s="16" t="str">
        <f aca="false">IF($A811="","",SUMPRODUCT(--ISNUMBER(SEARCH(","&amp;TRIM($A811)&amp;",",","&amp;SUBSTITUTE('1. Master BOM'!$D$2:$D$400," ","")&amp;","))))</f>
        <v/>
      </c>
      <c r="L811" s="16" t="str">
        <f aca="false">IF($A811="","",IF($K811&lt;&gt;1,0,SUMPRODUCT(ISNUMBER(SEARCH(","&amp;TRIM($A811)&amp;",",","&amp;SUBSTITUTE('1. Master BOM'!$D$2:$D$400," ","")&amp;","))*ROW('1. Master BOM'!$D$2:$D$400))))</f>
        <v/>
      </c>
      <c r="M811" s="9" t="str">
        <f aca="false">IF($A811="","",IF($K811=0,"NOT IN BOM",IF($K811&gt;1,"MULTIPLE BOM LINES","OK")))</f>
        <v/>
      </c>
      <c r="N811" s="9" t="str">
        <f aca="false">IF($A811="","",IF($L811=0,"—",INDEX('1. Master BOM'!$A$1:$A$400,$L811)))</f>
        <v/>
      </c>
      <c r="O811" s="9" t="str">
        <f aca="false">IF($A811="","",IF($L811=0,"—",INDEX('1. Master BOM'!$B$1:$B$400,$L811)))</f>
        <v/>
      </c>
      <c r="P811" s="9" t="str">
        <f aca="false">IF($A811="","",IF(OR($H811="NOT IN SCHEMATIC",$O811="—"),"",IF($G811="","NO SCH PN",IF(UPPER(TRIM($G811))=UPPER(TRIM($O811)),"OK","MISMATCH"))))</f>
        <v/>
      </c>
      <c r="Q811" s="9" t="str">
        <f aca="false">IF($A811="","",IF($L811=0,"—",INDEX('1. Master BOM'!$E$1:$E$400,$L811)))</f>
        <v/>
      </c>
      <c r="R811" s="9" t="str">
        <f aca="false">IF($A811="","",IF($L811=0,"—",IF(T(INDEX('1. Master BOM'!$F$1:$F$400,$L811))="","(not set)",INDEX('1. Master BOM'!$F$1:$F$400,$L811))))</f>
        <v/>
      </c>
      <c r="S811" s="9" t="str">
        <f aca="false">IF($A811="","",IF(OR($R811="—",$R811="(not set)",$D811=""),"",IF(ISNUMBER(SEARCH(SUBSTITUTE(SUBSTITUTE(SUBSTITUTE($R811,"-",""),"_","")," ",""),SUBSTITUTE(SUBSTITUTE(SUBSTITUTE($D811,"-",""),"_","")," ",""))),"OK","CHECK")))</f>
        <v/>
      </c>
      <c r="T811" s="9" t="str">
        <f aca="false">IF($A811="","",IF(OR($H811="NOT IN SCHEMATIC",$I811="MISMATCH",$J811="MISMATCH",$P811="MISMATCH",$M811&lt;&gt;"OK"),"REVIEW","OK"))</f>
        <v/>
      </c>
      <c r="U811" s="14"/>
      <c r="V811" s="14"/>
      <c r="W811" s="17"/>
      <c r="X811" s="14"/>
    </row>
    <row r="812" customFormat="false" ht="15" hidden="false" customHeight="false" outlineLevel="0" collapsed="false">
      <c r="A812" s="9" t="str">
        <f aca="false">IF('3. Layout Parts'!$A812="","",TRIM('3. Layout Parts'!$A812))</f>
        <v/>
      </c>
      <c r="B812" s="9" t="str">
        <f aca="false">IF($A812="","",'3. Layout Parts'!$D812)</f>
        <v/>
      </c>
      <c r="C812" s="9" t="str">
        <f aca="false">IF($A812="","",'3. Layout Parts'!$B812)</f>
        <v/>
      </c>
      <c r="D812" s="9" t="str">
        <f aca="false">IF($A812="","",'3. Layout Parts'!$C812)</f>
        <v/>
      </c>
      <c r="E812" s="9" t="str">
        <f aca="false">IF($A812="","",IFERROR(INDEX('2. Schematic Parts'!$B$2:$B$3001,MATCH($A812,'2. Schematic Parts'!$A$2:$A$3001,0)),"NOT FOUND"))</f>
        <v/>
      </c>
      <c r="F812" s="9" t="str">
        <f aca="false">IF($A812="","",IFERROR(INDEX('2. Schematic Parts'!$C$2:$C$3001,MATCH($A812,'2. Schematic Parts'!$A$2:$A$3001,0))&amp;"","NOT FOUND"))</f>
        <v/>
      </c>
      <c r="G812" s="9" t="str">
        <f aca="false">IF($A812="","",IFERROR(INDEX('2. Schematic Parts'!$D$2:$D$3001,MATCH($A812,'2. Schematic Parts'!$A$2:$A$3001,0))&amp;"","NOT FOUND"))</f>
        <v/>
      </c>
      <c r="H812" s="9" t="str">
        <f aca="false">IF($A812="","",IF(COUNTIF('2. Schematic Parts'!$A$2:$A$3001,$A812)=0,"NOT IN SCHEMATIC","OK"))</f>
        <v/>
      </c>
      <c r="I812" s="9" t="str">
        <f aca="false">IF($A812="","",IF($H812="NOT IN SCHEMATIC","",IF(UPPER(TRIM($C812))=UPPER(TRIM($E812)),"OK","MISMATCH")))</f>
        <v/>
      </c>
      <c r="J812" s="9" t="str">
        <f aca="false">IF($A812="","",IF($H812="NOT IN SCHEMATIC","",IF($F812="","NO SCH DECAL",IF($D812="","",IF(UPPER(TRIM($D812))=UPPER(TRIM($F812)),"OK","MISMATCH")))))</f>
        <v/>
      </c>
      <c r="K812" s="16" t="str">
        <f aca="false">IF($A812="","",SUMPRODUCT(--ISNUMBER(SEARCH(","&amp;TRIM($A812)&amp;",",","&amp;SUBSTITUTE('1. Master BOM'!$D$2:$D$400," ","")&amp;","))))</f>
        <v/>
      </c>
      <c r="L812" s="16" t="str">
        <f aca="false">IF($A812="","",IF($K812&lt;&gt;1,0,SUMPRODUCT(ISNUMBER(SEARCH(","&amp;TRIM($A812)&amp;",",","&amp;SUBSTITUTE('1. Master BOM'!$D$2:$D$400," ","")&amp;","))*ROW('1. Master BOM'!$D$2:$D$400))))</f>
        <v/>
      </c>
      <c r="M812" s="9" t="str">
        <f aca="false">IF($A812="","",IF($K812=0,"NOT IN BOM",IF($K812&gt;1,"MULTIPLE BOM LINES","OK")))</f>
        <v/>
      </c>
      <c r="N812" s="9" t="str">
        <f aca="false">IF($A812="","",IF($L812=0,"—",INDEX('1. Master BOM'!$A$1:$A$400,$L812)))</f>
        <v/>
      </c>
      <c r="O812" s="9" t="str">
        <f aca="false">IF($A812="","",IF($L812=0,"—",INDEX('1. Master BOM'!$B$1:$B$400,$L812)))</f>
        <v/>
      </c>
      <c r="P812" s="9" t="str">
        <f aca="false">IF($A812="","",IF(OR($H812="NOT IN SCHEMATIC",$O812="—"),"",IF($G812="","NO SCH PN",IF(UPPER(TRIM($G812))=UPPER(TRIM($O812)),"OK","MISMATCH"))))</f>
        <v/>
      </c>
      <c r="Q812" s="9" t="str">
        <f aca="false">IF($A812="","",IF($L812=0,"—",INDEX('1. Master BOM'!$E$1:$E$400,$L812)))</f>
        <v/>
      </c>
      <c r="R812" s="9" t="str">
        <f aca="false">IF($A812="","",IF($L812=0,"—",IF(T(INDEX('1. Master BOM'!$F$1:$F$400,$L812))="","(not set)",INDEX('1. Master BOM'!$F$1:$F$400,$L812))))</f>
        <v/>
      </c>
      <c r="S812" s="9" t="str">
        <f aca="false">IF($A812="","",IF(OR($R812="—",$R812="(not set)",$D812=""),"",IF(ISNUMBER(SEARCH(SUBSTITUTE(SUBSTITUTE(SUBSTITUTE($R812,"-",""),"_","")," ",""),SUBSTITUTE(SUBSTITUTE(SUBSTITUTE($D812,"-",""),"_","")," ",""))),"OK","CHECK")))</f>
        <v/>
      </c>
      <c r="T812" s="9" t="str">
        <f aca="false">IF($A812="","",IF(OR($H812="NOT IN SCHEMATIC",$I812="MISMATCH",$J812="MISMATCH",$P812="MISMATCH",$M812&lt;&gt;"OK"),"REVIEW","OK"))</f>
        <v/>
      </c>
      <c r="U812" s="14"/>
      <c r="V812" s="14"/>
      <c r="W812" s="17"/>
      <c r="X812" s="14"/>
    </row>
    <row r="813" customFormat="false" ht="15" hidden="false" customHeight="false" outlineLevel="0" collapsed="false">
      <c r="A813" s="9" t="str">
        <f aca="false">IF('3. Layout Parts'!$A813="","",TRIM('3. Layout Parts'!$A813))</f>
        <v/>
      </c>
      <c r="B813" s="9" t="str">
        <f aca="false">IF($A813="","",'3. Layout Parts'!$D813)</f>
        <v/>
      </c>
      <c r="C813" s="9" t="str">
        <f aca="false">IF($A813="","",'3. Layout Parts'!$B813)</f>
        <v/>
      </c>
      <c r="D813" s="9" t="str">
        <f aca="false">IF($A813="","",'3. Layout Parts'!$C813)</f>
        <v/>
      </c>
      <c r="E813" s="9" t="str">
        <f aca="false">IF($A813="","",IFERROR(INDEX('2. Schematic Parts'!$B$2:$B$3001,MATCH($A813,'2. Schematic Parts'!$A$2:$A$3001,0)),"NOT FOUND"))</f>
        <v/>
      </c>
      <c r="F813" s="9" t="str">
        <f aca="false">IF($A813="","",IFERROR(INDEX('2. Schematic Parts'!$C$2:$C$3001,MATCH($A813,'2. Schematic Parts'!$A$2:$A$3001,0))&amp;"","NOT FOUND"))</f>
        <v/>
      </c>
      <c r="G813" s="9" t="str">
        <f aca="false">IF($A813="","",IFERROR(INDEX('2. Schematic Parts'!$D$2:$D$3001,MATCH($A813,'2. Schematic Parts'!$A$2:$A$3001,0))&amp;"","NOT FOUND"))</f>
        <v/>
      </c>
      <c r="H813" s="9" t="str">
        <f aca="false">IF($A813="","",IF(COUNTIF('2. Schematic Parts'!$A$2:$A$3001,$A813)=0,"NOT IN SCHEMATIC","OK"))</f>
        <v/>
      </c>
      <c r="I813" s="9" t="str">
        <f aca="false">IF($A813="","",IF($H813="NOT IN SCHEMATIC","",IF(UPPER(TRIM($C813))=UPPER(TRIM($E813)),"OK","MISMATCH")))</f>
        <v/>
      </c>
      <c r="J813" s="9" t="str">
        <f aca="false">IF($A813="","",IF($H813="NOT IN SCHEMATIC","",IF($F813="","NO SCH DECAL",IF($D813="","",IF(UPPER(TRIM($D813))=UPPER(TRIM($F813)),"OK","MISMATCH")))))</f>
        <v/>
      </c>
      <c r="K813" s="16" t="str">
        <f aca="false">IF($A813="","",SUMPRODUCT(--ISNUMBER(SEARCH(","&amp;TRIM($A813)&amp;",",","&amp;SUBSTITUTE('1. Master BOM'!$D$2:$D$400," ","")&amp;","))))</f>
        <v/>
      </c>
      <c r="L813" s="16" t="str">
        <f aca="false">IF($A813="","",IF($K813&lt;&gt;1,0,SUMPRODUCT(ISNUMBER(SEARCH(","&amp;TRIM($A813)&amp;",",","&amp;SUBSTITUTE('1. Master BOM'!$D$2:$D$400," ","")&amp;","))*ROW('1. Master BOM'!$D$2:$D$400))))</f>
        <v/>
      </c>
      <c r="M813" s="9" t="str">
        <f aca="false">IF($A813="","",IF($K813=0,"NOT IN BOM",IF($K813&gt;1,"MULTIPLE BOM LINES","OK")))</f>
        <v/>
      </c>
      <c r="N813" s="9" t="str">
        <f aca="false">IF($A813="","",IF($L813=0,"—",INDEX('1. Master BOM'!$A$1:$A$400,$L813)))</f>
        <v/>
      </c>
      <c r="O813" s="9" t="str">
        <f aca="false">IF($A813="","",IF($L813=0,"—",INDEX('1. Master BOM'!$B$1:$B$400,$L813)))</f>
        <v/>
      </c>
      <c r="P813" s="9" t="str">
        <f aca="false">IF($A813="","",IF(OR($H813="NOT IN SCHEMATIC",$O813="—"),"",IF($G813="","NO SCH PN",IF(UPPER(TRIM($G813))=UPPER(TRIM($O813)),"OK","MISMATCH"))))</f>
        <v/>
      </c>
      <c r="Q813" s="9" t="str">
        <f aca="false">IF($A813="","",IF($L813=0,"—",INDEX('1. Master BOM'!$E$1:$E$400,$L813)))</f>
        <v/>
      </c>
      <c r="R813" s="9" t="str">
        <f aca="false">IF($A813="","",IF($L813=0,"—",IF(T(INDEX('1. Master BOM'!$F$1:$F$400,$L813))="","(not set)",INDEX('1. Master BOM'!$F$1:$F$400,$L813))))</f>
        <v/>
      </c>
      <c r="S813" s="9" t="str">
        <f aca="false">IF($A813="","",IF(OR($R813="—",$R813="(not set)",$D813=""),"",IF(ISNUMBER(SEARCH(SUBSTITUTE(SUBSTITUTE(SUBSTITUTE($R813,"-",""),"_","")," ",""),SUBSTITUTE(SUBSTITUTE(SUBSTITUTE($D813,"-",""),"_","")," ",""))),"OK","CHECK")))</f>
        <v/>
      </c>
      <c r="T813" s="9" t="str">
        <f aca="false">IF($A813="","",IF(OR($H813="NOT IN SCHEMATIC",$I813="MISMATCH",$J813="MISMATCH",$P813="MISMATCH",$M813&lt;&gt;"OK"),"REVIEW","OK"))</f>
        <v/>
      </c>
      <c r="U813" s="14"/>
      <c r="V813" s="14"/>
      <c r="W813" s="17"/>
      <c r="X813" s="14"/>
    </row>
    <row r="814" customFormat="false" ht="15" hidden="false" customHeight="false" outlineLevel="0" collapsed="false">
      <c r="A814" s="9" t="str">
        <f aca="false">IF('3. Layout Parts'!$A814="","",TRIM('3. Layout Parts'!$A814))</f>
        <v/>
      </c>
      <c r="B814" s="9" t="str">
        <f aca="false">IF($A814="","",'3. Layout Parts'!$D814)</f>
        <v/>
      </c>
      <c r="C814" s="9" t="str">
        <f aca="false">IF($A814="","",'3. Layout Parts'!$B814)</f>
        <v/>
      </c>
      <c r="D814" s="9" t="str">
        <f aca="false">IF($A814="","",'3. Layout Parts'!$C814)</f>
        <v/>
      </c>
      <c r="E814" s="9" t="str">
        <f aca="false">IF($A814="","",IFERROR(INDEX('2. Schematic Parts'!$B$2:$B$3001,MATCH($A814,'2. Schematic Parts'!$A$2:$A$3001,0)),"NOT FOUND"))</f>
        <v/>
      </c>
      <c r="F814" s="9" t="str">
        <f aca="false">IF($A814="","",IFERROR(INDEX('2. Schematic Parts'!$C$2:$C$3001,MATCH($A814,'2. Schematic Parts'!$A$2:$A$3001,0))&amp;"","NOT FOUND"))</f>
        <v/>
      </c>
      <c r="G814" s="9" t="str">
        <f aca="false">IF($A814="","",IFERROR(INDEX('2. Schematic Parts'!$D$2:$D$3001,MATCH($A814,'2. Schematic Parts'!$A$2:$A$3001,0))&amp;"","NOT FOUND"))</f>
        <v/>
      </c>
      <c r="H814" s="9" t="str">
        <f aca="false">IF($A814="","",IF(COUNTIF('2. Schematic Parts'!$A$2:$A$3001,$A814)=0,"NOT IN SCHEMATIC","OK"))</f>
        <v/>
      </c>
      <c r="I814" s="9" t="str">
        <f aca="false">IF($A814="","",IF($H814="NOT IN SCHEMATIC","",IF(UPPER(TRIM($C814))=UPPER(TRIM($E814)),"OK","MISMATCH")))</f>
        <v/>
      </c>
      <c r="J814" s="9" t="str">
        <f aca="false">IF($A814="","",IF($H814="NOT IN SCHEMATIC","",IF($F814="","NO SCH DECAL",IF($D814="","",IF(UPPER(TRIM($D814))=UPPER(TRIM($F814)),"OK","MISMATCH")))))</f>
        <v/>
      </c>
      <c r="K814" s="16" t="str">
        <f aca="false">IF($A814="","",SUMPRODUCT(--ISNUMBER(SEARCH(","&amp;TRIM($A814)&amp;",",","&amp;SUBSTITUTE('1. Master BOM'!$D$2:$D$400," ","")&amp;","))))</f>
        <v/>
      </c>
      <c r="L814" s="16" t="str">
        <f aca="false">IF($A814="","",IF($K814&lt;&gt;1,0,SUMPRODUCT(ISNUMBER(SEARCH(","&amp;TRIM($A814)&amp;",",","&amp;SUBSTITUTE('1. Master BOM'!$D$2:$D$400," ","")&amp;","))*ROW('1. Master BOM'!$D$2:$D$400))))</f>
        <v/>
      </c>
      <c r="M814" s="9" t="str">
        <f aca="false">IF($A814="","",IF($K814=0,"NOT IN BOM",IF($K814&gt;1,"MULTIPLE BOM LINES","OK")))</f>
        <v/>
      </c>
      <c r="N814" s="9" t="str">
        <f aca="false">IF($A814="","",IF($L814=0,"—",INDEX('1. Master BOM'!$A$1:$A$400,$L814)))</f>
        <v/>
      </c>
      <c r="O814" s="9" t="str">
        <f aca="false">IF($A814="","",IF($L814=0,"—",INDEX('1. Master BOM'!$B$1:$B$400,$L814)))</f>
        <v/>
      </c>
      <c r="P814" s="9" t="str">
        <f aca="false">IF($A814="","",IF(OR($H814="NOT IN SCHEMATIC",$O814="—"),"",IF($G814="","NO SCH PN",IF(UPPER(TRIM($G814))=UPPER(TRIM($O814)),"OK","MISMATCH"))))</f>
        <v/>
      </c>
      <c r="Q814" s="9" t="str">
        <f aca="false">IF($A814="","",IF($L814=0,"—",INDEX('1. Master BOM'!$E$1:$E$400,$L814)))</f>
        <v/>
      </c>
      <c r="R814" s="9" t="str">
        <f aca="false">IF($A814="","",IF($L814=0,"—",IF(T(INDEX('1. Master BOM'!$F$1:$F$400,$L814))="","(not set)",INDEX('1. Master BOM'!$F$1:$F$400,$L814))))</f>
        <v/>
      </c>
      <c r="S814" s="9" t="str">
        <f aca="false">IF($A814="","",IF(OR($R814="—",$R814="(not set)",$D814=""),"",IF(ISNUMBER(SEARCH(SUBSTITUTE(SUBSTITUTE(SUBSTITUTE($R814,"-",""),"_","")," ",""),SUBSTITUTE(SUBSTITUTE(SUBSTITUTE($D814,"-",""),"_","")," ",""))),"OK","CHECK")))</f>
        <v/>
      </c>
      <c r="T814" s="9" t="str">
        <f aca="false">IF($A814="","",IF(OR($H814="NOT IN SCHEMATIC",$I814="MISMATCH",$J814="MISMATCH",$P814="MISMATCH",$M814&lt;&gt;"OK"),"REVIEW","OK"))</f>
        <v/>
      </c>
      <c r="U814" s="14"/>
      <c r="V814" s="14"/>
      <c r="W814" s="17"/>
      <c r="X814" s="14"/>
    </row>
    <row r="815" customFormat="false" ht="15" hidden="false" customHeight="false" outlineLevel="0" collapsed="false">
      <c r="A815" s="9" t="str">
        <f aca="false">IF('3. Layout Parts'!$A815="","",TRIM('3. Layout Parts'!$A815))</f>
        <v/>
      </c>
      <c r="B815" s="9" t="str">
        <f aca="false">IF($A815="","",'3. Layout Parts'!$D815)</f>
        <v/>
      </c>
      <c r="C815" s="9" t="str">
        <f aca="false">IF($A815="","",'3. Layout Parts'!$B815)</f>
        <v/>
      </c>
      <c r="D815" s="9" t="str">
        <f aca="false">IF($A815="","",'3. Layout Parts'!$C815)</f>
        <v/>
      </c>
      <c r="E815" s="9" t="str">
        <f aca="false">IF($A815="","",IFERROR(INDEX('2. Schematic Parts'!$B$2:$B$3001,MATCH($A815,'2. Schematic Parts'!$A$2:$A$3001,0)),"NOT FOUND"))</f>
        <v/>
      </c>
      <c r="F815" s="9" t="str">
        <f aca="false">IF($A815="","",IFERROR(INDEX('2. Schematic Parts'!$C$2:$C$3001,MATCH($A815,'2. Schematic Parts'!$A$2:$A$3001,0))&amp;"","NOT FOUND"))</f>
        <v/>
      </c>
      <c r="G815" s="9" t="str">
        <f aca="false">IF($A815="","",IFERROR(INDEX('2. Schematic Parts'!$D$2:$D$3001,MATCH($A815,'2. Schematic Parts'!$A$2:$A$3001,0))&amp;"","NOT FOUND"))</f>
        <v/>
      </c>
      <c r="H815" s="9" t="str">
        <f aca="false">IF($A815="","",IF(COUNTIF('2. Schematic Parts'!$A$2:$A$3001,$A815)=0,"NOT IN SCHEMATIC","OK"))</f>
        <v/>
      </c>
      <c r="I815" s="9" t="str">
        <f aca="false">IF($A815="","",IF($H815="NOT IN SCHEMATIC","",IF(UPPER(TRIM($C815))=UPPER(TRIM($E815)),"OK","MISMATCH")))</f>
        <v/>
      </c>
      <c r="J815" s="9" t="str">
        <f aca="false">IF($A815="","",IF($H815="NOT IN SCHEMATIC","",IF($F815="","NO SCH DECAL",IF($D815="","",IF(UPPER(TRIM($D815))=UPPER(TRIM($F815)),"OK","MISMATCH")))))</f>
        <v/>
      </c>
      <c r="K815" s="16" t="str">
        <f aca="false">IF($A815="","",SUMPRODUCT(--ISNUMBER(SEARCH(","&amp;TRIM($A815)&amp;",",","&amp;SUBSTITUTE('1. Master BOM'!$D$2:$D$400," ","")&amp;","))))</f>
        <v/>
      </c>
      <c r="L815" s="16" t="str">
        <f aca="false">IF($A815="","",IF($K815&lt;&gt;1,0,SUMPRODUCT(ISNUMBER(SEARCH(","&amp;TRIM($A815)&amp;",",","&amp;SUBSTITUTE('1. Master BOM'!$D$2:$D$400," ","")&amp;","))*ROW('1. Master BOM'!$D$2:$D$400))))</f>
        <v/>
      </c>
      <c r="M815" s="9" t="str">
        <f aca="false">IF($A815="","",IF($K815=0,"NOT IN BOM",IF($K815&gt;1,"MULTIPLE BOM LINES","OK")))</f>
        <v/>
      </c>
      <c r="N815" s="9" t="str">
        <f aca="false">IF($A815="","",IF($L815=0,"—",INDEX('1. Master BOM'!$A$1:$A$400,$L815)))</f>
        <v/>
      </c>
      <c r="O815" s="9" t="str">
        <f aca="false">IF($A815="","",IF($L815=0,"—",INDEX('1. Master BOM'!$B$1:$B$400,$L815)))</f>
        <v/>
      </c>
      <c r="P815" s="9" t="str">
        <f aca="false">IF($A815="","",IF(OR($H815="NOT IN SCHEMATIC",$O815="—"),"",IF($G815="","NO SCH PN",IF(UPPER(TRIM($G815))=UPPER(TRIM($O815)),"OK","MISMATCH"))))</f>
        <v/>
      </c>
      <c r="Q815" s="9" t="str">
        <f aca="false">IF($A815="","",IF($L815=0,"—",INDEX('1. Master BOM'!$E$1:$E$400,$L815)))</f>
        <v/>
      </c>
      <c r="R815" s="9" t="str">
        <f aca="false">IF($A815="","",IF($L815=0,"—",IF(T(INDEX('1. Master BOM'!$F$1:$F$400,$L815))="","(not set)",INDEX('1. Master BOM'!$F$1:$F$400,$L815))))</f>
        <v/>
      </c>
      <c r="S815" s="9" t="str">
        <f aca="false">IF($A815="","",IF(OR($R815="—",$R815="(not set)",$D815=""),"",IF(ISNUMBER(SEARCH(SUBSTITUTE(SUBSTITUTE(SUBSTITUTE($R815,"-",""),"_","")," ",""),SUBSTITUTE(SUBSTITUTE(SUBSTITUTE($D815,"-",""),"_","")," ",""))),"OK","CHECK")))</f>
        <v/>
      </c>
      <c r="T815" s="9" t="str">
        <f aca="false">IF($A815="","",IF(OR($H815="NOT IN SCHEMATIC",$I815="MISMATCH",$J815="MISMATCH",$P815="MISMATCH",$M815&lt;&gt;"OK"),"REVIEW","OK"))</f>
        <v/>
      </c>
      <c r="U815" s="14"/>
      <c r="V815" s="14"/>
      <c r="W815" s="17"/>
      <c r="X815" s="14"/>
    </row>
    <row r="816" customFormat="false" ht="15" hidden="false" customHeight="false" outlineLevel="0" collapsed="false">
      <c r="A816" s="9" t="str">
        <f aca="false">IF('3. Layout Parts'!$A816="","",TRIM('3. Layout Parts'!$A816))</f>
        <v/>
      </c>
      <c r="B816" s="9" t="str">
        <f aca="false">IF($A816="","",'3. Layout Parts'!$D816)</f>
        <v/>
      </c>
      <c r="C816" s="9" t="str">
        <f aca="false">IF($A816="","",'3. Layout Parts'!$B816)</f>
        <v/>
      </c>
      <c r="D816" s="9" t="str">
        <f aca="false">IF($A816="","",'3. Layout Parts'!$C816)</f>
        <v/>
      </c>
      <c r="E816" s="9" t="str">
        <f aca="false">IF($A816="","",IFERROR(INDEX('2. Schematic Parts'!$B$2:$B$3001,MATCH($A816,'2. Schematic Parts'!$A$2:$A$3001,0)),"NOT FOUND"))</f>
        <v/>
      </c>
      <c r="F816" s="9" t="str">
        <f aca="false">IF($A816="","",IFERROR(INDEX('2. Schematic Parts'!$C$2:$C$3001,MATCH($A816,'2. Schematic Parts'!$A$2:$A$3001,0))&amp;"","NOT FOUND"))</f>
        <v/>
      </c>
      <c r="G816" s="9" t="str">
        <f aca="false">IF($A816="","",IFERROR(INDEX('2. Schematic Parts'!$D$2:$D$3001,MATCH($A816,'2. Schematic Parts'!$A$2:$A$3001,0))&amp;"","NOT FOUND"))</f>
        <v/>
      </c>
      <c r="H816" s="9" t="str">
        <f aca="false">IF($A816="","",IF(COUNTIF('2. Schematic Parts'!$A$2:$A$3001,$A816)=0,"NOT IN SCHEMATIC","OK"))</f>
        <v/>
      </c>
      <c r="I816" s="9" t="str">
        <f aca="false">IF($A816="","",IF($H816="NOT IN SCHEMATIC","",IF(UPPER(TRIM($C816))=UPPER(TRIM($E816)),"OK","MISMATCH")))</f>
        <v/>
      </c>
      <c r="J816" s="9" t="str">
        <f aca="false">IF($A816="","",IF($H816="NOT IN SCHEMATIC","",IF($F816="","NO SCH DECAL",IF($D816="","",IF(UPPER(TRIM($D816))=UPPER(TRIM($F816)),"OK","MISMATCH")))))</f>
        <v/>
      </c>
      <c r="K816" s="16" t="str">
        <f aca="false">IF($A816="","",SUMPRODUCT(--ISNUMBER(SEARCH(","&amp;TRIM($A816)&amp;",",","&amp;SUBSTITUTE('1. Master BOM'!$D$2:$D$400," ","")&amp;","))))</f>
        <v/>
      </c>
      <c r="L816" s="16" t="str">
        <f aca="false">IF($A816="","",IF($K816&lt;&gt;1,0,SUMPRODUCT(ISNUMBER(SEARCH(","&amp;TRIM($A816)&amp;",",","&amp;SUBSTITUTE('1. Master BOM'!$D$2:$D$400," ","")&amp;","))*ROW('1. Master BOM'!$D$2:$D$400))))</f>
        <v/>
      </c>
      <c r="M816" s="9" t="str">
        <f aca="false">IF($A816="","",IF($K816=0,"NOT IN BOM",IF($K816&gt;1,"MULTIPLE BOM LINES","OK")))</f>
        <v/>
      </c>
      <c r="N816" s="9" t="str">
        <f aca="false">IF($A816="","",IF($L816=0,"—",INDEX('1. Master BOM'!$A$1:$A$400,$L816)))</f>
        <v/>
      </c>
      <c r="O816" s="9" t="str">
        <f aca="false">IF($A816="","",IF($L816=0,"—",INDEX('1. Master BOM'!$B$1:$B$400,$L816)))</f>
        <v/>
      </c>
      <c r="P816" s="9" t="str">
        <f aca="false">IF($A816="","",IF(OR($H816="NOT IN SCHEMATIC",$O816="—"),"",IF($G816="","NO SCH PN",IF(UPPER(TRIM($G816))=UPPER(TRIM($O816)),"OK","MISMATCH"))))</f>
        <v/>
      </c>
      <c r="Q816" s="9" t="str">
        <f aca="false">IF($A816="","",IF($L816=0,"—",INDEX('1. Master BOM'!$E$1:$E$400,$L816)))</f>
        <v/>
      </c>
      <c r="R816" s="9" t="str">
        <f aca="false">IF($A816="","",IF($L816=0,"—",IF(T(INDEX('1. Master BOM'!$F$1:$F$400,$L816))="","(not set)",INDEX('1. Master BOM'!$F$1:$F$400,$L816))))</f>
        <v/>
      </c>
      <c r="S816" s="9" t="str">
        <f aca="false">IF($A816="","",IF(OR($R816="—",$R816="(not set)",$D816=""),"",IF(ISNUMBER(SEARCH(SUBSTITUTE(SUBSTITUTE(SUBSTITUTE($R816,"-",""),"_","")," ",""),SUBSTITUTE(SUBSTITUTE(SUBSTITUTE($D816,"-",""),"_","")," ",""))),"OK","CHECK")))</f>
        <v/>
      </c>
      <c r="T816" s="9" t="str">
        <f aca="false">IF($A816="","",IF(OR($H816="NOT IN SCHEMATIC",$I816="MISMATCH",$J816="MISMATCH",$P816="MISMATCH",$M816&lt;&gt;"OK"),"REVIEW","OK"))</f>
        <v/>
      </c>
      <c r="U816" s="14"/>
      <c r="V816" s="14"/>
      <c r="W816" s="17"/>
      <c r="X816" s="14"/>
    </row>
    <row r="817" customFormat="false" ht="15" hidden="false" customHeight="false" outlineLevel="0" collapsed="false">
      <c r="A817" s="9" t="str">
        <f aca="false">IF('3. Layout Parts'!$A817="","",TRIM('3. Layout Parts'!$A817))</f>
        <v/>
      </c>
      <c r="B817" s="9" t="str">
        <f aca="false">IF($A817="","",'3. Layout Parts'!$D817)</f>
        <v/>
      </c>
      <c r="C817" s="9" t="str">
        <f aca="false">IF($A817="","",'3. Layout Parts'!$B817)</f>
        <v/>
      </c>
      <c r="D817" s="9" t="str">
        <f aca="false">IF($A817="","",'3. Layout Parts'!$C817)</f>
        <v/>
      </c>
      <c r="E817" s="9" t="str">
        <f aca="false">IF($A817="","",IFERROR(INDEX('2. Schematic Parts'!$B$2:$B$3001,MATCH($A817,'2. Schematic Parts'!$A$2:$A$3001,0)),"NOT FOUND"))</f>
        <v/>
      </c>
      <c r="F817" s="9" t="str">
        <f aca="false">IF($A817="","",IFERROR(INDEX('2. Schematic Parts'!$C$2:$C$3001,MATCH($A817,'2. Schematic Parts'!$A$2:$A$3001,0))&amp;"","NOT FOUND"))</f>
        <v/>
      </c>
      <c r="G817" s="9" t="str">
        <f aca="false">IF($A817="","",IFERROR(INDEX('2. Schematic Parts'!$D$2:$D$3001,MATCH($A817,'2. Schematic Parts'!$A$2:$A$3001,0))&amp;"","NOT FOUND"))</f>
        <v/>
      </c>
      <c r="H817" s="9" t="str">
        <f aca="false">IF($A817="","",IF(COUNTIF('2. Schematic Parts'!$A$2:$A$3001,$A817)=0,"NOT IN SCHEMATIC","OK"))</f>
        <v/>
      </c>
      <c r="I817" s="9" t="str">
        <f aca="false">IF($A817="","",IF($H817="NOT IN SCHEMATIC","",IF(UPPER(TRIM($C817))=UPPER(TRIM($E817)),"OK","MISMATCH")))</f>
        <v/>
      </c>
      <c r="J817" s="9" t="str">
        <f aca="false">IF($A817="","",IF($H817="NOT IN SCHEMATIC","",IF($F817="","NO SCH DECAL",IF($D817="","",IF(UPPER(TRIM($D817))=UPPER(TRIM($F817)),"OK","MISMATCH")))))</f>
        <v/>
      </c>
      <c r="K817" s="16" t="str">
        <f aca="false">IF($A817="","",SUMPRODUCT(--ISNUMBER(SEARCH(","&amp;TRIM($A817)&amp;",",","&amp;SUBSTITUTE('1. Master BOM'!$D$2:$D$400," ","")&amp;","))))</f>
        <v/>
      </c>
      <c r="L817" s="16" t="str">
        <f aca="false">IF($A817="","",IF($K817&lt;&gt;1,0,SUMPRODUCT(ISNUMBER(SEARCH(","&amp;TRIM($A817)&amp;",",","&amp;SUBSTITUTE('1. Master BOM'!$D$2:$D$400," ","")&amp;","))*ROW('1. Master BOM'!$D$2:$D$400))))</f>
        <v/>
      </c>
      <c r="M817" s="9" t="str">
        <f aca="false">IF($A817="","",IF($K817=0,"NOT IN BOM",IF($K817&gt;1,"MULTIPLE BOM LINES","OK")))</f>
        <v/>
      </c>
      <c r="N817" s="9" t="str">
        <f aca="false">IF($A817="","",IF($L817=0,"—",INDEX('1. Master BOM'!$A$1:$A$400,$L817)))</f>
        <v/>
      </c>
      <c r="O817" s="9" t="str">
        <f aca="false">IF($A817="","",IF($L817=0,"—",INDEX('1. Master BOM'!$B$1:$B$400,$L817)))</f>
        <v/>
      </c>
      <c r="P817" s="9" t="str">
        <f aca="false">IF($A817="","",IF(OR($H817="NOT IN SCHEMATIC",$O817="—"),"",IF($G817="","NO SCH PN",IF(UPPER(TRIM($G817))=UPPER(TRIM($O817)),"OK","MISMATCH"))))</f>
        <v/>
      </c>
      <c r="Q817" s="9" t="str">
        <f aca="false">IF($A817="","",IF($L817=0,"—",INDEX('1. Master BOM'!$E$1:$E$400,$L817)))</f>
        <v/>
      </c>
      <c r="R817" s="9" t="str">
        <f aca="false">IF($A817="","",IF($L817=0,"—",IF(T(INDEX('1. Master BOM'!$F$1:$F$400,$L817))="","(not set)",INDEX('1. Master BOM'!$F$1:$F$400,$L817))))</f>
        <v/>
      </c>
      <c r="S817" s="9" t="str">
        <f aca="false">IF($A817="","",IF(OR($R817="—",$R817="(not set)",$D817=""),"",IF(ISNUMBER(SEARCH(SUBSTITUTE(SUBSTITUTE(SUBSTITUTE($R817,"-",""),"_","")," ",""),SUBSTITUTE(SUBSTITUTE(SUBSTITUTE($D817,"-",""),"_","")," ",""))),"OK","CHECK")))</f>
        <v/>
      </c>
      <c r="T817" s="9" t="str">
        <f aca="false">IF($A817="","",IF(OR($H817="NOT IN SCHEMATIC",$I817="MISMATCH",$J817="MISMATCH",$P817="MISMATCH",$M817&lt;&gt;"OK"),"REVIEW","OK"))</f>
        <v/>
      </c>
      <c r="U817" s="14"/>
      <c r="V817" s="14"/>
      <c r="W817" s="17"/>
      <c r="X817" s="14"/>
    </row>
    <row r="818" customFormat="false" ht="15" hidden="false" customHeight="false" outlineLevel="0" collapsed="false">
      <c r="A818" s="9" t="str">
        <f aca="false">IF('3. Layout Parts'!$A818="","",TRIM('3. Layout Parts'!$A818))</f>
        <v/>
      </c>
      <c r="B818" s="9" t="str">
        <f aca="false">IF($A818="","",'3. Layout Parts'!$D818)</f>
        <v/>
      </c>
      <c r="C818" s="9" t="str">
        <f aca="false">IF($A818="","",'3. Layout Parts'!$B818)</f>
        <v/>
      </c>
      <c r="D818" s="9" t="str">
        <f aca="false">IF($A818="","",'3. Layout Parts'!$C818)</f>
        <v/>
      </c>
      <c r="E818" s="9" t="str">
        <f aca="false">IF($A818="","",IFERROR(INDEX('2. Schematic Parts'!$B$2:$B$3001,MATCH($A818,'2. Schematic Parts'!$A$2:$A$3001,0)),"NOT FOUND"))</f>
        <v/>
      </c>
      <c r="F818" s="9" t="str">
        <f aca="false">IF($A818="","",IFERROR(INDEX('2. Schematic Parts'!$C$2:$C$3001,MATCH($A818,'2. Schematic Parts'!$A$2:$A$3001,0))&amp;"","NOT FOUND"))</f>
        <v/>
      </c>
      <c r="G818" s="9" t="str">
        <f aca="false">IF($A818="","",IFERROR(INDEX('2. Schematic Parts'!$D$2:$D$3001,MATCH($A818,'2. Schematic Parts'!$A$2:$A$3001,0))&amp;"","NOT FOUND"))</f>
        <v/>
      </c>
      <c r="H818" s="9" t="str">
        <f aca="false">IF($A818="","",IF(COUNTIF('2. Schematic Parts'!$A$2:$A$3001,$A818)=0,"NOT IN SCHEMATIC","OK"))</f>
        <v/>
      </c>
      <c r="I818" s="9" t="str">
        <f aca="false">IF($A818="","",IF($H818="NOT IN SCHEMATIC","",IF(UPPER(TRIM($C818))=UPPER(TRIM($E818)),"OK","MISMATCH")))</f>
        <v/>
      </c>
      <c r="J818" s="9" t="str">
        <f aca="false">IF($A818="","",IF($H818="NOT IN SCHEMATIC","",IF($F818="","NO SCH DECAL",IF($D818="","",IF(UPPER(TRIM($D818))=UPPER(TRIM($F818)),"OK","MISMATCH")))))</f>
        <v/>
      </c>
      <c r="K818" s="16" t="str">
        <f aca="false">IF($A818="","",SUMPRODUCT(--ISNUMBER(SEARCH(","&amp;TRIM($A818)&amp;",",","&amp;SUBSTITUTE('1. Master BOM'!$D$2:$D$400," ","")&amp;","))))</f>
        <v/>
      </c>
      <c r="L818" s="16" t="str">
        <f aca="false">IF($A818="","",IF($K818&lt;&gt;1,0,SUMPRODUCT(ISNUMBER(SEARCH(","&amp;TRIM($A818)&amp;",",","&amp;SUBSTITUTE('1. Master BOM'!$D$2:$D$400," ","")&amp;","))*ROW('1. Master BOM'!$D$2:$D$400))))</f>
        <v/>
      </c>
      <c r="M818" s="9" t="str">
        <f aca="false">IF($A818="","",IF($K818=0,"NOT IN BOM",IF($K818&gt;1,"MULTIPLE BOM LINES","OK")))</f>
        <v/>
      </c>
      <c r="N818" s="9" t="str">
        <f aca="false">IF($A818="","",IF($L818=0,"—",INDEX('1. Master BOM'!$A$1:$A$400,$L818)))</f>
        <v/>
      </c>
      <c r="O818" s="9" t="str">
        <f aca="false">IF($A818="","",IF($L818=0,"—",INDEX('1. Master BOM'!$B$1:$B$400,$L818)))</f>
        <v/>
      </c>
      <c r="P818" s="9" t="str">
        <f aca="false">IF($A818="","",IF(OR($H818="NOT IN SCHEMATIC",$O818="—"),"",IF($G818="","NO SCH PN",IF(UPPER(TRIM($G818))=UPPER(TRIM($O818)),"OK","MISMATCH"))))</f>
        <v/>
      </c>
      <c r="Q818" s="9" t="str">
        <f aca="false">IF($A818="","",IF($L818=0,"—",INDEX('1. Master BOM'!$E$1:$E$400,$L818)))</f>
        <v/>
      </c>
      <c r="R818" s="9" t="str">
        <f aca="false">IF($A818="","",IF($L818=0,"—",IF(T(INDEX('1. Master BOM'!$F$1:$F$400,$L818))="","(not set)",INDEX('1. Master BOM'!$F$1:$F$400,$L818))))</f>
        <v/>
      </c>
      <c r="S818" s="9" t="str">
        <f aca="false">IF($A818="","",IF(OR($R818="—",$R818="(not set)",$D818=""),"",IF(ISNUMBER(SEARCH(SUBSTITUTE(SUBSTITUTE(SUBSTITUTE($R818,"-",""),"_","")," ",""),SUBSTITUTE(SUBSTITUTE(SUBSTITUTE($D818,"-",""),"_","")," ",""))),"OK","CHECK")))</f>
        <v/>
      </c>
      <c r="T818" s="9" t="str">
        <f aca="false">IF($A818="","",IF(OR($H818="NOT IN SCHEMATIC",$I818="MISMATCH",$J818="MISMATCH",$P818="MISMATCH",$M818&lt;&gt;"OK"),"REVIEW","OK"))</f>
        <v/>
      </c>
      <c r="U818" s="14"/>
      <c r="V818" s="14"/>
      <c r="W818" s="17"/>
      <c r="X818" s="14"/>
    </row>
    <row r="819" customFormat="false" ht="15" hidden="false" customHeight="false" outlineLevel="0" collapsed="false">
      <c r="A819" s="9" t="str">
        <f aca="false">IF('3. Layout Parts'!$A819="","",TRIM('3. Layout Parts'!$A819))</f>
        <v/>
      </c>
      <c r="B819" s="9" t="str">
        <f aca="false">IF($A819="","",'3. Layout Parts'!$D819)</f>
        <v/>
      </c>
      <c r="C819" s="9" t="str">
        <f aca="false">IF($A819="","",'3. Layout Parts'!$B819)</f>
        <v/>
      </c>
      <c r="D819" s="9" t="str">
        <f aca="false">IF($A819="","",'3. Layout Parts'!$C819)</f>
        <v/>
      </c>
      <c r="E819" s="9" t="str">
        <f aca="false">IF($A819="","",IFERROR(INDEX('2. Schematic Parts'!$B$2:$B$3001,MATCH($A819,'2. Schematic Parts'!$A$2:$A$3001,0)),"NOT FOUND"))</f>
        <v/>
      </c>
      <c r="F819" s="9" t="str">
        <f aca="false">IF($A819="","",IFERROR(INDEX('2. Schematic Parts'!$C$2:$C$3001,MATCH($A819,'2. Schematic Parts'!$A$2:$A$3001,0))&amp;"","NOT FOUND"))</f>
        <v/>
      </c>
      <c r="G819" s="9" t="str">
        <f aca="false">IF($A819="","",IFERROR(INDEX('2. Schematic Parts'!$D$2:$D$3001,MATCH($A819,'2. Schematic Parts'!$A$2:$A$3001,0))&amp;"","NOT FOUND"))</f>
        <v/>
      </c>
      <c r="H819" s="9" t="str">
        <f aca="false">IF($A819="","",IF(COUNTIF('2. Schematic Parts'!$A$2:$A$3001,$A819)=0,"NOT IN SCHEMATIC","OK"))</f>
        <v/>
      </c>
      <c r="I819" s="9" t="str">
        <f aca="false">IF($A819="","",IF($H819="NOT IN SCHEMATIC","",IF(UPPER(TRIM($C819))=UPPER(TRIM($E819)),"OK","MISMATCH")))</f>
        <v/>
      </c>
      <c r="J819" s="9" t="str">
        <f aca="false">IF($A819="","",IF($H819="NOT IN SCHEMATIC","",IF($F819="","NO SCH DECAL",IF($D819="","",IF(UPPER(TRIM($D819))=UPPER(TRIM($F819)),"OK","MISMATCH")))))</f>
        <v/>
      </c>
      <c r="K819" s="16" t="str">
        <f aca="false">IF($A819="","",SUMPRODUCT(--ISNUMBER(SEARCH(","&amp;TRIM($A819)&amp;",",","&amp;SUBSTITUTE('1. Master BOM'!$D$2:$D$400," ","")&amp;","))))</f>
        <v/>
      </c>
      <c r="L819" s="16" t="str">
        <f aca="false">IF($A819="","",IF($K819&lt;&gt;1,0,SUMPRODUCT(ISNUMBER(SEARCH(","&amp;TRIM($A819)&amp;",",","&amp;SUBSTITUTE('1. Master BOM'!$D$2:$D$400," ","")&amp;","))*ROW('1. Master BOM'!$D$2:$D$400))))</f>
        <v/>
      </c>
      <c r="M819" s="9" t="str">
        <f aca="false">IF($A819="","",IF($K819=0,"NOT IN BOM",IF($K819&gt;1,"MULTIPLE BOM LINES","OK")))</f>
        <v/>
      </c>
      <c r="N819" s="9" t="str">
        <f aca="false">IF($A819="","",IF($L819=0,"—",INDEX('1. Master BOM'!$A$1:$A$400,$L819)))</f>
        <v/>
      </c>
      <c r="O819" s="9" t="str">
        <f aca="false">IF($A819="","",IF($L819=0,"—",INDEX('1. Master BOM'!$B$1:$B$400,$L819)))</f>
        <v/>
      </c>
      <c r="P819" s="9" t="str">
        <f aca="false">IF($A819="","",IF(OR($H819="NOT IN SCHEMATIC",$O819="—"),"",IF($G819="","NO SCH PN",IF(UPPER(TRIM($G819))=UPPER(TRIM($O819)),"OK","MISMATCH"))))</f>
        <v/>
      </c>
      <c r="Q819" s="9" t="str">
        <f aca="false">IF($A819="","",IF($L819=0,"—",INDEX('1. Master BOM'!$E$1:$E$400,$L819)))</f>
        <v/>
      </c>
      <c r="R819" s="9" t="str">
        <f aca="false">IF($A819="","",IF($L819=0,"—",IF(T(INDEX('1. Master BOM'!$F$1:$F$400,$L819))="","(not set)",INDEX('1. Master BOM'!$F$1:$F$400,$L819))))</f>
        <v/>
      </c>
      <c r="S819" s="9" t="str">
        <f aca="false">IF($A819="","",IF(OR($R819="—",$R819="(not set)",$D819=""),"",IF(ISNUMBER(SEARCH(SUBSTITUTE(SUBSTITUTE(SUBSTITUTE($R819,"-",""),"_","")," ",""),SUBSTITUTE(SUBSTITUTE(SUBSTITUTE($D819,"-",""),"_","")," ",""))),"OK","CHECK")))</f>
        <v/>
      </c>
      <c r="T819" s="9" t="str">
        <f aca="false">IF($A819="","",IF(OR($H819="NOT IN SCHEMATIC",$I819="MISMATCH",$J819="MISMATCH",$P819="MISMATCH",$M819&lt;&gt;"OK"),"REVIEW","OK"))</f>
        <v/>
      </c>
      <c r="U819" s="14"/>
      <c r="V819" s="14"/>
      <c r="W819" s="17"/>
      <c r="X819" s="14"/>
    </row>
    <row r="820" customFormat="false" ht="15" hidden="false" customHeight="false" outlineLevel="0" collapsed="false">
      <c r="A820" s="9" t="str">
        <f aca="false">IF('3. Layout Parts'!$A820="","",TRIM('3. Layout Parts'!$A820))</f>
        <v/>
      </c>
      <c r="B820" s="9" t="str">
        <f aca="false">IF($A820="","",'3. Layout Parts'!$D820)</f>
        <v/>
      </c>
      <c r="C820" s="9" t="str">
        <f aca="false">IF($A820="","",'3. Layout Parts'!$B820)</f>
        <v/>
      </c>
      <c r="D820" s="9" t="str">
        <f aca="false">IF($A820="","",'3. Layout Parts'!$C820)</f>
        <v/>
      </c>
      <c r="E820" s="9" t="str">
        <f aca="false">IF($A820="","",IFERROR(INDEX('2. Schematic Parts'!$B$2:$B$3001,MATCH($A820,'2. Schematic Parts'!$A$2:$A$3001,0)),"NOT FOUND"))</f>
        <v/>
      </c>
      <c r="F820" s="9" t="str">
        <f aca="false">IF($A820="","",IFERROR(INDEX('2. Schematic Parts'!$C$2:$C$3001,MATCH($A820,'2. Schematic Parts'!$A$2:$A$3001,0))&amp;"","NOT FOUND"))</f>
        <v/>
      </c>
      <c r="G820" s="9" t="str">
        <f aca="false">IF($A820="","",IFERROR(INDEX('2. Schematic Parts'!$D$2:$D$3001,MATCH($A820,'2. Schematic Parts'!$A$2:$A$3001,0))&amp;"","NOT FOUND"))</f>
        <v/>
      </c>
      <c r="H820" s="9" t="str">
        <f aca="false">IF($A820="","",IF(COUNTIF('2. Schematic Parts'!$A$2:$A$3001,$A820)=0,"NOT IN SCHEMATIC","OK"))</f>
        <v/>
      </c>
      <c r="I820" s="9" t="str">
        <f aca="false">IF($A820="","",IF($H820="NOT IN SCHEMATIC","",IF(UPPER(TRIM($C820))=UPPER(TRIM($E820)),"OK","MISMATCH")))</f>
        <v/>
      </c>
      <c r="J820" s="9" t="str">
        <f aca="false">IF($A820="","",IF($H820="NOT IN SCHEMATIC","",IF($F820="","NO SCH DECAL",IF($D820="","",IF(UPPER(TRIM($D820))=UPPER(TRIM($F820)),"OK","MISMATCH")))))</f>
        <v/>
      </c>
      <c r="K820" s="16" t="str">
        <f aca="false">IF($A820="","",SUMPRODUCT(--ISNUMBER(SEARCH(","&amp;TRIM($A820)&amp;",",","&amp;SUBSTITUTE('1. Master BOM'!$D$2:$D$400," ","")&amp;","))))</f>
        <v/>
      </c>
      <c r="L820" s="16" t="str">
        <f aca="false">IF($A820="","",IF($K820&lt;&gt;1,0,SUMPRODUCT(ISNUMBER(SEARCH(","&amp;TRIM($A820)&amp;",",","&amp;SUBSTITUTE('1. Master BOM'!$D$2:$D$400," ","")&amp;","))*ROW('1. Master BOM'!$D$2:$D$400))))</f>
        <v/>
      </c>
      <c r="M820" s="9" t="str">
        <f aca="false">IF($A820="","",IF($K820=0,"NOT IN BOM",IF($K820&gt;1,"MULTIPLE BOM LINES","OK")))</f>
        <v/>
      </c>
      <c r="N820" s="9" t="str">
        <f aca="false">IF($A820="","",IF($L820=0,"—",INDEX('1. Master BOM'!$A$1:$A$400,$L820)))</f>
        <v/>
      </c>
      <c r="O820" s="9" t="str">
        <f aca="false">IF($A820="","",IF($L820=0,"—",INDEX('1. Master BOM'!$B$1:$B$400,$L820)))</f>
        <v/>
      </c>
      <c r="P820" s="9" t="str">
        <f aca="false">IF($A820="","",IF(OR($H820="NOT IN SCHEMATIC",$O820="—"),"",IF($G820="","NO SCH PN",IF(UPPER(TRIM($G820))=UPPER(TRIM($O820)),"OK","MISMATCH"))))</f>
        <v/>
      </c>
      <c r="Q820" s="9" t="str">
        <f aca="false">IF($A820="","",IF($L820=0,"—",INDEX('1. Master BOM'!$E$1:$E$400,$L820)))</f>
        <v/>
      </c>
      <c r="R820" s="9" t="str">
        <f aca="false">IF($A820="","",IF($L820=0,"—",IF(T(INDEX('1. Master BOM'!$F$1:$F$400,$L820))="","(not set)",INDEX('1. Master BOM'!$F$1:$F$400,$L820))))</f>
        <v/>
      </c>
      <c r="S820" s="9" t="str">
        <f aca="false">IF($A820="","",IF(OR($R820="—",$R820="(not set)",$D820=""),"",IF(ISNUMBER(SEARCH(SUBSTITUTE(SUBSTITUTE(SUBSTITUTE($R820,"-",""),"_","")," ",""),SUBSTITUTE(SUBSTITUTE(SUBSTITUTE($D820,"-",""),"_","")," ",""))),"OK","CHECK")))</f>
        <v/>
      </c>
      <c r="T820" s="9" t="str">
        <f aca="false">IF($A820="","",IF(OR($H820="NOT IN SCHEMATIC",$I820="MISMATCH",$J820="MISMATCH",$P820="MISMATCH",$M820&lt;&gt;"OK"),"REVIEW","OK"))</f>
        <v/>
      </c>
      <c r="U820" s="14"/>
      <c r="V820" s="14"/>
      <c r="W820" s="17"/>
      <c r="X820" s="14"/>
    </row>
    <row r="821" customFormat="false" ht="15" hidden="false" customHeight="false" outlineLevel="0" collapsed="false">
      <c r="A821" s="9" t="str">
        <f aca="false">IF('3. Layout Parts'!$A821="","",TRIM('3. Layout Parts'!$A821))</f>
        <v/>
      </c>
      <c r="B821" s="9" t="str">
        <f aca="false">IF($A821="","",'3. Layout Parts'!$D821)</f>
        <v/>
      </c>
      <c r="C821" s="9" t="str">
        <f aca="false">IF($A821="","",'3. Layout Parts'!$B821)</f>
        <v/>
      </c>
      <c r="D821" s="9" t="str">
        <f aca="false">IF($A821="","",'3. Layout Parts'!$C821)</f>
        <v/>
      </c>
      <c r="E821" s="9" t="str">
        <f aca="false">IF($A821="","",IFERROR(INDEX('2. Schematic Parts'!$B$2:$B$3001,MATCH($A821,'2. Schematic Parts'!$A$2:$A$3001,0)),"NOT FOUND"))</f>
        <v/>
      </c>
      <c r="F821" s="9" t="str">
        <f aca="false">IF($A821="","",IFERROR(INDEX('2. Schematic Parts'!$C$2:$C$3001,MATCH($A821,'2. Schematic Parts'!$A$2:$A$3001,0))&amp;"","NOT FOUND"))</f>
        <v/>
      </c>
      <c r="G821" s="9" t="str">
        <f aca="false">IF($A821="","",IFERROR(INDEX('2. Schematic Parts'!$D$2:$D$3001,MATCH($A821,'2. Schematic Parts'!$A$2:$A$3001,0))&amp;"","NOT FOUND"))</f>
        <v/>
      </c>
      <c r="H821" s="9" t="str">
        <f aca="false">IF($A821="","",IF(COUNTIF('2. Schematic Parts'!$A$2:$A$3001,$A821)=0,"NOT IN SCHEMATIC","OK"))</f>
        <v/>
      </c>
      <c r="I821" s="9" t="str">
        <f aca="false">IF($A821="","",IF($H821="NOT IN SCHEMATIC","",IF(UPPER(TRIM($C821))=UPPER(TRIM($E821)),"OK","MISMATCH")))</f>
        <v/>
      </c>
      <c r="J821" s="9" t="str">
        <f aca="false">IF($A821="","",IF($H821="NOT IN SCHEMATIC","",IF($F821="","NO SCH DECAL",IF($D821="","",IF(UPPER(TRIM($D821))=UPPER(TRIM($F821)),"OK","MISMATCH")))))</f>
        <v/>
      </c>
      <c r="K821" s="16" t="str">
        <f aca="false">IF($A821="","",SUMPRODUCT(--ISNUMBER(SEARCH(","&amp;TRIM($A821)&amp;",",","&amp;SUBSTITUTE('1. Master BOM'!$D$2:$D$400," ","")&amp;","))))</f>
        <v/>
      </c>
      <c r="L821" s="16" t="str">
        <f aca="false">IF($A821="","",IF($K821&lt;&gt;1,0,SUMPRODUCT(ISNUMBER(SEARCH(","&amp;TRIM($A821)&amp;",",","&amp;SUBSTITUTE('1. Master BOM'!$D$2:$D$400," ","")&amp;","))*ROW('1. Master BOM'!$D$2:$D$400))))</f>
        <v/>
      </c>
      <c r="M821" s="9" t="str">
        <f aca="false">IF($A821="","",IF($K821=0,"NOT IN BOM",IF($K821&gt;1,"MULTIPLE BOM LINES","OK")))</f>
        <v/>
      </c>
      <c r="N821" s="9" t="str">
        <f aca="false">IF($A821="","",IF($L821=0,"—",INDEX('1. Master BOM'!$A$1:$A$400,$L821)))</f>
        <v/>
      </c>
      <c r="O821" s="9" t="str">
        <f aca="false">IF($A821="","",IF($L821=0,"—",INDEX('1. Master BOM'!$B$1:$B$400,$L821)))</f>
        <v/>
      </c>
      <c r="P821" s="9" t="str">
        <f aca="false">IF($A821="","",IF(OR($H821="NOT IN SCHEMATIC",$O821="—"),"",IF($G821="","NO SCH PN",IF(UPPER(TRIM($G821))=UPPER(TRIM($O821)),"OK","MISMATCH"))))</f>
        <v/>
      </c>
      <c r="Q821" s="9" t="str">
        <f aca="false">IF($A821="","",IF($L821=0,"—",INDEX('1. Master BOM'!$E$1:$E$400,$L821)))</f>
        <v/>
      </c>
      <c r="R821" s="9" t="str">
        <f aca="false">IF($A821="","",IF($L821=0,"—",IF(T(INDEX('1. Master BOM'!$F$1:$F$400,$L821))="","(not set)",INDEX('1. Master BOM'!$F$1:$F$400,$L821))))</f>
        <v/>
      </c>
      <c r="S821" s="9" t="str">
        <f aca="false">IF($A821="","",IF(OR($R821="—",$R821="(not set)",$D821=""),"",IF(ISNUMBER(SEARCH(SUBSTITUTE(SUBSTITUTE(SUBSTITUTE($R821,"-",""),"_","")," ",""),SUBSTITUTE(SUBSTITUTE(SUBSTITUTE($D821,"-",""),"_","")," ",""))),"OK","CHECK")))</f>
        <v/>
      </c>
      <c r="T821" s="9" t="str">
        <f aca="false">IF($A821="","",IF(OR($H821="NOT IN SCHEMATIC",$I821="MISMATCH",$J821="MISMATCH",$P821="MISMATCH",$M821&lt;&gt;"OK"),"REVIEW","OK"))</f>
        <v/>
      </c>
      <c r="U821" s="14"/>
      <c r="V821" s="14"/>
      <c r="W821" s="17"/>
      <c r="X821" s="14"/>
    </row>
    <row r="822" customFormat="false" ht="15" hidden="false" customHeight="false" outlineLevel="0" collapsed="false">
      <c r="A822" s="9" t="str">
        <f aca="false">IF('3. Layout Parts'!$A822="","",TRIM('3. Layout Parts'!$A822))</f>
        <v/>
      </c>
      <c r="B822" s="9" t="str">
        <f aca="false">IF($A822="","",'3. Layout Parts'!$D822)</f>
        <v/>
      </c>
      <c r="C822" s="9" t="str">
        <f aca="false">IF($A822="","",'3. Layout Parts'!$B822)</f>
        <v/>
      </c>
      <c r="D822" s="9" t="str">
        <f aca="false">IF($A822="","",'3. Layout Parts'!$C822)</f>
        <v/>
      </c>
      <c r="E822" s="9" t="str">
        <f aca="false">IF($A822="","",IFERROR(INDEX('2. Schematic Parts'!$B$2:$B$3001,MATCH($A822,'2. Schematic Parts'!$A$2:$A$3001,0)),"NOT FOUND"))</f>
        <v/>
      </c>
      <c r="F822" s="9" t="str">
        <f aca="false">IF($A822="","",IFERROR(INDEX('2. Schematic Parts'!$C$2:$C$3001,MATCH($A822,'2. Schematic Parts'!$A$2:$A$3001,0))&amp;"","NOT FOUND"))</f>
        <v/>
      </c>
      <c r="G822" s="9" t="str">
        <f aca="false">IF($A822="","",IFERROR(INDEX('2. Schematic Parts'!$D$2:$D$3001,MATCH($A822,'2. Schematic Parts'!$A$2:$A$3001,0))&amp;"","NOT FOUND"))</f>
        <v/>
      </c>
      <c r="H822" s="9" t="str">
        <f aca="false">IF($A822="","",IF(COUNTIF('2. Schematic Parts'!$A$2:$A$3001,$A822)=0,"NOT IN SCHEMATIC","OK"))</f>
        <v/>
      </c>
      <c r="I822" s="9" t="str">
        <f aca="false">IF($A822="","",IF($H822="NOT IN SCHEMATIC","",IF(UPPER(TRIM($C822))=UPPER(TRIM($E822)),"OK","MISMATCH")))</f>
        <v/>
      </c>
      <c r="J822" s="9" t="str">
        <f aca="false">IF($A822="","",IF($H822="NOT IN SCHEMATIC","",IF($F822="","NO SCH DECAL",IF($D822="","",IF(UPPER(TRIM($D822))=UPPER(TRIM($F822)),"OK","MISMATCH")))))</f>
        <v/>
      </c>
      <c r="K822" s="16" t="str">
        <f aca="false">IF($A822="","",SUMPRODUCT(--ISNUMBER(SEARCH(","&amp;TRIM($A822)&amp;",",","&amp;SUBSTITUTE('1. Master BOM'!$D$2:$D$400," ","")&amp;","))))</f>
        <v/>
      </c>
      <c r="L822" s="16" t="str">
        <f aca="false">IF($A822="","",IF($K822&lt;&gt;1,0,SUMPRODUCT(ISNUMBER(SEARCH(","&amp;TRIM($A822)&amp;",",","&amp;SUBSTITUTE('1. Master BOM'!$D$2:$D$400," ","")&amp;","))*ROW('1. Master BOM'!$D$2:$D$400))))</f>
        <v/>
      </c>
      <c r="M822" s="9" t="str">
        <f aca="false">IF($A822="","",IF($K822=0,"NOT IN BOM",IF($K822&gt;1,"MULTIPLE BOM LINES","OK")))</f>
        <v/>
      </c>
      <c r="N822" s="9" t="str">
        <f aca="false">IF($A822="","",IF($L822=0,"—",INDEX('1. Master BOM'!$A$1:$A$400,$L822)))</f>
        <v/>
      </c>
      <c r="O822" s="9" t="str">
        <f aca="false">IF($A822="","",IF($L822=0,"—",INDEX('1. Master BOM'!$B$1:$B$400,$L822)))</f>
        <v/>
      </c>
      <c r="P822" s="9" t="str">
        <f aca="false">IF($A822="","",IF(OR($H822="NOT IN SCHEMATIC",$O822="—"),"",IF($G822="","NO SCH PN",IF(UPPER(TRIM($G822))=UPPER(TRIM($O822)),"OK","MISMATCH"))))</f>
        <v/>
      </c>
      <c r="Q822" s="9" t="str">
        <f aca="false">IF($A822="","",IF($L822=0,"—",INDEX('1. Master BOM'!$E$1:$E$400,$L822)))</f>
        <v/>
      </c>
      <c r="R822" s="9" t="str">
        <f aca="false">IF($A822="","",IF($L822=0,"—",IF(T(INDEX('1. Master BOM'!$F$1:$F$400,$L822))="","(not set)",INDEX('1. Master BOM'!$F$1:$F$400,$L822))))</f>
        <v/>
      </c>
      <c r="S822" s="9" t="str">
        <f aca="false">IF($A822="","",IF(OR($R822="—",$R822="(not set)",$D822=""),"",IF(ISNUMBER(SEARCH(SUBSTITUTE(SUBSTITUTE(SUBSTITUTE($R822,"-",""),"_","")," ",""),SUBSTITUTE(SUBSTITUTE(SUBSTITUTE($D822,"-",""),"_","")," ",""))),"OK","CHECK")))</f>
        <v/>
      </c>
      <c r="T822" s="9" t="str">
        <f aca="false">IF($A822="","",IF(OR($H822="NOT IN SCHEMATIC",$I822="MISMATCH",$J822="MISMATCH",$P822="MISMATCH",$M822&lt;&gt;"OK"),"REVIEW","OK"))</f>
        <v/>
      </c>
      <c r="U822" s="14"/>
      <c r="V822" s="14"/>
      <c r="W822" s="17"/>
      <c r="X822" s="14"/>
    </row>
    <row r="823" customFormat="false" ht="15" hidden="false" customHeight="false" outlineLevel="0" collapsed="false">
      <c r="A823" s="9" t="str">
        <f aca="false">IF('3. Layout Parts'!$A823="","",TRIM('3. Layout Parts'!$A823))</f>
        <v/>
      </c>
      <c r="B823" s="9" t="str">
        <f aca="false">IF($A823="","",'3. Layout Parts'!$D823)</f>
        <v/>
      </c>
      <c r="C823" s="9" t="str">
        <f aca="false">IF($A823="","",'3. Layout Parts'!$B823)</f>
        <v/>
      </c>
      <c r="D823" s="9" t="str">
        <f aca="false">IF($A823="","",'3. Layout Parts'!$C823)</f>
        <v/>
      </c>
      <c r="E823" s="9" t="str">
        <f aca="false">IF($A823="","",IFERROR(INDEX('2. Schematic Parts'!$B$2:$B$3001,MATCH($A823,'2. Schematic Parts'!$A$2:$A$3001,0)),"NOT FOUND"))</f>
        <v/>
      </c>
      <c r="F823" s="9" t="str">
        <f aca="false">IF($A823="","",IFERROR(INDEX('2. Schematic Parts'!$C$2:$C$3001,MATCH($A823,'2. Schematic Parts'!$A$2:$A$3001,0))&amp;"","NOT FOUND"))</f>
        <v/>
      </c>
      <c r="G823" s="9" t="str">
        <f aca="false">IF($A823="","",IFERROR(INDEX('2. Schematic Parts'!$D$2:$D$3001,MATCH($A823,'2. Schematic Parts'!$A$2:$A$3001,0))&amp;"","NOT FOUND"))</f>
        <v/>
      </c>
      <c r="H823" s="9" t="str">
        <f aca="false">IF($A823="","",IF(COUNTIF('2. Schematic Parts'!$A$2:$A$3001,$A823)=0,"NOT IN SCHEMATIC","OK"))</f>
        <v/>
      </c>
      <c r="I823" s="9" t="str">
        <f aca="false">IF($A823="","",IF($H823="NOT IN SCHEMATIC","",IF(UPPER(TRIM($C823))=UPPER(TRIM($E823)),"OK","MISMATCH")))</f>
        <v/>
      </c>
      <c r="J823" s="9" t="str">
        <f aca="false">IF($A823="","",IF($H823="NOT IN SCHEMATIC","",IF($F823="","NO SCH DECAL",IF($D823="","",IF(UPPER(TRIM($D823))=UPPER(TRIM($F823)),"OK","MISMATCH")))))</f>
        <v/>
      </c>
      <c r="K823" s="16" t="str">
        <f aca="false">IF($A823="","",SUMPRODUCT(--ISNUMBER(SEARCH(","&amp;TRIM($A823)&amp;",",","&amp;SUBSTITUTE('1. Master BOM'!$D$2:$D$400," ","")&amp;","))))</f>
        <v/>
      </c>
      <c r="L823" s="16" t="str">
        <f aca="false">IF($A823="","",IF($K823&lt;&gt;1,0,SUMPRODUCT(ISNUMBER(SEARCH(","&amp;TRIM($A823)&amp;",",","&amp;SUBSTITUTE('1. Master BOM'!$D$2:$D$400," ","")&amp;","))*ROW('1. Master BOM'!$D$2:$D$400))))</f>
        <v/>
      </c>
      <c r="M823" s="9" t="str">
        <f aca="false">IF($A823="","",IF($K823=0,"NOT IN BOM",IF($K823&gt;1,"MULTIPLE BOM LINES","OK")))</f>
        <v/>
      </c>
      <c r="N823" s="9" t="str">
        <f aca="false">IF($A823="","",IF($L823=0,"—",INDEX('1. Master BOM'!$A$1:$A$400,$L823)))</f>
        <v/>
      </c>
      <c r="O823" s="9" t="str">
        <f aca="false">IF($A823="","",IF($L823=0,"—",INDEX('1. Master BOM'!$B$1:$B$400,$L823)))</f>
        <v/>
      </c>
      <c r="P823" s="9" t="str">
        <f aca="false">IF($A823="","",IF(OR($H823="NOT IN SCHEMATIC",$O823="—"),"",IF($G823="","NO SCH PN",IF(UPPER(TRIM($G823))=UPPER(TRIM($O823)),"OK","MISMATCH"))))</f>
        <v/>
      </c>
      <c r="Q823" s="9" t="str">
        <f aca="false">IF($A823="","",IF($L823=0,"—",INDEX('1. Master BOM'!$E$1:$E$400,$L823)))</f>
        <v/>
      </c>
      <c r="R823" s="9" t="str">
        <f aca="false">IF($A823="","",IF($L823=0,"—",IF(T(INDEX('1. Master BOM'!$F$1:$F$400,$L823))="","(not set)",INDEX('1. Master BOM'!$F$1:$F$400,$L823))))</f>
        <v/>
      </c>
      <c r="S823" s="9" t="str">
        <f aca="false">IF($A823="","",IF(OR($R823="—",$R823="(not set)",$D823=""),"",IF(ISNUMBER(SEARCH(SUBSTITUTE(SUBSTITUTE(SUBSTITUTE($R823,"-",""),"_","")," ",""),SUBSTITUTE(SUBSTITUTE(SUBSTITUTE($D823,"-",""),"_","")," ",""))),"OK","CHECK")))</f>
        <v/>
      </c>
      <c r="T823" s="9" t="str">
        <f aca="false">IF($A823="","",IF(OR($H823="NOT IN SCHEMATIC",$I823="MISMATCH",$J823="MISMATCH",$P823="MISMATCH",$M823&lt;&gt;"OK"),"REVIEW","OK"))</f>
        <v/>
      </c>
      <c r="U823" s="14"/>
      <c r="V823" s="14"/>
      <c r="W823" s="17"/>
      <c r="X823" s="14"/>
    </row>
    <row r="824" customFormat="false" ht="15" hidden="false" customHeight="false" outlineLevel="0" collapsed="false">
      <c r="A824" s="9" t="str">
        <f aca="false">IF('3. Layout Parts'!$A824="","",TRIM('3. Layout Parts'!$A824))</f>
        <v/>
      </c>
      <c r="B824" s="9" t="str">
        <f aca="false">IF($A824="","",'3. Layout Parts'!$D824)</f>
        <v/>
      </c>
      <c r="C824" s="9" t="str">
        <f aca="false">IF($A824="","",'3. Layout Parts'!$B824)</f>
        <v/>
      </c>
      <c r="D824" s="9" t="str">
        <f aca="false">IF($A824="","",'3. Layout Parts'!$C824)</f>
        <v/>
      </c>
      <c r="E824" s="9" t="str">
        <f aca="false">IF($A824="","",IFERROR(INDEX('2. Schematic Parts'!$B$2:$B$3001,MATCH($A824,'2. Schematic Parts'!$A$2:$A$3001,0)),"NOT FOUND"))</f>
        <v/>
      </c>
      <c r="F824" s="9" t="str">
        <f aca="false">IF($A824="","",IFERROR(INDEX('2. Schematic Parts'!$C$2:$C$3001,MATCH($A824,'2. Schematic Parts'!$A$2:$A$3001,0))&amp;"","NOT FOUND"))</f>
        <v/>
      </c>
      <c r="G824" s="9" t="str">
        <f aca="false">IF($A824="","",IFERROR(INDEX('2. Schematic Parts'!$D$2:$D$3001,MATCH($A824,'2. Schematic Parts'!$A$2:$A$3001,0))&amp;"","NOT FOUND"))</f>
        <v/>
      </c>
      <c r="H824" s="9" t="str">
        <f aca="false">IF($A824="","",IF(COUNTIF('2. Schematic Parts'!$A$2:$A$3001,$A824)=0,"NOT IN SCHEMATIC","OK"))</f>
        <v/>
      </c>
      <c r="I824" s="9" t="str">
        <f aca="false">IF($A824="","",IF($H824="NOT IN SCHEMATIC","",IF(UPPER(TRIM($C824))=UPPER(TRIM($E824)),"OK","MISMATCH")))</f>
        <v/>
      </c>
      <c r="J824" s="9" t="str">
        <f aca="false">IF($A824="","",IF($H824="NOT IN SCHEMATIC","",IF($F824="","NO SCH DECAL",IF($D824="","",IF(UPPER(TRIM($D824))=UPPER(TRIM($F824)),"OK","MISMATCH")))))</f>
        <v/>
      </c>
      <c r="K824" s="16" t="str">
        <f aca="false">IF($A824="","",SUMPRODUCT(--ISNUMBER(SEARCH(","&amp;TRIM($A824)&amp;",",","&amp;SUBSTITUTE('1. Master BOM'!$D$2:$D$400," ","")&amp;","))))</f>
        <v/>
      </c>
      <c r="L824" s="16" t="str">
        <f aca="false">IF($A824="","",IF($K824&lt;&gt;1,0,SUMPRODUCT(ISNUMBER(SEARCH(","&amp;TRIM($A824)&amp;",",","&amp;SUBSTITUTE('1. Master BOM'!$D$2:$D$400," ","")&amp;","))*ROW('1. Master BOM'!$D$2:$D$400))))</f>
        <v/>
      </c>
      <c r="M824" s="9" t="str">
        <f aca="false">IF($A824="","",IF($K824=0,"NOT IN BOM",IF($K824&gt;1,"MULTIPLE BOM LINES","OK")))</f>
        <v/>
      </c>
      <c r="N824" s="9" t="str">
        <f aca="false">IF($A824="","",IF($L824=0,"—",INDEX('1. Master BOM'!$A$1:$A$400,$L824)))</f>
        <v/>
      </c>
      <c r="O824" s="9" t="str">
        <f aca="false">IF($A824="","",IF($L824=0,"—",INDEX('1. Master BOM'!$B$1:$B$400,$L824)))</f>
        <v/>
      </c>
      <c r="P824" s="9" t="str">
        <f aca="false">IF($A824="","",IF(OR($H824="NOT IN SCHEMATIC",$O824="—"),"",IF($G824="","NO SCH PN",IF(UPPER(TRIM($G824))=UPPER(TRIM($O824)),"OK","MISMATCH"))))</f>
        <v/>
      </c>
      <c r="Q824" s="9" t="str">
        <f aca="false">IF($A824="","",IF($L824=0,"—",INDEX('1. Master BOM'!$E$1:$E$400,$L824)))</f>
        <v/>
      </c>
      <c r="R824" s="9" t="str">
        <f aca="false">IF($A824="","",IF($L824=0,"—",IF(T(INDEX('1. Master BOM'!$F$1:$F$400,$L824))="","(not set)",INDEX('1. Master BOM'!$F$1:$F$400,$L824))))</f>
        <v/>
      </c>
      <c r="S824" s="9" t="str">
        <f aca="false">IF($A824="","",IF(OR($R824="—",$R824="(not set)",$D824=""),"",IF(ISNUMBER(SEARCH(SUBSTITUTE(SUBSTITUTE(SUBSTITUTE($R824,"-",""),"_","")," ",""),SUBSTITUTE(SUBSTITUTE(SUBSTITUTE($D824,"-",""),"_","")," ",""))),"OK","CHECK")))</f>
        <v/>
      </c>
      <c r="T824" s="9" t="str">
        <f aca="false">IF($A824="","",IF(OR($H824="NOT IN SCHEMATIC",$I824="MISMATCH",$J824="MISMATCH",$P824="MISMATCH",$M824&lt;&gt;"OK"),"REVIEW","OK"))</f>
        <v/>
      </c>
      <c r="U824" s="14"/>
      <c r="V824" s="14"/>
      <c r="W824" s="17"/>
      <c r="X824" s="14"/>
    </row>
    <row r="825" customFormat="false" ht="15" hidden="false" customHeight="false" outlineLevel="0" collapsed="false">
      <c r="A825" s="9" t="str">
        <f aca="false">IF('3. Layout Parts'!$A825="","",TRIM('3. Layout Parts'!$A825))</f>
        <v/>
      </c>
      <c r="B825" s="9" t="str">
        <f aca="false">IF($A825="","",'3. Layout Parts'!$D825)</f>
        <v/>
      </c>
      <c r="C825" s="9" t="str">
        <f aca="false">IF($A825="","",'3. Layout Parts'!$B825)</f>
        <v/>
      </c>
      <c r="D825" s="9" t="str">
        <f aca="false">IF($A825="","",'3. Layout Parts'!$C825)</f>
        <v/>
      </c>
      <c r="E825" s="9" t="str">
        <f aca="false">IF($A825="","",IFERROR(INDEX('2. Schematic Parts'!$B$2:$B$3001,MATCH($A825,'2. Schematic Parts'!$A$2:$A$3001,0)),"NOT FOUND"))</f>
        <v/>
      </c>
      <c r="F825" s="9" t="str">
        <f aca="false">IF($A825="","",IFERROR(INDEX('2. Schematic Parts'!$C$2:$C$3001,MATCH($A825,'2. Schematic Parts'!$A$2:$A$3001,0))&amp;"","NOT FOUND"))</f>
        <v/>
      </c>
      <c r="G825" s="9" t="str">
        <f aca="false">IF($A825="","",IFERROR(INDEX('2. Schematic Parts'!$D$2:$D$3001,MATCH($A825,'2. Schematic Parts'!$A$2:$A$3001,0))&amp;"","NOT FOUND"))</f>
        <v/>
      </c>
      <c r="H825" s="9" t="str">
        <f aca="false">IF($A825="","",IF(COUNTIF('2. Schematic Parts'!$A$2:$A$3001,$A825)=0,"NOT IN SCHEMATIC","OK"))</f>
        <v/>
      </c>
      <c r="I825" s="9" t="str">
        <f aca="false">IF($A825="","",IF($H825="NOT IN SCHEMATIC","",IF(UPPER(TRIM($C825))=UPPER(TRIM($E825)),"OK","MISMATCH")))</f>
        <v/>
      </c>
      <c r="J825" s="9" t="str">
        <f aca="false">IF($A825="","",IF($H825="NOT IN SCHEMATIC","",IF($F825="","NO SCH DECAL",IF($D825="","",IF(UPPER(TRIM($D825))=UPPER(TRIM($F825)),"OK","MISMATCH")))))</f>
        <v/>
      </c>
      <c r="K825" s="16" t="str">
        <f aca="false">IF($A825="","",SUMPRODUCT(--ISNUMBER(SEARCH(","&amp;TRIM($A825)&amp;",",","&amp;SUBSTITUTE('1. Master BOM'!$D$2:$D$400," ","")&amp;","))))</f>
        <v/>
      </c>
      <c r="L825" s="16" t="str">
        <f aca="false">IF($A825="","",IF($K825&lt;&gt;1,0,SUMPRODUCT(ISNUMBER(SEARCH(","&amp;TRIM($A825)&amp;",",","&amp;SUBSTITUTE('1. Master BOM'!$D$2:$D$400," ","")&amp;","))*ROW('1. Master BOM'!$D$2:$D$400))))</f>
        <v/>
      </c>
      <c r="M825" s="9" t="str">
        <f aca="false">IF($A825="","",IF($K825=0,"NOT IN BOM",IF($K825&gt;1,"MULTIPLE BOM LINES","OK")))</f>
        <v/>
      </c>
      <c r="N825" s="9" t="str">
        <f aca="false">IF($A825="","",IF($L825=0,"—",INDEX('1. Master BOM'!$A$1:$A$400,$L825)))</f>
        <v/>
      </c>
      <c r="O825" s="9" t="str">
        <f aca="false">IF($A825="","",IF($L825=0,"—",INDEX('1. Master BOM'!$B$1:$B$400,$L825)))</f>
        <v/>
      </c>
      <c r="P825" s="9" t="str">
        <f aca="false">IF($A825="","",IF(OR($H825="NOT IN SCHEMATIC",$O825="—"),"",IF($G825="","NO SCH PN",IF(UPPER(TRIM($G825))=UPPER(TRIM($O825)),"OK","MISMATCH"))))</f>
        <v/>
      </c>
      <c r="Q825" s="9" t="str">
        <f aca="false">IF($A825="","",IF($L825=0,"—",INDEX('1. Master BOM'!$E$1:$E$400,$L825)))</f>
        <v/>
      </c>
      <c r="R825" s="9" t="str">
        <f aca="false">IF($A825="","",IF($L825=0,"—",IF(T(INDEX('1. Master BOM'!$F$1:$F$400,$L825))="","(not set)",INDEX('1. Master BOM'!$F$1:$F$400,$L825))))</f>
        <v/>
      </c>
      <c r="S825" s="9" t="str">
        <f aca="false">IF($A825="","",IF(OR($R825="—",$R825="(not set)",$D825=""),"",IF(ISNUMBER(SEARCH(SUBSTITUTE(SUBSTITUTE(SUBSTITUTE($R825,"-",""),"_","")," ",""),SUBSTITUTE(SUBSTITUTE(SUBSTITUTE($D825,"-",""),"_","")," ",""))),"OK","CHECK")))</f>
        <v/>
      </c>
      <c r="T825" s="9" t="str">
        <f aca="false">IF($A825="","",IF(OR($H825="NOT IN SCHEMATIC",$I825="MISMATCH",$J825="MISMATCH",$P825="MISMATCH",$M825&lt;&gt;"OK"),"REVIEW","OK"))</f>
        <v/>
      </c>
      <c r="U825" s="14"/>
      <c r="V825" s="14"/>
      <c r="W825" s="17"/>
      <c r="X825" s="14"/>
    </row>
    <row r="826" customFormat="false" ht="15" hidden="false" customHeight="false" outlineLevel="0" collapsed="false">
      <c r="A826" s="9" t="str">
        <f aca="false">IF('3. Layout Parts'!$A826="","",TRIM('3. Layout Parts'!$A826))</f>
        <v/>
      </c>
      <c r="B826" s="9" t="str">
        <f aca="false">IF($A826="","",'3. Layout Parts'!$D826)</f>
        <v/>
      </c>
      <c r="C826" s="9" t="str">
        <f aca="false">IF($A826="","",'3. Layout Parts'!$B826)</f>
        <v/>
      </c>
      <c r="D826" s="9" t="str">
        <f aca="false">IF($A826="","",'3. Layout Parts'!$C826)</f>
        <v/>
      </c>
      <c r="E826" s="9" t="str">
        <f aca="false">IF($A826="","",IFERROR(INDEX('2. Schematic Parts'!$B$2:$B$3001,MATCH($A826,'2. Schematic Parts'!$A$2:$A$3001,0)),"NOT FOUND"))</f>
        <v/>
      </c>
      <c r="F826" s="9" t="str">
        <f aca="false">IF($A826="","",IFERROR(INDEX('2. Schematic Parts'!$C$2:$C$3001,MATCH($A826,'2. Schematic Parts'!$A$2:$A$3001,0))&amp;"","NOT FOUND"))</f>
        <v/>
      </c>
      <c r="G826" s="9" t="str">
        <f aca="false">IF($A826="","",IFERROR(INDEX('2. Schematic Parts'!$D$2:$D$3001,MATCH($A826,'2. Schematic Parts'!$A$2:$A$3001,0))&amp;"","NOT FOUND"))</f>
        <v/>
      </c>
      <c r="H826" s="9" t="str">
        <f aca="false">IF($A826="","",IF(COUNTIF('2. Schematic Parts'!$A$2:$A$3001,$A826)=0,"NOT IN SCHEMATIC","OK"))</f>
        <v/>
      </c>
      <c r="I826" s="9" t="str">
        <f aca="false">IF($A826="","",IF($H826="NOT IN SCHEMATIC","",IF(UPPER(TRIM($C826))=UPPER(TRIM($E826)),"OK","MISMATCH")))</f>
        <v/>
      </c>
      <c r="J826" s="9" t="str">
        <f aca="false">IF($A826="","",IF($H826="NOT IN SCHEMATIC","",IF($F826="","NO SCH DECAL",IF($D826="","",IF(UPPER(TRIM($D826))=UPPER(TRIM($F826)),"OK","MISMATCH")))))</f>
        <v/>
      </c>
      <c r="K826" s="16" t="str">
        <f aca="false">IF($A826="","",SUMPRODUCT(--ISNUMBER(SEARCH(","&amp;TRIM($A826)&amp;",",","&amp;SUBSTITUTE('1. Master BOM'!$D$2:$D$400," ","")&amp;","))))</f>
        <v/>
      </c>
      <c r="L826" s="16" t="str">
        <f aca="false">IF($A826="","",IF($K826&lt;&gt;1,0,SUMPRODUCT(ISNUMBER(SEARCH(","&amp;TRIM($A826)&amp;",",","&amp;SUBSTITUTE('1. Master BOM'!$D$2:$D$400," ","")&amp;","))*ROW('1. Master BOM'!$D$2:$D$400))))</f>
        <v/>
      </c>
      <c r="M826" s="9" t="str">
        <f aca="false">IF($A826="","",IF($K826=0,"NOT IN BOM",IF($K826&gt;1,"MULTIPLE BOM LINES","OK")))</f>
        <v/>
      </c>
      <c r="N826" s="9" t="str">
        <f aca="false">IF($A826="","",IF($L826=0,"—",INDEX('1. Master BOM'!$A$1:$A$400,$L826)))</f>
        <v/>
      </c>
      <c r="O826" s="9" t="str">
        <f aca="false">IF($A826="","",IF($L826=0,"—",INDEX('1. Master BOM'!$B$1:$B$400,$L826)))</f>
        <v/>
      </c>
      <c r="P826" s="9" t="str">
        <f aca="false">IF($A826="","",IF(OR($H826="NOT IN SCHEMATIC",$O826="—"),"",IF($G826="","NO SCH PN",IF(UPPER(TRIM($G826))=UPPER(TRIM($O826)),"OK","MISMATCH"))))</f>
        <v/>
      </c>
      <c r="Q826" s="9" t="str">
        <f aca="false">IF($A826="","",IF($L826=0,"—",INDEX('1. Master BOM'!$E$1:$E$400,$L826)))</f>
        <v/>
      </c>
      <c r="R826" s="9" t="str">
        <f aca="false">IF($A826="","",IF($L826=0,"—",IF(T(INDEX('1. Master BOM'!$F$1:$F$400,$L826))="","(not set)",INDEX('1. Master BOM'!$F$1:$F$400,$L826))))</f>
        <v/>
      </c>
      <c r="S826" s="9" t="str">
        <f aca="false">IF($A826="","",IF(OR($R826="—",$R826="(not set)",$D826=""),"",IF(ISNUMBER(SEARCH(SUBSTITUTE(SUBSTITUTE(SUBSTITUTE($R826,"-",""),"_","")," ",""),SUBSTITUTE(SUBSTITUTE(SUBSTITUTE($D826,"-",""),"_","")," ",""))),"OK","CHECK")))</f>
        <v/>
      </c>
      <c r="T826" s="9" t="str">
        <f aca="false">IF($A826="","",IF(OR($H826="NOT IN SCHEMATIC",$I826="MISMATCH",$J826="MISMATCH",$P826="MISMATCH",$M826&lt;&gt;"OK"),"REVIEW","OK"))</f>
        <v/>
      </c>
      <c r="U826" s="14"/>
      <c r="V826" s="14"/>
      <c r="W826" s="17"/>
      <c r="X826" s="14"/>
    </row>
    <row r="827" customFormat="false" ht="15" hidden="false" customHeight="false" outlineLevel="0" collapsed="false">
      <c r="A827" s="9" t="str">
        <f aca="false">IF('3. Layout Parts'!$A827="","",TRIM('3. Layout Parts'!$A827))</f>
        <v/>
      </c>
      <c r="B827" s="9" t="str">
        <f aca="false">IF($A827="","",'3. Layout Parts'!$D827)</f>
        <v/>
      </c>
      <c r="C827" s="9" t="str">
        <f aca="false">IF($A827="","",'3. Layout Parts'!$B827)</f>
        <v/>
      </c>
      <c r="D827" s="9" t="str">
        <f aca="false">IF($A827="","",'3. Layout Parts'!$C827)</f>
        <v/>
      </c>
      <c r="E827" s="9" t="str">
        <f aca="false">IF($A827="","",IFERROR(INDEX('2. Schematic Parts'!$B$2:$B$3001,MATCH($A827,'2. Schematic Parts'!$A$2:$A$3001,0)),"NOT FOUND"))</f>
        <v/>
      </c>
      <c r="F827" s="9" t="str">
        <f aca="false">IF($A827="","",IFERROR(INDEX('2. Schematic Parts'!$C$2:$C$3001,MATCH($A827,'2. Schematic Parts'!$A$2:$A$3001,0))&amp;"","NOT FOUND"))</f>
        <v/>
      </c>
      <c r="G827" s="9" t="str">
        <f aca="false">IF($A827="","",IFERROR(INDEX('2. Schematic Parts'!$D$2:$D$3001,MATCH($A827,'2. Schematic Parts'!$A$2:$A$3001,0))&amp;"","NOT FOUND"))</f>
        <v/>
      </c>
      <c r="H827" s="9" t="str">
        <f aca="false">IF($A827="","",IF(COUNTIF('2. Schematic Parts'!$A$2:$A$3001,$A827)=0,"NOT IN SCHEMATIC","OK"))</f>
        <v/>
      </c>
      <c r="I827" s="9" t="str">
        <f aca="false">IF($A827="","",IF($H827="NOT IN SCHEMATIC","",IF(UPPER(TRIM($C827))=UPPER(TRIM($E827)),"OK","MISMATCH")))</f>
        <v/>
      </c>
      <c r="J827" s="9" t="str">
        <f aca="false">IF($A827="","",IF($H827="NOT IN SCHEMATIC","",IF($F827="","NO SCH DECAL",IF($D827="","",IF(UPPER(TRIM($D827))=UPPER(TRIM($F827)),"OK","MISMATCH")))))</f>
        <v/>
      </c>
      <c r="K827" s="16" t="str">
        <f aca="false">IF($A827="","",SUMPRODUCT(--ISNUMBER(SEARCH(","&amp;TRIM($A827)&amp;",",","&amp;SUBSTITUTE('1. Master BOM'!$D$2:$D$400," ","")&amp;","))))</f>
        <v/>
      </c>
      <c r="L827" s="16" t="str">
        <f aca="false">IF($A827="","",IF($K827&lt;&gt;1,0,SUMPRODUCT(ISNUMBER(SEARCH(","&amp;TRIM($A827)&amp;",",","&amp;SUBSTITUTE('1. Master BOM'!$D$2:$D$400," ","")&amp;","))*ROW('1. Master BOM'!$D$2:$D$400))))</f>
        <v/>
      </c>
      <c r="M827" s="9" t="str">
        <f aca="false">IF($A827="","",IF($K827=0,"NOT IN BOM",IF($K827&gt;1,"MULTIPLE BOM LINES","OK")))</f>
        <v/>
      </c>
      <c r="N827" s="9" t="str">
        <f aca="false">IF($A827="","",IF($L827=0,"—",INDEX('1. Master BOM'!$A$1:$A$400,$L827)))</f>
        <v/>
      </c>
      <c r="O827" s="9" t="str">
        <f aca="false">IF($A827="","",IF($L827=0,"—",INDEX('1. Master BOM'!$B$1:$B$400,$L827)))</f>
        <v/>
      </c>
      <c r="P827" s="9" t="str">
        <f aca="false">IF($A827="","",IF(OR($H827="NOT IN SCHEMATIC",$O827="—"),"",IF($G827="","NO SCH PN",IF(UPPER(TRIM($G827))=UPPER(TRIM($O827)),"OK","MISMATCH"))))</f>
        <v/>
      </c>
      <c r="Q827" s="9" t="str">
        <f aca="false">IF($A827="","",IF($L827=0,"—",INDEX('1. Master BOM'!$E$1:$E$400,$L827)))</f>
        <v/>
      </c>
      <c r="R827" s="9" t="str">
        <f aca="false">IF($A827="","",IF($L827=0,"—",IF(T(INDEX('1. Master BOM'!$F$1:$F$400,$L827))="","(not set)",INDEX('1. Master BOM'!$F$1:$F$400,$L827))))</f>
        <v/>
      </c>
      <c r="S827" s="9" t="str">
        <f aca="false">IF($A827="","",IF(OR($R827="—",$R827="(not set)",$D827=""),"",IF(ISNUMBER(SEARCH(SUBSTITUTE(SUBSTITUTE(SUBSTITUTE($R827,"-",""),"_","")," ",""),SUBSTITUTE(SUBSTITUTE(SUBSTITUTE($D827,"-",""),"_","")," ",""))),"OK","CHECK")))</f>
        <v/>
      </c>
      <c r="T827" s="9" t="str">
        <f aca="false">IF($A827="","",IF(OR($H827="NOT IN SCHEMATIC",$I827="MISMATCH",$J827="MISMATCH",$P827="MISMATCH",$M827&lt;&gt;"OK"),"REVIEW","OK"))</f>
        <v/>
      </c>
      <c r="U827" s="14"/>
      <c r="V827" s="14"/>
      <c r="W827" s="17"/>
      <c r="X827" s="14"/>
    </row>
    <row r="828" customFormat="false" ht="15" hidden="false" customHeight="false" outlineLevel="0" collapsed="false">
      <c r="A828" s="9" t="str">
        <f aca="false">IF('3. Layout Parts'!$A828="","",TRIM('3. Layout Parts'!$A828))</f>
        <v/>
      </c>
      <c r="B828" s="9" t="str">
        <f aca="false">IF($A828="","",'3. Layout Parts'!$D828)</f>
        <v/>
      </c>
      <c r="C828" s="9" t="str">
        <f aca="false">IF($A828="","",'3. Layout Parts'!$B828)</f>
        <v/>
      </c>
      <c r="D828" s="9" t="str">
        <f aca="false">IF($A828="","",'3. Layout Parts'!$C828)</f>
        <v/>
      </c>
      <c r="E828" s="9" t="str">
        <f aca="false">IF($A828="","",IFERROR(INDEX('2. Schematic Parts'!$B$2:$B$3001,MATCH($A828,'2. Schematic Parts'!$A$2:$A$3001,0)),"NOT FOUND"))</f>
        <v/>
      </c>
      <c r="F828" s="9" t="str">
        <f aca="false">IF($A828="","",IFERROR(INDEX('2. Schematic Parts'!$C$2:$C$3001,MATCH($A828,'2. Schematic Parts'!$A$2:$A$3001,0))&amp;"","NOT FOUND"))</f>
        <v/>
      </c>
      <c r="G828" s="9" t="str">
        <f aca="false">IF($A828="","",IFERROR(INDEX('2. Schematic Parts'!$D$2:$D$3001,MATCH($A828,'2. Schematic Parts'!$A$2:$A$3001,0))&amp;"","NOT FOUND"))</f>
        <v/>
      </c>
      <c r="H828" s="9" t="str">
        <f aca="false">IF($A828="","",IF(COUNTIF('2. Schematic Parts'!$A$2:$A$3001,$A828)=0,"NOT IN SCHEMATIC","OK"))</f>
        <v/>
      </c>
      <c r="I828" s="9" t="str">
        <f aca="false">IF($A828="","",IF($H828="NOT IN SCHEMATIC","",IF(UPPER(TRIM($C828))=UPPER(TRIM($E828)),"OK","MISMATCH")))</f>
        <v/>
      </c>
      <c r="J828" s="9" t="str">
        <f aca="false">IF($A828="","",IF($H828="NOT IN SCHEMATIC","",IF($F828="","NO SCH DECAL",IF($D828="","",IF(UPPER(TRIM($D828))=UPPER(TRIM($F828)),"OK","MISMATCH")))))</f>
        <v/>
      </c>
      <c r="K828" s="16" t="str">
        <f aca="false">IF($A828="","",SUMPRODUCT(--ISNUMBER(SEARCH(","&amp;TRIM($A828)&amp;",",","&amp;SUBSTITUTE('1. Master BOM'!$D$2:$D$400," ","")&amp;","))))</f>
        <v/>
      </c>
      <c r="L828" s="16" t="str">
        <f aca="false">IF($A828="","",IF($K828&lt;&gt;1,0,SUMPRODUCT(ISNUMBER(SEARCH(","&amp;TRIM($A828)&amp;",",","&amp;SUBSTITUTE('1. Master BOM'!$D$2:$D$400," ","")&amp;","))*ROW('1. Master BOM'!$D$2:$D$400))))</f>
        <v/>
      </c>
      <c r="M828" s="9" t="str">
        <f aca="false">IF($A828="","",IF($K828=0,"NOT IN BOM",IF($K828&gt;1,"MULTIPLE BOM LINES","OK")))</f>
        <v/>
      </c>
      <c r="N828" s="9" t="str">
        <f aca="false">IF($A828="","",IF($L828=0,"—",INDEX('1. Master BOM'!$A$1:$A$400,$L828)))</f>
        <v/>
      </c>
      <c r="O828" s="9" t="str">
        <f aca="false">IF($A828="","",IF($L828=0,"—",INDEX('1. Master BOM'!$B$1:$B$400,$L828)))</f>
        <v/>
      </c>
      <c r="P828" s="9" t="str">
        <f aca="false">IF($A828="","",IF(OR($H828="NOT IN SCHEMATIC",$O828="—"),"",IF($G828="","NO SCH PN",IF(UPPER(TRIM($G828))=UPPER(TRIM($O828)),"OK","MISMATCH"))))</f>
        <v/>
      </c>
      <c r="Q828" s="9" t="str">
        <f aca="false">IF($A828="","",IF($L828=0,"—",INDEX('1. Master BOM'!$E$1:$E$400,$L828)))</f>
        <v/>
      </c>
      <c r="R828" s="9" t="str">
        <f aca="false">IF($A828="","",IF($L828=0,"—",IF(T(INDEX('1. Master BOM'!$F$1:$F$400,$L828))="","(not set)",INDEX('1. Master BOM'!$F$1:$F$400,$L828))))</f>
        <v/>
      </c>
      <c r="S828" s="9" t="str">
        <f aca="false">IF($A828="","",IF(OR($R828="—",$R828="(not set)",$D828=""),"",IF(ISNUMBER(SEARCH(SUBSTITUTE(SUBSTITUTE(SUBSTITUTE($R828,"-",""),"_","")," ",""),SUBSTITUTE(SUBSTITUTE(SUBSTITUTE($D828,"-",""),"_","")," ",""))),"OK","CHECK")))</f>
        <v/>
      </c>
      <c r="T828" s="9" t="str">
        <f aca="false">IF($A828="","",IF(OR($H828="NOT IN SCHEMATIC",$I828="MISMATCH",$J828="MISMATCH",$P828="MISMATCH",$M828&lt;&gt;"OK"),"REVIEW","OK"))</f>
        <v/>
      </c>
      <c r="U828" s="14"/>
      <c r="V828" s="14"/>
      <c r="W828" s="17"/>
      <c r="X828" s="14"/>
    </row>
    <row r="829" customFormat="false" ht="15" hidden="false" customHeight="false" outlineLevel="0" collapsed="false">
      <c r="A829" s="9" t="str">
        <f aca="false">IF('3. Layout Parts'!$A829="","",TRIM('3. Layout Parts'!$A829))</f>
        <v/>
      </c>
      <c r="B829" s="9" t="str">
        <f aca="false">IF($A829="","",'3. Layout Parts'!$D829)</f>
        <v/>
      </c>
      <c r="C829" s="9" t="str">
        <f aca="false">IF($A829="","",'3. Layout Parts'!$B829)</f>
        <v/>
      </c>
      <c r="D829" s="9" t="str">
        <f aca="false">IF($A829="","",'3. Layout Parts'!$C829)</f>
        <v/>
      </c>
      <c r="E829" s="9" t="str">
        <f aca="false">IF($A829="","",IFERROR(INDEX('2. Schematic Parts'!$B$2:$B$3001,MATCH($A829,'2. Schematic Parts'!$A$2:$A$3001,0)),"NOT FOUND"))</f>
        <v/>
      </c>
      <c r="F829" s="9" t="str">
        <f aca="false">IF($A829="","",IFERROR(INDEX('2. Schematic Parts'!$C$2:$C$3001,MATCH($A829,'2. Schematic Parts'!$A$2:$A$3001,0))&amp;"","NOT FOUND"))</f>
        <v/>
      </c>
      <c r="G829" s="9" t="str">
        <f aca="false">IF($A829="","",IFERROR(INDEX('2. Schematic Parts'!$D$2:$D$3001,MATCH($A829,'2. Schematic Parts'!$A$2:$A$3001,0))&amp;"","NOT FOUND"))</f>
        <v/>
      </c>
      <c r="H829" s="9" t="str">
        <f aca="false">IF($A829="","",IF(COUNTIF('2. Schematic Parts'!$A$2:$A$3001,$A829)=0,"NOT IN SCHEMATIC","OK"))</f>
        <v/>
      </c>
      <c r="I829" s="9" t="str">
        <f aca="false">IF($A829="","",IF($H829="NOT IN SCHEMATIC","",IF(UPPER(TRIM($C829))=UPPER(TRIM($E829)),"OK","MISMATCH")))</f>
        <v/>
      </c>
      <c r="J829" s="9" t="str">
        <f aca="false">IF($A829="","",IF($H829="NOT IN SCHEMATIC","",IF($F829="","NO SCH DECAL",IF($D829="","",IF(UPPER(TRIM($D829))=UPPER(TRIM($F829)),"OK","MISMATCH")))))</f>
        <v/>
      </c>
      <c r="K829" s="16" t="str">
        <f aca="false">IF($A829="","",SUMPRODUCT(--ISNUMBER(SEARCH(","&amp;TRIM($A829)&amp;",",","&amp;SUBSTITUTE('1. Master BOM'!$D$2:$D$400," ","")&amp;","))))</f>
        <v/>
      </c>
      <c r="L829" s="16" t="str">
        <f aca="false">IF($A829="","",IF($K829&lt;&gt;1,0,SUMPRODUCT(ISNUMBER(SEARCH(","&amp;TRIM($A829)&amp;",",","&amp;SUBSTITUTE('1. Master BOM'!$D$2:$D$400," ","")&amp;","))*ROW('1. Master BOM'!$D$2:$D$400))))</f>
        <v/>
      </c>
      <c r="M829" s="9" t="str">
        <f aca="false">IF($A829="","",IF($K829=0,"NOT IN BOM",IF($K829&gt;1,"MULTIPLE BOM LINES","OK")))</f>
        <v/>
      </c>
      <c r="N829" s="9" t="str">
        <f aca="false">IF($A829="","",IF($L829=0,"—",INDEX('1. Master BOM'!$A$1:$A$400,$L829)))</f>
        <v/>
      </c>
      <c r="O829" s="9" t="str">
        <f aca="false">IF($A829="","",IF($L829=0,"—",INDEX('1. Master BOM'!$B$1:$B$400,$L829)))</f>
        <v/>
      </c>
      <c r="P829" s="9" t="str">
        <f aca="false">IF($A829="","",IF(OR($H829="NOT IN SCHEMATIC",$O829="—"),"",IF($G829="","NO SCH PN",IF(UPPER(TRIM($G829))=UPPER(TRIM($O829)),"OK","MISMATCH"))))</f>
        <v/>
      </c>
      <c r="Q829" s="9" t="str">
        <f aca="false">IF($A829="","",IF($L829=0,"—",INDEX('1. Master BOM'!$E$1:$E$400,$L829)))</f>
        <v/>
      </c>
      <c r="R829" s="9" t="str">
        <f aca="false">IF($A829="","",IF($L829=0,"—",IF(T(INDEX('1. Master BOM'!$F$1:$F$400,$L829))="","(not set)",INDEX('1. Master BOM'!$F$1:$F$400,$L829))))</f>
        <v/>
      </c>
      <c r="S829" s="9" t="str">
        <f aca="false">IF($A829="","",IF(OR($R829="—",$R829="(not set)",$D829=""),"",IF(ISNUMBER(SEARCH(SUBSTITUTE(SUBSTITUTE(SUBSTITUTE($R829,"-",""),"_","")," ",""),SUBSTITUTE(SUBSTITUTE(SUBSTITUTE($D829,"-",""),"_","")," ",""))),"OK","CHECK")))</f>
        <v/>
      </c>
      <c r="T829" s="9" t="str">
        <f aca="false">IF($A829="","",IF(OR($H829="NOT IN SCHEMATIC",$I829="MISMATCH",$J829="MISMATCH",$P829="MISMATCH",$M829&lt;&gt;"OK"),"REVIEW","OK"))</f>
        <v/>
      </c>
      <c r="U829" s="14"/>
      <c r="V829" s="14"/>
      <c r="W829" s="17"/>
      <c r="X829" s="14"/>
    </row>
    <row r="830" customFormat="false" ht="15" hidden="false" customHeight="false" outlineLevel="0" collapsed="false">
      <c r="A830" s="9" t="str">
        <f aca="false">IF('3. Layout Parts'!$A830="","",TRIM('3. Layout Parts'!$A830))</f>
        <v/>
      </c>
      <c r="B830" s="9" t="str">
        <f aca="false">IF($A830="","",'3. Layout Parts'!$D830)</f>
        <v/>
      </c>
      <c r="C830" s="9" t="str">
        <f aca="false">IF($A830="","",'3. Layout Parts'!$B830)</f>
        <v/>
      </c>
      <c r="D830" s="9" t="str">
        <f aca="false">IF($A830="","",'3. Layout Parts'!$C830)</f>
        <v/>
      </c>
      <c r="E830" s="9" t="str">
        <f aca="false">IF($A830="","",IFERROR(INDEX('2. Schematic Parts'!$B$2:$B$3001,MATCH($A830,'2. Schematic Parts'!$A$2:$A$3001,0)),"NOT FOUND"))</f>
        <v/>
      </c>
      <c r="F830" s="9" t="str">
        <f aca="false">IF($A830="","",IFERROR(INDEX('2. Schematic Parts'!$C$2:$C$3001,MATCH($A830,'2. Schematic Parts'!$A$2:$A$3001,0))&amp;"","NOT FOUND"))</f>
        <v/>
      </c>
      <c r="G830" s="9" t="str">
        <f aca="false">IF($A830="","",IFERROR(INDEX('2. Schematic Parts'!$D$2:$D$3001,MATCH($A830,'2. Schematic Parts'!$A$2:$A$3001,0))&amp;"","NOT FOUND"))</f>
        <v/>
      </c>
      <c r="H830" s="9" t="str">
        <f aca="false">IF($A830="","",IF(COUNTIF('2. Schematic Parts'!$A$2:$A$3001,$A830)=0,"NOT IN SCHEMATIC","OK"))</f>
        <v/>
      </c>
      <c r="I830" s="9" t="str">
        <f aca="false">IF($A830="","",IF($H830="NOT IN SCHEMATIC","",IF(UPPER(TRIM($C830))=UPPER(TRIM($E830)),"OK","MISMATCH")))</f>
        <v/>
      </c>
      <c r="J830" s="9" t="str">
        <f aca="false">IF($A830="","",IF($H830="NOT IN SCHEMATIC","",IF($F830="","NO SCH DECAL",IF($D830="","",IF(UPPER(TRIM($D830))=UPPER(TRIM($F830)),"OK","MISMATCH")))))</f>
        <v/>
      </c>
      <c r="K830" s="16" t="str">
        <f aca="false">IF($A830="","",SUMPRODUCT(--ISNUMBER(SEARCH(","&amp;TRIM($A830)&amp;",",","&amp;SUBSTITUTE('1. Master BOM'!$D$2:$D$400," ","")&amp;","))))</f>
        <v/>
      </c>
      <c r="L830" s="16" t="str">
        <f aca="false">IF($A830="","",IF($K830&lt;&gt;1,0,SUMPRODUCT(ISNUMBER(SEARCH(","&amp;TRIM($A830)&amp;",",","&amp;SUBSTITUTE('1. Master BOM'!$D$2:$D$400," ","")&amp;","))*ROW('1. Master BOM'!$D$2:$D$400))))</f>
        <v/>
      </c>
      <c r="M830" s="9" t="str">
        <f aca="false">IF($A830="","",IF($K830=0,"NOT IN BOM",IF($K830&gt;1,"MULTIPLE BOM LINES","OK")))</f>
        <v/>
      </c>
      <c r="N830" s="9" t="str">
        <f aca="false">IF($A830="","",IF($L830=0,"—",INDEX('1. Master BOM'!$A$1:$A$400,$L830)))</f>
        <v/>
      </c>
      <c r="O830" s="9" t="str">
        <f aca="false">IF($A830="","",IF($L830=0,"—",INDEX('1. Master BOM'!$B$1:$B$400,$L830)))</f>
        <v/>
      </c>
      <c r="P830" s="9" t="str">
        <f aca="false">IF($A830="","",IF(OR($H830="NOT IN SCHEMATIC",$O830="—"),"",IF($G830="","NO SCH PN",IF(UPPER(TRIM($G830))=UPPER(TRIM($O830)),"OK","MISMATCH"))))</f>
        <v/>
      </c>
      <c r="Q830" s="9" t="str">
        <f aca="false">IF($A830="","",IF($L830=0,"—",INDEX('1. Master BOM'!$E$1:$E$400,$L830)))</f>
        <v/>
      </c>
      <c r="R830" s="9" t="str">
        <f aca="false">IF($A830="","",IF($L830=0,"—",IF(T(INDEX('1. Master BOM'!$F$1:$F$400,$L830))="","(not set)",INDEX('1. Master BOM'!$F$1:$F$400,$L830))))</f>
        <v/>
      </c>
      <c r="S830" s="9" t="str">
        <f aca="false">IF($A830="","",IF(OR($R830="—",$R830="(not set)",$D830=""),"",IF(ISNUMBER(SEARCH(SUBSTITUTE(SUBSTITUTE(SUBSTITUTE($R830,"-",""),"_","")," ",""),SUBSTITUTE(SUBSTITUTE(SUBSTITUTE($D830,"-",""),"_","")," ",""))),"OK","CHECK")))</f>
        <v/>
      </c>
      <c r="T830" s="9" t="str">
        <f aca="false">IF($A830="","",IF(OR($H830="NOT IN SCHEMATIC",$I830="MISMATCH",$J830="MISMATCH",$P830="MISMATCH",$M830&lt;&gt;"OK"),"REVIEW","OK"))</f>
        <v/>
      </c>
      <c r="U830" s="14"/>
      <c r="V830" s="14"/>
      <c r="W830" s="17"/>
      <c r="X830" s="14"/>
    </row>
    <row r="831" customFormat="false" ht="15" hidden="false" customHeight="false" outlineLevel="0" collapsed="false">
      <c r="A831" s="9" t="str">
        <f aca="false">IF('3. Layout Parts'!$A831="","",TRIM('3. Layout Parts'!$A831))</f>
        <v/>
      </c>
      <c r="B831" s="9" t="str">
        <f aca="false">IF($A831="","",'3. Layout Parts'!$D831)</f>
        <v/>
      </c>
      <c r="C831" s="9" t="str">
        <f aca="false">IF($A831="","",'3. Layout Parts'!$B831)</f>
        <v/>
      </c>
      <c r="D831" s="9" t="str">
        <f aca="false">IF($A831="","",'3. Layout Parts'!$C831)</f>
        <v/>
      </c>
      <c r="E831" s="9" t="str">
        <f aca="false">IF($A831="","",IFERROR(INDEX('2. Schematic Parts'!$B$2:$B$3001,MATCH($A831,'2. Schematic Parts'!$A$2:$A$3001,0)),"NOT FOUND"))</f>
        <v/>
      </c>
      <c r="F831" s="9" t="str">
        <f aca="false">IF($A831="","",IFERROR(INDEX('2. Schematic Parts'!$C$2:$C$3001,MATCH($A831,'2. Schematic Parts'!$A$2:$A$3001,0))&amp;"","NOT FOUND"))</f>
        <v/>
      </c>
      <c r="G831" s="9" t="str">
        <f aca="false">IF($A831="","",IFERROR(INDEX('2. Schematic Parts'!$D$2:$D$3001,MATCH($A831,'2. Schematic Parts'!$A$2:$A$3001,0))&amp;"","NOT FOUND"))</f>
        <v/>
      </c>
      <c r="H831" s="9" t="str">
        <f aca="false">IF($A831="","",IF(COUNTIF('2. Schematic Parts'!$A$2:$A$3001,$A831)=0,"NOT IN SCHEMATIC","OK"))</f>
        <v/>
      </c>
      <c r="I831" s="9" t="str">
        <f aca="false">IF($A831="","",IF($H831="NOT IN SCHEMATIC","",IF(UPPER(TRIM($C831))=UPPER(TRIM($E831)),"OK","MISMATCH")))</f>
        <v/>
      </c>
      <c r="J831" s="9" t="str">
        <f aca="false">IF($A831="","",IF($H831="NOT IN SCHEMATIC","",IF($F831="","NO SCH DECAL",IF($D831="","",IF(UPPER(TRIM($D831))=UPPER(TRIM($F831)),"OK","MISMATCH")))))</f>
        <v/>
      </c>
      <c r="K831" s="16" t="str">
        <f aca="false">IF($A831="","",SUMPRODUCT(--ISNUMBER(SEARCH(","&amp;TRIM($A831)&amp;",",","&amp;SUBSTITUTE('1. Master BOM'!$D$2:$D$400," ","")&amp;","))))</f>
        <v/>
      </c>
      <c r="L831" s="16" t="str">
        <f aca="false">IF($A831="","",IF($K831&lt;&gt;1,0,SUMPRODUCT(ISNUMBER(SEARCH(","&amp;TRIM($A831)&amp;",",","&amp;SUBSTITUTE('1. Master BOM'!$D$2:$D$400," ","")&amp;","))*ROW('1. Master BOM'!$D$2:$D$400))))</f>
        <v/>
      </c>
      <c r="M831" s="9" t="str">
        <f aca="false">IF($A831="","",IF($K831=0,"NOT IN BOM",IF($K831&gt;1,"MULTIPLE BOM LINES","OK")))</f>
        <v/>
      </c>
      <c r="N831" s="9" t="str">
        <f aca="false">IF($A831="","",IF($L831=0,"—",INDEX('1. Master BOM'!$A$1:$A$400,$L831)))</f>
        <v/>
      </c>
      <c r="O831" s="9" t="str">
        <f aca="false">IF($A831="","",IF($L831=0,"—",INDEX('1. Master BOM'!$B$1:$B$400,$L831)))</f>
        <v/>
      </c>
      <c r="P831" s="9" t="str">
        <f aca="false">IF($A831="","",IF(OR($H831="NOT IN SCHEMATIC",$O831="—"),"",IF($G831="","NO SCH PN",IF(UPPER(TRIM($G831))=UPPER(TRIM($O831)),"OK","MISMATCH"))))</f>
        <v/>
      </c>
      <c r="Q831" s="9" t="str">
        <f aca="false">IF($A831="","",IF($L831=0,"—",INDEX('1. Master BOM'!$E$1:$E$400,$L831)))</f>
        <v/>
      </c>
      <c r="R831" s="9" t="str">
        <f aca="false">IF($A831="","",IF($L831=0,"—",IF(T(INDEX('1. Master BOM'!$F$1:$F$400,$L831))="","(not set)",INDEX('1. Master BOM'!$F$1:$F$400,$L831))))</f>
        <v/>
      </c>
      <c r="S831" s="9" t="str">
        <f aca="false">IF($A831="","",IF(OR($R831="—",$R831="(not set)",$D831=""),"",IF(ISNUMBER(SEARCH(SUBSTITUTE(SUBSTITUTE(SUBSTITUTE($R831,"-",""),"_","")," ",""),SUBSTITUTE(SUBSTITUTE(SUBSTITUTE($D831,"-",""),"_","")," ",""))),"OK","CHECK")))</f>
        <v/>
      </c>
      <c r="T831" s="9" t="str">
        <f aca="false">IF($A831="","",IF(OR($H831="NOT IN SCHEMATIC",$I831="MISMATCH",$J831="MISMATCH",$P831="MISMATCH",$M831&lt;&gt;"OK"),"REVIEW","OK"))</f>
        <v/>
      </c>
      <c r="U831" s="14"/>
      <c r="V831" s="14"/>
      <c r="W831" s="17"/>
      <c r="X831" s="14"/>
    </row>
    <row r="832" customFormat="false" ht="15" hidden="false" customHeight="false" outlineLevel="0" collapsed="false">
      <c r="A832" s="9" t="str">
        <f aca="false">IF('3. Layout Parts'!$A832="","",TRIM('3. Layout Parts'!$A832))</f>
        <v/>
      </c>
      <c r="B832" s="9" t="str">
        <f aca="false">IF($A832="","",'3. Layout Parts'!$D832)</f>
        <v/>
      </c>
      <c r="C832" s="9" t="str">
        <f aca="false">IF($A832="","",'3. Layout Parts'!$B832)</f>
        <v/>
      </c>
      <c r="D832" s="9" t="str">
        <f aca="false">IF($A832="","",'3. Layout Parts'!$C832)</f>
        <v/>
      </c>
      <c r="E832" s="9" t="str">
        <f aca="false">IF($A832="","",IFERROR(INDEX('2. Schematic Parts'!$B$2:$B$3001,MATCH($A832,'2. Schematic Parts'!$A$2:$A$3001,0)),"NOT FOUND"))</f>
        <v/>
      </c>
      <c r="F832" s="9" t="str">
        <f aca="false">IF($A832="","",IFERROR(INDEX('2. Schematic Parts'!$C$2:$C$3001,MATCH($A832,'2. Schematic Parts'!$A$2:$A$3001,0))&amp;"","NOT FOUND"))</f>
        <v/>
      </c>
      <c r="G832" s="9" t="str">
        <f aca="false">IF($A832="","",IFERROR(INDEX('2. Schematic Parts'!$D$2:$D$3001,MATCH($A832,'2. Schematic Parts'!$A$2:$A$3001,0))&amp;"","NOT FOUND"))</f>
        <v/>
      </c>
      <c r="H832" s="9" t="str">
        <f aca="false">IF($A832="","",IF(COUNTIF('2. Schematic Parts'!$A$2:$A$3001,$A832)=0,"NOT IN SCHEMATIC","OK"))</f>
        <v/>
      </c>
      <c r="I832" s="9" t="str">
        <f aca="false">IF($A832="","",IF($H832="NOT IN SCHEMATIC","",IF(UPPER(TRIM($C832))=UPPER(TRIM($E832)),"OK","MISMATCH")))</f>
        <v/>
      </c>
      <c r="J832" s="9" t="str">
        <f aca="false">IF($A832="","",IF($H832="NOT IN SCHEMATIC","",IF($F832="","NO SCH DECAL",IF($D832="","",IF(UPPER(TRIM($D832))=UPPER(TRIM($F832)),"OK","MISMATCH")))))</f>
        <v/>
      </c>
      <c r="K832" s="16" t="str">
        <f aca="false">IF($A832="","",SUMPRODUCT(--ISNUMBER(SEARCH(","&amp;TRIM($A832)&amp;",",","&amp;SUBSTITUTE('1. Master BOM'!$D$2:$D$400," ","")&amp;","))))</f>
        <v/>
      </c>
      <c r="L832" s="16" t="str">
        <f aca="false">IF($A832="","",IF($K832&lt;&gt;1,0,SUMPRODUCT(ISNUMBER(SEARCH(","&amp;TRIM($A832)&amp;",",","&amp;SUBSTITUTE('1. Master BOM'!$D$2:$D$400," ","")&amp;","))*ROW('1. Master BOM'!$D$2:$D$400))))</f>
        <v/>
      </c>
      <c r="M832" s="9" t="str">
        <f aca="false">IF($A832="","",IF($K832=0,"NOT IN BOM",IF($K832&gt;1,"MULTIPLE BOM LINES","OK")))</f>
        <v/>
      </c>
      <c r="N832" s="9" t="str">
        <f aca="false">IF($A832="","",IF($L832=0,"—",INDEX('1. Master BOM'!$A$1:$A$400,$L832)))</f>
        <v/>
      </c>
      <c r="O832" s="9" t="str">
        <f aca="false">IF($A832="","",IF($L832=0,"—",INDEX('1. Master BOM'!$B$1:$B$400,$L832)))</f>
        <v/>
      </c>
      <c r="P832" s="9" t="str">
        <f aca="false">IF($A832="","",IF(OR($H832="NOT IN SCHEMATIC",$O832="—"),"",IF($G832="","NO SCH PN",IF(UPPER(TRIM($G832))=UPPER(TRIM($O832)),"OK","MISMATCH"))))</f>
        <v/>
      </c>
      <c r="Q832" s="9" t="str">
        <f aca="false">IF($A832="","",IF($L832=0,"—",INDEX('1. Master BOM'!$E$1:$E$400,$L832)))</f>
        <v/>
      </c>
      <c r="R832" s="9" t="str">
        <f aca="false">IF($A832="","",IF($L832=0,"—",IF(T(INDEX('1. Master BOM'!$F$1:$F$400,$L832))="","(not set)",INDEX('1. Master BOM'!$F$1:$F$400,$L832))))</f>
        <v/>
      </c>
      <c r="S832" s="9" t="str">
        <f aca="false">IF($A832="","",IF(OR($R832="—",$R832="(not set)",$D832=""),"",IF(ISNUMBER(SEARCH(SUBSTITUTE(SUBSTITUTE(SUBSTITUTE($R832,"-",""),"_","")," ",""),SUBSTITUTE(SUBSTITUTE(SUBSTITUTE($D832,"-",""),"_","")," ",""))),"OK","CHECK")))</f>
        <v/>
      </c>
      <c r="T832" s="9" t="str">
        <f aca="false">IF($A832="","",IF(OR($H832="NOT IN SCHEMATIC",$I832="MISMATCH",$J832="MISMATCH",$P832="MISMATCH",$M832&lt;&gt;"OK"),"REVIEW","OK"))</f>
        <v/>
      </c>
      <c r="U832" s="14"/>
      <c r="V832" s="14"/>
      <c r="W832" s="17"/>
      <c r="X832" s="14"/>
    </row>
    <row r="833" customFormat="false" ht="15" hidden="false" customHeight="false" outlineLevel="0" collapsed="false">
      <c r="A833" s="9" t="str">
        <f aca="false">IF('3. Layout Parts'!$A833="","",TRIM('3. Layout Parts'!$A833))</f>
        <v/>
      </c>
      <c r="B833" s="9" t="str">
        <f aca="false">IF($A833="","",'3. Layout Parts'!$D833)</f>
        <v/>
      </c>
      <c r="C833" s="9" t="str">
        <f aca="false">IF($A833="","",'3. Layout Parts'!$B833)</f>
        <v/>
      </c>
      <c r="D833" s="9" t="str">
        <f aca="false">IF($A833="","",'3. Layout Parts'!$C833)</f>
        <v/>
      </c>
      <c r="E833" s="9" t="str">
        <f aca="false">IF($A833="","",IFERROR(INDEX('2. Schematic Parts'!$B$2:$B$3001,MATCH($A833,'2. Schematic Parts'!$A$2:$A$3001,0)),"NOT FOUND"))</f>
        <v/>
      </c>
      <c r="F833" s="9" t="str">
        <f aca="false">IF($A833="","",IFERROR(INDEX('2. Schematic Parts'!$C$2:$C$3001,MATCH($A833,'2. Schematic Parts'!$A$2:$A$3001,0))&amp;"","NOT FOUND"))</f>
        <v/>
      </c>
      <c r="G833" s="9" t="str">
        <f aca="false">IF($A833="","",IFERROR(INDEX('2. Schematic Parts'!$D$2:$D$3001,MATCH($A833,'2. Schematic Parts'!$A$2:$A$3001,0))&amp;"","NOT FOUND"))</f>
        <v/>
      </c>
      <c r="H833" s="9" t="str">
        <f aca="false">IF($A833="","",IF(COUNTIF('2. Schematic Parts'!$A$2:$A$3001,$A833)=0,"NOT IN SCHEMATIC","OK"))</f>
        <v/>
      </c>
      <c r="I833" s="9" t="str">
        <f aca="false">IF($A833="","",IF($H833="NOT IN SCHEMATIC","",IF(UPPER(TRIM($C833))=UPPER(TRIM($E833)),"OK","MISMATCH")))</f>
        <v/>
      </c>
      <c r="J833" s="9" t="str">
        <f aca="false">IF($A833="","",IF($H833="NOT IN SCHEMATIC","",IF($F833="","NO SCH DECAL",IF($D833="","",IF(UPPER(TRIM($D833))=UPPER(TRIM($F833)),"OK","MISMATCH")))))</f>
        <v/>
      </c>
      <c r="K833" s="16" t="str">
        <f aca="false">IF($A833="","",SUMPRODUCT(--ISNUMBER(SEARCH(","&amp;TRIM($A833)&amp;",",","&amp;SUBSTITUTE('1. Master BOM'!$D$2:$D$400," ","")&amp;","))))</f>
        <v/>
      </c>
      <c r="L833" s="16" t="str">
        <f aca="false">IF($A833="","",IF($K833&lt;&gt;1,0,SUMPRODUCT(ISNUMBER(SEARCH(","&amp;TRIM($A833)&amp;",",","&amp;SUBSTITUTE('1. Master BOM'!$D$2:$D$400," ","")&amp;","))*ROW('1. Master BOM'!$D$2:$D$400))))</f>
        <v/>
      </c>
      <c r="M833" s="9" t="str">
        <f aca="false">IF($A833="","",IF($K833=0,"NOT IN BOM",IF($K833&gt;1,"MULTIPLE BOM LINES","OK")))</f>
        <v/>
      </c>
      <c r="N833" s="9" t="str">
        <f aca="false">IF($A833="","",IF($L833=0,"—",INDEX('1. Master BOM'!$A$1:$A$400,$L833)))</f>
        <v/>
      </c>
      <c r="O833" s="9" t="str">
        <f aca="false">IF($A833="","",IF($L833=0,"—",INDEX('1. Master BOM'!$B$1:$B$400,$L833)))</f>
        <v/>
      </c>
      <c r="P833" s="9" t="str">
        <f aca="false">IF($A833="","",IF(OR($H833="NOT IN SCHEMATIC",$O833="—"),"",IF($G833="","NO SCH PN",IF(UPPER(TRIM($G833))=UPPER(TRIM($O833)),"OK","MISMATCH"))))</f>
        <v/>
      </c>
      <c r="Q833" s="9" t="str">
        <f aca="false">IF($A833="","",IF($L833=0,"—",INDEX('1. Master BOM'!$E$1:$E$400,$L833)))</f>
        <v/>
      </c>
      <c r="R833" s="9" t="str">
        <f aca="false">IF($A833="","",IF($L833=0,"—",IF(T(INDEX('1. Master BOM'!$F$1:$F$400,$L833))="","(not set)",INDEX('1. Master BOM'!$F$1:$F$400,$L833))))</f>
        <v/>
      </c>
      <c r="S833" s="9" t="str">
        <f aca="false">IF($A833="","",IF(OR($R833="—",$R833="(not set)",$D833=""),"",IF(ISNUMBER(SEARCH(SUBSTITUTE(SUBSTITUTE(SUBSTITUTE($R833,"-",""),"_","")," ",""),SUBSTITUTE(SUBSTITUTE(SUBSTITUTE($D833,"-",""),"_","")," ",""))),"OK","CHECK")))</f>
        <v/>
      </c>
      <c r="T833" s="9" t="str">
        <f aca="false">IF($A833="","",IF(OR($H833="NOT IN SCHEMATIC",$I833="MISMATCH",$J833="MISMATCH",$P833="MISMATCH",$M833&lt;&gt;"OK"),"REVIEW","OK"))</f>
        <v/>
      </c>
      <c r="U833" s="14"/>
      <c r="V833" s="14"/>
      <c r="W833" s="17"/>
      <c r="X833" s="14"/>
    </row>
    <row r="834" customFormat="false" ht="15" hidden="false" customHeight="false" outlineLevel="0" collapsed="false">
      <c r="A834" s="9" t="str">
        <f aca="false">IF('3. Layout Parts'!$A834="","",TRIM('3. Layout Parts'!$A834))</f>
        <v/>
      </c>
      <c r="B834" s="9" t="str">
        <f aca="false">IF($A834="","",'3. Layout Parts'!$D834)</f>
        <v/>
      </c>
      <c r="C834" s="9" t="str">
        <f aca="false">IF($A834="","",'3. Layout Parts'!$B834)</f>
        <v/>
      </c>
      <c r="D834" s="9" t="str">
        <f aca="false">IF($A834="","",'3. Layout Parts'!$C834)</f>
        <v/>
      </c>
      <c r="E834" s="9" t="str">
        <f aca="false">IF($A834="","",IFERROR(INDEX('2. Schematic Parts'!$B$2:$B$3001,MATCH($A834,'2. Schematic Parts'!$A$2:$A$3001,0)),"NOT FOUND"))</f>
        <v/>
      </c>
      <c r="F834" s="9" t="str">
        <f aca="false">IF($A834="","",IFERROR(INDEX('2. Schematic Parts'!$C$2:$C$3001,MATCH($A834,'2. Schematic Parts'!$A$2:$A$3001,0))&amp;"","NOT FOUND"))</f>
        <v/>
      </c>
      <c r="G834" s="9" t="str">
        <f aca="false">IF($A834="","",IFERROR(INDEX('2. Schematic Parts'!$D$2:$D$3001,MATCH($A834,'2. Schematic Parts'!$A$2:$A$3001,0))&amp;"","NOT FOUND"))</f>
        <v/>
      </c>
      <c r="H834" s="9" t="str">
        <f aca="false">IF($A834="","",IF(COUNTIF('2. Schematic Parts'!$A$2:$A$3001,$A834)=0,"NOT IN SCHEMATIC","OK"))</f>
        <v/>
      </c>
      <c r="I834" s="9" t="str">
        <f aca="false">IF($A834="","",IF($H834="NOT IN SCHEMATIC","",IF(UPPER(TRIM($C834))=UPPER(TRIM($E834)),"OK","MISMATCH")))</f>
        <v/>
      </c>
      <c r="J834" s="9" t="str">
        <f aca="false">IF($A834="","",IF($H834="NOT IN SCHEMATIC","",IF($F834="","NO SCH DECAL",IF($D834="","",IF(UPPER(TRIM($D834))=UPPER(TRIM($F834)),"OK","MISMATCH")))))</f>
        <v/>
      </c>
      <c r="K834" s="16" t="str">
        <f aca="false">IF($A834="","",SUMPRODUCT(--ISNUMBER(SEARCH(","&amp;TRIM($A834)&amp;",",","&amp;SUBSTITUTE('1. Master BOM'!$D$2:$D$400," ","")&amp;","))))</f>
        <v/>
      </c>
      <c r="L834" s="16" t="str">
        <f aca="false">IF($A834="","",IF($K834&lt;&gt;1,0,SUMPRODUCT(ISNUMBER(SEARCH(","&amp;TRIM($A834)&amp;",",","&amp;SUBSTITUTE('1. Master BOM'!$D$2:$D$400," ","")&amp;","))*ROW('1. Master BOM'!$D$2:$D$400))))</f>
        <v/>
      </c>
      <c r="M834" s="9" t="str">
        <f aca="false">IF($A834="","",IF($K834=0,"NOT IN BOM",IF($K834&gt;1,"MULTIPLE BOM LINES","OK")))</f>
        <v/>
      </c>
      <c r="N834" s="9" t="str">
        <f aca="false">IF($A834="","",IF($L834=0,"—",INDEX('1. Master BOM'!$A$1:$A$400,$L834)))</f>
        <v/>
      </c>
      <c r="O834" s="9" t="str">
        <f aca="false">IF($A834="","",IF($L834=0,"—",INDEX('1. Master BOM'!$B$1:$B$400,$L834)))</f>
        <v/>
      </c>
      <c r="P834" s="9" t="str">
        <f aca="false">IF($A834="","",IF(OR($H834="NOT IN SCHEMATIC",$O834="—"),"",IF($G834="","NO SCH PN",IF(UPPER(TRIM($G834))=UPPER(TRIM($O834)),"OK","MISMATCH"))))</f>
        <v/>
      </c>
      <c r="Q834" s="9" t="str">
        <f aca="false">IF($A834="","",IF($L834=0,"—",INDEX('1. Master BOM'!$E$1:$E$400,$L834)))</f>
        <v/>
      </c>
      <c r="R834" s="9" t="str">
        <f aca="false">IF($A834="","",IF($L834=0,"—",IF(T(INDEX('1. Master BOM'!$F$1:$F$400,$L834))="","(not set)",INDEX('1. Master BOM'!$F$1:$F$400,$L834))))</f>
        <v/>
      </c>
      <c r="S834" s="9" t="str">
        <f aca="false">IF($A834="","",IF(OR($R834="—",$R834="(not set)",$D834=""),"",IF(ISNUMBER(SEARCH(SUBSTITUTE(SUBSTITUTE(SUBSTITUTE($R834,"-",""),"_","")," ",""),SUBSTITUTE(SUBSTITUTE(SUBSTITUTE($D834,"-",""),"_","")," ",""))),"OK","CHECK")))</f>
        <v/>
      </c>
      <c r="T834" s="9" t="str">
        <f aca="false">IF($A834="","",IF(OR($H834="NOT IN SCHEMATIC",$I834="MISMATCH",$J834="MISMATCH",$P834="MISMATCH",$M834&lt;&gt;"OK"),"REVIEW","OK"))</f>
        <v/>
      </c>
      <c r="U834" s="14"/>
      <c r="V834" s="14"/>
      <c r="W834" s="17"/>
      <c r="X834" s="14"/>
    </row>
    <row r="835" customFormat="false" ht="15" hidden="false" customHeight="false" outlineLevel="0" collapsed="false">
      <c r="A835" s="9" t="str">
        <f aca="false">IF('3. Layout Parts'!$A835="","",TRIM('3. Layout Parts'!$A835))</f>
        <v/>
      </c>
      <c r="B835" s="9" t="str">
        <f aca="false">IF($A835="","",'3. Layout Parts'!$D835)</f>
        <v/>
      </c>
      <c r="C835" s="9" t="str">
        <f aca="false">IF($A835="","",'3. Layout Parts'!$B835)</f>
        <v/>
      </c>
      <c r="D835" s="9" t="str">
        <f aca="false">IF($A835="","",'3. Layout Parts'!$C835)</f>
        <v/>
      </c>
      <c r="E835" s="9" t="str">
        <f aca="false">IF($A835="","",IFERROR(INDEX('2. Schematic Parts'!$B$2:$B$3001,MATCH($A835,'2. Schematic Parts'!$A$2:$A$3001,0)),"NOT FOUND"))</f>
        <v/>
      </c>
      <c r="F835" s="9" t="str">
        <f aca="false">IF($A835="","",IFERROR(INDEX('2. Schematic Parts'!$C$2:$C$3001,MATCH($A835,'2. Schematic Parts'!$A$2:$A$3001,0))&amp;"","NOT FOUND"))</f>
        <v/>
      </c>
      <c r="G835" s="9" t="str">
        <f aca="false">IF($A835="","",IFERROR(INDEX('2. Schematic Parts'!$D$2:$D$3001,MATCH($A835,'2. Schematic Parts'!$A$2:$A$3001,0))&amp;"","NOT FOUND"))</f>
        <v/>
      </c>
      <c r="H835" s="9" t="str">
        <f aca="false">IF($A835="","",IF(COUNTIF('2. Schematic Parts'!$A$2:$A$3001,$A835)=0,"NOT IN SCHEMATIC","OK"))</f>
        <v/>
      </c>
      <c r="I835" s="9" t="str">
        <f aca="false">IF($A835="","",IF($H835="NOT IN SCHEMATIC","",IF(UPPER(TRIM($C835))=UPPER(TRIM($E835)),"OK","MISMATCH")))</f>
        <v/>
      </c>
      <c r="J835" s="9" t="str">
        <f aca="false">IF($A835="","",IF($H835="NOT IN SCHEMATIC","",IF($F835="","NO SCH DECAL",IF($D835="","",IF(UPPER(TRIM($D835))=UPPER(TRIM($F835)),"OK","MISMATCH")))))</f>
        <v/>
      </c>
      <c r="K835" s="16" t="str">
        <f aca="false">IF($A835="","",SUMPRODUCT(--ISNUMBER(SEARCH(","&amp;TRIM($A835)&amp;",",","&amp;SUBSTITUTE('1. Master BOM'!$D$2:$D$400," ","")&amp;","))))</f>
        <v/>
      </c>
      <c r="L835" s="16" t="str">
        <f aca="false">IF($A835="","",IF($K835&lt;&gt;1,0,SUMPRODUCT(ISNUMBER(SEARCH(","&amp;TRIM($A835)&amp;",",","&amp;SUBSTITUTE('1. Master BOM'!$D$2:$D$400," ","")&amp;","))*ROW('1. Master BOM'!$D$2:$D$400))))</f>
        <v/>
      </c>
      <c r="M835" s="9" t="str">
        <f aca="false">IF($A835="","",IF($K835=0,"NOT IN BOM",IF($K835&gt;1,"MULTIPLE BOM LINES","OK")))</f>
        <v/>
      </c>
      <c r="N835" s="9" t="str">
        <f aca="false">IF($A835="","",IF($L835=0,"—",INDEX('1. Master BOM'!$A$1:$A$400,$L835)))</f>
        <v/>
      </c>
      <c r="O835" s="9" t="str">
        <f aca="false">IF($A835="","",IF($L835=0,"—",INDEX('1. Master BOM'!$B$1:$B$400,$L835)))</f>
        <v/>
      </c>
      <c r="P835" s="9" t="str">
        <f aca="false">IF($A835="","",IF(OR($H835="NOT IN SCHEMATIC",$O835="—"),"",IF($G835="","NO SCH PN",IF(UPPER(TRIM($G835))=UPPER(TRIM($O835)),"OK","MISMATCH"))))</f>
        <v/>
      </c>
      <c r="Q835" s="9" t="str">
        <f aca="false">IF($A835="","",IF($L835=0,"—",INDEX('1. Master BOM'!$E$1:$E$400,$L835)))</f>
        <v/>
      </c>
      <c r="R835" s="9" t="str">
        <f aca="false">IF($A835="","",IF($L835=0,"—",IF(T(INDEX('1. Master BOM'!$F$1:$F$400,$L835))="","(not set)",INDEX('1. Master BOM'!$F$1:$F$400,$L835))))</f>
        <v/>
      </c>
      <c r="S835" s="9" t="str">
        <f aca="false">IF($A835="","",IF(OR($R835="—",$R835="(not set)",$D835=""),"",IF(ISNUMBER(SEARCH(SUBSTITUTE(SUBSTITUTE(SUBSTITUTE($R835,"-",""),"_","")," ",""),SUBSTITUTE(SUBSTITUTE(SUBSTITUTE($D835,"-",""),"_","")," ",""))),"OK","CHECK")))</f>
        <v/>
      </c>
      <c r="T835" s="9" t="str">
        <f aca="false">IF($A835="","",IF(OR($H835="NOT IN SCHEMATIC",$I835="MISMATCH",$J835="MISMATCH",$P835="MISMATCH",$M835&lt;&gt;"OK"),"REVIEW","OK"))</f>
        <v/>
      </c>
      <c r="U835" s="14"/>
      <c r="V835" s="14"/>
      <c r="W835" s="17"/>
      <c r="X835" s="14"/>
    </row>
    <row r="836" customFormat="false" ht="15" hidden="false" customHeight="false" outlineLevel="0" collapsed="false">
      <c r="A836" s="9" t="str">
        <f aca="false">IF('3. Layout Parts'!$A836="","",TRIM('3. Layout Parts'!$A836))</f>
        <v/>
      </c>
      <c r="B836" s="9" t="str">
        <f aca="false">IF($A836="","",'3. Layout Parts'!$D836)</f>
        <v/>
      </c>
      <c r="C836" s="9" t="str">
        <f aca="false">IF($A836="","",'3. Layout Parts'!$B836)</f>
        <v/>
      </c>
      <c r="D836" s="9" t="str">
        <f aca="false">IF($A836="","",'3. Layout Parts'!$C836)</f>
        <v/>
      </c>
      <c r="E836" s="9" t="str">
        <f aca="false">IF($A836="","",IFERROR(INDEX('2. Schematic Parts'!$B$2:$B$3001,MATCH($A836,'2. Schematic Parts'!$A$2:$A$3001,0)),"NOT FOUND"))</f>
        <v/>
      </c>
      <c r="F836" s="9" t="str">
        <f aca="false">IF($A836="","",IFERROR(INDEX('2. Schematic Parts'!$C$2:$C$3001,MATCH($A836,'2. Schematic Parts'!$A$2:$A$3001,0))&amp;"","NOT FOUND"))</f>
        <v/>
      </c>
      <c r="G836" s="9" t="str">
        <f aca="false">IF($A836="","",IFERROR(INDEX('2. Schematic Parts'!$D$2:$D$3001,MATCH($A836,'2. Schematic Parts'!$A$2:$A$3001,0))&amp;"","NOT FOUND"))</f>
        <v/>
      </c>
      <c r="H836" s="9" t="str">
        <f aca="false">IF($A836="","",IF(COUNTIF('2. Schematic Parts'!$A$2:$A$3001,$A836)=0,"NOT IN SCHEMATIC","OK"))</f>
        <v/>
      </c>
      <c r="I836" s="9" t="str">
        <f aca="false">IF($A836="","",IF($H836="NOT IN SCHEMATIC","",IF(UPPER(TRIM($C836))=UPPER(TRIM($E836)),"OK","MISMATCH")))</f>
        <v/>
      </c>
      <c r="J836" s="9" t="str">
        <f aca="false">IF($A836="","",IF($H836="NOT IN SCHEMATIC","",IF($F836="","NO SCH DECAL",IF($D836="","",IF(UPPER(TRIM($D836))=UPPER(TRIM($F836)),"OK","MISMATCH")))))</f>
        <v/>
      </c>
      <c r="K836" s="16" t="str">
        <f aca="false">IF($A836="","",SUMPRODUCT(--ISNUMBER(SEARCH(","&amp;TRIM($A836)&amp;",",","&amp;SUBSTITUTE('1. Master BOM'!$D$2:$D$400," ","")&amp;","))))</f>
        <v/>
      </c>
      <c r="L836" s="16" t="str">
        <f aca="false">IF($A836="","",IF($K836&lt;&gt;1,0,SUMPRODUCT(ISNUMBER(SEARCH(","&amp;TRIM($A836)&amp;",",","&amp;SUBSTITUTE('1. Master BOM'!$D$2:$D$400," ","")&amp;","))*ROW('1. Master BOM'!$D$2:$D$400))))</f>
        <v/>
      </c>
      <c r="M836" s="9" t="str">
        <f aca="false">IF($A836="","",IF($K836=0,"NOT IN BOM",IF($K836&gt;1,"MULTIPLE BOM LINES","OK")))</f>
        <v/>
      </c>
      <c r="N836" s="9" t="str">
        <f aca="false">IF($A836="","",IF($L836=0,"—",INDEX('1. Master BOM'!$A$1:$A$400,$L836)))</f>
        <v/>
      </c>
      <c r="O836" s="9" t="str">
        <f aca="false">IF($A836="","",IF($L836=0,"—",INDEX('1. Master BOM'!$B$1:$B$400,$L836)))</f>
        <v/>
      </c>
      <c r="P836" s="9" t="str">
        <f aca="false">IF($A836="","",IF(OR($H836="NOT IN SCHEMATIC",$O836="—"),"",IF($G836="","NO SCH PN",IF(UPPER(TRIM($G836))=UPPER(TRIM($O836)),"OK","MISMATCH"))))</f>
        <v/>
      </c>
      <c r="Q836" s="9" t="str">
        <f aca="false">IF($A836="","",IF($L836=0,"—",INDEX('1. Master BOM'!$E$1:$E$400,$L836)))</f>
        <v/>
      </c>
      <c r="R836" s="9" t="str">
        <f aca="false">IF($A836="","",IF($L836=0,"—",IF(T(INDEX('1. Master BOM'!$F$1:$F$400,$L836))="","(not set)",INDEX('1. Master BOM'!$F$1:$F$400,$L836))))</f>
        <v/>
      </c>
      <c r="S836" s="9" t="str">
        <f aca="false">IF($A836="","",IF(OR($R836="—",$R836="(not set)",$D836=""),"",IF(ISNUMBER(SEARCH(SUBSTITUTE(SUBSTITUTE(SUBSTITUTE($R836,"-",""),"_","")," ",""),SUBSTITUTE(SUBSTITUTE(SUBSTITUTE($D836,"-",""),"_","")," ",""))),"OK","CHECK")))</f>
        <v/>
      </c>
      <c r="T836" s="9" t="str">
        <f aca="false">IF($A836="","",IF(OR($H836="NOT IN SCHEMATIC",$I836="MISMATCH",$J836="MISMATCH",$P836="MISMATCH",$M836&lt;&gt;"OK"),"REVIEW","OK"))</f>
        <v/>
      </c>
      <c r="U836" s="14"/>
      <c r="V836" s="14"/>
      <c r="W836" s="17"/>
      <c r="X836" s="14"/>
    </row>
    <row r="837" customFormat="false" ht="15" hidden="false" customHeight="false" outlineLevel="0" collapsed="false">
      <c r="A837" s="9" t="str">
        <f aca="false">IF('3. Layout Parts'!$A837="","",TRIM('3. Layout Parts'!$A837))</f>
        <v/>
      </c>
      <c r="B837" s="9" t="str">
        <f aca="false">IF($A837="","",'3. Layout Parts'!$D837)</f>
        <v/>
      </c>
      <c r="C837" s="9" t="str">
        <f aca="false">IF($A837="","",'3. Layout Parts'!$B837)</f>
        <v/>
      </c>
      <c r="D837" s="9" t="str">
        <f aca="false">IF($A837="","",'3. Layout Parts'!$C837)</f>
        <v/>
      </c>
      <c r="E837" s="9" t="str">
        <f aca="false">IF($A837="","",IFERROR(INDEX('2. Schematic Parts'!$B$2:$B$3001,MATCH($A837,'2. Schematic Parts'!$A$2:$A$3001,0)),"NOT FOUND"))</f>
        <v/>
      </c>
      <c r="F837" s="9" t="str">
        <f aca="false">IF($A837="","",IFERROR(INDEX('2. Schematic Parts'!$C$2:$C$3001,MATCH($A837,'2. Schematic Parts'!$A$2:$A$3001,0))&amp;"","NOT FOUND"))</f>
        <v/>
      </c>
      <c r="G837" s="9" t="str">
        <f aca="false">IF($A837="","",IFERROR(INDEX('2. Schematic Parts'!$D$2:$D$3001,MATCH($A837,'2. Schematic Parts'!$A$2:$A$3001,0))&amp;"","NOT FOUND"))</f>
        <v/>
      </c>
      <c r="H837" s="9" t="str">
        <f aca="false">IF($A837="","",IF(COUNTIF('2. Schematic Parts'!$A$2:$A$3001,$A837)=0,"NOT IN SCHEMATIC","OK"))</f>
        <v/>
      </c>
      <c r="I837" s="9" t="str">
        <f aca="false">IF($A837="","",IF($H837="NOT IN SCHEMATIC","",IF(UPPER(TRIM($C837))=UPPER(TRIM($E837)),"OK","MISMATCH")))</f>
        <v/>
      </c>
      <c r="J837" s="9" t="str">
        <f aca="false">IF($A837="","",IF($H837="NOT IN SCHEMATIC","",IF($F837="","NO SCH DECAL",IF($D837="","",IF(UPPER(TRIM($D837))=UPPER(TRIM($F837)),"OK","MISMATCH")))))</f>
        <v/>
      </c>
      <c r="K837" s="16" t="str">
        <f aca="false">IF($A837="","",SUMPRODUCT(--ISNUMBER(SEARCH(","&amp;TRIM($A837)&amp;",",","&amp;SUBSTITUTE('1. Master BOM'!$D$2:$D$400," ","")&amp;","))))</f>
        <v/>
      </c>
      <c r="L837" s="16" t="str">
        <f aca="false">IF($A837="","",IF($K837&lt;&gt;1,0,SUMPRODUCT(ISNUMBER(SEARCH(","&amp;TRIM($A837)&amp;",",","&amp;SUBSTITUTE('1. Master BOM'!$D$2:$D$400," ","")&amp;","))*ROW('1. Master BOM'!$D$2:$D$400))))</f>
        <v/>
      </c>
      <c r="M837" s="9" t="str">
        <f aca="false">IF($A837="","",IF($K837=0,"NOT IN BOM",IF($K837&gt;1,"MULTIPLE BOM LINES","OK")))</f>
        <v/>
      </c>
      <c r="N837" s="9" t="str">
        <f aca="false">IF($A837="","",IF($L837=0,"—",INDEX('1. Master BOM'!$A$1:$A$400,$L837)))</f>
        <v/>
      </c>
      <c r="O837" s="9" t="str">
        <f aca="false">IF($A837="","",IF($L837=0,"—",INDEX('1. Master BOM'!$B$1:$B$400,$L837)))</f>
        <v/>
      </c>
      <c r="P837" s="9" t="str">
        <f aca="false">IF($A837="","",IF(OR($H837="NOT IN SCHEMATIC",$O837="—"),"",IF($G837="","NO SCH PN",IF(UPPER(TRIM($G837))=UPPER(TRIM($O837)),"OK","MISMATCH"))))</f>
        <v/>
      </c>
      <c r="Q837" s="9" t="str">
        <f aca="false">IF($A837="","",IF($L837=0,"—",INDEX('1. Master BOM'!$E$1:$E$400,$L837)))</f>
        <v/>
      </c>
      <c r="R837" s="9" t="str">
        <f aca="false">IF($A837="","",IF($L837=0,"—",IF(T(INDEX('1. Master BOM'!$F$1:$F$400,$L837))="","(not set)",INDEX('1. Master BOM'!$F$1:$F$400,$L837))))</f>
        <v/>
      </c>
      <c r="S837" s="9" t="str">
        <f aca="false">IF($A837="","",IF(OR($R837="—",$R837="(not set)",$D837=""),"",IF(ISNUMBER(SEARCH(SUBSTITUTE(SUBSTITUTE(SUBSTITUTE($R837,"-",""),"_","")," ",""),SUBSTITUTE(SUBSTITUTE(SUBSTITUTE($D837,"-",""),"_","")," ",""))),"OK","CHECK")))</f>
        <v/>
      </c>
      <c r="T837" s="9" t="str">
        <f aca="false">IF($A837="","",IF(OR($H837="NOT IN SCHEMATIC",$I837="MISMATCH",$J837="MISMATCH",$P837="MISMATCH",$M837&lt;&gt;"OK"),"REVIEW","OK"))</f>
        <v/>
      </c>
      <c r="U837" s="14"/>
      <c r="V837" s="14"/>
      <c r="W837" s="17"/>
      <c r="X837" s="14"/>
    </row>
    <row r="838" customFormat="false" ht="15" hidden="false" customHeight="false" outlineLevel="0" collapsed="false">
      <c r="A838" s="9" t="str">
        <f aca="false">IF('3. Layout Parts'!$A838="","",TRIM('3. Layout Parts'!$A838))</f>
        <v/>
      </c>
      <c r="B838" s="9" t="str">
        <f aca="false">IF($A838="","",'3. Layout Parts'!$D838)</f>
        <v/>
      </c>
      <c r="C838" s="9" t="str">
        <f aca="false">IF($A838="","",'3. Layout Parts'!$B838)</f>
        <v/>
      </c>
      <c r="D838" s="9" t="str">
        <f aca="false">IF($A838="","",'3. Layout Parts'!$C838)</f>
        <v/>
      </c>
      <c r="E838" s="9" t="str">
        <f aca="false">IF($A838="","",IFERROR(INDEX('2. Schematic Parts'!$B$2:$B$3001,MATCH($A838,'2. Schematic Parts'!$A$2:$A$3001,0)),"NOT FOUND"))</f>
        <v/>
      </c>
      <c r="F838" s="9" t="str">
        <f aca="false">IF($A838="","",IFERROR(INDEX('2. Schematic Parts'!$C$2:$C$3001,MATCH($A838,'2. Schematic Parts'!$A$2:$A$3001,0))&amp;"","NOT FOUND"))</f>
        <v/>
      </c>
      <c r="G838" s="9" t="str">
        <f aca="false">IF($A838="","",IFERROR(INDEX('2. Schematic Parts'!$D$2:$D$3001,MATCH($A838,'2. Schematic Parts'!$A$2:$A$3001,0))&amp;"","NOT FOUND"))</f>
        <v/>
      </c>
      <c r="H838" s="9" t="str">
        <f aca="false">IF($A838="","",IF(COUNTIF('2. Schematic Parts'!$A$2:$A$3001,$A838)=0,"NOT IN SCHEMATIC","OK"))</f>
        <v/>
      </c>
      <c r="I838" s="9" t="str">
        <f aca="false">IF($A838="","",IF($H838="NOT IN SCHEMATIC","",IF(UPPER(TRIM($C838))=UPPER(TRIM($E838)),"OK","MISMATCH")))</f>
        <v/>
      </c>
      <c r="J838" s="9" t="str">
        <f aca="false">IF($A838="","",IF($H838="NOT IN SCHEMATIC","",IF($F838="","NO SCH DECAL",IF($D838="","",IF(UPPER(TRIM($D838))=UPPER(TRIM($F838)),"OK","MISMATCH")))))</f>
        <v/>
      </c>
      <c r="K838" s="16" t="str">
        <f aca="false">IF($A838="","",SUMPRODUCT(--ISNUMBER(SEARCH(","&amp;TRIM($A838)&amp;",",","&amp;SUBSTITUTE('1. Master BOM'!$D$2:$D$400," ","")&amp;","))))</f>
        <v/>
      </c>
      <c r="L838" s="16" t="str">
        <f aca="false">IF($A838="","",IF($K838&lt;&gt;1,0,SUMPRODUCT(ISNUMBER(SEARCH(","&amp;TRIM($A838)&amp;",",","&amp;SUBSTITUTE('1. Master BOM'!$D$2:$D$400," ","")&amp;","))*ROW('1. Master BOM'!$D$2:$D$400))))</f>
        <v/>
      </c>
      <c r="M838" s="9" t="str">
        <f aca="false">IF($A838="","",IF($K838=0,"NOT IN BOM",IF($K838&gt;1,"MULTIPLE BOM LINES","OK")))</f>
        <v/>
      </c>
      <c r="N838" s="9" t="str">
        <f aca="false">IF($A838="","",IF($L838=0,"—",INDEX('1. Master BOM'!$A$1:$A$400,$L838)))</f>
        <v/>
      </c>
      <c r="O838" s="9" t="str">
        <f aca="false">IF($A838="","",IF($L838=0,"—",INDEX('1. Master BOM'!$B$1:$B$400,$L838)))</f>
        <v/>
      </c>
      <c r="P838" s="9" t="str">
        <f aca="false">IF($A838="","",IF(OR($H838="NOT IN SCHEMATIC",$O838="—"),"",IF($G838="","NO SCH PN",IF(UPPER(TRIM($G838))=UPPER(TRIM($O838)),"OK","MISMATCH"))))</f>
        <v/>
      </c>
      <c r="Q838" s="9" t="str">
        <f aca="false">IF($A838="","",IF($L838=0,"—",INDEX('1. Master BOM'!$E$1:$E$400,$L838)))</f>
        <v/>
      </c>
      <c r="R838" s="9" t="str">
        <f aca="false">IF($A838="","",IF($L838=0,"—",IF(T(INDEX('1. Master BOM'!$F$1:$F$400,$L838))="","(not set)",INDEX('1. Master BOM'!$F$1:$F$400,$L838))))</f>
        <v/>
      </c>
      <c r="S838" s="9" t="str">
        <f aca="false">IF($A838="","",IF(OR($R838="—",$R838="(not set)",$D838=""),"",IF(ISNUMBER(SEARCH(SUBSTITUTE(SUBSTITUTE(SUBSTITUTE($R838,"-",""),"_","")," ",""),SUBSTITUTE(SUBSTITUTE(SUBSTITUTE($D838,"-",""),"_","")," ",""))),"OK","CHECK")))</f>
        <v/>
      </c>
      <c r="T838" s="9" t="str">
        <f aca="false">IF($A838="","",IF(OR($H838="NOT IN SCHEMATIC",$I838="MISMATCH",$J838="MISMATCH",$P838="MISMATCH",$M838&lt;&gt;"OK"),"REVIEW","OK"))</f>
        <v/>
      </c>
      <c r="U838" s="14"/>
      <c r="V838" s="14"/>
      <c r="W838" s="17"/>
      <c r="X838" s="14"/>
    </row>
    <row r="839" customFormat="false" ht="15" hidden="false" customHeight="false" outlineLevel="0" collapsed="false">
      <c r="A839" s="9" t="str">
        <f aca="false">IF('3. Layout Parts'!$A839="","",TRIM('3. Layout Parts'!$A839))</f>
        <v/>
      </c>
      <c r="B839" s="9" t="str">
        <f aca="false">IF($A839="","",'3. Layout Parts'!$D839)</f>
        <v/>
      </c>
      <c r="C839" s="9" t="str">
        <f aca="false">IF($A839="","",'3. Layout Parts'!$B839)</f>
        <v/>
      </c>
      <c r="D839" s="9" t="str">
        <f aca="false">IF($A839="","",'3. Layout Parts'!$C839)</f>
        <v/>
      </c>
      <c r="E839" s="9" t="str">
        <f aca="false">IF($A839="","",IFERROR(INDEX('2. Schematic Parts'!$B$2:$B$3001,MATCH($A839,'2. Schematic Parts'!$A$2:$A$3001,0)),"NOT FOUND"))</f>
        <v/>
      </c>
      <c r="F839" s="9" t="str">
        <f aca="false">IF($A839="","",IFERROR(INDEX('2. Schematic Parts'!$C$2:$C$3001,MATCH($A839,'2. Schematic Parts'!$A$2:$A$3001,0))&amp;"","NOT FOUND"))</f>
        <v/>
      </c>
      <c r="G839" s="9" t="str">
        <f aca="false">IF($A839="","",IFERROR(INDEX('2. Schematic Parts'!$D$2:$D$3001,MATCH($A839,'2. Schematic Parts'!$A$2:$A$3001,0))&amp;"","NOT FOUND"))</f>
        <v/>
      </c>
      <c r="H839" s="9" t="str">
        <f aca="false">IF($A839="","",IF(COUNTIF('2. Schematic Parts'!$A$2:$A$3001,$A839)=0,"NOT IN SCHEMATIC","OK"))</f>
        <v/>
      </c>
      <c r="I839" s="9" t="str">
        <f aca="false">IF($A839="","",IF($H839="NOT IN SCHEMATIC","",IF(UPPER(TRIM($C839))=UPPER(TRIM($E839)),"OK","MISMATCH")))</f>
        <v/>
      </c>
      <c r="J839" s="9" t="str">
        <f aca="false">IF($A839="","",IF($H839="NOT IN SCHEMATIC","",IF($F839="","NO SCH DECAL",IF($D839="","",IF(UPPER(TRIM($D839))=UPPER(TRIM($F839)),"OK","MISMATCH")))))</f>
        <v/>
      </c>
      <c r="K839" s="16" t="str">
        <f aca="false">IF($A839="","",SUMPRODUCT(--ISNUMBER(SEARCH(","&amp;TRIM($A839)&amp;",",","&amp;SUBSTITUTE('1. Master BOM'!$D$2:$D$400," ","")&amp;","))))</f>
        <v/>
      </c>
      <c r="L839" s="16" t="str">
        <f aca="false">IF($A839="","",IF($K839&lt;&gt;1,0,SUMPRODUCT(ISNUMBER(SEARCH(","&amp;TRIM($A839)&amp;",",","&amp;SUBSTITUTE('1. Master BOM'!$D$2:$D$400," ","")&amp;","))*ROW('1. Master BOM'!$D$2:$D$400))))</f>
        <v/>
      </c>
      <c r="M839" s="9" t="str">
        <f aca="false">IF($A839="","",IF($K839=0,"NOT IN BOM",IF($K839&gt;1,"MULTIPLE BOM LINES","OK")))</f>
        <v/>
      </c>
      <c r="N839" s="9" t="str">
        <f aca="false">IF($A839="","",IF($L839=0,"—",INDEX('1. Master BOM'!$A$1:$A$400,$L839)))</f>
        <v/>
      </c>
      <c r="O839" s="9" t="str">
        <f aca="false">IF($A839="","",IF($L839=0,"—",INDEX('1. Master BOM'!$B$1:$B$400,$L839)))</f>
        <v/>
      </c>
      <c r="P839" s="9" t="str">
        <f aca="false">IF($A839="","",IF(OR($H839="NOT IN SCHEMATIC",$O839="—"),"",IF($G839="","NO SCH PN",IF(UPPER(TRIM($G839))=UPPER(TRIM($O839)),"OK","MISMATCH"))))</f>
        <v/>
      </c>
      <c r="Q839" s="9" t="str">
        <f aca="false">IF($A839="","",IF($L839=0,"—",INDEX('1. Master BOM'!$E$1:$E$400,$L839)))</f>
        <v/>
      </c>
      <c r="R839" s="9" t="str">
        <f aca="false">IF($A839="","",IF($L839=0,"—",IF(T(INDEX('1. Master BOM'!$F$1:$F$400,$L839))="","(not set)",INDEX('1. Master BOM'!$F$1:$F$400,$L839))))</f>
        <v/>
      </c>
      <c r="S839" s="9" t="str">
        <f aca="false">IF($A839="","",IF(OR($R839="—",$R839="(not set)",$D839=""),"",IF(ISNUMBER(SEARCH(SUBSTITUTE(SUBSTITUTE(SUBSTITUTE($R839,"-",""),"_","")," ",""),SUBSTITUTE(SUBSTITUTE(SUBSTITUTE($D839,"-",""),"_","")," ",""))),"OK","CHECK")))</f>
        <v/>
      </c>
      <c r="T839" s="9" t="str">
        <f aca="false">IF($A839="","",IF(OR($H839="NOT IN SCHEMATIC",$I839="MISMATCH",$J839="MISMATCH",$P839="MISMATCH",$M839&lt;&gt;"OK"),"REVIEW","OK"))</f>
        <v/>
      </c>
      <c r="U839" s="14"/>
      <c r="V839" s="14"/>
      <c r="W839" s="17"/>
      <c r="X839" s="14"/>
    </row>
    <row r="840" customFormat="false" ht="15" hidden="false" customHeight="false" outlineLevel="0" collapsed="false">
      <c r="A840" s="9" t="str">
        <f aca="false">IF('3. Layout Parts'!$A840="","",TRIM('3. Layout Parts'!$A840))</f>
        <v/>
      </c>
      <c r="B840" s="9" t="str">
        <f aca="false">IF($A840="","",'3. Layout Parts'!$D840)</f>
        <v/>
      </c>
      <c r="C840" s="9" t="str">
        <f aca="false">IF($A840="","",'3. Layout Parts'!$B840)</f>
        <v/>
      </c>
      <c r="D840" s="9" t="str">
        <f aca="false">IF($A840="","",'3. Layout Parts'!$C840)</f>
        <v/>
      </c>
      <c r="E840" s="9" t="str">
        <f aca="false">IF($A840="","",IFERROR(INDEX('2. Schematic Parts'!$B$2:$B$3001,MATCH($A840,'2. Schematic Parts'!$A$2:$A$3001,0)),"NOT FOUND"))</f>
        <v/>
      </c>
      <c r="F840" s="9" t="str">
        <f aca="false">IF($A840="","",IFERROR(INDEX('2. Schematic Parts'!$C$2:$C$3001,MATCH($A840,'2. Schematic Parts'!$A$2:$A$3001,0))&amp;"","NOT FOUND"))</f>
        <v/>
      </c>
      <c r="G840" s="9" t="str">
        <f aca="false">IF($A840="","",IFERROR(INDEX('2. Schematic Parts'!$D$2:$D$3001,MATCH($A840,'2. Schematic Parts'!$A$2:$A$3001,0))&amp;"","NOT FOUND"))</f>
        <v/>
      </c>
      <c r="H840" s="9" t="str">
        <f aca="false">IF($A840="","",IF(COUNTIF('2. Schematic Parts'!$A$2:$A$3001,$A840)=0,"NOT IN SCHEMATIC","OK"))</f>
        <v/>
      </c>
      <c r="I840" s="9" t="str">
        <f aca="false">IF($A840="","",IF($H840="NOT IN SCHEMATIC","",IF(UPPER(TRIM($C840))=UPPER(TRIM($E840)),"OK","MISMATCH")))</f>
        <v/>
      </c>
      <c r="J840" s="9" t="str">
        <f aca="false">IF($A840="","",IF($H840="NOT IN SCHEMATIC","",IF($F840="","NO SCH DECAL",IF($D840="","",IF(UPPER(TRIM($D840))=UPPER(TRIM($F840)),"OK","MISMATCH")))))</f>
        <v/>
      </c>
      <c r="K840" s="16" t="str">
        <f aca="false">IF($A840="","",SUMPRODUCT(--ISNUMBER(SEARCH(","&amp;TRIM($A840)&amp;",",","&amp;SUBSTITUTE('1. Master BOM'!$D$2:$D$400," ","")&amp;","))))</f>
        <v/>
      </c>
      <c r="L840" s="16" t="str">
        <f aca="false">IF($A840="","",IF($K840&lt;&gt;1,0,SUMPRODUCT(ISNUMBER(SEARCH(","&amp;TRIM($A840)&amp;",",","&amp;SUBSTITUTE('1. Master BOM'!$D$2:$D$400," ","")&amp;","))*ROW('1. Master BOM'!$D$2:$D$400))))</f>
        <v/>
      </c>
      <c r="M840" s="9" t="str">
        <f aca="false">IF($A840="","",IF($K840=0,"NOT IN BOM",IF($K840&gt;1,"MULTIPLE BOM LINES","OK")))</f>
        <v/>
      </c>
      <c r="N840" s="9" t="str">
        <f aca="false">IF($A840="","",IF($L840=0,"—",INDEX('1. Master BOM'!$A$1:$A$400,$L840)))</f>
        <v/>
      </c>
      <c r="O840" s="9" t="str">
        <f aca="false">IF($A840="","",IF($L840=0,"—",INDEX('1. Master BOM'!$B$1:$B$400,$L840)))</f>
        <v/>
      </c>
      <c r="P840" s="9" t="str">
        <f aca="false">IF($A840="","",IF(OR($H840="NOT IN SCHEMATIC",$O840="—"),"",IF($G840="","NO SCH PN",IF(UPPER(TRIM($G840))=UPPER(TRIM($O840)),"OK","MISMATCH"))))</f>
        <v/>
      </c>
      <c r="Q840" s="9" t="str">
        <f aca="false">IF($A840="","",IF($L840=0,"—",INDEX('1. Master BOM'!$E$1:$E$400,$L840)))</f>
        <v/>
      </c>
      <c r="R840" s="9" t="str">
        <f aca="false">IF($A840="","",IF($L840=0,"—",IF(T(INDEX('1. Master BOM'!$F$1:$F$400,$L840))="","(not set)",INDEX('1. Master BOM'!$F$1:$F$400,$L840))))</f>
        <v/>
      </c>
      <c r="S840" s="9" t="str">
        <f aca="false">IF($A840="","",IF(OR($R840="—",$R840="(not set)",$D840=""),"",IF(ISNUMBER(SEARCH(SUBSTITUTE(SUBSTITUTE(SUBSTITUTE($R840,"-",""),"_","")," ",""),SUBSTITUTE(SUBSTITUTE(SUBSTITUTE($D840,"-",""),"_","")," ",""))),"OK","CHECK")))</f>
        <v/>
      </c>
      <c r="T840" s="9" t="str">
        <f aca="false">IF($A840="","",IF(OR($H840="NOT IN SCHEMATIC",$I840="MISMATCH",$J840="MISMATCH",$P840="MISMATCH",$M840&lt;&gt;"OK"),"REVIEW","OK"))</f>
        <v/>
      </c>
      <c r="U840" s="14"/>
      <c r="V840" s="14"/>
      <c r="W840" s="17"/>
      <c r="X840" s="14"/>
    </row>
    <row r="841" customFormat="false" ht="15" hidden="false" customHeight="false" outlineLevel="0" collapsed="false">
      <c r="A841" s="9" t="str">
        <f aca="false">IF('3. Layout Parts'!$A841="","",TRIM('3. Layout Parts'!$A841))</f>
        <v/>
      </c>
      <c r="B841" s="9" t="str">
        <f aca="false">IF($A841="","",'3. Layout Parts'!$D841)</f>
        <v/>
      </c>
      <c r="C841" s="9" t="str">
        <f aca="false">IF($A841="","",'3. Layout Parts'!$B841)</f>
        <v/>
      </c>
      <c r="D841" s="9" t="str">
        <f aca="false">IF($A841="","",'3. Layout Parts'!$C841)</f>
        <v/>
      </c>
      <c r="E841" s="9" t="str">
        <f aca="false">IF($A841="","",IFERROR(INDEX('2. Schematic Parts'!$B$2:$B$3001,MATCH($A841,'2. Schematic Parts'!$A$2:$A$3001,0)),"NOT FOUND"))</f>
        <v/>
      </c>
      <c r="F841" s="9" t="str">
        <f aca="false">IF($A841="","",IFERROR(INDEX('2. Schematic Parts'!$C$2:$C$3001,MATCH($A841,'2. Schematic Parts'!$A$2:$A$3001,0))&amp;"","NOT FOUND"))</f>
        <v/>
      </c>
      <c r="G841" s="9" t="str">
        <f aca="false">IF($A841="","",IFERROR(INDEX('2. Schematic Parts'!$D$2:$D$3001,MATCH($A841,'2. Schematic Parts'!$A$2:$A$3001,0))&amp;"","NOT FOUND"))</f>
        <v/>
      </c>
      <c r="H841" s="9" t="str">
        <f aca="false">IF($A841="","",IF(COUNTIF('2. Schematic Parts'!$A$2:$A$3001,$A841)=0,"NOT IN SCHEMATIC","OK"))</f>
        <v/>
      </c>
      <c r="I841" s="9" t="str">
        <f aca="false">IF($A841="","",IF($H841="NOT IN SCHEMATIC","",IF(UPPER(TRIM($C841))=UPPER(TRIM($E841)),"OK","MISMATCH")))</f>
        <v/>
      </c>
      <c r="J841" s="9" t="str">
        <f aca="false">IF($A841="","",IF($H841="NOT IN SCHEMATIC","",IF($F841="","NO SCH DECAL",IF($D841="","",IF(UPPER(TRIM($D841))=UPPER(TRIM($F841)),"OK","MISMATCH")))))</f>
        <v/>
      </c>
      <c r="K841" s="16" t="str">
        <f aca="false">IF($A841="","",SUMPRODUCT(--ISNUMBER(SEARCH(","&amp;TRIM($A841)&amp;",",","&amp;SUBSTITUTE('1. Master BOM'!$D$2:$D$400," ","")&amp;","))))</f>
        <v/>
      </c>
      <c r="L841" s="16" t="str">
        <f aca="false">IF($A841="","",IF($K841&lt;&gt;1,0,SUMPRODUCT(ISNUMBER(SEARCH(","&amp;TRIM($A841)&amp;",",","&amp;SUBSTITUTE('1. Master BOM'!$D$2:$D$400," ","")&amp;","))*ROW('1. Master BOM'!$D$2:$D$400))))</f>
        <v/>
      </c>
      <c r="M841" s="9" t="str">
        <f aca="false">IF($A841="","",IF($K841=0,"NOT IN BOM",IF($K841&gt;1,"MULTIPLE BOM LINES","OK")))</f>
        <v/>
      </c>
      <c r="N841" s="9" t="str">
        <f aca="false">IF($A841="","",IF($L841=0,"—",INDEX('1. Master BOM'!$A$1:$A$400,$L841)))</f>
        <v/>
      </c>
      <c r="O841" s="9" t="str">
        <f aca="false">IF($A841="","",IF($L841=0,"—",INDEX('1. Master BOM'!$B$1:$B$400,$L841)))</f>
        <v/>
      </c>
      <c r="P841" s="9" t="str">
        <f aca="false">IF($A841="","",IF(OR($H841="NOT IN SCHEMATIC",$O841="—"),"",IF($G841="","NO SCH PN",IF(UPPER(TRIM($G841))=UPPER(TRIM($O841)),"OK","MISMATCH"))))</f>
        <v/>
      </c>
      <c r="Q841" s="9" t="str">
        <f aca="false">IF($A841="","",IF($L841=0,"—",INDEX('1. Master BOM'!$E$1:$E$400,$L841)))</f>
        <v/>
      </c>
      <c r="R841" s="9" t="str">
        <f aca="false">IF($A841="","",IF($L841=0,"—",IF(T(INDEX('1. Master BOM'!$F$1:$F$400,$L841))="","(not set)",INDEX('1. Master BOM'!$F$1:$F$400,$L841))))</f>
        <v/>
      </c>
      <c r="S841" s="9" t="str">
        <f aca="false">IF($A841="","",IF(OR($R841="—",$R841="(not set)",$D841=""),"",IF(ISNUMBER(SEARCH(SUBSTITUTE(SUBSTITUTE(SUBSTITUTE($R841,"-",""),"_","")," ",""),SUBSTITUTE(SUBSTITUTE(SUBSTITUTE($D841,"-",""),"_","")," ",""))),"OK","CHECK")))</f>
        <v/>
      </c>
      <c r="T841" s="9" t="str">
        <f aca="false">IF($A841="","",IF(OR($H841="NOT IN SCHEMATIC",$I841="MISMATCH",$J841="MISMATCH",$P841="MISMATCH",$M841&lt;&gt;"OK"),"REVIEW","OK"))</f>
        <v/>
      </c>
      <c r="U841" s="14"/>
      <c r="V841" s="14"/>
      <c r="W841" s="17"/>
      <c r="X841" s="14"/>
    </row>
    <row r="842" customFormat="false" ht="15" hidden="false" customHeight="false" outlineLevel="0" collapsed="false">
      <c r="A842" s="9" t="str">
        <f aca="false">IF('3. Layout Parts'!$A842="","",TRIM('3. Layout Parts'!$A842))</f>
        <v/>
      </c>
      <c r="B842" s="9" t="str">
        <f aca="false">IF($A842="","",'3. Layout Parts'!$D842)</f>
        <v/>
      </c>
      <c r="C842" s="9" t="str">
        <f aca="false">IF($A842="","",'3. Layout Parts'!$B842)</f>
        <v/>
      </c>
      <c r="D842" s="9" t="str">
        <f aca="false">IF($A842="","",'3. Layout Parts'!$C842)</f>
        <v/>
      </c>
      <c r="E842" s="9" t="str">
        <f aca="false">IF($A842="","",IFERROR(INDEX('2. Schematic Parts'!$B$2:$B$3001,MATCH($A842,'2. Schematic Parts'!$A$2:$A$3001,0)),"NOT FOUND"))</f>
        <v/>
      </c>
      <c r="F842" s="9" t="str">
        <f aca="false">IF($A842="","",IFERROR(INDEX('2. Schematic Parts'!$C$2:$C$3001,MATCH($A842,'2. Schematic Parts'!$A$2:$A$3001,0))&amp;"","NOT FOUND"))</f>
        <v/>
      </c>
      <c r="G842" s="9" t="str">
        <f aca="false">IF($A842="","",IFERROR(INDEX('2. Schematic Parts'!$D$2:$D$3001,MATCH($A842,'2. Schematic Parts'!$A$2:$A$3001,0))&amp;"","NOT FOUND"))</f>
        <v/>
      </c>
      <c r="H842" s="9" t="str">
        <f aca="false">IF($A842="","",IF(COUNTIF('2. Schematic Parts'!$A$2:$A$3001,$A842)=0,"NOT IN SCHEMATIC","OK"))</f>
        <v/>
      </c>
      <c r="I842" s="9" t="str">
        <f aca="false">IF($A842="","",IF($H842="NOT IN SCHEMATIC","",IF(UPPER(TRIM($C842))=UPPER(TRIM($E842)),"OK","MISMATCH")))</f>
        <v/>
      </c>
      <c r="J842" s="9" t="str">
        <f aca="false">IF($A842="","",IF($H842="NOT IN SCHEMATIC","",IF($F842="","NO SCH DECAL",IF($D842="","",IF(UPPER(TRIM($D842))=UPPER(TRIM($F842)),"OK","MISMATCH")))))</f>
        <v/>
      </c>
      <c r="K842" s="16" t="str">
        <f aca="false">IF($A842="","",SUMPRODUCT(--ISNUMBER(SEARCH(","&amp;TRIM($A842)&amp;",",","&amp;SUBSTITUTE('1. Master BOM'!$D$2:$D$400," ","")&amp;","))))</f>
        <v/>
      </c>
      <c r="L842" s="16" t="str">
        <f aca="false">IF($A842="","",IF($K842&lt;&gt;1,0,SUMPRODUCT(ISNUMBER(SEARCH(","&amp;TRIM($A842)&amp;",",","&amp;SUBSTITUTE('1. Master BOM'!$D$2:$D$400," ","")&amp;","))*ROW('1. Master BOM'!$D$2:$D$400))))</f>
        <v/>
      </c>
      <c r="M842" s="9" t="str">
        <f aca="false">IF($A842="","",IF($K842=0,"NOT IN BOM",IF($K842&gt;1,"MULTIPLE BOM LINES","OK")))</f>
        <v/>
      </c>
      <c r="N842" s="9" t="str">
        <f aca="false">IF($A842="","",IF($L842=0,"—",INDEX('1. Master BOM'!$A$1:$A$400,$L842)))</f>
        <v/>
      </c>
      <c r="O842" s="9" t="str">
        <f aca="false">IF($A842="","",IF($L842=0,"—",INDEX('1. Master BOM'!$B$1:$B$400,$L842)))</f>
        <v/>
      </c>
      <c r="P842" s="9" t="str">
        <f aca="false">IF($A842="","",IF(OR($H842="NOT IN SCHEMATIC",$O842="—"),"",IF($G842="","NO SCH PN",IF(UPPER(TRIM($G842))=UPPER(TRIM($O842)),"OK","MISMATCH"))))</f>
        <v/>
      </c>
      <c r="Q842" s="9" t="str">
        <f aca="false">IF($A842="","",IF($L842=0,"—",INDEX('1. Master BOM'!$E$1:$E$400,$L842)))</f>
        <v/>
      </c>
      <c r="R842" s="9" t="str">
        <f aca="false">IF($A842="","",IF($L842=0,"—",IF(T(INDEX('1. Master BOM'!$F$1:$F$400,$L842))="","(not set)",INDEX('1. Master BOM'!$F$1:$F$400,$L842))))</f>
        <v/>
      </c>
      <c r="S842" s="9" t="str">
        <f aca="false">IF($A842="","",IF(OR($R842="—",$R842="(not set)",$D842=""),"",IF(ISNUMBER(SEARCH(SUBSTITUTE(SUBSTITUTE(SUBSTITUTE($R842,"-",""),"_","")," ",""),SUBSTITUTE(SUBSTITUTE(SUBSTITUTE($D842,"-",""),"_","")," ",""))),"OK","CHECK")))</f>
        <v/>
      </c>
      <c r="T842" s="9" t="str">
        <f aca="false">IF($A842="","",IF(OR($H842="NOT IN SCHEMATIC",$I842="MISMATCH",$J842="MISMATCH",$P842="MISMATCH",$M842&lt;&gt;"OK"),"REVIEW","OK"))</f>
        <v/>
      </c>
      <c r="U842" s="14"/>
      <c r="V842" s="14"/>
      <c r="W842" s="17"/>
      <c r="X842" s="14"/>
    </row>
    <row r="843" customFormat="false" ht="15" hidden="false" customHeight="false" outlineLevel="0" collapsed="false">
      <c r="A843" s="9" t="str">
        <f aca="false">IF('3. Layout Parts'!$A843="","",TRIM('3. Layout Parts'!$A843))</f>
        <v/>
      </c>
      <c r="B843" s="9" t="str">
        <f aca="false">IF($A843="","",'3. Layout Parts'!$D843)</f>
        <v/>
      </c>
      <c r="C843" s="9" t="str">
        <f aca="false">IF($A843="","",'3. Layout Parts'!$B843)</f>
        <v/>
      </c>
      <c r="D843" s="9" t="str">
        <f aca="false">IF($A843="","",'3. Layout Parts'!$C843)</f>
        <v/>
      </c>
      <c r="E843" s="9" t="str">
        <f aca="false">IF($A843="","",IFERROR(INDEX('2. Schematic Parts'!$B$2:$B$3001,MATCH($A843,'2. Schematic Parts'!$A$2:$A$3001,0)),"NOT FOUND"))</f>
        <v/>
      </c>
      <c r="F843" s="9" t="str">
        <f aca="false">IF($A843="","",IFERROR(INDEX('2. Schematic Parts'!$C$2:$C$3001,MATCH($A843,'2. Schematic Parts'!$A$2:$A$3001,0))&amp;"","NOT FOUND"))</f>
        <v/>
      </c>
      <c r="G843" s="9" t="str">
        <f aca="false">IF($A843="","",IFERROR(INDEX('2. Schematic Parts'!$D$2:$D$3001,MATCH($A843,'2. Schematic Parts'!$A$2:$A$3001,0))&amp;"","NOT FOUND"))</f>
        <v/>
      </c>
      <c r="H843" s="9" t="str">
        <f aca="false">IF($A843="","",IF(COUNTIF('2. Schematic Parts'!$A$2:$A$3001,$A843)=0,"NOT IN SCHEMATIC","OK"))</f>
        <v/>
      </c>
      <c r="I843" s="9" t="str">
        <f aca="false">IF($A843="","",IF($H843="NOT IN SCHEMATIC","",IF(UPPER(TRIM($C843))=UPPER(TRIM($E843)),"OK","MISMATCH")))</f>
        <v/>
      </c>
      <c r="J843" s="9" t="str">
        <f aca="false">IF($A843="","",IF($H843="NOT IN SCHEMATIC","",IF($F843="","NO SCH DECAL",IF($D843="","",IF(UPPER(TRIM($D843))=UPPER(TRIM($F843)),"OK","MISMATCH")))))</f>
        <v/>
      </c>
      <c r="K843" s="16" t="str">
        <f aca="false">IF($A843="","",SUMPRODUCT(--ISNUMBER(SEARCH(","&amp;TRIM($A843)&amp;",",","&amp;SUBSTITUTE('1. Master BOM'!$D$2:$D$400," ","")&amp;","))))</f>
        <v/>
      </c>
      <c r="L843" s="16" t="str">
        <f aca="false">IF($A843="","",IF($K843&lt;&gt;1,0,SUMPRODUCT(ISNUMBER(SEARCH(","&amp;TRIM($A843)&amp;",",","&amp;SUBSTITUTE('1. Master BOM'!$D$2:$D$400," ","")&amp;","))*ROW('1. Master BOM'!$D$2:$D$400))))</f>
        <v/>
      </c>
      <c r="M843" s="9" t="str">
        <f aca="false">IF($A843="","",IF($K843=0,"NOT IN BOM",IF($K843&gt;1,"MULTIPLE BOM LINES","OK")))</f>
        <v/>
      </c>
      <c r="N843" s="9" t="str">
        <f aca="false">IF($A843="","",IF($L843=0,"—",INDEX('1. Master BOM'!$A$1:$A$400,$L843)))</f>
        <v/>
      </c>
      <c r="O843" s="9" t="str">
        <f aca="false">IF($A843="","",IF($L843=0,"—",INDEX('1. Master BOM'!$B$1:$B$400,$L843)))</f>
        <v/>
      </c>
      <c r="P843" s="9" t="str">
        <f aca="false">IF($A843="","",IF(OR($H843="NOT IN SCHEMATIC",$O843="—"),"",IF($G843="","NO SCH PN",IF(UPPER(TRIM($G843))=UPPER(TRIM($O843)),"OK","MISMATCH"))))</f>
        <v/>
      </c>
      <c r="Q843" s="9" t="str">
        <f aca="false">IF($A843="","",IF($L843=0,"—",INDEX('1. Master BOM'!$E$1:$E$400,$L843)))</f>
        <v/>
      </c>
      <c r="R843" s="9" t="str">
        <f aca="false">IF($A843="","",IF($L843=0,"—",IF(T(INDEX('1. Master BOM'!$F$1:$F$400,$L843))="","(not set)",INDEX('1. Master BOM'!$F$1:$F$400,$L843))))</f>
        <v/>
      </c>
      <c r="S843" s="9" t="str">
        <f aca="false">IF($A843="","",IF(OR($R843="—",$R843="(not set)",$D843=""),"",IF(ISNUMBER(SEARCH(SUBSTITUTE(SUBSTITUTE(SUBSTITUTE($R843,"-",""),"_","")," ",""),SUBSTITUTE(SUBSTITUTE(SUBSTITUTE($D843,"-",""),"_","")," ",""))),"OK","CHECK")))</f>
        <v/>
      </c>
      <c r="T843" s="9" t="str">
        <f aca="false">IF($A843="","",IF(OR($H843="NOT IN SCHEMATIC",$I843="MISMATCH",$J843="MISMATCH",$P843="MISMATCH",$M843&lt;&gt;"OK"),"REVIEW","OK"))</f>
        <v/>
      </c>
      <c r="U843" s="14"/>
      <c r="V843" s="14"/>
      <c r="W843" s="17"/>
      <c r="X843" s="14"/>
    </row>
    <row r="844" customFormat="false" ht="15" hidden="false" customHeight="false" outlineLevel="0" collapsed="false">
      <c r="A844" s="9" t="str">
        <f aca="false">IF('3. Layout Parts'!$A844="","",TRIM('3. Layout Parts'!$A844))</f>
        <v/>
      </c>
      <c r="B844" s="9" t="str">
        <f aca="false">IF($A844="","",'3. Layout Parts'!$D844)</f>
        <v/>
      </c>
      <c r="C844" s="9" t="str">
        <f aca="false">IF($A844="","",'3. Layout Parts'!$B844)</f>
        <v/>
      </c>
      <c r="D844" s="9" t="str">
        <f aca="false">IF($A844="","",'3. Layout Parts'!$C844)</f>
        <v/>
      </c>
      <c r="E844" s="9" t="str">
        <f aca="false">IF($A844="","",IFERROR(INDEX('2. Schematic Parts'!$B$2:$B$3001,MATCH($A844,'2. Schematic Parts'!$A$2:$A$3001,0)),"NOT FOUND"))</f>
        <v/>
      </c>
      <c r="F844" s="9" t="str">
        <f aca="false">IF($A844="","",IFERROR(INDEX('2. Schematic Parts'!$C$2:$C$3001,MATCH($A844,'2. Schematic Parts'!$A$2:$A$3001,0))&amp;"","NOT FOUND"))</f>
        <v/>
      </c>
      <c r="G844" s="9" t="str">
        <f aca="false">IF($A844="","",IFERROR(INDEX('2. Schematic Parts'!$D$2:$D$3001,MATCH($A844,'2. Schematic Parts'!$A$2:$A$3001,0))&amp;"","NOT FOUND"))</f>
        <v/>
      </c>
      <c r="H844" s="9" t="str">
        <f aca="false">IF($A844="","",IF(COUNTIF('2. Schematic Parts'!$A$2:$A$3001,$A844)=0,"NOT IN SCHEMATIC","OK"))</f>
        <v/>
      </c>
      <c r="I844" s="9" t="str">
        <f aca="false">IF($A844="","",IF($H844="NOT IN SCHEMATIC","",IF(UPPER(TRIM($C844))=UPPER(TRIM($E844)),"OK","MISMATCH")))</f>
        <v/>
      </c>
      <c r="J844" s="9" t="str">
        <f aca="false">IF($A844="","",IF($H844="NOT IN SCHEMATIC","",IF($F844="","NO SCH DECAL",IF($D844="","",IF(UPPER(TRIM($D844))=UPPER(TRIM($F844)),"OK","MISMATCH")))))</f>
        <v/>
      </c>
      <c r="K844" s="16" t="str">
        <f aca="false">IF($A844="","",SUMPRODUCT(--ISNUMBER(SEARCH(","&amp;TRIM($A844)&amp;",",","&amp;SUBSTITUTE('1. Master BOM'!$D$2:$D$400," ","")&amp;","))))</f>
        <v/>
      </c>
      <c r="L844" s="16" t="str">
        <f aca="false">IF($A844="","",IF($K844&lt;&gt;1,0,SUMPRODUCT(ISNUMBER(SEARCH(","&amp;TRIM($A844)&amp;",",","&amp;SUBSTITUTE('1. Master BOM'!$D$2:$D$400," ","")&amp;","))*ROW('1. Master BOM'!$D$2:$D$400))))</f>
        <v/>
      </c>
      <c r="M844" s="9" t="str">
        <f aca="false">IF($A844="","",IF($K844=0,"NOT IN BOM",IF($K844&gt;1,"MULTIPLE BOM LINES","OK")))</f>
        <v/>
      </c>
      <c r="N844" s="9" t="str">
        <f aca="false">IF($A844="","",IF($L844=0,"—",INDEX('1. Master BOM'!$A$1:$A$400,$L844)))</f>
        <v/>
      </c>
      <c r="O844" s="9" t="str">
        <f aca="false">IF($A844="","",IF($L844=0,"—",INDEX('1. Master BOM'!$B$1:$B$400,$L844)))</f>
        <v/>
      </c>
      <c r="P844" s="9" t="str">
        <f aca="false">IF($A844="","",IF(OR($H844="NOT IN SCHEMATIC",$O844="—"),"",IF($G844="","NO SCH PN",IF(UPPER(TRIM($G844))=UPPER(TRIM($O844)),"OK","MISMATCH"))))</f>
        <v/>
      </c>
      <c r="Q844" s="9" t="str">
        <f aca="false">IF($A844="","",IF($L844=0,"—",INDEX('1. Master BOM'!$E$1:$E$400,$L844)))</f>
        <v/>
      </c>
      <c r="R844" s="9" t="str">
        <f aca="false">IF($A844="","",IF($L844=0,"—",IF(T(INDEX('1. Master BOM'!$F$1:$F$400,$L844))="","(not set)",INDEX('1. Master BOM'!$F$1:$F$400,$L844))))</f>
        <v/>
      </c>
      <c r="S844" s="9" t="str">
        <f aca="false">IF($A844="","",IF(OR($R844="—",$R844="(not set)",$D844=""),"",IF(ISNUMBER(SEARCH(SUBSTITUTE(SUBSTITUTE(SUBSTITUTE($R844,"-",""),"_","")," ",""),SUBSTITUTE(SUBSTITUTE(SUBSTITUTE($D844,"-",""),"_","")," ",""))),"OK","CHECK")))</f>
        <v/>
      </c>
      <c r="T844" s="9" t="str">
        <f aca="false">IF($A844="","",IF(OR($H844="NOT IN SCHEMATIC",$I844="MISMATCH",$J844="MISMATCH",$P844="MISMATCH",$M844&lt;&gt;"OK"),"REVIEW","OK"))</f>
        <v/>
      </c>
      <c r="U844" s="14"/>
      <c r="V844" s="14"/>
      <c r="W844" s="17"/>
      <c r="X844" s="14"/>
    </row>
    <row r="845" customFormat="false" ht="15" hidden="false" customHeight="false" outlineLevel="0" collapsed="false">
      <c r="A845" s="9" t="str">
        <f aca="false">IF('3. Layout Parts'!$A845="","",TRIM('3. Layout Parts'!$A845))</f>
        <v/>
      </c>
      <c r="B845" s="9" t="str">
        <f aca="false">IF($A845="","",'3. Layout Parts'!$D845)</f>
        <v/>
      </c>
      <c r="C845" s="9" t="str">
        <f aca="false">IF($A845="","",'3. Layout Parts'!$B845)</f>
        <v/>
      </c>
      <c r="D845" s="9" t="str">
        <f aca="false">IF($A845="","",'3. Layout Parts'!$C845)</f>
        <v/>
      </c>
      <c r="E845" s="9" t="str">
        <f aca="false">IF($A845="","",IFERROR(INDEX('2. Schematic Parts'!$B$2:$B$3001,MATCH($A845,'2. Schematic Parts'!$A$2:$A$3001,0)),"NOT FOUND"))</f>
        <v/>
      </c>
      <c r="F845" s="9" t="str">
        <f aca="false">IF($A845="","",IFERROR(INDEX('2. Schematic Parts'!$C$2:$C$3001,MATCH($A845,'2. Schematic Parts'!$A$2:$A$3001,0))&amp;"","NOT FOUND"))</f>
        <v/>
      </c>
      <c r="G845" s="9" t="str">
        <f aca="false">IF($A845="","",IFERROR(INDEX('2. Schematic Parts'!$D$2:$D$3001,MATCH($A845,'2. Schematic Parts'!$A$2:$A$3001,0))&amp;"","NOT FOUND"))</f>
        <v/>
      </c>
      <c r="H845" s="9" t="str">
        <f aca="false">IF($A845="","",IF(COUNTIF('2. Schematic Parts'!$A$2:$A$3001,$A845)=0,"NOT IN SCHEMATIC","OK"))</f>
        <v/>
      </c>
      <c r="I845" s="9" t="str">
        <f aca="false">IF($A845="","",IF($H845="NOT IN SCHEMATIC","",IF(UPPER(TRIM($C845))=UPPER(TRIM($E845)),"OK","MISMATCH")))</f>
        <v/>
      </c>
      <c r="J845" s="9" t="str">
        <f aca="false">IF($A845="","",IF($H845="NOT IN SCHEMATIC","",IF($F845="","NO SCH DECAL",IF($D845="","",IF(UPPER(TRIM($D845))=UPPER(TRIM($F845)),"OK","MISMATCH")))))</f>
        <v/>
      </c>
      <c r="K845" s="16" t="str">
        <f aca="false">IF($A845="","",SUMPRODUCT(--ISNUMBER(SEARCH(","&amp;TRIM($A845)&amp;",",","&amp;SUBSTITUTE('1. Master BOM'!$D$2:$D$400," ","")&amp;","))))</f>
        <v/>
      </c>
      <c r="L845" s="16" t="str">
        <f aca="false">IF($A845="","",IF($K845&lt;&gt;1,0,SUMPRODUCT(ISNUMBER(SEARCH(","&amp;TRIM($A845)&amp;",",","&amp;SUBSTITUTE('1. Master BOM'!$D$2:$D$400," ","")&amp;","))*ROW('1. Master BOM'!$D$2:$D$400))))</f>
        <v/>
      </c>
      <c r="M845" s="9" t="str">
        <f aca="false">IF($A845="","",IF($K845=0,"NOT IN BOM",IF($K845&gt;1,"MULTIPLE BOM LINES","OK")))</f>
        <v/>
      </c>
      <c r="N845" s="9" t="str">
        <f aca="false">IF($A845="","",IF($L845=0,"—",INDEX('1. Master BOM'!$A$1:$A$400,$L845)))</f>
        <v/>
      </c>
      <c r="O845" s="9" t="str">
        <f aca="false">IF($A845="","",IF($L845=0,"—",INDEX('1. Master BOM'!$B$1:$B$400,$L845)))</f>
        <v/>
      </c>
      <c r="P845" s="9" t="str">
        <f aca="false">IF($A845="","",IF(OR($H845="NOT IN SCHEMATIC",$O845="—"),"",IF($G845="","NO SCH PN",IF(UPPER(TRIM($G845))=UPPER(TRIM($O845)),"OK","MISMATCH"))))</f>
        <v/>
      </c>
      <c r="Q845" s="9" t="str">
        <f aca="false">IF($A845="","",IF($L845=0,"—",INDEX('1. Master BOM'!$E$1:$E$400,$L845)))</f>
        <v/>
      </c>
      <c r="R845" s="9" t="str">
        <f aca="false">IF($A845="","",IF($L845=0,"—",IF(T(INDEX('1. Master BOM'!$F$1:$F$400,$L845))="","(not set)",INDEX('1. Master BOM'!$F$1:$F$400,$L845))))</f>
        <v/>
      </c>
      <c r="S845" s="9" t="str">
        <f aca="false">IF($A845="","",IF(OR($R845="—",$R845="(not set)",$D845=""),"",IF(ISNUMBER(SEARCH(SUBSTITUTE(SUBSTITUTE(SUBSTITUTE($R845,"-",""),"_","")," ",""),SUBSTITUTE(SUBSTITUTE(SUBSTITUTE($D845,"-",""),"_","")," ",""))),"OK","CHECK")))</f>
        <v/>
      </c>
      <c r="T845" s="9" t="str">
        <f aca="false">IF($A845="","",IF(OR($H845="NOT IN SCHEMATIC",$I845="MISMATCH",$J845="MISMATCH",$P845="MISMATCH",$M845&lt;&gt;"OK"),"REVIEW","OK"))</f>
        <v/>
      </c>
      <c r="U845" s="14"/>
      <c r="V845" s="14"/>
      <c r="W845" s="17"/>
      <c r="X845" s="14"/>
    </row>
    <row r="846" customFormat="false" ht="15" hidden="false" customHeight="false" outlineLevel="0" collapsed="false">
      <c r="A846" s="9" t="str">
        <f aca="false">IF('3. Layout Parts'!$A846="","",TRIM('3. Layout Parts'!$A846))</f>
        <v/>
      </c>
      <c r="B846" s="9" t="str">
        <f aca="false">IF($A846="","",'3. Layout Parts'!$D846)</f>
        <v/>
      </c>
      <c r="C846" s="9" t="str">
        <f aca="false">IF($A846="","",'3. Layout Parts'!$B846)</f>
        <v/>
      </c>
      <c r="D846" s="9" t="str">
        <f aca="false">IF($A846="","",'3. Layout Parts'!$C846)</f>
        <v/>
      </c>
      <c r="E846" s="9" t="str">
        <f aca="false">IF($A846="","",IFERROR(INDEX('2. Schematic Parts'!$B$2:$B$3001,MATCH($A846,'2. Schematic Parts'!$A$2:$A$3001,0)),"NOT FOUND"))</f>
        <v/>
      </c>
      <c r="F846" s="9" t="str">
        <f aca="false">IF($A846="","",IFERROR(INDEX('2. Schematic Parts'!$C$2:$C$3001,MATCH($A846,'2. Schematic Parts'!$A$2:$A$3001,0))&amp;"","NOT FOUND"))</f>
        <v/>
      </c>
      <c r="G846" s="9" t="str">
        <f aca="false">IF($A846="","",IFERROR(INDEX('2. Schematic Parts'!$D$2:$D$3001,MATCH($A846,'2. Schematic Parts'!$A$2:$A$3001,0))&amp;"","NOT FOUND"))</f>
        <v/>
      </c>
      <c r="H846" s="9" t="str">
        <f aca="false">IF($A846="","",IF(COUNTIF('2. Schematic Parts'!$A$2:$A$3001,$A846)=0,"NOT IN SCHEMATIC","OK"))</f>
        <v/>
      </c>
      <c r="I846" s="9" t="str">
        <f aca="false">IF($A846="","",IF($H846="NOT IN SCHEMATIC","",IF(UPPER(TRIM($C846))=UPPER(TRIM($E846)),"OK","MISMATCH")))</f>
        <v/>
      </c>
      <c r="J846" s="9" t="str">
        <f aca="false">IF($A846="","",IF($H846="NOT IN SCHEMATIC","",IF($F846="","NO SCH DECAL",IF($D846="","",IF(UPPER(TRIM($D846))=UPPER(TRIM($F846)),"OK","MISMATCH")))))</f>
        <v/>
      </c>
      <c r="K846" s="16" t="str">
        <f aca="false">IF($A846="","",SUMPRODUCT(--ISNUMBER(SEARCH(","&amp;TRIM($A846)&amp;",",","&amp;SUBSTITUTE('1. Master BOM'!$D$2:$D$400," ","")&amp;","))))</f>
        <v/>
      </c>
      <c r="L846" s="16" t="str">
        <f aca="false">IF($A846="","",IF($K846&lt;&gt;1,0,SUMPRODUCT(ISNUMBER(SEARCH(","&amp;TRIM($A846)&amp;",",","&amp;SUBSTITUTE('1. Master BOM'!$D$2:$D$400," ","")&amp;","))*ROW('1. Master BOM'!$D$2:$D$400))))</f>
        <v/>
      </c>
      <c r="M846" s="9" t="str">
        <f aca="false">IF($A846="","",IF($K846=0,"NOT IN BOM",IF($K846&gt;1,"MULTIPLE BOM LINES","OK")))</f>
        <v/>
      </c>
      <c r="N846" s="9" t="str">
        <f aca="false">IF($A846="","",IF($L846=0,"—",INDEX('1. Master BOM'!$A$1:$A$400,$L846)))</f>
        <v/>
      </c>
      <c r="O846" s="9" t="str">
        <f aca="false">IF($A846="","",IF($L846=0,"—",INDEX('1. Master BOM'!$B$1:$B$400,$L846)))</f>
        <v/>
      </c>
      <c r="P846" s="9" t="str">
        <f aca="false">IF($A846="","",IF(OR($H846="NOT IN SCHEMATIC",$O846="—"),"",IF($G846="","NO SCH PN",IF(UPPER(TRIM($G846))=UPPER(TRIM($O846)),"OK","MISMATCH"))))</f>
        <v/>
      </c>
      <c r="Q846" s="9" t="str">
        <f aca="false">IF($A846="","",IF($L846=0,"—",INDEX('1. Master BOM'!$E$1:$E$400,$L846)))</f>
        <v/>
      </c>
      <c r="R846" s="9" t="str">
        <f aca="false">IF($A846="","",IF($L846=0,"—",IF(T(INDEX('1. Master BOM'!$F$1:$F$400,$L846))="","(not set)",INDEX('1. Master BOM'!$F$1:$F$400,$L846))))</f>
        <v/>
      </c>
      <c r="S846" s="9" t="str">
        <f aca="false">IF($A846="","",IF(OR($R846="—",$R846="(not set)",$D846=""),"",IF(ISNUMBER(SEARCH(SUBSTITUTE(SUBSTITUTE(SUBSTITUTE($R846,"-",""),"_","")," ",""),SUBSTITUTE(SUBSTITUTE(SUBSTITUTE($D846,"-",""),"_","")," ",""))),"OK","CHECK")))</f>
        <v/>
      </c>
      <c r="T846" s="9" t="str">
        <f aca="false">IF($A846="","",IF(OR($H846="NOT IN SCHEMATIC",$I846="MISMATCH",$J846="MISMATCH",$P846="MISMATCH",$M846&lt;&gt;"OK"),"REVIEW","OK"))</f>
        <v/>
      </c>
      <c r="U846" s="14"/>
      <c r="V846" s="14"/>
      <c r="W846" s="17"/>
      <c r="X846" s="14"/>
    </row>
    <row r="847" customFormat="false" ht="15" hidden="false" customHeight="false" outlineLevel="0" collapsed="false">
      <c r="A847" s="9" t="str">
        <f aca="false">IF('3. Layout Parts'!$A847="","",TRIM('3. Layout Parts'!$A847))</f>
        <v/>
      </c>
      <c r="B847" s="9" t="str">
        <f aca="false">IF($A847="","",'3. Layout Parts'!$D847)</f>
        <v/>
      </c>
      <c r="C847" s="9" t="str">
        <f aca="false">IF($A847="","",'3. Layout Parts'!$B847)</f>
        <v/>
      </c>
      <c r="D847" s="9" t="str">
        <f aca="false">IF($A847="","",'3. Layout Parts'!$C847)</f>
        <v/>
      </c>
      <c r="E847" s="9" t="str">
        <f aca="false">IF($A847="","",IFERROR(INDEX('2. Schematic Parts'!$B$2:$B$3001,MATCH($A847,'2. Schematic Parts'!$A$2:$A$3001,0)),"NOT FOUND"))</f>
        <v/>
      </c>
      <c r="F847" s="9" t="str">
        <f aca="false">IF($A847="","",IFERROR(INDEX('2. Schematic Parts'!$C$2:$C$3001,MATCH($A847,'2. Schematic Parts'!$A$2:$A$3001,0))&amp;"","NOT FOUND"))</f>
        <v/>
      </c>
      <c r="G847" s="9" t="str">
        <f aca="false">IF($A847="","",IFERROR(INDEX('2. Schematic Parts'!$D$2:$D$3001,MATCH($A847,'2. Schematic Parts'!$A$2:$A$3001,0))&amp;"","NOT FOUND"))</f>
        <v/>
      </c>
      <c r="H847" s="9" t="str">
        <f aca="false">IF($A847="","",IF(COUNTIF('2. Schematic Parts'!$A$2:$A$3001,$A847)=0,"NOT IN SCHEMATIC","OK"))</f>
        <v/>
      </c>
      <c r="I847" s="9" t="str">
        <f aca="false">IF($A847="","",IF($H847="NOT IN SCHEMATIC","",IF(UPPER(TRIM($C847))=UPPER(TRIM($E847)),"OK","MISMATCH")))</f>
        <v/>
      </c>
      <c r="J847" s="9" t="str">
        <f aca="false">IF($A847="","",IF($H847="NOT IN SCHEMATIC","",IF($F847="","NO SCH DECAL",IF($D847="","",IF(UPPER(TRIM($D847))=UPPER(TRIM($F847)),"OK","MISMATCH")))))</f>
        <v/>
      </c>
      <c r="K847" s="16" t="str">
        <f aca="false">IF($A847="","",SUMPRODUCT(--ISNUMBER(SEARCH(","&amp;TRIM($A847)&amp;",",","&amp;SUBSTITUTE('1. Master BOM'!$D$2:$D$400," ","")&amp;","))))</f>
        <v/>
      </c>
      <c r="L847" s="16" t="str">
        <f aca="false">IF($A847="","",IF($K847&lt;&gt;1,0,SUMPRODUCT(ISNUMBER(SEARCH(","&amp;TRIM($A847)&amp;",",","&amp;SUBSTITUTE('1. Master BOM'!$D$2:$D$400," ","")&amp;","))*ROW('1. Master BOM'!$D$2:$D$400))))</f>
        <v/>
      </c>
      <c r="M847" s="9" t="str">
        <f aca="false">IF($A847="","",IF($K847=0,"NOT IN BOM",IF($K847&gt;1,"MULTIPLE BOM LINES","OK")))</f>
        <v/>
      </c>
      <c r="N847" s="9" t="str">
        <f aca="false">IF($A847="","",IF($L847=0,"—",INDEX('1. Master BOM'!$A$1:$A$400,$L847)))</f>
        <v/>
      </c>
      <c r="O847" s="9" t="str">
        <f aca="false">IF($A847="","",IF($L847=0,"—",INDEX('1. Master BOM'!$B$1:$B$400,$L847)))</f>
        <v/>
      </c>
      <c r="P847" s="9" t="str">
        <f aca="false">IF($A847="","",IF(OR($H847="NOT IN SCHEMATIC",$O847="—"),"",IF($G847="","NO SCH PN",IF(UPPER(TRIM($G847))=UPPER(TRIM($O847)),"OK","MISMATCH"))))</f>
        <v/>
      </c>
      <c r="Q847" s="9" t="str">
        <f aca="false">IF($A847="","",IF($L847=0,"—",INDEX('1. Master BOM'!$E$1:$E$400,$L847)))</f>
        <v/>
      </c>
      <c r="R847" s="9" t="str">
        <f aca="false">IF($A847="","",IF($L847=0,"—",IF(T(INDEX('1. Master BOM'!$F$1:$F$400,$L847))="","(not set)",INDEX('1. Master BOM'!$F$1:$F$400,$L847))))</f>
        <v/>
      </c>
      <c r="S847" s="9" t="str">
        <f aca="false">IF($A847="","",IF(OR($R847="—",$R847="(not set)",$D847=""),"",IF(ISNUMBER(SEARCH(SUBSTITUTE(SUBSTITUTE(SUBSTITUTE($R847,"-",""),"_","")," ",""),SUBSTITUTE(SUBSTITUTE(SUBSTITUTE($D847,"-",""),"_","")," ",""))),"OK","CHECK")))</f>
        <v/>
      </c>
      <c r="T847" s="9" t="str">
        <f aca="false">IF($A847="","",IF(OR($H847="NOT IN SCHEMATIC",$I847="MISMATCH",$J847="MISMATCH",$P847="MISMATCH",$M847&lt;&gt;"OK"),"REVIEW","OK"))</f>
        <v/>
      </c>
      <c r="U847" s="14"/>
      <c r="V847" s="14"/>
      <c r="W847" s="17"/>
      <c r="X847" s="14"/>
    </row>
    <row r="848" customFormat="false" ht="15" hidden="false" customHeight="false" outlineLevel="0" collapsed="false">
      <c r="A848" s="9" t="str">
        <f aca="false">IF('3. Layout Parts'!$A848="","",TRIM('3. Layout Parts'!$A848))</f>
        <v/>
      </c>
      <c r="B848" s="9" t="str">
        <f aca="false">IF($A848="","",'3. Layout Parts'!$D848)</f>
        <v/>
      </c>
      <c r="C848" s="9" t="str">
        <f aca="false">IF($A848="","",'3. Layout Parts'!$B848)</f>
        <v/>
      </c>
      <c r="D848" s="9" t="str">
        <f aca="false">IF($A848="","",'3. Layout Parts'!$C848)</f>
        <v/>
      </c>
      <c r="E848" s="9" t="str">
        <f aca="false">IF($A848="","",IFERROR(INDEX('2. Schematic Parts'!$B$2:$B$3001,MATCH($A848,'2. Schematic Parts'!$A$2:$A$3001,0)),"NOT FOUND"))</f>
        <v/>
      </c>
      <c r="F848" s="9" t="str">
        <f aca="false">IF($A848="","",IFERROR(INDEX('2. Schematic Parts'!$C$2:$C$3001,MATCH($A848,'2. Schematic Parts'!$A$2:$A$3001,0))&amp;"","NOT FOUND"))</f>
        <v/>
      </c>
      <c r="G848" s="9" t="str">
        <f aca="false">IF($A848="","",IFERROR(INDEX('2. Schematic Parts'!$D$2:$D$3001,MATCH($A848,'2. Schematic Parts'!$A$2:$A$3001,0))&amp;"","NOT FOUND"))</f>
        <v/>
      </c>
      <c r="H848" s="9" t="str">
        <f aca="false">IF($A848="","",IF(COUNTIF('2. Schematic Parts'!$A$2:$A$3001,$A848)=0,"NOT IN SCHEMATIC","OK"))</f>
        <v/>
      </c>
      <c r="I848" s="9" t="str">
        <f aca="false">IF($A848="","",IF($H848="NOT IN SCHEMATIC","",IF(UPPER(TRIM($C848))=UPPER(TRIM($E848)),"OK","MISMATCH")))</f>
        <v/>
      </c>
      <c r="J848" s="9" t="str">
        <f aca="false">IF($A848="","",IF($H848="NOT IN SCHEMATIC","",IF($F848="","NO SCH DECAL",IF($D848="","",IF(UPPER(TRIM($D848))=UPPER(TRIM($F848)),"OK","MISMATCH")))))</f>
        <v/>
      </c>
      <c r="K848" s="16" t="str">
        <f aca="false">IF($A848="","",SUMPRODUCT(--ISNUMBER(SEARCH(","&amp;TRIM($A848)&amp;",",","&amp;SUBSTITUTE('1. Master BOM'!$D$2:$D$400," ","")&amp;","))))</f>
        <v/>
      </c>
      <c r="L848" s="16" t="str">
        <f aca="false">IF($A848="","",IF($K848&lt;&gt;1,0,SUMPRODUCT(ISNUMBER(SEARCH(","&amp;TRIM($A848)&amp;",",","&amp;SUBSTITUTE('1. Master BOM'!$D$2:$D$400," ","")&amp;","))*ROW('1. Master BOM'!$D$2:$D$400))))</f>
        <v/>
      </c>
      <c r="M848" s="9" t="str">
        <f aca="false">IF($A848="","",IF($K848=0,"NOT IN BOM",IF($K848&gt;1,"MULTIPLE BOM LINES","OK")))</f>
        <v/>
      </c>
      <c r="N848" s="9" t="str">
        <f aca="false">IF($A848="","",IF($L848=0,"—",INDEX('1. Master BOM'!$A$1:$A$400,$L848)))</f>
        <v/>
      </c>
      <c r="O848" s="9" t="str">
        <f aca="false">IF($A848="","",IF($L848=0,"—",INDEX('1. Master BOM'!$B$1:$B$400,$L848)))</f>
        <v/>
      </c>
      <c r="P848" s="9" t="str">
        <f aca="false">IF($A848="","",IF(OR($H848="NOT IN SCHEMATIC",$O848="—"),"",IF($G848="","NO SCH PN",IF(UPPER(TRIM($G848))=UPPER(TRIM($O848)),"OK","MISMATCH"))))</f>
        <v/>
      </c>
      <c r="Q848" s="9" t="str">
        <f aca="false">IF($A848="","",IF($L848=0,"—",INDEX('1. Master BOM'!$E$1:$E$400,$L848)))</f>
        <v/>
      </c>
      <c r="R848" s="9" t="str">
        <f aca="false">IF($A848="","",IF($L848=0,"—",IF(T(INDEX('1. Master BOM'!$F$1:$F$400,$L848))="","(not set)",INDEX('1. Master BOM'!$F$1:$F$400,$L848))))</f>
        <v/>
      </c>
      <c r="S848" s="9" t="str">
        <f aca="false">IF($A848="","",IF(OR($R848="—",$R848="(not set)",$D848=""),"",IF(ISNUMBER(SEARCH(SUBSTITUTE(SUBSTITUTE(SUBSTITUTE($R848,"-",""),"_","")," ",""),SUBSTITUTE(SUBSTITUTE(SUBSTITUTE($D848,"-",""),"_","")," ",""))),"OK","CHECK")))</f>
        <v/>
      </c>
      <c r="T848" s="9" t="str">
        <f aca="false">IF($A848="","",IF(OR($H848="NOT IN SCHEMATIC",$I848="MISMATCH",$J848="MISMATCH",$P848="MISMATCH",$M848&lt;&gt;"OK"),"REVIEW","OK"))</f>
        <v/>
      </c>
      <c r="U848" s="14"/>
      <c r="V848" s="14"/>
      <c r="W848" s="17"/>
      <c r="X848" s="14"/>
    </row>
    <row r="849" customFormat="false" ht="15" hidden="false" customHeight="false" outlineLevel="0" collapsed="false">
      <c r="A849" s="9" t="str">
        <f aca="false">IF('3. Layout Parts'!$A849="","",TRIM('3. Layout Parts'!$A849))</f>
        <v/>
      </c>
      <c r="B849" s="9" t="str">
        <f aca="false">IF($A849="","",'3. Layout Parts'!$D849)</f>
        <v/>
      </c>
      <c r="C849" s="9" t="str">
        <f aca="false">IF($A849="","",'3. Layout Parts'!$B849)</f>
        <v/>
      </c>
      <c r="D849" s="9" t="str">
        <f aca="false">IF($A849="","",'3. Layout Parts'!$C849)</f>
        <v/>
      </c>
      <c r="E849" s="9" t="str">
        <f aca="false">IF($A849="","",IFERROR(INDEX('2. Schematic Parts'!$B$2:$B$3001,MATCH($A849,'2. Schematic Parts'!$A$2:$A$3001,0)),"NOT FOUND"))</f>
        <v/>
      </c>
      <c r="F849" s="9" t="str">
        <f aca="false">IF($A849="","",IFERROR(INDEX('2. Schematic Parts'!$C$2:$C$3001,MATCH($A849,'2. Schematic Parts'!$A$2:$A$3001,0))&amp;"","NOT FOUND"))</f>
        <v/>
      </c>
      <c r="G849" s="9" t="str">
        <f aca="false">IF($A849="","",IFERROR(INDEX('2. Schematic Parts'!$D$2:$D$3001,MATCH($A849,'2. Schematic Parts'!$A$2:$A$3001,0))&amp;"","NOT FOUND"))</f>
        <v/>
      </c>
      <c r="H849" s="9" t="str">
        <f aca="false">IF($A849="","",IF(COUNTIF('2. Schematic Parts'!$A$2:$A$3001,$A849)=0,"NOT IN SCHEMATIC","OK"))</f>
        <v/>
      </c>
      <c r="I849" s="9" t="str">
        <f aca="false">IF($A849="","",IF($H849="NOT IN SCHEMATIC","",IF(UPPER(TRIM($C849))=UPPER(TRIM($E849)),"OK","MISMATCH")))</f>
        <v/>
      </c>
      <c r="J849" s="9" t="str">
        <f aca="false">IF($A849="","",IF($H849="NOT IN SCHEMATIC","",IF($F849="","NO SCH DECAL",IF($D849="","",IF(UPPER(TRIM($D849))=UPPER(TRIM($F849)),"OK","MISMATCH")))))</f>
        <v/>
      </c>
      <c r="K849" s="16" t="str">
        <f aca="false">IF($A849="","",SUMPRODUCT(--ISNUMBER(SEARCH(","&amp;TRIM($A849)&amp;",",","&amp;SUBSTITUTE('1. Master BOM'!$D$2:$D$400," ","")&amp;","))))</f>
        <v/>
      </c>
      <c r="L849" s="16" t="str">
        <f aca="false">IF($A849="","",IF($K849&lt;&gt;1,0,SUMPRODUCT(ISNUMBER(SEARCH(","&amp;TRIM($A849)&amp;",",","&amp;SUBSTITUTE('1. Master BOM'!$D$2:$D$400," ","")&amp;","))*ROW('1. Master BOM'!$D$2:$D$400))))</f>
        <v/>
      </c>
      <c r="M849" s="9" t="str">
        <f aca="false">IF($A849="","",IF($K849=0,"NOT IN BOM",IF($K849&gt;1,"MULTIPLE BOM LINES","OK")))</f>
        <v/>
      </c>
      <c r="N849" s="9" t="str">
        <f aca="false">IF($A849="","",IF($L849=0,"—",INDEX('1. Master BOM'!$A$1:$A$400,$L849)))</f>
        <v/>
      </c>
      <c r="O849" s="9" t="str">
        <f aca="false">IF($A849="","",IF($L849=0,"—",INDEX('1. Master BOM'!$B$1:$B$400,$L849)))</f>
        <v/>
      </c>
      <c r="P849" s="9" t="str">
        <f aca="false">IF($A849="","",IF(OR($H849="NOT IN SCHEMATIC",$O849="—"),"",IF($G849="","NO SCH PN",IF(UPPER(TRIM($G849))=UPPER(TRIM($O849)),"OK","MISMATCH"))))</f>
        <v/>
      </c>
      <c r="Q849" s="9" t="str">
        <f aca="false">IF($A849="","",IF($L849=0,"—",INDEX('1. Master BOM'!$E$1:$E$400,$L849)))</f>
        <v/>
      </c>
      <c r="R849" s="9" t="str">
        <f aca="false">IF($A849="","",IF($L849=0,"—",IF(T(INDEX('1. Master BOM'!$F$1:$F$400,$L849))="","(not set)",INDEX('1. Master BOM'!$F$1:$F$400,$L849))))</f>
        <v/>
      </c>
      <c r="S849" s="9" t="str">
        <f aca="false">IF($A849="","",IF(OR($R849="—",$R849="(not set)",$D849=""),"",IF(ISNUMBER(SEARCH(SUBSTITUTE(SUBSTITUTE(SUBSTITUTE($R849,"-",""),"_","")," ",""),SUBSTITUTE(SUBSTITUTE(SUBSTITUTE($D849,"-",""),"_","")," ",""))),"OK","CHECK")))</f>
        <v/>
      </c>
      <c r="T849" s="9" t="str">
        <f aca="false">IF($A849="","",IF(OR($H849="NOT IN SCHEMATIC",$I849="MISMATCH",$J849="MISMATCH",$P849="MISMATCH",$M849&lt;&gt;"OK"),"REVIEW","OK"))</f>
        <v/>
      </c>
      <c r="U849" s="14"/>
      <c r="V849" s="14"/>
      <c r="W849" s="17"/>
      <c r="X849" s="14"/>
    </row>
    <row r="850" customFormat="false" ht="15" hidden="false" customHeight="false" outlineLevel="0" collapsed="false">
      <c r="A850" s="9" t="str">
        <f aca="false">IF('3. Layout Parts'!$A850="","",TRIM('3. Layout Parts'!$A850))</f>
        <v/>
      </c>
      <c r="B850" s="9" t="str">
        <f aca="false">IF($A850="","",'3. Layout Parts'!$D850)</f>
        <v/>
      </c>
      <c r="C850" s="9" t="str">
        <f aca="false">IF($A850="","",'3. Layout Parts'!$B850)</f>
        <v/>
      </c>
      <c r="D850" s="9" t="str">
        <f aca="false">IF($A850="","",'3. Layout Parts'!$C850)</f>
        <v/>
      </c>
      <c r="E850" s="9" t="str">
        <f aca="false">IF($A850="","",IFERROR(INDEX('2. Schematic Parts'!$B$2:$B$3001,MATCH($A850,'2. Schematic Parts'!$A$2:$A$3001,0)),"NOT FOUND"))</f>
        <v/>
      </c>
      <c r="F850" s="9" t="str">
        <f aca="false">IF($A850="","",IFERROR(INDEX('2. Schematic Parts'!$C$2:$C$3001,MATCH($A850,'2. Schematic Parts'!$A$2:$A$3001,0))&amp;"","NOT FOUND"))</f>
        <v/>
      </c>
      <c r="G850" s="9" t="str">
        <f aca="false">IF($A850="","",IFERROR(INDEX('2. Schematic Parts'!$D$2:$D$3001,MATCH($A850,'2. Schematic Parts'!$A$2:$A$3001,0))&amp;"","NOT FOUND"))</f>
        <v/>
      </c>
      <c r="H850" s="9" t="str">
        <f aca="false">IF($A850="","",IF(COUNTIF('2. Schematic Parts'!$A$2:$A$3001,$A850)=0,"NOT IN SCHEMATIC","OK"))</f>
        <v/>
      </c>
      <c r="I850" s="9" t="str">
        <f aca="false">IF($A850="","",IF($H850="NOT IN SCHEMATIC","",IF(UPPER(TRIM($C850))=UPPER(TRIM($E850)),"OK","MISMATCH")))</f>
        <v/>
      </c>
      <c r="J850" s="9" t="str">
        <f aca="false">IF($A850="","",IF($H850="NOT IN SCHEMATIC","",IF($F850="","NO SCH DECAL",IF($D850="","",IF(UPPER(TRIM($D850))=UPPER(TRIM($F850)),"OK","MISMATCH")))))</f>
        <v/>
      </c>
      <c r="K850" s="16" t="str">
        <f aca="false">IF($A850="","",SUMPRODUCT(--ISNUMBER(SEARCH(","&amp;TRIM($A850)&amp;",",","&amp;SUBSTITUTE('1. Master BOM'!$D$2:$D$400," ","")&amp;","))))</f>
        <v/>
      </c>
      <c r="L850" s="16" t="str">
        <f aca="false">IF($A850="","",IF($K850&lt;&gt;1,0,SUMPRODUCT(ISNUMBER(SEARCH(","&amp;TRIM($A850)&amp;",",","&amp;SUBSTITUTE('1. Master BOM'!$D$2:$D$400," ","")&amp;","))*ROW('1. Master BOM'!$D$2:$D$400))))</f>
        <v/>
      </c>
      <c r="M850" s="9" t="str">
        <f aca="false">IF($A850="","",IF($K850=0,"NOT IN BOM",IF($K850&gt;1,"MULTIPLE BOM LINES","OK")))</f>
        <v/>
      </c>
      <c r="N850" s="9" t="str">
        <f aca="false">IF($A850="","",IF($L850=0,"—",INDEX('1. Master BOM'!$A$1:$A$400,$L850)))</f>
        <v/>
      </c>
      <c r="O850" s="9" t="str">
        <f aca="false">IF($A850="","",IF($L850=0,"—",INDEX('1. Master BOM'!$B$1:$B$400,$L850)))</f>
        <v/>
      </c>
      <c r="P850" s="9" t="str">
        <f aca="false">IF($A850="","",IF(OR($H850="NOT IN SCHEMATIC",$O850="—"),"",IF($G850="","NO SCH PN",IF(UPPER(TRIM($G850))=UPPER(TRIM($O850)),"OK","MISMATCH"))))</f>
        <v/>
      </c>
      <c r="Q850" s="9" t="str">
        <f aca="false">IF($A850="","",IF($L850=0,"—",INDEX('1. Master BOM'!$E$1:$E$400,$L850)))</f>
        <v/>
      </c>
      <c r="R850" s="9" t="str">
        <f aca="false">IF($A850="","",IF($L850=0,"—",IF(T(INDEX('1. Master BOM'!$F$1:$F$400,$L850))="","(not set)",INDEX('1. Master BOM'!$F$1:$F$400,$L850))))</f>
        <v/>
      </c>
      <c r="S850" s="9" t="str">
        <f aca="false">IF($A850="","",IF(OR($R850="—",$R850="(not set)",$D850=""),"",IF(ISNUMBER(SEARCH(SUBSTITUTE(SUBSTITUTE(SUBSTITUTE($R850,"-",""),"_","")," ",""),SUBSTITUTE(SUBSTITUTE(SUBSTITUTE($D850,"-",""),"_","")," ",""))),"OK","CHECK")))</f>
        <v/>
      </c>
      <c r="T850" s="9" t="str">
        <f aca="false">IF($A850="","",IF(OR($H850="NOT IN SCHEMATIC",$I850="MISMATCH",$J850="MISMATCH",$P850="MISMATCH",$M850&lt;&gt;"OK"),"REVIEW","OK"))</f>
        <v/>
      </c>
      <c r="U850" s="14"/>
      <c r="V850" s="14"/>
      <c r="W850" s="17"/>
      <c r="X850" s="14"/>
    </row>
    <row r="851" customFormat="false" ht="15" hidden="false" customHeight="false" outlineLevel="0" collapsed="false">
      <c r="A851" s="9" t="str">
        <f aca="false">IF('3. Layout Parts'!$A851="","",TRIM('3. Layout Parts'!$A851))</f>
        <v/>
      </c>
      <c r="B851" s="9" t="str">
        <f aca="false">IF($A851="","",'3. Layout Parts'!$D851)</f>
        <v/>
      </c>
      <c r="C851" s="9" t="str">
        <f aca="false">IF($A851="","",'3. Layout Parts'!$B851)</f>
        <v/>
      </c>
      <c r="D851" s="9" t="str">
        <f aca="false">IF($A851="","",'3. Layout Parts'!$C851)</f>
        <v/>
      </c>
      <c r="E851" s="9" t="str">
        <f aca="false">IF($A851="","",IFERROR(INDEX('2. Schematic Parts'!$B$2:$B$3001,MATCH($A851,'2. Schematic Parts'!$A$2:$A$3001,0)),"NOT FOUND"))</f>
        <v/>
      </c>
      <c r="F851" s="9" t="str">
        <f aca="false">IF($A851="","",IFERROR(INDEX('2. Schematic Parts'!$C$2:$C$3001,MATCH($A851,'2. Schematic Parts'!$A$2:$A$3001,0))&amp;"","NOT FOUND"))</f>
        <v/>
      </c>
      <c r="G851" s="9" t="str">
        <f aca="false">IF($A851="","",IFERROR(INDEX('2. Schematic Parts'!$D$2:$D$3001,MATCH($A851,'2. Schematic Parts'!$A$2:$A$3001,0))&amp;"","NOT FOUND"))</f>
        <v/>
      </c>
      <c r="H851" s="9" t="str">
        <f aca="false">IF($A851="","",IF(COUNTIF('2. Schematic Parts'!$A$2:$A$3001,$A851)=0,"NOT IN SCHEMATIC","OK"))</f>
        <v/>
      </c>
      <c r="I851" s="9" t="str">
        <f aca="false">IF($A851="","",IF($H851="NOT IN SCHEMATIC","",IF(UPPER(TRIM($C851))=UPPER(TRIM($E851)),"OK","MISMATCH")))</f>
        <v/>
      </c>
      <c r="J851" s="9" t="str">
        <f aca="false">IF($A851="","",IF($H851="NOT IN SCHEMATIC","",IF($F851="","NO SCH DECAL",IF($D851="","",IF(UPPER(TRIM($D851))=UPPER(TRIM($F851)),"OK","MISMATCH")))))</f>
        <v/>
      </c>
      <c r="K851" s="16" t="str">
        <f aca="false">IF($A851="","",SUMPRODUCT(--ISNUMBER(SEARCH(","&amp;TRIM($A851)&amp;",",","&amp;SUBSTITUTE('1. Master BOM'!$D$2:$D$400," ","")&amp;","))))</f>
        <v/>
      </c>
      <c r="L851" s="16" t="str">
        <f aca="false">IF($A851="","",IF($K851&lt;&gt;1,0,SUMPRODUCT(ISNUMBER(SEARCH(","&amp;TRIM($A851)&amp;",",","&amp;SUBSTITUTE('1. Master BOM'!$D$2:$D$400," ","")&amp;","))*ROW('1. Master BOM'!$D$2:$D$400))))</f>
        <v/>
      </c>
      <c r="M851" s="9" t="str">
        <f aca="false">IF($A851="","",IF($K851=0,"NOT IN BOM",IF($K851&gt;1,"MULTIPLE BOM LINES","OK")))</f>
        <v/>
      </c>
      <c r="N851" s="9" t="str">
        <f aca="false">IF($A851="","",IF($L851=0,"—",INDEX('1. Master BOM'!$A$1:$A$400,$L851)))</f>
        <v/>
      </c>
      <c r="O851" s="9" t="str">
        <f aca="false">IF($A851="","",IF($L851=0,"—",INDEX('1. Master BOM'!$B$1:$B$400,$L851)))</f>
        <v/>
      </c>
      <c r="P851" s="9" t="str">
        <f aca="false">IF($A851="","",IF(OR($H851="NOT IN SCHEMATIC",$O851="—"),"",IF($G851="","NO SCH PN",IF(UPPER(TRIM($G851))=UPPER(TRIM($O851)),"OK","MISMATCH"))))</f>
        <v/>
      </c>
      <c r="Q851" s="9" t="str">
        <f aca="false">IF($A851="","",IF($L851=0,"—",INDEX('1. Master BOM'!$E$1:$E$400,$L851)))</f>
        <v/>
      </c>
      <c r="R851" s="9" t="str">
        <f aca="false">IF($A851="","",IF($L851=0,"—",IF(T(INDEX('1. Master BOM'!$F$1:$F$400,$L851))="","(not set)",INDEX('1. Master BOM'!$F$1:$F$400,$L851))))</f>
        <v/>
      </c>
      <c r="S851" s="9" t="str">
        <f aca="false">IF($A851="","",IF(OR($R851="—",$R851="(not set)",$D851=""),"",IF(ISNUMBER(SEARCH(SUBSTITUTE(SUBSTITUTE(SUBSTITUTE($R851,"-",""),"_","")," ",""),SUBSTITUTE(SUBSTITUTE(SUBSTITUTE($D851,"-",""),"_","")," ",""))),"OK","CHECK")))</f>
        <v/>
      </c>
      <c r="T851" s="9" t="str">
        <f aca="false">IF($A851="","",IF(OR($H851="NOT IN SCHEMATIC",$I851="MISMATCH",$J851="MISMATCH",$P851="MISMATCH",$M851&lt;&gt;"OK"),"REVIEW","OK"))</f>
        <v/>
      </c>
      <c r="U851" s="14"/>
      <c r="V851" s="14"/>
      <c r="W851" s="17"/>
      <c r="X851" s="14"/>
    </row>
    <row r="852" customFormat="false" ht="15" hidden="false" customHeight="false" outlineLevel="0" collapsed="false">
      <c r="A852" s="9" t="str">
        <f aca="false">IF('3. Layout Parts'!$A852="","",TRIM('3. Layout Parts'!$A852))</f>
        <v/>
      </c>
      <c r="B852" s="9" t="str">
        <f aca="false">IF($A852="","",'3. Layout Parts'!$D852)</f>
        <v/>
      </c>
      <c r="C852" s="9" t="str">
        <f aca="false">IF($A852="","",'3. Layout Parts'!$B852)</f>
        <v/>
      </c>
      <c r="D852" s="9" t="str">
        <f aca="false">IF($A852="","",'3. Layout Parts'!$C852)</f>
        <v/>
      </c>
      <c r="E852" s="9" t="str">
        <f aca="false">IF($A852="","",IFERROR(INDEX('2. Schematic Parts'!$B$2:$B$3001,MATCH($A852,'2. Schematic Parts'!$A$2:$A$3001,0)),"NOT FOUND"))</f>
        <v/>
      </c>
      <c r="F852" s="9" t="str">
        <f aca="false">IF($A852="","",IFERROR(INDEX('2. Schematic Parts'!$C$2:$C$3001,MATCH($A852,'2. Schematic Parts'!$A$2:$A$3001,0))&amp;"","NOT FOUND"))</f>
        <v/>
      </c>
      <c r="G852" s="9" t="str">
        <f aca="false">IF($A852="","",IFERROR(INDEX('2. Schematic Parts'!$D$2:$D$3001,MATCH($A852,'2. Schematic Parts'!$A$2:$A$3001,0))&amp;"","NOT FOUND"))</f>
        <v/>
      </c>
      <c r="H852" s="9" t="str">
        <f aca="false">IF($A852="","",IF(COUNTIF('2. Schematic Parts'!$A$2:$A$3001,$A852)=0,"NOT IN SCHEMATIC","OK"))</f>
        <v/>
      </c>
      <c r="I852" s="9" t="str">
        <f aca="false">IF($A852="","",IF($H852="NOT IN SCHEMATIC","",IF(UPPER(TRIM($C852))=UPPER(TRIM($E852)),"OK","MISMATCH")))</f>
        <v/>
      </c>
      <c r="J852" s="9" t="str">
        <f aca="false">IF($A852="","",IF($H852="NOT IN SCHEMATIC","",IF($F852="","NO SCH DECAL",IF($D852="","",IF(UPPER(TRIM($D852))=UPPER(TRIM($F852)),"OK","MISMATCH")))))</f>
        <v/>
      </c>
      <c r="K852" s="16" t="str">
        <f aca="false">IF($A852="","",SUMPRODUCT(--ISNUMBER(SEARCH(","&amp;TRIM($A852)&amp;",",","&amp;SUBSTITUTE('1. Master BOM'!$D$2:$D$400," ","")&amp;","))))</f>
        <v/>
      </c>
      <c r="L852" s="16" t="str">
        <f aca="false">IF($A852="","",IF($K852&lt;&gt;1,0,SUMPRODUCT(ISNUMBER(SEARCH(","&amp;TRIM($A852)&amp;",",","&amp;SUBSTITUTE('1. Master BOM'!$D$2:$D$400," ","")&amp;","))*ROW('1. Master BOM'!$D$2:$D$400))))</f>
        <v/>
      </c>
      <c r="M852" s="9" t="str">
        <f aca="false">IF($A852="","",IF($K852=0,"NOT IN BOM",IF($K852&gt;1,"MULTIPLE BOM LINES","OK")))</f>
        <v/>
      </c>
      <c r="N852" s="9" t="str">
        <f aca="false">IF($A852="","",IF($L852=0,"—",INDEX('1. Master BOM'!$A$1:$A$400,$L852)))</f>
        <v/>
      </c>
      <c r="O852" s="9" t="str">
        <f aca="false">IF($A852="","",IF($L852=0,"—",INDEX('1. Master BOM'!$B$1:$B$400,$L852)))</f>
        <v/>
      </c>
      <c r="P852" s="9" t="str">
        <f aca="false">IF($A852="","",IF(OR($H852="NOT IN SCHEMATIC",$O852="—"),"",IF($G852="","NO SCH PN",IF(UPPER(TRIM($G852))=UPPER(TRIM($O852)),"OK","MISMATCH"))))</f>
        <v/>
      </c>
      <c r="Q852" s="9" t="str">
        <f aca="false">IF($A852="","",IF($L852=0,"—",INDEX('1. Master BOM'!$E$1:$E$400,$L852)))</f>
        <v/>
      </c>
      <c r="R852" s="9" t="str">
        <f aca="false">IF($A852="","",IF($L852=0,"—",IF(T(INDEX('1. Master BOM'!$F$1:$F$400,$L852))="","(not set)",INDEX('1. Master BOM'!$F$1:$F$400,$L852))))</f>
        <v/>
      </c>
      <c r="S852" s="9" t="str">
        <f aca="false">IF($A852="","",IF(OR($R852="—",$R852="(not set)",$D852=""),"",IF(ISNUMBER(SEARCH(SUBSTITUTE(SUBSTITUTE(SUBSTITUTE($R852,"-",""),"_","")," ",""),SUBSTITUTE(SUBSTITUTE(SUBSTITUTE($D852,"-",""),"_","")," ",""))),"OK","CHECK")))</f>
        <v/>
      </c>
      <c r="T852" s="9" t="str">
        <f aca="false">IF($A852="","",IF(OR($H852="NOT IN SCHEMATIC",$I852="MISMATCH",$J852="MISMATCH",$P852="MISMATCH",$M852&lt;&gt;"OK"),"REVIEW","OK"))</f>
        <v/>
      </c>
      <c r="U852" s="14"/>
      <c r="V852" s="14"/>
      <c r="W852" s="17"/>
      <c r="X852" s="14"/>
    </row>
    <row r="853" customFormat="false" ht="15" hidden="false" customHeight="false" outlineLevel="0" collapsed="false">
      <c r="A853" s="9" t="str">
        <f aca="false">IF('3. Layout Parts'!$A853="","",TRIM('3. Layout Parts'!$A853))</f>
        <v/>
      </c>
      <c r="B853" s="9" t="str">
        <f aca="false">IF($A853="","",'3. Layout Parts'!$D853)</f>
        <v/>
      </c>
      <c r="C853" s="9" t="str">
        <f aca="false">IF($A853="","",'3. Layout Parts'!$B853)</f>
        <v/>
      </c>
      <c r="D853" s="9" t="str">
        <f aca="false">IF($A853="","",'3. Layout Parts'!$C853)</f>
        <v/>
      </c>
      <c r="E853" s="9" t="str">
        <f aca="false">IF($A853="","",IFERROR(INDEX('2. Schematic Parts'!$B$2:$B$3001,MATCH($A853,'2. Schematic Parts'!$A$2:$A$3001,0)),"NOT FOUND"))</f>
        <v/>
      </c>
      <c r="F853" s="9" t="str">
        <f aca="false">IF($A853="","",IFERROR(INDEX('2. Schematic Parts'!$C$2:$C$3001,MATCH($A853,'2. Schematic Parts'!$A$2:$A$3001,0))&amp;"","NOT FOUND"))</f>
        <v/>
      </c>
      <c r="G853" s="9" t="str">
        <f aca="false">IF($A853="","",IFERROR(INDEX('2. Schematic Parts'!$D$2:$D$3001,MATCH($A853,'2. Schematic Parts'!$A$2:$A$3001,0))&amp;"","NOT FOUND"))</f>
        <v/>
      </c>
      <c r="H853" s="9" t="str">
        <f aca="false">IF($A853="","",IF(COUNTIF('2. Schematic Parts'!$A$2:$A$3001,$A853)=0,"NOT IN SCHEMATIC","OK"))</f>
        <v/>
      </c>
      <c r="I853" s="9" t="str">
        <f aca="false">IF($A853="","",IF($H853="NOT IN SCHEMATIC","",IF(UPPER(TRIM($C853))=UPPER(TRIM($E853)),"OK","MISMATCH")))</f>
        <v/>
      </c>
      <c r="J853" s="9" t="str">
        <f aca="false">IF($A853="","",IF($H853="NOT IN SCHEMATIC","",IF($F853="","NO SCH DECAL",IF($D853="","",IF(UPPER(TRIM($D853))=UPPER(TRIM($F853)),"OK","MISMATCH")))))</f>
        <v/>
      </c>
      <c r="K853" s="16" t="str">
        <f aca="false">IF($A853="","",SUMPRODUCT(--ISNUMBER(SEARCH(","&amp;TRIM($A853)&amp;",",","&amp;SUBSTITUTE('1. Master BOM'!$D$2:$D$400," ","")&amp;","))))</f>
        <v/>
      </c>
      <c r="L853" s="16" t="str">
        <f aca="false">IF($A853="","",IF($K853&lt;&gt;1,0,SUMPRODUCT(ISNUMBER(SEARCH(","&amp;TRIM($A853)&amp;",",","&amp;SUBSTITUTE('1. Master BOM'!$D$2:$D$400," ","")&amp;","))*ROW('1. Master BOM'!$D$2:$D$400))))</f>
        <v/>
      </c>
      <c r="M853" s="9" t="str">
        <f aca="false">IF($A853="","",IF($K853=0,"NOT IN BOM",IF($K853&gt;1,"MULTIPLE BOM LINES","OK")))</f>
        <v/>
      </c>
      <c r="N853" s="9" t="str">
        <f aca="false">IF($A853="","",IF($L853=0,"—",INDEX('1. Master BOM'!$A$1:$A$400,$L853)))</f>
        <v/>
      </c>
      <c r="O853" s="9" t="str">
        <f aca="false">IF($A853="","",IF($L853=0,"—",INDEX('1. Master BOM'!$B$1:$B$400,$L853)))</f>
        <v/>
      </c>
      <c r="P853" s="9" t="str">
        <f aca="false">IF($A853="","",IF(OR($H853="NOT IN SCHEMATIC",$O853="—"),"",IF($G853="","NO SCH PN",IF(UPPER(TRIM($G853))=UPPER(TRIM($O853)),"OK","MISMATCH"))))</f>
        <v/>
      </c>
      <c r="Q853" s="9" t="str">
        <f aca="false">IF($A853="","",IF($L853=0,"—",INDEX('1. Master BOM'!$E$1:$E$400,$L853)))</f>
        <v/>
      </c>
      <c r="R853" s="9" t="str">
        <f aca="false">IF($A853="","",IF($L853=0,"—",IF(T(INDEX('1. Master BOM'!$F$1:$F$400,$L853))="","(not set)",INDEX('1. Master BOM'!$F$1:$F$400,$L853))))</f>
        <v/>
      </c>
      <c r="S853" s="9" t="str">
        <f aca="false">IF($A853="","",IF(OR($R853="—",$R853="(not set)",$D853=""),"",IF(ISNUMBER(SEARCH(SUBSTITUTE(SUBSTITUTE(SUBSTITUTE($R853,"-",""),"_","")," ",""),SUBSTITUTE(SUBSTITUTE(SUBSTITUTE($D853,"-",""),"_","")," ",""))),"OK","CHECK")))</f>
        <v/>
      </c>
      <c r="T853" s="9" t="str">
        <f aca="false">IF($A853="","",IF(OR($H853="NOT IN SCHEMATIC",$I853="MISMATCH",$J853="MISMATCH",$P853="MISMATCH",$M853&lt;&gt;"OK"),"REVIEW","OK"))</f>
        <v/>
      </c>
      <c r="U853" s="14"/>
      <c r="V853" s="14"/>
      <c r="W853" s="17"/>
      <c r="X853" s="14"/>
    </row>
    <row r="854" customFormat="false" ht="15" hidden="false" customHeight="false" outlineLevel="0" collapsed="false">
      <c r="A854" s="9" t="str">
        <f aca="false">IF('3. Layout Parts'!$A854="","",TRIM('3. Layout Parts'!$A854))</f>
        <v/>
      </c>
      <c r="B854" s="9" t="str">
        <f aca="false">IF($A854="","",'3. Layout Parts'!$D854)</f>
        <v/>
      </c>
      <c r="C854" s="9" t="str">
        <f aca="false">IF($A854="","",'3. Layout Parts'!$B854)</f>
        <v/>
      </c>
      <c r="D854" s="9" t="str">
        <f aca="false">IF($A854="","",'3. Layout Parts'!$C854)</f>
        <v/>
      </c>
      <c r="E854" s="9" t="str">
        <f aca="false">IF($A854="","",IFERROR(INDEX('2. Schematic Parts'!$B$2:$B$3001,MATCH($A854,'2. Schematic Parts'!$A$2:$A$3001,0)),"NOT FOUND"))</f>
        <v/>
      </c>
      <c r="F854" s="9" t="str">
        <f aca="false">IF($A854="","",IFERROR(INDEX('2. Schematic Parts'!$C$2:$C$3001,MATCH($A854,'2. Schematic Parts'!$A$2:$A$3001,0))&amp;"","NOT FOUND"))</f>
        <v/>
      </c>
      <c r="G854" s="9" t="str">
        <f aca="false">IF($A854="","",IFERROR(INDEX('2. Schematic Parts'!$D$2:$D$3001,MATCH($A854,'2. Schematic Parts'!$A$2:$A$3001,0))&amp;"","NOT FOUND"))</f>
        <v/>
      </c>
      <c r="H854" s="9" t="str">
        <f aca="false">IF($A854="","",IF(COUNTIF('2. Schematic Parts'!$A$2:$A$3001,$A854)=0,"NOT IN SCHEMATIC","OK"))</f>
        <v/>
      </c>
      <c r="I854" s="9" t="str">
        <f aca="false">IF($A854="","",IF($H854="NOT IN SCHEMATIC","",IF(UPPER(TRIM($C854))=UPPER(TRIM($E854)),"OK","MISMATCH")))</f>
        <v/>
      </c>
      <c r="J854" s="9" t="str">
        <f aca="false">IF($A854="","",IF($H854="NOT IN SCHEMATIC","",IF($F854="","NO SCH DECAL",IF($D854="","",IF(UPPER(TRIM($D854))=UPPER(TRIM($F854)),"OK","MISMATCH")))))</f>
        <v/>
      </c>
      <c r="K854" s="16" t="str">
        <f aca="false">IF($A854="","",SUMPRODUCT(--ISNUMBER(SEARCH(","&amp;TRIM($A854)&amp;",",","&amp;SUBSTITUTE('1. Master BOM'!$D$2:$D$400," ","")&amp;","))))</f>
        <v/>
      </c>
      <c r="L854" s="16" t="str">
        <f aca="false">IF($A854="","",IF($K854&lt;&gt;1,0,SUMPRODUCT(ISNUMBER(SEARCH(","&amp;TRIM($A854)&amp;",",","&amp;SUBSTITUTE('1. Master BOM'!$D$2:$D$400," ","")&amp;","))*ROW('1. Master BOM'!$D$2:$D$400))))</f>
        <v/>
      </c>
      <c r="M854" s="9" t="str">
        <f aca="false">IF($A854="","",IF($K854=0,"NOT IN BOM",IF($K854&gt;1,"MULTIPLE BOM LINES","OK")))</f>
        <v/>
      </c>
      <c r="N854" s="9" t="str">
        <f aca="false">IF($A854="","",IF($L854=0,"—",INDEX('1. Master BOM'!$A$1:$A$400,$L854)))</f>
        <v/>
      </c>
      <c r="O854" s="9" t="str">
        <f aca="false">IF($A854="","",IF($L854=0,"—",INDEX('1. Master BOM'!$B$1:$B$400,$L854)))</f>
        <v/>
      </c>
      <c r="P854" s="9" t="str">
        <f aca="false">IF($A854="","",IF(OR($H854="NOT IN SCHEMATIC",$O854="—"),"",IF($G854="","NO SCH PN",IF(UPPER(TRIM($G854))=UPPER(TRIM($O854)),"OK","MISMATCH"))))</f>
        <v/>
      </c>
      <c r="Q854" s="9" t="str">
        <f aca="false">IF($A854="","",IF($L854=0,"—",INDEX('1. Master BOM'!$E$1:$E$400,$L854)))</f>
        <v/>
      </c>
      <c r="R854" s="9" t="str">
        <f aca="false">IF($A854="","",IF($L854=0,"—",IF(T(INDEX('1. Master BOM'!$F$1:$F$400,$L854))="","(not set)",INDEX('1. Master BOM'!$F$1:$F$400,$L854))))</f>
        <v/>
      </c>
      <c r="S854" s="9" t="str">
        <f aca="false">IF($A854="","",IF(OR($R854="—",$R854="(not set)",$D854=""),"",IF(ISNUMBER(SEARCH(SUBSTITUTE(SUBSTITUTE(SUBSTITUTE($R854,"-",""),"_","")," ",""),SUBSTITUTE(SUBSTITUTE(SUBSTITUTE($D854,"-",""),"_","")," ",""))),"OK","CHECK")))</f>
        <v/>
      </c>
      <c r="T854" s="9" t="str">
        <f aca="false">IF($A854="","",IF(OR($H854="NOT IN SCHEMATIC",$I854="MISMATCH",$J854="MISMATCH",$P854="MISMATCH",$M854&lt;&gt;"OK"),"REVIEW","OK"))</f>
        <v/>
      </c>
      <c r="U854" s="14"/>
      <c r="V854" s="14"/>
      <c r="W854" s="17"/>
      <c r="X854" s="14"/>
    </row>
    <row r="855" customFormat="false" ht="15" hidden="false" customHeight="false" outlineLevel="0" collapsed="false">
      <c r="A855" s="9" t="str">
        <f aca="false">IF('3. Layout Parts'!$A855="","",TRIM('3. Layout Parts'!$A855))</f>
        <v/>
      </c>
      <c r="B855" s="9" t="str">
        <f aca="false">IF($A855="","",'3. Layout Parts'!$D855)</f>
        <v/>
      </c>
      <c r="C855" s="9" t="str">
        <f aca="false">IF($A855="","",'3. Layout Parts'!$B855)</f>
        <v/>
      </c>
      <c r="D855" s="9" t="str">
        <f aca="false">IF($A855="","",'3. Layout Parts'!$C855)</f>
        <v/>
      </c>
      <c r="E855" s="9" t="str">
        <f aca="false">IF($A855="","",IFERROR(INDEX('2. Schematic Parts'!$B$2:$B$3001,MATCH($A855,'2. Schematic Parts'!$A$2:$A$3001,0)),"NOT FOUND"))</f>
        <v/>
      </c>
      <c r="F855" s="9" t="str">
        <f aca="false">IF($A855="","",IFERROR(INDEX('2. Schematic Parts'!$C$2:$C$3001,MATCH($A855,'2. Schematic Parts'!$A$2:$A$3001,0))&amp;"","NOT FOUND"))</f>
        <v/>
      </c>
      <c r="G855" s="9" t="str">
        <f aca="false">IF($A855="","",IFERROR(INDEX('2. Schematic Parts'!$D$2:$D$3001,MATCH($A855,'2. Schematic Parts'!$A$2:$A$3001,0))&amp;"","NOT FOUND"))</f>
        <v/>
      </c>
      <c r="H855" s="9" t="str">
        <f aca="false">IF($A855="","",IF(COUNTIF('2. Schematic Parts'!$A$2:$A$3001,$A855)=0,"NOT IN SCHEMATIC","OK"))</f>
        <v/>
      </c>
      <c r="I855" s="9" t="str">
        <f aca="false">IF($A855="","",IF($H855="NOT IN SCHEMATIC","",IF(UPPER(TRIM($C855))=UPPER(TRIM($E855)),"OK","MISMATCH")))</f>
        <v/>
      </c>
      <c r="J855" s="9" t="str">
        <f aca="false">IF($A855="","",IF($H855="NOT IN SCHEMATIC","",IF($F855="","NO SCH DECAL",IF($D855="","",IF(UPPER(TRIM($D855))=UPPER(TRIM($F855)),"OK","MISMATCH")))))</f>
        <v/>
      </c>
      <c r="K855" s="16" t="str">
        <f aca="false">IF($A855="","",SUMPRODUCT(--ISNUMBER(SEARCH(","&amp;TRIM($A855)&amp;",",","&amp;SUBSTITUTE('1. Master BOM'!$D$2:$D$400," ","")&amp;","))))</f>
        <v/>
      </c>
      <c r="L855" s="16" t="str">
        <f aca="false">IF($A855="","",IF($K855&lt;&gt;1,0,SUMPRODUCT(ISNUMBER(SEARCH(","&amp;TRIM($A855)&amp;",",","&amp;SUBSTITUTE('1. Master BOM'!$D$2:$D$400," ","")&amp;","))*ROW('1. Master BOM'!$D$2:$D$400))))</f>
        <v/>
      </c>
      <c r="M855" s="9" t="str">
        <f aca="false">IF($A855="","",IF($K855=0,"NOT IN BOM",IF($K855&gt;1,"MULTIPLE BOM LINES","OK")))</f>
        <v/>
      </c>
      <c r="N855" s="9" t="str">
        <f aca="false">IF($A855="","",IF($L855=0,"—",INDEX('1. Master BOM'!$A$1:$A$400,$L855)))</f>
        <v/>
      </c>
      <c r="O855" s="9" t="str">
        <f aca="false">IF($A855="","",IF($L855=0,"—",INDEX('1. Master BOM'!$B$1:$B$400,$L855)))</f>
        <v/>
      </c>
      <c r="P855" s="9" t="str">
        <f aca="false">IF($A855="","",IF(OR($H855="NOT IN SCHEMATIC",$O855="—"),"",IF($G855="","NO SCH PN",IF(UPPER(TRIM($G855))=UPPER(TRIM($O855)),"OK","MISMATCH"))))</f>
        <v/>
      </c>
      <c r="Q855" s="9" t="str">
        <f aca="false">IF($A855="","",IF($L855=0,"—",INDEX('1. Master BOM'!$E$1:$E$400,$L855)))</f>
        <v/>
      </c>
      <c r="R855" s="9" t="str">
        <f aca="false">IF($A855="","",IF($L855=0,"—",IF(T(INDEX('1. Master BOM'!$F$1:$F$400,$L855))="","(not set)",INDEX('1. Master BOM'!$F$1:$F$400,$L855))))</f>
        <v/>
      </c>
      <c r="S855" s="9" t="str">
        <f aca="false">IF($A855="","",IF(OR($R855="—",$R855="(not set)",$D855=""),"",IF(ISNUMBER(SEARCH(SUBSTITUTE(SUBSTITUTE(SUBSTITUTE($R855,"-",""),"_","")," ",""),SUBSTITUTE(SUBSTITUTE(SUBSTITUTE($D855,"-",""),"_","")," ",""))),"OK","CHECK")))</f>
        <v/>
      </c>
      <c r="T855" s="9" t="str">
        <f aca="false">IF($A855="","",IF(OR($H855="NOT IN SCHEMATIC",$I855="MISMATCH",$J855="MISMATCH",$P855="MISMATCH",$M855&lt;&gt;"OK"),"REVIEW","OK"))</f>
        <v/>
      </c>
      <c r="U855" s="14"/>
      <c r="V855" s="14"/>
      <c r="W855" s="17"/>
      <c r="X855" s="14"/>
    </row>
    <row r="856" customFormat="false" ht="15" hidden="false" customHeight="false" outlineLevel="0" collapsed="false">
      <c r="A856" s="9" t="str">
        <f aca="false">IF('3. Layout Parts'!$A856="","",TRIM('3. Layout Parts'!$A856))</f>
        <v/>
      </c>
      <c r="B856" s="9" t="str">
        <f aca="false">IF($A856="","",'3. Layout Parts'!$D856)</f>
        <v/>
      </c>
      <c r="C856" s="9" t="str">
        <f aca="false">IF($A856="","",'3. Layout Parts'!$B856)</f>
        <v/>
      </c>
      <c r="D856" s="9" t="str">
        <f aca="false">IF($A856="","",'3. Layout Parts'!$C856)</f>
        <v/>
      </c>
      <c r="E856" s="9" t="str">
        <f aca="false">IF($A856="","",IFERROR(INDEX('2. Schematic Parts'!$B$2:$B$3001,MATCH($A856,'2. Schematic Parts'!$A$2:$A$3001,0)),"NOT FOUND"))</f>
        <v/>
      </c>
      <c r="F856" s="9" t="str">
        <f aca="false">IF($A856="","",IFERROR(INDEX('2. Schematic Parts'!$C$2:$C$3001,MATCH($A856,'2. Schematic Parts'!$A$2:$A$3001,0))&amp;"","NOT FOUND"))</f>
        <v/>
      </c>
      <c r="G856" s="9" t="str">
        <f aca="false">IF($A856="","",IFERROR(INDEX('2. Schematic Parts'!$D$2:$D$3001,MATCH($A856,'2. Schematic Parts'!$A$2:$A$3001,0))&amp;"","NOT FOUND"))</f>
        <v/>
      </c>
      <c r="H856" s="9" t="str">
        <f aca="false">IF($A856="","",IF(COUNTIF('2. Schematic Parts'!$A$2:$A$3001,$A856)=0,"NOT IN SCHEMATIC","OK"))</f>
        <v/>
      </c>
      <c r="I856" s="9" t="str">
        <f aca="false">IF($A856="","",IF($H856="NOT IN SCHEMATIC","",IF(UPPER(TRIM($C856))=UPPER(TRIM($E856)),"OK","MISMATCH")))</f>
        <v/>
      </c>
      <c r="J856" s="9" t="str">
        <f aca="false">IF($A856="","",IF($H856="NOT IN SCHEMATIC","",IF($F856="","NO SCH DECAL",IF($D856="","",IF(UPPER(TRIM($D856))=UPPER(TRIM($F856)),"OK","MISMATCH")))))</f>
        <v/>
      </c>
      <c r="K856" s="16" t="str">
        <f aca="false">IF($A856="","",SUMPRODUCT(--ISNUMBER(SEARCH(","&amp;TRIM($A856)&amp;",",","&amp;SUBSTITUTE('1. Master BOM'!$D$2:$D$400," ","")&amp;","))))</f>
        <v/>
      </c>
      <c r="L856" s="16" t="str">
        <f aca="false">IF($A856="","",IF($K856&lt;&gt;1,0,SUMPRODUCT(ISNUMBER(SEARCH(","&amp;TRIM($A856)&amp;",",","&amp;SUBSTITUTE('1. Master BOM'!$D$2:$D$400," ","")&amp;","))*ROW('1. Master BOM'!$D$2:$D$400))))</f>
        <v/>
      </c>
      <c r="M856" s="9" t="str">
        <f aca="false">IF($A856="","",IF($K856=0,"NOT IN BOM",IF($K856&gt;1,"MULTIPLE BOM LINES","OK")))</f>
        <v/>
      </c>
      <c r="N856" s="9" t="str">
        <f aca="false">IF($A856="","",IF($L856=0,"—",INDEX('1. Master BOM'!$A$1:$A$400,$L856)))</f>
        <v/>
      </c>
      <c r="O856" s="9" t="str">
        <f aca="false">IF($A856="","",IF($L856=0,"—",INDEX('1. Master BOM'!$B$1:$B$400,$L856)))</f>
        <v/>
      </c>
      <c r="P856" s="9" t="str">
        <f aca="false">IF($A856="","",IF(OR($H856="NOT IN SCHEMATIC",$O856="—"),"",IF($G856="","NO SCH PN",IF(UPPER(TRIM($G856))=UPPER(TRIM($O856)),"OK","MISMATCH"))))</f>
        <v/>
      </c>
      <c r="Q856" s="9" t="str">
        <f aca="false">IF($A856="","",IF($L856=0,"—",INDEX('1. Master BOM'!$E$1:$E$400,$L856)))</f>
        <v/>
      </c>
      <c r="R856" s="9" t="str">
        <f aca="false">IF($A856="","",IF($L856=0,"—",IF(T(INDEX('1. Master BOM'!$F$1:$F$400,$L856))="","(not set)",INDEX('1. Master BOM'!$F$1:$F$400,$L856))))</f>
        <v/>
      </c>
      <c r="S856" s="9" t="str">
        <f aca="false">IF($A856="","",IF(OR($R856="—",$R856="(not set)",$D856=""),"",IF(ISNUMBER(SEARCH(SUBSTITUTE(SUBSTITUTE(SUBSTITUTE($R856,"-",""),"_","")," ",""),SUBSTITUTE(SUBSTITUTE(SUBSTITUTE($D856,"-",""),"_","")," ",""))),"OK","CHECK")))</f>
        <v/>
      </c>
      <c r="T856" s="9" t="str">
        <f aca="false">IF($A856="","",IF(OR($H856="NOT IN SCHEMATIC",$I856="MISMATCH",$J856="MISMATCH",$P856="MISMATCH",$M856&lt;&gt;"OK"),"REVIEW","OK"))</f>
        <v/>
      </c>
      <c r="U856" s="14"/>
      <c r="V856" s="14"/>
      <c r="W856" s="17"/>
      <c r="X856" s="14"/>
    </row>
    <row r="857" customFormat="false" ht="15" hidden="false" customHeight="false" outlineLevel="0" collapsed="false">
      <c r="A857" s="9" t="str">
        <f aca="false">IF('3. Layout Parts'!$A857="","",TRIM('3. Layout Parts'!$A857))</f>
        <v/>
      </c>
      <c r="B857" s="9" t="str">
        <f aca="false">IF($A857="","",'3. Layout Parts'!$D857)</f>
        <v/>
      </c>
      <c r="C857" s="9" t="str">
        <f aca="false">IF($A857="","",'3. Layout Parts'!$B857)</f>
        <v/>
      </c>
      <c r="D857" s="9" t="str">
        <f aca="false">IF($A857="","",'3. Layout Parts'!$C857)</f>
        <v/>
      </c>
      <c r="E857" s="9" t="str">
        <f aca="false">IF($A857="","",IFERROR(INDEX('2. Schematic Parts'!$B$2:$B$3001,MATCH($A857,'2. Schematic Parts'!$A$2:$A$3001,0)),"NOT FOUND"))</f>
        <v/>
      </c>
      <c r="F857" s="9" t="str">
        <f aca="false">IF($A857="","",IFERROR(INDEX('2. Schematic Parts'!$C$2:$C$3001,MATCH($A857,'2. Schematic Parts'!$A$2:$A$3001,0))&amp;"","NOT FOUND"))</f>
        <v/>
      </c>
      <c r="G857" s="9" t="str">
        <f aca="false">IF($A857="","",IFERROR(INDEX('2. Schematic Parts'!$D$2:$D$3001,MATCH($A857,'2. Schematic Parts'!$A$2:$A$3001,0))&amp;"","NOT FOUND"))</f>
        <v/>
      </c>
      <c r="H857" s="9" t="str">
        <f aca="false">IF($A857="","",IF(COUNTIF('2. Schematic Parts'!$A$2:$A$3001,$A857)=0,"NOT IN SCHEMATIC","OK"))</f>
        <v/>
      </c>
      <c r="I857" s="9" t="str">
        <f aca="false">IF($A857="","",IF($H857="NOT IN SCHEMATIC","",IF(UPPER(TRIM($C857))=UPPER(TRIM($E857)),"OK","MISMATCH")))</f>
        <v/>
      </c>
      <c r="J857" s="9" t="str">
        <f aca="false">IF($A857="","",IF($H857="NOT IN SCHEMATIC","",IF($F857="","NO SCH DECAL",IF($D857="","",IF(UPPER(TRIM($D857))=UPPER(TRIM($F857)),"OK","MISMATCH")))))</f>
        <v/>
      </c>
      <c r="K857" s="16" t="str">
        <f aca="false">IF($A857="","",SUMPRODUCT(--ISNUMBER(SEARCH(","&amp;TRIM($A857)&amp;",",","&amp;SUBSTITUTE('1. Master BOM'!$D$2:$D$400," ","")&amp;","))))</f>
        <v/>
      </c>
      <c r="L857" s="16" t="str">
        <f aca="false">IF($A857="","",IF($K857&lt;&gt;1,0,SUMPRODUCT(ISNUMBER(SEARCH(","&amp;TRIM($A857)&amp;",",","&amp;SUBSTITUTE('1. Master BOM'!$D$2:$D$400," ","")&amp;","))*ROW('1. Master BOM'!$D$2:$D$400))))</f>
        <v/>
      </c>
      <c r="M857" s="9" t="str">
        <f aca="false">IF($A857="","",IF($K857=0,"NOT IN BOM",IF($K857&gt;1,"MULTIPLE BOM LINES","OK")))</f>
        <v/>
      </c>
      <c r="N857" s="9" t="str">
        <f aca="false">IF($A857="","",IF($L857=0,"—",INDEX('1. Master BOM'!$A$1:$A$400,$L857)))</f>
        <v/>
      </c>
      <c r="O857" s="9" t="str">
        <f aca="false">IF($A857="","",IF($L857=0,"—",INDEX('1. Master BOM'!$B$1:$B$400,$L857)))</f>
        <v/>
      </c>
      <c r="P857" s="9" t="str">
        <f aca="false">IF($A857="","",IF(OR($H857="NOT IN SCHEMATIC",$O857="—"),"",IF($G857="","NO SCH PN",IF(UPPER(TRIM($G857))=UPPER(TRIM($O857)),"OK","MISMATCH"))))</f>
        <v/>
      </c>
      <c r="Q857" s="9" t="str">
        <f aca="false">IF($A857="","",IF($L857=0,"—",INDEX('1. Master BOM'!$E$1:$E$400,$L857)))</f>
        <v/>
      </c>
      <c r="R857" s="9" t="str">
        <f aca="false">IF($A857="","",IF($L857=0,"—",IF(T(INDEX('1. Master BOM'!$F$1:$F$400,$L857))="","(not set)",INDEX('1. Master BOM'!$F$1:$F$400,$L857))))</f>
        <v/>
      </c>
      <c r="S857" s="9" t="str">
        <f aca="false">IF($A857="","",IF(OR($R857="—",$R857="(not set)",$D857=""),"",IF(ISNUMBER(SEARCH(SUBSTITUTE(SUBSTITUTE(SUBSTITUTE($R857,"-",""),"_","")," ",""),SUBSTITUTE(SUBSTITUTE(SUBSTITUTE($D857,"-",""),"_","")," ",""))),"OK","CHECK")))</f>
        <v/>
      </c>
      <c r="T857" s="9" t="str">
        <f aca="false">IF($A857="","",IF(OR($H857="NOT IN SCHEMATIC",$I857="MISMATCH",$J857="MISMATCH",$P857="MISMATCH",$M857&lt;&gt;"OK"),"REVIEW","OK"))</f>
        <v/>
      </c>
      <c r="U857" s="14"/>
      <c r="V857" s="14"/>
      <c r="W857" s="17"/>
      <c r="X857" s="14"/>
    </row>
    <row r="858" customFormat="false" ht="15" hidden="false" customHeight="false" outlineLevel="0" collapsed="false">
      <c r="A858" s="9" t="str">
        <f aca="false">IF('3. Layout Parts'!$A858="","",TRIM('3. Layout Parts'!$A858))</f>
        <v/>
      </c>
      <c r="B858" s="9" t="str">
        <f aca="false">IF($A858="","",'3. Layout Parts'!$D858)</f>
        <v/>
      </c>
      <c r="C858" s="9" t="str">
        <f aca="false">IF($A858="","",'3. Layout Parts'!$B858)</f>
        <v/>
      </c>
      <c r="D858" s="9" t="str">
        <f aca="false">IF($A858="","",'3. Layout Parts'!$C858)</f>
        <v/>
      </c>
      <c r="E858" s="9" t="str">
        <f aca="false">IF($A858="","",IFERROR(INDEX('2. Schematic Parts'!$B$2:$B$3001,MATCH($A858,'2. Schematic Parts'!$A$2:$A$3001,0)),"NOT FOUND"))</f>
        <v/>
      </c>
      <c r="F858" s="9" t="str">
        <f aca="false">IF($A858="","",IFERROR(INDEX('2. Schematic Parts'!$C$2:$C$3001,MATCH($A858,'2. Schematic Parts'!$A$2:$A$3001,0))&amp;"","NOT FOUND"))</f>
        <v/>
      </c>
      <c r="G858" s="9" t="str">
        <f aca="false">IF($A858="","",IFERROR(INDEX('2. Schematic Parts'!$D$2:$D$3001,MATCH($A858,'2. Schematic Parts'!$A$2:$A$3001,0))&amp;"","NOT FOUND"))</f>
        <v/>
      </c>
      <c r="H858" s="9" t="str">
        <f aca="false">IF($A858="","",IF(COUNTIF('2. Schematic Parts'!$A$2:$A$3001,$A858)=0,"NOT IN SCHEMATIC","OK"))</f>
        <v/>
      </c>
      <c r="I858" s="9" t="str">
        <f aca="false">IF($A858="","",IF($H858="NOT IN SCHEMATIC","",IF(UPPER(TRIM($C858))=UPPER(TRIM($E858)),"OK","MISMATCH")))</f>
        <v/>
      </c>
      <c r="J858" s="9" t="str">
        <f aca="false">IF($A858="","",IF($H858="NOT IN SCHEMATIC","",IF($F858="","NO SCH DECAL",IF($D858="","",IF(UPPER(TRIM($D858))=UPPER(TRIM($F858)),"OK","MISMATCH")))))</f>
        <v/>
      </c>
      <c r="K858" s="16" t="str">
        <f aca="false">IF($A858="","",SUMPRODUCT(--ISNUMBER(SEARCH(","&amp;TRIM($A858)&amp;",",","&amp;SUBSTITUTE('1. Master BOM'!$D$2:$D$400," ","")&amp;","))))</f>
        <v/>
      </c>
      <c r="L858" s="16" t="str">
        <f aca="false">IF($A858="","",IF($K858&lt;&gt;1,0,SUMPRODUCT(ISNUMBER(SEARCH(","&amp;TRIM($A858)&amp;",",","&amp;SUBSTITUTE('1. Master BOM'!$D$2:$D$400," ","")&amp;","))*ROW('1. Master BOM'!$D$2:$D$400))))</f>
        <v/>
      </c>
      <c r="M858" s="9" t="str">
        <f aca="false">IF($A858="","",IF($K858=0,"NOT IN BOM",IF($K858&gt;1,"MULTIPLE BOM LINES","OK")))</f>
        <v/>
      </c>
      <c r="N858" s="9" t="str">
        <f aca="false">IF($A858="","",IF($L858=0,"—",INDEX('1. Master BOM'!$A$1:$A$400,$L858)))</f>
        <v/>
      </c>
      <c r="O858" s="9" t="str">
        <f aca="false">IF($A858="","",IF($L858=0,"—",INDEX('1. Master BOM'!$B$1:$B$400,$L858)))</f>
        <v/>
      </c>
      <c r="P858" s="9" t="str">
        <f aca="false">IF($A858="","",IF(OR($H858="NOT IN SCHEMATIC",$O858="—"),"",IF($G858="","NO SCH PN",IF(UPPER(TRIM($G858))=UPPER(TRIM($O858)),"OK","MISMATCH"))))</f>
        <v/>
      </c>
      <c r="Q858" s="9" t="str">
        <f aca="false">IF($A858="","",IF($L858=0,"—",INDEX('1. Master BOM'!$E$1:$E$400,$L858)))</f>
        <v/>
      </c>
      <c r="R858" s="9" t="str">
        <f aca="false">IF($A858="","",IF($L858=0,"—",IF(T(INDEX('1. Master BOM'!$F$1:$F$400,$L858))="","(not set)",INDEX('1. Master BOM'!$F$1:$F$400,$L858))))</f>
        <v/>
      </c>
      <c r="S858" s="9" t="str">
        <f aca="false">IF($A858="","",IF(OR($R858="—",$R858="(not set)",$D858=""),"",IF(ISNUMBER(SEARCH(SUBSTITUTE(SUBSTITUTE(SUBSTITUTE($R858,"-",""),"_","")," ",""),SUBSTITUTE(SUBSTITUTE(SUBSTITUTE($D858,"-",""),"_","")," ",""))),"OK","CHECK")))</f>
        <v/>
      </c>
      <c r="T858" s="9" t="str">
        <f aca="false">IF($A858="","",IF(OR($H858="NOT IN SCHEMATIC",$I858="MISMATCH",$J858="MISMATCH",$P858="MISMATCH",$M858&lt;&gt;"OK"),"REVIEW","OK"))</f>
        <v/>
      </c>
      <c r="U858" s="14"/>
      <c r="V858" s="14"/>
      <c r="W858" s="17"/>
      <c r="X858" s="14"/>
    </row>
    <row r="859" customFormat="false" ht="15" hidden="false" customHeight="false" outlineLevel="0" collapsed="false">
      <c r="A859" s="9" t="str">
        <f aca="false">IF('3. Layout Parts'!$A859="","",TRIM('3. Layout Parts'!$A859))</f>
        <v/>
      </c>
      <c r="B859" s="9" t="str">
        <f aca="false">IF($A859="","",'3. Layout Parts'!$D859)</f>
        <v/>
      </c>
      <c r="C859" s="9" t="str">
        <f aca="false">IF($A859="","",'3. Layout Parts'!$B859)</f>
        <v/>
      </c>
      <c r="D859" s="9" t="str">
        <f aca="false">IF($A859="","",'3. Layout Parts'!$C859)</f>
        <v/>
      </c>
      <c r="E859" s="9" t="str">
        <f aca="false">IF($A859="","",IFERROR(INDEX('2. Schematic Parts'!$B$2:$B$3001,MATCH($A859,'2. Schematic Parts'!$A$2:$A$3001,0)),"NOT FOUND"))</f>
        <v/>
      </c>
      <c r="F859" s="9" t="str">
        <f aca="false">IF($A859="","",IFERROR(INDEX('2. Schematic Parts'!$C$2:$C$3001,MATCH($A859,'2. Schematic Parts'!$A$2:$A$3001,0))&amp;"","NOT FOUND"))</f>
        <v/>
      </c>
      <c r="G859" s="9" t="str">
        <f aca="false">IF($A859="","",IFERROR(INDEX('2. Schematic Parts'!$D$2:$D$3001,MATCH($A859,'2. Schematic Parts'!$A$2:$A$3001,0))&amp;"","NOT FOUND"))</f>
        <v/>
      </c>
      <c r="H859" s="9" t="str">
        <f aca="false">IF($A859="","",IF(COUNTIF('2. Schematic Parts'!$A$2:$A$3001,$A859)=0,"NOT IN SCHEMATIC","OK"))</f>
        <v/>
      </c>
      <c r="I859" s="9" t="str">
        <f aca="false">IF($A859="","",IF($H859="NOT IN SCHEMATIC","",IF(UPPER(TRIM($C859))=UPPER(TRIM($E859)),"OK","MISMATCH")))</f>
        <v/>
      </c>
      <c r="J859" s="9" t="str">
        <f aca="false">IF($A859="","",IF($H859="NOT IN SCHEMATIC","",IF($F859="","NO SCH DECAL",IF($D859="","",IF(UPPER(TRIM($D859))=UPPER(TRIM($F859)),"OK","MISMATCH")))))</f>
        <v/>
      </c>
      <c r="K859" s="16" t="str">
        <f aca="false">IF($A859="","",SUMPRODUCT(--ISNUMBER(SEARCH(","&amp;TRIM($A859)&amp;",",","&amp;SUBSTITUTE('1. Master BOM'!$D$2:$D$400," ","")&amp;","))))</f>
        <v/>
      </c>
      <c r="L859" s="16" t="str">
        <f aca="false">IF($A859="","",IF($K859&lt;&gt;1,0,SUMPRODUCT(ISNUMBER(SEARCH(","&amp;TRIM($A859)&amp;",",","&amp;SUBSTITUTE('1. Master BOM'!$D$2:$D$400," ","")&amp;","))*ROW('1. Master BOM'!$D$2:$D$400))))</f>
        <v/>
      </c>
      <c r="M859" s="9" t="str">
        <f aca="false">IF($A859="","",IF($K859=0,"NOT IN BOM",IF($K859&gt;1,"MULTIPLE BOM LINES","OK")))</f>
        <v/>
      </c>
      <c r="N859" s="9" t="str">
        <f aca="false">IF($A859="","",IF($L859=0,"—",INDEX('1. Master BOM'!$A$1:$A$400,$L859)))</f>
        <v/>
      </c>
      <c r="O859" s="9" t="str">
        <f aca="false">IF($A859="","",IF($L859=0,"—",INDEX('1. Master BOM'!$B$1:$B$400,$L859)))</f>
        <v/>
      </c>
      <c r="P859" s="9" t="str">
        <f aca="false">IF($A859="","",IF(OR($H859="NOT IN SCHEMATIC",$O859="—"),"",IF($G859="","NO SCH PN",IF(UPPER(TRIM($G859))=UPPER(TRIM($O859)),"OK","MISMATCH"))))</f>
        <v/>
      </c>
      <c r="Q859" s="9" t="str">
        <f aca="false">IF($A859="","",IF($L859=0,"—",INDEX('1. Master BOM'!$E$1:$E$400,$L859)))</f>
        <v/>
      </c>
      <c r="R859" s="9" t="str">
        <f aca="false">IF($A859="","",IF($L859=0,"—",IF(T(INDEX('1. Master BOM'!$F$1:$F$400,$L859))="","(not set)",INDEX('1. Master BOM'!$F$1:$F$400,$L859))))</f>
        <v/>
      </c>
      <c r="S859" s="9" t="str">
        <f aca="false">IF($A859="","",IF(OR($R859="—",$R859="(not set)",$D859=""),"",IF(ISNUMBER(SEARCH(SUBSTITUTE(SUBSTITUTE(SUBSTITUTE($R859,"-",""),"_","")," ",""),SUBSTITUTE(SUBSTITUTE(SUBSTITUTE($D859,"-",""),"_","")," ",""))),"OK","CHECK")))</f>
        <v/>
      </c>
      <c r="T859" s="9" t="str">
        <f aca="false">IF($A859="","",IF(OR($H859="NOT IN SCHEMATIC",$I859="MISMATCH",$J859="MISMATCH",$P859="MISMATCH",$M859&lt;&gt;"OK"),"REVIEW","OK"))</f>
        <v/>
      </c>
      <c r="U859" s="14"/>
      <c r="V859" s="14"/>
      <c r="W859" s="17"/>
      <c r="X859" s="14"/>
    </row>
    <row r="860" customFormat="false" ht="15" hidden="false" customHeight="false" outlineLevel="0" collapsed="false">
      <c r="A860" s="9" t="str">
        <f aca="false">IF('3. Layout Parts'!$A860="","",TRIM('3. Layout Parts'!$A860))</f>
        <v/>
      </c>
      <c r="B860" s="9" t="str">
        <f aca="false">IF($A860="","",'3. Layout Parts'!$D860)</f>
        <v/>
      </c>
      <c r="C860" s="9" t="str">
        <f aca="false">IF($A860="","",'3. Layout Parts'!$B860)</f>
        <v/>
      </c>
      <c r="D860" s="9" t="str">
        <f aca="false">IF($A860="","",'3. Layout Parts'!$C860)</f>
        <v/>
      </c>
      <c r="E860" s="9" t="str">
        <f aca="false">IF($A860="","",IFERROR(INDEX('2. Schematic Parts'!$B$2:$B$3001,MATCH($A860,'2. Schematic Parts'!$A$2:$A$3001,0)),"NOT FOUND"))</f>
        <v/>
      </c>
      <c r="F860" s="9" t="str">
        <f aca="false">IF($A860="","",IFERROR(INDEX('2. Schematic Parts'!$C$2:$C$3001,MATCH($A860,'2. Schematic Parts'!$A$2:$A$3001,0))&amp;"","NOT FOUND"))</f>
        <v/>
      </c>
      <c r="G860" s="9" t="str">
        <f aca="false">IF($A860="","",IFERROR(INDEX('2. Schematic Parts'!$D$2:$D$3001,MATCH($A860,'2. Schematic Parts'!$A$2:$A$3001,0))&amp;"","NOT FOUND"))</f>
        <v/>
      </c>
      <c r="H860" s="9" t="str">
        <f aca="false">IF($A860="","",IF(COUNTIF('2. Schematic Parts'!$A$2:$A$3001,$A860)=0,"NOT IN SCHEMATIC","OK"))</f>
        <v/>
      </c>
      <c r="I860" s="9" t="str">
        <f aca="false">IF($A860="","",IF($H860="NOT IN SCHEMATIC","",IF(UPPER(TRIM($C860))=UPPER(TRIM($E860)),"OK","MISMATCH")))</f>
        <v/>
      </c>
      <c r="J860" s="9" t="str">
        <f aca="false">IF($A860="","",IF($H860="NOT IN SCHEMATIC","",IF($F860="","NO SCH DECAL",IF($D860="","",IF(UPPER(TRIM($D860))=UPPER(TRIM($F860)),"OK","MISMATCH")))))</f>
        <v/>
      </c>
      <c r="K860" s="16" t="str">
        <f aca="false">IF($A860="","",SUMPRODUCT(--ISNUMBER(SEARCH(","&amp;TRIM($A860)&amp;",",","&amp;SUBSTITUTE('1. Master BOM'!$D$2:$D$400," ","")&amp;","))))</f>
        <v/>
      </c>
      <c r="L860" s="16" t="str">
        <f aca="false">IF($A860="","",IF($K860&lt;&gt;1,0,SUMPRODUCT(ISNUMBER(SEARCH(","&amp;TRIM($A860)&amp;",",","&amp;SUBSTITUTE('1. Master BOM'!$D$2:$D$400," ","")&amp;","))*ROW('1. Master BOM'!$D$2:$D$400))))</f>
        <v/>
      </c>
      <c r="M860" s="9" t="str">
        <f aca="false">IF($A860="","",IF($K860=0,"NOT IN BOM",IF($K860&gt;1,"MULTIPLE BOM LINES","OK")))</f>
        <v/>
      </c>
      <c r="N860" s="9" t="str">
        <f aca="false">IF($A860="","",IF($L860=0,"—",INDEX('1. Master BOM'!$A$1:$A$400,$L860)))</f>
        <v/>
      </c>
      <c r="O860" s="9" t="str">
        <f aca="false">IF($A860="","",IF($L860=0,"—",INDEX('1. Master BOM'!$B$1:$B$400,$L860)))</f>
        <v/>
      </c>
      <c r="P860" s="9" t="str">
        <f aca="false">IF($A860="","",IF(OR($H860="NOT IN SCHEMATIC",$O860="—"),"",IF($G860="","NO SCH PN",IF(UPPER(TRIM($G860))=UPPER(TRIM($O860)),"OK","MISMATCH"))))</f>
        <v/>
      </c>
      <c r="Q860" s="9" t="str">
        <f aca="false">IF($A860="","",IF($L860=0,"—",INDEX('1. Master BOM'!$E$1:$E$400,$L860)))</f>
        <v/>
      </c>
      <c r="R860" s="9" t="str">
        <f aca="false">IF($A860="","",IF($L860=0,"—",IF(T(INDEX('1. Master BOM'!$F$1:$F$400,$L860))="","(not set)",INDEX('1. Master BOM'!$F$1:$F$400,$L860))))</f>
        <v/>
      </c>
      <c r="S860" s="9" t="str">
        <f aca="false">IF($A860="","",IF(OR($R860="—",$R860="(not set)",$D860=""),"",IF(ISNUMBER(SEARCH(SUBSTITUTE(SUBSTITUTE(SUBSTITUTE($R860,"-",""),"_","")," ",""),SUBSTITUTE(SUBSTITUTE(SUBSTITUTE($D860,"-",""),"_","")," ",""))),"OK","CHECK")))</f>
        <v/>
      </c>
      <c r="T860" s="9" t="str">
        <f aca="false">IF($A860="","",IF(OR($H860="NOT IN SCHEMATIC",$I860="MISMATCH",$J860="MISMATCH",$P860="MISMATCH",$M860&lt;&gt;"OK"),"REVIEW","OK"))</f>
        <v/>
      </c>
      <c r="U860" s="14"/>
      <c r="V860" s="14"/>
      <c r="W860" s="17"/>
      <c r="X860" s="14"/>
    </row>
    <row r="861" customFormat="false" ht="15" hidden="false" customHeight="false" outlineLevel="0" collapsed="false">
      <c r="A861" s="9" t="str">
        <f aca="false">IF('3. Layout Parts'!$A861="","",TRIM('3. Layout Parts'!$A861))</f>
        <v/>
      </c>
      <c r="B861" s="9" t="str">
        <f aca="false">IF($A861="","",'3. Layout Parts'!$D861)</f>
        <v/>
      </c>
      <c r="C861" s="9" t="str">
        <f aca="false">IF($A861="","",'3. Layout Parts'!$B861)</f>
        <v/>
      </c>
      <c r="D861" s="9" t="str">
        <f aca="false">IF($A861="","",'3. Layout Parts'!$C861)</f>
        <v/>
      </c>
      <c r="E861" s="9" t="str">
        <f aca="false">IF($A861="","",IFERROR(INDEX('2. Schematic Parts'!$B$2:$B$3001,MATCH($A861,'2. Schematic Parts'!$A$2:$A$3001,0)),"NOT FOUND"))</f>
        <v/>
      </c>
      <c r="F861" s="9" t="str">
        <f aca="false">IF($A861="","",IFERROR(INDEX('2. Schematic Parts'!$C$2:$C$3001,MATCH($A861,'2. Schematic Parts'!$A$2:$A$3001,0))&amp;"","NOT FOUND"))</f>
        <v/>
      </c>
      <c r="G861" s="9" t="str">
        <f aca="false">IF($A861="","",IFERROR(INDEX('2. Schematic Parts'!$D$2:$D$3001,MATCH($A861,'2. Schematic Parts'!$A$2:$A$3001,0))&amp;"","NOT FOUND"))</f>
        <v/>
      </c>
      <c r="H861" s="9" t="str">
        <f aca="false">IF($A861="","",IF(COUNTIF('2. Schematic Parts'!$A$2:$A$3001,$A861)=0,"NOT IN SCHEMATIC","OK"))</f>
        <v/>
      </c>
      <c r="I861" s="9" t="str">
        <f aca="false">IF($A861="","",IF($H861="NOT IN SCHEMATIC","",IF(UPPER(TRIM($C861))=UPPER(TRIM($E861)),"OK","MISMATCH")))</f>
        <v/>
      </c>
      <c r="J861" s="9" t="str">
        <f aca="false">IF($A861="","",IF($H861="NOT IN SCHEMATIC","",IF($F861="","NO SCH DECAL",IF($D861="","",IF(UPPER(TRIM($D861))=UPPER(TRIM($F861)),"OK","MISMATCH")))))</f>
        <v/>
      </c>
      <c r="K861" s="16" t="str">
        <f aca="false">IF($A861="","",SUMPRODUCT(--ISNUMBER(SEARCH(","&amp;TRIM($A861)&amp;",",","&amp;SUBSTITUTE('1. Master BOM'!$D$2:$D$400," ","")&amp;","))))</f>
        <v/>
      </c>
      <c r="L861" s="16" t="str">
        <f aca="false">IF($A861="","",IF($K861&lt;&gt;1,0,SUMPRODUCT(ISNUMBER(SEARCH(","&amp;TRIM($A861)&amp;",",","&amp;SUBSTITUTE('1. Master BOM'!$D$2:$D$400," ","")&amp;","))*ROW('1. Master BOM'!$D$2:$D$400))))</f>
        <v/>
      </c>
      <c r="M861" s="9" t="str">
        <f aca="false">IF($A861="","",IF($K861=0,"NOT IN BOM",IF($K861&gt;1,"MULTIPLE BOM LINES","OK")))</f>
        <v/>
      </c>
      <c r="N861" s="9" t="str">
        <f aca="false">IF($A861="","",IF($L861=0,"—",INDEX('1. Master BOM'!$A$1:$A$400,$L861)))</f>
        <v/>
      </c>
      <c r="O861" s="9" t="str">
        <f aca="false">IF($A861="","",IF($L861=0,"—",INDEX('1. Master BOM'!$B$1:$B$400,$L861)))</f>
        <v/>
      </c>
      <c r="P861" s="9" t="str">
        <f aca="false">IF($A861="","",IF(OR($H861="NOT IN SCHEMATIC",$O861="—"),"",IF($G861="","NO SCH PN",IF(UPPER(TRIM($G861))=UPPER(TRIM($O861)),"OK","MISMATCH"))))</f>
        <v/>
      </c>
      <c r="Q861" s="9" t="str">
        <f aca="false">IF($A861="","",IF($L861=0,"—",INDEX('1. Master BOM'!$E$1:$E$400,$L861)))</f>
        <v/>
      </c>
      <c r="R861" s="9" t="str">
        <f aca="false">IF($A861="","",IF($L861=0,"—",IF(T(INDEX('1. Master BOM'!$F$1:$F$400,$L861))="","(not set)",INDEX('1. Master BOM'!$F$1:$F$400,$L861))))</f>
        <v/>
      </c>
      <c r="S861" s="9" t="str">
        <f aca="false">IF($A861="","",IF(OR($R861="—",$R861="(not set)",$D861=""),"",IF(ISNUMBER(SEARCH(SUBSTITUTE(SUBSTITUTE(SUBSTITUTE($R861,"-",""),"_","")," ",""),SUBSTITUTE(SUBSTITUTE(SUBSTITUTE($D861,"-",""),"_","")," ",""))),"OK","CHECK")))</f>
        <v/>
      </c>
      <c r="T861" s="9" t="str">
        <f aca="false">IF($A861="","",IF(OR($H861="NOT IN SCHEMATIC",$I861="MISMATCH",$J861="MISMATCH",$P861="MISMATCH",$M861&lt;&gt;"OK"),"REVIEW","OK"))</f>
        <v/>
      </c>
      <c r="U861" s="14"/>
      <c r="V861" s="14"/>
      <c r="W861" s="17"/>
      <c r="X861" s="14"/>
    </row>
    <row r="862" customFormat="false" ht="15" hidden="false" customHeight="false" outlineLevel="0" collapsed="false">
      <c r="A862" s="9" t="str">
        <f aca="false">IF('3. Layout Parts'!$A862="","",TRIM('3. Layout Parts'!$A862))</f>
        <v/>
      </c>
      <c r="B862" s="9" t="str">
        <f aca="false">IF($A862="","",'3. Layout Parts'!$D862)</f>
        <v/>
      </c>
      <c r="C862" s="9" t="str">
        <f aca="false">IF($A862="","",'3. Layout Parts'!$B862)</f>
        <v/>
      </c>
      <c r="D862" s="9" t="str">
        <f aca="false">IF($A862="","",'3. Layout Parts'!$C862)</f>
        <v/>
      </c>
      <c r="E862" s="9" t="str">
        <f aca="false">IF($A862="","",IFERROR(INDEX('2. Schematic Parts'!$B$2:$B$3001,MATCH($A862,'2. Schematic Parts'!$A$2:$A$3001,0)),"NOT FOUND"))</f>
        <v/>
      </c>
      <c r="F862" s="9" t="str">
        <f aca="false">IF($A862="","",IFERROR(INDEX('2. Schematic Parts'!$C$2:$C$3001,MATCH($A862,'2. Schematic Parts'!$A$2:$A$3001,0))&amp;"","NOT FOUND"))</f>
        <v/>
      </c>
      <c r="G862" s="9" t="str">
        <f aca="false">IF($A862="","",IFERROR(INDEX('2. Schematic Parts'!$D$2:$D$3001,MATCH($A862,'2. Schematic Parts'!$A$2:$A$3001,0))&amp;"","NOT FOUND"))</f>
        <v/>
      </c>
      <c r="H862" s="9" t="str">
        <f aca="false">IF($A862="","",IF(COUNTIF('2. Schematic Parts'!$A$2:$A$3001,$A862)=0,"NOT IN SCHEMATIC","OK"))</f>
        <v/>
      </c>
      <c r="I862" s="9" t="str">
        <f aca="false">IF($A862="","",IF($H862="NOT IN SCHEMATIC","",IF(UPPER(TRIM($C862))=UPPER(TRIM($E862)),"OK","MISMATCH")))</f>
        <v/>
      </c>
      <c r="J862" s="9" t="str">
        <f aca="false">IF($A862="","",IF($H862="NOT IN SCHEMATIC","",IF($F862="","NO SCH DECAL",IF($D862="","",IF(UPPER(TRIM($D862))=UPPER(TRIM($F862)),"OK","MISMATCH")))))</f>
        <v/>
      </c>
      <c r="K862" s="16" t="str">
        <f aca="false">IF($A862="","",SUMPRODUCT(--ISNUMBER(SEARCH(","&amp;TRIM($A862)&amp;",",","&amp;SUBSTITUTE('1. Master BOM'!$D$2:$D$400," ","")&amp;","))))</f>
        <v/>
      </c>
      <c r="L862" s="16" t="str">
        <f aca="false">IF($A862="","",IF($K862&lt;&gt;1,0,SUMPRODUCT(ISNUMBER(SEARCH(","&amp;TRIM($A862)&amp;",",","&amp;SUBSTITUTE('1. Master BOM'!$D$2:$D$400," ","")&amp;","))*ROW('1. Master BOM'!$D$2:$D$400))))</f>
        <v/>
      </c>
      <c r="M862" s="9" t="str">
        <f aca="false">IF($A862="","",IF($K862=0,"NOT IN BOM",IF($K862&gt;1,"MULTIPLE BOM LINES","OK")))</f>
        <v/>
      </c>
      <c r="N862" s="9" t="str">
        <f aca="false">IF($A862="","",IF($L862=0,"—",INDEX('1. Master BOM'!$A$1:$A$400,$L862)))</f>
        <v/>
      </c>
      <c r="O862" s="9" t="str">
        <f aca="false">IF($A862="","",IF($L862=0,"—",INDEX('1. Master BOM'!$B$1:$B$400,$L862)))</f>
        <v/>
      </c>
      <c r="P862" s="9" t="str">
        <f aca="false">IF($A862="","",IF(OR($H862="NOT IN SCHEMATIC",$O862="—"),"",IF($G862="","NO SCH PN",IF(UPPER(TRIM($G862))=UPPER(TRIM($O862)),"OK","MISMATCH"))))</f>
        <v/>
      </c>
      <c r="Q862" s="9" t="str">
        <f aca="false">IF($A862="","",IF($L862=0,"—",INDEX('1. Master BOM'!$E$1:$E$400,$L862)))</f>
        <v/>
      </c>
      <c r="R862" s="9" t="str">
        <f aca="false">IF($A862="","",IF($L862=0,"—",IF(T(INDEX('1. Master BOM'!$F$1:$F$400,$L862))="","(not set)",INDEX('1. Master BOM'!$F$1:$F$400,$L862))))</f>
        <v/>
      </c>
      <c r="S862" s="9" t="str">
        <f aca="false">IF($A862="","",IF(OR($R862="—",$R862="(not set)",$D862=""),"",IF(ISNUMBER(SEARCH(SUBSTITUTE(SUBSTITUTE(SUBSTITUTE($R862,"-",""),"_","")," ",""),SUBSTITUTE(SUBSTITUTE(SUBSTITUTE($D862,"-",""),"_","")," ",""))),"OK","CHECK")))</f>
        <v/>
      </c>
      <c r="T862" s="9" t="str">
        <f aca="false">IF($A862="","",IF(OR($H862="NOT IN SCHEMATIC",$I862="MISMATCH",$J862="MISMATCH",$P862="MISMATCH",$M862&lt;&gt;"OK"),"REVIEW","OK"))</f>
        <v/>
      </c>
      <c r="U862" s="14"/>
      <c r="V862" s="14"/>
      <c r="W862" s="17"/>
      <c r="X862" s="14"/>
    </row>
    <row r="863" customFormat="false" ht="15" hidden="false" customHeight="false" outlineLevel="0" collapsed="false">
      <c r="A863" s="9" t="str">
        <f aca="false">IF('3. Layout Parts'!$A863="","",TRIM('3. Layout Parts'!$A863))</f>
        <v/>
      </c>
      <c r="B863" s="9" t="str">
        <f aca="false">IF($A863="","",'3. Layout Parts'!$D863)</f>
        <v/>
      </c>
      <c r="C863" s="9" t="str">
        <f aca="false">IF($A863="","",'3. Layout Parts'!$B863)</f>
        <v/>
      </c>
      <c r="D863" s="9" t="str">
        <f aca="false">IF($A863="","",'3. Layout Parts'!$C863)</f>
        <v/>
      </c>
      <c r="E863" s="9" t="str">
        <f aca="false">IF($A863="","",IFERROR(INDEX('2. Schematic Parts'!$B$2:$B$3001,MATCH($A863,'2. Schematic Parts'!$A$2:$A$3001,0)),"NOT FOUND"))</f>
        <v/>
      </c>
      <c r="F863" s="9" t="str">
        <f aca="false">IF($A863="","",IFERROR(INDEX('2. Schematic Parts'!$C$2:$C$3001,MATCH($A863,'2. Schematic Parts'!$A$2:$A$3001,0))&amp;"","NOT FOUND"))</f>
        <v/>
      </c>
      <c r="G863" s="9" t="str">
        <f aca="false">IF($A863="","",IFERROR(INDEX('2. Schematic Parts'!$D$2:$D$3001,MATCH($A863,'2. Schematic Parts'!$A$2:$A$3001,0))&amp;"","NOT FOUND"))</f>
        <v/>
      </c>
      <c r="H863" s="9" t="str">
        <f aca="false">IF($A863="","",IF(COUNTIF('2. Schematic Parts'!$A$2:$A$3001,$A863)=0,"NOT IN SCHEMATIC","OK"))</f>
        <v/>
      </c>
      <c r="I863" s="9" t="str">
        <f aca="false">IF($A863="","",IF($H863="NOT IN SCHEMATIC","",IF(UPPER(TRIM($C863))=UPPER(TRIM($E863)),"OK","MISMATCH")))</f>
        <v/>
      </c>
      <c r="J863" s="9" t="str">
        <f aca="false">IF($A863="","",IF($H863="NOT IN SCHEMATIC","",IF($F863="","NO SCH DECAL",IF($D863="","",IF(UPPER(TRIM($D863))=UPPER(TRIM($F863)),"OK","MISMATCH")))))</f>
        <v/>
      </c>
      <c r="K863" s="16" t="str">
        <f aca="false">IF($A863="","",SUMPRODUCT(--ISNUMBER(SEARCH(","&amp;TRIM($A863)&amp;",",","&amp;SUBSTITUTE('1. Master BOM'!$D$2:$D$400," ","")&amp;","))))</f>
        <v/>
      </c>
      <c r="L863" s="16" t="str">
        <f aca="false">IF($A863="","",IF($K863&lt;&gt;1,0,SUMPRODUCT(ISNUMBER(SEARCH(","&amp;TRIM($A863)&amp;",",","&amp;SUBSTITUTE('1. Master BOM'!$D$2:$D$400," ","")&amp;","))*ROW('1. Master BOM'!$D$2:$D$400))))</f>
        <v/>
      </c>
      <c r="M863" s="9" t="str">
        <f aca="false">IF($A863="","",IF($K863=0,"NOT IN BOM",IF($K863&gt;1,"MULTIPLE BOM LINES","OK")))</f>
        <v/>
      </c>
      <c r="N863" s="9" t="str">
        <f aca="false">IF($A863="","",IF($L863=0,"—",INDEX('1. Master BOM'!$A$1:$A$400,$L863)))</f>
        <v/>
      </c>
      <c r="O863" s="9" t="str">
        <f aca="false">IF($A863="","",IF($L863=0,"—",INDEX('1. Master BOM'!$B$1:$B$400,$L863)))</f>
        <v/>
      </c>
      <c r="P863" s="9" t="str">
        <f aca="false">IF($A863="","",IF(OR($H863="NOT IN SCHEMATIC",$O863="—"),"",IF($G863="","NO SCH PN",IF(UPPER(TRIM($G863))=UPPER(TRIM($O863)),"OK","MISMATCH"))))</f>
        <v/>
      </c>
      <c r="Q863" s="9" t="str">
        <f aca="false">IF($A863="","",IF($L863=0,"—",INDEX('1. Master BOM'!$E$1:$E$400,$L863)))</f>
        <v/>
      </c>
      <c r="R863" s="9" t="str">
        <f aca="false">IF($A863="","",IF($L863=0,"—",IF(T(INDEX('1. Master BOM'!$F$1:$F$400,$L863))="","(not set)",INDEX('1. Master BOM'!$F$1:$F$400,$L863))))</f>
        <v/>
      </c>
      <c r="S863" s="9" t="str">
        <f aca="false">IF($A863="","",IF(OR($R863="—",$R863="(not set)",$D863=""),"",IF(ISNUMBER(SEARCH(SUBSTITUTE(SUBSTITUTE(SUBSTITUTE($R863,"-",""),"_","")," ",""),SUBSTITUTE(SUBSTITUTE(SUBSTITUTE($D863,"-",""),"_","")," ",""))),"OK","CHECK")))</f>
        <v/>
      </c>
      <c r="T863" s="9" t="str">
        <f aca="false">IF($A863="","",IF(OR($H863="NOT IN SCHEMATIC",$I863="MISMATCH",$J863="MISMATCH",$P863="MISMATCH",$M863&lt;&gt;"OK"),"REVIEW","OK"))</f>
        <v/>
      </c>
      <c r="U863" s="14"/>
      <c r="V863" s="14"/>
      <c r="W863" s="17"/>
      <c r="X863" s="14"/>
    </row>
    <row r="864" customFormat="false" ht="15" hidden="false" customHeight="false" outlineLevel="0" collapsed="false">
      <c r="A864" s="9" t="str">
        <f aca="false">IF('3. Layout Parts'!$A864="","",TRIM('3. Layout Parts'!$A864))</f>
        <v/>
      </c>
      <c r="B864" s="9" t="str">
        <f aca="false">IF($A864="","",'3. Layout Parts'!$D864)</f>
        <v/>
      </c>
      <c r="C864" s="9" t="str">
        <f aca="false">IF($A864="","",'3. Layout Parts'!$B864)</f>
        <v/>
      </c>
      <c r="D864" s="9" t="str">
        <f aca="false">IF($A864="","",'3. Layout Parts'!$C864)</f>
        <v/>
      </c>
      <c r="E864" s="9" t="str">
        <f aca="false">IF($A864="","",IFERROR(INDEX('2. Schematic Parts'!$B$2:$B$3001,MATCH($A864,'2. Schematic Parts'!$A$2:$A$3001,0)),"NOT FOUND"))</f>
        <v/>
      </c>
      <c r="F864" s="9" t="str">
        <f aca="false">IF($A864="","",IFERROR(INDEX('2. Schematic Parts'!$C$2:$C$3001,MATCH($A864,'2. Schematic Parts'!$A$2:$A$3001,0))&amp;"","NOT FOUND"))</f>
        <v/>
      </c>
      <c r="G864" s="9" t="str">
        <f aca="false">IF($A864="","",IFERROR(INDEX('2. Schematic Parts'!$D$2:$D$3001,MATCH($A864,'2. Schematic Parts'!$A$2:$A$3001,0))&amp;"","NOT FOUND"))</f>
        <v/>
      </c>
      <c r="H864" s="9" t="str">
        <f aca="false">IF($A864="","",IF(COUNTIF('2. Schematic Parts'!$A$2:$A$3001,$A864)=0,"NOT IN SCHEMATIC","OK"))</f>
        <v/>
      </c>
      <c r="I864" s="9" t="str">
        <f aca="false">IF($A864="","",IF($H864="NOT IN SCHEMATIC","",IF(UPPER(TRIM($C864))=UPPER(TRIM($E864)),"OK","MISMATCH")))</f>
        <v/>
      </c>
      <c r="J864" s="9" t="str">
        <f aca="false">IF($A864="","",IF($H864="NOT IN SCHEMATIC","",IF($F864="","NO SCH DECAL",IF($D864="","",IF(UPPER(TRIM($D864))=UPPER(TRIM($F864)),"OK","MISMATCH")))))</f>
        <v/>
      </c>
      <c r="K864" s="16" t="str">
        <f aca="false">IF($A864="","",SUMPRODUCT(--ISNUMBER(SEARCH(","&amp;TRIM($A864)&amp;",",","&amp;SUBSTITUTE('1. Master BOM'!$D$2:$D$400," ","")&amp;","))))</f>
        <v/>
      </c>
      <c r="L864" s="16" t="str">
        <f aca="false">IF($A864="","",IF($K864&lt;&gt;1,0,SUMPRODUCT(ISNUMBER(SEARCH(","&amp;TRIM($A864)&amp;",",","&amp;SUBSTITUTE('1. Master BOM'!$D$2:$D$400," ","")&amp;","))*ROW('1. Master BOM'!$D$2:$D$400))))</f>
        <v/>
      </c>
      <c r="M864" s="9" t="str">
        <f aca="false">IF($A864="","",IF($K864=0,"NOT IN BOM",IF($K864&gt;1,"MULTIPLE BOM LINES","OK")))</f>
        <v/>
      </c>
      <c r="N864" s="9" t="str">
        <f aca="false">IF($A864="","",IF($L864=0,"—",INDEX('1. Master BOM'!$A$1:$A$400,$L864)))</f>
        <v/>
      </c>
      <c r="O864" s="9" t="str">
        <f aca="false">IF($A864="","",IF($L864=0,"—",INDEX('1. Master BOM'!$B$1:$B$400,$L864)))</f>
        <v/>
      </c>
      <c r="P864" s="9" t="str">
        <f aca="false">IF($A864="","",IF(OR($H864="NOT IN SCHEMATIC",$O864="—"),"",IF($G864="","NO SCH PN",IF(UPPER(TRIM($G864))=UPPER(TRIM($O864)),"OK","MISMATCH"))))</f>
        <v/>
      </c>
      <c r="Q864" s="9" t="str">
        <f aca="false">IF($A864="","",IF($L864=0,"—",INDEX('1. Master BOM'!$E$1:$E$400,$L864)))</f>
        <v/>
      </c>
      <c r="R864" s="9" t="str">
        <f aca="false">IF($A864="","",IF($L864=0,"—",IF(T(INDEX('1. Master BOM'!$F$1:$F$400,$L864))="","(not set)",INDEX('1. Master BOM'!$F$1:$F$400,$L864))))</f>
        <v/>
      </c>
      <c r="S864" s="9" t="str">
        <f aca="false">IF($A864="","",IF(OR($R864="—",$R864="(not set)",$D864=""),"",IF(ISNUMBER(SEARCH(SUBSTITUTE(SUBSTITUTE(SUBSTITUTE($R864,"-",""),"_","")," ",""),SUBSTITUTE(SUBSTITUTE(SUBSTITUTE($D864,"-",""),"_","")," ",""))),"OK","CHECK")))</f>
        <v/>
      </c>
      <c r="T864" s="9" t="str">
        <f aca="false">IF($A864="","",IF(OR($H864="NOT IN SCHEMATIC",$I864="MISMATCH",$J864="MISMATCH",$P864="MISMATCH",$M864&lt;&gt;"OK"),"REVIEW","OK"))</f>
        <v/>
      </c>
      <c r="U864" s="14"/>
      <c r="V864" s="14"/>
      <c r="W864" s="17"/>
      <c r="X864" s="14"/>
    </row>
    <row r="865" customFormat="false" ht="15" hidden="false" customHeight="false" outlineLevel="0" collapsed="false">
      <c r="A865" s="9" t="str">
        <f aca="false">IF('3. Layout Parts'!$A865="","",TRIM('3. Layout Parts'!$A865))</f>
        <v/>
      </c>
      <c r="B865" s="9" t="str">
        <f aca="false">IF($A865="","",'3. Layout Parts'!$D865)</f>
        <v/>
      </c>
      <c r="C865" s="9" t="str">
        <f aca="false">IF($A865="","",'3. Layout Parts'!$B865)</f>
        <v/>
      </c>
      <c r="D865" s="9" t="str">
        <f aca="false">IF($A865="","",'3. Layout Parts'!$C865)</f>
        <v/>
      </c>
      <c r="E865" s="9" t="str">
        <f aca="false">IF($A865="","",IFERROR(INDEX('2. Schematic Parts'!$B$2:$B$3001,MATCH($A865,'2. Schematic Parts'!$A$2:$A$3001,0)),"NOT FOUND"))</f>
        <v/>
      </c>
      <c r="F865" s="9" t="str">
        <f aca="false">IF($A865="","",IFERROR(INDEX('2. Schematic Parts'!$C$2:$C$3001,MATCH($A865,'2. Schematic Parts'!$A$2:$A$3001,0))&amp;"","NOT FOUND"))</f>
        <v/>
      </c>
      <c r="G865" s="9" t="str">
        <f aca="false">IF($A865="","",IFERROR(INDEX('2. Schematic Parts'!$D$2:$D$3001,MATCH($A865,'2. Schematic Parts'!$A$2:$A$3001,0))&amp;"","NOT FOUND"))</f>
        <v/>
      </c>
      <c r="H865" s="9" t="str">
        <f aca="false">IF($A865="","",IF(COUNTIF('2. Schematic Parts'!$A$2:$A$3001,$A865)=0,"NOT IN SCHEMATIC","OK"))</f>
        <v/>
      </c>
      <c r="I865" s="9" t="str">
        <f aca="false">IF($A865="","",IF($H865="NOT IN SCHEMATIC","",IF(UPPER(TRIM($C865))=UPPER(TRIM($E865)),"OK","MISMATCH")))</f>
        <v/>
      </c>
      <c r="J865" s="9" t="str">
        <f aca="false">IF($A865="","",IF($H865="NOT IN SCHEMATIC","",IF($F865="","NO SCH DECAL",IF($D865="","",IF(UPPER(TRIM($D865))=UPPER(TRIM($F865)),"OK","MISMATCH")))))</f>
        <v/>
      </c>
      <c r="K865" s="16" t="str">
        <f aca="false">IF($A865="","",SUMPRODUCT(--ISNUMBER(SEARCH(","&amp;TRIM($A865)&amp;",",","&amp;SUBSTITUTE('1. Master BOM'!$D$2:$D$400," ","")&amp;","))))</f>
        <v/>
      </c>
      <c r="L865" s="16" t="str">
        <f aca="false">IF($A865="","",IF($K865&lt;&gt;1,0,SUMPRODUCT(ISNUMBER(SEARCH(","&amp;TRIM($A865)&amp;",",","&amp;SUBSTITUTE('1. Master BOM'!$D$2:$D$400," ","")&amp;","))*ROW('1. Master BOM'!$D$2:$D$400))))</f>
        <v/>
      </c>
      <c r="M865" s="9" t="str">
        <f aca="false">IF($A865="","",IF($K865=0,"NOT IN BOM",IF($K865&gt;1,"MULTIPLE BOM LINES","OK")))</f>
        <v/>
      </c>
      <c r="N865" s="9" t="str">
        <f aca="false">IF($A865="","",IF($L865=0,"—",INDEX('1. Master BOM'!$A$1:$A$400,$L865)))</f>
        <v/>
      </c>
      <c r="O865" s="9" t="str">
        <f aca="false">IF($A865="","",IF($L865=0,"—",INDEX('1. Master BOM'!$B$1:$B$400,$L865)))</f>
        <v/>
      </c>
      <c r="P865" s="9" t="str">
        <f aca="false">IF($A865="","",IF(OR($H865="NOT IN SCHEMATIC",$O865="—"),"",IF($G865="","NO SCH PN",IF(UPPER(TRIM($G865))=UPPER(TRIM($O865)),"OK","MISMATCH"))))</f>
        <v/>
      </c>
      <c r="Q865" s="9" t="str">
        <f aca="false">IF($A865="","",IF($L865=0,"—",INDEX('1. Master BOM'!$E$1:$E$400,$L865)))</f>
        <v/>
      </c>
      <c r="R865" s="9" t="str">
        <f aca="false">IF($A865="","",IF($L865=0,"—",IF(T(INDEX('1. Master BOM'!$F$1:$F$400,$L865))="","(not set)",INDEX('1. Master BOM'!$F$1:$F$400,$L865))))</f>
        <v/>
      </c>
      <c r="S865" s="9" t="str">
        <f aca="false">IF($A865="","",IF(OR($R865="—",$R865="(not set)",$D865=""),"",IF(ISNUMBER(SEARCH(SUBSTITUTE(SUBSTITUTE(SUBSTITUTE($R865,"-",""),"_","")," ",""),SUBSTITUTE(SUBSTITUTE(SUBSTITUTE($D865,"-",""),"_","")," ",""))),"OK","CHECK")))</f>
        <v/>
      </c>
      <c r="T865" s="9" t="str">
        <f aca="false">IF($A865="","",IF(OR($H865="NOT IN SCHEMATIC",$I865="MISMATCH",$J865="MISMATCH",$P865="MISMATCH",$M865&lt;&gt;"OK"),"REVIEW","OK"))</f>
        <v/>
      </c>
      <c r="U865" s="14"/>
      <c r="V865" s="14"/>
      <c r="W865" s="17"/>
      <c r="X865" s="14"/>
    </row>
    <row r="866" customFormat="false" ht="15" hidden="false" customHeight="false" outlineLevel="0" collapsed="false">
      <c r="A866" s="9" t="str">
        <f aca="false">IF('3. Layout Parts'!$A866="","",TRIM('3. Layout Parts'!$A866))</f>
        <v/>
      </c>
      <c r="B866" s="9" t="str">
        <f aca="false">IF($A866="","",'3. Layout Parts'!$D866)</f>
        <v/>
      </c>
      <c r="C866" s="9" t="str">
        <f aca="false">IF($A866="","",'3. Layout Parts'!$B866)</f>
        <v/>
      </c>
      <c r="D866" s="9" t="str">
        <f aca="false">IF($A866="","",'3. Layout Parts'!$C866)</f>
        <v/>
      </c>
      <c r="E866" s="9" t="str">
        <f aca="false">IF($A866="","",IFERROR(INDEX('2. Schematic Parts'!$B$2:$B$3001,MATCH($A866,'2. Schematic Parts'!$A$2:$A$3001,0)),"NOT FOUND"))</f>
        <v/>
      </c>
      <c r="F866" s="9" t="str">
        <f aca="false">IF($A866="","",IFERROR(INDEX('2. Schematic Parts'!$C$2:$C$3001,MATCH($A866,'2. Schematic Parts'!$A$2:$A$3001,0))&amp;"","NOT FOUND"))</f>
        <v/>
      </c>
      <c r="G866" s="9" t="str">
        <f aca="false">IF($A866="","",IFERROR(INDEX('2. Schematic Parts'!$D$2:$D$3001,MATCH($A866,'2. Schematic Parts'!$A$2:$A$3001,0))&amp;"","NOT FOUND"))</f>
        <v/>
      </c>
      <c r="H866" s="9" t="str">
        <f aca="false">IF($A866="","",IF(COUNTIF('2. Schematic Parts'!$A$2:$A$3001,$A866)=0,"NOT IN SCHEMATIC","OK"))</f>
        <v/>
      </c>
      <c r="I866" s="9" t="str">
        <f aca="false">IF($A866="","",IF($H866="NOT IN SCHEMATIC","",IF(UPPER(TRIM($C866))=UPPER(TRIM($E866)),"OK","MISMATCH")))</f>
        <v/>
      </c>
      <c r="J866" s="9" t="str">
        <f aca="false">IF($A866="","",IF($H866="NOT IN SCHEMATIC","",IF($F866="","NO SCH DECAL",IF($D866="","",IF(UPPER(TRIM($D866))=UPPER(TRIM($F866)),"OK","MISMATCH")))))</f>
        <v/>
      </c>
      <c r="K866" s="16" t="str">
        <f aca="false">IF($A866="","",SUMPRODUCT(--ISNUMBER(SEARCH(","&amp;TRIM($A866)&amp;",",","&amp;SUBSTITUTE('1. Master BOM'!$D$2:$D$400," ","")&amp;","))))</f>
        <v/>
      </c>
      <c r="L866" s="16" t="str">
        <f aca="false">IF($A866="","",IF($K866&lt;&gt;1,0,SUMPRODUCT(ISNUMBER(SEARCH(","&amp;TRIM($A866)&amp;",",","&amp;SUBSTITUTE('1. Master BOM'!$D$2:$D$400," ","")&amp;","))*ROW('1. Master BOM'!$D$2:$D$400))))</f>
        <v/>
      </c>
      <c r="M866" s="9" t="str">
        <f aca="false">IF($A866="","",IF($K866=0,"NOT IN BOM",IF($K866&gt;1,"MULTIPLE BOM LINES","OK")))</f>
        <v/>
      </c>
      <c r="N866" s="9" t="str">
        <f aca="false">IF($A866="","",IF($L866=0,"—",INDEX('1. Master BOM'!$A$1:$A$400,$L866)))</f>
        <v/>
      </c>
      <c r="O866" s="9" t="str">
        <f aca="false">IF($A866="","",IF($L866=0,"—",INDEX('1. Master BOM'!$B$1:$B$400,$L866)))</f>
        <v/>
      </c>
      <c r="P866" s="9" t="str">
        <f aca="false">IF($A866="","",IF(OR($H866="NOT IN SCHEMATIC",$O866="—"),"",IF($G866="","NO SCH PN",IF(UPPER(TRIM($G866))=UPPER(TRIM($O866)),"OK","MISMATCH"))))</f>
        <v/>
      </c>
      <c r="Q866" s="9" t="str">
        <f aca="false">IF($A866="","",IF($L866=0,"—",INDEX('1. Master BOM'!$E$1:$E$400,$L866)))</f>
        <v/>
      </c>
      <c r="R866" s="9" t="str">
        <f aca="false">IF($A866="","",IF($L866=0,"—",IF(T(INDEX('1. Master BOM'!$F$1:$F$400,$L866))="","(not set)",INDEX('1. Master BOM'!$F$1:$F$400,$L866))))</f>
        <v/>
      </c>
      <c r="S866" s="9" t="str">
        <f aca="false">IF($A866="","",IF(OR($R866="—",$R866="(not set)",$D866=""),"",IF(ISNUMBER(SEARCH(SUBSTITUTE(SUBSTITUTE(SUBSTITUTE($R866,"-",""),"_","")," ",""),SUBSTITUTE(SUBSTITUTE(SUBSTITUTE($D866,"-",""),"_","")," ",""))),"OK","CHECK")))</f>
        <v/>
      </c>
      <c r="T866" s="9" t="str">
        <f aca="false">IF($A866="","",IF(OR($H866="NOT IN SCHEMATIC",$I866="MISMATCH",$J866="MISMATCH",$P866="MISMATCH",$M866&lt;&gt;"OK"),"REVIEW","OK"))</f>
        <v/>
      </c>
      <c r="U866" s="14"/>
      <c r="V866" s="14"/>
      <c r="W866" s="17"/>
      <c r="X866" s="14"/>
    </row>
    <row r="867" customFormat="false" ht="15" hidden="false" customHeight="false" outlineLevel="0" collapsed="false">
      <c r="A867" s="9" t="str">
        <f aca="false">IF('3. Layout Parts'!$A867="","",TRIM('3. Layout Parts'!$A867))</f>
        <v/>
      </c>
      <c r="B867" s="9" t="str">
        <f aca="false">IF($A867="","",'3. Layout Parts'!$D867)</f>
        <v/>
      </c>
      <c r="C867" s="9" t="str">
        <f aca="false">IF($A867="","",'3. Layout Parts'!$B867)</f>
        <v/>
      </c>
      <c r="D867" s="9" t="str">
        <f aca="false">IF($A867="","",'3. Layout Parts'!$C867)</f>
        <v/>
      </c>
      <c r="E867" s="9" t="str">
        <f aca="false">IF($A867="","",IFERROR(INDEX('2. Schematic Parts'!$B$2:$B$3001,MATCH($A867,'2. Schematic Parts'!$A$2:$A$3001,0)),"NOT FOUND"))</f>
        <v/>
      </c>
      <c r="F867" s="9" t="str">
        <f aca="false">IF($A867="","",IFERROR(INDEX('2. Schematic Parts'!$C$2:$C$3001,MATCH($A867,'2. Schematic Parts'!$A$2:$A$3001,0))&amp;"","NOT FOUND"))</f>
        <v/>
      </c>
      <c r="G867" s="9" t="str">
        <f aca="false">IF($A867="","",IFERROR(INDEX('2. Schematic Parts'!$D$2:$D$3001,MATCH($A867,'2. Schematic Parts'!$A$2:$A$3001,0))&amp;"","NOT FOUND"))</f>
        <v/>
      </c>
      <c r="H867" s="9" t="str">
        <f aca="false">IF($A867="","",IF(COUNTIF('2. Schematic Parts'!$A$2:$A$3001,$A867)=0,"NOT IN SCHEMATIC","OK"))</f>
        <v/>
      </c>
      <c r="I867" s="9" t="str">
        <f aca="false">IF($A867="","",IF($H867="NOT IN SCHEMATIC","",IF(UPPER(TRIM($C867))=UPPER(TRIM($E867)),"OK","MISMATCH")))</f>
        <v/>
      </c>
      <c r="J867" s="9" t="str">
        <f aca="false">IF($A867="","",IF($H867="NOT IN SCHEMATIC","",IF($F867="","NO SCH DECAL",IF($D867="","",IF(UPPER(TRIM($D867))=UPPER(TRIM($F867)),"OK","MISMATCH")))))</f>
        <v/>
      </c>
      <c r="K867" s="16" t="str">
        <f aca="false">IF($A867="","",SUMPRODUCT(--ISNUMBER(SEARCH(","&amp;TRIM($A867)&amp;",",","&amp;SUBSTITUTE('1. Master BOM'!$D$2:$D$400," ","")&amp;","))))</f>
        <v/>
      </c>
      <c r="L867" s="16" t="str">
        <f aca="false">IF($A867="","",IF($K867&lt;&gt;1,0,SUMPRODUCT(ISNUMBER(SEARCH(","&amp;TRIM($A867)&amp;",",","&amp;SUBSTITUTE('1. Master BOM'!$D$2:$D$400," ","")&amp;","))*ROW('1. Master BOM'!$D$2:$D$400))))</f>
        <v/>
      </c>
      <c r="M867" s="9" t="str">
        <f aca="false">IF($A867="","",IF($K867=0,"NOT IN BOM",IF($K867&gt;1,"MULTIPLE BOM LINES","OK")))</f>
        <v/>
      </c>
      <c r="N867" s="9" t="str">
        <f aca="false">IF($A867="","",IF($L867=0,"—",INDEX('1. Master BOM'!$A$1:$A$400,$L867)))</f>
        <v/>
      </c>
      <c r="O867" s="9" t="str">
        <f aca="false">IF($A867="","",IF($L867=0,"—",INDEX('1. Master BOM'!$B$1:$B$400,$L867)))</f>
        <v/>
      </c>
      <c r="P867" s="9" t="str">
        <f aca="false">IF($A867="","",IF(OR($H867="NOT IN SCHEMATIC",$O867="—"),"",IF($G867="","NO SCH PN",IF(UPPER(TRIM($G867))=UPPER(TRIM($O867)),"OK","MISMATCH"))))</f>
        <v/>
      </c>
      <c r="Q867" s="9" t="str">
        <f aca="false">IF($A867="","",IF($L867=0,"—",INDEX('1. Master BOM'!$E$1:$E$400,$L867)))</f>
        <v/>
      </c>
      <c r="R867" s="9" t="str">
        <f aca="false">IF($A867="","",IF($L867=0,"—",IF(T(INDEX('1. Master BOM'!$F$1:$F$400,$L867))="","(not set)",INDEX('1. Master BOM'!$F$1:$F$400,$L867))))</f>
        <v/>
      </c>
      <c r="S867" s="9" t="str">
        <f aca="false">IF($A867="","",IF(OR($R867="—",$R867="(not set)",$D867=""),"",IF(ISNUMBER(SEARCH(SUBSTITUTE(SUBSTITUTE(SUBSTITUTE($R867,"-",""),"_","")," ",""),SUBSTITUTE(SUBSTITUTE(SUBSTITUTE($D867,"-",""),"_","")," ",""))),"OK","CHECK")))</f>
        <v/>
      </c>
      <c r="T867" s="9" t="str">
        <f aca="false">IF($A867="","",IF(OR($H867="NOT IN SCHEMATIC",$I867="MISMATCH",$J867="MISMATCH",$P867="MISMATCH",$M867&lt;&gt;"OK"),"REVIEW","OK"))</f>
        <v/>
      </c>
      <c r="U867" s="14"/>
      <c r="V867" s="14"/>
      <c r="W867" s="17"/>
      <c r="X867" s="14"/>
    </row>
    <row r="868" customFormat="false" ht="15" hidden="false" customHeight="false" outlineLevel="0" collapsed="false">
      <c r="A868" s="9" t="str">
        <f aca="false">IF('3. Layout Parts'!$A868="","",TRIM('3. Layout Parts'!$A868))</f>
        <v/>
      </c>
      <c r="B868" s="9" t="str">
        <f aca="false">IF($A868="","",'3. Layout Parts'!$D868)</f>
        <v/>
      </c>
      <c r="C868" s="9" t="str">
        <f aca="false">IF($A868="","",'3. Layout Parts'!$B868)</f>
        <v/>
      </c>
      <c r="D868" s="9" t="str">
        <f aca="false">IF($A868="","",'3. Layout Parts'!$C868)</f>
        <v/>
      </c>
      <c r="E868" s="9" t="str">
        <f aca="false">IF($A868="","",IFERROR(INDEX('2. Schematic Parts'!$B$2:$B$3001,MATCH($A868,'2. Schematic Parts'!$A$2:$A$3001,0)),"NOT FOUND"))</f>
        <v/>
      </c>
      <c r="F868" s="9" t="str">
        <f aca="false">IF($A868="","",IFERROR(INDEX('2. Schematic Parts'!$C$2:$C$3001,MATCH($A868,'2. Schematic Parts'!$A$2:$A$3001,0))&amp;"","NOT FOUND"))</f>
        <v/>
      </c>
      <c r="G868" s="9" t="str">
        <f aca="false">IF($A868="","",IFERROR(INDEX('2. Schematic Parts'!$D$2:$D$3001,MATCH($A868,'2. Schematic Parts'!$A$2:$A$3001,0))&amp;"","NOT FOUND"))</f>
        <v/>
      </c>
      <c r="H868" s="9" t="str">
        <f aca="false">IF($A868="","",IF(COUNTIF('2. Schematic Parts'!$A$2:$A$3001,$A868)=0,"NOT IN SCHEMATIC","OK"))</f>
        <v/>
      </c>
      <c r="I868" s="9" t="str">
        <f aca="false">IF($A868="","",IF($H868="NOT IN SCHEMATIC","",IF(UPPER(TRIM($C868))=UPPER(TRIM($E868)),"OK","MISMATCH")))</f>
        <v/>
      </c>
      <c r="J868" s="9" t="str">
        <f aca="false">IF($A868="","",IF($H868="NOT IN SCHEMATIC","",IF($F868="","NO SCH DECAL",IF($D868="","",IF(UPPER(TRIM($D868))=UPPER(TRIM($F868)),"OK","MISMATCH")))))</f>
        <v/>
      </c>
      <c r="K868" s="16" t="str">
        <f aca="false">IF($A868="","",SUMPRODUCT(--ISNUMBER(SEARCH(","&amp;TRIM($A868)&amp;",",","&amp;SUBSTITUTE('1. Master BOM'!$D$2:$D$400," ","")&amp;","))))</f>
        <v/>
      </c>
      <c r="L868" s="16" t="str">
        <f aca="false">IF($A868="","",IF($K868&lt;&gt;1,0,SUMPRODUCT(ISNUMBER(SEARCH(","&amp;TRIM($A868)&amp;",",","&amp;SUBSTITUTE('1. Master BOM'!$D$2:$D$400," ","")&amp;","))*ROW('1. Master BOM'!$D$2:$D$400))))</f>
        <v/>
      </c>
      <c r="M868" s="9" t="str">
        <f aca="false">IF($A868="","",IF($K868=0,"NOT IN BOM",IF($K868&gt;1,"MULTIPLE BOM LINES","OK")))</f>
        <v/>
      </c>
      <c r="N868" s="9" t="str">
        <f aca="false">IF($A868="","",IF($L868=0,"—",INDEX('1. Master BOM'!$A$1:$A$400,$L868)))</f>
        <v/>
      </c>
      <c r="O868" s="9" t="str">
        <f aca="false">IF($A868="","",IF($L868=0,"—",INDEX('1. Master BOM'!$B$1:$B$400,$L868)))</f>
        <v/>
      </c>
      <c r="P868" s="9" t="str">
        <f aca="false">IF($A868="","",IF(OR($H868="NOT IN SCHEMATIC",$O868="—"),"",IF($G868="","NO SCH PN",IF(UPPER(TRIM($G868))=UPPER(TRIM($O868)),"OK","MISMATCH"))))</f>
        <v/>
      </c>
      <c r="Q868" s="9" t="str">
        <f aca="false">IF($A868="","",IF($L868=0,"—",INDEX('1. Master BOM'!$E$1:$E$400,$L868)))</f>
        <v/>
      </c>
      <c r="R868" s="9" t="str">
        <f aca="false">IF($A868="","",IF($L868=0,"—",IF(T(INDEX('1. Master BOM'!$F$1:$F$400,$L868))="","(not set)",INDEX('1. Master BOM'!$F$1:$F$400,$L868))))</f>
        <v/>
      </c>
      <c r="S868" s="9" t="str">
        <f aca="false">IF($A868="","",IF(OR($R868="—",$R868="(not set)",$D868=""),"",IF(ISNUMBER(SEARCH(SUBSTITUTE(SUBSTITUTE(SUBSTITUTE($R868,"-",""),"_","")," ",""),SUBSTITUTE(SUBSTITUTE(SUBSTITUTE($D868,"-",""),"_","")," ",""))),"OK","CHECK")))</f>
        <v/>
      </c>
      <c r="T868" s="9" t="str">
        <f aca="false">IF($A868="","",IF(OR($H868="NOT IN SCHEMATIC",$I868="MISMATCH",$J868="MISMATCH",$P868="MISMATCH",$M868&lt;&gt;"OK"),"REVIEW","OK"))</f>
        <v/>
      </c>
      <c r="U868" s="14"/>
      <c r="V868" s="14"/>
      <c r="W868" s="17"/>
      <c r="X868" s="14"/>
    </row>
    <row r="869" customFormat="false" ht="15" hidden="false" customHeight="false" outlineLevel="0" collapsed="false">
      <c r="A869" s="9" t="str">
        <f aca="false">IF('3. Layout Parts'!$A869="","",TRIM('3. Layout Parts'!$A869))</f>
        <v/>
      </c>
      <c r="B869" s="9" t="str">
        <f aca="false">IF($A869="","",'3. Layout Parts'!$D869)</f>
        <v/>
      </c>
      <c r="C869" s="9" t="str">
        <f aca="false">IF($A869="","",'3. Layout Parts'!$B869)</f>
        <v/>
      </c>
      <c r="D869" s="9" t="str">
        <f aca="false">IF($A869="","",'3. Layout Parts'!$C869)</f>
        <v/>
      </c>
      <c r="E869" s="9" t="str">
        <f aca="false">IF($A869="","",IFERROR(INDEX('2. Schematic Parts'!$B$2:$B$3001,MATCH($A869,'2. Schematic Parts'!$A$2:$A$3001,0)),"NOT FOUND"))</f>
        <v/>
      </c>
      <c r="F869" s="9" t="str">
        <f aca="false">IF($A869="","",IFERROR(INDEX('2. Schematic Parts'!$C$2:$C$3001,MATCH($A869,'2. Schematic Parts'!$A$2:$A$3001,0))&amp;"","NOT FOUND"))</f>
        <v/>
      </c>
      <c r="G869" s="9" t="str">
        <f aca="false">IF($A869="","",IFERROR(INDEX('2. Schematic Parts'!$D$2:$D$3001,MATCH($A869,'2. Schematic Parts'!$A$2:$A$3001,0))&amp;"","NOT FOUND"))</f>
        <v/>
      </c>
      <c r="H869" s="9" t="str">
        <f aca="false">IF($A869="","",IF(COUNTIF('2. Schematic Parts'!$A$2:$A$3001,$A869)=0,"NOT IN SCHEMATIC","OK"))</f>
        <v/>
      </c>
      <c r="I869" s="9" t="str">
        <f aca="false">IF($A869="","",IF($H869="NOT IN SCHEMATIC","",IF(UPPER(TRIM($C869))=UPPER(TRIM($E869)),"OK","MISMATCH")))</f>
        <v/>
      </c>
      <c r="J869" s="9" t="str">
        <f aca="false">IF($A869="","",IF($H869="NOT IN SCHEMATIC","",IF($F869="","NO SCH DECAL",IF($D869="","",IF(UPPER(TRIM($D869))=UPPER(TRIM($F869)),"OK","MISMATCH")))))</f>
        <v/>
      </c>
      <c r="K869" s="16" t="str">
        <f aca="false">IF($A869="","",SUMPRODUCT(--ISNUMBER(SEARCH(","&amp;TRIM($A869)&amp;",",","&amp;SUBSTITUTE('1. Master BOM'!$D$2:$D$400," ","")&amp;","))))</f>
        <v/>
      </c>
      <c r="L869" s="16" t="str">
        <f aca="false">IF($A869="","",IF($K869&lt;&gt;1,0,SUMPRODUCT(ISNUMBER(SEARCH(","&amp;TRIM($A869)&amp;",",","&amp;SUBSTITUTE('1. Master BOM'!$D$2:$D$400," ","")&amp;","))*ROW('1. Master BOM'!$D$2:$D$400))))</f>
        <v/>
      </c>
      <c r="M869" s="9" t="str">
        <f aca="false">IF($A869="","",IF($K869=0,"NOT IN BOM",IF($K869&gt;1,"MULTIPLE BOM LINES","OK")))</f>
        <v/>
      </c>
      <c r="N869" s="9" t="str">
        <f aca="false">IF($A869="","",IF($L869=0,"—",INDEX('1. Master BOM'!$A$1:$A$400,$L869)))</f>
        <v/>
      </c>
      <c r="O869" s="9" t="str">
        <f aca="false">IF($A869="","",IF($L869=0,"—",INDEX('1. Master BOM'!$B$1:$B$400,$L869)))</f>
        <v/>
      </c>
      <c r="P869" s="9" t="str">
        <f aca="false">IF($A869="","",IF(OR($H869="NOT IN SCHEMATIC",$O869="—"),"",IF($G869="","NO SCH PN",IF(UPPER(TRIM($G869))=UPPER(TRIM($O869)),"OK","MISMATCH"))))</f>
        <v/>
      </c>
      <c r="Q869" s="9" t="str">
        <f aca="false">IF($A869="","",IF($L869=0,"—",INDEX('1. Master BOM'!$E$1:$E$400,$L869)))</f>
        <v/>
      </c>
      <c r="R869" s="9" t="str">
        <f aca="false">IF($A869="","",IF($L869=0,"—",IF(T(INDEX('1. Master BOM'!$F$1:$F$400,$L869))="","(not set)",INDEX('1. Master BOM'!$F$1:$F$400,$L869))))</f>
        <v/>
      </c>
      <c r="S869" s="9" t="str">
        <f aca="false">IF($A869="","",IF(OR($R869="—",$R869="(not set)",$D869=""),"",IF(ISNUMBER(SEARCH(SUBSTITUTE(SUBSTITUTE(SUBSTITUTE($R869,"-",""),"_","")," ",""),SUBSTITUTE(SUBSTITUTE(SUBSTITUTE($D869,"-",""),"_","")," ",""))),"OK","CHECK")))</f>
        <v/>
      </c>
      <c r="T869" s="9" t="str">
        <f aca="false">IF($A869="","",IF(OR($H869="NOT IN SCHEMATIC",$I869="MISMATCH",$J869="MISMATCH",$P869="MISMATCH",$M869&lt;&gt;"OK"),"REVIEW","OK"))</f>
        <v/>
      </c>
      <c r="U869" s="14"/>
      <c r="V869" s="14"/>
      <c r="W869" s="17"/>
      <c r="X869" s="14"/>
    </row>
    <row r="870" customFormat="false" ht="15" hidden="false" customHeight="false" outlineLevel="0" collapsed="false">
      <c r="A870" s="9" t="str">
        <f aca="false">IF('3. Layout Parts'!$A870="","",TRIM('3. Layout Parts'!$A870))</f>
        <v/>
      </c>
      <c r="B870" s="9" t="str">
        <f aca="false">IF($A870="","",'3. Layout Parts'!$D870)</f>
        <v/>
      </c>
      <c r="C870" s="9" t="str">
        <f aca="false">IF($A870="","",'3. Layout Parts'!$B870)</f>
        <v/>
      </c>
      <c r="D870" s="9" t="str">
        <f aca="false">IF($A870="","",'3. Layout Parts'!$C870)</f>
        <v/>
      </c>
      <c r="E870" s="9" t="str">
        <f aca="false">IF($A870="","",IFERROR(INDEX('2. Schematic Parts'!$B$2:$B$3001,MATCH($A870,'2. Schematic Parts'!$A$2:$A$3001,0)),"NOT FOUND"))</f>
        <v/>
      </c>
      <c r="F870" s="9" t="str">
        <f aca="false">IF($A870="","",IFERROR(INDEX('2. Schematic Parts'!$C$2:$C$3001,MATCH($A870,'2. Schematic Parts'!$A$2:$A$3001,0))&amp;"","NOT FOUND"))</f>
        <v/>
      </c>
      <c r="G870" s="9" t="str">
        <f aca="false">IF($A870="","",IFERROR(INDEX('2. Schematic Parts'!$D$2:$D$3001,MATCH($A870,'2. Schematic Parts'!$A$2:$A$3001,0))&amp;"","NOT FOUND"))</f>
        <v/>
      </c>
      <c r="H870" s="9" t="str">
        <f aca="false">IF($A870="","",IF(COUNTIF('2. Schematic Parts'!$A$2:$A$3001,$A870)=0,"NOT IN SCHEMATIC","OK"))</f>
        <v/>
      </c>
      <c r="I870" s="9" t="str">
        <f aca="false">IF($A870="","",IF($H870="NOT IN SCHEMATIC","",IF(UPPER(TRIM($C870))=UPPER(TRIM($E870)),"OK","MISMATCH")))</f>
        <v/>
      </c>
      <c r="J870" s="9" t="str">
        <f aca="false">IF($A870="","",IF($H870="NOT IN SCHEMATIC","",IF($F870="","NO SCH DECAL",IF($D870="","",IF(UPPER(TRIM($D870))=UPPER(TRIM($F870)),"OK","MISMATCH")))))</f>
        <v/>
      </c>
      <c r="K870" s="16" t="str">
        <f aca="false">IF($A870="","",SUMPRODUCT(--ISNUMBER(SEARCH(","&amp;TRIM($A870)&amp;",",","&amp;SUBSTITUTE('1. Master BOM'!$D$2:$D$400," ","")&amp;","))))</f>
        <v/>
      </c>
      <c r="L870" s="16" t="str">
        <f aca="false">IF($A870="","",IF($K870&lt;&gt;1,0,SUMPRODUCT(ISNUMBER(SEARCH(","&amp;TRIM($A870)&amp;",",","&amp;SUBSTITUTE('1. Master BOM'!$D$2:$D$400," ","")&amp;","))*ROW('1. Master BOM'!$D$2:$D$400))))</f>
        <v/>
      </c>
      <c r="M870" s="9" t="str">
        <f aca="false">IF($A870="","",IF($K870=0,"NOT IN BOM",IF($K870&gt;1,"MULTIPLE BOM LINES","OK")))</f>
        <v/>
      </c>
      <c r="N870" s="9" t="str">
        <f aca="false">IF($A870="","",IF($L870=0,"—",INDEX('1. Master BOM'!$A$1:$A$400,$L870)))</f>
        <v/>
      </c>
      <c r="O870" s="9" t="str">
        <f aca="false">IF($A870="","",IF($L870=0,"—",INDEX('1. Master BOM'!$B$1:$B$400,$L870)))</f>
        <v/>
      </c>
      <c r="P870" s="9" t="str">
        <f aca="false">IF($A870="","",IF(OR($H870="NOT IN SCHEMATIC",$O870="—"),"",IF($G870="","NO SCH PN",IF(UPPER(TRIM($G870))=UPPER(TRIM($O870)),"OK","MISMATCH"))))</f>
        <v/>
      </c>
      <c r="Q870" s="9" t="str">
        <f aca="false">IF($A870="","",IF($L870=0,"—",INDEX('1. Master BOM'!$E$1:$E$400,$L870)))</f>
        <v/>
      </c>
      <c r="R870" s="9" t="str">
        <f aca="false">IF($A870="","",IF($L870=0,"—",IF(T(INDEX('1. Master BOM'!$F$1:$F$400,$L870))="","(not set)",INDEX('1. Master BOM'!$F$1:$F$400,$L870))))</f>
        <v/>
      </c>
      <c r="S870" s="9" t="str">
        <f aca="false">IF($A870="","",IF(OR($R870="—",$R870="(not set)",$D870=""),"",IF(ISNUMBER(SEARCH(SUBSTITUTE(SUBSTITUTE(SUBSTITUTE($R870,"-",""),"_","")," ",""),SUBSTITUTE(SUBSTITUTE(SUBSTITUTE($D870,"-",""),"_","")," ",""))),"OK","CHECK")))</f>
        <v/>
      </c>
      <c r="T870" s="9" t="str">
        <f aca="false">IF($A870="","",IF(OR($H870="NOT IN SCHEMATIC",$I870="MISMATCH",$J870="MISMATCH",$P870="MISMATCH",$M870&lt;&gt;"OK"),"REVIEW","OK"))</f>
        <v/>
      </c>
      <c r="U870" s="14"/>
      <c r="V870" s="14"/>
      <c r="W870" s="17"/>
      <c r="X870" s="14"/>
    </row>
    <row r="871" customFormat="false" ht="15" hidden="false" customHeight="false" outlineLevel="0" collapsed="false">
      <c r="A871" s="9" t="str">
        <f aca="false">IF('3. Layout Parts'!$A871="","",TRIM('3. Layout Parts'!$A871))</f>
        <v/>
      </c>
      <c r="B871" s="9" t="str">
        <f aca="false">IF($A871="","",'3. Layout Parts'!$D871)</f>
        <v/>
      </c>
      <c r="C871" s="9" t="str">
        <f aca="false">IF($A871="","",'3. Layout Parts'!$B871)</f>
        <v/>
      </c>
      <c r="D871" s="9" t="str">
        <f aca="false">IF($A871="","",'3. Layout Parts'!$C871)</f>
        <v/>
      </c>
      <c r="E871" s="9" t="str">
        <f aca="false">IF($A871="","",IFERROR(INDEX('2. Schematic Parts'!$B$2:$B$3001,MATCH($A871,'2. Schematic Parts'!$A$2:$A$3001,0)),"NOT FOUND"))</f>
        <v/>
      </c>
      <c r="F871" s="9" t="str">
        <f aca="false">IF($A871="","",IFERROR(INDEX('2. Schematic Parts'!$C$2:$C$3001,MATCH($A871,'2. Schematic Parts'!$A$2:$A$3001,0))&amp;"","NOT FOUND"))</f>
        <v/>
      </c>
      <c r="G871" s="9" t="str">
        <f aca="false">IF($A871="","",IFERROR(INDEX('2. Schematic Parts'!$D$2:$D$3001,MATCH($A871,'2. Schematic Parts'!$A$2:$A$3001,0))&amp;"","NOT FOUND"))</f>
        <v/>
      </c>
      <c r="H871" s="9" t="str">
        <f aca="false">IF($A871="","",IF(COUNTIF('2. Schematic Parts'!$A$2:$A$3001,$A871)=0,"NOT IN SCHEMATIC","OK"))</f>
        <v/>
      </c>
      <c r="I871" s="9" t="str">
        <f aca="false">IF($A871="","",IF($H871="NOT IN SCHEMATIC","",IF(UPPER(TRIM($C871))=UPPER(TRIM($E871)),"OK","MISMATCH")))</f>
        <v/>
      </c>
      <c r="J871" s="9" t="str">
        <f aca="false">IF($A871="","",IF($H871="NOT IN SCHEMATIC","",IF($F871="","NO SCH DECAL",IF($D871="","",IF(UPPER(TRIM($D871))=UPPER(TRIM($F871)),"OK","MISMATCH")))))</f>
        <v/>
      </c>
      <c r="K871" s="16" t="str">
        <f aca="false">IF($A871="","",SUMPRODUCT(--ISNUMBER(SEARCH(","&amp;TRIM($A871)&amp;",",","&amp;SUBSTITUTE('1. Master BOM'!$D$2:$D$400," ","")&amp;","))))</f>
        <v/>
      </c>
      <c r="L871" s="16" t="str">
        <f aca="false">IF($A871="","",IF($K871&lt;&gt;1,0,SUMPRODUCT(ISNUMBER(SEARCH(","&amp;TRIM($A871)&amp;",",","&amp;SUBSTITUTE('1. Master BOM'!$D$2:$D$400," ","")&amp;","))*ROW('1. Master BOM'!$D$2:$D$400))))</f>
        <v/>
      </c>
      <c r="M871" s="9" t="str">
        <f aca="false">IF($A871="","",IF($K871=0,"NOT IN BOM",IF($K871&gt;1,"MULTIPLE BOM LINES","OK")))</f>
        <v/>
      </c>
      <c r="N871" s="9" t="str">
        <f aca="false">IF($A871="","",IF($L871=0,"—",INDEX('1. Master BOM'!$A$1:$A$400,$L871)))</f>
        <v/>
      </c>
      <c r="O871" s="9" t="str">
        <f aca="false">IF($A871="","",IF($L871=0,"—",INDEX('1. Master BOM'!$B$1:$B$400,$L871)))</f>
        <v/>
      </c>
      <c r="P871" s="9" t="str">
        <f aca="false">IF($A871="","",IF(OR($H871="NOT IN SCHEMATIC",$O871="—"),"",IF($G871="","NO SCH PN",IF(UPPER(TRIM($G871))=UPPER(TRIM($O871)),"OK","MISMATCH"))))</f>
        <v/>
      </c>
      <c r="Q871" s="9" t="str">
        <f aca="false">IF($A871="","",IF($L871=0,"—",INDEX('1. Master BOM'!$E$1:$E$400,$L871)))</f>
        <v/>
      </c>
      <c r="R871" s="9" t="str">
        <f aca="false">IF($A871="","",IF($L871=0,"—",IF(T(INDEX('1. Master BOM'!$F$1:$F$400,$L871))="","(not set)",INDEX('1. Master BOM'!$F$1:$F$400,$L871))))</f>
        <v/>
      </c>
      <c r="S871" s="9" t="str">
        <f aca="false">IF($A871="","",IF(OR($R871="—",$R871="(not set)",$D871=""),"",IF(ISNUMBER(SEARCH(SUBSTITUTE(SUBSTITUTE(SUBSTITUTE($R871,"-",""),"_","")," ",""),SUBSTITUTE(SUBSTITUTE(SUBSTITUTE($D871,"-",""),"_","")," ",""))),"OK","CHECK")))</f>
        <v/>
      </c>
      <c r="T871" s="9" t="str">
        <f aca="false">IF($A871="","",IF(OR($H871="NOT IN SCHEMATIC",$I871="MISMATCH",$J871="MISMATCH",$P871="MISMATCH",$M871&lt;&gt;"OK"),"REVIEW","OK"))</f>
        <v/>
      </c>
      <c r="U871" s="14"/>
      <c r="V871" s="14"/>
      <c r="W871" s="17"/>
      <c r="X871" s="14"/>
    </row>
    <row r="872" customFormat="false" ht="15" hidden="false" customHeight="false" outlineLevel="0" collapsed="false">
      <c r="A872" s="9" t="str">
        <f aca="false">IF('3. Layout Parts'!$A872="","",TRIM('3. Layout Parts'!$A872))</f>
        <v/>
      </c>
      <c r="B872" s="9" t="str">
        <f aca="false">IF($A872="","",'3. Layout Parts'!$D872)</f>
        <v/>
      </c>
      <c r="C872" s="9" t="str">
        <f aca="false">IF($A872="","",'3. Layout Parts'!$B872)</f>
        <v/>
      </c>
      <c r="D872" s="9" t="str">
        <f aca="false">IF($A872="","",'3. Layout Parts'!$C872)</f>
        <v/>
      </c>
      <c r="E872" s="9" t="str">
        <f aca="false">IF($A872="","",IFERROR(INDEX('2. Schematic Parts'!$B$2:$B$3001,MATCH($A872,'2. Schematic Parts'!$A$2:$A$3001,0)),"NOT FOUND"))</f>
        <v/>
      </c>
      <c r="F872" s="9" t="str">
        <f aca="false">IF($A872="","",IFERROR(INDEX('2. Schematic Parts'!$C$2:$C$3001,MATCH($A872,'2. Schematic Parts'!$A$2:$A$3001,0))&amp;"","NOT FOUND"))</f>
        <v/>
      </c>
      <c r="G872" s="9" t="str">
        <f aca="false">IF($A872="","",IFERROR(INDEX('2. Schematic Parts'!$D$2:$D$3001,MATCH($A872,'2. Schematic Parts'!$A$2:$A$3001,0))&amp;"","NOT FOUND"))</f>
        <v/>
      </c>
      <c r="H872" s="9" t="str">
        <f aca="false">IF($A872="","",IF(COUNTIF('2. Schematic Parts'!$A$2:$A$3001,$A872)=0,"NOT IN SCHEMATIC","OK"))</f>
        <v/>
      </c>
      <c r="I872" s="9" t="str">
        <f aca="false">IF($A872="","",IF($H872="NOT IN SCHEMATIC","",IF(UPPER(TRIM($C872))=UPPER(TRIM($E872)),"OK","MISMATCH")))</f>
        <v/>
      </c>
      <c r="J872" s="9" t="str">
        <f aca="false">IF($A872="","",IF($H872="NOT IN SCHEMATIC","",IF($F872="","NO SCH DECAL",IF($D872="","",IF(UPPER(TRIM($D872))=UPPER(TRIM($F872)),"OK","MISMATCH")))))</f>
        <v/>
      </c>
      <c r="K872" s="16" t="str">
        <f aca="false">IF($A872="","",SUMPRODUCT(--ISNUMBER(SEARCH(","&amp;TRIM($A872)&amp;",",","&amp;SUBSTITUTE('1. Master BOM'!$D$2:$D$400," ","")&amp;","))))</f>
        <v/>
      </c>
      <c r="L872" s="16" t="str">
        <f aca="false">IF($A872="","",IF($K872&lt;&gt;1,0,SUMPRODUCT(ISNUMBER(SEARCH(","&amp;TRIM($A872)&amp;",",","&amp;SUBSTITUTE('1. Master BOM'!$D$2:$D$400," ","")&amp;","))*ROW('1. Master BOM'!$D$2:$D$400))))</f>
        <v/>
      </c>
      <c r="M872" s="9" t="str">
        <f aca="false">IF($A872="","",IF($K872=0,"NOT IN BOM",IF($K872&gt;1,"MULTIPLE BOM LINES","OK")))</f>
        <v/>
      </c>
      <c r="N872" s="9" t="str">
        <f aca="false">IF($A872="","",IF($L872=0,"—",INDEX('1. Master BOM'!$A$1:$A$400,$L872)))</f>
        <v/>
      </c>
      <c r="O872" s="9" t="str">
        <f aca="false">IF($A872="","",IF($L872=0,"—",INDEX('1. Master BOM'!$B$1:$B$400,$L872)))</f>
        <v/>
      </c>
      <c r="P872" s="9" t="str">
        <f aca="false">IF($A872="","",IF(OR($H872="NOT IN SCHEMATIC",$O872="—"),"",IF($G872="","NO SCH PN",IF(UPPER(TRIM($G872))=UPPER(TRIM($O872)),"OK","MISMATCH"))))</f>
        <v/>
      </c>
      <c r="Q872" s="9" t="str">
        <f aca="false">IF($A872="","",IF($L872=0,"—",INDEX('1. Master BOM'!$E$1:$E$400,$L872)))</f>
        <v/>
      </c>
      <c r="R872" s="9" t="str">
        <f aca="false">IF($A872="","",IF($L872=0,"—",IF(T(INDEX('1. Master BOM'!$F$1:$F$400,$L872))="","(not set)",INDEX('1. Master BOM'!$F$1:$F$400,$L872))))</f>
        <v/>
      </c>
      <c r="S872" s="9" t="str">
        <f aca="false">IF($A872="","",IF(OR($R872="—",$R872="(not set)",$D872=""),"",IF(ISNUMBER(SEARCH(SUBSTITUTE(SUBSTITUTE(SUBSTITUTE($R872,"-",""),"_","")," ",""),SUBSTITUTE(SUBSTITUTE(SUBSTITUTE($D872,"-",""),"_","")," ",""))),"OK","CHECK")))</f>
        <v/>
      </c>
      <c r="T872" s="9" t="str">
        <f aca="false">IF($A872="","",IF(OR($H872="NOT IN SCHEMATIC",$I872="MISMATCH",$J872="MISMATCH",$P872="MISMATCH",$M872&lt;&gt;"OK"),"REVIEW","OK"))</f>
        <v/>
      </c>
      <c r="U872" s="14"/>
      <c r="V872" s="14"/>
      <c r="W872" s="17"/>
      <c r="X872" s="14"/>
    </row>
    <row r="873" customFormat="false" ht="15" hidden="false" customHeight="false" outlineLevel="0" collapsed="false">
      <c r="A873" s="9" t="str">
        <f aca="false">IF('3. Layout Parts'!$A873="","",TRIM('3. Layout Parts'!$A873))</f>
        <v/>
      </c>
      <c r="B873" s="9" t="str">
        <f aca="false">IF($A873="","",'3. Layout Parts'!$D873)</f>
        <v/>
      </c>
      <c r="C873" s="9" t="str">
        <f aca="false">IF($A873="","",'3. Layout Parts'!$B873)</f>
        <v/>
      </c>
      <c r="D873" s="9" t="str">
        <f aca="false">IF($A873="","",'3. Layout Parts'!$C873)</f>
        <v/>
      </c>
      <c r="E873" s="9" t="str">
        <f aca="false">IF($A873="","",IFERROR(INDEX('2. Schematic Parts'!$B$2:$B$3001,MATCH($A873,'2. Schematic Parts'!$A$2:$A$3001,0)),"NOT FOUND"))</f>
        <v/>
      </c>
      <c r="F873" s="9" t="str">
        <f aca="false">IF($A873="","",IFERROR(INDEX('2. Schematic Parts'!$C$2:$C$3001,MATCH($A873,'2. Schematic Parts'!$A$2:$A$3001,0))&amp;"","NOT FOUND"))</f>
        <v/>
      </c>
      <c r="G873" s="9" t="str">
        <f aca="false">IF($A873="","",IFERROR(INDEX('2. Schematic Parts'!$D$2:$D$3001,MATCH($A873,'2. Schematic Parts'!$A$2:$A$3001,0))&amp;"","NOT FOUND"))</f>
        <v/>
      </c>
      <c r="H873" s="9" t="str">
        <f aca="false">IF($A873="","",IF(COUNTIF('2. Schematic Parts'!$A$2:$A$3001,$A873)=0,"NOT IN SCHEMATIC","OK"))</f>
        <v/>
      </c>
      <c r="I873" s="9" t="str">
        <f aca="false">IF($A873="","",IF($H873="NOT IN SCHEMATIC","",IF(UPPER(TRIM($C873))=UPPER(TRIM($E873)),"OK","MISMATCH")))</f>
        <v/>
      </c>
      <c r="J873" s="9" t="str">
        <f aca="false">IF($A873="","",IF($H873="NOT IN SCHEMATIC","",IF($F873="","NO SCH DECAL",IF($D873="","",IF(UPPER(TRIM($D873))=UPPER(TRIM($F873)),"OK","MISMATCH")))))</f>
        <v/>
      </c>
      <c r="K873" s="16" t="str">
        <f aca="false">IF($A873="","",SUMPRODUCT(--ISNUMBER(SEARCH(","&amp;TRIM($A873)&amp;",",","&amp;SUBSTITUTE('1. Master BOM'!$D$2:$D$400," ","")&amp;","))))</f>
        <v/>
      </c>
      <c r="L873" s="16" t="str">
        <f aca="false">IF($A873="","",IF($K873&lt;&gt;1,0,SUMPRODUCT(ISNUMBER(SEARCH(","&amp;TRIM($A873)&amp;",",","&amp;SUBSTITUTE('1. Master BOM'!$D$2:$D$400," ","")&amp;","))*ROW('1. Master BOM'!$D$2:$D$400))))</f>
        <v/>
      </c>
      <c r="M873" s="9" t="str">
        <f aca="false">IF($A873="","",IF($K873=0,"NOT IN BOM",IF($K873&gt;1,"MULTIPLE BOM LINES","OK")))</f>
        <v/>
      </c>
      <c r="N873" s="9" t="str">
        <f aca="false">IF($A873="","",IF($L873=0,"—",INDEX('1. Master BOM'!$A$1:$A$400,$L873)))</f>
        <v/>
      </c>
      <c r="O873" s="9" t="str">
        <f aca="false">IF($A873="","",IF($L873=0,"—",INDEX('1. Master BOM'!$B$1:$B$400,$L873)))</f>
        <v/>
      </c>
      <c r="P873" s="9" t="str">
        <f aca="false">IF($A873="","",IF(OR($H873="NOT IN SCHEMATIC",$O873="—"),"",IF($G873="","NO SCH PN",IF(UPPER(TRIM($G873))=UPPER(TRIM($O873)),"OK","MISMATCH"))))</f>
        <v/>
      </c>
      <c r="Q873" s="9" t="str">
        <f aca="false">IF($A873="","",IF($L873=0,"—",INDEX('1. Master BOM'!$E$1:$E$400,$L873)))</f>
        <v/>
      </c>
      <c r="R873" s="9" t="str">
        <f aca="false">IF($A873="","",IF($L873=0,"—",IF(T(INDEX('1. Master BOM'!$F$1:$F$400,$L873))="","(not set)",INDEX('1. Master BOM'!$F$1:$F$400,$L873))))</f>
        <v/>
      </c>
      <c r="S873" s="9" t="str">
        <f aca="false">IF($A873="","",IF(OR($R873="—",$R873="(not set)",$D873=""),"",IF(ISNUMBER(SEARCH(SUBSTITUTE(SUBSTITUTE(SUBSTITUTE($R873,"-",""),"_","")," ",""),SUBSTITUTE(SUBSTITUTE(SUBSTITUTE($D873,"-",""),"_","")," ",""))),"OK","CHECK")))</f>
        <v/>
      </c>
      <c r="T873" s="9" t="str">
        <f aca="false">IF($A873="","",IF(OR($H873="NOT IN SCHEMATIC",$I873="MISMATCH",$J873="MISMATCH",$P873="MISMATCH",$M873&lt;&gt;"OK"),"REVIEW","OK"))</f>
        <v/>
      </c>
      <c r="U873" s="14"/>
      <c r="V873" s="14"/>
      <c r="W873" s="17"/>
      <c r="X873" s="14"/>
    </row>
    <row r="874" customFormat="false" ht="15" hidden="false" customHeight="false" outlineLevel="0" collapsed="false">
      <c r="A874" s="9" t="str">
        <f aca="false">IF('3. Layout Parts'!$A874="","",TRIM('3. Layout Parts'!$A874))</f>
        <v/>
      </c>
      <c r="B874" s="9" t="str">
        <f aca="false">IF($A874="","",'3. Layout Parts'!$D874)</f>
        <v/>
      </c>
      <c r="C874" s="9" t="str">
        <f aca="false">IF($A874="","",'3. Layout Parts'!$B874)</f>
        <v/>
      </c>
      <c r="D874" s="9" t="str">
        <f aca="false">IF($A874="","",'3. Layout Parts'!$C874)</f>
        <v/>
      </c>
      <c r="E874" s="9" t="str">
        <f aca="false">IF($A874="","",IFERROR(INDEX('2. Schematic Parts'!$B$2:$B$3001,MATCH($A874,'2. Schematic Parts'!$A$2:$A$3001,0)),"NOT FOUND"))</f>
        <v/>
      </c>
      <c r="F874" s="9" t="str">
        <f aca="false">IF($A874="","",IFERROR(INDEX('2. Schematic Parts'!$C$2:$C$3001,MATCH($A874,'2. Schematic Parts'!$A$2:$A$3001,0))&amp;"","NOT FOUND"))</f>
        <v/>
      </c>
      <c r="G874" s="9" t="str">
        <f aca="false">IF($A874="","",IFERROR(INDEX('2. Schematic Parts'!$D$2:$D$3001,MATCH($A874,'2. Schematic Parts'!$A$2:$A$3001,0))&amp;"","NOT FOUND"))</f>
        <v/>
      </c>
      <c r="H874" s="9" t="str">
        <f aca="false">IF($A874="","",IF(COUNTIF('2. Schematic Parts'!$A$2:$A$3001,$A874)=0,"NOT IN SCHEMATIC","OK"))</f>
        <v/>
      </c>
      <c r="I874" s="9" t="str">
        <f aca="false">IF($A874="","",IF($H874="NOT IN SCHEMATIC","",IF(UPPER(TRIM($C874))=UPPER(TRIM($E874)),"OK","MISMATCH")))</f>
        <v/>
      </c>
      <c r="J874" s="9" t="str">
        <f aca="false">IF($A874="","",IF($H874="NOT IN SCHEMATIC","",IF($F874="","NO SCH DECAL",IF($D874="","",IF(UPPER(TRIM($D874))=UPPER(TRIM($F874)),"OK","MISMATCH")))))</f>
        <v/>
      </c>
      <c r="K874" s="16" t="str">
        <f aca="false">IF($A874="","",SUMPRODUCT(--ISNUMBER(SEARCH(","&amp;TRIM($A874)&amp;",",","&amp;SUBSTITUTE('1. Master BOM'!$D$2:$D$400," ","")&amp;","))))</f>
        <v/>
      </c>
      <c r="L874" s="16" t="str">
        <f aca="false">IF($A874="","",IF($K874&lt;&gt;1,0,SUMPRODUCT(ISNUMBER(SEARCH(","&amp;TRIM($A874)&amp;",",","&amp;SUBSTITUTE('1. Master BOM'!$D$2:$D$400," ","")&amp;","))*ROW('1. Master BOM'!$D$2:$D$400))))</f>
        <v/>
      </c>
      <c r="M874" s="9" t="str">
        <f aca="false">IF($A874="","",IF($K874=0,"NOT IN BOM",IF($K874&gt;1,"MULTIPLE BOM LINES","OK")))</f>
        <v/>
      </c>
      <c r="N874" s="9" t="str">
        <f aca="false">IF($A874="","",IF($L874=0,"—",INDEX('1. Master BOM'!$A$1:$A$400,$L874)))</f>
        <v/>
      </c>
      <c r="O874" s="9" t="str">
        <f aca="false">IF($A874="","",IF($L874=0,"—",INDEX('1. Master BOM'!$B$1:$B$400,$L874)))</f>
        <v/>
      </c>
      <c r="P874" s="9" t="str">
        <f aca="false">IF($A874="","",IF(OR($H874="NOT IN SCHEMATIC",$O874="—"),"",IF($G874="","NO SCH PN",IF(UPPER(TRIM($G874))=UPPER(TRIM($O874)),"OK","MISMATCH"))))</f>
        <v/>
      </c>
      <c r="Q874" s="9" t="str">
        <f aca="false">IF($A874="","",IF($L874=0,"—",INDEX('1. Master BOM'!$E$1:$E$400,$L874)))</f>
        <v/>
      </c>
      <c r="R874" s="9" t="str">
        <f aca="false">IF($A874="","",IF($L874=0,"—",IF(T(INDEX('1. Master BOM'!$F$1:$F$400,$L874))="","(not set)",INDEX('1. Master BOM'!$F$1:$F$400,$L874))))</f>
        <v/>
      </c>
      <c r="S874" s="9" t="str">
        <f aca="false">IF($A874="","",IF(OR($R874="—",$R874="(not set)",$D874=""),"",IF(ISNUMBER(SEARCH(SUBSTITUTE(SUBSTITUTE(SUBSTITUTE($R874,"-",""),"_","")," ",""),SUBSTITUTE(SUBSTITUTE(SUBSTITUTE($D874,"-",""),"_","")," ",""))),"OK","CHECK")))</f>
        <v/>
      </c>
      <c r="T874" s="9" t="str">
        <f aca="false">IF($A874="","",IF(OR($H874="NOT IN SCHEMATIC",$I874="MISMATCH",$J874="MISMATCH",$P874="MISMATCH",$M874&lt;&gt;"OK"),"REVIEW","OK"))</f>
        <v/>
      </c>
      <c r="U874" s="14"/>
      <c r="V874" s="14"/>
      <c r="W874" s="17"/>
      <c r="X874" s="14"/>
    </row>
    <row r="875" customFormat="false" ht="15" hidden="false" customHeight="false" outlineLevel="0" collapsed="false">
      <c r="A875" s="9" t="str">
        <f aca="false">IF('3. Layout Parts'!$A875="","",TRIM('3. Layout Parts'!$A875))</f>
        <v/>
      </c>
      <c r="B875" s="9" t="str">
        <f aca="false">IF($A875="","",'3. Layout Parts'!$D875)</f>
        <v/>
      </c>
      <c r="C875" s="9" t="str">
        <f aca="false">IF($A875="","",'3. Layout Parts'!$B875)</f>
        <v/>
      </c>
      <c r="D875" s="9" t="str">
        <f aca="false">IF($A875="","",'3. Layout Parts'!$C875)</f>
        <v/>
      </c>
      <c r="E875" s="9" t="str">
        <f aca="false">IF($A875="","",IFERROR(INDEX('2. Schematic Parts'!$B$2:$B$3001,MATCH($A875,'2. Schematic Parts'!$A$2:$A$3001,0)),"NOT FOUND"))</f>
        <v/>
      </c>
      <c r="F875" s="9" t="str">
        <f aca="false">IF($A875="","",IFERROR(INDEX('2. Schematic Parts'!$C$2:$C$3001,MATCH($A875,'2. Schematic Parts'!$A$2:$A$3001,0))&amp;"","NOT FOUND"))</f>
        <v/>
      </c>
      <c r="G875" s="9" t="str">
        <f aca="false">IF($A875="","",IFERROR(INDEX('2. Schematic Parts'!$D$2:$D$3001,MATCH($A875,'2. Schematic Parts'!$A$2:$A$3001,0))&amp;"","NOT FOUND"))</f>
        <v/>
      </c>
      <c r="H875" s="9" t="str">
        <f aca="false">IF($A875="","",IF(COUNTIF('2. Schematic Parts'!$A$2:$A$3001,$A875)=0,"NOT IN SCHEMATIC","OK"))</f>
        <v/>
      </c>
      <c r="I875" s="9" t="str">
        <f aca="false">IF($A875="","",IF($H875="NOT IN SCHEMATIC","",IF(UPPER(TRIM($C875))=UPPER(TRIM($E875)),"OK","MISMATCH")))</f>
        <v/>
      </c>
      <c r="J875" s="9" t="str">
        <f aca="false">IF($A875="","",IF($H875="NOT IN SCHEMATIC","",IF($F875="","NO SCH DECAL",IF($D875="","",IF(UPPER(TRIM($D875))=UPPER(TRIM($F875)),"OK","MISMATCH")))))</f>
        <v/>
      </c>
      <c r="K875" s="16" t="str">
        <f aca="false">IF($A875="","",SUMPRODUCT(--ISNUMBER(SEARCH(","&amp;TRIM($A875)&amp;",",","&amp;SUBSTITUTE('1. Master BOM'!$D$2:$D$400," ","")&amp;","))))</f>
        <v/>
      </c>
      <c r="L875" s="16" t="str">
        <f aca="false">IF($A875="","",IF($K875&lt;&gt;1,0,SUMPRODUCT(ISNUMBER(SEARCH(","&amp;TRIM($A875)&amp;",",","&amp;SUBSTITUTE('1. Master BOM'!$D$2:$D$400," ","")&amp;","))*ROW('1. Master BOM'!$D$2:$D$400))))</f>
        <v/>
      </c>
      <c r="M875" s="9" t="str">
        <f aca="false">IF($A875="","",IF($K875=0,"NOT IN BOM",IF($K875&gt;1,"MULTIPLE BOM LINES","OK")))</f>
        <v/>
      </c>
      <c r="N875" s="9" t="str">
        <f aca="false">IF($A875="","",IF($L875=0,"—",INDEX('1. Master BOM'!$A$1:$A$400,$L875)))</f>
        <v/>
      </c>
      <c r="O875" s="9" t="str">
        <f aca="false">IF($A875="","",IF($L875=0,"—",INDEX('1. Master BOM'!$B$1:$B$400,$L875)))</f>
        <v/>
      </c>
      <c r="P875" s="9" t="str">
        <f aca="false">IF($A875="","",IF(OR($H875="NOT IN SCHEMATIC",$O875="—"),"",IF($G875="","NO SCH PN",IF(UPPER(TRIM($G875))=UPPER(TRIM($O875)),"OK","MISMATCH"))))</f>
        <v/>
      </c>
      <c r="Q875" s="9" t="str">
        <f aca="false">IF($A875="","",IF($L875=0,"—",INDEX('1. Master BOM'!$E$1:$E$400,$L875)))</f>
        <v/>
      </c>
      <c r="R875" s="9" t="str">
        <f aca="false">IF($A875="","",IF($L875=0,"—",IF(T(INDEX('1. Master BOM'!$F$1:$F$400,$L875))="","(not set)",INDEX('1. Master BOM'!$F$1:$F$400,$L875))))</f>
        <v/>
      </c>
      <c r="S875" s="9" t="str">
        <f aca="false">IF($A875="","",IF(OR($R875="—",$R875="(not set)",$D875=""),"",IF(ISNUMBER(SEARCH(SUBSTITUTE(SUBSTITUTE(SUBSTITUTE($R875,"-",""),"_","")," ",""),SUBSTITUTE(SUBSTITUTE(SUBSTITUTE($D875,"-",""),"_","")," ",""))),"OK","CHECK")))</f>
        <v/>
      </c>
      <c r="T875" s="9" t="str">
        <f aca="false">IF($A875="","",IF(OR($H875="NOT IN SCHEMATIC",$I875="MISMATCH",$J875="MISMATCH",$P875="MISMATCH",$M875&lt;&gt;"OK"),"REVIEW","OK"))</f>
        <v/>
      </c>
      <c r="U875" s="14"/>
      <c r="V875" s="14"/>
      <c r="W875" s="17"/>
      <c r="X875" s="14"/>
    </row>
    <row r="876" customFormat="false" ht="15" hidden="false" customHeight="false" outlineLevel="0" collapsed="false">
      <c r="A876" s="9" t="str">
        <f aca="false">IF('3. Layout Parts'!$A876="","",TRIM('3. Layout Parts'!$A876))</f>
        <v/>
      </c>
      <c r="B876" s="9" t="str">
        <f aca="false">IF($A876="","",'3. Layout Parts'!$D876)</f>
        <v/>
      </c>
      <c r="C876" s="9" t="str">
        <f aca="false">IF($A876="","",'3. Layout Parts'!$B876)</f>
        <v/>
      </c>
      <c r="D876" s="9" t="str">
        <f aca="false">IF($A876="","",'3. Layout Parts'!$C876)</f>
        <v/>
      </c>
      <c r="E876" s="9" t="str">
        <f aca="false">IF($A876="","",IFERROR(INDEX('2. Schematic Parts'!$B$2:$B$3001,MATCH($A876,'2. Schematic Parts'!$A$2:$A$3001,0)),"NOT FOUND"))</f>
        <v/>
      </c>
      <c r="F876" s="9" t="str">
        <f aca="false">IF($A876="","",IFERROR(INDEX('2. Schematic Parts'!$C$2:$C$3001,MATCH($A876,'2. Schematic Parts'!$A$2:$A$3001,0))&amp;"","NOT FOUND"))</f>
        <v/>
      </c>
      <c r="G876" s="9" t="str">
        <f aca="false">IF($A876="","",IFERROR(INDEX('2. Schematic Parts'!$D$2:$D$3001,MATCH($A876,'2. Schematic Parts'!$A$2:$A$3001,0))&amp;"","NOT FOUND"))</f>
        <v/>
      </c>
      <c r="H876" s="9" t="str">
        <f aca="false">IF($A876="","",IF(COUNTIF('2. Schematic Parts'!$A$2:$A$3001,$A876)=0,"NOT IN SCHEMATIC","OK"))</f>
        <v/>
      </c>
      <c r="I876" s="9" t="str">
        <f aca="false">IF($A876="","",IF($H876="NOT IN SCHEMATIC","",IF(UPPER(TRIM($C876))=UPPER(TRIM($E876)),"OK","MISMATCH")))</f>
        <v/>
      </c>
      <c r="J876" s="9" t="str">
        <f aca="false">IF($A876="","",IF($H876="NOT IN SCHEMATIC","",IF($F876="","NO SCH DECAL",IF($D876="","",IF(UPPER(TRIM($D876))=UPPER(TRIM($F876)),"OK","MISMATCH")))))</f>
        <v/>
      </c>
      <c r="K876" s="16" t="str">
        <f aca="false">IF($A876="","",SUMPRODUCT(--ISNUMBER(SEARCH(","&amp;TRIM($A876)&amp;",",","&amp;SUBSTITUTE('1. Master BOM'!$D$2:$D$400," ","")&amp;","))))</f>
        <v/>
      </c>
      <c r="L876" s="16" t="str">
        <f aca="false">IF($A876="","",IF($K876&lt;&gt;1,0,SUMPRODUCT(ISNUMBER(SEARCH(","&amp;TRIM($A876)&amp;",",","&amp;SUBSTITUTE('1. Master BOM'!$D$2:$D$400," ","")&amp;","))*ROW('1. Master BOM'!$D$2:$D$400))))</f>
        <v/>
      </c>
      <c r="M876" s="9" t="str">
        <f aca="false">IF($A876="","",IF($K876=0,"NOT IN BOM",IF($K876&gt;1,"MULTIPLE BOM LINES","OK")))</f>
        <v/>
      </c>
      <c r="N876" s="9" t="str">
        <f aca="false">IF($A876="","",IF($L876=0,"—",INDEX('1. Master BOM'!$A$1:$A$400,$L876)))</f>
        <v/>
      </c>
      <c r="O876" s="9" t="str">
        <f aca="false">IF($A876="","",IF($L876=0,"—",INDEX('1. Master BOM'!$B$1:$B$400,$L876)))</f>
        <v/>
      </c>
      <c r="P876" s="9" t="str">
        <f aca="false">IF($A876="","",IF(OR($H876="NOT IN SCHEMATIC",$O876="—"),"",IF($G876="","NO SCH PN",IF(UPPER(TRIM($G876))=UPPER(TRIM($O876)),"OK","MISMATCH"))))</f>
        <v/>
      </c>
      <c r="Q876" s="9" t="str">
        <f aca="false">IF($A876="","",IF($L876=0,"—",INDEX('1. Master BOM'!$E$1:$E$400,$L876)))</f>
        <v/>
      </c>
      <c r="R876" s="9" t="str">
        <f aca="false">IF($A876="","",IF($L876=0,"—",IF(T(INDEX('1. Master BOM'!$F$1:$F$400,$L876))="","(not set)",INDEX('1. Master BOM'!$F$1:$F$400,$L876))))</f>
        <v/>
      </c>
      <c r="S876" s="9" t="str">
        <f aca="false">IF($A876="","",IF(OR($R876="—",$R876="(not set)",$D876=""),"",IF(ISNUMBER(SEARCH(SUBSTITUTE(SUBSTITUTE(SUBSTITUTE($R876,"-",""),"_","")," ",""),SUBSTITUTE(SUBSTITUTE(SUBSTITUTE($D876,"-",""),"_","")," ",""))),"OK","CHECK")))</f>
        <v/>
      </c>
      <c r="T876" s="9" t="str">
        <f aca="false">IF($A876="","",IF(OR($H876="NOT IN SCHEMATIC",$I876="MISMATCH",$J876="MISMATCH",$P876="MISMATCH",$M876&lt;&gt;"OK"),"REVIEW","OK"))</f>
        <v/>
      </c>
      <c r="U876" s="14"/>
      <c r="V876" s="14"/>
      <c r="W876" s="17"/>
      <c r="X876" s="14"/>
    </row>
    <row r="877" customFormat="false" ht="15" hidden="false" customHeight="false" outlineLevel="0" collapsed="false">
      <c r="A877" s="9" t="str">
        <f aca="false">IF('3. Layout Parts'!$A877="","",TRIM('3. Layout Parts'!$A877))</f>
        <v/>
      </c>
      <c r="B877" s="9" t="str">
        <f aca="false">IF($A877="","",'3. Layout Parts'!$D877)</f>
        <v/>
      </c>
      <c r="C877" s="9" t="str">
        <f aca="false">IF($A877="","",'3. Layout Parts'!$B877)</f>
        <v/>
      </c>
      <c r="D877" s="9" t="str">
        <f aca="false">IF($A877="","",'3. Layout Parts'!$C877)</f>
        <v/>
      </c>
      <c r="E877" s="9" t="str">
        <f aca="false">IF($A877="","",IFERROR(INDEX('2. Schematic Parts'!$B$2:$B$3001,MATCH($A877,'2. Schematic Parts'!$A$2:$A$3001,0)),"NOT FOUND"))</f>
        <v/>
      </c>
      <c r="F877" s="9" t="str">
        <f aca="false">IF($A877="","",IFERROR(INDEX('2. Schematic Parts'!$C$2:$C$3001,MATCH($A877,'2. Schematic Parts'!$A$2:$A$3001,0))&amp;"","NOT FOUND"))</f>
        <v/>
      </c>
      <c r="G877" s="9" t="str">
        <f aca="false">IF($A877="","",IFERROR(INDEX('2. Schematic Parts'!$D$2:$D$3001,MATCH($A877,'2. Schematic Parts'!$A$2:$A$3001,0))&amp;"","NOT FOUND"))</f>
        <v/>
      </c>
      <c r="H877" s="9" t="str">
        <f aca="false">IF($A877="","",IF(COUNTIF('2. Schematic Parts'!$A$2:$A$3001,$A877)=0,"NOT IN SCHEMATIC","OK"))</f>
        <v/>
      </c>
      <c r="I877" s="9" t="str">
        <f aca="false">IF($A877="","",IF($H877="NOT IN SCHEMATIC","",IF(UPPER(TRIM($C877))=UPPER(TRIM($E877)),"OK","MISMATCH")))</f>
        <v/>
      </c>
      <c r="J877" s="9" t="str">
        <f aca="false">IF($A877="","",IF($H877="NOT IN SCHEMATIC","",IF($F877="","NO SCH DECAL",IF($D877="","",IF(UPPER(TRIM($D877))=UPPER(TRIM($F877)),"OK","MISMATCH")))))</f>
        <v/>
      </c>
      <c r="K877" s="16" t="str">
        <f aca="false">IF($A877="","",SUMPRODUCT(--ISNUMBER(SEARCH(","&amp;TRIM($A877)&amp;",",","&amp;SUBSTITUTE('1. Master BOM'!$D$2:$D$400," ","")&amp;","))))</f>
        <v/>
      </c>
      <c r="L877" s="16" t="str">
        <f aca="false">IF($A877="","",IF($K877&lt;&gt;1,0,SUMPRODUCT(ISNUMBER(SEARCH(","&amp;TRIM($A877)&amp;",",","&amp;SUBSTITUTE('1. Master BOM'!$D$2:$D$400," ","")&amp;","))*ROW('1. Master BOM'!$D$2:$D$400))))</f>
        <v/>
      </c>
      <c r="M877" s="9" t="str">
        <f aca="false">IF($A877="","",IF($K877=0,"NOT IN BOM",IF($K877&gt;1,"MULTIPLE BOM LINES","OK")))</f>
        <v/>
      </c>
      <c r="N877" s="9" t="str">
        <f aca="false">IF($A877="","",IF($L877=0,"—",INDEX('1. Master BOM'!$A$1:$A$400,$L877)))</f>
        <v/>
      </c>
      <c r="O877" s="9" t="str">
        <f aca="false">IF($A877="","",IF($L877=0,"—",INDEX('1. Master BOM'!$B$1:$B$400,$L877)))</f>
        <v/>
      </c>
      <c r="P877" s="9" t="str">
        <f aca="false">IF($A877="","",IF(OR($H877="NOT IN SCHEMATIC",$O877="—"),"",IF($G877="","NO SCH PN",IF(UPPER(TRIM($G877))=UPPER(TRIM($O877)),"OK","MISMATCH"))))</f>
        <v/>
      </c>
      <c r="Q877" s="9" t="str">
        <f aca="false">IF($A877="","",IF($L877=0,"—",INDEX('1. Master BOM'!$E$1:$E$400,$L877)))</f>
        <v/>
      </c>
      <c r="R877" s="9" t="str">
        <f aca="false">IF($A877="","",IF($L877=0,"—",IF(T(INDEX('1. Master BOM'!$F$1:$F$400,$L877))="","(not set)",INDEX('1. Master BOM'!$F$1:$F$400,$L877))))</f>
        <v/>
      </c>
      <c r="S877" s="9" t="str">
        <f aca="false">IF($A877="","",IF(OR($R877="—",$R877="(not set)",$D877=""),"",IF(ISNUMBER(SEARCH(SUBSTITUTE(SUBSTITUTE(SUBSTITUTE($R877,"-",""),"_","")," ",""),SUBSTITUTE(SUBSTITUTE(SUBSTITUTE($D877,"-",""),"_","")," ",""))),"OK","CHECK")))</f>
        <v/>
      </c>
      <c r="T877" s="9" t="str">
        <f aca="false">IF($A877="","",IF(OR($H877="NOT IN SCHEMATIC",$I877="MISMATCH",$J877="MISMATCH",$P877="MISMATCH",$M877&lt;&gt;"OK"),"REVIEW","OK"))</f>
        <v/>
      </c>
      <c r="U877" s="14"/>
      <c r="V877" s="14"/>
      <c r="W877" s="17"/>
      <c r="X877" s="14"/>
    </row>
    <row r="878" customFormat="false" ht="15" hidden="false" customHeight="false" outlineLevel="0" collapsed="false">
      <c r="A878" s="9" t="str">
        <f aca="false">IF('3. Layout Parts'!$A878="","",TRIM('3. Layout Parts'!$A878))</f>
        <v/>
      </c>
      <c r="B878" s="9" t="str">
        <f aca="false">IF($A878="","",'3. Layout Parts'!$D878)</f>
        <v/>
      </c>
      <c r="C878" s="9" t="str">
        <f aca="false">IF($A878="","",'3. Layout Parts'!$B878)</f>
        <v/>
      </c>
      <c r="D878" s="9" t="str">
        <f aca="false">IF($A878="","",'3. Layout Parts'!$C878)</f>
        <v/>
      </c>
      <c r="E878" s="9" t="str">
        <f aca="false">IF($A878="","",IFERROR(INDEX('2. Schematic Parts'!$B$2:$B$3001,MATCH($A878,'2. Schematic Parts'!$A$2:$A$3001,0)),"NOT FOUND"))</f>
        <v/>
      </c>
      <c r="F878" s="9" t="str">
        <f aca="false">IF($A878="","",IFERROR(INDEX('2. Schematic Parts'!$C$2:$C$3001,MATCH($A878,'2. Schematic Parts'!$A$2:$A$3001,0))&amp;"","NOT FOUND"))</f>
        <v/>
      </c>
      <c r="G878" s="9" t="str">
        <f aca="false">IF($A878="","",IFERROR(INDEX('2. Schematic Parts'!$D$2:$D$3001,MATCH($A878,'2. Schematic Parts'!$A$2:$A$3001,0))&amp;"","NOT FOUND"))</f>
        <v/>
      </c>
      <c r="H878" s="9" t="str">
        <f aca="false">IF($A878="","",IF(COUNTIF('2. Schematic Parts'!$A$2:$A$3001,$A878)=0,"NOT IN SCHEMATIC","OK"))</f>
        <v/>
      </c>
      <c r="I878" s="9" t="str">
        <f aca="false">IF($A878="","",IF($H878="NOT IN SCHEMATIC","",IF(UPPER(TRIM($C878))=UPPER(TRIM($E878)),"OK","MISMATCH")))</f>
        <v/>
      </c>
      <c r="J878" s="9" t="str">
        <f aca="false">IF($A878="","",IF($H878="NOT IN SCHEMATIC","",IF($F878="","NO SCH DECAL",IF($D878="","",IF(UPPER(TRIM($D878))=UPPER(TRIM($F878)),"OK","MISMATCH")))))</f>
        <v/>
      </c>
      <c r="K878" s="16" t="str">
        <f aca="false">IF($A878="","",SUMPRODUCT(--ISNUMBER(SEARCH(","&amp;TRIM($A878)&amp;",",","&amp;SUBSTITUTE('1. Master BOM'!$D$2:$D$400," ","")&amp;","))))</f>
        <v/>
      </c>
      <c r="L878" s="16" t="str">
        <f aca="false">IF($A878="","",IF($K878&lt;&gt;1,0,SUMPRODUCT(ISNUMBER(SEARCH(","&amp;TRIM($A878)&amp;",",","&amp;SUBSTITUTE('1. Master BOM'!$D$2:$D$400," ","")&amp;","))*ROW('1. Master BOM'!$D$2:$D$400))))</f>
        <v/>
      </c>
      <c r="M878" s="9" t="str">
        <f aca="false">IF($A878="","",IF($K878=0,"NOT IN BOM",IF($K878&gt;1,"MULTIPLE BOM LINES","OK")))</f>
        <v/>
      </c>
      <c r="N878" s="9" t="str">
        <f aca="false">IF($A878="","",IF($L878=0,"—",INDEX('1. Master BOM'!$A$1:$A$400,$L878)))</f>
        <v/>
      </c>
      <c r="O878" s="9" t="str">
        <f aca="false">IF($A878="","",IF($L878=0,"—",INDEX('1. Master BOM'!$B$1:$B$400,$L878)))</f>
        <v/>
      </c>
      <c r="P878" s="9" t="str">
        <f aca="false">IF($A878="","",IF(OR($H878="NOT IN SCHEMATIC",$O878="—"),"",IF($G878="","NO SCH PN",IF(UPPER(TRIM($G878))=UPPER(TRIM($O878)),"OK","MISMATCH"))))</f>
        <v/>
      </c>
      <c r="Q878" s="9" t="str">
        <f aca="false">IF($A878="","",IF($L878=0,"—",INDEX('1. Master BOM'!$E$1:$E$400,$L878)))</f>
        <v/>
      </c>
      <c r="R878" s="9" t="str">
        <f aca="false">IF($A878="","",IF($L878=0,"—",IF(T(INDEX('1. Master BOM'!$F$1:$F$400,$L878))="","(not set)",INDEX('1. Master BOM'!$F$1:$F$400,$L878))))</f>
        <v/>
      </c>
      <c r="S878" s="9" t="str">
        <f aca="false">IF($A878="","",IF(OR($R878="—",$R878="(not set)",$D878=""),"",IF(ISNUMBER(SEARCH(SUBSTITUTE(SUBSTITUTE(SUBSTITUTE($R878,"-",""),"_","")," ",""),SUBSTITUTE(SUBSTITUTE(SUBSTITUTE($D878,"-",""),"_","")," ",""))),"OK","CHECK")))</f>
        <v/>
      </c>
      <c r="T878" s="9" t="str">
        <f aca="false">IF($A878="","",IF(OR($H878="NOT IN SCHEMATIC",$I878="MISMATCH",$J878="MISMATCH",$P878="MISMATCH",$M878&lt;&gt;"OK"),"REVIEW","OK"))</f>
        <v/>
      </c>
      <c r="U878" s="14"/>
      <c r="V878" s="14"/>
      <c r="W878" s="17"/>
      <c r="X878" s="14"/>
    </row>
    <row r="879" customFormat="false" ht="15" hidden="false" customHeight="false" outlineLevel="0" collapsed="false">
      <c r="A879" s="9" t="str">
        <f aca="false">IF('3. Layout Parts'!$A879="","",TRIM('3. Layout Parts'!$A879))</f>
        <v/>
      </c>
      <c r="B879" s="9" t="str">
        <f aca="false">IF($A879="","",'3. Layout Parts'!$D879)</f>
        <v/>
      </c>
      <c r="C879" s="9" t="str">
        <f aca="false">IF($A879="","",'3. Layout Parts'!$B879)</f>
        <v/>
      </c>
      <c r="D879" s="9" t="str">
        <f aca="false">IF($A879="","",'3. Layout Parts'!$C879)</f>
        <v/>
      </c>
      <c r="E879" s="9" t="str">
        <f aca="false">IF($A879="","",IFERROR(INDEX('2. Schematic Parts'!$B$2:$B$3001,MATCH($A879,'2. Schematic Parts'!$A$2:$A$3001,0)),"NOT FOUND"))</f>
        <v/>
      </c>
      <c r="F879" s="9" t="str">
        <f aca="false">IF($A879="","",IFERROR(INDEX('2. Schematic Parts'!$C$2:$C$3001,MATCH($A879,'2. Schematic Parts'!$A$2:$A$3001,0))&amp;"","NOT FOUND"))</f>
        <v/>
      </c>
      <c r="G879" s="9" t="str">
        <f aca="false">IF($A879="","",IFERROR(INDEX('2. Schematic Parts'!$D$2:$D$3001,MATCH($A879,'2. Schematic Parts'!$A$2:$A$3001,0))&amp;"","NOT FOUND"))</f>
        <v/>
      </c>
      <c r="H879" s="9" t="str">
        <f aca="false">IF($A879="","",IF(COUNTIF('2. Schematic Parts'!$A$2:$A$3001,$A879)=0,"NOT IN SCHEMATIC","OK"))</f>
        <v/>
      </c>
      <c r="I879" s="9" t="str">
        <f aca="false">IF($A879="","",IF($H879="NOT IN SCHEMATIC","",IF(UPPER(TRIM($C879))=UPPER(TRIM($E879)),"OK","MISMATCH")))</f>
        <v/>
      </c>
      <c r="J879" s="9" t="str">
        <f aca="false">IF($A879="","",IF($H879="NOT IN SCHEMATIC","",IF($F879="","NO SCH DECAL",IF($D879="","",IF(UPPER(TRIM($D879))=UPPER(TRIM($F879)),"OK","MISMATCH")))))</f>
        <v/>
      </c>
      <c r="K879" s="16" t="str">
        <f aca="false">IF($A879="","",SUMPRODUCT(--ISNUMBER(SEARCH(","&amp;TRIM($A879)&amp;",",","&amp;SUBSTITUTE('1. Master BOM'!$D$2:$D$400," ","")&amp;","))))</f>
        <v/>
      </c>
      <c r="L879" s="16" t="str">
        <f aca="false">IF($A879="","",IF($K879&lt;&gt;1,0,SUMPRODUCT(ISNUMBER(SEARCH(","&amp;TRIM($A879)&amp;",",","&amp;SUBSTITUTE('1. Master BOM'!$D$2:$D$400," ","")&amp;","))*ROW('1. Master BOM'!$D$2:$D$400))))</f>
        <v/>
      </c>
      <c r="M879" s="9" t="str">
        <f aca="false">IF($A879="","",IF($K879=0,"NOT IN BOM",IF($K879&gt;1,"MULTIPLE BOM LINES","OK")))</f>
        <v/>
      </c>
      <c r="N879" s="9" t="str">
        <f aca="false">IF($A879="","",IF($L879=0,"—",INDEX('1. Master BOM'!$A$1:$A$400,$L879)))</f>
        <v/>
      </c>
      <c r="O879" s="9" t="str">
        <f aca="false">IF($A879="","",IF($L879=0,"—",INDEX('1. Master BOM'!$B$1:$B$400,$L879)))</f>
        <v/>
      </c>
      <c r="P879" s="9" t="str">
        <f aca="false">IF($A879="","",IF(OR($H879="NOT IN SCHEMATIC",$O879="—"),"",IF($G879="","NO SCH PN",IF(UPPER(TRIM($G879))=UPPER(TRIM($O879)),"OK","MISMATCH"))))</f>
        <v/>
      </c>
      <c r="Q879" s="9" t="str">
        <f aca="false">IF($A879="","",IF($L879=0,"—",INDEX('1. Master BOM'!$E$1:$E$400,$L879)))</f>
        <v/>
      </c>
      <c r="R879" s="9" t="str">
        <f aca="false">IF($A879="","",IF($L879=0,"—",IF(T(INDEX('1. Master BOM'!$F$1:$F$400,$L879))="","(not set)",INDEX('1. Master BOM'!$F$1:$F$400,$L879))))</f>
        <v/>
      </c>
      <c r="S879" s="9" t="str">
        <f aca="false">IF($A879="","",IF(OR($R879="—",$R879="(not set)",$D879=""),"",IF(ISNUMBER(SEARCH(SUBSTITUTE(SUBSTITUTE(SUBSTITUTE($R879,"-",""),"_","")," ",""),SUBSTITUTE(SUBSTITUTE(SUBSTITUTE($D879,"-",""),"_","")," ",""))),"OK","CHECK")))</f>
        <v/>
      </c>
      <c r="T879" s="9" t="str">
        <f aca="false">IF($A879="","",IF(OR($H879="NOT IN SCHEMATIC",$I879="MISMATCH",$J879="MISMATCH",$P879="MISMATCH",$M879&lt;&gt;"OK"),"REVIEW","OK"))</f>
        <v/>
      </c>
      <c r="U879" s="14"/>
      <c r="V879" s="14"/>
      <c r="W879" s="17"/>
      <c r="X879" s="14"/>
    </row>
    <row r="880" customFormat="false" ht="15" hidden="false" customHeight="false" outlineLevel="0" collapsed="false">
      <c r="A880" s="9" t="str">
        <f aca="false">IF('3. Layout Parts'!$A880="","",TRIM('3. Layout Parts'!$A880))</f>
        <v/>
      </c>
      <c r="B880" s="9" t="str">
        <f aca="false">IF($A880="","",'3. Layout Parts'!$D880)</f>
        <v/>
      </c>
      <c r="C880" s="9" t="str">
        <f aca="false">IF($A880="","",'3. Layout Parts'!$B880)</f>
        <v/>
      </c>
      <c r="D880" s="9" t="str">
        <f aca="false">IF($A880="","",'3. Layout Parts'!$C880)</f>
        <v/>
      </c>
      <c r="E880" s="9" t="str">
        <f aca="false">IF($A880="","",IFERROR(INDEX('2. Schematic Parts'!$B$2:$B$3001,MATCH($A880,'2. Schematic Parts'!$A$2:$A$3001,0)),"NOT FOUND"))</f>
        <v/>
      </c>
      <c r="F880" s="9" t="str">
        <f aca="false">IF($A880="","",IFERROR(INDEX('2. Schematic Parts'!$C$2:$C$3001,MATCH($A880,'2. Schematic Parts'!$A$2:$A$3001,0))&amp;"","NOT FOUND"))</f>
        <v/>
      </c>
      <c r="G880" s="9" t="str">
        <f aca="false">IF($A880="","",IFERROR(INDEX('2. Schematic Parts'!$D$2:$D$3001,MATCH($A880,'2. Schematic Parts'!$A$2:$A$3001,0))&amp;"","NOT FOUND"))</f>
        <v/>
      </c>
      <c r="H880" s="9" t="str">
        <f aca="false">IF($A880="","",IF(COUNTIF('2. Schematic Parts'!$A$2:$A$3001,$A880)=0,"NOT IN SCHEMATIC","OK"))</f>
        <v/>
      </c>
      <c r="I880" s="9" t="str">
        <f aca="false">IF($A880="","",IF($H880="NOT IN SCHEMATIC","",IF(UPPER(TRIM($C880))=UPPER(TRIM($E880)),"OK","MISMATCH")))</f>
        <v/>
      </c>
      <c r="J880" s="9" t="str">
        <f aca="false">IF($A880="","",IF($H880="NOT IN SCHEMATIC","",IF($F880="","NO SCH DECAL",IF($D880="","",IF(UPPER(TRIM($D880))=UPPER(TRIM($F880)),"OK","MISMATCH")))))</f>
        <v/>
      </c>
      <c r="K880" s="16" t="str">
        <f aca="false">IF($A880="","",SUMPRODUCT(--ISNUMBER(SEARCH(","&amp;TRIM($A880)&amp;",",","&amp;SUBSTITUTE('1. Master BOM'!$D$2:$D$400," ","")&amp;","))))</f>
        <v/>
      </c>
      <c r="L880" s="16" t="str">
        <f aca="false">IF($A880="","",IF($K880&lt;&gt;1,0,SUMPRODUCT(ISNUMBER(SEARCH(","&amp;TRIM($A880)&amp;",",","&amp;SUBSTITUTE('1. Master BOM'!$D$2:$D$400," ","")&amp;","))*ROW('1. Master BOM'!$D$2:$D$400))))</f>
        <v/>
      </c>
      <c r="M880" s="9" t="str">
        <f aca="false">IF($A880="","",IF($K880=0,"NOT IN BOM",IF($K880&gt;1,"MULTIPLE BOM LINES","OK")))</f>
        <v/>
      </c>
      <c r="N880" s="9" t="str">
        <f aca="false">IF($A880="","",IF($L880=0,"—",INDEX('1. Master BOM'!$A$1:$A$400,$L880)))</f>
        <v/>
      </c>
      <c r="O880" s="9" t="str">
        <f aca="false">IF($A880="","",IF($L880=0,"—",INDEX('1. Master BOM'!$B$1:$B$400,$L880)))</f>
        <v/>
      </c>
      <c r="P880" s="9" t="str">
        <f aca="false">IF($A880="","",IF(OR($H880="NOT IN SCHEMATIC",$O880="—"),"",IF($G880="","NO SCH PN",IF(UPPER(TRIM($G880))=UPPER(TRIM($O880)),"OK","MISMATCH"))))</f>
        <v/>
      </c>
      <c r="Q880" s="9" t="str">
        <f aca="false">IF($A880="","",IF($L880=0,"—",INDEX('1. Master BOM'!$E$1:$E$400,$L880)))</f>
        <v/>
      </c>
      <c r="R880" s="9" t="str">
        <f aca="false">IF($A880="","",IF($L880=0,"—",IF(T(INDEX('1. Master BOM'!$F$1:$F$400,$L880))="","(not set)",INDEX('1. Master BOM'!$F$1:$F$400,$L880))))</f>
        <v/>
      </c>
      <c r="S880" s="9" t="str">
        <f aca="false">IF($A880="","",IF(OR($R880="—",$R880="(not set)",$D880=""),"",IF(ISNUMBER(SEARCH(SUBSTITUTE(SUBSTITUTE(SUBSTITUTE($R880,"-",""),"_","")," ",""),SUBSTITUTE(SUBSTITUTE(SUBSTITUTE($D880,"-",""),"_","")," ",""))),"OK","CHECK")))</f>
        <v/>
      </c>
      <c r="T880" s="9" t="str">
        <f aca="false">IF($A880="","",IF(OR($H880="NOT IN SCHEMATIC",$I880="MISMATCH",$J880="MISMATCH",$P880="MISMATCH",$M880&lt;&gt;"OK"),"REVIEW","OK"))</f>
        <v/>
      </c>
      <c r="U880" s="14"/>
      <c r="V880" s="14"/>
      <c r="W880" s="17"/>
      <c r="X880" s="14"/>
    </row>
    <row r="881" customFormat="false" ht="15" hidden="false" customHeight="false" outlineLevel="0" collapsed="false">
      <c r="A881" s="9" t="str">
        <f aca="false">IF('3. Layout Parts'!$A881="","",TRIM('3. Layout Parts'!$A881))</f>
        <v/>
      </c>
      <c r="B881" s="9" t="str">
        <f aca="false">IF($A881="","",'3. Layout Parts'!$D881)</f>
        <v/>
      </c>
      <c r="C881" s="9" t="str">
        <f aca="false">IF($A881="","",'3. Layout Parts'!$B881)</f>
        <v/>
      </c>
      <c r="D881" s="9" t="str">
        <f aca="false">IF($A881="","",'3. Layout Parts'!$C881)</f>
        <v/>
      </c>
      <c r="E881" s="9" t="str">
        <f aca="false">IF($A881="","",IFERROR(INDEX('2. Schematic Parts'!$B$2:$B$3001,MATCH($A881,'2. Schematic Parts'!$A$2:$A$3001,0)),"NOT FOUND"))</f>
        <v/>
      </c>
      <c r="F881" s="9" t="str">
        <f aca="false">IF($A881="","",IFERROR(INDEX('2. Schematic Parts'!$C$2:$C$3001,MATCH($A881,'2. Schematic Parts'!$A$2:$A$3001,0))&amp;"","NOT FOUND"))</f>
        <v/>
      </c>
      <c r="G881" s="9" t="str">
        <f aca="false">IF($A881="","",IFERROR(INDEX('2. Schematic Parts'!$D$2:$D$3001,MATCH($A881,'2. Schematic Parts'!$A$2:$A$3001,0))&amp;"","NOT FOUND"))</f>
        <v/>
      </c>
      <c r="H881" s="9" t="str">
        <f aca="false">IF($A881="","",IF(COUNTIF('2. Schematic Parts'!$A$2:$A$3001,$A881)=0,"NOT IN SCHEMATIC","OK"))</f>
        <v/>
      </c>
      <c r="I881" s="9" t="str">
        <f aca="false">IF($A881="","",IF($H881="NOT IN SCHEMATIC","",IF(UPPER(TRIM($C881))=UPPER(TRIM($E881)),"OK","MISMATCH")))</f>
        <v/>
      </c>
      <c r="J881" s="9" t="str">
        <f aca="false">IF($A881="","",IF($H881="NOT IN SCHEMATIC","",IF($F881="","NO SCH DECAL",IF($D881="","",IF(UPPER(TRIM($D881))=UPPER(TRIM($F881)),"OK","MISMATCH")))))</f>
        <v/>
      </c>
      <c r="K881" s="16" t="str">
        <f aca="false">IF($A881="","",SUMPRODUCT(--ISNUMBER(SEARCH(","&amp;TRIM($A881)&amp;",",","&amp;SUBSTITUTE('1. Master BOM'!$D$2:$D$400," ","")&amp;","))))</f>
        <v/>
      </c>
      <c r="L881" s="16" t="str">
        <f aca="false">IF($A881="","",IF($K881&lt;&gt;1,0,SUMPRODUCT(ISNUMBER(SEARCH(","&amp;TRIM($A881)&amp;",",","&amp;SUBSTITUTE('1. Master BOM'!$D$2:$D$400," ","")&amp;","))*ROW('1. Master BOM'!$D$2:$D$400))))</f>
        <v/>
      </c>
      <c r="M881" s="9" t="str">
        <f aca="false">IF($A881="","",IF($K881=0,"NOT IN BOM",IF($K881&gt;1,"MULTIPLE BOM LINES","OK")))</f>
        <v/>
      </c>
      <c r="N881" s="9" t="str">
        <f aca="false">IF($A881="","",IF($L881=0,"—",INDEX('1. Master BOM'!$A$1:$A$400,$L881)))</f>
        <v/>
      </c>
      <c r="O881" s="9" t="str">
        <f aca="false">IF($A881="","",IF($L881=0,"—",INDEX('1. Master BOM'!$B$1:$B$400,$L881)))</f>
        <v/>
      </c>
      <c r="P881" s="9" t="str">
        <f aca="false">IF($A881="","",IF(OR($H881="NOT IN SCHEMATIC",$O881="—"),"",IF($G881="","NO SCH PN",IF(UPPER(TRIM($G881))=UPPER(TRIM($O881)),"OK","MISMATCH"))))</f>
        <v/>
      </c>
      <c r="Q881" s="9" t="str">
        <f aca="false">IF($A881="","",IF($L881=0,"—",INDEX('1. Master BOM'!$E$1:$E$400,$L881)))</f>
        <v/>
      </c>
      <c r="R881" s="9" t="str">
        <f aca="false">IF($A881="","",IF($L881=0,"—",IF(T(INDEX('1. Master BOM'!$F$1:$F$400,$L881))="","(not set)",INDEX('1. Master BOM'!$F$1:$F$400,$L881))))</f>
        <v/>
      </c>
      <c r="S881" s="9" t="str">
        <f aca="false">IF($A881="","",IF(OR($R881="—",$R881="(not set)",$D881=""),"",IF(ISNUMBER(SEARCH(SUBSTITUTE(SUBSTITUTE(SUBSTITUTE($R881,"-",""),"_","")," ",""),SUBSTITUTE(SUBSTITUTE(SUBSTITUTE($D881,"-",""),"_","")," ",""))),"OK","CHECK")))</f>
        <v/>
      </c>
      <c r="T881" s="9" t="str">
        <f aca="false">IF($A881="","",IF(OR($H881="NOT IN SCHEMATIC",$I881="MISMATCH",$J881="MISMATCH",$P881="MISMATCH",$M881&lt;&gt;"OK"),"REVIEW","OK"))</f>
        <v/>
      </c>
      <c r="U881" s="14"/>
      <c r="V881" s="14"/>
      <c r="W881" s="17"/>
      <c r="X881" s="14"/>
    </row>
    <row r="882" customFormat="false" ht="15" hidden="false" customHeight="false" outlineLevel="0" collapsed="false">
      <c r="A882" s="9" t="str">
        <f aca="false">IF('3. Layout Parts'!$A882="","",TRIM('3. Layout Parts'!$A882))</f>
        <v/>
      </c>
      <c r="B882" s="9" t="str">
        <f aca="false">IF($A882="","",'3. Layout Parts'!$D882)</f>
        <v/>
      </c>
      <c r="C882" s="9" t="str">
        <f aca="false">IF($A882="","",'3. Layout Parts'!$B882)</f>
        <v/>
      </c>
      <c r="D882" s="9" t="str">
        <f aca="false">IF($A882="","",'3. Layout Parts'!$C882)</f>
        <v/>
      </c>
      <c r="E882" s="9" t="str">
        <f aca="false">IF($A882="","",IFERROR(INDEX('2. Schematic Parts'!$B$2:$B$3001,MATCH($A882,'2. Schematic Parts'!$A$2:$A$3001,0)),"NOT FOUND"))</f>
        <v/>
      </c>
      <c r="F882" s="9" t="str">
        <f aca="false">IF($A882="","",IFERROR(INDEX('2. Schematic Parts'!$C$2:$C$3001,MATCH($A882,'2. Schematic Parts'!$A$2:$A$3001,0))&amp;"","NOT FOUND"))</f>
        <v/>
      </c>
      <c r="G882" s="9" t="str">
        <f aca="false">IF($A882="","",IFERROR(INDEX('2. Schematic Parts'!$D$2:$D$3001,MATCH($A882,'2. Schematic Parts'!$A$2:$A$3001,0))&amp;"","NOT FOUND"))</f>
        <v/>
      </c>
      <c r="H882" s="9" t="str">
        <f aca="false">IF($A882="","",IF(COUNTIF('2. Schematic Parts'!$A$2:$A$3001,$A882)=0,"NOT IN SCHEMATIC","OK"))</f>
        <v/>
      </c>
      <c r="I882" s="9" t="str">
        <f aca="false">IF($A882="","",IF($H882="NOT IN SCHEMATIC","",IF(UPPER(TRIM($C882))=UPPER(TRIM($E882)),"OK","MISMATCH")))</f>
        <v/>
      </c>
      <c r="J882" s="9" t="str">
        <f aca="false">IF($A882="","",IF($H882="NOT IN SCHEMATIC","",IF($F882="","NO SCH DECAL",IF($D882="","",IF(UPPER(TRIM($D882))=UPPER(TRIM($F882)),"OK","MISMATCH")))))</f>
        <v/>
      </c>
      <c r="K882" s="16" t="str">
        <f aca="false">IF($A882="","",SUMPRODUCT(--ISNUMBER(SEARCH(","&amp;TRIM($A882)&amp;",",","&amp;SUBSTITUTE('1. Master BOM'!$D$2:$D$400," ","")&amp;","))))</f>
        <v/>
      </c>
      <c r="L882" s="16" t="str">
        <f aca="false">IF($A882="","",IF($K882&lt;&gt;1,0,SUMPRODUCT(ISNUMBER(SEARCH(","&amp;TRIM($A882)&amp;",",","&amp;SUBSTITUTE('1. Master BOM'!$D$2:$D$400," ","")&amp;","))*ROW('1. Master BOM'!$D$2:$D$400))))</f>
        <v/>
      </c>
      <c r="M882" s="9" t="str">
        <f aca="false">IF($A882="","",IF($K882=0,"NOT IN BOM",IF($K882&gt;1,"MULTIPLE BOM LINES","OK")))</f>
        <v/>
      </c>
      <c r="N882" s="9" t="str">
        <f aca="false">IF($A882="","",IF($L882=0,"—",INDEX('1. Master BOM'!$A$1:$A$400,$L882)))</f>
        <v/>
      </c>
      <c r="O882" s="9" t="str">
        <f aca="false">IF($A882="","",IF($L882=0,"—",INDEX('1. Master BOM'!$B$1:$B$400,$L882)))</f>
        <v/>
      </c>
      <c r="P882" s="9" t="str">
        <f aca="false">IF($A882="","",IF(OR($H882="NOT IN SCHEMATIC",$O882="—"),"",IF($G882="","NO SCH PN",IF(UPPER(TRIM($G882))=UPPER(TRIM($O882)),"OK","MISMATCH"))))</f>
        <v/>
      </c>
      <c r="Q882" s="9" t="str">
        <f aca="false">IF($A882="","",IF($L882=0,"—",INDEX('1. Master BOM'!$E$1:$E$400,$L882)))</f>
        <v/>
      </c>
      <c r="R882" s="9" t="str">
        <f aca="false">IF($A882="","",IF($L882=0,"—",IF(T(INDEX('1. Master BOM'!$F$1:$F$400,$L882))="","(not set)",INDEX('1. Master BOM'!$F$1:$F$400,$L882))))</f>
        <v/>
      </c>
      <c r="S882" s="9" t="str">
        <f aca="false">IF($A882="","",IF(OR($R882="—",$R882="(not set)",$D882=""),"",IF(ISNUMBER(SEARCH(SUBSTITUTE(SUBSTITUTE(SUBSTITUTE($R882,"-",""),"_","")," ",""),SUBSTITUTE(SUBSTITUTE(SUBSTITUTE($D882,"-",""),"_","")," ",""))),"OK","CHECK")))</f>
        <v/>
      </c>
      <c r="T882" s="9" t="str">
        <f aca="false">IF($A882="","",IF(OR($H882="NOT IN SCHEMATIC",$I882="MISMATCH",$J882="MISMATCH",$P882="MISMATCH",$M882&lt;&gt;"OK"),"REVIEW","OK"))</f>
        <v/>
      </c>
      <c r="U882" s="14"/>
      <c r="V882" s="14"/>
      <c r="W882" s="17"/>
      <c r="X882" s="14"/>
    </row>
    <row r="883" customFormat="false" ht="15" hidden="false" customHeight="false" outlineLevel="0" collapsed="false">
      <c r="A883" s="9" t="str">
        <f aca="false">IF('3. Layout Parts'!$A883="","",TRIM('3. Layout Parts'!$A883))</f>
        <v/>
      </c>
      <c r="B883" s="9" t="str">
        <f aca="false">IF($A883="","",'3. Layout Parts'!$D883)</f>
        <v/>
      </c>
      <c r="C883" s="9" t="str">
        <f aca="false">IF($A883="","",'3. Layout Parts'!$B883)</f>
        <v/>
      </c>
      <c r="D883" s="9" t="str">
        <f aca="false">IF($A883="","",'3. Layout Parts'!$C883)</f>
        <v/>
      </c>
      <c r="E883" s="9" t="str">
        <f aca="false">IF($A883="","",IFERROR(INDEX('2. Schematic Parts'!$B$2:$B$3001,MATCH($A883,'2. Schematic Parts'!$A$2:$A$3001,0)),"NOT FOUND"))</f>
        <v/>
      </c>
      <c r="F883" s="9" t="str">
        <f aca="false">IF($A883="","",IFERROR(INDEX('2. Schematic Parts'!$C$2:$C$3001,MATCH($A883,'2. Schematic Parts'!$A$2:$A$3001,0))&amp;"","NOT FOUND"))</f>
        <v/>
      </c>
      <c r="G883" s="9" t="str">
        <f aca="false">IF($A883="","",IFERROR(INDEX('2. Schematic Parts'!$D$2:$D$3001,MATCH($A883,'2. Schematic Parts'!$A$2:$A$3001,0))&amp;"","NOT FOUND"))</f>
        <v/>
      </c>
      <c r="H883" s="9" t="str">
        <f aca="false">IF($A883="","",IF(COUNTIF('2. Schematic Parts'!$A$2:$A$3001,$A883)=0,"NOT IN SCHEMATIC","OK"))</f>
        <v/>
      </c>
      <c r="I883" s="9" t="str">
        <f aca="false">IF($A883="","",IF($H883="NOT IN SCHEMATIC","",IF(UPPER(TRIM($C883))=UPPER(TRIM($E883)),"OK","MISMATCH")))</f>
        <v/>
      </c>
      <c r="J883" s="9" t="str">
        <f aca="false">IF($A883="","",IF($H883="NOT IN SCHEMATIC","",IF($F883="","NO SCH DECAL",IF($D883="","",IF(UPPER(TRIM($D883))=UPPER(TRIM($F883)),"OK","MISMATCH")))))</f>
        <v/>
      </c>
      <c r="K883" s="16" t="str">
        <f aca="false">IF($A883="","",SUMPRODUCT(--ISNUMBER(SEARCH(","&amp;TRIM($A883)&amp;",",","&amp;SUBSTITUTE('1. Master BOM'!$D$2:$D$400," ","")&amp;","))))</f>
        <v/>
      </c>
      <c r="L883" s="16" t="str">
        <f aca="false">IF($A883="","",IF($K883&lt;&gt;1,0,SUMPRODUCT(ISNUMBER(SEARCH(","&amp;TRIM($A883)&amp;",",","&amp;SUBSTITUTE('1. Master BOM'!$D$2:$D$400," ","")&amp;","))*ROW('1. Master BOM'!$D$2:$D$400))))</f>
        <v/>
      </c>
      <c r="M883" s="9" t="str">
        <f aca="false">IF($A883="","",IF($K883=0,"NOT IN BOM",IF($K883&gt;1,"MULTIPLE BOM LINES","OK")))</f>
        <v/>
      </c>
      <c r="N883" s="9" t="str">
        <f aca="false">IF($A883="","",IF($L883=0,"—",INDEX('1. Master BOM'!$A$1:$A$400,$L883)))</f>
        <v/>
      </c>
      <c r="O883" s="9" t="str">
        <f aca="false">IF($A883="","",IF($L883=0,"—",INDEX('1. Master BOM'!$B$1:$B$400,$L883)))</f>
        <v/>
      </c>
      <c r="P883" s="9" t="str">
        <f aca="false">IF($A883="","",IF(OR($H883="NOT IN SCHEMATIC",$O883="—"),"",IF($G883="","NO SCH PN",IF(UPPER(TRIM($G883))=UPPER(TRIM($O883)),"OK","MISMATCH"))))</f>
        <v/>
      </c>
      <c r="Q883" s="9" t="str">
        <f aca="false">IF($A883="","",IF($L883=0,"—",INDEX('1. Master BOM'!$E$1:$E$400,$L883)))</f>
        <v/>
      </c>
      <c r="R883" s="9" t="str">
        <f aca="false">IF($A883="","",IF($L883=0,"—",IF(T(INDEX('1. Master BOM'!$F$1:$F$400,$L883))="","(not set)",INDEX('1. Master BOM'!$F$1:$F$400,$L883))))</f>
        <v/>
      </c>
      <c r="S883" s="9" t="str">
        <f aca="false">IF($A883="","",IF(OR($R883="—",$R883="(not set)",$D883=""),"",IF(ISNUMBER(SEARCH(SUBSTITUTE(SUBSTITUTE(SUBSTITUTE($R883,"-",""),"_","")," ",""),SUBSTITUTE(SUBSTITUTE(SUBSTITUTE($D883,"-",""),"_","")," ",""))),"OK","CHECK")))</f>
        <v/>
      </c>
      <c r="T883" s="9" t="str">
        <f aca="false">IF($A883="","",IF(OR($H883="NOT IN SCHEMATIC",$I883="MISMATCH",$J883="MISMATCH",$P883="MISMATCH",$M883&lt;&gt;"OK"),"REVIEW","OK"))</f>
        <v/>
      </c>
      <c r="U883" s="14"/>
      <c r="V883" s="14"/>
      <c r="W883" s="17"/>
      <c r="X883" s="14"/>
    </row>
    <row r="884" customFormat="false" ht="15" hidden="false" customHeight="false" outlineLevel="0" collapsed="false">
      <c r="A884" s="9" t="str">
        <f aca="false">IF('3. Layout Parts'!$A884="","",TRIM('3. Layout Parts'!$A884))</f>
        <v/>
      </c>
      <c r="B884" s="9" t="str">
        <f aca="false">IF($A884="","",'3. Layout Parts'!$D884)</f>
        <v/>
      </c>
      <c r="C884" s="9" t="str">
        <f aca="false">IF($A884="","",'3. Layout Parts'!$B884)</f>
        <v/>
      </c>
      <c r="D884" s="9" t="str">
        <f aca="false">IF($A884="","",'3. Layout Parts'!$C884)</f>
        <v/>
      </c>
      <c r="E884" s="9" t="str">
        <f aca="false">IF($A884="","",IFERROR(INDEX('2. Schematic Parts'!$B$2:$B$3001,MATCH($A884,'2. Schematic Parts'!$A$2:$A$3001,0)),"NOT FOUND"))</f>
        <v/>
      </c>
      <c r="F884" s="9" t="str">
        <f aca="false">IF($A884="","",IFERROR(INDEX('2. Schematic Parts'!$C$2:$C$3001,MATCH($A884,'2. Schematic Parts'!$A$2:$A$3001,0))&amp;"","NOT FOUND"))</f>
        <v/>
      </c>
      <c r="G884" s="9" t="str">
        <f aca="false">IF($A884="","",IFERROR(INDEX('2. Schematic Parts'!$D$2:$D$3001,MATCH($A884,'2. Schematic Parts'!$A$2:$A$3001,0))&amp;"","NOT FOUND"))</f>
        <v/>
      </c>
      <c r="H884" s="9" t="str">
        <f aca="false">IF($A884="","",IF(COUNTIF('2. Schematic Parts'!$A$2:$A$3001,$A884)=0,"NOT IN SCHEMATIC","OK"))</f>
        <v/>
      </c>
      <c r="I884" s="9" t="str">
        <f aca="false">IF($A884="","",IF($H884="NOT IN SCHEMATIC","",IF(UPPER(TRIM($C884))=UPPER(TRIM($E884)),"OK","MISMATCH")))</f>
        <v/>
      </c>
      <c r="J884" s="9" t="str">
        <f aca="false">IF($A884="","",IF($H884="NOT IN SCHEMATIC","",IF($F884="","NO SCH DECAL",IF($D884="","",IF(UPPER(TRIM($D884))=UPPER(TRIM($F884)),"OK","MISMATCH")))))</f>
        <v/>
      </c>
      <c r="K884" s="16" t="str">
        <f aca="false">IF($A884="","",SUMPRODUCT(--ISNUMBER(SEARCH(","&amp;TRIM($A884)&amp;",",","&amp;SUBSTITUTE('1. Master BOM'!$D$2:$D$400," ","")&amp;","))))</f>
        <v/>
      </c>
      <c r="L884" s="16" t="str">
        <f aca="false">IF($A884="","",IF($K884&lt;&gt;1,0,SUMPRODUCT(ISNUMBER(SEARCH(","&amp;TRIM($A884)&amp;",",","&amp;SUBSTITUTE('1. Master BOM'!$D$2:$D$400," ","")&amp;","))*ROW('1. Master BOM'!$D$2:$D$400))))</f>
        <v/>
      </c>
      <c r="M884" s="9" t="str">
        <f aca="false">IF($A884="","",IF($K884=0,"NOT IN BOM",IF($K884&gt;1,"MULTIPLE BOM LINES","OK")))</f>
        <v/>
      </c>
      <c r="N884" s="9" t="str">
        <f aca="false">IF($A884="","",IF($L884=0,"—",INDEX('1. Master BOM'!$A$1:$A$400,$L884)))</f>
        <v/>
      </c>
      <c r="O884" s="9" t="str">
        <f aca="false">IF($A884="","",IF($L884=0,"—",INDEX('1. Master BOM'!$B$1:$B$400,$L884)))</f>
        <v/>
      </c>
      <c r="P884" s="9" t="str">
        <f aca="false">IF($A884="","",IF(OR($H884="NOT IN SCHEMATIC",$O884="—"),"",IF($G884="","NO SCH PN",IF(UPPER(TRIM($G884))=UPPER(TRIM($O884)),"OK","MISMATCH"))))</f>
        <v/>
      </c>
      <c r="Q884" s="9" t="str">
        <f aca="false">IF($A884="","",IF($L884=0,"—",INDEX('1. Master BOM'!$E$1:$E$400,$L884)))</f>
        <v/>
      </c>
      <c r="R884" s="9" t="str">
        <f aca="false">IF($A884="","",IF($L884=0,"—",IF(T(INDEX('1. Master BOM'!$F$1:$F$400,$L884))="","(not set)",INDEX('1. Master BOM'!$F$1:$F$400,$L884))))</f>
        <v/>
      </c>
      <c r="S884" s="9" t="str">
        <f aca="false">IF($A884="","",IF(OR($R884="—",$R884="(not set)",$D884=""),"",IF(ISNUMBER(SEARCH(SUBSTITUTE(SUBSTITUTE(SUBSTITUTE($R884,"-",""),"_","")," ",""),SUBSTITUTE(SUBSTITUTE(SUBSTITUTE($D884,"-",""),"_","")," ",""))),"OK","CHECK")))</f>
        <v/>
      </c>
      <c r="T884" s="9" t="str">
        <f aca="false">IF($A884="","",IF(OR($H884="NOT IN SCHEMATIC",$I884="MISMATCH",$J884="MISMATCH",$P884="MISMATCH",$M884&lt;&gt;"OK"),"REVIEW","OK"))</f>
        <v/>
      </c>
      <c r="U884" s="14"/>
      <c r="V884" s="14"/>
      <c r="W884" s="17"/>
      <c r="X884" s="14"/>
    </row>
    <row r="885" customFormat="false" ht="15" hidden="false" customHeight="false" outlineLevel="0" collapsed="false">
      <c r="A885" s="9" t="str">
        <f aca="false">IF('3. Layout Parts'!$A885="","",TRIM('3. Layout Parts'!$A885))</f>
        <v/>
      </c>
      <c r="B885" s="9" t="str">
        <f aca="false">IF($A885="","",'3. Layout Parts'!$D885)</f>
        <v/>
      </c>
      <c r="C885" s="9" t="str">
        <f aca="false">IF($A885="","",'3. Layout Parts'!$B885)</f>
        <v/>
      </c>
      <c r="D885" s="9" t="str">
        <f aca="false">IF($A885="","",'3. Layout Parts'!$C885)</f>
        <v/>
      </c>
      <c r="E885" s="9" t="str">
        <f aca="false">IF($A885="","",IFERROR(INDEX('2. Schematic Parts'!$B$2:$B$3001,MATCH($A885,'2. Schematic Parts'!$A$2:$A$3001,0)),"NOT FOUND"))</f>
        <v/>
      </c>
      <c r="F885" s="9" t="str">
        <f aca="false">IF($A885="","",IFERROR(INDEX('2. Schematic Parts'!$C$2:$C$3001,MATCH($A885,'2. Schematic Parts'!$A$2:$A$3001,0))&amp;"","NOT FOUND"))</f>
        <v/>
      </c>
      <c r="G885" s="9" t="str">
        <f aca="false">IF($A885="","",IFERROR(INDEX('2. Schematic Parts'!$D$2:$D$3001,MATCH($A885,'2. Schematic Parts'!$A$2:$A$3001,0))&amp;"","NOT FOUND"))</f>
        <v/>
      </c>
      <c r="H885" s="9" t="str">
        <f aca="false">IF($A885="","",IF(COUNTIF('2. Schematic Parts'!$A$2:$A$3001,$A885)=0,"NOT IN SCHEMATIC","OK"))</f>
        <v/>
      </c>
      <c r="I885" s="9" t="str">
        <f aca="false">IF($A885="","",IF($H885="NOT IN SCHEMATIC","",IF(UPPER(TRIM($C885))=UPPER(TRIM($E885)),"OK","MISMATCH")))</f>
        <v/>
      </c>
      <c r="J885" s="9" t="str">
        <f aca="false">IF($A885="","",IF($H885="NOT IN SCHEMATIC","",IF($F885="","NO SCH DECAL",IF($D885="","",IF(UPPER(TRIM($D885))=UPPER(TRIM($F885)),"OK","MISMATCH")))))</f>
        <v/>
      </c>
      <c r="K885" s="16" t="str">
        <f aca="false">IF($A885="","",SUMPRODUCT(--ISNUMBER(SEARCH(","&amp;TRIM($A885)&amp;",",","&amp;SUBSTITUTE('1. Master BOM'!$D$2:$D$400," ","")&amp;","))))</f>
        <v/>
      </c>
      <c r="L885" s="16" t="str">
        <f aca="false">IF($A885="","",IF($K885&lt;&gt;1,0,SUMPRODUCT(ISNUMBER(SEARCH(","&amp;TRIM($A885)&amp;",",","&amp;SUBSTITUTE('1. Master BOM'!$D$2:$D$400," ","")&amp;","))*ROW('1. Master BOM'!$D$2:$D$400))))</f>
        <v/>
      </c>
      <c r="M885" s="9" t="str">
        <f aca="false">IF($A885="","",IF($K885=0,"NOT IN BOM",IF($K885&gt;1,"MULTIPLE BOM LINES","OK")))</f>
        <v/>
      </c>
      <c r="N885" s="9" t="str">
        <f aca="false">IF($A885="","",IF($L885=0,"—",INDEX('1. Master BOM'!$A$1:$A$400,$L885)))</f>
        <v/>
      </c>
      <c r="O885" s="9" t="str">
        <f aca="false">IF($A885="","",IF($L885=0,"—",INDEX('1. Master BOM'!$B$1:$B$400,$L885)))</f>
        <v/>
      </c>
      <c r="P885" s="9" t="str">
        <f aca="false">IF($A885="","",IF(OR($H885="NOT IN SCHEMATIC",$O885="—"),"",IF($G885="","NO SCH PN",IF(UPPER(TRIM($G885))=UPPER(TRIM($O885)),"OK","MISMATCH"))))</f>
        <v/>
      </c>
      <c r="Q885" s="9" t="str">
        <f aca="false">IF($A885="","",IF($L885=0,"—",INDEX('1. Master BOM'!$E$1:$E$400,$L885)))</f>
        <v/>
      </c>
      <c r="R885" s="9" t="str">
        <f aca="false">IF($A885="","",IF($L885=0,"—",IF(T(INDEX('1. Master BOM'!$F$1:$F$400,$L885))="","(not set)",INDEX('1. Master BOM'!$F$1:$F$400,$L885))))</f>
        <v/>
      </c>
      <c r="S885" s="9" t="str">
        <f aca="false">IF($A885="","",IF(OR($R885="—",$R885="(not set)",$D885=""),"",IF(ISNUMBER(SEARCH(SUBSTITUTE(SUBSTITUTE(SUBSTITUTE($R885,"-",""),"_","")," ",""),SUBSTITUTE(SUBSTITUTE(SUBSTITUTE($D885,"-",""),"_","")," ",""))),"OK","CHECK")))</f>
        <v/>
      </c>
      <c r="T885" s="9" t="str">
        <f aca="false">IF($A885="","",IF(OR($H885="NOT IN SCHEMATIC",$I885="MISMATCH",$J885="MISMATCH",$P885="MISMATCH",$M885&lt;&gt;"OK"),"REVIEW","OK"))</f>
        <v/>
      </c>
      <c r="U885" s="14"/>
      <c r="V885" s="14"/>
      <c r="W885" s="17"/>
      <c r="X885" s="14"/>
    </row>
    <row r="886" customFormat="false" ht="15" hidden="false" customHeight="false" outlineLevel="0" collapsed="false">
      <c r="A886" s="9" t="str">
        <f aca="false">IF('3. Layout Parts'!$A886="","",TRIM('3. Layout Parts'!$A886))</f>
        <v/>
      </c>
      <c r="B886" s="9" t="str">
        <f aca="false">IF($A886="","",'3. Layout Parts'!$D886)</f>
        <v/>
      </c>
      <c r="C886" s="9" t="str">
        <f aca="false">IF($A886="","",'3. Layout Parts'!$B886)</f>
        <v/>
      </c>
      <c r="D886" s="9" t="str">
        <f aca="false">IF($A886="","",'3. Layout Parts'!$C886)</f>
        <v/>
      </c>
      <c r="E886" s="9" t="str">
        <f aca="false">IF($A886="","",IFERROR(INDEX('2. Schematic Parts'!$B$2:$B$3001,MATCH($A886,'2. Schematic Parts'!$A$2:$A$3001,0)),"NOT FOUND"))</f>
        <v/>
      </c>
      <c r="F886" s="9" t="str">
        <f aca="false">IF($A886="","",IFERROR(INDEX('2. Schematic Parts'!$C$2:$C$3001,MATCH($A886,'2. Schematic Parts'!$A$2:$A$3001,0))&amp;"","NOT FOUND"))</f>
        <v/>
      </c>
      <c r="G886" s="9" t="str">
        <f aca="false">IF($A886="","",IFERROR(INDEX('2. Schematic Parts'!$D$2:$D$3001,MATCH($A886,'2. Schematic Parts'!$A$2:$A$3001,0))&amp;"","NOT FOUND"))</f>
        <v/>
      </c>
      <c r="H886" s="9" t="str">
        <f aca="false">IF($A886="","",IF(COUNTIF('2. Schematic Parts'!$A$2:$A$3001,$A886)=0,"NOT IN SCHEMATIC","OK"))</f>
        <v/>
      </c>
      <c r="I886" s="9" t="str">
        <f aca="false">IF($A886="","",IF($H886="NOT IN SCHEMATIC","",IF(UPPER(TRIM($C886))=UPPER(TRIM($E886)),"OK","MISMATCH")))</f>
        <v/>
      </c>
      <c r="J886" s="9" t="str">
        <f aca="false">IF($A886="","",IF($H886="NOT IN SCHEMATIC","",IF($F886="","NO SCH DECAL",IF($D886="","",IF(UPPER(TRIM($D886))=UPPER(TRIM($F886)),"OK","MISMATCH")))))</f>
        <v/>
      </c>
      <c r="K886" s="16" t="str">
        <f aca="false">IF($A886="","",SUMPRODUCT(--ISNUMBER(SEARCH(","&amp;TRIM($A886)&amp;",",","&amp;SUBSTITUTE('1. Master BOM'!$D$2:$D$400," ","")&amp;","))))</f>
        <v/>
      </c>
      <c r="L886" s="16" t="str">
        <f aca="false">IF($A886="","",IF($K886&lt;&gt;1,0,SUMPRODUCT(ISNUMBER(SEARCH(","&amp;TRIM($A886)&amp;",",","&amp;SUBSTITUTE('1. Master BOM'!$D$2:$D$400," ","")&amp;","))*ROW('1. Master BOM'!$D$2:$D$400))))</f>
        <v/>
      </c>
      <c r="M886" s="9" t="str">
        <f aca="false">IF($A886="","",IF($K886=0,"NOT IN BOM",IF($K886&gt;1,"MULTIPLE BOM LINES","OK")))</f>
        <v/>
      </c>
      <c r="N886" s="9" t="str">
        <f aca="false">IF($A886="","",IF($L886=0,"—",INDEX('1. Master BOM'!$A$1:$A$400,$L886)))</f>
        <v/>
      </c>
      <c r="O886" s="9" t="str">
        <f aca="false">IF($A886="","",IF($L886=0,"—",INDEX('1. Master BOM'!$B$1:$B$400,$L886)))</f>
        <v/>
      </c>
      <c r="P886" s="9" t="str">
        <f aca="false">IF($A886="","",IF(OR($H886="NOT IN SCHEMATIC",$O886="—"),"",IF($G886="","NO SCH PN",IF(UPPER(TRIM($G886))=UPPER(TRIM($O886)),"OK","MISMATCH"))))</f>
        <v/>
      </c>
      <c r="Q886" s="9" t="str">
        <f aca="false">IF($A886="","",IF($L886=0,"—",INDEX('1. Master BOM'!$E$1:$E$400,$L886)))</f>
        <v/>
      </c>
      <c r="R886" s="9" t="str">
        <f aca="false">IF($A886="","",IF($L886=0,"—",IF(T(INDEX('1. Master BOM'!$F$1:$F$400,$L886))="","(not set)",INDEX('1. Master BOM'!$F$1:$F$400,$L886))))</f>
        <v/>
      </c>
      <c r="S886" s="9" t="str">
        <f aca="false">IF($A886="","",IF(OR($R886="—",$R886="(not set)",$D886=""),"",IF(ISNUMBER(SEARCH(SUBSTITUTE(SUBSTITUTE(SUBSTITUTE($R886,"-",""),"_","")," ",""),SUBSTITUTE(SUBSTITUTE(SUBSTITUTE($D886,"-",""),"_","")," ",""))),"OK","CHECK")))</f>
        <v/>
      </c>
      <c r="T886" s="9" t="str">
        <f aca="false">IF($A886="","",IF(OR($H886="NOT IN SCHEMATIC",$I886="MISMATCH",$J886="MISMATCH",$P886="MISMATCH",$M886&lt;&gt;"OK"),"REVIEW","OK"))</f>
        <v/>
      </c>
      <c r="U886" s="14"/>
      <c r="V886" s="14"/>
      <c r="W886" s="17"/>
      <c r="X886" s="14"/>
    </row>
    <row r="887" customFormat="false" ht="15" hidden="false" customHeight="false" outlineLevel="0" collapsed="false">
      <c r="A887" s="9" t="str">
        <f aca="false">IF('3. Layout Parts'!$A887="","",TRIM('3. Layout Parts'!$A887))</f>
        <v/>
      </c>
      <c r="B887" s="9" t="str">
        <f aca="false">IF($A887="","",'3. Layout Parts'!$D887)</f>
        <v/>
      </c>
      <c r="C887" s="9" t="str">
        <f aca="false">IF($A887="","",'3. Layout Parts'!$B887)</f>
        <v/>
      </c>
      <c r="D887" s="9" t="str">
        <f aca="false">IF($A887="","",'3. Layout Parts'!$C887)</f>
        <v/>
      </c>
      <c r="E887" s="9" t="str">
        <f aca="false">IF($A887="","",IFERROR(INDEX('2. Schematic Parts'!$B$2:$B$3001,MATCH($A887,'2. Schematic Parts'!$A$2:$A$3001,0)),"NOT FOUND"))</f>
        <v/>
      </c>
      <c r="F887" s="9" t="str">
        <f aca="false">IF($A887="","",IFERROR(INDEX('2. Schematic Parts'!$C$2:$C$3001,MATCH($A887,'2. Schematic Parts'!$A$2:$A$3001,0))&amp;"","NOT FOUND"))</f>
        <v/>
      </c>
      <c r="G887" s="9" t="str">
        <f aca="false">IF($A887="","",IFERROR(INDEX('2. Schematic Parts'!$D$2:$D$3001,MATCH($A887,'2. Schematic Parts'!$A$2:$A$3001,0))&amp;"","NOT FOUND"))</f>
        <v/>
      </c>
      <c r="H887" s="9" t="str">
        <f aca="false">IF($A887="","",IF(COUNTIF('2. Schematic Parts'!$A$2:$A$3001,$A887)=0,"NOT IN SCHEMATIC","OK"))</f>
        <v/>
      </c>
      <c r="I887" s="9" t="str">
        <f aca="false">IF($A887="","",IF($H887="NOT IN SCHEMATIC","",IF(UPPER(TRIM($C887))=UPPER(TRIM($E887)),"OK","MISMATCH")))</f>
        <v/>
      </c>
      <c r="J887" s="9" t="str">
        <f aca="false">IF($A887="","",IF($H887="NOT IN SCHEMATIC","",IF($F887="","NO SCH DECAL",IF($D887="","",IF(UPPER(TRIM($D887))=UPPER(TRIM($F887)),"OK","MISMATCH")))))</f>
        <v/>
      </c>
      <c r="K887" s="16" t="str">
        <f aca="false">IF($A887="","",SUMPRODUCT(--ISNUMBER(SEARCH(","&amp;TRIM($A887)&amp;",",","&amp;SUBSTITUTE('1. Master BOM'!$D$2:$D$400," ","")&amp;","))))</f>
        <v/>
      </c>
      <c r="L887" s="16" t="str">
        <f aca="false">IF($A887="","",IF($K887&lt;&gt;1,0,SUMPRODUCT(ISNUMBER(SEARCH(","&amp;TRIM($A887)&amp;",",","&amp;SUBSTITUTE('1. Master BOM'!$D$2:$D$400," ","")&amp;","))*ROW('1. Master BOM'!$D$2:$D$400))))</f>
        <v/>
      </c>
      <c r="M887" s="9" t="str">
        <f aca="false">IF($A887="","",IF($K887=0,"NOT IN BOM",IF($K887&gt;1,"MULTIPLE BOM LINES","OK")))</f>
        <v/>
      </c>
      <c r="N887" s="9" t="str">
        <f aca="false">IF($A887="","",IF($L887=0,"—",INDEX('1. Master BOM'!$A$1:$A$400,$L887)))</f>
        <v/>
      </c>
      <c r="O887" s="9" t="str">
        <f aca="false">IF($A887="","",IF($L887=0,"—",INDEX('1. Master BOM'!$B$1:$B$400,$L887)))</f>
        <v/>
      </c>
      <c r="P887" s="9" t="str">
        <f aca="false">IF($A887="","",IF(OR($H887="NOT IN SCHEMATIC",$O887="—"),"",IF($G887="","NO SCH PN",IF(UPPER(TRIM($G887))=UPPER(TRIM($O887)),"OK","MISMATCH"))))</f>
        <v/>
      </c>
      <c r="Q887" s="9" t="str">
        <f aca="false">IF($A887="","",IF($L887=0,"—",INDEX('1. Master BOM'!$E$1:$E$400,$L887)))</f>
        <v/>
      </c>
      <c r="R887" s="9" t="str">
        <f aca="false">IF($A887="","",IF($L887=0,"—",IF(T(INDEX('1. Master BOM'!$F$1:$F$400,$L887))="","(not set)",INDEX('1. Master BOM'!$F$1:$F$400,$L887))))</f>
        <v/>
      </c>
      <c r="S887" s="9" t="str">
        <f aca="false">IF($A887="","",IF(OR($R887="—",$R887="(not set)",$D887=""),"",IF(ISNUMBER(SEARCH(SUBSTITUTE(SUBSTITUTE(SUBSTITUTE($R887,"-",""),"_","")," ",""),SUBSTITUTE(SUBSTITUTE(SUBSTITUTE($D887,"-",""),"_","")," ",""))),"OK","CHECK")))</f>
        <v/>
      </c>
      <c r="T887" s="9" t="str">
        <f aca="false">IF($A887="","",IF(OR($H887="NOT IN SCHEMATIC",$I887="MISMATCH",$J887="MISMATCH",$P887="MISMATCH",$M887&lt;&gt;"OK"),"REVIEW","OK"))</f>
        <v/>
      </c>
      <c r="U887" s="14"/>
      <c r="V887" s="14"/>
      <c r="W887" s="17"/>
      <c r="X887" s="14"/>
    </row>
    <row r="888" customFormat="false" ht="15" hidden="false" customHeight="false" outlineLevel="0" collapsed="false">
      <c r="A888" s="9" t="str">
        <f aca="false">IF('3. Layout Parts'!$A888="","",TRIM('3. Layout Parts'!$A888))</f>
        <v/>
      </c>
      <c r="B888" s="9" t="str">
        <f aca="false">IF($A888="","",'3. Layout Parts'!$D888)</f>
        <v/>
      </c>
      <c r="C888" s="9" t="str">
        <f aca="false">IF($A888="","",'3. Layout Parts'!$B888)</f>
        <v/>
      </c>
      <c r="D888" s="9" t="str">
        <f aca="false">IF($A888="","",'3. Layout Parts'!$C888)</f>
        <v/>
      </c>
      <c r="E888" s="9" t="str">
        <f aca="false">IF($A888="","",IFERROR(INDEX('2. Schematic Parts'!$B$2:$B$3001,MATCH($A888,'2. Schematic Parts'!$A$2:$A$3001,0)),"NOT FOUND"))</f>
        <v/>
      </c>
      <c r="F888" s="9" t="str">
        <f aca="false">IF($A888="","",IFERROR(INDEX('2. Schematic Parts'!$C$2:$C$3001,MATCH($A888,'2. Schematic Parts'!$A$2:$A$3001,0))&amp;"","NOT FOUND"))</f>
        <v/>
      </c>
      <c r="G888" s="9" t="str">
        <f aca="false">IF($A888="","",IFERROR(INDEX('2. Schematic Parts'!$D$2:$D$3001,MATCH($A888,'2. Schematic Parts'!$A$2:$A$3001,0))&amp;"","NOT FOUND"))</f>
        <v/>
      </c>
      <c r="H888" s="9" t="str">
        <f aca="false">IF($A888="","",IF(COUNTIF('2. Schematic Parts'!$A$2:$A$3001,$A888)=0,"NOT IN SCHEMATIC","OK"))</f>
        <v/>
      </c>
      <c r="I888" s="9" t="str">
        <f aca="false">IF($A888="","",IF($H888="NOT IN SCHEMATIC","",IF(UPPER(TRIM($C888))=UPPER(TRIM($E888)),"OK","MISMATCH")))</f>
        <v/>
      </c>
      <c r="J888" s="9" t="str">
        <f aca="false">IF($A888="","",IF($H888="NOT IN SCHEMATIC","",IF($F888="","NO SCH DECAL",IF($D888="","",IF(UPPER(TRIM($D888))=UPPER(TRIM($F888)),"OK","MISMATCH")))))</f>
        <v/>
      </c>
      <c r="K888" s="16" t="str">
        <f aca="false">IF($A888="","",SUMPRODUCT(--ISNUMBER(SEARCH(","&amp;TRIM($A888)&amp;",",","&amp;SUBSTITUTE('1. Master BOM'!$D$2:$D$400," ","")&amp;","))))</f>
        <v/>
      </c>
      <c r="L888" s="16" t="str">
        <f aca="false">IF($A888="","",IF($K888&lt;&gt;1,0,SUMPRODUCT(ISNUMBER(SEARCH(","&amp;TRIM($A888)&amp;",",","&amp;SUBSTITUTE('1. Master BOM'!$D$2:$D$400," ","")&amp;","))*ROW('1. Master BOM'!$D$2:$D$400))))</f>
        <v/>
      </c>
      <c r="M888" s="9" t="str">
        <f aca="false">IF($A888="","",IF($K888=0,"NOT IN BOM",IF($K888&gt;1,"MULTIPLE BOM LINES","OK")))</f>
        <v/>
      </c>
      <c r="N888" s="9" t="str">
        <f aca="false">IF($A888="","",IF($L888=0,"—",INDEX('1. Master BOM'!$A$1:$A$400,$L888)))</f>
        <v/>
      </c>
      <c r="O888" s="9" t="str">
        <f aca="false">IF($A888="","",IF($L888=0,"—",INDEX('1. Master BOM'!$B$1:$B$400,$L888)))</f>
        <v/>
      </c>
      <c r="P888" s="9" t="str">
        <f aca="false">IF($A888="","",IF(OR($H888="NOT IN SCHEMATIC",$O888="—"),"",IF($G888="","NO SCH PN",IF(UPPER(TRIM($G888))=UPPER(TRIM($O888)),"OK","MISMATCH"))))</f>
        <v/>
      </c>
      <c r="Q888" s="9" t="str">
        <f aca="false">IF($A888="","",IF($L888=0,"—",INDEX('1. Master BOM'!$E$1:$E$400,$L888)))</f>
        <v/>
      </c>
      <c r="R888" s="9" t="str">
        <f aca="false">IF($A888="","",IF($L888=0,"—",IF(T(INDEX('1. Master BOM'!$F$1:$F$400,$L888))="","(not set)",INDEX('1. Master BOM'!$F$1:$F$400,$L888))))</f>
        <v/>
      </c>
      <c r="S888" s="9" t="str">
        <f aca="false">IF($A888="","",IF(OR($R888="—",$R888="(not set)",$D888=""),"",IF(ISNUMBER(SEARCH(SUBSTITUTE(SUBSTITUTE(SUBSTITUTE($R888,"-",""),"_","")," ",""),SUBSTITUTE(SUBSTITUTE(SUBSTITUTE($D888,"-",""),"_","")," ",""))),"OK","CHECK")))</f>
        <v/>
      </c>
      <c r="T888" s="9" t="str">
        <f aca="false">IF($A888="","",IF(OR($H888="NOT IN SCHEMATIC",$I888="MISMATCH",$J888="MISMATCH",$P888="MISMATCH",$M888&lt;&gt;"OK"),"REVIEW","OK"))</f>
        <v/>
      </c>
      <c r="U888" s="14"/>
      <c r="V888" s="14"/>
      <c r="W888" s="17"/>
      <c r="X888" s="14"/>
    </row>
    <row r="889" customFormat="false" ht="15" hidden="false" customHeight="false" outlineLevel="0" collapsed="false">
      <c r="A889" s="9" t="str">
        <f aca="false">IF('3. Layout Parts'!$A889="","",TRIM('3. Layout Parts'!$A889))</f>
        <v/>
      </c>
      <c r="B889" s="9" t="str">
        <f aca="false">IF($A889="","",'3. Layout Parts'!$D889)</f>
        <v/>
      </c>
      <c r="C889" s="9" t="str">
        <f aca="false">IF($A889="","",'3. Layout Parts'!$B889)</f>
        <v/>
      </c>
      <c r="D889" s="9" t="str">
        <f aca="false">IF($A889="","",'3. Layout Parts'!$C889)</f>
        <v/>
      </c>
      <c r="E889" s="9" t="str">
        <f aca="false">IF($A889="","",IFERROR(INDEX('2. Schematic Parts'!$B$2:$B$3001,MATCH($A889,'2. Schematic Parts'!$A$2:$A$3001,0)),"NOT FOUND"))</f>
        <v/>
      </c>
      <c r="F889" s="9" t="str">
        <f aca="false">IF($A889="","",IFERROR(INDEX('2. Schematic Parts'!$C$2:$C$3001,MATCH($A889,'2. Schematic Parts'!$A$2:$A$3001,0))&amp;"","NOT FOUND"))</f>
        <v/>
      </c>
      <c r="G889" s="9" t="str">
        <f aca="false">IF($A889="","",IFERROR(INDEX('2. Schematic Parts'!$D$2:$D$3001,MATCH($A889,'2. Schematic Parts'!$A$2:$A$3001,0))&amp;"","NOT FOUND"))</f>
        <v/>
      </c>
      <c r="H889" s="9" t="str">
        <f aca="false">IF($A889="","",IF(COUNTIF('2. Schematic Parts'!$A$2:$A$3001,$A889)=0,"NOT IN SCHEMATIC","OK"))</f>
        <v/>
      </c>
      <c r="I889" s="9" t="str">
        <f aca="false">IF($A889="","",IF($H889="NOT IN SCHEMATIC","",IF(UPPER(TRIM($C889))=UPPER(TRIM($E889)),"OK","MISMATCH")))</f>
        <v/>
      </c>
      <c r="J889" s="9" t="str">
        <f aca="false">IF($A889="","",IF($H889="NOT IN SCHEMATIC","",IF($F889="","NO SCH DECAL",IF($D889="","",IF(UPPER(TRIM($D889))=UPPER(TRIM($F889)),"OK","MISMATCH")))))</f>
        <v/>
      </c>
      <c r="K889" s="16" t="str">
        <f aca="false">IF($A889="","",SUMPRODUCT(--ISNUMBER(SEARCH(","&amp;TRIM($A889)&amp;",",","&amp;SUBSTITUTE('1. Master BOM'!$D$2:$D$400," ","")&amp;","))))</f>
        <v/>
      </c>
      <c r="L889" s="16" t="str">
        <f aca="false">IF($A889="","",IF($K889&lt;&gt;1,0,SUMPRODUCT(ISNUMBER(SEARCH(","&amp;TRIM($A889)&amp;",",","&amp;SUBSTITUTE('1. Master BOM'!$D$2:$D$400," ","")&amp;","))*ROW('1. Master BOM'!$D$2:$D$400))))</f>
        <v/>
      </c>
      <c r="M889" s="9" t="str">
        <f aca="false">IF($A889="","",IF($K889=0,"NOT IN BOM",IF($K889&gt;1,"MULTIPLE BOM LINES","OK")))</f>
        <v/>
      </c>
      <c r="N889" s="9" t="str">
        <f aca="false">IF($A889="","",IF($L889=0,"—",INDEX('1. Master BOM'!$A$1:$A$400,$L889)))</f>
        <v/>
      </c>
      <c r="O889" s="9" t="str">
        <f aca="false">IF($A889="","",IF($L889=0,"—",INDEX('1. Master BOM'!$B$1:$B$400,$L889)))</f>
        <v/>
      </c>
      <c r="P889" s="9" t="str">
        <f aca="false">IF($A889="","",IF(OR($H889="NOT IN SCHEMATIC",$O889="—"),"",IF($G889="","NO SCH PN",IF(UPPER(TRIM($G889))=UPPER(TRIM($O889)),"OK","MISMATCH"))))</f>
        <v/>
      </c>
      <c r="Q889" s="9" t="str">
        <f aca="false">IF($A889="","",IF($L889=0,"—",INDEX('1. Master BOM'!$E$1:$E$400,$L889)))</f>
        <v/>
      </c>
      <c r="R889" s="9" t="str">
        <f aca="false">IF($A889="","",IF($L889=0,"—",IF(T(INDEX('1. Master BOM'!$F$1:$F$400,$L889))="","(not set)",INDEX('1. Master BOM'!$F$1:$F$400,$L889))))</f>
        <v/>
      </c>
      <c r="S889" s="9" t="str">
        <f aca="false">IF($A889="","",IF(OR($R889="—",$R889="(not set)",$D889=""),"",IF(ISNUMBER(SEARCH(SUBSTITUTE(SUBSTITUTE(SUBSTITUTE($R889,"-",""),"_","")," ",""),SUBSTITUTE(SUBSTITUTE(SUBSTITUTE($D889,"-",""),"_","")," ",""))),"OK","CHECK")))</f>
        <v/>
      </c>
      <c r="T889" s="9" t="str">
        <f aca="false">IF($A889="","",IF(OR($H889="NOT IN SCHEMATIC",$I889="MISMATCH",$J889="MISMATCH",$P889="MISMATCH",$M889&lt;&gt;"OK"),"REVIEW","OK"))</f>
        <v/>
      </c>
      <c r="U889" s="14"/>
      <c r="V889" s="14"/>
      <c r="W889" s="17"/>
      <c r="X889" s="14"/>
    </row>
    <row r="890" customFormat="false" ht="15" hidden="false" customHeight="false" outlineLevel="0" collapsed="false">
      <c r="A890" s="9" t="str">
        <f aca="false">IF('3. Layout Parts'!$A890="","",TRIM('3. Layout Parts'!$A890))</f>
        <v/>
      </c>
      <c r="B890" s="9" t="str">
        <f aca="false">IF($A890="","",'3. Layout Parts'!$D890)</f>
        <v/>
      </c>
      <c r="C890" s="9" t="str">
        <f aca="false">IF($A890="","",'3. Layout Parts'!$B890)</f>
        <v/>
      </c>
      <c r="D890" s="9" t="str">
        <f aca="false">IF($A890="","",'3. Layout Parts'!$C890)</f>
        <v/>
      </c>
      <c r="E890" s="9" t="str">
        <f aca="false">IF($A890="","",IFERROR(INDEX('2. Schematic Parts'!$B$2:$B$3001,MATCH($A890,'2. Schematic Parts'!$A$2:$A$3001,0)),"NOT FOUND"))</f>
        <v/>
      </c>
      <c r="F890" s="9" t="str">
        <f aca="false">IF($A890="","",IFERROR(INDEX('2. Schematic Parts'!$C$2:$C$3001,MATCH($A890,'2. Schematic Parts'!$A$2:$A$3001,0))&amp;"","NOT FOUND"))</f>
        <v/>
      </c>
      <c r="G890" s="9" t="str">
        <f aca="false">IF($A890="","",IFERROR(INDEX('2. Schematic Parts'!$D$2:$D$3001,MATCH($A890,'2. Schematic Parts'!$A$2:$A$3001,0))&amp;"","NOT FOUND"))</f>
        <v/>
      </c>
      <c r="H890" s="9" t="str">
        <f aca="false">IF($A890="","",IF(COUNTIF('2. Schematic Parts'!$A$2:$A$3001,$A890)=0,"NOT IN SCHEMATIC","OK"))</f>
        <v/>
      </c>
      <c r="I890" s="9" t="str">
        <f aca="false">IF($A890="","",IF($H890="NOT IN SCHEMATIC","",IF(UPPER(TRIM($C890))=UPPER(TRIM($E890)),"OK","MISMATCH")))</f>
        <v/>
      </c>
      <c r="J890" s="9" t="str">
        <f aca="false">IF($A890="","",IF($H890="NOT IN SCHEMATIC","",IF($F890="","NO SCH DECAL",IF($D890="","",IF(UPPER(TRIM($D890))=UPPER(TRIM($F890)),"OK","MISMATCH")))))</f>
        <v/>
      </c>
      <c r="K890" s="16" t="str">
        <f aca="false">IF($A890="","",SUMPRODUCT(--ISNUMBER(SEARCH(","&amp;TRIM($A890)&amp;",",","&amp;SUBSTITUTE('1. Master BOM'!$D$2:$D$400," ","")&amp;","))))</f>
        <v/>
      </c>
      <c r="L890" s="16" t="str">
        <f aca="false">IF($A890="","",IF($K890&lt;&gt;1,0,SUMPRODUCT(ISNUMBER(SEARCH(","&amp;TRIM($A890)&amp;",",","&amp;SUBSTITUTE('1. Master BOM'!$D$2:$D$400," ","")&amp;","))*ROW('1. Master BOM'!$D$2:$D$400))))</f>
        <v/>
      </c>
      <c r="M890" s="9" t="str">
        <f aca="false">IF($A890="","",IF($K890=0,"NOT IN BOM",IF($K890&gt;1,"MULTIPLE BOM LINES","OK")))</f>
        <v/>
      </c>
      <c r="N890" s="9" t="str">
        <f aca="false">IF($A890="","",IF($L890=0,"—",INDEX('1. Master BOM'!$A$1:$A$400,$L890)))</f>
        <v/>
      </c>
      <c r="O890" s="9" t="str">
        <f aca="false">IF($A890="","",IF($L890=0,"—",INDEX('1. Master BOM'!$B$1:$B$400,$L890)))</f>
        <v/>
      </c>
      <c r="P890" s="9" t="str">
        <f aca="false">IF($A890="","",IF(OR($H890="NOT IN SCHEMATIC",$O890="—"),"",IF($G890="","NO SCH PN",IF(UPPER(TRIM($G890))=UPPER(TRIM($O890)),"OK","MISMATCH"))))</f>
        <v/>
      </c>
      <c r="Q890" s="9" t="str">
        <f aca="false">IF($A890="","",IF($L890=0,"—",INDEX('1. Master BOM'!$E$1:$E$400,$L890)))</f>
        <v/>
      </c>
      <c r="R890" s="9" t="str">
        <f aca="false">IF($A890="","",IF($L890=0,"—",IF(T(INDEX('1. Master BOM'!$F$1:$F$400,$L890))="","(not set)",INDEX('1. Master BOM'!$F$1:$F$400,$L890))))</f>
        <v/>
      </c>
      <c r="S890" s="9" t="str">
        <f aca="false">IF($A890="","",IF(OR($R890="—",$R890="(not set)",$D890=""),"",IF(ISNUMBER(SEARCH(SUBSTITUTE(SUBSTITUTE(SUBSTITUTE($R890,"-",""),"_","")," ",""),SUBSTITUTE(SUBSTITUTE(SUBSTITUTE($D890,"-",""),"_","")," ",""))),"OK","CHECK")))</f>
        <v/>
      </c>
      <c r="T890" s="9" t="str">
        <f aca="false">IF($A890="","",IF(OR($H890="NOT IN SCHEMATIC",$I890="MISMATCH",$J890="MISMATCH",$P890="MISMATCH",$M890&lt;&gt;"OK"),"REVIEW","OK"))</f>
        <v/>
      </c>
      <c r="U890" s="14"/>
      <c r="V890" s="14"/>
      <c r="W890" s="17"/>
      <c r="X890" s="14"/>
    </row>
    <row r="891" customFormat="false" ht="15" hidden="false" customHeight="false" outlineLevel="0" collapsed="false">
      <c r="A891" s="9" t="str">
        <f aca="false">IF('3. Layout Parts'!$A891="","",TRIM('3. Layout Parts'!$A891))</f>
        <v/>
      </c>
      <c r="B891" s="9" t="str">
        <f aca="false">IF($A891="","",'3. Layout Parts'!$D891)</f>
        <v/>
      </c>
      <c r="C891" s="9" t="str">
        <f aca="false">IF($A891="","",'3. Layout Parts'!$B891)</f>
        <v/>
      </c>
      <c r="D891" s="9" t="str">
        <f aca="false">IF($A891="","",'3. Layout Parts'!$C891)</f>
        <v/>
      </c>
      <c r="E891" s="9" t="str">
        <f aca="false">IF($A891="","",IFERROR(INDEX('2. Schematic Parts'!$B$2:$B$3001,MATCH($A891,'2. Schematic Parts'!$A$2:$A$3001,0)),"NOT FOUND"))</f>
        <v/>
      </c>
      <c r="F891" s="9" t="str">
        <f aca="false">IF($A891="","",IFERROR(INDEX('2. Schematic Parts'!$C$2:$C$3001,MATCH($A891,'2. Schematic Parts'!$A$2:$A$3001,0))&amp;"","NOT FOUND"))</f>
        <v/>
      </c>
      <c r="G891" s="9" t="str">
        <f aca="false">IF($A891="","",IFERROR(INDEX('2. Schematic Parts'!$D$2:$D$3001,MATCH($A891,'2. Schematic Parts'!$A$2:$A$3001,0))&amp;"","NOT FOUND"))</f>
        <v/>
      </c>
      <c r="H891" s="9" t="str">
        <f aca="false">IF($A891="","",IF(COUNTIF('2. Schematic Parts'!$A$2:$A$3001,$A891)=0,"NOT IN SCHEMATIC","OK"))</f>
        <v/>
      </c>
      <c r="I891" s="9" t="str">
        <f aca="false">IF($A891="","",IF($H891="NOT IN SCHEMATIC","",IF(UPPER(TRIM($C891))=UPPER(TRIM($E891)),"OK","MISMATCH")))</f>
        <v/>
      </c>
      <c r="J891" s="9" t="str">
        <f aca="false">IF($A891="","",IF($H891="NOT IN SCHEMATIC","",IF($F891="","NO SCH DECAL",IF($D891="","",IF(UPPER(TRIM($D891))=UPPER(TRIM($F891)),"OK","MISMATCH")))))</f>
        <v/>
      </c>
      <c r="K891" s="16" t="str">
        <f aca="false">IF($A891="","",SUMPRODUCT(--ISNUMBER(SEARCH(","&amp;TRIM($A891)&amp;",",","&amp;SUBSTITUTE('1. Master BOM'!$D$2:$D$400," ","")&amp;","))))</f>
        <v/>
      </c>
      <c r="L891" s="16" t="str">
        <f aca="false">IF($A891="","",IF($K891&lt;&gt;1,0,SUMPRODUCT(ISNUMBER(SEARCH(","&amp;TRIM($A891)&amp;",",","&amp;SUBSTITUTE('1. Master BOM'!$D$2:$D$400," ","")&amp;","))*ROW('1. Master BOM'!$D$2:$D$400))))</f>
        <v/>
      </c>
      <c r="M891" s="9" t="str">
        <f aca="false">IF($A891="","",IF($K891=0,"NOT IN BOM",IF($K891&gt;1,"MULTIPLE BOM LINES","OK")))</f>
        <v/>
      </c>
      <c r="N891" s="9" t="str">
        <f aca="false">IF($A891="","",IF($L891=0,"—",INDEX('1. Master BOM'!$A$1:$A$400,$L891)))</f>
        <v/>
      </c>
      <c r="O891" s="9" t="str">
        <f aca="false">IF($A891="","",IF($L891=0,"—",INDEX('1. Master BOM'!$B$1:$B$400,$L891)))</f>
        <v/>
      </c>
      <c r="P891" s="9" t="str">
        <f aca="false">IF($A891="","",IF(OR($H891="NOT IN SCHEMATIC",$O891="—"),"",IF($G891="","NO SCH PN",IF(UPPER(TRIM($G891))=UPPER(TRIM($O891)),"OK","MISMATCH"))))</f>
        <v/>
      </c>
      <c r="Q891" s="9" t="str">
        <f aca="false">IF($A891="","",IF($L891=0,"—",INDEX('1. Master BOM'!$E$1:$E$400,$L891)))</f>
        <v/>
      </c>
      <c r="R891" s="9" t="str">
        <f aca="false">IF($A891="","",IF($L891=0,"—",IF(T(INDEX('1. Master BOM'!$F$1:$F$400,$L891))="","(not set)",INDEX('1. Master BOM'!$F$1:$F$400,$L891))))</f>
        <v/>
      </c>
      <c r="S891" s="9" t="str">
        <f aca="false">IF($A891="","",IF(OR($R891="—",$R891="(not set)",$D891=""),"",IF(ISNUMBER(SEARCH(SUBSTITUTE(SUBSTITUTE(SUBSTITUTE($R891,"-",""),"_","")," ",""),SUBSTITUTE(SUBSTITUTE(SUBSTITUTE($D891,"-",""),"_","")," ",""))),"OK","CHECK")))</f>
        <v/>
      </c>
      <c r="T891" s="9" t="str">
        <f aca="false">IF($A891="","",IF(OR($H891="NOT IN SCHEMATIC",$I891="MISMATCH",$J891="MISMATCH",$P891="MISMATCH",$M891&lt;&gt;"OK"),"REVIEW","OK"))</f>
        <v/>
      </c>
      <c r="U891" s="14"/>
      <c r="V891" s="14"/>
      <c r="W891" s="17"/>
      <c r="X891" s="14"/>
    </row>
    <row r="892" customFormat="false" ht="15" hidden="false" customHeight="false" outlineLevel="0" collapsed="false">
      <c r="A892" s="9" t="str">
        <f aca="false">IF('3. Layout Parts'!$A892="","",TRIM('3. Layout Parts'!$A892))</f>
        <v/>
      </c>
      <c r="B892" s="9" t="str">
        <f aca="false">IF($A892="","",'3. Layout Parts'!$D892)</f>
        <v/>
      </c>
      <c r="C892" s="9" t="str">
        <f aca="false">IF($A892="","",'3. Layout Parts'!$B892)</f>
        <v/>
      </c>
      <c r="D892" s="9" t="str">
        <f aca="false">IF($A892="","",'3. Layout Parts'!$C892)</f>
        <v/>
      </c>
      <c r="E892" s="9" t="str">
        <f aca="false">IF($A892="","",IFERROR(INDEX('2. Schematic Parts'!$B$2:$B$3001,MATCH($A892,'2. Schematic Parts'!$A$2:$A$3001,0)),"NOT FOUND"))</f>
        <v/>
      </c>
      <c r="F892" s="9" t="str">
        <f aca="false">IF($A892="","",IFERROR(INDEX('2. Schematic Parts'!$C$2:$C$3001,MATCH($A892,'2. Schematic Parts'!$A$2:$A$3001,0))&amp;"","NOT FOUND"))</f>
        <v/>
      </c>
      <c r="G892" s="9" t="str">
        <f aca="false">IF($A892="","",IFERROR(INDEX('2. Schematic Parts'!$D$2:$D$3001,MATCH($A892,'2. Schematic Parts'!$A$2:$A$3001,0))&amp;"","NOT FOUND"))</f>
        <v/>
      </c>
      <c r="H892" s="9" t="str">
        <f aca="false">IF($A892="","",IF(COUNTIF('2. Schematic Parts'!$A$2:$A$3001,$A892)=0,"NOT IN SCHEMATIC","OK"))</f>
        <v/>
      </c>
      <c r="I892" s="9" t="str">
        <f aca="false">IF($A892="","",IF($H892="NOT IN SCHEMATIC","",IF(UPPER(TRIM($C892))=UPPER(TRIM($E892)),"OK","MISMATCH")))</f>
        <v/>
      </c>
      <c r="J892" s="9" t="str">
        <f aca="false">IF($A892="","",IF($H892="NOT IN SCHEMATIC","",IF($F892="","NO SCH DECAL",IF($D892="","",IF(UPPER(TRIM($D892))=UPPER(TRIM($F892)),"OK","MISMATCH")))))</f>
        <v/>
      </c>
      <c r="K892" s="16" t="str">
        <f aca="false">IF($A892="","",SUMPRODUCT(--ISNUMBER(SEARCH(","&amp;TRIM($A892)&amp;",",","&amp;SUBSTITUTE('1. Master BOM'!$D$2:$D$400," ","")&amp;","))))</f>
        <v/>
      </c>
      <c r="L892" s="16" t="str">
        <f aca="false">IF($A892="","",IF($K892&lt;&gt;1,0,SUMPRODUCT(ISNUMBER(SEARCH(","&amp;TRIM($A892)&amp;",",","&amp;SUBSTITUTE('1. Master BOM'!$D$2:$D$400," ","")&amp;","))*ROW('1. Master BOM'!$D$2:$D$400))))</f>
        <v/>
      </c>
      <c r="M892" s="9" t="str">
        <f aca="false">IF($A892="","",IF($K892=0,"NOT IN BOM",IF($K892&gt;1,"MULTIPLE BOM LINES","OK")))</f>
        <v/>
      </c>
      <c r="N892" s="9" t="str">
        <f aca="false">IF($A892="","",IF($L892=0,"—",INDEX('1. Master BOM'!$A$1:$A$400,$L892)))</f>
        <v/>
      </c>
      <c r="O892" s="9" t="str">
        <f aca="false">IF($A892="","",IF($L892=0,"—",INDEX('1. Master BOM'!$B$1:$B$400,$L892)))</f>
        <v/>
      </c>
      <c r="P892" s="9" t="str">
        <f aca="false">IF($A892="","",IF(OR($H892="NOT IN SCHEMATIC",$O892="—"),"",IF($G892="","NO SCH PN",IF(UPPER(TRIM($G892))=UPPER(TRIM($O892)),"OK","MISMATCH"))))</f>
        <v/>
      </c>
      <c r="Q892" s="9" t="str">
        <f aca="false">IF($A892="","",IF($L892=0,"—",INDEX('1. Master BOM'!$E$1:$E$400,$L892)))</f>
        <v/>
      </c>
      <c r="R892" s="9" t="str">
        <f aca="false">IF($A892="","",IF($L892=0,"—",IF(T(INDEX('1. Master BOM'!$F$1:$F$400,$L892))="","(not set)",INDEX('1. Master BOM'!$F$1:$F$400,$L892))))</f>
        <v/>
      </c>
      <c r="S892" s="9" t="str">
        <f aca="false">IF($A892="","",IF(OR($R892="—",$R892="(not set)",$D892=""),"",IF(ISNUMBER(SEARCH(SUBSTITUTE(SUBSTITUTE(SUBSTITUTE($R892,"-",""),"_","")," ",""),SUBSTITUTE(SUBSTITUTE(SUBSTITUTE($D892,"-",""),"_","")," ",""))),"OK","CHECK")))</f>
        <v/>
      </c>
      <c r="T892" s="9" t="str">
        <f aca="false">IF($A892="","",IF(OR($H892="NOT IN SCHEMATIC",$I892="MISMATCH",$J892="MISMATCH",$P892="MISMATCH",$M892&lt;&gt;"OK"),"REVIEW","OK"))</f>
        <v/>
      </c>
      <c r="U892" s="14"/>
      <c r="V892" s="14"/>
      <c r="W892" s="17"/>
      <c r="X892" s="14"/>
    </row>
    <row r="893" customFormat="false" ht="15" hidden="false" customHeight="false" outlineLevel="0" collapsed="false">
      <c r="A893" s="9" t="str">
        <f aca="false">IF('3. Layout Parts'!$A893="","",TRIM('3. Layout Parts'!$A893))</f>
        <v/>
      </c>
      <c r="B893" s="9" t="str">
        <f aca="false">IF($A893="","",'3. Layout Parts'!$D893)</f>
        <v/>
      </c>
      <c r="C893" s="9" t="str">
        <f aca="false">IF($A893="","",'3. Layout Parts'!$B893)</f>
        <v/>
      </c>
      <c r="D893" s="9" t="str">
        <f aca="false">IF($A893="","",'3. Layout Parts'!$C893)</f>
        <v/>
      </c>
      <c r="E893" s="9" t="str">
        <f aca="false">IF($A893="","",IFERROR(INDEX('2. Schematic Parts'!$B$2:$B$3001,MATCH($A893,'2. Schematic Parts'!$A$2:$A$3001,0)),"NOT FOUND"))</f>
        <v/>
      </c>
      <c r="F893" s="9" t="str">
        <f aca="false">IF($A893="","",IFERROR(INDEX('2. Schematic Parts'!$C$2:$C$3001,MATCH($A893,'2. Schematic Parts'!$A$2:$A$3001,0))&amp;"","NOT FOUND"))</f>
        <v/>
      </c>
      <c r="G893" s="9" t="str">
        <f aca="false">IF($A893="","",IFERROR(INDEX('2. Schematic Parts'!$D$2:$D$3001,MATCH($A893,'2. Schematic Parts'!$A$2:$A$3001,0))&amp;"","NOT FOUND"))</f>
        <v/>
      </c>
      <c r="H893" s="9" t="str">
        <f aca="false">IF($A893="","",IF(COUNTIF('2. Schematic Parts'!$A$2:$A$3001,$A893)=0,"NOT IN SCHEMATIC","OK"))</f>
        <v/>
      </c>
      <c r="I893" s="9" t="str">
        <f aca="false">IF($A893="","",IF($H893="NOT IN SCHEMATIC","",IF(UPPER(TRIM($C893))=UPPER(TRIM($E893)),"OK","MISMATCH")))</f>
        <v/>
      </c>
      <c r="J893" s="9" t="str">
        <f aca="false">IF($A893="","",IF($H893="NOT IN SCHEMATIC","",IF($F893="","NO SCH DECAL",IF($D893="","",IF(UPPER(TRIM($D893))=UPPER(TRIM($F893)),"OK","MISMATCH")))))</f>
        <v/>
      </c>
      <c r="K893" s="16" t="str">
        <f aca="false">IF($A893="","",SUMPRODUCT(--ISNUMBER(SEARCH(","&amp;TRIM($A893)&amp;",",","&amp;SUBSTITUTE('1. Master BOM'!$D$2:$D$400," ","")&amp;","))))</f>
        <v/>
      </c>
      <c r="L893" s="16" t="str">
        <f aca="false">IF($A893="","",IF($K893&lt;&gt;1,0,SUMPRODUCT(ISNUMBER(SEARCH(","&amp;TRIM($A893)&amp;",",","&amp;SUBSTITUTE('1. Master BOM'!$D$2:$D$400," ","")&amp;","))*ROW('1. Master BOM'!$D$2:$D$400))))</f>
        <v/>
      </c>
      <c r="M893" s="9" t="str">
        <f aca="false">IF($A893="","",IF($K893=0,"NOT IN BOM",IF($K893&gt;1,"MULTIPLE BOM LINES","OK")))</f>
        <v/>
      </c>
      <c r="N893" s="9" t="str">
        <f aca="false">IF($A893="","",IF($L893=0,"—",INDEX('1. Master BOM'!$A$1:$A$400,$L893)))</f>
        <v/>
      </c>
      <c r="O893" s="9" t="str">
        <f aca="false">IF($A893="","",IF($L893=0,"—",INDEX('1. Master BOM'!$B$1:$B$400,$L893)))</f>
        <v/>
      </c>
      <c r="P893" s="9" t="str">
        <f aca="false">IF($A893="","",IF(OR($H893="NOT IN SCHEMATIC",$O893="—"),"",IF($G893="","NO SCH PN",IF(UPPER(TRIM($G893))=UPPER(TRIM($O893)),"OK","MISMATCH"))))</f>
        <v/>
      </c>
      <c r="Q893" s="9" t="str">
        <f aca="false">IF($A893="","",IF($L893=0,"—",INDEX('1. Master BOM'!$E$1:$E$400,$L893)))</f>
        <v/>
      </c>
      <c r="R893" s="9" t="str">
        <f aca="false">IF($A893="","",IF($L893=0,"—",IF(T(INDEX('1. Master BOM'!$F$1:$F$400,$L893))="","(not set)",INDEX('1. Master BOM'!$F$1:$F$400,$L893))))</f>
        <v/>
      </c>
      <c r="S893" s="9" t="str">
        <f aca="false">IF($A893="","",IF(OR($R893="—",$R893="(not set)",$D893=""),"",IF(ISNUMBER(SEARCH(SUBSTITUTE(SUBSTITUTE(SUBSTITUTE($R893,"-",""),"_","")," ",""),SUBSTITUTE(SUBSTITUTE(SUBSTITUTE($D893,"-",""),"_","")," ",""))),"OK","CHECK")))</f>
        <v/>
      </c>
      <c r="T893" s="9" t="str">
        <f aca="false">IF($A893="","",IF(OR($H893="NOT IN SCHEMATIC",$I893="MISMATCH",$J893="MISMATCH",$P893="MISMATCH",$M893&lt;&gt;"OK"),"REVIEW","OK"))</f>
        <v/>
      </c>
      <c r="U893" s="14"/>
      <c r="V893" s="14"/>
      <c r="W893" s="17"/>
      <c r="X893" s="14"/>
    </row>
    <row r="894" customFormat="false" ht="15" hidden="false" customHeight="false" outlineLevel="0" collapsed="false">
      <c r="A894" s="9" t="str">
        <f aca="false">IF('3. Layout Parts'!$A894="","",TRIM('3. Layout Parts'!$A894))</f>
        <v/>
      </c>
      <c r="B894" s="9" t="str">
        <f aca="false">IF($A894="","",'3. Layout Parts'!$D894)</f>
        <v/>
      </c>
      <c r="C894" s="9" t="str">
        <f aca="false">IF($A894="","",'3. Layout Parts'!$B894)</f>
        <v/>
      </c>
      <c r="D894" s="9" t="str">
        <f aca="false">IF($A894="","",'3. Layout Parts'!$C894)</f>
        <v/>
      </c>
      <c r="E894" s="9" t="str">
        <f aca="false">IF($A894="","",IFERROR(INDEX('2. Schematic Parts'!$B$2:$B$3001,MATCH($A894,'2. Schematic Parts'!$A$2:$A$3001,0)),"NOT FOUND"))</f>
        <v/>
      </c>
      <c r="F894" s="9" t="str">
        <f aca="false">IF($A894="","",IFERROR(INDEX('2. Schematic Parts'!$C$2:$C$3001,MATCH($A894,'2. Schematic Parts'!$A$2:$A$3001,0))&amp;"","NOT FOUND"))</f>
        <v/>
      </c>
      <c r="G894" s="9" t="str">
        <f aca="false">IF($A894="","",IFERROR(INDEX('2. Schematic Parts'!$D$2:$D$3001,MATCH($A894,'2. Schematic Parts'!$A$2:$A$3001,0))&amp;"","NOT FOUND"))</f>
        <v/>
      </c>
      <c r="H894" s="9" t="str">
        <f aca="false">IF($A894="","",IF(COUNTIF('2. Schematic Parts'!$A$2:$A$3001,$A894)=0,"NOT IN SCHEMATIC","OK"))</f>
        <v/>
      </c>
      <c r="I894" s="9" t="str">
        <f aca="false">IF($A894="","",IF($H894="NOT IN SCHEMATIC","",IF(UPPER(TRIM($C894))=UPPER(TRIM($E894)),"OK","MISMATCH")))</f>
        <v/>
      </c>
      <c r="J894" s="9" t="str">
        <f aca="false">IF($A894="","",IF($H894="NOT IN SCHEMATIC","",IF($F894="","NO SCH DECAL",IF($D894="","",IF(UPPER(TRIM($D894))=UPPER(TRIM($F894)),"OK","MISMATCH")))))</f>
        <v/>
      </c>
      <c r="K894" s="16" t="str">
        <f aca="false">IF($A894="","",SUMPRODUCT(--ISNUMBER(SEARCH(","&amp;TRIM($A894)&amp;",",","&amp;SUBSTITUTE('1. Master BOM'!$D$2:$D$400," ","")&amp;","))))</f>
        <v/>
      </c>
      <c r="L894" s="16" t="str">
        <f aca="false">IF($A894="","",IF($K894&lt;&gt;1,0,SUMPRODUCT(ISNUMBER(SEARCH(","&amp;TRIM($A894)&amp;",",","&amp;SUBSTITUTE('1. Master BOM'!$D$2:$D$400," ","")&amp;","))*ROW('1. Master BOM'!$D$2:$D$400))))</f>
        <v/>
      </c>
      <c r="M894" s="9" t="str">
        <f aca="false">IF($A894="","",IF($K894=0,"NOT IN BOM",IF($K894&gt;1,"MULTIPLE BOM LINES","OK")))</f>
        <v/>
      </c>
      <c r="N894" s="9" t="str">
        <f aca="false">IF($A894="","",IF($L894=0,"—",INDEX('1. Master BOM'!$A$1:$A$400,$L894)))</f>
        <v/>
      </c>
      <c r="O894" s="9" t="str">
        <f aca="false">IF($A894="","",IF($L894=0,"—",INDEX('1. Master BOM'!$B$1:$B$400,$L894)))</f>
        <v/>
      </c>
      <c r="P894" s="9" t="str">
        <f aca="false">IF($A894="","",IF(OR($H894="NOT IN SCHEMATIC",$O894="—"),"",IF($G894="","NO SCH PN",IF(UPPER(TRIM($G894))=UPPER(TRIM($O894)),"OK","MISMATCH"))))</f>
        <v/>
      </c>
      <c r="Q894" s="9" t="str">
        <f aca="false">IF($A894="","",IF($L894=0,"—",INDEX('1. Master BOM'!$E$1:$E$400,$L894)))</f>
        <v/>
      </c>
      <c r="R894" s="9" t="str">
        <f aca="false">IF($A894="","",IF($L894=0,"—",IF(T(INDEX('1. Master BOM'!$F$1:$F$400,$L894))="","(not set)",INDEX('1. Master BOM'!$F$1:$F$400,$L894))))</f>
        <v/>
      </c>
      <c r="S894" s="9" t="str">
        <f aca="false">IF($A894="","",IF(OR($R894="—",$R894="(not set)",$D894=""),"",IF(ISNUMBER(SEARCH(SUBSTITUTE(SUBSTITUTE(SUBSTITUTE($R894,"-",""),"_","")," ",""),SUBSTITUTE(SUBSTITUTE(SUBSTITUTE($D894,"-",""),"_","")," ",""))),"OK","CHECK")))</f>
        <v/>
      </c>
      <c r="T894" s="9" t="str">
        <f aca="false">IF($A894="","",IF(OR($H894="NOT IN SCHEMATIC",$I894="MISMATCH",$J894="MISMATCH",$P894="MISMATCH",$M894&lt;&gt;"OK"),"REVIEW","OK"))</f>
        <v/>
      </c>
      <c r="U894" s="14"/>
      <c r="V894" s="14"/>
      <c r="W894" s="17"/>
      <c r="X894" s="14"/>
    </row>
    <row r="895" customFormat="false" ht="15" hidden="false" customHeight="false" outlineLevel="0" collapsed="false">
      <c r="A895" s="9" t="str">
        <f aca="false">IF('3. Layout Parts'!$A895="","",TRIM('3. Layout Parts'!$A895))</f>
        <v/>
      </c>
      <c r="B895" s="9" t="str">
        <f aca="false">IF($A895="","",'3. Layout Parts'!$D895)</f>
        <v/>
      </c>
      <c r="C895" s="9" t="str">
        <f aca="false">IF($A895="","",'3. Layout Parts'!$B895)</f>
        <v/>
      </c>
      <c r="D895" s="9" t="str">
        <f aca="false">IF($A895="","",'3. Layout Parts'!$C895)</f>
        <v/>
      </c>
      <c r="E895" s="9" t="str">
        <f aca="false">IF($A895="","",IFERROR(INDEX('2. Schematic Parts'!$B$2:$B$3001,MATCH($A895,'2. Schematic Parts'!$A$2:$A$3001,0)),"NOT FOUND"))</f>
        <v/>
      </c>
      <c r="F895" s="9" t="str">
        <f aca="false">IF($A895="","",IFERROR(INDEX('2. Schematic Parts'!$C$2:$C$3001,MATCH($A895,'2. Schematic Parts'!$A$2:$A$3001,0))&amp;"","NOT FOUND"))</f>
        <v/>
      </c>
      <c r="G895" s="9" t="str">
        <f aca="false">IF($A895="","",IFERROR(INDEX('2. Schematic Parts'!$D$2:$D$3001,MATCH($A895,'2. Schematic Parts'!$A$2:$A$3001,0))&amp;"","NOT FOUND"))</f>
        <v/>
      </c>
      <c r="H895" s="9" t="str">
        <f aca="false">IF($A895="","",IF(COUNTIF('2. Schematic Parts'!$A$2:$A$3001,$A895)=0,"NOT IN SCHEMATIC","OK"))</f>
        <v/>
      </c>
      <c r="I895" s="9" t="str">
        <f aca="false">IF($A895="","",IF($H895="NOT IN SCHEMATIC","",IF(UPPER(TRIM($C895))=UPPER(TRIM($E895)),"OK","MISMATCH")))</f>
        <v/>
      </c>
      <c r="J895" s="9" t="str">
        <f aca="false">IF($A895="","",IF($H895="NOT IN SCHEMATIC","",IF($F895="","NO SCH DECAL",IF($D895="","",IF(UPPER(TRIM($D895))=UPPER(TRIM($F895)),"OK","MISMATCH")))))</f>
        <v/>
      </c>
      <c r="K895" s="16" t="str">
        <f aca="false">IF($A895="","",SUMPRODUCT(--ISNUMBER(SEARCH(","&amp;TRIM($A895)&amp;",",","&amp;SUBSTITUTE('1. Master BOM'!$D$2:$D$400," ","")&amp;","))))</f>
        <v/>
      </c>
      <c r="L895" s="16" t="str">
        <f aca="false">IF($A895="","",IF($K895&lt;&gt;1,0,SUMPRODUCT(ISNUMBER(SEARCH(","&amp;TRIM($A895)&amp;",",","&amp;SUBSTITUTE('1. Master BOM'!$D$2:$D$400," ","")&amp;","))*ROW('1. Master BOM'!$D$2:$D$400))))</f>
        <v/>
      </c>
      <c r="M895" s="9" t="str">
        <f aca="false">IF($A895="","",IF($K895=0,"NOT IN BOM",IF($K895&gt;1,"MULTIPLE BOM LINES","OK")))</f>
        <v/>
      </c>
      <c r="N895" s="9" t="str">
        <f aca="false">IF($A895="","",IF($L895=0,"—",INDEX('1. Master BOM'!$A$1:$A$400,$L895)))</f>
        <v/>
      </c>
      <c r="O895" s="9" t="str">
        <f aca="false">IF($A895="","",IF($L895=0,"—",INDEX('1. Master BOM'!$B$1:$B$400,$L895)))</f>
        <v/>
      </c>
      <c r="P895" s="9" t="str">
        <f aca="false">IF($A895="","",IF(OR($H895="NOT IN SCHEMATIC",$O895="—"),"",IF($G895="","NO SCH PN",IF(UPPER(TRIM($G895))=UPPER(TRIM($O895)),"OK","MISMATCH"))))</f>
        <v/>
      </c>
      <c r="Q895" s="9" t="str">
        <f aca="false">IF($A895="","",IF($L895=0,"—",INDEX('1. Master BOM'!$E$1:$E$400,$L895)))</f>
        <v/>
      </c>
      <c r="R895" s="9" t="str">
        <f aca="false">IF($A895="","",IF($L895=0,"—",IF(T(INDEX('1. Master BOM'!$F$1:$F$400,$L895))="","(not set)",INDEX('1. Master BOM'!$F$1:$F$400,$L895))))</f>
        <v/>
      </c>
      <c r="S895" s="9" t="str">
        <f aca="false">IF($A895="","",IF(OR($R895="—",$R895="(not set)",$D895=""),"",IF(ISNUMBER(SEARCH(SUBSTITUTE(SUBSTITUTE(SUBSTITUTE($R895,"-",""),"_","")," ",""),SUBSTITUTE(SUBSTITUTE(SUBSTITUTE($D895,"-",""),"_","")," ",""))),"OK","CHECK")))</f>
        <v/>
      </c>
      <c r="T895" s="9" t="str">
        <f aca="false">IF($A895="","",IF(OR($H895="NOT IN SCHEMATIC",$I895="MISMATCH",$J895="MISMATCH",$P895="MISMATCH",$M895&lt;&gt;"OK"),"REVIEW","OK"))</f>
        <v/>
      </c>
      <c r="U895" s="14"/>
      <c r="V895" s="14"/>
      <c r="W895" s="17"/>
      <c r="X895" s="14"/>
    </row>
    <row r="896" customFormat="false" ht="15" hidden="false" customHeight="false" outlineLevel="0" collapsed="false">
      <c r="A896" s="9" t="str">
        <f aca="false">IF('3. Layout Parts'!$A896="","",TRIM('3. Layout Parts'!$A896))</f>
        <v/>
      </c>
      <c r="B896" s="9" t="str">
        <f aca="false">IF($A896="","",'3. Layout Parts'!$D896)</f>
        <v/>
      </c>
      <c r="C896" s="9" t="str">
        <f aca="false">IF($A896="","",'3. Layout Parts'!$B896)</f>
        <v/>
      </c>
      <c r="D896" s="9" t="str">
        <f aca="false">IF($A896="","",'3. Layout Parts'!$C896)</f>
        <v/>
      </c>
      <c r="E896" s="9" t="str">
        <f aca="false">IF($A896="","",IFERROR(INDEX('2. Schematic Parts'!$B$2:$B$3001,MATCH($A896,'2. Schematic Parts'!$A$2:$A$3001,0)),"NOT FOUND"))</f>
        <v/>
      </c>
      <c r="F896" s="9" t="str">
        <f aca="false">IF($A896="","",IFERROR(INDEX('2. Schematic Parts'!$C$2:$C$3001,MATCH($A896,'2. Schematic Parts'!$A$2:$A$3001,0))&amp;"","NOT FOUND"))</f>
        <v/>
      </c>
      <c r="G896" s="9" t="str">
        <f aca="false">IF($A896="","",IFERROR(INDEX('2. Schematic Parts'!$D$2:$D$3001,MATCH($A896,'2. Schematic Parts'!$A$2:$A$3001,0))&amp;"","NOT FOUND"))</f>
        <v/>
      </c>
      <c r="H896" s="9" t="str">
        <f aca="false">IF($A896="","",IF(COUNTIF('2. Schematic Parts'!$A$2:$A$3001,$A896)=0,"NOT IN SCHEMATIC","OK"))</f>
        <v/>
      </c>
      <c r="I896" s="9" t="str">
        <f aca="false">IF($A896="","",IF($H896="NOT IN SCHEMATIC","",IF(UPPER(TRIM($C896))=UPPER(TRIM($E896)),"OK","MISMATCH")))</f>
        <v/>
      </c>
      <c r="J896" s="9" t="str">
        <f aca="false">IF($A896="","",IF($H896="NOT IN SCHEMATIC","",IF($F896="","NO SCH DECAL",IF($D896="","",IF(UPPER(TRIM($D896))=UPPER(TRIM($F896)),"OK","MISMATCH")))))</f>
        <v/>
      </c>
      <c r="K896" s="16" t="str">
        <f aca="false">IF($A896="","",SUMPRODUCT(--ISNUMBER(SEARCH(","&amp;TRIM($A896)&amp;",",","&amp;SUBSTITUTE('1. Master BOM'!$D$2:$D$400," ","")&amp;","))))</f>
        <v/>
      </c>
      <c r="L896" s="16" t="str">
        <f aca="false">IF($A896="","",IF($K896&lt;&gt;1,0,SUMPRODUCT(ISNUMBER(SEARCH(","&amp;TRIM($A896)&amp;",",","&amp;SUBSTITUTE('1. Master BOM'!$D$2:$D$400," ","")&amp;","))*ROW('1. Master BOM'!$D$2:$D$400))))</f>
        <v/>
      </c>
      <c r="M896" s="9" t="str">
        <f aca="false">IF($A896="","",IF($K896=0,"NOT IN BOM",IF($K896&gt;1,"MULTIPLE BOM LINES","OK")))</f>
        <v/>
      </c>
      <c r="N896" s="9" t="str">
        <f aca="false">IF($A896="","",IF($L896=0,"—",INDEX('1. Master BOM'!$A$1:$A$400,$L896)))</f>
        <v/>
      </c>
      <c r="O896" s="9" t="str">
        <f aca="false">IF($A896="","",IF($L896=0,"—",INDEX('1. Master BOM'!$B$1:$B$400,$L896)))</f>
        <v/>
      </c>
      <c r="P896" s="9" t="str">
        <f aca="false">IF($A896="","",IF(OR($H896="NOT IN SCHEMATIC",$O896="—"),"",IF($G896="","NO SCH PN",IF(UPPER(TRIM($G896))=UPPER(TRIM($O896)),"OK","MISMATCH"))))</f>
        <v/>
      </c>
      <c r="Q896" s="9" t="str">
        <f aca="false">IF($A896="","",IF($L896=0,"—",INDEX('1. Master BOM'!$E$1:$E$400,$L896)))</f>
        <v/>
      </c>
      <c r="R896" s="9" t="str">
        <f aca="false">IF($A896="","",IF($L896=0,"—",IF(T(INDEX('1. Master BOM'!$F$1:$F$400,$L896))="","(not set)",INDEX('1. Master BOM'!$F$1:$F$400,$L896))))</f>
        <v/>
      </c>
      <c r="S896" s="9" t="str">
        <f aca="false">IF($A896="","",IF(OR($R896="—",$R896="(not set)",$D896=""),"",IF(ISNUMBER(SEARCH(SUBSTITUTE(SUBSTITUTE(SUBSTITUTE($R896,"-",""),"_","")," ",""),SUBSTITUTE(SUBSTITUTE(SUBSTITUTE($D896,"-",""),"_","")," ",""))),"OK","CHECK")))</f>
        <v/>
      </c>
      <c r="T896" s="9" t="str">
        <f aca="false">IF($A896="","",IF(OR($H896="NOT IN SCHEMATIC",$I896="MISMATCH",$J896="MISMATCH",$P896="MISMATCH",$M896&lt;&gt;"OK"),"REVIEW","OK"))</f>
        <v/>
      </c>
      <c r="U896" s="14"/>
      <c r="V896" s="14"/>
      <c r="W896" s="17"/>
      <c r="X896" s="14"/>
    </row>
    <row r="897" customFormat="false" ht="15" hidden="false" customHeight="false" outlineLevel="0" collapsed="false">
      <c r="A897" s="9" t="str">
        <f aca="false">IF('3. Layout Parts'!$A897="","",TRIM('3. Layout Parts'!$A897))</f>
        <v/>
      </c>
      <c r="B897" s="9" t="str">
        <f aca="false">IF($A897="","",'3. Layout Parts'!$D897)</f>
        <v/>
      </c>
      <c r="C897" s="9" t="str">
        <f aca="false">IF($A897="","",'3. Layout Parts'!$B897)</f>
        <v/>
      </c>
      <c r="D897" s="9" t="str">
        <f aca="false">IF($A897="","",'3. Layout Parts'!$C897)</f>
        <v/>
      </c>
      <c r="E897" s="9" t="str">
        <f aca="false">IF($A897="","",IFERROR(INDEX('2. Schematic Parts'!$B$2:$B$3001,MATCH($A897,'2. Schematic Parts'!$A$2:$A$3001,0)),"NOT FOUND"))</f>
        <v/>
      </c>
      <c r="F897" s="9" t="str">
        <f aca="false">IF($A897="","",IFERROR(INDEX('2. Schematic Parts'!$C$2:$C$3001,MATCH($A897,'2. Schematic Parts'!$A$2:$A$3001,0))&amp;"","NOT FOUND"))</f>
        <v/>
      </c>
      <c r="G897" s="9" t="str">
        <f aca="false">IF($A897="","",IFERROR(INDEX('2. Schematic Parts'!$D$2:$D$3001,MATCH($A897,'2. Schematic Parts'!$A$2:$A$3001,0))&amp;"","NOT FOUND"))</f>
        <v/>
      </c>
      <c r="H897" s="9" t="str">
        <f aca="false">IF($A897="","",IF(COUNTIF('2. Schematic Parts'!$A$2:$A$3001,$A897)=0,"NOT IN SCHEMATIC","OK"))</f>
        <v/>
      </c>
      <c r="I897" s="9" t="str">
        <f aca="false">IF($A897="","",IF($H897="NOT IN SCHEMATIC","",IF(UPPER(TRIM($C897))=UPPER(TRIM($E897)),"OK","MISMATCH")))</f>
        <v/>
      </c>
      <c r="J897" s="9" t="str">
        <f aca="false">IF($A897="","",IF($H897="NOT IN SCHEMATIC","",IF($F897="","NO SCH DECAL",IF($D897="","",IF(UPPER(TRIM($D897))=UPPER(TRIM($F897)),"OK","MISMATCH")))))</f>
        <v/>
      </c>
      <c r="K897" s="16" t="str">
        <f aca="false">IF($A897="","",SUMPRODUCT(--ISNUMBER(SEARCH(","&amp;TRIM($A897)&amp;",",","&amp;SUBSTITUTE('1. Master BOM'!$D$2:$D$400," ","")&amp;","))))</f>
        <v/>
      </c>
      <c r="L897" s="16" t="str">
        <f aca="false">IF($A897="","",IF($K897&lt;&gt;1,0,SUMPRODUCT(ISNUMBER(SEARCH(","&amp;TRIM($A897)&amp;",",","&amp;SUBSTITUTE('1. Master BOM'!$D$2:$D$400," ","")&amp;","))*ROW('1. Master BOM'!$D$2:$D$400))))</f>
        <v/>
      </c>
      <c r="M897" s="9" t="str">
        <f aca="false">IF($A897="","",IF($K897=0,"NOT IN BOM",IF($K897&gt;1,"MULTIPLE BOM LINES","OK")))</f>
        <v/>
      </c>
      <c r="N897" s="9" t="str">
        <f aca="false">IF($A897="","",IF($L897=0,"—",INDEX('1. Master BOM'!$A$1:$A$400,$L897)))</f>
        <v/>
      </c>
      <c r="O897" s="9" t="str">
        <f aca="false">IF($A897="","",IF($L897=0,"—",INDEX('1. Master BOM'!$B$1:$B$400,$L897)))</f>
        <v/>
      </c>
      <c r="P897" s="9" t="str">
        <f aca="false">IF($A897="","",IF(OR($H897="NOT IN SCHEMATIC",$O897="—"),"",IF($G897="","NO SCH PN",IF(UPPER(TRIM($G897))=UPPER(TRIM($O897)),"OK","MISMATCH"))))</f>
        <v/>
      </c>
      <c r="Q897" s="9" t="str">
        <f aca="false">IF($A897="","",IF($L897=0,"—",INDEX('1. Master BOM'!$E$1:$E$400,$L897)))</f>
        <v/>
      </c>
      <c r="R897" s="9" t="str">
        <f aca="false">IF($A897="","",IF($L897=0,"—",IF(T(INDEX('1. Master BOM'!$F$1:$F$400,$L897))="","(not set)",INDEX('1. Master BOM'!$F$1:$F$400,$L897))))</f>
        <v/>
      </c>
      <c r="S897" s="9" t="str">
        <f aca="false">IF($A897="","",IF(OR($R897="—",$R897="(not set)",$D897=""),"",IF(ISNUMBER(SEARCH(SUBSTITUTE(SUBSTITUTE(SUBSTITUTE($R897,"-",""),"_","")," ",""),SUBSTITUTE(SUBSTITUTE(SUBSTITUTE($D897,"-",""),"_","")," ",""))),"OK","CHECK")))</f>
        <v/>
      </c>
      <c r="T897" s="9" t="str">
        <f aca="false">IF($A897="","",IF(OR($H897="NOT IN SCHEMATIC",$I897="MISMATCH",$J897="MISMATCH",$P897="MISMATCH",$M897&lt;&gt;"OK"),"REVIEW","OK"))</f>
        <v/>
      </c>
      <c r="U897" s="14"/>
      <c r="V897" s="14"/>
      <c r="W897" s="17"/>
      <c r="X897" s="14"/>
    </row>
    <row r="898" customFormat="false" ht="15" hidden="false" customHeight="false" outlineLevel="0" collapsed="false">
      <c r="A898" s="9" t="str">
        <f aca="false">IF('3. Layout Parts'!$A898="","",TRIM('3. Layout Parts'!$A898))</f>
        <v/>
      </c>
      <c r="B898" s="9" t="str">
        <f aca="false">IF($A898="","",'3. Layout Parts'!$D898)</f>
        <v/>
      </c>
      <c r="C898" s="9" t="str">
        <f aca="false">IF($A898="","",'3. Layout Parts'!$B898)</f>
        <v/>
      </c>
      <c r="D898" s="9" t="str">
        <f aca="false">IF($A898="","",'3. Layout Parts'!$C898)</f>
        <v/>
      </c>
      <c r="E898" s="9" t="str">
        <f aca="false">IF($A898="","",IFERROR(INDEX('2. Schematic Parts'!$B$2:$B$3001,MATCH($A898,'2. Schematic Parts'!$A$2:$A$3001,0)),"NOT FOUND"))</f>
        <v/>
      </c>
      <c r="F898" s="9" t="str">
        <f aca="false">IF($A898="","",IFERROR(INDEX('2. Schematic Parts'!$C$2:$C$3001,MATCH($A898,'2. Schematic Parts'!$A$2:$A$3001,0))&amp;"","NOT FOUND"))</f>
        <v/>
      </c>
      <c r="G898" s="9" t="str">
        <f aca="false">IF($A898="","",IFERROR(INDEX('2. Schematic Parts'!$D$2:$D$3001,MATCH($A898,'2. Schematic Parts'!$A$2:$A$3001,0))&amp;"","NOT FOUND"))</f>
        <v/>
      </c>
      <c r="H898" s="9" t="str">
        <f aca="false">IF($A898="","",IF(COUNTIF('2. Schematic Parts'!$A$2:$A$3001,$A898)=0,"NOT IN SCHEMATIC","OK"))</f>
        <v/>
      </c>
      <c r="I898" s="9" t="str">
        <f aca="false">IF($A898="","",IF($H898="NOT IN SCHEMATIC","",IF(UPPER(TRIM($C898))=UPPER(TRIM($E898)),"OK","MISMATCH")))</f>
        <v/>
      </c>
      <c r="J898" s="9" t="str">
        <f aca="false">IF($A898="","",IF($H898="NOT IN SCHEMATIC","",IF($F898="","NO SCH DECAL",IF($D898="","",IF(UPPER(TRIM($D898))=UPPER(TRIM($F898)),"OK","MISMATCH")))))</f>
        <v/>
      </c>
      <c r="K898" s="16" t="str">
        <f aca="false">IF($A898="","",SUMPRODUCT(--ISNUMBER(SEARCH(","&amp;TRIM($A898)&amp;",",","&amp;SUBSTITUTE('1. Master BOM'!$D$2:$D$400," ","")&amp;","))))</f>
        <v/>
      </c>
      <c r="L898" s="16" t="str">
        <f aca="false">IF($A898="","",IF($K898&lt;&gt;1,0,SUMPRODUCT(ISNUMBER(SEARCH(","&amp;TRIM($A898)&amp;",",","&amp;SUBSTITUTE('1. Master BOM'!$D$2:$D$400," ","")&amp;","))*ROW('1. Master BOM'!$D$2:$D$400))))</f>
        <v/>
      </c>
      <c r="M898" s="9" t="str">
        <f aca="false">IF($A898="","",IF($K898=0,"NOT IN BOM",IF($K898&gt;1,"MULTIPLE BOM LINES","OK")))</f>
        <v/>
      </c>
      <c r="N898" s="9" t="str">
        <f aca="false">IF($A898="","",IF($L898=0,"—",INDEX('1. Master BOM'!$A$1:$A$400,$L898)))</f>
        <v/>
      </c>
      <c r="O898" s="9" t="str">
        <f aca="false">IF($A898="","",IF($L898=0,"—",INDEX('1. Master BOM'!$B$1:$B$400,$L898)))</f>
        <v/>
      </c>
      <c r="P898" s="9" t="str">
        <f aca="false">IF($A898="","",IF(OR($H898="NOT IN SCHEMATIC",$O898="—"),"",IF($G898="","NO SCH PN",IF(UPPER(TRIM($G898))=UPPER(TRIM($O898)),"OK","MISMATCH"))))</f>
        <v/>
      </c>
      <c r="Q898" s="9" t="str">
        <f aca="false">IF($A898="","",IF($L898=0,"—",INDEX('1. Master BOM'!$E$1:$E$400,$L898)))</f>
        <v/>
      </c>
      <c r="R898" s="9" t="str">
        <f aca="false">IF($A898="","",IF($L898=0,"—",IF(T(INDEX('1. Master BOM'!$F$1:$F$400,$L898))="","(not set)",INDEX('1. Master BOM'!$F$1:$F$400,$L898))))</f>
        <v/>
      </c>
      <c r="S898" s="9" t="str">
        <f aca="false">IF($A898="","",IF(OR($R898="—",$R898="(not set)",$D898=""),"",IF(ISNUMBER(SEARCH(SUBSTITUTE(SUBSTITUTE(SUBSTITUTE($R898,"-",""),"_","")," ",""),SUBSTITUTE(SUBSTITUTE(SUBSTITUTE($D898,"-",""),"_","")," ",""))),"OK","CHECK")))</f>
        <v/>
      </c>
      <c r="T898" s="9" t="str">
        <f aca="false">IF($A898="","",IF(OR($H898="NOT IN SCHEMATIC",$I898="MISMATCH",$J898="MISMATCH",$P898="MISMATCH",$M898&lt;&gt;"OK"),"REVIEW","OK"))</f>
        <v/>
      </c>
      <c r="U898" s="14"/>
      <c r="V898" s="14"/>
      <c r="W898" s="17"/>
      <c r="X898" s="14"/>
    </row>
    <row r="899" customFormat="false" ht="15" hidden="false" customHeight="false" outlineLevel="0" collapsed="false">
      <c r="A899" s="9" t="str">
        <f aca="false">IF('3. Layout Parts'!$A899="","",TRIM('3. Layout Parts'!$A899))</f>
        <v/>
      </c>
      <c r="B899" s="9" t="str">
        <f aca="false">IF($A899="","",'3. Layout Parts'!$D899)</f>
        <v/>
      </c>
      <c r="C899" s="9" t="str">
        <f aca="false">IF($A899="","",'3. Layout Parts'!$B899)</f>
        <v/>
      </c>
      <c r="D899" s="9" t="str">
        <f aca="false">IF($A899="","",'3. Layout Parts'!$C899)</f>
        <v/>
      </c>
      <c r="E899" s="9" t="str">
        <f aca="false">IF($A899="","",IFERROR(INDEX('2. Schematic Parts'!$B$2:$B$3001,MATCH($A899,'2. Schematic Parts'!$A$2:$A$3001,0)),"NOT FOUND"))</f>
        <v/>
      </c>
      <c r="F899" s="9" t="str">
        <f aca="false">IF($A899="","",IFERROR(INDEX('2. Schematic Parts'!$C$2:$C$3001,MATCH($A899,'2. Schematic Parts'!$A$2:$A$3001,0))&amp;"","NOT FOUND"))</f>
        <v/>
      </c>
      <c r="G899" s="9" t="str">
        <f aca="false">IF($A899="","",IFERROR(INDEX('2. Schematic Parts'!$D$2:$D$3001,MATCH($A899,'2. Schematic Parts'!$A$2:$A$3001,0))&amp;"","NOT FOUND"))</f>
        <v/>
      </c>
      <c r="H899" s="9" t="str">
        <f aca="false">IF($A899="","",IF(COUNTIF('2. Schematic Parts'!$A$2:$A$3001,$A899)=0,"NOT IN SCHEMATIC","OK"))</f>
        <v/>
      </c>
      <c r="I899" s="9" t="str">
        <f aca="false">IF($A899="","",IF($H899="NOT IN SCHEMATIC","",IF(UPPER(TRIM($C899))=UPPER(TRIM($E899)),"OK","MISMATCH")))</f>
        <v/>
      </c>
      <c r="J899" s="9" t="str">
        <f aca="false">IF($A899="","",IF($H899="NOT IN SCHEMATIC","",IF($F899="","NO SCH DECAL",IF($D899="","",IF(UPPER(TRIM($D899))=UPPER(TRIM($F899)),"OK","MISMATCH")))))</f>
        <v/>
      </c>
      <c r="K899" s="16" t="str">
        <f aca="false">IF($A899="","",SUMPRODUCT(--ISNUMBER(SEARCH(","&amp;TRIM($A899)&amp;",",","&amp;SUBSTITUTE('1. Master BOM'!$D$2:$D$400," ","")&amp;","))))</f>
        <v/>
      </c>
      <c r="L899" s="16" t="str">
        <f aca="false">IF($A899="","",IF($K899&lt;&gt;1,0,SUMPRODUCT(ISNUMBER(SEARCH(","&amp;TRIM($A899)&amp;",",","&amp;SUBSTITUTE('1. Master BOM'!$D$2:$D$400," ","")&amp;","))*ROW('1. Master BOM'!$D$2:$D$400))))</f>
        <v/>
      </c>
      <c r="M899" s="9" t="str">
        <f aca="false">IF($A899="","",IF($K899=0,"NOT IN BOM",IF($K899&gt;1,"MULTIPLE BOM LINES","OK")))</f>
        <v/>
      </c>
      <c r="N899" s="9" t="str">
        <f aca="false">IF($A899="","",IF($L899=0,"—",INDEX('1. Master BOM'!$A$1:$A$400,$L899)))</f>
        <v/>
      </c>
      <c r="O899" s="9" t="str">
        <f aca="false">IF($A899="","",IF($L899=0,"—",INDEX('1. Master BOM'!$B$1:$B$400,$L899)))</f>
        <v/>
      </c>
      <c r="P899" s="9" t="str">
        <f aca="false">IF($A899="","",IF(OR($H899="NOT IN SCHEMATIC",$O899="—"),"",IF($G899="","NO SCH PN",IF(UPPER(TRIM($G899))=UPPER(TRIM($O899)),"OK","MISMATCH"))))</f>
        <v/>
      </c>
      <c r="Q899" s="9" t="str">
        <f aca="false">IF($A899="","",IF($L899=0,"—",INDEX('1. Master BOM'!$E$1:$E$400,$L899)))</f>
        <v/>
      </c>
      <c r="R899" s="9" t="str">
        <f aca="false">IF($A899="","",IF($L899=0,"—",IF(T(INDEX('1. Master BOM'!$F$1:$F$400,$L899))="","(not set)",INDEX('1. Master BOM'!$F$1:$F$400,$L899))))</f>
        <v/>
      </c>
      <c r="S899" s="9" t="str">
        <f aca="false">IF($A899="","",IF(OR($R899="—",$R899="(not set)",$D899=""),"",IF(ISNUMBER(SEARCH(SUBSTITUTE(SUBSTITUTE(SUBSTITUTE($R899,"-",""),"_","")," ",""),SUBSTITUTE(SUBSTITUTE(SUBSTITUTE($D899,"-",""),"_","")," ",""))),"OK","CHECK")))</f>
        <v/>
      </c>
      <c r="T899" s="9" t="str">
        <f aca="false">IF($A899="","",IF(OR($H899="NOT IN SCHEMATIC",$I899="MISMATCH",$J899="MISMATCH",$P899="MISMATCH",$M899&lt;&gt;"OK"),"REVIEW","OK"))</f>
        <v/>
      </c>
      <c r="U899" s="14"/>
      <c r="V899" s="14"/>
      <c r="W899" s="17"/>
      <c r="X899" s="14"/>
    </row>
    <row r="900" customFormat="false" ht="15" hidden="false" customHeight="false" outlineLevel="0" collapsed="false">
      <c r="A900" s="9" t="str">
        <f aca="false">IF('3. Layout Parts'!$A900="","",TRIM('3. Layout Parts'!$A900))</f>
        <v/>
      </c>
      <c r="B900" s="9" t="str">
        <f aca="false">IF($A900="","",'3. Layout Parts'!$D900)</f>
        <v/>
      </c>
      <c r="C900" s="9" t="str">
        <f aca="false">IF($A900="","",'3. Layout Parts'!$B900)</f>
        <v/>
      </c>
      <c r="D900" s="9" t="str">
        <f aca="false">IF($A900="","",'3. Layout Parts'!$C900)</f>
        <v/>
      </c>
      <c r="E900" s="9" t="str">
        <f aca="false">IF($A900="","",IFERROR(INDEX('2. Schematic Parts'!$B$2:$B$3001,MATCH($A900,'2. Schematic Parts'!$A$2:$A$3001,0)),"NOT FOUND"))</f>
        <v/>
      </c>
      <c r="F900" s="9" t="str">
        <f aca="false">IF($A900="","",IFERROR(INDEX('2. Schematic Parts'!$C$2:$C$3001,MATCH($A900,'2. Schematic Parts'!$A$2:$A$3001,0))&amp;"","NOT FOUND"))</f>
        <v/>
      </c>
      <c r="G900" s="9" t="str">
        <f aca="false">IF($A900="","",IFERROR(INDEX('2. Schematic Parts'!$D$2:$D$3001,MATCH($A900,'2. Schematic Parts'!$A$2:$A$3001,0))&amp;"","NOT FOUND"))</f>
        <v/>
      </c>
      <c r="H900" s="9" t="str">
        <f aca="false">IF($A900="","",IF(COUNTIF('2. Schematic Parts'!$A$2:$A$3001,$A900)=0,"NOT IN SCHEMATIC","OK"))</f>
        <v/>
      </c>
      <c r="I900" s="9" t="str">
        <f aca="false">IF($A900="","",IF($H900="NOT IN SCHEMATIC","",IF(UPPER(TRIM($C900))=UPPER(TRIM($E900)),"OK","MISMATCH")))</f>
        <v/>
      </c>
      <c r="J900" s="9" t="str">
        <f aca="false">IF($A900="","",IF($H900="NOT IN SCHEMATIC","",IF($F900="","NO SCH DECAL",IF($D900="","",IF(UPPER(TRIM($D900))=UPPER(TRIM($F900)),"OK","MISMATCH")))))</f>
        <v/>
      </c>
      <c r="K900" s="16" t="str">
        <f aca="false">IF($A900="","",SUMPRODUCT(--ISNUMBER(SEARCH(","&amp;TRIM($A900)&amp;",",","&amp;SUBSTITUTE('1. Master BOM'!$D$2:$D$400," ","")&amp;","))))</f>
        <v/>
      </c>
      <c r="L900" s="16" t="str">
        <f aca="false">IF($A900="","",IF($K900&lt;&gt;1,0,SUMPRODUCT(ISNUMBER(SEARCH(","&amp;TRIM($A900)&amp;",",","&amp;SUBSTITUTE('1. Master BOM'!$D$2:$D$400," ","")&amp;","))*ROW('1. Master BOM'!$D$2:$D$400))))</f>
        <v/>
      </c>
      <c r="M900" s="9" t="str">
        <f aca="false">IF($A900="","",IF($K900=0,"NOT IN BOM",IF($K900&gt;1,"MULTIPLE BOM LINES","OK")))</f>
        <v/>
      </c>
      <c r="N900" s="9" t="str">
        <f aca="false">IF($A900="","",IF($L900=0,"—",INDEX('1. Master BOM'!$A$1:$A$400,$L900)))</f>
        <v/>
      </c>
      <c r="O900" s="9" t="str">
        <f aca="false">IF($A900="","",IF($L900=0,"—",INDEX('1. Master BOM'!$B$1:$B$400,$L900)))</f>
        <v/>
      </c>
      <c r="P900" s="9" t="str">
        <f aca="false">IF($A900="","",IF(OR($H900="NOT IN SCHEMATIC",$O900="—"),"",IF($G900="","NO SCH PN",IF(UPPER(TRIM($G900))=UPPER(TRIM($O900)),"OK","MISMATCH"))))</f>
        <v/>
      </c>
      <c r="Q900" s="9" t="str">
        <f aca="false">IF($A900="","",IF($L900=0,"—",INDEX('1. Master BOM'!$E$1:$E$400,$L900)))</f>
        <v/>
      </c>
      <c r="R900" s="9" t="str">
        <f aca="false">IF($A900="","",IF($L900=0,"—",IF(T(INDEX('1. Master BOM'!$F$1:$F$400,$L900))="","(not set)",INDEX('1. Master BOM'!$F$1:$F$400,$L900))))</f>
        <v/>
      </c>
      <c r="S900" s="9" t="str">
        <f aca="false">IF($A900="","",IF(OR($R900="—",$R900="(not set)",$D900=""),"",IF(ISNUMBER(SEARCH(SUBSTITUTE(SUBSTITUTE(SUBSTITUTE($R900,"-",""),"_","")," ",""),SUBSTITUTE(SUBSTITUTE(SUBSTITUTE($D900,"-",""),"_","")," ",""))),"OK","CHECK")))</f>
        <v/>
      </c>
      <c r="T900" s="9" t="str">
        <f aca="false">IF($A900="","",IF(OR($H900="NOT IN SCHEMATIC",$I900="MISMATCH",$J900="MISMATCH",$P900="MISMATCH",$M900&lt;&gt;"OK"),"REVIEW","OK"))</f>
        <v/>
      </c>
      <c r="U900" s="14"/>
      <c r="V900" s="14"/>
      <c r="W900" s="17"/>
      <c r="X900" s="14"/>
    </row>
    <row r="901" customFormat="false" ht="15" hidden="false" customHeight="false" outlineLevel="0" collapsed="false">
      <c r="A901" s="9" t="str">
        <f aca="false">IF('3. Layout Parts'!$A901="","",TRIM('3. Layout Parts'!$A901))</f>
        <v/>
      </c>
      <c r="B901" s="9" t="str">
        <f aca="false">IF($A901="","",'3. Layout Parts'!$D901)</f>
        <v/>
      </c>
      <c r="C901" s="9" t="str">
        <f aca="false">IF($A901="","",'3. Layout Parts'!$B901)</f>
        <v/>
      </c>
      <c r="D901" s="9" t="str">
        <f aca="false">IF($A901="","",'3. Layout Parts'!$C901)</f>
        <v/>
      </c>
      <c r="E901" s="9" t="str">
        <f aca="false">IF($A901="","",IFERROR(INDEX('2. Schematic Parts'!$B$2:$B$3001,MATCH($A901,'2. Schematic Parts'!$A$2:$A$3001,0)),"NOT FOUND"))</f>
        <v/>
      </c>
      <c r="F901" s="9" t="str">
        <f aca="false">IF($A901="","",IFERROR(INDEX('2. Schematic Parts'!$C$2:$C$3001,MATCH($A901,'2. Schematic Parts'!$A$2:$A$3001,0))&amp;"","NOT FOUND"))</f>
        <v/>
      </c>
      <c r="G901" s="9" t="str">
        <f aca="false">IF($A901="","",IFERROR(INDEX('2. Schematic Parts'!$D$2:$D$3001,MATCH($A901,'2. Schematic Parts'!$A$2:$A$3001,0))&amp;"","NOT FOUND"))</f>
        <v/>
      </c>
      <c r="H901" s="9" t="str">
        <f aca="false">IF($A901="","",IF(COUNTIF('2. Schematic Parts'!$A$2:$A$3001,$A901)=0,"NOT IN SCHEMATIC","OK"))</f>
        <v/>
      </c>
      <c r="I901" s="9" t="str">
        <f aca="false">IF($A901="","",IF($H901="NOT IN SCHEMATIC","",IF(UPPER(TRIM($C901))=UPPER(TRIM($E901)),"OK","MISMATCH")))</f>
        <v/>
      </c>
      <c r="J901" s="9" t="str">
        <f aca="false">IF($A901="","",IF($H901="NOT IN SCHEMATIC","",IF($F901="","NO SCH DECAL",IF($D901="","",IF(UPPER(TRIM($D901))=UPPER(TRIM($F901)),"OK","MISMATCH")))))</f>
        <v/>
      </c>
      <c r="K901" s="16" t="str">
        <f aca="false">IF($A901="","",SUMPRODUCT(--ISNUMBER(SEARCH(","&amp;TRIM($A901)&amp;",",","&amp;SUBSTITUTE('1. Master BOM'!$D$2:$D$400," ","")&amp;","))))</f>
        <v/>
      </c>
      <c r="L901" s="16" t="str">
        <f aca="false">IF($A901="","",IF($K901&lt;&gt;1,0,SUMPRODUCT(ISNUMBER(SEARCH(","&amp;TRIM($A901)&amp;",",","&amp;SUBSTITUTE('1. Master BOM'!$D$2:$D$400," ","")&amp;","))*ROW('1. Master BOM'!$D$2:$D$400))))</f>
        <v/>
      </c>
      <c r="M901" s="9" t="str">
        <f aca="false">IF($A901="","",IF($K901=0,"NOT IN BOM",IF($K901&gt;1,"MULTIPLE BOM LINES","OK")))</f>
        <v/>
      </c>
      <c r="N901" s="9" t="str">
        <f aca="false">IF($A901="","",IF($L901=0,"—",INDEX('1. Master BOM'!$A$1:$A$400,$L901)))</f>
        <v/>
      </c>
      <c r="O901" s="9" t="str">
        <f aca="false">IF($A901="","",IF($L901=0,"—",INDEX('1. Master BOM'!$B$1:$B$400,$L901)))</f>
        <v/>
      </c>
      <c r="P901" s="9" t="str">
        <f aca="false">IF($A901="","",IF(OR($H901="NOT IN SCHEMATIC",$O901="—"),"",IF($G901="","NO SCH PN",IF(UPPER(TRIM($G901))=UPPER(TRIM($O901)),"OK","MISMATCH"))))</f>
        <v/>
      </c>
      <c r="Q901" s="9" t="str">
        <f aca="false">IF($A901="","",IF($L901=0,"—",INDEX('1. Master BOM'!$E$1:$E$400,$L901)))</f>
        <v/>
      </c>
      <c r="R901" s="9" t="str">
        <f aca="false">IF($A901="","",IF($L901=0,"—",IF(T(INDEX('1. Master BOM'!$F$1:$F$400,$L901))="","(not set)",INDEX('1. Master BOM'!$F$1:$F$400,$L901))))</f>
        <v/>
      </c>
      <c r="S901" s="9" t="str">
        <f aca="false">IF($A901="","",IF(OR($R901="—",$R901="(not set)",$D901=""),"",IF(ISNUMBER(SEARCH(SUBSTITUTE(SUBSTITUTE(SUBSTITUTE($R901,"-",""),"_","")," ",""),SUBSTITUTE(SUBSTITUTE(SUBSTITUTE($D901,"-",""),"_","")," ",""))),"OK","CHECK")))</f>
        <v/>
      </c>
      <c r="T901" s="9" t="str">
        <f aca="false">IF($A901="","",IF(OR($H901="NOT IN SCHEMATIC",$I901="MISMATCH",$J901="MISMATCH",$P901="MISMATCH",$M901&lt;&gt;"OK"),"REVIEW","OK"))</f>
        <v/>
      </c>
      <c r="U901" s="14"/>
      <c r="V901" s="14"/>
      <c r="W901" s="17"/>
      <c r="X901" s="14"/>
    </row>
    <row r="902" customFormat="false" ht="15" hidden="false" customHeight="false" outlineLevel="0" collapsed="false">
      <c r="A902" s="9" t="str">
        <f aca="false">IF('3. Layout Parts'!$A902="","",TRIM('3. Layout Parts'!$A902))</f>
        <v/>
      </c>
      <c r="B902" s="9" t="str">
        <f aca="false">IF($A902="","",'3. Layout Parts'!$D902)</f>
        <v/>
      </c>
      <c r="C902" s="9" t="str">
        <f aca="false">IF($A902="","",'3. Layout Parts'!$B902)</f>
        <v/>
      </c>
      <c r="D902" s="9" t="str">
        <f aca="false">IF($A902="","",'3. Layout Parts'!$C902)</f>
        <v/>
      </c>
      <c r="E902" s="9" t="str">
        <f aca="false">IF($A902="","",IFERROR(INDEX('2. Schematic Parts'!$B$2:$B$3001,MATCH($A902,'2. Schematic Parts'!$A$2:$A$3001,0)),"NOT FOUND"))</f>
        <v/>
      </c>
      <c r="F902" s="9" t="str">
        <f aca="false">IF($A902="","",IFERROR(INDEX('2. Schematic Parts'!$C$2:$C$3001,MATCH($A902,'2. Schematic Parts'!$A$2:$A$3001,0))&amp;"","NOT FOUND"))</f>
        <v/>
      </c>
      <c r="G902" s="9" t="str">
        <f aca="false">IF($A902="","",IFERROR(INDEX('2. Schematic Parts'!$D$2:$D$3001,MATCH($A902,'2. Schematic Parts'!$A$2:$A$3001,0))&amp;"","NOT FOUND"))</f>
        <v/>
      </c>
      <c r="H902" s="9" t="str">
        <f aca="false">IF($A902="","",IF(COUNTIF('2. Schematic Parts'!$A$2:$A$3001,$A902)=0,"NOT IN SCHEMATIC","OK"))</f>
        <v/>
      </c>
      <c r="I902" s="9" t="str">
        <f aca="false">IF($A902="","",IF($H902="NOT IN SCHEMATIC","",IF(UPPER(TRIM($C902))=UPPER(TRIM($E902)),"OK","MISMATCH")))</f>
        <v/>
      </c>
      <c r="J902" s="9" t="str">
        <f aca="false">IF($A902="","",IF($H902="NOT IN SCHEMATIC","",IF($F902="","NO SCH DECAL",IF($D902="","",IF(UPPER(TRIM($D902))=UPPER(TRIM($F902)),"OK","MISMATCH")))))</f>
        <v/>
      </c>
      <c r="K902" s="16" t="str">
        <f aca="false">IF($A902="","",SUMPRODUCT(--ISNUMBER(SEARCH(","&amp;TRIM($A902)&amp;",",","&amp;SUBSTITUTE('1. Master BOM'!$D$2:$D$400," ","")&amp;","))))</f>
        <v/>
      </c>
      <c r="L902" s="16" t="str">
        <f aca="false">IF($A902="","",IF($K902&lt;&gt;1,0,SUMPRODUCT(ISNUMBER(SEARCH(","&amp;TRIM($A902)&amp;",",","&amp;SUBSTITUTE('1. Master BOM'!$D$2:$D$400," ","")&amp;","))*ROW('1. Master BOM'!$D$2:$D$400))))</f>
        <v/>
      </c>
      <c r="M902" s="9" t="str">
        <f aca="false">IF($A902="","",IF($K902=0,"NOT IN BOM",IF($K902&gt;1,"MULTIPLE BOM LINES","OK")))</f>
        <v/>
      </c>
      <c r="N902" s="9" t="str">
        <f aca="false">IF($A902="","",IF($L902=0,"—",INDEX('1. Master BOM'!$A$1:$A$400,$L902)))</f>
        <v/>
      </c>
      <c r="O902" s="9" t="str">
        <f aca="false">IF($A902="","",IF($L902=0,"—",INDEX('1. Master BOM'!$B$1:$B$400,$L902)))</f>
        <v/>
      </c>
      <c r="P902" s="9" t="str">
        <f aca="false">IF($A902="","",IF(OR($H902="NOT IN SCHEMATIC",$O902="—"),"",IF($G902="","NO SCH PN",IF(UPPER(TRIM($G902))=UPPER(TRIM($O902)),"OK","MISMATCH"))))</f>
        <v/>
      </c>
      <c r="Q902" s="9" t="str">
        <f aca="false">IF($A902="","",IF($L902=0,"—",INDEX('1. Master BOM'!$E$1:$E$400,$L902)))</f>
        <v/>
      </c>
      <c r="R902" s="9" t="str">
        <f aca="false">IF($A902="","",IF($L902=0,"—",IF(T(INDEX('1. Master BOM'!$F$1:$F$400,$L902))="","(not set)",INDEX('1. Master BOM'!$F$1:$F$400,$L902))))</f>
        <v/>
      </c>
      <c r="S902" s="9" t="str">
        <f aca="false">IF($A902="","",IF(OR($R902="—",$R902="(not set)",$D902=""),"",IF(ISNUMBER(SEARCH(SUBSTITUTE(SUBSTITUTE(SUBSTITUTE($R902,"-",""),"_","")," ",""),SUBSTITUTE(SUBSTITUTE(SUBSTITUTE($D902,"-",""),"_","")," ",""))),"OK","CHECK")))</f>
        <v/>
      </c>
      <c r="T902" s="9" t="str">
        <f aca="false">IF($A902="","",IF(OR($H902="NOT IN SCHEMATIC",$I902="MISMATCH",$J902="MISMATCH",$P902="MISMATCH",$M902&lt;&gt;"OK"),"REVIEW","OK"))</f>
        <v/>
      </c>
      <c r="U902" s="14"/>
      <c r="V902" s="14"/>
      <c r="W902" s="17"/>
      <c r="X902" s="14"/>
    </row>
    <row r="903" customFormat="false" ht="15" hidden="false" customHeight="false" outlineLevel="0" collapsed="false">
      <c r="A903" s="9" t="str">
        <f aca="false">IF('3. Layout Parts'!$A903="","",TRIM('3. Layout Parts'!$A903))</f>
        <v/>
      </c>
      <c r="B903" s="9" t="str">
        <f aca="false">IF($A903="","",'3. Layout Parts'!$D903)</f>
        <v/>
      </c>
      <c r="C903" s="9" t="str">
        <f aca="false">IF($A903="","",'3. Layout Parts'!$B903)</f>
        <v/>
      </c>
      <c r="D903" s="9" t="str">
        <f aca="false">IF($A903="","",'3. Layout Parts'!$C903)</f>
        <v/>
      </c>
      <c r="E903" s="9" t="str">
        <f aca="false">IF($A903="","",IFERROR(INDEX('2. Schematic Parts'!$B$2:$B$3001,MATCH($A903,'2. Schematic Parts'!$A$2:$A$3001,0)),"NOT FOUND"))</f>
        <v/>
      </c>
      <c r="F903" s="9" t="str">
        <f aca="false">IF($A903="","",IFERROR(INDEX('2. Schematic Parts'!$C$2:$C$3001,MATCH($A903,'2. Schematic Parts'!$A$2:$A$3001,0))&amp;"","NOT FOUND"))</f>
        <v/>
      </c>
      <c r="G903" s="9" t="str">
        <f aca="false">IF($A903="","",IFERROR(INDEX('2. Schematic Parts'!$D$2:$D$3001,MATCH($A903,'2. Schematic Parts'!$A$2:$A$3001,0))&amp;"","NOT FOUND"))</f>
        <v/>
      </c>
      <c r="H903" s="9" t="str">
        <f aca="false">IF($A903="","",IF(COUNTIF('2. Schematic Parts'!$A$2:$A$3001,$A903)=0,"NOT IN SCHEMATIC","OK"))</f>
        <v/>
      </c>
      <c r="I903" s="9" t="str">
        <f aca="false">IF($A903="","",IF($H903="NOT IN SCHEMATIC","",IF(UPPER(TRIM($C903))=UPPER(TRIM($E903)),"OK","MISMATCH")))</f>
        <v/>
      </c>
      <c r="J903" s="9" t="str">
        <f aca="false">IF($A903="","",IF($H903="NOT IN SCHEMATIC","",IF($F903="","NO SCH DECAL",IF($D903="","",IF(UPPER(TRIM($D903))=UPPER(TRIM($F903)),"OK","MISMATCH")))))</f>
        <v/>
      </c>
      <c r="K903" s="16" t="str">
        <f aca="false">IF($A903="","",SUMPRODUCT(--ISNUMBER(SEARCH(","&amp;TRIM($A903)&amp;",",","&amp;SUBSTITUTE('1. Master BOM'!$D$2:$D$400," ","")&amp;","))))</f>
        <v/>
      </c>
      <c r="L903" s="16" t="str">
        <f aca="false">IF($A903="","",IF($K903&lt;&gt;1,0,SUMPRODUCT(ISNUMBER(SEARCH(","&amp;TRIM($A903)&amp;",",","&amp;SUBSTITUTE('1. Master BOM'!$D$2:$D$400," ","")&amp;","))*ROW('1. Master BOM'!$D$2:$D$400))))</f>
        <v/>
      </c>
      <c r="M903" s="9" t="str">
        <f aca="false">IF($A903="","",IF($K903=0,"NOT IN BOM",IF($K903&gt;1,"MULTIPLE BOM LINES","OK")))</f>
        <v/>
      </c>
      <c r="N903" s="9" t="str">
        <f aca="false">IF($A903="","",IF($L903=0,"—",INDEX('1. Master BOM'!$A$1:$A$400,$L903)))</f>
        <v/>
      </c>
      <c r="O903" s="9" t="str">
        <f aca="false">IF($A903="","",IF($L903=0,"—",INDEX('1. Master BOM'!$B$1:$B$400,$L903)))</f>
        <v/>
      </c>
      <c r="P903" s="9" t="str">
        <f aca="false">IF($A903="","",IF(OR($H903="NOT IN SCHEMATIC",$O903="—"),"",IF($G903="","NO SCH PN",IF(UPPER(TRIM($G903))=UPPER(TRIM($O903)),"OK","MISMATCH"))))</f>
        <v/>
      </c>
      <c r="Q903" s="9" t="str">
        <f aca="false">IF($A903="","",IF($L903=0,"—",INDEX('1. Master BOM'!$E$1:$E$400,$L903)))</f>
        <v/>
      </c>
      <c r="R903" s="9" t="str">
        <f aca="false">IF($A903="","",IF($L903=0,"—",IF(T(INDEX('1. Master BOM'!$F$1:$F$400,$L903))="","(not set)",INDEX('1. Master BOM'!$F$1:$F$400,$L903))))</f>
        <v/>
      </c>
      <c r="S903" s="9" t="str">
        <f aca="false">IF($A903="","",IF(OR($R903="—",$R903="(not set)",$D903=""),"",IF(ISNUMBER(SEARCH(SUBSTITUTE(SUBSTITUTE(SUBSTITUTE($R903,"-",""),"_","")," ",""),SUBSTITUTE(SUBSTITUTE(SUBSTITUTE($D903,"-",""),"_","")," ",""))),"OK","CHECK")))</f>
        <v/>
      </c>
      <c r="T903" s="9" t="str">
        <f aca="false">IF($A903="","",IF(OR($H903="NOT IN SCHEMATIC",$I903="MISMATCH",$J903="MISMATCH",$P903="MISMATCH",$M903&lt;&gt;"OK"),"REVIEW","OK"))</f>
        <v/>
      </c>
      <c r="U903" s="14"/>
      <c r="V903" s="14"/>
      <c r="W903" s="17"/>
      <c r="X903" s="14"/>
    </row>
    <row r="904" customFormat="false" ht="15" hidden="false" customHeight="false" outlineLevel="0" collapsed="false">
      <c r="A904" s="9" t="str">
        <f aca="false">IF('3. Layout Parts'!$A904="","",TRIM('3. Layout Parts'!$A904))</f>
        <v/>
      </c>
      <c r="B904" s="9" t="str">
        <f aca="false">IF($A904="","",'3. Layout Parts'!$D904)</f>
        <v/>
      </c>
      <c r="C904" s="9" t="str">
        <f aca="false">IF($A904="","",'3. Layout Parts'!$B904)</f>
        <v/>
      </c>
      <c r="D904" s="9" t="str">
        <f aca="false">IF($A904="","",'3. Layout Parts'!$C904)</f>
        <v/>
      </c>
      <c r="E904" s="9" t="str">
        <f aca="false">IF($A904="","",IFERROR(INDEX('2. Schematic Parts'!$B$2:$B$3001,MATCH($A904,'2. Schematic Parts'!$A$2:$A$3001,0)),"NOT FOUND"))</f>
        <v/>
      </c>
      <c r="F904" s="9" t="str">
        <f aca="false">IF($A904="","",IFERROR(INDEX('2. Schematic Parts'!$C$2:$C$3001,MATCH($A904,'2. Schematic Parts'!$A$2:$A$3001,0))&amp;"","NOT FOUND"))</f>
        <v/>
      </c>
      <c r="G904" s="9" t="str">
        <f aca="false">IF($A904="","",IFERROR(INDEX('2. Schematic Parts'!$D$2:$D$3001,MATCH($A904,'2. Schematic Parts'!$A$2:$A$3001,0))&amp;"","NOT FOUND"))</f>
        <v/>
      </c>
      <c r="H904" s="9" t="str">
        <f aca="false">IF($A904="","",IF(COUNTIF('2. Schematic Parts'!$A$2:$A$3001,$A904)=0,"NOT IN SCHEMATIC","OK"))</f>
        <v/>
      </c>
      <c r="I904" s="9" t="str">
        <f aca="false">IF($A904="","",IF($H904="NOT IN SCHEMATIC","",IF(UPPER(TRIM($C904))=UPPER(TRIM($E904)),"OK","MISMATCH")))</f>
        <v/>
      </c>
      <c r="J904" s="9" t="str">
        <f aca="false">IF($A904="","",IF($H904="NOT IN SCHEMATIC","",IF($F904="","NO SCH DECAL",IF($D904="","",IF(UPPER(TRIM($D904))=UPPER(TRIM($F904)),"OK","MISMATCH")))))</f>
        <v/>
      </c>
      <c r="K904" s="16" t="str">
        <f aca="false">IF($A904="","",SUMPRODUCT(--ISNUMBER(SEARCH(","&amp;TRIM($A904)&amp;",",","&amp;SUBSTITUTE('1. Master BOM'!$D$2:$D$400," ","")&amp;","))))</f>
        <v/>
      </c>
      <c r="L904" s="16" t="str">
        <f aca="false">IF($A904="","",IF($K904&lt;&gt;1,0,SUMPRODUCT(ISNUMBER(SEARCH(","&amp;TRIM($A904)&amp;",",","&amp;SUBSTITUTE('1. Master BOM'!$D$2:$D$400," ","")&amp;","))*ROW('1. Master BOM'!$D$2:$D$400))))</f>
        <v/>
      </c>
      <c r="M904" s="9" t="str">
        <f aca="false">IF($A904="","",IF($K904=0,"NOT IN BOM",IF($K904&gt;1,"MULTIPLE BOM LINES","OK")))</f>
        <v/>
      </c>
      <c r="N904" s="9" t="str">
        <f aca="false">IF($A904="","",IF($L904=0,"—",INDEX('1. Master BOM'!$A$1:$A$400,$L904)))</f>
        <v/>
      </c>
      <c r="O904" s="9" t="str">
        <f aca="false">IF($A904="","",IF($L904=0,"—",INDEX('1. Master BOM'!$B$1:$B$400,$L904)))</f>
        <v/>
      </c>
      <c r="P904" s="9" t="str">
        <f aca="false">IF($A904="","",IF(OR($H904="NOT IN SCHEMATIC",$O904="—"),"",IF($G904="","NO SCH PN",IF(UPPER(TRIM($G904))=UPPER(TRIM($O904)),"OK","MISMATCH"))))</f>
        <v/>
      </c>
      <c r="Q904" s="9" t="str">
        <f aca="false">IF($A904="","",IF($L904=0,"—",INDEX('1. Master BOM'!$E$1:$E$400,$L904)))</f>
        <v/>
      </c>
      <c r="R904" s="9" t="str">
        <f aca="false">IF($A904="","",IF($L904=0,"—",IF(T(INDEX('1. Master BOM'!$F$1:$F$400,$L904))="","(not set)",INDEX('1. Master BOM'!$F$1:$F$400,$L904))))</f>
        <v/>
      </c>
      <c r="S904" s="9" t="str">
        <f aca="false">IF($A904="","",IF(OR($R904="—",$R904="(not set)",$D904=""),"",IF(ISNUMBER(SEARCH(SUBSTITUTE(SUBSTITUTE(SUBSTITUTE($R904,"-",""),"_","")," ",""),SUBSTITUTE(SUBSTITUTE(SUBSTITUTE($D904,"-",""),"_","")," ",""))),"OK","CHECK")))</f>
        <v/>
      </c>
      <c r="T904" s="9" t="str">
        <f aca="false">IF($A904="","",IF(OR($H904="NOT IN SCHEMATIC",$I904="MISMATCH",$J904="MISMATCH",$P904="MISMATCH",$M904&lt;&gt;"OK"),"REVIEW","OK"))</f>
        <v/>
      </c>
      <c r="U904" s="14"/>
      <c r="V904" s="14"/>
      <c r="W904" s="17"/>
      <c r="X904" s="14"/>
    </row>
    <row r="905" customFormat="false" ht="15" hidden="false" customHeight="false" outlineLevel="0" collapsed="false">
      <c r="A905" s="9" t="str">
        <f aca="false">IF('3. Layout Parts'!$A905="","",TRIM('3. Layout Parts'!$A905))</f>
        <v/>
      </c>
      <c r="B905" s="9" t="str">
        <f aca="false">IF($A905="","",'3. Layout Parts'!$D905)</f>
        <v/>
      </c>
      <c r="C905" s="9" t="str">
        <f aca="false">IF($A905="","",'3. Layout Parts'!$B905)</f>
        <v/>
      </c>
      <c r="D905" s="9" t="str">
        <f aca="false">IF($A905="","",'3. Layout Parts'!$C905)</f>
        <v/>
      </c>
      <c r="E905" s="9" t="str">
        <f aca="false">IF($A905="","",IFERROR(INDEX('2. Schematic Parts'!$B$2:$B$3001,MATCH($A905,'2. Schematic Parts'!$A$2:$A$3001,0)),"NOT FOUND"))</f>
        <v/>
      </c>
      <c r="F905" s="9" t="str">
        <f aca="false">IF($A905="","",IFERROR(INDEX('2. Schematic Parts'!$C$2:$C$3001,MATCH($A905,'2. Schematic Parts'!$A$2:$A$3001,0))&amp;"","NOT FOUND"))</f>
        <v/>
      </c>
      <c r="G905" s="9" t="str">
        <f aca="false">IF($A905="","",IFERROR(INDEX('2. Schematic Parts'!$D$2:$D$3001,MATCH($A905,'2. Schematic Parts'!$A$2:$A$3001,0))&amp;"","NOT FOUND"))</f>
        <v/>
      </c>
      <c r="H905" s="9" t="str">
        <f aca="false">IF($A905="","",IF(COUNTIF('2. Schematic Parts'!$A$2:$A$3001,$A905)=0,"NOT IN SCHEMATIC","OK"))</f>
        <v/>
      </c>
      <c r="I905" s="9" t="str">
        <f aca="false">IF($A905="","",IF($H905="NOT IN SCHEMATIC","",IF(UPPER(TRIM($C905))=UPPER(TRIM($E905)),"OK","MISMATCH")))</f>
        <v/>
      </c>
      <c r="J905" s="9" t="str">
        <f aca="false">IF($A905="","",IF($H905="NOT IN SCHEMATIC","",IF($F905="","NO SCH DECAL",IF($D905="","",IF(UPPER(TRIM($D905))=UPPER(TRIM($F905)),"OK","MISMATCH")))))</f>
        <v/>
      </c>
      <c r="K905" s="16" t="str">
        <f aca="false">IF($A905="","",SUMPRODUCT(--ISNUMBER(SEARCH(","&amp;TRIM($A905)&amp;",",","&amp;SUBSTITUTE('1. Master BOM'!$D$2:$D$400," ","")&amp;","))))</f>
        <v/>
      </c>
      <c r="L905" s="16" t="str">
        <f aca="false">IF($A905="","",IF($K905&lt;&gt;1,0,SUMPRODUCT(ISNUMBER(SEARCH(","&amp;TRIM($A905)&amp;",",","&amp;SUBSTITUTE('1. Master BOM'!$D$2:$D$400," ","")&amp;","))*ROW('1. Master BOM'!$D$2:$D$400))))</f>
        <v/>
      </c>
      <c r="M905" s="9" t="str">
        <f aca="false">IF($A905="","",IF($K905=0,"NOT IN BOM",IF($K905&gt;1,"MULTIPLE BOM LINES","OK")))</f>
        <v/>
      </c>
      <c r="N905" s="9" t="str">
        <f aca="false">IF($A905="","",IF($L905=0,"—",INDEX('1. Master BOM'!$A$1:$A$400,$L905)))</f>
        <v/>
      </c>
      <c r="O905" s="9" t="str">
        <f aca="false">IF($A905="","",IF($L905=0,"—",INDEX('1. Master BOM'!$B$1:$B$400,$L905)))</f>
        <v/>
      </c>
      <c r="P905" s="9" t="str">
        <f aca="false">IF($A905="","",IF(OR($H905="NOT IN SCHEMATIC",$O905="—"),"",IF($G905="","NO SCH PN",IF(UPPER(TRIM($G905))=UPPER(TRIM($O905)),"OK","MISMATCH"))))</f>
        <v/>
      </c>
      <c r="Q905" s="9" t="str">
        <f aca="false">IF($A905="","",IF($L905=0,"—",INDEX('1. Master BOM'!$E$1:$E$400,$L905)))</f>
        <v/>
      </c>
      <c r="R905" s="9" t="str">
        <f aca="false">IF($A905="","",IF($L905=0,"—",IF(T(INDEX('1. Master BOM'!$F$1:$F$400,$L905))="","(not set)",INDEX('1. Master BOM'!$F$1:$F$400,$L905))))</f>
        <v/>
      </c>
      <c r="S905" s="9" t="str">
        <f aca="false">IF($A905="","",IF(OR($R905="—",$R905="(not set)",$D905=""),"",IF(ISNUMBER(SEARCH(SUBSTITUTE(SUBSTITUTE(SUBSTITUTE($R905,"-",""),"_","")," ",""),SUBSTITUTE(SUBSTITUTE(SUBSTITUTE($D905,"-",""),"_","")," ",""))),"OK","CHECK")))</f>
        <v/>
      </c>
      <c r="T905" s="9" t="str">
        <f aca="false">IF($A905="","",IF(OR($H905="NOT IN SCHEMATIC",$I905="MISMATCH",$J905="MISMATCH",$P905="MISMATCH",$M905&lt;&gt;"OK"),"REVIEW","OK"))</f>
        <v/>
      </c>
      <c r="U905" s="14"/>
      <c r="V905" s="14"/>
      <c r="W905" s="17"/>
      <c r="X905" s="14"/>
    </row>
    <row r="906" customFormat="false" ht="15" hidden="false" customHeight="false" outlineLevel="0" collapsed="false">
      <c r="A906" s="9" t="str">
        <f aca="false">IF('3. Layout Parts'!$A906="","",TRIM('3. Layout Parts'!$A906))</f>
        <v/>
      </c>
      <c r="B906" s="9" t="str">
        <f aca="false">IF($A906="","",'3. Layout Parts'!$D906)</f>
        <v/>
      </c>
      <c r="C906" s="9" t="str">
        <f aca="false">IF($A906="","",'3. Layout Parts'!$B906)</f>
        <v/>
      </c>
      <c r="D906" s="9" t="str">
        <f aca="false">IF($A906="","",'3. Layout Parts'!$C906)</f>
        <v/>
      </c>
      <c r="E906" s="9" t="str">
        <f aca="false">IF($A906="","",IFERROR(INDEX('2. Schematic Parts'!$B$2:$B$3001,MATCH($A906,'2. Schematic Parts'!$A$2:$A$3001,0)),"NOT FOUND"))</f>
        <v/>
      </c>
      <c r="F906" s="9" t="str">
        <f aca="false">IF($A906="","",IFERROR(INDEX('2. Schematic Parts'!$C$2:$C$3001,MATCH($A906,'2. Schematic Parts'!$A$2:$A$3001,0))&amp;"","NOT FOUND"))</f>
        <v/>
      </c>
      <c r="G906" s="9" t="str">
        <f aca="false">IF($A906="","",IFERROR(INDEX('2. Schematic Parts'!$D$2:$D$3001,MATCH($A906,'2. Schematic Parts'!$A$2:$A$3001,0))&amp;"","NOT FOUND"))</f>
        <v/>
      </c>
      <c r="H906" s="9" t="str">
        <f aca="false">IF($A906="","",IF(COUNTIF('2. Schematic Parts'!$A$2:$A$3001,$A906)=0,"NOT IN SCHEMATIC","OK"))</f>
        <v/>
      </c>
      <c r="I906" s="9" t="str">
        <f aca="false">IF($A906="","",IF($H906="NOT IN SCHEMATIC","",IF(UPPER(TRIM($C906))=UPPER(TRIM($E906)),"OK","MISMATCH")))</f>
        <v/>
      </c>
      <c r="J906" s="9" t="str">
        <f aca="false">IF($A906="","",IF($H906="NOT IN SCHEMATIC","",IF($F906="","NO SCH DECAL",IF($D906="","",IF(UPPER(TRIM($D906))=UPPER(TRIM($F906)),"OK","MISMATCH")))))</f>
        <v/>
      </c>
      <c r="K906" s="16" t="str">
        <f aca="false">IF($A906="","",SUMPRODUCT(--ISNUMBER(SEARCH(","&amp;TRIM($A906)&amp;",",","&amp;SUBSTITUTE('1. Master BOM'!$D$2:$D$400," ","")&amp;","))))</f>
        <v/>
      </c>
      <c r="L906" s="16" t="str">
        <f aca="false">IF($A906="","",IF($K906&lt;&gt;1,0,SUMPRODUCT(ISNUMBER(SEARCH(","&amp;TRIM($A906)&amp;",",","&amp;SUBSTITUTE('1. Master BOM'!$D$2:$D$400," ","")&amp;","))*ROW('1. Master BOM'!$D$2:$D$400))))</f>
        <v/>
      </c>
      <c r="M906" s="9" t="str">
        <f aca="false">IF($A906="","",IF($K906=0,"NOT IN BOM",IF($K906&gt;1,"MULTIPLE BOM LINES","OK")))</f>
        <v/>
      </c>
      <c r="N906" s="9" t="str">
        <f aca="false">IF($A906="","",IF($L906=0,"—",INDEX('1. Master BOM'!$A$1:$A$400,$L906)))</f>
        <v/>
      </c>
      <c r="O906" s="9" t="str">
        <f aca="false">IF($A906="","",IF($L906=0,"—",INDEX('1. Master BOM'!$B$1:$B$400,$L906)))</f>
        <v/>
      </c>
      <c r="P906" s="9" t="str">
        <f aca="false">IF($A906="","",IF(OR($H906="NOT IN SCHEMATIC",$O906="—"),"",IF($G906="","NO SCH PN",IF(UPPER(TRIM($G906))=UPPER(TRIM($O906)),"OK","MISMATCH"))))</f>
        <v/>
      </c>
      <c r="Q906" s="9" t="str">
        <f aca="false">IF($A906="","",IF($L906=0,"—",INDEX('1. Master BOM'!$E$1:$E$400,$L906)))</f>
        <v/>
      </c>
      <c r="R906" s="9" t="str">
        <f aca="false">IF($A906="","",IF($L906=0,"—",IF(T(INDEX('1. Master BOM'!$F$1:$F$400,$L906))="","(not set)",INDEX('1. Master BOM'!$F$1:$F$400,$L906))))</f>
        <v/>
      </c>
      <c r="S906" s="9" t="str">
        <f aca="false">IF($A906="","",IF(OR($R906="—",$R906="(not set)",$D906=""),"",IF(ISNUMBER(SEARCH(SUBSTITUTE(SUBSTITUTE(SUBSTITUTE($R906,"-",""),"_","")," ",""),SUBSTITUTE(SUBSTITUTE(SUBSTITUTE($D906,"-",""),"_","")," ",""))),"OK","CHECK")))</f>
        <v/>
      </c>
      <c r="T906" s="9" t="str">
        <f aca="false">IF($A906="","",IF(OR($H906="NOT IN SCHEMATIC",$I906="MISMATCH",$J906="MISMATCH",$P906="MISMATCH",$M906&lt;&gt;"OK"),"REVIEW","OK"))</f>
        <v/>
      </c>
      <c r="U906" s="14"/>
      <c r="V906" s="14"/>
      <c r="W906" s="17"/>
      <c r="X906" s="14"/>
    </row>
    <row r="907" customFormat="false" ht="15" hidden="false" customHeight="false" outlineLevel="0" collapsed="false">
      <c r="A907" s="9" t="str">
        <f aca="false">IF('3. Layout Parts'!$A907="","",TRIM('3. Layout Parts'!$A907))</f>
        <v/>
      </c>
      <c r="B907" s="9" t="str">
        <f aca="false">IF($A907="","",'3. Layout Parts'!$D907)</f>
        <v/>
      </c>
      <c r="C907" s="9" t="str">
        <f aca="false">IF($A907="","",'3. Layout Parts'!$B907)</f>
        <v/>
      </c>
      <c r="D907" s="9" t="str">
        <f aca="false">IF($A907="","",'3. Layout Parts'!$C907)</f>
        <v/>
      </c>
      <c r="E907" s="9" t="str">
        <f aca="false">IF($A907="","",IFERROR(INDEX('2. Schematic Parts'!$B$2:$B$3001,MATCH($A907,'2. Schematic Parts'!$A$2:$A$3001,0)),"NOT FOUND"))</f>
        <v/>
      </c>
      <c r="F907" s="9" t="str">
        <f aca="false">IF($A907="","",IFERROR(INDEX('2. Schematic Parts'!$C$2:$C$3001,MATCH($A907,'2. Schematic Parts'!$A$2:$A$3001,0))&amp;"","NOT FOUND"))</f>
        <v/>
      </c>
      <c r="G907" s="9" t="str">
        <f aca="false">IF($A907="","",IFERROR(INDEX('2. Schematic Parts'!$D$2:$D$3001,MATCH($A907,'2. Schematic Parts'!$A$2:$A$3001,0))&amp;"","NOT FOUND"))</f>
        <v/>
      </c>
      <c r="H907" s="9" t="str">
        <f aca="false">IF($A907="","",IF(COUNTIF('2. Schematic Parts'!$A$2:$A$3001,$A907)=0,"NOT IN SCHEMATIC","OK"))</f>
        <v/>
      </c>
      <c r="I907" s="9" t="str">
        <f aca="false">IF($A907="","",IF($H907="NOT IN SCHEMATIC","",IF(UPPER(TRIM($C907))=UPPER(TRIM($E907)),"OK","MISMATCH")))</f>
        <v/>
      </c>
      <c r="J907" s="9" t="str">
        <f aca="false">IF($A907="","",IF($H907="NOT IN SCHEMATIC","",IF($F907="","NO SCH DECAL",IF($D907="","",IF(UPPER(TRIM($D907))=UPPER(TRIM($F907)),"OK","MISMATCH")))))</f>
        <v/>
      </c>
      <c r="K907" s="16" t="str">
        <f aca="false">IF($A907="","",SUMPRODUCT(--ISNUMBER(SEARCH(","&amp;TRIM($A907)&amp;",",","&amp;SUBSTITUTE('1. Master BOM'!$D$2:$D$400," ","")&amp;","))))</f>
        <v/>
      </c>
      <c r="L907" s="16" t="str">
        <f aca="false">IF($A907="","",IF($K907&lt;&gt;1,0,SUMPRODUCT(ISNUMBER(SEARCH(","&amp;TRIM($A907)&amp;",",","&amp;SUBSTITUTE('1. Master BOM'!$D$2:$D$400," ","")&amp;","))*ROW('1. Master BOM'!$D$2:$D$400))))</f>
        <v/>
      </c>
      <c r="M907" s="9" t="str">
        <f aca="false">IF($A907="","",IF($K907=0,"NOT IN BOM",IF($K907&gt;1,"MULTIPLE BOM LINES","OK")))</f>
        <v/>
      </c>
      <c r="N907" s="9" t="str">
        <f aca="false">IF($A907="","",IF($L907=0,"—",INDEX('1. Master BOM'!$A$1:$A$400,$L907)))</f>
        <v/>
      </c>
      <c r="O907" s="9" t="str">
        <f aca="false">IF($A907="","",IF($L907=0,"—",INDEX('1. Master BOM'!$B$1:$B$400,$L907)))</f>
        <v/>
      </c>
      <c r="P907" s="9" t="str">
        <f aca="false">IF($A907="","",IF(OR($H907="NOT IN SCHEMATIC",$O907="—"),"",IF($G907="","NO SCH PN",IF(UPPER(TRIM($G907))=UPPER(TRIM($O907)),"OK","MISMATCH"))))</f>
        <v/>
      </c>
      <c r="Q907" s="9" t="str">
        <f aca="false">IF($A907="","",IF($L907=0,"—",INDEX('1. Master BOM'!$E$1:$E$400,$L907)))</f>
        <v/>
      </c>
      <c r="R907" s="9" t="str">
        <f aca="false">IF($A907="","",IF($L907=0,"—",IF(T(INDEX('1. Master BOM'!$F$1:$F$400,$L907))="","(not set)",INDEX('1. Master BOM'!$F$1:$F$400,$L907))))</f>
        <v/>
      </c>
      <c r="S907" s="9" t="str">
        <f aca="false">IF($A907="","",IF(OR($R907="—",$R907="(not set)",$D907=""),"",IF(ISNUMBER(SEARCH(SUBSTITUTE(SUBSTITUTE(SUBSTITUTE($R907,"-",""),"_","")," ",""),SUBSTITUTE(SUBSTITUTE(SUBSTITUTE($D907,"-",""),"_","")," ",""))),"OK","CHECK")))</f>
        <v/>
      </c>
      <c r="T907" s="9" t="str">
        <f aca="false">IF($A907="","",IF(OR($H907="NOT IN SCHEMATIC",$I907="MISMATCH",$J907="MISMATCH",$P907="MISMATCH",$M907&lt;&gt;"OK"),"REVIEW","OK"))</f>
        <v/>
      </c>
      <c r="U907" s="14"/>
      <c r="V907" s="14"/>
      <c r="W907" s="17"/>
      <c r="X907" s="14"/>
    </row>
    <row r="908" customFormat="false" ht="15" hidden="false" customHeight="false" outlineLevel="0" collapsed="false">
      <c r="A908" s="9" t="str">
        <f aca="false">IF('3. Layout Parts'!$A908="","",TRIM('3. Layout Parts'!$A908))</f>
        <v/>
      </c>
      <c r="B908" s="9" t="str">
        <f aca="false">IF($A908="","",'3. Layout Parts'!$D908)</f>
        <v/>
      </c>
      <c r="C908" s="9" t="str">
        <f aca="false">IF($A908="","",'3. Layout Parts'!$B908)</f>
        <v/>
      </c>
      <c r="D908" s="9" t="str">
        <f aca="false">IF($A908="","",'3. Layout Parts'!$C908)</f>
        <v/>
      </c>
      <c r="E908" s="9" t="str">
        <f aca="false">IF($A908="","",IFERROR(INDEX('2. Schematic Parts'!$B$2:$B$3001,MATCH($A908,'2. Schematic Parts'!$A$2:$A$3001,0)),"NOT FOUND"))</f>
        <v/>
      </c>
      <c r="F908" s="9" t="str">
        <f aca="false">IF($A908="","",IFERROR(INDEX('2. Schematic Parts'!$C$2:$C$3001,MATCH($A908,'2. Schematic Parts'!$A$2:$A$3001,0))&amp;"","NOT FOUND"))</f>
        <v/>
      </c>
      <c r="G908" s="9" t="str">
        <f aca="false">IF($A908="","",IFERROR(INDEX('2. Schematic Parts'!$D$2:$D$3001,MATCH($A908,'2. Schematic Parts'!$A$2:$A$3001,0))&amp;"","NOT FOUND"))</f>
        <v/>
      </c>
      <c r="H908" s="9" t="str">
        <f aca="false">IF($A908="","",IF(COUNTIF('2. Schematic Parts'!$A$2:$A$3001,$A908)=0,"NOT IN SCHEMATIC","OK"))</f>
        <v/>
      </c>
      <c r="I908" s="9" t="str">
        <f aca="false">IF($A908="","",IF($H908="NOT IN SCHEMATIC","",IF(UPPER(TRIM($C908))=UPPER(TRIM($E908)),"OK","MISMATCH")))</f>
        <v/>
      </c>
      <c r="J908" s="9" t="str">
        <f aca="false">IF($A908="","",IF($H908="NOT IN SCHEMATIC","",IF($F908="","NO SCH DECAL",IF($D908="","",IF(UPPER(TRIM($D908))=UPPER(TRIM($F908)),"OK","MISMATCH")))))</f>
        <v/>
      </c>
      <c r="K908" s="16" t="str">
        <f aca="false">IF($A908="","",SUMPRODUCT(--ISNUMBER(SEARCH(","&amp;TRIM($A908)&amp;",",","&amp;SUBSTITUTE('1. Master BOM'!$D$2:$D$400," ","")&amp;","))))</f>
        <v/>
      </c>
      <c r="L908" s="16" t="str">
        <f aca="false">IF($A908="","",IF($K908&lt;&gt;1,0,SUMPRODUCT(ISNUMBER(SEARCH(","&amp;TRIM($A908)&amp;",",","&amp;SUBSTITUTE('1. Master BOM'!$D$2:$D$400," ","")&amp;","))*ROW('1. Master BOM'!$D$2:$D$400))))</f>
        <v/>
      </c>
      <c r="M908" s="9" t="str">
        <f aca="false">IF($A908="","",IF($K908=0,"NOT IN BOM",IF($K908&gt;1,"MULTIPLE BOM LINES","OK")))</f>
        <v/>
      </c>
      <c r="N908" s="9" t="str">
        <f aca="false">IF($A908="","",IF($L908=0,"—",INDEX('1. Master BOM'!$A$1:$A$400,$L908)))</f>
        <v/>
      </c>
      <c r="O908" s="9" t="str">
        <f aca="false">IF($A908="","",IF($L908=0,"—",INDEX('1. Master BOM'!$B$1:$B$400,$L908)))</f>
        <v/>
      </c>
      <c r="P908" s="9" t="str">
        <f aca="false">IF($A908="","",IF(OR($H908="NOT IN SCHEMATIC",$O908="—"),"",IF($G908="","NO SCH PN",IF(UPPER(TRIM($G908))=UPPER(TRIM($O908)),"OK","MISMATCH"))))</f>
        <v/>
      </c>
      <c r="Q908" s="9" t="str">
        <f aca="false">IF($A908="","",IF($L908=0,"—",INDEX('1. Master BOM'!$E$1:$E$400,$L908)))</f>
        <v/>
      </c>
      <c r="R908" s="9" t="str">
        <f aca="false">IF($A908="","",IF($L908=0,"—",IF(T(INDEX('1. Master BOM'!$F$1:$F$400,$L908))="","(not set)",INDEX('1. Master BOM'!$F$1:$F$400,$L908))))</f>
        <v/>
      </c>
      <c r="S908" s="9" t="str">
        <f aca="false">IF($A908="","",IF(OR($R908="—",$R908="(not set)",$D908=""),"",IF(ISNUMBER(SEARCH(SUBSTITUTE(SUBSTITUTE(SUBSTITUTE($R908,"-",""),"_","")," ",""),SUBSTITUTE(SUBSTITUTE(SUBSTITUTE($D908,"-",""),"_","")," ",""))),"OK","CHECK")))</f>
        <v/>
      </c>
      <c r="T908" s="9" t="str">
        <f aca="false">IF($A908="","",IF(OR($H908="NOT IN SCHEMATIC",$I908="MISMATCH",$J908="MISMATCH",$P908="MISMATCH",$M908&lt;&gt;"OK"),"REVIEW","OK"))</f>
        <v/>
      </c>
      <c r="U908" s="14"/>
      <c r="V908" s="14"/>
      <c r="W908" s="17"/>
      <c r="X908" s="14"/>
    </row>
    <row r="909" customFormat="false" ht="15" hidden="false" customHeight="false" outlineLevel="0" collapsed="false">
      <c r="A909" s="9" t="str">
        <f aca="false">IF('3. Layout Parts'!$A909="","",TRIM('3. Layout Parts'!$A909))</f>
        <v/>
      </c>
      <c r="B909" s="9" t="str">
        <f aca="false">IF($A909="","",'3. Layout Parts'!$D909)</f>
        <v/>
      </c>
      <c r="C909" s="9" t="str">
        <f aca="false">IF($A909="","",'3. Layout Parts'!$B909)</f>
        <v/>
      </c>
      <c r="D909" s="9" t="str">
        <f aca="false">IF($A909="","",'3. Layout Parts'!$C909)</f>
        <v/>
      </c>
      <c r="E909" s="9" t="str">
        <f aca="false">IF($A909="","",IFERROR(INDEX('2. Schematic Parts'!$B$2:$B$3001,MATCH($A909,'2. Schematic Parts'!$A$2:$A$3001,0)),"NOT FOUND"))</f>
        <v/>
      </c>
      <c r="F909" s="9" t="str">
        <f aca="false">IF($A909="","",IFERROR(INDEX('2. Schematic Parts'!$C$2:$C$3001,MATCH($A909,'2. Schematic Parts'!$A$2:$A$3001,0))&amp;"","NOT FOUND"))</f>
        <v/>
      </c>
      <c r="G909" s="9" t="str">
        <f aca="false">IF($A909="","",IFERROR(INDEX('2. Schematic Parts'!$D$2:$D$3001,MATCH($A909,'2. Schematic Parts'!$A$2:$A$3001,0))&amp;"","NOT FOUND"))</f>
        <v/>
      </c>
      <c r="H909" s="9" t="str">
        <f aca="false">IF($A909="","",IF(COUNTIF('2. Schematic Parts'!$A$2:$A$3001,$A909)=0,"NOT IN SCHEMATIC","OK"))</f>
        <v/>
      </c>
      <c r="I909" s="9" t="str">
        <f aca="false">IF($A909="","",IF($H909="NOT IN SCHEMATIC","",IF(UPPER(TRIM($C909))=UPPER(TRIM($E909)),"OK","MISMATCH")))</f>
        <v/>
      </c>
      <c r="J909" s="9" t="str">
        <f aca="false">IF($A909="","",IF($H909="NOT IN SCHEMATIC","",IF($F909="","NO SCH DECAL",IF($D909="","",IF(UPPER(TRIM($D909))=UPPER(TRIM($F909)),"OK","MISMATCH")))))</f>
        <v/>
      </c>
      <c r="K909" s="16" t="str">
        <f aca="false">IF($A909="","",SUMPRODUCT(--ISNUMBER(SEARCH(","&amp;TRIM($A909)&amp;",",","&amp;SUBSTITUTE('1. Master BOM'!$D$2:$D$400," ","")&amp;","))))</f>
        <v/>
      </c>
      <c r="L909" s="16" t="str">
        <f aca="false">IF($A909="","",IF($K909&lt;&gt;1,0,SUMPRODUCT(ISNUMBER(SEARCH(","&amp;TRIM($A909)&amp;",",","&amp;SUBSTITUTE('1. Master BOM'!$D$2:$D$400," ","")&amp;","))*ROW('1. Master BOM'!$D$2:$D$400))))</f>
        <v/>
      </c>
      <c r="M909" s="9" t="str">
        <f aca="false">IF($A909="","",IF($K909=0,"NOT IN BOM",IF($K909&gt;1,"MULTIPLE BOM LINES","OK")))</f>
        <v/>
      </c>
      <c r="N909" s="9" t="str">
        <f aca="false">IF($A909="","",IF($L909=0,"—",INDEX('1. Master BOM'!$A$1:$A$400,$L909)))</f>
        <v/>
      </c>
      <c r="O909" s="9" t="str">
        <f aca="false">IF($A909="","",IF($L909=0,"—",INDEX('1. Master BOM'!$B$1:$B$400,$L909)))</f>
        <v/>
      </c>
      <c r="P909" s="9" t="str">
        <f aca="false">IF($A909="","",IF(OR($H909="NOT IN SCHEMATIC",$O909="—"),"",IF($G909="","NO SCH PN",IF(UPPER(TRIM($G909))=UPPER(TRIM($O909)),"OK","MISMATCH"))))</f>
        <v/>
      </c>
      <c r="Q909" s="9" t="str">
        <f aca="false">IF($A909="","",IF($L909=0,"—",INDEX('1. Master BOM'!$E$1:$E$400,$L909)))</f>
        <v/>
      </c>
      <c r="R909" s="9" t="str">
        <f aca="false">IF($A909="","",IF($L909=0,"—",IF(T(INDEX('1. Master BOM'!$F$1:$F$400,$L909))="","(not set)",INDEX('1. Master BOM'!$F$1:$F$400,$L909))))</f>
        <v/>
      </c>
      <c r="S909" s="9" t="str">
        <f aca="false">IF($A909="","",IF(OR($R909="—",$R909="(not set)",$D909=""),"",IF(ISNUMBER(SEARCH(SUBSTITUTE(SUBSTITUTE(SUBSTITUTE($R909,"-",""),"_","")," ",""),SUBSTITUTE(SUBSTITUTE(SUBSTITUTE($D909,"-",""),"_","")," ",""))),"OK","CHECK")))</f>
        <v/>
      </c>
      <c r="T909" s="9" t="str">
        <f aca="false">IF($A909="","",IF(OR($H909="NOT IN SCHEMATIC",$I909="MISMATCH",$J909="MISMATCH",$P909="MISMATCH",$M909&lt;&gt;"OK"),"REVIEW","OK"))</f>
        <v/>
      </c>
      <c r="U909" s="14"/>
      <c r="V909" s="14"/>
      <c r="W909" s="17"/>
      <c r="X909" s="14"/>
    </row>
    <row r="910" customFormat="false" ht="15" hidden="false" customHeight="false" outlineLevel="0" collapsed="false">
      <c r="A910" s="9" t="str">
        <f aca="false">IF('3. Layout Parts'!$A910="","",TRIM('3. Layout Parts'!$A910))</f>
        <v/>
      </c>
      <c r="B910" s="9" t="str">
        <f aca="false">IF($A910="","",'3. Layout Parts'!$D910)</f>
        <v/>
      </c>
      <c r="C910" s="9" t="str">
        <f aca="false">IF($A910="","",'3. Layout Parts'!$B910)</f>
        <v/>
      </c>
      <c r="D910" s="9" t="str">
        <f aca="false">IF($A910="","",'3. Layout Parts'!$C910)</f>
        <v/>
      </c>
      <c r="E910" s="9" t="str">
        <f aca="false">IF($A910="","",IFERROR(INDEX('2. Schematic Parts'!$B$2:$B$3001,MATCH($A910,'2. Schematic Parts'!$A$2:$A$3001,0)),"NOT FOUND"))</f>
        <v/>
      </c>
      <c r="F910" s="9" t="str">
        <f aca="false">IF($A910="","",IFERROR(INDEX('2. Schematic Parts'!$C$2:$C$3001,MATCH($A910,'2. Schematic Parts'!$A$2:$A$3001,0))&amp;"","NOT FOUND"))</f>
        <v/>
      </c>
      <c r="G910" s="9" t="str">
        <f aca="false">IF($A910="","",IFERROR(INDEX('2. Schematic Parts'!$D$2:$D$3001,MATCH($A910,'2. Schematic Parts'!$A$2:$A$3001,0))&amp;"","NOT FOUND"))</f>
        <v/>
      </c>
      <c r="H910" s="9" t="str">
        <f aca="false">IF($A910="","",IF(COUNTIF('2. Schematic Parts'!$A$2:$A$3001,$A910)=0,"NOT IN SCHEMATIC","OK"))</f>
        <v/>
      </c>
      <c r="I910" s="9" t="str">
        <f aca="false">IF($A910="","",IF($H910="NOT IN SCHEMATIC","",IF(UPPER(TRIM($C910))=UPPER(TRIM($E910)),"OK","MISMATCH")))</f>
        <v/>
      </c>
      <c r="J910" s="9" t="str">
        <f aca="false">IF($A910="","",IF($H910="NOT IN SCHEMATIC","",IF($F910="","NO SCH DECAL",IF($D910="","",IF(UPPER(TRIM($D910))=UPPER(TRIM($F910)),"OK","MISMATCH")))))</f>
        <v/>
      </c>
      <c r="K910" s="16" t="str">
        <f aca="false">IF($A910="","",SUMPRODUCT(--ISNUMBER(SEARCH(","&amp;TRIM($A910)&amp;",",","&amp;SUBSTITUTE('1. Master BOM'!$D$2:$D$400," ","")&amp;","))))</f>
        <v/>
      </c>
      <c r="L910" s="16" t="str">
        <f aca="false">IF($A910="","",IF($K910&lt;&gt;1,0,SUMPRODUCT(ISNUMBER(SEARCH(","&amp;TRIM($A910)&amp;",",","&amp;SUBSTITUTE('1. Master BOM'!$D$2:$D$400," ","")&amp;","))*ROW('1. Master BOM'!$D$2:$D$400))))</f>
        <v/>
      </c>
      <c r="M910" s="9" t="str">
        <f aca="false">IF($A910="","",IF($K910=0,"NOT IN BOM",IF($K910&gt;1,"MULTIPLE BOM LINES","OK")))</f>
        <v/>
      </c>
      <c r="N910" s="9" t="str">
        <f aca="false">IF($A910="","",IF($L910=0,"—",INDEX('1. Master BOM'!$A$1:$A$400,$L910)))</f>
        <v/>
      </c>
      <c r="O910" s="9" t="str">
        <f aca="false">IF($A910="","",IF($L910=0,"—",INDEX('1. Master BOM'!$B$1:$B$400,$L910)))</f>
        <v/>
      </c>
      <c r="P910" s="9" t="str">
        <f aca="false">IF($A910="","",IF(OR($H910="NOT IN SCHEMATIC",$O910="—"),"",IF($G910="","NO SCH PN",IF(UPPER(TRIM($G910))=UPPER(TRIM($O910)),"OK","MISMATCH"))))</f>
        <v/>
      </c>
      <c r="Q910" s="9" t="str">
        <f aca="false">IF($A910="","",IF($L910=0,"—",INDEX('1. Master BOM'!$E$1:$E$400,$L910)))</f>
        <v/>
      </c>
      <c r="R910" s="9" t="str">
        <f aca="false">IF($A910="","",IF($L910=0,"—",IF(T(INDEX('1. Master BOM'!$F$1:$F$400,$L910))="","(not set)",INDEX('1. Master BOM'!$F$1:$F$400,$L910))))</f>
        <v/>
      </c>
      <c r="S910" s="9" t="str">
        <f aca="false">IF($A910="","",IF(OR($R910="—",$R910="(not set)",$D910=""),"",IF(ISNUMBER(SEARCH(SUBSTITUTE(SUBSTITUTE(SUBSTITUTE($R910,"-",""),"_","")," ",""),SUBSTITUTE(SUBSTITUTE(SUBSTITUTE($D910,"-",""),"_","")," ",""))),"OK","CHECK")))</f>
        <v/>
      </c>
      <c r="T910" s="9" t="str">
        <f aca="false">IF($A910="","",IF(OR($H910="NOT IN SCHEMATIC",$I910="MISMATCH",$J910="MISMATCH",$P910="MISMATCH",$M910&lt;&gt;"OK"),"REVIEW","OK"))</f>
        <v/>
      </c>
      <c r="U910" s="14"/>
      <c r="V910" s="14"/>
      <c r="W910" s="17"/>
      <c r="X910" s="14"/>
    </row>
    <row r="911" customFormat="false" ht="15" hidden="false" customHeight="false" outlineLevel="0" collapsed="false">
      <c r="A911" s="9" t="str">
        <f aca="false">IF('3. Layout Parts'!$A911="","",TRIM('3. Layout Parts'!$A911))</f>
        <v/>
      </c>
      <c r="B911" s="9" t="str">
        <f aca="false">IF($A911="","",'3. Layout Parts'!$D911)</f>
        <v/>
      </c>
      <c r="C911" s="9" t="str">
        <f aca="false">IF($A911="","",'3. Layout Parts'!$B911)</f>
        <v/>
      </c>
      <c r="D911" s="9" t="str">
        <f aca="false">IF($A911="","",'3. Layout Parts'!$C911)</f>
        <v/>
      </c>
      <c r="E911" s="9" t="str">
        <f aca="false">IF($A911="","",IFERROR(INDEX('2. Schematic Parts'!$B$2:$B$3001,MATCH($A911,'2. Schematic Parts'!$A$2:$A$3001,0)),"NOT FOUND"))</f>
        <v/>
      </c>
      <c r="F911" s="9" t="str">
        <f aca="false">IF($A911="","",IFERROR(INDEX('2. Schematic Parts'!$C$2:$C$3001,MATCH($A911,'2. Schematic Parts'!$A$2:$A$3001,0))&amp;"","NOT FOUND"))</f>
        <v/>
      </c>
      <c r="G911" s="9" t="str">
        <f aca="false">IF($A911="","",IFERROR(INDEX('2. Schematic Parts'!$D$2:$D$3001,MATCH($A911,'2. Schematic Parts'!$A$2:$A$3001,0))&amp;"","NOT FOUND"))</f>
        <v/>
      </c>
      <c r="H911" s="9" t="str">
        <f aca="false">IF($A911="","",IF(COUNTIF('2. Schematic Parts'!$A$2:$A$3001,$A911)=0,"NOT IN SCHEMATIC","OK"))</f>
        <v/>
      </c>
      <c r="I911" s="9" t="str">
        <f aca="false">IF($A911="","",IF($H911="NOT IN SCHEMATIC","",IF(UPPER(TRIM($C911))=UPPER(TRIM($E911)),"OK","MISMATCH")))</f>
        <v/>
      </c>
      <c r="J911" s="9" t="str">
        <f aca="false">IF($A911="","",IF($H911="NOT IN SCHEMATIC","",IF($F911="","NO SCH DECAL",IF($D911="","",IF(UPPER(TRIM($D911))=UPPER(TRIM($F911)),"OK","MISMATCH")))))</f>
        <v/>
      </c>
      <c r="K911" s="16" t="str">
        <f aca="false">IF($A911="","",SUMPRODUCT(--ISNUMBER(SEARCH(","&amp;TRIM($A911)&amp;",",","&amp;SUBSTITUTE('1. Master BOM'!$D$2:$D$400," ","")&amp;","))))</f>
        <v/>
      </c>
      <c r="L911" s="16" t="str">
        <f aca="false">IF($A911="","",IF($K911&lt;&gt;1,0,SUMPRODUCT(ISNUMBER(SEARCH(","&amp;TRIM($A911)&amp;",",","&amp;SUBSTITUTE('1. Master BOM'!$D$2:$D$400," ","")&amp;","))*ROW('1. Master BOM'!$D$2:$D$400))))</f>
        <v/>
      </c>
      <c r="M911" s="9" t="str">
        <f aca="false">IF($A911="","",IF($K911=0,"NOT IN BOM",IF($K911&gt;1,"MULTIPLE BOM LINES","OK")))</f>
        <v/>
      </c>
      <c r="N911" s="9" t="str">
        <f aca="false">IF($A911="","",IF($L911=0,"—",INDEX('1. Master BOM'!$A$1:$A$400,$L911)))</f>
        <v/>
      </c>
      <c r="O911" s="9" t="str">
        <f aca="false">IF($A911="","",IF($L911=0,"—",INDEX('1. Master BOM'!$B$1:$B$400,$L911)))</f>
        <v/>
      </c>
      <c r="P911" s="9" t="str">
        <f aca="false">IF($A911="","",IF(OR($H911="NOT IN SCHEMATIC",$O911="—"),"",IF($G911="","NO SCH PN",IF(UPPER(TRIM($G911))=UPPER(TRIM($O911)),"OK","MISMATCH"))))</f>
        <v/>
      </c>
      <c r="Q911" s="9" t="str">
        <f aca="false">IF($A911="","",IF($L911=0,"—",INDEX('1. Master BOM'!$E$1:$E$400,$L911)))</f>
        <v/>
      </c>
      <c r="R911" s="9" t="str">
        <f aca="false">IF($A911="","",IF($L911=0,"—",IF(T(INDEX('1. Master BOM'!$F$1:$F$400,$L911))="","(not set)",INDEX('1. Master BOM'!$F$1:$F$400,$L911))))</f>
        <v/>
      </c>
      <c r="S911" s="9" t="str">
        <f aca="false">IF($A911="","",IF(OR($R911="—",$R911="(not set)",$D911=""),"",IF(ISNUMBER(SEARCH(SUBSTITUTE(SUBSTITUTE(SUBSTITUTE($R911,"-",""),"_","")," ",""),SUBSTITUTE(SUBSTITUTE(SUBSTITUTE($D911,"-",""),"_","")," ",""))),"OK","CHECK")))</f>
        <v/>
      </c>
      <c r="T911" s="9" t="str">
        <f aca="false">IF($A911="","",IF(OR($H911="NOT IN SCHEMATIC",$I911="MISMATCH",$J911="MISMATCH",$P911="MISMATCH",$M911&lt;&gt;"OK"),"REVIEW","OK"))</f>
        <v/>
      </c>
      <c r="U911" s="14"/>
      <c r="V911" s="14"/>
      <c r="W911" s="17"/>
      <c r="X911" s="14"/>
    </row>
    <row r="912" customFormat="false" ht="15" hidden="false" customHeight="false" outlineLevel="0" collapsed="false">
      <c r="A912" s="9" t="str">
        <f aca="false">IF('3. Layout Parts'!$A912="","",TRIM('3. Layout Parts'!$A912))</f>
        <v/>
      </c>
      <c r="B912" s="9" t="str">
        <f aca="false">IF($A912="","",'3. Layout Parts'!$D912)</f>
        <v/>
      </c>
      <c r="C912" s="9" t="str">
        <f aca="false">IF($A912="","",'3. Layout Parts'!$B912)</f>
        <v/>
      </c>
      <c r="D912" s="9" t="str">
        <f aca="false">IF($A912="","",'3. Layout Parts'!$C912)</f>
        <v/>
      </c>
      <c r="E912" s="9" t="str">
        <f aca="false">IF($A912="","",IFERROR(INDEX('2. Schematic Parts'!$B$2:$B$3001,MATCH($A912,'2. Schematic Parts'!$A$2:$A$3001,0)),"NOT FOUND"))</f>
        <v/>
      </c>
      <c r="F912" s="9" t="str">
        <f aca="false">IF($A912="","",IFERROR(INDEX('2. Schematic Parts'!$C$2:$C$3001,MATCH($A912,'2. Schematic Parts'!$A$2:$A$3001,0))&amp;"","NOT FOUND"))</f>
        <v/>
      </c>
      <c r="G912" s="9" t="str">
        <f aca="false">IF($A912="","",IFERROR(INDEX('2. Schematic Parts'!$D$2:$D$3001,MATCH($A912,'2. Schematic Parts'!$A$2:$A$3001,0))&amp;"","NOT FOUND"))</f>
        <v/>
      </c>
      <c r="H912" s="9" t="str">
        <f aca="false">IF($A912="","",IF(COUNTIF('2. Schematic Parts'!$A$2:$A$3001,$A912)=0,"NOT IN SCHEMATIC","OK"))</f>
        <v/>
      </c>
      <c r="I912" s="9" t="str">
        <f aca="false">IF($A912="","",IF($H912="NOT IN SCHEMATIC","",IF(UPPER(TRIM($C912))=UPPER(TRIM($E912)),"OK","MISMATCH")))</f>
        <v/>
      </c>
      <c r="J912" s="9" t="str">
        <f aca="false">IF($A912="","",IF($H912="NOT IN SCHEMATIC","",IF($F912="","NO SCH DECAL",IF($D912="","",IF(UPPER(TRIM($D912))=UPPER(TRIM($F912)),"OK","MISMATCH")))))</f>
        <v/>
      </c>
      <c r="K912" s="16" t="str">
        <f aca="false">IF($A912="","",SUMPRODUCT(--ISNUMBER(SEARCH(","&amp;TRIM($A912)&amp;",",","&amp;SUBSTITUTE('1. Master BOM'!$D$2:$D$400," ","")&amp;","))))</f>
        <v/>
      </c>
      <c r="L912" s="16" t="str">
        <f aca="false">IF($A912="","",IF($K912&lt;&gt;1,0,SUMPRODUCT(ISNUMBER(SEARCH(","&amp;TRIM($A912)&amp;",",","&amp;SUBSTITUTE('1. Master BOM'!$D$2:$D$400," ","")&amp;","))*ROW('1. Master BOM'!$D$2:$D$400))))</f>
        <v/>
      </c>
      <c r="M912" s="9" t="str">
        <f aca="false">IF($A912="","",IF($K912=0,"NOT IN BOM",IF($K912&gt;1,"MULTIPLE BOM LINES","OK")))</f>
        <v/>
      </c>
      <c r="N912" s="9" t="str">
        <f aca="false">IF($A912="","",IF($L912=0,"—",INDEX('1. Master BOM'!$A$1:$A$400,$L912)))</f>
        <v/>
      </c>
      <c r="O912" s="9" t="str">
        <f aca="false">IF($A912="","",IF($L912=0,"—",INDEX('1. Master BOM'!$B$1:$B$400,$L912)))</f>
        <v/>
      </c>
      <c r="P912" s="9" t="str">
        <f aca="false">IF($A912="","",IF(OR($H912="NOT IN SCHEMATIC",$O912="—"),"",IF($G912="","NO SCH PN",IF(UPPER(TRIM($G912))=UPPER(TRIM($O912)),"OK","MISMATCH"))))</f>
        <v/>
      </c>
      <c r="Q912" s="9" t="str">
        <f aca="false">IF($A912="","",IF($L912=0,"—",INDEX('1. Master BOM'!$E$1:$E$400,$L912)))</f>
        <v/>
      </c>
      <c r="R912" s="9" t="str">
        <f aca="false">IF($A912="","",IF($L912=0,"—",IF(T(INDEX('1. Master BOM'!$F$1:$F$400,$L912))="","(not set)",INDEX('1. Master BOM'!$F$1:$F$400,$L912))))</f>
        <v/>
      </c>
      <c r="S912" s="9" t="str">
        <f aca="false">IF($A912="","",IF(OR($R912="—",$R912="(not set)",$D912=""),"",IF(ISNUMBER(SEARCH(SUBSTITUTE(SUBSTITUTE(SUBSTITUTE($R912,"-",""),"_","")," ",""),SUBSTITUTE(SUBSTITUTE(SUBSTITUTE($D912,"-",""),"_","")," ",""))),"OK","CHECK")))</f>
        <v/>
      </c>
      <c r="T912" s="9" t="str">
        <f aca="false">IF($A912="","",IF(OR($H912="NOT IN SCHEMATIC",$I912="MISMATCH",$J912="MISMATCH",$P912="MISMATCH",$M912&lt;&gt;"OK"),"REVIEW","OK"))</f>
        <v/>
      </c>
      <c r="U912" s="14"/>
      <c r="V912" s="14"/>
      <c r="W912" s="17"/>
      <c r="X912" s="14"/>
    </row>
    <row r="913" customFormat="false" ht="15" hidden="false" customHeight="false" outlineLevel="0" collapsed="false">
      <c r="A913" s="9" t="str">
        <f aca="false">IF('3. Layout Parts'!$A913="","",TRIM('3. Layout Parts'!$A913))</f>
        <v/>
      </c>
      <c r="B913" s="9" t="str">
        <f aca="false">IF($A913="","",'3. Layout Parts'!$D913)</f>
        <v/>
      </c>
      <c r="C913" s="9" t="str">
        <f aca="false">IF($A913="","",'3. Layout Parts'!$B913)</f>
        <v/>
      </c>
      <c r="D913" s="9" t="str">
        <f aca="false">IF($A913="","",'3. Layout Parts'!$C913)</f>
        <v/>
      </c>
      <c r="E913" s="9" t="str">
        <f aca="false">IF($A913="","",IFERROR(INDEX('2. Schematic Parts'!$B$2:$B$3001,MATCH($A913,'2. Schematic Parts'!$A$2:$A$3001,0)),"NOT FOUND"))</f>
        <v/>
      </c>
      <c r="F913" s="9" t="str">
        <f aca="false">IF($A913="","",IFERROR(INDEX('2. Schematic Parts'!$C$2:$C$3001,MATCH($A913,'2. Schematic Parts'!$A$2:$A$3001,0))&amp;"","NOT FOUND"))</f>
        <v/>
      </c>
      <c r="G913" s="9" t="str">
        <f aca="false">IF($A913="","",IFERROR(INDEX('2. Schematic Parts'!$D$2:$D$3001,MATCH($A913,'2. Schematic Parts'!$A$2:$A$3001,0))&amp;"","NOT FOUND"))</f>
        <v/>
      </c>
      <c r="H913" s="9" t="str">
        <f aca="false">IF($A913="","",IF(COUNTIF('2. Schematic Parts'!$A$2:$A$3001,$A913)=0,"NOT IN SCHEMATIC","OK"))</f>
        <v/>
      </c>
      <c r="I913" s="9" t="str">
        <f aca="false">IF($A913="","",IF($H913="NOT IN SCHEMATIC","",IF(UPPER(TRIM($C913))=UPPER(TRIM($E913)),"OK","MISMATCH")))</f>
        <v/>
      </c>
      <c r="J913" s="9" t="str">
        <f aca="false">IF($A913="","",IF($H913="NOT IN SCHEMATIC","",IF($F913="","NO SCH DECAL",IF($D913="","",IF(UPPER(TRIM($D913))=UPPER(TRIM($F913)),"OK","MISMATCH")))))</f>
        <v/>
      </c>
      <c r="K913" s="16" t="str">
        <f aca="false">IF($A913="","",SUMPRODUCT(--ISNUMBER(SEARCH(","&amp;TRIM($A913)&amp;",",","&amp;SUBSTITUTE('1. Master BOM'!$D$2:$D$400," ","")&amp;","))))</f>
        <v/>
      </c>
      <c r="L913" s="16" t="str">
        <f aca="false">IF($A913="","",IF($K913&lt;&gt;1,0,SUMPRODUCT(ISNUMBER(SEARCH(","&amp;TRIM($A913)&amp;",",","&amp;SUBSTITUTE('1. Master BOM'!$D$2:$D$400," ","")&amp;","))*ROW('1. Master BOM'!$D$2:$D$400))))</f>
        <v/>
      </c>
      <c r="M913" s="9" t="str">
        <f aca="false">IF($A913="","",IF($K913=0,"NOT IN BOM",IF($K913&gt;1,"MULTIPLE BOM LINES","OK")))</f>
        <v/>
      </c>
      <c r="N913" s="9" t="str">
        <f aca="false">IF($A913="","",IF($L913=0,"—",INDEX('1. Master BOM'!$A$1:$A$400,$L913)))</f>
        <v/>
      </c>
      <c r="O913" s="9" t="str">
        <f aca="false">IF($A913="","",IF($L913=0,"—",INDEX('1. Master BOM'!$B$1:$B$400,$L913)))</f>
        <v/>
      </c>
      <c r="P913" s="9" t="str">
        <f aca="false">IF($A913="","",IF(OR($H913="NOT IN SCHEMATIC",$O913="—"),"",IF($G913="","NO SCH PN",IF(UPPER(TRIM($G913))=UPPER(TRIM($O913)),"OK","MISMATCH"))))</f>
        <v/>
      </c>
      <c r="Q913" s="9" t="str">
        <f aca="false">IF($A913="","",IF($L913=0,"—",INDEX('1. Master BOM'!$E$1:$E$400,$L913)))</f>
        <v/>
      </c>
      <c r="R913" s="9" t="str">
        <f aca="false">IF($A913="","",IF($L913=0,"—",IF(T(INDEX('1. Master BOM'!$F$1:$F$400,$L913))="","(not set)",INDEX('1. Master BOM'!$F$1:$F$400,$L913))))</f>
        <v/>
      </c>
      <c r="S913" s="9" t="str">
        <f aca="false">IF($A913="","",IF(OR($R913="—",$R913="(not set)",$D913=""),"",IF(ISNUMBER(SEARCH(SUBSTITUTE(SUBSTITUTE(SUBSTITUTE($R913,"-",""),"_","")," ",""),SUBSTITUTE(SUBSTITUTE(SUBSTITUTE($D913,"-",""),"_","")," ",""))),"OK","CHECK")))</f>
        <v/>
      </c>
      <c r="T913" s="9" t="str">
        <f aca="false">IF($A913="","",IF(OR($H913="NOT IN SCHEMATIC",$I913="MISMATCH",$J913="MISMATCH",$P913="MISMATCH",$M913&lt;&gt;"OK"),"REVIEW","OK"))</f>
        <v/>
      </c>
      <c r="U913" s="14"/>
      <c r="V913" s="14"/>
      <c r="W913" s="17"/>
      <c r="X913" s="14"/>
    </row>
    <row r="914" customFormat="false" ht="15" hidden="false" customHeight="false" outlineLevel="0" collapsed="false">
      <c r="A914" s="9" t="str">
        <f aca="false">IF('3. Layout Parts'!$A914="","",TRIM('3. Layout Parts'!$A914))</f>
        <v/>
      </c>
      <c r="B914" s="9" t="str">
        <f aca="false">IF($A914="","",'3. Layout Parts'!$D914)</f>
        <v/>
      </c>
      <c r="C914" s="9" t="str">
        <f aca="false">IF($A914="","",'3. Layout Parts'!$B914)</f>
        <v/>
      </c>
      <c r="D914" s="9" t="str">
        <f aca="false">IF($A914="","",'3. Layout Parts'!$C914)</f>
        <v/>
      </c>
      <c r="E914" s="9" t="str">
        <f aca="false">IF($A914="","",IFERROR(INDEX('2. Schematic Parts'!$B$2:$B$3001,MATCH($A914,'2. Schematic Parts'!$A$2:$A$3001,0)),"NOT FOUND"))</f>
        <v/>
      </c>
      <c r="F914" s="9" t="str">
        <f aca="false">IF($A914="","",IFERROR(INDEX('2. Schematic Parts'!$C$2:$C$3001,MATCH($A914,'2. Schematic Parts'!$A$2:$A$3001,0))&amp;"","NOT FOUND"))</f>
        <v/>
      </c>
      <c r="G914" s="9" t="str">
        <f aca="false">IF($A914="","",IFERROR(INDEX('2. Schematic Parts'!$D$2:$D$3001,MATCH($A914,'2. Schematic Parts'!$A$2:$A$3001,0))&amp;"","NOT FOUND"))</f>
        <v/>
      </c>
      <c r="H914" s="9" t="str">
        <f aca="false">IF($A914="","",IF(COUNTIF('2. Schematic Parts'!$A$2:$A$3001,$A914)=0,"NOT IN SCHEMATIC","OK"))</f>
        <v/>
      </c>
      <c r="I914" s="9" t="str">
        <f aca="false">IF($A914="","",IF($H914="NOT IN SCHEMATIC","",IF(UPPER(TRIM($C914))=UPPER(TRIM($E914)),"OK","MISMATCH")))</f>
        <v/>
      </c>
      <c r="J914" s="9" t="str">
        <f aca="false">IF($A914="","",IF($H914="NOT IN SCHEMATIC","",IF($F914="","NO SCH DECAL",IF($D914="","",IF(UPPER(TRIM($D914))=UPPER(TRIM($F914)),"OK","MISMATCH")))))</f>
        <v/>
      </c>
      <c r="K914" s="16" t="str">
        <f aca="false">IF($A914="","",SUMPRODUCT(--ISNUMBER(SEARCH(","&amp;TRIM($A914)&amp;",",","&amp;SUBSTITUTE('1. Master BOM'!$D$2:$D$400," ","")&amp;","))))</f>
        <v/>
      </c>
      <c r="L914" s="16" t="str">
        <f aca="false">IF($A914="","",IF($K914&lt;&gt;1,0,SUMPRODUCT(ISNUMBER(SEARCH(","&amp;TRIM($A914)&amp;",",","&amp;SUBSTITUTE('1. Master BOM'!$D$2:$D$400," ","")&amp;","))*ROW('1. Master BOM'!$D$2:$D$400))))</f>
        <v/>
      </c>
      <c r="M914" s="9" t="str">
        <f aca="false">IF($A914="","",IF($K914=0,"NOT IN BOM",IF($K914&gt;1,"MULTIPLE BOM LINES","OK")))</f>
        <v/>
      </c>
      <c r="N914" s="9" t="str">
        <f aca="false">IF($A914="","",IF($L914=0,"—",INDEX('1. Master BOM'!$A$1:$A$400,$L914)))</f>
        <v/>
      </c>
      <c r="O914" s="9" t="str">
        <f aca="false">IF($A914="","",IF($L914=0,"—",INDEX('1. Master BOM'!$B$1:$B$400,$L914)))</f>
        <v/>
      </c>
      <c r="P914" s="9" t="str">
        <f aca="false">IF($A914="","",IF(OR($H914="NOT IN SCHEMATIC",$O914="—"),"",IF($G914="","NO SCH PN",IF(UPPER(TRIM($G914))=UPPER(TRIM($O914)),"OK","MISMATCH"))))</f>
        <v/>
      </c>
      <c r="Q914" s="9" t="str">
        <f aca="false">IF($A914="","",IF($L914=0,"—",INDEX('1. Master BOM'!$E$1:$E$400,$L914)))</f>
        <v/>
      </c>
      <c r="R914" s="9" t="str">
        <f aca="false">IF($A914="","",IF($L914=0,"—",IF(T(INDEX('1. Master BOM'!$F$1:$F$400,$L914))="","(not set)",INDEX('1. Master BOM'!$F$1:$F$400,$L914))))</f>
        <v/>
      </c>
      <c r="S914" s="9" t="str">
        <f aca="false">IF($A914="","",IF(OR($R914="—",$R914="(not set)",$D914=""),"",IF(ISNUMBER(SEARCH(SUBSTITUTE(SUBSTITUTE(SUBSTITUTE($R914,"-",""),"_","")," ",""),SUBSTITUTE(SUBSTITUTE(SUBSTITUTE($D914,"-",""),"_","")," ",""))),"OK","CHECK")))</f>
        <v/>
      </c>
      <c r="T914" s="9" t="str">
        <f aca="false">IF($A914="","",IF(OR($H914="NOT IN SCHEMATIC",$I914="MISMATCH",$J914="MISMATCH",$P914="MISMATCH",$M914&lt;&gt;"OK"),"REVIEW","OK"))</f>
        <v/>
      </c>
      <c r="U914" s="14"/>
      <c r="V914" s="14"/>
      <c r="W914" s="17"/>
      <c r="X914" s="14"/>
    </row>
    <row r="915" customFormat="false" ht="15" hidden="false" customHeight="false" outlineLevel="0" collapsed="false">
      <c r="A915" s="9" t="str">
        <f aca="false">IF('3. Layout Parts'!$A915="","",TRIM('3. Layout Parts'!$A915))</f>
        <v/>
      </c>
      <c r="B915" s="9" t="str">
        <f aca="false">IF($A915="","",'3. Layout Parts'!$D915)</f>
        <v/>
      </c>
      <c r="C915" s="9" t="str">
        <f aca="false">IF($A915="","",'3. Layout Parts'!$B915)</f>
        <v/>
      </c>
      <c r="D915" s="9" t="str">
        <f aca="false">IF($A915="","",'3. Layout Parts'!$C915)</f>
        <v/>
      </c>
      <c r="E915" s="9" t="str">
        <f aca="false">IF($A915="","",IFERROR(INDEX('2. Schematic Parts'!$B$2:$B$3001,MATCH($A915,'2. Schematic Parts'!$A$2:$A$3001,0)),"NOT FOUND"))</f>
        <v/>
      </c>
      <c r="F915" s="9" t="str">
        <f aca="false">IF($A915="","",IFERROR(INDEX('2. Schematic Parts'!$C$2:$C$3001,MATCH($A915,'2. Schematic Parts'!$A$2:$A$3001,0))&amp;"","NOT FOUND"))</f>
        <v/>
      </c>
      <c r="G915" s="9" t="str">
        <f aca="false">IF($A915="","",IFERROR(INDEX('2. Schematic Parts'!$D$2:$D$3001,MATCH($A915,'2. Schematic Parts'!$A$2:$A$3001,0))&amp;"","NOT FOUND"))</f>
        <v/>
      </c>
      <c r="H915" s="9" t="str">
        <f aca="false">IF($A915="","",IF(COUNTIF('2. Schematic Parts'!$A$2:$A$3001,$A915)=0,"NOT IN SCHEMATIC","OK"))</f>
        <v/>
      </c>
      <c r="I915" s="9" t="str">
        <f aca="false">IF($A915="","",IF($H915="NOT IN SCHEMATIC","",IF(UPPER(TRIM($C915))=UPPER(TRIM($E915)),"OK","MISMATCH")))</f>
        <v/>
      </c>
      <c r="J915" s="9" t="str">
        <f aca="false">IF($A915="","",IF($H915="NOT IN SCHEMATIC","",IF($F915="","NO SCH DECAL",IF($D915="","",IF(UPPER(TRIM($D915))=UPPER(TRIM($F915)),"OK","MISMATCH")))))</f>
        <v/>
      </c>
      <c r="K915" s="16" t="str">
        <f aca="false">IF($A915="","",SUMPRODUCT(--ISNUMBER(SEARCH(","&amp;TRIM($A915)&amp;",",","&amp;SUBSTITUTE('1. Master BOM'!$D$2:$D$400," ","")&amp;","))))</f>
        <v/>
      </c>
      <c r="L915" s="16" t="str">
        <f aca="false">IF($A915="","",IF($K915&lt;&gt;1,0,SUMPRODUCT(ISNUMBER(SEARCH(","&amp;TRIM($A915)&amp;",",","&amp;SUBSTITUTE('1. Master BOM'!$D$2:$D$400," ","")&amp;","))*ROW('1. Master BOM'!$D$2:$D$400))))</f>
        <v/>
      </c>
      <c r="M915" s="9" t="str">
        <f aca="false">IF($A915="","",IF($K915=0,"NOT IN BOM",IF($K915&gt;1,"MULTIPLE BOM LINES","OK")))</f>
        <v/>
      </c>
      <c r="N915" s="9" t="str">
        <f aca="false">IF($A915="","",IF($L915=0,"—",INDEX('1. Master BOM'!$A$1:$A$400,$L915)))</f>
        <v/>
      </c>
      <c r="O915" s="9" t="str">
        <f aca="false">IF($A915="","",IF($L915=0,"—",INDEX('1. Master BOM'!$B$1:$B$400,$L915)))</f>
        <v/>
      </c>
      <c r="P915" s="9" t="str">
        <f aca="false">IF($A915="","",IF(OR($H915="NOT IN SCHEMATIC",$O915="—"),"",IF($G915="","NO SCH PN",IF(UPPER(TRIM($G915))=UPPER(TRIM($O915)),"OK","MISMATCH"))))</f>
        <v/>
      </c>
      <c r="Q915" s="9" t="str">
        <f aca="false">IF($A915="","",IF($L915=0,"—",INDEX('1. Master BOM'!$E$1:$E$400,$L915)))</f>
        <v/>
      </c>
      <c r="R915" s="9" t="str">
        <f aca="false">IF($A915="","",IF($L915=0,"—",IF(T(INDEX('1. Master BOM'!$F$1:$F$400,$L915))="","(not set)",INDEX('1. Master BOM'!$F$1:$F$400,$L915))))</f>
        <v/>
      </c>
      <c r="S915" s="9" t="str">
        <f aca="false">IF($A915="","",IF(OR($R915="—",$R915="(not set)",$D915=""),"",IF(ISNUMBER(SEARCH(SUBSTITUTE(SUBSTITUTE(SUBSTITUTE($R915,"-",""),"_","")," ",""),SUBSTITUTE(SUBSTITUTE(SUBSTITUTE($D915,"-",""),"_","")," ",""))),"OK","CHECK")))</f>
        <v/>
      </c>
      <c r="T915" s="9" t="str">
        <f aca="false">IF($A915="","",IF(OR($H915="NOT IN SCHEMATIC",$I915="MISMATCH",$J915="MISMATCH",$P915="MISMATCH",$M915&lt;&gt;"OK"),"REVIEW","OK"))</f>
        <v/>
      </c>
      <c r="U915" s="14"/>
      <c r="V915" s="14"/>
      <c r="W915" s="17"/>
      <c r="X915" s="14"/>
    </row>
    <row r="916" customFormat="false" ht="15" hidden="false" customHeight="false" outlineLevel="0" collapsed="false">
      <c r="A916" s="9" t="str">
        <f aca="false">IF('3. Layout Parts'!$A916="","",TRIM('3. Layout Parts'!$A916))</f>
        <v/>
      </c>
      <c r="B916" s="9" t="str">
        <f aca="false">IF($A916="","",'3. Layout Parts'!$D916)</f>
        <v/>
      </c>
      <c r="C916" s="9" t="str">
        <f aca="false">IF($A916="","",'3. Layout Parts'!$B916)</f>
        <v/>
      </c>
      <c r="D916" s="9" t="str">
        <f aca="false">IF($A916="","",'3. Layout Parts'!$C916)</f>
        <v/>
      </c>
      <c r="E916" s="9" t="str">
        <f aca="false">IF($A916="","",IFERROR(INDEX('2. Schematic Parts'!$B$2:$B$3001,MATCH($A916,'2. Schematic Parts'!$A$2:$A$3001,0)),"NOT FOUND"))</f>
        <v/>
      </c>
      <c r="F916" s="9" t="str">
        <f aca="false">IF($A916="","",IFERROR(INDEX('2. Schematic Parts'!$C$2:$C$3001,MATCH($A916,'2. Schematic Parts'!$A$2:$A$3001,0))&amp;"","NOT FOUND"))</f>
        <v/>
      </c>
      <c r="G916" s="9" t="str">
        <f aca="false">IF($A916="","",IFERROR(INDEX('2. Schematic Parts'!$D$2:$D$3001,MATCH($A916,'2. Schematic Parts'!$A$2:$A$3001,0))&amp;"","NOT FOUND"))</f>
        <v/>
      </c>
      <c r="H916" s="9" t="str">
        <f aca="false">IF($A916="","",IF(COUNTIF('2. Schematic Parts'!$A$2:$A$3001,$A916)=0,"NOT IN SCHEMATIC","OK"))</f>
        <v/>
      </c>
      <c r="I916" s="9" t="str">
        <f aca="false">IF($A916="","",IF($H916="NOT IN SCHEMATIC","",IF(UPPER(TRIM($C916))=UPPER(TRIM($E916)),"OK","MISMATCH")))</f>
        <v/>
      </c>
      <c r="J916" s="9" t="str">
        <f aca="false">IF($A916="","",IF($H916="NOT IN SCHEMATIC","",IF($F916="","NO SCH DECAL",IF($D916="","",IF(UPPER(TRIM($D916))=UPPER(TRIM($F916)),"OK","MISMATCH")))))</f>
        <v/>
      </c>
      <c r="K916" s="16" t="str">
        <f aca="false">IF($A916="","",SUMPRODUCT(--ISNUMBER(SEARCH(","&amp;TRIM($A916)&amp;",",","&amp;SUBSTITUTE('1. Master BOM'!$D$2:$D$400," ","")&amp;","))))</f>
        <v/>
      </c>
      <c r="L916" s="16" t="str">
        <f aca="false">IF($A916="","",IF($K916&lt;&gt;1,0,SUMPRODUCT(ISNUMBER(SEARCH(","&amp;TRIM($A916)&amp;",",","&amp;SUBSTITUTE('1. Master BOM'!$D$2:$D$400," ","")&amp;","))*ROW('1. Master BOM'!$D$2:$D$400))))</f>
        <v/>
      </c>
      <c r="M916" s="9" t="str">
        <f aca="false">IF($A916="","",IF($K916=0,"NOT IN BOM",IF($K916&gt;1,"MULTIPLE BOM LINES","OK")))</f>
        <v/>
      </c>
      <c r="N916" s="9" t="str">
        <f aca="false">IF($A916="","",IF($L916=0,"—",INDEX('1. Master BOM'!$A$1:$A$400,$L916)))</f>
        <v/>
      </c>
      <c r="O916" s="9" t="str">
        <f aca="false">IF($A916="","",IF($L916=0,"—",INDEX('1. Master BOM'!$B$1:$B$400,$L916)))</f>
        <v/>
      </c>
      <c r="P916" s="9" t="str">
        <f aca="false">IF($A916="","",IF(OR($H916="NOT IN SCHEMATIC",$O916="—"),"",IF($G916="","NO SCH PN",IF(UPPER(TRIM($G916))=UPPER(TRIM($O916)),"OK","MISMATCH"))))</f>
        <v/>
      </c>
      <c r="Q916" s="9" t="str">
        <f aca="false">IF($A916="","",IF($L916=0,"—",INDEX('1. Master BOM'!$E$1:$E$400,$L916)))</f>
        <v/>
      </c>
      <c r="R916" s="9" t="str">
        <f aca="false">IF($A916="","",IF($L916=0,"—",IF(T(INDEX('1. Master BOM'!$F$1:$F$400,$L916))="","(not set)",INDEX('1. Master BOM'!$F$1:$F$400,$L916))))</f>
        <v/>
      </c>
      <c r="S916" s="9" t="str">
        <f aca="false">IF($A916="","",IF(OR($R916="—",$R916="(not set)",$D916=""),"",IF(ISNUMBER(SEARCH(SUBSTITUTE(SUBSTITUTE(SUBSTITUTE($R916,"-",""),"_","")," ",""),SUBSTITUTE(SUBSTITUTE(SUBSTITUTE($D916,"-",""),"_","")," ",""))),"OK","CHECK")))</f>
        <v/>
      </c>
      <c r="T916" s="9" t="str">
        <f aca="false">IF($A916="","",IF(OR($H916="NOT IN SCHEMATIC",$I916="MISMATCH",$J916="MISMATCH",$P916="MISMATCH",$M916&lt;&gt;"OK"),"REVIEW","OK"))</f>
        <v/>
      </c>
      <c r="U916" s="14"/>
      <c r="V916" s="14"/>
      <c r="W916" s="17"/>
      <c r="X916" s="14"/>
    </row>
    <row r="917" customFormat="false" ht="15" hidden="false" customHeight="false" outlineLevel="0" collapsed="false">
      <c r="A917" s="9" t="str">
        <f aca="false">IF('3. Layout Parts'!$A917="","",TRIM('3. Layout Parts'!$A917))</f>
        <v/>
      </c>
      <c r="B917" s="9" t="str">
        <f aca="false">IF($A917="","",'3. Layout Parts'!$D917)</f>
        <v/>
      </c>
      <c r="C917" s="9" t="str">
        <f aca="false">IF($A917="","",'3. Layout Parts'!$B917)</f>
        <v/>
      </c>
      <c r="D917" s="9" t="str">
        <f aca="false">IF($A917="","",'3. Layout Parts'!$C917)</f>
        <v/>
      </c>
      <c r="E917" s="9" t="str">
        <f aca="false">IF($A917="","",IFERROR(INDEX('2. Schematic Parts'!$B$2:$B$3001,MATCH($A917,'2. Schematic Parts'!$A$2:$A$3001,0)),"NOT FOUND"))</f>
        <v/>
      </c>
      <c r="F917" s="9" t="str">
        <f aca="false">IF($A917="","",IFERROR(INDEX('2. Schematic Parts'!$C$2:$C$3001,MATCH($A917,'2. Schematic Parts'!$A$2:$A$3001,0))&amp;"","NOT FOUND"))</f>
        <v/>
      </c>
      <c r="G917" s="9" t="str">
        <f aca="false">IF($A917="","",IFERROR(INDEX('2. Schematic Parts'!$D$2:$D$3001,MATCH($A917,'2. Schematic Parts'!$A$2:$A$3001,0))&amp;"","NOT FOUND"))</f>
        <v/>
      </c>
      <c r="H917" s="9" t="str">
        <f aca="false">IF($A917="","",IF(COUNTIF('2. Schematic Parts'!$A$2:$A$3001,$A917)=0,"NOT IN SCHEMATIC","OK"))</f>
        <v/>
      </c>
      <c r="I917" s="9" t="str">
        <f aca="false">IF($A917="","",IF($H917="NOT IN SCHEMATIC","",IF(UPPER(TRIM($C917))=UPPER(TRIM($E917)),"OK","MISMATCH")))</f>
        <v/>
      </c>
      <c r="J917" s="9" t="str">
        <f aca="false">IF($A917="","",IF($H917="NOT IN SCHEMATIC","",IF($F917="","NO SCH DECAL",IF($D917="","",IF(UPPER(TRIM($D917))=UPPER(TRIM($F917)),"OK","MISMATCH")))))</f>
        <v/>
      </c>
      <c r="K917" s="16" t="str">
        <f aca="false">IF($A917="","",SUMPRODUCT(--ISNUMBER(SEARCH(","&amp;TRIM($A917)&amp;",",","&amp;SUBSTITUTE('1. Master BOM'!$D$2:$D$400," ","")&amp;","))))</f>
        <v/>
      </c>
      <c r="L917" s="16" t="str">
        <f aca="false">IF($A917="","",IF($K917&lt;&gt;1,0,SUMPRODUCT(ISNUMBER(SEARCH(","&amp;TRIM($A917)&amp;",",","&amp;SUBSTITUTE('1. Master BOM'!$D$2:$D$400," ","")&amp;","))*ROW('1. Master BOM'!$D$2:$D$400))))</f>
        <v/>
      </c>
      <c r="M917" s="9" t="str">
        <f aca="false">IF($A917="","",IF($K917=0,"NOT IN BOM",IF($K917&gt;1,"MULTIPLE BOM LINES","OK")))</f>
        <v/>
      </c>
      <c r="N917" s="9" t="str">
        <f aca="false">IF($A917="","",IF($L917=0,"—",INDEX('1. Master BOM'!$A$1:$A$400,$L917)))</f>
        <v/>
      </c>
      <c r="O917" s="9" t="str">
        <f aca="false">IF($A917="","",IF($L917=0,"—",INDEX('1. Master BOM'!$B$1:$B$400,$L917)))</f>
        <v/>
      </c>
      <c r="P917" s="9" t="str">
        <f aca="false">IF($A917="","",IF(OR($H917="NOT IN SCHEMATIC",$O917="—"),"",IF($G917="","NO SCH PN",IF(UPPER(TRIM($G917))=UPPER(TRIM($O917)),"OK","MISMATCH"))))</f>
        <v/>
      </c>
      <c r="Q917" s="9" t="str">
        <f aca="false">IF($A917="","",IF($L917=0,"—",INDEX('1. Master BOM'!$E$1:$E$400,$L917)))</f>
        <v/>
      </c>
      <c r="R917" s="9" t="str">
        <f aca="false">IF($A917="","",IF($L917=0,"—",IF(T(INDEX('1. Master BOM'!$F$1:$F$400,$L917))="","(not set)",INDEX('1. Master BOM'!$F$1:$F$400,$L917))))</f>
        <v/>
      </c>
      <c r="S917" s="9" t="str">
        <f aca="false">IF($A917="","",IF(OR($R917="—",$R917="(not set)",$D917=""),"",IF(ISNUMBER(SEARCH(SUBSTITUTE(SUBSTITUTE(SUBSTITUTE($R917,"-",""),"_","")," ",""),SUBSTITUTE(SUBSTITUTE(SUBSTITUTE($D917,"-",""),"_","")," ",""))),"OK","CHECK")))</f>
        <v/>
      </c>
      <c r="T917" s="9" t="str">
        <f aca="false">IF($A917="","",IF(OR($H917="NOT IN SCHEMATIC",$I917="MISMATCH",$J917="MISMATCH",$P917="MISMATCH",$M917&lt;&gt;"OK"),"REVIEW","OK"))</f>
        <v/>
      </c>
      <c r="U917" s="14"/>
      <c r="V917" s="14"/>
      <c r="W917" s="17"/>
      <c r="X917" s="14"/>
    </row>
    <row r="918" customFormat="false" ht="15" hidden="false" customHeight="false" outlineLevel="0" collapsed="false">
      <c r="A918" s="9" t="str">
        <f aca="false">IF('3. Layout Parts'!$A918="","",TRIM('3. Layout Parts'!$A918))</f>
        <v/>
      </c>
      <c r="B918" s="9" t="str">
        <f aca="false">IF($A918="","",'3. Layout Parts'!$D918)</f>
        <v/>
      </c>
      <c r="C918" s="9" t="str">
        <f aca="false">IF($A918="","",'3. Layout Parts'!$B918)</f>
        <v/>
      </c>
      <c r="D918" s="9" t="str">
        <f aca="false">IF($A918="","",'3. Layout Parts'!$C918)</f>
        <v/>
      </c>
      <c r="E918" s="9" t="str">
        <f aca="false">IF($A918="","",IFERROR(INDEX('2. Schematic Parts'!$B$2:$B$3001,MATCH($A918,'2. Schematic Parts'!$A$2:$A$3001,0)),"NOT FOUND"))</f>
        <v/>
      </c>
      <c r="F918" s="9" t="str">
        <f aca="false">IF($A918="","",IFERROR(INDEX('2. Schematic Parts'!$C$2:$C$3001,MATCH($A918,'2. Schematic Parts'!$A$2:$A$3001,0))&amp;"","NOT FOUND"))</f>
        <v/>
      </c>
      <c r="G918" s="9" t="str">
        <f aca="false">IF($A918="","",IFERROR(INDEX('2. Schematic Parts'!$D$2:$D$3001,MATCH($A918,'2. Schematic Parts'!$A$2:$A$3001,0))&amp;"","NOT FOUND"))</f>
        <v/>
      </c>
      <c r="H918" s="9" t="str">
        <f aca="false">IF($A918="","",IF(COUNTIF('2. Schematic Parts'!$A$2:$A$3001,$A918)=0,"NOT IN SCHEMATIC","OK"))</f>
        <v/>
      </c>
      <c r="I918" s="9" t="str">
        <f aca="false">IF($A918="","",IF($H918="NOT IN SCHEMATIC","",IF(UPPER(TRIM($C918))=UPPER(TRIM($E918)),"OK","MISMATCH")))</f>
        <v/>
      </c>
      <c r="J918" s="9" t="str">
        <f aca="false">IF($A918="","",IF($H918="NOT IN SCHEMATIC","",IF($F918="","NO SCH DECAL",IF($D918="","",IF(UPPER(TRIM($D918))=UPPER(TRIM($F918)),"OK","MISMATCH")))))</f>
        <v/>
      </c>
      <c r="K918" s="16" t="str">
        <f aca="false">IF($A918="","",SUMPRODUCT(--ISNUMBER(SEARCH(","&amp;TRIM($A918)&amp;",",","&amp;SUBSTITUTE('1. Master BOM'!$D$2:$D$400," ","")&amp;","))))</f>
        <v/>
      </c>
      <c r="L918" s="16" t="str">
        <f aca="false">IF($A918="","",IF($K918&lt;&gt;1,0,SUMPRODUCT(ISNUMBER(SEARCH(","&amp;TRIM($A918)&amp;",",","&amp;SUBSTITUTE('1. Master BOM'!$D$2:$D$400," ","")&amp;","))*ROW('1. Master BOM'!$D$2:$D$400))))</f>
        <v/>
      </c>
      <c r="M918" s="9" t="str">
        <f aca="false">IF($A918="","",IF($K918=0,"NOT IN BOM",IF($K918&gt;1,"MULTIPLE BOM LINES","OK")))</f>
        <v/>
      </c>
      <c r="N918" s="9" t="str">
        <f aca="false">IF($A918="","",IF($L918=0,"—",INDEX('1. Master BOM'!$A$1:$A$400,$L918)))</f>
        <v/>
      </c>
      <c r="O918" s="9" t="str">
        <f aca="false">IF($A918="","",IF($L918=0,"—",INDEX('1. Master BOM'!$B$1:$B$400,$L918)))</f>
        <v/>
      </c>
      <c r="P918" s="9" t="str">
        <f aca="false">IF($A918="","",IF(OR($H918="NOT IN SCHEMATIC",$O918="—"),"",IF($G918="","NO SCH PN",IF(UPPER(TRIM($G918))=UPPER(TRIM($O918)),"OK","MISMATCH"))))</f>
        <v/>
      </c>
      <c r="Q918" s="9" t="str">
        <f aca="false">IF($A918="","",IF($L918=0,"—",INDEX('1. Master BOM'!$E$1:$E$400,$L918)))</f>
        <v/>
      </c>
      <c r="R918" s="9" t="str">
        <f aca="false">IF($A918="","",IF($L918=0,"—",IF(T(INDEX('1. Master BOM'!$F$1:$F$400,$L918))="","(not set)",INDEX('1. Master BOM'!$F$1:$F$400,$L918))))</f>
        <v/>
      </c>
      <c r="S918" s="9" t="str">
        <f aca="false">IF($A918="","",IF(OR($R918="—",$R918="(not set)",$D918=""),"",IF(ISNUMBER(SEARCH(SUBSTITUTE(SUBSTITUTE(SUBSTITUTE($R918,"-",""),"_","")," ",""),SUBSTITUTE(SUBSTITUTE(SUBSTITUTE($D918,"-",""),"_","")," ",""))),"OK","CHECK")))</f>
        <v/>
      </c>
      <c r="T918" s="9" t="str">
        <f aca="false">IF($A918="","",IF(OR($H918="NOT IN SCHEMATIC",$I918="MISMATCH",$J918="MISMATCH",$P918="MISMATCH",$M918&lt;&gt;"OK"),"REVIEW","OK"))</f>
        <v/>
      </c>
      <c r="U918" s="14"/>
      <c r="V918" s="14"/>
      <c r="W918" s="17"/>
      <c r="X918" s="14"/>
    </row>
    <row r="919" customFormat="false" ht="15" hidden="false" customHeight="false" outlineLevel="0" collapsed="false">
      <c r="A919" s="9" t="str">
        <f aca="false">IF('3. Layout Parts'!$A919="","",TRIM('3. Layout Parts'!$A919))</f>
        <v/>
      </c>
      <c r="B919" s="9" t="str">
        <f aca="false">IF($A919="","",'3. Layout Parts'!$D919)</f>
        <v/>
      </c>
      <c r="C919" s="9" t="str">
        <f aca="false">IF($A919="","",'3. Layout Parts'!$B919)</f>
        <v/>
      </c>
      <c r="D919" s="9" t="str">
        <f aca="false">IF($A919="","",'3. Layout Parts'!$C919)</f>
        <v/>
      </c>
      <c r="E919" s="9" t="str">
        <f aca="false">IF($A919="","",IFERROR(INDEX('2. Schematic Parts'!$B$2:$B$3001,MATCH($A919,'2. Schematic Parts'!$A$2:$A$3001,0)),"NOT FOUND"))</f>
        <v/>
      </c>
      <c r="F919" s="9" t="str">
        <f aca="false">IF($A919="","",IFERROR(INDEX('2. Schematic Parts'!$C$2:$C$3001,MATCH($A919,'2. Schematic Parts'!$A$2:$A$3001,0))&amp;"","NOT FOUND"))</f>
        <v/>
      </c>
      <c r="G919" s="9" t="str">
        <f aca="false">IF($A919="","",IFERROR(INDEX('2. Schematic Parts'!$D$2:$D$3001,MATCH($A919,'2. Schematic Parts'!$A$2:$A$3001,0))&amp;"","NOT FOUND"))</f>
        <v/>
      </c>
      <c r="H919" s="9" t="str">
        <f aca="false">IF($A919="","",IF(COUNTIF('2. Schematic Parts'!$A$2:$A$3001,$A919)=0,"NOT IN SCHEMATIC","OK"))</f>
        <v/>
      </c>
      <c r="I919" s="9" t="str">
        <f aca="false">IF($A919="","",IF($H919="NOT IN SCHEMATIC","",IF(UPPER(TRIM($C919))=UPPER(TRIM($E919)),"OK","MISMATCH")))</f>
        <v/>
      </c>
      <c r="J919" s="9" t="str">
        <f aca="false">IF($A919="","",IF($H919="NOT IN SCHEMATIC","",IF($F919="","NO SCH DECAL",IF($D919="","",IF(UPPER(TRIM($D919))=UPPER(TRIM($F919)),"OK","MISMATCH")))))</f>
        <v/>
      </c>
      <c r="K919" s="16" t="str">
        <f aca="false">IF($A919="","",SUMPRODUCT(--ISNUMBER(SEARCH(","&amp;TRIM($A919)&amp;",",","&amp;SUBSTITUTE('1. Master BOM'!$D$2:$D$400," ","")&amp;","))))</f>
        <v/>
      </c>
      <c r="L919" s="16" t="str">
        <f aca="false">IF($A919="","",IF($K919&lt;&gt;1,0,SUMPRODUCT(ISNUMBER(SEARCH(","&amp;TRIM($A919)&amp;",",","&amp;SUBSTITUTE('1. Master BOM'!$D$2:$D$400," ","")&amp;","))*ROW('1. Master BOM'!$D$2:$D$400))))</f>
        <v/>
      </c>
      <c r="M919" s="9" t="str">
        <f aca="false">IF($A919="","",IF($K919=0,"NOT IN BOM",IF($K919&gt;1,"MULTIPLE BOM LINES","OK")))</f>
        <v/>
      </c>
      <c r="N919" s="9" t="str">
        <f aca="false">IF($A919="","",IF($L919=0,"—",INDEX('1. Master BOM'!$A$1:$A$400,$L919)))</f>
        <v/>
      </c>
      <c r="O919" s="9" t="str">
        <f aca="false">IF($A919="","",IF($L919=0,"—",INDEX('1. Master BOM'!$B$1:$B$400,$L919)))</f>
        <v/>
      </c>
      <c r="P919" s="9" t="str">
        <f aca="false">IF($A919="","",IF(OR($H919="NOT IN SCHEMATIC",$O919="—"),"",IF($G919="","NO SCH PN",IF(UPPER(TRIM($G919))=UPPER(TRIM($O919)),"OK","MISMATCH"))))</f>
        <v/>
      </c>
      <c r="Q919" s="9" t="str">
        <f aca="false">IF($A919="","",IF($L919=0,"—",INDEX('1. Master BOM'!$E$1:$E$400,$L919)))</f>
        <v/>
      </c>
      <c r="R919" s="9" t="str">
        <f aca="false">IF($A919="","",IF($L919=0,"—",IF(T(INDEX('1. Master BOM'!$F$1:$F$400,$L919))="","(not set)",INDEX('1. Master BOM'!$F$1:$F$400,$L919))))</f>
        <v/>
      </c>
      <c r="S919" s="9" t="str">
        <f aca="false">IF($A919="","",IF(OR($R919="—",$R919="(not set)",$D919=""),"",IF(ISNUMBER(SEARCH(SUBSTITUTE(SUBSTITUTE(SUBSTITUTE($R919,"-",""),"_","")," ",""),SUBSTITUTE(SUBSTITUTE(SUBSTITUTE($D919,"-",""),"_","")," ",""))),"OK","CHECK")))</f>
        <v/>
      </c>
      <c r="T919" s="9" t="str">
        <f aca="false">IF($A919="","",IF(OR($H919="NOT IN SCHEMATIC",$I919="MISMATCH",$J919="MISMATCH",$P919="MISMATCH",$M919&lt;&gt;"OK"),"REVIEW","OK"))</f>
        <v/>
      </c>
      <c r="U919" s="14"/>
      <c r="V919" s="14"/>
      <c r="W919" s="17"/>
      <c r="X919" s="14"/>
    </row>
    <row r="920" customFormat="false" ht="15" hidden="false" customHeight="false" outlineLevel="0" collapsed="false">
      <c r="A920" s="9" t="str">
        <f aca="false">IF('3. Layout Parts'!$A920="","",TRIM('3. Layout Parts'!$A920))</f>
        <v/>
      </c>
      <c r="B920" s="9" t="str">
        <f aca="false">IF($A920="","",'3. Layout Parts'!$D920)</f>
        <v/>
      </c>
      <c r="C920" s="9" t="str">
        <f aca="false">IF($A920="","",'3. Layout Parts'!$B920)</f>
        <v/>
      </c>
      <c r="D920" s="9" t="str">
        <f aca="false">IF($A920="","",'3. Layout Parts'!$C920)</f>
        <v/>
      </c>
      <c r="E920" s="9" t="str">
        <f aca="false">IF($A920="","",IFERROR(INDEX('2. Schematic Parts'!$B$2:$B$3001,MATCH($A920,'2. Schematic Parts'!$A$2:$A$3001,0)),"NOT FOUND"))</f>
        <v/>
      </c>
      <c r="F920" s="9" t="str">
        <f aca="false">IF($A920="","",IFERROR(INDEX('2. Schematic Parts'!$C$2:$C$3001,MATCH($A920,'2. Schematic Parts'!$A$2:$A$3001,0))&amp;"","NOT FOUND"))</f>
        <v/>
      </c>
      <c r="G920" s="9" t="str">
        <f aca="false">IF($A920="","",IFERROR(INDEX('2. Schematic Parts'!$D$2:$D$3001,MATCH($A920,'2. Schematic Parts'!$A$2:$A$3001,0))&amp;"","NOT FOUND"))</f>
        <v/>
      </c>
      <c r="H920" s="9" t="str">
        <f aca="false">IF($A920="","",IF(COUNTIF('2. Schematic Parts'!$A$2:$A$3001,$A920)=0,"NOT IN SCHEMATIC","OK"))</f>
        <v/>
      </c>
      <c r="I920" s="9" t="str">
        <f aca="false">IF($A920="","",IF($H920="NOT IN SCHEMATIC","",IF(UPPER(TRIM($C920))=UPPER(TRIM($E920)),"OK","MISMATCH")))</f>
        <v/>
      </c>
      <c r="J920" s="9" t="str">
        <f aca="false">IF($A920="","",IF($H920="NOT IN SCHEMATIC","",IF($F920="","NO SCH DECAL",IF($D920="","",IF(UPPER(TRIM($D920))=UPPER(TRIM($F920)),"OK","MISMATCH")))))</f>
        <v/>
      </c>
      <c r="K920" s="16" t="str">
        <f aca="false">IF($A920="","",SUMPRODUCT(--ISNUMBER(SEARCH(","&amp;TRIM($A920)&amp;",",","&amp;SUBSTITUTE('1. Master BOM'!$D$2:$D$400," ","")&amp;","))))</f>
        <v/>
      </c>
      <c r="L920" s="16" t="str">
        <f aca="false">IF($A920="","",IF($K920&lt;&gt;1,0,SUMPRODUCT(ISNUMBER(SEARCH(","&amp;TRIM($A920)&amp;",",","&amp;SUBSTITUTE('1. Master BOM'!$D$2:$D$400," ","")&amp;","))*ROW('1. Master BOM'!$D$2:$D$400))))</f>
        <v/>
      </c>
      <c r="M920" s="9" t="str">
        <f aca="false">IF($A920="","",IF($K920=0,"NOT IN BOM",IF($K920&gt;1,"MULTIPLE BOM LINES","OK")))</f>
        <v/>
      </c>
      <c r="N920" s="9" t="str">
        <f aca="false">IF($A920="","",IF($L920=0,"—",INDEX('1. Master BOM'!$A$1:$A$400,$L920)))</f>
        <v/>
      </c>
      <c r="O920" s="9" t="str">
        <f aca="false">IF($A920="","",IF($L920=0,"—",INDEX('1. Master BOM'!$B$1:$B$400,$L920)))</f>
        <v/>
      </c>
      <c r="P920" s="9" t="str">
        <f aca="false">IF($A920="","",IF(OR($H920="NOT IN SCHEMATIC",$O920="—"),"",IF($G920="","NO SCH PN",IF(UPPER(TRIM($G920))=UPPER(TRIM($O920)),"OK","MISMATCH"))))</f>
        <v/>
      </c>
      <c r="Q920" s="9" t="str">
        <f aca="false">IF($A920="","",IF($L920=0,"—",INDEX('1. Master BOM'!$E$1:$E$400,$L920)))</f>
        <v/>
      </c>
      <c r="R920" s="9" t="str">
        <f aca="false">IF($A920="","",IF($L920=0,"—",IF(T(INDEX('1. Master BOM'!$F$1:$F$400,$L920))="","(not set)",INDEX('1. Master BOM'!$F$1:$F$400,$L920))))</f>
        <v/>
      </c>
      <c r="S920" s="9" t="str">
        <f aca="false">IF($A920="","",IF(OR($R920="—",$R920="(not set)",$D920=""),"",IF(ISNUMBER(SEARCH(SUBSTITUTE(SUBSTITUTE(SUBSTITUTE($R920,"-",""),"_","")," ",""),SUBSTITUTE(SUBSTITUTE(SUBSTITUTE($D920,"-",""),"_","")," ",""))),"OK","CHECK")))</f>
        <v/>
      </c>
      <c r="T920" s="9" t="str">
        <f aca="false">IF($A920="","",IF(OR($H920="NOT IN SCHEMATIC",$I920="MISMATCH",$J920="MISMATCH",$P920="MISMATCH",$M920&lt;&gt;"OK"),"REVIEW","OK"))</f>
        <v/>
      </c>
      <c r="U920" s="14"/>
      <c r="V920" s="14"/>
      <c r="W920" s="17"/>
      <c r="X920" s="14"/>
    </row>
    <row r="921" customFormat="false" ht="15" hidden="false" customHeight="false" outlineLevel="0" collapsed="false">
      <c r="A921" s="9" t="str">
        <f aca="false">IF('3. Layout Parts'!$A921="","",TRIM('3. Layout Parts'!$A921))</f>
        <v/>
      </c>
      <c r="B921" s="9" t="str">
        <f aca="false">IF($A921="","",'3. Layout Parts'!$D921)</f>
        <v/>
      </c>
      <c r="C921" s="9" t="str">
        <f aca="false">IF($A921="","",'3. Layout Parts'!$B921)</f>
        <v/>
      </c>
      <c r="D921" s="9" t="str">
        <f aca="false">IF($A921="","",'3. Layout Parts'!$C921)</f>
        <v/>
      </c>
      <c r="E921" s="9" t="str">
        <f aca="false">IF($A921="","",IFERROR(INDEX('2. Schematic Parts'!$B$2:$B$3001,MATCH($A921,'2. Schematic Parts'!$A$2:$A$3001,0)),"NOT FOUND"))</f>
        <v/>
      </c>
      <c r="F921" s="9" t="str">
        <f aca="false">IF($A921="","",IFERROR(INDEX('2. Schematic Parts'!$C$2:$C$3001,MATCH($A921,'2. Schematic Parts'!$A$2:$A$3001,0))&amp;"","NOT FOUND"))</f>
        <v/>
      </c>
      <c r="G921" s="9" t="str">
        <f aca="false">IF($A921="","",IFERROR(INDEX('2. Schematic Parts'!$D$2:$D$3001,MATCH($A921,'2. Schematic Parts'!$A$2:$A$3001,0))&amp;"","NOT FOUND"))</f>
        <v/>
      </c>
      <c r="H921" s="9" t="str">
        <f aca="false">IF($A921="","",IF(COUNTIF('2. Schematic Parts'!$A$2:$A$3001,$A921)=0,"NOT IN SCHEMATIC","OK"))</f>
        <v/>
      </c>
      <c r="I921" s="9" t="str">
        <f aca="false">IF($A921="","",IF($H921="NOT IN SCHEMATIC","",IF(UPPER(TRIM($C921))=UPPER(TRIM($E921)),"OK","MISMATCH")))</f>
        <v/>
      </c>
      <c r="J921" s="9" t="str">
        <f aca="false">IF($A921="","",IF($H921="NOT IN SCHEMATIC","",IF($F921="","NO SCH DECAL",IF($D921="","",IF(UPPER(TRIM($D921))=UPPER(TRIM($F921)),"OK","MISMATCH")))))</f>
        <v/>
      </c>
      <c r="K921" s="16" t="str">
        <f aca="false">IF($A921="","",SUMPRODUCT(--ISNUMBER(SEARCH(","&amp;TRIM($A921)&amp;",",","&amp;SUBSTITUTE('1. Master BOM'!$D$2:$D$400," ","")&amp;","))))</f>
        <v/>
      </c>
      <c r="L921" s="16" t="str">
        <f aca="false">IF($A921="","",IF($K921&lt;&gt;1,0,SUMPRODUCT(ISNUMBER(SEARCH(","&amp;TRIM($A921)&amp;",",","&amp;SUBSTITUTE('1. Master BOM'!$D$2:$D$400," ","")&amp;","))*ROW('1. Master BOM'!$D$2:$D$400))))</f>
        <v/>
      </c>
      <c r="M921" s="9" t="str">
        <f aca="false">IF($A921="","",IF($K921=0,"NOT IN BOM",IF($K921&gt;1,"MULTIPLE BOM LINES","OK")))</f>
        <v/>
      </c>
      <c r="N921" s="9" t="str">
        <f aca="false">IF($A921="","",IF($L921=0,"—",INDEX('1. Master BOM'!$A$1:$A$400,$L921)))</f>
        <v/>
      </c>
      <c r="O921" s="9" t="str">
        <f aca="false">IF($A921="","",IF($L921=0,"—",INDEX('1. Master BOM'!$B$1:$B$400,$L921)))</f>
        <v/>
      </c>
      <c r="P921" s="9" t="str">
        <f aca="false">IF($A921="","",IF(OR($H921="NOT IN SCHEMATIC",$O921="—"),"",IF($G921="","NO SCH PN",IF(UPPER(TRIM($G921))=UPPER(TRIM($O921)),"OK","MISMATCH"))))</f>
        <v/>
      </c>
      <c r="Q921" s="9" t="str">
        <f aca="false">IF($A921="","",IF($L921=0,"—",INDEX('1. Master BOM'!$E$1:$E$400,$L921)))</f>
        <v/>
      </c>
      <c r="R921" s="9" t="str">
        <f aca="false">IF($A921="","",IF($L921=0,"—",IF(T(INDEX('1. Master BOM'!$F$1:$F$400,$L921))="","(not set)",INDEX('1. Master BOM'!$F$1:$F$400,$L921))))</f>
        <v/>
      </c>
      <c r="S921" s="9" t="str">
        <f aca="false">IF($A921="","",IF(OR($R921="—",$R921="(not set)",$D921=""),"",IF(ISNUMBER(SEARCH(SUBSTITUTE(SUBSTITUTE(SUBSTITUTE($R921,"-",""),"_","")," ",""),SUBSTITUTE(SUBSTITUTE(SUBSTITUTE($D921,"-",""),"_","")," ",""))),"OK","CHECK")))</f>
        <v/>
      </c>
      <c r="T921" s="9" t="str">
        <f aca="false">IF($A921="","",IF(OR($H921="NOT IN SCHEMATIC",$I921="MISMATCH",$J921="MISMATCH",$P921="MISMATCH",$M921&lt;&gt;"OK"),"REVIEW","OK"))</f>
        <v/>
      </c>
      <c r="U921" s="14"/>
      <c r="V921" s="14"/>
      <c r="W921" s="17"/>
      <c r="X921" s="14"/>
    </row>
    <row r="922" customFormat="false" ht="15" hidden="false" customHeight="false" outlineLevel="0" collapsed="false">
      <c r="A922" s="9" t="str">
        <f aca="false">IF('3. Layout Parts'!$A922="","",TRIM('3. Layout Parts'!$A922))</f>
        <v/>
      </c>
      <c r="B922" s="9" t="str">
        <f aca="false">IF($A922="","",'3. Layout Parts'!$D922)</f>
        <v/>
      </c>
      <c r="C922" s="9" t="str">
        <f aca="false">IF($A922="","",'3. Layout Parts'!$B922)</f>
        <v/>
      </c>
      <c r="D922" s="9" t="str">
        <f aca="false">IF($A922="","",'3. Layout Parts'!$C922)</f>
        <v/>
      </c>
      <c r="E922" s="9" t="str">
        <f aca="false">IF($A922="","",IFERROR(INDEX('2. Schematic Parts'!$B$2:$B$3001,MATCH($A922,'2. Schematic Parts'!$A$2:$A$3001,0)),"NOT FOUND"))</f>
        <v/>
      </c>
      <c r="F922" s="9" t="str">
        <f aca="false">IF($A922="","",IFERROR(INDEX('2. Schematic Parts'!$C$2:$C$3001,MATCH($A922,'2. Schematic Parts'!$A$2:$A$3001,0))&amp;"","NOT FOUND"))</f>
        <v/>
      </c>
      <c r="G922" s="9" t="str">
        <f aca="false">IF($A922="","",IFERROR(INDEX('2. Schematic Parts'!$D$2:$D$3001,MATCH($A922,'2. Schematic Parts'!$A$2:$A$3001,0))&amp;"","NOT FOUND"))</f>
        <v/>
      </c>
      <c r="H922" s="9" t="str">
        <f aca="false">IF($A922="","",IF(COUNTIF('2. Schematic Parts'!$A$2:$A$3001,$A922)=0,"NOT IN SCHEMATIC","OK"))</f>
        <v/>
      </c>
      <c r="I922" s="9" t="str">
        <f aca="false">IF($A922="","",IF($H922="NOT IN SCHEMATIC","",IF(UPPER(TRIM($C922))=UPPER(TRIM($E922)),"OK","MISMATCH")))</f>
        <v/>
      </c>
      <c r="J922" s="9" t="str">
        <f aca="false">IF($A922="","",IF($H922="NOT IN SCHEMATIC","",IF($F922="","NO SCH DECAL",IF($D922="","",IF(UPPER(TRIM($D922))=UPPER(TRIM($F922)),"OK","MISMATCH")))))</f>
        <v/>
      </c>
      <c r="K922" s="16" t="str">
        <f aca="false">IF($A922="","",SUMPRODUCT(--ISNUMBER(SEARCH(","&amp;TRIM($A922)&amp;",",","&amp;SUBSTITUTE('1. Master BOM'!$D$2:$D$400," ","")&amp;","))))</f>
        <v/>
      </c>
      <c r="L922" s="16" t="str">
        <f aca="false">IF($A922="","",IF($K922&lt;&gt;1,0,SUMPRODUCT(ISNUMBER(SEARCH(","&amp;TRIM($A922)&amp;",",","&amp;SUBSTITUTE('1. Master BOM'!$D$2:$D$400," ","")&amp;","))*ROW('1. Master BOM'!$D$2:$D$400))))</f>
        <v/>
      </c>
      <c r="M922" s="9" t="str">
        <f aca="false">IF($A922="","",IF($K922=0,"NOT IN BOM",IF($K922&gt;1,"MULTIPLE BOM LINES","OK")))</f>
        <v/>
      </c>
      <c r="N922" s="9" t="str">
        <f aca="false">IF($A922="","",IF($L922=0,"—",INDEX('1. Master BOM'!$A$1:$A$400,$L922)))</f>
        <v/>
      </c>
      <c r="O922" s="9" t="str">
        <f aca="false">IF($A922="","",IF($L922=0,"—",INDEX('1. Master BOM'!$B$1:$B$400,$L922)))</f>
        <v/>
      </c>
      <c r="P922" s="9" t="str">
        <f aca="false">IF($A922="","",IF(OR($H922="NOT IN SCHEMATIC",$O922="—"),"",IF($G922="","NO SCH PN",IF(UPPER(TRIM($G922))=UPPER(TRIM($O922)),"OK","MISMATCH"))))</f>
        <v/>
      </c>
      <c r="Q922" s="9" t="str">
        <f aca="false">IF($A922="","",IF($L922=0,"—",INDEX('1. Master BOM'!$E$1:$E$400,$L922)))</f>
        <v/>
      </c>
      <c r="R922" s="9" t="str">
        <f aca="false">IF($A922="","",IF($L922=0,"—",IF(T(INDEX('1. Master BOM'!$F$1:$F$400,$L922))="","(not set)",INDEX('1. Master BOM'!$F$1:$F$400,$L922))))</f>
        <v/>
      </c>
      <c r="S922" s="9" t="str">
        <f aca="false">IF($A922="","",IF(OR($R922="—",$R922="(not set)",$D922=""),"",IF(ISNUMBER(SEARCH(SUBSTITUTE(SUBSTITUTE(SUBSTITUTE($R922,"-",""),"_","")," ",""),SUBSTITUTE(SUBSTITUTE(SUBSTITUTE($D922,"-",""),"_","")," ",""))),"OK","CHECK")))</f>
        <v/>
      </c>
      <c r="T922" s="9" t="str">
        <f aca="false">IF($A922="","",IF(OR($H922="NOT IN SCHEMATIC",$I922="MISMATCH",$J922="MISMATCH",$P922="MISMATCH",$M922&lt;&gt;"OK"),"REVIEW","OK"))</f>
        <v/>
      </c>
      <c r="U922" s="14"/>
      <c r="V922" s="14"/>
      <c r="W922" s="17"/>
      <c r="X922" s="14"/>
    </row>
    <row r="923" customFormat="false" ht="15" hidden="false" customHeight="false" outlineLevel="0" collapsed="false">
      <c r="A923" s="9" t="str">
        <f aca="false">IF('3. Layout Parts'!$A923="","",TRIM('3. Layout Parts'!$A923))</f>
        <v/>
      </c>
      <c r="B923" s="9" t="str">
        <f aca="false">IF($A923="","",'3. Layout Parts'!$D923)</f>
        <v/>
      </c>
      <c r="C923" s="9" t="str">
        <f aca="false">IF($A923="","",'3. Layout Parts'!$B923)</f>
        <v/>
      </c>
      <c r="D923" s="9" t="str">
        <f aca="false">IF($A923="","",'3. Layout Parts'!$C923)</f>
        <v/>
      </c>
      <c r="E923" s="9" t="str">
        <f aca="false">IF($A923="","",IFERROR(INDEX('2. Schematic Parts'!$B$2:$B$3001,MATCH($A923,'2. Schematic Parts'!$A$2:$A$3001,0)),"NOT FOUND"))</f>
        <v/>
      </c>
      <c r="F923" s="9" t="str">
        <f aca="false">IF($A923="","",IFERROR(INDEX('2. Schematic Parts'!$C$2:$C$3001,MATCH($A923,'2. Schematic Parts'!$A$2:$A$3001,0))&amp;"","NOT FOUND"))</f>
        <v/>
      </c>
      <c r="G923" s="9" t="str">
        <f aca="false">IF($A923="","",IFERROR(INDEX('2. Schematic Parts'!$D$2:$D$3001,MATCH($A923,'2. Schematic Parts'!$A$2:$A$3001,0))&amp;"","NOT FOUND"))</f>
        <v/>
      </c>
      <c r="H923" s="9" t="str">
        <f aca="false">IF($A923="","",IF(COUNTIF('2. Schematic Parts'!$A$2:$A$3001,$A923)=0,"NOT IN SCHEMATIC","OK"))</f>
        <v/>
      </c>
      <c r="I923" s="9" t="str">
        <f aca="false">IF($A923="","",IF($H923="NOT IN SCHEMATIC","",IF(UPPER(TRIM($C923))=UPPER(TRIM($E923)),"OK","MISMATCH")))</f>
        <v/>
      </c>
      <c r="J923" s="9" t="str">
        <f aca="false">IF($A923="","",IF($H923="NOT IN SCHEMATIC","",IF($F923="","NO SCH DECAL",IF($D923="","",IF(UPPER(TRIM($D923))=UPPER(TRIM($F923)),"OK","MISMATCH")))))</f>
        <v/>
      </c>
      <c r="K923" s="16" t="str">
        <f aca="false">IF($A923="","",SUMPRODUCT(--ISNUMBER(SEARCH(","&amp;TRIM($A923)&amp;",",","&amp;SUBSTITUTE('1. Master BOM'!$D$2:$D$400," ","")&amp;","))))</f>
        <v/>
      </c>
      <c r="L923" s="16" t="str">
        <f aca="false">IF($A923="","",IF($K923&lt;&gt;1,0,SUMPRODUCT(ISNUMBER(SEARCH(","&amp;TRIM($A923)&amp;",",","&amp;SUBSTITUTE('1. Master BOM'!$D$2:$D$400," ","")&amp;","))*ROW('1. Master BOM'!$D$2:$D$400))))</f>
        <v/>
      </c>
      <c r="M923" s="9" t="str">
        <f aca="false">IF($A923="","",IF($K923=0,"NOT IN BOM",IF($K923&gt;1,"MULTIPLE BOM LINES","OK")))</f>
        <v/>
      </c>
      <c r="N923" s="9" t="str">
        <f aca="false">IF($A923="","",IF($L923=0,"—",INDEX('1. Master BOM'!$A$1:$A$400,$L923)))</f>
        <v/>
      </c>
      <c r="O923" s="9" t="str">
        <f aca="false">IF($A923="","",IF($L923=0,"—",INDEX('1. Master BOM'!$B$1:$B$400,$L923)))</f>
        <v/>
      </c>
      <c r="P923" s="9" t="str">
        <f aca="false">IF($A923="","",IF(OR($H923="NOT IN SCHEMATIC",$O923="—"),"",IF($G923="","NO SCH PN",IF(UPPER(TRIM($G923))=UPPER(TRIM($O923)),"OK","MISMATCH"))))</f>
        <v/>
      </c>
      <c r="Q923" s="9" t="str">
        <f aca="false">IF($A923="","",IF($L923=0,"—",INDEX('1. Master BOM'!$E$1:$E$400,$L923)))</f>
        <v/>
      </c>
      <c r="R923" s="9" t="str">
        <f aca="false">IF($A923="","",IF($L923=0,"—",IF(T(INDEX('1. Master BOM'!$F$1:$F$400,$L923))="","(not set)",INDEX('1. Master BOM'!$F$1:$F$400,$L923))))</f>
        <v/>
      </c>
      <c r="S923" s="9" t="str">
        <f aca="false">IF($A923="","",IF(OR($R923="—",$R923="(not set)",$D923=""),"",IF(ISNUMBER(SEARCH(SUBSTITUTE(SUBSTITUTE(SUBSTITUTE($R923,"-",""),"_","")," ",""),SUBSTITUTE(SUBSTITUTE(SUBSTITUTE($D923,"-",""),"_","")," ",""))),"OK","CHECK")))</f>
        <v/>
      </c>
      <c r="T923" s="9" t="str">
        <f aca="false">IF($A923="","",IF(OR($H923="NOT IN SCHEMATIC",$I923="MISMATCH",$J923="MISMATCH",$P923="MISMATCH",$M923&lt;&gt;"OK"),"REVIEW","OK"))</f>
        <v/>
      </c>
      <c r="U923" s="14"/>
      <c r="V923" s="14"/>
      <c r="W923" s="17"/>
      <c r="X923" s="14"/>
    </row>
    <row r="924" customFormat="false" ht="15" hidden="false" customHeight="false" outlineLevel="0" collapsed="false">
      <c r="A924" s="9" t="str">
        <f aca="false">IF('3. Layout Parts'!$A924="","",TRIM('3. Layout Parts'!$A924))</f>
        <v/>
      </c>
      <c r="B924" s="9" t="str">
        <f aca="false">IF($A924="","",'3. Layout Parts'!$D924)</f>
        <v/>
      </c>
      <c r="C924" s="9" t="str">
        <f aca="false">IF($A924="","",'3. Layout Parts'!$B924)</f>
        <v/>
      </c>
      <c r="D924" s="9" t="str">
        <f aca="false">IF($A924="","",'3. Layout Parts'!$C924)</f>
        <v/>
      </c>
      <c r="E924" s="9" t="str">
        <f aca="false">IF($A924="","",IFERROR(INDEX('2. Schematic Parts'!$B$2:$B$3001,MATCH($A924,'2. Schematic Parts'!$A$2:$A$3001,0)),"NOT FOUND"))</f>
        <v/>
      </c>
      <c r="F924" s="9" t="str">
        <f aca="false">IF($A924="","",IFERROR(INDEX('2. Schematic Parts'!$C$2:$C$3001,MATCH($A924,'2. Schematic Parts'!$A$2:$A$3001,0))&amp;"","NOT FOUND"))</f>
        <v/>
      </c>
      <c r="G924" s="9" t="str">
        <f aca="false">IF($A924="","",IFERROR(INDEX('2. Schematic Parts'!$D$2:$D$3001,MATCH($A924,'2. Schematic Parts'!$A$2:$A$3001,0))&amp;"","NOT FOUND"))</f>
        <v/>
      </c>
      <c r="H924" s="9" t="str">
        <f aca="false">IF($A924="","",IF(COUNTIF('2. Schematic Parts'!$A$2:$A$3001,$A924)=0,"NOT IN SCHEMATIC","OK"))</f>
        <v/>
      </c>
      <c r="I924" s="9" t="str">
        <f aca="false">IF($A924="","",IF($H924="NOT IN SCHEMATIC","",IF(UPPER(TRIM($C924))=UPPER(TRIM($E924)),"OK","MISMATCH")))</f>
        <v/>
      </c>
      <c r="J924" s="9" t="str">
        <f aca="false">IF($A924="","",IF($H924="NOT IN SCHEMATIC","",IF($F924="","NO SCH DECAL",IF($D924="","",IF(UPPER(TRIM($D924))=UPPER(TRIM($F924)),"OK","MISMATCH")))))</f>
        <v/>
      </c>
      <c r="K924" s="16" t="str">
        <f aca="false">IF($A924="","",SUMPRODUCT(--ISNUMBER(SEARCH(","&amp;TRIM($A924)&amp;",",","&amp;SUBSTITUTE('1. Master BOM'!$D$2:$D$400," ","")&amp;","))))</f>
        <v/>
      </c>
      <c r="L924" s="16" t="str">
        <f aca="false">IF($A924="","",IF($K924&lt;&gt;1,0,SUMPRODUCT(ISNUMBER(SEARCH(","&amp;TRIM($A924)&amp;",",","&amp;SUBSTITUTE('1. Master BOM'!$D$2:$D$400," ","")&amp;","))*ROW('1. Master BOM'!$D$2:$D$400))))</f>
        <v/>
      </c>
      <c r="M924" s="9" t="str">
        <f aca="false">IF($A924="","",IF($K924=0,"NOT IN BOM",IF($K924&gt;1,"MULTIPLE BOM LINES","OK")))</f>
        <v/>
      </c>
      <c r="N924" s="9" t="str">
        <f aca="false">IF($A924="","",IF($L924=0,"—",INDEX('1. Master BOM'!$A$1:$A$400,$L924)))</f>
        <v/>
      </c>
      <c r="O924" s="9" t="str">
        <f aca="false">IF($A924="","",IF($L924=0,"—",INDEX('1. Master BOM'!$B$1:$B$400,$L924)))</f>
        <v/>
      </c>
      <c r="P924" s="9" t="str">
        <f aca="false">IF($A924="","",IF(OR($H924="NOT IN SCHEMATIC",$O924="—"),"",IF($G924="","NO SCH PN",IF(UPPER(TRIM($G924))=UPPER(TRIM($O924)),"OK","MISMATCH"))))</f>
        <v/>
      </c>
      <c r="Q924" s="9" t="str">
        <f aca="false">IF($A924="","",IF($L924=0,"—",INDEX('1. Master BOM'!$E$1:$E$400,$L924)))</f>
        <v/>
      </c>
      <c r="R924" s="9" t="str">
        <f aca="false">IF($A924="","",IF($L924=0,"—",IF(T(INDEX('1. Master BOM'!$F$1:$F$400,$L924))="","(not set)",INDEX('1. Master BOM'!$F$1:$F$400,$L924))))</f>
        <v/>
      </c>
      <c r="S924" s="9" t="str">
        <f aca="false">IF($A924="","",IF(OR($R924="—",$R924="(not set)",$D924=""),"",IF(ISNUMBER(SEARCH(SUBSTITUTE(SUBSTITUTE(SUBSTITUTE($R924,"-",""),"_","")," ",""),SUBSTITUTE(SUBSTITUTE(SUBSTITUTE($D924,"-",""),"_","")," ",""))),"OK","CHECK")))</f>
        <v/>
      </c>
      <c r="T924" s="9" t="str">
        <f aca="false">IF($A924="","",IF(OR($H924="NOT IN SCHEMATIC",$I924="MISMATCH",$J924="MISMATCH",$P924="MISMATCH",$M924&lt;&gt;"OK"),"REVIEW","OK"))</f>
        <v/>
      </c>
      <c r="U924" s="14"/>
      <c r="V924" s="14"/>
      <c r="W924" s="17"/>
      <c r="X924" s="14"/>
    </row>
    <row r="925" customFormat="false" ht="15" hidden="false" customHeight="false" outlineLevel="0" collapsed="false">
      <c r="A925" s="9" t="str">
        <f aca="false">IF('3. Layout Parts'!$A925="","",TRIM('3. Layout Parts'!$A925))</f>
        <v/>
      </c>
      <c r="B925" s="9" t="str">
        <f aca="false">IF($A925="","",'3. Layout Parts'!$D925)</f>
        <v/>
      </c>
      <c r="C925" s="9" t="str">
        <f aca="false">IF($A925="","",'3. Layout Parts'!$B925)</f>
        <v/>
      </c>
      <c r="D925" s="9" t="str">
        <f aca="false">IF($A925="","",'3. Layout Parts'!$C925)</f>
        <v/>
      </c>
      <c r="E925" s="9" t="str">
        <f aca="false">IF($A925="","",IFERROR(INDEX('2. Schematic Parts'!$B$2:$B$3001,MATCH($A925,'2. Schematic Parts'!$A$2:$A$3001,0)),"NOT FOUND"))</f>
        <v/>
      </c>
      <c r="F925" s="9" t="str">
        <f aca="false">IF($A925="","",IFERROR(INDEX('2. Schematic Parts'!$C$2:$C$3001,MATCH($A925,'2. Schematic Parts'!$A$2:$A$3001,0))&amp;"","NOT FOUND"))</f>
        <v/>
      </c>
      <c r="G925" s="9" t="str">
        <f aca="false">IF($A925="","",IFERROR(INDEX('2. Schematic Parts'!$D$2:$D$3001,MATCH($A925,'2. Schematic Parts'!$A$2:$A$3001,0))&amp;"","NOT FOUND"))</f>
        <v/>
      </c>
      <c r="H925" s="9" t="str">
        <f aca="false">IF($A925="","",IF(COUNTIF('2. Schematic Parts'!$A$2:$A$3001,$A925)=0,"NOT IN SCHEMATIC","OK"))</f>
        <v/>
      </c>
      <c r="I925" s="9" t="str">
        <f aca="false">IF($A925="","",IF($H925="NOT IN SCHEMATIC","",IF(UPPER(TRIM($C925))=UPPER(TRIM($E925)),"OK","MISMATCH")))</f>
        <v/>
      </c>
      <c r="J925" s="9" t="str">
        <f aca="false">IF($A925="","",IF($H925="NOT IN SCHEMATIC","",IF($F925="","NO SCH DECAL",IF($D925="","",IF(UPPER(TRIM($D925))=UPPER(TRIM($F925)),"OK","MISMATCH")))))</f>
        <v/>
      </c>
      <c r="K925" s="16" t="str">
        <f aca="false">IF($A925="","",SUMPRODUCT(--ISNUMBER(SEARCH(","&amp;TRIM($A925)&amp;",",","&amp;SUBSTITUTE('1. Master BOM'!$D$2:$D$400," ","")&amp;","))))</f>
        <v/>
      </c>
      <c r="L925" s="16" t="str">
        <f aca="false">IF($A925="","",IF($K925&lt;&gt;1,0,SUMPRODUCT(ISNUMBER(SEARCH(","&amp;TRIM($A925)&amp;",",","&amp;SUBSTITUTE('1. Master BOM'!$D$2:$D$400," ","")&amp;","))*ROW('1. Master BOM'!$D$2:$D$400))))</f>
        <v/>
      </c>
      <c r="M925" s="9" t="str">
        <f aca="false">IF($A925="","",IF($K925=0,"NOT IN BOM",IF($K925&gt;1,"MULTIPLE BOM LINES","OK")))</f>
        <v/>
      </c>
      <c r="N925" s="9" t="str">
        <f aca="false">IF($A925="","",IF($L925=0,"—",INDEX('1. Master BOM'!$A$1:$A$400,$L925)))</f>
        <v/>
      </c>
      <c r="O925" s="9" t="str">
        <f aca="false">IF($A925="","",IF($L925=0,"—",INDEX('1. Master BOM'!$B$1:$B$400,$L925)))</f>
        <v/>
      </c>
      <c r="P925" s="9" t="str">
        <f aca="false">IF($A925="","",IF(OR($H925="NOT IN SCHEMATIC",$O925="—"),"",IF($G925="","NO SCH PN",IF(UPPER(TRIM($G925))=UPPER(TRIM($O925)),"OK","MISMATCH"))))</f>
        <v/>
      </c>
      <c r="Q925" s="9" t="str">
        <f aca="false">IF($A925="","",IF($L925=0,"—",INDEX('1. Master BOM'!$E$1:$E$400,$L925)))</f>
        <v/>
      </c>
      <c r="R925" s="9" t="str">
        <f aca="false">IF($A925="","",IF($L925=0,"—",IF(T(INDEX('1. Master BOM'!$F$1:$F$400,$L925))="","(not set)",INDEX('1. Master BOM'!$F$1:$F$400,$L925))))</f>
        <v/>
      </c>
      <c r="S925" s="9" t="str">
        <f aca="false">IF($A925="","",IF(OR($R925="—",$R925="(not set)",$D925=""),"",IF(ISNUMBER(SEARCH(SUBSTITUTE(SUBSTITUTE(SUBSTITUTE($R925,"-",""),"_","")," ",""),SUBSTITUTE(SUBSTITUTE(SUBSTITUTE($D925,"-",""),"_","")," ",""))),"OK","CHECK")))</f>
        <v/>
      </c>
      <c r="T925" s="9" t="str">
        <f aca="false">IF($A925="","",IF(OR($H925="NOT IN SCHEMATIC",$I925="MISMATCH",$J925="MISMATCH",$P925="MISMATCH",$M925&lt;&gt;"OK"),"REVIEW","OK"))</f>
        <v/>
      </c>
      <c r="U925" s="14"/>
      <c r="V925" s="14"/>
      <c r="W925" s="17"/>
      <c r="X925" s="14"/>
    </row>
    <row r="926" customFormat="false" ht="15" hidden="false" customHeight="false" outlineLevel="0" collapsed="false">
      <c r="A926" s="9" t="str">
        <f aca="false">IF('3. Layout Parts'!$A926="","",TRIM('3. Layout Parts'!$A926))</f>
        <v/>
      </c>
      <c r="B926" s="9" t="str">
        <f aca="false">IF($A926="","",'3. Layout Parts'!$D926)</f>
        <v/>
      </c>
      <c r="C926" s="9" t="str">
        <f aca="false">IF($A926="","",'3. Layout Parts'!$B926)</f>
        <v/>
      </c>
      <c r="D926" s="9" t="str">
        <f aca="false">IF($A926="","",'3. Layout Parts'!$C926)</f>
        <v/>
      </c>
      <c r="E926" s="9" t="str">
        <f aca="false">IF($A926="","",IFERROR(INDEX('2. Schematic Parts'!$B$2:$B$3001,MATCH($A926,'2. Schematic Parts'!$A$2:$A$3001,0)),"NOT FOUND"))</f>
        <v/>
      </c>
      <c r="F926" s="9" t="str">
        <f aca="false">IF($A926="","",IFERROR(INDEX('2. Schematic Parts'!$C$2:$C$3001,MATCH($A926,'2. Schematic Parts'!$A$2:$A$3001,0))&amp;"","NOT FOUND"))</f>
        <v/>
      </c>
      <c r="G926" s="9" t="str">
        <f aca="false">IF($A926="","",IFERROR(INDEX('2. Schematic Parts'!$D$2:$D$3001,MATCH($A926,'2. Schematic Parts'!$A$2:$A$3001,0))&amp;"","NOT FOUND"))</f>
        <v/>
      </c>
      <c r="H926" s="9" t="str">
        <f aca="false">IF($A926="","",IF(COUNTIF('2. Schematic Parts'!$A$2:$A$3001,$A926)=0,"NOT IN SCHEMATIC","OK"))</f>
        <v/>
      </c>
      <c r="I926" s="9" t="str">
        <f aca="false">IF($A926="","",IF($H926="NOT IN SCHEMATIC","",IF(UPPER(TRIM($C926))=UPPER(TRIM($E926)),"OK","MISMATCH")))</f>
        <v/>
      </c>
      <c r="J926" s="9" t="str">
        <f aca="false">IF($A926="","",IF($H926="NOT IN SCHEMATIC","",IF($F926="","NO SCH DECAL",IF($D926="","",IF(UPPER(TRIM($D926))=UPPER(TRIM($F926)),"OK","MISMATCH")))))</f>
        <v/>
      </c>
      <c r="K926" s="16" t="str">
        <f aca="false">IF($A926="","",SUMPRODUCT(--ISNUMBER(SEARCH(","&amp;TRIM($A926)&amp;",",","&amp;SUBSTITUTE('1. Master BOM'!$D$2:$D$400," ","")&amp;","))))</f>
        <v/>
      </c>
      <c r="L926" s="16" t="str">
        <f aca="false">IF($A926="","",IF($K926&lt;&gt;1,0,SUMPRODUCT(ISNUMBER(SEARCH(","&amp;TRIM($A926)&amp;",",","&amp;SUBSTITUTE('1. Master BOM'!$D$2:$D$400," ","")&amp;","))*ROW('1. Master BOM'!$D$2:$D$400))))</f>
        <v/>
      </c>
      <c r="M926" s="9" t="str">
        <f aca="false">IF($A926="","",IF($K926=0,"NOT IN BOM",IF($K926&gt;1,"MULTIPLE BOM LINES","OK")))</f>
        <v/>
      </c>
      <c r="N926" s="9" t="str">
        <f aca="false">IF($A926="","",IF($L926=0,"—",INDEX('1. Master BOM'!$A$1:$A$400,$L926)))</f>
        <v/>
      </c>
      <c r="O926" s="9" t="str">
        <f aca="false">IF($A926="","",IF($L926=0,"—",INDEX('1. Master BOM'!$B$1:$B$400,$L926)))</f>
        <v/>
      </c>
      <c r="P926" s="9" t="str">
        <f aca="false">IF($A926="","",IF(OR($H926="NOT IN SCHEMATIC",$O926="—"),"",IF($G926="","NO SCH PN",IF(UPPER(TRIM($G926))=UPPER(TRIM($O926)),"OK","MISMATCH"))))</f>
        <v/>
      </c>
      <c r="Q926" s="9" t="str">
        <f aca="false">IF($A926="","",IF($L926=0,"—",INDEX('1. Master BOM'!$E$1:$E$400,$L926)))</f>
        <v/>
      </c>
      <c r="R926" s="9" t="str">
        <f aca="false">IF($A926="","",IF($L926=0,"—",IF(T(INDEX('1. Master BOM'!$F$1:$F$400,$L926))="","(not set)",INDEX('1. Master BOM'!$F$1:$F$400,$L926))))</f>
        <v/>
      </c>
      <c r="S926" s="9" t="str">
        <f aca="false">IF($A926="","",IF(OR($R926="—",$R926="(not set)",$D926=""),"",IF(ISNUMBER(SEARCH(SUBSTITUTE(SUBSTITUTE(SUBSTITUTE($R926,"-",""),"_","")," ",""),SUBSTITUTE(SUBSTITUTE(SUBSTITUTE($D926,"-",""),"_","")," ",""))),"OK","CHECK")))</f>
        <v/>
      </c>
      <c r="T926" s="9" t="str">
        <f aca="false">IF($A926="","",IF(OR($H926="NOT IN SCHEMATIC",$I926="MISMATCH",$J926="MISMATCH",$P926="MISMATCH",$M926&lt;&gt;"OK"),"REVIEW","OK"))</f>
        <v/>
      </c>
      <c r="U926" s="14"/>
      <c r="V926" s="14"/>
      <c r="W926" s="17"/>
      <c r="X926" s="14"/>
    </row>
    <row r="927" customFormat="false" ht="15" hidden="false" customHeight="false" outlineLevel="0" collapsed="false">
      <c r="A927" s="9" t="str">
        <f aca="false">IF('3. Layout Parts'!$A927="","",TRIM('3. Layout Parts'!$A927))</f>
        <v/>
      </c>
      <c r="B927" s="9" t="str">
        <f aca="false">IF($A927="","",'3. Layout Parts'!$D927)</f>
        <v/>
      </c>
      <c r="C927" s="9" t="str">
        <f aca="false">IF($A927="","",'3. Layout Parts'!$B927)</f>
        <v/>
      </c>
      <c r="D927" s="9" t="str">
        <f aca="false">IF($A927="","",'3. Layout Parts'!$C927)</f>
        <v/>
      </c>
      <c r="E927" s="9" t="str">
        <f aca="false">IF($A927="","",IFERROR(INDEX('2. Schematic Parts'!$B$2:$B$3001,MATCH($A927,'2. Schematic Parts'!$A$2:$A$3001,0)),"NOT FOUND"))</f>
        <v/>
      </c>
      <c r="F927" s="9" t="str">
        <f aca="false">IF($A927="","",IFERROR(INDEX('2. Schematic Parts'!$C$2:$C$3001,MATCH($A927,'2. Schematic Parts'!$A$2:$A$3001,0))&amp;"","NOT FOUND"))</f>
        <v/>
      </c>
      <c r="G927" s="9" t="str">
        <f aca="false">IF($A927="","",IFERROR(INDEX('2. Schematic Parts'!$D$2:$D$3001,MATCH($A927,'2. Schematic Parts'!$A$2:$A$3001,0))&amp;"","NOT FOUND"))</f>
        <v/>
      </c>
      <c r="H927" s="9" t="str">
        <f aca="false">IF($A927="","",IF(COUNTIF('2. Schematic Parts'!$A$2:$A$3001,$A927)=0,"NOT IN SCHEMATIC","OK"))</f>
        <v/>
      </c>
      <c r="I927" s="9" t="str">
        <f aca="false">IF($A927="","",IF($H927="NOT IN SCHEMATIC","",IF(UPPER(TRIM($C927))=UPPER(TRIM($E927)),"OK","MISMATCH")))</f>
        <v/>
      </c>
      <c r="J927" s="9" t="str">
        <f aca="false">IF($A927="","",IF($H927="NOT IN SCHEMATIC","",IF($F927="","NO SCH DECAL",IF($D927="","",IF(UPPER(TRIM($D927))=UPPER(TRIM($F927)),"OK","MISMATCH")))))</f>
        <v/>
      </c>
      <c r="K927" s="16" t="str">
        <f aca="false">IF($A927="","",SUMPRODUCT(--ISNUMBER(SEARCH(","&amp;TRIM($A927)&amp;",",","&amp;SUBSTITUTE('1. Master BOM'!$D$2:$D$400," ","")&amp;","))))</f>
        <v/>
      </c>
      <c r="L927" s="16" t="str">
        <f aca="false">IF($A927="","",IF($K927&lt;&gt;1,0,SUMPRODUCT(ISNUMBER(SEARCH(","&amp;TRIM($A927)&amp;",",","&amp;SUBSTITUTE('1. Master BOM'!$D$2:$D$400," ","")&amp;","))*ROW('1. Master BOM'!$D$2:$D$400))))</f>
        <v/>
      </c>
      <c r="M927" s="9" t="str">
        <f aca="false">IF($A927="","",IF($K927=0,"NOT IN BOM",IF($K927&gt;1,"MULTIPLE BOM LINES","OK")))</f>
        <v/>
      </c>
      <c r="N927" s="9" t="str">
        <f aca="false">IF($A927="","",IF($L927=0,"—",INDEX('1. Master BOM'!$A$1:$A$400,$L927)))</f>
        <v/>
      </c>
      <c r="O927" s="9" t="str">
        <f aca="false">IF($A927="","",IF($L927=0,"—",INDEX('1. Master BOM'!$B$1:$B$400,$L927)))</f>
        <v/>
      </c>
      <c r="P927" s="9" t="str">
        <f aca="false">IF($A927="","",IF(OR($H927="NOT IN SCHEMATIC",$O927="—"),"",IF($G927="","NO SCH PN",IF(UPPER(TRIM($G927))=UPPER(TRIM($O927)),"OK","MISMATCH"))))</f>
        <v/>
      </c>
      <c r="Q927" s="9" t="str">
        <f aca="false">IF($A927="","",IF($L927=0,"—",INDEX('1. Master BOM'!$E$1:$E$400,$L927)))</f>
        <v/>
      </c>
      <c r="R927" s="9" t="str">
        <f aca="false">IF($A927="","",IF($L927=0,"—",IF(T(INDEX('1. Master BOM'!$F$1:$F$400,$L927))="","(not set)",INDEX('1. Master BOM'!$F$1:$F$400,$L927))))</f>
        <v/>
      </c>
      <c r="S927" s="9" t="str">
        <f aca="false">IF($A927="","",IF(OR($R927="—",$R927="(not set)",$D927=""),"",IF(ISNUMBER(SEARCH(SUBSTITUTE(SUBSTITUTE(SUBSTITUTE($R927,"-",""),"_","")," ",""),SUBSTITUTE(SUBSTITUTE(SUBSTITUTE($D927,"-",""),"_","")," ",""))),"OK","CHECK")))</f>
        <v/>
      </c>
      <c r="T927" s="9" t="str">
        <f aca="false">IF($A927="","",IF(OR($H927="NOT IN SCHEMATIC",$I927="MISMATCH",$J927="MISMATCH",$P927="MISMATCH",$M927&lt;&gt;"OK"),"REVIEW","OK"))</f>
        <v/>
      </c>
      <c r="U927" s="14"/>
      <c r="V927" s="14"/>
      <c r="W927" s="17"/>
      <c r="X927" s="14"/>
    </row>
    <row r="928" customFormat="false" ht="15" hidden="false" customHeight="false" outlineLevel="0" collapsed="false">
      <c r="A928" s="9" t="str">
        <f aca="false">IF('3. Layout Parts'!$A928="","",TRIM('3. Layout Parts'!$A928))</f>
        <v/>
      </c>
      <c r="B928" s="9" t="str">
        <f aca="false">IF($A928="","",'3. Layout Parts'!$D928)</f>
        <v/>
      </c>
      <c r="C928" s="9" t="str">
        <f aca="false">IF($A928="","",'3. Layout Parts'!$B928)</f>
        <v/>
      </c>
      <c r="D928" s="9" t="str">
        <f aca="false">IF($A928="","",'3. Layout Parts'!$C928)</f>
        <v/>
      </c>
      <c r="E928" s="9" t="str">
        <f aca="false">IF($A928="","",IFERROR(INDEX('2. Schematic Parts'!$B$2:$B$3001,MATCH($A928,'2. Schematic Parts'!$A$2:$A$3001,0)),"NOT FOUND"))</f>
        <v/>
      </c>
      <c r="F928" s="9" t="str">
        <f aca="false">IF($A928="","",IFERROR(INDEX('2. Schematic Parts'!$C$2:$C$3001,MATCH($A928,'2. Schematic Parts'!$A$2:$A$3001,0))&amp;"","NOT FOUND"))</f>
        <v/>
      </c>
      <c r="G928" s="9" t="str">
        <f aca="false">IF($A928="","",IFERROR(INDEX('2. Schematic Parts'!$D$2:$D$3001,MATCH($A928,'2. Schematic Parts'!$A$2:$A$3001,0))&amp;"","NOT FOUND"))</f>
        <v/>
      </c>
      <c r="H928" s="9" t="str">
        <f aca="false">IF($A928="","",IF(COUNTIF('2. Schematic Parts'!$A$2:$A$3001,$A928)=0,"NOT IN SCHEMATIC","OK"))</f>
        <v/>
      </c>
      <c r="I928" s="9" t="str">
        <f aca="false">IF($A928="","",IF($H928="NOT IN SCHEMATIC","",IF(UPPER(TRIM($C928))=UPPER(TRIM($E928)),"OK","MISMATCH")))</f>
        <v/>
      </c>
      <c r="J928" s="9" t="str">
        <f aca="false">IF($A928="","",IF($H928="NOT IN SCHEMATIC","",IF($F928="","NO SCH DECAL",IF($D928="","",IF(UPPER(TRIM($D928))=UPPER(TRIM($F928)),"OK","MISMATCH")))))</f>
        <v/>
      </c>
      <c r="K928" s="16" t="str">
        <f aca="false">IF($A928="","",SUMPRODUCT(--ISNUMBER(SEARCH(","&amp;TRIM($A928)&amp;",",","&amp;SUBSTITUTE('1. Master BOM'!$D$2:$D$400," ","")&amp;","))))</f>
        <v/>
      </c>
      <c r="L928" s="16" t="str">
        <f aca="false">IF($A928="","",IF($K928&lt;&gt;1,0,SUMPRODUCT(ISNUMBER(SEARCH(","&amp;TRIM($A928)&amp;",",","&amp;SUBSTITUTE('1. Master BOM'!$D$2:$D$400," ","")&amp;","))*ROW('1. Master BOM'!$D$2:$D$400))))</f>
        <v/>
      </c>
      <c r="M928" s="9" t="str">
        <f aca="false">IF($A928="","",IF($K928=0,"NOT IN BOM",IF($K928&gt;1,"MULTIPLE BOM LINES","OK")))</f>
        <v/>
      </c>
      <c r="N928" s="9" t="str">
        <f aca="false">IF($A928="","",IF($L928=0,"—",INDEX('1. Master BOM'!$A$1:$A$400,$L928)))</f>
        <v/>
      </c>
      <c r="O928" s="9" t="str">
        <f aca="false">IF($A928="","",IF($L928=0,"—",INDEX('1. Master BOM'!$B$1:$B$400,$L928)))</f>
        <v/>
      </c>
      <c r="P928" s="9" t="str">
        <f aca="false">IF($A928="","",IF(OR($H928="NOT IN SCHEMATIC",$O928="—"),"",IF($G928="","NO SCH PN",IF(UPPER(TRIM($G928))=UPPER(TRIM($O928)),"OK","MISMATCH"))))</f>
        <v/>
      </c>
      <c r="Q928" s="9" t="str">
        <f aca="false">IF($A928="","",IF($L928=0,"—",INDEX('1. Master BOM'!$E$1:$E$400,$L928)))</f>
        <v/>
      </c>
      <c r="R928" s="9" t="str">
        <f aca="false">IF($A928="","",IF($L928=0,"—",IF(T(INDEX('1. Master BOM'!$F$1:$F$400,$L928))="","(not set)",INDEX('1. Master BOM'!$F$1:$F$400,$L928))))</f>
        <v/>
      </c>
      <c r="S928" s="9" t="str">
        <f aca="false">IF($A928="","",IF(OR($R928="—",$R928="(not set)",$D928=""),"",IF(ISNUMBER(SEARCH(SUBSTITUTE(SUBSTITUTE(SUBSTITUTE($R928,"-",""),"_","")," ",""),SUBSTITUTE(SUBSTITUTE(SUBSTITUTE($D928,"-",""),"_","")," ",""))),"OK","CHECK")))</f>
        <v/>
      </c>
      <c r="T928" s="9" t="str">
        <f aca="false">IF($A928="","",IF(OR($H928="NOT IN SCHEMATIC",$I928="MISMATCH",$J928="MISMATCH",$P928="MISMATCH",$M928&lt;&gt;"OK"),"REVIEW","OK"))</f>
        <v/>
      </c>
      <c r="U928" s="14"/>
      <c r="V928" s="14"/>
      <c r="W928" s="17"/>
      <c r="X928" s="14"/>
    </row>
    <row r="929" customFormat="false" ht="15" hidden="false" customHeight="false" outlineLevel="0" collapsed="false">
      <c r="A929" s="9" t="str">
        <f aca="false">IF('3. Layout Parts'!$A929="","",TRIM('3. Layout Parts'!$A929))</f>
        <v/>
      </c>
      <c r="B929" s="9" t="str">
        <f aca="false">IF($A929="","",'3. Layout Parts'!$D929)</f>
        <v/>
      </c>
      <c r="C929" s="9" t="str">
        <f aca="false">IF($A929="","",'3. Layout Parts'!$B929)</f>
        <v/>
      </c>
      <c r="D929" s="9" t="str">
        <f aca="false">IF($A929="","",'3. Layout Parts'!$C929)</f>
        <v/>
      </c>
      <c r="E929" s="9" t="str">
        <f aca="false">IF($A929="","",IFERROR(INDEX('2. Schematic Parts'!$B$2:$B$3001,MATCH($A929,'2. Schematic Parts'!$A$2:$A$3001,0)),"NOT FOUND"))</f>
        <v/>
      </c>
      <c r="F929" s="9" t="str">
        <f aca="false">IF($A929="","",IFERROR(INDEX('2. Schematic Parts'!$C$2:$C$3001,MATCH($A929,'2. Schematic Parts'!$A$2:$A$3001,0))&amp;"","NOT FOUND"))</f>
        <v/>
      </c>
      <c r="G929" s="9" t="str">
        <f aca="false">IF($A929="","",IFERROR(INDEX('2. Schematic Parts'!$D$2:$D$3001,MATCH($A929,'2. Schematic Parts'!$A$2:$A$3001,0))&amp;"","NOT FOUND"))</f>
        <v/>
      </c>
      <c r="H929" s="9" t="str">
        <f aca="false">IF($A929="","",IF(COUNTIF('2. Schematic Parts'!$A$2:$A$3001,$A929)=0,"NOT IN SCHEMATIC","OK"))</f>
        <v/>
      </c>
      <c r="I929" s="9" t="str">
        <f aca="false">IF($A929="","",IF($H929="NOT IN SCHEMATIC","",IF(UPPER(TRIM($C929))=UPPER(TRIM($E929)),"OK","MISMATCH")))</f>
        <v/>
      </c>
      <c r="J929" s="9" t="str">
        <f aca="false">IF($A929="","",IF($H929="NOT IN SCHEMATIC","",IF($F929="","NO SCH DECAL",IF($D929="","",IF(UPPER(TRIM($D929))=UPPER(TRIM($F929)),"OK","MISMATCH")))))</f>
        <v/>
      </c>
      <c r="K929" s="16" t="str">
        <f aca="false">IF($A929="","",SUMPRODUCT(--ISNUMBER(SEARCH(","&amp;TRIM($A929)&amp;",",","&amp;SUBSTITUTE('1. Master BOM'!$D$2:$D$400," ","")&amp;","))))</f>
        <v/>
      </c>
      <c r="L929" s="16" t="str">
        <f aca="false">IF($A929="","",IF($K929&lt;&gt;1,0,SUMPRODUCT(ISNUMBER(SEARCH(","&amp;TRIM($A929)&amp;",",","&amp;SUBSTITUTE('1. Master BOM'!$D$2:$D$400," ","")&amp;","))*ROW('1. Master BOM'!$D$2:$D$400))))</f>
        <v/>
      </c>
      <c r="M929" s="9" t="str">
        <f aca="false">IF($A929="","",IF($K929=0,"NOT IN BOM",IF($K929&gt;1,"MULTIPLE BOM LINES","OK")))</f>
        <v/>
      </c>
      <c r="N929" s="9" t="str">
        <f aca="false">IF($A929="","",IF($L929=0,"—",INDEX('1. Master BOM'!$A$1:$A$400,$L929)))</f>
        <v/>
      </c>
      <c r="O929" s="9" t="str">
        <f aca="false">IF($A929="","",IF($L929=0,"—",INDEX('1. Master BOM'!$B$1:$B$400,$L929)))</f>
        <v/>
      </c>
      <c r="P929" s="9" t="str">
        <f aca="false">IF($A929="","",IF(OR($H929="NOT IN SCHEMATIC",$O929="—"),"",IF($G929="","NO SCH PN",IF(UPPER(TRIM($G929))=UPPER(TRIM($O929)),"OK","MISMATCH"))))</f>
        <v/>
      </c>
      <c r="Q929" s="9" t="str">
        <f aca="false">IF($A929="","",IF($L929=0,"—",INDEX('1. Master BOM'!$E$1:$E$400,$L929)))</f>
        <v/>
      </c>
      <c r="R929" s="9" t="str">
        <f aca="false">IF($A929="","",IF($L929=0,"—",IF(T(INDEX('1. Master BOM'!$F$1:$F$400,$L929))="","(not set)",INDEX('1. Master BOM'!$F$1:$F$400,$L929))))</f>
        <v/>
      </c>
      <c r="S929" s="9" t="str">
        <f aca="false">IF($A929="","",IF(OR($R929="—",$R929="(not set)",$D929=""),"",IF(ISNUMBER(SEARCH(SUBSTITUTE(SUBSTITUTE(SUBSTITUTE($R929,"-",""),"_","")," ",""),SUBSTITUTE(SUBSTITUTE(SUBSTITUTE($D929,"-",""),"_","")," ",""))),"OK","CHECK")))</f>
        <v/>
      </c>
      <c r="T929" s="9" t="str">
        <f aca="false">IF($A929="","",IF(OR($H929="NOT IN SCHEMATIC",$I929="MISMATCH",$J929="MISMATCH",$P929="MISMATCH",$M929&lt;&gt;"OK"),"REVIEW","OK"))</f>
        <v/>
      </c>
      <c r="U929" s="14"/>
      <c r="V929" s="14"/>
      <c r="W929" s="17"/>
      <c r="X929" s="14"/>
    </row>
    <row r="930" customFormat="false" ht="15" hidden="false" customHeight="false" outlineLevel="0" collapsed="false">
      <c r="A930" s="9" t="str">
        <f aca="false">IF('3. Layout Parts'!$A930="","",TRIM('3. Layout Parts'!$A930))</f>
        <v/>
      </c>
      <c r="B930" s="9" t="str">
        <f aca="false">IF($A930="","",'3. Layout Parts'!$D930)</f>
        <v/>
      </c>
      <c r="C930" s="9" t="str">
        <f aca="false">IF($A930="","",'3. Layout Parts'!$B930)</f>
        <v/>
      </c>
      <c r="D930" s="9" t="str">
        <f aca="false">IF($A930="","",'3. Layout Parts'!$C930)</f>
        <v/>
      </c>
      <c r="E930" s="9" t="str">
        <f aca="false">IF($A930="","",IFERROR(INDEX('2. Schematic Parts'!$B$2:$B$3001,MATCH($A930,'2. Schematic Parts'!$A$2:$A$3001,0)),"NOT FOUND"))</f>
        <v/>
      </c>
      <c r="F930" s="9" t="str">
        <f aca="false">IF($A930="","",IFERROR(INDEX('2. Schematic Parts'!$C$2:$C$3001,MATCH($A930,'2. Schematic Parts'!$A$2:$A$3001,0))&amp;"","NOT FOUND"))</f>
        <v/>
      </c>
      <c r="G930" s="9" t="str">
        <f aca="false">IF($A930="","",IFERROR(INDEX('2. Schematic Parts'!$D$2:$D$3001,MATCH($A930,'2. Schematic Parts'!$A$2:$A$3001,0))&amp;"","NOT FOUND"))</f>
        <v/>
      </c>
      <c r="H930" s="9" t="str">
        <f aca="false">IF($A930="","",IF(COUNTIF('2. Schematic Parts'!$A$2:$A$3001,$A930)=0,"NOT IN SCHEMATIC","OK"))</f>
        <v/>
      </c>
      <c r="I930" s="9" t="str">
        <f aca="false">IF($A930="","",IF($H930="NOT IN SCHEMATIC","",IF(UPPER(TRIM($C930))=UPPER(TRIM($E930)),"OK","MISMATCH")))</f>
        <v/>
      </c>
      <c r="J930" s="9" t="str">
        <f aca="false">IF($A930="","",IF($H930="NOT IN SCHEMATIC","",IF($F930="","NO SCH DECAL",IF($D930="","",IF(UPPER(TRIM($D930))=UPPER(TRIM($F930)),"OK","MISMATCH")))))</f>
        <v/>
      </c>
      <c r="K930" s="16" t="str">
        <f aca="false">IF($A930="","",SUMPRODUCT(--ISNUMBER(SEARCH(","&amp;TRIM($A930)&amp;",",","&amp;SUBSTITUTE('1. Master BOM'!$D$2:$D$400," ","")&amp;","))))</f>
        <v/>
      </c>
      <c r="L930" s="16" t="str">
        <f aca="false">IF($A930="","",IF($K930&lt;&gt;1,0,SUMPRODUCT(ISNUMBER(SEARCH(","&amp;TRIM($A930)&amp;",",","&amp;SUBSTITUTE('1. Master BOM'!$D$2:$D$400," ","")&amp;","))*ROW('1. Master BOM'!$D$2:$D$400))))</f>
        <v/>
      </c>
      <c r="M930" s="9" t="str">
        <f aca="false">IF($A930="","",IF($K930=0,"NOT IN BOM",IF($K930&gt;1,"MULTIPLE BOM LINES","OK")))</f>
        <v/>
      </c>
      <c r="N930" s="9" t="str">
        <f aca="false">IF($A930="","",IF($L930=0,"—",INDEX('1. Master BOM'!$A$1:$A$400,$L930)))</f>
        <v/>
      </c>
      <c r="O930" s="9" t="str">
        <f aca="false">IF($A930="","",IF($L930=0,"—",INDEX('1. Master BOM'!$B$1:$B$400,$L930)))</f>
        <v/>
      </c>
      <c r="P930" s="9" t="str">
        <f aca="false">IF($A930="","",IF(OR($H930="NOT IN SCHEMATIC",$O930="—"),"",IF($G930="","NO SCH PN",IF(UPPER(TRIM($G930))=UPPER(TRIM($O930)),"OK","MISMATCH"))))</f>
        <v/>
      </c>
      <c r="Q930" s="9" t="str">
        <f aca="false">IF($A930="","",IF($L930=0,"—",INDEX('1. Master BOM'!$E$1:$E$400,$L930)))</f>
        <v/>
      </c>
      <c r="R930" s="9" t="str">
        <f aca="false">IF($A930="","",IF($L930=0,"—",IF(T(INDEX('1. Master BOM'!$F$1:$F$400,$L930))="","(not set)",INDEX('1. Master BOM'!$F$1:$F$400,$L930))))</f>
        <v/>
      </c>
      <c r="S930" s="9" t="str">
        <f aca="false">IF($A930="","",IF(OR($R930="—",$R930="(not set)",$D930=""),"",IF(ISNUMBER(SEARCH(SUBSTITUTE(SUBSTITUTE(SUBSTITUTE($R930,"-",""),"_","")," ",""),SUBSTITUTE(SUBSTITUTE(SUBSTITUTE($D930,"-",""),"_","")," ",""))),"OK","CHECK")))</f>
        <v/>
      </c>
      <c r="T930" s="9" t="str">
        <f aca="false">IF($A930="","",IF(OR($H930="NOT IN SCHEMATIC",$I930="MISMATCH",$J930="MISMATCH",$P930="MISMATCH",$M930&lt;&gt;"OK"),"REVIEW","OK"))</f>
        <v/>
      </c>
      <c r="U930" s="14"/>
      <c r="V930" s="14"/>
      <c r="W930" s="17"/>
      <c r="X930" s="14"/>
    </row>
    <row r="931" customFormat="false" ht="15" hidden="false" customHeight="false" outlineLevel="0" collapsed="false">
      <c r="A931" s="9" t="str">
        <f aca="false">IF('3. Layout Parts'!$A931="","",TRIM('3. Layout Parts'!$A931))</f>
        <v/>
      </c>
      <c r="B931" s="9" t="str">
        <f aca="false">IF($A931="","",'3. Layout Parts'!$D931)</f>
        <v/>
      </c>
      <c r="C931" s="9" t="str">
        <f aca="false">IF($A931="","",'3. Layout Parts'!$B931)</f>
        <v/>
      </c>
      <c r="D931" s="9" t="str">
        <f aca="false">IF($A931="","",'3. Layout Parts'!$C931)</f>
        <v/>
      </c>
      <c r="E931" s="9" t="str">
        <f aca="false">IF($A931="","",IFERROR(INDEX('2. Schematic Parts'!$B$2:$B$3001,MATCH($A931,'2. Schematic Parts'!$A$2:$A$3001,0)),"NOT FOUND"))</f>
        <v/>
      </c>
      <c r="F931" s="9" t="str">
        <f aca="false">IF($A931="","",IFERROR(INDEX('2. Schematic Parts'!$C$2:$C$3001,MATCH($A931,'2. Schematic Parts'!$A$2:$A$3001,0))&amp;"","NOT FOUND"))</f>
        <v/>
      </c>
      <c r="G931" s="9" t="str">
        <f aca="false">IF($A931="","",IFERROR(INDEX('2. Schematic Parts'!$D$2:$D$3001,MATCH($A931,'2. Schematic Parts'!$A$2:$A$3001,0))&amp;"","NOT FOUND"))</f>
        <v/>
      </c>
      <c r="H931" s="9" t="str">
        <f aca="false">IF($A931="","",IF(COUNTIF('2. Schematic Parts'!$A$2:$A$3001,$A931)=0,"NOT IN SCHEMATIC","OK"))</f>
        <v/>
      </c>
      <c r="I931" s="9" t="str">
        <f aca="false">IF($A931="","",IF($H931="NOT IN SCHEMATIC","",IF(UPPER(TRIM($C931))=UPPER(TRIM($E931)),"OK","MISMATCH")))</f>
        <v/>
      </c>
      <c r="J931" s="9" t="str">
        <f aca="false">IF($A931="","",IF($H931="NOT IN SCHEMATIC","",IF($F931="","NO SCH DECAL",IF($D931="","",IF(UPPER(TRIM($D931))=UPPER(TRIM($F931)),"OK","MISMATCH")))))</f>
        <v/>
      </c>
      <c r="K931" s="16" t="str">
        <f aca="false">IF($A931="","",SUMPRODUCT(--ISNUMBER(SEARCH(","&amp;TRIM($A931)&amp;",",","&amp;SUBSTITUTE('1. Master BOM'!$D$2:$D$400," ","")&amp;","))))</f>
        <v/>
      </c>
      <c r="L931" s="16" t="str">
        <f aca="false">IF($A931="","",IF($K931&lt;&gt;1,0,SUMPRODUCT(ISNUMBER(SEARCH(","&amp;TRIM($A931)&amp;",",","&amp;SUBSTITUTE('1. Master BOM'!$D$2:$D$400," ","")&amp;","))*ROW('1. Master BOM'!$D$2:$D$400))))</f>
        <v/>
      </c>
      <c r="M931" s="9" t="str">
        <f aca="false">IF($A931="","",IF($K931=0,"NOT IN BOM",IF($K931&gt;1,"MULTIPLE BOM LINES","OK")))</f>
        <v/>
      </c>
      <c r="N931" s="9" t="str">
        <f aca="false">IF($A931="","",IF($L931=0,"—",INDEX('1. Master BOM'!$A$1:$A$400,$L931)))</f>
        <v/>
      </c>
      <c r="O931" s="9" t="str">
        <f aca="false">IF($A931="","",IF($L931=0,"—",INDEX('1. Master BOM'!$B$1:$B$400,$L931)))</f>
        <v/>
      </c>
      <c r="P931" s="9" t="str">
        <f aca="false">IF($A931="","",IF(OR($H931="NOT IN SCHEMATIC",$O931="—"),"",IF($G931="","NO SCH PN",IF(UPPER(TRIM($G931))=UPPER(TRIM($O931)),"OK","MISMATCH"))))</f>
        <v/>
      </c>
      <c r="Q931" s="9" t="str">
        <f aca="false">IF($A931="","",IF($L931=0,"—",INDEX('1. Master BOM'!$E$1:$E$400,$L931)))</f>
        <v/>
      </c>
      <c r="R931" s="9" t="str">
        <f aca="false">IF($A931="","",IF($L931=0,"—",IF(T(INDEX('1. Master BOM'!$F$1:$F$400,$L931))="","(not set)",INDEX('1. Master BOM'!$F$1:$F$400,$L931))))</f>
        <v/>
      </c>
      <c r="S931" s="9" t="str">
        <f aca="false">IF($A931="","",IF(OR($R931="—",$R931="(not set)",$D931=""),"",IF(ISNUMBER(SEARCH(SUBSTITUTE(SUBSTITUTE(SUBSTITUTE($R931,"-",""),"_","")," ",""),SUBSTITUTE(SUBSTITUTE(SUBSTITUTE($D931,"-",""),"_","")," ",""))),"OK","CHECK")))</f>
        <v/>
      </c>
      <c r="T931" s="9" t="str">
        <f aca="false">IF($A931="","",IF(OR($H931="NOT IN SCHEMATIC",$I931="MISMATCH",$J931="MISMATCH",$P931="MISMATCH",$M931&lt;&gt;"OK"),"REVIEW","OK"))</f>
        <v/>
      </c>
      <c r="U931" s="14"/>
      <c r="V931" s="14"/>
      <c r="W931" s="17"/>
      <c r="X931" s="14"/>
    </row>
    <row r="932" customFormat="false" ht="15" hidden="false" customHeight="false" outlineLevel="0" collapsed="false">
      <c r="A932" s="9" t="str">
        <f aca="false">IF('3. Layout Parts'!$A932="","",TRIM('3. Layout Parts'!$A932))</f>
        <v/>
      </c>
      <c r="B932" s="9" t="str">
        <f aca="false">IF($A932="","",'3. Layout Parts'!$D932)</f>
        <v/>
      </c>
      <c r="C932" s="9" t="str">
        <f aca="false">IF($A932="","",'3. Layout Parts'!$B932)</f>
        <v/>
      </c>
      <c r="D932" s="9" t="str">
        <f aca="false">IF($A932="","",'3. Layout Parts'!$C932)</f>
        <v/>
      </c>
      <c r="E932" s="9" t="str">
        <f aca="false">IF($A932="","",IFERROR(INDEX('2. Schematic Parts'!$B$2:$B$3001,MATCH($A932,'2. Schematic Parts'!$A$2:$A$3001,0)),"NOT FOUND"))</f>
        <v/>
      </c>
      <c r="F932" s="9" t="str">
        <f aca="false">IF($A932="","",IFERROR(INDEX('2. Schematic Parts'!$C$2:$C$3001,MATCH($A932,'2. Schematic Parts'!$A$2:$A$3001,0))&amp;"","NOT FOUND"))</f>
        <v/>
      </c>
      <c r="G932" s="9" t="str">
        <f aca="false">IF($A932="","",IFERROR(INDEX('2. Schematic Parts'!$D$2:$D$3001,MATCH($A932,'2. Schematic Parts'!$A$2:$A$3001,0))&amp;"","NOT FOUND"))</f>
        <v/>
      </c>
      <c r="H932" s="9" t="str">
        <f aca="false">IF($A932="","",IF(COUNTIF('2. Schematic Parts'!$A$2:$A$3001,$A932)=0,"NOT IN SCHEMATIC","OK"))</f>
        <v/>
      </c>
      <c r="I932" s="9" t="str">
        <f aca="false">IF($A932="","",IF($H932="NOT IN SCHEMATIC","",IF(UPPER(TRIM($C932))=UPPER(TRIM($E932)),"OK","MISMATCH")))</f>
        <v/>
      </c>
      <c r="J932" s="9" t="str">
        <f aca="false">IF($A932="","",IF($H932="NOT IN SCHEMATIC","",IF($F932="","NO SCH DECAL",IF($D932="","",IF(UPPER(TRIM($D932))=UPPER(TRIM($F932)),"OK","MISMATCH")))))</f>
        <v/>
      </c>
      <c r="K932" s="16" t="str">
        <f aca="false">IF($A932="","",SUMPRODUCT(--ISNUMBER(SEARCH(","&amp;TRIM($A932)&amp;",",","&amp;SUBSTITUTE('1. Master BOM'!$D$2:$D$400," ","")&amp;","))))</f>
        <v/>
      </c>
      <c r="L932" s="16" t="str">
        <f aca="false">IF($A932="","",IF($K932&lt;&gt;1,0,SUMPRODUCT(ISNUMBER(SEARCH(","&amp;TRIM($A932)&amp;",",","&amp;SUBSTITUTE('1. Master BOM'!$D$2:$D$400," ","")&amp;","))*ROW('1. Master BOM'!$D$2:$D$400))))</f>
        <v/>
      </c>
      <c r="M932" s="9" t="str">
        <f aca="false">IF($A932="","",IF($K932=0,"NOT IN BOM",IF($K932&gt;1,"MULTIPLE BOM LINES","OK")))</f>
        <v/>
      </c>
      <c r="N932" s="9" t="str">
        <f aca="false">IF($A932="","",IF($L932=0,"—",INDEX('1. Master BOM'!$A$1:$A$400,$L932)))</f>
        <v/>
      </c>
      <c r="O932" s="9" t="str">
        <f aca="false">IF($A932="","",IF($L932=0,"—",INDEX('1. Master BOM'!$B$1:$B$400,$L932)))</f>
        <v/>
      </c>
      <c r="P932" s="9" t="str">
        <f aca="false">IF($A932="","",IF(OR($H932="NOT IN SCHEMATIC",$O932="—"),"",IF($G932="","NO SCH PN",IF(UPPER(TRIM($G932))=UPPER(TRIM($O932)),"OK","MISMATCH"))))</f>
        <v/>
      </c>
      <c r="Q932" s="9" t="str">
        <f aca="false">IF($A932="","",IF($L932=0,"—",INDEX('1. Master BOM'!$E$1:$E$400,$L932)))</f>
        <v/>
      </c>
      <c r="R932" s="9" t="str">
        <f aca="false">IF($A932="","",IF($L932=0,"—",IF(T(INDEX('1. Master BOM'!$F$1:$F$400,$L932))="","(not set)",INDEX('1. Master BOM'!$F$1:$F$400,$L932))))</f>
        <v/>
      </c>
      <c r="S932" s="9" t="str">
        <f aca="false">IF($A932="","",IF(OR($R932="—",$R932="(not set)",$D932=""),"",IF(ISNUMBER(SEARCH(SUBSTITUTE(SUBSTITUTE(SUBSTITUTE($R932,"-",""),"_","")," ",""),SUBSTITUTE(SUBSTITUTE(SUBSTITUTE($D932,"-",""),"_","")," ",""))),"OK","CHECK")))</f>
        <v/>
      </c>
      <c r="T932" s="9" t="str">
        <f aca="false">IF($A932="","",IF(OR($H932="NOT IN SCHEMATIC",$I932="MISMATCH",$J932="MISMATCH",$P932="MISMATCH",$M932&lt;&gt;"OK"),"REVIEW","OK"))</f>
        <v/>
      </c>
      <c r="U932" s="14"/>
      <c r="V932" s="14"/>
      <c r="W932" s="17"/>
      <c r="X932" s="14"/>
    </row>
    <row r="933" customFormat="false" ht="15" hidden="false" customHeight="false" outlineLevel="0" collapsed="false">
      <c r="A933" s="9" t="str">
        <f aca="false">IF('3. Layout Parts'!$A933="","",TRIM('3. Layout Parts'!$A933))</f>
        <v/>
      </c>
      <c r="B933" s="9" t="str">
        <f aca="false">IF($A933="","",'3. Layout Parts'!$D933)</f>
        <v/>
      </c>
      <c r="C933" s="9" t="str">
        <f aca="false">IF($A933="","",'3. Layout Parts'!$B933)</f>
        <v/>
      </c>
      <c r="D933" s="9" t="str">
        <f aca="false">IF($A933="","",'3. Layout Parts'!$C933)</f>
        <v/>
      </c>
      <c r="E933" s="9" t="str">
        <f aca="false">IF($A933="","",IFERROR(INDEX('2. Schematic Parts'!$B$2:$B$3001,MATCH($A933,'2. Schematic Parts'!$A$2:$A$3001,0)),"NOT FOUND"))</f>
        <v/>
      </c>
      <c r="F933" s="9" t="str">
        <f aca="false">IF($A933="","",IFERROR(INDEX('2. Schematic Parts'!$C$2:$C$3001,MATCH($A933,'2. Schematic Parts'!$A$2:$A$3001,0))&amp;"","NOT FOUND"))</f>
        <v/>
      </c>
      <c r="G933" s="9" t="str">
        <f aca="false">IF($A933="","",IFERROR(INDEX('2. Schematic Parts'!$D$2:$D$3001,MATCH($A933,'2. Schematic Parts'!$A$2:$A$3001,0))&amp;"","NOT FOUND"))</f>
        <v/>
      </c>
      <c r="H933" s="9" t="str">
        <f aca="false">IF($A933="","",IF(COUNTIF('2. Schematic Parts'!$A$2:$A$3001,$A933)=0,"NOT IN SCHEMATIC","OK"))</f>
        <v/>
      </c>
      <c r="I933" s="9" t="str">
        <f aca="false">IF($A933="","",IF($H933="NOT IN SCHEMATIC","",IF(UPPER(TRIM($C933))=UPPER(TRIM($E933)),"OK","MISMATCH")))</f>
        <v/>
      </c>
      <c r="J933" s="9" t="str">
        <f aca="false">IF($A933="","",IF($H933="NOT IN SCHEMATIC","",IF($F933="","NO SCH DECAL",IF($D933="","",IF(UPPER(TRIM($D933))=UPPER(TRIM($F933)),"OK","MISMATCH")))))</f>
        <v/>
      </c>
      <c r="K933" s="16" t="str">
        <f aca="false">IF($A933="","",SUMPRODUCT(--ISNUMBER(SEARCH(","&amp;TRIM($A933)&amp;",",","&amp;SUBSTITUTE('1. Master BOM'!$D$2:$D$400," ","")&amp;","))))</f>
        <v/>
      </c>
      <c r="L933" s="16" t="str">
        <f aca="false">IF($A933="","",IF($K933&lt;&gt;1,0,SUMPRODUCT(ISNUMBER(SEARCH(","&amp;TRIM($A933)&amp;",",","&amp;SUBSTITUTE('1. Master BOM'!$D$2:$D$400," ","")&amp;","))*ROW('1. Master BOM'!$D$2:$D$400))))</f>
        <v/>
      </c>
      <c r="M933" s="9" t="str">
        <f aca="false">IF($A933="","",IF($K933=0,"NOT IN BOM",IF($K933&gt;1,"MULTIPLE BOM LINES","OK")))</f>
        <v/>
      </c>
      <c r="N933" s="9" t="str">
        <f aca="false">IF($A933="","",IF($L933=0,"—",INDEX('1. Master BOM'!$A$1:$A$400,$L933)))</f>
        <v/>
      </c>
      <c r="O933" s="9" t="str">
        <f aca="false">IF($A933="","",IF($L933=0,"—",INDEX('1. Master BOM'!$B$1:$B$400,$L933)))</f>
        <v/>
      </c>
      <c r="P933" s="9" t="str">
        <f aca="false">IF($A933="","",IF(OR($H933="NOT IN SCHEMATIC",$O933="—"),"",IF($G933="","NO SCH PN",IF(UPPER(TRIM($G933))=UPPER(TRIM($O933)),"OK","MISMATCH"))))</f>
        <v/>
      </c>
      <c r="Q933" s="9" t="str">
        <f aca="false">IF($A933="","",IF($L933=0,"—",INDEX('1. Master BOM'!$E$1:$E$400,$L933)))</f>
        <v/>
      </c>
      <c r="R933" s="9" t="str">
        <f aca="false">IF($A933="","",IF($L933=0,"—",IF(T(INDEX('1. Master BOM'!$F$1:$F$400,$L933))="","(not set)",INDEX('1. Master BOM'!$F$1:$F$400,$L933))))</f>
        <v/>
      </c>
      <c r="S933" s="9" t="str">
        <f aca="false">IF($A933="","",IF(OR($R933="—",$R933="(not set)",$D933=""),"",IF(ISNUMBER(SEARCH(SUBSTITUTE(SUBSTITUTE(SUBSTITUTE($R933,"-",""),"_","")," ",""),SUBSTITUTE(SUBSTITUTE(SUBSTITUTE($D933,"-",""),"_","")," ",""))),"OK","CHECK")))</f>
        <v/>
      </c>
      <c r="T933" s="9" t="str">
        <f aca="false">IF($A933="","",IF(OR($H933="NOT IN SCHEMATIC",$I933="MISMATCH",$J933="MISMATCH",$P933="MISMATCH",$M933&lt;&gt;"OK"),"REVIEW","OK"))</f>
        <v/>
      </c>
      <c r="U933" s="14"/>
      <c r="V933" s="14"/>
      <c r="W933" s="17"/>
      <c r="X933" s="14"/>
    </row>
    <row r="934" customFormat="false" ht="15" hidden="false" customHeight="false" outlineLevel="0" collapsed="false">
      <c r="A934" s="9" t="str">
        <f aca="false">IF('3. Layout Parts'!$A934="","",TRIM('3. Layout Parts'!$A934))</f>
        <v/>
      </c>
      <c r="B934" s="9" t="str">
        <f aca="false">IF($A934="","",'3. Layout Parts'!$D934)</f>
        <v/>
      </c>
      <c r="C934" s="9" t="str">
        <f aca="false">IF($A934="","",'3. Layout Parts'!$B934)</f>
        <v/>
      </c>
      <c r="D934" s="9" t="str">
        <f aca="false">IF($A934="","",'3. Layout Parts'!$C934)</f>
        <v/>
      </c>
      <c r="E934" s="9" t="str">
        <f aca="false">IF($A934="","",IFERROR(INDEX('2. Schematic Parts'!$B$2:$B$3001,MATCH($A934,'2. Schematic Parts'!$A$2:$A$3001,0)),"NOT FOUND"))</f>
        <v/>
      </c>
      <c r="F934" s="9" t="str">
        <f aca="false">IF($A934="","",IFERROR(INDEX('2. Schematic Parts'!$C$2:$C$3001,MATCH($A934,'2. Schematic Parts'!$A$2:$A$3001,0))&amp;"","NOT FOUND"))</f>
        <v/>
      </c>
      <c r="G934" s="9" t="str">
        <f aca="false">IF($A934="","",IFERROR(INDEX('2. Schematic Parts'!$D$2:$D$3001,MATCH($A934,'2. Schematic Parts'!$A$2:$A$3001,0))&amp;"","NOT FOUND"))</f>
        <v/>
      </c>
      <c r="H934" s="9" t="str">
        <f aca="false">IF($A934="","",IF(COUNTIF('2. Schematic Parts'!$A$2:$A$3001,$A934)=0,"NOT IN SCHEMATIC","OK"))</f>
        <v/>
      </c>
      <c r="I934" s="9" t="str">
        <f aca="false">IF($A934="","",IF($H934="NOT IN SCHEMATIC","",IF(UPPER(TRIM($C934))=UPPER(TRIM($E934)),"OK","MISMATCH")))</f>
        <v/>
      </c>
      <c r="J934" s="9" t="str">
        <f aca="false">IF($A934="","",IF($H934="NOT IN SCHEMATIC","",IF($F934="","NO SCH DECAL",IF($D934="","",IF(UPPER(TRIM($D934))=UPPER(TRIM($F934)),"OK","MISMATCH")))))</f>
        <v/>
      </c>
      <c r="K934" s="16" t="str">
        <f aca="false">IF($A934="","",SUMPRODUCT(--ISNUMBER(SEARCH(","&amp;TRIM($A934)&amp;",",","&amp;SUBSTITUTE('1. Master BOM'!$D$2:$D$400," ","")&amp;","))))</f>
        <v/>
      </c>
      <c r="L934" s="16" t="str">
        <f aca="false">IF($A934="","",IF($K934&lt;&gt;1,0,SUMPRODUCT(ISNUMBER(SEARCH(","&amp;TRIM($A934)&amp;",",","&amp;SUBSTITUTE('1. Master BOM'!$D$2:$D$400," ","")&amp;","))*ROW('1. Master BOM'!$D$2:$D$400))))</f>
        <v/>
      </c>
      <c r="M934" s="9" t="str">
        <f aca="false">IF($A934="","",IF($K934=0,"NOT IN BOM",IF($K934&gt;1,"MULTIPLE BOM LINES","OK")))</f>
        <v/>
      </c>
      <c r="N934" s="9" t="str">
        <f aca="false">IF($A934="","",IF($L934=0,"—",INDEX('1. Master BOM'!$A$1:$A$400,$L934)))</f>
        <v/>
      </c>
      <c r="O934" s="9" t="str">
        <f aca="false">IF($A934="","",IF($L934=0,"—",INDEX('1. Master BOM'!$B$1:$B$400,$L934)))</f>
        <v/>
      </c>
      <c r="P934" s="9" t="str">
        <f aca="false">IF($A934="","",IF(OR($H934="NOT IN SCHEMATIC",$O934="—"),"",IF($G934="","NO SCH PN",IF(UPPER(TRIM($G934))=UPPER(TRIM($O934)),"OK","MISMATCH"))))</f>
        <v/>
      </c>
      <c r="Q934" s="9" t="str">
        <f aca="false">IF($A934="","",IF($L934=0,"—",INDEX('1. Master BOM'!$E$1:$E$400,$L934)))</f>
        <v/>
      </c>
      <c r="R934" s="9" t="str">
        <f aca="false">IF($A934="","",IF($L934=0,"—",IF(T(INDEX('1. Master BOM'!$F$1:$F$400,$L934))="","(not set)",INDEX('1. Master BOM'!$F$1:$F$400,$L934))))</f>
        <v/>
      </c>
      <c r="S934" s="9" t="str">
        <f aca="false">IF($A934="","",IF(OR($R934="—",$R934="(not set)",$D934=""),"",IF(ISNUMBER(SEARCH(SUBSTITUTE(SUBSTITUTE(SUBSTITUTE($R934,"-",""),"_","")," ",""),SUBSTITUTE(SUBSTITUTE(SUBSTITUTE($D934,"-",""),"_","")," ",""))),"OK","CHECK")))</f>
        <v/>
      </c>
      <c r="T934" s="9" t="str">
        <f aca="false">IF($A934="","",IF(OR($H934="NOT IN SCHEMATIC",$I934="MISMATCH",$J934="MISMATCH",$P934="MISMATCH",$M934&lt;&gt;"OK"),"REVIEW","OK"))</f>
        <v/>
      </c>
      <c r="U934" s="14"/>
      <c r="V934" s="14"/>
      <c r="W934" s="17"/>
      <c r="X934" s="14"/>
    </row>
    <row r="935" customFormat="false" ht="15" hidden="false" customHeight="false" outlineLevel="0" collapsed="false">
      <c r="A935" s="9" t="str">
        <f aca="false">IF('3. Layout Parts'!$A935="","",TRIM('3. Layout Parts'!$A935))</f>
        <v/>
      </c>
      <c r="B935" s="9" t="str">
        <f aca="false">IF($A935="","",'3. Layout Parts'!$D935)</f>
        <v/>
      </c>
      <c r="C935" s="9" t="str">
        <f aca="false">IF($A935="","",'3. Layout Parts'!$B935)</f>
        <v/>
      </c>
      <c r="D935" s="9" t="str">
        <f aca="false">IF($A935="","",'3. Layout Parts'!$C935)</f>
        <v/>
      </c>
      <c r="E935" s="9" t="str">
        <f aca="false">IF($A935="","",IFERROR(INDEX('2. Schematic Parts'!$B$2:$B$3001,MATCH($A935,'2. Schematic Parts'!$A$2:$A$3001,0)),"NOT FOUND"))</f>
        <v/>
      </c>
      <c r="F935" s="9" t="str">
        <f aca="false">IF($A935="","",IFERROR(INDEX('2. Schematic Parts'!$C$2:$C$3001,MATCH($A935,'2. Schematic Parts'!$A$2:$A$3001,0))&amp;"","NOT FOUND"))</f>
        <v/>
      </c>
      <c r="G935" s="9" t="str">
        <f aca="false">IF($A935="","",IFERROR(INDEX('2. Schematic Parts'!$D$2:$D$3001,MATCH($A935,'2. Schematic Parts'!$A$2:$A$3001,0))&amp;"","NOT FOUND"))</f>
        <v/>
      </c>
      <c r="H935" s="9" t="str">
        <f aca="false">IF($A935="","",IF(COUNTIF('2. Schematic Parts'!$A$2:$A$3001,$A935)=0,"NOT IN SCHEMATIC","OK"))</f>
        <v/>
      </c>
      <c r="I935" s="9" t="str">
        <f aca="false">IF($A935="","",IF($H935="NOT IN SCHEMATIC","",IF(UPPER(TRIM($C935))=UPPER(TRIM($E935)),"OK","MISMATCH")))</f>
        <v/>
      </c>
      <c r="J935" s="9" t="str">
        <f aca="false">IF($A935="","",IF($H935="NOT IN SCHEMATIC","",IF($F935="","NO SCH DECAL",IF($D935="","",IF(UPPER(TRIM($D935))=UPPER(TRIM($F935)),"OK","MISMATCH")))))</f>
        <v/>
      </c>
      <c r="K935" s="16" t="str">
        <f aca="false">IF($A935="","",SUMPRODUCT(--ISNUMBER(SEARCH(","&amp;TRIM($A935)&amp;",",","&amp;SUBSTITUTE('1. Master BOM'!$D$2:$D$400," ","")&amp;","))))</f>
        <v/>
      </c>
      <c r="L935" s="16" t="str">
        <f aca="false">IF($A935="","",IF($K935&lt;&gt;1,0,SUMPRODUCT(ISNUMBER(SEARCH(","&amp;TRIM($A935)&amp;",",","&amp;SUBSTITUTE('1. Master BOM'!$D$2:$D$400," ","")&amp;","))*ROW('1. Master BOM'!$D$2:$D$400))))</f>
        <v/>
      </c>
      <c r="M935" s="9" t="str">
        <f aca="false">IF($A935="","",IF($K935=0,"NOT IN BOM",IF($K935&gt;1,"MULTIPLE BOM LINES","OK")))</f>
        <v/>
      </c>
      <c r="N935" s="9" t="str">
        <f aca="false">IF($A935="","",IF($L935=0,"—",INDEX('1. Master BOM'!$A$1:$A$400,$L935)))</f>
        <v/>
      </c>
      <c r="O935" s="9" t="str">
        <f aca="false">IF($A935="","",IF($L935=0,"—",INDEX('1. Master BOM'!$B$1:$B$400,$L935)))</f>
        <v/>
      </c>
      <c r="P935" s="9" t="str">
        <f aca="false">IF($A935="","",IF(OR($H935="NOT IN SCHEMATIC",$O935="—"),"",IF($G935="","NO SCH PN",IF(UPPER(TRIM($G935))=UPPER(TRIM($O935)),"OK","MISMATCH"))))</f>
        <v/>
      </c>
      <c r="Q935" s="9" t="str">
        <f aca="false">IF($A935="","",IF($L935=0,"—",INDEX('1. Master BOM'!$E$1:$E$400,$L935)))</f>
        <v/>
      </c>
      <c r="R935" s="9" t="str">
        <f aca="false">IF($A935="","",IF($L935=0,"—",IF(T(INDEX('1. Master BOM'!$F$1:$F$400,$L935))="","(not set)",INDEX('1. Master BOM'!$F$1:$F$400,$L935))))</f>
        <v/>
      </c>
      <c r="S935" s="9" t="str">
        <f aca="false">IF($A935="","",IF(OR($R935="—",$R935="(not set)",$D935=""),"",IF(ISNUMBER(SEARCH(SUBSTITUTE(SUBSTITUTE(SUBSTITUTE($R935,"-",""),"_","")," ",""),SUBSTITUTE(SUBSTITUTE(SUBSTITUTE($D935,"-",""),"_","")," ",""))),"OK","CHECK")))</f>
        <v/>
      </c>
      <c r="T935" s="9" t="str">
        <f aca="false">IF($A935="","",IF(OR($H935="NOT IN SCHEMATIC",$I935="MISMATCH",$J935="MISMATCH",$P935="MISMATCH",$M935&lt;&gt;"OK"),"REVIEW","OK"))</f>
        <v/>
      </c>
      <c r="U935" s="14"/>
      <c r="V935" s="14"/>
      <c r="W935" s="17"/>
      <c r="X935" s="14"/>
    </row>
    <row r="936" customFormat="false" ht="15" hidden="false" customHeight="false" outlineLevel="0" collapsed="false">
      <c r="A936" s="9" t="str">
        <f aca="false">IF('3. Layout Parts'!$A936="","",TRIM('3. Layout Parts'!$A936))</f>
        <v/>
      </c>
      <c r="B936" s="9" t="str">
        <f aca="false">IF($A936="","",'3. Layout Parts'!$D936)</f>
        <v/>
      </c>
      <c r="C936" s="9" t="str">
        <f aca="false">IF($A936="","",'3. Layout Parts'!$B936)</f>
        <v/>
      </c>
      <c r="D936" s="9" t="str">
        <f aca="false">IF($A936="","",'3. Layout Parts'!$C936)</f>
        <v/>
      </c>
      <c r="E936" s="9" t="str">
        <f aca="false">IF($A936="","",IFERROR(INDEX('2. Schematic Parts'!$B$2:$B$3001,MATCH($A936,'2. Schematic Parts'!$A$2:$A$3001,0)),"NOT FOUND"))</f>
        <v/>
      </c>
      <c r="F936" s="9" t="str">
        <f aca="false">IF($A936="","",IFERROR(INDEX('2. Schematic Parts'!$C$2:$C$3001,MATCH($A936,'2. Schematic Parts'!$A$2:$A$3001,0))&amp;"","NOT FOUND"))</f>
        <v/>
      </c>
      <c r="G936" s="9" t="str">
        <f aca="false">IF($A936="","",IFERROR(INDEX('2. Schematic Parts'!$D$2:$D$3001,MATCH($A936,'2. Schematic Parts'!$A$2:$A$3001,0))&amp;"","NOT FOUND"))</f>
        <v/>
      </c>
      <c r="H936" s="9" t="str">
        <f aca="false">IF($A936="","",IF(COUNTIF('2. Schematic Parts'!$A$2:$A$3001,$A936)=0,"NOT IN SCHEMATIC","OK"))</f>
        <v/>
      </c>
      <c r="I936" s="9" t="str">
        <f aca="false">IF($A936="","",IF($H936="NOT IN SCHEMATIC","",IF(UPPER(TRIM($C936))=UPPER(TRIM($E936)),"OK","MISMATCH")))</f>
        <v/>
      </c>
      <c r="J936" s="9" t="str">
        <f aca="false">IF($A936="","",IF($H936="NOT IN SCHEMATIC","",IF($F936="","NO SCH DECAL",IF($D936="","",IF(UPPER(TRIM($D936))=UPPER(TRIM($F936)),"OK","MISMATCH")))))</f>
        <v/>
      </c>
      <c r="K936" s="16" t="str">
        <f aca="false">IF($A936="","",SUMPRODUCT(--ISNUMBER(SEARCH(","&amp;TRIM($A936)&amp;",",","&amp;SUBSTITUTE('1. Master BOM'!$D$2:$D$400," ","")&amp;","))))</f>
        <v/>
      </c>
      <c r="L936" s="16" t="str">
        <f aca="false">IF($A936="","",IF($K936&lt;&gt;1,0,SUMPRODUCT(ISNUMBER(SEARCH(","&amp;TRIM($A936)&amp;",",","&amp;SUBSTITUTE('1. Master BOM'!$D$2:$D$400," ","")&amp;","))*ROW('1. Master BOM'!$D$2:$D$400))))</f>
        <v/>
      </c>
      <c r="M936" s="9" t="str">
        <f aca="false">IF($A936="","",IF($K936=0,"NOT IN BOM",IF($K936&gt;1,"MULTIPLE BOM LINES","OK")))</f>
        <v/>
      </c>
      <c r="N936" s="9" t="str">
        <f aca="false">IF($A936="","",IF($L936=0,"—",INDEX('1. Master BOM'!$A$1:$A$400,$L936)))</f>
        <v/>
      </c>
      <c r="O936" s="9" t="str">
        <f aca="false">IF($A936="","",IF($L936=0,"—",INDEX('1. Master BOM'!$B$1:$B$400,$L936)))</f>
        <v/>
      </c>
      <c r="P936" s="9" t="str">
        <f aca="false">IF($A936="","",IF(OR($H936="NOT IN SCHEMATIC",$O936="—"),"",IF($G936="","NO SCH PN",IF(UPPER(TRIM($G936))=UPPER(TRIM($O936)),"OK","MISMATCH"))))</f>
        <v/>
      </c>
      <c r="Q936" s="9" t="str">
        <f aca="false">IF($A936="","",IF($L936=0,"—",INDEX('1. Master BOM'!$E$1:$E$400,$L936)))</f>
        <v/>
      </c>
      <c r="R936" s="9" t="str">
        <f aca="false">IF($A936="","",IF($L936=0,"—",IF(T(INDEX('1. Master BOM'!$F$1:$F$400,$L936))="","(not set)",INDEX('1. Master BOM'!$F$1:$F$400,$L936))))</f>
        <v/>
      </c>
      <c r="S936" s="9" t="str">
        <f aca="false">IF($A936="","",IF(OR($R936="—",$R936="(not set)",$D936=""),"",IF(ISNUMBER(SEARCH(SUBSTITUTE(SUBSTITUTE(SUBSTITUTE($R936,"-",""),"_","")," ",""),SUBSTITUTE(SUBSTITUTE(SUBSTITUTE($D936,"-",""),"_","")," ",""))),"OK","CHECK")))</f>
        <v/>
      </c>
      <c r="T936" s="9" t="str">
        <f aca="false">IF($A936="","",IF(OR($H936="NOT IN SCHEMATIC",$I936="MISMATCH",$J936="MISMATCH",$P936="MISMATCH",$M936&lt;&gt;"OK"),"REVIEW","OK"))</f>
        <v/>
      </c>
      <c r="U936" s="14"/>
      <c r="V936" s="14"/>
      <c r="W936" s="17"/>
      <c r="X936" s="14"/>
    </row>
    <row r="937" customFormat="false" ht="15" hidden="false" customHeight="false" outlineLevel="0" collapsed="false">
      <c r="A937" s="9" t="str">
        <f aca="false">IF('3. Layout Parts'!$A937="","",TRIM('3. Layout Parts'!$A937))</f>
        <v/>
      </c>
      <c r="B937" s="9" t="str">
        <f aca="false">IF($A937="","",'3. Layout Parts'!$D937)</f>
        <v/>
      </c>
      <c r="C937" s="9" t="str">
        <f aca="false">IF($A937="","",'3. Layout Parts'!$B937)</f>
        <v/>
      </c>
      <c r="D937" s="9" t="str">
        <f aca="false">IF($A937="","",'3. Layout Parts'!$C937)</f>
        <v/>
      </c>
      <c r="E937" s="9" t="str">
        <f aca="false">IF($A937="","",IFERROR(INDEX('2. Schematic Parts'!$B$2:$B$3001,MATCH($A937,'2. Schematic Parts'!$A$2:$A$3001,0)),"NOT FOUND"))</f>
        <v/>
      </c>
      <c r="F937" s="9" t="str">
        <f aca="false">IF($A937="","",IFERROR(INDEX('2. Schematic Parts'!$C$2:$C$3001,MATCH($A937,'2. Schematic Parts'!$A$2:$A$3001,0))&amp;"","NOT FOUND"))</f>
        <v/>
      </c>
      <c r="G937" s="9" t="str">
        <f aca="false">IF($A937="","",IFERROR(INDEX('2. Schematic Parts'!$D$2:$D$3001,MATCH($A937,'2. Schematic Parts'!$A$2:$A$3001,0))&amp;"","NOT FOUND"))</f>
        <v/>
      </c>
      <c r="H937" s="9" t="str">
        <f aca="false">IF($A937="","",IF(COUNTIF('2. Schematic Parts'!$A$2:$A$3001,$A937)=0,"NOT IN SCHEMATIC","OK"))</f>
        <v/>
      </c>
      <c r="I937" s="9" t="str">
        <f aca="false">IF($A937="","",IF($H937="NOT IN SCHEMATIC","",IF(UPPER(TRIM($C937))=UPPER(TRIM($E937)),"OK","MISMATCH")))</f>
        <v/>
      </c>
      <c r="J937" s="9" t="str">
        <f aca="false">IF($A937="","",IF($H937="NOT IN SCHEMATIC","",IF($F937="","NO SCH DECAL",IF($D937="","",IF(UPPER(TRIM($D937))=UPPER(TRIM($F937)),"OK","MISMATCH")))))</f>
        <v/>
      </c>
      <c r="K937" s="16" t="str">
        <f aca="false">IF($A937="","",SUMPRODUCT(--ISNUMBER(SEARCH(","&amp;TRIM($A937)&amp;",",","&amp;SUBSTITUTE('1. Master BOM'!$D$2:$D$400," ","")&amp;","))))</f>
        <v/>
      </c>
      <c r="L937" s="16" t="str">
        <f aca="false">IF($A937="","",IF($K937&lt;&gt;1,0,SUMPRODUCT(ISNUMBER(SEARCH(","&amp;TRIM($A937)&amp;",",","&amp;SUBSTITUTE('1. Master BOM'!$D$2:$D$400," ","")&amp;","))*ROW('1. Master BOM'!$D$2:$D$400))))</f>
        <v/>
      </c>
      <c r="M937" s="9" t="str">
        <f aca="false">IF($A937="","",IF($K937=0,"NOT IN BOM",IF($K937&gt;1,"MULTIPLE BOM LINES","OK")))</f>
        <v/>
      </c>
      <c r="N937" s="9" t="str">
        <f aca="false">IF($A937="","",IF($L937=0,"—",INDEX('1. Master BOM'!$A$1:$A$400,$L937)))</f>
        <v/>
      </c>
      <c r="O937" s="9" t="str">
        <f aca="false">IF($A937="","",IF($L937=0,"—",INDEX('1. Master BOM'!$B$1:$B$400,$L937)))</f>
        <v/>
      </c>
      <c r="P937" s="9" t="str">
        <f aca="false">IF($A937="","",IF(OR($H937="NOT IN SCHEMATIC",$O937="—"),"",IF($G937="","NO SCH PN",IF(UPPER(TRIM($G937))=UPPER(TRIM($O937)),"OK","MISMATCH"))))</f>
        <v/>
      </c>
      <c r="Q937" s="9" t="str">
        <f aca="false">IF($A937="","",IF($L937=0,"—",INDEX('1. Master BOM'!$E$1:$E$400,$L937)))</f>
        <v/>
      </c>
      <c r="R937" s="9" t="str">
        <f aca="false">IF($A937="","",IF($L937=0,"—",IF(T(INDEX('1. Master BOM'!$F$1:$F$400,$L937))="","(not set)",INDEX('1. Master BOM'!$F$1:$F$400,$L937))))</f>
        <v/>
      </c>
      <c r="S937" s="9" t="str">
        <f aca="false">IF($A937="","",IF(OR($R937="—",$R937="(not set)",$D937=""),"",IF(ISNUMBER(SEARCH(SUBSTITUTE(SUBSTITUTE(SUBSTITUTE($R937,"-",""),"_","")," ",""),SUBSTITUTE(SUBSTITUTE(SUBSTITUTE($D937,"-",""),"_","")," ",""))),"OK","CHECK")))</f>
        <v/>
      </c>
      <c r="T937" s="9" t="str">
        <f aca="false">IF($A937="","",IF(OR($H937="NOT IN SCHEMATIC",$I937="MISMATCH",$J937="MISMATCH",$P937="MISMATCH",$M937&lt;&gt;"OK"),"REVIEW","OK"))</f>
        <v/>
      </c>
      <c r="U937" s="14"/>
      <c r="V937" s="14"/>
      <c r="W937" s="17"/>
      <c r="X937" s="14"/>
    </row>
    <row r="938" customFormat="false" ht="15" hidden="false" customHeight="false" outlineLevel="0" collapsed="false">
      <c r="A938" s="9" t="str">
        <f aca="false">IF('3. Layout Parts'!$A938="","",TRIM('3. Layout Parts'!$A938))</f>
        <v/>
      </c>
      <c r="B938" s="9" t="str">
        <f aca="false">IF($A938="","",'3. Layout Parts'!$D938)</f>
        <v/>
      </c>
      <c r="C938" s="9" t="str">
        <f aca="false">IF($A938="","",'3. Layout Parts'!$B938)</f>
        <v/>
      </c>
      <c r="D938" s="9" t="str">
        <f aca="false">IF($A938="","",'3. Layout Parts'!$C938)</f>
        <v/>
      </c>
      <c r="E938" s="9" t="str">
        <f aca="false">IF($A938="","",IFERROR(INDEX('2. Schematic Parts'!$B$2:$B$3001,MATCH($A938,'2. Schematic Parts'!$A$2:$A$3001,0)),"NOT FOUND"))</f>
        <v/>
      </c>
      <c r="F938" s="9" t="str">
        <f aca="false">IF($A938="","",IFERROR(INDEX('2. Schematic Parts'!$C$2:$C$3001,MATCH($A938,'2. Schematic Parts'!$A$2:$A$3001,0))&amp;"","NOT FOUND"))</f>
        <v/>
      </c>
      <c r="G938" s="9" t="str">
        <f aca="false">IF($A938="","",IFERROR(INDEX('2. Schematic Parts'!$D$2:$D$3001,MATCH($A938,'2. Schematic Parts'!$A$2:$A$3001,0))&amp;"","NOT FOUND"))</f>
        <v/>
      </c>
      <c r="H938" s="9" t="str">
        <f aca="false">IF($A938="","",IF(COUNTIF('2. Schematic Parts'!$A$2:$A$3001,$A938)=0,"NOT IN SCHEMATIC","OK"))</f>
        <v/>
      </c>
      <c r="I938" s="9" t="str">
        <f aca="false">IF($A938="","",IF($H938="NOT IN SCHEMATIC","",IF(UPPER(TRIM($C938))=UPPER(TRIM($E938)),"OK","MISMATCH")))</f>
        <v/>
      </c>
      <c r="J938" s="9" t="str">
        <f aca="false">IF($A938="","",IF($H938="NOT IN SCHEMATIC","",IF($F938="","NO SCH DECAL",IF($D938="","",IF(UPPER(TRIM($D938))=UPPER(TRIM($F938)),"OK","MISMATCH")))))</f>
        <v/>
      </c>
      <c r="K938" s="16" t="str">
        <f aca="false">IF($A938="","",SUMPRODUCT(--ISNUMBER(SEARCH(","&amp;TRIM($A938)&amp;",",","&amp;SUBSTITUTE('1. Master BOM'!$D$2:$D$400," ","")&amp;","))))</f>
        <v/>
      </c>
      <c r="L938" s="16" t="str">
        <f aca="false">IF($A938="","",IF($K938&lt;&gt;1,0,SUMPRODUCT(ISNUMBER(SEARCH(","&amp;TRIM($A938)&amp;",",","&amp;SUBSTITUTE('1. Master BOM'!$D$2:$D$400," ","")&amp;","))*ROW('1. Master BOM'!$D$2:$D$400))))</f>
        <v/>
      </c>
      <c r="M938" s="9" t="str">
        <f aca="false">IF($A938="","",IF($K938=0,"NOT IN BOM",IF($K938&gt;1,"MULTIPLE BOM LINES","OK")))</f>
        <v/>
      </c>
      <c r="N938" s="9" t="str">
        <f aca="false">IF($A938="","",IF($L938=0,"—",INDEX('1. Master BOM'!$A$1:$A$400,$L938)))</f>
        <v/>
      </c>
      <c r="O938" s="9" t="str">
        <f aca="false">IF($A938="","",IF($L938=0,"—",INDEX('1. Master BOM'!$B$1:$B$400,$L938)))</f>
        <v/>
      </c>
      <c r="P938" s="9" t="str">
        <f aca="false">IF($A938="","",IF(OR($H938="NOT IN SCHEMATIC",$O938="—"),"",IF($G938="","NO SCH PN",IF(UPPER(TRIM($G938))=UPPER(TRIM($O938)),"OK","MISMATCH"))))</f>
        <v/>
      </c>
      <c r="Q938" s="9" t="str">
        <f aca="false">IF($A938="","",IF($L938=0,"—",INDEX('1. Master BOM'!$E$1:$E$400,$L938)))</f>
        <v/>
      </c>
      <c r="R938" s="9" t="str">
        <f aca="false">IF($A938="","",IF($L938=0,"—",IF(T(INDEX('1. Master BOM'!$F$1:$F$400,$L938))="","(not set)",INDEX('1. Master BOM'!$F$1:$F$400,$L938))))</f>
        <v/>
      </c>
      <c r="S938" s="9" t="str">
        <f aca="false">IF($A938="","",IF(OR($R938="—",$R938="(not set)",$D938=""),"",IF(ISNUMBER(SEARCH(SUBSTITUTE(SUBSTITUTE(SUBSTITUTE($R938,"-",""),"_","")," ",""),SUBSTITUTE(SUBSTITUTE(SUBSTITUTE($D938,"-",""),"_","")," ",""))),"OK","CHECK")))</f>
        <v/>
      </c>
      <c r="T938" s="9" t="str">
        <f aca="false">IF($A938="","",IF(OR($H938="NOT IN SCHEMATIC",$I938="MISMATCH",$J938="MISMATCH",$P938="MISMATCH",$M938&lt;&gt;"OK"),"REVIEW","OK"))</f>
        <v/>
      </c>
      <c r="U938" s="14"/>
      <c r="V938" s="14"/>
      <c r="W938" s="17"/>
      <c r="X938" s="14"/>
    </row>
    <row r="939" customFormat="false" ht="15" hidden="false" customHeight="false" outlineLevel="0" collapsed="false">
      <c r="A939" s="9" t="str">
        <f aca="false">IF('3. Layout Parts'!$A939="","",TRIM('3. Layout Parts'!$A939))</f>
        <v/>
      </c>
      <c r="B939" s="9" t="str">
        <f aca="false">IF($A939="","",'3. Layout Parts'!$D939)</f>
        <v/>
      </c>
      <c r="C939" s="9" t="str">
        <f aca="false">IF($A939="","",'3. Layout Parts'!$B939)</f>
        <v/>
      </c>
      <c r="D939" s="9" t="str">
        <f aca="false">IF($A939="","",'3. Layout Parts'!$C939)</f>
        <v/>
      </c>
      <c r="E939" s="9" t="str">
        <f aca="false">IF($A939="","",IFERROR(INDEX('2. Schematic Parts'!$B$2:$B$3001,MATCH($A939,'2. Schematic Parts'!$A$2:$A$3001,0)),"NOT FOUND"))</f>
        <v/>
      </c>
      <c r="F939" s="9" t="str">
        <f aca="false">IF($A939="","",IFERROR(INDEX('2. Schematic Parts'!$C$2:$C$3001,MATCH($A939,'2. Schematic Parts'!$A$2:$A$3001,0))&amp;"","NOT FOUND"))</f>
        <v/>
      </c>
      <c r="G939" s="9" t="str">
        <f aca="false">IF($A939="","",IFERROR(INDEX('2. Schematic Parts'!$D$2:$D$3001,MATCH($A939,'2. Schematic Parts'!$A$2:$A$3001,0))&amp;"","NOT FOUND"))</f>
        <v/>
      </c>
      <c r="H939" s="9" t="str">
        <f aca="false">IF($A939="","",IF(COUNTIF('2. Schematic Parts'!$A$2:$A$3001,$A939)=0,"NOT IN SCHEMATIC","OK"))</f>
        <v/>
      </c>
      <c r="I939" s="9" t="str">
        <f aca="false">IF($A939="","",IF($H939="NOT IN SCHEMATIC","",IF(UPPER(TRIM($C939))=UPPER(TRIM($E939)),"OK","MISMATCH")))</f>
        <v/>
      </c>
      <c r="J939" s="9" t="str">
        <f aca="false">IF($A939="","",IF($H939="NOT IN SCHEMATIC","",IF($F939="","NO SCH DECAL",IF($D939="","",IF(UPPER(TRIM($D939))=UPPER(TRIM($F939)),"OK","MISMATCH")))))</f>
        <v/>
      </c>
      <c r="K939" s="16" t="str">
        <f aca="false">IF($A939="","",SUMPRODUCT(--ISNUMBER(SEARCH(","&amp;TRIM($A939)&amp;",",","&amp;SUBSTITUTE('1. Master BOM'!$D$2:$D$400," ","")&amp;","))))</f>
        <v/>
      </c>
      <c r="L939" s="16" t="str">
        <f aca="false">IF($A939="","",IF($K939&lt;&gt;1,0,SUMPRODUCT(ISNUMBER(SEARCH(","&amp;TRIM($A939)&amp;",",","&amp;SUBSTITUTE('1. Master BOM'!$D$2:$D$400," ","")&amp;","))*ROW('1. Master BOM'!$D$2:$D$400))))</f>
        <v/>
      </c>
      <c r="M939" s="9" t="str">
        <f aca="false">IF($A939="","",IF($K939=0,"NOT IN BOM",IF($K939&gt;1,"MULTIPLE BOM LINES","OK")))</f>
        <v/>
      </c>
      <c r="N939" s="9" t="str">
        <f aca="false">IF($A939="","",IF($L939=0,"—",INDEX('1. Master BOM'!$A$1:$A$400,$L939)))</f>
        <v/>
      </c>
      <c r="O939" s="9" t="str">
        <f aca="false">IF($A939="","",IF($L939=0,"—",INDEX('1. Master BOM'!$B$1:$B$400,$L939)))</f>
        <v/>
      </c>
      <c r="P939" s="9" t="str">
        <f aca="false">IF($A939="","",IF(OR($H939="NOT IN SCHEMATIC",$O939="—"),"",IF($G939="","NO SCH PN",IF(UPPER(TRIM($G939))=UPPER(TRIM($O939)),"OK","MISMATCH"))))</f>
        <v/>
      </c>
      <c r="Q939" s="9" t="str">
        <f aca="false">IF($A939="","",IF($L939=0,"—",INDEX('1. Master BOM'!$E$1:$E$400,$L939)))</f>
        <v/>
      </c>
      <c r="R939" s="9" t="str">
        <f aca="false">IF($A939="","",IF($L939=0,"—",IF(T(INDEX('1. Master BOM'!$F$1:$F$400,$L939))="","(not set)",INDEX('1. Master BOM'!$F$1:$F$400,$L939))))</f>
        <v/>
      </c>
      <c r="S939" s="9" t="str">
        <f aca="false">IF($A939="","",IF(OR($R939="—",$R939="(not set)",$D939=""),"",IF(ISNUMBER(SEARCH(SUBSTITUTE(SUBSTITUTE(SUBSTITUTE($R939,"-",""),"_","")," ",""),SUBSTITUTE(SUBSTITUTE(SUBSTITUTE($D939,"-",""),"_","")," ",""))),"OK","CHECK")))</f>
        <v/>
      </c>
      <c r="T939" s="9" t="str">
        <f aca="false">IF($A939="","",IF(OR($H939="NOT IN SCHEMATIC",$I939="MISMATCH",$J939="MISMATCH",$P939="MISMATCH",$M939&lt;&gt;"OK"),"REVIEW","OK"))</f>
        <v/>
      </c>
      <c r="U939" s="14"/>
      <c r="V939" s="14"/>
      <c r="W939" s="17"/>
      <c r="X939" s="14"/>
    </row>
    <row r="940" customFormat="false" ht="15" hidden="false" customHeight="false" outlineLevel="0" collapsed="false">
      <c r="A940" s="9" t="str">
        <f aca="false">IF('3. Layout Parts'!$A940="","",TRIM('3. Layout Parts'!$A940))</f>
        <v/>
      </c>
      <c r="B940" s="9" t="str">
        <f aca="false">IF($A940="","",'3. Layout Parts'!$D940)</f>
        <v/>
      </c>
      <c r="C940" s="9" t="str">
        <f aca="false">IF($A940="","",'3. Layout Parts'!$B940)</f>
        <v/>
      </c>
      <c r="D940" s="9" t="str">
        <f aca="false">IF($A940="","",'3. Layout Parts'!$C940)</f>
        <v/>
      </c>
      <c r="E940" s="9" t="str">
        <f aca="false">IF($A940="","",IFERROR(INDEX('2. Schematic Parts'!$B$2:$B$3001,MATCH($A940,'2. Schematic Parts'!$A$2:$A$3001,0)),"NOT FOUND"))</f>
        <v/>
      </c>
      <c r="F940" s="9" t="str">
        <f aca="false">IF($A940="","",IFERROR(INDEX('2. Schematic Parts'!$C$2:$C$3001,MATCH($A940,'2. Schematic Parts'!$A$2:$A$3001,0))&amp;"","NOT FOUND"))</f>
        <v/>
      </c>
      <c r="G940" s="9" t="str">
        <f aca="false">IF($A940="","",IFERROR(INDEX('2. Schematic Parts'!$D$2:$D$3001,MATCH($A940,'2. Schematic Parts'!$A$2:$A$3001,0))&amp;"","NOT FOUND"))</f>
        <v/>
      </c>
      <c r="H940" s="9" t="str">
        <f aca="false">IF($A940="","",IF(COUNTIF('2. Schematic Parts'!$A$2:$A$3001,$A940)=0,"NOT IN SCHEMATIC","OK"))</f>
        <v/>
      </c>
      <c r="I940" s="9" t="str">
        <f aca="false">IF($A940="","",IF($H940="NOT IN SCHEMATIC","",IF(UPPER(TRIM($C940))=UPPER(TRIM($E940)),"OK","MISMATCH")))</f>
        <v/>
      </c>
      <c r="J940" s="9" t="str">
        <f aca="false">IF($A940="","",IF($H940="NOT IN SCHEMATIC","",IF($F940="","NO SCH DECAL",IF($D940="","",IF(UPPER(TRIM($D940))=UPPER(TRIM($F940)),"OK","MISMATCH")))))</f>
        <v/>
      </c>
      <c r="K940" s="16" t="str">
        <f aca="false">IF($A940="","",SUMPRODUCT(--ISNUMBER(SEARCH(","&amp;TRIM($A940)&amp;",",","&amp;SUBSTITUTE('1. Master BOM'!$D$2:$D$400," ","")&amp;","))))</f>
        <v/>
      </c>
      <c r="L940" s="16" t="str">
        <f aca="false">IF($A940="","",IF($K940&lt;&gt;1,0,SUMPRODUCT(ISNUMBER(SEARCH(","&amp;TRIM($A940)&amp;",",","&amp;SUBSTITUTE('1. Master BOM'!$D$2:$D$400," ","")&amp;","))*ROW('1. Master BOM'!$D$2:$D$400))))</f>
        <v/>
      </c>
      <c r="M940" s="9" t="str">
        <f aca="false">IF($A940="","",IF($K940=0,"NOT IN BOM",IF($K940&gt;1,"MULTIPLE BOM LINES","OK")))</f>
        <v/>
      </c>
      <c r="N940" s="9" t="str">
        <f aca="false">IF($A940="","",IF($L940=0,"—",INDEX('1. Master BOM'!$A$1:$A$400,$L940)))</f>
        <v/>
      </c>
      <c r="O940" s="9" t="str">
        <f aca="false">IF($A940="","",IF($L940=0,"—",INDEX('1. Master BOM'!$B$1:$B$400,$L940)))</f>
        <v/>
      </c>
      <c r="P940" s="9" t="str">
        <f aca="false">IF($A940="","",IF(OR($H940="NOT IN SCHEMATIC",$O940="—"),"",IF($G940="","NO SCH PN",IF(UPPER(TRIM($G940))=UPPER(TRIM($O940)),"OK","MISMATCH"))))</f>
        <v/>
      </c>
      <c r="Q940" s="9" t="str">
        <f aca="false">IF($A940="","",IF($L940=0,"—",INDEX('1. Master BOM'!$E$1:$E$400,$L940)))</f>
        <v/>
      </c>
      <c r="R940" s="9" t="str">
        <f aca="false">IF($A940="","",IF($L940=0,"—",IF(T(INDEX('1. Master BOM'!$F$1:$F$400,$L940))="","(not set)",INDEX('1. Master BOM'!$F$1:$F$400,$L940))))</f>
        <v/>
      </c>
      <c r="S940" s="9" t="str">
        <f aca="false">IF($A940="","",IF(OR($R940="—",$R940="(not set)",$D940=""),"",IF(ISNUMBER(SEARCH(SUBSTITUTE(SUBSTITUTE(SUBSTITUTE($R940,"-",""),"_","")," ",""),SUBSTITUTE(SUBSTITUTE(SUBSTITUTE($D940,"-",""),"_","")," ",""))),"OK","CHECK")))</f>
        <v/>
      </c>
      <c r="T940" s="9" t="str">
        <f aca="false">IF($A940="","",IF(OR($H940="NOT IN SCHEMATIC",$I940="MISMATCH",$J940="MISMATCH",$P940="MISMATCH",$M940&lt;&gt;"OK"),"REVIEW","OK"))</f>
        <v/>
      </c>
      <c r="U940" s="14"/>
      <c r="V940" s="14"/>
      <c r="W940" s="17"/>
      <c r="X940" s="14"/>
    </row>
    <row r="941" customFormat="false" ht="15" hidden="false" customHeight="false" outlineLevel="0" collapsed="false">
      <c r="A941" s="9" t="str">
        <f aca="false">IF('3. Layout Parts'!$A941="","",TRIM('3. Layout Parts'!$A941))</f>
        <v/>
      </c>
      <c r="B941" s="9" t="str">
        <f aca="false">IF($A941="","",'3. Layout Parts'!$D941)</f>
        <v/>
      </c>
      <c r="C941" s="9" t="str">
        <f aca="false">IF($A941="","",'3. Layout Parts'!$B941)</f>
        <v/>
      </c>
      <c r="D941" s="9" t="str">
        <f aca="false">IF($A941="","",'3. Layout Parts'!$C941)</f>
        <v/>
      </c>
      <c r="E941" s="9" t="str">
        <f aca="false">IF($A941="","",IFERROR(INDEX('2. Schematic Parts'!$B$2:$B$3001,MATCH($A941,'2. Schematic Parts'!$A$2:$A$3001,0)),"NOT FOUND"))</f>
        <v/>
      </c>
      <c r="F941" s="9" t="str">
        <f aca="false">IF($A941="","",IFERROR(INDEX('2. Schematic Parts'!$C$2:$C$3001,MATCH($A941,'2. Schematic Parts'!$A$2:$A$3001,0))&amp;"","NOT FOUND"))</f>
        <v/>
      </c>
      <c r="G941" s="9" t="str">
        <f aca="false">IF($A941="","",IFERROR(INDEX('2. Schematic Parts'!$D$2:$D$3001,MATCH($A941,'2. Schematic Parts'!$A$2:$A$3001,0))&amp;"","NOT FOUND"))</f>
        <v/>
      </c>
      <c r="H941" s="9" t="str">
        <f aca="false">IF($A941="","",IF(COUNTIF('2. Schematic Parts'!$A$2:$A$3001,$A941)=0,"NOT IN SCHEMATIC","OK"))</f>
        <v/>
      </c>
      <c r="I941" s="9" t="str">
        <f aca="false">IF($A941="","",IF($H941="NOT IN SCHEMATIC","",IF(UPPER(TRIM($C941))=UPPER(TRIM($E941)),"OK","MISMATCH")))</f>
        <v/>
      </c>
      <c r="J941" s="9" t="str">
        <f aca="false">IF($A941="","",IF($H941="NOT IN SCHEMATIC","",IF($F941="","NO SCH DECAL",IF($D941="","",IF(UPPER(TRIM($D941))=UPPER(TRIM($F941)),"OK","MISMATCH")))))</f>
        <v/>
      </c>
      <c r="K941" s="16" t="str">
        <f aca="false">IF($A941="","",SUMPRODUCT(--ISNUMBER(SEARCH(","&amp;TRIM($A941)&amp;",",","&amp;SUBSTITUTE('1. Master BOM'!$D$2:$D$400," ","")&amp;","))))</f>
        <v/>
      </c>
      <c r="L941" s="16" t="str">
        <f aca="false">IF($A941="","",IF($K941&lt;&gt;1,0,SUMPRODUCT(ISNUMBER(SEARCH(","&amp;TRIM($A941)&amp;",",","&amp;SUBSTITUTE('1. Master BOM'!$D$2:$D$400," ","")&amp;","))*ROW('1. Master BOM'!$D$2:$D$400))))</f>
        <v/>
      </c>
      <c r="M941" s="9" t="str">
        <f aca="false">IF($A941="","",IF($K941=0,"NOT IN BOM",IF($K941&gt;1,"MULTIPLE BOM LINES","OK")))</f>
        <v/>
      </c>
      <c r="N941" s="9" t="str">
        <f aca="false">IF($A941="","",IF($L941=0,"—",INDEX('1. Master BOM'!$A$1:$A$400,$L941)))</f>
        <v/>
      </c>
      <c r="O941" s="9" t="str">
        <f aca="false">IF($A941="","",IF($L941=0,"—",INDEX('1. Master BOM'!$B$1:$B$400,$L941)))</f>
        <v/>
      </c>
      <c r="P941" s="9" t="str">
        <f aca="false">IF($A941="","",IF(OR($H941="NOT IN SCHEMATIC",$O941="—"),"",IF($G941="","NO SCH PN",IF(UPPER(TRIM($G941))=UPPER(TRIM($O941)),"OK","MISMATCH"))))</f>
        <v/>
      </c>
      <c r="Q941" s="9" t="str">
        <f aca="false">IF($A941="","",IF($L941=0,"—",INDEX('1. Master BOM'!$E$1:$E$400,$L941)))</f>
        <v/>
      </c>
      <c r="R941" s="9" t="str">
        <f aca="false">IF($A941="","",IF($L941=0,"—",IF(T(INDEX('1. Master BOM'!$F$1:$F$400,$L941))="","(not set)",INDEX('1. Master BOM'!$F$1:$F$400,$L941))))</f>
        <v/>
      </c>
      <c r="S941" s="9" t="str">
        <f aca="false">IF($A941="","",IF(OR($R941="—",$R941="(not set)",$D941=""),"",IF(ISNUMBER(SEARCH(SUBSTITUTE(SUBSTITUTE(SUBSTITUTE($R941,"-",""),"_","")," ",""),SUBSTITUTE(SUBSTITUTE(SUBSTITUTE($D941,"-",""),"_","")," ",""))),"OK","CHECK")))</f>
        <v/>
      </c>
      <c r="T941" s="9" t="str">
        <f aca="false">IF($A941="","",IF(OR($H941="NOT IN SCHEMATIC",$I941="MISMATCH",$J941="MISMATCH",$P941="MISMATCH",$M941&lt;&gt;"OK"),"REVIEW","OK"))</f>
        <v/>
      </c>
      <c r="U941" s="14"/>
      <c r="V941" s="14"/>
      <c r="W941" s="17"/>
      <c r="X941" s="14"/>
    </row>
    <row r="942" customFormat="false" ht="15" hidden="false" customHeight="false" outlineLevel="0" collapsed="false">
      <c r="A942" s="9" t="str">
        <f aca="false">IF('3. Layout Parts'!$A942="","",TRIM('3. Layout Parts'!$A942))</f>
        <v/>
      </c>
      <c r="B942" s="9" t="str">
        <f aca="false">IF($A942="","",'3. Layout Parts'!$D942)</f>
        <v/>
      </c>
      <c r="C942" s="9" t="str">
        <f aca="false">IF($A942="","",'3. Layout Parts'!$B942)</f>
        <v/>
      </c>
      <c r="D942" s="9" t="str">
        <f aca="false">IF($A942="","",'3. Layout Parts'!$C942)</f>
        <v/>
      </c>
      <c r="E942" s="9" t="str">
        <f aca="false">IF($A942="","",IFERROR(INDEX('2. Schematic Parts'!$B$2:$B$3001,MATCH($A942,'2. Schematic Parts'!$A$2:$A$3001,0)),"NOT FOUND"))</f>
        <v/>
      </c>
      <c r="F942" s="9" t="str">
        <f aca="false">IF($A942="","",IFERROR(INDEX('2. Schematic Parts'!$C$2:$C$3001,MATCH($A942,'2. Schematic Parts'!$A$2:$A$3001,0))&amp;"","NOT FOUND"))</f>
        <v/>
      </c>
      <c r="G942" s="9" t="str">
        <f aca="false">IF($A942="","",IFERROR(INDEX('2. Schematic Parts'!$D$2:$D$3001,MATCH($A942,'2. Schematic Parts'!$A$2:$A$3001,0))&amp;"","NOT FOUND"))</f>
        <v/>
      </c>
      <c r="H942" s="9" t="str">
        <f aca="false">IF($A942="","",IF(COUNTIF('2. Schematic Parts'!$A$2:$A$3001,$A942)=0,"NOT IN SCHEMATIC","OK"))</f>
        <v/>
      </c>
      <c r="I942" s="9" t="str">
        <f aca="false">IF($A942="","",IF($H942="NOT IN SCHEMATIC","",IF(UPPER(TRIM($C942))=UPPER(TRIM($E942)),"OK","MISMATCH")))</f>
        <v/>
      </c>
      <c r="J942" s="9" t="str">
        <f aca="false">IF($A942="","",IF($H942="NOT IN SCHEMATIC","",IF($F942="","NO SCH DECAL",IF($D942="","",IF(UPPER(TRIM($D942))=UPPER(TRIM($F942)),"OK","MISMATCH")))))</f>
        <v/>
      </c>
      <c r="K942" s="16" t="str">
        <f aca="false">IF($A942="","",SUMPRODUCT(--ISNUMBER(SEARCH(","&amp;TRIM($A942)&amp;",",","&amp;SUBSTITUTE('1. Master BOM'!$D$2:$D$400," ","")&amp;","))))</f>
        <v/>
      </c>
      <c r="L942" s="16" t="str">
        <f aca="false">IF($A942="","",IF($K942&lt;&gt;1,0,SUMPRODUCT(ISNUMBER(SEARCH(","&amp;TRIM($A942)&amp;",",","&amp;SUBSTITUTE('1. Master BOM'!$D$2:$D$400," ","")&amp;","))*ROW('1. Master BOM'!$D$2:$D$400))))</f>
        <v/>
      </c>
      <c r="M942" s="9" t="str">
        <f aca="false">IF($A942="","",IF($K942=0,"NOT IN BOM",IF($K942&gt;1,"MULTIPLE BOM LINES","OK")))</f>
        <v/>
      </c>
      <c r="N942" s="9" t="str">
        <f aca="false">IF($A942="","",IF($L942=0,"—",INDEX('1. Master BOM'!$A$1:$A$400,$L942)))</f>
        <v/>
      </c>
      <c r="O942" s="9" t="str">
        <f aca="false">IF($A942="","",IF($L942=0,"—",INDEX('1. Master BOM'!$B$1:$B$400,$L942)))</f>
        <v/>
      </c>
      <c r="P942" s="9" t="str">
        <f aca="false">IF($A942="","",IF(OR($H942="NOT IN SCHEMATIC",$O942="—"),"",IF($G942="","NO SCH PN",IF(UPPER(TRIM($G942))=UPPER(TRIM($O942)),"OK","MISMATCH"))))</f>
        <v/>
      </c>
      <c r="Q942" s="9" t="str">
        <f aca="false">IF($A942="","",IF($L942=0,"—",INDEX('1. Master BOM'!$E$1:$E$400,$L942)))</f>
        <v/>
      </c>
      <c r="R942" s="9" t="str">
        <f aca="false">IF($A942="","",IF($L942=0,"—",IF(T(INDEX('1. Master BOM'!$F$1:$F$400,$L942))="","(not set)",INDEX('1. Master BOM'!$F$1:$F$400,$L942))))</f>
        <v/>
      </c>
      <c r="S942" s="9" t="str">
        <f aca="false">IF($A942="","",IF(OR($R942="—",$R942="(not set)",$D942=""),"",IF(ISNUMBER(SEARCH(SUBSTITUTE(SUBSTITUTE(SUBSTITUTE($R942,"-",""),"_","")," ",""),SUBSTITUTE(SUBSTITUTE(SUBSTITUTE($D942,"-",""),"_","")," ",""))),"OK","CHECK")))</f>
        <v/>
      </c>
      <c r="T942" s="9" t="str">
        <f aca="false">IF($A942="","",IF(OR($H942="NOT IN SCHEMATIC",$I942="MISMATCH",$J942="MISMATCH",$P942="MISMATCH",$M942&lt;&gt;"OK"),"REVIEW","OK"))</f>
        <v/>
      </c>
      <c r="U942" s="14"/>
      <c r="V942" s="14"/>
      <c r="W942" s="17"/>
      <c r="X942" s="14"/>
    </row>
    <row r="943" customFormat="false" ht="15" hidden="false" customHeight="false" outlineLevel="0" collapsed="false">
      <c r="A943" s="9" t="str">
        <f aca="false">IF('3. Layout Parts'!$A943="","",TRIM('3. Layout Parts'!$A943))</f>
        <v/>
      </c>
      <c r="B943" s="9" t="str">
        <f aca="false">IF($A943="","",'3. Layout Parts'!$D943)</f>
        <v/>
      </c>
      <c r="C943" s="9" t="str">
        <f aca="false">IF($A943="","",'3. Layout Parts'!$B943)</f>
        <v/>
      </c>
      <c r="D943" s="9" t="str">
        <f aca="false">IF($A943="","",'3. Layout Parts'!$C943)</f>
        <v/>
      </c>
      <c r="E943" s="9" t="str">
        <f aca="false">IF($A943="","",IFERROR(INDEX('2. Schematic Parts'!$B$2:$B$3001,MATCH($A943,'2. Schematic Parts'!$A$2:$A$3001,0)),"NOT FOUND"))</f>
        <v/>
      </c>
      <c r="F943" s="9" t="str">
        <f aca="false">IF($A943="","",IFERROR(INDEX('2. Schematic Parts'!$C$2:$C$3001,MATCH($A943,'2. Schematic Parts'!$A$2:$A$3001,0))&amp;"","NOT FOUND"))</f>
        <v/>
      </c>
      <c r="G943" s="9" t="str">
        <f aca="false">IF($A943="","",IFERROR(INDEX('2. Schematic Parts'!$D$2:$D$3001,MATCH($A943,'2. Schematic Parts'!$A$2:$A$3001,0))&amp;"","NOT FOUND"))</f>
        <v/>
      </c>
      <c r="H943" s="9" t="str">
        <f aca="false">IF($A943="","",IF(COUNTIF('2. Schematic Parts'!$A$2:$A$3001,$A943)=0,"NOT IN SCHEMATIC","OK"))</f>
        <v/>
      </c>
      <c r="I943" s="9" t="str">
        <f aca="false">IF($A943="","",IF($H943="NOT IN SCHEMATIC","",IF(UPPER(TRIM($C943))=UPPER(TRIM($E943)),"OK","MISMATCH")))</f>
        <v/>
      </c>
      <c r="J943" s="9" t="str">
        <f aca="false">IF($A943="","",IF($H943="NOT IN SCHEMATIC","",IF($F943="","NO SCH DECAL",IF($D943="","",IF(UPPER(TRIM($D943))=UPPER(TRIM($F943)),"OK","MISMATCH")))))</f>
        <v/>
      </c>
      <c r="K943" s="16" t="str">
        <f aca="false">IF($A943="","",SUMPRODUCT(--ISNUMBER(SEARCH(","&amp;TRIM($A943)&amp;",",","&amp;SUBSTITUTE('1. Master BOM'!$D$2:$D$400," ","")&amp;","))))</f>
        <v/>
      </c>
      <c r="L943" s="16" t="str">
        <f aca="false">IF($A943="","",IF($K943&lt;&gt;1,0,SUMPRODUCT(ISNUMBER(SEARCH(","&amp;TRIM($A943)&amp;",",","&amp;SUBSTITUTE('1. Master BOM'!$D$2:$D$400," ","")&amp;","))*ROW('1. Master BOM'!$D$2:$D$400))))</f>
        <v/>
      </c>
      <c r="M943" s="9" t="str">
        <f aca="false">IF($A943="","",IF($K943=0,"NOT IN BOM",IF($K943&gt;1,"MULTIPLE BOM LINES","OK")))</f>
        <v/>
      </c>
      <c r="N943" s="9" t="str">
        <f aca="false">IF($A943="","",IF($L943=0,"—",INDEX('1. Master BOM'!$A$1:$A$400,$L943)))</f>
        <v/>
      </c>
      <c r="O943" s="9" t="str">
        <f aca="false">IF($A943="","",IF($L943=0,"—",INDEX('1. Master BOM'!$B$1:$B$400,$L943)))</f>
        <v/>
      </c>
      <c r="P943" s="9" t="str">
        <f aca="false">IF($A943="","",IF(OR($H943="NOT IN SCHEMATIC",$O943="—"),"",IF($G943="","NO SCH PN",IF(UPPER(TRIM($G943))=UPPER(TRIM($O943)),"OK","MISMATCH"))))</f>
        <v/>
      </c>
      <c r="Q943" s="9" t="str">
        <f aca="false">IF($A943="","",IF($L943=0,"—",INDEX('1. Master BOM'!$E$1:$E$400,$L943)))</f>
        <v/>
      </c>
      <c r="R943" s="9" t="str">
        <f aca="false">IF($A943="","",IF($L943=0,"—",IF(T(INDEX('1. Master BOM'!$F$1:$F$400,$L943))="","(not set)",INDEX('1. Master BOM'!$F$1:$F$400,$L943))))</f>
        <v/>
      </c>
      <c r="S943" s="9" t="str">
        <f aca="false">IF($A943="","",IF(OR($R943="—",$R943="(not set)",$D943=""),"",IF(ISNUMBER(SEARCH(SUBSTITUTE(SUBSTITUTE(SUBSTITUTE($R943,"-",""),"_","")," ",""),SUBSTITUTE(SUBSTITUTE(SUBSTITUTE($D943,"-",""),"_","")," ",""))),"OK","CHECK")))</f>
        <v/>
      </c>
      <c r="T943" s="9" t="str">
        <f aca="false">IF($A943="","",IF(OR($H943="NOT IN SCHEMATIC",$I943="MISMATCH",$J943="MISMATCH",$P943="MISMATCH",$M943&lt;&gt;"OK"),"REVIEW","OK"))</f>
        <v/>
      </c>
      <c r="U943" s="14"/>
      <c r="V943" s="14"/>
      <c r="W943" s="17"/>
      <c r="X943" s="14"/>
    </row>
    <row r="944" customFormat="false" ht="15" hidden="false" customHeight="false" outlineLevel="0" collapsed="false">
      <c r="A944" s="9" t="str">
        <f aca="false">IF('3. Layout Parts'!$A944="","",TRIM('3. Layout Parts'!$A944))</f>
        <v/>
      </c>
      <c r="B944" s="9" t="str">
        <f aca="false">IF($A944="","",'3. Layout Parts'!$D944)</f>
        <v/>
      </c>
      <c r="C944" s="9" t="str">
        <f aca="false">IF($A944="","",'3. Layout Parts'!$B944)</f>
        <v/>
      </c>
      <c r="D944" s="9" t="str">
        <f aca="false">IF($A944="","",'3. Layout Parts'!$C944)</f>
        <v/>
      </c>
      <c r="E944" s="9" t="str">
        <f aca="false">IF($A944="","",IFERROR(INDEX('2. Schematic Parts'!$B$2:$B$3001,MATCH($A944,'2. Schematic Parts'!$A$2:$A$3001,0)),"NOT FOUND"))</f>
        <v/>
      </c>
      <c r="F944" s="9" t="str">
        <f aca="false">IF($A944="","",IFERROR(INDEX('2. Schematic Parts'!$C$2:$C$3001,MATCH($A944,'2. Schematic Parts'!$A$2:$A$3001,0))&amp;"","NOT FOUND"))</f>
        <v/>
      </c>
      <c r="G944" s="9" t="str">
        <f aca="false">IF($A944="","",IFERROR(INDEX('2. Schematic Parts'!$D$2:$D$3001,MATCH($A944,'2. Schematic Parts'!$A$2:$A$3001,0))&amp;"","NOT FOUND"))</f>
        <v/>
      </c>
      <c r="H944" s="9" t="str">
        <f aca="false">IF($A944="","",IF(COUNTIF('2. Schematic Parts'!$A$2:$A$3001,$A944)=0,"NOT IN SCHEMATIC","OK"))</f>
        <v/>
      </c>
      <c r="I944" s="9" t="str">
        <f aca="false">IF($A944="","",IF($H944="NOT IN SCHEMATIC","",IF(UPPER(TRIM($C944))=UPPER(TRIM($E944)),"OK","MISMATCH")))</f>
        <v/>
      </c>
      <c r="J944" s="9" t="str">
        <f aca="false">IF($A944="","",IF($H944="NOT IN SCHEMATIC","",IF($F944="","NO SCH DECAL",IF($D944="","",IF(UPPER(TRIM($D944))=UPPER(TRIM($F944)),"OK","MISMATCH")))))</f>
        <v/>
      </c>
      <c r="K944" s="16" t="str">
        <f aca="false">IF($A944="","",SUMPRODUCT(--ISNUMBER(SEARCH(","&amp;TRIM($A944)&amp;",",","&amp;SUBSTITUTE('1. Master BOM'!$D$2:$D$400," ","")&amp;","))))</f>
        <v/>
      </c>
      <c r="L944" s="16" t="str">
        <f aca="false">IF($A944="","",IF($K944&lt;&gt;1,0,SUMPRODUCT(ISNUMBER(SEARCH(","&amp;TRIM($A944)&amp;",",","&amp;SUBSTITUTE('1. Master BOM'!$D$2:$D$400," ","")&amp;","))*ROW('1. Master BOM'!$D$2:$D$400))))</f>
        <v/>
      </c>
      <c r="M944" s="9" t="str">
        <f aca="false">IF($A944="","",IF($K944=0,"NOT IN BOM",IF($K944&gt;1,"MULTIPLE BOM LINES","OK")))</f>
        <v/>
      </c>
      <c r="N944" s="9" t="str">
        <f aca="false">IF($A944="","",IF($L944=0,"—",INDEX('1. Master BOM'!$A$1:$A$400,$L944)))</f>
        <v/>
      </c>
      <c r="O944" s="9" t="str">
        <f aca="false">IF($A944="","",IF($L944=0,"—",INDEX('1. Master BOM'!$B$1:$B$400,$L944)))</f>
        <v/>
      </c>
      <c r="P944" s="9" t="str">
        <f aca="false">IF($A944="","",IF(OR($H944="NOT IN SCHEMATIC",$O944="—"),"",IF($G944="","NO SCH PN",IF(UPPER(TRIM($G944))=UPPER(TRIM($O944)),"OK","MISMATCH"))))</f>
        <v/>
      </c>
      <c r="Q944" s="9" t="str">
        <f aca="false">IF($A944="","",IF($L944=0,"—",INDEX('1. Master BOM'!$E$1:$E$400,$L944)))</f>
        <v/>
      </c>
      <c r="R944" s="9" t="str">
        <f aca="false">IF($A944="","",IF($L944=0,"—",IF(T(INDEX('1. Master BOM'!$F$1:$F$400,$L944))="","(not set)",INDEX('1. Master BOM'!$F$1:$F$400,$L944))))</f>
        <v/>
      </c>
      <c r="S944" s="9" t="str">
        <f aca="false">IF($A944="","",IF(OR($R944="—",$R944="(not set)",$D944=""),"",IF(ISNUMBER(SEARCH(SUBSTITUTE(SUBSTITUTE(SUBSTITUTE($R944,"-",""),"_","")," ",""),SUBSTITUTE(SUBSTITUTE(SUBSTITUTE($D944,"-",""),"_","")," ",""))),"OK","CHECK")))</f>
        <v/>
      </c>
      <c r="T944" s="9" t="str">
        <f aca="false">IF($A944="","",IF(OR($H944="NOT IN SCHEMATIC",$I944="MISMATCH",$J944="MISMATCH",$P944="MISMATCH",$M944&lt;&gt;"OK"),"REVIEW","OK"))</f>
        <v/>
      </c>
      <c r="U944" s="14"/>
      <c r="V944" s="14"/>
      <c r="W944" s="17"/>
      <c r="X944" s="14"/>
    </row>
    <row r="945" customFormat="false" ht="15" hidden="false" customHeight="false" outlineLevel="0" collapsed="false">
      <c r="A945" s="9" t="str">
        <f aca="false">IF('3. Layout Parts'!$A945="","",TRIM('3. Layout Parts'!$A945))</f>
        <v/>
      </c>
      <c r="B945" s="9" t="str">
        <f aca="false">IF($A945="","",'3. Layout Parts'!$D945)</f>
        <v/>
      </c>
      <c r="C945" s="9" t="str">
        <f aca="false">IF($A945="","",'3. Layout Parts'!$B945)</f>
        <v/>
      </c>
      <c r="D945" s="9" t="str">
        <f aca="false">IF($A945="","",'3. Layout Parts'!$C945)</f>
        <v/>
      </c>
      <c r="E945" s="9" t="str">
        <f aca="false">IF($A945="","",IFERROR(INDEX('2. Schematic Parts'!$B$2:$B$3001,MATCH($A945,'2. Schematic Parts'!$A$2:$A$3001,0)),"NOT FOUND"))</f>
        <v/>
      </c>
      <c r="F945" s="9" t="str">
        <f aca="false">IF($A945="","",IFERROR(INDEX('2. Schematic Parts'!$C$2:$C$3001,MATCH($A945,'2. Schematic Parts'!$A$2:$A$3001,0))&amp;"","NOT FOUND"))</f>
        <v/>
      </c>
      <c r="G945" s="9" t="str">
        <f aca="false">IF($A945="","",IFERROR(INDEX('2. Schematic Parts'!$D$2:$D$3001,MATCH($A945,'2. Schematic Parts'!$A$2:$A$3001,0))&amp;"","NOT FOUND"))</f>
        <v/>
      </c>
      <c r="H945" s="9" t="str">
        <f aca="false">IF($A945="","",IF(COUNTIF('2. Schematic Parts'!$A$2:$A$3001,$A945)=0,"NOT IN SCHEMATIC","OK"))</f>
        <v/>
      </c>
      <c r="I945" s="9" t="str">
        <f aca="false">IF($A945="","",IF($H945="NOT IN SCHEMATIC","",IF(UPPER(TRIM($C945))=UPPER(TRIM($E945)),"OK","MISMATCH")))</f>
        <v/>
      </c>
      <c r="J945" s="9" t="str">
        <f aca="false">IF($A945="","",IF($H945="NOT IN SCHEMATIC","",IF($F945="","NO SCH DECAL",IF($D945="","",IF(UPPER(TRIM($D945))=UPPER(TRIM($F945)),"OK","MISMATCH")))))</f>
        <v/>
      </c>
      <c r="K945" s="16" t="str">
        <f aca="false">IF($A945="","",SUMPRODUCT(--ISNUMBER(SEARCH(","&amp;TRIM($A945)&amp;",",","&amp;SUBSTITUTE('1. Master BOM'!$D$2:$D$400," ","")&amp;","))))</f>
        <v/>
      </c>
      <c r="L945" s="16" t="str">
        <f aca="false">IF($A945="","",IF($K945&lt;&gt;1,0,SUMPRODUCT(ISNUMBER(SEARCH(","&amp;TRIM($A945)&amp;",",","&amp;SUBSTITUTE('1. Master BOM'!$D$2:$D$400," ","")&amp;","))*ROW('1. Master BOM'!$D$2:$D$400))))</f>
        <v/>
      </c>
      <c r="M945" s="9" t="str">
        <f aca="false">IF($A945="","",IF($K945=0,"NOT IN BOM",IF($K945&gt;1,"MULTIPLE BOM LINES","OK")))</f>
        <v/>
      </c>
      <c r="N945" s="9" t="str">
        <f aca="false">IF($A945="","",IF($L945=0,"—",INDEX('1. Master BOM'!$A$1:$A$400,$L945)))</f>
        <v/>
      </c>
      <c r="O945" s="9" t="str">
        <f aca="false">IF($A945="","",IF($L945=0,"—",INDEX('1. Master BOM'!$B$1:$B$400,$L945)))</f>
        <v/>
      </c>
      <c r="P945" s="9" t="str">
        <f aca="false">IF($A945="","",IF(OR($H945="NOT IN SCHEMATIC",$O945="—"),"",IF($G945="","NO SCH PN",IF(UPPER(TRIM($G945))=UPPER(TRIM($O945)),"OK","MISMATCH"))))</f>
        <v/>
      </c>
      <c r="Q945" s="9" t="str">
        <f aca="false">IF($A945="","",IF($L945=0,"—",INDEX('1. Master BOM'!$E$1:$E$400,$L945)))</f>
        <v/>
      </c>
      <c r="R945" s="9" t="str">
        <f aca="false">IF($A945="","",IF($L945=0,"—",IF(T(INDEX('1. Master BOM'!$F$1:$F$400,$L945))="","(not set)",INDEX('1. Master BOM'!$F$1:$F$400,$L945))))</f>
        <v/>
      </c>
      <c r="S945" s="9" t="str">
        <f aca="false">IF($A945="","",IF(OR($R945="—",$R945="(not set)",$D945=""),"",IF(ISNUMBER(SEARCH(SUBSTITUTE(SUBSTITUTE(SUBSTITUTE($R945,"-",""),"_","")," ",""),SUBSTITUTE(SUBSTITUTE(SUBSTITUTE($D945,"-",""),"_","")," ",""))),"OK","CHECK")))</f>
        <v/>
      </c>
      <c r="T945" s="9" t="str">
        <f aca="false">IF($A945="","",IF(OR($H945="NOT IN SCHEMATIC",$I945="MISMATCH",$J945="MISMATCH",$P945="MISMATCH",$M945&lt;&gt;"OK"),"REVIEW","OK"))</f>
        <v/>
      </c>
      <c r="U945" s="14"/>
      <c r="V945" s="14"/>
      <c r="W945" s="17"/>
      <c r="X945" s="14"/>
    </row>
    <row r="946" customFormat="false" ht="15" hidden="false" customHeight="false" outlineLevel="0" collapsed="false">
      <c r="A946" s="9" t="str">
        <f aca="false">IF('3. Layout Parts'!$A946="","",TRIM('3. Layout Parts'!$A946))</f>
        <v/>
      </c>
      <c r="B946" s="9" t="str">
        <f aca="false">IF($A946="","",'3. Layout Parts'!$D946)</f>
        <v/>
      </c>
      <c r="C946" s="9" t="str">
        <f aca="false">IF($A946="","",'3. Layout Parts'!$B946)</f>
        <v/>
      </c>
      <c r="D946" s="9" t="str">
        <f aca="false">IF($A946="","",'3. Layout Parts'!$C946)</f>
        <v/>
      </c>
      <c r="E946" s="9" t="str">
        <f aca="false">IF($A946="","",IFERROR(INDEX('2. Schematic Parts'!$B$2:$B$3001,MATCH($A946,'2. Schematic Parts'!$A$2:$A$3001,0)),"NOT FOUND"))</f>
        <v/>
      </c>
      <c r="F946" s="9" t="str">
        <f aca="false">IF($A946="","",IFERROR(INDEX('2. Schematic Parts'!$C$2:$C$3001,MATCH($A946,'2. Schematic Parts'!$A$2:$A$3001,0))&amp;"","NOT FOUND"))</f>
        <v/>
      </c>
      <c r="G946" s="9" t="str">
        <f aca="false">IF($A946="","",IFERROR(INDEX('2. Schematic Parts'!$D$2:$D$3001,MATCH($A946,'2. Schematic Parts'!$A$2:$A$3001,0))&amp;"","NOT FOUND"))</f>
        <v/>
      </c>
      <c r="H946" s="9" t="str">
        <f aca="false">IF($A946="","",IF(COUNTIF('2. Schematic Parts'!$A$2:$A$3001,$A946)=0,"NOT IN SCHEMATIC","OK"))</f>
        <v/>
      </c>
      <c r="I946" s="9" t="str">
        <f aca="false">IF($A946="","",IF($H946="NOT IN SCHEMATIC","",IF(UPPER(TRIM($C946))=UPPER(TRIM($E946)),"OK","MISMATCH")))</f>
        <v/>
      </c>
      <c r="J946" s="9" t="str">
        <f aca="false">IF($A946="","",IF($H946="NOT IN SCHEMATIC","",IF($F946="","NO SCH DECAL",IF($D946="","",IF(UPPER(TRIM($D946))=UPPER(TRIM($F946)),"OK","MISMATCH")))))</f>
        <v/>
      </c>
      <c r="K946" s="16" t="str">
        <f aca="false">IF($A946="","",SUMPRODUCT(--ISNUMBER(SEARCH(","&amp;TRIM($A946)&amp;",",","&amp;SUBSTITUTE('1. Master BOM'!$D$2:$D$400," ","")&amp;","))))</f>
        <v/>
      </c>
      <c r="L946" s="16" t="str">
        <f aca="false">IF($A946="","",IF($K946&lt;&gt;1,0,SUMPRODUCT(ISNUMBER(SEARCH(","&amp;TRIM($A946)&amp;",",","&amp;SUBSTITUTE('1. Master BOM'!$D$2:$D$400," ","")&amp;","))*ROW('1. Master BOM'!$D$2:$D$400))))</f>
        <v/>
      </c>
      <c r="M946" s="9" t="str">
        <f aca="false">IF($A946="","",IF($K946=0,"NOT IN BOM",IF($K946&gt;1,"MULTIPLE BOM LINES","OK")))</f>
        <v/>
      </c>
      <c r="N946" s="9" t="str">
        <f aca="false">IF($A946="","",IF($L946=0,"—",INDEX('1. Master BOM'!$A$1:$A$400,$L946)))</f>
        <v/>
      </c>
      <c r="O946" s="9" t="str">
        <f aca="false">IF($A946="","",IF($L946=0,"—",INDEX('1. Master BOM'!$B$1:$B$400,$L946)))</f>
        <v/>
      </c>
      <c r="P946" s="9" t="str">
        <f aca="false">IF($A946="","",IF(OR($H946="NOT IN SCHEMATIC",$O946="—"),"",IF($G946="","NO SCH PN",IF(UPPER(TRIM($G946))=UPPER(TRIM($O946)),"OK","MISMATCH"))))</f>
        <v/>
      </c>
      <c r="Q946" s="9" t="str">
        <f aca="false">IF($A946="","",IF($L946=0,"—",INDEX('1. Master BOM'!$E$1:$E$400,$L946)))</f>
        <v/>
      </c>
      <c r="R946" s="9" t="str">
        <f aca="false">IF($A946="","",IF($L946=0,"—",IF(T(INDEX('1. Master BOM'!$F$1:$F$400,$L946))="","(not set)",INDEX('1. Master BOM'!$F$1:$F$400,$L946))))</f>
        <v/>
      </c>
      <c r="S946" s="9" t="str">
        <f aca="false">IF($A946="","",IF(OR($R946="—",$R946="(not set)",$D946=""),"",IF(ISNUMBER(SEARCH(SUBSTITUTE(SUBSTITUTE(SUBSTITUTE($R946,"-",""),"_","")," ",""),SUBSTITUTE(SUBSTITUTE(SUBSTITUTE($D946,"-",""),"_","")," ",""))),"OK","CHECK")))</f>
        <v/>
      </c>
      <c r="T946" s="9" t="str">
        <f aca="false">IF($A946="","",IF(OR($H946="NOT IN SCHEMATIC",$I946="MISMATCH",$J946="MISMATCH",$P946="MISMATCH",$M946&lt;&gt;"OK"),"REVIEW","OK"))</f>
        <v/>
      </c>
      <c r="U946" s="14"/>
      <c r="V946" s="14"/>
      <c r="W946" s="17"/>
      <c r="X946" s="14"/>
    </row>
    <row r="947" customFormat="false" ht="15" hidden="false" customHeight="false" outlineLevel="0" collapsed="false">
      <c r="A947" s="9" t="str">
        <f aca="false">IF('3. Layout Parts'!$A947="","",TRIM('3. Layout Parts'!$A947))</f>
        <v/>
      </c>
      <c r="B947" s="9" t="str">
        <f aca="false">IF($A947="","",'3. Layout Parts'!$D947)</f>
        <v/>
      </c>
      <c r="C947" s="9" t="str">
        <f aca="false">IF($A947="","",'3. Layout Parts'!$B947)</f>
        <v/>
      </c>
      <c r="D947" s="9" t="str">
        <f aca="false">IF($A947="","",'3. Layout Parts'!$C947)</f>
        <v/>
      </c>
      <c r="E947" s="9" t="str">
        <f aca="false">IF($A947="","",IFERROR(INDEX('2. Schematic Parts'!$B$2:$B$3001,MATCH($A947,'2. Schematic Parts'!$A$2:$A$3001,0)),"NOT FOUND"))</f>
        <v/>
      </c>
      <c r="F947" s="9" t="str">
        <f aca="false">IF($A947="","",IFERROR(INDEX('2. Schematic Parts'!$C$2:$C$3001,MATCH($A947,'2. Schematic Parts'!$A$2:$A$3001,0))&amp;"","NOT FOUND"))</f>
        <v/>
      </c>
      <c r="G947" s="9" t="str">
        <f aca="false">IF($A947="","",IFERROR(INDEX('2. Schematic Parts'!$D$2:$D$3001,MATCH($A947,'2. Schematic Parts'!$A$2:$A$3001,0))&amp;"","NOT FOUND"))</f>
        <v/>
      </c>
      <c r="H947" s="9" t="str">
        <f aca="false">IF($A947="","",IF(COUNTIF('2. Schematic Parts'!$A$2:$A$3001,$A947)=0,"NOT IN SCHEMATIC","OK"))</f>
        <v/>
      </c>
      <c r="I947" s="9" t="str">
        <f aca="false">IF($A947="","",IF($H947="NOT IN SCHEMATIC","",IF(UPPER(TRIM($C947))=UPPER(TRIM($E947)),"OK","MISMATCH")))</f>
        <v/>
      </c>
      <c r="J947" s="9" t="str">
        <f aca="false">IF($A947="","",IF($H947="NOT IN SCHEMATIC","",IF($F947="","NO SCH DECAL",IF($D947="","",IF(UPPER(TRIM($D947))=UPPER(TRIM($F947)),"OK","MISMATCH")))))</f>
        <v/>
      </c>
      <c r="K947" s="16" t="str">
        <f aca="false">IF($A947="","",SUMPRODUCT(--ISNUMBER(SEARCH(","&amp;TRIM($A947)&amp;",",","&amp;SUBSTITUTE('1. Master BOM'!$D$2:$D$400," ","")&amp;","))))</f>
        <v/>
      </c>
      <c r="L947" s="16" t="str">
        <f aca="false">IF($A947="","",IF($K947&lt;&gt;1,0,SUMPRODUCT(ISNUMBER(SEARCH(","&amp;TRIM($A947)&amp;",",","&amp;SUBSTITUTE('1. Master BOM'!$D$2:$D$400," ","")&amp;","))*ROW('1. Master BOM'!$D$2:$D$400))))</f>
        <v/>
      </c>
      <c r="M947" s="9" t="str">
        <f aca="false">IF($A947="","",IF($K947=0,"NOT IN BOM",IF($K947&gt;1,"MULTIPLE BOM LINES","OK")))</f>
        <v/>
      </c>
      <c r="N947" s="9" t="str">
        <f aca="false">IF($A947="","",IF($L947=0,"—",INDEX('1. Master BOM'!$A$1:$A$400,$L947)))</f>
        <v/>
      </c>
      <c r="O947" s="9" t="str">
        <f aca="false">IF($A947="","",IF($L947=0,"—",INDEX('1. Master BOM'!$B$1:$B$400,$L947)))</f>
        <v/>
      </c>
      <c r="P947" s="9" t="str">
        <f aca="false">IF($A947="","",IF(OR($H947="NOT IN SCHEMATIC",$O947="—"),"",IF($G947="","NO SCH PN",IF(UPPER(TRIM($G947))=UPPER(TRIM($O947)),"OK","MISMATCH"))))</f>
        <v/>
      </c>
      <c r="Q947" s="9" t="str">
        <f aca="false">IF($A947="","",IF($L947=0,"—",INDEX('1. Master BOM'!$E$1:$E$400,$L947)))</f>
        <v/>
      </c>
      <c r="R947" s="9" t="str">
        <f aca="false">IF($A947="","",IF($L947=0,"—",IF(T(INDEX('1. Master BOM'!$F$1:$F$400,$L947))="","(not set)",INDEX('1. Master BOM'!$F$1:$F$400,$L947))))</f>
        <v/>
      </c>
      <c r="S947" s="9" t="str">
        <f aca="false">IF($A947="","",IF(OR($R947="—",$R947="(not set)",$D947=""),"",IF(ISNUMBER(SEARCH(SUBSTITUTE(SUBSTITUTE(SUBSTITUTE($R947,"-",""),"_","")," ",""),SUBSTITUTE(SUBSTITUTE(SUBSTITUTE($D947,"-",""),"_","")," ",""))),"OK","CHECK")))</f>
        <v/>
      </c>
      <c r="T947" s="9" t="str">
        <f aca="false">IF($A947="","",IF(OR($H947="NOT IN SCHEMATIC",$I947="MISMATCH",$J947="MISMATCH",$P947="MISMATCH",$M947&lt;&gt;"OK"),"REVIEW","OK"))</f>
        <v/>
      </c>
      <c r="U947" s="14"/>
      <c r="V947" s="14"/>
      <c r="W947" s="17"/>
      <c r="X947" s="14"/>
    </row>
    <row r="948" customFormat="false" ht="15" hidden="false" customHeight="false" outlineLevel="0" collapsed="false">
      <c r="A948" s="9" t="str">
        <f aca="false">IF('3. Layout Parts'!$A948="","",TRIM('3. Layout Parts'!$A948))</f>
        <v/>
      </c>
      <c r="B948" s="9" t="str">
        <f aca="false">IF($A948="","",'3. Layout Parts'!$D948)</f>
        <v/>
      </c>
      <c r="C948" s="9" t="str">
        <f aca="false">IF($A948="","",'3. Layout Parts'!$B948)</f>
        <v/>
      </c>
      <c r="D948" s="9" t="str">
        <f aca="false">IF($A948="","",'3. Layout Parts'!$C948)</f>
        <v/>
      </c>
      <c r="E948" s="9" t="str">
        <f aca="false">IF($A948="","",IFERROR(INDEX('2. Schematic Parts'!$B$2:$B$3001,MATCH($A948,'2. Schematic Parts'!$A$2:$A$3001,0)),"NOT FOUND"))</f>
        <v/>
      </c>
      <c r="F948" s="9" t="str">
        <f aca="false">IF($A948="","",IFERROR(INDEX('2. Schematic Parts'!$C$2:$C$3001,MATCH($A948,'2. Schematic Parts'!$A$2:$A$3001,0))&amp;"","NOT FOUND"))</f>
        <v/>
      </c>
      <c r="G948" s="9" t="str">
        <f aca="false">IF($A948="","",IFERROR(INDEX('2. Schematic Parts'!$D$2:$D$3001,MATCH($A948,'2. Schematic Parts'!$A$2:$A$3001,0))&amp;"","NOT FOUND"))</f>
        <v/>
      </c>
      <c r="H948" s="9" t="str">
        <f aca="false">IF($A948="","",IF(COUNTIF('2. Schematic Parts'!$A$2:$A$3001,$A948)=0,"NOT IN SCHEMATIC","OK"))</f>
        <v/>
      </c>
      <c r="I948" s="9" t="str">
        <f aca="false">IF($A948="","",IF($H948="NOT IN SCHEMATIC","",IF(UPPER(TRIM($C948))=UPPER(TRIM($E948)),"OK","MISMATCH")))</f>
        <v/>
      </c>
      <c r="J948" s="9" t="str">
        <f aca="false">IF($A948="","",IF($H948="NOT IN SCHEMATIC","",IF($F948="","NO SCH DECAL",IF($D948="","",IF(UPPER(TRIM($D948))=UPPER(TRIM($F948)),"OK","MISMATCH")))))</f>
        <v/>
      </c>
      <c r="K948" s="16" t="str">
        <f aca="false">IF($A948="","",SUMPRODUCT(--ISNUMBER(SEARCH(","&amp;TRIM($A948)&amp;",",","&amp;SUBSTITUTE('1. Master BOM'!$D$2:$D$400," ","")&amp;","))))</f>
        <v/>
      </c>
      <c r="L948" s="16" t="str">
        <f aca="false">IF($A948="","",IF($K948&lt;&gt;1,0,SUMPRODUCT(ISNUMBER(SEARCH(","&amp;TRIM($A948)&amp;",",","&amp;SUBSTITUTE('1. Master BOM'!$D$2:$D$400," ","")&amp;","))*ROW('1. Master BOM'!$D$2:$D$400))))</f>
        <v/>
      </c>
      <c r="M948" s="9" t="str">
        <f aca="false">IF($A948="","",IF($K948=0,"NOT IN BOM",IF($K948&gt;1,"MULTIPLE BOM LINES","OK")))</f>
        <v/>
      </c>
      <c r="N948" s="9" t="str">
        <f aca="false">IF($A948="","",IF($L948=0,"—",INDEX('1. Master BOM'!$A$1:$A$400,$L948)))</f>
        <v/>
      </c>
      <c r="O948" s="9" t="str">
        <f aca="false">IF($A948="","",IF($L948=0,"—",INDEX('1. Master BOM'!$B$1:$B$400,$L948)))</f>
        <v/>
      </c>
      <c r="P948" s="9" t="str">
        <f aca="false">IF($A948="","",IF(OR($H948="NOT IN SCHEMATIC",$O948="—"),"",IF($G948="","NO SCH PN",IF(UPPER(TRIM($G948))=UPPER(TRIM($O948)),"OK","MISMATCH"))))</f>
        <v/>
      </c>
      <c r="Q948" s="9" t="str">
        <f aca="false">IF($A948="","",IF($L948=0,"—",INDEX('1. Master BOM'!$E$1:$E$400,$L948)))</f>
        <v/>
      </c>
      <c r="R948" s="9" t="str">
        <f aca="false">IF($A948="","",IF($L948=0,"—",IF(T(INDEX('1. Master BOM'!$F$1:$F$400,$L948))="","(not set)",INDEX('1. Master BOM'!$F$1:$F$400,$L948))))</f>
        <v/>
      </c>
      <c r="S948" s="9" t="str">
        <f aca="false">IF($A948="","",IF(OR($R948="—",$R948="(not set)",$D948=""),"",IF(ISNUMBER(SEARCH(SUBSTITUTE(SUBSTITUTE(SUBSTITUTE($R948,"-",""),"_","")," ",""),SUBSTITUTE(SUBSTITUTE(SUBSTITUTE($D948,"-",""),"_","")," ",""))),"OK","CHECK")))</f>
        <v/>
      </c>
      <c r="T948" s="9" t="str">
        <f aca="false">IF($A948="","",IF(OR($H948="NOT IN SCHEMATIC",$I948="MISMATCH",$J948="MISMATCH",$P948="MISMATCH",$M948&lt;&gt;"OK"),"REVIEW","OK"))</f>
        <v/>
      </c>
      <c r="U948" s="14"/>
      <c r="V948" s="14"/>
      <c r="W948" s="17"/>
      <c r="X948" s="14"/>
    </row>
    <row r="949" customFormat="false" ht="15" hidden="false" customHeight="false" outlineLevel="0" collapsed="false">
      <c r="A949" s="9" t="str">
        <f aca="false">IF('3. Layout Parts'!$A949="","",TRIM('3. Layout Parts'!$A949))</f>
        <v/>
      </c>
      <c r="B949" s="9" t="str">
        <f aca="false">IF($A949="","",'3. Layout Parts'!$D949)</f>
        <v/>
      </c>
      <c r="C949" s="9" t="str">
        <f aca="false">IF($A949="","",'3. Layout Parts'!$B949)</f>
        <v/>
      </c>
      <c r="D949" s="9" t="str">
        <f aca="false">IF($A949="","",'3. Layout Parts'!$C949)</f>
        <v/>
      </c>
      <c r="E949" s="9" t="str">
        <f aca="false">IF($A949="","",IFERROR(INDEX('2. Schematic Parts'!$B$2:$B$3001,MATCH($A949,'2. Schematic Parts'!$A$2:$A$3001,0)),"NOT FOUND"))</f>
        <v/>
      </c>
      <c r="F949" s="9" t="str">
        <f aca="false">IF($A949="","",IFERROR(INDEX('2. Schematic Parts'!$C$2:$C$3001,MATCH($A949,'2. Schematic Parts'!$A$2:$A$3001,0))&amp;"","NOT FOUND"))</f>
        <v/>
      </c>
      <c r="G949" s="9" t="str">
        <f aca="false">IF($A949="","",IFERROR(INDEX('2. Schematic Parts'!$D$2:$D$3001,MATCH($A949,'2. Schematic Parts'!$A$2:$A$3001,0))&amp;"","NOT FOUND"))</f>
        <v/>
      </c>
      <c r="H949" s="9" t="str">
        <f aca="false">IF($A949="","",IF(COUNTIF('2. Schematic Parts'!$A$2:$A$3001,$A949)=0,"NOT IN SCHEMATIC","OK"))</f>
        <v/>
      </c>
      <c r="I949" s="9" t="str">
        <f aca="false">IF($A949="","",IF($H949="NOT IN SCHEMATIC","",IF(UPPER(TRIM($C949))=UPPER(TRIM($E949)),"OK","MISMATCH")))</f>
        <v/>
      </c>
      <c r="J949" s="9" t="str">
        <f aca="false">IF($A949="","",IF($H949="NOT IN SCHEMATIC","",IF($F949="","NO SCH DECAL",IF($D949="","",IF(UPPER(TRIM($D949))=UPPER(TRIM($F949)),"OK","MISMATCH")))))</f>
        <v/>
      </c>
      <c r="K949" s="16" t="str">
        <f aca="false">IF($A949="","",SUMPRODUCT(--ISNUMBER(SEARCH(","&amp;TRIM($A949)&amp;",",","&amp;SUBSTITUTE('1. Master BOM'!$D$2:$D$400," ","")&amp;","))))</f>
        <v/>
      </c>
      <c r="L949" s="16" t="str">
        <f aca="false">IF($A949="","",IF($K949&lt;&gt;1,0,SUMPRODUCT(ISNUMBER(SEARCH(","&amp;TRIM($A949)&amp;",",","&amp;SUBSTITUTE('1. Master BOM'!$D$2:$D$400," ","")&amp;","))*ROW('1. Master BOM'!$D$2:$D$400))))</f>
        <v/>
      </c>
      <c r="M949" s="9" t="str">
        <f aca="false">IF($A949="","",IF($K949=0,"NOT IN BOM",IF($K949&gt;1,"MULTIPLE BOM LINES","OK")))</f>
        <v/>
      </c>
      <c r="N949" s="9" t="str">
        <f aca="false">IF($A949="","",IF($L949=0,"—",INDEX('1. Master BOM'!$A$1:$A$400,$L949)))</f>
        <v/>
      </c>
      <c r="O949" s="9" t="str">
        <f aca="false">IF($A949="","",IF($L949=0,"—",INDEX('1. Master BOM'!$B$1:$B$400,$L949)))</f>
        <v/>
      </c>
      <c r="P949" s="9" t="str">
        <f aca="false">IF($A949="","",IF(OR($H949="NOT IN SCHEMATIC",$O949="—"),"",IF($G949="","NO SCH PN",IF(UPPER(TRIM($G949))=UPPER(TRIM($O949)),"OK","MISMATCH"))))</f>
        <v/>
      </c>
      <c r="Q949" s="9" t="str">
        <f aca="false">IF($A949="","",IF($L949=0,"—",INDEX('1. Master BOM'!$E$1:$E$400,$L949)))</f>
        <v/>
      </c>
      <c r="R949" s="9" t="str">
        <f aca="false">IF($A949="","",IF($L949=0,"—",IF(T(INDEX('1. Master BOM'!$F$1:$F$400,$L949))="","(not set)",INDEX('1. Master BOM'!$F$1:$F$400,$L949))))</f>
        <v/>
      </c>
      <c r="S949" s="9" t="str">
        <f aca="false">IF($A949="","",IF(OR($R949="—",$R949="(not set)",$D949=""),"",IF(ISNUMBER(SEARCH(SUBSTITUTE(SUBSTITUTE(SUBSTITUTE($R949,"-",""),"_","")," ",""),SUBSTITUTE(SUBSTITUTE(SUBSTITUTE($D949,"-",""),"_","")," ",""))),"OK","CHECK")))</f>
        <v/>
      </c>
      <c r="T949" s="9" t="str">
        <f aca="false">IF($A949="","",IF(OR($H949="NOT IN SCHEMATIC",$I949="MISMATCH",$J949="MISMATCH",$P949="MISMATCH",$M949&lt;&gt;"OK"),"REVIEW","OK"))</f>
        <v/>
      </c>
      <c r="U949" s="14"/>
      <c r="V949" s="14"/>
      <c r="W949" s="17"/>
      <c r="X949" s="14"/>
    </row>
    <row r="950" customFormat="false" ht="15" hidden="false" customHeight="false" outlineLevel="0" collapsed="false">
      <c r="A950" s="9" t="str">
        <f aca="false">IF('3. Layout Parts'!$A950="","",TRIM('3. Layout Parts'!$A950))</f>
        <v/>
      </c>
      <c r="B950" s="9" t="str">
        <f aca="false">IF($A950="","",'3. Layout Parts'!$D950)</f>
        <v/>
      </c>
      <c r="C950" s="9" t="str">
        <f aca="false">IF($A950="","",'3. Layout Parts'!$B950)</f>
        <v/>
      </c>
      <c r="D950" s="9" t="str">
        <f aca="false">IF($A950="","",'3. Layout Parts'!$C950)</f>
        <v/>
      </c>
      <c r="E950" s="9" t="str">
        <f aca="false">IF($A950="","",IFERROR(INDEX('2. Schematic Parts'!$B$2:$B$3001,MATCH($A950,'2. Schematic Parts'!$A$2:$A$3001,0)),"NOT FOUND"))</f>
        <v/>
      </c>
      <c r="F950" s="9" t="str">
        <f aca="false">IF($A950="","",IFERROR(INDEX('2. Schematic Parts'!$C$2:$C$3001,MATCH($A950,'2. Schematic Parts'!$A$2:$A$3001,0))&amp;"","NOT FOUND"))</f>
        <v/>
      </c>
      <c r="G950" s="9" t="str">
        <f aca="false">IF($A950="","",IFERROR(INDEX('2. Schematic Parts'!$D$2:$D$3001,MATCH($A950,'2. Schematic Parts'!$A$2:$A$3001,0))&amp;"","NOT FOUND"))</f>
        <v/>
      </c>
      <c r="H950" s="9" t="str">
        <f aca="false">IF($A950="","",IF(COUNTIF('2. Schematic Parts'!$A$2:$A$3001,$A950)=0,"NOT IN SCHEMATIC","OK"))</f>
        <v/>
      </c>
      <c r="I950" s="9" t="str">
        <f aca="false">IF($A950="","",IF($H950="NOT IN SCHEMATIC","",IF(UPPER(TRIM($C950))=UPPER(TRIM($E950)),"OK","MISMATCH")))</f>
        <v/>
      </c>
      <c r="J950" s="9" t="str">
        <f aca="false">IF($A950="","",IF($H950="NOT IN SCHEMATIC","",IF($F950="","NO SCH DECAL",IF($D950="","",IF(UPPER(TRIM($D950))=UPPER(TRIM($F950)),"OK","MISMATCH")))))</f>
        <v/>
      </c>
      <c r="K950" s="16" t="str">
        <f aca="false">IF($A950="","",SUMPRODUCT(--ISNUMBER(SEARCH(","&amp;TRIM($A950)&amp;",",","&amp;SUBSTITUTE('1. Master BOM'!$D$2:$D$400," ","")&amp;","))))</f>
        <v/>
      </c>
      <c r="L950" s="16" t="str">
        <f aca="false">IF($A950="","",IF($K950&lt;&gt;1,0,SUMPRODUCT(ISNUMBER(SEARCH(","&amp;TRIM($A950)&amp;",",","&amp;SUBSTITUTE('1. Master BOM'!$D$2:$D$400," ","")&amp;","))*ROW('1. Master BOM'!$D$2:$D$400))))</f>
        <v/>
      </c>
      <c r="M950" s="9" t="str">
        <f aca="false">IF($A950="","",IF($K950=0,"NOT IN BOM",IF($K950&gt;1,"MULTIPLE BOM LINES","OK")))</f>
        <v/>
      </c>
      <c r="N950" s="9" t="str">
        <f aca="false">IF($A950="","",IF($L950=0,"—",INDEX('1. Master BOM'!$A$1:$A$400,$L950)))</f>
        <v/>
      </c>
      <c r="O950" s="9" t="str">
        <f aca="false">IF($A950="","",IF($L950=0,"—",INDEX('1. Master BOM'!$B$1:$B$400,$L950)))</f>
        <v/>
      </c>
      <c r="P950" s="9" t="str">
        <f aca="false">IF($A950="","",IF(OR($H950="NOT IN SCHEMATIC",$O950="—"),"",IF($G950="","NO SCH PN",IF(UPPER(TRIM($G950))=UPPER(TRIM($O950)),"OK","MISMATCH"))))</f>
        <v/>
      </c>
      <c r="Q950" s="9" t="str">
        <f aca="false">IF($A950="","",IF($L950=0,"—",INDEX('1. Master BOM'!$E$1:$E$400,$L950)))</f>
        <v/>
      </c>
      <c r="R950" s="9" t="str">
        <f aca="false">IF($A950="","",IF($L950=0,"—",IF(T(INDEX('1. Master BOM'!$F$1:$F$400,$L950))="","(not set)",INDEX('1. Master BOM'!$F$1:$F$400,$L950))))</f>
        <v/>
      </c>
      <c r="S950" s="9" t="str">
        <f aca="false">IF($A950="","",IF(OR($R950="—",$R950="(not set)",$D950=""),"",IF(ISNUMBER(SEARCH(SUBSTITUTE(SUBSTITUTE(SUBSTITUTE($R950,"-",""),"_","")," ",""),SUBSTITUTE(SUBSTITUTE(SUBSTITUTE($D950,"-",""),"_","")," ",""))),"OK","CHECK")))</f>
        <v/>
      </c>
      <c r="T950" s="9" t="str">
        <f aca="false">IF($A950="","",IF(OR($H950="NOT IN SCHEMATIC",$I950="MISMATCH",$J950="MISMATCH",$P950="MISMATCH",$M950&lt;&gt;"OK"),"REVIEW","OK"))</f>
        <v/>
      </c>
      <c r="U950" s="14"/>
      <c r="V950" s="14"/>
      <c r="W950" s="17"/>
      <c r="X950" s="14"/>
    </row>
    <row r="951" customFormat="false" ht="15" hidden="false" customHeight="false" outlineLevel="0" collapsed="false">
      <c r="A951" s="9" t="str">
        <f aca="false">IF('3. Layout Parts'!$A951="","",TRIM('3. Layout Parts'!$A951))</f>
        <v/>
      </c>
      <c r="B951" s="9" t="str">
        <f aca="false">IF($A951="","",'3. Layout Parts'!$D951)</f>
        <v/>
      </c>
      <c r="C951" s="9" t="str">
        <f aca="false">IF($A951="","",'3. Layout Parts'!$B951)</f>
        <v/>
      </c>
      <c r="D951" s="9" t="str">
        <f aca="false">IF($A951="","",'3. Layout Parts'!$C951)</f>
        <v/>
      </c>
      <c r="E951" s="9" t="str">
        <f aca="false">IF($A951="","",IFERROR(INDEX('2. Schematic Parts'!$B$2:$B$3001,MATCH($A951,'2. Schematic Parts'!$A$2:$A$3001,0)),"NOT FOUND"))</f>
        <v/>
      </c>
      <c r="F951" s="9" t="str">
        <f aca="false">IF($A951="","",IFERROR(INDEX('2. Schematic Parts'!$C$2:$C$3001,MATCH($A951,'2. Schematic Parts'!$A$2:$A$3001,0))&amp;"","NOT FOUND"))</f>
        <v/>
      </c>
      <c r="G951" s="9" t="str">
        <f aca="false">IF($A951="","",IFERROR(INDEX('2. Schematic Parts'!$D$2:$D$3001,MATCH($A951,'2. Schematic Parts'!$A$2:$A$3001,0))&amp;"","NOT FOUND"))</f>
        <v/>
      </c>
      <c r="H951" s="9" t="str">
        <f aca="false">IF($A951="","",IF(COUNTIF('2. Schematic Parts'!$A$2:$A$3001,$A951)=0,"NOT IN SCHEMATIC","OK"))</f>
        <v/>
      </c>
      <c r="I951" s="9" t="str">
        <f aca="false">IF($A951="","",IF($H951="NOT IN SCHEMATIC","",IF(UPPER(TRIM($C951))=UPPER(TRIM($E951)),"OK","MISMATCH")))</f>
        <v/>
      </c>
      <c r="J951" s="9" t="str">
        <f aca="false">IF($A951="","",IF($H951="NOT IN SCHEMATIC","",IF($F951="","NO SCH DECAL",IF($D951="","",IF(UPPER(TRIM($D951))=UPPER(TRIM($F951)),"OK","MISMATCH")))))</f>
        <v/>
      </c>
      <c r="K951" s="16" t="str">
        <f aca="false">IF($A951="","",SUMPRODUCT(--ISNUMBER(SEARCH(","&amp;TRIM($A951)&amp;",",","&amp;SUBSTITUTE('1. Master BOM'!$D$2:$D$400," ","")&amp;","))))</f>
        <v/>
      </c>
      <c r="L951" s="16" t="str">
        <f aca="false">IF($A951="","",IF($K951&lt;&gt;1,0,SUMPRODUCT(ISNUMBER(SEARCH(","&amp;TRIM($A951)&amp;",",","&amp;SUBSTITUTE('1. Master BOM'!$D$2:$D$400," ","")&amp;","))*ROW('1. Master BOM'!$D$2:$D$400))))</f>
        <v/>
      </c>
      <c r="M951" s="9" t="str">
        <f aca="false">IF($A951="","",IF($K951=0,"NOT IN BOM",IF($K951&gt;1,"MULTIPLE BOM LINES","OK")))</f>
        <v/>
      </c>
      <c r="N951" s="9" t="str">
        <f aca="false">IF($A951="","",IF($L951=0,"—",INDEX('1. Master BOM'!$A$1:$A$400,$L951)))</f>
        <v/>
      </c>
      <c r="O951" s="9" t="str">
        <f aca="false">IF($A951="","",IF($L951=0,"—",INDEX('1. Master BOM'!$B$1:$B$400,$L951)))</f>
        <v/>
      </c>
      <c r="P951" s="9" t="str">
        <f aca="false">IF($A951="","",IF(OR($H951="NOT IN SCHEMATIC",$O951="—"),"",IF($G951="","NO SCH PN",IF(UPPER(TRIM($G951))=UPPER(TRIM($O951)),"OK","MISMATCH"))))</f>
        <v/>
      </c>
      <c r="Q951" s="9" t="str">
        <f aca="false">IF($A951="","",IF($L951=0,"—",INDEX('1. Master BOM'!$E$1:$E$400,$L951)))</f>
        <v/>
      </c>
      <c r="R951" s="9" t="str">
        <f aca="false">IF($A951="","",IF($L951=0,"—",IF(T(INDEX('1. Master BOM'!$F$1:$F$400,$L951))="","(not set)",INDEX('1. Master BOM'!$F$1:$F$400,$L951))))</f>
        <v/>
      </c>
      <c r="S951" s="9" t="str">
        <f aca="false">IF($A951="","",IF(OR($R951="—",$R951="(not set)",$D951=""),"",IF(ISNUMBER(SEARCH(SUBSTITUTE(SUBSTITUTE(SUBSTITUTE($R951,"-",""),"_","")," ",""),SUBSTITUTE(SUBSTITUTE(SUBSTITUTE($D951,"-",""),"_","")," ",""))),"OK","CHECK")))</f>
        <v/>
      </c>
      <c r="T951" s="9" t="str">
        <f aca="false">IF($A951="","",IF(OR($H951="NOT IN SCHEMATIC",$I951="MISMATCH",$J951="MISMATCH",$P951="MISMATCH",$M951&lt;&gt;"OK"),"REVIEW","OK"))</f>
        <v/>
      </c>
      <c r="U951" s="14"/>
      <c r="V951" s="14"/>
      <c r="W951" s="17"/>
      <c r="X951" s="14"/>
    </row>
    <row r="952" customFormat="false" ht="15" hidden="false" customHeight="false" outlineLevel="0" collapsed="false">
      <c r="A952" s="9" t="str">
        <f aca="false">IF('3. Layout Parts'!$A952="","",TRIM('3. Layout Parts'!$A952))</f>
        <v/>
      </c>
      <c r="B952" s="9" t="str">
        <f aca="false">IF($A952="","",'3. Layout Parts'!$D952)</f>
        <v/>
      </c>
      <c r="C952" s="9" t="str">
        <f aca="false">IF($A952="","",'3. Layout Parts'!$B952)</f>
        <v/>
      </c>
      <c r="D952" s="9" t="str">
        <f aca="false">IF($A952="","",'3. Layout Parts'!$C952)</f>
        <v/>
      </c>
      <c r="E952" s="9" t="str">
        <f aca="false">IF($A952="","",IFERROR(INDEX('2. Schematic Parts'!$B$2:$B$3001,MATCH($A952,'2. Schematic Parts'!$A$2:$A$3001,0)),"NOT FOUND"))</f>
        <v/>
      </c>
      <c r="F952" s="9" t="str">
        <f aca="false">IF($A952="","",IFERROR(INDEX('2. Schematic Parts'!$C$2:$C$3001,MATCH($A952,'2. Schematic Parts'!$A$2:$A$3001,0))&amp;"","NOT FOUND"))</f>
        <v/>
      </c>
      <c r="G952" s="9" t="str">
        <f aca="false">IF($A952="","",IFERROR(INDEX('2. Schematic Parts'!$D$2:$D$3001,MATCH($A952,'2. Schematic Parts'!$A$2:$A$3001,0))&amp;"","NOT FOUND"))</f>
        <v/>
      </c>
      <c r="H952" s="9" t="str">
        <f aca="false">IF($A952="","",IF(COUNTIF('2. Schematic Parts'!$A$2:$A$3001,$A952)=0,"NOT IN SCHEMATIC","OK"))</f>
        <v/>
      </c>
      <c r="I952" s="9" t="str">
        <f aca="false">IF($A952="","",IF($H952="NOT IN SCHEMATIC","",IF(UPPER(TRIM($C952))=UPPER(TRIM($E952)),"OK","MISMATCH")))</f>
        <v/>
      </c>
      <c r="J952" s="9" t="str">
        <f aca="false">IF($A952="","",IF($H952="NOT IN SCHEMATIC","",IF($F952="","NO SCH DECAL",IF($D952="","",IF(UPPER(TRIM($D952))=UPPER(TRIM($F952)),"OK","MISMATCH")))))</f>
        <v/>
      </c>
      <c r="K952" s="16" t="str">
        <f aca="false">IF($A952="","",SUMPRODUCT(--ISNUMBER(SEARCH(","&amp;TRIM($A952)&amp;",",","&amp;SUBSTITUTE('1. Master BOM'!$D$2:$D$400," ","")&amp;","))))</f>
        <v/>
      </c>
      <c r="L952" s="16" t="str">
        <f aca="false">IF($A952="","",IF($K952&lt;&gt;1,0,SUMPRODUCT(ISNUMBER(SEARCH(","&amp;TRIM($A952)&amp;",",","&amp;SUBSTITUTE('1. Master BOM'!$D$2:$D$400," ","")&amp;","))*ROW('1. Master BOM'!$D$2:$D$400))))</f>
        <v/>
      </c>
      <c r="M952" s="9" t="str">
        <f aca="false">IF($A952="","",IF($K952=0,"NOT IN BOM",IF($K952&gt;1,"MULTIPLE BOM LINES","OK")))</f>
        <v/>
      </c>
      <c r="N952" s="9" t="str">
        <f aca="false">IF($A952="","",IF($L952=0,"—",INDEX('1. Master BOM'!$A$1:$A$400,$L952)))</f>
        <v/>
      </c>
      <c r="O952" s="9" t="str">
        <f aca="false">IF($A952="","",IF($L952=0,"—",INDEX('1. Master BOM'!$B$1:$B$400,$L952)))</f>
        <v/>
      </c>
      <c r="P952" s="9" t="str">
        <f aca="false">IF($A952="","",IF(OR($H952="NOT IN SCHEMATIC",$O952="—"),"",IF($G952="","NO SCH PN",IF(UPPER(TRIM($G952))=UPPER(TRIM($O952)),"OK","MISMATCH"))))</f>
        <v/>
      </c>
      <c r="Q952" s="9" t="str">
        <f aca="false">IF($A952="","",IF($L952=0,"—",INDEX('1. Master BOM'!$E$1:$E$400,$L952)))</f>
        <v/>
      </c>
      <c r="R952" s="9" t="str">
        <f aca="false">IF($A952="","",IF($L952=0,"—",IF(T(INDEX('1. Master BOM'!$F$1:$F$400,$L952))="","(not set)",INDEX('1. Master BOM'!$F$1:$F$400,$L952))))</f>
        <v/>
      </c>
      <c r="S952" s="9" t="str">
        <f aca="false">IF($A952="","",IF(OR($R952="—",$R952="(not set)",$D952=""),"",IF(ISNUMBER(SEARCH(SUBSTITUTE(SUBSTITUTE(SUBSTITUTE($R952,"-",""),"_","")," ",""),SUBSTITUTE(SUBSTITUTE(SUBSTITUTE($D952,"-",""),"_","")," ",""))),"OK","CHECK")))</f>
        <v/>
      </c>
      <c r="T952" s="9" t="str">
        <f aca="false">IF($A952="","",IF(OR($H952="NOT IN SCHEMATIC",$I952="MISMATCH",$J952="MISMATCH",$P952="MISMATCH",$M952&lt;&gt;"OK"),"REVIEW","OK"))</f>
        <v/>
      </c>
      <c r="U952" s="14"/>
      <c r="V952" s="14"/>
      <c r="W952" s="17"/>
      <c r="X952" s="14"/>
    </row>
    <row r="953" customFormat="false" ht="15" hidden="false" customHeight="false" outlineLevel="0" collapsed="false">
      <c r="A953" s="9" t="str">
        <f aca="false">IF('3. Layout Parts'!$A953="","",TRIM('3. Layout Parts'!$A953))</f>
        <v/>
      </c>
      <c r="B953" s="9" t="str">
        <f aca="false">IF($A953="","",'3. Layout Parts'!$D953)</f>
        <v/>
      </c>
      <c r="C953" s="9" t="str">
        <f aca="false">IF($A953="","",'3. Layout Parts'!$B953)</f>
        <v/>
      </c>
      <c r="D953" s="9" t="str">
        <f aca="false">IF($A953="","",'3. Layout Parts'!$C953)</f>
        <v/>
      </c>
      <c r="E953" s="9" t="str">
        <f aca="false">IF($A953="","",IFERROR(INDEX('2. Schematic Parts'!$B$2:$B$3001,MATCH($A953,'2. Schematic Parts'!$A$2:$A$3001,0)),"NOT FOUND"))</f>
        <v/>
      </c>
      <c r="F953" s="9" t="str">
        <f aca="false">IF($A953="","",IFERROR(INDEX('2. Schematic Parts'!$C$2:$C$3001,MATCH($A953,'2. Schematic Parts'!$A$2:$A$3001,0))&amp;"","NOT FOUND"))</f>
        <v/>
      </c>
      <c r="G953" s="9" t="str">
        <f aca="false">IF($A953="","",IFERROR(INDEX('2. Schematic Parts'!$D$2:$D$3001,MATCH($A953,'2. Schematic Parts'!$A$2:$A$3001,0))&amp;"","NOT FOUND"))</f>
        <v/>
      </c>
      <c r="H953" s="9" t="str">
        <f aca="false">IF($A953="","",IF(COUNTIF('2. Schematic Parts'!$A$2:$A$3001,$A953)=0,"NOT IN SCHEMATIC","OK"))</f>
        <v/>
      </c>
      <c r="I953" s="9" t="str">
        <f aca="false">IF($A953="","",IF($H953="NOT IN SCHEMATIC","",IF(UPPER(TRIM($C953))=UPPER(TRIM($E953)),"OK","MISMATCH")))</f>
        <v/>
      </c>
      <c r="J953" s="9" t="str">
        <f aca="false">IF($A953="","",IF($H953="NOT IN SCHEMATIC","",IF($F953="","NO SCH DECAL",IF($D953="","",IF(UPPER(TRIM($D953))=UPPER(TRIM($F953)),"OK","MISMATCH")))))</f>
        <v/>
      </c>
      <c r="K953" s="16" t="str">
        <f aca="false">IF($A953="","",SUMPRODUCT(--ISNUMBER(SEARCH(","&amp;TRIM($A953)&amp;",",","&amp;SUBSTITUTE('1. Master BOM'!$D$2:$D$400," ","")&amp;","))))</f>
        <v/>
      </c>
      <c r="L953" s="16" t="str">
        <f aca="false">IF($A953="","",IF($K953&lt;&gt;1,0,SUMPRODUCT(ISNUMBER(SEARCH(","&amp;TRIM($A953)&amp;",",","&amp;SUBSTITUTE('1. Master BOM'!$D$2:$D$400," ","")&amp;","))*ROW('1. Master BOM'!$D$2:$D$400))))</f>
        <v/>
      </c>
      <c r="M953" s="9" t="str">
        <f aca="false">IF($A953="","",IF($K953=0,"NOT IN BOM",IF($K953&gt;1,"MULTIPLE BOM LINES","OK")))</f>
        <v/>
      </c>
      <c r="N953" s="9" t="str">
        <f aca="false">IF($A953="","",IF($L953=0,"—",INDEX('1. Master BOM'!$A$1:$A$400,$L953)))</f>
        <v/>
      </c>
      <c r="O953" s="9" t="str">
        <f aca="false">IF($A953="","",IF($L953=0,"—",INDEX('1. Master BOM'!$B$1:$B$400,$L953)))</f>
        <v/>
      </c>
      <c r="P953" s="9" t="str">
        <f aca="false">IF($A953="","",IF(OR($H953="NOT IN SCHEMATIC",$O953="—"),"",IF($G953="","NO SCH PN",IF(UPPER(TRIM($G953))=UPPER(TRIM($O953)),"OK","MISMATCH"))))</f>
        <v/>
      </c>
      <c r="Q953" s="9" t="str">
        <f aca="false">IF($A953="","",IF($L953=0,"—",INDEX('1. Master BOM'!$E$1:$E$400,$L953)))</f>
        <v/>
      </c>
      <c r="R953" s="9" t="str">
        <f aca="false">IF($A953="","",IF($L953=0,"—",IF(T(INDEX('1. Master BOM'!$F$1:$F$400,$L953))="","(not set)",INDEX('1. Master BOM'!$F$1:$F$400,$L953))))</f>
        <v/>
      </c>
      <c r="S953" s="9" t="str">
        <f aca="false">IF($A953="","",IF(OR($R953="—",$R953="(not set)",$D953=""),"",IF(ISNUMBER(SEARCH(SUBSTITUTE(SUBSTITUTE(SUBSTITUTE($R953,"-",""),"_","")," ",""),SUBSTITUTE(SUBSTITUTE(SUBSTITUTE($D953,"-",""),"_","")," ",""))),"OK","CHECK")))</f>
        <v/>
      </c>
      <c r="T953" s="9" t="str">
        <f aca="false">IF($A953="","",IF(OR($H953="NOT IN SCHEMATIC",$I953="MISMATCH",$J953="MISMATCH",$P953="MISMATCH",$M953&lt;&gt;"OK"),"REVIEW","OK"))</f>
        <v/>
      </c>
      <c r="U953" s="14"/>
      <c r="V953" s="14"/>
      <c r="W953" s="17"/>
      <c r="X953" s="14"/>
    </row>
    <row r="954" customFormat="false" ht="15" hidden="false" customHeight="false" outlineLevel="0" collapsed="false">
      <c r="A954" s="9" t="str">
        <f aca="false">IF('3. Layout Parts'!$A954="","",TRIM('3. Layout Parts'!$A954))</f>
        <v/>
      </c>
      <c r="B954" s="9" t="str">
        <f aca="false">IF($A954="","",'3. Layout Parts'!$D954)</f>
        <v/>
      </c>
      <c r="C954" s="9" t="str">
        <f aca="false">IF($A954="","",'3. Layout Parts'!$B954)</f>
        <v/>
      </c>
      <c r="D954" s="9" t="str">
        <f aca="false">IF($A954="","",'3. Layout Parts'!$C954)</f>
        <v/>
      </c>
      <c r="E954" s="9" t="str">
        <f aca="false">IF($A954="","",IFERROR(INDEX('2. Schematic Parts'!$B$2:$B$3001,MATCH($A954,'2. Schematic Parts'!$A$2:$A$3001,0)),"NOT FOUND"))</f>
        <v/>
      </c>
      <c r="F954" s="9" t="str">
        <f aca="false">IF($A954="","",IFERROR(INDEX('2. Schematic Parts'!$C$2:$C$3001,MATCH($A954,'2. Schematic Parts'!$A$2:$A$3001,0))&amp;"","NOT FOUND"))</f>
        <v/>
      </c>
      <c r="G954" s="9" t="str">
        <f aca="false">IF($A954="","",IFERROR(INDEX('2. Schematic Parts'!$D$2:$D$3001,MATCH($A954,'2. Schematic Parts'!$A$2:$A$3001,0))&amp;"","NOT FOUND"))</f>
        <v/>
      </c>
      <c r="H954" s="9" t="str">
        <f aca="false">IF($A954="","",IF(COUNTIF('2. Schematic Parts'!$A$2:$A$3001,$A954)=0,"NOT IN SCHEMATIC","OK"))</f>
        <v/>
      </c>
      <c r="I954" s="9" t="str">
        <f aca="false">IF($A954="","",IF($H954="NOT IN SCHEMATIC","",IF(UPPER(TRIM($C954))=UPPER(TRIM($E954)),"OK","MISMATCH")))</f>
        <v/>
      </c>
      <c r="J954" s="9" t="str">
        <f aca="false">IF($A954="","",IF($H954="NOT IN SCHEMATIC","",IF($F954="","NO SCH DECAL",IF($D954="","",IF(UPPER(TRIM($D954))=UPPER(TRIM($F954)),"OK","MISMATCH")))))</f>
        <v/>
      </c>
      <c r="K954" s="16" t="str">
        <f aca="false">IF($A954="","",SUMPRODUCT(--ISNUMBER(SEARCH(","&amp;TRIM($A954)&amp;",",","&amp;SUBSTITUTE('1. Master BOM'!$D$2:$D$400," ","")&amp;","))))</f>
        <v/>
      </c>
      <c r="L954" s="16" t="str">
        <f aca="false">IF($A954="","",IF($K954&lt;&gt;1,0,SUMPRODUCT(ISNUMBER(SEARCH(","&amp;TRIM($A954)&amp;",",","&amp;SUBSTITUTE('1. Master BOM'!$D$2:$D$400," ","")&amp;","))*ROW('1. Master BOM'!$D$2:$D$400))))</f>
        <v/>
      </c>
      <c r="M954" s="9" t="str">
        <f aca="false">IF($A954="","",IF($K954=0,"NOT IN BOM",IF($K954&gt;1,"MULTIPLE BOM LINES","OK")))</f>
        <v/>
      </c>
      <c r="N954" s="9" t="str">
        <f aca="false">IF($A954="","",IF($L954=0,"—",INDEX('1. Master BOM'!$A$1:$A$400,$L954)))</f>
        <v/>
      </c>
      <c r="O954" s="9" t="str">
        <f aca="false">IF($A954="","",IF($L954=0,"—",INDEX('1. Master BOM'!$B$1:$B$400,$L954)))</f>
        <v/>
      </c>
      <c r="P954" s="9" t="str">
        <f aca="false">IF($A954="","",IF(OR($H954="NOT IN SCHEMATIC",$O954="—"),"",IF($G954="","NO SCH PN",IF(UPPER(TRIM($G954))=UPPER(TRIM($O954)),"OK","MISMATCH"))))</f>
        <v/>
      </c>
      <c r="Q954" s="9" t="str">
        <f aca="false">IF($A954="","",IF($L954=0,"—",INDEX('1. Master BOM'!$E$1:$E$400,$L954)))</f>
        <v/>
      </c>
      <c r="R954" s="9" t="str">
        <f aca="false">IF($A954="","",IF($L954=0,"—",IF(T(INDEX('1. Master BOM'!$F$1:$F$400,$L954))="","(not set)",INDEX('1. Master BOM'!$F$1:$F$400,$L954))))</f>
        <v/>
      </c>
      <c r="S954" s="9" t="str">
        <f aca="false">IF($A954="","",IF(OR($R954="—",$R954="(not set)",$D954=""),"",IF(ISNUMBER(SEARCH(SUBSTITUTE(SUBSTITUTE(SUBSTITUTE($R954,"-",""),"_","")," ",""),SUBSTITUTE(SUBSTITUTE(SUBSTITUTE($D954,"-",""),"_","")," ",""))),"OK","CHECK")))</f>
        <v/>
      </c>
      <c r="T954" s="9" t="str">
        <f aca="false">IF($A954="","",IF(OR($H954="NOT IN SCHEMATIC",$I954="MISMATCH",$J954="MISMATCH",$P954="MISMATCH",$M954&lt;&gt;"OK"),"REVIEW","OK"))</f>
        <v/>
      </c>
      <c r="U954" s="14"/>
      <c r="V954" s="14"/>
      <c r="W954" s="17"/>
      <c r="X954" s="14"/>
    </row>
    <row r="955" customFormat="false" ht="15" hidden="false" customHeight="false" outlineLevel="0" collapsed="false">
      <c r="A955" s="9" t="str">
        <f aca="false">IF('3. Layout Parts'!$A955="","",TRIM('3. Layout Parts'!$A955))</f>
        <v/>
      </c>
      <c r="B955" s="9" t="str">
        <f aca="false">IF($A955="","",'3. Layout Parts'!$D955)</f>
        <v/>
      </c>
      <c r="C955" s="9" t="str">
        <f aca="false">IF($A955="","",'3. Layout Parts'!$B955)</f>
        <v/>
      </c>
      <c r="D955" s="9" t="str">
        <f aca="false">IF($A955="","",'3. Layout Parts'!$C955)</f>
        <v/>
      </c>
      <c r="E955" s="9" t="str">
        <f aca="false">IF($A955="","",IFERROR(INDEX('2. Schematic Parts'!$B$2:$B$3001,MATCH($A955,'2. Schematic Parts'!$A$2:$A$3001,0)),"NOT FOUND"))</f>
        <v/>
      </c>
      <c r="F955" s="9" t="str">
        <f aca="false">IF($A955="","",IFERROR(INDEX('2. Schematic Parts'!$C$2:$C$3001,MATCH($A955,'2. Schematic Parts'!$A$2:$A$3001,0))&amp;"","NOT FOUND"))</f>
        <v/>
      </c>
      <c r="G955" s="9" t="str">
        <f aca="false">IF($A955="","",IFERROR(INDEX('2. Schematic Parts'!$D$2:$D$3001,MATCH($A955,'2. Schematic Parts'!$A$2:$A$3001,0))&amp;"","NOT FOUND"))</f>
        <v/>
      </c>
      <c r="H955" s="9" t="str">
        <f aca="false">IF($A955="","",IF(COUNTIF('2. Schematic Parts'!$A$2:$A$3001,$A955)=0,"NOT IN SCHEMATIC","OK"))</f>
        <v/>
      </c>
      <c r="I955" s="9" t="str">
        <f aca="false">IF($A955="","",IF($H955="NOT IN SCHEMATIC","",IF(UPPER(TRIM($C955))=UPPER(TRIM($E955)),"OK","MISMATCH")))</f>
        <v/>
      </c>
      <c r="J955" s="9" t="str">
        <f aca="false">IF($A955="","",IF($H955="NOT IN SCHEMATIC","",IF($F955="","NO SCH DECAL",IF($D955="","",IF(UPPER(TRIM($D955))=UPPER(TRIM($F955)),"OK","MISMATCH")))))</f>
        <v/>
      </c>
      <c r="K955" s="16" t="str">
        <f aca="false">IF($A955="","",SUMPRODUCT(--ISNUMBER(SEARCH(","&amp;TRIM($A955)&amp;",",","&amp;SUBSTITUTE('1. Master BOM'!$D$2:$D$400," ","")&amp;","))))</f>
        <v/>
      </c>
      <c r="L955" s="16" t="str">
        <f aca="false">IF($A955="","",IF($K955&lt;&gt;1,0,SUMPRODUCT(ISNUMBER(SEARCH(","&amp;TRIM($A955)&amp;",",","&amp;SUBSTITUTE('1. Master BOM'!$D$2:$D$400," ","")&amp;","))*ROW('1. Master BOM'!$D$2:$D$400))))</f>
        <v/>
      </c>
      <c r="M955" s="9" t="str">
        <f aca="false">IF($A955="","",IF($K955=0,"NOT IN BOM",IF($K955&gt;1,"MULTIPLE BOM LINES","OK")))</f>
        <v/>
      </c>
      <c r="N955" s="9" t="str">
        <f aca="false">IF($A955="","",IF($L955=0,"—",INDEX('1. Master BOM'!$A$1:$A$400,$L955)))</f>
        <v/>
      </c>
      <c r="O955" s="9" t="str">
        <f aca="false">IF($A955="","",IF($L955=0,"—",INDEX('1. Master BOM'!$B$1:$B$400,$L955)))</f>
        <v/>
      </c>
      <c r="P955" s="9" t="str">
        <f aca="false">IF($A955="","",IF(OR($H955="NOT IN SCHEMATIC",$O955="—"),"",IF($G955="","NO SCH PN",IF(UPPER(TRIM($G955))=UPPER(TRIM($O955)),"OK","MISMATCH"))))</f>
        <v/>
      </c>
      <c r="Q955" s="9" t="str">
        <f aca="false">IF($A955="","",IF($L955=0,"—",INDEX('1. Master BOM'!$E$1:$E$400,$L955)))</f>
        <v/>
      </c>
      <c r="R955" s="9" t="str">
        <f aca="false">IF($A955="","",IF($L955=0,"—",IF(T(INDEX('1. Master BOM'!$F$1:$F$400,$L955))="","(not set)",INDEX('1. Master BOM'!$F$1:$F$400,$L955))))</f>
        <v/>
      </c>
      <c r="S955" s="9" t="str">
        <f aca="false">IF($A955="","",IF(OR($R955="—",$R955="(not set)",$D955=""),"",IF(ISNUMBER(SEARCH(SUBSTITUTE(SUBSTITUTE(SUBSTITUTE($R955,"-",""),"_","")," ",""),SUBSTITUTE(SUBSTITUTE(SUBSTITUTE($D955,"-",""),"_","")," ",""))),"OK","CHECK")))</f>
        <v/>
      </c>
      <c r="T955" s="9" t="str">
        <f aca="false">IF($A955="","",IF(OR($H955="NOT IN SCHEMATIC",$I955="MISMATCH",$J955="MISMATCH",$P955="MISMATCH",$M955&lt;&gt;"OK"),"REVIEW","OK"))</f>
        <v/>
      </c>
      <c r="U955" s="14"/>
      <c r="V955" s="14"/>
      <c r="W955" s="17"/>
      <c r="X955" s="14"/>
    </row>
    <row r="956" customFormat="false" ht="15" hidden="false" customHeight="false" outlineLevel="0" collapsed="false">
      <c r="A956" s="9" t="str">
        <f aca="false">IF('3. Layout Parts'!$A956="","",TRIM('3. Layout Parts'!$A956))</f>
        <v/>
      </c>
      <c r="B956" s="9" t="str">
        <f aca="false">IF($A956="","",'3. Layout Parts'!$D956)</f>
        <v/>
      </c>
      <c r="C956" s="9" t="str">
        <f aca="false">IF($A956="","",'3. Layout Parts'!$B956)</f>
        <v/>
      </c>
      <c r="D956" s="9" t="str">
        <f aca="false">IF($A956="","",'3. Layout Parts'!$C956)</f>
        <v/>
      </c>
      <c r="E956" s="9" t="str">
        <f aca="false">IF($A956="","",IFERROR(INDEX('2. Schematic Parts'!$B$2:$B$3001,MATCH($A956,'2. Schematic Parts'!$A$2:$A$3001,0)),"NOT FOUND"))</f>
        <v/>
      </c>
      <c r="F956" s="9" t="str">
        <f aca="false">IF($A956="","",IFERROR(INDEX('2. Schematic Parts'!$C$2:$C$3001,MATCH($A956,'2. Schematic Parts'!$A$2:$A$3001,0))&amp;"","NOT FOUND"))</f>
        <v/>
      </c>
      <c r="G956" s="9" t="str">
        <f aca="false">IF($A956="","",IFERROR(INDEX('2. Schematic Parts'!$D$2:$D$3001,MATCH($A956,'2. Schematic Parts'!$A$2:$A$3001,0))&amp;"","NOT FOUND"))</f>
        <v/>
      </c>
      <c r="H956" s="9" t="str">
        <f aca="false">IF($A956="","",IF(COUNTIF('2. Schematic Parts'!$A$2:$A$3001,$A956)=0,"NOT IN SCHEMATIC","OK"))</f>
        <v/>
      </c>
      <c r="I956" s="9" t="str">
        <f aca="false">IF($A956="","",IF($H956="NOT IN SCHEMATIC","",IF(UPPER(TRIM($C956))=UPPER(TRIM($E956)),"OK","MISMATCH")))</f>
        <v/>
      </c>
      <c r="J956" s="9" t="str">
        <f aca="false">IF($A956="","",IF($H956="NOT IN SCHEMATIC","",IF($F956="","NO SCH DECAL",IF($D956="","",IF(UPPER(TRIM($D956))=UPPER(TRIM($F956)),"OK","MISMATCH")))))</f>
        <v/>
      </c>
      <c r="K956" s="16" t="str">
        <f aca="false">IF($A956="","",SUMPRODUCT(--ISNUMBER(SEARCH(","&amp;TRIM($A956)&amp;",",","&amp;SUBSTITUTE('1. Master BOM'!$D$2:$D$400," ","")&amp;","))))</f>
        <v/>
      </c>
      <c r="L956" s="16" t="str">
        <f aca="false">IF($A956="","",IF($K956&lt;&gt;1,0,SUMPRODUCT(ISNUMBER(SEARCH(","&amp;TRIM($A956)&amp;",",","&amp;SUBSTITUTE('1. Master BOM'!$D$2:$D$400," ","")&amp;","))*ROW('1. Master BOM'!$D$2:$D$400))))</f>
        <v/>
      </c>
      <c r="M956" s="9" t="str">
        <f aca="false">IF($A956="","",IF($K956=0,"NOT IN BOM",IF($K956&gt;1,"MULTIPLE BOM LINES","OK")))</f>
        <v/>
      </c>
      <c r="N956" s="9" t="str">
        <f aca="false">IF($A956="","",IF($L956=0,"—",INDEX('1. Master BOM'!$A$1:$A$400,$L956)))</f>
        <v/>
      </c>
      <c r="O956" s="9" t="str">
        <f aca="false">IF($A956="","",IF($L956=0,"—",INDEX('1. Master BOM'!$B$1:$B$400,$L956)))</f>
        <v/>
      </c>
      <c r="P956" s="9" t="str">
        <f aca="false">IF($A956="","",IF(OR($H956="NOT IN SCHEMATIC",$O956="—"),"",IF($G956="","NO SCH PN",IF(UPPER(TRIM($G956))=UPPER(TRIM($O956)),"OK","MISMATCH"))))</f>
        <v/>
      </c>
      <c r="Q956" s="9" t="str">
        <f aca="false">IF($A956="","",IF($L956=0,"—",INDEX('1. Master BOM'!$E$1:$E$400,$L956)))</f>
        <v/>
      </c>
      <c r="R956" s="9" t="str">
        <f aca="false">IF($A956="","",IF($L956=0,"—",IF(T(INDEX('1. Master BOM'!$F$1:$F$400,$L956))="","(not set)",INDEX('1. Master BOM'!$F$1:$F$400,$L956))))</f>
        <v/>
      </c>
      <c r="S956" s="9" t="str">
        <f aca="false">IF($A956="","",IF(OR($R956="—",$R956="(not set)",$D956=""),"",IF(ISNUMBER(SEARCH(SUBSTITUTE(SUBSTITUTE(SUBSTITUTE($R956,"-",""),"_","")," ",""),SUBSTITUTE(SUBSTITUTE(SUBSTITUTE($D956,"-",""),"_","")," ",""))),"OK","CHECK")))</f>
        <v/>
      </c>
      <c r="T956" s="9" t="str">
        <f aca="false">IF($A956="","",IF(OR($H956="NOT IN SCHEMATIC",$I956="MISMATCH",$J956="MISMATCH",$P956="MISMATCH",$M956&lt;&gt;"OK"),"REVIEW","OK"))</f>
        <v/>
      </c>
      <c r="U956" s="14"/>
      <c r="V956" s="14"/>
      <c r="W956" s="17"/>
      <c r="X956" s="14"/>
    </row>
    <row r="957" customFormat="false" ht="15" hidden="false" customHeight="false" outlineLevel="0" collapsed="false">
      <c r="A957" s="9" t="str">
        <f aca="false">IF('3. Layout Parts'!$A957="","",TRIM('3. Layout Parts'!$A957))</f>
        <v/>
      </c>
      <c r="B957" s="9" t="str">
        <f aca="false">IF($A957="","",'3. Layout Parts'!$D957)</f>
        <v/>
      </c>
      <c r="C957" s="9" t="str">
        <f aca="false">IF($A957="","",'3. Layout Parts'!$B957)</f>
        <v/>
      </c>
      <c r="D957" s="9" t="str">
        <f aca="false">IF($A957="","",'3. Layout Parts'!$C957)</f>
        <v/>
      </c>
      <c r="E957" s="9" t="str">
        <f aca="false">IF($A957="","",IFERROR(INDEX('2. Schematic Parts'!$B$2:$B$3001,MATCH($A957,'2. Schematic Parts'!$A$2:$A$3001,0)),"NOT FOUND"))</f>
        <v/>
      </c>
      <c r="F957" s="9" t="str">
        <f aca="false">IF($A957="","",IFERROR(INDEX('2. Schematic Parts'!$C$2:$C$3001,MATCH($A957,'2. Schematic Parts'!$A$2:$A$3001,0))&amp;"","NOT FOUND"))</f>
        <v/>
      </c>
      <c r="G957" s="9" t="str">
        <f aca="false">IF($A957="","",IFERROR(INDEX('2. Schematic Parts'!$D$2:$D$3001,MATCH($A957,'2. Schematic Parts'!$A$2:$A$3001,0))&amp;"","NOT FOUND"))</f>
        <v/>
      </c>
      <c r="H957" s="9" t="str">
        <f aca="false">IF($A957="","",IF(COUNTIF('2. Schematic Parts'!$A$2:$A$3001,$A957)=0,"NOT IN SCHEMATIC","OK"))</f>
        <v/>
      </c>
      <c r="I957" s="9" t="str">
        <f aca="false">IF($A957="","",IF($H957="NOT IN SCHEMATIC","",IF(UPPER(TRIM($C957))=UPPER(TRIM($E957)),"OK","MISMATCH")))</f>
        <v/>
      </c>
      <c r="J957" s="9" t="str">
        <f aca="false">IF($A957="","",IF($H957="NOT IN SCHEMATIC","",IF($F957="","NO SCH DECAL",IF($D957="","",IF(UPPER(TRIM($D957))=UPPER(TRIM($F957)),"OK","MISMATCH")))))</f>
        <v/>
      </c>
      <c r="K957" s="16" t="str">
        <f aca="false">IF($A957="","",SUMPRODUCT(--ISNUMBER(SEARCH(","&amp;TRIM($A957)&amp;",",","&amp;SUBSTITUTE('1. Master BOM'!$D$2:$D$400," ","")&amp;","))))</f>
        <v/>
      </c>
      <c r="L957" s="16" t="str">
        <f aca="false">IF($A957="","",IF($K957&lt;&gt;1,0,SUMPRODUCT(ISNUMBER(SEARCH(","&amp;TRIM($A957)&amp;",",","&amp;SUBSTITUTE('1. Master BOM'!$D$2:$D$400," ","")&amp;","))*ROW('1. Master BOM'!$D$2:$D$400))))</f>
        <v/>
      </c>
      <c r="M957" s="9" t="str">
        <f aca="false">IF($A957="","",IF($K957=0,"NOT IN BOM",IF($K957&gt;1,"MULTIPLE BOM LINES","OK")))</f>
        <v/>
      </c>
      <c r="N957" s="9" t="str">
        <f aca="false">IF($A957="","",IF($L957=0,"—",INDEX('1. Master BOM'!$A$1:$A$400,$L957)))</f>
        <v/>
      </c>
      <c r="O957" s="9" t="str">
        <f aca="false">IF($A957="","",IF($L957=0,"—",INDEX('1. Master BOM'!$B$1:$B$400,$L957)))</f>
        <v/>
      </c>
      <c r="P957" s="9" t="str">
        <f aca="false">IF($A957="","",IF(OR($H957="NOT IN SCHEMATIC",$O957="—"),"",IF($G957="","NO SCH PN",IF(UPPER(TRIM($G957))=UPPER(TRIM($O957)),"OK","MISMATCH"))))</f>
        <v/>
      </c>
      <c r="Q957" s="9" t="str">
        <f aca="false">IF($A957="","",IF($L957=0,"—",INDEX('1. Master BOM'!$E$1:$E$400,$L957)))</f>
        <v/>
      </c>
      <c r="R957" s="9" t="str">
        <f aca="false">IF($A957="","",IF($L957=0,"—",IF(T(INDEX('1. Master BOM'!$F$1:$F$400,$L957))="","(not set)",INDEX('1. Master BOM'!$F$1:$F$400,$L957))))</f>
        <v/>
      </c>
      <c r="S957" s="9" t="str">
        <f aca="false">IF($A957="","",IF(OR($R957="—",$R957="(not set)",$D957=""),"",IF(ISNUMBER(SEARCH(SUBSTITUTE(SUBSTITUTE(SUBSTITUTE($R957,"-",""),"_","")," ",""),SUBSTITUTE(SUBSTITUTE(SUBSTITUTE($D957,"-",""),"_","")," ",""))),"OK","CHECK")))</f>
        <v/>
      </c>
      <c r="T957" s="9" t="str">
        <f aca="false">IF($A957="","",IF(OR($H957="NOT IN SCHEMATIC",$I957="MISMATCH",$J957="MISMATCH",$P957="MISMATCH",$M957&lt;&gt;"OK"),"REVIEW","OK"))</f>
        <v/>
      </c>
      <c r="U957" s="14"/>
      <c r="V957" s="14"/>
      <c r="W957" s="17"/>
      <c r="X957" s="14"/>
    </row>
    <row r="958" customFormat="false" ht="15" hidden="false" customHeight="false" outlineLevel="0" collapsed="false">
      <c r="A958" s="9" t="str">
        <f aca="false">IF('3. Layout Parts'!$A958="","",TRIM('3. Layout Parts'!$A958))</f>
        <v/>
      </c>
      <c r="B958" s="9" t="str">
        <f aca="false">IF($A958="","",'3. Layout Parts'!$D958)</f>
        <v/>
      </c>
      <c r="C958" s="9" t="str">
        <f aca="false">IF($A958="","",'3. Layout Parts'!$B958)</f>
        <v/>
      </c>
      <c r="D958" s="9" t="str">
        <f aca="false">IF($A958="","",'3. Layout Parts'!$C958)</f>
        <v/>
      </c>
      <c r="E958" s="9" t="str">
        <f aca="false">IF($A958="","",IFERROR(INDEX('2. Schematic Parts'!$B$2:$B$3001,MATCH($A958,'2. Schematic Parts'!$A$2:$A$3001,0)),"NOT FOUND"))</f>
        <v/>
      </c>
      <c r="F958" s="9" t="str">
        <f aca="false">IF($A958="","",IFERROR(INDEX('2. Schematic Parts'!$C$2:$C$3001,MATCH($A958,'2. Schematic Parts'!$A$2:$A$3001,0))&amp;"","NOT FOUND"))</f>
        <v/>
      </c>
      <c r="G958" s="9" t="str">
        <f aca="false">IF($A958="","",IFERROR(INDEX('2. Schematic Parts'!$D$2:$D$3001,MATCH($A958,'2. Schematic Parts'!$A$2:$A$3001,0))&amp;"","NOT FOUND"))</f>
        <v/>
      </c>
      <c r="H958" s="9" t="str">
        <f aca="false">IF($A958="","",IF(COUNTIF('2. Schematic Parts'!$A$2:$A$3001,$A958)=0,"NOT IN SCHEMATIC","OK"))</f>
        <v/>
      </c>
      <c r="I958" s="9" t="str">
        <f aca="false">IF($A958="","",IF($H958="NOT IN SCHEMATIC","",IF(UPPER(TRIM($C958))=UPPER(TRIM($E958)),"OK","MISMATCH")))</f>
        <v/>
      </c>
      <c r="J958" s="9" t="str">
        <f aca="false">IF($A958="","",IF($H958="NOT IN SCHEMATIC","",IF($F958="","NO SCH DECAL",IF($D958="","",IF(UPPER(TRIM($D958))=UPPER(TRIM($F958)),"OK","MISMATCH")))))</f>
        <v/>
      </c>
      <c r="K958" s="16" t="str">
        <f aca="false">IF($A958="","",SUMPRODUCT(--ISNUMBER(SEARCH(","&amp;TRIM($A958)&amp;",",","&amp;SUBSTITUTE('1. Master BOM'!$D$2:$D$400," ","")&amp;","))))</f>
        <v/>
      </c>
      <c r="L958" s="16" t="str">
        <f aca="false">IF($A958="","",IF($K958&lt;&gt;1,0,SUMPRODUCT(ISNUMBER(SEARCH(","&amp;TRIM($A958)&amp;",",","&amp;SUBSTITUTE('1. Master BOM'!$D$2:$D$400," ","")&amp;","))*ROW('1. Master BOM'!$D$2:$D$400))))</f>
        <v/>
      </c>
      <c r="M958" s="9" t="str">
        <f aca="false">IF($A958="","",IF($K958=0,"NOT IN BOM",IF($K958&gt;1,"MULTIPLE BOM LINES","OK")))</f>
        <v/>
      </c>
      <c r="N958" s="9" t="str">
        <f aca="false">IF($A958="","",IF($L958=0,"—",INDEX('1. Master BOM'!$A$1:$A$400,$L958)))</f>
        <v/>
      </c>
      <c r="O958" s="9" t="str">
        <f aca="false">IF($A958="","",IF($L958=0,"—",INDEX('1. Master BOM'!$B$1:$B$400,$L958)))</f>
        <v/>
      </c>
      <c r="P958" s="9" t="str">
        <f aca="false">IF($A958="","",IF(OR($H958="NOT IN SCHEMATIC",$O958="—"),"",IF($G958="","NO SCH PN",IF(UPPER(TRIM($G958))=UPPER(TRIM($O958)),"OK","MISMATCH"))))</f>
        <v/>
      </c>
      <c r="Q958" s="9" t="str">
        <f aca="false">IF($A958="","",IF($L958=0,"—",INDEX('1. Master BOM'!$E$1:$E$400,$L958)))</f>
        <v/>
      </c>
      <c r="R958" s="9" t="str">
        <f aca="false">IF($A958="","",IF($L958=0,"—",IF(T(INDEX('1. Master BOM'!$F$1:$F$400,$L958))="","(not set)",INDEX('1. Master BOM'!$F$1:$F$400,$L958))))</f>
        <v/>
      </c>
      <c r="S958" s="9" t="str">
        <f aca="false">IF($A958="","",IF(OR($R958="—",$R958="(not set)",$D958=""),"",IF(ISNUMBER(SEARCH(SUBSTITUTE(SUBSTITUTE(SUBSTITUTE($R958,"-",""),"_","")," ",""),SUBSTITUTE(SUBSTITUTE(SUBSTITUTE($D958,"-",""),"_","")," ",""))),"OK","CHECK")))</f>
        <v/>
      </c>
      <c r="T958" s="9" t="str">
        <f aca="false">IF($A958="","",IF(OR($H958="NOT IN SCHEMATIC",$I958="MISMATCH",$J958="MISMATCH",$P958="MISMATCH",$M958&lt;&gt;"OK"),"REVIEW","OK"))</f>
        <v/>
      </c>
      <c r="U958" s="14"/>
      <c r="V958" s="14"/>
      <c r="W958" s="17"/>
      <c r="X958" s="14"/>
    </row>
    <row r="959" customFormat="false" ht="15" hidden="false" customHeight="false" outlineLevel="0" collapsed="false">
      <c r="A959" s="9" t="str">
        <f aca="false">IF('3. Layout Parts'!$A959="","",TRIM('3. Layout Parts'!$A959))</f>
        <v/>
      </c>
      <c r="B959" s="9" t="str">
        <f aca="false">IF($A959="","",'3. Layout Parts'!$D959)</f>
        <v/>
      </c>
      <c r="C959" s="9" t="str">
        <f aca="false">IF($A959="","",'3. Layout Parts'!$B959)</f>
        <v/>
      </c>
      <c r="D959" s="9" t="str">
        <f aca="false">IF($A959="","",'3. Layout Parts'!$C959)</f>
        <v/>
      </c>
      <c r="E959" s="9" t="str">
        <f aca="false">IF($A959="","",IFERROR(INDEX('2. Schematic Parts'!$B$2:$B$3001,MATCH($A959,'2. Schematic Parts'!$A$2:$A$3001,0)),"NOT FOUND"))</f>
        <v/>
      </c>
      <c r="F959" s="9" t="str">
        <f aca="false">IF($A959="","",IFERROR(INDEX('2. Schematic Parts'!$C$2:$C$3001,MATCH($A959,'2. Schematic Parts'!$A$2:$A$3001,0))&amp;"","NOT FOUND"))</f>
        <v/>
      </c>
      <c r="G959" s="9" t="str">
        <f aca="false">IF($A959="","",IFERROR(INDEX('2. Schematic Parts'!$D$2:$D$3001,MATCH($A959,'2. Schematic Parts'!$A$2:$A$3001,0))&amp;"","NOT FOUND"))</f>
        <v/>
      </c>
      <c r="H959" s="9" t="str">
        <f aca="false">IF($A959="","",IF(COUNTIF('2. Schematic Parts'!$A$2:$A$3001,$A959)=0,"NOT IN SCHEMATIC","OK"))</f>
        <v/>
      </c>
      <c r="I959" s="9" t="str">
        <f aca="false">IF($A959="","",IF($H959="NOT IN SCHEMATIC","",IF(UPPER(TRIM($C959))=UPPER(TRIM($E959)),"OK","MISMATCH")))</f>
        <v/>
      </c>
      <c r="J959" s="9" t="str">
        <f aca="false">IF($A959="","",IF($H959="NOT IN SCHEMATIC","",IF($F959="","NO SCH DECAL",IF($D959="","",IF(UPPER(TRIM($D959))=UPPER(TRIM($F959)),"OK","MISMATCH")))))</f>
        <v/>
      </c>
      <c r="K959" s="16" t="str">
        <f aca="false">IF($A959="","",SUMPRODUCT(--ISNUMBER(SEARCH(","&amp;TRIM($A959)&amp;",",","&amp;SUBSTITUTE('1. Master BOM'!$D$2:$D$400," ","")&amp;","))))</f>
        <v/>
      </c>
      <c r="L959" s="16" t="str">
        <f aca="false">IF($A959="","",IF($K959&lt;&gt;1,0,SUMPRODUCT(ISNUMBER(SEARCH(","&amp;TRIM($A959)&amp;",",","&amp;SUBSTITUTE('1. Master BOM'!$D$2:$D$400," ","")&amp;","))*ROW('1. Master BOM'!$D$2:$D$400))))</f>
        <v/>
      </c>
      <c r="M959" s="9" t="str">
        <f aca="false">IF($A959="","",IF($K959=0,"NOT IN BOM",IF($K959&gt;1,"MULTIPLE BOM LINES","OK")))</f>
        <v/>
      </c>
      <c r="N959" s="9" t="str">
        <f aca="false">IF($A959="","",IF($L959=0,"—",INDEX('1. Master BOM'!$A$1:$A$400,$L959)))</f>
        <v/>
      </c>
      <c r="O959" s="9" t="str">
        <f aca="false">IF($A959="","",IF($L959=0,"—",INDEX('1. Master BOM'!$B$1:$B$400,$L959)))</f>
        <v/>
      </c>
      <c r="P959" s="9" t="str">
        <f aca="false">IF($A959="","",IF(OR($H959="NOT IN SCHEMATIC",$O959="—"),"",IF($G959="","NO SCH PN",IF(UPPER(TRIM($G959))=UPPER(TRIM($O959)),"OK","MISMATCH"))))</f>
        <v/>
      </c>
      <c r="Q959" s="9" t="str">
        <f aca="false">IF($A959="","",IF($L959=0,"—",INDEX('1. Master BOM'!$E$1:$E$400,$L959)))</f>
        <v/>
      </c>
      <c r="R959" s="9" t="str">
        <f aca="false">IF($A959="","",IF($L959=0,"—",IF(T(INDEX('1. Master BOM'!$F$1:$F$400,$L959))="","(not set)",INDEX('1. Master BOM'!$F$1:$F$400,$L959))))</f>
        <v/>
      </c>
      <c r="S959" s="9" t="str">
        <f aca="false">IF($A959="","",IF(OR($R959="—",$R959="(not set)",$D959=""),"",IF(ISNUMBER(SEARCH(SUBSTITUTE(SUBSTITUTE(SUBSTITUTE($R959,"-",""),"_","")," ",""),SUBSTITUTE(SUBSTITUTE(SUBSTITUTE($D959,"-",""),"_","")," ",""))),"OK","CHECK")))</f>
        <v/>
      </c>
      <c r="T959" s="9" t="str">
        <f aca="false">IF($A959="","",IF(OR($H959="NOT IN SCHEMATIC",$I959="MISMATCH",$J959="MISMATCH",$P959="MISMATCH",$M959&lt;&gt;"OK"),"REVIEW","OK"))</f>
        <v/>
      </c>
      <c r="U959" s="14"/>
      <c r="V959" s="14"/>
      <c r="W959" s="17"/>
      <c r="X959" s="14"/>
    </row>
    <row r="960" customFormat="false" ht="15" hidden="false" customHeight="false" outlineLevel="0" collapsed="false">
      <c r="A960" s="9" t="str">
        <f aca="false">IF('3. Layout Parts'!$A960="","",TRIM('3. Layout Parts'!$A960))</f>
        <v/>
      </c>
      <c r="B960" s="9" t="str">
        <f aca="false">IF($A960="","",'3. Layout Parts'!$D960)</f>
        <v/>
      </c>
      <c r="C960" s="9" t="str">
        <f aca="false">IF($A960="","",'3. Layout Parts'!$B960)</f>
        <v/>
      </c>
      <c r="D960" s="9" t="str">
        <f aca="false">IF($A960="","",'3. Layout Parts'!$C960)</f>
        <v/>
      </c>
      <c r="E960" s="9" t="str">
        <f aca="false">IF($A960="","",IFERROR(INDEX('2. Schematic Parts'!$B$2:$B$3001,MATCH($A960,'2. Schematic Parts'!$A$2:$A$3001,0)),"NOT FOUND"))</f>
        <v/>
      </c>
      <c r="F960" s="9" t="str">
        <f aca="false">IF($A960="","",IFERROR(INDEX('2. Schematic Parts'!$C$2:$C$3001,MATCH($A960,'2. Schematic Parts'!$A$2:$A$3001,0))&amp;"","NOT FOUND"))</f>
        <v/>
      </c>
      <c r="G960" s="9" t="str">
        <f aca="false">IF($A960="","",IFERROR(INDEX('2. Schematic Parts'!$D$2:$D$3001,MATCH($A960,'2. Schematic Parts'!$A$2:$A$3001,0))&amp;"","NOT FOUND"))</f>
        <v/>
      </c>
      <c r="H960" s="9" t="str">
        <f aca="false">IF($A960="","",IF(COUNTIF('2. Schematic Parts'!$A$2:$A$3001,$A960)=0,"NOT IN SCHEMATIC","OK"))</f>
        <v/>
      </c>
      <c r="I960" s="9" t="str">
        <f aca="false">IF($A960="","",IF($H960="NOT IN SCHEMATIC","",IF(UPPER(TRIM($C960))=UPPER(TRIM($E960)),"OK","MISMATCH")))</f>
        <v/>
      </c>
      <c r="J960" s="9" t="str">
        <f aca="false">IF($A960="","",IF($H960="NOT IN SCHEMATIC","",IF($F960="","NO SCH DECAL",IF($D960="","",IF(UPPER(TRIM($D960))=UPPER(TRIM($F960)),"OK","MISMATCH")))))</f>
        <v/>
      </c>
      <c r="K960" s="16" t="str">
        <f aca="false">IF($A960="","",SUMPRODUCT(--ISNUMBER(SEARCH(","&amp;TRIM($A960)&amp;",",","&amp;SUBSTITUTE('1. Master BOM'!$D$2:$D$400," ","")&amp;","))))</f>
        <v/>
      </c>
      <c r="L960" s="16" t="str">
        <f aca="false">IF($A960="","",IF($K960&lt;&gt;1,0,SUMPRODUCT(ISNUMBER(SEARCH(","&amp;TRIM($A960)&amp;",",","&amp;SUBSTITUTE('1. Master BOM'!$D$2:$D$400," ","")&amp;","))*ROW('1. Master BOM'!$D$2:$D$400))))</f>
        <v/>
      </c>
      <c r="M960" s="9" t="str">
        <f aca="false">IF($A960="","",IF($K960=0,"NOT IN BOM",IF($K960&gt;1,"MULTIPLE BOM LINES","OK")))</f>
        <v/>
      </c>
      <c r="N960" s="9" t="str">
        <f aca="false">IF($A960="","",IF($L960=0,"—",INDEX('1. Master BOM'!$A$1:$A$400,$L960)))</f>
        <v/>
      </c>
      <c r="O960" s="9" t="str">
        <f aca="false">IF($A960="","",IF($L960=0,"—",INDEX('1. Master BOM'!$B$1:$B$400,$L960)))</f>
        <v/>
      </c>
      <c r="P960" s="9" t="str">
        <f aca="false">IF($A960="","",IF(OR($H960="NOT IN SCHEMATIC",$O960="—"),"",IF($G960="","NO SCH PN",IF(UPPER(TRIM($G960))=UPPER(TRIM($O960)),"OK","MISMATCH"))))</f>
        <v/>
      </c>
      <c r="Q960" s="9" t="str">
        <f aca="false">IF($A960="","",IF($L960=0,"—",INDEX('1. Master BOM'!$E$1:$E$400,$L960)))</f>
        <v/>
      </c>
      <c r="R960" s="9" t="str">
        <f aca="false">IF($A960="","",IF($L960=0,"—",IF(T(INDEX('1. Master BOM'!$F$1:$F$400,$L960))="","(not set)",INDEX('1. Master BOM'!$F$1:$F$400,$L960))))</f>
        <v/>
      </c>
      <c r="S960" s="9" t="str">
        <f aca="false">IF($A960="","",IF(OR($R960="—",$R960="(not set)",$D960=""),"",IF(ISNUMBER(SEARCH(SUBSTITUTE(SUBSTITUTE(SUBSTITUTE($R960,"-",""),"_","")," ",""),SUBSTITUTE(SUBSTITUTE(SUBSTITUTE($D960,"-",""),"_","")," ",""))),"OK","CHECK")))</f>
        <v/>
      </c>
      <c r="T960" s="9" t="str">
        <f aca="false">IF($A960="","",IF(OR($H960="NOT IN SCHEMATIC",$I960="MISMATCH",$J960="MISMATCH",$P960="MISMATCH",$M960&lt;&gt;"OK"),"REVIEW","OK"))</f>
        <v/>
      </c>
      <c r="U960" s="14"/>
      <c r="V960" s="14"/>
      <c r="W960" s="17"/>
      <c r="X960" s="14"/>
    </row>
    <row r="961" customFormat="false" ht="15" hidden="false" customHeight="false" outlineLevel="0" collapsed="false">
      <c r="A961" s="9" t="str">
        <f aca="false">IF('3. Layout Parts'!$A961="","",TRIM('3. Layout Parts'!$A961))</f>
        <v/>
      </c>
      <c r="B961" s="9" t="str">
        <f aca="false">IF($A961="","",'3. Layout Parts'!$D961)</f>
        <v/>
      </c>
      <c r="C961" s="9" t="str">
        <f aca="false">IF($A961="","",'3. Layout Parts'!$B961)</f>
        <v/>
      </c>
      <c r="D961" s="9" t="str">
        <f aca="false">IF($A961="","",'3. Layout Parts'!$C961)</f>
        <v/>
      </c>
      <c r="E961" s="9" t="str">
        <f aca="false">IF($A961="","",IFERROR(INDEX('2. Schematic Parts'!$B$2:$B$3001,MATCH($A961,'2. Schematic Parts'!$A$2:$A$3001,0)),"NOT FOUND"))</f>
        <v/>
      </c>
      <c r="F961" s="9" t="str">
        <f aca="false">IF($A961="","",IFERROR(INDEX('2. Schematic Parts'!$C$2:$C$3001,MATCH($A961,'2. Schematic Parts'!$A$2:$A$3001,0))&amp;"","NOT FOUND"))</f>
        <v/>
      </c>
      <c r="G961" s="9" t="str">
        <f aca="false">IF($A961="","",IFERROR(INDEX('2. Schematic Parts'!$D$2:$D$3001,MATCH($A961,'2. Schematic Parts'!$A$2:$A$3001,0))&amp;"","NOT FOUND"))</f>
        <v/>
      </c>
      <c r="H961" s="9" t="str">
        <f aca="false">IF($A961="","",IF(COUNTIF('2. Schematic Parts'!$A$2:$A$3001,$A961)=0,"NOT IN SCHEMATIC","OK"))</f>
        <v/>
      </c>
      <c r="I961" s="9" t="str">
        <f aca="false">IF($A961="","",IF($H961="NOT IN SCHEMATIC","",IF(UPPER(TRIM($C961))=UPPER(TRIM($E961)),"OK","MISMATCH")))</f>
        <v/>
      </c>
      <c r="J961" s="9" t="str">
        <f aca="false">IF($A961="","",IF($H961="NOT IN SCHEMATIC","",IF($F961="","NO SCH DECAL",IF($D961="","",IF(UPPER(TRIM($D961))=UPPER(TRIM($F961)),"OK","MISMATCH")))))</f>
        <v/>
      </c>
      <c r="K961" s="16" t="str">
        <f aca="false">IF($A961="","",SUMPRODUCT(--ISNUMBER(SEARCH(","&amp;TRIM($A961)&amp;",",","&amp;SUBSTITUTE('1. Master BOM'!$D$2:$D$400," ","")&amp;","))))</f>
        <v/>
      </c>
      <c r="L961" s="16" t="str">
        <f aca="false">IF($A961="","",IF($K961&lt;&gt;1,0,SUMPRODUCT(ISNUMBER(SEARCH(","&amp;TRIM($A961)&amp;",",","&amp;SUBSTITUTE('1. Master BOM'!$D$2:$D$400," ","")&amp;","))*ROW('1. Master BOM'!$D$2:$D$400))))</f>
        <v/>
      </c>
      <c r="M961" s="9" t="str">
        <f aca="false">IF($A961="","",IF($K961=0,"NOT IN BOM",IF($K961&gt;1,"MULTIPLE BOM LINES","OK")))</f>
        <v/>
      </c>
      <c r="N961" s="9" t="str">
        <f aca="false">IF($A961="","",IF($L961=0,"—",INDEX('1. Master BOM'!$A$1:$A$400,$L961)))</f>
        <v/>
      </c>
      <c r="O961" s="9" t="str">
        <f aca="false">IF($A961="","",IF($L961=0,"—",INDEX('1. Master BOM'!$B$1:$B$400,$L961)))</f>
        <v/>
      </c>
      <c r="P961" s="9" t="str">
        <f aca="false">IF($A961="","",IF(OR($H961="NOT IN SCHEMATIC",$O961="—"),"",IF($G961="","NO SCH PN",IF(UPPER(TRIM($G961))=UPPER(TRIM($O961)),"OK","MISMATCH"))))</f>
        <v/>
      </c>
      <c r="Q961" s="9" t="str">
        <f aca="false">IF($A961="","",IF($L961=0,"—",INDEX('1. Master BOM'!$E$1:$E$400,$L961)))</f>
        <v/>
      </c>
      <c r="R961" s="9" t="str">
        <f aca="false">IF($A961="","",IF($L961=0,"—",IF(T(INDEX('1. Master BOM'!$F$1:$F$400,$L961))="","(not set)",INDEX('1. Master BOM'!$F$1:$F$400,$L961))))</f>
        <v/>
      </c>
      <c r="S961" s="9" t="str">
        <f aca="false">IF($A961="","",IF(OR($R961="—",$R961="(not set)",$D961=""),"",IF(ISNUMBER(SEARCH(SUBSTITUTE(SUBSTITUTE(SUBSTITUTE($R961,"-",""),"_","")," ",""),SUBSTITUTE(SUBSTITUTE(SUBSTITUTE($D961,"-",""),"_","")," ",""))),"OK","CHECK")))</f>
        <v/>
      </c>
      <c r="T961" s="9" t="str">
        <f aca="false">IF($A961="","",IF(OR($H961="NOT IN SCHEMATIC",$I961="MISMATCH",$J961="MISMATCH",$P961="MISMATCH",$M961&lt;&gt;"OK"),"REVIEW","OK"))</f>
        <v/>
      </c>
      <c r="U961" s="14"/>
      <c r="V961" s="14"/>
      <c r="W961" s="17"/>
      <c r="X961" s="14"/>
    </row>
    <row r="962" customFormat="false" ht="15" hidden="false" customHeight="false" outlineLevel="0" collapsed="false">
      <c r="A962" s="9" t="str">
        <f aca="false">IF('3. Layout Parts'!$A962="","",TRIM('3. Layout Parts'!$A962))</f>
        <v/>
      </c>
      <c r="B962" s="9" t="str">
        <f aca="false">IF($A962="","",'3. Layout Parts'!$D962)</f>
        <v/>
      </c>
      <c r="C962" s="9" t="str">
        <f aca="false">IF($A962="","",'3. Layout Parts'!$B962)</f>
        <v/>
      </c>
      <c r="D962" s="9" t="str">
        <f aca="false">IF($A962="","",'3. Layout Parts'!$C962)</f>
        <v/>
      </c>
      <c r="E962" s="9" t="str">
        <f aca="false">IF($A962="","",IFERROR(INDEX('2. Schematic Parts'!$B$2:$B$3001,MATCH($A962,'2. Schematic Parts'!$A$2:$A$3001,0)),"NOT FOUND"))</f>
        <v/>
      </c>
      <c r="F962" s="9" t="str">
        <f aca="false">IF($A962="","",IFERROR(INDEX('2. Schematic Parts'!$C$2:$C$3001,MATCH($A962,'2. Schematic Parts'!$A$2:$A$3001,0))&amp;"","NOT FOUND"))</f>
        <v/>
      </c>
      <c r="G962" s="9" t="str">
        <f aca="false">IF($A962="","",IFERROR(INDEX('2. Schematic Parts'!$D$2:$D$3001,MATCH($A962,'2. Schematic Parts'!$A$2:$A$3001,0))&amp;"","NOT FOUND"))</f>
        <v/>
      </c>
      <c r="H962" s="9" t="str">
        <f aca="false">IF($A962="","",IF(COUNTIF('2. Schematic Parts'!$A$2:$A$3001,$A962)=0,"NOT IN SCHEMATIC","OK"))</f>
        <v/>
      </c>
      <c r="I962" s="9" t="str">
        <f aca="false">IF($A962="","",IF($H962="NOT IN SCHEMATIC","",IF(UPPER(TRIM($C962))=UPPER(TRIM($E962)),"OK","MISMATCH")))</f>
        <v/>
      </c>
      <c r="J962" s="9" t="str">
        <f aca="false">IF($A962="","",IF($H962="NOT IN SCHEMATIC","",IF($F962="","NO SCH DECAL",IF($D962="","",IF(UPPER(TRIM($D962))=UPPER(TRIM($F962)),"OK","MISMATCH")))))</f>
        <v/>
      </c>
      <c r="K962" s="16" t="str">
        <f aca="false">IF($A962="","",SUMPRODUCT(--ISNUMBER(SEARCH(","&amp;TRIM($A962)&amp;",",","&amp;SUBSTITUTE('1. Master BOM'!$D$2:$D$400," ","")&amp;","))))</f>
        <v/>
      </c>
      <c r="L962" s="16" t="str">
        <f aca="false">IF($A962="","",IF($K962&lt;&gt;1,0,SUMPRODUCT(ISNUMBER(SEARCH(","&amp;TRIM($A962)&amp;",",","&amp;SUBSTITUTE('1. Master BOM'!$D$2:$D$400," ","")&amp;","))*ROW('1. Master BOM'!$D$2:$D$400))))</f>
        <v/>
      </c>
      <c r="M962" s="9" t="str">
        <f aca="false">IF($A962="","",IF($K962=0,"NOT IN BOM",IF($K962&gt;1,"MULTIPLE BOM LINES","OK")))</f>
        <v/>
      </c>
      <c r="N962" s="9" t="str">
        <f aca="false">IF($A962="","",IF($L962=0,"—",INDEX('1. Master BOM'!$A$1:$A$400,$L962)))</f>
        <v/>
      </c>
      <c r="O962" s="9" t="str">
        <f aca="false">IF($A962="","",IF($L962=0,"—",INDEX('1. Master BOM'!$B$1:$B$400,$L962)))</f>
        <v/>
      </c>
      <c r="P962" s="9" t="str">
        <f aca="false">IF($A962="","",IF(OR($H962="NOT IN SCHEMATIC",$O962="—"),"",IF($G962="","NO SCH PN",IF(UPPER(TRIM($G962))=UPPER(TRIM($O962)),"OK","MISMATCH"))))</f>
        <v/>
      </c>
      <c r="Q962" s="9" t="str">
        <f aca="false">IF($A962="","",IF($L962=0,"—",INDEX('1. Master BOM'!$E$1:$E$400,$L962)))</f>
        <v/>
      </c>
      <c r="R962" s="9" t="str">
        <f aca="false">IF($A962="","",IF($L962=0,"—",IF(T(INDEX('1. Master BOM'!$F$1:$F$400,$L962))="","(not set)",INDEX('1. Master BOM'!$F$1:$F$400,$L962))))</f>
        <v/>
      </c>
      <c r="S962" s="9" t="str">
        <f aca="false">IF($A962="","",IF(OR($R962="—",$R962="(not set)",$D962=""),"",IF(ISNUMBER(SEARCH(SUBSTITUTE(SUBSTITUTE(SUBSTITUTE($R962,"-",""),"_","")," ",""),SUBSTITUTE(SUBSTITUTE(SUBSTITUTE($D962,"-",""),"_","")," ",""))),"OK","CHECK")))</f>
        <v/>
      </c>
      <c r="T962" s="9" t="str">
        <f aca="false">IF($A962="","",IF(OR($H962="NOT IN SCHEMATIC",$I962="MISMATCH",$J962="MISMATCH",$P962="MISMATCH",$M962&lt;&gt;"OK"),"REVIEW","OK"))</f>
        <v/>
      </c>
      <c r="U962" s="14"/>
      <c r="V962" s="14"/>
      <c r="W962" s="17"/>
      <c r="X962" s="14"/>
    </row>
    <row r="963" customFormat="false" ht="15" hidden="false" customHeight="false" outlineLevel="0" collapsed="false">
      <c r="A963" s="9" t="str">
        <f aca="false">IF('3. Layout Parts'!$A963="","",TRIM('3. Layout Parts'!$A963))</f>
        <v/>
      </c>
      <c r="B963" s="9" t="str">
        <f aca="false">IF($A963="","",'3. Layout Parts'!$D963)</f>
        <v/>
      </c>
      <c r="C963" s="9" t="str">
        <f aca="false">IF($A963="","",'3. Layout Parts'!$B963)</f>
        <v/>
      </c>
      <c r="D963" s="9" t="str">
        <f aca="false">IF($A963="","",'3. Layout Parts'!$C963)</f>
        <v/>
      </c>
      <c r="E963" s="9" t="str">
        <f aca="false">IF($A963="","",IFERROR(INDEX('2. Schematic Parts'!$B$2:$B$3001,MATCH($A963,'2. Schematic Parts'!$A$2:$A$3001,0)),"NOT FOUND"))</f>
        <v/>
      </c>
      <c r="F963" s="9" t="str">
        <f aca="false">IF($A963="","",IFERROR(INDEX('2. Schematic Parts'!$C$2:$C$3001,MATCH($A963,'2. Schematic Parts'!$A$2:$A$3001,0))&amp;"","NOT FOUND"))</f>
        <v/>
      </c>
      <c r="G963" s="9" t="str">
        <f aca="false">IF($A963="","",IFERROR(INDEX('2. Schematic Parts'!$D$2:$D$3001,MATCH($A963,'2. Schematic Parts'!$A$2:$A$3001,0))&amp;"","NOT FOUND"))</f>
        <v/>
      </c>
      <c r="H963" s="9" t="str">
        <f aca="false">IF($A963="","",IF(COUNTIF('2. Schematic Parts'!$A$2:$A$3001,$A963)=0,"NOT IN SCHEMATIC","OK"))</f>
        <v/>
      </c>
      <c r="I963" s="9" t="str">
        <f aca="false">IF($A963="","",IF($H963="NOT IN SCHEMATIC","",IF(UPPER(TRIM($C963))=UPPER(TRIM($E963)),"OK","MISMATCH")))</f>
        <v/>
      </c>
      <c r="J963" s="9" t="str">
        <f aca="false">IF($A963="","",IF($H963="NOT IN SCHEMATIC","",IF($F963="","NO SCH DECAL",IF($D963="","",IF(UPPER(TRIM($D963))=UPPER(TRIM($F963)),"OK","MISMATCH")))))</f>
        <v/>
      </c>
      <c r="K963" s="16" t="str">
        <f aca="false">IF($A963="","",SUMPRODUCT(--ISNUMBER(SEARCH(","&amp;TRIM($A963)&amp;",",","&amp;SUBSTITUTE('1. Master BOM'!$D$2:$D$400," ","")&amp;","))))</f>
        <v/>
      </c>
      <c r="L963" s="16" t="str">
        <f aca="false">IF($A963="","",IF($K963&lt;&gt;1,0,SUMPRODUCT(ISNUMBER(SEARCH(","&amp;TRIM($A963)&amp;",",","&amp;SUBSTITUTE('1. Master BOM'!$D$2:$D$400," ","")&amp;","))*ROW('1. Master BOM'!$D$2:$D$400))))</f>
        <v/>
      </c>
      <c r="M963" s="9" t="str">
        <f aca="false">IF($A963="","",IF($K963=0,"NOT IN BOM",IF($K963&gt;1,"MULTIPLE BOM LINES","OK")))</f>
        <v/>
      </c>
      <c r="N963" s="9" t="str">
        <f aca="false">IF($A963="","",IF($L963=0,"—",INDEX('1. Master BOM'!$A$1:$A$400,$L963)))</f>
        <v/>
      </c>
      <c r="O963" s="9" t="str">
        <f aca="false">IF($A963="","",IF($L963=0,"—",INDEX('1. Master BOM'!$B$1:$B$400,$L963)))</f>
        <v/>
      </c>
      <c r="P963" s="9" t="str">
        <f aca="false">IF($A963="","",IF(OR($H963="NOT IN SCHEMATIC",$O963="—"),"",IF($G963="","NO SCH PN",IF(UPPER(TRIM($G963))=UPPER(TRIM($O963)),"OK","MISMATCH"))))</f>
        <v/>
      </c>
      <c r="Q963" s="9" t="str">
        <f aca="false">IF($A963="","",IF($L963=0,"—",INDEX('1. Master BOM'!$E$1:$E$400,$L963)))</f>
        <v/>
      </c>
      <c r="R963" s="9" t="str">
        <f aca="false">IF($A963="","",IF($L963=0,"—",IF(T(INDEX('1. Master BOM'!$F$1:$F$400,$L963))="","(not set)",INDEX('1. Master BOM'!$F$1:$F$400,$L963))))</f>
        <v/>
      </c>
      <c r="S963" s="9" t="str">
        <f aca="false">IF($A963="","",IF(OR($R963="—",$R963="(not set)",$D963=""),"",IF(ISNUMBER(SEARCH(SUBSTITUTE(SUBSTITUTE(SUBSTITUTE($R963,"-",""),"_","")," ",""),SUBSTITUTE(SUBSTITUTE(SUBSTITUTE($D963,"-",""),"_","")," ",""))),"OK","CHECK")))</f>
        <v/>
      </c>
      <c r="T963" s="9" t="str">
        <f aca="false">IF($A963="","",IF(OR($H963="NOT IN SCHEMATIC",$I963="MISMATCH",$J963="MISMATCH",$P963="MISMATCH",$M963&lt;&gt;"OK"),"REVIEW","OK"))</f>
        <v/>
      </c>
      <c r="U963" s="14"/>
      <c r="V963" s="14"/>
      <c r="W963" s="17"/>
      <c r="X963" s="14"/>
    </row>
    <row r="964" customFormat="false" ht="15" hidden="false" customHeight="false" outlineLevel="0" collapsed="false">
      <c r="A964" s="9" t="str">
        <f aca="false">IF('3. Layout Parts'!$A964="","",TRIM('3. Layout Parts'!$A964))</f>
        <v/>
      </c>
      <c r="B964" s="9" t="str">
        <f aca="false">IF($A964="","",'3. Layout Parts'!$D964)</f>
        <v/>
      </c>
      <c r="C964" s="9" t="str">
        <f aca="false">IF($A964="","",'3. Layout Parts'!$B964)</f>
        <v/>
      </c>
      <c r="D964" s="9" t="str">
        <f aca="false">IF($A964="","",'3. Layout Parts'!$C964)</f>
        <v/>
      </c>
      <c r="E964" s="9" t="str">
        <f aca="false">IF($A964="","",IFERROR(INDEX('2. Schematic Parts'!$B$2:$B$3001,MATCH($A964,'2. Schematic Parts'!$A$2:$A$3001,0)),"NOT FOUND"))</f>
        <v/>
      </c>
      <c r="F964" s="9" t="str">
        <f aca="false">IF($A964="","",IFERROR(INDEX('2. Schematic Parts'!$C$2:$C$3001,MATCH($A964,'2. Schematic Parts'!$A$2:$A$3001,0))&amp;"","NOT FOUND"))</f>
        <v/>
      </c>
      <c r="G964" s="9" t="str">
        <f aca="false">IF($A964="","",IFERROR(INDEX('2. Schematic Parts'!$D$2:$D$3001,MATCH($A964,'2. Schematic Parts'!$A$2:$A$3001,0))&amp;"","NOT FOUND"))</f>
        <v/>
      </c>
      <c r="H964" s="9" t="str">
        <f aca="false">IF($A964="","",IF(COUNTIF('2. Schematic Parts'!$A$2:$A$3001,$A964)=0,"NOT IN SCHEMATIC","OK"))</f>
        <v/>
      </c>
      <c r="I964" s="9" t="str">
        <f aca="false">IF($A964="","",IF($H964="NOT IN SCHEMATIC","",IF(UPPER(TRIM($C964))=UPPER(TRIM($E964)),"OK","MISMATCH")))</f>
        <v/>
      </c>
      <c r="J964" s="9" t="str">
        <f aca="false">IF($A964="","",IF($H964="NOT IN SCHEMATIC","",IF($F964="","NO SCH DECAL",IF($D964="","",IF(UPPER(TRIM($D964))=UPPER(TRIM($F964)),"OK","MISMATCH")))))</f>
        <v/>
      </c>
      <c r="K964" s="16" t="str">
        <f aca="false">IF($A964="","",SUMPRODUCT(--ISNUMBER(SEARCH(","&amp;TRIM($A964)&amp;",",","&amp;SUBSTITUTE('1. Master BOM'!$D$2:$D$400," ","")&amp;","))))</f>
        <v/>
      </c>
      <c r="L964" s="16" t="str">
        <f aca="false">IF($A964="","",IF($K964&lt;&gt;1,0,SUMPRODUCT(ISNUMBER(SEARCH(","&amp;TRIM($A964)&amp;",",","&amp;SUBSTITUTE('1. Master BOM'!$D$2:$D$400," ","")&amp;","))*ROW('1. Master BOM'!$D$2:$D$400))))</f>
        <v/>
      </c>
      <c r="M964" s="9" t="str">
        <f aca="false">IF($A964="","",IF($K964=0,"NOT IN BOM",IF($K964&gt;1,"MULTIPLE BOM LINES","OK")))</f>
        <v/>
      </c>
      <c r="N964" s="9" t="str">
        <f aca="false">IF($A964="","",IF($L964=0,"—",INDEX('1. Master BOM'!$A$1:$A$400,$L964)))</f>
        <v/>
      </c>
      <c r="O964" s="9" t="str">
        <f aca="false">IF($A964="","",IF($L964=0,"—",INDEX('1. Master BOM'!$B$1:$B$400,$L964)))</f>
        <v/>
      </c>
      <c r="P964" s="9" t="str">
        <f aca="false">IF($A964="","",IF(OR($H964="NOT IN SCHEMATIC",$O964="—"),"",IF($G964="","NO SCH PN",IF(UPPER(TRIM($G964))=UPPER(TRIM($O964)),"OK","MISMATCH"))))</f>
        <v/>
      </c>
      <c r="Q964" s="9" t="str">
        <f aca="false">IF($A964="","",IF($L964=0,"—",INDEX('1. Master BOM'!$E$1:$E$400,$L964)))</f>
        <v/>
      </c>
      <c r="R964" s="9" t="str">
        <f aca="false">IF($A964="","",IF($L964=0,"—",IF(T(INDEX('1. Master BOM'!$F$1:$F$400,$L964))="","(not set)",INDEX('1. Master BOM'!$F$1:$F$400,$L964))))</f>
        <v/>
      </c>
      <c r="S964" s="9" t="str">
        <f aca="false">IF($A964="","",IF(OR($R964="—",$R964="(not set)",$D964=""),"",IF(ISNUMBER(SEARCH(SUBSTITUTE(SUBSTITUTE(SUBSTITUTE($R964,"-",""),"_","")," ",""),SUBSTITUTE(SUBSTITUTE(SUBSTITUTE($D964,"-",""),"_","")," ",""))),"OK","CHECK")))</f>
        <v/>
      </c>
      <c r="T964" s="9" t="str">
        <f aca="false">IF($A964="","",IF(OR($H964="NOT IN SCHEMATIC",$I964="MISMATCH",$J964="MISMATCH",$P964="MISMATCH",$M964&lt;&gt;"OK"),"REVIEW","OK"))</f>
        <v/>
      </c>
      <c r="U964" s="14"/>
      <c r="V964" s="14"/>
      <c r="W964" s="17"/>
      <c r="X964" s="14"/>
    </row>
    <row r="965" customFormat="false" ht="15" hidden="false" customHeight="false" outlineLevel="0" collapsed="false">
      <c r="A965" s="9" t="str">
        <f aca="false">IF('3. Layout Parts'!$A965="","",TRIM('3. Layout Parts'!$A965))</f>
        <v/>
      </c>
      <c r="B965" s="9" t="str">
        <f aca="false">IF($A965="","",'3. Layout Parts'!$D965)</f>
        <v/>
      </c>
      <c r="C965" s="9" t="str">
        <f aca="false">IF($A965="","",'3. Layout Parts'!$B965)</f>
        <v/>
      </c>
      <c r="D965" s="9" t="str">
        <f aca="false">IF($A965="","",'3. Layout Parts'!$C965)</f>
        <v/>
      </c>
      <c r="E965" s="9" t="str">
        <f aca="false">IF($A965="","",IFERROR(INDEX('2. Schematic Parts'!$B$2:$B$3001,MATCH($A965,'2. Schematic Parts'!$A$2:$A$3001,0)),"NOT FOUND"))</f>
        <v/>
      </c>
      <c r="F965" s="9" t="str">
        <f aca="false">IF($A965="","",IFERROR(INDEX('2. Schematic Parts'!$C$2:$C$3001,MATCH($A965,'2. Schematic Parts'!$A$2:$A$3001,0))&amp;"","NOT FOUND"))</f>
        <v/>
      </c>
      <c r="G965" s="9" t="str">
        <f aca="false">IF($A965="","",IFERROR(INDEX('2. Schematic Parts'!$D$2:$D$3001,MATCH($A965,'2. Schematic Parts'!$A$2:$A$3001,0))&amp;"","NOT FOUND"))</f>
        <v/>
      </c>
      <c r="H965" s="9" t="str">
        <f aca="false">IF($A965="","",IF(COUNTIF('2. Schematic Parts'!$A$2:$A$3001,$A965)=0,"NOT IN SCHEMATIC","OK"))</f>
        <v/>
      </c>
      <c r="I965" s="9" t="str">
        <f aca="false">IF($A965="","",IF($H965="NOT IN SCHEMATIC","",IF(UPPER(TRIM($C965))=UPPER(TRIM($E965)),"OK","MISMATCH")))</f>
        <v/>
      </c>
      <c r="J965" s="9" t="str">
        <f aca="false">IF($A965="","",IF($H965="NOT IN SCHEMATIC","",IF($F965="","NO SCH DECAL",IF($D965="","",IF(UPPER(TRIM($D965))=UPPER(TRIM($F965)),"OK","MISMATCH")))))</f>
        <v/>
      </c>
      <c r="K965" s="16" t="str">
        <f aca="false">IF($A965="","",SUMPRODUCT(--ISNUMBER(SEARCH(","&amp;TRIM($A965)&amp;",",","&amp;SUBSTITUTE('1. Master BOM'!$D$2:$D$400," ","")&amp;","))))</f>
        <v/>
      </c>
      <c r="L965" s="16" t="str">
        <f aca="false">IF($A965="","",IF($K965&lt;&gt;1,0,SUMPRODUCT(ISNUMBER(SEARCH(","&amp;TRIM($A965)&amp;",",","&amp;SUBSTITUTE('1. Master BOM'!$D$2:$D$400," ","")&amp;","))*ROW('1. Master BOM'!$D$2:$D$400))))</f>
        <v/>
      </c>
      <c r="M965" s="9" t="str">
        <f aca="false">IF($A965="","",IF($K965=0,"NOT IN BOM",IF($K965&gt;1,"MULTIPLE BOM LINES","OK")))</f>
        <v/>
      </c>
      <c r="N965" s="9" t="str">
        <f aca="false">IF($A965="","",IF($L965=0,"—",INDEX('1. Master BOM'!$A$1:$A$400,$L965)))</f>
        <v/>
      </c>
      <c r="O965" s="9" t="str">
        <f aca="false">IF($A965="","",IF($L965=0,"—",INDEX('1. Master BOM'!$B$1:$B$400,$L965)))</f>
        <v/>
      </c>
      <c r="P965" s="9" t="str">
        <f aca="false">IF($A965="","",IF(OR($H965="NOT IN SCHEMATIC",$O965="—"),"",IF($G965="","NO SCH PN",IF(UPPER(TRIM($G965))=UPPER(TRIM($O965)),"OK","MISMATCH"))))</f>
        <v/>
      </c>
      <c r="Q965" s="9" t="str">
        <f aca="false">IF($A965="","",IF($L965=0,"—",INDEX('1. Master BOM'!$E$1:$E$400,$L965)))</f>
        <v/>
      </c>
      <c r="R965" s="9" t="str">
        <f aca="false">IF($A965="","",IF($L965=0,"—",IF(T(INDEX('1. Master BOM'!$F$1:$F$400,$L965))="","(not set)",INDEX('1. Master BOM'!$F$1:$F$400,$L965))))</f>
        <v/>
      </c>
      <c r="S965" s="9" t="str">
        <f aca="false">IF($A965="","",IF(OR($R965="—",$R965="(not set)",$D965=""),"",IF(ISNUMBER(SEARCH(SUBSTITUTE(SUBSTITUTE(SUBSTITUTE($R965,"-",""),"_","")," ",""),SUBSTITUTE(SUBSTITUTE(SUBSTITUTE($D965,"-",""),"_","")," ",""))),"OK","CHECK")))</f>
        <v/>
      </c>
      <c r="T965" s="9" t="str">
        <f aca="false">IF($A965="","",IF(OR($H965="NOT IN SCHEMATIC",$I965="MISMATCH",$J965="MISMATCH",$P965="MISMATCH",$M965&lt;&gt;"OK"),"REVIEW","OK"))</f>
        <v/>
      </c>
      <c r="U965" s="14"/>
      <c r="V965" s="14"/>
      <c r="W965" s="17"/>
      <c r="X965" s="14"/>
    </row>
    <row r="966" customFormat="false" ht="15" hidden="false" customHeight="false" outlineLevel="0" collapsed="false">
      <c r="A966" s="9" t="str">
        <f aca="false">IF('3. Layout Parts'!$A966="","",TRIM('3. Layout Parts'!$A966))</f>
        <v/>
      </c>
      <c r="B966" s="9" t="str">
        <f aca="false">IF($A966="","",'3. Layout Parts'!$D966)</f>
        <v/>
      </c>
      <c r="C966" s="9" t="str">
        <f aca="false">IF($A966="","",'3. Layout Parts'!$B966)</f>
        <v/>
      </c>
      <c r="D966" s="9" t="str">
        <f aca="false">IF($A966="","",'3. Layout Parts'!$C966)</f>
        <v/>
      </c>
      <c r="E966" s="9" t="str">
        <f aca="false">IF($A966="","",IFERROR(INDEX('2. Schematic Parts'!$B$2:$B$3001,MATCH($A966,'2. Schematic Parts'!$A$2:$A$3001,0)),"NOT FOUND"))</f>
        <v/>
      </c>
      <c r="F966" s="9" t="str">
        <f aca="false">IF($A966="","",IFERROR(INDEX('2. Schematic Parts'!$C$2:$C$3001,MATCH($A966,'2. Schematic Parts'!$A$2:$A$3001,0))&amp;"","NOT FOUND"))</f>
        <v/>
      </c>
      <c r="G966" s="9" t="str">
        <f aca="false">IF($A966="","",IFERROR(INDEX('2. Schematic Parts'!$D$2:$D$3001,MATCH($A966,'2. Schematic Parts'!$A$2:$A$3001,0))&amp;"","NOT FOUND"))</f>
        <v/>
      </c>
      <c r="H966" s="9" t="str">
        <f aca="false">IF($A966="","",IF(COUNTIF('2. Schematic Parts'!$A$2:$A$3001,$A966)=0,"NOT IN SCHEMATIC","OK"))</f>
        <v/>
      </c>
      <c r="I966" s="9" t="str">
        <f aca="false">IF($A966="","",IF($H966="NOT IN SCHEMATIC","",IF(UPPER(TRIM($C966))=UPPER(TRIM($E966)),"OK","MISMATCH")))</f>
        <v/>
      </c>
      <c r="J966" s="9" t="str">
        <f aca="false">IF($A966="","",IF($H966="NOT IN SCHEMATIC","",IF($F966="","NO SCH DECAL",IF($D966="","",IF(UPPER(TRIM($D966))=UPPER(TRIM($F966)),"OK","MISMATCH")))))</f>
        <v/>
      </c>
      <c r="K966" s="16" t="str">
        <f aca="false">IF($A966="","",SUMPRODUCT(--ISNUMBER(SEARCH(","&amp;TRIM($A966)&amp;",",","&amp;SUBSTITUTE('1. Master BOM'!$D$2:$D$400," ","")&amp;","))))</f>
        <v/>
      </c>
      <c r="L966" s="16" t="str">
        <f aca="false">IF($A966="","",IF($K966&lt;&gt;1,0,SUMPRODUCT(ISNUMBER(SEARCH(","&amp;TRIM($A966)&amp;",",","&amp;SUBSTITUTE('1. Master BOM'!$D$2:$D$400," ","")&amp;","))*ROW('1. Master BOM'!$D$2:$D$400))))</f>
        <v/>
      </c>
      <c r="M966" s="9" t="str">
        <f aca="false">IF($A966="","",IF($K966=0,"NOT IN BOM",IF($K966&gt;1,"MULTIPLE BOM LINES","OK")))</f>
        <v/>
      </c>
      <c r="N966" s="9" t="str">
        <f aca="false">IF($A966="","",IF($L966=0,"—",INDEX('1. Master BOM'!$A$1:$A$400,$L966)))</f>
        <v/>
      </c>
      <c r="O966" s="9" t="str">
        <f aca="false">IF($A966="","",IF($L966=0,"—",INDEX('1. Master BOM'!$B$1:$B$400,$L966)))</f>
        <v/>
      </c>
      <c r="P966" s="9" t="str">
        <f aca="false">IF($A966="","",IF(OR($H966="NOT IN SCHEMATIC",$O966="—"),"",IF($G966="","NO SCH PN",IF(UPPER(TRIM($G966))=UPPER(TRIM($O966)),"OK","MISMATCH"))))</f>
        <v/>
      </c>
      <c r="Q966" s="9" t="str">
        <f aca="false">IF($A966="","",IF($L966=0,"—",INDEX('1. Master BOM'!$E$1:$E$400,$L966)))</f>
        <v/>
      </c>
      <c r="R966" s="9" t="str">
        <f aca="false">IF($A966="","",IF($L966=0,"—",IF(T(INDEX('1. Master BOM'!$F$1:$F$400,$L966))="","(not set)",INDEX('1. Master BOM'!$F$1:$F$400,$L966))))</f>
        <v/>
      </c>
      <c r="S966" s="9" t="str">
        <f aca="false">IF($A966="","",IF(OR($R966="—",$R966="(not set)",$D966=""),"",IF(ISNUMBER(SEARCH(SUBSTITUTE(SUBSTITUTE(SUBSTITUTE($R966,"-",""),"_","")," ",""),SUBSTITUTE(SUBSTITUTE(SUBSTITUTE($D966,"-",""),"_","")," ",""))),"OK","CHECK")))</f>
        <v/>
      </c>
      <c r="T966" s="9" t="str">
        <f aca="false">IF($A966="","",IF(OR($H966="NOT IN SCHEMATIC",$I966="MISMATCH",$J966="MISMATCH",$P966="MISMATCH",$M966&lt;&gt;"OK"),"REVIEW","OK"))</f>
        <v/>
      </c>
      <c r="U966" s="14"/>
      <c r="V966" s="14"/>
      <c r="W966" s="17"/>
      <c r="X966" s="14"/>
    </row>
    <row r="967" customFormat="false" ht="15" hidden="false" customHeight="false" outlineLevel="0" collapsed="false">
      <c r="A967" s="9" t="str">
        <f aca="false">IF('3. Layout Parts'!$A967="","",TRIM('3. Layout Parts'!$A967))</f>
        <v/>
      </c>
      <c r="B967" s="9" t="str">
        <f aca="false">IF($A967="","",'3. Layout Parts'!$D967)</f>
        <v/>
      </c>
      <c r="C967" s="9" t="str">
        <f aca="false">IF($A967="","",'3. Layout Parts'!$B967)</f>
        <v/>
      </c>
      <c r="D967" s="9" t="str">
        <f aca="false">IF($A967="","",'3. Layout Parts'!$C967)</f>
        <v/>
      </c>
      <c r="E967" s="9" t="str">
        <f aca="false">IF($A967="","",IFERROR(INDEX('2. Schematic Parts'!$B$2:$B$3001,MATCH($A967,'2. Schematic Parts'!$A$2:$A$3001,0)),"NOT FOUND"))</f>
        <v/>
      </c>
      <c r="F967" s="9" t="str">
        <f aca="false">IF($A967="","",IFERROR(INDEX('2. Schematic Parts'!$C$2:$C$3001,MATCH($A967,'2. Schematic Parts'!$A$2:$A$3001,0))&amp;"","NOT FOUND"))</f>
        <v/>
      </c>
      <c r="G967" s="9" t="str">
        <f aca="false">IF($A967="","",IFERROR(INDEX('2. Schematic Parts'!$D$2:$D$3001,MATCH($A967,'2. Schematic Parts'!$A$2:$A$3001,0))&amp;"","NOT FOUND"))</f>
        <v/>
      </c>
      <c r="H967" s="9" t="str">
        <f aca="false">IF($A967="","",IF(COUNTIF('2. Schematic Parts'!$A$2:$A$3001,$A967)=0,"NOT IN SCHEMATIC","OK"))</f>
        <v/>
      </c>
      <c r="I967" s="9" t="str">
        <f aca="false">IF($A967="","",IF($H967="NOT IN SCHEMATIC","",IF(UPPER(TRIM($C967))=UPPER(TRIM($E967)),"OK","MISMATCH")))</f>
        <v/>
      </c>
      <c r="J967" s="9" t="str">
        <f aca="false">IF($A967="","",IF($H967="NOT IN SCHEMATIC","",IF($F967="","NO SCH DECAL",IF($D967="","",IF(UPPER(TRIM($D967))=UPPER(TRIM($F967)),"OK","MISMATCH")))))</f>
        <v/>
      </c>
      <c r="K967" s="16" t="str">
        <f aca="false">IF($A967="","",SUMPRODUCT(--ISNUMBER(SEARCH(","&amp;TRIM($A967)&amp;",",","&amp;SUBSTITUTE('1. Master BOM'!$D$2:$D$400," ","")&amp;","))))</f>
        <v/>
      </c>
      <c r="L967" s="16" t="str">
        <f aca="false">IF($A967="","",IF($K967&lt;&gt;1,0,SUMPRODUCT(ISNUMBER(SEARCH(","&amp;TRIM($A967)&amp;",",","&amp;SUBSTITUTE('1. Master BOM'!$D$2:$D$400," ","")&amp;","))*ROW('1. Master BOM'!$D$2:$D$400))))</f>
        <v/>
      </c>
      <c r="M967" s="9" t="str">
        <f aca="false">IF($A967="","",IF($K967=0,"NOT IN BOM",IF($K967&gt;1,"MULTIPLE BOM LINES","OK")))</f>
        <v/>
      </c>
      <c r="N967" s="9" t="str">
        <f aca="false">IF($A967="","",IF($L967=0,"—",INDEX('1. Master BOM'!$A$1:$A$400,$L967)))</f>
        <v/>
      </c>
      <c r="O967" s="9" t="str">
        <f aca="false">IF($A967="","",IF($L967=0,"—",INDEX('1. Master BOM'!$B$1:$B$400,$L967)))</f>
        <v/>
      </c>
      <c r="P967" s="9" t="str">
        <f aca="false">IF($A967="","",IF(OR($H967="NOT IN SCHEMATIC",$O967="—"),"",IF($G967="","NO SCH PN",IF(UPPER(TRIM($G967))=UPPER(TRIM($O967)),"OK","MISMATCH"))))</f>
        <v/>
      </c>
      <c r="Q967" s="9" t="str">
        <f aca="false">IF($A967="","",IF($L967=0,"—",INDEX('1. Master BOM'!$E$1:$E$400,$L967)))</f>
        <v/>
      </c>
      <c r="R967" s="9" t="str">
        <f aca="false">IF($A967="","",IF($L967=0,"—",IF(T(INDEX('1. Master BOM'!$F$1:$F$400,$L967))="","(not set)",INDEX('1. Master BOM'!$F$1:$F$400,$L967))))</f>
        <v/>
      </c>
      <c r="S967" s="9" t="str">
        <f aca="false">IF($A967="","",IF(OR($R967="—",$R967="(not set)",$D967=""),"",IF(ISNUMBER(SEARCH(SUBSTITUTE(SUBSTITUTE(SUBSTITUTE($R967,"-",""),"_","")," ",""),SUBSTITUTE(SUBSTITUTE(SUBSTITUTE($D967,"-",""),"_","")," ",""))),"OK","CHECK")))</f>
        <v/>
      </c>
      <c r="T967" s="9" t="str">
        <f aca="false">IF($A967="","",IF(OR($H967="NOT IN SCHEMATIC",$I967="MISMATCH",$J967="MISMATCH",$P967="MISMATCH",$M967&lt;&gt;"OK"),"REVIEW","OK"))</f>
        <v/>
      </c>
      <c r="U967" s="14"/>
      <c r="V967" s="14"/>
      <c r="W967" s="17"/>
      <c r="X967" s="14"/>
    </row>
    <row r="968" customFormat="false" ht="15" hidden="false" customHeight="false" outlineLevel="0" collapsed="false">
      <c r="A968" s="9" t="str">
        <f aca="false">IF('3. Layout Parts'!$A968="","",TRIM('3. Layout Parts'!$A968))</f>
        <v/>
      </c>
      <c r="B968" s="9" t="str">
        <f aca="false">IF($A968="","",'3. Layout Parts'!$D968)</f>
        <v/>
      </c>
      <c r="C968" s="9" t="str">
        <f aca="false">IF($A968="","",'3. Layout Parts'!$B968)</f>
        <v/>
      </c>
      <c r="D968" s="9" t="str">
        <f aca="false">IF($A968="","",'3. Layout Parts'!$C968)</f>
        <v/>
      </c>
      <c r="E968" s="9" t="str">
        <f aca="false">IF($A968="","",IFERROR(INDEX('2. Schematic Parts'!$B$2:$B$3001,MATCH($A968,'2. Schematic Parts'!$A$2:$A$3001,0)),"NOT FOUND"))</f>
        <v/>
      </c>
      <c r="F968" s="9" t="str">
        <f aca="false">IF($A968="","",IFERROR(INDEX('2. Schematic Parts'!$C$2:$C$3001,MATCH($A968,'2. Schematic Parts'!$A$2:$A$3001,0))&amp;"","NOT FOUND"))</f>
        <v/>
      </c>
      <c r="G968" s="9" t="str">
        <f aca="false">IF($A968="","",IFERROR(INDEX('2. Schematic Parts'!$D$2:$D$3001,MATCH($A968,'2. Schematic Parts'!$A$2:$A$3001,0))&amp;"","NOT FOUND"))</f>
        <v/>
      </c>
      <c r="H968" s="9" t="str">
        <f aca="false">IF($A968="","",IF(COUNTIF('2. Schematic Parts'!$A$2:$A$3001,$A968)=0,"NOT IN SCHEMATIC","OK"))</f>
        <v/>
      </c>
      <c r="I968" s="9" t="str">
        <f aca="false">IF($A968="","",IF($H968="NOT IN SCHEMATIC","",IF(UPPER(TRIM($C968))=UPPER(TRIM($E968)),"OK","MISMATCH")))</f>
        <v/>
      </c>
      <c r="J968" s="9" t="str">
        <f aca="false">IF($A968="","",IF($H968="NOT IN SCHEMATIC","",IF($F968="","NO SCH DECAL",IF($D968="","",IF(UPPER(TRIM($D968))=UPPER(TRIM($F968)),"OK","MISMATCH")))))</f>
        <v/>
      </c>
      <c r="K968" s="16" t="str">
        <f aca="false">IF($A968="","",SUMPRODUCT(--ISNUMBER(SEARCH(","&amp;TRIM($A968)&amp;",",","&amp;SUBSTITUTE('1. Master BOM'!$D$2:$D$400," ","")&amp;","))))</f>
        <v/>
      </c>
      <c r="L968" s="16" t="str">
        <f aca="false">IF($A968="","",IF($K968&lt;&gt;1,0,SUMPRODUCT(ISNUMBER(SEARCH(","&amp;TRIM($A968)&amp;",",","&amp;SUBSTITUTE('1. Master BOM'!$D$2:$D$400," ","")&amp;","))*ROW('1. Master BOM'!$D$2:$D$400))))</f>
        <v/>
      </c>
      <c r="M968" s="9" t="str">
        <f aca="false">IF($A968="","",IF($K968=0,"NOT IN BOM",IF($K968&gt;1,"MULTIPLE BOM LINES","OK")))</f>
        <v/>
      </c>
      <c r="N968" s="9" t="str">
        <f aca="false">IF($A968="","",IF($L968=0,"—",INDEX('1. Master BOM'!$A$1:$A$400,$L968)))</f>
        <v/>
      </c>
      <c r="O968" s="9" t="str">
        <f aca="false">IF($A968="","",IF($L968=0,"—",INDEX('1. Master BOM'!$B$1:$B$400,$L968)))</f>
        <v/>
      </c>
      <c r="P968" s="9" t="str">
        <f aca="false">IF($A968="","",IF(OR($H968="NOT IN SCHEMATIC",$O968="—"),"",IF($G968="","NO SCH PN",IF(UPPER(TRIM($G968))=UPPER(TRIM($O968)),"OK","MISMATCH"))))</f>
        <v/>
      </c>
      <c r="Q968" s="9" t="str">
        <f aca="false">IF($A968="","",IF($L968=0,"—",INDEX('1. Master BOM'!$E$1:$E$400,$L968)))</f>
        <v/>
      </c>
      <c r="R968" s="9" t="str">
        <f aca="false">IF($A968="","",IF($L968=0,"—",IF(T(INDEX('1. Master BOM'!$F$1:$F$400,$L968))="","(not set)",INDEX('1. Master BOM'!$F$1:$F$400,$L968))))</f>
        <v/>
      </c>
      <c r="S968" s="9" t="str">
        <f aca="false">IF($A968="","",IF(OR($R968="—",$R968="(not set)",$D968=""),"",IF(ISNUMBER(SEARCH(SUBSTITUTE(SUBSTITUTE(SUBSTITUTE($R968,"-",""),"_","")," ",""),SUBSTITUTE(SUBSTITUTE(SUBSTITUTE($D968,"-",""),"_","")," ",""))),"OK","CHECK")))</f>
        <v/>
      </c>
      <c r="T968" s="9" t="str">
        <f aca="false">IF($A968="","",IF(OR($H968="NOT IN SCHEMATIC",$I968="MISMATCH",$J968="MISMATCH",$P968="MISMATCH",$M968&lt;&gt;"OK"),"REVIEW","OK"))</f>
        <v/>
      </c>
      <c r="U968" s="14"/>
      <c r="V968" s="14"/>
      <c r="W968" s="17"/>
      <c r="X968" s="14"/>
    </row>
    <row r="969" customFormat="false" ht="15" hidden="false" customHeight="false" outlineLevel="0" collapsed="false">
      <c r="A969" s="9" t="str">
        <f aca="false">IF('3. Layout Parts'!$A969="","",TRIM('3. Layout Parts'!$A969))</f>
        <v/>
      </c>
      <c r="B969" s="9" t="str">
        <f aca="false">IF($A969="","",'3. Layout Parts'!$D969)</f>
        <v/>
      </c>
      <c r="C969" s="9" t="str">
        <f aca="false">IF($A969="","",'3. Layout Parts'!$B969)</f>
        <v/>
      </c>
      <c r="D969" s="9" t="str">
        <f aca="false">IF($A969="","",'3. Layout Parts'!$C969)</f>
        <v/>
      </c>
      <c r="E969" s="9" t="str">
        <f aca="false">IF($A969="","",IFERROR(INDEX('2. Schematic Parts'!$B$2:$B$3001,MATCH($A969,'2. Schematic Parts'!$A$2:$A$3001,0)),"NOT FOUND"))</f>
        <v/>
      </c>
      <c r="F969" s="9" t="str">
        <f aca="false">IF($A969="","",IFERROR(INDEX('2. Schematic Parts'!$C$2:$C$3001,MATCH($A969,'2. Schematic Parts'!$A$2:$A$3001,0))&amp;"","NOT FOUND"))</f>
        <v/>
      </c>
      <c r="G969" s="9" t="str">
        <f aca="false">IF($A969="","",IFERROR(INDEX('2. Schematic Parts'!$D$2:$D$3001,MATCH($A969,'2. Schematic Parts'!$A$2:$A$3001,0))&amp;"","NOT FOUND"))</f>
        <v/>
      </c>
      <c r="H969" s="9" t="str">
        <f aca="false">IF($A969="","",IF(COUNTIF('2. Schematic Parts'!$A$2:$A$3001,$A969)=0,"NOT IN SCHEMATIC","OK"))</f>
        <v/>
      </c>
      <c r="I969" s="9" t="str">
        <f aca="false">IF($A969="","",IF($H969="NOT IN SCHEMATIC","",IF(UPPER(TRIM($C969))=UPPER(TRIM($E969)),"OK","MISMATCH")))</f>
        <v/>
      </c>
      <c r="J969" s="9" t="str">
        <f aca="false">IF($A969="","",IF($H969="NOT IN SCHEMATIC","",IF($F969="","NO SCH DECAL",IF($D969="","",IF(UPPER(TRIM($D969))=UPPER(TRIM($F969)),"OK","MISMATCH")))))</f>
        <v/>
      </c>
      <c r="K969" s="16" t="str">
        <f aca="false">IF($A969="","",SUMPRODUCT(--ISNUMBER(SEARCH(","&amp;TRIM($A969)&amp;",",","&amp;SUBSTITUTE('1. Master BOM'!$D$2:$D$400," ","")&amp;","))))</f>
        <v/>
      </c>
      <c r="L969" s="16" t="str">
        <f aca="false">IF($A969="","",IF($K969&lt;&gt;1,0,SUMPRODUCT(ISNUMBER(SEARCH(","&amp;TRIM($A969)&amp;",",","&amp;SUBSTITUTE('1. Master BOM'!$D$2:$D$400," ","")&amp;","))*ROW('1. Master BOM'!$D$2:$D$400))))</f>
        <v/>
      </c>
      <c r="M969" s="9" t="str">
        <f aca="false">IF($A969="","",IF($K969=0,"NOT IN BOM",IF($K969&gt;1,"MULTIPLE BOM LINES","OK")))</f>
        <v/>
      </c>
      <c r="N969" s="9" t="str">
        <f aca="false">IF($A969="","",IF($L969=0,"—",INDEX('1. Master BOM'!$A$1:$A$400,$L969)))</f>
        <v/>
      </c>
      <c r="O969" s="9" t="str">
        <f aca="false">IF($A969="","",IF($L969=0,"—",INDEX('1. Master BOM'!$B$1:$B$400,$L969)))</f>
        <v/>
      </c>
      <c r="P969" s="9" t="str">
        <f aca="false">IF($A969="","",IF(OR($H969="NOT IN SCHEMATIC",$O969="—"),"",IF($G969="","NO SCH PN",IF(UPPER(TRIM($G969))=UPPER(TRIM($O969)),"OK","MISMATCH"))))</f>
        <v/>
      </c>
      <c r="Q969" s="9" t="str">
        <f aca="false">IF($A969="","",IF($L969=0,"—",INDEX('1. Master BOM'!$E$1:$E$400,$L969)))</f>
        <v/>
      </c>
      <c r="R969" s="9" t="str">
        <f aca="false">IF($A969="","",IF($L969=0,"—",IF(T(INDEX('1. Master BOM'!$F$1:$F$400,$L969))="","(not set)",INDEX('1. Master BOM'!$F$1:$F$400,$L969))))</f>
        <v/>
      </c>
      <c r="S969" s="9" t="str">
        <f aca="false">IF($A969="","",IF(OR($R969="—",$R969="(not set)",$D969=""),"",IF(ISNUMBER(SEARCH(SUBSTITUTE(SUBSTITUTE(SUBSTITUTE($R969,"-",""),"_","")," ",""),SUBSTITUTE(SUBSTITUTE(SUBSTITUTE($D969,"-",""),"_","")," ",""))),"OK","CHECK")))</f>
        <v/>
      </c>
      <c r="T969" s="9" t="str">
        <f aca="false">IF($A969="","",IF(OR($H969="NOT IN SCHEMATIC",$I969="MISMATCH",$J969="MISMATCH",$P969="MISMATCH",$M969&lt;&gt;"OK"),"REVIEW","OK"))</f>
        <v/>
      </c>
      <c r="U969" s="14"/>
      <c r="V969" s="14"/>
      <c r="W969" s="17"/>
      <c r="X969" s="14"/>
    </row>
    <row r="970" customFormat="false" ht="15" hidden="false" customHeight="false" outlineLevel="0" collapsed="false">
      <c r="A970" s="9" t="str">
        <f aca="false">IF('3. Layout Parts'!$A970="","",TRIM('3. Layout Parts'!$A970))</f>
        <v/>
      </c>
      <c r="B970" s="9" t="str">
        <f aca="false">IF($A970="","",'3. Layout Parts'!$D970)</f>
        <v/>
      </c>
      <c r="C970" s="9" t="str">
        <f aca="false">IF($A970="","",'3. Layout Parts'!$B970)</f>
        <v/>
      </c>
      <c r="D970" s="9" t="str">
        <f aca="false">IF($A970="","",'3. Layout Parts'!$C970)</f>
        <v/>
      </c>
      <c r="E970" s="9" t="str">
        <f aca="false">IF($A970="","",IFERROR(INDEX('2. Schematic Parts'!$B$2:$B$3001,MATCH($A970,'2. Schematic Parts'!$A$2:$A$3001,0)),"NOT FOUND"))</f>
        <v/>
      </c>
      <c r="F970" s="9" t="str">
        <f aca="false">IF($A970="","",IFERROR(INDEX('2. Schematic Parts'!$C$2:$C$3001,MATCH($A970,'2. Schematic Parts'!$A$2:$A$3001,0))&amp;"","NOT FOUND"))</f>
        <v/>
      </c>
      <c r="G970" s="9" t="str">
        <f aca="false">IF($A970="","",IFERROR(INDEX('2. Schematic Parts'!$D$2:$D$3001,MATCH($A970,'2. Schematic Parts'!$A$2:$A$3001,0))&amp;"","NOT FOUND"))</f>
        <v/>
      </c>
      <c r="H970" s="9" t="str">
        <f aca="false">IF($A970="","",IF(COUNTIF('2. Schematic Parts'!$A$2:$A$3001,$A970)=0,"NOT IN SCHEMATIC","OK"))</f>
        <v/>
      </c>
      <c r="I970" s="9" t="str">
        <f aca="false">IF($A970="","",IF($H970="NOT IN SCHEMATIC","",IF(UPPER(TRIM($C970))=UPPER(TRIM($E970)),"OK","MISMATCH")))</f>
        <v/>
      </c>
      <c r="J970" s="9" t="str">
        <f aca="false">IF($A970="","",IF($H970="NOT IN SCHEMATIC","",IF($F970="","NO SCH DECAL",IF($D970="","",IF(UPPER(TRIM($D970))=UPPER(TRIM($F970)),"OK","MISMATCH")))))</f>
        <v/>
      </c>
      <c r="K970" s="16" t="str">
        <f aca="false">IF($A970="","",SUMPRODUCT(--ISNUMBER(SEARCH(","&amp;TRIM($A970)&amp;",",","&amp;SUBSTITUTE('1. Master BOM'!$D$2:$D$400," ","")&amp;","))))</f>
        <v/>
      </c>
      <c r="L970" s="16" t="str">
        <f aca="false">IF($A970="","",IF($K970&lt;&gt;1,0,SUMPRODUCT(ISNUMBER(SEARCH(","&amp;TRIM($A970)&amp;",",","&amp;SUBSTITUTE('1. Master BOM'!$D$2:$D$400," ","")&amp;","))*ROW('1. Master BOM'!$D$2:$D$400))))</f>
        <v/>
      </c>
      <c r="M970" s="9" t="str">
        <f aca="false">IF($A970="","",IF($K970=0,"NOT IN BOM",IF($K970&gt;1,"MULTIPLE BOM LINES","OK")))</f>
        <v/>
      </c>
      <c r="N970" s="9" t="str">
        <f aca="false">IF($A970="","",IF($L970=0,"—",INDEX('1. Master BOM'!$A$1:$A$400,$L970)))</f>
        <v/>
      </c>
      <c r="O970" s="9" t="str">
        <f aca="false">IF($A970="","",IF($L970=0,"—",INDEX('1. Master BOM'!$B$1:$B$400,$L970)))</f>
        <v/>
      </c>
      <c r="P970" s="9" t="str">
        <f aca="false">IF($A970="","",IF(OR($H970="NOT IN SCHEMATIC",$O970="—"),"",IF($G970="","NO SCH PN",IF(UPPER(TRIM($G970))=UPPER(TRIM($O970)),"OK","MISMATCH"))))</f>
        <v/>
      </c>
      <c r="Q970" s="9" t="str">
        <f aca="false">IF($A970="","",IF($L970=0,"—",INDEX('1. Master BOM'!$E$1:$E$400,$L970)))</f>
        <v/>
      </c>
      <c r="R970" s="9" t="str">
        <f aca="false">IF($A970="","",IF($L970=0,"—",IF(T(INDEX('1. Master BOM'!$F$1:$F$400,$L970))="","(not set)",INDEX('1. Master BOM'!$F$1:$F$400,$L970))))</f>
        <v/>
      </c>
      <c r="S970" s="9" t="str">
        <f aca="false">IF($A970="","",IF(OR($R970="—",$R970="(not set)",$D970=""),"",IF(ISNUMBER(SEARCH(SUBSTITUTE(SUBSTITUTE(SUBSTITUTE($R970,"-",""),"_","")," ",""),SUBSTITUTE(SUBSTITUTE(SUBSTITUTE($D970,"-",""),"_","")," ",""))),"OK","CHECK")))</f>
        <v/>
      </c>
      <c r="T970" s="9" t="str">
        <f aca="false">IF($A970="","",IF(OR($H970="NOT IN SCHEMATIC",$I970="MISMATCH",$J970="MISMATCH",$P970="MISMATCH",$M970&lt;&gt;"OK"),"REVIEW","OK"))</f>
        <v/>
      </c>
      <c r="U970" s="14"/>
      <c r="V970" s="14"/>
      <c r="W970" s="17"/>
      <c r="X970" s="14"/>
    </row>
    <row r="971" customFormat="false" ht="15" hidden="false" customHeight="false" outlineLevel="0" collapsed="false">
      <c r="A971" s="9" t="str">
        <f aca="false">IF('3. Layout Parts'!$A971="","",TRIM('3. Layout Parts'!$A971))</f>
        <v/>
      </c>
      <c r="B971" s="9" t="str">
        <f aca="false">IF($A971="","",'3. Layout Parts'!$D971)</f>
        <v/>
      </c>
      <c r="C971" s="9" t="str">
        <f aca="false">IF($A971="","",'3. Layout Parts'!$B971)</f>
        <v/>
      </c>
      <c r="D971" s="9" t="str">
        <f aca="false">IF($A971="","",'3. Layout Parts'!$C971)</f>
        <v/>
      </c>
      <c r="E971" s="9" t="str">
        <f aca="false">IF($A971="","",IFERROR(INDEX('2. Schematic Parts'!$B$2:$B$3001,MATCH($A971,'2. Schematic Parts'!$A$2:$A$3001,0)),"NOT FOUND"))</f>
        <v/>
      </c>
      <c r="F971" s="9" t="str">
        <f aca="false">IF($A971="","",IFERROR(INDEX('2. Schematic Parts'!$C$2:$C$3001,MATCH($A971,'2. Schematic Parts'!$A$2:$A$3001,0))&amp;"","NOT FOUND"))</f>
        <v/>
      </c>
      <c r="G971" s="9" t="str">
        <f aca="false">IF($A971="","",IFERROR(INDEX('2. Schematic Parts'!$D$2:$D$3001,MATCH($A971,'2. Schematic Parts'!$A$2:$A$3001,0))&amp;"","NOT FOUND"))</f>
        <v/>
      </c>
      <c r="H971" s="9" t="str">
        <f aca="false">IF($A971="","",IF(COUNTIF('2. Schematic Parts'!$A$2:$A$3001,$A971)=0,"NOT IN SCHEMATIC","OK"))</f>
        <v/>
      </c>
      <c r="I971" s="9" t="str">
        <f aca="false">IF($A971="","",IF($H971="NOT IN SCHEMATIC","",IF(UPPER(TRIM($C971))=UPPER(TRIM($E971)),"OK","MISMATCH")))</f>
        <v/>
      </c>
      <c r="J971" s="9" t="str">
        <f aca="false">IF($A971="","",IF($H971="NOT IN SCHEMATIC","",IF($F971="","NO SCH DECAL",IF($D971="","",IF(UPPER(TRIM($D971))=UPPER(TRIM($F971)),"OK","MISMATCH")))))</f>
        <v/>
      </c>
      <c r="K971" s="16" t="str">
        <f aca="false">IF($A971="","",SUMPRODUCT(--ISNUMBER(SEARCH(","&amp;TRIM($A971)&amp;",",","&amp;SUBSTITUTE('1. Master BOM'!$D$2:$D$400," ","")&amp;","))))</f>
        <v/>
      </c>
      <c r="L971" s="16" t="str">
        <f aca="false">IF($A971="","",IF($K971&lt;&gt;1,0,SUMPRODUCT(ISNUMBER(SEARCH(","&amp;TRIM($A971)&amp;",",","&amp;SUBSTITUTE('1. Master BOM'!$D$2:$D$400," ","")&amp;","))*ROW('1. Master BOM'!$D$2:$D$400))))</f>
        <v/>
      </c>
      <c r="M971" s="9" t="str">
        <f aca="false">IF($A971="","",IF($K971=0,"NOT IN BOM",IF($K971&gt;1,"MULTIPLE BOM LINES","OK")))</f>
        <v/>
      </c>
      <c r="N971" s="9" t="str">
        <f aca="false">IF($A971="","",IF($L971=0,"—",INDEX('1. Master BOM'!$A$1:$A$400,$L971)))</f>
        <v/>
      </c>
      <c r="O971" s="9" t="str">
        <f aca="false">IF($A971="","",IF($L971=0,"—",INDEX('1. Master BOM'!$B$1:$B$400,$L971)))</f>
        <v/>
      </c>
      <c r="P971" s="9" t="str">
        <f aca="false">IF($A971="","",IF(OR($H971="NOT IN SCHEMATIC",$O971="—"),"",IF($G971="","NO SCH PN",IF(UPPER(TRIM($G971))=UPPER(TRIM($O971)),"OK","MISMATCH"))))</f>
        <v/>
      </c>
      <c r="Q971" s="9" t="str">
        <f aca="false">IF($A971="","",IF($L971=0,"—",INDEX('1. Master BOM'!$E$1:$E$400,$L971)))</f>
        <v/>
      </c>
      <c r="R971" s="9" t="str">
        <f aca="false">IF($A971="","",IF($L971=0,"—",IF(T(INDEX('1. Master BOM'!$F$1:$F$400,$L971))="","(not set)",INDEX('1. Master BOM'!$F$1:$F$400,$L971))))</f>
        <v/>
      </c>
      <c r="S971" s="9" t="str">
        <f aca="false">IF($A971="","",IF(OR($R971="—",$R971="(not set)",$D971=""),"",IF(ISNUMBER(SEARCH(SUBSTITUTE(SUBSTITUTE(SUBSTITUTE($R971,"-",""),"_","")," ",""),SUBSTITUTE(SUBSTITUTE(SUBSTITUTE($D971,"-",""),"_","")," ",""))),"OK","CHECK")))</f>
        <v/>
      </c>
      <c r="T971" s="9" t="str">
        <f aca="false">IF($A971="","",IF(OR($H971="NOT IN SCHEMATIC",$I971="MISMATCH",$J971="MISMATCH",$P971="MISMATCH",$M971&lt;&gt;"OK"),"REVIEW","OK"))</f>
        <v/>
      </c>
      <c r="U971" s="14"/>
      <c r="V971" s="14"/>
      <c r="W971" s="17"/>
      <c r="X971" s="14"/>
    </row>
    <row r="972" customFormat="false" ht="15" hidden="false" customHeight="false" outlineLevel="0" collapsed="false">
      <c r="A972" s="9" t="str">
        <f aca="false">IF('3. Layout Parts'!$A972="","",TRIM('3. Layout Parts'!$A972))</f>
        <v/>
      </c>
      <c r="B972" s="9" t="str">
        <f aca="false">IF($A972="","",'3. Layout Parts'!$D972)</f>
        <v/>
      </c>
      <c r="C972" s="9" t="str">
        <f aca="false">IF($A972="","",'3. Layout Parts'!$B972)</f>
        <v/>
      </c>
      <c r="D972" s="9" t="str">
        <f aca="false">IF($A972="","",'3. Layout Parts'!$C972)</f>
        <v/>
      </c>
      <c r="E972" s="9" t="str">
        <f aca="false">IF($A972="","",IFERROR(INDEX('2. Schematic Parts'!$B$2:$B$3001,MATCH($A972,'2. Schematic Parts'!$A$2:$A$3001,0)),"NOT FOUND"))</f>
        <v/>
      </c>
      <c r="F972" s="9" t="str">
        <f aca="false">IF($A972="","",IFERROR(INDEX('2. Schematic Parts'!$C$2:$C$3001,MATCH($A972,'2. Schematic Parts'!$A$2:$A$3001,0))&amp;"","NOT FOUND"))</f>
        <v/>
      </c>
      <c r="G972" s="9" t="str">
        <f aca="false">IF($A972="","",IFERROR(INDEX('2. Schematic Parts'!$D$2:$D$3001,MATCH($A972,'2. Schematic Parts'!$A$2:$A$3001,0))&amp;"","NOT FOUND"))</f>
        <v/>
      </c>
      <c r="H972" s="9" t="str">
        <f aca="false">IF($A972="","",IF(COUNTIF('2. Schematic Parts'!$A$2:$A$3001,$A972)=0,"NOT IN SCHEMATIC","OK"))</f>
        <v/>
      </c>
      <c r="I972" s="9" t="str">
        <f aca="false">IF($A972="","",IF($H972="NOT IN SCHEMATIC","",IF(UPPER(TRIM($C972))=UPPER(TRIM($E972)),"OK","MISMATCH")))</f>
        <v/>
      </c>
      <c r="J972" s="9" t="str">
        <f aca="false">IF($A972="","",IF($H972="NOT IN SCHEMATIC","",IF($F972="","NO SCH DECAL",IF($D972="","",IF(UPPER(TRIM($D972))=UPPER(TRIM($F972)),"OK","MISMATCH")))))</f>
        <v/>
      </c>
      <c r="K972" s="16" t="str">
        <f aca="false">IF($A972="","",SUMPRODUCT(--ISNUMBER(SEARCH(","&amp;TRIM($A972)&amp;",",","&amp;SUBSTITUTE('1. Master BOM'!$D$2:$D$400," ","")&amp;","))))</f>
        <v/>
      </c>
      <c r="L972" s="16" t="str">
        <f aca="false">IF($A972="","",IF($K972&lt;&gt;1,0,SUMPRODUCT(ISNUMBER(SEARCH(","&amp;TRIM($A972)&amp;",",","&amp;SUBSTITUTE('1. Master BOM'!$D$2:$D$400," ","")&amp;","))*ROW('1. Master BOM'!$D$2:$D$400))))</f>
        <v/>
      </c>
      <c r="M972" s="9" t="str">
        <f aca="false">IF($A972="","",IF($K972=0,"NOT IN BOM",IF($K972&gt;1,"MULTIPLE BOM LINES","OK")))</f>
        <v/>
      </c>
      <c r="N972" s="9" t="str">
        <f aca="false">IF($A972="","",IF($L972=0,"—",INDEX('1. Master BOM'!$A$1:$A$400,$L972)))</f>
        <v/>
      </c>
      <c r="O972" s="9" t="str">
        <f aca="false">IF($A972="","",IF($L972=0,"—",INDEX('1. Master BOM'!$B$1:$B$400,$L972)))</f>
        <v/>
      </c>
      <c r="P972" s="9" t="str">
        <f aca="false">IF($A972="","",IF(OR($H972="NOT IN SCHEMATIC",$O972="—"),"",IF($G972="","NO SCH PN",IF(UPPER(TRIM($G972))=UPPER(TRIM($O972)),"OK","MISMATCH"))))</f>
        <v/>
      </c>
      <c r="Q972" s="9" t="str">
        <f aca="false">IF($A972="","",IF($L972=0,"—",INDEX('1. Master BOM'!$E$1:$E$400,$L972)))</f>
        <v/>
      </c>
      <c r="R972" s="9" t="str">
        <f aca="false">IF($A972="","",IF($L972=0,"—",IF(T(INDEX('1. Master BOM'!$F$1:$F$400,$L972))="","(not set)",INDEX('1. Master BOM'!$F$1:$F$400,$L972))))</f>
        <v/>
      </c>
      <c r="S972" s="9" t="str">
        <f aca="false">IF($A972="","",IF(OR($R972="—",$R972="(not set)",$D972=""),"",IF(ISNUMBER(SEARCH(SUBSTITUTE(SUBSTITUTE(SUBSTITUTE($R972,"-",""),"_","")," ",""),SUBSTITUTE(SUBSTITUTE(SUBSTITUTE($D972,"-",""),"_","")," ",""))),"OK","CHECK")))</f>
        <v/>
      </c>
      <c r="T972" s="9" t="str">
        <f aca="false">IF($A972="","",IF(OR($H972="NOT IN SCHEMATIC",$I972="MISMATCH",$J972="MISMATCH",$P972="MISMATCH",$M972&lt;&gt;"OK"),"REVIEW","OK"))</f>
        <v/>
      </c>
      <c r="U972" s="14"/>
      <c r="V972" s="14"/>
      <c r="W972" s="17"/>
      <c r="X972" s="14"/>
    </row>
    <row r="973" customFormat="false" ht="15" hidden="false" customHeight="false" outlineLevel="0" collapsed="false">
      <c r="A973" s="9" t="str">
        <f aca="false">IF('3. Layout Parts'!$A973="","",TRIM('3. Layout Parts'!$A973))</f>
        <v/>
      </c>
      <c r="B973" s="9" t="str">
        <f aca="false">IF($A973="","",'3. Layout Parts'!$D973)</f>
        <v/>
      </c>
      <c r="C973" s="9" t="str">
        <f aca="false">IF($A973="","",'3. Layout Parts'!$B973)</f>
        <v/>
      </c>
      <c r="D973" s="9" t="str">
        <f aca="false">IF($A973="","",'3. Layout Parts'!$C973)</f>
        <v/>
      </c>
      <c r="E973" s="9" t="str">
        <f aca="false">IF($A973="","",IFERROR(INDEX('2. Schematic Parts'!$B$2:$B$3001,MATCH($A973,'2. Schematic Parts'!$A$2:$A$3001,0)),"NOT FOUND"))</f>
        <v/>
      </c>
      <c r="F973" s="9" t="str">
        <f aca="false">IF($A973="","",IFERROR(INDEX('2. Schematic Parts'!$C$2:$C$3001,MATCH($A973,'2. Schematic Parts'!$A$2:$A$3001,0))&amp;"","NOT FOUND"))</f>
        <v/>
      </c>
      <c r="G973" s="9" t="str">
        <f aca="false">IF($A973="","",IFERROR(INDEX('2. Schematic Parts'!$D$2:$D$3001,MATCH($A973,'2. Schematic Parts'!$A$2:$A$3001,0))&amp;"","NOT FOUND"))</f>
        <v/>
      </c>
      <c r="H973" s="9" t="str">
        <f aca="false">IF($A973="","",IF(COUNTIF('2. Schematic Parts'!$A$2:$A$3001,$A973)=0,"NOT IN SCHEMATIC","OK"))</f>
        <v/>
      </c>
      <c r="I973" s="9" t="str">
        <f aca="false">IF($A973="","",IF($H973="NOT IN SCHEMATIC","",IF(UPPER(TRIM($C973))=UPPER(TRIM($E973)),"OK","MISMATCH")))</f>
        <v/>
      </c>
      <c r="J973" s="9" t="str">
        <f aca="false">IF($A973="","",IF($H973="NOT IN SCHEMATIC","",IF($F973="","NO SCH DECAL",IF($D973="","",IF(UPPER(TRIM($D973))=UPPER(TRIM($F973)),"OK","MISMATCH")))))</f>
        <v/>
      </c>
      <c r="K973" s="16" t="str">
        <f aca="false">IF($A973="","",SUMPRODUCT(--ISNUMBER(SEARCH(","&amp;TRIM($A973)&amp;",",","&amp;SUBSTITUTE('1. Master BOM'!$D$2:$D$400," ","")&amp;","))))</f>
        <v/>
      </c>
      <c r="L973" s="16" t="str">
        <f aca="false">IF($A973="","",IF($K973&lt;&gt;1,0,SUMPRODUCT(ISNUMBER(SEARCH(","&amp;TRIM($A973)&amp;",",","&amp;SUBSTITUTE('1. Master BOM'!$D$2:$D$400," ","")&amp;","))*ROW('1. Master BOM'!$D$2:$D$400))))</f>
        <v/>
      </c>
      <c r="M973" s="9" t="str">
        <f aca="false">IF($A973="","",IF($K973=0,"NOT IN BOM",IF($K973&gt;1,"MULTIPLE BOM LINES","OK")))</f>
        <v/>
      </c>
      <c r="N973" s="9" t="str">
        <f aca="false">IF($A973="","",IF($L973=0,"—",INDEX('1. Master BOM'!$A$1:$A$400,$L973)))</f>
        <v/>
      </c>
      <c r="O973" s="9" t="str">
        <f aca="false">IF($A973="","",IF($L973=0,"—",INDEX('1. Master BOM'!$B$1:$B$400,$L973)))</f>
        <v/>
      </c>
      <c r="P973" s="9" t="str">
        <f aca="false">IF($A973="","",IF(OR($H973="NOT IN SCHEMATIC",$O973="—"),"",IF($G973="","NO SCH PN",IF(UPPER(TRIM($G973))=UPPER(TRIM($O973)),"OK","MISMATCH"))))</f>
        <v/>
      </c>
      <c r="Q973" s="9" t="str">
        <f aca="false">IF($A973="","",IF($L973=0,"—",INDEX('1. Master BOM'!$E$1:$E$400,$L973)))</f>
        <v/>
      </c>
      <c r="R973" s="9" t="str">
        <f aca="false">IF($A973="","",IF($L973=0,"—",IF(T(INDEX('1. Master BOM'!$F$1:$F$400,$L973))="","(not set)",INDEX('1. Master BOM'!$F$1:$F$400,$L973))))</f>
        <v/>
      </c>
      <c r="S973" s="9" t="str">
        <f aca="false">IF($A973="","",IF(OR($R973="—",$R973="(not set)",$D973=""),"",IF(ISNUMBER(SEARCH(SUBSTITUTE(SUBSTITUTE(SUBSTITUTE($R973,"-",""),"_","")," ",""),SUBSTITUTE(SUBSTITUTE(SUBSTITUTE($D973,"-",""),"_","")," ",""))),"OK","CHECK")))</f>
        <v/>
      </c>
      <c r="T973" s="9" t="str">
        <f aca="false">IF($A973="","",IF(OR($H973="NOT IN SCHEMATIC",$I973="MISMATCH",$J973="MISMATCH",$P973="MISMATCH",$M973&lt;&gt;"OK"),"REVIEW","OK"))</f>
        <v/>
      </c>
      <c r="U973" s="14"/>
      <c r="V973" s="14"/>
      <c r="W973" s="17"/>
      <c r="X973" s="14"/>
    </row>
    <row r="974" customFormat="false" ht="15" hidden="false" customHeight="false" outlineLevel="0" collapsed="false">
      <c r="A974" s="9" t="str">
        <f aca="false">IF('3. Layout Parts'!$A974="","",TRIM('3. Layout Parts'!$A974))</f>
        <v/>
      </c>
      <c r="B974" s="9" t="str">
        <f aca="false">IF($A974="","",'3. Layout Parts'!$D974)</f>
        <v/>
      </c>
      <c r="C974" s="9" t="str">
        <f aca="false">IF($A974="","",'3. Layout Parts'!$B974)</f>
        <v/>
      </c>
      <c r="D974" s="9" t="str">
        <f aca="false">IF($A974="","",'3. Layout Parts'!$C974)</f>
        <v/>
      </c>
      <c r="E974" s="9" t="str">
        <f aca="false">IF($A974="","",IFERROR(INDEX('2. Schematic Parts'!$B$2:$B$3001,MATCH($A974,'2. Schematic Parts'!$A$2:$A$3001,0)),"NOT FOUND"))</f>
        <v/>
      </c>
      <c r="F974" s="9" t="str">
        <f aca="false">IF($A974="","",IFERROR(INDEX('2. Schematic Parts'!$C$2:$C$3001,MATCH($A974,'2. Schematic Parts'!$A$2:$A$3001,0))&amp;"","NOT FOUND"))</f>
        <v/>
      </c>
      <c r="G974" s="9" t="str">
        <f aca="false">IF($A974="","",IFERROR(INDEX('2. Schematic Parts'!$D$2:$D$3001,MATCH($A974,'2. Schematic Parts'!$A$2:$A$3001,0))&amp;"","NOT FOUND"))</f>
        <v/>
      </c>
      <c r="H974" s="9" t="str">
        <f aca="false">IF($A974="","",IF(COUNTIF('2. Schematic Parts'!$A$2:$A$3001,$A974)=0,"NOT IN SCHEMATIC","OK"))</f>
        <v/>
      </c>
      <c r="I974" s="9" t="str">
        <f aca="false">IF($A974="","",IF($H974="NOT IN SCHEMATIC","",IF(UPPER(TRIM($C974))=UPPER(TRIM($E974)),"OK","MISMATCH")))</f>
        <v/>
      </c>
      <c r="J974" s="9" t="str">
        <f aca="false">IF($A974="","",IF($H974="NOT IN SCHEMATIC","",IF($F974="","NO SCH DECAL",IF($D974="","",IF(UPPER(TRIM($D974))=UPPER(TRIM($F974)),"OK","MISMATCH")))))</f>
        <v/>
      </c>
      <c r="K974" s="16" t="str">
        <f aca="false">IF($A974="","",SUMPRODUCT(--ISNUMBER(SEARCH(","&amp;TRIM($A974)&amp;",",","&amp;SUBSTITUTE('1. Master BOM'!$D$2:$D$400," ","")&amp;","))))</f>
        <v/>
      </c>
      <c r="L974" s="16" t="str">
        <f aca="false">IF($A974="","",IF($K974&lt;&gt;1,0,SUMPRODUCT(ISNUMBER(SEARCH(","&amp;TRIM($A974)&amp;",",","&amp;SUBSTITUTE('1. Master BOM'!$D$2:$D$400," ","")&amp;","))*ROW('1. Master BOM'!$D$2:$D$400))))</f>
        <v/>
      </c>
      <c r="M974" s="9" t="str">
        <f aca="false">IF($A974="","",IF($K974=0,"NOT IN BOM",IF($K974&gt;1,"MULTIPLE BOM LINES","OK")))</f>
        <v/>
      </c>
      <c r="N974" s="9" t="str">
        <f aca="false">IF($A974="","",IF($L974=0,"—",INDEX('1. Master BOM'!$A$1:$A$400,$L974)))</f>
        <v/>
      </c>
      <c r="O974" s="9" t="str">
        <f aca="false">IF($A974="","",IF($L974=0,"—",INDEX('1. Master BOM'!$B$1:$B$400,$L974)))</f>
        <v/>
      </c>
      <c r="P974" s="9" t="str">
        <f aca="false">IF($A974="","",IF(OR($H974="NOT IN SCHEMATIC",$O974="—"),"",IF($G974="","NO SCH PN",IF(UPPER(TRIM($G974))=UPPER(TRIM($O974)),"OK","MISMATCH"))))</f>
        <v/>
      </c>
      <c r="Q974" s="9" t="str">
        <f aca="false">IF($A974="","",IF($L974=0,"—",INDEX('1. Master BOM'!$E$1:$E$400,$L974)))</f>
        <v/>
      </c>
      <c r="R974" s="9" t="str">
        <f aca="false">IF($A974="","",IF($L974=0,"—",IF(T(INDEX('1. Master BOM'!$F$1:$F$400,$L974))="","(not set)",INDEX('1. Master BOM'!$F$1:$F$400,$L974))))</f>
        <v/>
      </c>
      <c r="S974" s="9" t="str">
        <f aca="false">IF($A974="","",IF(OR($R974="—",$R974="(not set)",$D974=""),"",IF(ISNUMBER(SEARCH(SUBSTITUTE(SUBSTITUTE(SUBSTITUTE($R974,"-",""),"_","")," ",""),SUBSTITUTE(SUBSTITUTE(SUBSTITUTE($D974,"-",""),"_","")," ",""))),"OK","CHECK")))</f>
        <v/>
      </c>
      <c r="T974" s="9" t="str">
        <f aca="false">IF($A974="","",IF(OR($H974="NOT IN SCHEMATIC",$I974="MISMATCH",$J974="MISMATCH",$P974="MISMATCH",$M974&lt;&gt;"OK"),"REVIEW","OK"))</f>
        <v/>
      </c>
      <c r="U974" s="14"/>
      <c r="V974" s="14"/>
      <c r="W974" s="17"/>
      <c r="X974" s="14"/>
    </row>
    <row r="975" customFormat="false" ht="15" hidden="false" customHeight="false" outlineLevel="0" collapsed="false">
      <c r="A975" s="9" t="str">
        <f aca="false">IF('3. Layout Parts'!$A975="","",TRIM('3. Layout Parts'!$A975))</f>
        <v/>
      </c>
      <c r="B975" s="9" t="str">
        <f aca="false">IF($A975="","",'3. Layout Parts'!$D975)</f>
        <v/>
      </c>
      <c r="C975" s="9" t="str">
        <f aca="false">IF($A975="","",'3. Layout Parts'!$B975)</f>
        <v/>
      </c>
      <c r="D975" s="9" t="str">
        <f aca="false">IF($A975="","",'3. Layout Parts'!$C975)</f>
        <v/>
      </c>
      <c r="E975" s="9" t="str">
        <f aca="false">IF($A975="","",IFERROR(INDEX('2. Schematic Parts'!$B$2:$B$3001,MATCH($A975,'2. Schematic Parts'!$A$2:$A$3001,0)),"NOT FOUND"))</f>
        <v/>
      </c>
      <c r="F975" s="9" t="str">
        <f aca="false">IF($A975="","",IFERROR(INDEX('2. Schematic Parts'!$C$2:$C$3001,MATCH($A975,'2. Schematic Parts'!$A$2:$A$3001,0))&amp;"","NOT FOUND"))</f>
        <v/>
      </c>
      <c r="G975" s="9" t="str">
        <f aca="false">IF($A975="","",IFERROR(INDEX('2. Schematic Parts'!$D$2:$D$3001,MATCH($A975,'2. Schematic Parts'!$A$2:$A$3001,0))&amp;"","NOT FOUND"))</f>
        <v/>
      </c>
      <c r="H975" s="9" t="str">
        <f aca="false">IF($A975="","",IF(COUNTIF('2. Schematic Parts'!$A$2:$A$3001,$A975)=0,"NOT IN SCHEMATIC","OK"))</f>
        <v/>
      </c>
      <c r="I975" s="9" t="str">
        <f aca="false">IF($A975="","",IF($H975="NOT IN SCHEMATIC","",IF(UPPER(TRIM($C975))=UPPER(TRIM($E975)),"OK","MISMATCH")))</f>
        <v/>
      </c>
      <c r="J975" s="9" t="str">
        <f aca="false">IF($A975="","",IF($H975="NOT IN SCHEMATIC","",IF($F975="","NO SCH DECAL",IF($D975="","",IF(UPPER(TRIM($D975))=UPPER(TRIM($F975)),"OK","MISMATCH")))))</f>
        <v/>
      </c>
      <c r="K975" s="16" t="str">
        <f aca="false">IF($A975="","",SUMPRODUCT(--ISNUMBER(SEARCH(","&amp;TRIM($A975)&amp;",",","&amp;SUBSTITUTE('1. Master BOM'!$D$2:$D$400," ","")&amp;","))))</f>
        <v/>
      </c>
      <c r="L975" s="16" t="str">
        <f aca="false">IF($A975="","",IF($K975&lt;&gt;1,0,SUMPRODUCT(ISNUMBER(SEARCH(","&amp;TRIM($A975)&amp;",",","&amp;SUBSTITUTE('1. Master BOM'!$D$2:$D$400," ","")&amp;","))*ROW('1. Master BOM'!$D$2:$D$400))))</f>
        <v/>
      </c>
      <c r="M975" s="9" t="str">
        <f aca="false">IF($A975="","",IF($K975=0,"NOT IN BOM",IF($K975&gt;1,"MULTIPLE BOM LINES","OK")))</f>
        <v/>
      </c>
      <c r="N975" s="9" t="str">
        <f aca="false">IF($A975="","",IF($L975=0,"—",INDEX('1. Master BOM'!$A$1:$A$400,$L975)))</f>
        <v/>
      </c>
      <c r="O975" s="9" t="str">
        <f aca="false">IF($A975="","",IF($L975=0,"—",INDEX('1. Master BOM'!$B$1:$B$400,$L975)))</f>
        <v/>
      </c>
      <c r="P975" s="9" t="str">
        <f aca="false">IF($A975="","",IF(OR($H975="NOT IN SCHEMATIC",$O975="—"),"",IF($G975="","NO SCH PN",IF(UPPER(TRIM($G975))=UPPER(TRIM($O975)),"OK","MISMATCH"))))</f>
        <v/>
      </c>
      <c r="Q975" s="9" t="str">
        <f aca="false">IF($A975="","",IF($L975=0,"—",INDEX('1. Master BOM'!$E$1:$E$400,$L975)))</f>
        <v/>
      </c>
      <c r="R975" s="9" t="str">
        <f aca="false">IF($A975="","",IF($L975=0,"—",IF(T(INDEX('1. Master BOM'!$F$1:$F$400,$L975))="","(not set)",INDEX('1. Master BOM'!$F$1:$F$400,$L975))))</f>
        <v/>
      </c>
      <c r="S975" s="9" t="str">
        <f aca="false">IF($A975="","",IF(OR($R975="—",$R975="(not set)",$D975=""),"",IF(ISNUMBER(SEARCH(SUBSTITUTE(SUBSTITUTE(SUBSTITUTE($R975,"-",""),"_","")," ",""),SUBSTITUTE(SUBSTITUTE(SUBSTITUTE($D975,"-",""),"_","")," ",""))),"OK","CHECK")))</f>
        <v/>
      </c>
      <c r="T975" s="9" t="str">
        <f aca="false">IF($A975="","",IF(OR($H975="NOT IN SCHEMATIC",$I975="MISMATCH",$J975="MISMATCH",$P975="MISMATCH",$M975&lt;&gt;"OK"),"REVIEW","OK"))</f>
        <v/>
      </c>
      <c r="U975" s="14"/>
      <c r="V975" s="14"/>
      <c r="W975" s="17"/>
      <c r="X975" s="14"/>
    </row>
    <row r="976" customFormat="false" ht="15" hidden="false" customHeight="false" outlineLevel="0" collapsed="false">
      <c r="A976" s="9" t="str">
        <f aca="false">IF('3. Layout Parts'!$A976="","",TRIM('3. Layout Parts'!$A976))</f>
        <v/>
      </c>
      <c r="B976" s="9" t="str">
        <f aca="false">IF($A976="","",'3. Layout Parts'!$D976)</f>
        <v/>
      </c>
      <c r="C976" s="9" t="str">
        <f aca="false">IF($A976="","",'3. Layout Parts'!$B976)</f>
        <v/>
      </c>
      <c r="D976" s="9" t="str">
        <f aca="false">IF($A976="","",'3. Layout Parts'!$C976)</f>
        <v/>
      </c>
      <c r="E976" s="9" t="str">
        <f aca="false">IF($A976="","",IFERROR(INDEX('2. Schematic Parts'!$B$2:$B$3001,MATCH($A976,'2. Schematic Parts'!$A$2:$A$3001,0)),"NOT FOUND"))</f>
        <v/>
      </c>
      <c r="F976" s="9" t="str">
        <f aca="false">IF($A976="","",IFERROR(INDEX('2. Schematic Parts'!$C$2:$C$3001,MATCH($A976,'2. Schematic Parts'!$A$2:$A$3001,0))&amp;"","NOT FOUND"))</f>
        <v/>
      </c>
      <c r="G976" s="9" t="str">
        <f aca="false">IF($A976="","",IFERROR(INDEX('2. Schematic Parts'!$D$2:$D$3001,MATCH($A976,'2. Schematic Parts'!$A$2:$A$3001,0))&amp;"","NOT FOUND"))</f>
        <v/>
      </c>
      <c r="H976" s="9" t="str">
        <f aca="false">IF($A976="","",IF(COUNTIF('2. Schematic Parts'!$A$2:$A$3001,$A976)=0,"NOT IN SCHEMATIC","OK"))</f>
        <v/>
      </c>
      <c r="I976" s="9" t="str">
        <f aca="false">IF($A976="","",IF($H976="NOT IN SCHEMATIC","",IF(UPPER(TRIM($C976))=UPPER(TRIM($E976)),"OK","MISMATCH")))</f>
        <v/>
      </c>
      <c r="J976" s="9" t="str">
        <f aca="false">IF($A976="","",IF($H976="NOT IN SCHEMATIC","",IF($F976="","NO SCH DECAL",IF($D976="","",IF(UPPER(TRIM($D976))=UPPER(TRIM($F976)),"OK","MISMATCH")))))</f>
        <v/>
      </c>
      <c r="K976" s="16" t="str">
        <f aca="false">IF($A976="","",SUMPRODUCT(--ISNUMBER(SEARCH(","&amp;TRIM($A976)&amp;",",","&amp;SUBSTITUTE('1. Master BOM'!$D$2:$D$400," ","")&amp;","))))</f>
        <v/>
      </c>
      <c r="L976" s="16" t="str">
        <f aca="false">IF($A976="","",IF($K976&lt;&gt;1,0,SUMPRODUCT(ISNUMBER(SEARCH(","&amp;TRIM($A976)&amp;",",","&amp;SUBSTITUTE('1. Master BOM'!$D$2:$D$400," ","")&amp;","))*ROW('1. Master BOM'!$D$2:$D$400))))</f>
        <v/>
      </c>
      <c r="M976" s="9" t="str">
        <f aca="false">IF($A976="","",IF($K976=0,"NOT IN BOM",IF($K976&gt;1,"MULTIPLE BOM LINES","OK")))</f>
        <v/>
      </c>
      <c r="N976" s="9" t="str">
        <f aca="false">IF($A976="","",IF($L976=0,"—",INDEX('1. Master BOM'!$A$1:$A$400,$L976)))</f>
        <v/>
      </c>
      <c r="O976" s="9" t="str">
        <f aca="false">IF($A976="","",IF($L976=0,"—",INDEX('1. Master BOM'!$B$1:$B$400,$L976)))</f>
        <v/>
      </c>
      <c r="P976" s="9" t="str">
        <f aca="false">IF($A976="","",IF(OR($H976="NOT IN SCHEMATIC",$O976="—"),"",IF($G976="","NO SCH PN",IF(UPPER(TRIM($G976))=UPPER(TRIM($O976)),"OK","MISMATCH"))))</f>
        <v/>
      </c>
      <c r="Q976" s="9" t="str">
        <f aca="false">IF($A976="","",IF($L976=0,"—",INDEX('1. Master BOM'!$E$1:$E$400,$L976)))</f>
        <v/>
      </c>
      <c r="R976" s="9" t="str">
        <f aca="false">IF($A976="","",IF($L976=0,"—",IF(T(INDEX('1. Master BOM'!$F$1:$F$400,$L976))="","(not set)",INDEX('1. Master BOM'!$F$1:$F$400,$L976))))</f>
        <v/>
      </c>
      <c r="S976" s="9" t="str">
        <f aca="false">IF($A976="","",IF(OR($R976="—",$R976="(not set)",$D976=""),"",IF(ISNUMBER(SEARCH(SUBSTITUTE(SUBSTITUTE(SUBSTITUTE($R976,"-",""),"_","")," ",""),SUBSTITUTE(SUBSTITUTE(SUBSTITUTE($D976,"-",""),"_","")," ",""))),"OK","CHECK")))</f>
        <v/>
      </c>
      <c r="T976" s="9" t="str">
        <f aca="false">IF($A976="","",IF(OR($H976="NOT IN SCHEMATIC",$I976="MISMATCH",$J976="MISMATCH",$P976="MISMATCH",$M976&lt;&gt;"OK"),"REVIEW","OK"))</f>
        <v/>
      </c>
      <c r="U976" s="14"/>
      <c r="V976" s="14"/>
      <c r="W976" s="17"/>
      <c r="X976" s="14"/>
    </row>
    <row r="977" customFormat="false" ht="15" hidden="false" customHeight="false" outlineLevel="0" collapsed="false">
      <c r="A977" s="9" t="str">
        <f aca="false">IF('3. Layout Parts'!$A977="","",TRIM('3. Layout Parts'!$A977))</f>
        <v/>
      </c>
      <c r="B977" s="9" t="str">
        <f aca="false">IF($A977="","",'3. Layout Parts'!$D977)</f>
        <v/>
      </c>
      <c r="C977" s="9" t="str">
        <f aca="false">IF($A977="","",'3. Layout Parts'!$B977)</f>
        <v/>
      </c>
      <c r="D977" s="9" t="str">
        <f aca="false">IF($A977="","",'3. Layout Parts'!$C977)</f>
        <v/>
      </c>
      <c r="E977" s="9" t="str">
        <f aca="false">IF($A977="","",IFERROR(INDEX('2. Schematic Parts'!$B$2:$B$3001,MATCH($A977,'2. Schematic Parts'!$A$2:$A$3001,0)),"NOT FOUND"))</f>
        <v/>
      </c>
      <c r="F977" s="9" t="str">
        <f aca="false">IF($A977="","",IFERROR(INDEX('2. Schematic Parts'!$C$2:$C$3001,MATCH($A977,'2. Schematic Parts'!$A$2:$A$3001,0))&amp;"","NOT FOUND"))</f>
        <v/>
      </c>
      <c r="G977" s="9" t="str">
        <f aca="false">IF($A977="","",IFERROR(INDEX('2. Schematic Parts'!$D$2:$D$3001,MATCH($A977,'2. Schematic Parts'!$A$2:$A$3001,0))&amp;"","NOT FOUND"))</f>
        <v/>
      </c>
      <c r="H977" s="9" t="str">
        <f aca="false">IF($A977="","",IF(COUNTIF('2. Schematic Parts'!$A$2:$A$3001,$A977)=0,"NOT IN SCHEMATIC","OK"))</f>
        <v/>
      </c>
      <c r="I977" s="9" t="str">
        <f aca="false">IF($A977="","",IF($H977="NOT IN SCHEMATIC","",IF(UPPER(TRIM($C977))=UPPER(TRIM($E977)),"OK","MISMATCH")))</f>
        <v/>
      </c>
      <c r="J977" s="9" t="str">
        <f aca="false">IF($A977="","",IF($H977="NOT IN SCHEMATIC","",IF($F977="","NO SCH DECAL",IF($D977="","",IF(UPPER(TRIM($D977))=UPPER(TRIM($F977)),"OK","MISMATCH")))))</f>
        <v/>
      </c>
      <c r="K977" s="16" t="str">
        <f aca="false">IF($A977="","",SUMPRODUCT(--ISNUMBER(SEARCH(","&amp;TRIM($A977)&amp;",",","&amp;SUBSTITUTE('1. Master BOM'!$D$2:$D$400," ","")&amp;","))))</f>
        <v/>
      </c>
      <c r="L977" s="16" t="str">
        <f aca="false">IF($A977="","",IF($K977&lt;&gt;1,0,SUMPRODUCT(ISNUMBER(SEARCH(","&amp;TRIM($A977)&amp;",",","&amp;SUBSTITUTE('1. Master BOM'!$D$2:$D$400," ","")&amp;","))*ROW('1. Master BOM'!$D$2:$D$400))))</f>
        <v/>
      </c>
      <c r="M977" s="9" t="str">
        <f aca="false">IF($A977="","",IF($K977=0,"NOT IN BOM",IF($K977&gt;1,"MULTIPLE BOM LINES","OK")))</f>
        <v/>
      </c>
      <c r="N977" s="9" t="str">
        <f aca="false">IF($A977="","",IF($L977=0,"—",INDEX('1. Master BOM'!$A$1:$A$400,$L977)))</f>
        <v/>
      </c>
      <c r="O977" s="9" t="str">
        <f aca="false">IF($A977="","",IF($L977=0,"—",INDEX('1. Master BOM'!$B$1:$B$400,$L977)))</f>
        <v/>
      </c>
      <c r="P977" s="9" t="str">
        <f aca="false">IF($A977="","",IF(OR($H977="NOT IN SCHEMATIC",$O977="—"),"",IF($G977="","NO SCH PN",IF(UPPER(TRIM($G977))=UPPER(TRIM($O977)),"OK","MISMATCH"))))</f>
        <v/>
      </c>
      <c r="Q977" s="9" t="str">
        <f aca="false">IF($A977="","",IF($L977=0,"—",INDEX('1. Master BOM'!$E$1:$E$400,$L977)))</f>
        <v/>
      </c>
      <c r="R977" s="9" t="str">
        <f aca="false">IF($A977="","",IF($L977=0,"—",IF(T(INDEX('1. Master BOM'!$F$1:$F$400,$L977))="","(not set)",INDEX('1. Master BOM'!$F$1:$F$400,$L977))))</f>
        <v/>
      </c>
      <c r="S977" s="9" t="str">
        <f aca="false">IF($A977="","",IF(OR($R977="—",$R977="(not set)",$D977=""),"",IF(ISNUMBER(SEARCH(SUBSTITUTE(SUBSTITUTE(SUBSTITUTE($R977,"-",""),"_","")," ",""),SUBSTITUTE(SUBSTITUTE(SUBSTITUTE($D977,"-",""),"_","")," ",""))),"OK","CHECK")))</f>
        <v/>
      </c>
      <c r="T977" s="9" t="str">
        <f aca="false">IF($A977="","",IF(OR($H977="NOT IN SCHEMATIC",$I977="MISMATCH",$J977="MISMATCH",$P977="MISMATCH",$M977&lt;&gt;"OK"),"REVIEW","OK"))</f>
        <v/>
      </c>
      <c r="U977" s="14"/>
      <c r="V977" s="14"/>
      <c r="W977" s="17"/>
      <c r="X977" s="14"/>
    </row>
    <row r="978" customFormat="false" ht="15" hidden="false" customHeight="false" outlineLevel="0" collapsed="false">
      <c r="A978" s="9" t="str">
        <f aca="false">IF('3. Layout Parts'!$A978="","",TRIM('3. Layout Parts'!$A978))</f>
        <v/>
      </c>
      <c r="B978" s="9" t="str">
        <f aca="false">IF($A978="","",'3. Layout Parts'!$D978)</f>
        <v/>
      </c>
      <c r="C978" s="9" t="str">
        <f aca="false">IF($A978="","",'3. Layout Parts'!$B978)</f>
        <v/>
      </c>
      <c r="D978" s="9" t="str">
        <f aca="false">IF($A978="","",'3. Layout Parts'!$C978)</f>
        <v/>
      </c>
      <c r="E978" s="9" t="str">
        <f aca="false">IF($A978="","",IFERROR(INDEX('2. Schematic Parts'!$B$2:$B$3001,MATCH($A978,'2. Schematic Parts'!$A$2:$A$3001,0)),"NOT FOUND"))</f>
        <v/>
      </c>
      <c r="F978" s="9" t="str">
        <f aca="false">IF($A978="","",IFERROR(INDEX('2. Schematic Parts'!$C$2:$C$3001,MATCH($A978,'2. Schematic Parts'!$A$2:$A$3001,0))&amp;"","NOT FOUND"))</f>
        <v/>
      </c>
      <c r="G978" s="9" t="str">
        <f aca="false">IF($A978="","",IFERROR(INDEX('2. Schematic Parts'!$D$2:$D$3001,MATCH($A978,'2. Schematic Parts'!$A$2:$A$3001,0))&amp;"","NOT FOUND"))</f>
        <v/>
      </c>
      <c r="H978" s="9" t="str">
        <f aca="false">IF($A978="","",IF(COUNTIF('2. Schematic Parts'!$A$2:$A$3001,$A978)=0,"NOT IN SCHEMATIC","OK"))</f>
        <v/>
      </c>
      <c r="I978" s="9" t="str">
        <f aca="false">IF($A978="","",IF($H978="NOT IN SCHEMATIC","",IF(UPPER(TRIM($C978))=UPPER(TRIM($E978)),"OK","MISMATCH")))</f>
        <v/>
      </c>
      <c r="J978" s="9" t="str">
        <f aca="false">IF($A978="","",IF($H978="NOT IN SCHEMATIC","",IF($F978="","NO SCH DECAL",IF($D978="","",IF(UPPER(TRIM($D978))=UPPER(TRIM($F978)),"OK","MISMATCH")))))</f>
        <v/>
      </c>
      <c r="K978" s="16" t="str">
        <f aca="false">IF($A978="","",SUMPRODUCT(--ISNUMBER(SEARCH(","&amp;TRIM($A978)&amp;",",","&amp;SUBSTITUTE('1. Master BOM'!$D$2:$D$400," ","")&amp;","))))</f>
        <v/>
      </c>
      <c r="L978" s="16" t="str">
        <f aca="false">IF($A978="","",IF($K978&lt;&gt;1,0,SUMPRODUCT(ISNUMBER(SEARCH(","&amp;TRIM($A978)&amp;",",","&amp;SUBSTITUTE('1. Master BOM'!$D$2:$D$400," ","")&amp;","))*ROW('1. Master BOM'!$D$2:$D$400))))</f>
        <v/>
      </c>
      <c r="M978" s="9" t="str">
        <f aca="false">IF($A978="","",IF($K978=0,"NOT IN BOM",IF($K978&gt;1,"MULTIPLE BOM LINES","OK")))</f>
        <v/>
      </c>
      <c r="N978" s="9" t="str">
        <f aca="false">IF($A978="","",IF($L978=0,"—",INDEX('1. Master BOM'!$A$1:$A$400,$L978)))</f>
        <v/>
      </c>
      <c r="O978" s="9" t="str">
        <f aca="false">IF($A978="","",IF($L978=0,"—",INDEX('1. Master BOM'!$B$1:$B$400,$L978)))</f>
        <v/>
      </c>
      <c r="P978" s="9" t="str">
        <f aca="false">IF($A978="","",IF(OR($H978="NOT IN SCHEMATIC",$O978="—"),"",IF($G978="","NO SCH PN",IF(UPPER(TRIM($G978))=UPPER(TRIM($O978)),"OK","MISMATCH"))))</f>
        <v/>
      </c>
      <c r="Q978" s="9" t="str">
        <f aca="false">IF($A978="","",IF($L978=0,"—",INDEX('1. Master BOM'!$E$1:$E$400,$L978)))</f>
        <v/>
      </c>
      <c r="R978" s="9" t="str">
        <f aca="false">IF($A978="","",IF($L978=0,"—",IF(T(INDEX('1. Master BOM'!$F$1:$F$400,$L978))="","(not set)",INDEX('1. Master BOM'!$F$1:$F$400,$L978))))</f>
        <v/>
      </c>
      <c r="S978" s="9" t="str">
        <f aca="false">IF($A978="","",IF(OR($R978="—",$R978="(not set)",$D978=""),"",IF(ISNUMBER(SEARCH(SUBSTITUTE(SUBSTITUTE(SUBSTITUTE($R978,"-",""),"_","")," ",""),SUBSTITUTE(SUBSTITUTE(SUBSTITUTE($D978,"-",""),"_","")," ",""))),"OK","CHECK")))</f>
        <v/>
      </c>
      <c r="T978" s="9" t="str">
        <f aca="false">IF($A978="","",IF(OR($H978="NOT IN SCHEMATIC",$I978="MISMATCH",$J978="MISMATCH",$P978="MISMATCH",$M978&lt;&gt;"OK"),"REVIEW","OK"))</f>
        <v/>
      </c>
      <c r="U978" s="14"/>
      <c r="V978" s="14"/>
      <c r="W978" s="17"/>
      <c r="X978" s="14"/>
    </row>
    <row r="979" customFormat="false" ht="15" hidden="false" customHeight="false" outlineLevel="0" collapsed="false">
      <c r="A979" s="9" t="str">
        <f aca="false">IF('3. Layout Parts'!$A979="","",TRIM('3. Layout Parts'!$A979))</f>
        <v/>
      </c>
      <c r="B979" s="9" t="str">
        <f aca="false">IF($A979="","",'3. Layout Parts'!$D979)</f>
        <v/>
      </c>
      <c r="C979" s="9" t="str">
        <f aca="false">IF($A979="","",'3. Layout Parts'!$B979)</f>
        <v/>
      </c>
      <c r="D979" s="9" t="str">
        <f aca="false">IF($A979="","",'3. Layout Parts'!$C979)</f>
        <v/>
      </c>
      <c r="E979" s="9" t="str">
        <f aca="false">IF($A979="","",IFERROR(INDEX('2. Schematic Parts'!$B$2:$B$3001,MATCH($A979,'2. Schematic Parts'!$A$2:$A$3001,0)),"NOT FOUND"))</f>
        <v/>
      </c>
      <c r="F979" s="9" t="str">
        <f aca="false">IF($A979="","",IFERROR(INDEX('2. Schematic Parts'!$C$2:$C$3001,MATCH($A979,'2. Schematic Parts'!$A$2:$A$3001,0))&amp;"","NOT FOUND"))</f>
        <v/>
      </c>
      <c r="G979" s="9" t="str">
        <f aca="false">IF($A979="","",IFERROR(INDEX('2. Schematic Parts'!$D$2:$D$3001,MATCH($A979,'2. Schematic Parts'!$A$2:$A$3001,0))&amp;"","NOT FOUND"))</f>
        <v/>
      </c>
      <c r="H979" s="9" t="str">
        <f aca="false">IF($A979="","",IF(COUNTIF('2. Schematic Parts'!$A$2:$A$3001,$A979)=0,"NOT IN SCHEMATIC","OK"))</f>
        <v/>
      </c>
      <c r="I979" s="9" t="str">
        <f aca="false">IF($A979="","",IF($H979="NOT IN SCHEMATIC","",IF(UPPER(TRIM($C979))=UPPER(TRIM($E979)),"OK","MISMATCH")))</f>
        <v/>
      </c>
      <c r="J979" s="9" t="str">
        <f aca="false">IF($A979="","",IF($H979="NOT IN SCHEMATIC","",IF($F979="","NO SCH DECAL",IF($D979="","",IF(UPPER(TRIM($D979))=UPPER(TRIM($F979)),"OK","MISMATCH")))))</f>
        <v/>
      </c>
      <c r="K979" s="16" t="str">
        <f aca="false">IF($A979="","",SUMPRODUCT(--ISNUMBER(SEARCH(","&amp;TRIM($A979)&amp;",",","&amp;SUBSTITUTE('1. Master BOM'!$D$2:$D$400," ","")&amp;","))))</f>
        <v/>
      </c>
      <c r="L979" s="16" t="str">
        <f aca="false">IF($A979="","",IF($K979&lt;&gt;1,0,SUMPRODUCT(ISNUMBER(SEARCH(","&amp;TRIM($A979)&amp;",",","&amp;SUBSTITUTE('1. Master BOM'!$D$2:$D$400," ","")&amp;","))*ROW('1. Master BOM'!$D$2:$D$400))))</f>
        <v/>
      </c>
      <c r="M979" s="9" t="str">
        <f aca="false">IF($A979="","",IF($K979=0,"NOT IN BOM",IF($K979&gt;1,"MULTIPLE BOM LINES","OK")))</f>
        <v/>
      </c>
      <c r="N979" s="9" t="str">
        <f aca="false">IF($A979="","",IF($L979=0,"—",INDEX('1. Master BOM'!$A$1:$A$400,$L979)))</f>
        <v/>
      </c>
      <c r="O979" s="9" t="str">
        <f aca="false">IF($A979="","",IF($L979=0,"—",INDEX('1. Master BOM'!$B$1:$B$400,$L979)))</f>
        <v/>
      </c>
      <c r="P979" s="9" t="str">
        <f aca="false">IF($A979="","",IF(OR($H979="NOT IN SCHEMATIC",$O979="—"),"",IF($G979="","NO SCH PN",IF(UPPER(TRIM($G979))=UPPER(TRIM($O979)),"OK","MISMATCH"))))</f>
        <v/>
      </c>
      <c r="Q979" s="9" t="str">
        <f aca="false">IF($A979="","",IF($L979=0,"—",INDEX('1. Master BOM'!$E$1:$E$400,$L979)))</f>
        <v/>
      </c>
      <c r="R979" s="9" t="str">
        <f aca="false">IF($A979="","",IF($L979=0,"—",IF(T(INDEX('1. Master BOM'!$F$1:$F$400,$L979))="","(not set)",INDEX('1. Master BOM'!$F$1:$F$400,$L979))))</f>
        <v/>
      </c>
      <c r="S979" s="9" t="str">
        <f aca="false">IF($A979="","",IF(OR($R979="—",$R979="(not set)",$D979=""),"",IF(ISNUMBER(SEARCH(SUBSTITUTE(SUBSTITUTE(SUBSTITUTE($R979,"-",""),"_","")," ",""),SUBSTITUTE(SUBSTITUTE(SUBSTITUTE($D979,"-",""),"_","")," ",""))),"OK","CHECK")))</f>
        <v/>
      </c>
      <c r="T979" s="9" t="str">
        <f aca="false">IF($A979="","",IF(OR($H979="NOT IN SCHEMATIC",$I979="MISMATCH",$J979="MISMATCH",$P979="MISMATCH",$M979&lt;&gt;"OK"),"REVIEW","OK"))</f>
        <v/>
      </c>
      <c r="U979" s="14"/>
      <c r="V979" s="14"/>
      <c r="W979" s="17"/>
      <c r="X979" s="14"/>
    </row>
    <row r="980" customFormat="false" ht="15" hidden="false" customHeight="false" outlineLevel="0" collapsed="false">
      <c r="A980" s="9" t="str">
        <f aca="false">IF('3. Layout Parts'!$A980="","",TRIM('3. Layout Parts'!$A980))</f>
        <v/>
      </c>
      <c r="B980" s="9" t="str">
        <f aca="false">IF($A980="","",'3. Layout Parts'!$D980)</f>
        <v/>
      </c>
      <c r="C980" s="9" t="str">
        <f aca="false">IF($A980="","",'3. Layout Parts'!$B980)</f>
        <v/>
      </c>
      <c r="D980" s="9" t="str">
        <f aca="false">IF($A980="","",'3. Layout Parts'!$C980)</f>
        <v/>
      </c>
      <c r="E980" s="9" t="str">
        <f aca="false">IF($A980="","",IFERROR(INDEX('2. Schematic Parts'!$B$2:$B$3001,MATCH($A980,'2. Schematic Parts'!$A$2:$A$3001,0)),"NOT FOUND"))</f>
        <v/>
      </c>
      <c r="F980" s="9" t="str">
        <f aca="false">IF($A980="","",IFERROR(INDEX('2. Schematic Parts'!$C$2:$C$3001,MATCH($A980,'2. Schematic Parts'!$A$2:$A$3001,0))&amp;"","NOT FOUND"))</f>
        <v/>
      </c>
      <c r="G980" s="9" t="str">
        <f aca="false">IF($A980="","",IFERROR(INDEX('2. Schematic Parts'!$D$2:$D$3001,MATCH($A980,'2. Schematic Parts'!$A$2:$A$3001,0))&amp;"","NOT FOUND"))</f>
        <v/>
      </c>
      <c r="H980" s="9" t="str">
        <f aca="false">IF($A980="","",IF(COUNTIF('2. Schematic Parts'!$A$2:$A$3001,$A980)=0,"NOT IN SCHEMATIC","OK"))</f>
        <v/>
      </c>
      <c r="I980" s="9" t="str">
        <f aca="false">IF($A980="","",IF($H980="NOT IN SCHEMATIC","",IF(UPPER(TRIM($C980))=UPPER(TRIM($E980)),"OK","MISMATCH")))</f>
        <v/>
      </c>
      <c r="J980" s="9" t="str">
        <f aca="false">IF($A980="","",IF($H980="NOT IN SCHEMATIC","",IF($F980="","NO SCH DECAL",IF($D980="","",IF(UPPER(TRIM($D980))=UPPER(TRIM($F980)),"OK","MISMATCH")))))</f>
        <v/>
      </c>
      <c r="K980" s="16" t="str">
        <f aca="false">IF($A980="","",SUMPRODUCT(--ISNUMBER(SEARCH(","&amp;TRIM($A980)&amp;",",","&amp;SUBSTITUTE('1. Master BOM'!$D$2:$D$400," ","")&amp;","))))</f>
        <v/>
      </c>
      <c r="L980" s="16" t="str">
        <f aca="false">IF($A980="","",IF($K980&lt;&gt;1,0,SUMPRODUCT(ISNUMBER(SEARCH(","&amp;TRIM($A980)&amp;",",","&amp;SUBSTITUTE('1. Master BOM'!$D$2:$D$400," ","")&amp;","))*ROW('1. Master BOM'!$D$2:$D$400))))</f>
        <v/>
      </c>
      <c r="M980" s="9" t="str">
        <f aca="false">IF($A980="","",IF($K980=0,"NOT IN BOM",IF($K980&gt;1,"MULTIPLE BOM LINES","OK")))</f>
        <v/>
      </c>
      <c r="N980" s="9" t="str">
        <f aca="false">IF($A980="","",IF($L980=0,"—",INDEX('1. Master BOM'!$A$1:$A$400,$L980)))</f>
        <v/>
      </c>
      <c r="O980" s="9" t="str">
        <f aca="false">IF($A980="","",IF($L980=0,"—",INDEX('1. Master BOM'!$B$1:$B$400,$L980)))</f>
        <v/>
      </c>
      <c r="P980" s="9" t="str">
        <f aca="false">IF($A980="","",IF(OR($H980="NOT IN SCHEMATIC",$O980="—"),"",IF($G980="","NO SCH PN",IF(UPPER(TRIM($G980))=UPPER(TRIM($O980)),"OK","MISMATCH"))))</f>
        <v/>
      </c>
      <c r="Q980" s="9" t="str">
        <f aca="false">IF($A980="","",IF($L980=0,"—",INDEX('1. Master BOM'!$E$1:$E$400,$L980)))</f>
        <v/>
      </c>
      <c r="R980" s="9" t="str">
        <f aca="false">IF($A980="","",IF($L980=0,"—",IF(T(INDEX('1. Master BOM'!$F$1:$F$400,$L980))="","(not set)",INDEX('1. Master BOM'!$F$1:$F$400,$L980))))</f>
        <v/>
      </c>
      <c r="S980" s="9" t="str">
        <f aca="false">IF($A980="","",IF(OR($R980="—",$R980="(not set)",$D980=""),"",IF(ISNUMBER(SEARCH(SUBSTITUTE(SUBSTITUTE(SUBSTITUTE($R980,"-",""),"_","")," ",""),SUBSTITUTE(SUBSTITUTE(SUBSTITUTE($D980,"-",""),"_","")," ",""))),"OK","CHECK")))</f>
        <v/>
      </c>
      <c r="T980" s="9" t="str">
        <f aca="false">IF($A980="","",IF(OR($H980="NOT IN SCHEMATIC",$I980="MISMATCH",$J980="MISMATCH",$P980="MISMATCH",$M980&lt;&gt;"OK"),"REVIEW","OK"))</f>
        <v/>
      </c>
      <c r="U980" s="14"/>
      <c r="V980" s="14"/>
      <c r="W980" s="17"/>
      <c r="X980" s="14"/>
    </row>
    <row r="981" customFormat="false" ht="15" hidden="false" customHeight="false" outlineLevel="0" collapsed="false">
      <c r="A981" s="9" t="str">
        <f aca="false">IF('3. Layout Parts'!$A981="","",TRIM('3. Layout Parts'!$A981))</f>
        <v/>
      </c>
      <c r="B981" s="9" t="str">
        <f aca="false">IF($A981="","",'3. Layout Parts'!$D981)</f>
        <v/>
      </c>
      <c r="C981" s="9" t="str">
        <f aca="false">IF($A981="","",'3. Layout Parts'!$B981)</f>
        <v/>
      </c>
      <c r="D981" s="9" t="str">
        <f aca="false">IF($A981="","",'3. Layout Parts'!$C981)</f>
        <v/>
      </c>
      <c r="E981" s="9" t="str">
        <f aca="false">IF($A981="","",IFERROR(INDEX('2. Schematic Parts'!$B$2:$B$3001,MATCH($A981,'2. Schematic Parts'!$A$2:$A$3001,0)),"NOT FOUND"))</f>
        <v/>
      </c>
      <c r="F981" s="9" t="str">
        <f aca="false">IF($A981="","",IFERROR(INDEX('2. Schematic Parts'!$C$2:$C$3001,MATCH($A981,'2. Schematic Parts'!$A$2:$A$3001,0))&amp;"","NOT FOUND"))</f>
        <v/>
      </c>
      <c r="G981" s="9" t="str">
        <f aca="false">IF($A981="","",IFERROR(INDEX('2. Schematic Parts'!$D$2:$D$3001,MATCH($A981,'2. Schematic Parts'!$A$2:$A$3001,0))&amp;"","NOT FOUND"))</f>
        <v/>
      </c>
      <c r="H981" s="9" t="str">
        <f aca="false">IF($A981="","",IF(COUNTIF('2. Schematic Parts'!$A$2:$A$3001,$A981)=0,"NOT IN SCHEMATIC","OK"))</f>
        <v/>
      </c>
      <c r="I981" s="9" t="str">
        <f aca="false">IF($A981="","",IF($H981="NOT IN SCHEMATIC","",IF(UPPER(TRIM($C981))=UPPER(TRIM($E981)),"OK","MISMATCH")))</f>
        <v/>
      </c>
      <c r="J981" s="9" t="str">
        <f aca="false">IF($A981="","",IF($H981="NOT IN SCHEMATIC","",IF($F981="","NO SCH DECAL",IF($D981="","",IF(UPPER(TRIM($D981))=UPPER(TRIM($F981)),"OK","MISMATCH")))))</f>
        <v/>
      </c>
      <c r="K981" s="16" t="str">
        <f aca="false">IF($A981="","",SUMPRODUCT(--ISNUMBER(SEARCH(","&amp;TRIM($A981)&amp;",",","&amp;SUBSTITUTE('1. Master BOM'!$D$2:$D$400," ","")&amp;","))))</f>
        <v/>
      </c>
      <c r="L981" s="16" t="str">
        <f aca="false">IF($A981="","",IF($K981&lt;&gt;1,0,SUMPRODUCT(ISNUMBER(SEARCH(","&amp;TRIM($A981)&amp;",",","&amp;SUBSTITUTE('1. Master BOM'!$D$2:$D$400," ","")&amp;","))*ROW('1. Master BOM'!$D$2:$D$400))))</f>
        <v/>
      </c>
      <c r="M981" s="9" t="str">
        <f aca="false">IF($A981="","",IF($K981=0,"NOT IN BOM",IF($K981&gt;1,"MULTIPLE BOM LINES","OK")))</f>
        <v/>
      </c>
      <c r="N981" s="9" t="str">
        <f aca="false">IF($A981="","",IF($L981=0,"—",INDEX('1. Master BOM'!$A$1:$A$400,$L981)))</f>
        <v/>
      </c>
      <c r="O981" s="9" t="str">
        <f aca="false">IF($A981="","",IF($L981=0,"—",INDEX('1. Master BOM'!$B$1:$B$400,$L981)))</f>
        <v/>
      </c>
      <c r="P981" s="9" t="str">
        <f aca="false">IF($A981="","",IF(OR($H981="NOT IN SCHEMATIC",$O981="—"),"",IF($G981="","NO SCH PN",IF(UPPER(TRIM($G981))=UPPER(TRIM($O981)),"OK","MISMATCH"))))</f>
        <v/>
      </c>
      <c r="Q981" s="9" t="str">
        <f aca="false">IF($A981="","",IF($L981=0,"—",INDEX('1. Master BOM'!$E$1:$E$400,$L981)))</f>
        <v/>
      </c>
      <c r="R981" s="9" t="str">
        <f aca="false">IF($A981="","",IF($L981=0,"—",IF(T(INDEX('1. Master BOM'!$F$1:$F$400,$L981))="","(not set)",INDEX('1. Master BOM'!$F$1:$F$400,$L981))))</f>
        <v/>
      </c>
      <c r="S981" s="9" t="str">
        <f aca="false">IF($A981="","",IF(OR($R981="—",$R981="(not set)",$D981=""),"",IF(ISNUMBER(SEARCH(SUBSTITUTE(SUBSTITUTE(SUBSTITUTE($R981,"-",""),"_","")," ",""),SUBSTITUTE(SUBSTITUTE(SUBSTITUTE($D981,"-",""),"_","")," ",""))),"OK","CHECK")))</f>
        <v/>
      </c>
      <c r="T981" s="9" t="str">
        <f aca="false">IF($A981="","",IF(OR($H981="NOT IN SCHEMATIC",$I981="MISMATCH",$J981="MISMATCH",$P981="MISMATCH",$M981&lt;&gt;"OK"),"REVIEW","OK"))</f>
        <v/>
      </c>
      <c r="U981" s="14"/>
      <c r="V981" s="14"/>
      <c r="W981" s="17"/>
      <c r="X981" s="14"/>
    </row>
    <row r="982" customFormat="false" ht="15" hidden="false" customHeight="false" outlineLevel="0" collapsed="false">
      <c r="A982" s="9" t="str">
        <f aca="false">IF('3. Layout Parts'!$A982="","",TRIM('3. Layout Parts'!$A982))</f>
        <v/>
      </c>
      <c r="B982" s="9" t="str">
        <f aca="false">IF($A982="","",'3. Layout Parts'!$D982)</f>
        <v/>
      </c>
      <c r="C982" s="9" t="str">
        <f aca="false">IF($A982="","",'3. Layout Parts'!$B982)</f>
        <v/>
      </c>
      <c r="D982" s="9" t="str">
        <f aca="false">IF($A982="","",'3. Layout Parts'!$C982)</f>
        <v/>
      </c>
      <c r="E982" s="9" t="str">
        <f aca="false">IF($A982="","",IFERROR(INDEX('2. Schematic Parts'!$B$2:$B$3001,MATCH($A982,'2. Schematic Parts'!$A$2:$A$3001,0)),"NOT FOUND"))</f>
        <v/>
      </c>
      <c r="F982" s="9" t="str">
        <f aca="false">IF($A982="","",IFERROR(INDEX('2. Schematic Parts'!$C$2:$C$3001,MATCH($A982,'2. Schematic Parts'!$A$2:$A$3001,0))&amp;"","NOT FOUND"))</f>
        <v/>
      </c>
      <c r="G982" s="9" t="str">
        <f aca="false">IF($A982="","",IFERROR(INDEX('2. Schematic Parts'!$D$2:$D$3001,MATCH($A982,'2. Schematic Parts'!$A$2:$A$3001,0))&amp;"","NOT FOUND"))</f>
        <v/>
      </c>
      <c r="H982" s="9" t="str">
        <f aca="false">IF($A982="","",IF(COUNTIF('2. Schematic Parts'!$A$2:$A$3001,$A982)=0,"NOT IN SCHEMATIC","OK"))</f>
        <v/>
      </c>
      <c r="I982" s="9" t="str">
        <f aca="false">IF($A982="","",IF($H982="NOT IN SCHEMATIC","",IF(UPPER(TRIM($C982))=UPPER(TRIM($E982)),"OK","MISMATCH")))</f>
        <v/>
      </c>
      <c r="J982" s="9" t="str">
        <f aca="false">IF($A982="","",IF($H982="NOT IN SCHEMATIC","",IF($F982="","NO SCH DECAL",IF($D982="","",IF(UPPER(TRIM($D982))=UPPER(TRIM($F982)),"OK","MISMATCH")))))</f>
        <v/>
      </c>
      <c r="K982" s="16" t="str">
        <f aca="false">IF($A982="","",SUMPRODUCT(--ISNUMBER(SEARCH(","&amp;TRIM($A982)&amp;",",","&amp;SUBSTITUTE('1. Master BOM'!$D$2:$D$400," ","")&amp;","))))</f>
        <v/>
      </c>
      <c r="L982" s="16" t="str">
        <f aca="false">IF($A982="","",IF($K982&lt;&gt;1,0,SUMPRODUCT(ISNUMBER(SEARCH(","&amp;TRIM($A982)&amp;",",","&amp;SUBSTITUTE('1. Master BOM'!$D$2:$D$400," ","")&amp;","))*ROW('1. Master BOM'!$D$2:$D$400))))</f>
        <v/>
      </c>
      <c r="M982" s="9" t="str">
        <f aca="false">IF($A982="","",IF($K982=0,"NOT IN BOM",IF($K982&gt;1,"MULTIPLE BOM LINES","OK")))</f>
        <v/>
      </c>
      <c r="N982" s="9" t="str">
        <f aca="false">IF($A982="","",IF($L982=0,"—",INDEX('1. Master BOM'!$A$1:$A$400,$L982)))</f>
        <v/>
      </c>
      <c r="O982" s="9" t="str">
        <f aca="false">IF($A982="","",IF($L982=0,"—",INDEX('1. Master BOM'!$B$1:$B$400,$L982)))</f>
        <v/>
      </c>
      <c r="P982" s="9" t="str">
        <f aca="false">IF($A982="","",IF(OR($H982="NOT IN SCHEMATIC",$O982="—"),"",IF($G982="","NO SCH PN",IF(UPPER(TRIM($G982))=UPPER(TRIM($O982)),"OK","MISMATCH"))))</f>
        <v/>
      </c>
      <c r="Q982" s="9" t="str">
        <f aca="false">IF($A982="","",IF($L982=0,"—",INDEX('1. Master BOM'!$E$1:$E$400,$L982)))</f>
        <v/>
      </c>
      <c r="R982" s="9" t="str">
        <f aca="false">IF($A982="","",IF($L982=0,"—",IF(T(INDEX('1. Master BOM'!$F$1:$F$400,$L982))="","(not set)",INDEX('1. Master BOM'!$F$1:$F$400,$L982))))</f>
        <v/>
      </c>
      <c r="S982" s="9" t="str">
        <f aca="false">IF($A982="","",IF(OR($R982="—",$R982="(not set)",$D982=""),"",IF(ISNUMBER(SEARCH(SUBSTITUTE(SUBSTITUTE(SUBSTITUTE($R982,"-",""),"_","")," ",""),SUBSTITUTE(SUBSTITUTE(SUBSTITUTE($D982,"-",""),"_","")," ",""))),"OK","CHECK")))</f>
        <v/>
      </c>
      <c r="T982" s="9" t="str">
        <f aca="false">IF($A982="","",IF(OR($H982="NOT IN SCHEMATIC",$I982="MISMATCH",$J982="MISMATCH",$P982="MISMATCH",$M982&lt;&gt;"OK"),"REVIEW","OK"))</f>
        <v/>
      </c>
      <c r="U982" s="14"/>
      <c r="V982" s="14"/>
      <c r="W982" s="17"/>
      <c r="X982" s="14"/>
    </row>
    <row r="983" customFormat="false" ht="15" hidden="false" customHeight="false" outlineLevel="0" collapsed="false">
      <c r="A983" s="9" t="str">
        <f aca="false">IF('3. Layout Parts'!$A983="","",TRIM('3. Layout Parts'!$A983))</f>
        <v/>
      </c>
      <c r="B983" s="9" t="str">
        <f aca="false">IF($A983="","",'3. Layout Parts'!$D983)</f>
        <v/>
      </c>
      <c r="C983" s="9" t="str">
        <f aca="false">IF($A983="","",'3. Layout Parts'!$B983)</f>
        <v/>
      </c>
      <c r="D983" s="9" t="str">
        <f aca="false">IF($A983="","",'3. Layout Parts'!$C983)</f>
        <v/>
      </c>
      <c r="E983" s="9" t="str">
        <f aca="false">IF($A983="","",IFERROR(INDEX('2. Schematic Parts'!$B$2:$B$3001,MATCH($A983,'2. Schematic Parts'!$A$2:$A$3001,0)),"NOT FOUND"))</f>
        <v/>
      </c>
      <c r="F983" s="9" t="str">
        <f aca="false">IF($A983="","",IFERROR(INDEX('2. Schematic Parts'!$C$2:$C$3001,MATCH($A983,'2. Schematic Parts'!$A$2:$A$3001,0))&amp;"","NOT FOUND"))</f>
        <v/>
      </c>
      <c r="G983" s="9" t="str">
        <f aca="false">IF($A983="","",IFERROR(INDEX('2. Schematic Parts'!$D$2:$D$3001,MATCH($A983,'2. Schematic Parts'!$A$2:$A$3001,0))&amp;"","NOT FOUND"))</f>
        <v/>
      </c>
      <c r="H983" s="9" t="str">
        <f aca="false">IF($A983="","",IF(COUNTIF('2. Schematic Parts'!$A$2:$A$3001,$A983)=0,"NOT IN SCHEMATIC","OK"))</f>
        <v/>
      </c>
      <c r="I983" s="9" t="str">
        <f aca="false">IF($A983="","",IF($H983="NOT IN SCHEMATIC","",IF(UPPER(TRIM($C983))=UPPER(TRIM($E983)),"OK","MISMATCH")))</f>
        <v/>
      </c>
      <c r="J983" s="9" t="str">
        <f aca="false">IF($A983="","",IF($H983="NOT IN SCHEMATIC","",IF($F983="","NO SCH DECAL",IF($D983="","",IF(UPPER(TRIM($D983))=UPPER(TRIM($F983)),"OK","MISMATCH")))))</f>
        <v/>
      </c>
      <c r="K983" s="16" t="str">
        <f aca="false">IF($A983="","",SUMPRODUCT(--ISNUMBER(SEARCH(","&amp;TRIM($A983)&amp;",",","&amp;SUBSTITUTE('1. Master BOM'!$D$2:$D$400," ","")&amp;","))))</f>
        <v/>
      </c>
      <c r="L983" s="16" t="str">
        <f aca="false">IF($A983="","",IF($K983&lt;&gt;1,0,SUMPRODUCT(ISNUMBER(SEARCH(","&amp;TRIM($A983)&amp;",",","&amp;SUBSTITUTE('1. Master BOM'!$D$2:$D$400," ","")&amp;","))*ROW('1. Master BOM'!$D$2:$D$400))))</f>
        <v/>
      </c>
      <c r="M983" s="9" t="str">
        <f aca="false">IF($A983="","",IF($K983=0,"NOT IN BOM",IF($K983&gt;1,"MULTIPLE BOM LINES","OK")))</f>
        <v/>
      </c>
      <c r="N983" s="9" t="str">
        <f aca="false">IF($A983="","",IF($L983=0,"—",INDEX('1. Master BOM'!$A$1:$A$400,$L983)))</f>
        <v/>
      </c>
      <c r="O983" s="9" t="str">
        <f aca="false">IF($A983="","",IF($L983=0,"—",INDEX('1. Master BOM'!$B$1:$B$400,$L983)))</f>
        <v/>
      </c>
      <c r="P983" s="9" t="str">
        <f aca="false">IF($A983="","",IF(OR($H983="NOT IN SCHEMATIC",$O983="—"),"",IF($G983="","NO SCH PN",IF(UPPER(TRIM($G983))=UPPER(TRIM($O983)),"OK","MISMATCH"))))</f>
        <v/>
      </c>
      <c r="Q983" s="9" t="str">
        <f aca="false">IF($A983="","",IF($L983=0,"—",INDEX('1. Master BOM'!$E$1:$E$400,$L983)))</f>
        <v/>
      </c>
      <c r="R983" s="9" t="str">
        <f aca="false">IF($A983="","",IF($L983=0,"—",IF(T(INDEX('1. Master BOM'!$F$1:$F$400,$L983))="","(not set)",INDEX('1. Master BOM'!$F$1:$F$400,$L983))))</f>
        <v/>
      </c>
      <c r="S983" s="9" t="str">
        <f aca="false">IF($A983="","",IF(OR($R983="—",$R983="(not set)",$D983=""),"",IF(ISNUMBER(SEARCH(SUBSTITUTE(SUBSTITUTE(SUBSTITUTE($R983,"-",""),"_","")," ",""),SUBSTITUTE(SUBSTITUTE(SUBSTITUTE($D983,"-",""),"_","")," ",""))),"OK","CHECK")))</f>
        <v/>
      </c>
      <c r="T983" s="9" t="str">
        <f aca="false">IF($A983="","",IF(OR($H983="NOT IN SCHEMATIC",$I983="MISMATCH",$J983="MISMATCH",$P983="MISMATCH",$M983&lt;&gt;"OK"),"REVIEW","OK"))</f>
        <v/>
      </c>
      <c r="U983" s="14"/>
      <c r="V983" s="14"/>
      <c r="W983" s="17"/>
      <c r="X983" s="14"/>
    </row>
    <row r="984" customFormat="false" ht="15" hidden="false" customHeight="false" outlineLevel="0" collapsed="false">
      <c r="A984" s="9" t="str">
        <f aca="false">IF('3. Layout Parts'!$A984="","",TRIM('3. Layout Parts'!$A984))</f>
        <v/>
      </c>
      <c r="B984" s="9" t="str">
        <f aca="false">IF($A984="","",'3. Layout Parts'!$D984)</f>
        <v/>
      </c>
      <c r="C984" s="9" t="str">
        <f aca="false">IF($A984="","",'3. Layout Parts'!$B984)</f>
        <v/>
      </c>
      <c r="D984" s="9" t="str">
        <f aca="false">IF($A984="","",'3. Layout Parts'!$C984)</f>
        <v/>
      </c>
      <c r="E984" s="9" t="str">
        <f aca="false">IF($A984="","",IFERROR(INDEX('2. Schematic Parts'!$B$2:$B$3001,MATCH($A984,'2. Schematic Parts'!$A$2:$A$3001,0)),"NOT FOUND"))</f>
        <v/>
      </c>
      <c r="F984" s="9" t="str">
        <f aca="false">IF($A984="","",IFERROR(INDEX('2. Schematic Parts'!$C$2:$C$3001,MATCH($A984,'2. Schematic Parts'!$A$2:$A$3001,0))&amp;"","NOT FOUND"))</f>
        <v/>
      </c>
      <c r="G984" s="9" t="str">
        <f aca="false">IF($A984="","",IFERROR(INDEX('2. Schematic Parts'!$D$2:$D$3001,MATCH($A984,'2. Schematic Parts'!$A$2:$A$3001,0))&amp;"","NOT FOUND"))</f>
        <v/>
      </c>
      <c r="H984" s="9" t="str">
        <f aca="false">IF($A984="","",IF(COUNTIF('2. Schematic Parts'!$A$2:$A$3001,$A984)=0,"NOT IN SCHEMATIC","OK"))</f>
        <v/>
      </c>
      <c r="I984" s="9" t="str">
        <f aca="false">IF($A984="","",IF($H984="NOT IN SCHEMATIC","",IF(UPPER(TRIM($C984))=UPPER(TRIM($E984)),"OK","MISMATCH")))</f>
        <v/>
      </c>
      <c r="J984" s="9" t="str">
        <f aca="false">IF($A984="","",IF($H984="NOT IN SCHEMATIC","",IF($F984="","NO SCH DECAL",IF($D984="","",IF(UPPER(TRIM($D984))=UPPER(TRIM($F984)),"OK","MISMATCH")))))</f>
        <v/>
      </c>
      <c r="K984" s="16" t="str">
        <f aca="false">IF($A984="","",SUMPRODUCT(--ISNUMBER(SEARCH(","&amp;TRIM($A984)&amp;",",","&amp;SUBSTITUTE('1. Master BOM'!$D$2:$D$400," ","")&amp;","))))</f>
        <v/>
      </c>
      <c r="L984" s="16" t="str">
        <f aca="false">IF($A984="","",IF($K984&lt;&gt;1,0,SUMPRODUCT(ISNUMBER(SEARCH(","&amp;TRIM($A984)&amp;",",","&amp;SUBSTITUTE('1. Master BOM'!$D$2:$D$400," ","")&amp;","))*ROW('1. Master BOM'!$D$2:$D$400))))</f>
        <v/>
      </c>
      <c r="M984" s="9" t="str">
        <f aca="false">IF($A984="","",IF($K984=0,"NOT IN BOM",IF($K984&gt;1,"MULTIPLE BOM LINES","OK")))</f>
        <v/>
      </c>
      <c r="N984" s="9" t="str">
        <f aca="false">IF($A984="","",IF($L984=0,"—",INDEX('1. Master BOM'!$A$1:$A$400,$L984)))</f>
        <v/>
      </c>
      <c r="O984" s="9" t="str">
        <f aca="false">IF($A984="","",IF($L984=0,"—",INDEX('1. Master BOM'!$B$1:$B$400,$L984)))</f>
        <v/>
      </c>
      <c r="P984" s="9" t="str">
        <f aca="false">IF($A984="","",IF(OR($H984="NOT IN SCHEMATIC",$O984="—"),"",IF($G984="","NO SCH PN",IF(UPPER(TRIM($G984))=UPPER(TRIM($O984)),"OK","MISMATCH"))))</f>
        <v/>
      </c>
      <c r="Q984" s="9" t="str">
        <f aca="false">IF($A984="","",IF($L984=0,"—",INDEX('1. Master BOM'!$E$1:$E$400,$L984)))</f>
        <v/>
      </c>
      <c r="R984" s="9" t="str">
        <f aca="false">IF($A984="","",IF($L984=0,"—",IF(T(INDEX('1. Master BOM'!$F$1:$F$400,$L984))="","(not set)",INDEX('1. Master BOM'!$F$1:$F$400,$L984))))</f>
        <v/>
      </c>
      <c r="S984" s="9" t="str">
        <f aca="false">IF($A984="","",IF(OR($R984="—",$R984="(not set)",$D984=""),"",IF(ISNUMBER(SEARCH(SUBSTITUTE(SUBSTITUTE(SUBSTITUTE($R984,"-",""),"_","")," ",""),SUBSTITUTE(SUBSTITUTE(SUBSTITUTE($D984,"-",""),"_","")," ",""))),"OK","CHECK")))</f>
        <v/>
      </c>
      <c r="T984" s="9" t="str">
        <f aca="false">IF($A984="","",IF(OR($H984="NOT IN SCHEMATIC",$I984="MISMATCH",$J984="MISMATCH",$P984="MISMATCH",$M984&lt;&gt;"OK"),"REVIEW","OK"))</f>
        <v/>
      </c>
      <c r="U984" s="14"/>
      <c r="V984" s="14"/>
      <c r="W984" s="17"/>
      <c r="X984" s="14"/>
    </row>
    <row r="985" customFormat="false" ht="15" hidden="false" customHeight="false" outlineLevel="0" collapsed="false">
      <c r="A985" s="9" t="str">
        <f aca="false">IF('3. Layout Parts'!$A985="","",TRIM('3. Layout Parts'!$A985))</f>
        <v/>
      </c>
      <c r="B985" s="9" t="str">
        <f aca="false">IF($A985="","",'3. Layout Parts'!$D985)</f>
        <v/>
      </c>
      <c r="C985" s="9" t="str">
        <f aca="false">IF($A985="","",'3. Layout Parts'!$B985)</f>
        <v/>
      </c>
      <c r="D985" s="9" t="str">
        <f aca="false">IF($A985="","",'3. Layout Parts'!$C985)</f>
        <v/>
      </c>
      <c r="E985" s="9" t="str">
        <f aca="false">IF($A985="","",IFERROR(INDEX('2. Schematic Parts'!$B$2:$B$3001,MATCH($A985,'2. Schematic Parts'!$A$2:$A$3001,0)),"NOT FOUND"))</f>
        <v/>
      </c>
      <c r="F985" s="9" t="str">
        <f aca="false">IF($A985="","",IFERROR(INDEX('2. Schematic Parts'!$C$2:$C$3001,MATCH($A985,'2. Schematic Parts'!$A$2:$A$3001,0))&amp;"","NOT FOUND"))</f>
        <v/>
      </c>
      <c r="G985" s="9" t="str">
        <f aca="false">IF($A985="","",IFERROR(INDEX('2. Schematic Parts'!$D$2:$D$3001,MATCH($A985,'2. Schematic Parts'!$A$2:$A$3001,0))&amp;"","NOT FOUND"))</f>
        <v/>
      </c>
      <c r="H985" s="9" t="str">
        <f aca="false">IF($A985="","",IF(COUNTIF('2. Schematic Parts'!$A$2:$A$3001,$A985)=0,"NOT IN SCHEMATIC","OK"))</f>
        <v/>
      </c>
      <c r="I985" s="9" t="str">
        <f aca="false">IF($A985="","",IF($H985="NOT IN SCHEMATIC","",IF(UPPER(TRIM($C985))=UPPER(TRIM($E985)),"OK","MISMATCH")))</f>
        <v/>
      </c>
      <c r="J985" s="9" t="str">
        <f aca="false">IF($A985="","",IF($H985="NOT IN SCHEMATIC","",IF($F985="","NO SCH DECAL",IF($D985="","",IF(UPPER(TRIM($D985))=UPPER(TRIM($F985)),"OK","MISMATCH")))))</f>
        <v/>
      </c>
      <c r="K985" s="16" t="str">
        <f aca="false">IF($A985="","",SUMPRODUCT(--ISNUMBER(SEARCH(","&amp;TRIM($A985)&amp;",",","&amp;SUBSTITUTE('1. Master BOM'!$D$2:$D$400," ","")&amp;","))))</f>
        <v/>
      </c>
      <c r="L985" s="16" t="str">
        <f aca="false">IF($A985="","",IF($K985&lt;&gt;1,0,SUMPRODUCT(ISNUMBER(SEARCH(","&amp;TRIM($A985)&amp;",",","&amp;SUBSTITUTE('1. Master BOM'!$D$2:$D$400," ","")&amp;","))*ROW('1. Master BOM'!$D$2:$D$400))))</f>
        <v/>
      </c>
      <c r="M985" s="9" t="str">
        <f aca="false">IF($A985="","",IF($K985=0,"NOT IN BOM",IF($K985&gt;1,"MULTIPLE BOM LINES","OK")))</f>
        <v/>
      </c>
      <c r="N985" s="9" t="str">
        <f aca="false">IF($A985="","",IF($L985=0,"—",INDEX('1. Master BOM'!$A$1:$A$400,$L985)))</f>
        <v/>
      </c>
      <c r="O985" s="9" t="str">
        <f aca="false">IF($A985="","",IF($L985=0,"—",INDEX('1. Master BOM'!$B$1:$B$400,$L985)))</f>
        <v/>
      </c>
      <c r="P985" s="9" t="str">
        <f aca="false">IF($A985="","",IF(OR($H985="NOT IN SCHEMATIC",$O985="—"),"",IF($G985="","NO SCH PN",IF(UPPER(TRIM($G985))=UPPER(TRIM($O985)),"OK","MISMATCH"))))</f>
        <v/>
      </c>
      <c r="Q985" s="9" t="str">
        <f aca="false">IF($A985="","",IF($L985=0,"—",INDEX('1. Master BOM'!$E$1:$E$400,$L985)))</f>
        <v/>
      </c>
      <c r="R985" s="9" t="str">
        <f aca="false">IF($A985="","",IF($L985=0,"—",IF(T(INDEX('1. Master BOM'!$F$1:$F$400,$L985))="","(not set)",INDEX('1. Master BOM'!$F$1:$F$400,$L985))))</f>
        <v/>
      </c>
      <c r="S985" s="9" t="str">
        <f aca="false">IF($A985="","",IF(OR($R985="—",$R985="(not set)",$D985=""),"",IF(ISNUMBER(SEARCH(SUBSTITUTE(SUBSTITUTE(SUBSTITUTE($R985,"-",""),"_","")," ",""),SUBSTITUTE(SUBSTITUTE(SUBSTITUTE($D985,"-",""),"_","")," ",""))),"OK","CHECK")))</f>
        <v/>
      </c>
      <c r="T985" s="9" t="str">
        <f aca="false">IF($A985="","",IF(OR($H985="NOT IN SCHEMATIC",$I985="MISMATCH",$J985="MISMATCH",$P985="MISMATCH",$M985&lt;&gt;"OK"),"REVIEW","OK"))</f>
        <v/>
      </c>
      <c r="U985" s="14"/>
      <c r="V985" s="14"/>
      <c r="W985" s="17"/>
      <c r="X985" s="14"/>
    </row>
    <row r="986" customFormat="false" ht="15" hidden="false" customHeight="false" outlineLevel="0" collapsed="false">
      <c r="A986" s="9" t="str">
        <f aca="false">IF('3. Layout Parts'!$A986="","",TRIM('3. Layout Parts'!$A986))</f>
        <v/>
      </c>
      <c r="B986" s="9" t="str">
        <f aca="false">IF($A986="","",'3. Layout Parts'!$D986)</f>
        <v/>
      </c>
      <c r="C986" s="9" t="str">
        <f aca="false">IF($A986="","",'3. Layout Parts'!$B986)</f>
        <v/>
      </c>
      <c r="D986" s="9" t="str">
        <f aca="false">IF($A986="","",'3. Layout Parts'!$C986)</f>
        <v/>
      </c>
      <c r="E986" s="9" t="str">
        <f aca="false">IF($A986="","",IFERROR(INDEX('2. Schematic Parts'!$B$2:$B$3001,MATCH($A986,'2. Schematic Parts'!$A$2:$A$3001,0)),"NOT FOUND"))</f>
        <v/>
      </c>
      <c r="F986" s="9" t="str">
        <f aca="false">IF($A986="","",IFERROR(INDEX('2. Schematic Parts'!$C$2:$C$3001,MATCH($A986,'2. Schematic Parts'!$A$2:$A$3001,0))&amp;"","NOT FOUND"))</f>
        <v/>
      </c>
      <c r="G986" s="9" t="str">
        <f aca="false">IF($A986="","",IFERROR(INDEX('2. Schematic Parts'!$D$2:$D$3001,MATCH($A986,'2. Schematic Parts'!$A$2:$A$3001,0))&amp;"","NOT FOUND"))</f>
        <v/>
      </c>
      <c r="H986" s="9" t="str">
        <f aca="false">IF($A986="","",IF(COUNTIF('2. Schematic Parts'!$A$2:$A$3001,$A986)=0,"NOT IN SCHEMATIC","OK"))</f>
        <v/>
      </c>
      <c r="I986" s="9" t="str">
        <f aca="false">IF($A986="","",IF($H986="NOT IN SCHEMATIC","",IF(UPPER(TRIM($C986))=UPPER(TRIM($E986)),"OK","MISMATCH")))</f>
        <v/>
      </c>
      <c r="J986" s="9" t="str">
        <f aca="false">IF($A986="","",IF($H986="NOT IN SCHEMATIC","",IF($F986="","NO SCH DECAL",IF($D986="","",IF(UPPER(TRIM($D986))=UPPER(TRIM($F986)),"OK","MISMATCH")))))</f>
        <v/>
      </c>
      <c r="K986" s="16" t="str">
        <f aca="false">IF($A986="","",SUMPRODUCT(--ISNUMBER(SEARCH(","&amp;TRIM($A986)&amp;",",","&amp;SUBSTITUTE('1. Master BOM'!$D$2:$D$400," ","")&amp;","))))</f>
        <v/>
      </c>
      <c r="L986" s="16" t="str">
        <f aca="false">IF($A986="","",IF($K986&lt;&gt;1,0,SUMPRODUCT(ISNUMBER(SEARCH(","&amp;TRIM($A986)&amp;",",","&amp;SUBSTITUTE('1. Master BOM'!$D$2:$D$400," ","")&amp;","))*ROW('1. Master BOM'!$D$2:$D$400))))</f>
        <v/>
      </c>
      <c r="M986" s="9" t="str">
        <f aca="false">IF($A986="","",IF($K986=0,"NOT IN BOM",IF($K986&gt;1,"MULTIPLE BOM LINES","OK")))</f>
        <v/>
      </c>
      <c r="N986" s="9" t="str">
        <f aca="false">IF($A986="","",IF($L986=0,"—",INDEX('1. Master BOM'!$A$1:$A$400,$L986)))</f>
        <v/>
      </c>
      <c r="O986" s="9" t="str">
        <f aca="false">IF($A986="","",IF($L986=0,"—",INDEX('1. Master BOM'!$B$1:$B$400,$L986)))</f>
        <v/>
      </c>
      <c r="P986" s="9" t="str">
        <f aca="false">IF($A986="","",IF(OR($H986="NOT IN SCHEMATIC",$O986="—"),"",IF($G986="","NO SCH PN",IF(UPPER(TRIM($G986))=UPPER(TRIM($O986)),"OK","MISMATCH"))))</f>
        <v/>
      </c>
      <c r="Q986" s="9" t="str">
        <f aca="false">IF($A986="","",IF($L986=0,"—",INDEX('1. Master BOM'!$E$1:$E$400,$L986)))</f>
        <v/>
      </c>
      <c r="R986" s="9" t="str">
        <f aca="false">IF($A986="","",IF($L986=0,"—",IF(T(INDEX('1. Master BOM'!$F$1:$F$400,$L986))="","(not set)",INDEX('1. Master BOM'!$F$1:$F$400,$L986))))</f>
        <v/>
      </c>
      <c r="S986" s="9" t="str">
        <f aca="false">IF($A986="","",IF(OR($R986="—",$R986="(not set)",$D986=""),"",IF(ISNUMBER(SEARCH(SUBSTITUTE(SUBSTITUTE(SUBSTITUTE($R986,"-",""),"_","")," ",""),SUBSTITUTE(SUBSTITUTE(SUBSTITUTE($D986,"-",""),"_","")," ",""))),"OK","CHECK")))</f>
        <v/>
      </c>
      <c r="T986" s="9" t="str">
        <f aca="false">IF($A986="","",IF(OR($H986="NOT IN SCHEMATIC",$I986="MISMATCH",$J986="MISMATCH",$P986="MISMATCH",$M986&lt;&gt;"OK"),"REVIEW","OK"))</f>
        <v/>
      </c>
      <c r="U986" s="14"/>
      <c r="V986" s="14"/>
      <c r="W986" s="17"/>
      <c r="X986" s="14"/>
    </row>
    <row r="987" customFormat="false" ht="15" hidden="false" customHeight="false" outlineLevel="0" collapsed="false">
      <c r="A987" s="9" t="str">
        <f aca="false">IF('3. Layout Parts'!$A987="","",TRIM('3. Layout Parts'!$A987))</f>
        <v/>
      </c>
      <c r="B987" s="9" t="str">
        <f aca="false">IF($A987="","",'3. Layout Parts'!$D987)</f>
        <v/>
      </c>
      <c r="C987" s="9" t="str">
        <f aca="false">IF($A987="","",'3. Layout Parts'!$B987)</f>
        <v/>
      </c>
      <c r="D987" s="9" t="str">
        <f aca="false">IF($A987="","",'3. Layout Parts'!$C987)</f>
        <v/>
      </c>
      <c r="E987" s="9" t="str">
        <f aca="false">IF($A987="","",IFERROR(INDEX('2. Schematic Parts'!$B$2:$B$3001,MATCH($A987,'2. Schematic Parts'!$A$2:$A$3001,0)),"NOT FOUND"))</f>
        <v/>
      </c>
      <c r="F987" s="9" t="str">
        <f aca="false">IF($A987="","",IFERROR(INDEX('2. Schematic Parts'!$C$2:$C$3001,MATCH($A987,'2. Schematic Parts'!$A$2:$A$3001,0))&amp;"","NOT FOUND"))</f>
        <v/>
      </c>
      <c r="G987" s="9" t="str">
        <f aca="false">IF($A987="","",IFERROR(INDEX('2. Schematic Parts'!$D$2:$D$3001,MATCH($A987,'2. Schematic Parts'!$A$2:$A$3001,0))&amp;"","NOT FOUND"))</f>
        <v/>
      </c>
      <c r="H987" s="9" t="str">
        <f aca="false">IF($A987="","",IF(COUNTIF('2. Schematic Parts'!$A$2:$A$3001,$A987)=0,"NOT IN SCHEMATIC","OK"))</f>
        <v/>
      </c>
      <c r="I987" s="9" t="str">
        <f aca="false">IF($A987="","",IF($H987="NOT IN SCHEMATIC","",IF(UPPER(TRIM($C987))=UPPER(TRIM($E987)),"OK","MISMATCH")))</f>
        <v/>
      </c>
      <c r="J987" s="9" t="str">
        <f aca="false">IF($A987="","",IF($H987="NOT IN SCHEMATIC","",IF($F987="","NO SCH DECAL",IF($D987="","",IF(UPPER(TRIM($D987))=UPPER(TRIM($F987)),"OK","MISMATCH")))))</f>
        <v/>
      </c>
      <c r="K987" s="16" t="str">
        <f aca="false">IF($A987="","",SUMPRODUCT(--ISNUMBER(SEARCH(","&amp;TRIM($A987)&amp;",",","&amp;SUBSTITUTE('1. Master BOM'!$D$2:$D$400," ","")&amp;","))))</f>
        <v/>
      </c>
      <c r="L987" s="16" t="str">
        <f aca="false">IF($A987="","",IF($K987&lt;&gt;1,0,SUMPRODUCT(ISNUMBER(SEARCH(","&amp;TRIM($A987)&amp;",",","&amp;SUBSTITUTE('1. Master BOM'!$D$2:$D$400," ","")&amp;","))*ROW('1. Master BOM'!$D$2:$D$400))))</f>
        <v/>
      </c>
      <c r="M987" s="9" t="str">
        <f aca="false">IF($A987="","",IF($K987=0,"NOT IN BOM",IF($K987&gt;1,"MULTIPLE BOM LINES","OK")))</f>
        <v/>
      </c>
      <c r="N987" s="9" t="str">
        <f aca="false">IF($A987="","",IF($L987=0,"—",INDEX('1. Master BOM'!$A$1:$A$400,$L987)))</f>
        <v/>
      </c>
      <c r="O987" s="9" t="str">
        <f aca="false">IF($A987="","",IF($L987=0,"—",INDEX('1. Master BOM'!$B$1:$B$400,$L987)))</f>
        <v/>
      </c>
      <c r="P987" s="9" t="str">
        <f aca="false">IF($A987="","",IF(OR($H987="NOT IN SCHEMATIC",$O987="—"),"",IF($G987="","NO SCH PN",IF(UPPER(TRIM($G987))=UPPER(TRIM($O987)),"OK","MISMATCH"))))</f>
        <v/>
      </c>
      <c r="Q987" s="9" t="str">
        <f aca="false">IF($A987="","",IF($L987=0,"—",INDEX('1. Master BOM'!$E$1:$E$400,$L987)))</f>
        <v/>
      </c>
      <c r="R987" s="9" t="str">
        <f aca="false">IF($A987="","",IF($L987=0,"—",IF(T(INDEX('1. Master BOM'!$F$1:$F$400,$L987))="","(not set)",INDEX('1. Master BOM'!$F$1:$F$400,$L987))))</f>
        <v/>
      </c>
      <c r="S987" s="9" t="str">
        <f aca="false">IF($A987="","",IF(OR($R987="—",$R987="(not set)",$D987=""),"",IF(ISNUMBER(SEARCH(SUBSTITUTE(SUBSTITUTE(SUBSTITUTE($R987,"-",""),"_","")," ",""),SUBSTITUTE(SUBSTITUTE(SUBSTITUTE($D987,"-",""),"_","")," ",""))),"OK","CHECK")))</f>
        <v/>
      </c>
      <c r="T987" s="9" t="str">
        <f aca="false">IF($A987="","",IF(OR($H987="NOT IN SCHEMATIC",$I987="MISMATCH",$J987="MISMATCH",$P987="MISMATCH",$M987&lt;&gt;"OK"),"REVIEW","OK"))</f>
        <v/>
      </c>
      <c r="U987" s="14"/>
      <c r="V987" s="14"/>
      <c r="W987" s="17"/>
      <c r="X987" s="14"/>
    </row>
    <row r="988" customFormat="false" ht="15" hidden="false" customHeight="false" outlineLevel="0" collapsed="false">
      <c r="A988" s="9" t="str">
        <f aca="false">IF('3. Layout Parts'!$A988="","",TRIM('3. Layout Parts'!$A988))</f>
        <v/>
      </c>
      <c r="B988" s="9" t="str">
        <f aca="false">IF($A988="","",'3. Layout Parts'!$D988)</f>
        <v/>
      </c>
      <c r="C988" s="9" t="str">
        <f aca="false">IF($A988="","",'3. Layout Parts'!$B988)</f>
        <v/>
      </c>
      <c r="D988" s="9" t="str">
        <f aca="false">IF($A988="","",'3. Layout Parts'!$C988)</f>
        <v/>
      </c>
      <c r="E988" s="9" t="str">
        <f aca="false">IF($A988="","",IFERROR(INDEX('2. Schematic Parts'!$B$2:$B$3001,MATCH($A988,'2. Schematic Parts'!$A$2:$A$3001,0)),"NOT FOUND"))</f>
        <v/>
      </c>
      <c r="F988" s="9" t="str">
        <f aca="false">IF($A988="","",IFERROR(INDEX('2. Schematic Parts'!$C$2:$C$3001,MATCH($A988,'2. Schematic Parts'!$A$2:$A$3001,0))&amp;"","NOT FOUND"))</f>
        <v/>
      </c>
      <c r="G988" s="9" t="str">
        <f aca="false">IF($A988="","",IFERROR(INDEX('2. Schematic Parts'!$D$2:$D$3001,MATCH($A988,'2. Schematic Parts'!$A$2:$A$3001,0))&amp;"","NOT FOUND"))</f>
        <v/>
      </c>
      <c r="H988" s="9" t="str">
        <f aca="false">IF($A988="","",IF(COUNTIF('2. Schematic Parts'!$A$2:$A$3001,$A988)=0,"NOT IN SCHEMATIC","OK"))</f>
        <v/>
      </c>
      <c r="I988" s="9" t="str">
        <f aca="false">IF($A988="","",IF($H988="NOT IN SCHEMATIC","",IF(UPPER(TRIM($C988))=UPPER(TRIM($E988)),"OK","MISMATCH")))</f>
        <v/>
      </c>
      <c r="J988" s="9" t="str">
        <f aca="false">IF($A988="","",IF($H988="NOT IN SCHEMATIC","",IF($F988="","NO SCH DECAL",IF($D988="","",IF(UPPER(TRIM($D988))=UPPER(TRIM($F988)),"OK","MISMATCH")))))</f>
        <v/>
      </c>
      <c r="K988" s="16" t="str">
        <f aca="false">IF($A988="","",SUMPRODUCT(--ISNUMBER(SEARCH(","&amp;TRIM($A988)&amp;",",","&amp;SUBSTITUTE('1. Master BOM'!$D$2:$D$400," ","")&amp;","))))</f>
        <v/>
      </c>
      <c r="L988" s="16" t="str">
        <f aca="false">IF($A988="","",IF($K988&lt;&gt;1,0,SUMPRODUCT(ISNUMBER(SEARCH(","&amp;TRIM($A988)&amp;",",","&amp;SUBSTITUTE('1. Master BOM'!$D$2:$D$400," ","")&amp;","))*ROW('1. Master BOM'!$D$2:$D$400))))</f>
        <v/>
      </c>
      <c r="M988" s="9" t="str">
        <f aca="false">IF($A988="","",IF($K988=0,"NOT IN BOM",IF($K988&gt;1,"MULTIPLE BOM LINES","OK")))</f>
        <v/>
      </c>
      <c r="N988" s="9" t="str">
        <f aca="false">IF($A988="","",IF($L988=0,"—",INDEX('1. Master BOM'!$A$1:$A$400,$L988)))</f>
        <v/>
      </c>
      <c r="O988" s="9" t="str">
        <f aca="false">IF($A988="","",IF($L988=0,"—",INDEX('1. Master BOM'!$B$1:$B$400,$L988)))</f>
        <v/>
      </c>
      <c r="P988" s="9" t="str">
        <f aca="false">IF($A988="","",IF(OR($H988="NOT IN SCHEMATIC",$O988="—"),"",IF($G988="","NO SCH PN",IF(UPPER(TRIM($G988))=UPPER(TRIM($O988)),"OK","MISMATCH"))))</f>
        <v/>
      </c>
      <c r="Q988" s="9" t="str">
        <f aca="false">IF($A988="","",IF($L988=0,"—",INDEX('1. Master BOM'!$E$1:$E$400,$L988)))</f>
        <v/>
      </c>
      <c r="R988" s="9" t="str">
        <f aca="false">IF($A988="","",IF($L988=0,"—",IF(T(INDEX('1. Master BOM'!$F$1:$F$400,$L988))="","(not set)",INDEX('1. Master BOM'!$F$1:$F$400,$L988))))</f>
        <v/>
      </c>
      <c r="S988" s="9" t="str">
        <f aca="false">IF($A988="","",IF(OR($R988="—",$R988="(not set)",$D988=""),"",IF(ISNUMBER(SEARCH(SUBSTITUTE(SUBSTITUTE(SUBSTITUTE($R988,"-",""),"_","")," ",""),SUBSTITUTE(SUBSTITUTE(SUBSTITUTE($D988,"-",""),"_","")," ",""))),"OK","CHECK")))</f>
        <v/>
      </c>
      <c r="T988" s="9" t="str">
        <f aca="false">IF($A988="","",IF(OR($H988="NOT IN SCHEMATIC",$I988="MISMATCH",$J988="MISMATCH",$P988="MISMATCH",$M988&lt;&gt;"OK"),"REVIEW","OK"))</f>
        <v/>
      </c>
      <c r="U988" s="14"/>
      <c r="V988" s="14"/>
      <c r="W988" s="17"/>
      <c r="X988" s="14"/>
    </row>
    <row r="989" customFormat="false" ht="15" hidden="false" customHeight="false" outlineLevel="0" collapsed="false">
      <c r="A989" s="9" t="str">
        <f aca="false">IF('3. Layout Parts'!$A989="","",TRIM('3. Layout Parts'!$A989))</f>
        <v/>
      </c>
      <c r="B989" s="9" t="str">
        <f aca="false">IF($A989="","",'3. Layout Parts'!$D989)</f>
        <v/>
      </c>
      <c r="C989" s="9" t="str">
        <f aca="false">IF($A989="","",'3. Layout Parts'!$B989)</f>
        <v/>
      </c>
      <c r="D989" s="9" t="str">
        <f aca="false">IF($A989="","",'3. Layout Parts'!$C989)</f>
        <v/>
      </c>
      <c r="E989" s="9" t="str">
        <f aca="false">IF($A989="","",IFERROR(INDEX('2. Schematic Parts'!$B$2:$B$3001,MATCH($A989,'2. Schematic Parts'!$A$2:$A$3001,0)),"NOT FOUND"))</f>
        <v/>
      </c>
      <c r="F989" s="9" t="str">
        <f aca="false">IF($A989="","",IFERROR(INDEX('2. Schematic Parts'!$C$2:$C$3001,MATCH($A989,'2. Schematic Parts'!$A$2:$A$3001,0))&amp;"","NOT FOUND"))</f>
        <v/>
      </c>
      <c r="G989" s="9" t="str">
        <f aca="false">IF($A989="","",IFERROR(INDEX('2. Schematic Parts'!$D$2:$D$3001,MATCH($A989,'2. Schematic Parts'!$A$2:$A$3001,0))&amp;"","NOT FOUND"))</f>
        <v/>
      </c>
      <c r="H989" s="9" t="str">
        <f aca="false">IF($A989="","",IF(COUNTIF('2. Schematic Parts'!$A$2:$A$3001,$A989)=0,"NOT IN SCHEMATIC","OK"))</f>
        <v/>
      </c>
      <c r="I989" s="9" t="str">
        <f aca="false">IF($A989="","",IF($H989="NOT IN SCHEMATIC","",IF(UPPER(TRIM($C989))=UPPER(TRIM($E989)),"OK","MISMATCH")))</f>
        <v/>
      </c>
      <c r="J989" s="9" t="str">
        <f aca="false">IF($A989="","",IF($H989="NOT IN SCHEMATIC","",IF($F989="","NO SCH DECAL",IF($D989="","",IF(UPPER(TRIM($D989))=UPPER(TRIM($F989)),"OK","MISMATCH")))))</f>
        <v/>
      </c>
      <c r="K989" s="16" t="str">
        <f aca="false">IF($A989="","",SUMPRODUCT(--ISNUMBER(SEARCH(","&amp;TRIM($A989)&amp;",",","&amp;SUBSTITUTE('1. Master BOM'!$D$2:$D$400," ","")&amp;","))))</f>
        <v/>
      </c>
      <c r="L989" s="16" t="str">
        <f aca="false">IF($A989="","",IF($K989&lt;&gt;1,0,SUMPRODUCT(ISNUMBER(SEARCH(","&amp;TRIM($A989)&amp;",",","&amp;SUBSTITUTE('1. Master BOM'!$D$2:$D$400," ","")&amp;","))*ROW('1. Master BOM'!$D$2:$D$400))))</f>
        <v/>
      </c>
      <c r="M989" s="9" t="str">
        <f aca="false">IF($A989="","",IF($K989=0,"NOT IN BOM",IF($K989&gt;1,"MULTIPLE BOM LINES","OK")))</f>
        <v/>
      </c>
      <c r="N989" s="9" t="str">
        <f aca="false">IF($A989="","",IF($L989=0,"—",INDEX('1. Master BOM'!$A$1:$A$400,$L989)))</f>
        <v/>
      </c>
      <c r="O989" s="9" t="str">
        <f aca="false">IF($A989="","",IF($L989=0,"—",INDEX('1. Master BOM'!$B$1:$B$400,$L989)))</f>
        <v/>
      </c>
      <c r="P989" s="9" t="str">
        <f aca="false">IF($A989="","",IF(OR($H989="NOT IN SCHEMATIC",$O989="—"),"",IF($G989="","NO SCH PN",IF(UPPER(TRIM($G989))=UPPER(TRIM($O989)),"OK","MISMATCH"))))</f>
        <v/>
      </c>
      <c r="Q989" s="9" t="str">
        <f aca="false">IF($A989="","",IF($L989=0,"—",INDEX('1. Master BOM'!$E$1:$E$400,$L989)))</f>
        <v/>
      </c>
      <c r="R989" s="9" t="str">
        <f aca="false">IF($A989="","",IF($L989=0,"—",IF(T(INDEX('1. Master BOM'!$F$1:$F$400,$L989))="","(not set)",INDEX('1. Master BOM'!$F$1:$F$400,$L989))))</f>
        <v/>
      </c>
      <c r="S989" s="9" t="str">
        <f aca="false">IF($A989="","",IF(OR($R989="—",$R989="(not set)",$D989=""),"",IF(ISNUMBER(SEARCH(SUBSTITUTE(SUBSTITUTE(SUBSTITUTE($R989,"-",""),"_","")," ",""),SUBSTITUTE(SUBSTITUTE(SUBSTITUTE($D989,"-",""),"_","")," ",""))),"OK","CHECK")))</f>
        <v/>
      </c>
      <c r="T989" s="9" t="str">
        <f aca="false">IF($A989="","",IF(OR($H989="NOT IN SCHEMATIC",$I989="MISMATCH",$J989="MISMATCH",$P989="MISMATCH",$M989&lt;&gt;"OK"),"REVIEW","OK"))</f>
        <v/>
      </c>
      <c r="U989" s="14"/>
      <c r="V989" s="14"/>
      <c r="W989" s="17"/>
      <c r="X989" s="14"/>
    </row>
    <row r="990" customFormat="false" ht="15" hidden="false" customHeight="false" outlineLevel="0" collapsed="false">
      <c r="A990" s="9" t="str">
        <f aca="false">IF('3. Layout Parts'!$A990="","",TRIM('3. Layout Parts'!$A990))</f>
        <v/>
      </c>
      <c r="B990" s="9" t="str">
        <f aca="false">IF($A990="","",'3. Layout Parts'!$D990)</f>
        <v/>
      </c>
      <c r="C990" s="9" t="str">
        <f aca="false">IF($A990="","",'3. Layout Parts'!$B990)</f>
        <v/>
      </c>
      <c r="D990" s="9" t="str">
        <f aca="false">IF($A990="","",'3. Layout Parts'!$C990)</f>
        <v/>
      </c>
      <c r="E990" s="9" t="str">
        <f aca="false">IF($A990="","",IFERROR(INDEX('2. Schematic Parts'!$B$2:$B$3001,MATCH($A990,'2. Schematic Parts'!$A$2:$A$3001,0)),"NOT FOUND"))</f>
        <v/>
      </c>
      <c r="F990" s="9" t="str">
        <f aca="false">IF($A990="","",IFERROR(INDEX('2. Schematic Parts'!$C$2:$C$3001,MATCH($A990,'2. Schematic Parts'!$A$2:$A$3001,0))&amp;"","NOT FOUND"))</f>
        <v/>
      </c>
      <c r="G990" s="9" t="str">
        <f aca="false">IF($A990="","",IFERROR(INDEX('2. Schematic Parts'!$D$2:$D$3001,MATCH($A990,'2. Schematic Parts'!$A$2:$A$3001,0))&amp;"","NOT FOUND"))</f>
        <v/>
      </c>
      <c r="H990" s="9" t="str">
        <f aca="false">IF($A990="","",IF(COUNTIF('2. Schematic Parts'!$A$2:$A$3001,$A990)=0,"NOT IN SCHEMATIC","OK"))</f>
        <v/>
      </c>
      <c r="I990" s="9" t="str">
        <f aca="false">IF($A990="","",IF($H990="NOT IN SCHEMATIC","",IF(UPPER(TRIM($C990))=UPPER(TRIM($E990)),"OK","MISMATCH")))</f>
        <v/>
      </c>
      <c r="J990" s="9" t="str">
        <f aca="false">IF($A990="","",IF($H990="NOT IN SCHEMATIC","",IF($F990="","NO SCH DECAL",IF($D990="","",IF(UPPER(TRIM($D990))=UPPER(TRIM($F990)),"OK","MISMATCH")))))</f>
        <v/>
      </c>
      <c r="K990" s="16" t="str">
        <f aca="false">IF($A990="","",SUMPRODUCT(--ISNUMBER(SEARCH(","&amp;TRIM($A990)&amp;",",","&amp;SUBSTITUTE('1. Master BOM'!$D$2:$D$400," ","")&amp;","))))</f>
        <v/>
      </c>
      <c r="L990" s="16" t="str">
        <f aca="false">IF($A990="","",IF($K990&lt;&gt;1,0,SUMPRODUCT(ISNUMBER(SEARCH(","&amp;TRIM($A990)&amp;",",","&amp;SUBSTITUTE('1. Master BOM'!$D$2:$D$400," ","")&amp;","))*ROW('1. Master BOM'!$D$2:$D$400))))</f>
        <v/>
      </c>
      <c r="M990" s="9" t="str">
        <f aca="false">IF($A990="","",IF($K990=0,"NOT IN BOM",IF($K990&gt;1,"MULTIPLE BOM LINES","OK")))</f>
        <v/>
      </c>
      <c r="N990" s="9" t="str">
        <f aca="false">IF($A990="","",IF($L990=0,"—",INDEX('1. Master BOM'!$A$1:$A$400,$L990)))</f>
        <v/>
      </c>
      <c r="O990" s="9" t="str">
        <f aca="false">IF($A990="","",IF($L990=0,"—",INDEX('1. Master BOM'!$B$1:$B$400,$L990)))</f>
        <v/>
      </c>
      <c r="P990" s="9" t="str">
        <f aca="false">IF($A990="","",IF(OR($H990="NOT IN SCHEMATIC",$O990="—"),"",IF($G990="","NO SCH PN",IF(UPPER(TRIM($G990))=UPPER(TRIM($O990)),"OK","MISMATCH"))))</f>
        <v/>
      </c>
      <c r="Q990" s="9" t="str">
        <f aca="false">IF($A990="","",IF($L990=0,"—",INDEX('1. Master BOM'!$E$1:$E$400,$L990)))</f>
        <v/>
      </c>
      <c r="R990" s="9" t="str">
        <f aca="false">IF($A990="","",IF($L990=0,"—",IF(T(INDEX('1. Master BOM'!$F$1:$F$400,$L990))="","(not set)",INDEX('1. Master BOM'!$F$1:$F$400,$L990))))</f>
        <v/>
      </c>
      <c r="S990" s="9" t="str">
        <f aca="false">IF($A990="","",IF(OR($R990="—",$R990="(not set)",$D990=""),"",IF(ISNUMBER(SEARCH(SUBSTITUTE(SUBSTITUTE(SUBSTITUTE($R990,"-",""),"_","")," ",""),SUBSTITUTE(SUBSTITUTE(SUBSTITUTE($D990,"-",""),"_","")," ",""))),"OK","CHECK")))</f>
        <v/>
      </c>
      <c r="T990" s="9" t="str">
        <f aca="false">IF($A990="","",IF(OR($H990="NOT IN SCHEMATIC",$I990="MISMATCH",$J990="MISMATCH",$P990="MISMATCH",$M990&lt;&gt;"OK"),"REVIEW","OK"))</f>
        <v/>
      </c>
      <c r="U990" s="14"/>
      <c r="V990" s="14"/>
      <c r="W990" s="17"/>
      <c r="X990" s="14"/>
    </row>
    <row r="991" customFormat="false" ht="15" hidden="false" customHeight="false" outlineLevel="0" collapsed="false">
      <c r="A991" s="9" t="str">
        <f aca="false">IF('3. Layout Parts'!$A991="","",TRIM('3. Layout Parts'!$A991))</f>
        <v/>
      </c>
      <c r="B991" s="9" t="str">
        <f aca="false">IF($A991="","",'3. Layout Parts'!$D991)</f>
        <v/>
      </c>
      <c r="C991" s="9" t="str">
        <f aca="false">IF($A991="","",'3. Layout Parts'!$B991)</f>
        <v/>
      </c>
      <c r="D991" s="9" t="str">
        <f aca="false">IF($A991="","",'3. Layout Parts'!$C991)</f>
        <v/>
      </c>
      <c r="E991" s="9" t="str">
        <f aca="false">IF($A991="","",IFERROR(INDEX('2. Schematic Parts'!$B$2:$B$3001,MATCH($A991,'2. Schematic Parts'!$A$2:$A$3001,0)),"NOT FOUND"))</f>
        <v/>
      </c>
      <c r="F991" s="9" t="str">
        <f aca="false">IF($A991="","",IFERROR(INDEX('2. Schematic Parts'!$C$2:$C$3001,MATCH($A991,'2. Schematic Parts'!$A$2:$A$3001,0))&amp;"","NOT FOUND"))</f>
        <v/>
      </c>
      <c r="G991" s="9" t="str">
        <f aca="false">IF($A991="","",IFERROR(INDEX('2. Schematic Parts'!$D$2:$D$3001,MATCH($A991,'2. Schematic Parts'!$A$2:$A$3001,0))&amp;"","NOT FOUND"))</f>
        <v/>
      </c>
      <c r="H991" s="9" t="str">
        <f aca="false">IF($A991="","",IF(COUNTIF('2. Schematic Parts'!$A$2:$A$3001,$A991)=0,"NOT IN SCHEMATIC","OK"))</f>
        <v/>
      </c>
      <c r="I991" s="9" t="str">
        <f aca="false">IF($A991="","",IF($H991="NOT IN SCHEMATIC","",IF(UPPER(TRIM($C991))=UPPER(TRIM($E991)),"OK","MISMATCH")))</f>
        <v/>
      </c>
      <c r="J991" s="9" t="str">
        <f aca="false">IF($A991="","",IF($H991="NOT IN SCHEMATIC","",IF($F991="","NO SCH DECAL",IF($D991="","",IF(UPPER(TRIM($D991))=UPPER(TRIM($F991)),"OK","MISMATCH")))))</f>
        <v/>
      </c>
      <c r="K991" s="16" t="str">
        <f aca="false">IF($A991="","",SUMPRODUCT(--ISNUMBER(SEARCH(","&amp;TRIM($A991)&amp;",",","&amp;SUBSTITUTE('1. Master BOM'!$D$2:$D$400," ","")&amp;","))))</f>
        <v/>
      </c>
      <c r="L991" s="16" t="str">
        <f aca="false">IF($A991="","",IF($K991&lt;&gt;1,0,SUMPRODUCT(ISNUMBER(SEARCH(","&amp;TRIM($A991)&amp;",",","&amp;SUBSTITUTE('1. Master BOM'!$D$2:$D$400," ","")&amp;","))*ROW('1. Master BOM'!$D$2:$D$400))))</f>
        <v/>
      </c>
      <c r="M991" s="9" t="str">
        <f aca="false">IF($A991="","",IF($K991=0,"NOT IN BOM",IF($K991&gt;1,"MULTIPLE BOM LINES","OK")))</f>
        <v/>
      </c>
      <c r="N991" s="9" t="str">
        <f aca="false">IF($A991="","",IF($L991=0,"—",INDEX('1. Master BOM'!$A$1:$A$400,$L991)))</f>
        <v/>
      </c>
      <c r="O991" s="9" t="str">
        <f aca="false">IF($A991="","",IF($L991=0,"—",INDEX('1. Master BOM'!$B$1:$B$400,$L991)))</f>
        <v/>
      </c>
      <c r="P991" s="9" t="str">
        <f aca="false">IF($A991="","",IF(OR($H991="NOT IN SCHEMATIC",$O991="—"),"",IF($G991="","NO SCH PN",IF(UPPER(TRIM($G991))=UPPER(TRIM($O991)),"OK","MISMATCH"))))</f>
        <v/>
      </c>
      <c r="Q991" s="9" t="str">
        <f aca="false">IF($A991="","",IF($L991=0,"—",INDEX('1. Master BOM'!$E$1:$E$400,$L991)))</f>
        <v/>
      </c>
      <c r="R991" s="9" t="str">
        <f aca="false">IF($A991="","",IF($L991=0,"—",IF(T(INDEX('1. Master BOM'!$F$1:$F$400,$L991))="","(not set)",INDEX('1. Master BOM'!$F$1:$F$400,$L991))))</f>
        <v/>
      </c>
      <c r="S991" s="9" t="str">
        <f aca="false">IF($A991="","",IF(OR($R991="—",$R991="(not set)",$D991=""),"",IF(ISNUMBER(SEARCH(SUBSTITUTE(SUBSTITUTE(SUBSTITUTE($R991,"-",""),"_","")," ",""),SUBSTITUTE(SUBSTITUTE(SUBSTITUTE($D991,"-",""),"_","")," ",""))),"OK","CHECK")))</f>
        <v/>
      </c>
      <c r="T991" s="9" t="str">
        <f aca="false">IF($A991="","",IF(OR($H991="NOT IN SCHEMATIC",$I991="MISMATCH",$J991="MISMATCH",$P991="MISMATCH",$M991&lt;&gt;"OK"),"REVIEW","OK"))</f>
        <v/>
      </c>
      <c r="U991" s="14"/>
      <c r="V991" s="14"/>
      <c r="W991" s="17"/>
      <c r="X991" s="14"/>
    </row>
    <row r="992" customFormat="false" ht="15" hidden="false" customHeight="false" outlineLevel="0" collapsed="false">
      <c r="A992" s="9" t="str">
        <f aca="false">IF('3. Layout Parts'!$A992="","",TRIM('3. Layout Parts'!$A992))</f>
        <v/>
      </c>
      <c r="B992" s="9" t="str">
        <f aca="false">IF($A992="","",'3. Layout Parts'!$D992)</f>
        <v/>
      </c>
      <c r="C992" s="9" t="str">
        <f aca="false">IF($A992="","",'3. Layout Parts'!$B992)</f>
        <v/>
      </c>
      <c r="D992" s="9" t="str">
        <f aca="false">IF($A992="","",'3. Layout Parts'!$C992)</f>
        <v/>
      </c>
      <c r="E992" s="9" t="str">
        <f aca="false">IF($A992="","",IFERROR(INDEX('2. Schematic Parts'!$B$2:$B$3001,MATCH($A992,'2. Schematic Parts'!$A$2:$A$3001,0)),"NOT FOUND"))</f>
        <v/>
      </c>
      <c r="F992" s="9" t="str">
        <f aca="false">IF($A992="","",IFERROR(INDEX('2. Schematic Parts'!$C$2:$C$3001,MATCH($A992,'2. Schematic Parts'!$A$2:$A$3001,0))&amp;"","NOT FOUND"))</f>
        <v/>
      </c>
      <c r="G992" s="9" t="str">
        <f aca="false">IF($A992="","",IFERROR(INDEX('2. Schematic Parts'!$D$2:$D$3001,MATCH($A992,'2. Schematic Parts'!$A$2:$A$3001,0))&amp;"","NOT FOUND"))</f>
        <v/>
      </c>
      <c r="H992" s="9" t="str">
        <f aca="false">IF($A992="","",IF(COUNTIF('2. Schematic Parts'!$A$2:$A$3001,$A992)=0,"NOT IN SCHEMATIC","OK"))</f>
        <v/>
      </c>
      <c r="I992" s="9" t="str">
        <f aca="false">IF($A992="","",IF($H992="NOT IN SCHEMATIC","",IF(UPPER(TRIM($C992))=UPPER(TRIM($E992)),"OK","MISMATCH")))</f>
        <v/>
      </c>
      <c r="J992" s="9" t="str">
        <f aca="false">IF($A992="","",IF($H992="NOT IN SCHEMATIC","",IF($F992="","NO SCH DECAL",IF($D992="","",IF(UPPER(TRIM($D992))=UPPER(TRIM($F992)),"OK","MISMATCH")))))</f>
        <v/>
      </c>
      <c r="K992" s="16" t="str">
        <f aca="false">IF($A992="","",SUMPRODUCT(--ISNUMBER(SEARCH(","&amp;TRIM($A992)&amp;",",","&amp;SUBSTITUTE('1. Master BOM'!$D$2:$D$400," ","")&amp;","))))</f>
        <v/>
      </c>
      <c r="L992" s="16" t="str">
        <f aca="false">IF($A992="","",IF($K992&lt;&gt;1,0,SUMPRODUCT(ISNUMBER(SEARCH(","&amp;TRIM($A992)&amp;",",","&amp;SUBSTITUTE('1. Master BOM'!$D$2:$D$400," ","")&amp;","))*ROW('1. Master BOM'!$D$2:$D$400))))</f>
        <v/>
      </c>
      <c r="M992" s="9" t="str">
        <f aca="false">IF($A992="","",IF($K992=0,"NOT IN BOM",IF($K992&gt;1,"MULTIPLE BOM LINES","OK")))</f>
        <v/>
      </c>
      <c r="N992" s="9" t="str">
        <f aca="false">IF($A992="","",IF($L992=0,"—",INDEX('1. Master BOM'!$A$1:$A$400,$L992)))</f>
        <v/>
      </c>
      <c r="O992" s="9" t="str">
        <f aca="false">IF($A992="","",IF($L992=0,"—",INDEX('1. Master BOM'!$B$1:$B$400,$L992)))</f>
        <v/>
      </c>
      <c r="P992" s="9" t="str">
        <f aca="false">IF($A992="","",IF(OR($H992="NOT IN SCHEMATIC",$O992="—"),"",IF($G992="","NO SCH PN",IF(UPPER(TRIM($G992))=UPPER(TRIM($O992)),"OK","MISMATCH"))))</f>
        <v/>
      </c>
      <c r="Q992" s="9" t="str">
        <f aca="false">IF($A992="","",IF($L992=0,"—",INDEX('1. Master BOM'!$E$1:$E$400,$L992)))</f>
        <v/>
      </c>
      <c r="R992" s="9" t="str">
        <f aca="false">IF($A992="","",IF($L992=0,"—",IF(T(INDEX('1. Master BOM'!$F$1:$F$400,$L992))="","(not set)",INDEX('1. Master BOM'!$F$1:$F$400,$L992))))</f>
        <v/>
      </c>
      <c r="S992" s="9" t="str">
        <f aca="false">IF($A992="","",IF(OR($R992="—",$R992="(not set)",$D992=""),"",IF(ISNUMBER(SEARCH(SUBSTITUTE(SUBSTITUTE(SUBSTITUTE($R992,"-",""),"_","")," ",""),SUBSTITUTE(SUBSTITUTE(SUBSTITUTE($D992,"-",""),"_","")," ",""))),"OK","CHECK")))</f>
        <v/>
      </c>
      <c r="T992" s="9" t="str">
        <f aca="false">IF($A992="","",IF(OR($H992="NOT IN SCHEMATIC",$I992="MISMATCH",$J992="MISMATCH",$P992="MISMATCH",$M992&lt;&gt;"OK"),"REVIEW","OK"))</f>
        <v/>
      </c>
      <c r="U992" s="14"/>
      <c r="V992" s="14"/>
      <c r="W992" s="17"/>
      <c r="X992" s="14"/>
    </row>
    <row r="993" customFormat="false" ht="15" hidden="false" customHeight="false" outlineLevel="0" collapsed="false">
      <c r="A993" s="9" t="str">
        <f aca="false">IF('3. Layout Parts'!$A993="","",TRIM('3. Layout Parts'!$A993))</f>
        <v/>
      </c>
      <c r="B993" s="9" t="str">
        <f aca="false">IF($A993="","",'3. Layout Parts'!$D993)</f>
        <v/>
      </c>
      <c r="C993" s="9" t="str">
        <f aca="false">IF($A993="","",'3. Layout Parts'!$B993)</f>
        <v/>
      </c>
      <c r="D993" s="9" t="str">
        <f aca="false">IF($A993="","",'3. Layout Parts'!$C993)</f>
        <v/>
      </c>
      <c r="E993" s="9" t="str">
        <f aca="false">IF($A993="","",IFERROR(INDEX('2. Schematic Parts'!$B$2:$B$3001,MATCH($A993,'2. Schematic Parts'!$A$2:$A$3001,0)),"NOT FOUND"))</f>
        <v/>
      </c>
      <c r="F993" s="9" t="str">
        <f aca="false">IF($A993="","",IFERROR(INDEX('2. Schematic Parts'!$C$2:$C$3001,MATCH($A993,'2. Schematic Parts'!$A$2:$A$3001,0))&amp;"","NOT FOUND"))</f>
        <v/>
      </c>
      <c r="G993" s="9" t="str">
        <f aca="false">IF($A993="","",IFERROR(INDEX('2. Schematic Parts'!$D$2:$D$3001,MATCH($A993,'2. Schematic Parts'!$A$2:$A$3001,0))&amp;"","NOT FOUND"))</f>
        <v/>
      </c>
      <c r="H993" s="9" t="str">
        <f aca="false">IF($A993="","",IF(COUNTIF('2. Schematic Parts'!$A$2:$A$3001,$A993)=0,"NOT IN SCHEMATIC","OK"))</f>
        <v/>
      </c>
      <c r="I993" s="9" t="str">
        <f aca="false">IF($A993="","",IF($H993="NOT IN SCHEMATIC","",IF(UPPER(TRIM($C993))=UPPER(TRIM($E993)),"OK","MISMATCH")))</f>
        <v/>
      </c>
      <c r="J993" s="9" t="str">
        <f aca="false">IF($A993="","",IF($H993="NOT IN SCHEMATIC","",IF($F993="","NO SCH DECAL",IF($D993="","",IF(UPPER(TRIM($D993))=UPPER(TRIM($F993)),"OK","MISMATCH")))))</f>
        <v/>
      </c>
      <c r="K993" s="16" t="str">
        <f aca="false">IF($A993="","",SUMPRODUCT(--ISNUMBER(SEARCH(","&amp;TRIM($A993)&amp;",",","&amp;SUBSTITUTE('1. Master BOM'!$D$2:$D$400," ","")&amp;","))))</f>
        <v/>
      </c>
      <c r="L993" s="16" t="str">
        <f aca="false">IF($A993="","",IF($K993&lt;&gt;1,0,SUMPRODUCT(ISNUMBER(SEARCH(","&amp;TRIM($A993)&amp;",",","&amp;SUBSTITUTE('1. Master BOM'!$D$2:$D$400," ","")&amp;","))*ROW('1. Master BOM'!$D$2:$D$400))))</f>
        <v/>
      </c>
      <c r="M993" s="9" t="str">
        <f aca="false">IF($A993="","",IF($K993=0,"NOT IN BOM",IF($K993&gt;1,"MULTIPLE BOM LINES","OK")))</f>
        <v/>
      </c>
      <c r="N993" s="9" t="str">
        <f aca="false">IF($A993="","",IF($L993=0,"—",INDEX('1. Master BOM'!$A$1:$A$400,$L993)))</f>
        <v/>
      </c>
      <c r="O993" s="9" t="str">
        <f aca="false">IF($A993="","",IF($L993=0,"—",INDEX('1. Master BOM'!$B$1:$B$400,$L993)))</f>
        <v/>
      </c>
      <c r="P993" s="9" t="str">
        <f aca="false">IF($A993="","",IF(OR($H993="NOT IN SCHEMATIC",$O993="—"),"",IF($G993="","NO SCH PN",IF(UPPER(TRIM($G993))=UPPER(TRIM($O993)),"OK","MISMATCH"))))</f>
        <v/>
      </c>
      <c r="Q993" s="9" t="str">
        <f aca="false">IF($A993="","",IF($L993=0,"—",INDEX('1. Master BOM'!$E$1:$E$400,$L993)))</f>
        <v/>
      </c>
      <c r="R993" s="9" t="str">
        <f aca="false">IF($A993="","",IF($L993=0,"—",IF(T(INDEX('1. Master BOM'!$F$1:$F$400,$L993))="","(not set)",INDEX('1. Master BOM'!$F$1:$F$400,$L993))))</f>
        <v/>
      </c>
      <c r="S993" s="9" t="str">
        <f aca="false">IF($A993="","",IF(OR($R993="—",$R993="(not set)",$D993=""),"",IF(ISNUMBER(SEARCH(SUBSTITUTE(SUBSTITUTE(SUBSTITUTE($R993,"-",""),"_","")," ",""),SUBSTITUTE(SUBSTITUTE(SUBSTITUTE($D993,"-",""),"_","")," ",""))),"OK","CHECK")))</f>
        <v/>
      </c>
      <c r="T993" s="9" t="str">
        <f aca="false">IF($A993="","",IF(OR($H993="NOT IN SCHEMATIC",$I993="MISMATCH",$J993="MISMATCH",$P993="MISMATCH",$M993&lt;&gt;"OK"),"REVIEW","OK"))</f>
        <v/>
      </c>
      <c r="U993" s="14"/>
      <c r="V993" s="14"/>
      <c r="W993" s="17"/>
      <c r="X993" s="14"/>
    </row>
    <row r="994" customFormat="false" ht="15" hidden="false" customHeight="false" outlineLevel="0" collapsed="false">
      <c r="A994" s="9" t="str">
        <f aca="false">IF('3. Layout Parts'!$A994="","",TRIM('3. Layout Parts'!$A994))</f>
        <v/>
      </c>
      <c r="B994" s="9" t="str">
        <f aca="false">IF($A994="","",'3. Layout Parts'!$D994)</f>
        <v/>
      </c>
      <c r="C994" s="9" t="str">
        <f aca="false">IF($A994="","",'3. Layout Parts'!$B994)</f>
        <v/>
      </c>
      <c r="D994" s="9" t="str">
        <f aca="false">IF($A994="","",'3. Layout Parts'!$C994)</f>
        <v/>
      </c>
      <c r="E994" s="9" t="str">
        <f aca="false">IF($A994="","",IFERROR(INDEX('2. Schematic Parts'!$B$2:$B$3001,MATCH($A994,'2. Schematic Parts'!$A$2:$A$3001,0)),"NOT FOUND"))</f>
        <v/>
      </c>
      <c r="F994" s="9" t="str">
        <f aca="false">IF($A994="","",IFERROR(INDEX('2. Schematic Parts'!$C$2:$C$3001,MATCH($A994,'2. Schematic Parts'!$A$2:$A$3001,0))&amp;"","NOT FOUND"))</f>
        <v/>
      </c>
      <c r="G994" s="9" t="str">
        <f aca="false">IF($A994="","",IFERROR(INDEX('2. Schematic Parts'!$D$2:$D$3001,MATCH($A994,'2. Schematic Parts'!$A$2:$A$3001,0))&amp;"","NOT FOUND"))</f>
        <v/>
      </c>
      <c r="H994" s="9" t="str">
        <f aca="false">IF($A994="","",IF(COUNTIF('2. Schematic Parts'!$A$2:$A$3001,$A994)=0,"NOT IN SCHEMATIC","OK"))</f>
        <v/>
      </c>
      <c r="I994" s="9" t="str">
        <f aca="false">IF($A994="","",IF($H994="NOT IN SCHEMATIC","",IF(UPPER(TRIM($C994))=UPPER(TRIM($E994)),"OK","MISMATCH")))</f>
        <v/>
      </c>
      <c r="J994" s="9" t="str">
        <f aca="false">IF($A994="","",IF($H994="NOT IN SCHEMATIC","",IF($F994="","NO SCH DECAL",IF($D994="","",IF(UPPER(TRIM($D994))=UPPER(TRIM($F994)),"OK","MISMATCH")))))</f>
        <v/>
      </c>
      <c r="K994" s="16" t="str">
        <f aca="false">IF($A994="","",SUMPRODUCT(--ISNUMBER(SEARCH(","&amp;TRIM($A994)&amp;",",","&amp;SUBSTITUTE('1. Master BOM'!$D$2:$D$400," ","")&amp;","))))</f>
        <v/>
      </c>
      <c r="L994" s="16" t="str">
        <f aca="false">IF($A994="","",IF($K994&lt;&gt;1,0,SUMPRODUCT(ISNUMBER(SEARCH(","&amp;TRIM($A994)&amp;",",","&amp;SUBSTITUTE('1. Master BOM'!$D$2:$D$400," ","")&amp;","))*ROW('1. Master BOM'!$D$2:$D$400))))</f>
        <v/>
      </c>
      <c r="M994" s="9" t="str">
        <f aca="false">IF($A994="","",IF($K994=0,"NOT IN BOM",IF($K994&gt;1,"MULTIPLE BOM LINES","OK")))</f>
        <v/>
      </c>
      <c r="N994" s="9" t="str">
        <f aca="false">IF($A994="","",IF($L994=0,"—",INDEX('1. Master BOM'!$A$1:$A$400,$L994)))</f>
        <v/>
      </c>
      <c r="O994" s="9" t="str">
        <f aca="false">IF($A994="","",IF($L994=0,"—",INDEX('1. Master BOM'!$B$1:$B$400,$L994)))</f>
        <v/>
      </c>
      <c r="P994" s="9" t="str">
        <f aca="false">IF($A994="","",IF(OR($H994="NOT IN SCHEMATIC",$O994="—"),"",IF($G994="","NO SCH PN",IF(UPPER(TRIM($G994))=UPPER(TRIM($O994)),"OK","MISMATCH"))))</f>
        <v/>
      </c>
      <c r="Q994" s="9" t="str">
        <f aca="false">IF($A994="","",IF($L994=0,"—",INDEX('1. Master BOM'!$E$1:$E$400,$L994)))</f>
        <v/>
      </c>
      <c r="R994" s="9" t="str">
        <f aca="false">IF($A994="","",IF($L994=0,"—",IF(T(INDEX('1. Master BOM'!$F$1:$F$400,$L994))="","(not set)",INDEX('1. Master BOM'!$F$1:$F$400,$L994))))</f>
        <v/>
      </c>
      <c r="S994" s="9" t="str">
        <f aca="false">IF($A994="","",IF(OR($R994="—",$R994="(not set)",$D994=""),"",IF(ISNUMBER(SEARCH(SUBSTITUTE(SUBSTITUTE(SUBSTITUTE($R994,"-",""),"_","")," ",""),SUBSTITUTE(SUBSTITUTE(SUBSTITUTE($D994,"-",""),"_","")," ",""))),"OK","CHECK")))</f>
        <v/>
      </c>
      <c r="T994" s="9" t="str">
        <f aca="false">IF($A994="","",IF(OR($H994="NOT IN SCHEMATIC",$I994="MISMATCH",$J994="MISMATCH",$P994="MISMATCH",$M994&lt;&gt;"OK"),"REVIEW","OK"))</f>
        <v/>
      </c>
      <c r="U994" s="14"/>
      <c r="V994" s="14"/>
      <c r="W994" s="17"/>
      <c r="X994" s="14"/>
    </row>
    <row r="995" customFormat="false" ht="15" hidden="false" customHeight="false" outlineLevel="0" collapsed="false">
      <c r="A995" s="9" t="str">
        <f aca="false">IF('3. Layout Parts'!$A995="","",TRIM('3. Layout Parts'!$A995))</f>
        <v/>
      </c>
      <c r="B995" s="9" t="str">
        <f aca="false">IF($A995="","",'3. Layout Parts'!$D995)</f>
        <v/>
      </c>
      <c r="C995" s="9" t="str">
        <f aca="false">IF($A995="","",'3. Layout Parts'!$B995)</f>
        <v/>
      </c>
      <c r="D995" s="9" t="str">
        <f aca="false">IF($A995="","",'3. Layout Parts'!$C995)</f>
        <v/>
      </c>
      <c r="E995" s="9" t="str">
        <f aca="false">IF($A995="","",IFERROR(INDEX('2. Schematic Parts'!$B$2:$B$3001,MATCH($A995,'2. Schematic Parts'!$A$2:$A$3001,0)),"NOT FOUND"))</f>
        <v/>
      </c>
      <c r="F995" s="9" t="str">
        <f aca="false">IF($A995="","",IFERROR(INDEX('2. Schematic Parts'!$C$2:$C$3001,MATCH($A995,'2. Schematic Parts'!$A$2:$A$3001,0))&amp;"","NOT FOUND"))</f>
        <v/>
      </c>
      <c r="G995" s="9" t="str">
        <f aca="false">IF($A995="","",IFERROR(INDEX('2. Schematic Parts'!$D$2:$D$3001,MATCH($A995,'2. Schematic Parts'!$A$2:$A$3001,0))&amp;"","NOT FOUND"))</f>
        <v/>
      </c>
      <c r="H995" s="9" t="str">
        <f aca="false">IF($A995="","",IF(COUNTIF('2. Schematic Parts'!$A$2:$A$3001,$A995)=0,"NOT IN SCHEMATIC","OK"))</f>
        <v/>
      </c>
      <c r="I995" s="9" t="str">
        <f aca="false">IF($A995="","",IF($H995="NOT IN SCHEMATIC","",IF(UPPER(TRIM($C995))=UPPER(TRIM($E995)),"OK","MISMATCH")))</f>
        <v/>
      </c>
      <c r="J995" s="9" t="str">
        <f aca="false">IF($A995="","",IF($H995="NOT IN SCHEMATIC","",IF($F995="","NO SCH DECAL",IF($D995="","",IF(UPPER(TRIM($D995))=UPPER(TRIM($F995)),"OK","MISMATCH")))))</f>
        <v/>
      </c>
      <c r="K995" s="16" t="str">
        <f aca="false">IF($A995="","",SUMPRODUCT(--ISNUMBER(SEARCH(","&amp;TRIM($A995)&amp;",",","&amp;SUBSTITUTE('1. Master BOM'!$D$2:$D$400," ","")&amp;","))))</f>
        <v/>
      </c>
      <c r="L995" s="16" t="str">
        <f aca="false">IF($A995="","",IF($K995&lt;&gt;1,0,SUMPRODUCT(ISNUMBER(SEARCH(","&amp;TRIM($A995)&amp;",",","&amp;SUBSTITUTE('1. Master BOM'!$D$2:$D$400," ","")&amp;","))*ROW('1. Master BOM'!$D$2:$D$400))))</f>
        <v/>
      </c>
      <c r="M995" s="9" t="str">
        <f aca="false">IF($A995="","",IF($K995=0,"NOT IN BOM",IF($K995&gt;1,"MULTIPLE BOM LINES","OK")))</f>
        <v/>
      </c>
      <c r="N995" s="9" t="str">
        <f aca="false">IF($A995="","",IF($L995=0,"—",INDEX('1. Master BOM'!$A$1:$A$400,$L995)))</f>
        <v/>
      </c>
      <c r="O995" s="9" t="str">
        <f aca="false">IF($A995="","",IF($L995=0,"—",INDEX('1. Master BOM'!$B$1:$B$400,$L995)))</f>
        <v/>
      </c>
      <c r="P995" s="9" t="str">
        <f aca="false">IF($A995="","",IF(OR($H995="NOT IN SCHEMATIC",$O995="—"),"",IF($G995="","NO SCH PN",IF(UPPER(TRIM($G995))=UPPER(TRIM($O995)),"OK","MISMATCH"))))</f>
        <v/>
      </c>
      <c r="Q995" s="9" t="str">
        <f aca="false">IF($A995="","",IF($L995=0,"—",INDEX('1. Master BOM'!$E$1:$E$400,$L995)))</f>
        <v/>
      </c>
      <c r="R995" s="9" t="str">
        <f aca="false">IF($A995="","",IF($L995=0,"—",IF(T(INDEX('1. Master BOM'!$F$1:$F$400,$L995))="","(not set)",INDEX('1. Master BOM'!$F$1:$F$400,$L995))))</f>
        <v/>
      </c>
      <c r="S995" s="9" t="str">
        <f aca="false">IF($A995="","",IF(OR($R995="—",$R995="(not set)",$D995=""),"",IF(ISNUMBER(SEARCH(SUBSTITUTE(SUBSTITUTE(SUBSTITUTE($R995,"-",""),"_","")," ",""),SUBSTITUTE(SUBSTITUTE(SUBSTITUTE($D995,"-",""),"_","")," ",""))),"OK","CHECK")))</f>
        <v/>
      </c>
      <c r="T995" s="9" t="str">
        <f aca="false">IF($A995="","",IF(OR($H995="NOT IN SCHEMATIC",$I995="MISMATCH",$J995="MISMATCH",$P995="MISMATCH",$M995&lt;&gt;"OK"),"REVIEW","OK"))</f>
        <v/>
      </c>
      <c r="U995" s="14"/>
      <c r="V995" s="14"/>
      <c r="W995" s="17"/>
      <c r="X995" s="14"/>
    </row>
    <row r="996" customFormat="false" ht="15" hidden="false" customHeight="false" outlineLevel="0" collapsed="false">
      <c r="A996" s="9" t="str">
        <f aca="false">IF('3. Layout Parts'!$A996="","",TRIM('3. Layout Parts'!$A996))</f>
        <v/>
      </c>
      <c r="B996" s="9" t="str">
        <f aca="false">IF($A996="","",'3. Layout Parts'!$D996)</f>
        <v/>
      </c>
      <c r="C996" s="9" t="str">
        <f aca="false">IF($A996="","",'3. Layout Parts'!$B996)</f>
        <v/>
      </c>
      <c r="D996" s="9" t="str">
        <f aca="false">IF($A996="","",'3. Layout Parts'!$C996)</f>
        <v/>
      </c>
      <c r="E996" s="9" t="str">
        <f aca="false">IF($A996="","",IFERROR(INDEX('2. Schematic Parts'!$B$2:$B$3001,MATCH($A996,'2. Schematic Parts'!$A$2:$A$3001,0)),"NOT FOUND"))</f>
        <v/>
      </c>
      <c r="F996" s="9" t="str">
        <f aca="false">IF($A996="","",IFERROR(INDEX('2. Schematic Parts'!$C$2:$C$3001,MATCH($A996,'2. Schematic Parts'!$A$2:$A$3001,0))&amp;"","NOT FOUND"))</f>
        <v/>
      </c>
      <c r="G996" s="9" t="str">
        <f aca="false">IF($A996="","",IFERROR(INDEX('2. Schematic Parts'!$D$2:$D$3001,MATCH($A996,'2. Schematic Parts'!$A$2:$A$3001,0))&amp;"","NOT FOUND"))</f>
        <v/>
      </c>
      <c r="H996" s="9" t="str">
        <f aca="false">IF($A996="","",IF(COUNTIF('2. Schematic Parts'!$A$2:$A$3001,$A996)=0,"NOT IN SCHEMATIC","OK"))</f>
        <v/>
      </c>
      <c r="I996" s="9" t="str">
        <f aca="false">IF($A996="","",IF($H996="NOT IN SCHEMATIC","",IF(UPPER(TRIM($C996))=UPPER(TRIM($E996)),"OK","MISMATCH")))</f>
        <v/>
      </c>
      <c r="J996" s="9" t="str">
        <f aca="false">IF($A996="","",IF($H996="NOT IN SCHEMATIC","",IF($F996="","NO SCH DECAL",IF($D996="","",IF(UPPER(TRIM($D996))=UPPER(TRIM($F996)),"OK","MISMATCH")))))</f>
        <v/>
      </c>
      <c r="K996" s="16" t="str">
        <f aca="false">IF($A996="","",SUMPRODUCT(--ISNUMBER(SEARCH(","&amp;TRIM($A996)&amp;",",","&amp;SUBSTITUTE('1. Master BOM'!$D$2:$D$400," ","")&amp;","))))</f>
        <v/>
      </c>
      <c r="L996" s="16" t="str">
        <f aca="false">IF($A996="","",IF($K996&lt;&gt;1,0,SUMPRODUCT(ISNUMBER(SEARCH(","&amp;TRIM($A996)&amp;",",","&amp;SUBSTITUTE('1. Master BOM'!$D$2:$D$400," ","")&amp;","))*ROW('1. Master BOM'!$D$2:$D$400))))</f>
        <v/>
      </c>
      <c r="M996" s="9" t="str">
        <f aca="false">IF($A996="","",IF($K996=0,"NOT IN BOM",IF($K996&gt;1,"MULTIPLE BOM LINES","OK")))</f>
        <v/>
      </c>
      <c r="N996" s="9" t="str">
        <f aca="false">IF($A996="","",IF($L996=0,"—",INDEX('1. Master BOM'!$A$1:$A$400,$L996)))</f>
        <v/>
      </c>
      <c r="O996" s="9" t="str">
        <f aca="false">IF($A996="","",IF($L996=0,"—",INDEX('1. Master BOM'!$B$1:$B$400,$L996)))</f>
        <v/>
      </c>
      <c r="P996" s="9" t="str">
        <f aca="false">IF($A996="","",IF(OR($H996="NOT IN SCHEMATIC",$O996="—"),"",IF($G996="","NO SCH PN",IF(UPPER(TRIM($G996))=UPPER(TRIM($O996)),"OK","MISMATCH"))))</f>
        <v/>
      </c>
      <c r="Q996" s="9" t="str">
        <f aca="false">IF($A996="","",IF($L996=0,"—",INDEX('1. Master BOM'!$E$1:$E$400,$L996)))</f>
        <v/>
      </c>
      <c r="R996" s="9" t="str">
        <f aca="false">IF($A996="","",IF($L996=0,"—",IF(T(INDEX('1. Master BOM'!$F$1:$F$400,$L996))="","(not set)",INDEX('1. Master BOM'!$F$1:$F$400,$L996))))</f>
        <v/>
      </c>
      <c r="S996" s="9" t="str">
        <f aca="false">IF($A996="","",IF(OR($R996="—",$R996="(not set)",$D996=""),"",IF(ISNUMBER(SEARCH(SUBSTITUTE(SUBSTITUTE(SUBSTITUTE($R996,"-",""),"_","")," ",""),SUBSTITUTE(SUBSTITUTE(SUBSTITUTE($D996,"-",""),"_","")," ",""))),"OK","CHECK")))</f>
        <v/>
      </c>
      <c r="T996" s="9" t="str">
        <f aca="false">IF($A996="","",IF(OR($H996="NOT IN SCHEMATIC",$I996="MISMATCH",$J996="MISMATCH",$P996="MISMATCH",$M996&lt;&gt;"OK"),"REVIEW","OK"))</f>
        <v/>
      </c>
      <c r="U996" s="14"/>
      <c r="V996" s="14"/>
      <c r="W996" s="17"/>
      <c r="X996" s="14"/>
    </row>
    <row r="997" customFormat="false" ht="15" hidden="false" customHeight="false" outlineLevel="0" collapsed="false">
      <c r="A997" s="9" t="str">
        <f aca="false">IF('3. Layout Parts'!$A997="","",TRIM('3. Layout Parts'!$A997))</f>
        <v/>
      </c>
      <c r="B997" s="9" t="str">
        <f aca="false">IF($A997="","",'3. Layout Parts'!$D997)</f>
        <v/>
      </c>
      <c r="C997" s="9" t="str">
        <f aca="false">IF($A997="","",'3. Layout Parts'!$B997)</f>
        <v/>
      </c>
      <c r="D997" s="9" t="str">
        <f aca="false">IF($A997="","",'3. Layout Parts'!$C997)</f>
        <v/>
      </c>
      <c r="E997" s="9" t="str">
        <f aca="false">IF($A997="","",IFERROR(INDEX('2. Schematic Parts'!$B$2:$B$3001,MATCH($A997,'2. Schematic Parts'!$A$2:$A$3001,0)),"NOT FOUND"))</f>
        <v/>
      </c>
      <c r="F997" s="9" t="str">
        <f aca="false">IF($A997="","",IFERROR(INDEX('2. Schematic Parts'!$C$2:$C$3001,MATCH($A997,'2. Schematic Parts'!$A$2:$A$3001,0))&amp;"","NOT FOUND"))</f>
        <v/>
      </c>
      <c r="G997" s="9" t="str">
        <f aca="false">IF($A997="","",IFERROR(INDEX('2. Schematic Parts'!$D$2:$D$3001,MATCH($A997,'2. Schematic Parts'!$A$2:$A$3001,0))&amp;"","NOT FOUND"))</f>
        <v/>
      </c>
      <c r="H997" s="9" t="str">
        <f aca="false">IF($A997="","",IF(COUNTIF('2. Schematic Parts'!$A$2:$A$3001,$A997)=0,"NOT IN SCHEMATIC","OK"))</f>
        <v/>
      </c>
      <c r="I997" s="9" t="str">
        <f aca="false">IF($A997="","",IF($H997="NOT IN SCHEMATIC","",IF(UPPER(TRIM($C997))=UPPER(TRIM($E997)),"OK","MISMATCH")))</f>
        <v/>
      </c>
      <c r="J997" s="9" t="str">
        <f aca="false">IF($A997="","",IF($H997="NOT IN SCHEMATIC","",IF($F997="","NO SCH DECAL",IF($D997="","",IF(UPPER(TRIM($D997))=UPPER(TRIM($F997)),"OK","MISMATCH")))))</f>
        <v/>
      </c>
      <c r="K997" s="16" t="str">
        <f aca="false">IF($A997="","",SUMPRODUCT(--ISNUMBER(SEARCH(","&amp;TRIM($A997)&amp;",",","&amp;SUBSTITUTE('1. Master BOM'!$D$2:$D$400," ","")&amp;","))))</f>
        <v/>
      </c>
      <c r="L997" s="16" t="str">
        <f aca="false">IF($A997="","",IF($K997&lt;&gt;1,0,SUMPRODUCT(ISNUMBER(SEARCH(","&amp;TRIM($A997)&amp;",",","&amp;SUBSTITUTE('1. Master BOM'!$D$2:$D$400," ","")&amp;","))*ROW('1. Master BOM'!$D$2:$D$400))))</f>
        <v/>
      </c>
      <c r="M997" s="9" t="str">
        <f aca="false">IF($A997="","",IF($K997=0,"NOT IN BOM",IF($K997&gt;1,"MULTIPLE BOM LINES","OK")))</f>
        <v/>
      </c>
      <c r="N997" s="9" t="str">
        <f aca="false">IF($A997="","",IF($L997=0,"—",INDEX('1. Master BOM'!$A$1:$A$400,$L997)))</f>
        <v/>
      </c>
      <c r="O997" s="9" t="str">
        <f aca="false">IF($A997="","",IF($L997=0,"—",INDEX('1. Master BOM'!$B$1:$B$400,$L997)))</f>
        <v/>
      </c>
      <c r="P997" s="9" t="str">
        <f aca="false">IF($A997="","",IF(OR($H997="NOT IN SCHEMATIC",$O997="—"),"",IF($G997="","NO SCH PN",IF(UPPER(TRIM($G997))=UPPER(TRIM($O997)),"OK","MISMATCH"))))</f>
        <v/>
      </c>
      <c r="Q997" s="9" t="str">
        <f aca="false">IF($A997="","",IF($L997=0,"—",INDEX('1. Master BOM'!$E$1:$E$400,$L997)))</f>
        <v/>
      </c>
      <c r="R997" s="9" t="str">
        <f aca="false">IF($A997="","",IF($L997=0,"—",IF(T(INDEX('1. Master BOM'!$F$1:$F$400,$L997))="","(not set)",INDEX('1. Master BOM'!$F$1:$F$400,$L997))))</f>
        <v/>
      </c>
      <c r="S997" s="9" t="str">
        <f aca="false">IF($A997="","",IF(OR($R997="—",$R997="(not set)",$D997=""),"",IF(ISNUMBER(SEARCH(SUBSTITUTE(SUBSTITUTE(SUBSTITUTE($R997,"-",""),"_","")," ",""),SUBSTITUTE(SUBSTITUTE(SUBSTITUTE($D997,"-",""),"_","")," ",""))),"OK","CHECK")))</f>
        <v/>
      </c>
      <c r="T997" s="9" t="str">
        <f aca="false">IF($A997="","",IF(OR($H997="NOT IN SCHEMATIC",$I997="MISMATCH",$J997="MISMATCH",$P997="MISMATCH",$M997&lt;&gt;"OK"),"REVIEW","OK"))</f>
        <v/>
      </c>
      <c r="U997" s="14"/>
      <c r="V997" s="14"/>
      <c r="W997" s="17"/>
      <c r="X997" s="14"/>
    </row>
    <row r="998" customFormat="false" ht="15" hidden="false" customHeight="false" outlineLevel="0" collapsed="false">
      <c r="A998" s="9" t="str">
        <f aca="false">IF('3. Layout Parts'!$A998="","",TRIM('3. Layout Parts'!$A998))</f>
        <v/>
      </c>
      <c r="B998" s="9" t="str">
        <f aca="false">IF($A998="","",'3. Layout Parts'!$D998)</f>
        <v/>
      </c>
      <c r="C998" s="9" t="str">
        <f aca="false">IF($A998="","",'3. Layout Parts'!$B998)</f>
        <v/>
      </c>
      <c r="D998" s="9" t="str">
        <f aca="false">IF($A998="","",'3. Layout Parts'!$C998)</f>
        <v/>
      </c>
      <c r="E998" s="9" t="str">
        <f aca="false">IF($A998="","",IFERROR(INDEX('2. Schematic Parts'!$B$2:$B$3001,MATCH($A998,'2. Schematic Parts'!$A$2:$A$3001,0)),"NOT FOUND"))</f>
        <v/>
      </c>
      <c r="F998" s="9" t="str">
        <f aca="false">IF($A998="","",IFERROR(INDEX('2. Schematic Parts'!$C$2:$C$3001,MATCH($A998,'2. Schematic Parts'!$A$2:$A$3001,0))&amp;"","NOT FOUND"))</f>
        <v/>
      </c>
      <c r="G998" s="9" t="str">
        <f aca="false">IF($A998="","",IFERROR(INDEX('2. Schematic Parts'!$D$2:$D$3001,MATCH($A998,'2. Schematic Parts'!$A$2:$A$3001,0))&amp;"","NOT FOUND"))</f>
        <v/>
      </c>
      <c r="H998" s="9" t="str">
        <f aca="false">IF($A998="","",IF(COUNTIF('2. Schematic Parts'!$A$2:$A$3001,$A998)=0,"NOT IN SCHEMATIC","OK"))</f>
        <v/>
      </c>
      <c r="I998" s="9" t="str">
        <f aca="false">IF($A998="","",IF($H998="NOT IN SCHEMATIC","",IF(UPPER(TRIM($C998))=UPPER(TRIM($E998)),"OK","MISMATCH")))</f>
        <v/>
      </c>
      <c r="J998" s="9" t="str">
        <f aca="false">IF($A998="","",IF($H998="NOT IN SCHEMATIC","",IF($F998="","NO SCH DECAL",IF($D998="","",IF(UPPER(TRIM($D998))=UPPER(TRIM($F998)),"OK","MISMATCH")))))</f>
        <v/>
      </c>
      <c r="K998" s="16" t="str">
        <f aca="false">IF($A998="","",SUMPRODUCT(--ISNUMBER(SEARCH(","&amp;TRIM($A998)&amp;",",","&amp;SUBSTITUTE('1. Master BOM'!$D$2:$D$400," ","")&amp;","))))</f>
        <v/>
      </c>
      <c r="L998" s="16" t="str">
        <f aca="false">IF($A998="","",IF($K998&lt;&gt;1,0,SUMPRODUCT(ISNUMBER(SEARCH(","&amp;TRIM($A998)&amp;",",","&amp;SUBSTITUTE('1. Master BOM'!$D$2:$D$400," ","")&amp;","))*ROW('1. Master BOM'!$D$2:$D$400))))</f>
        <v/>
      </c>
      <c r="M998" s="9" t="str">
        <f aca="false">IF($A998="","",IF($K998=0,"NOT IN BOM",IF($K998&gt;1,"MULTIPLE BOM LINES","OK")))</f>
        <v/>
      </c>
      <c r="N998" s="9" t="str">
        <f aca="false">IF($A998="","",IF($L998=0,"—",INDEX('1. Master BOM'!$A$1:$A$400,$L998)))</f>
        <v/>
      </c>
      <c r="O998" s="9" t="str">
        <f aca="false">IF($A998="","",IF($L998=0,"—",INDEX('1. Master BOM'!$B$1:$B$400,$L998)))</f>
        <v/>
      </c>
      <c r="P998" s="9" t="str">
        <f aca="false">IF($A998="","",IF(OR($H998="NOT IN SCHEMATIC",$O998="—"),"",IF($G998="","NO SCH PN",IF(UPPER(TRIM($G998))=UPPER(TRIM($O998)),"OK","MISMATCH"))))</f>
        <v/>
      </c>
      <c r="Q998" s="9" t="str">
        <f aca="false">IF($A998="","",IF($L998=0,"—",INDEX('1. Master BOM'!$E$1:$E$400,$L998)))</f>
        <v/>
      </c>
      <c r="R998" s="9" t="str">
        <f aca="false">IF($A998="","",IF($L998=0,"—",IF(T(INDEX('1. Master BOM'!$F$1:$F$400,$L998))="","(not set)",INDEX('1. Master BOM'!$F$1:$F$400,$L998))))</f>
        <v/>
      </c>
      <c r="S998" s="9" t="str">
        <f aca="false">IF($A998="","",IF(OR($R998="—",$R998="(not set)",$D998=""),"",IF(ISNUMBER(SEARCH(SUBSTITUTE(SUBSTITUTE(SUBSTITUTE($R998,"-",""),"_","")," ",""),SUBSTITUTE(SUBSTITUTE(SUBSTITUTE($D998,"-",""),"_","")," ",""))),"OK","CHECK")))</f>
        <v/>
      </c>
      <c r="T998" s="9" t="str">
        <f aca="false">IF($A998="","",IF(OR($H998="NOT IN SCHEMATIC",$I998="MISMATCH",$J998="MISMATCH",$P998="MISMATCH",$M998&lt;&gt;"OK"),"REVIEW","OK"))</f>
        <v/>
      </c>
      <c r="U998" s="14"/>
      <c r="V998" s="14"/>
      <c r="W998" s="17"/>
      <c r="X998" s="14"/>
    </row>
    <row r="999" customFormat="false" ht="15" hidden="false" customHeight="false" outlineLevel="0" collapsed="false">
      <c r="A999" s="9" t="str">
        <f aca="false">IF('3. Layout Parts'!$A999="","",TRIM('3. Layout Parts'!$A999))</f>
        <v/>
      </c>
      <c r="B999" s="9" t="str">
        <f aca="false">IF($A999="","",'3. Layout Parts'!$D999)</f>
        <v/>
      </c>
      <c r="C999" s="9" t="str">
        <f aca="false">IF($A999="","",'3. Layout Parts'!$B999)</f>
        <v/>
      </c>
      <c r="D999" s="9" t="str">
        <f aca="false">IF($A999="","",'3. Layout Parts'!$C999)</f>
        <v/>
      </c>
      <c r="E999" s="9" t="str">
        <f aca="false">IF($A999="","",IFERROR(INDEX('2. Schematic Parts'!$B$2:$B$3001,MATCH($A999,'2. Schematic Parts'!$A$2:$A$3001,0)),"NOT FOUND"))</f>
        <v/>
      </c>
      <c r="F999" s="9" t="str">
        <f aca="false">IF($A999="","",IFERROR(INDEX('2. Schematic Parts'!$C$2:$C$3001,MATCH($A999,'2. Schematic Parts'!$A$2:$A$3001,0))&amp;"","NOT FOUND"))</f>
        <v/>
      </c>
      <c r="G999" s="9" t="str">
        <f aca="false">IF($A999="","",IFERROR(INDEX('2. Schematic Parts'!$D$2:$D$3001,MATCH($A999,'2. Schematic Parts'!$A$2:$A$3001,0))&amp;"","NOT FOUND"))</f>
        <v/>
      </c>
      <c r="H999" s="9" t="str">
        <f aca="false">IF($A999="","",IF(COUNTIF('2. Schematic Parts'!$A$2:$A$3001,$A999)=0,"NOT IN SCHEMATIC","OK"))</f>
        <v/>
      </c>
      <c r="I999" s="9" t="str">
        <f aca="false">IF($A999="","",IF($H999="NOT IN SCHEMATIC","",IF(UPPER(TRIM($C999))=UPPER(TRIM($E999)),"OK","MISMATCH")))</f>
        <v/>
      </c>
      <c r="J999" s="9" t="str">
        <f aca="false">IF($A999="","",IF($H999="NOT IN SCHEMATIC","",IF($F999="","NO SCH DECAL",IF($D999="","",IF(UPPER(TRIM($D999))=UPPER(TRIM($F999)),"OK","MISMATCH")))))</f>
        <v/>
      </c>
      <c r="K999" s="16" t="str">
        <f aca="false">IF($A999="","",SUMPRODUCT(--ISNUMBER(SEARCH(","&amp;TRIM($A999)&amp;",",","&amp;SUBSTITUTE('1. Master BOM'!$D$2:$D$400," ","")&amp;","))))</f>
        <v/>
      </c>
      <c r="L999" s="16" t="str">
        <f aca="false">IF($A999="","",IF($K999&lt;&gt;1,0,SUMPRODUCT(ISNUMBER(SEARCH(","&amp;TRIM($A999)&amp;",",","&amp;SUBSTITUTE('1. Master BOM'!$D$2:$D$400," ","")&amp;","))*ROW('1. Master BOM'!$D$2:$D$400))))</f>
        <v/>
      </c>
      <c r="M999" s="9" t="str">
        <f aca="false">IF($A999="","",IF($K999=0,"NOT IN BOM",IF($K999&gt;1,"MULTIPLE BOM LINES","OK")))</f>
        <v/>
      </c>
      <c r="N999" s="9" t="str">
        <f aca="false">IF($A999="","",IF($L999=0,"—",INDEX('1. Master BOM'!$A$1:$A$400,$L999)))</f>
        <v/>
      </c>
      <c r="O999" s="9" t="str">
        <f aca="false">IF($A999="","",IF($L999=0,"—",INDEX('1. Master BOM'!$B$1:$B$400,$L999)))</f>
        <v/>
      </c>
      <c r="P999" s="9" t="str">
        <f aca="false">IF($A999="","",IF(OR($H999="NOT IN SCHEMATIC",$O999="—"),"",IF($G999="","NO SCH PN",IF(UPPER(TRIM($G999))=UPPER(TRIM($O999)),"OK","MISMATCH"))))</f>
        <v/>
      </c>
      <c r="Q999" s="9" t="str">
        <f aca="false">IF($A999="","",IF($L999=0,"—",INDEX('1. Master BOM'!$E$1:$E$400,$L999)))</f>
        <v/>
      </c>
      <c r="R999" s="9" t="str">
        <f aca="false">IF($A999="","",IF($L999=0,"—",IF(T(INDEX('1. Master BOM'!$F$1:$F$400,$L999))="","(not set)",INDEX('1. Master BOM'!$F$1:$F$400,$L999))))</f>
        <v/>
      </c>
      <c r="S999" s="9" t="str">
        <f aca="false">IF($A999="","",IF(OR($R999="—",$R999="(not set)",$D999=""),"",IF(ISNUMBER(SEARCH(SUBSTITUTE(SUBSTITUTE(SUBSTITUTE($R999,"-",""),"_","")," ",""),SUBSTITUTE(SUBSTITUTE(SUBSTITUTE($D999,"-",""),"_","")," ",""))),"OK","CHECK")))</f>
        <v/>
      </c>
      <c r="T999" s="9" t="str">
        <f aca="false">IF($A999="","",IF(OR($H999="NOT IN SCHEMATIC",$I999="MISMATCH",$J999="MISMATCH",$P999="MISMATCH",$M999&lt;&gt;"OK"),"REVIEW","OK"))</f>
        <v/>
      </c>
      <c r="U999" s="14"/>
      <c r="V999" s="14"/>
      <c r="W999" s="17"/>
      <c r="X999" s="14"/>
    </row>
    <row r="1000" customFormat="false" ht="15" hidden="false" customHeight="false" outlineLevel="0" collapsed="false">
      <c r="A1000" s="9" t="str">
        <f aca="false">IF('3. Layout Parts'!$A1000="","",TRIM('3. Layout Parts'!$A1000))</f>
        <v/>
      </c>
      <c r="B1000" s="9" t="str">
        <f aca="false">IF($A1000="","",'3. Layout Parts'!$D1000)</f>
        <v/>
      </c>
      <c r="C1000" s="9" t="str">
        <f aca="false">IF($A1000="","",'3. Layout Parts'!$B1000)</f>
        <v/>
      </c>
      <c r="D1000" s="9" t="str">
        <f aca="false">IF($A1000="","",'3. Layout Parts'!$C1000)</f>
        <v/>
      </c>
      <c r="E1000" s="9" t="str">
        <f aca="false">IF($A1000="","",IFERROR(INDEX('2. Schematic Parts'!$B$2:$B$3001,MATCH($A1000,'2. Schematic Parts'!$A$2:$A$3001,0)),"NOT FOUND"))</f>
        <v/>
      </c>
      <c r="F1000" s="9" t="str">
        <f aca="false">IF($A1000="","",IFERROR(INDEX('2. Schematic Parts'!$C$2:$C$3001,MATCH($A1000,'2. Schematic Parts'!$A$2:$A$3001,0))&amp;"","NOT FOUND"))</f>
        <v/>
      </c>
      <c r="G1000" s="9" t="str">
        <f aca="false">IF($A1000="","",IFERROR(INDEX('2. Schematic Parts'!$D$2:$D$3001,MATCH($A1000,'2. Schematic Parts'!$A$2:$A$3001,0))&amp;"","NOT FOUND"))</f>
        <v/>
      </c>
      <c r="H1000" s="9" t="str">
        <f aca="false">IF($A1000="","",IF(COUNTIF('2. Schematic Parts'!$A$2:$A$3001,$A1000)=0,"NOT IN SCHEMATIC","OK"))</f>
        <v/>
      </c>
      <c r="I1000" s="9" t="str">
        <f aca="false">IF($A1000="","",IF($H1000="NOT IN SCHEMATIC","",IF(UPPER(TRIM($C1000))=UPPER(TRIM($E1000)),"OK","MISMATCH")))</f>
        <v/>
      </c>
      <c r="J1000" s="9" t="str">
        <f aca="false">IF($A1000="","",IF($H1000="NOT IN SCHEMATIC","",IF($F1000="","NO SCH DECAL",IF($D1000="","",IF(UPPER(TRIM($D1000))=UPPER(TRIM($F1000)),"OK","MISMATCH")))))</f>
        <v/>
      </c>
      <c r="K1000" s="16" t="str">
        <f aca="false">IF($A1000="","",SUMPRODUCT(--ISNUMBER(SEARCH(","&amp;TRIM($A1000)&amp;",",","&amp;SUBSTITUTE('1. Master BOM'!$D$2:$D$400," ","")&amp;","))))</f>
        <v/>
      </c>
      <c r="L1000" s="16" t="str">
        <f aca="false">IF($A1000="","",IF($K1000&lt;&gt;1,0,SUMPRODUCT(ISNUMBER(SEARCH(","&amp;TRIM($A1000)&amp;",",","&amp;SUBSTITUTE('1. Master BOM'!$D$2:$D$400," ","")&amp;","))*ROW('1. Master BOM'!$D$2:$D$400))))</f>
        <v/>
      </c>
      <c r="M1000" s="9" t="str">
        <f aca="false">IF($A1000="","",IF($K1000=0,"NOT IN BOM",IF($K1000&gt;1,"MULTIPLE BOM LINES","OK")))</f>
        <v/>
      </c>
      <c r="N1000" s="9" t="str">
        <f aca="false">IF($A1000="","",IF($L1000=0,"—",INDEX('1. Master BOM'!$A$1:$A$400,$L1000)))</f>
        <v/>
      </c>
      <c r="O1000" s="9" t="str">
        <f aca="false">IF($A1000="","",IF($L1000=0,"—",INDEX('1. Master BOM'!$B$1:$B$400,$L1000)))</f>
        <v/>
      </c>
      <c r="P1000" s="9" t="str">
        <f aca="false">IF($A1000="","",IF(OR($H1000="NOT IN SCHEMATIC",$O1000="—"),"",IF($G1000="","NO SCH PN",IF(UPPER(TRIM($G1000))=UPPER(TRIM($O1000)),"OK","MISMATCH"))))</f>
        <v/>
      </c>
      <c r="Q1000" s="9" t="str">
        <f aca="false">IF($A1000="","",IF($L1000=0,"—",INDEX('1. Master BOM'!$E$1:$E$400,$L1000)))</f>
        <v/>
      </c>
      <c r="R1000" s="9" t="str">
        <f aca="false">IF($A1000="","",IF($L1000=0,"—",IF(T(INDEX('1. Master BOM'!$F$1:$F$400,$L1000))="","(not set)",INDEX('1. Master BOM'!$F$1:$F$400,$L1000))))</f>
        <v/>
      </c>
      <c r="S1000" s="9" t="str">
        <f aca="false">IF($A1000="","",IF(OR($R1000="—",$R1000="(not set)",$D1000=""),"",IF(ISNUMBER(SEARCH(SUBSTITUTE(SUBSTITUTE(SUBSTITUTE($R1000,"-",""),"_","")," ",""),SUBSTITUTE(SUBSTITUTE(SUBSTITUTE($D1000,"-",""),"_","")," ",""))),"OK","CHECK")))</f>
        <v/>
      </c>
      <c r="T1000" s="9" t="str">
        <f aca="false">IF($A1000="","",IF(OR($H1000="NOT IN SCHEMATIC",$I1000="MISMATCH",$J1000="MISMATCH",$P1000="MISMATCH",$M1000&lt;&gt;"OK"),"REVIEW","OK"))</f>
        <v/>
      </c>
      <c r="U1000" s="14"/>
      <c r="V1000" s="14"/>
      <c r="W1000" s="17"/>
      <c r="X1000" s="14"/>
    </row>
    <row r="1001" customFormat="false" ht="15" hidden="false" customHeight="false" outlineLevel="0" collapsed="false">
      <c r="A1001" s="9" t="str">
        <f aca="false">IF('3. Layout Parts'!$A1001="","",TRIM('3. Layout Parts'!$A1001))</f>
        <v/>
      </c>
      <c r="B1001" s="9" t="str">
        <f aca="false">IF($A1001="","",'3. Layout Parts'!$D1001)</f>
        <v/>
      </c>
      <c r="C1001" s="9" t="str">
        <f aca="false">IF($A1001="","",'3. Layout Parts'!$B1001)</f>
        <v/>
      </c>
      <c r="D1001" s="9" t="str">
        <f aca="false">IF($A1001="","",'3. Layout Parts'!$C1001)</f>
        <v/>
      </c>
      <c r="E1001" s="9" t="str">
        <f aca="false">IF($A1001="","",IFERROR(INDEX('2. Schematic Parts'!$B$2:$B$3001,MATCH($A1001,'2. Schematic Parts'!$A$2:$A$3001,0)),"NOT FOUND"))</f>
        <v/>
      </c>
      <c r="F1001" s="9" t="str">
        <f aca="false">IF($A1001="","",IFERROR(INDEX('2. Schematic Parts'!$C$2:$C$3001,MATCH($A1001,'2. Schematic Parts'!$A$2:$A$3001,0))&amp;"","NOT FOUND"))</f>
        <v/>
      </c>
      <c r="G1001" s="9" t="str">
        <f aca="false">IF($A1001="","",IFERROR(INDEX('2. Schematic Parts'!$D$2:$D$3001,MATCH($A1001,'2. Schematic Parts'!$A$2:$A$3001,0))&amp;"","NOT FOUND"))</f>
        <v/>
      </c>
      <c r="H1001" s="9" t="str">
        <f aca="false">IF($A1001="","",IF(COUNTIF('2. Schematic Parts'!$A$2:$A$3001,$A1001)=0,"NOT IN SCHEMATIC","OK"))</f>
        <v/>
      </c>
      <c r="I1001" s="9" t="str">
        <f aca="false">IF($A1001="","",IF($H1001="NOT IN SCHEMATIC","",IF(UPPER(TRIM($C1001))=UPPER(TRIM($E1001)),"OK","MISMATCH")))</f>
        <v/>
      </c>
      <c r="J1001" s="9" t="str">
        <f aca="false">IF($A1001="","",IF($H1001="NOT IN SCHEMATIC","",IF($F1001="","NO SCH DECAL",IF($D1001="","",IF(UPPER(TRIM($D1001))=UPPER(TRIM($F1001)),"OK","MISMATCH")))))</f>
        <v/>
      </c>
      <c r="K1001" s="16" t="str">
        <f aca="false">IF($A1001="","",SUMPRODUCT(--ISNUMBER(SEARCH(","&amp;TRIM($A1001)&amp;",",","&amp;SUBSTITUTE('1. Master BOM'!$D$2:$D$400," ","")&amp;","))))</f>
        <v/>
      </c>
      <c r="L1001" s="16" t="str">
        <f aca="false">IF($A1001="","",IF($K1001&lt;&gt;1,0,SUMPRODUCT(ISNUMBER(SEARCH(","&amp;TRIM($A1001)&amp;",",","&amp;SUBSTITUTE('1. Master BOM'!$D$2:$D$400," ","")&amp;","))*ROW('1. Master BOM'!$D$2:$D$400))))</f>
        <v/>
      </c>
      <c r="M1001" s="9" t="str">
        <f aca="false">IF($A1001="","",IF($K1001=0,"NOT IN BOM",IF($K1001&gt;1,"MULTIPLE BOM LINES","OK")))</f>
        <v/>
      </c>
      <c r="N1001" s="9" t="str">
        <f aca="false">IF($A1001="","",IF($L1001=0,"—",INDEX('1. Master BOM'!$A$1:$A$400,$L1001)))</f>
        <v/>
      </c>
      <c r="O1001" s="9" t="str">
        <f aca="false">IF($A1001="","",IF($L1001=0,"—",INDEX('1. Master BOM'!$B$1:$B$400,$L1001)))</f>
        <v/>
      </c>
      <c r="P1001" s="9" t="str">
        <f aca="false">IF($A1001="","",IF(OR($H1001="NOT IN SCHEMATIC",$O1001="—"),"",IF($G1001="","NO SCH PN",IF(UPPER(TRIM($G1001))=UPPER(TRIM($O1001)),"OK","MISMATCH"))))</f>
        <v/>
      </c>
      <c r="Q1001" s="9" t="str">
        <f aca="false">IF($A1001="","",IF($L1001=0,"—",INDEX('1. Master BOM'!$E$1:$E$400,$L1001)))</f>
        <v/>
      </c>
      <c r="R1001" s="9" t="str">
        <f aca="false">IF($A1001="","",IF($L1001=0,"—",IF(T(INDEX('1. Master BOM'!$F$1:$F$400,$L1001))="","(not set)",INDEX('1. Master BOM'!$F$1:$F$400,$L1001))))</f>
        <v/>
      </c>
      <c r="S1001" s="9" t="str">
        <f aca="false">IF($A1001="","",IF(OR($R1001="—",$R1001="(not set)",$D1001=""),"",IF(ISNUMBER(SEARCH(SUBSTITUTE(SUBSTITUTE(SUBSTITUTE($R1001,"-",""),"_","")," ",""),SUBSTITUTE(SUBSTITUTE(SUBSTITUTE($D1001,"-",""),"_","")," ",""))),"OK","CHECK")))</f>
        <v/>
      </c>
      <c r="T1001" s="9" t="str">
        <f aca="false">IF($A1001="","",IF(OR($H1001="NOT IN SCHEMATIC",$I1001="MISMATCH",$J1001="MISMATCH",$P1001="MISMATCH",$M1001&lt;&gt;"OK"),"REVIEW","OK"))</f>
        <v/>
      </c>
      <c r="U1001" s="14"/>
      <c r="V1001" s="14"/>
      <c r="W1001" s="17"/>
      <c r="X1001" s="14"/>
    </row>
    <row r="1002" customFormat="false" ht="15" hidden="false" customHeight="false" outlineLevel="0" collapsed="false">
      <c r="A1002" s="9" t="str">
        <f aca="false">IF('3. Layout Parts'!$A1002="","",TRIM('3. Layout Parts'!$A1002))</f>
        <v/>
      </c>
      <c r="B1002" s="9" t="str">
        <f aca="false">IF($A1002="","",'3. Layout Parts'!$D1002)</f>
        <v/>
      </c>
      <c r="C1002" s="9" t="str">
        <f aca="false">IF($A1002="","",'3. Layout Parts'!$B1002)</f>
        <v/>
      </c>
      <c r="D1002" s="9" t="str">
        <f aca="false">IF($A1002="","",'3. Layout Parts'!$C1002)</f>
        <v/>
      </c>
      <c r="E1002" s="9" t="str">
        <f aca="false">IF($A1002="","",IFERROR(INDEX('2. Schematic Parts'!$B$2:$B$3001,MATCH($A1002,'2. Schematic Parts'!$A$2:$A$3001,0)),"NOT FOUND"))</f>
        <v/>
      </c>
      <c r="F1002" s="9" t="str">
        <f aca="false">IF($A1002="","",IFERROR(INDEX('2. Schematic Parts'!$C$2:$C$3001,MATCH($A1002,'2. Schematic Parts'!$A$2:$A$3001,0))&amp;"","NOT FOUND"))</f>
        <v/>
      </c>
      <c r="G1002" s="9" t="str">
        <f aca="false">IF($A1002="","",IFERROR(INDEX('2. Schematic Parts'!$D$2:$D$3001,MATCH($A1002,'2. Schematic Parts'!$A$2:$A$3001,0))&amp;"","NOT FOUND"))</f>
        <v/>
      </c>
      <c r="H1002" s="9" t="str">
        <f aca="false">IF($A1002="","",IF(COUNTIF('2. Schematic Parts'!$A$2:$A$3001,$A1002)=0,"NOT IN SCHEMATIC","OK"))</f>
        <v/>
      </c>
      <c r="I1002" s="9" t="str">
        <f aca="false">IF($A1002="","",IF($H1002="NOT IN SCHEMATIC","",IF(UPPER(TRIM($C1002))=UPPER(TRIM($E1002)),"OK","MISMATCH")))</f>
        <v/>
      </c>
      <c r="J1002" s="9" t="str">
        <f aca="false">IF($A1002="","",IF($H1002="NOT IN SCHEMATIC","",IF($F1002="","NO SCH DECAL",IF($D1002="","",IF(UPPER(TRIM($D1002))=UPPER(TRIM($F1002)),"OK","MISMATCH")))))</f>
        <v/>
      </c>
      <c r="K1002" s="16" t="str">
        <f aca="false">IF($A1002="","",SUMPRODUCT(--ISNUMBER(SEARCH(","&amp;TRIM($A1002)&amp;",",","&amp;SUBSTITUTE('1. Master BOM'!$D$2:$D$400," ","")&amp;","))))</f>
        <v/>
      </c>
      <c r="L1002" s="16" t="str">
        <f aca="false">IF($A1002="","",IF($K1002&lt;&gt;1,0,SUMPRODUCT(ISNUMBER(SEARCH(","&amp;TRIM($A1002)&amp;",",","&amp;SUBSTITUTE('1. Master BOM'!$D$2:$D$400," ","")&amp;","))*ROW('1. Master BOM'!$D$2:$D$400))))</f>
        <v/>
      </c>
      <c r="M1002" s="9" t="str">
        <f aca="false">IF($A1002="","",IF($K1002=0,"NOT IN BOM",IF($K1002&gt;1,"MULTIPLE BOM LINES","OK")))</f>
        <v/>
      </c>
      <c r="N1002" s="9" t="str">
        <f aca="false">IF($A1002="","",IF($L1002=0,"—",INDEX('1. Master BOM'!$A$1:$A$400,$L1002)))</f>
        <v/>
      </c>
      <c r="O1002" s="9" t="str">
        <f aca="false">IF($A1002="","",IF($L1002=0,"—",INDEX('1. Master BOM'!$B$1:$B$400,$L1002)))</f>
        <v/>
      </c>
      <c r="P1002" s="9" t="str">
        <f aca="false">IF($A1002="","",IF(OR($H1002="NOT IN SCHEMATIC",$O1002="—"),"",IF($G1002="","NO SCH PN",IF(UPPER(TRIM($G1002))=UPPER(TRIM($O1002)),"OK","MISMATCH"))))</f>
        <v/>
      </c>
      <c r="Q1002" s="9" t="str">
        <f aca="false">IF($A1002="","",IF($L1002=0,"—",INDEX('1. Master BOM'!$E$1:$E$400,$L1002)))</f>
        <v/>
      </c>
      <c r="R1002" s="9" t="str">
        <f aca="false">IF($A1002="","",IF($L1002=0,"—",IF(T(INDEX('1. Master BOM'!$F$1:$F$400,$L1002))="","(not set)",INDEX('1. Master BOM'!$F$1:$F$400,$L1002))))</f>
        <v/>
      </c>
      <c r="S1002" s="9" t="str">
        <f aca="false">IF($A1002="","",IF(OR($R1002="—",$R1002="(not set)",$D1002=""),"",IF(ISNUMBER(SEARCH(SUBSTITUTE(SUBSTITUTE(SUBSTITUTE($R1002,"-",""),"_","")," ",""),SUBSTITUTE(SUBSTITUTE(SUBSTITUTE($D1002,"-",""),"_","")," ",""))),"OK","CHECK")))</f>
        <v/>
      </c>
      <c r="T1002" s="9" t="str">
        <f aca="false">IF($A1002="","",IF(OR($H1002="NOT IN SCHEMATIC",$I1002="MISMATCH",$J1002="MISMATCH",$P1002="MISMATCH",$M1002&lt;&gt;"OK"),"REVIEW","OK"))</f>
        <v/>
      </c>
      <c r="U1002" s="14"/>
      <c r="V1002" s="14"/>
      <c r="W1002" s="17"/>
      <c r="X1002" s="14"/>
    </row>
    <row r="1003" customFormat="false" ht="15" hidden="false" customHeight="false" outlineLevel="0" collapsed="false">
      <c r="A1003" s="9" t="str">
        <f aca="false">IF('3. Layout Parts'!$A1003="","",TRIM('3. Layout Parts'!$A1003))</f>
        <v/>
      </c>
      <c r="B1003" s="9" t="str">
        <f aca="false">IF($A1003="","",'3. Layout Parts'!$D1003)</f>
        <v/>
      </c>
      <c r="C1003" s="9" t="str">
        <f aca="false">IF($A1003="","",'3. Layout Parts'!$B1003)</f>
        <v/>
      </c>
      <c r="D1003" s="9" t="str">
        <f aca="false">IF($A1003="","",'3. Layout Parts'!$C1003)</f>
        <v/>
      </c>
      <c r="E1003" s="9" t="str">
        <f aca="false">IF($A1003="","",IFERROR(INDEX('2. Schematic Parts'!$B$2:$B$3001,MATCH($A1003,'2. Schematic Parts'!$A$2:$A$3001,0)),"NOT FOUND"))</f>
        <v/>
      </c>
      <c r="F1003" s="9" t="str">
        <f aca="false">IF($A1003="","",IFERROR(INDEX('2. Schematic Parts'!$C$2:$C$3001,MATCH($A1003,'2. Schematic Parts'!$A$2:$A$3001,0))&amp;"","NOT FOUND"))</f>
        <v/>
      </c>
      <c r="G1003" s="9" t="str">
        <f aca="false">IF($A1003="","",IFERROR(INDEX('2. Schematic Parts'!$D$2:$D$3001,MATCH($A1003,'2. Schematic Parts'!$A$2:$A$3001,0))&amp;"","NOT FOUND"))</f>
        <v/>
      </c>
      <c r="H1003" s="9" t="str">
        <f aca="false">IF($A1003="","",IF(COUNTIF('2. Schematic Parts'!$A$2:$A$3001,$A1003)=0,"NOT IN SCHEMATIC","OK"))</f>
        <v/>
      </c>
      <c r="I1003" s="9" t="str">
        <f aca="false">IF($A1003="","",IF($H1003="NOT IN SCHEMATIC","",IF(UPPER(TRIM($C1003))=UPPER(TRIM($E1003)),"OK","MISMATCH")))</f>
        <v/>
      </c>
      <c r="J1003" s="9" t="str">
        <f aca="false">IF($A1003="","",IF($H1003="NOT IN SCHEMATIC","",IF($F1003="","NO SCH DECAL",IF($D1003="","",IF(UPPER(TRIM($D1003))=UPPER(TRIM($F1003)),"OK","MISMATCH")))))</f>
        <v/>
      </c>
      <c r="K1003" s="16" t="str">
        <f aca="false">IF($A1003="","",SUMPRODUCT(--ISNUMBER(SEARCH(","&amp;TRIM($A1003)&amp;",",","&amp;SUBSTITUTE('1. Master BOM'!$D$2:$D$400," ","")&amp;","))))</f>
        <v/>
      </c>
      <c r="L1003" s="16" t="str">
        <f aca="false">IF($A1003="","",IF($K1003&lt;&gt;1,0,SUMPRODUCT(ISNUMBER(SEARCH(","&amp;TRIM($A1003)&amp;",",","&amp;SUBSTITUTE('1. Master BOM'!$D$2:$D$400," ","")&amp;","))*ROW('1. Master BOM'!$D$2:$D$400))))</f>
        <v/>
      </c>
      <c r="M1003" s="9" t="str">
        <f aca="false">IF($A1003="","",IF($K1003=0,"NOT IN BOM",IF($K1003&gt;1,"MULTIPLE BOM LINES","OK")))</f>
        <v/>
      </c>
      <c r="N1003" s="9" t="str">
        <f aca="false">IF($A1003="","",IF($L1003=0,"—",INDEX('1. Master BOM'!$A$1:$A$400,$L1003)))</f>
        <v/>
      </c>
      <c r="O1003" s="9" t="str">
        <f aca="false">IF($A1003="","",IF($L1003=0,"—",INDEX('1. Master BOM'!$B$1:$B$400,$L1003)))</f>
        <v/>
      </c>
      <c r="P1003" s="9" t="str">
        <f aca="false">IF($A1003="","",IF(OR($H1003="NOT IN SCHEMATIC",$O1003="—"),"",IF($G1003="","NO SCH PN",IF(UPPER(TRIM($G1003))=UPPER(TRIM($O1003)),"OK","MISMATCH"))))</f>
        <v/>
      </c>
      <c r="Q1003" s="9" t="str">
        <f aca="false">IF($A1003="","",IF($L1003=0,"—",INDEX('1. Master BOM'!$E$1:$E$400,$L1003)))</f>
        <v/>
      </c>
      <c r="R1003" s="9" t="str">
        <f aca="false">IF($A1003="","",IF($L1003=0,"—",IF(T(INDEX('1. Master BOM'!$F$1:$F$400,$L1003))="","(not set)",INDEX('1. Master BOM'!$F$1:$F$400,$L1003))))</f>
        <v/>
      </c>
      <c r="S1003" s="9" t="str">
        <f aca="false">IF($A1003="","",IF(OR($R1003="—",$R1003="(not set)",$D1003=""),"",IF(ISNUMBER(SEARCH(SUBSTITUTE(SUBSTITUTE(SUBSTITUTE($R1003,"-",""),"_","")," ",""),SUBSTITUTE(SUBSTITUTE(SUBSTITUTE($D1003,"-",""),"_","")," ",""))),"OK","CHECK")))</f>
        <v/>
      </c>
      <c r="T1003" s="9" t="str">
        <f aca="false">IF($A1003="","",IF(OR($H1003="NOT IN SCHEMATIC",$I1003="MISMATCH",$J1003="MISMATCH",$P1003="MISMATCH",$M1003&lt;&gt;"OK"),"REVIEW","OK"))</f>
        <v/>
      </c>
      <c r="U1003" s="14"/>
      <c r="V1003" s="14"/>
      <c r="W1003" s="17"/>
      <c r="X1003" s="14"/>
    </row>
    <row r="1004" customFormat="false" ht="15" hidden="false" customHeight="false" outlineLevel="0" collapsed="false">
      <c r="A1004" s="9" t="str">
        <f aca="false">IF('3. Layout Parts'!$A1004="","",TRIM('3. Layout Parts'!$A1004))</f>
        <v/>
      </c>
      <c r="B1004" s="9" t="str">
        <f aca="false">IF($A1004="","",'3. Layout Parts'!$D1004)</f>
        <v/>
      </c>
      <c r="C1004" s="9" t="str">
        <f aca="false">IF($A1004="","",'3. Layout Parts'!$B1004)</f>
        <v/>
      </c>
      <c r="D1004" s="9" t="str">
        <f aca="false">IF($A1004="","",'3. Layout Parts'!$C1004)</f>
        <v/>
      </c>
      <c r="E1004" s="9" t="str">
        <f aca="false">IF($A1004="","",IFERROR(INDEX('2. Schematic Parts'!$B$2:$B$3001,MATCH($A1004,'2. Schematic Parts'!$A$2:$A$3001,0)),"NOT FOUND"))</f>
        <v/>
      </c>
      <c r="F1004" s="9" t="str">
        <f aca="false">IF($A1004="","",IFERROR(INDEX('2. Schematic Parts'!$C$2:$C$3001,MATCH($A1004,'2. Schematic Parts'!$A$2:$A$3001,0))&amp;"","NOT FOUND"))</f>
        <v/>
      </c>
      <c r="G1004" s="9" t="str">
        <f aca="false">IF($A1004="","",IFERROR(INDEX('2. Schematic Parts'!$D$2:$D$3001,MATCH($A1004,'2. Schematic Parts'!$A$2:$A$3001,0))&amp;"","NOT FOUND"))</f>
        <v/>
      </c>
      <c r="H1004" s="9" t="str">
        <f aca="false">IF($A1004="","",IF(COUNTIF('2. Schematic Parts'!$A$2:$A$3001,$A1004)=0,"NOT IN SCHEMATIC","OK"))</f>
        <v/>
      </c>
      <c r="I1004" s="9" t="str">
        <f aca="false">IF($A1004="","",IF($H1004="NOT IN SCHEMATIC","",IF(UPPER(TRIM($C1004))=UPPER(TRIM($E1004)),"OK","MISMATCH")))</f>
        <v/>
      </c>
      <c r="J1004" s="9" t="str">
        <f aca="false">IF($A1004="","",IF($H1004="NOT IN SCHEMATIC","",IF($F1004="","NO SCH DECAL",IF($D1004="","",IF(UPPER(TRIM($D1004))=UPPER(TRIM($F1004)),"OK","MISMATCH")))))</f>
        <v/>
      </c>
      <c r="K1004" s="16" t="str">
        <f aca="false">IF($A1004="","",SUMPRODUCT(--ISNUMBER(SEARCH(","&amp;TRIM($A1004)&amp;",",","&amp;SUBSTITUTE('1. Master BOM'!$D$2:$D$400," ","")&amp;","))))</f>
        <v/>
      </c>
      <c r="L1004" s="16" t="str">
        <f aca="false">IF($A1004="","",IF($K1004&lt;&gt;1,0,SUMPRODUCT(ISNUMBER(SEARCH(","&amp;TRIM($A1004)&amp;",",","&amp;SUBSTITUTE('1. Master BOM'!$D$2:$D$400," ","")&amp;","))*ROW('1. Master BOM'!$D$2:$D$400))))</f>
        <v/>
      </c>
      <c r="M1004" s="9" t="str">
        <f aca="false">IF($A1004="","",IF($K1004=0,"NOT IN BOM",IF($K1004&gt;1,"MULTIPLE BOM LINES","OK")))</f>
        <v/>
      </c>
      <c r="N1004" s="9" t="str">
        <f aca="false">IF($A1004="","",IF($L1004=0,"—",INDEX('1. Master BOM'!$A$1:$A$400,$L1004)))</f>
        <v/>
      </c>
      <c r="O1004" s="9" t="str">
        <f aca="false">IF($A1004="","",IF($L1004=0,"—",INDEX('1. Master BOM'!$B$1:$B$400,$L1004)))</f>
        <v/>
      </c>
      <c r="P1004" s="9" t="str">
        <f aca="false">IF($A1004="","",IF(OR($H1004="NOT IN SCHEMATIC",$O1004="—"),"",IF($G1004="","NO SCH PN",IF(UPPER(TRIM($G1004))=UPPER(TRIM($O1004)),"OK","MISMATCH"))))</f>
        <v/>
      </c>
      <c r="Q1004" s="9" t="str">
        <f aca="false">IF($A1004="","",IF($L1004=0,"—",INDEX('1. Master BOM'!$E$1:$E$400,$L1004)))</f>
        <v/>
      </c>
      <c r="R1004" s="9" t="str">
        <f aca="false">IF($A1004="","",IF($L1004=0,"—",IF(T(INDEX('1. Master BOM'!$F$1:$F$400,$L1004))="","(not set)",INDEX('1. Master BOM'!$F$1:$F$400,$L1004))))</f>
        <v/>
      </c>
      <c r="S1004" s="9" t="str">
        <f aca="false">IF($A1004="","",IF(OR($R1004="—",$R1004="(not set)",$D1004=""),"",IF(ISNUMBER(SEARCH(SUBSTITUTE(SUBSTITUTE(SUBSTITUTE($R1004,"-",""),"_","")," ",""),SUBSTITUTE(SUBSTITUTE(SUBSTITUTE($D1004,"-",""),"_","")," ",""))),"OK","CHECK")))</f>
        <v/>
      </c>
      <c r="T1004" s="9" t="str">
        <f aca="false">IF($A1004="","",IF(OR($H1004="NOT IN SCHEMATIC",$I1004="MISMATCH",$J1004="MISMATCH",$P1004="MISMATCH",$M1004&lt;&gt;"OK"),"REVIEW","OK"))</f>
        <v/>
      </c>
      <c r="U1004" s="14"/>
      <c r="V1004" s="14"/>
      <c r="W1004" s="17"/>
      <c r="X1004" s="14"/>
    </row>
    <row r="1005" customFormat="false" ht="15" hidden="false" customHeight="false" outlineLevel="0" collapsed="false">
      <c r="A1005" s="9" t="str">
        <f aca="false">IF('3. Layout Parts'!$A1005="","",TRIM('3. Layout Parts'!$A1005))</f>
        <v/>
      </c>
      <c r="B1005" s="9" t="str">
        <f aca="false">IF($A1005="","",'3. Layout Parts'!$D1005)</f>
        <v/>
      </c>
      <c r="C1005" s="9" t="str">
        <f aca="false">IF($A1005="","",'3. Layout Parts'!$B1005)</f>
        <v/>
      </c>
      <c r="D1005" s="9" t="str">
        <f aca="false">IF($A1005="","",'3. Layout Parts'!$C1005)</f>
        <v/>
      </c>
      <c r="E1005" s="9" t="str">
        <f aca="false">IF($A1005="","",IFERROR(INDEX('2. Schematic Parts'!$B$2:$B$3001,MATCH($A1005,'2. Schematic Parts'!$A$2:$A$3001,0)),"NOT FOUND"))</f>
        <v/>
      </c>
      <c r="F1005" s="9" t="str">
        <f aca="false">IF($A1005="","",IFERROR(INDEX('2. Schematic Parts'!$C$2:$C$3001,MATCH($A1005,'2. Schematic Parts'!$A$2:$A$3001,0))&amp;"","NOT FOUND"))</f>
        <v/>
      </c>
      <c r="G1005" s="9" t="str">
        <f aca="false">IF($A1005="","",IFERROR(INDEX('2. Schematic Parts'!$D$2:$D$3001,MATCH($A1005,'2. Schematic Parts'!$A$2:$A$3001,0))&amp;"","NOT FOUND"))</f>
        <v/>
      </c>
      <c r="H1005" s="9" t="str">
        <f aca="false">IF($A1005="","",IF(COUNTIF('2. Schematic Parts'!$A$2:$A$3001,$A1005)=0,"NOT IN SCHEMATIC","OK"))</f>
        <v/>
      </c>
      <c r="I1005" s="9" t="str">
        <f aca="false">IF($A1005="","",IF($H1005="NOT IN SCHEMATIC","",IF(UPPER(TRIM($C1005))=UPPER(TRIM($E1005)),"OK","MISMATCH")))</f>
        <v/>
      </c>
      <c r="J1005" s="9" t="str">
        <f aca="false">IF($A1005="","",IF($H1005="NOT IN SCHEMATIC","",IF($F1005="","NO SCH DECAL",IF($D1005="","",IF(UPPER(TRIM($D1005))=UPPER(TRIM($F1005)),"OK","MISMATCH")))))</f>
        <v/>
      </c>
      <c r="K1005" s="16" t="str">
        <f aca="false">IF($A1005="","",SUMPRODUCT(--ISNUMBER(SEARCH(","&amp;TRIM($A1005)&amp;",",","&amp;SUBSTITUTE('1. Master BOM'!$D$2:$D$400," ","")&amp;","))))</f>
        <v/>
      </c>
      <c r="L1005" s="16" t="str">
        <f aca="false">IF($A1005="","",IF($K1005&lt;&gt;1,0,SUMPRODUCT(ISNUMBER(SEARCH(","&amp;TRIM($A1005)&amp;",",","&amp;SUBSTITUTE('1. Master BOM'!$D$2:$D$400," ","")&amp;","))*ROW('1. Master BOM'!$D$2:$D$400))))</f>
        <v/>
      </c>
      <c r="M1005" s="9" t="str">
        <f aca="false">IF($A1005="","",IF($K1005=0,"NOT IN BOM",IF($K1005&gt;1,"MULTIPLE BOM LINES","OK")))</f>
        <v/>
      </c>
      <c r="N1005" s="9" t="str">
        <f aca="false">IF($A1005="","",IF($L1005=0,"—",INDEX('1. Master BOM'!$A$1:$A$400,$L1005)))</f>
        <v/>
      </c>
      <c r="O1005" s="9" t="str">
        <f aca="false">IF($A1005="","",IF($L1005=0,"—",INDEX('1. Master BOM'!$B$1:$B$400,$L1005)))</f>
        <v/>
      </c>
      <c r="P1005" s="9" t="str">
        <f aca="false">IF($A1005="","",IF(OR($H1005="NOT IN SCHEMATIC",$O1005="—"),"",IF($G1005="","NO SCH PN",IF(UPPER(TRIM($G1005))=UPPER(TRIM($O1005)),"OK","MISMATCH"))))</f>
        <v/>
      </c>
      <c r="Q1005" s="9" t="str">
        <f aca="false">IF($A1005="","",IF($L1005=0,"—",INDEX('1. Master BOM'!$E$1:$E$400,$L1005)))</f>
        <v/>
      </c>
      <c r="R1005" s="9" t="str">
        <f aca="false">IF($A1005="","",IF($L1005=0,"—",IF(T(INDEX('1. Master BOM'!$F$1:$F$400,$L1005))="","(not set)",INDEX('1. Master BOM'!$F$1:$F$400,$L1005))))</f>
        <v/>
      </c>
      <c r="S1005" s="9" t="str">
        <f aca="false">IF($A1005="","",IF(OR($R1005="—",$R1005="(not set)",$D1005=""),"",IF(ISNUMBER(SEARCH(SUBSTITUTE(SUBSTITUTE(SUBSTITUTE($R1005,"-",""),"_","")," ",""),SUBSTITUTE(SUBSTITUTE(SUBSTITUTE($D1005,"-",""),"_","")," ",""))),"OK","CHECK")))</f>
        <v/>
      </c>
      <c r="T1005" s="9" t="str">
        <f aca="false">IF($A1005="","",IF(OR($H1005="NOT IN SCHEMATIC",$I1005="MISMATCH",$J1005="MISMATCH",$P1005="MISMATCH",$M1005&lt;&gt;"OK"),"REVIEW","OK"))</f>
        <v/>
      </c>
      <c r="U1005" s="14"/>
      <c r="V1005" s="14"/>
      <c r="W1005" s="17"/>
      <c r="X1005" s="14"/>
    </row>
    <row r="1006" customFormat="false" ht="15" hidden="false" customHeight="false" outlineLevel="0" collapsed="false">
      <c r="A1006" s="9" t="str">
        <f aca="false">IF('3. Layout Parts'!$A1006="","",TRIM('3. Layout Parts'!$A1006))</f>
        <v/>
      </c>
      <c r="B1006" s="9" t="str">
        <f aca="false">IF($A1006="","",'3. Layout Parts'!$D1006)</f>
        <v/>
      </c>
      <c r="C1006" s="9" t="str">
        <f aca="false">IF($A1006="","",'3. Layout Parts'!$B1006)</f>
        <v/>
      </c>
      <c r="D1006" s="9" t="str">
        <f aca="false">IF($A1006="","",'3. Layout Parts'!$C1006)</f>
        <v/>
      </c>
      <c r="E1006" s="9" t="str">
        <f aca="false">IF($A1006="","",IFERROR(INDEX('2. Schematic Parts'!$B$2:$B$3001,MATCH($A1006,'2. Schematic Parts'!$A$2:$A$3001,0)),"NOT FOUND"))</f>
        <v/>
      </c>
      <c r="F1006" s="9" t="str">
        <f aca="false">IF($A1006="","",IFERROR(INDEX('2. Schematic Parts'!$C$2:$C$3001,MATCH($A1006,'2. Schematic Parts'!$A$2:$A$3001,0))&amp;"","NOT FOUND"))</f>
        <v/>
      </c>
      <c r="G1006" s="9" t="str">
        <f aca="false">IF($A1006="","",IFERROR(INDEX('2. Schematic Parts'!$D$2:$D$3001,MATCH($A1006,'2. Schematic Parts'!$A$2:$A$3001,0))&amp;"","NOT FOUND"))</f>
        <v/>
      </c>
      <c r="H1006" s="9" t="str">
        <f aca="false">IF($A1006="","",IF(COUNTIF('2. Schematic Parts'!$A$2:$A$3001,$A1006)=0,"NOT IN SCHEMATIC","OK"))</f>
        <v/>
      </c>
      <c r="I1006" s="9" t="str">
        <f aca="false">IF($A1006="","",IF($H1006="NOT IN SCHEMATIC","",IF(UPPER(TRIM($C1006))=UPPER(TRIM($E1006)),"OK","MISMATCH")))</f>
        <v/>
      </c>
      <c r="J1006" s="9" t="str">
        <f aca="false">IF($A1006="","",IF($H1006="NOT IN SCHEMATIC","",IF($F1006="","NO SCH DECAL",IF($D1006="","",IF(UPPER(TRIM($D1006))=UPPER(TRIM($F1006)),"OK","MISMATCH")))))</f>
        <v/>
      </c>
      <c r="K1006" s="16" t="str">
        <f aca="false">IF($A1006="","",SUMPRODUCT(--ISNUMBER(SEARCH(","&amp;TRIM($A1006)&amp;",",","&amp;SUBSTITUTE('1. Master BOM'!$D$2:$D$400," ","")&amp;","))))</f>
        <v/>
      </c>
      <c r="L1006" s="16" t="str">
        <f aca="false">IF($A1006="","",IF($K1006&lt;&gt;1,0,SUMPRODUCT(ISNUMBER(SEARCH(","&amp;TRIM($A1006)&amp;",",","&amp;SUBSTITUTE('1. Master BOM'!$D$2:$D$400," ","")&amp;","))*ROW('1. Master BOM'!$D$2:$D$400))))</f>
        <v/>
      </c>
      <c r="M1006" s="9" t="str">
        <f aca="false">IF($A1006="","",IF($K1006=0,"NOT IN BOM",IF($K1006&gt;1,"MULTIPLE BOM LINES","OK")))</f>
        <v/>
      </c>
      <c r="N1006" s="9" t="str">
        <f aca="false">IF($A1006="","",IF($L1006=0,"—",INDEX('1. Master BOM'!$A$1:$A$400,$L1006)))</f>
        <v/>
      </c>
      <c r="O1006" s="9" t="str">
        <f aca="false">IF($A1006="","",IF($L1006=0,"—",INDEX('1. Master BOM'!$B$1:$B$400,$L1006)))</f>
        <v/>
      </c>
      <c r="P1006" s="9" t="str">
        <f aca="false">IF($A1006="","",IF(OR($H1006="NOT IN SCHEMATIC",$O1006="—"),"",IF($G1006="","NO SCH PN",IF(UPPER(TRIM($G1006))=UPPER(TRIM($O1006)),"OK","MISMATCH"))))</f>
        <v/>
      </c>
      <c r="Q1006" s="9" t="str">
        <f aca="false">IF($A1006="","",IF($L1006=0,"—",INDEX('1. Master BOM'!$E$1:$E$400,$L1006)))</f>
        <v/>
      </c>
      <c r="R1006" s="9" t="str">
        <f aca="false">IF($A1006="","",IF($L1006=0,"—",IF(T(INDEX('1. Master BOM'!$F$1:$F$400,$L1006))="","(not set)",INDEX('1. Master BOM'!$F$1:$F$400,$L1006))))</f>
        <v/>
      </c>
      <c r="S1006" s="9" t="str">
        <f aca="false">IF($A1006="","",IF(OR($R1006="—",$R1006="(not set)",$D1006=""),"",IF(ISNUMBER(SEARCH(SUBSTITUTE(SUBSTITUTE(SUBSTITUTE($R1006,"-",""),"_","")," ",""),SUBSTITUTE(SUBSTITUTE(SUBSTITUTE($D1006,"-",""),"_","")," ",""))),"OK","CHECK")))</f>
        <v/>
      </c>
      <c r="T1006" s="9" t="str">
        <f aca="false">IF($A1006="","",IF(OR($H1006="NOT IN SCHEMATIC",$I1006="MISMATCH",$J1006="MISMATCH",$P1006="MISMATCH",$M1006&lt;&gt;"OK"),"REVIEW","OK"))</f>
        <v/>
      </c>
      <c r="U1006" s="14"/>
      <c r="V1006" s="14"/>
      <c r="W1006" s="17"/>
      <c r="X1006" s="14"/>
    </row>
    <row r="1007" customFormat="false" ht="15" hidden="false" customHeight="false" outlineLevel="0" collapsed="false">
      <c r="A1007" s="9" t="str">
        <f aca="false">IF('3. Layout Parts'!$A1007="","",TRIM('3. Layout Parts'!$A1007))</f>
        <v/>
      </c>
      <c r="B1007" s="9" t="str">
        <f aca="false">IF($A1007="","",'3. Layout Parts'!$D1007)</f>
        <v/>
      </c>
      <c r="C1007" s="9" t="str">
        <f aca="false">IF($A1007="","",'3. Layout Parts'!$B1007)</f>
        <v/>
      </c>
      <c r="D1007" s="9" t="str">
        <f aca="false">IF($A1007="","",'3. Layout Parts'!$C1007)</f>
        <v/>
      </c>
      <c r="E1007" s="9" t="str">
        <f aca="false">IF($A1007="","",IFERROR(INDEX('2. Schematic Parts'!$B$2:$B$3001,MATCH($A1007,'2. Schematic Parts'!$A$2:$A$3001,0)),"NOT FOUND"))</f>
        <v/>
      </c>
      <c r="F1007" s="9" t="str">
        <f aca="false">IF($A1007="","",IFERROR(INDEX('2. Schematic Parts'!$C$2:$C$3001,MATCH($A1007,'2. Schematic Parts'!$A$2:$A$3001,0))&amp;"","NOT FOUND"))</f>
        <v/>
      </c>
      <c r="G1007" s="9" t="str">
        <f aca="false">IF($A1007="","",IFERROR(INDEX('2. Schematic Parts'!$D$2:$D$3001,MATCH($A1007,'2. Schematic Parts'!$A$2:$A$3001,0))&amp;"","NOT FOUND"))</f>
        <v/>
      </c>
      <c r="H1007" s="9" t="str">
        <f aca="false">IF($A1007="","",IF(COUNTIF('2. Schematic Parts'!$A$2:$A$3001,$A1007)=0,"NOT IN SCHEMATIC","OK"))</f>
        <v/>
      </c>
      <c r="I1007" s="9" t="str">
        <f aca="false">IF($A1007="","",IF($H1007="NOT IN SCHEMATIC","",IF(UPPER(TRIM($C1007))=UPPER(TRIM($E1007)),"OK","MISMATCH")))</f>
        <v/>
      </c>
      <c r="J1007" s="9" t="str">
        <f aca="false">IF($A1007="","",IF($H1007="NOT IN SCHEMATIC","",IF($F1007="","NO SCH DECAL",IF($D1007="","",IF(UPPER(TRIM($D1007))=UPPER(TRIM($F1007)),"OK","MISMATCH")))))</f>
        <v/>
      </c>
      <c r="K1007" s="16" t="str">
        <f aca="false">IF($A1007="","",SUMPRODUCT(--ISNUMBER(SEARCH(","&amp;TRIM($A1007)&amp;",",","&amp;SUBSTITUTE('1. Master BOM'!$D$2:$D$400," ","")&amp;","))))</f>
        <v/>
      </c>
      <c r="L1007" s="16" t="str">
        <f aca="false">IF($A1007="","",IF($K1007&lt;&gt;1,0,SUMPRODUCT(ISNUMBER(SEARCH(","&amp;TRIM($A1007)&amp;",",","&amp;SUBSTITUTE('1. Master BOM'!$D$2:$D$400," ","")&amp;","))*ROW('1. Master BOM'!$D$2:$D$400))))</f>
        <v/>
      </c>
      <c r="M1007" s="9" t="str">
        <f aca="false">IF($A1007="","",IF($K1007=0,"NOT IN BOM",IF($K1007&gt;1,"MULTIPLE BOM LINES","OK")))</f>
        <v/>
      </c>
      <c r="N1007" s="9" t="str">
        <f aca="false">IF($A1007="","",IF($L1007=0,"—",INDEX('1. Master BOM'!$A$1:$A$400,$L1007)))</f>
        <v/>
      </c>
      <c r="O1007" s="9" t="str">
        <f aca="false">IF($A1007="","",IF($L1007=0,"—",INDEX('1. Master BOM'!$B$1:$B$400,$L1007)))</f>
        <v/>
      </c>
      <c r="P1007" s="9" t="str">
        <f aca="false">IF($A1007="","",IF(OR($H1007="NOT IN SCHEMATIC",$O1007="—"),"",IF($G1007="","NO SCH PN",IF(UPPER(TRIM($G1007))=UPPER(TRIM($O1007)),"OK","MISMATCH"))))</f>
        <v/>
      </c>
      <c r="Q1007" s="9" t="str">
        <f aca="false">IF($A1007="","",IF($L1007=0,"—",INDEX('1. Master BOM'!$E$1:$E$400,$L1007)))</f>
        <v/>
      </c>
      <c r="R1007" s="9" t="str">
        <f aca="false">IF($A1007="","",IF($L1007=0,"—",IF(T(INDEX('1. Master BOM'!$F$1:$F$400,$L1007))="","(not set)",INDEX('1. Master BOM'!$F$1:$F$400,$L1007))))</f>
        <v/>
      </c>
      <c r="S1007" s="9" t="str">
        <f aca="false">IF($A1007="","",IF(OR($R1007="—",$R1007="(not set)",$D1007=""),"",IF(ISNUMBER(SEARCH(SUBSTITUTE(SUBSTITUTE(SUBSTITUTE($R1007,"-",""),"_","")," ",""),SUBSTITUTE(SUBSTITUTE(SUBSTITUTE($D1007,"-",""),"_","")," ",""))),"OK","CHECK")))</f>
        <v/>
      </c>
      <c r="T1007" s="9" t="str">
        <f aca="false">IF($A1007="","",IF(OR($H1007="NOT IN SCHEMATIC",$I1007="MISMATCH",$J1007="MISMATCH",$P1007="MISMATCH",$M1007&lt;&gt;"OK"),"REVIEW","OK"))</f>
        <v/>
      </c>
      <c r="U1007" s="14"/>
      <c r="V1007" s="14"/>
      <c r="W1007" s="17"/>
      <c r="X1007" s="14"/>
    </row>
    <row r="1008" customFormat="false" ht="15" hidden="false" customHeight="false" outlineLevel="0" collapsed="false">
      <c r="A1008" s="9" t="str">
        <f aca="false">IF('3. Layout Parts'!$A1008="","",TRIM('3. Layout Parts'!$A1008))</f>
        <v/>
      </c>
      <c r="B1008" s="9" t="str">
        <f aca="false">IF($A1008="","",'3. Layout Parts'!$D1008)</f>
        <v/>
      </c>
      <c r="C1008" s="9" t="str">
        <f aca="false">IF($A1008="","",'3. Layout Parts'!$B1008)</f>
        <v/>
      </c>
      <c r="D1008" s="9" t="str">
        <f aca="false">IF($A1008="","",'3. Layout Parts'!$C1008)</f>
        <v/>
      </c>
      <c r="E1008" s="9" t="str">
        <f aca="false">IF($A1008="","",IFERROR(INDEX('2. Schematic Parts'!$B$2:$B$3001,MATCH($A1008,'2. Schematic Parts'!$A$2:$A$3001,0)),"NOT FOUND"))</f>
        <v/>
      </c>
      <c r="F1008" s="9" t="str">
        <f aca="false">IF($A1008="","",IFERROR(INDEX('2. Schematic Parts'!$C$2:$C$3001,MATCH($A1008,'2. Schematic Parts'!$A$2:$A$3001,0))&amp;"","NOT FOUND"))</f>
        <v/>
      </c>
      <c r="G1008" s="9" t="str">
        <f aca="false">IF($A1008="","",IFERROR(INDEX('2. Schematic Parts'!$D$2:$D$3001,MATCH($A1008,'2. Schematic Parts'!$A$2:$A$3001,0))&amp;"","NOT FOUND"))</f>
        <v/>
      </c>
      <c r="H1008" s="9" t="str">
        <f aca="false">IF($A1008="","",IF(COUNTIF('2. Schematic Parts'!$A$2:$A$3001,$A1008)=0,"NOT IN SCHEMATIC","OK"))</f>
        <v/>
      </c>
      <c r="I1008" s="9" t="str">
        <f aca="false">IF($A1008="","",IF($H1008="NOT IN SCHEMATIC","",IF(UPPER(TRIM($C1008))=UPPER(TRIM($E1008)),"OK","MISMATCH")))</f>
        <v/>
      </c>
      <c r="J1008" s="9" t="str">
        <f aca="false">IF($A1008="","",IF($H1008="NOT IN SCHEMATIC","",IF($F1008="","NO SCH DECAL",IF($D1008="","",IF(UPPER(TRIM($D1008))=UPPER(TRIM($F1008)),"OK","MISMATCH")))))</f>
        <v/>
      </c>
      <c r="K1008" s="16" t="str">
        <f aca="false">IF($A1008="","",SUMPRODUCT(--ISNUMBER(SEARCH(","&amp;TRIM($A1008)&amp;",",","&amp;SUBSTITUTE('1. Master BOM'!$D$2:$D$400," ","")&amp;","))))</f>
        <v/>
      </c>
      <c r="L1008" s="16" t="str">
        <f aca="false">IF($A1008="","",IF($K1008&lt;&gt;1,0,SUMPRODUCT(ISNUMBER(SEARCH(","&amp;TRIM($A1008)&amp;",",","&amp;SUBSTITUTE('1. Master BOM'!$D$2:$D$400," ","")&amp;","))*ROW('1. Master BOM'!$D$2:$D$400))))</f>
        <v/>
      </c>
      <c r="M1008" s="9" t="str">
        <f aca="false">IF($A1008="","",IF($K1008=0,"NOT IN BOM",IF($K1008&gt;1,"MULTIPLE BOM LINES","OK")))</f>
        <v/>
      </c>
      <c r="N1008" s="9" t="str">
        <f aca="false">IF($A1008="","",IF($L1008=0,"—",INDEX('1. Master BOM'!$A$1:$A$400,$L1008)))</f>
        <v/>
      </c>
      <c r="O1008" s="9" t="str">
        <f aca="false">IF($A1008="","",IF($L1008=0,"—",INDEX('1. Master BOM'!$B$1:$B$400,$L1008)))</f>
        <v/>
      </c>
      <c r="P1008" s="9" t="str">
        <f aca="false">IF($A1008="","",IF(OR($H1008="NOT IN SCHEMATIC",$O1008="—"),"",IF($G1008="","NO SCH PN",IF(UPPER(TRIM($G1008))=UPPER(TRIM($O1008)),"OK","MISMATCH"))))</f>
        <v/>
      </c>
      <c r="Q1008" s="9" t="str">
        <f aca="false">IF($A1008="","",IF($L1008=0,"—",INDEX('1. Master BOM'!$E$1:$E$400,$L1008)))</f>
        <v/>
      </c>
      <c r="R1008" s="9" t="str">
        <f aca="false">IF($A1008="","",IF($L1008=0,"—",IF(T(INDEX('1. Master BOM'!$F$1:$F$400,$L1008))="","(not set)",INDEX('1. Master BOM'!$F$1:$F$400,$L1008))))</f>
        <v/>
      </c>
      <c r="S1008" s="9" t="str">
        <f aca="false">IF($A1008="","",IF(OR($R1008="—",$R1008="(not set)",$D1008=""),"",IF(ISNUMBER(SEARCH(SUBSTITUTE(SUBSTITUTE(SUBSTITUTE($R1008,"-",""),"_","")," ",""),SUBSTITUTE(SUBSTITUTE(SUBSTITUTE($D1008,"-",""),"_","")," ",""))),"OK","CHECK")))</f>
        <v/>
      </c>
      <c r="T1008" s="9" t="str">
        <f aca="false">IF($A1008="","",IF(OR($H1008="NOT IN SCHEMATIC",$I1008="MISMATCH",$J1008="MISMATCH",$P1008="MISMATCH",$M1008&lt;&gt;"OK"),"REVIEW","OK"))</f>
        <v/>
      </c>
      <c r="U1008" s="14"/>
      <c r="V1008" s="14"/>
      <c r="W1008" s="17"/>
      <c r="X1008" s="14"/>
    </row>
    <row r="1009" customFormat="false" ht="15" hidden="false" customHeight="false" outlineLevel="0" collapsed="false">
      <c r="A1009" s="9" t="str">
        <f aca="false">IF('3. Layout Parts'!$A1009="","",TRIM('3. Layout Parts'!$A1009))</f>
        <v/>
      </c>
      <c r="B1009" s="9" t="str">
        <f aca="false">IF($A1009="","",'3. Layout Parts'!$D1009)</f>
        <v/>
      </c>
      <c r="C1009" s="9" t="str">
        <f aca="false">IF($A1009="","",'3. Layout Parts'!$B1009)</f>
        <v/>
      </c>
      <c r="D1009" s="9" t="str">
        <f aca="false">IF($A1009="","",'3. Layout Parts'!$C1009)</f>
        <v/>
      </c>
      <c r="E1009" s="9" t="str">
        <f aca="false">IF($A1009="","",IFERROR(INDEX('2. Schematic Parts'!$B$2:$B$3001,MATCH($A1009,'2. Schematic Parts'!$A$2:$A$3001,0)),"NOT FOUND"))</f>
        <v/>
      </c>
      <c r="F1009" s="9" t="str">
        <f aca="false">IF($A1009="","",IFERROR(INDEX('2. Schematic Parts'!$C$2:$C$3001,MATCH($A1009,'2. Schematic Parts'!$A$2:$A$3001,0))&amp;"","NOT FOUND"))</f>
        <v/>
      </c>
      <c r="G1009" s="9" t="str">
        <f aca="false">IF($A1009="","",IFERROR(INDEX('2. Schematic Parts'!$D$2:$D$3001,MATCH($A1009,'2. Schematic Parts'!$A$2:$A$3001,0))&amp;"","NOT FOUND"))</f>
        <v/>
      </c>
      <c r="H1009" s="9" t="str">
        <f aca="false">IF($A1009="","",IF(COUNTIF('2. Schematic Parts'!$A$2:$A$3001,$A1009)=0,"NOT IN SCHEMATIC","OK"))</f>
        <v/>
      </c>
      <c r="I1009" s="9" t="str">
        <f aca="false">IF($A1009="","",IF($H1009="NOT IN SCHEMATIC","",IF(UPPER(TRIM($C1009))=UPPER(TRIM($E1009)),"OK","MISMATCH")))</f>
        <v/>
      </c>
      <c r="J1009" s="9" t="str">
        <f aca="false">IF($A1009="","",IF($H1009="NOT IN SCHEMATIC","",IF($F1009="","NO SCH DECAL",IF($D1009="","",IF(UPPER(TRIM($D1009))=UPPER(TRIM($F1009)),"OK","MISMATCH")))))</f>
        <v/>
      </c>
      <c r="K1009" s="16" t="str">
        <f aca="false">IF($A1009="","",SUMPRODUCT(--ISNUMBER(SEARCH(","&amp;TRIM($A1009)&amp;",",","&amp;SUBSTITUTE('1. Master BOM'!$D$2:$D$400," ","")&amp;","))))</f>
        <v/>
      </c>
      <c r="L1009" s="16" t="str">
        <f aca="false">IF($A1009="","",IF($K1009&lt;&gt;1,0,SUMPRODUCT(ISNUMBER(SEARCH(","&amp;TRIM($A1009)&amp;",",","&amp;SUBSTITUTE('1. Master BOM'!$D$2:$D$400," ","")&amp;","))*ROW('1. Master BOM'!$D$2:$D$400))))</f>
        <v/>
      </c>
      <c r="M1009" s="9" t="str">
        <f aca="false">IF($A1009="","",IF($K1009=0,"NOT IN BOM",IF($K1009&gt;1,"MULTIPLE BOM LINES","OK")))</f>
        <v/>
      </c>
      <c r="N1009" s="9" t="str">
        <f aca="false">IF($A1009="","",IF($L1009=0,"—",INDEX('1. Master BOM'!$A$1:$A$400,$L1009)))</f>
        <v/>
      </c>
      <c r="O1009" s="9" t="str">
        <f aca="false">IF($A1009="","",IF($L1009=0,"—",INDEX('1. Master BOM'!$B$1:$B$400,$L1009)))</f>
        <v/>
      </c>
      <c r="P1009" s="9" t="str">
        <f aca="false">IF($A1009="","",IF(OR($H1009="NOT IN SCHEMATIC",$O1009="—"),"",IF($G1009="","NO SCH PN",IF(UPPER(TRIM($G1009))=UPPER(TRIM($O1009)),"OK","MISMATCH"))))</f>
        <v/>
      </c>
      <c r="Q1009" s="9" t="str">
        <f aca="false">IF($A1009="","",IF($L1009=0,"—",INDEX('1. Master BOM'!$E$1:$E$400,$L1009)))</f>
        <v/>
      </c>
      <c r="R1009" s="9" t="str">
        <f aca="false">IF($A1009="","",IF($L1009=0,"—",IF(T(INDEX('1. Master BOM'!$F$1:$F$400,$L1009))="","(not set)",INDEX('1. Master BOM'!$F$1:$F$400,$L1009))))</f>
        <v/>
      </c>
      <c r="S1009" s="9" t="str">
        <f aca="false">IF($A1009="","",IF(OR($R1009="—",$R1009="(not set)",$D1009=""),"",IF(ISNUMBER(SEARCH(SUBSTITUTE(SUBSTITUTE(SUBSTITUTE($R1009,"-",""),"_","")," ",""),SUBSTITUTE(SUBSTITUTE(SUBSTITUTE($D1009,"-",""),"_","")," ",""))),"OK","CHECK")))</f>
        <v/>
      </c>
      <c r="T1009" s="9" t="str">
        <f aca="false">IF($A1009="","",IF(OR($H1009="NOT IN SCHEMATIC",$I1009="MISMATCH",$J1009="MISMATCH",$P1009="MISMATCH",$M1009&lt;&gt;"OK"),"REVIEW","OK"))</f>
        <v/>
      </c>
      <c r="U1009" s="14"/>
      <c r="V1009" s="14"/>
      <c r="W1009" s="17"/>
      <c r="X1009" s="14"/>
    </row>
    <row r="1010" customFormat="false" ht="15" hidden="false" customHeight="false" outlineLevel="0" collapsed="false">
      <c r="A1010" s="9" t="str">
        <f aca="false">IF('3. Layout Parts'!$A1010="","",TRIM('3. Layout Parts'!$A1010))</f>
        <v/>
      </c>
      <c r="B1010" s="9" t="str">
        <f aca="false">IF($A1010="","",'3. Layout Parts'!$D1010)</f>
        <v/>
      </c>
      <c r="C1010" s="9" t="str">
        <f aca="false">IF($A1010="","",'3. Layout Parts'!$B1010)</f>
        <v/>
      </c>
      <c r="D1010" s="9" t="str">
        <f aca="false">IF($A1010="","",'3. Layout Parts'!$C1010)</f>
        <v/>
      </c>
      <c r="E1010" s="9" t="str">
        <f aca="false">IF($A1010="","",IFERROR(INDEX('2. Schematic Parts'!$B$2:$B$3001,MATCH($A1010,'2. Schematic Parts'!$A$2:$A$3001,0)),"NOT FOUND"))</f>
        <v/>
      </c>
      <c r="F1010" s="9" t="str">
        <f aca="false">IF($A1010="","",IFERROR(INDEX('2. Schematic Parts'!$C$2:$C$3001,MATCH($A1010,'2. Schematic Parts'!$A$2:$A$3001,0))&amp;"","NOT FOUND"))</f>
        <v/>
      </c>
      <c r="G1010" s="9" t="str">
        <f aca="false">IF($A1010="","",IFERROR(INDEX('2. Schematic Parts'!$D$2:$D$3001,MATCH($A1010,'2. Schematic Parts'!$A$2:$A$3001,0))&amp;"","NOT FOUND"))</f>
        <v/>
      </c>
      <c r="H1010" s="9" t="str">
        <f aca="false">IF($A1010="","",IF(COUNTIF('2. Schematic Parts'!$A$2:$A$3001,$A1010)=0,"NOT IN SCHEMATIC","OK"))</f>
        <v/>
      </c>
      <c r="I1010" s="9" t="str">
        <f aca="false">IF($A1010="","",IF($H1010="NOT IN SCHEMATIC","",IF(UPPER(TRIM($C1010))=UPPER(TRIM($E1010)),"OK","MISMATCH")))</f>
        <v/>
      </c>
      <c r="J1010" s="9" t="str">
        <f aca="false">IF($A1010="","",IF($H1010="NOT IN SCHEMATIC","",IF($F1010="","NO SCH DECAL",IF($D1010="","",IF(UPPER(TRIM($D1010))=UPPER(TRIM($F1010)),"OK","MISMATCH")))))</f>
        <v/>
      </c>
      <c r="K1010" s="16" t="str">
        <f aca="false">IF($A1010="","",SUMPRODUCT(--ISNUMBER(SEARCH(","&amp;TRIM($A1010)&amp;",",","&amp;SUBSTITUTE('1. Master BOM'!$D$2:$D$400," ","")&amp;","))))</f>
        <v/>
      </c>
      <c r="L1010" s="16" t="str">
        <f aca="false">IF($A1010="","",IF($K1010&lt;&gt;1,0,SUMPRODUCT(ISNUMBER(SEARCH(","&amp;TRIM($A1010)&amp;",",","&amp;SUBSTITUTE('1. Master BOM'!$D$2:$D$400," ","")&amp;","))*ROW('1. Master BOM'!$D$2:$D$400))))</f>
        <v/>
      </c>
      <c r="M1010" s="9" t="str">
        <f aca="false">IF($A1010="","",IF($K1010=0,"NOT IN BOM",IF($K1010&gt;1,"MULTIPLE BOM LINES","OK")))</f>
        <v/>
      </c>
      <c r="N1010" s="9" t="str">
        <f aca="false">IF($A1010="","",IF($L1010=0,"—",INDEX('1. Master BOM'!$A$1:$A$400,$L1010)))</f>
        <v/>
      </c>
      <c r="O1010" s="9" t="str">
        <f aca="false">IF($A1010="","",IF($L1010=0,"—",INDEX('1. Master BOM'!$B$1:$B$400,$L1010)))</f>
        <v/>
      </c>
      <c r="P1010" s="9" t="str">
        <f aca="false">IF($A1010="","",IF(OR($H1010="NOT IN SCHEMATIC",$O1010="—"),"",IF($G1010="","NO SCH PN",IF(UPPER(TRIM($G1010))=UPPER(TRIM($O1010)),"OK","MISMATCH"))))</f>
        <v/>
      </c>
      <c r="Q1010" s="9" t="str">
        <f aca="false">IF($A1010="","",IF($L1010=0,"—",INDEX('1. Master BOM'!$E$1:$E$400,$L1010)))</f>
        <v/>
      </c>
      <c r="R1010" s="9" t="str">
        <f aca="false">IF($A1010="","",IF($L1010=0,"—",IF(T(INDEX('1. Master BOM'!$F$1:$F$400,$L1010))="","(not set)",INDEX('1. Master BOM'!$F$1:$F$400,$L1010))))</f>
        <v/>
      </c>
      <c r="S1010" s="9" t="str">
        <f aca="false">IF($A1010="","",IF(OR($R1010="—",$R1010="(not set)",$D1010=""),"",IF(ISNUMBER(SEARCH(SUBSTITUTE(SUBSTITUTE(SUBSTITUTE($R1010,"-",""),"_","")," ",""),SUBSTITUTE(SUBSTITUTE(SUBSTITUTE($D1010,"-",""),"_","")," ",""))),"OK","CHECK")))</f>
        <v/>
      </c>
      <c r="T1010" s="9" t="str">
        <f aca="false">IF($A1010="","",IF(OR($H1010="NOT IN SCHEMATIC",$I1010="MISMATCH",$J1010="MISMATCH",$P1010="MISMATCH",$M1010&lt;&gt;"OK"),"REVIEW","OK"))</f>
        <v/>
      </c>
      <c r="U1010" s="14"/>
      <c r="V1010" s="14"/>
      <c r="W1010" s="17"/>
      <c r="X1010" s="14"/>
    </row>
    <row r="1011" customFormat="false" ht="15" hidden="false" customHeight="false" outlineLevel="0" collapsed="false">
      <c r="A1011" s="9" t="str">
        <f aca="false">IF('3. Layout Parts'!$A1011="","",TRIM('3. Layout Parts'!$A1011))</f>
        <v/>
      </c>
      <c r="B1011" s="9" t="str">
        <f aca="false">IF($A1011="","",'3. Layout Parts'!$D1011)</f>
        <v/>
      </c>
      <c r="C1011" s="9" t="str">
        <f aca="false">IF($A1011="","",'3. Layout Parts'!$B1011)</f>
        <v/>
      </c>
      <c r="D1011" s="9" t="str">
        <f aca="false">IF($A1011="","",'3. Layout Parts'!$C1011)</f>
        <v/>
      </c>
      <c r="E1011" s="9" t="str">
        <f aca="false">IF($A1011="","",IFERROR(INDEX('2. Schematic Parts'!$B$2:$B$3001,MATCH($A1011,'2. Schematic Parts'!$A$2:$A$3001,0)),"NOT FOUND"))</f>
        <v/>
      </c>
      <c r="F1011" s="9" t="str">
        <f aca="false">IF($A1011="","",IFERROR(INDEX('2. Schematic Parts'!$C$2:$C$3001,MATCH($A1011,'2. Schematic Parts'!$A$2:$A$3001,0))&amp;"","NOT FOUND"))</f>
        <v/>
      </c>
      <c r="G1011" s="9" t="str">
        <f aca="false">IF($A1011="","",IFERROR(INDEX('2. Schematic Parts'!$D$2:$D$3001,MATCH($A1011,'2. Schematic Parts'!$A$2:$A$3001,0))&amp;"","NOT FOUND"))</f>
        <v/>
      </c>
      <c r="H1011" s="9" t="str">
        <f aca="false">IF($A1011="","",IF(COUNTIF('2. Schematic Parts'!$A$2:$A$3001,$A1011)=0,"NOT IN SCHEMATIC","OK"))</f>
        <v/>
      </c>
      <c r="I1011" s="9" t="str">
        <f aca="false">IF($A1011="","",IF($H1011="NOT IN SCHEMATIC","",IF(UPPER(TRIM($C1011))=UPPER(TRIM($E1011)),"OK","MISMATCH")))</f>
        <v/>
      </c>
      <c r="J1011" s="9" t="str">
        <f aca="false">IF($A1011="","",IF($H1011="NOT IN SCHEMATIC","",IF($F1011="","NO SCH DECAL",IF($D1011="","",IF(UPPER(TRIM($D1011))=UPPER(TRIM($F1011)),"OK","MISMATCH")))))</f>
        <v/>
      </c>
      <c r="K1011" s="16" t="str">
        <f aca="false">IF($A1011="","",SUMPRODUCT(--ISNUMBER(SEARCH(","&amp;TRIM($A1011)&amp;",",","&amp;SUBSTITUTE('1. Master BOM'!$D$2:$D$400," ","")&amp;","))))</f>
        <v/>
      </c>
      <c r="L1011" s="16" t="str">
        <f aca="false">IF($A1011="","",IF($K1011&lt;&gt;1,0,SUMPRODUCT(ISNUMBER(SEARCH(","&amp;TRIM($A1011)&amp;",",","&amp;SUBSTITUTE('1. Master BOM'!$D$2:$D$400," ","")&amp;","))*ROW('1. Master BOM'!$D$2:$D$400))))</f>
        <v/>
      </c>
      <c r="M1011" s="9" t="str">
        <f aca="false">IF($A1011="","",IF($K1011=0,"NOT IN BOM",IF($K1011&gt;1,"MULTIPLE BOM LINES","OK")))</f>
        <v/>
      </c>
      <c r="N1011" s="9" t="str">
        <f aca="false">IF($A1011="","",IF($L1011=0,"—",INDEX('1. Master BOM'!$A$1:$A$400,$L1011)))</f>
        <v/>
      </c>
      <c r="O1011" s="9" t="str">
        <f aca="false">IF($A1011="","",IF($L1011=0,"—",INDEX('1. Master BOM'!$B$1:$B$400,$L1011)))</f>
        <v/>
      </c>
      <c r="P1011" s="9" t="str">
        <f aca="false">IF($A1011="","",IF(OR($H1011="NOT IN SCHEMATIC",$O1011="—"),"",IF($G1011="","NO SCH PN",IF(UPPER(TRIM($G1011))=UPPER(TRIM($O1011)),"OK","MISMATCH"))))</f>
        <v/>
      </c>
      <c r="Q1011" s="9" t="str">
        <f aca="false">IF($A1011="","",IF($L1011=0,"—",INDEX('1. Master BOM'!$E$1:$E$400,$L1011)))</f>
        <v/>
      </c>
      <c r="R1011" s="9" t="str">
        <f aca="false">IF($A1011="","",IF($L1011=0,"—",IF(T(INDEX('1. Master BOM'!$F$1:$F$400,$L1011))="","(not set)",INDEX('1. Master BOM'!$F$1:$F$400,$L1011))))</f>
        <v/>
      </c>
      <c r="S1011" s="9" t="str">
        <f aca="false">IF($A1011="","",IF(OR($R1011="—",$R1011="(not set)",$D1011=""),"",IF(ISNUMBER(SEARCH(SUBSTITUTE(SUBSTITUTE(SUBSTITUTE($R1011,"-",""),"_","")," ",""),SUBSTITUTE(SUBSTITUTE(SUBSTITUTE($D1011,"-",""),"_","")," ",""))),"OK","CHECK")))</f>
        <v/>
      </c>
      <c r="T1011" s="9" t="str">
        <f aca="false">IF($A1011="","",IF(OR($H1011="NOT IN SCHEMATIC",$I1011="MISMATCH",$J1011="MISMATCH",$P1011="MISMATCH",$M1011&lt;&gt;"OK"),"REVIEW","OK"))</f>
        <v/>
      </c>
      <c r="U1011" s="14"/>
      <c r="V1011" s="14"/>
      <c r="W1011" s="17"/>
      <c r="X1011" s="14"/>
    </row>
    <row r="1012" customFormat="false" ht="15" hidden="false" customHeight="false" outlineLevel="0" collapsed="false">
      <c r="A1012" s="9" t="str">
        <f aca="false">IF('3. Layout Parts'!$A1012="","",TRIM('3. Layout Parts'!$A1012))</f>
        <v/>
      </c>
      <c r="B1012" s="9" t="str">
        <f aca="false">IF($A1012="","",'3. Layout Parts'!$D1012)</f>
        <v/>
      </c>
      <c r="C1012" s="9" t="str">
        <f aca="false">IF($A1012="","",'3. Layout Parts'!$B1012)</f>
        <v/>
      </c>
      <c r="D1012" s="9" t="str">
        <f aca="false">IF($A1012="","",'3. Layout Parts'!$C1012)</f>
        <v/>
      </c>
      <c r="E1012" s="9" t="str">
        <f aca="false">IF($A1012="","",IFERROR(INDEX('2. Schematic Parts'!$B$2:$B$3001,MATCH($A1012,'2. Schematic Parts'!$A$2:$A$3001,0)),"NOT FOUND"))</f>
        <v/>
      </c>
      <c r="F1012" s="9" t="str">
        <f aca="false">IF($A1012="","",IFERROR(INDEX('2. Schematic Parts'!$C$2:$C$3001,MATCH($A1012,'2. Schematic Parts'!$A$2:$A$3001,0))&amp;"","NOT FOUND"))</f>
        <v/>
      </c>
      <c r="G1012" s="9" t="str">
        <f aca="false">IF($A1012="","",IFERROR(INDEX('2. Schematic Parts'!$D$2:$D$3001,MATCH($A1012,'2. Schematic Parts'!$A$2:$A$3001,0))&amp;"","NOT FOUND"))</f>
        <v/>
      </c>
      <c r="H1012" s="9" t="str">
        <f aca="false">IF($A1012="","",IF(COUNTIF('2. Schematic Parts'!$A$2:$A$3001,$A1012)=0,"NOT IN SCHEMATIC","OK"))</f>
        <v/>
      </c>
      <c r="I1012" s="9" t="str">
        <f aca="false">IF($A1012="","",IF($H1012="NOT IN SCHEMATIC","",IF(UPPER(TRIM($C1012))=UPPER(TRIM($E1012)),"OK","MISMATCH")))</f>
        <v/>
      </c>
      <c r="J1012" s="9" t="str">
        <f aca="false">IF($A1012="","",IF($H1012="NOT IN SCHEMATIC","",IF($F1012="","NO SCH DECAL",IF($D1012="","",IF(UPPER(TRIM($D1012))=UPPER(TRIM($F1012)),"OK","MISMATCH")))))</f>
        <v/>
      </c>
      <c r="K1012" s="16" t="str">
        <f aca="false">IF($A1012="","",SUMPRODUCT(--ISNUMBER(SEARCH(","&amp;TRIM($A1012)&amp;",",","&amp;SUBSTITUTE('1. Master BOM'!$D$2:$D$400," ","")&amp;","))))</f>
        <v/>
      </c>
      <c r="L1012" s="16" t="str">
        <f aca="false">IF($A1012="","",IF($K1012&lt;&gt;1,0,SUMPRODUCT(ISNUMBER(SEARCH(","&amp;TRIM($A1012)&amp;",",","&amp;SUBSTITUTE('1. Master BOM'!$D$2:$D$400," ","")&amp;","))*ROW('1. Master BOM'!$D$2:$D$400))))</f>
        <v/>
      </c>
      <c r="M1012" s="9" t="str">
        <f aca="false">IF($A1012="","",IF($K1012=0,"NOT IN BOM",IF($K1012&gt;1,"MULTIPLE BOM LINES","OK")))</f>
        <v/>
      </c>
      <c r="N1012" s="9" t="str">
        <f aca="false">IF($A1012="","",IF($L1012=0,"—",INDEX('1. Master BOM'!$A$1:$A$400,$L1012)))</f>
        <v/>
      </c>
      <c r="O1012" s="9" t="str">
        <f aca="false">IF($A1012="","",IF($L1012=0,"—",INDEX('1. Master BOM'!$B$1:$B$400,$L1012)))</f>
        <v/>
      </c>
      <c r="P1012" s="9" t="str">
        <f aca="false">IF($A1012="","",IF(OR($H1012="NOT IN SCHEMATIC",$O1012="—"),"",IF($G1012="","NO SCH PN",IF(UPPER(TRIM($G1012))=UPPER(TRIM($O1012)),"OK","MISMATCH"))))</f>
        <v/>
      </c>
      <c r="Q1012" s="9" t="str">
        <f aca="false">IF($A1012="","",IF($L1012=0,"—",INDEX('1. Master BOM'!$E$1:$E$400,$L1012)))</f>
        <v/>
      </c>
      <c r="R1012" s="9" t="str">
        <f aca="false">IF($A1012="","",IF($L1012=0,"—",IF(T(INDEX('1. Master BOM'!$F$1:$F$400,$L1012))="","(not set)",INDEX('1. Master BOM'!$F$1:$F$400,$L1012))))</f>
        <v/>
      </c>
      <c r="S1012" s="9" t="str">
        <f aca="false">IF($A1012="","",IF(OR($R1012="—",$R1012="(not set)",$D1012=""),"",IF(ISNUMBER(SEARCH(SUBSTITUTE(SUBSTITUTE(SUBSTITUTE($R1012,"-",""),"_","")," ",""),SUBSTITUTE(SUBSTITUTE(SUBSTITUTE($D1012,"-",""),"_","")," ",""))),"OK","CHECK")))</f>
        <v/>
      </c>
      <c r="T1012" s="9" t="str">
        <f aca="false">IF($A1012="","",IF(OR($H1012="NOT IN SCHEMATIC",$I1012="MISMATCH",$J1012="MISMATCH",$P1012="MISMATCH",$M1012&lt;&gt;"OK"),"REVIEW","OK"))</f>
        <v/>
      </c>
      <c r="U1012" s="14"/>
      <c r="V1012" s="14"/>
      <c r="W1012" s="17"/>
      <c r="X1012" s="14"/>
    </row>
    <row r="1013" customFormat="false" ht="15" hidden="false" customHeight="false" outlineLevel="0" collapsed="false">
      <c r="A1013" s="9" t="str">
        <f aca="false">IF('3. Layout Parts'!$A1013="","",TRIM('3. Layout Parts'!$A1013))</f>
        <v/>
      </c>
      <c r="B1013" s="9" t="str">
        <f aca="false">IF($A1013="","",'3. Layout Parts'!$D1013)</f>
        <v/>
      </c>
      <c r="C1013" s="9" t="str">
        <f aca="false">IF($A1013="","",'3. Layout Parts'!$B1013)</f>
        <v/>
      </c>
      <c r="D1013" s="9" t="str">
        <f aca="false">IF($A1013="","",'3. Layout Parts'!$C1013)</f>
        <v/>
      </c>
      <c r="E1013" s="9" t="str">
        <f aca="false">IF($A1013="","",IFERROR(INDEX('2. Schematic Parts'!$B$2:$B$3001,MATCH($A1013,'2. Schematic Parts'!$A$2:$A$3001,0)),"NOT FOUND"))</f>
        <v/>
      </c>
      <c r="F1013" s="9" t="str">
        <f aca="false">IF($A1013="","",IFERROR(INDEX('2. Schematic Parts'!$C$2:$C$3001,MATCH($A1013,'2. Schematic Parts'!$A$2:$A$3001,0))&amp;"","NOT FOUND"))</f>
        <v/>
      </c>
      <c r="G1013" s="9" t="str">
        <f aca="false">IF($A1013="","",IFERROR(INDEX('2. Schematic Parts'!$D$2:$D$3001,MATCH($A1013,'2. Schematic Parts'!$A$2:$A$3001,0))&amp;"","NOT FOUND"))</f>
        <v/>
      </c>
      <c r="H1013" s="9" t="str">
        <f aca="false">IF($A1013="","",IF(COUNTIF('2. Schematic Parts'!$A$2:$A$3001,$A1013)=0,"NOT IN SCHEMATIC","OK"))</f>
        <v/>
      </c>
      <c r="I1013" s="9" t="str">
        <f aca="false">IF($A1013="","",IF($H1013="NOT IN SCHEMATIC","",IF(UPPER(TRIM($C1013))=UPPER(TRIM($E1013)),"OK","MISMATCH")))</f>
        <v/>
      </c>
      <c r="J1013" s="9" t="str">
        <f aca="false">IF($A1013="","",IF($H1013="NOT IN SCHEMATIC","",IF($F1013="","NO SCH DECAL",IF($D1013="","",IF(UPPER(TRIM($D1013))=UPPER(TRIM($F1013)),"OK","MISMATCH")))))</f>
        <v/>
      </c>
      <c r="K1013" s="16" t="str">
        <f aca="false">IF($A1013="","",SUMPRODUCT(--ISNUMBER(SEARCH(","&amp;TRIM($A1013)&amp;",",","&amp;SUBSTITUTE('1. Master BOM'!$D$2:$D$400," ","")&amp;","))))</f>
        <v/>
      </c>
      <c r="L1013" s="16" t="str">
        <f aca="false">IF($A1013="","",IF($K1013&lt;&gt;1,0,SUMPRODUCT(ISNUMBER(SEARCH(","&amp;TRIM($A1013)&amp;",",","&amp;SUBSTITUTE('1. Master BOM'!$D$2:$D$400," ","")&amp;","))*ROW('1. Master BOM'!$D$2:$D$400))))</f>
        <v/>
      </c>
      <c r="M1013" s="9" t="str">
        <f aca="false">IF($A1013="","",IF($K1013=0,"NOT IN BOM",IF($K1013&gt;1,"MULTIPLE BOM LINES","OK")))</f>
        <v/>
      </c>
      <c r="N1013" s="9" t="str">
        <f aca="false">IF($A1013="","",IF($L1013=0,"—",INDEX('1. Master BOM'!$A$1:$A$400,$L1013)))</f>
        <v/>
      </c>
      <c r="O1013" s="9" t="str">
        <f aca="false">IF($A1013="","",IF($L1013=0,"—",INDEX('1. Master BOM'!$B$1:$B$400,$L1013)))</f>
        <v/>
      </c>
      <c r="P1013" s="9" t="str">
        <f aca="false">IF($A1013="","",IF(OR($H1013="NOT IN SCHEMATIC",$O1013="—"),"",IF($G1013="","NO SCH PN",IF(UPPER(TRIM($G1013))=UPPER(TRIM($O1013)),"OK","MISMATCH"))))</f>
        <v/>
      </c>
      <c r="Q1013" s="9" t="str">
        <f aca="false">IF($A1013="","",IF($L1013=0,"—",INDEX('1. Master BOM'!$E$1:$E$400,$L1013)))</f>
        <v/>
      </c>
      <c r="R1013" s="9" t="str">
        <f aca="false">IF($A1013="","",IF($L1013=0,"—",IF(T(INDEX('1. Master BOM'!$F$1:$F$400,$L1013))="","(not set)",INDEX('1. Master BOM'!$F$1:$F$400,$L1013))))</f>
        <v/>
      </c>
      <c r="S1013" s="9" t="str">
        <f aca="false">IF($A1013="","",IF(OR($R1013="—",$R1013="(not set)",$D1013=""),"",IF(ISNUMBER(SEARCH(SUBSTITUTE(SUBSTITUTE(SUBSTITUTE($R1013,"-",""),"_","")," ",""),SUBSTITUTE(SUBSTITUTE(SUBSTITUTE($D1013,"-",""),"_","")," ",""))),"OK","CHECK")))</f>
        <v/>
      </c>
      <c r="T1013" s="9" t="str">
        <f aca="false">IF($A1013="","",IF(OR($H1013="NOT IN SCHEMATIC",$I1013="MISMATCH",$J1013="MISMATCH",$P1013="MISMATCH",$M1013&lt;&gt;"OK"),"REVIEW","OK"))</f>
        <v/>
      </c>
      <c r="U1013" s="14"/>
      <c r="V1013" s="14"/>
      <c r="W1013" s="17"/>
      <c r="X1013" s="14"/>
    </row>
    <row r="1014" customFormat="false" ht="15" hidden="false" customHeight="false" outlineLevel="0" collapsed="false">
      <c r="A1014" s="9" t="str">
        <f aca="false">IF('3. Layout Parts'!$A1014="","",TRIM('3. Layout Parts'!$A1014))</f>
        <v/>
      </c>
      <c r="B1014" s="9" t="str">
        <f aca="false">IF($A1014="","",'3. Layout Parts'!$D1014)</f>
        <v/>
      </c>
      <c r="C1014" s="9" t="str">
        <f aca="false">IF($A1014="","",'3. Layout Parts'!$B1014)</f>
        <v/>
      </c>
      <c r="D1014" s="9" t="str">
        <f aca="false">IF($A1014="","",'3. Layout Parts'!$C1014)</f>
        <v/>
      </c>
      <c r="E1014" s="9" t="str">
        <f aca="false">IF($A1014="","",IFERROR(INDEX('2. Schematic Parts'!$B$2:$B$3001,MATCH($A1014,'2. Schematic Parts'!$A$2:$A$3001,0)),"NOT FOUND"))</f>
        <v/>
      </c>
      <c r="F1014" s="9" t="str">
        <f aca="false">IF($A1014="","",IFERROR(INDEX('2. Schematic Parts'!$C$2:$C$3001,MATCH($A1014,'2. Schematic Parts'!$A$2:$A$3001,0))&amp;"","NOT FOUND"))</f>
        <v/>
      </c>
      <c r="G1014" s="9" t="str">
        <f aca="false">IF($A1014="","",IFERROR(INDEX('2. Schematic Parts'!$D$2:$D$3001,MATCH($A1014,'2. Schematic Parts'!$A$2:$A$3001,0))&amp;"","NOT FOUND"))</f>
        <v/>
      </c>
      <c r="H1014" s="9" t="str">
        <f aca="false">IF($A1014="","",IF(COUNTIF('2. Schematic Parts'!$A$2:$A$3001,$A1014)=0,"NOT IN SCHEMATIC","OK"))</f>
        <v/>
      </c>
      <c r="I1014" s="9" t="str">
        <f aca="false">IF($A1014="","",IF($H1014="NOT IN SCHEMATIC","",IF(UPPER(TRIM($C1014))=UPPER(TRIM($E1014)),"OK","MISMATCH")))</f>
        <v/>
      </c>
      <c r="J1014" s="9" t="str">
        <f aca="false">IF($A1014="","",IF($H1014="NOT IN SCHEMATIC","",IF($F1014="","NO SCH DECAL",IF($D1014="","",IF(UPPER(TRIM($D1014))=UPPER(TRIM($F1014)),"OK","MISMATCH")))))</f>
        <v/>
      </c>
      <c r="K1014" s="16" t="str">
        <f aca="false">IF($A1014="","",SUMPRODUCT(--ISNUMBER(SEARCH(","&amp;TRIM($A1014)&amp;",",","&amp;SUBSTITUTE('1. Master BOM'!$D$2:$D$400," ","")&amp;","))))</f>
        <v/>
      </c>
      <c r="L1014" s="16" t="str">
        <f aca="false">IF($A1014="","",IF($K1014&lt;&gt;1,0,SUMPRODUCT(ISNUMBER(SEARCH(","&amp;TRIM($A1014)&amp;",",","&amp;SUBSTITUTE('1. Master BOM'!$D$2:$D$400," ","")&amp;","))*ROW('1. Master BOM'!$D$2:$D$400))))</f>
        <v/>
      </c>
      <c r="M1014" s="9" t="str">
        <f aca="false">IF($A1014="","",IF($K1014=0,"NOT IN BOM",IF($K1014&gt;1,"MULTIPLE BOM LINES","OK")))</f>
        <v/>
      </c>
      <c r="N1014" s="9" t="str">
        <f aca="false">IF($A1014="","",IF($L1014=0,"—",INDEX('1. Master BOM'!$A$1:$A$400,$L1014)))</f>
        <v/>
      </c>
      <c r="O1014" s="9" t="str">
        <f aca="false">IF($A1014="","",IF($L1014=0,"—",INDEX('1. Master BOM'!$B$1:$B$400,$L1014)))</f>
        <v/>
      </c>
      <c r="P1014" s="9" t="str">
        <f aca="false">IF($A1014="","",IF(OR($H1014="NOT IN SCHEMATIC",$O1014="—"),"",IF($G1014="","NO SCH PN",IF(UPPER(TRIM($G1014))=UPPER(TRIM($O1014)),"OK","MISMATCH"))))</f>
        <v/>
      </c>
      <c r="Q1014" s="9" t="str">
        <f aca="false">IF($A1014="","",IF($L1014=0,"—",INDEX('1. Master BOM'!$E$1:$E$400,$L1014)))</f>
        <v/>
      </c>
      <c r="R1014" s="9" t="str">
        <f aca="false">IF($A1014="","",IF($L1014=0,"—",IF(T(INDEX('1. Master BOM'!$F$1:$F$400,$L1014))="","(not set)",INDEX('1. Master BOM'!$F$1:$F$400,$L1014))))</f>
        <v/>
      </c>
      <c r="S1014" s="9" t="str">
        <f aca="false">IF($A1014="","",IF(OR($R1014="—",$R1014="(not set)",$D1014=""),"",IF(ISNUMBER(SEARCH(SUBSTITUTE(SUBSTITUTE(SUBSTITUTE($R1014,"-",""),"_","")," ",""),SUBSTITUTE(SUBSTITUTE(SUBSTITUTE($D1014,"-",""),"_","")," ",""))),"OK","CHECK")))</f>
        <v/>
      </c>
      <c r="T1014" s="9" t="str">
        <f aca="false">IF($A1014="","",IF(OR($H1014="NOT IN SCHEMATIC",$I1014="MISMATCH",$J1014="MISMATCH",$P1014="MISMATCH",$M1014&lt;&gt;"OK"),"REVIEW","OK"))</f>
        <v/>
      </c>
      <c r="U1014" s="14"/>
      <c r="V1014" s="14"/>
      <c r="W1014" s="17"/>
      <c r="X1014" s="14"/>
    </row>
    <row r="1015" customFormat="false" ht="15" hidden="false" customHeight="false" outlineLevel="0" collapsed="false">
      <c r="A1015" s="9" t="str">
        <f aca="false">IF('3. Layout Parts'!$A1015="","",TRIM('3. Layout Parts'!$A1015))</f>
        <v/>
      </c>
      <c r="B1015" s="9" t="str">
        <f aca="false">IF($A1015="","",'3. Layout Parts'!$D1015)</f>
        <v/>
      </c>
      <c r="C1015" s="9" t="str">
        <f aca="false">IF($A1015="","",'3. Layout Parts'!$B1015)</f>
        <v/>
      </c>
      <c r="D1015" s="9" t="str">
        <f aca="false">IF($A1015="","",'3. Layout Parts'!$C1015)</f>
        <v/>
      </c>
      <c r="E1015" s="9" t="str">
        <f aca="false">IF($A1015="","",IFERROR(INDEX('2. Schematic Parts'!$B$2:$B$3001,MATCH($A1015,'2. Schematic Parts'!$A$2:$A$3001,0)),"NOT FOUND"))</f>
        <v/>
      </c>
      <c r="F1015" s="9" t="str">
        <f aca="false">IF($A1015="","",IFERROR(INDEX('2. Schematic Parts'!$C$2:$C$3001,MATCH($A1015,'2. Schematic Parts'!$A$2:$A$3001,0))&amp;"","NOT FOUND"))</f>
        <v/>
      </c>
      <c r="G1015" s="9" t="str">
        <f aca="false">IF($A1015="","",IFERROR(INDEX('2. Schematic Parts'!$D$2:$D$3001,MATCH($A1015,'2. Schematic Parts'!$A$2:$A$3001,0))&amp;"","NOT FOUND"))</f>
        <v/>
      </c>
      <c r="H1015" s="9" t="str">
        <f aca="false">IF($A1015="","",IF(COUNTIF('2. Schematic Parts'!$A$2:$A$3001,$A1015)=0,"NOT IN SCHEMATIC","OK"))</f>
        <v/>
      </c>
      <c r="I1015" s="9" t="str">
        <f aca="false">IF($A1015="","",IF($H1015="NOT IN SCHEMATIC","",IF(UPPER(TRIM($C1015))=UPPER(TRIM($E1015)),"OK","MISMATCH")))</f>
        <v/>
      </c>
      <c r="J1015" s="9" t="str">
        <f aca="false">IF($A1015="","",IF($H1015="NOT IN SCHEMATIC","",IF($F1015="","NO SCH DECAL",IF($D1015="","",IF(UPPER(TRIM($D1015))=UPPER(TRIM($F1015)),"OK","MISMATCH")))))</f>
        <v/>
      </c>
      <c r="K1015" s="16" t="str">
        <f aca="false">IF($A1015="","",SUMPRODUCT(--ISNUMBER(SEARCH(","&amp;TRIM($A1015)&amp;",",","&amp;SUBSTITUTE('1. Master BOM'!$D$2:$D$400," ","")&amp;","))))</f>
        <v/>
      </c>
      <c r="L1015" s="16" t="str">
        <f aca="false">IF($A1015="","",IF($K1015&lt;&gt;1,0,SUMPRODUCT(ISNUMBER(SEARCH(","&amp;TRIM($A1015)&amp;",",","&amp;SUBSTITUTE('1. Master BOM'!$D$2:$D$400," ","")&amp;","))*ROW('1. Master BOM'!$D$2:$D$400))))</f>
        <v/>
      </c>
      <c r="M1015" s="9" t="str">
        <f aca="false">IF($A1015="","",IF($K1015=0,"NOT IN BOM",IF($K1015&gt;1,"MULTIPLE BOM LINES","OK")))</f>
        <v/>
      </c>
      <c r="N1015" s="9" t="str">
        <f aca="false">IF($A1015="","",IF($L1015=0,"—",INDEX('1. Master BOM'!$A$1:$A$400,$L1015)))</f>
        <v/>
      </c>
      <c r="O1015" s="9" t="str">
        <f aca="false">IF($A1015="","",IF($L1015=0,"—",INDEX('1. Master BOM'!$B$1:$B$400,$L1015)))</f>
        <v/>
      </c>
      <c r="P1015" s="9" t="str">
        <f aca="false">IF($A1015="","",IF(OR($H1015="NOT IN SCHEMATIC",$O1015="—"),"",IF($G1015="","NO SCH PN",IF(UPPER(TRIM($G1015))=UPPER(TRIM($O1015)),"OK","MISMATCH"))))</f>
        <v/>
      </c>
      <c r="Q1015" s="9" t="str">
        <f aca="false">IF($A1015="","",IF($L1015=0,"—",INDEX('1. Master BOM'!$E$1:$E$400,$L1015)))</f>
        <v/>
      </c>
      <c r="R1015" s="9" t="str">
        <f aca="false">IF($A1015="","",IF($L1015=0,"—",IF(T(INDEX('1. Master BOM'!$F$1:$F$400,$L1015))="","(not set)",INDEX('1. Master BOM'!$F$1:$F$400,$L1015))))</f>
        <v/>
      </c>
      <c r="S1015" s="9" t="str">
        <f aca="false">IF($A1015="","",IF(OR($R1015="—",$R1015="(not set)",$D1015=""),"",IF(ISNUMBER(SEARCH(SUBSTITUTE(SUBSTITUTE(SUBSTITUTE($R1015,"-",""),"_","")," ",""),SUBSTITUTE(SUBSTITUTE(SUBSTITUTE($D1015,"-",""),"_","")," ",""))),"OK","CHECK")))</f>
        <v/>
      </c>
      <c r="T1015" s="9" t="str">
        <f aca="false">IF($A1015="","",IF(OR($H1015="NOT IN SCHEMATIC",$I1015="MISMATCH",$J1015="MISMATCH",$P1015="MISMATCH",$M1015&lt;&gt;"OK"),"REVIEW","OK"))</f>
        <v/>
      </c>
      <c r="U1015" s="14"/>
      <c r="V1015" s="14"/>
      <c r="W1015" s="17"/>
      <c r="X1015" s="14"/>
    </row>
    <row r="1016" customFormat="false" ht="15" hidden="false" customHeight="false" outlineLevel="0" collapsed="false">
      <c r="A1016" s="9" t="str">
        <f aca="false">IF('3. Layout Parts'!$A1016="","",TRIM('3. Layout Parts'!$A1016))</f>
        <v/>
      </c>
      <c r="B1016" s="9" t="str">
        <f aca="false">IF($A1016="","",'3. Layout Parts'!$D1016)</f>
        <v/>
      </c>
      <c r="C1016" s="9" t="str">
        <f aca="false">IF($A1016="","",'3. Layout Parts'!$B1016)</f>
        <v/>
      </c>
      <c r="D1016" s="9" t="str">
        <f aca="false">IF($A1016="","",'3. Layout Parts'!$C1016)</f>
        <v/>
      </c>
      <c r="E1016" s="9" t="str">
        <f aca="false">IF($A1016="","",IFERROR(INDEX('2. Schematic Parts'!$B$2:$B$3001,MATCH($A1016,'2. Schematic Parts'!$A$2:$A$3001,0)),"NOT FOUND"))</f>
        <v/>
      </c>
      <c r="F1016" s="9" t="str">
        <f aca="false">IF($A1016="","",IFERROR(INDEX('2. Schematic Parts'!$C$2:$C$3001,MATCH($A1016,'2. Schematic Parts'!$A$2:$A$3001,0))&amp;"","NOT FOUND"))</f>
        <v/>
      </c>
      <c r="G1016" s="9" t="str">
        <f aca="false">IF($A1016="","",IFERROR(INDEX('2. Schematic Parts'!$D$2:$D$3001,MATCH($A1016,'2. Schematic Parts'!$A$2:$A$3001,0))&amp;"","NOT FOUND"))</f>
        <v/>
      </c>
      <c r="H1016" s="9" t="str">
        <f aca="false">IF($A1016="","",IF(COUNTIF('2. Schematic Parts'!$A$2:$A$3001,$A1016)=0,"NOT IN SCHEMATIC","OK"))</f>
        <v/>
      </c>
      <c r="I1016" s="9" t="str">
        <f aca="false">IF($A1016="","",IF($H1016="NOT IN SCHEMATIC","",IF(UPPER(TRIM($C1016))=UPPER(TRIM($E1016)),"OK","MISMATCH")))</f>
        <v/>
      </c>
      <c r="J1016" s="9" t="str">
        <f aca="false">IF($A1016="","",IF($H1016="NOT IN SCHEMATIC","",IF($F1016="","NO SCH DECAL",IF($D1016="","",IF(UPPER(TRIM($D1016))=UPPER(TRIM($F1016)),"OK","MISMATCH")))))</f>
        <v/>
      </c>
      <c r="K1016" s="16" t="str">
        <f aca="false">IF($A1016="","",SUMPRODUCT(--ISNUMBER(SEARCH(","&amp;TRIM($A1016)&amp;",",","&amp;SUBSTITUTE('1. Master BOM'!$D$2:$D$400," ","")&amp;","))))</f>
        <v/>
      </c>
      <c r="L1016" s="16" t="str">
        <f aca="false">IF($A1016="","",IF($K1016&lt;&gt;1,0,SUMPRODUCT(ISNUMBER(SEARCH(","&amp;TRIM($A1016)&amp;",",","&amp;SUBSTITUTE('1. Master BOM'!$D$2:$D$400," ","")&amp;","))*ROW('1. Master BOM'!$D$2:$D$400))))</f>
        <v/>
      </c>
      <c r="M1016" s="9" t="str">
        <f aca="false">IF($A1016="","",IF($K1016=0,"NOT IN BOM",IF($K1016&gt;1,"MULTIPLE BOM LINES","OK")))</f>
        <v/>
      </c>
      <c r="N1016" s="9" t="str">
        <f aca="false">IF($A1016="","",IF($L1016=0,"—",INDEX('1. Master BOM'!$A$1:$A$400,$L1016)))</f>
        <v/>
      </c>
      <c r="O1016" s="9" t="str">
        <f aca="false">IF($A1016="","",IF($L1016=0,"—",INDEX('1. Master BOM'!$B$1:$B$400,$L1016)))</f>
        <v/>
      </c>
      <c r="P1016" s="9" t="str">
        <f aca="false">IF($A1016="","",IF(OR($H1016="NOT IN SCHEMATIC",$O1016="—"),"",IF($G1016="","NO SCH PN",IF(UPPER(TRIM($G1016))=UPPER(TRIM($O1016)),"OK","MISMATCH"))))</f>
        <v/>
      </c>
      <c r="Q1016" s="9" t="str">
        <f aca="false">IF($A1016="","",IF($L1016=0,"—",INDEX('1. Master BOM'!$E$1:$E$400,$L1016)))</f>
        <v/>
      </c>
      <c r="R1016" s="9" t="str">
        <f aca="false">IF($A1016="","",IF($L1016=0,"—",IF(T(INDEX('1. Master BOM'!$F$1:$F$400,$L1016))="","(not set)",INDEX('1. Master BOM'!$F$1:$F$400,$L1016))))</f>
        <v/>
      </c>
      <c r="S1016" s="9" t="str">
        <f aca="false">IF($A1016="","",IF(OR($R1016="—",$R1016="(not set)",$D1016=""),"",IF(ISNUMBER(SEARCH(SUBSTITUTE(SUBSTITUTE(SUBSTITUTE($R1016,"-",""),"_","")," ",""),SUBSTITUTE(SUBSTITUTE(SUBSTITUTE($D1016,"-",""),"_","")," ",""))),"OK","CHECK")))</f>
        <v/>
      </c>
      <c r="T1016" s="9" t="str">
        <f aca="false">IF($A1016="","",IF(OR($H1016="NOT IN SCHEMATIC",$I1016="MISMATCH",$J1016="MISMATCH",$P1016="MISMATCH",$M1016&lt;&gt;"OK"),"REVIEW","OK"))</f>
        <v/>
      </c>
      <c r="U1016" s="14"/>
      <c r="V1016" s="14"/>
      <c r="W1016" s="17"/>
      <c r="X1016" s="14"/>
    </row>
    <row r="1017" customFormat="false" ht="15" hidden="false" customHeight="false" outlineLevel="0" collapsed="false">
      <c r="A1017" s="9" t="str">
        <f aca="false">IF('3. Layout Parts'!$A1017="","",TRIM('3. Layout Parts'!$A1017))</f>
        <v/>
      </c>
      <c r="B1017" s="9" t="str">
        <f aca="false">IF($A1017="","",'3. Layout Parts'!$D1017)</f>
        <v/>
      </c>
      <c r="C1017" s="9" t="str">
        <f aca="false">IF($A1017="","",'3. Layout Parts'!$B1017)</f>
        <v/>
      </c>
      <c r="D1017" s="9" t="str">
        <f aca="false">IF($A1017="","",'3. Layout Parts'!$C1017)</f>
        <v/>
      </c>
      <c r="E1017" s="9" t="str">
        <f aca="false">IF($A1017="","",IFERROR(INDEX('2. Schematic Parts'!$B$2:$B$3001,MATCH($A1017,'2. Schematic Parts'!$A$2:$A$3001,0)),"NOT FOUND"))</f>
        <v/>
      </c>
      <c r="F1017" s="9" t="str">
        <f aca="false">IF($A1017="","",IFERROR(INDEX('2. Schematic Parts'!$C$2:$C$3001,MATCH($A1017,'2. Schematic Parts'!$A$2:$A$3001,0))&amp;"","NOT FOUND"))</f>
        <v/>
      </c>
      <c r="G1017" s="9" t="str">
        <f aca="false">IF($A1017="","",IFERROR(INDEX('2. Schematic Parts'!$D$2:$D$3001,MATCH($A1017,'2. Schematic Parts'!$A$2:$A$3001,0))&amp;"","NOT FOUND"))</f>
        <v/>
      </c>
      <c r="H1017" s="9" t="str">
        <f aca="false">IF($A1017="","",IF(COUNTIF('2. Schematic Parts'!$A$2:$A$3001,$A1017)=0,"NOT IN SCHEMATIC","OK"))</f>
        <v/>
      </c>
      <c r="I1017" s="9" t="str">
        <f aca="false">IF($A1017="","",IF($H1017="NOT IN SCHEMATIC","",IF(UPPER(TRIM($C1017))=UPPER(TRIM($E1017)),"OK","MISMATCH")))</f>
        <v/>
      </c>
      <c r="J1017" s="9" t="str">
        <f aca="false">IF($A1017="","",IF($H1017="NOT IN SCHEMATIC","",IF($F1017="","NO SCH DECAL",IF($D1017="","",IF(UPPER(TRIM($D1017))=UPPER(TRIM($F1017)),"OK","MISMATCH")))))</f>
        <v/>
      </c>
      <c r="K1017" s="16" t="str">
        <f aca="false">IF($A1017="","",SUMPRODUCT(--ISNUMBER(SEARCH(","&amp;TRIM($A1017)&amp;",",","&amp;SUBSTITUTE('1. Master BOM'!$D$2:$D$400," ","")&amp;","))))</f>
        <v/>
      </c>
      <c r="L1017" s="16" t="str">
        <f aca="false">IF($A1017="","",IF($K1017&lt;&gt;1,0,SUMPRODUCT(ISNUMBER(SEARCH(","&amp;TRIM($A1017)&amp;",",","&amp;SUBSTITUTE('1. Master BOM'!$D$2:$D$400," ","")&amp;","))*ROW('1. Master BOM'!$D$2:$D$400))))</f>
        <v/>
      </c>
      <c r="M1017" s="9" t="str">
        <f aca="false">IF($A1017="","",IF($K1017=0,"NOT IN BOM",IF($K1017&gt;1,"MULTIPLE BOM LINES","OK")))</f>
        <v/>
      </c>
      <c r="N1017" s="9" t="str">
        <f aca="false">IF($A1017="","",IF($L1017=0,"—",INDEX('1. Master BOM'!$A$1:$A$400,$L1017)))</f>
        <v/>
      </c>
      <c r="O1017" s="9" t="str">
        <f aca="false">IF($A1017="","",IF($L1017=0,"—",INDEX('1. Master BOM'!$B$1:$B$400,$L1017)))</f>
        <v/>
      </c>
      <c r="P1017" s="9" t="str">
        <f aca="false">IF($A1017="","",IF(OR($H1017="NOT IN SCHEMATIC",$O1017="—"),"",IF($G1017="","NO SCH PN",IF(UPPER(TRIM($G1017))=UPPER(TRIM($O1017)),"OK","MISMATCH"))))</f>
        <v/>
      </c>
      <c r="Q1017" s="9" t="str">
        <f aca="false">IF($A1017="","",IF($L1017=0,"—",INDEX('1. Master BOM'!$E$1:$E$400,$L1017)))</f>
        <v/>
      </c>
      <c r="R1017" s="9" t="str">
        <f aca="false">IF($A1017="","",IF($L1017=0,"—",IF(T(INDEX('1. Master BOM'!$F$1:$F$400,$L1017))="","(not set)",INDEX('1. Master BOM'!$F$1:$F$400,$L1017))))</f>
        <v/>
      </c>
      <c r="S1017" s="9" t="str">
        <f aca="false">IF($A1017="","",IF(OR($R1017="—",$R1017="(not set)",$D1017=""),"",IF(ISNUMBER(SEARCH(SUBSTITUTE(SUBSTITUTE(SUBSTITUTE($R1017,"-",""),"_","")," ",""),SUBSTITUTE(SUBSTITUTE(SUBSTITUTE($D1017,"-",""),"_","")," ",""))),"OK","CHECK")))</f>
        <v/>
      </c>
      <c r="T1017" s="9" t="str">
        <f aca="false">IF($A1017="","",IF(OR($H1017="NOT IN SCHEMATIC",$I1017="MISMATCH",$J1017="MISMATCH",$P1017="MISMATCH",$M1017&lt;&gt;"OK"),"REVIEW","OK"))</f>
        <v/>
      </c>
      <c r="U1017" s="14"/>
      <c r="V1017" s="14"/>
      <c r="W1017" s="17"/>
      <c r="X1017" s="14"/>
    </row>
    <row r="1018" customFormat="false" ht="15" hidden="false" customHeight="false" outlineLevel="0" collapsed="false">
      <c r="A1018" s="9" t="str">
        <f aca="false">IF('3. Layout Parts'!$A1018="","",TRIM('3. Layout Parts'!$A1018))</f>
        <v/>
      </c>
      <c r="B1018" s="9" t="str">
        <f aca="false">IF($A1018="","",'3. Layout Parts'!$D1018)</f>
        <v/>
      </c>
      <c r="C1018" s="9" t="str">
        <f aca="false">IF($A1018="","",'3. Layout Parts'!$B1018)</f>
        <v/>
      </c>
      <c r="D1018" s="9" t="str">
        <f aca="false">IF($A1018="","",'3. Layout Parts'!$C1018)</f>
        <v/>
      </c>
      <c r="E1018" s="9" t="str">
        <f aca="false">IF($A1018="","",IFERROR(INDEX('2. Schematic Parts'!$B$2:$B$3001,MATCH($A1018,'2. Schematic Parts'!$A$2:$A$3001,0)),"NOT FOUND"))</f>
        <v/>
      </c>
      <c r="F1018" s="9" t="str">
        <f aca="false">IF($A1018="","",IFERROR(INDEX('2. Schematic Parts'!$C$2:$C$3001,MATCH($A1018,'2. Schematic Parts'!$A$2:$A$3001,0))&amp;"","NOT FOUND"))</f>
        <v/>
      </c>
      <c r="G1018" s="9" t="str">
        <f aca="false">IF($A1018="","",IFERROR(INDEX('2. Schematic Parts'!$D$2:$D$3001,MATCH($A1018,'2. Schematic Parts'!$A$2:$A$3001,0))&amp;"","NOT FOUND"))</f>
        <v/>
      </c>
      <c r="H1018" s="9" t="str">
        <f aca="false">IF($A1018="","",IF(COUNTIF('2. Schematic Parts'!$A$2:$A$3001,$A1018)=0,"NOT IN SCHEMATIC","OK"))</f>
        <v/>
      </c>
      <c r="I1018" s="9" t="str">
        <f aca="false">IF($A1018="","",IF($H1018="NOT IN SCHEMATIC","",IF(UPPER(TRIM($C1018))=UPPER(TRIM($E1018)),"OK","MISMATCH")))</f>
        <v/>
      </c>
      <c r="J1018" s="9" t="str">
        <f aca="false">IF($A1018="","",IF($H1018="NOT IN SCHEMATIC","",IF($F1018="","NO SCH DECAL",IF($D1018="","",IF(UPPER(TRIM($D1018))=UPPER(TRIM($F1018)),"OK","MISMATCH")))))</f>
        <v/>
      </c>
      <c r="K1018" s="16" t="str">
        <f aca="false">IF($A1018="","",SUMPRODUCT(--ISNUMBER(SEARCH(","&amp;TRIM($A1018)&amp;",",","&amp;SUBSTITUTE('1. Master BOM'!$D$2:$D$400," ","")&amp;","))))</f>
        <v/>
      </c>
      <c r="L1018" s="16" t="str">
        <f aca="false">IF($A1018="","",IF($K1018&lt;&gt;1,0,SUMPRODUCT(ISNUMBER(SEARCH(","&amp;TRIM($A1018)&amp;",",","&amp;SUBSTITUTE('1. Master BOM'!$D$2:$D$400," ","")&amp;","))*ROW('1. Master BOM'!$D$2:$D$400))))</f>
        <v/>
      </c>
      <c r="M1018" s="9" t="str">
        <f aca="false">IF($A1018="","",IF($K1018=0,"NOT IN BOM",IF($K1018&gt;1,"MULTIPLE BOM LINES","OK")))</f>
        <v/>
      </c>
      <c r="N1018" s="9" t="str">
        <f aca="false">IF($A1018="","",IF($L1018=0,"—",INDEX('1. Master BOM'!$A$1:$A$400,$L1018)))</f>
        <v/>
      </c>
      <c r="O1018" s="9" t="str">
        <f aca="false">IF($A1018="","",IF($L1018=0,"—",INDEX('1. Master BOM'!$B$1:$B$400,$L1018)))</f>
        <v/>
      </c>
      <c r="P1018" s="9" t="str">
        <f aca="false">IF($A1018="","",IF(OR($H1018="NOT IN SCHEMATIC",$O1018="—"),"",IF($G1018="","NO SCH PN",IF(UPPER(TRIM($G1018))=UPPER(TRIM($O1018)),"OK","MISMATCH"))))</f>
        <v/>
      </c>
      <c r="Q1018" s="9" t="str">
        <f aca="false">IF($A1018="","",IF($L1018=0,"—",INDEX('1. Master BOM'!$E$1:$E$400,$L1018)))</f>
        <v/>
      </c>
      <c r="R1018" s="9" t="str">
        <f aca="false">IF($A1018="","",IF($L1018=0,"—",IF(T(INDEX('1. Master BOM'!$F$1:$F$400,$L1018))="","(not set)",INDEX('1. Master BOM'!$F$1:$F$400,$L1018))))</f>
        <v/>
      </c>
      <c r="S1018" s="9" t="str">
        <f aca="false">IF($A1018="","",IF(OR($R1018="—",$R1018="(not set)",$D1018=""),"",IF(ISNUMBER(SEARCH(SUBSTITUTE(SUBSTITUTE(SUBSTITUTE($R1018,"-",""),"_","")," ",""),SUBSTITUTE(SUBSTITUTE(SUBSTITUTE($D1018,"-",""),"_","")," ",""))),"OK","CHECK")))</f>
        <v/>
      </c>
      <c r="T1018" s="9" t="str">
        <f aca="false">IF($A1018="","",IF(OR($H1018="NOT IN SCHEMATIC",$I1018="MISMATCH",$J1018="MISMATCH",$P1018="MISMATCH",$M1018&lt;&gt;"OK"),"REVIEW","OK"))</f>
        <v/>
      </c>
      <c r="U1018" s="14"/>
      <c r="V1018" s="14"/>
      <c r="W1018" s="17"/>
      <c r="X1018" s="14"/>
    </row>
    <row r="1019" customFormat="false" ht="15" hidden="false" customHeight="false" outlineLevel="0" collapsed="false">
      <c r="A1019" s="9" t="str">
        <f aca="false">IF('3. Layout Parts'!$A1019="","",TRIM('3. Layout Parts'!$A1019))</f>
        <v/>
      </c>
      <c r="B1019" s="9" t="str">
        <f aca="false">IF($A1019="","",'3. Layout Parts'!$D1019)</f>
        <v/>
      </c>
      <c r="C1019" s="9" t="str">
        <f aca="false">IF($A1019="","",'3. Layout Parts'!$B1019)</f>
        <v/>
      </c>
      <c r="D1019" s="9" t="str">
        <f aca="false">IF($A1019="","",'3. Layout Parts'!$C1019)</f>
        <v/>
      </c>
      <c r="E1019" s="9" t="str">
        <f aca="false">IF($A1019="","",IFERROR(INDEX('2. Schematic Parts'!$B$2:$B$3001,MATCH($A1019,'2. Schematic Parts'!$A$2:$A$3001,0)),"NOT FOUND"))</f>
        <v/>
      </c>
      <c r="F1019" s="9" t="str">
        <f aca="false">IF($A1019="","",IFERROR(INDEX('2. Schematic Parts'!$C$2:$C$3001,MATCH($A1019,'2. Schematic Parts'!$A$2:$A$3001,0))&amp;"","NOT FOUND"))</f>
        <v/>
      </c>
      <c r="G1019" s="9" t="str">
        <f aca="false">IF($A1019="","",IFERROR(INDEX('2. Schematic Parts'!$D$2:$D$3001,MATCH($A1019,'2. Schematic Parts'!$A$2:$A$3001,0))&amp;"","NOT FOUND"))</f>
        <v/>
      </c>
      <c r="H1019" s="9" t="str">
        <f aca="false">IF($A1019="","",IF(COUNTIF('2. Schematic Parts'!$A$2:$A$3001,$A1019)=0,"NOT IN SCHEMATIC","OK"))</f>
        <v/>
      </c>
      <c r="I1019" s="9" t="str">
        <f aca="false">IF($A1019="","",IF($H1019="NOT IN SCHEMATIC","",IF(UPPER(TRIM($C1019))=UPPER(TRIM($E1019)),"OK","MISMATCH")))</f>
        <v/>
      </c>
      <c r="J1019" s="9" t="str">
        <f aca="false">IF($A1019="","",IF($H1019="NOT IN SCHEMATIC","",IF($F1019="","NO SCH DECAL",IF($D1019="","",IF(UPPER(TRIM($D1019))=UPPER(TRIM($F1019)),"OK","MISMATCH")))))</f>
        <v/>
      </c>
      <c r="K1019" s="16" t="str">
        <f aca="false">IF($A1019="","",SUMPRODUCT(--ISNUMBER(SEARCH(","&amp;TRIM($A1019)&amp;",",","&amp;SUBSTITUTE('1. Master BOM'!$D$2:$D$400," ","")&amp;","))))</f>
        <v/>
      </c>
      <c r="L1019" s="16" t="str">
        <f aca="false">IF($A1019="","",IF($K1019&lt;&gt;1,0,SUMPRODUCT(ISNUMBER(SEARCH(","&amp;TRIM($A1019)&amp;",",","&amp;SUBSTITUTE('1. Master BOM'!$D$2:$D$400," ","")&amp;","))*ROW('1. Master BOM'!$D$2:$D$400))))</f>
        <v/>
      </c>
      <c r="M1019" s="9" t="str">
        <f aca="false">IF($A1019="","",IF($K1019=0,"NOT IN BOM",IF($K1019&gt;1,"MULTIPLE BOM LINES","OK")))</f>
        <v/>
      </c>
      <c r="N1019" s="9" t="str">
        <f aca="false">IF($A1019="","",IF($L1019=0,"—",INDEX('1. Master BOM'!$A$1:$A$400,$L1019)))</f>
        <v/>
      </c>
      <c r="O1019" s="9" t="str">
        <f aca="false">IF($A1019="","",IF($L1019=0,"—",INDEX('1. Master BOM'!$B$1:$B$400,$L1019)))</f>
        <v/>
      </c>
      <c r="P1019" s="9" t="str">
        <f aca="false">IF($A1019="","",IF(OR($H1019="NOT IN SCHEMATIC",$O1019="—"),"",IF($G1019="","NO SCH PN",IF(UPPER(TRIM($G1019))=UPPER(TRIM($O1019)),"OK","MISMATCH"))))</f>
        <v/>
      </c>
      <c r="Q1019" s="9" t="str">
        <f aca="false">IF($A1019="","",IF($L1019=0,"—",INDEX('1. Master BOM'!$E$1:$E$400,$L1019)))</f>
        <v/>
      </c>
      <c r="R1019" s="9" t="str">
        <f aca="false">IF($A1019="","",IF($L1019=0,"—",IF(T(INDEX('1. Master BOM'!$F$1:$F$400,$L1019))="","(not set)",INDEX('1. Master BOM'!$F$1:$F$400,$L1019))))</f>
        <v/>
      </c>
      <c r="S1019" s="9" t="str">
        <f aca="false">IF($A1019="","",IF(OR($R1019="—",$R1019="(not set)",$D1019=""),"",IF(ISNUMBER(SEARCH(SUBSTITUTE(SUBSTITUTE(SUBSTITUTE($R1019,"-",""),"_","")," ",""),SUBSTITUTE(SUBSTITUTE(SUBSTITUTE($D1019,"-",""),"_","")," ",""))),"OK","CHECK")))</f>
        <v/>
      </c>
      <c r="T1019" s="9" t="str">
        <f aca="false">IF($A1019="","",IF(OR($H1019="NOT IN SCHEMATIC",$I1019="MISMATCH",$J1019="MISMATCH",$P1019="MISMATCH",$M1019&lt;&gt;"OK"),"REVIEW","OK"))</f>
        <v/>
      </c>
      <c r="U1019" s="14"/>
      <c r="V1019" s="14"/>
      <c r="W1019" s="17"/>
      <c r="X1019" s="14"/>
    </row>
    <row r="1020" customFormat="false" ht="15" hidden="false" customHeight="false" outlineLevel="0" collapsed="false">
      <c r="A1020" s="9" t="str">
        <f aca="false">IF('3. Layout Parts'!$A1020="","",TRIM('3. Layout Parts'!$A1020))</f>
        <v/>
      </c>
      <c r="B1020" s="9" t="str">
        <f aca="false">IF($A1020="","",'3. Layout Parts'!$D1020)</f>
        <v/>
      </c>
      <c r="C1020" s="9" t="str">
        <f aca="false">IF($A1020="","",'3. Layout Parts'!$B1020)</f>
        <v/>
      </c>
      <c r="D1020" s="9" t="str">
        <f aca="false">IF($A1020="","",'3. Layout Parts'!$C1020)</f>
        <v/>
      </c>
      <c r="E1020" s="9" t="str">
        <f aca="false">IF($A1020="","",IFERROR(INDEX('2. Schematic Parts'!$B$2:$B$3001,MATCH($A1020,'2. Schematic Parts'!$A$2:$A$3001,0)),"NOT FOUND"))</f>
        <v/>
      </c>
      <c r="F1020" s="9" t="str">
        <f aca="false">IF($A1020="","",IFERROR(INDEX('2. Schematic Parts'!$C$2:$C$3001,MATCH($A1020,'2. Schematic Parts'!$A$2:$A$3001,0))&amp;"","NOT FOUND"))</f>
        <v/>
      </c>
      <c r="G1020" s="9" t="str">
        <f aca="false">IF($A1020="","",IFERROR(INDEX('2. Schematic Parts'!$D$2:$D$3001,MATCH($A1020,'2. Schematic Parts'!$A$2:$A$3001,0))&amp;"","NOT FOUND"))</f>
        <v/>
      </c>
      <c r="H1020" s="9" t="str">
        <f aca="false">IF($A1020="","",IF(COUNTIF('2. Schematic Parts'!$A$2:$A$3001,$A1020)=0,"NOT IN SCHEMATIC","OK"))</f>
        <v/>
      </c>
      <c r="I1020" s="9" t="str">
        <f aca="false">IF($A1020="","",IF($H1020="NOT IN SCHEMATIC","",IF(UPPER(TRIM($C1020))=UPPER(TRIM($E1020)),"OK","MISMATCH")))</f>
        <v/>
      </c>
      <c r="J1020" s="9" t="str">
        <f aca="false">IF($A1020="","",IF($H1020="NOT IN SCHEMATIC","",IF($F1020="","NO SCH DECAL",IF($D1020="","",IF(UPPER(TRIM($D1020))=UPPER(TRIM($F1020)),"OK","MISMATCH")))))</f>
        <v/>
      </c>
      <c r="K1020" s="16" t="str">
        <f aca="false">IF($A1020="","",SUMPRODUCT(--ISNUMBER(SEARCH(","&amp;TRIM($A1020)&amp;",",","&amp;SUBSTITUTE('1. Master BOM'!$D$2:$D$400," ","")&amp;","))))</f>
        <v/>
      </c>
      <c r="L1020" s="16" t="str">
        <f aca="false">IF($A1020="","",IF($K1020&lt;&gt;1,0,SUMPRODUCT(ISNUMBER(SEARCH(","&amp;TRIM($A1020)&amp;",",","&amp;SUBSTITUTE('1. Master BOM'!$D$2:$D$400," ","")&amp;","))*ROW('1. Master BOM'!$D$2:$D$400))))</f>
        <v/>
      </c>
      <c r="M1020" s="9" t="str">
        <f aca="false">IF($A1020="","",IF($K1020=0,"NOT IN BOM",IF($K1020&gt;1,"MULTIPLE BOM LINES","OK")))</f>
        <v/>
      </c>
      <c r="N1020" s="9" t="str">
        <f aca="false">IF($A1020="","",IF($L1020=0,"—",INDEX('1. Master BOM'!$A$1:$A$400,$L1020)))</f>
        <v/>
      </c>
      <c r="O1020" s="9" t="str">
        <f aca="false">IF($A1020="","",IF($L1020=0,"—",INDEX('1. Master BOM'!$B$1:$B$400,$L1020)))</f>
        <v/>
      </c>
      <c r="P1020" s="9" t="str">
        <f aca="false">IF($A1020="","",IF(OR($H1020="NOT IN SCHEMATIC",$O1020="—"),"",IF($G1020="","NO SCH PN",IF(UPPER(TRIM($G1020))=UPPER(TRIM($O1020)),"OK","MISMATCH"))))</f>
        <v/>
      </c>
      <c r="Q1020" s="9" t="str">
        <f aca="false">IF($A1020="","",IF($L1020=0,"—",INDEX('1. Master BOM'!$E$1:$E$400,$L1020)))</f>
        <v/>
      </c>
      <c r="R1020" s="9" t="str">
        <f aca="false">IF($A1020="","",IF($L1020=0,"—",IF(T(INDEX('1. Master BOM'!$F$1:$F$400,$L1020))="","(not set)",INDEX('1. Master BOM'!$F$1:$F$400,$L1020))))</f>
        <v/>
      </c>
      <c r="S1020" s="9" t="str">
        <f aca="false">IF($A1020="","",IF(OR($R1020="—",$R1020="(not set)",$D1020=""),"",IF(ISNUMBER(SEARCH(SUBSTITUTE(SUBSTITUTE(SUBSTITUTE($R1020,"-",""),"_","")," ",""),SUBSTITUTE(SUBSTITUTE(SUBSTITUTE($D1020,"-",""),"_","")," ",""))),"OK","CHECK")))</f>
        <v/>
      </c>
      <c r="T1020" s="9" t="str">
        <f aca="false">IF($A1020="","",IF(OR($H1020="NOT IN SCHEMATIC",$I1020="MISMATCH",$J1020="MISMATCH",$P1020="MISMATCH",$M1020&lt;&gt;"OK"),"REVIEW","OK"))</f>
        <v/>
      </c>
      <c r="U1020" s="14"/>
      <c r="V1020" s="14"/>
      <c r="W1020" s="17"/>
      <c r="X1020" s="14"/>
    </row>
    <row r="1021" customFormat="false" ht="15" hidden="false" customHeight="false" outlineLevel="0" collapsed="false">
      <c r="A1021" s="9" t="str">
        <f aca="false">IF('3. Layout Parts'!$A1021="","",TRIM('3. Layout Parts'!$A1021))</f>
        <v/>
      </c>
      <c r="B1021" s="9" t="str">
        <f aca="false">IF($A1021="","",'3. Layout Parts'!$D1021)</f>
        <v/>
      </c>
      <c r="C1021" s="9" t="str">
        <f aca="false">IF($A1021="","",'3. Layout Parts'!$B1021)</f>
        <v/>
      </c>
      <c r="D1021" s="9" t="str">
        <f aca="false">IF($A1021="","",'3. Layout Parts'!$C1021)</f>
        <v/>
      </c>
      <c r="E1021" s="9" t="str">
        <f aca="false">IF($A1021="","",IFERROR(INDEX('2. Schematic Parts'!$B$2:$B$3001,MATCH($A1021,'2. Schematic Parts'!$A$2:$A$3001,0)),"NOT FOUND"))</f>
        <v/>
      </c>
      <c r="F1021" s="9" t="str">
        <f aca="false">IF($A1021="","",IFERROR(INDEX('2. Schematic Parts'!$C$2:$C$3001,MATCH($A1021,'2. Schematic Parts'!$A$2:$A$3001,0))&amp;"","NOT FOUND"))</f>
        <v/>
      </c>
      <c r="G1021" s="9" t="str">
        <f aca="false">IF($A1021="","",IFERROR(INDEX('2. Schematic Parts'!$D$2:$D$3001,MATCH($A1021,'2. Schematic Parts'!$A$2:$A$3001,0))&amp;"","NOT FOUND"))</f>
        <v/>
      </c>
      <c r="H1021" s="9" t="str">
        <f aca="false">IF($A1021="","",IF(COUNTIF('2. Schematic Parts'!$A$2:$A$3001,$A1021)=0,"NOT IN SCHEMATIC","OK"))</f>
        <v/>
      </c>
      <c r="I1021" s="9" t="str">
        <f aca="false">IF($A1021="","",IF($H1021="NOT IN SCHEMATIC","",IF(UPPER(TRIM($C1021))=UPPER(TRIM($E1021)),"OK","MISMATCH")))</f>
        <v/>
      </c>
      <c r="J1021" s="9" t="str">
        <f aca="false">IF($A1021="","",IF($H1021="NOT IN SCHEMATIC","",IF($F1021="","NO SCH DECAL",IF($D1021="","",IF(UPPER(TRIM($D1021))=UPPER(TRIM($F1021)),"OK","MISMATCH")))))</f>
        <v/>
      </c>
      <c r="K1021" s="16" t="str">
        <f aca="false">IF($A1021="","",SUMPRODUCT(--ISNUMBER(SEARCH(","&amp;TRIM($A1021)&amp;",",","&amp;SUBSTITUTE('1. Master BOM'!$D$2:$D$400," ","")&amp;","))))</f>
        <v/>
      </c>
      <c r="L1021" s="16" t="str">
        <f aca="false">IF($A1021="","",IF($K1021&lt;&gt;1,0,SUMPRODUCT(ISNUMBER(SEARCH(","&amp;TRIM($A1021)&amp;",",","&amp;SUBSTITUTE('1. Master BOM'!$D$2:$D$400," ","")&amp;","))*ROW('1. Master BOM'!$D$2:$D$400))))</f>
        <v/>
      </c>
      <c r="M1021" s="9" t="str">
        <f aca="false">IF($A1021="","",IF($K1021=0,"NOT IN BOM",IF($K1021&gt;1,"MULTIPLE BOM LINES","OK")))</f>
        <v/>
      </c>
      <c r="N1021" s="9" t="str">
        <f aca="false">IF($A1021="","",IF($L1021=0,"—",INDEX('1. Master BOM'!$A$1:$A$400,$L1021)))</f>
        <v/>
      </c>
      <c r="O1021" s="9" t="str">
        <f aca="false">IF($A1021="","",IF($L1021=0,"—",INDEX('1. Master BOM'!$B$1:$B$400,$L1021)))</f>
        <v/>
      </c>
      <c r="P1021" s="9" t="str">
        <f aca="false">IF($A1021="","",IF(OR($H1021="NOT IN SCHEMATIC",$O1021="—"),"",IF($G1021="","NO SCH PN",IF(UPPER(TRIM($G1021))=UPPER(TRIM($O1021)),"OK","MISMATCH"))))</f>
        <v/>
      </c>
      <c r="Q1021" s="9" t="str">
        <f aca="false">IF($A1021="","",IF($L1021=0,"—",INDEX('1. Master BOM'!$E$1:$E$400,$L1021)))</f>
        <v/>
      </c>
      <c r="R1021" s="9" t="str">
        <f aca="false">IF($A1021="","",IF($L1021=0,"—",IF(T(INDEX('1. Master BOM'!$F$1:$F$400,$L1021))="","(not set)",INDEX('1. Master BOM'!$F$1:$F$400,$L1021))))</f>
        <v/>
      </c>
      <c r="S1021" s="9" t="str">
        <f aca="false">IF($A1021="","",IF(OR($R1021="—",$R1021="(not set)",$D1021=""),"",IF(ISNUMBER(SEARCH(SUBSTITUTE(SUBSTITUTE(SUBSTITUTE($R1021,"-",""),"_","")," ",""),SUBSTITUTE(SUBSTITUTE(SUBSTITUTE($D1021,"-",""),"_","")," ",""))),"OK","CHECK")))</f>
        <v/>
      </c>
      <c r="T1021" s="9" t="str">
        <f aca="false">IF($A1021="","",IF(OR($H1021="NOT IN SCHEMATIC",$I1021="MISMATCH",$J1021="MISMATCH",$P1021="MISMATCH",$M1021&lt;&gt;"OK"),"REVIEW","OK"))</f>
        <v/>
      </c>
      <c r="U1021" s="14"/>
      <c r="V1021" s="14"/>
      <c r="W1021" s="17"/>
      <c r="X1021" s="14"/>
    </row>
    <row r="1022" customFormat="false" ht="15" hidden="false" customHeight="false" outlineLevel="0" collapsed="false">
      <c r="A1022" s="9" t="str">
        <f aca="false">IF('3. Layout Parts'!$A1022="","",TRIM('3. Layout Parts'!$A1022))</f>
        <v/>
      </c>
      <c r="B1022" s="9" t="str">
        <f aca="false">IF($A1022="","",'3. Layout Parts'!$D1022)</f>
        <v/>
      </c>
      <c r="C1022" s="9" t="str">
        <f aca="false">IF($A1022="","",'3. Layout Parts'!$B1022)</f>
        <v/>
      </c>
      <c r="D1022" s="9" t="str">
        <f aca="false">IF($A1022="","",'3. Layout Parts'!$C1022)</f>
        <v/>
      </c>
      <c r="E1022" s="9" t="str">
        <f aca="false">IF($A1022="","",IFERROR(INDEX('2. Schematic Parts'!$B$2:$B$3001,MATCH($A1022,'2. Schematic Parts'!$A$2:$A$3001,0)),"NOT FOUND"))</f>
        <v/>
      </c>
      <c r="F1022" s="9" t="str">
        <f aca="false">IF($A1022="","",IFERROR(INDEX('2. Schematic Parts'!$C$2:$C$3001,MATCH($A1022,'2. Schematic Parts'!$A$2:$A$3001,0))&amp;"","NOT FOUND"))</f>
        <v/>
      </c>
      <c r="G1022" s="9" t="str">
        <f aca="false">IF($A1022="","",IFERROR(INDEX('2. Schematic Parts'!$D$2:$D$3001,MATCH($A1022,'2. Schematic Parts'!$A$2:$A$3001,0))&amp;"","NOT FOUND"))</f>
        <v/>
      </c>
      <c r="H1022" s="9" t="str">
        <f aca="false">IF($A1022="","",IF(COUNTIF('2. Schematic Parts'!$A$2:$A$3001,$A1022)=0,"NOT IN SCHEMATIC","OK"))</f>
        <v/>
      </c>
      <c r="I1022" s="9" t="str">
        <f aca="false">IF($A1022="","",IF($H1022="NOT IN SCHEMATIC","",IF(UPPER(TRIM($C1022))=UPPER(TRIM($E1022)),"OK","MISMATCH")))</f>
        <v/>
      </c>
      <c r="J1022" s="9" t="str">
        <f aca="false">IF($A1022="","",IF($H1022="NOT IN SCHEMATIC","",IF($F1022="","NO SCH DECAL",IF($D1022="","",IF(UPPER(TRIM($D1022))=UPPER(TRIM($F1022)),"OK","MISMATCH")))))</f>
        <v/>
      </c>
      <c r="K1022" s="16" t="str">
        <f aca="false">IF($A1022="","",SUMPRODUCT(--ISNUMBER(SEARCH(","&amp;TRIM($A1022)&amp;",",","&amp;SUBSTITUTE('1. Master BOM'!$D$2:$D$400," ","")&amp;","))))</f>
        <v/>
      </c>
      <c r="L1022" s="16" t="str">
        <f aca="false">IF($A1022="","",IF($K1022&lt;&gt;1,0,SUMPRODUCT(ISNUMBER(SEARCH(","&amp;TRIM($A1022)&amp;",",","&amp;SUBSTITUTE('1. Master BOM'!$D$2:$D$400," ","")&amp;","))*ROW('1. Master BOM'!$D$2:$D$400))))</f>
        <v/>
      </c>
      <c r="M1022" s="9" t="str">
        <f aca="false">IF($A1022="","",IF($K1022=0,"NOT IN BOM",IF($K1022&gt;1,"MULTIPLE BOM LINES","OK")))</f>
        <v/>
      </c>
      <c r="N1022" s="9" t="str">
        <f aca="false">IF($A1022="","",IF($L1022=0,"—",INDEX('1. Master BOM'!$A$1:$A$400,$L1022)))</f>
        <v/>
      </c>
      <c r="O1022" s="9" t="str">
        <f aca="false">IF($A1022="","",IF($L1022=0,"—",INDEX('1. Master BOM'!$B$1:$B$400,$L1022)))</f>
        <v/>
      </c>
      <c r="P1022" s="9" t="str">
        <f aca="false">IF($A1022="","",IF(OR($H1022="NOT IN SCHEMATIC",$O1022="—"),"",IF($G1022="","NO SCH PN",IF(UPPER(TRIM($G1022))=UPPER(TRIM($O1022)),"OK","MISMATCH"))))</f>
        <v/>
      </c>
      <c r="Q1022" s="9" t="str">
        <f aca="false">IF($A1022="","",IF($L1022=0,"—",INDEX('1. Master BOM'!$E$1:$E$400,$L1022)))</f>
        <v/>
      </c>
      <c r="R1022" s="9" t="str">
        <f aca="false">IF($A1022="","",IF($L1022=0,"—",IF(T(INDEX('1. Master BOM'!$F$1:$F$400,$L1022))="","(not set)",INDEX('1. Master BOM'!$F$1:$F$400,$L1022))))</f>
        <v/>
      </c>
      <c r="S1022" s="9" t="str">
        <f aca="false">IF($A1022="","",IF(OR($R1022="—",$R1022="(not set)",$D1022=""),"",IF(ISNUMBER(SEARCH(SUBSTITUTE(SUBSTITUTE(SUBSTITUTE($R1022,"-",""),"_","")," ",""),SUBSTITUTE(SUBSTITUTE(SUBSTITUTE($D1022,"-",""),"_","")," ",""))),"OK","CHECK")))</f>
        <v/>
      </c>
      <c r="T1022" s="9" t="str">
        <f aca="false">IF($A1022="","",IF(OR($H1022="NOT IN SCHEMATIC",$I1022="MISMATCH",$J1022="MISMATCH",$P1022="MISMATCH",$M1022&lt;&gt;"OK"),"REVIEW","OK"))</f>
        <v/>
      </c>
      <c r="U1022" s="14"/>
      <c r="V1022" s="14"/>
      <c r="W1022" s="17"/>
      <c r="X1022" s="14"/>
    </row>
    <row r="1023" customFormat="false" ht="15" hidden="false" customHeight="false" outlineLevel="0" collapsed="false">
      <c r="A1023" s="9" t="str">
        <f aca="false">IF('3. Layout Parts'!$A1023="","",TRIM('3. Layout Parts'!$A1023))</f>
        <v/>
      </c>
      <c r="B1023" s="9" t="str">
        <f aca="false">IF($A1023="","",'3. Layout Parts'!$D1023)</f>
        <v/>
      </c>
      <c r="C1023" s="9" t="str">
        <f aca="false">IF($A1023="","",'3. Layout Parts'!$B1023)</f>
        <v/>
      </c>
      <c r="D1023" s="9" t="str">
        <f aca="false">IF($A1023="","",'3. Layout Parts'!$C1023)</f>
        <v/>
      </c>
      <c r="E1023" s="9" t="str">
        <f aca="false">IF($A1023="","",IFERROR(INDEX('2. Schematic Parts'!$B$2:$B$3001,MATCH($A1023,'2. Schematic Parts'!$A$2:$A$3001,0)),"NOT FOUND"))</f>
        <v/>
      </c>
      <c r="F1023" s="9" t="str">
        <f aca="false">IF($A1023="","",IFERROR(INDEX('2. Schematic Parts'!$C$2:$C$3001,MATCH($A1023,'2. Schematic Parts'!$A$2:$A$3001,0))&amp;"","NOT FOUND"))</f>
        <v/>
      </c>
      <c r="G1023" s="9" t="str">
        <f aca="false">IF($A1023="","",IFERROR(INDEX('2. Schematic Parts'!$D$2:$D$3001,MATCH($A1023,'2. Schematic Parts'!$A$2:$A$3001,0))&amp;"","NOT FOUND"))</f>
        <v/>
      </c>
      <c r="H1023" s="9" t="str">
        <f aca="false">IF($A1023="","",IF(COUNTIF('2. Schematic Parts'!$A$2:$A$3001,$A1023)=0,"NOT IN SCHEMATIC","OK"))</f>
        <v/>
      </c>
      <c r="I1023" s="9" t="str">
        <f aca="false">IF($A1023="","",IF($H1023="NOT IN SCHEMATIC","",IF(UPPER(TRIM($C1023))=UPPER(TRIM($E1023)),"OK","MISMATCH")))</f>
        <v/>
      </c>
      <c r="J1023" s="9" t="str">
        <f aca="false">IF($A1023="","",IF($H1023="NOT IN SCHEMATIC","",IF($F1023="","NO SCH DECAL",IF($D1023="","",IF(UPPER(TRIM($D1023))=UPPER(TRIM($F1023)),"OK","MISMATCH")))))</f>
        <v/>
      </c>
      <c r="K1023" s="16" t="str">
        <f aca="false">IF($A1023="","",SUMPRODUCT(--ISNUMBER(SEARCH(","&amp;TRIM($A1023)&amp;",",","&amp;SUBSTITUTE('1. Master BOM'!$D$2:$D$400," ","")&amp;","))))</f>
        <v/>
      </c>
      <c r="L1023" s="16" t="str">
        <f aca="false">IF($A1023="","",IF($K1023&lt;&gt;1,0,SUMPRODUCT(ISNUMBER(SEARCH(","&amp;TRIM($A1023)&amp;",",","&amp;SUBSTITUTE('1. Master BOM'!$D$2:$D$400," ","")&amp;","))*ROW('1. Master BOM'!$D$2:$D$400))))</f>
        <v/>
      </c>
      <c r="M1023" s="9" t="str">
        <f aca="false">IF($A1023="","",IF($K1023=0,"NOT IN BOM",IF($K1023&gt;1,"MULTIPLE BOM LINES","OK")))</f>
        <v/>
      </c>
      <c r="N1023" s="9" t="str">
        <f aca="false">IF($A1023="","",IF($L1023=0,"—",INDEX('1. Master BOM'!$A$1:$A$400,$L1023)))</f>
        <v/>
      </c>
      <c r="O1023" s="9" t="str">
        <f aca="false">IF($A1023="","",IF($L1023=0,"—",INDEX('1. Master BOM'!$B$1:$B$400,$L1023)))</f>
        <v/>
      </c>
      <c r="P1023" s="9" t="str">
        <f aca="false">IF($A1023="","",IF(OR($H1023="NOT IN SCHEMATIC",$O1023="—"),"",IF($G1023="","NO SCH PN",IF(UPPER(TRIM($G1023))=UPPER(TRIM($O1023)),"OK","MISMATCH"))))</f>
        <v/>
      </c>
      <c r="Q1023" s="9" t="str">
        <f aca="false">IF($A1023="","",IF($L1023=0,"—",INDEX('1. Master BOM'!$E$1:$E$400,$L1023)))</f>
        <v/>
      </c>
      <c r="R1023" s="9" t="str">
        <f aca="false">IF($A1023="","",IF($L1023=0,"—",IF(T(INDEX('1. Master BOM'!$F$1:$F$400,$L1023))="","(not set)",INDEX('1. Master BOM'!$F$1:$F$400,$L1023))))</f>
        <v/>
      </c>
      <c r="S1023" s="9" t="str">
        <f aca="false">IF($A1023="","",IF(OR($R1023="—",$R1023="(not set)",$D1023=""),"",IF(ISNUMBER(SEARCH(SUBSTITUTE(SUBSTITUTE(SUBSTITUTE($R1023,"-",""),"_","")," ",""),SUBSTITUTE(SUBSTITUTE(SUBSTITUTE($D1023,"-",""),"_","")," ",""))),"OK","CHECK")))</f>
        <v/>
      </c>
      <c r="T1023" s="9" t="str">
        <f aca="false">IF($A1023="","",IF(OR($H1023="NOT IN SCHEMATIC",$I1023="MISMATCH",$J1023="MISMATCH",$P1023="MISMATCH",$M1023&lt;&gt;"OK"),"REVIEW","OK"))</f>
        <v/>
      </c>
      <c r="U1023" s="14"/>
      <c r="V1023" s="14"/>
      <c r="W1023" s="17"/>
      <c r="X1023" s="14"/>
    </row>
    <row r="1024" customFormat="false" ht="15" hidden="false" customHeight="false" outlineLevel="0" collapsed="false">
      <c r="A1024" s="9" t="str">
        <f aca="false">IF('3. Layout Parts'!$A1024="","",TRIM('3. Layout Parts'!$A1024))</f>
        <v/>
      </c>
      <c r="B1024" s="9" t="str">
        <f aca="false">IF($A1024="","",'3. Layout Parts'!$D1024)</f>
        <v/>
      </c>
      <c r="C1024" s="9" t="str">
        <f aca="false">IF($A1024="","",'3. Layout Parts'!$B1024)</f>
        <v/>
      </c>
      <c r="D1024" s="9" t="str">
        <f aca="false">IF($A1024="","",'3. Layout Parts'!$C1024)</f>
        <v/>
      </c>
      <c r="E1024" s="9" t="str">
        <f aca="false">IF($A1024="","",IFERROR(INDEX('2. Schematic Parts'!$B$2:$B$3001,MATCH($A1024,'2. Schematic Parts'!$A$2:$A$3001,0)),"NOT FOUND"))</f>
        <v/>
      </c>
      <c r="F1024" s="9" t="str">
        <f aca="false">IF($A1024="","",IFERROR(INDEX('2. Schematic Parts'!$C$2:$C$3001,MATCH($A1024,'2. Schematic Parts'!$A$2:$A$3001,0))&amp;"","NOT FOUND"))</f>
        <v/>
      </c>
      <c r="G1024" s="9" t="str">
        <f aca="false">IF($A1024="","",IFERROR(INDEX('2. Schematic Parts'!$D$2:$D$3001,MATCH($A1024,'2. Schematic Parts'!$A$2:$A$3001,0))&amp;"","NOT FOUND"))</f>
        <v/>
      </c>
      <c r="H1024" s="9" t="str">
        <f aca="false">IF($A1024="","",IF(COUNTIF('2. Schematic Parts'!$A$2:$A$3001,$A1024)=0,"NOT IN SCHEMATIC","OK"))</f>
        <v/>
      </c>
      <c r="I1024" s="9" t="str">
        <f aca="false">IF($A1024="","",IF($H1024="NOT IN SCHEMATIC","",IF(UPPER(TRIM($C1024))=UPPER(TRIM($E1024)),"OK","MISMATCH")))</f>
        <v/>
      </c>
      <c r="J1024" s="9" t="str">
        <f aca="false">IF($A1024="","",IF($H1024="NOT IN SCHEMATIC","",IF($F1024="","NO SCH DECAL",IF($D1024="","",IF(UPPER(TRIM($D1024))=UPPER(TRIM($F1024)),"OK","MISMATCH")))))</f>
        <v/>
      </c>
      <c r="K1024" s="16" t="str">
        <f aca="false">IF($A1024="","",SUMPRODUCT(--ISNUMBER(SEARCH(","&amp;TRIM($A1024)&amp;",",","&amp;SUBSTITUTE('1. Master BOM'!$D$2:$D$400," ","")&amp;","))))</f>
        <v/>
      </c>
      <c r="L1024" s="16" t="str">
        <f aca="false">IF($A1024="","",IF($K1024&lt;&gt;1,0,SUMPRODUCT(ISNUMBER(SEARCH(","&amp;TRIM($A1024)&amp;",",","&amp;SUBSTITUTE('1. Master BOM'!$D$2:$D$400," ","")&amp;","))*ROW('1. Master BOM'!$D$2:$D$400))))</f>
        <v/>
      </c>
      <c r="M1024" s="9" t="str">
        <f aca="false">IF($A1024="","",IF($K1024=0,"NOT IN BOM",IF($K1024&gt;1,"MULTIPLE BOM LINES","OK")))</f>
        <v/>
      </c>
      <c r="N1024" s="9" t="str">
        <f aca="false">IF($A1024="","",IF($L1024=0,"—",INDEX('1. Master BOM'!$A$1:$A$400,$L1024)))</f>
        <v/>
      </c>
      <c r="O1024" s="9" t="str">
        <f aca="false">IF($A1024="","",IF($L1024=0,"—",INDEX('1. Master BOM'!$B$1:$B$400,$L1024)))</f>
        <v/>
      </c>
      <c r="P1024" s="9" t="str">
        <f aca="false">IF($A1024="","",IF(OR($H1024="NOT IN SCHEMATIC",$O1024="—"),"",IF($G1024="","NO SCH PN",IF(UPPER(TRIM($G1024))=UPPER(TRIM($O1024)),"OK","MISMATCH"))))</f>
        <v/>
      </c>
      <c r="Q1024" s="9" t="str">
        <f aca="false">IF($A1024="","",IF($L1024=0,"—",INDEX('1. Master BOM'!$E$1:$E$400,$L1024)))</f>
        <v/>
      </c>
      <c r="R1024" s="9" t="str">
        <f aca="false">IF($A1024="","",IF($L1024=0,"—",IF(T(INDEX('1. Master BOM'!$F$1:$F$400,$L1024))="","(not set)",INDEX('1. Master BOM'!$F$1:$F$400,$L1024))))</f>
        <v/>
      </c>
      <c r="S1024" s="9" t="str">
        <f aca="false">IF($A1024="","",IF(OR($R1024="—",$R1024="(not set)",$D1024=""),"",IF(ISNUMBER(SEARCH(SUBSTITUTE(SUBSTITUTE(SUBSTITUTE($R1024,"-",""),"_","")," ",""),SUBSTITUTE(SUBSTITUTE(SUBSTITUTE($D1024,"-",""),"_","")," ",""))),"OK","CHECK")))</f>
        <v/>
      </c>
      <c r="T1024" s="9" t="str">
        <f aca="false">IF($A1024="","",IF(OR($H1024="NOT IN SCHEMATIC",$I1024="MISMATCH",$J1024="MISMATCH",$P1024="MISMATCH",$M1024&lt;&gt;"OK"),"REVIEW","OK"))</f>
        <v/>
      </c>
      <c r="U1024" s="14"/>
      <c r="V1024" s="14"/>
      <c r="W1024" s="17"/>
      <c r="X1024" s="14"/>
    </row>
    <row r="1025" customFormat="false" ht="15" hidden="false" customHeight="false" outlineLevel="0" collapsed="false">
      <c r="A1025" s="9" t="str">
        <f aca="false">IF('3. Layout Parts'!$A1025="","",TRIM('3. Layout Parts'!$A1025))</f>
        <v/>
      </c>
      <c r="B1025" s="9" t="str">
        <f aca="false">IF($A1025="","",'3. Layout Parts'!$D1025)</f>
        <v/>
      </c>
      <c r="C1025" s="9" t="str">
        <f aca="false">IF($A1025="","",'3. Layout Parts'!$B1025)</f>
        <v/>
      </c>
      <c r="D1025" s="9" t="str">
        <f aca="false">IF($A1025="","",'3. Layout Parts'!$C1025)</f>
        <v/>
      </c>
      <c r="E1025" s="9" t="str">
        <f aca="false">IF($A1025="","",IFERROR(INDEX('2. Schematic Parts'!$B$2:$B$3001,MATCH($A1025,'2. Schematic Parts'!$A$2:$A$3001,0)),"NOT FOUND"))</f>
        <v/>
      </c>
      <c r="F1025" s="9" t="str">
        <f aca="false">IF($A1025="","",IFERROR(INDEX('2. Schematic Parts'!$C$2:$C$3001,MATCH($A1025,'2. Schematic Parts'!$A$2:$A$3001,0))&amp;"","NOT FOUND"))</f>
        <v/>
      </c>
      <c r="G1025" s="9" t="str">
        <f aca="false">IF($A1025="","",IFERROR(INDEX('2. Schematic Parts'!$D$2:$D$3001,MATCH($A1025,'2. Schematic Parts'!$A$2:$A$3001,0))&amp;"","NOT FOUND"))</f>
        <v/>
      </c>
      <c r="H1025" s="9" t="str">
        <f aca="false">IF($A1025="","",IF(COUNTIF('2. Schematic Parts'!$A$2:$A$3001,$A1025)=0,"NOT IN SCHEMATIC","OK"))</f>
        <v/>
      </c>
      <c r="I1025" s="9" t="str">
        <f aca="false">IF($A1025="","",IF($H1025="NOT IN SCHEMATIC","",IF(UPPER(TRIM($C1025))=UPPER(TRIM($E1025)),"OK","MISMATCH")))</f>
        <v/>
      </c>
      <c r="J1025" s="9" t="str">
        <f aca="false">IF($A1025="","",IF($H1025="NOT IN SCHEMATIC","",IF($F1025="","NO SCH DECAL",IF($D1025="","",IF(UPPER(TRIM($D1025))=UPPER(TRIM($F1025)),"OK","MISMATCH")))))</f>
        <v/>
      </c>
      <c r="K1025" s="16" t="str">
        <f aca="false">IF($A1025="","",SUMPRODUCT(--ISNUMBER(SEARCH(","&amp;TRIM($A1025)&amp;",",","&amp;SUBSTITUTE('1. Master BOM'!$D$2:$D$400," ","")&amp;","))))</f>
        <v/>
      </c>
      <c r="L1025" s="16" t="str">
        <f aca="false">IF($A1025="","",IF($K1025&lt;&gt;1,0,SUMPRODUCT(ISNUMBER(SEARCH(","&amp;TRIM($A1025)&amp;",",","&amp;SUBSTITUTE('1. Master BOM'!$D$2:$D$400," ","")&amp;","))*ROW('1. Master BOM'!$D$2:$D$400))))</f>
        <v/>
      </c>
      <c r="M1025" s="9" t="str">
        <f aca="false">IF($A1025="","",IF($K1025=0,"NOT IN BOM",IF($K1025&gt;1,"MULTIPLE BOM LINES","OK")))</f>
        <v/>
      </c>
      <c r="N1025" s="9" t="str">
        <f aca="false">IF($A1025="","",IF($L1025=0,"—",INDEX('1. Master BOM'!$A$1:$A$400,$L1025)))</f>
        <v/>
      </c>
      <c r="O1025" s="9" t="str">
        <f aca="false">IF($A1025="","",IF($L1025=0,"—",INDEX('1. Master BOM'!$B$1:$B$400,$L1025)))</f>
        <v/>
      </c>
      <c r="P1025" s="9" t="str">
        <f aca="false">IF($A1025="","",IF(OR($H1025="NOT IN SCHEMATIC",$O1025="—"),"",IF($G1025="","NO SCH PN",IF(UPPER(TRIM($G1025))=UPPER(TRIM($O1025)),"OK","MISMATCH"))))</f>
        <v/>
      </c>
      <c r="Q1025" s="9" t="str">
        <f aca="false">IF($A1025="","",IF($L1025=0,"—",INDEX('1. Master BOM'!$E$1:$E$400,$L1025)))</f>
        <v/>
      </c>
      <c r="R1025" s="9" t="str">
        <f aca="false">IF($A1025="","",IF($L1025=0,"—",IF(T(INDEX('1. Master BOM'!$F$1:$F$400,$L1025))="","(not set)",INDEX('1. Master BOM'!$F$1:$F$400,$L1025))))</f>
        <v/>
      </c>
      <c r="S1025" s="9" t="str">
        <f aca="false">IF($A1025="","",IF(OR($R1025="—",$R1025="(not set)",$D1025=""),"",IF(ISNUMBER(SEARCH(SUBSTITUTE(SUBSTITUTE(SUBSTITUTE($R1025,"-",""),"_","")," ",""),SUBSTITUTE(SUBSTITUTE(SUBSTITUTE($D1025,"-",""),"_","")," ",""))),"OK","CHECK")))</f>
        <v/>
      </c>
      <c r="T1025" s="9" t="str">
        <f aca="false">IF($A1025="","",IF(OR($H1025="NOT IN SCHEMATIC",$I1025="MISMATCH",$J1025="MISMATCH",$P1025="MISMATCH",$M1025&lt;&gt;"OK"),"REVIEW","OK"))</f>
        <v/>
      </c>
      <c r="U1025" s="14"/>
      <c r="V1025" s="14"/>
      <c r="W1025" s="17"/>
      <c r="X1025" s="14"/>
    </row>
    <row r="1026" customFormat="false" ht="15" hidden="false" customHeight="false" outlineLevel="0" collapsed="false">
      <c r="A1026" s="9" t="str">
        <f aca="false">IF('3. Layout Parts'!$A1026="","",TRIM('3. Layout Parts'!$A1026))</f>
        <v/>
      </c>
      <c r="B1026" s="9" t="str">
        <f aca="false">IF($A1026="","",'3. Layout Parts'!$D1026)</f>
        <v/>
      </c>
      <c r="C1026" s="9" t="str">
        <f aca="false">IF($A1026="","",'3. Layout Parts'!$B1026)</f>
        <v/>
      </c>
      <c r="D1026" s="9" t="str">
        <f aca="false">IF($A1026="","",'3. Layout Parts'!$C1026)</f>
        <v/>
      </c>
      <c r="E1026" s="9" t="str">
        <f aca="false">IF($A1026="","",IFERROR(INDEX('2. Schematic Parts'!$B$2:$B$3001,MATCH($A1026,'2. Schematic Parts'!$A$2:$A$3001,0)),"NOT FOUND"))</f>
        <v/>
      </c>
      <c r="F1026" s="9" t="str">
        <f aca="false">IF($A1026="","",IFERROR(INDEX('2. Schematic Parts'!$C$2:$C$3001,MATCH($A1026,'2. Schematic Parts'!$A$2:$A$3001,0))&amp;"","NOT FOUND"))</f>
        <v/>
      </c>
      <c r="G1026" s="9" t="str">
        <f aca="false">IF($A1026="","",IFERROR(INDEX('2. Schematic Parts'!$D$2:$D$3001,MATCH($A1026,'2. Schematic Parts'!$A$2:$A$3001,0))&amp;"","NOT FOUND"))</f>
        <v/>
      </c>
      <c r="H1026" s="9" t="str">
        <f aca="false">IF($A1026="","",IF(COUNTIF('2. Schematic Parts'!$A$2:$A$3001,$A1026)=0,"NOT IN SCHEMATIC","OK"))</f>
        <v/>
      </c>
      <c r="I1026" s="9" t="str">
        <f aca="false">IF($A1026="","",IF($H1026="NOT IN SCHEMATIC","",IF(UPPER(TRIM($C1026))=UPPER(TRIM($E1026)),"OK","MISMATCH")))</f>
        <v/>
      </c>
      <c r="J1026" s="9" t="str">
        <f aca="false">IF($A1026="","",IF($H1026="NOT IN SCHEMATIC","",IF($F1026="","NO SCH DECAL",IF($D1026="","",IF(UPPER(TRIM($D1026))=UPPER(TRIM($F1026)),"OK","MISMATCH")))))</f>
        <v/>
      </c>
      <c r="K1026" s="16" t="str">
        <f aca="false">IF($A1026="","",SUMPRODUCT(--ISNUMBER(SEARCH(","&amp;TRIM($A1026)&amp;",",","&amp;SUBSTITUTE('1. Master BOM'!$D$2:$D$400," ","")&amp;","))))</f>
        <v/>
      </c>
      <c r="L1026" s="16" t="str">
        <f aca="false">IF($A1026="","",IF($K1026&lt;&gt;1,0,SUMPRODUCT(ISNUMBER(SEARCH(","&amp;TRIM($A1026)&amp;",",","&amp;SUBSTITUTE('1. Master BOM'!$D$2:$D$400," ","")&amp;","))*ROW('1. Master BOM'!$D$2:$D$400))))</f>
        <v/>
      </c>
      <c r="M1026" s="9" t="str">
        <f aca="false">IF($A1026="","",IF($K1026=0,"NOT IN BOM",IF($K1026&gt;1,"MULTIPLE BOM LINES","OK")))</f>
        <v/>
      </c>
      <c r="N1026" s="9" t="str">
        <f aca="false">IF($A1026="","",IF($L1026=0,"—",INDEX('1. Master BOM'!$A$1:$A$400,$L1026)))</f>
        <v/>
      </c>
      <c r="O1026" s="9" t="str">
        <f aca="false">IF($A1026="","",IF($L1026=0,"—",INDEX('1. Master BOM'!$B$1:$B$400,$L1026)))</f>
        <v/>
      </c>
      <c r="P1026" s="9" t="str">
        <f aca="false">IF($A1026="","",IF(OR($H1026="NOT IN SCHEMATIC",$O1026="—"),"",IF($G1026="","NO SCH PN",IF(UPPER(TRIM($G1026))=UPPER(TRIM($O1026)),"OK","MISMATCH"))))</f>
        <v/>
      </c>
      <c r="Q1026" s="9" t="str">
        <f aca="false">IF($A1026="","",IF($L1026=0,"—",INDEX('1. Master BOM'!$E$1:$E$400,$L1026)))</f>
        <v/>
      </c>
      <c r="R1026" s="9" t="str">
        <f aca="false">IF($A1026="","",IF($L1026=0,"—",IF(T(INDEX('1. Master BOM'!$F$1:$F$400,$L1026))="","(not set)",INDEX('1. Master BOM'!$F$1:$F$400,$L1026))))</f>
        <v/>
      </c>
      <c r="S1026" s="9" t="str">
        <f aca="false">IF($A1026="","",IF(OR($R1026="—",$R1026="(not set)",$D1026=""),"",IF(ISNUMBER(SEARCH(SUBSTITUTE(SUBSTITUTE(SUBSTITUTE($R1026,"-",""),"_","")," ",""),SUBSTITUTE(SUBSTITUTE(SUBSTITUTE($D1026,"-",""),"_","")," ",""))),"OK","CHECK")))</f>
        <v/>
      </c>
      <c r="T1026" s="9" t="str">
        <f aca="false">IF($A1026="","",IF(OR($H1026="NOT IN SCHEMATIC",$I1026="MISMATCH",$J1026="MISMATCH",$P1026="MISMATCH",$M1026&lt;&gt;"OK"),"REVIEW","OK"))</f>
        <v/>
      </c>
      <c r="U1026" s="14"/>
      <c r="V1026" s="14"/>
      <c r="W1026" s="17"/>
      <c r="X1026" s="14"/>
    </row>
    <row r="1027" customFormat="false" ht="15" hidden="false" customHeight="false" outlineLevel="0" collapsed="false">
      <c r="A1027" s="9" t="str">
        <f aca="false">IF('3. Layout Parts'!$A1027="","",TRIM('3. Layout Parts'!$A1027))</f>
        <v/>
      </c>
      <c r="B1027" s="9" t="str">
        <f aca="false">IF($A1027="","",'3. Layout Parts'!$D1027)</f>
        <v/>
      </c>
      <c r="C1027" s="9" t="str">
        <f aca="false">IF($A1027="","",'3. Layout Parts'!$B1027)</f>
        <v/>
      </c>
      <c r="D1027" s="9" t="str">
        <f aca="false">IF($A1027="","",'3. Layout Parts'!$C1027)</f>
        <v/>
      </c>
      <c r="E1027" s="9" t="str">
        <f aca="false">IF($A1027="","",IFERROR(INDEX('2. Schematic Parts'!$B$2:$B$3001,MATCH($A1027,'2. Schematic Parts'!$A$2:$A$3001,0)),"NOT FOUND"))</f>
        <v/>
      </c>
      <c r="F1027" s="9" t="str">
        <f aca="false">IF($A1027="","",IFERROR(INDEX('2. Schematic Parts'!$C$2:$C$3001,MATCH($A1027,'2. Schematic Parts'!$A$2:$A$3001,0))&amp;"","NOT FOUND"))</f>
        <v/>
      </c>
      <c r="G1027" s="9" t="str">
        <f aca="false">IF($A1027="","",IFERROR(INDEX('2. Schematic Parts'!$D$2:$D$3001,MATCH($A1027,'2. Schematic Parts'!$A$2:$A$3001,0))&amp;"","NOT FOUND"))</f>
        <v/>
      </c>
      <c r="H1027" s="9" t="str">
        <f aca="false">IF($A1027="","",IF(COUNTIF('2. Schematic Parts'!$A$2:$A$3001,$A1027)=0,"NOT IN SCHEMATIC","OK"))</f>
        <v/>
      </c>
      <c r="I1027" s="9" t="str">
        <f aca="false">IF($A1027="","",IF($H1027="NOT IN SCHEMATIC","",IF(UPPER(TRIM($C1027))=UPPER(TRIM($E1027)),"OK","MISMATCH")))</f>
        <v/>
      </c>
      <c r="J1027" s="9" t="str">
        <f aca="false">IF($A1027="","",IF($H1027="NOT IN SCHEMATIC","",IF($F1027="","NO SCH DECAL",IF($D1027="","",IF(UPPER(TRIM($D1027))=UPPER(TRIM($F1027)),"OK","MISMATCH")))))</f>
        <v/>
      </c>
      <c r="K1027" s="16" t="str">
        <f aca="false">IF($A1027="","",SUMPRODUCT(--ISNUMBER(SEARCH(","&amp;TRIM($A1027)&amp;",",","&amp;SUBSTITUTE('1. Master BOM'!$D$2:$D$400," ","")&amp;","))))</f>
        <v/>
      </c>
      <c r="L1027" s="16" t="str">
        <f aca="false">IF($A1027="","",IF($K1027&lt;&gt;1,0,SUMPRODUCT(ISNUMBER(SEARCH(","&amp;TRIM($A1027)&amp;",",","&amp;SUBSTITUTE('1. Master BOM'!$D$2:$D$400," ","")&amp;","))*ROW('1. Master BOM'!$D$2:$D$400))))</f>
        <v/>
      </c>
      <c r="M1027" s="9" t="str">
        <f aca="false">IF($A1027="","",IF($K1027=0,"NOT IN BOM",IF($K1027&gt;1,"MULTIPLE BOM LINES","OK")))</f>
        <v/>
      </c>
      <c r="N1027" s="9" t="str">
        <f aca="false">IF($A1027="","",IF($L1027=0,"—",INDEX('1. Master BOM'!$A$1:$A$400,$L1027)))</f>
        <v/>
      </c>
      <c r="O1027" s="9" t="str">
        <f aca="false">IF($A1027="","",IF($L1027=0,"—",INDEX('1. Master BOM'!$B$1:$B$400,$L1027)))</f>
        <v/>
      </c>
      <c r="P1027" s="9" t="str">
        <f aca="false">IF($A1027="","",IF(OR($H1027="NOT IN SCHEMATIC",$O1027="—"),"",IF($G1027="","NO SCH PN",IF(UPPER(TRIM($G1027))=UPPER(TRIM($O1027)),"OK","MISMATCH"))))</f>
        <v/>
      </c>
      <c r="Q1027" s="9" t="str">
        <f aca="false">IF($A1027="","",IF($L1027=0,"—",INDEX('1. Master BOM'!$E$1:$E$400,$L1027)))</f>
        <v/>
      </c>
      <c r="R1027" s="9" t="str">
        <f aca="false">IF($A1027="","",IF($L1027=0,"—",IF(T(INDEX('1. Master BOM'!$F$1:$F$400,$L1027))="","(not set)",INDEX('1. Master BOM'!$F$1:$F$400,$L1027))))</f>
        <v/>
      </c>
      <c r="S1027" s="9" t="str">
        <f aca="false">IF($A1027="","",IF(OR($R1027="—",$R1027="(not set)",$D1027=""),"",IF(ISNUMBER(SEARCH(SUBSTITUTE(SUBSTITUTE(SUBSTITUTE($R1027,"-",""),"_","")," ",""),SUBSTITUTE(SUBSTITUTE(SUBSTITUTE($D1027,"-",""),"_","")," ",""))),"OK","CHECK")))</f>
        <v/>
      </c>
      <c r="T1027" s="9" t="str">
        <f aca="false">IF($A1027="","",IF(OR($H1027="NOT IN SCHEMATIC",$I1027="MISMATCH",$J1027="MISMATCH",$P1027="MISMATCH",$M1027&lt;&gt;"OK"),"REVIEW","OK"))</f>
        <v/>
      </c>
      <c r="U1027" s="14"/>
      <c r="V1027" s="14"/>
      <c r="W1027" s="17"/>
      <c r="X1027" s="14"/>
    </row>
    <row r="1028" customFormat="false" ht="15" hidden="false" customHeight="false" outlineLevel="0" collapsed="false">
      <c r="A1028" s="9" t="str">
        <f aca="false">IF('3. Layout Parts'!$A1028="","",TRIM('3. Layout Parts'!$A1028))</f>
        <v/>
      </c>
      <c r="B1028" s="9" t="str">
        <f aca="false">IF($A1028="","",'3. Layout Parts'!$D1028)</f>
        <v/>
      </c>
      <c r="C1028" s="9" t="str">
        <f aca="false">IF($A1028="","",'3. Layout Parts'!$B1028)</f>
        <v/>
      </c>
      <c r="D1028" s="9" t="str">
        <f aca="false">IF($A1028="","",'3. Layout Parts'!$C1028)</f>
        <v/>
      </c>
      <c r="E1028" s="9" t="str">
        <f aca="false">IF($A1028="","",IFERROR(INDEX('2. Schematic Parts'!$B$2:$B$3001,MATCH($A1028,'2. Schematic Parts'!$A$2:$A$3001,0)),"NOT FOUND"))</f>
        <v/>
      </c>
      <c r="F1028" s="9" t="str">
        <f aca="false">IF($A1028="","",IFERROR(INDEX('2. Schematic Parts'!$C$2:$C$3001,MATCH($A1028,'2. Schematic Parts'!$A$2:$A$3001,0))&amp;"","NOT FOUND"))</f>
        <v/>
      </c>
      <c r="G1028" s="9" t="str">
        <f aca="false">IF($A1028="","",IFERROR(INDEX('2. Schematic Parts'!$D$2:$D$3001,MATCH($A1028,'2. Schematic Parts'!$A$2:$A$3001,0))&amp;"","NOT FOUND"))</f>
        <v/>
      </c>
      <c r="H1028" s="9" t="str">
        <f aca="false">IF($A1028="","",IF(COUNTIF('2. Schematic Parts'!$A$2:$A$3001,$A1028)=0,"NOT IN SCHEMATIC","OK"))</f>
        <v/>
      </c>
      <c r="I1028" s="9" t="str">
        <f aca="false">IF($A1028="","",IF($H1028="NOT IN SCHEMATIC","",IF(UPPER(TRIM($C1028))=UPPER(TRIM($E1028)),"OK","MISMATCH")))</f>
        <v/>
      </c>
      <c r="J1028" s="9" t="str">
        <f aca="false">IF($A1028="","",IF($H1028="NOT IN SCHEMATIC","",IF($F1028="","NO SCH DECAL",IF($D1028="","",IF(UPPER(TRIM($D1028))=UPPER(TRIM($F1028)),"OK","MISMATCH")))))</f>
        <v/>
      </c>
      <c r="K1028" s="16" t="str">
        <f aca="false">IF($A1028="","",SUMPRODUCT(--ISNUMBER(SEARCH(","&amp;TRIM($A1028)&amp;",",","&amp;SUBSTITUTE('1. Master BOM'!$D$2:$D$400," ","")&amp;","))))</f>
        <v/>
      </c>
      <c r="L1028" s="16" t="str">
        <f aca="false">IF($A1028="","",IF($K1028&lt;&gt;1,0,SUMPRODUCT(ISNUMBER(SEARCH(","&amp;TRIM($A1028)&amp;",",","&amp;SUBSTITUTE('1. Master BOM'!$D$2:$D$400," ","")&amp;","))*ROW('1. Master BOM'!$D$2:$D$400))))</f>
        <v/>
      </c>
      <c r="M1028" s="9" t="str">
        <f aca="false">IF($A1028="","",IF($K1028=0,"NOT IN BOM",IF($K1028&gt;1,"MULTIPLE BOM LINES","OK")))</f>
        <v/>
      </c>
      <c r="N1028" s="9" t="str">
        <f aca="false">IF($A1028="","",IF($L1028=0,"—",INDEX('1. Master BOM'!$A$1:$A$400,$L1028)))</f>
        <v/>
      </c>
      <c r="O1028" s="9" t="str">
        <f aca="false">IF($A1028="","",IF($L1028=0,"—",INDEX('1. Master BOM'!$B$1:$B$400,$L1028)))</f>
        <v/>
      </c>
      <c r="P1028" s="9" t="str">
        <f aca="false">IF($A1028="","",IF(OR($H1028="NOT IN SCHEMATIC",$O1028="—"),"",IF($G1028="","NO SCH PN",IF(UPPER(TRIM($G1028))=UPPER(TRIM($O1028)),"OK","MISMATCH"))))</f>
        <v/>
      </c>
      <c r="Q1028" s="9" t="str">
        <f aca="false">IF($A1028="","",IF($L1028=0,"—",INDEX('1. Master BOM'!$E$1:$E$400,$L1028)))</f>
        <v/>
      </c>
      <c r="R1028" s="9" t="str">
        <f aca="false">IF($A1028="","",IF($L1028=0,"—",IF(T(INDEX('1. Master BOM'!$F$1:$F$400,$L1028))="","(not set)",INDEX('1. Master BOM'!$F$1:$F$400,$L1028))))</f>
        <v/>
      </c>
      <c r="S1028" s="9" t="str">
        <f aca="false">IF($A1028="","",IF(OR($R1028="—",$R1028="(not set)",$D1028=""),"",IF(ISNUMBER(SEARCH(SUBSTITUTE(SUBSTITUTE(SUBSTITUTE($R1028,"-",""),"_","")," ",""),SUBSTITUTE(SUBSTITUTE(SUBSTITUTE($D1028,"-",""),"_","")," ",""))),"OK","CHECK")))</f>
        <v/>
      </c>
      <c r="T1028" s="9" t="str">
        <f aca="false">IF($A1028="","",IF(OR($H1028="NOT IN SCHEMATIC",$I1028="MISMATCH",$J1028="MISMATCH",$P1028="MISMATCH",$M1028&lt;&gt;"OK"),"REVIEW","OK"))</f>
        <v/>
      </c>
      <c r="U1028" s="14"/>
      <c r="V1028" s="14"/>
      <c r="W1028" s="17"/>
      <c r="X1028" s="14"/>
    </row>
    <row r="1029" customFormat="false" ht="15" hidden="false" customHeight="false" outlineLevel="0" collapsed="false">
      <c r="A1029" s="9" t="str">
        <f aca="false">IF('3. Layout Parts'!$A1029="","",TRIM('3. Layout Parts'!$A1029))</f>
        <v/>
      </c>
      <c r="B1029" s="9" t="str">
        <f aca="false">IF($A1029="","",'3. Layout Parts'!$D1029)</f>
        <v/>
      </c>
      <c r="C1029" s="9" t="str">
        <f aca="false">IF($A1029="","",'3. Layout Parts'!$B1029)</f>
        <v/>
      </c>
      <c r="D1029" s="9" t="str">
        <f aca="false">IF($A1029="","",'3. Layout Parts'!$C1029)</f>
        <v/>
      </c>
      <c r="E1029" s="9" t="str">
        <f aca="false">IF($A1029="","",IFERROR(INDEX('2. Schematic Parts'!$B$2:$B$3001,MATCH($A1029,'2. Schematic Parts'!$A$2:$A$3001,0)),"NOT FOUND"))</f>
        <v/>
      </c>
      <c r="F1029" s="9" t="str">
        <f aca="false">IF($A1029="","",IFERROR(INDEX('2. Schematic Parts'!$C$2:$C$3001,MATCH($A1029,'2. Schematic Parts'!$A$2:$A$3001,0))&amp;"","NOT FOUND"))</f>
        <v/>
      </c>
      <c r="G1029" s="9" t="str">
        <f aca="false">IF($A1029="","",IFERROR(INDEX('2. Schematic Parts'!$D$2:$D$3001,MATCH($A1029,'2. Schematic Parts'!$A$2:$A$3001,0))&amp;"","NOT FOUND"))</f>
        <v/>
      </c>
      <c r="H1029" s="9" t="str">
        <f aca="false">IF($A1029="","",IF(COUNTIF('2. Schematic Parts'!$A$2:$A$3001,$A1029)=0,"NOT IN SCHEMATIC","OK"))</f>
        <v/>
      </c>
      <c r="I1029" s="9" t="str">
        <f aca="false">IF($A1029="","",IF($H1029="NOT IN SCHEMATIC","",IF(UPPER(TRIM($C1029))=UPPER(TRIM($E1029)),"OK","MISMATCH")))</f>
        <v/>
      </c>
      <c r="J1029" s="9" t="str">
        <f aca="false">IF($A1029="","",IF($H1029="NOT IN SCHEMATIC","",IF($F1029="","NO SCH DECAL",IF($D1029="","",IF(UPPER(TRIM($D1029))=UPPER(TRIM($F1029)),"OK","MISMATCH")))))</f>
        <v/>
      </c>
      <c r="K1029" s="16" t="str">
        <f aca="false">IF($A1029="","",SUMPRODUCT(--ISNUMBER(SEARCH(","&amp;TRIM($A1029)&amp;",",","&amp;SUBSTITUTE('1. Master BOM'!$D$2:$D$400," ","")&amp;","))))</f>
        <v/>
      </c>
      <c r="L1029" s="16" t="str">
        <f aca="false">IF($A1029="","",IF($K1029&lt;&gt;1,0,SUMPRODUCT(ISNUMBER(SEARCH(","&amp;TRIM($A1029)&amp;",",","&amp;SUBSTITUTE('1. Master BOM'!$D$2:$D$400," ","")&amp;","))*ROW('1. Master BOM'!$D$2:$D$400))))</f>
        <v/>
      </c>
      <c r="M1029" s="9" t="str">
        <f aca="false">IF($A1029="","",IF($K1029=0,"NOT IN BOM",IF($K1029&gt;1,"MULTIPLE BOM LINES","OK")))</f>
        <v/>
      </c>
      <c r="N1029" s="9" t="str">
        <f aca="false">IF($A1029="","",IF($L1029=0,"—",INDEX('1. Master BOM'!$A$1:$A$400,$L1029)))</f>
        <v/>
      </c>
      <c r="O1029" s="9" t="str">
        <f aca="false">IF($A1029="","",IF($L1029=0,"—",INDEX('1. Master BOM'!$B$1:$B$400,$L1029)))</f>
        <v/>
      </c>
      <c r="P1029" s="9" t="str">
        <f aca="false">IF($A1029="","",IF(OR($H1029="NOT IN SCHEMATIC",$O1029="—"),"",IF($G1029="","NO SCH PN",IF(UPPER(TRIM($G1029))=UPPER(TRIM($O1029)),"OK","MISMATCH"))))</f>
        <v/>
      </c>
      <c r="Q1029" s="9" t="str">
        <f aca="false">IF($A1029="","",IF($L1029=0,"—",INDEX('1. Master BOM'!$E$1:$E$400,$L1029)))</f>
        <v/>
      </c>
      <c r="R1029" s="9" t="str">
        <f aca="false">IF($A1029="","",IF($L1029=0,"—",IF(T(INDEX('1. Master BOM'!$F$1:$F$400,$L1029))="","(not set)",INDEX('1. Master BOM'!$F$1:$F$400,$L1029))))</f>
        <v/>
      </c>
      <c r="S1029" s="9" t="str">
        <f aca="false">IF($A1029="","",IF(OR($R1029="—",$R1029="(not set)",$D1029=""),"",IF(ISNUMBER(SEARCH(SUBSTITUTE(SUBSTITUTE(SUBSTITUTE($R1029,"-",""),"_","")," ",""),SUBSTITUTE(SUBSTITUTE(SUBSTITUTE($D1029,"-",""),"_","")," ",""))),"OK","CHECK")))</f>
        <v/>
      </c>
      <c r="T1029" s="9" t="str">
        <f aca="false">IF($A1029="","",IF(OR($H1029="NOT IN SCHEMATIC",$I1029="MISMATCH",$J1029="MISMATCH",$P1029="MISMATCH",$M1029&lt;&gt;"OK"),"REVIEW","OK"))</f>
        <v/>
      </c>
      <c r="U1029" s="14"/>
      <c r="V1029" s="14"/>
      <c r="W1029" s="17"/>
      <c r="X1029" s="14"/>
    </row>
    <row r="1030" customFormat="false" ht="15" hidden="false" customHeight="false" outlineLevel="0" collapsed="false">
      <c r="A1030" s="9" t="str">
        <f aca="false">IF('3. Layout Parts'!$A1030="","",TRIM('3. Layout Parts'!$A1030))</f>
        <v/>
      </c>
      <c r="B1030" s="9" t="str">
        <f aca="false">IF($A1030="","",'3. Layout Parts'!$D1030)</f>
        <v/>
      </c>
      <c r="C1030" s="9" t="str">
        <f aca="false">IF($A1030="","",'3. Layout Parts'!$B1030)</f>
        <v/>
      </c>
      <c r="D1030" s="9" t="str">
        <f aca="false">IF($A1030="","",'3. Layout Parts'!$C1030)</f>
        <v/>
      </c>
      <c r="E1030" s="9" t="str">
        <f aca="false">IF($A1030="","",IFERROR(INDEX('2. Schematic Parts'!$B$2:$B$3001,MATCH($A1030,'2. Schematic Parts'!$A$2:$A$3001,0)),"NOT FOUND"))</f>
        <v/>
      </c>
      <c r="F1030" s="9" t="str">
        <f aca="false">IF($A1030="","",IFERROR(INDEX('2. Schematic Parts'!$C$2:$C$3001,MATCH($A1030,'2. Schematic Parts'!$A$2:$A$3001,0))&amp;"","NOT FOUND"))</f>
        <v/>
      </c>
      <c r="G1030" s="9" t="str">
        <f aca="false">IF($A1030="","",IFERROR(INDEX('2. Schematic Parts'!$D$2:$D$3001,MATCH($A1030,'2. Schematic Parts'!$A$2:$A$3001,0))&amp;"","NOT FOUND"))</f>
        <v/>
      </c>
      <c r="H1030" s="9" t="str">
        <f aca="false">IF($A1030="","",IF(COUNTIF('2. Schematic Parts'!$A$2:$A$3001,$A1030)=0,"NOT IN SCHEMATIC","OK"))</f>
        <v/>
      </c>
      <c r="I1030" s="9" t="str">
        <f aca="false">IF($A1030="","",IF($H1030="NOT IN SCHEMATIC","",IF(UPPER(TRIM($C1030))=UPPER(TRIM($E1030)),"OK","MISMATCH")))</f>
        <v/>
      </c>
      <c r="J1030" s="9" t="str">
        <f aca="false">IF($A1030="","",IF($H1030="NOT IN SCHEMATIC","",IF($F1030="","NO SCH DECAL",IF($D1030="","",IF(UPPER(TRIM($D1030))=UPPER(TRIM($F1030)),"OK","MISMATCH")))))</f>
        <v/>
      </c>
      <c r="K1030" s="16" t="str">
        <f aca="false">IF($A1030="","",SUMPRODUCT(--ISNUMBER(SEARCH(","&amp;TRIM($A1030)&amp;",",","&amp;SUBSTITUTE('1. Master BOM'!$D$2:$D$400," ","")&amp;","))))</f>
        <v/>
      </c>
      <c r="L1030" s="16" t="str">
        <f aca="false">IF($A1030="","",IF($K1030&lt;&gt;1,0,SUMPRODUCT(ISNUMBER(SEARCH(","&amp;TRIM($A1030)&amp;",",","&amp;SUBSTITUTE('1. Master BOM'!$D$2:$D$400," ","")&amp;","))*ROW('1. Master BOM'!$D$2:$D$400))))</f>
        <v/>
      </c>
      <c r="M1030" s="9" t="str">
        <f aca="false">IF($A1030="","",IF($K1030=0,"NOT IN BOM",IF($K1030&gt;1,"MULTIPLE BOM LINES","OK")))</f>
        <v/>
      </c>
      <c r="N1030" s="9" t="str">
        <f aca="false">IF($A1030="","",IF($L1030=0,"—",INDEX('1. Master BOM'!$A$1:$A$400,$L1030)))</f>
        <v/>
      </c>
      <c r="O1030" s="9" t="str">
        <f aca="false">IF($A1030="","",IF($L1030=0,"—",INDEX('1. Master BOM'!$B$1:$B$400,$L1030)))</f>
        <v/>
      </c>
      <c r="P1030" s="9" t="str">
        <f aca="false">IF($A1030="","",IF(OR($H1030="NOT IN SCHEMATIC",$O1030="—"),"",IF($G1030="","NO SCH PN",IF(UPPER(TRIM($G1030))=UPPER(TRIM($O1030)),"OK","MISMATCH"))))</f>
        <v/>
      </c>
      <c r="Q1030" s="9" t="str">
        <f aca="false">IF($A1030="","",IF($L1030=0,"—",INDEX('1. Master BOM'!$E$1:$E$400,$L1030)))</f>
        <v/>
      </c>
      <c r="R1030" s="9" t="str">
        <f aca="false">IF($A1030="","",IF($L1030=0,"—",IF(T(INDEX('1. Master BOM'!$F$1:$F$400,$L1030))="","(not set)",INDEX('1. Master BOM'!$F$1:$F$400,$L1030))))</f>
        <v/>
      </c>
      <c r="S1030" s="9" t="str">
        <f aca="false">IF($A1030="","",IF(OR($R1030="—",$R1030="(not set)",$D1030=""),"",IF(ISNUMBER(SEARCH(SUBSTITUTE(SUBSTITUTE(SUBSTITUTE($R1030,"-",""),"_","")," ",""),SUBSTITUTE(SUBSTITUTE(SUBSTITUTE($D1030,"-",""),"_","")," ",""))),"OK","CHECK")))</f>
        <v/>
      </c>
      <c r="T1030" s="9" t="str">
        <f aca="false">IF($A1030="","",IF(OR($H1030="NOT IN SCHEMATIC",$I1030="MISMATCH",$J1030="MISMATCH",$P1030="MISMATCH",$M1030&lt;&gt;"OK"),"REVIEW","OK"))</f>
        <v/>
      </c>
      <c r="U1030" s="14"/>
      <c r="V1030" s="14"/>
      <c r="W1030" s="17"/>
      <c r="X1030" s="14"/>
    </row>
    <row r="1031" customFormat="false" ht="15" hidden="false" customHeight="false" outlineLevel="0" collapsed="false">
      <c r="A1031" s="9" t="str">
        <f aca="false">IF('3. Layout Parts'!$A1031="","",TRIM('3. Layout Parts'!$A1031))</f>
        <v/>
      </c>
      <c r="B1031" s="9" t="str">
        <f aca="false">IF($A1031="","",'3. Layout Parts'!$D1031)</f>
        <v/>
      </c>
      <c r="C1031" s="9" t="str">
        <f aca="false">IF($A1031="","",'3. Layout Parts'!$B1031)</f>
        <v/>
      </c>
      <c r="D1031" s="9" t="str">
        <f aca="false">IF($A1031="","",'3. Layout Parts'!$C1031)</f>
        <v/>
      </c>
      <c r="E1031" s="9" t="str">
        <f aca="false">IF($A1031="","",IFERROR(INDEX('2. Schematic Parts'!$B$2:$B$3001,MATCH($A1031,'2. Schematic Parts'!$A$2:$A$3001,0)),"NOT FOUND"))</f>
        <v/>
      </c>
      <c r="F1031" s="9" t="str">
        <f aca="false">IF($A1031="","",IFERROR(INDEX('2. Schematic Parts'!$C$2:$C$3001,MATCH($A1031,'2. Schematic Parts'!$A$2:$A$3001,0))&amp;"","NOT FOUND"))</f>
        <v/>
      </c>
      <c r="G1031" s="9" t="str">
        <f aca="false">IF($A1031="","",IFERROR(INDEX('2. Schematic Parts'!$D$2:$D$3001,MATCH($A1031,'2. Schematic Parts'!$A$2:$A$3001,0))&amp;"","NOT FOUND"))</f>
        <v/>
      </c>
      <c r="H1031" s="9" t="str">
        <f aca="false">IF($A1031="","",IF(COUNTIF('2. Schematic Parts'!$A$2:$A$3001,$A1031)=0,"NOT IN SCHEMATIC","OK"))</f>
        <v/>
      </c>
      <c r="I1031" s="9" t="str">
        <f aca="false">IF($A1031="","",IF($H1031="NOT IN SCHEMATIC","",IF(UPPER(TRIM($C1031))=UPPER(TRIM($E1031)),"OK","MISMATCH")))</f>
        <v/>
      </c>
      <c r="J1031" s="9" t="str">
        <f aca="false">IF($A1031="","",IF($H1031="NOT IN SCHEMATIC","",IF($F1031="","NO SCH DECAL",IF($D1031="","",IF(UPPER(TRIM($D1031))=UPPER(TRIM($F1031)),"OK","MISMATCH")))))</f>
        <v/>
      </c>
      <c r="K1031" s="16" t="str">
        <f aca="false">IF($A1031="","",SUMPRODUCT(--ISNUMBER(SEARCH(","&amp;TRIM($A1031)&amp;",",","&amp;SUBSTITUTE('1. Master BOM'!$D$2:$D$400," ","")&amp;","))))</f>
        <v/>
      </c>
      <c r="L1031" s="16" t="str">
        <f aca="false">IF($A1031="","",IF($K1031&lt;&gt;1,0,SUMPRODUCT(ISNUMBER(SEARCH(","&amp;TRIM($A1031)&amp;",",","&amp;SUBSTITUTE('1. Master BOM'!$D$2:$D$400," ","")&amp;","))*ROW('1. Master BOM'!$D$2:$D$400))))</f>
        <v/>
      </c>
      <c r="M1031" s="9" t="str">
        <f aca="false">IF($A1031="","",IF($K1031=0,"NOT IN BOM",IF($K1031&gt;1,"MULTIPLE BOM LINES","OK")))</f>
        <v/>
      </c>
      <c r="N1031" s="9" t="str">
        <f aca="false">IF($A1031="","",IF($L1031=0,"—",INDEX('1. Master BOM'!$A$1:$A$400,$L1031)))</f>
        <v/>
      </c>
      <c r="O1031" s="9" t="str">
        <f aca="false">IF($A1031="","",IF($L1031=0,"—",INDEX('1. Master BOM'!$B$1:$B$400,$L1031)))</f>
        <v/>
      </c>
      <c r="P1031" s="9" t="str">
        <f aca="false">IF($A1031="","",IF(OR($H1031="NOT IN SCHEMATIC",$O1031="—"),"",IF($G1031="","NO SCH PN",IF(UPPER(TRIM($G1031))=UPPER(TRIM($O1031)),"OK","MISMATCH"))))</f>
        <v/>
      </c>
      <c r="Q1031" s="9" t="str">
        <f aca="false">IF($A1031="","",IF($L1031=0,"—",INDEX('1. Master BOM'!$E$1:$E$400,$L1031)))</f>
        <v/>
      </c>
      <c r="R1031" s="9" t="str">
        <f aca="false">IF($A1031="","",IF($L1031=0,"—",IF(T(INDEX('1. Master BOM'!$F$1:$F$400,$L1031))="","(not set)",INDEX('1. Master BOM'!$F$1:$F$400,$L1031))))</f>
        <v/>
      </c>
      <c r="S1031" s="9" t="str">
        <f aca="false">IF($A1031="","",IF(OR($R1031="—",$R1031="(not set)",$D1031=""),"",IF(ISNUMBER(SEARCH(SUBSTITUTE(SUBSTITUTE(SUBSTITUTE($R1031,"-",""),"_","")," ",""),SUBSTITUTE(SUBSTITUTE(SUBSTITUTE($D1031,"-",""),"_","")," ",""))),"OK","CHECK")))</f>
        <v/>
      </c>
      <c r="T1031" s="9" t="str">
        <f aca="false">IF($A1031="","",IF(OR($H1031="NOT IN SCHEMATIC",$I1031="MISMATCH",$J1031="MISMATCH",$P1031="MISMATCH",$M1031&lt;&gt;"OK"),"REVIEW","OK"))</f>
        <v/>
      </c>
      <c r="U1031" s="14"/>
      <c r="V1031" s="14"/>
      <c r="W1031" s="17"/>
      <c r="X1031" s="14"/>
    </row>
    <row r="1032" customFormat="false" ht="15" hidden="false" customHeight="false" outlineLevel="0" collapsed="false">
      <c r="A1032" s="9" t="str">
        <f aca="false">IF('3. Layout Parts'!$A1032="","",TRIM('3. Layout Parts'!$A1032))</f>
        <v/>
      </c>
      <c r="B1032" s="9" t="str">
        <f aca="false">IF($A1032="","",'3. Layout Parts'!$D1032)</f>
        <v/>
      </c>
      <c r="C1032" s="9" t="str">
        <f aca="false">IF($A1032="","",'3. Layout Parts'!$B1032)</f>
        <v/>
      </c>
      <c r="D1032" s="9" t="str">
        <f aca="false">IF($A1032="","",'3. Layout Parts'!$C1032)</f>
        <v/>
      </c>
      <c r="E1032" s="9" t="str">
        <f aca="false">IF($A1032="","",IFERROR(INDEX('2. Schematic Parts'!$B$2:$B$3001,MATCH($A1032,'2. Schematic Parts'!$A$2:$A$3001,0)),"NOT FOUND"))</f>
        <v/>
      </c>
      <c r="F1032" s="9" t="str">
        <f aca="false">IF($A1032="","",IFERROR(INDEX('2. Schematic Parts'!$C$2:$C$3001,MATCH($A1032,'2. Schematic Parts'!$A$2:$A$3001,0))&amp;"","NOT FOUND"))</f>
        <v/>
      </c>
      <c r="G1032" s="9" t="str">
        <f aca="false">IF($A1032="","",IFERROR(INDEX('2. Schematic Parts'!$D$2:$D$3001,MATCH($A1032,'2. Schematic Parts'!$A$2:$A$3001,0))&amp;"","NOT FOUND"))</f>
        <v/>
      </c>
      <c r="H1032" s="9" t="str">
        <f aca="false">IF($A1032="","",IF(COUNTIF('2. Schematic Parts'!$A$2:$A$3001,$A1032)=0,"NOT IN SCHEMATIC","OK"))</f>
        <v/>
      </c>
      <c r="I1032" s="9" t="str">
        <f aca="false">IF($A1032="","",IF($H1032="NOT IN SCHEMATIC","",IF(UPPER(TRIM($C1032))=UPPER(TRIM($E1032)),"OK","MISMATCH")))</f>
        <v/>
      </c>
      <c r="J1032" s="9" t="str">
        <f aca="false">IF($A1032="","",IF($H1032="NOT IN SCHEMATIC","",IF($F1032="","NO SCH DECAL",IF($D1032="","",IF(UPPER(TRIM($D1032))=UPPER(TRIM($F1032)),"OK","MISMATCH")))))</f>
        <v/>
      </c>
      <c r="K1032" s="16" t="str">
        <f aca="false">IF($A1032="","",SUMPRODUCT(--ISNUMBER(SEARCH(","&amp;TRIM($A1032)&amp;",",","&amp;SUBSTITUTE('1. Master BOM'!$D$2:$D$400," ","")&amp;","))))</f>
        <v/>
      </c>
      <c r="L1032" s="16" t="str">
        <f aca="false">IF($A1032="","",IF($K1032&lt;&gt;1,0,SUMPRODUCT(ISNUMBER(SEARCH(","&amp;TRIM($A1032)&amp;",",","&amp;SUBSTITUTE('1. Master BOM'!$D$2:$D$400," ","")&amp;","))*ROW('1. Master BOM'!$D$2:$D$400))))</f>
        <v/>
      </c>
      <c r="M1032" s="9" t="str">
        <f aca="false">IF($A1032="","",IF($K1032=0,"NOT IN BOM",IF($K1032&gt;1,"MULTIPLE BOM LINES","OK")))</f>
        <v/>
      </c>
      <c r="N1032" s="9" t="str">
        <f aca="false">IF($A1032="","",IF($L1032=0,"—",INDEX('1. Master BOM'!$A$1:$A$400,$L1032)))</f>
        <v/>
      </c>
      <c r="O1032" s="9" t="str">
        <f aca="false">IF($A1032="","",IF($L1032=0,"—",INDEX('1. Master BOM'!$B$1:$B$400,$L1032)))</f>
        <v/>
      </c>
      <c r="P1032" s="9" t="str">
        <f aca="false">IF($A1032="","",IF(OR($H1032="NOT IN SCHEMATIC",$O1032="—"),"",IF($G1032="","NO SCH PN",IF(UPPER(TRIM($G1032))=UPPER(TRIM($O1032)),"OK","MISMATCH"))))</f>
        <v/>
      </c>
      <c r="Q1032" s="9" t="str">
        <f aca="false">IF($A1032="","",IF($L1032=0,"—",INDEX('1. Master BOM'!$E$1:$E$400,$L1032)))</f>
        <v/>
      </c>
      <c r="R1032" s="9" t="str">
        <f aca="false">IF($A1032="","",IF($L1032=0,"—",IF(T(INDEX('1. Master BOM'!$F$1:$F$400,$L1032))="","(not set)",INDEX('1. Master BOM'!$F$1:$F$400,$L1032))))</f>
        <v/>
      </c>
      <c r="S1032" s="9" t="str">
        <f aca="false">IF($A1032="","",IF(OR($R1032="—",$R1032="(not set)",$D1032=""),"",IF(ISNUMBER(SEARCH(SUBSTITUTE(SUBSTITUTE(SUBSTITUTE($R1032,"-",""),"_","")," ",""),SUBSTITUTE(SUBSTITUTE(SUBSTITUTE($D1032,"-",""),"_","")," ",""))),"OK","CHECK")))</f>
        <v/>
      </c>
      <c r="T1032" s="9" t="str">
        <f aca="false">IF($A1032="","",IF(OR($H1032="NOT IN SCHEMATIC",$I1032="MISMATCH",$J1032="MISMATCH",$P1032="MISMATCH",$M1032&lt;&gt;"OK"),"REVIEW","OK"))</f>
        <v/>
      </c>
      <c r="U1032" s="14"/>
      <c r="V1032" s="14"/>
      <c r="W1032" s="17"/>
      <c r="X1032" s="14"/>
    </row>
    <row r="1033" customFormat="false" ht="15" hidden="false" customHeight="false" outlineLevel="0" collapsed="false">
      <c r="A1033" s="9" t="str">
        <f aca="false">IF('3. Layout Parts'!$A1033="","",TRIM('3. Layout Parts'!$A1033))</f>
        <v/>
      </c>
      <c r="B1033" s="9" t="str">
        <f aca="false">IF($A1033="","",'3. Layout Parts'!$D1033)</f>
        <v/>
      </c>
      <c r="C1033" s="9" t="str">
        <f aca="false">IF($A1033="","",'3. Layout Parts'!$B1033)</f>
        <v/>
      </c>
      <c r="D1033" s="9" t="str">
        <f aca="false">IF($A1033="","",'3. Layout Parts'!$C1033)</f>
        <v/>
      </c>
      <c r="E1033" s="9" t="str">
        <f aca="false">IF($A1033="","",IFERROR(INDEX('2. Schematic Parts'!$B$2:$B$3001,MATCH($A1033,'2. Schematic Parts'!$A$2:$A$3001,0)),"NOT FOUND"))</f>
        <v/>
      </c>
      <c r="F1033" s="9" t="str">
        <f aca="false">IF($A1033="","",IFERROR(INDEX('2. Schematic Parts'!$C$2:$C$3001,MATCH($A1033,'2. Schematic Parts'!$A$2:$A$3001,0))&amp;"","NOT FOUND"))</f>
        <v/>
      </c>
      <c r="G1033" s="9" t="str">
        <f aca="false">IF($A1033="","",IFERROR(INDEX('2. Schematic Parts'!$D$2:$D$3001,MATCH($A1033,'2. Schematic Parts'!$A$2:$A$3001,0))&amp;"","NOT FOUND"))</f>
        <v/>
      </c>
      <c r="H1033" s="9" t="str">
        <f aca="false">IF($A1033="","",IF(COUNTIF('2. Schematic Parts'!$A$2:$A$3001,$A1033)=0,"NOT IN SCHEMATIC","OK"))</f>
        <v/>
      </c>
      <c r="I1033" s="9" t="str">
        <f aca="false">IF($A1033="","",IF($H1033="NOT IN SCHEMATIC","",IF(UPPER(TRIM($C1033))=UPPER(TRIM($E1033)),"OK","MISMATCH")))</f>
        <v/>
      </c>
      <c r="J1033" s="9" t="str">
        <f aca="false">IF($A1033="","",IF($H1033="NOT IN SCHEMATIC","",IF($F1033="","NO SCH DECAL",IF($D1033="","",IF(UPPER(TRIM($D1033))=UPPER(TRIM($F1033)),"OK","MISMATCH")))))</f>
        <v/>
      </c>
      <c r="K1033" s="16" t="str">
        <f aca="false">IF($A1033="","",SUMPRODUCT(--ISNUMBER(SEARCH(","&amp;TRIM($A1033)&amp;",",","&amp;SUBSTITUTE('1. Master BOM'!$D$2:$D$400," ","")&amp;","))))</f>
        <v/>
      </c>
      <c r="L1033" s="16" t="str">
        <f aca="false">IF($A1033="","",IF($K1033&lt;&gt;1,0,SUMPRODUCT(ISNUMBER(SEARCH(","&amp;TRIM($A1033)&amp;",",","&amp;SUBSTITUTE('1. Master BOM'!$D$2:$D$400," ","")&amp;","))*ROW('1. Master BOM'!$D$2:$D$400))))</f>
        <v/>
      </c>
      <c r="M1033" s="9" t="str">
        <f aca="false">IF($A1033="","",IF($K1033=0,"NOT IN BOM",IF($K1033&gt;1,"MULTIPLE BOM LINES","OK")))</f>
        <v/>
      </c>
      <c r="N1033" s="9" t="str">
        <f aca="false">IF($A1033="","",IF($L1033=0,"—",INDEX('1. Master BOM'!$A$1:$A$400,$L1033)))</f>
        <v/>
      </c>
      <c r="O1033" s="9" t="str">
        <f aca="false">IF($A1033="","",IF($L1033=0,"—",INDEX('1. Master BOM'!$B$1:$B$400,$L1033)))</f>
        <v/>
      </c>
      <c r="P1033" s="9" t="str">
        <f aca="false">IF($A1033="","",IF(OR($H1033="NOT IN SCHEMATIC",$O1033="—"),"",IF($G1033="","NO SCH PN",IF(UPPER(TRIM($G1033))=UPPER(TRIM($O1033)),"OK","MISMATCH"))))</f>
        <v/>
      </c>
      <c r="Q1033" s="9" t="str">
        <f aca="false">IF($A1033="","",IF($L1033=0,"—",INDEX('1. Master BOM'!$E$1:$E$400,$L1033)))</f>
        <v/>
      </c>
      <c r="R1033" s="9" t="str">
        <f aca="false">IF($A1033="","",IF($L1033=0,"—",IF(T(INDEX('1. Master BOM'!$F$1:$F$400,$L1033))="","(not set)",INDEX('1. Master BOM'!$F$1:$F$400,$L1033))))</f>
        <v/>
      </c>
      <c r="S1033" s="9" t="str">
        <f aca="false">IF($A1033="","",IF(OR($R1033="—",$R1033="(not set)",$D1033=""),"",IF(ISNUMBER(SEARCH(SUBSTITUTE(SUBSTITUTE(SUBSTITUTE($R1033,"-",""),"_","")," ",""),SUBSTITUTE(SUBSTITUTE(SUBSTITUTE($D1033,"-",""),"_","")," ",""))),"OK","CHECK")))</f>
        <v/>
      </c>
      <c r="T1033" s="9" t="str">
        <f aca="false">IF($A1033="","",IF(OR($H1033="NOT IN SCHEMATIC",$I1033="MISMATCH",$J1033="MISMATCH",$P1033="MISMATCH",$M1033&lt;&gt;"OK"),"REVIEW","OK"))</f>
        <v/>
      </c>
      <c r="U1033" s="14"/>
      <c r="V1033" s="14"/>
      <c r="W1033" s="17"/>
      <c r="X1033" s="14"/>
    </row>
    <row r="1034" customFormat="false" ht="15" hidden="false" customHeight="false" outlineLevel="0" collapsed="false">
      <c r="A1034" s="9" t="str">
        <f aca="false">IF('3. Layout Parts'!$A1034="","",TRIM('3. Layout Parts'!$A1034))</f>
        <v/>
      </c>
      <c r="B1034" s="9" t="str">
        <f aca="false">IF($A1034="","",'3. Layout Parts'!$D1034)</f>
        <v/>
      </c>
      <c r="C1034" s="9" t="str">
        <f aca="false">IF($A1034="","",'3. Layout Parts'!$B1034)</f>
        <v/>
      </c>
      <c r="D1034" s="9" t="str">
        <f aca="false">IF($A1034="","",'3. Layout Parts'!$C1034)</f>
        <v/>
      </c>
      <c r="E1034" s="9" t="str">
        <f aca="false">IF($A1034="","",IFERROR(INDEX('2. Schematic Parts'!$B$2:$B$3001,MATCH($A1034,'2. Schematic Parts'!$A$2:$A$3001,0)),"NOT FOUND"))</f>
        <v/>
      </c>
      <c r="F1034" s="9" t="str">
        <f aca="false">IF($A1034="","",IFERROR(INDEX('2. Schematic Parts'!$C$2:$C$3001,MATCH($A1034,'2. Schematic Parts'!$A$2:$A$3001,0))&amp;"","NOT FOUND"))</f>
        <v/>
      </c>
      <c r="G1034" s="9" t="str">
        <f aca="false">IF($A1034="","",IFERROR(INDEX('2. Schematic Parts'!$D$2:$D$3001,MATCH($A1034,'2. Schematic Parts'!$A$2:$A$3001,0))&amp;"","NOT FOUND"))</f>
        <v/>
      </c>
      <c r="H1034" s="9" t="str">
        <f aca="false">IF($A1034="","",IF(COUNTIF('2. Schematic Parts'!$A$2:$A$3001,$A1034)=0,"NOT IN SCHEMATIC","OK"))</f>
        <v/>
      </c>
      <c r="I1034" s="9" t="str">
        <f aca="false">IF($A1034="","",IF($H1034="NOT IN SCHEMATIC","",IF(UPPER(TRIM($C1034))=UPPER(TRIM($E1034)),"OK","MISMATCH")))</f>
        <v/>
      </c>
      <c r="J1034" s="9" t="str">
        <f aca="false">IF($A1034="","",IF($H1034="NOT IN SCHEMATIC","",IF($F1034="","NO SCH DECAL",IF($D1034="","",IF(UPPER(TRIM($D1034))=UPPER(TRIM($F1034)),"OK","MISMATCH")))))</f>
        <v/>
      </c>
      <c r="K1034" s="16" t="str">
        <f aca="false">IF($A1034="","",SUMPRODUCT(--ISNUMBER(SEARCH(","&amp;TRIM($A1034)&amp;",",","&amp;SUBSTITUTE('1. Master BOM'!$D$2:$D$400," ","")&amp;","))))</f>
        <v/>
      </c>
      <c r="L1034" s="16" t="str">
        <f aca="false">IF($A1034="","",IF($K1034&lt;&gt;1,0,SUMPRODUCT(ISNUMBER(SEARCH(","&amp;TRIM($A1034)&amp;",",","&amp;SUBSTITUTE('1. Master BOM'!$D$2:$D$400," ","")&amp;","))*ROW('1. Master BOM'!$D$2:$D$400))))</f>
        <v/>
      </c>
      <c r="M1034" s="9" t="str">
        <f aca="false">IF($A1034="","",IF($K1034=0,"NOT IN BOM",IF($K1034&gt;1,"MULTIPLE BOM LINES","OK")))</f>
        <v/>
      </c>
      <c r="N1034" s="9" t="str">
        <f aca="false">IF($A1034="","",IF($L1034=0,"—",INDEX('1. Master BOM'!$A$1:$A$400,$L1034)))</f>
        <v/>
      </c>
      <c r="O1034" s="9" t="str">
        <f aca="false">IF($A1034="","",IF($L1034=0,"—",INDEX('1. Master BOM'!$B$1:$B$400,$L1034)))</f>
        <v/>
      </c>
      <c r="P1034" s="9" t="str">
        <f aca="false">IF($A1034="","",IF(OR($H1034="NOT IN SCHEMATIC",$O1034="—"),"",IF($G1034="","NO SCH PN",IF(UPPER(TRIM($G1034))=UPPER(TRIM($O1034)),"OK","MISMATCH"))))</f>
        <v/>
      </c>
      <c r="Q1034" s="9" t="str">
        <f aca="false">IF($A1034="","",IF($L1034=0,"—",INDEX('1. Master BOM'!$E$1:$E$400,$L1034)))</f>
        <v/>
      </c>
      <c r="R1034" s="9" t="str">
        <f aca="false">IF($A1034="","",IF($L1034=0,"—",IF(T(INDEX('1. Master BOM'!$F$1:$F$400,$L1034))="","(not set)",INDEX('1. Master BOM'!$F$1:$F$400,$L1034))))</f>
        <v/>
      </c>
      <c r="S1034" s="9" t="str">
        <f aca="false">IF($A1034="","",IF(OR($R1034="—",$R1034="(not set)",$D1034=""),"",IF(ISNUMBER(SEARCH(SUBSTITUTE(SUBSTITUTE(SUBSTITUTE($R1034,"-",""),"_","")," ",""),SUBSTITUTE(SUBSTITUTE(SUBSTITUTE($D1034,"-",""),"_","")," ",""))),"OK","CHECK")))</f>
        <v/>
      </c>
      <c r="T1034" s="9" t="str">
        <f aca="false">IF($A1034="","",IF(OR($H1034="NOT IN SCHEMATIC",$I1034="MISMATCH",$J1034="MISMATCH",$P1034="MISMATCH",$M1034&lt;&gt;"OK"),"REVIEW","OK"))</f>
        <v/>
      </c>
      <c r="U1034" s="14"/>
      <c r="V1034" s="14"/>
      <c r="W1034" s="17"/>
      <c r="X1034" s="14"/>
    </row>
    <row r="1035" customFormat="false" ht="15" hidden="false" customHeight="false" outlineLevel="0" collapsed="false">
      <c r="A1035" s="9" t="str">
        <f aca="false">IF('3. Layout Parts'!$A1035="","",TRIM('3. Layout Parts'!$A1035))</f>
        <v/>
      </c>
      <c r="B1035" s="9" t="str">
        <f aca="false">IF($A1035="","",'3. Layout Parts'!$D1035)</f>
        <v/>
      </c>
      <c r="C1035" s="9" t="str">
        <f aca="false">IF($A1035="","",'3. Layout Parts'!$B1035)</f>
        <v/>
      </c>
      <c r="D1035" s="9" t="str">
        <f aca="false">IF($A1035="","",'3. Layout Parts'!$C1035)</f>
        <v/>
      </c>
      <c r="E1035" s="9" t="str">
        <f aca="false">IF($A1035="","",IFERROR(INDEX('2. Schematic Parts'!$B$2:$B$3001,MATCH($A1035,'2. Schematic Parts'!$A$2:$A$3001,0)),"NOT FOUND"))</f>
        <v/>
      </c>
      <c r="F1035" s="9" t="str">
        <f aca="false">IF($A1035="","",IFERROR(INDEX('2. Schematic Parts'!$C$2:$C$3001,MATCH($A1035,'2. Schematic Parts'!$A$2:$A$3001,0))&amp;"","NOT FOUND"))</f>
        <v/>
      </c>
      <c r="G1035" s="9" t="str">
        <f aca="false">IF($A1035="","",IFERROR(INDEX('2. Schematic Parts'!$D$2:$D$3001,MATCH($A1035,'2. Schematic Parts'!$A$2:$A$3001,0))&amp;"","NOT FOUND"))</f>
        <v/>
      </c>
      <c r="H1035" s="9" t="str">
        <f aca="false">IF($A1035="","",IF(COUNTIF('2. Schematic Parts'!$A$2:$A$3001,$A1035)=0,"NOT IN SCHEMATIC","OK"))</f>
        <v/>
      </c>
      <c r="I1035" s="9" t="str">
        <f aca="false">IF($A1035="","",IF($H1035="NOT IN SCHEMATIC","",IF(UPPER(TRIM($C1035))=UPPER(TRIM($E1035)),"OK","MISMATCH")))</f>
        <v/>
      </c>
      <c r="J1035" s="9" t="str">
        <f aca="false">IF($A1035="","",IF($H1035="NOT IN SCHEMATIC","",IF($F1035="","NO SCH DECAL",IF($D1035="","",IF(UPPER(TRIM($D1035))=UPPER(TRIM($F1035)),"OK","MISMATCH")))))</f>
        <v/>
      </c>
      <c r="K1035" s="16" t="str">
        <f aca="false">IF($A1035="","",SUMPRODUCT(--ISNUMBER(SEARCH(","&amp;TRIM($A1035)&amp;",",","&amp;SUBSTITUTE('1. Master BOM'!$D$2:$D$400," ","")&amp;","))))</f>
        <v/>
      </c>
      <c r="L1035" s="16" t="str">
        <f aca="false">IF($A1035="","",IF($K1035&lt;&gt;1,0,SUMPRODUCT(ISNUMBER(SEARCH(","&amp;TRIM($A1035)&amp;",",","&amp;SUBSTITUTE('1. Master BOM'!$D$2:$D$400," ","")&amp;","))*ROW('1. Master BOM'!$D$2:$D$400))))</f>
        <v/>
      </c>
      <c r="M1035" s="9" t="str">
        <f aca="false">IF($A1035="","",IF($K1035=0,"NOT IN BOM",IF($K1035&gt;1,"MULTIPLE BOM LINES","OK")))</f>
        <v/>
      </c>
      <c r="N1035" s="9" t="str">
        <f aca="false">IF($A1035="","",IF($L1035=0,"—",INDEX('1. Master BOM'!$A$1:$A$400,$L1035)))</f>
        <v/>
      </c>
      <c r="O1035" s="9" t="str">
        <f aca="false">IF($A1035="","",IF($L1035=0,"—",INDEX('1. Master BOM'!$B$1:$B$400,$L1035)))</f>
        <v/>
      </c>
      <c r="P1035" s="9" t="str">
        <f aca="false">IF($A1035="","",IF(OR($H1035="NOT IN SCHEMATIC",$O1035="—"),"",IF($G1035="","NO SCH PN",IF(UPPER(TRIM($G1035))=UPPER(TRIM($O1035)),"OK","MISMATCH"))))</f>
        <v/>
      </c>
      <c r="Q1035" s="9" t="str">
        <f aca="false">IF($A1035="","",IF($L1035=0,"—",INDEX('1. Master BOM'!$E$1:$E$400,$L1035)))</f>
        <v/>
      </c>
      <c r="R1035" s="9" t="str">
        <f aca="false">IF($A1035="","",IF($L1035=0,"—",IF(T(INDEX('1. Master BOM'!$F$1:$F$400,$L1035))="","(not set)",INDEX('1. Master BOM'!$F$1:$F$400,$L1035))))</f>
        <v/>
      </c>
      <c r="S1035" s="9" t="str">
        <f aca="false">IF($A1035="","",IF(OR($R1035="—",$R1035="(not set)",$D1035=""),"",IF(ISNUMBER(SEARCH(SUBSTITUTE(SUBSTITUTE(SUBSTITUTE($R1035,"-",""),"_","")," ",""),SUBSTITUTE(SUBSTITUTE(SUBSTITUTE($D1035,"-",""),"_","")," ",""))),"OK","CHECK")))</f>
        <v/>
      </c>
      <c r="T1035" s="9" t="str">
        <f aca="false">IF($A1035="","",IF(OR($H1035="NOT IN SCHEMATIC",$I1035="MISMATCH",$J1035="MISMATCH",$P1035="MISMATCH",$M1035&lt;&gt;"OK"),"REVIEW","OK"))</f>
        <v/>
      </c>
      <c r="U1035" s="14"/>
      <c r="V1035" s="14"/>
      <c r="W1035" s="17"/>
      <c r="X1035" s="14"/>
    </row>
    <row r="1036" customFormat="false" ht="15" hidden="false" customHeight="false" outlineLevel="0" collapsed="false">
      <c r="A1036" s="9" t="str">
        <f aca="false">IF('3. Layout Parts'!$A1036="","",TRIM('3. Layout Parts'!$A1036))</f>
        <v/>
      </c>
      <c r="B1036" s="9" t="str">
        <f aca="false">IF($A1036="","",'3. Layout Parts'!$D1036)</f>
        <v/>
      </c>
      <c r="C1036" s="9" t="str">
        <f aca="false">IF($A1036="","",'3. Layout Parts'!$B1036)</f>
        <v/>
      </c>
      <c r="D1036" s="9" t="str">
        <f aca="false">IF($A1036="","",'3. Layout Parts'!$C1036)</f>
        <v/>
      </c>
      <c r="E1036" s="9" t="str">
        <f aca="false">IF($A1036="","",IFERROR(INDEX('2. Schematic Parts'!$B$2:$B$3001,MATCH($A1036,'2. Schematic Parts'!$A$2:$A$3001,0)),"NOT FOUND"))</f>
        <v/>
      </c>
      <c r="F1036" s="9" t="str">
        <f aca="false">IF($A1036="","",IFERROR(INDEX('2. Schematic Parts'!$C$2:$C$3001,MATCH($A1036,'2. Schematic Parts'!$A$2:$A$3001,0))&amp;"","NOT FOUND"))</f>
        <v/>
      </c>
      <c r="G1036" s="9" t="str">
        <f aca="false">IF($A1036="","",IFERROR(INDEX('2. Schematic Parts'!$D$2:$D$3001,MATCH($A1036,'2. Schematic Parts'!$A$2:$A$3001,0))&amp;"","NOT FOUND"))</f>
        <v/>
      </c>
      <c r="H1036" s="9" t="str">
        <f aca="false">IF($A1036="","",IF(COUNTIF('2. Schematic Parts'!$A$2:$A$3001,$A1036)=0,"NOT IN SCHEMATIC","OK"))</f>
        <v/>
      </c>
      <c r="I1036" s="9" t="str">
        <f aca="false">IF($A1036="","",IF($H1036="NOT IN SCHEMATIC","",IF(UPPER(TRIM($C1036))=UPPER(TRIM($E1036)),"OK","MISMATCH")))</f>
        <v/>
      </c>
      <c r="J1036" s="9" t="str">
        <f aca="false">IF($A1036="","",IF($H1036="NOT IN SCHEMATIC","",IF($F1036="","NO SCH DECAL",IF($D1036="","",IF(UPPER(TRIM($D1036))=UPPER(TRIM($F1036)),"OK","MISMATCH")))))</f>
        <v/>
      </c>
      <c r="K1036" s="16" t="str">
        <f aca="false">IF($A1036="","",SUMPRODUCT(--ISNUMBER(SEARCH(","&amp;TRIM($A1036)&amp;",",","&amp;SUBSTITUTE('1. Master BOM'!$D$2:$D$400," ","")&amp;","))))</f>
        <v/>
      </c>
      <c r="L1036" s="16" t="str">
        <f aca="false">IF($A1036="","",IF($K1036&lt;&gt;1,0,SUMPRODUCT(ISNUMBER(SEARCH(","&amp;TRIM($A1036)&amp;",",","&amp;SUBSTITUTE('1. Master BOM'!$D$2:$D$400," ","")&amp;","))*ROW('1. Master BOM'!$D$2:$D$400))))</f>
        <v/>
      </c>
      <c r="M1036" s="9" t="str">
        <f aca="false">IF($A1036="","",IF($K1036=0,"NOT IN BOM",IF($K1036&gt;1,"MULTIPLE BOM LINES","OK")))</f>
        <v/>
      </c>
      <c r="N1036" s="9" t="str">
        <f aca="false">IF($A1036="","",IF($L1036=0,"—",INDEX('1. Master BOM'!$A$1:$A$400,$L1036)))</f>
        <v/>
      </c>
      <c r="O1036" s="9" t="str">
        <f aca="false">IF($A1036="","",IF($L1036=0,"—",INDEX('1. Master BOM'!$B$1:$B$400,$L1036)))</f>
        <v/>
      </c>
      <c r="P1036" s="9" t="str">
        <f aca="false">IF($A1036="","",IF(OR($H1036="NOT IN SCHEMATIC",$O1036="—"),"",IF($G1036="","NO SCH PN",IF(UPPER(TRIM($G1036))=UPPER(TRIM($O1036)),"OK","MISMATCH"))))</f>
        <v/>
      </c>
      <c r="Q1036" s="9" t="str">
        <f aca="false">IF($A1036="","",IF($L1036=0,"—",INDEX('1. Master BOM'!$E$1:$E$400,$L1036)))</f>
        <v/>
      </c>
      <c r="R1036" s="9" t="str">
        <f aca="false">IF($A1036="","",IF($L1036=0,"—",IF(T(INDEX('1. Master BOM'!$F$1:$F$400,$L1036))="","(not set)",INDEX('1. Master BOM'!$F$1:$F$400,$L1036))))</f>
        <v/>
      </c>
      <c r="S1036" s="9" t="str">
        <f aca="false">IF($A1036="","",IF(OR($R1036="—",$R1036="(not set)",$D1036=""),"",IF(ISNUMBER(SEARCH(SUBSTITUTE(SUBSTITUTE(SUBSTITUTE($R1036,"-",""),"_","")," ",""),SUBSTITUTE(SUBSTITUTE(SUBSTITUTE($D1036,"-",""),"_","")," ",""))),"OK","CHECK")))</f>
        <v/>
      </c>
      <c r="T1036" s="9" t="str">
        <f aca="false">IF($A1036="","",IF(OR($H1036="NOT IN SCHEMATIC",$I1036="MISMATCH",$J1036="MISMATCH",$P1036="MISMATCH",$M1036&lt;&gt;"OK"),"REVIEW","OK"))</f>
        <v/>
      </c>
      <c r="U1036" s="14"/>
      <c r="V1036" s="14"/>
      <c r="W1036" s="17"/>
      <c r="X1036" s="14"/>
    </row>
    <row r="1037" customFormat="false" ht="15" hidden="false" customHeight="false" outlineLevel="0" collapsed="false">
      <c r="A1037" s="9" t="str">
        <f aca="false">IF('3. Layout Parts'!$A1037="","",TRIM('3. Layout Parts'!$A1037))</f>
        <v/>
      </c>
      <c r="B1037" s="9" t="str">
        <f aca="false">IF($A1037="","",'3. Layout Parts'!$D1037)</f>
        <v/>
      </c>
      <c r="C1037" s="9" t="str">
        <f aca="false">IF($A1037="","",'3. Layout Parts'!$B1037)</f>
        <v/>
      </c>
      <c r="D1037" s="9" t="str">
        <f aca="false">IF($A1037="","",'3. Layout Parts'!$C1037)</f>
        <v/>
      </c>
      <c r="E1037" s="9" t="str">
        <f aca="false">IF($A1037="","",IFERROR(INDEX('2. Schematic Parts'!$B$2:$B$3001,MATCH($A1037,'2. Schematic Parts'!$A$2:$A$3001,0)),"NOT FOUND"))</f>
        <v/>
      </c>
      <c r="F1037" s="9" t="str">
        <f aca="false">IF($A1037="","",IFERROR(INDEX('2. Schematic Parts'!$C$2:$C$3001,MATCH($A1037,'2. Schematic Parts'!$A$2:$A$3001,0))&amp;"","NOT FOUND"))</f>
        <v/>
      </c>
      <c r="G1037" s="9" t="str">
        <f aca="false">IF($A1037="","",IFERROR(INDEX('2. Schematic Parts'!$D$2:$D$3001,MATCH($A1037,'2. Schematic Parts'!$A$2:$A$3001,0))&amp;"","NOT FOUND"))</f>
        <v/>
      </c>
      <c r="H1037" s="9" t="str">
        <f aca="false">IF($A1037="","",IF(COUNTIF('2. Schematic Parts'!$A$2:$A$3001,$A1037)=0,"NOT IN SCHEMATIC","OK"))</f>
        <v/>
      </c>
      <c r="I1037" s="9" t="str">
        <f aca="false">IF($A1037="","",IF($H1037="NOT IN SCHEMATIC","",IF(UPPER(TRIM($C1037))=UPPER(TRIM($E1037)),"OK","MISMATCH")))</f>
        <v/>
      </c>
      <c r="J1037" s="9" t="str">
        <f aca="false">IF($A1037="","",IF($H1037="NOT IN SCHEMATIC","",IF($F1037="","NO SCH DECAL",IF($D1037="","",IF(UPPER(TRIM($D1037))=UPPER(TRIM($F1037)),"OK","MISMATCH")))))</f>
        <v/>
      </c>
      <c r="K1037" s="16" t="str">
        <f aca="false">IF($A1037="","",SUMPRODUCT(--ISNUMBER(SEARCH(","&amp;TRIM($A1037)&amp;",",","&amp;SUBSTITUTE('1. Master BOM'!$D$2:$D$400," ","")&amp;","))))</f>
        <v/>
      </c>
      <c r="L1037" s="16" t="str">
        <f aca="false">IF($A1037="","",IF($K1037&lt;&gt;1,0,SUMPRODUCT(ISNUMBER(SEARCH(","&amp;TRIM($A1037)&amp;",",","&amp;SUBSTITUTE('1. Master BOM'!$D$2:$D$400," ","")&amp;","))*ROW('1. Master BOM'!$D$2:$D$400))))</f>
        <v/>
      </c>
      <c r="M1037" s="9" t="str">
        <f aca="false">IF($A1037="","",IF($K1037=0,"NOT IN BOM",IF($K1037&gt;1,"MULTIPLE BOM LINES","OK")))</f>
        <v/>
      </c>
      <c r="N1037" s="9" t="str">
        <f aca="false">IF($A1037="","",IF($L1037=0,"—",INDEX('1. Master BOM'!$A$1:$A$400,$L1037)))</f>
        <v/>
      </c>
      <c r="O1037" s="9" t="str">
        <f aca="false">IF($A1037="","",IF($L1037=0,"—",INDEX('1. Master BOM'!$B$1:$B$400,$L1037)))</f>
        <v/>
      </c>
      <c r="P1037" s="9" t="str">
        <f aca="false">IF($A1037="","",IF(OR($H1037="NOT IN SCHEMATIC",$O1037="—"),"",IF($G1037="","NO SCH PN",IF(UPPER(TRIM($G1037))=UPPER(TRIM($O1037)),"OK","MISMATCH"))))</f>
        <v/>
      </c>
      <c r="Q1037" s="9" t="str">
        <f aca="false">IF($A1037="","",IF($L1037=0,"—",INDEX('1. Master BOM'!$E$1:$E$400,$L1037)))</f>
        <v/>
      </c>
      <c r="R1037" s="9" t="str">
        <f aca="false">IF($A1037="","",IF($L1037=0,"—",IF(T(INDEX('1. Master BOM'!$F$1:$F$400,$L1037))="","(not set)",INDEX('1. Master BOM'!$F$1:$F$400,$L1037))))</f>
        <v/>
      </c>
      <c r="S1037" s="9" t="str">
        <f aca="false">IF($A1037="","",IF(OR($R1037="—",$R1037="(not set)",$D1037=""),"",IF(ISNUMBER(SEARCH(SUBSTITUTE(SUBSTITUTE(SUBSTITUTE($R1037,"-",""),"_","")," ",""),SUBSTITUTE(SUBSTITUTE(SUBSTITUTE($D1037,"-",""),"_","")," ",""))),"OK","CHECK")))</f>
        <v/>
      </c>
      <c r="T1037" s="9" t="str">
        <f aca="false">IF($A1037="","",IF(OR($H1037="NOT IN SCHEMATIC",$I1037="MISMATCH",$J1037="MISMATCH",$P1037="MISMATCH",$M1037&lt;&gt;"OK"),"REVIEW","OK"))</f>
        <v/>
      </c>
      <c r="U1037" s="14"/>
      <c r="V1037" s="14"/>
      <c r="W1037" s="17"/>
      <c r="X1037" s="14"/>
    </row>
    <row r="1038" customFormat="false" ht="15" hidden="false" customHeight="false" outlineLevel="0" collapsed="false">
      <c r="A1038" s="9" t="str">
        <f aca="false">IF('3. Layout Parts'!$A1038="","",TRIM('3. Layout Parts'!$A1038))</f>
        <v/>
      </c>
      <c r="B1038" s="9" t="str">
        <f aca="false">IF($A1038="","",'3. Layout Parts'!$D1038)</f>
        <v/>
      </c>
      <c r="C1038" s="9" t="str">
        <f aca="false">IF($A1038="","",'3. Layout Parts'!$B1038)</f>
        <v/>
      </c>
      <c r="D1038" s="9" t="str">
        <f aca="false">IF($A1038="","",'3. Layout Parts'!$C1038)</f>
        <v/>
      </c>
      <c r="E1038" s="9" t="str">
        <f aca="false">IF($A1038="","",IFERROR(INDEX('2. Schematic Parts'!$B$2:$B$3001,MATCH($A1038,'2. Schematic Parts'!$A$2:$A$3001,0)),"NOT FOUND"))</f>
        <v/>
      </c>
      <c r="F1038" s="9" t="str">
        <f aca="false">IF($A1038="","",IFERROR(INDEX('2. Schematic Parts'!$C$2:$C$3001,MATCH($A1038,'2. Schematic Parts'!$A$2:$A$3001,0))&amp;"","NOT FOUND"))</f>
        <v/>
      </c>
      <c r="G1038" s="9" t="str">
        <f aca="false">IF($A1038="","",IFERROR(INDEX('2. Schematic Parts'!$D$2:$D$3001,MATCH($A1038,'2. Schematic Parts'!$A$2:$A$3001,0))&amp;"","NOT FOUND"))</f>
        <v/>
      </c>
      <c r="H1038" s="9" t="str">
        <f aca="false">IF($A1038="","",IF(COUNTIF('2. Schematic Parts'!$A$2:$A$3001,$A1038)=0,"NOT IN SCHEMATIC","OK"))</f>
        <v/>
      </c>
      <c r="I1038" s="9" t="str">
        <f aca="false">IF($A1038="","",IF($H1038="NOT IN SCHEMATIC","",IF(UPPER(TRIM($C1038))=UPPER(TRIM($E1038)),"OK","MISMATCH")))</f>
        <v/>
      </c>
      <c r="J1038" s="9" t="str">
        <f aca="false">IF($A1038="","",IF($H1038="NOT IN SCHEMATIC","",IF($F1038="","NO SCH DECAL",IF($D1038="","",IF(UPPER(TRIM($D1038))=UPPER(TRIM($F1038)),"OK","MISMATCH")))))</f>
        <v/>
      </c>
      <c r="K1038" s="16" t="str">
        <f aca="false">IF($A1038="","",SUMPRODUCT(--ISNUMBER(SEARCH(","&amp;TRIM($A1038)&amp;",",","&amp;SUBSTITUTE('1. Master BOM'!$D$2:$D$400," ","")&amp;","))))</f>
        <v/>
      </c>
      <c r="L1038" s="16" t="str">
        <f aca="false">IF($A1038="","",IF($K1038&lt;&gt;1,0,SUMPRODUCT(ISNUMBER(SEARCH(","&amp;TRIM($A1038)&amp;",",","&amp;SUBSTITUTE('1. Master BOM'!$D$2:$D$400," ","")&amp;","))*ROW('1. Master BOM'!$D$2:$D$400))))</f>
        <v/>
      </c>
      <c r="M1038" s="9" t="str">
        <f aca="false">IF($A1038="","",IF($K1038=0,"NOT IN BOM",IF($K1038&gt;1,"MULTIPLE BOM LINES","OK")))</f>
        <v/>
      </c>
      <c r="N1038" s="9" t="str">
        <f aca="false">IF($A1038="","",IF($L1038=0,"—",INDEX('1. Master BOM'!$A$1:$A$400,$L1038)))</f>
        <v/>
      </c>
      <c r="O1038" s="9" t="str">
        <f aca="false">IF($A1038="","",IF($L1038=0,"—",INDEX('1. Master BOM'!$B$1:$B$400,$L1038)))</f>
        <v/>
      </c>
      <c r="P1038" s="9" t="str">
        <f aca="false">IF($A1038="","",IF(OR($H1038="NOT IN SCHEMATIC",$O1038="—"),"",IF($G1038="","NO SCH PN",IF(UPPER(TRIM($G1038))=UPPER(TRIM($O1038)),"OK","MISMATCH"))))</f>
        <v/>
      </c>
      <c r="Q1038" s="9" t="str">
        <f aca="false">IF($A1038="","",IF($L1038=0,"—",INDEX('1. Master BOM'!$E$1:$E$400,$L1038)))</f>
        <v/>
      </c>
      <c r="R1038" s="9" t="str">
        <f aca="false">IF($A1038="","",IF($L1038=0,"—",IF(T(INDEX('1. Master BOM'!$F$1:$F$400,$L1038))="","(not set)",INDEX('1. Master BOM'!$F$1:$F$400,$L1038))))</f>
        <v/>
      </c>
      <c r="S1038" s="9" t="str">
        <f aca="false">IF($A1038="","",IF(OR($R1038="—",$R1038="(not set)",$D1038=""),"",IF(ISNUMBER(SEARCH(SUBSTITUTE(SUBSTITUTE(SUBSTITUTE($R1038,"-",""),"_","")," ",""),SUBSTITUTE(SUBSTITUTE(SUBSTITUTE($D1038,"-",""),"_","")," ",""))),"OK","CHECK")))</f>
        <v/>
      </c>
      <c r="T1038" s="9" t="str">
        <f aca="false">IF($A1038="","",IF(OR($H1038="NOT IN SCHEMATIC",$I1038="MISMATCH",$J1038="MISMATCH",$P1038="MISMATCH",$M1038&lt;&gt;"OK"),"REVIEW","OK"))</f>
        <v/>
      </c>
      <c r="U1038" s="14"/>
      <c r="V1038" s="14"/>
      <c r="W1038" s="17"/>
      <c r="X1038" s="14"/>
    </row>
    <row r="1039" customFormat="false" ht="15" hidden="false" customHeight="false" outlineLevel="0" collapsed="false">
      <c r="A1039" s="9" t="str">
        <f aca="false">IF('3. Layout Parts'!$A1039="","",TRIM('3. Layout Parts'!$A1039))</f>
        <v/>
      </c>
      <c r="B1039" s="9" t="str">
        <f aca="false">IF($A1039="","",'3. Layout Parts'!$D1039)</f>
        <v/>
      </c>
      <c r="C1039" s="9" t="str">
        <f aca="false">IF($A1039="","",'3. Layout Parts'!$B1039)</f>
        <v/>
      </c>
      <c r="D1039" s="9" t="str">
        <f aca="false">IF($A1039="","",'3. Layout Parts'!$C1039)</f>
        <v/>
      </c>
      <c r="E1039" s="9" t="str">
        <f aca="false">IF($A1039="","",IFERROR(INDEX('2. Schematic Parts'!$B$2:$B$3001,MATCH($A1039,'2. Schematic Parts'!$A$2:$A$3001,0)),"NOT FOUND"))</f>
        <v/>
      </c>
      <c r="F1039" s="9" t="str">
        <f aca="false">IF($A1039="","",IFERROR(INDEX('2. Schematic Parts'!$C$2:$C$3001,MATCH($A1039,'2. Schematic Parts'!$A$2:$A$3001,0))&amp;"","NOT FOUND"))</f>
        <v/>
      </c>
      <c r="G1039" s="9" t="str">
        <f aca="false">IF($A1039="","",IFERROR(INDEX('2. Schematic Parts'!$D$2:$D$3001,MATCH($A1039,'2. Schematic Parts'!$A$2:$A$3001,0))&amp;"","NOT FOUND"))</f>
        <v/>
      </c>
      <c r="H1039" s="9" t="str">
        <f aca="false">IF($A1039="","",IF(COUNTIF('2. Schematic Parts'!$A$2:$A$3001,$A1039)=0,"NOT IN SCHEMATIC","OK"))</f>
        <v/>
      </c>
      <c r="I1039" s="9" t="str">
        <f aca="false">IF($A1039="","",IF($H1039="NOT IN SCHEMATIC","",IF(UPPER(TRIM($C1039))=UPPER(TRIM($E1039)),"OK","MISMATCH")))</f>
        <v/>
      </c>
      <c r="J1039" s="9" t="str">
        <f aca="false">IF($A1039="","",IF($H1039="NOT IN SCHEMATIC","",IF($F1039="","NO SCH DECAL",IF($D1039="","",IF(UPPER(TRIM($D1039))=UPPER(TRIM($F1039)),"OK","MISMATCH")))))</f>
        <v/>
      </c>
      <c r="K1039" s="16" t="str">
        <f aca="false">IF($A1039="","",SUMPRODUCT(--ISNUMBER(SEARCH(","&amp;TRIM($A1039)&amp;",",","&amp;SUBSTITUTE('1. Master BOM'!$D$2:$D$400," ","")&amp;","))))</f>
        <v/>
      </c>
      <c r="L1039" s="16" t="str">
        <f aca="false">IF($A1039="","",IF($K1039&lt;&gt;1,0,SUMPRODUCT(ISNUMBER(SEARCH(","&amp;TRIM($A1039)&amp;",",","&amp;SUBSTITUTE('1. Master BOM'!$D$2:$D$400," ","")&amp;","))*ROW('1. Master BOM'!$D$2:$D$400))))</f>
        <v/>
      </c>
      <c r="M1039" s="9" t="str">
        <f aca="false">IF($A1039="","",IF($K1039=0,"NOT IN BOM",IF($K1039&gt;1,"MULTIPLE BOM LINES","OK")))</f>
        <v/>
      </c>
      <c r="N1039" s="9" t="str">
        <f aca="false">IF($A1039="","",IF($L1039=0,"—",INDEX('1. Master BOM'!$A$1:$A$400,$L1039)))</f>
        <v/>
      </c>
      <c r="O1039" s="9" t="str">
        <f aca="false">IF($A1039="","",IF($L1039=0,"—",INDEX('1. Master BOM'!$B$1:$B$400,$L1039)))</f>
        <v/>
      </c>
      <c r="P1039" s="9" t="str">
        <f aca="false">IF($A1039="","",IF(OR($H1039="NOT IN SCHEMATIC",$O1039="—"),"",IF($G1039="","NO SCH PN",IF(UPPER(TRIM($G1039))=UPPER(TRIM($O1039)),"OK","MISMATCH"))))</f>
        <v/>
      </c>
      <c r="Q1039" s="9" t="str">
        <f aca="false">IF($A1039="","",IF($L1039=0,"—",INDEX('1. Master BOM'!$E$1:$E$400,$L1039)))</f>
        <v/>
      </c>
      <c r="R1039" s="9" t="str">
        <f aca="false">IF($A1039="","",IF($L1039=0,"—",IF(T(INDEX('1. Master BOM'!$F$1:$F$400,$L1039))="","(not set)",INDEX('1. Master BOM'!$F$1:$F$400,$L1039))))</f>
        <v/>
      </c>
      <c r="S1039" s="9" t="str">
        <f aca="false">IF($A1039="","",IF(OR($R1039="—",$R1039="(not set)",$D1039=""),"",IF(ISNUMBER(SEARCH(SUBSTITUTE(SUBSTITUTE(SUBSTITUTE($R1039,"-",""),"_","")," ",""),SUBSTITUTE(SUBSTITUTE(SUBSTITUTE($D1039,"-",""),"_","")," ",""))),"OK","CHECK")))</f>
        <v/>
      </c>
      <c r="T1039" s="9" t="str">
        <f aca="false">IF($A1039="","",IF(OR($H1039="NOT IN SCHEMATIC",$I1039="MISMATCH",$J1039="MISMATCH",$P1039="MISMATCH",$M1039&lt;&gt;"OK"),"REVIEW","OK"))</f>
        <v/>
      </c>
      <c r="U1039" s="14"/>
      <c r="V1039" s="14"/>
      <c r="W1039" s="17"/>
      <c r="X1039" s="14"/>
    </row>
    <row r="1040" customFormat="false" ht="15" hidden="false" customHeight="false" outlineLevel="0" collapsed="false">
      <c r="A1040" s="9" t="str">
        <f aca="false">IF('3. Layout Parts'!$A1040="","",TRIM('3. Layout Parts'!$A1040))</f>
        <v/>
      </c>
      <c r="B1040" s="9" t="str">
        <f aca="false">IF($A1040="","",'3. Layout Parts'!$D1040)</f>
        <v/>
      </c>
      <c r="C1040" s="9" t="str">
        <f aca="false">IF($A1040="","",'3. Layout Parts'!$B1040)</f>
        <v/>
      </c>
      <c r="D1040" s="9" t="str">
        <f aca="false">IF($A1040="","",'3. Layout Parts'!$C1040)</f>
        <v/>
      </c>
      <c r="E1040" s="9" t="str">
        <f aca="false">IF($A1040="","",IFERROR(INDEX('2. Schematic Parts'!$B$2:$B$3001,MATCH($A1040,'2. Schematic Parts'!$A$2:$A$3001,0)),"NOT FOUND"))</f>
        <v/>
      </c>
      <c r="F1040" s="9" t="str">
        <f aca="false">IF($A1040="","",IFERROR(INDEX('2. Schematic Parts'!$C$2:$C$3001,MATCH($A1040,'2. Schematic Parts'!$A$2:$A$3001,0))&amp;"","NOT FOUND"))</f>
        <v/>
      </c>
      <c r="G1040" s="9" t="str">
        <f aca="false">IF($A1040="","",IFERROR(INDEX('2. Schematic Parts'!$D$2:$D$3001,MATCH($A1040,'2. Schematic Parts'!$A$2:$A$3001,0))&amp;"","NOT FOUND"))</f>
        <v/>
      </c>
      <c r="H1040" s="9" t="str">
        <f aca="false">IF($A1040="","",IF(COUNTIF('2. Schematic Parts'!$A$2:$A$3001,$A1040)=0,"NOT IN SCHEMATIC","OK"))</f>
        <v/>
      </c>
      <c r="I1040" s="9" t="str">
        <f aca="false">IF($A1040="","",IF($H1040="NOT IN SCHEMATIC","",IF(UPPER(TRIM($C1040))=UPPER(TRIM($E1040)),"OK","MISMATCH")))</f>
        <v/>
      </c>
      <c r="J1040" s="9" t="str">
        <f aca="false">IF($A1040="","",IF($H1040="NOT IN SCHEMATIC","",IF($F1040="","NO SCH DECAL",IF($D1040="","",IF(UPPER(TRIM($D1040))=UPPER(TRIM($F1040)),"OK","MISMATCH")))))</f>
        <v/>
      </c>
      <c r="K1040" s="16" t="str">
        <f aca="false">IF($A1040="","",SUMPRODUCT(--ISNUMBER(SEARCH(","&amp;TRIM($A1040)&amp;",",","&amp;SUBSTITUTE('1. Master BOM'!$D$2:$D$400," ","")&amp;","))))</f>
        <v/>
      </c>
      <c r="L1040" s="16" t="str">
        <f aca="false">IF($A1040="","",IF($K1040&lt;&gt;1,0,SUMPRODUCT(ISNUMBER(SEARCH(","&amp;TRIM($A1040)&amp;",",","&amp;SUBSTITUTE('1. Master BOM'!$D$2:$D$400," ","")&amp;","))*ROW('1. Master BOM'!$D$2:$D$400))))</f>
        <v/>
      </c>
      <c r="M1040" s="9" t="str">
        <f aca="false">IF($A1040="","",IF($K1040=0,"NOT IN BOM",IF($K1040&gt;1,"MULTIPLE BOM LINES","OK")))</f>
        <v/>
      </c>
      <c r="N1040" s="9" t="str">
        <f aca="false">IF($A1040="","",IF($L1040=0,"—",INDEX('1. Master BOM'!$A$1:$A$400,$L1040)))</f>
        <v/>
      </c>
      <c r="O1040" s="9" t="str">
        <f aca="false">IF($A1040="","",IF($L1040=0,"—",INDEX('1. Master BOM'!$B$1:$B$400,$L1040)))</f>
        <v/>
      </c>
      <c r="P1040" s="9" t="str">
        <f aca="false">IF($A1040="","",IF(OR($H1040="NOT IN SCHEMATIC",$O1040="—"),"",IF($G1040="","NO SCH PN",IF(UPPER(TRIM($G1040))=UPPER(TRIM($O1040)),"OK","MISMATCH"))))</f>
        <v/>
      </c>
      <c r="Q1040" s="9" t="str">
        <f aca="false">IF($A1040="","",IF($L1040=0,"—",INDEX('1. Master BOM'!$E$1:$E$400,$L1040)))</f>
        <v/>
      </c>
      <c r="R1040" s="9" t="str">
        <f aca="false">IF($A1040="","",IF($L1040=0,"—",IF(T(INDEX('1. Master BOM'!$F$1:$F$400,$L1040))="","(not set)",INDEX('1. Master BOM'!$F$1:$F$400,$L1040))))</f>
        <v/>
      </c>
      <c r="S1040" s="9" t="str">
        <f aca="false">IF($A1040="","",IF(OR($R1040="—",$R1040="(not set)",$D1040=""),"",IF(ISNUMBER(SEARCH(SUBSTITUTE(SUBSTITUTE(SUBSTITUTE($R1040,"-",""),"_","")," ",""),SUBSTITUTE(SUBSTITUTE(SUBSTITUTE($D1040,"-",""),"_","")," ",""))),"OK","CHECK")))</f>
        <v/>
      </c>
      <c r="T1040" s="9" t="str">
        <f aca="false">IF($A1040="","",IF(OR($H1040="NOT IN SCHEMATIC",$I1040="MISMATCH",$J1040="MISMATCH",$P1040="MISMATCH",$M1040&lt;&gt;"OK"),"REVIEW","OK"))</f>
        <v/>
      </c>
      <c r="U1040" s="14"/>
      <c r="V1040" s="14"/>
      <c r="W1040" s="17"/>
      <c r="X1040" s="14"/>
    </row>
    <row r="1041" customFormat="false" ht="15" hidden="false" customHeight="false" outlineLevel="0" collapsed="false">
      <c r="A1041" s="9" t="str">
        <f aca="false">IF('3. Layout Parts'!$A1041="","",TRIM('3. Layout Parts'!$A1041))</f>
        <v/>
      </c>
      <c r="B1041" s="9" t="str">
        <f aca="false">IF($A1041="","",'3. Layout Parts'!$D1041)</f>
        <v/>
      </c>
      <c r="C1041" s="9" t="str">
        <f aca="false">IF($A1041="","",'3. Layout Parts'!$B1041)</f>
        <v/>
      </c>
      <c r="D1041" s="9" t="str">
        <f aca="false">IF($A1041="","",'3. Layout Parts'!$C1041)</f>
        <v/>
      </c>
      <c r="E1041" s="9" t="str">
        <f aca="false">IF($A1041="","",IFERROR(INDEX('2. Schematic Parts'!$B$2:$B$3001,MATCH($A1041,'2. Schematic Parts'!$A$2:$A$3001,0)),"NOT FOUND"))</f>
        <v/>
      </c>
      <c r="F1041" s="9" t="str">
        <f aca="false">IF($A1041="","",IFERROR(INDEX('2. Schematic Parts'!$C$2:$C$3001,MATCH($A1041,'2. Schematic Parts'!$A$2:$A$3001,0))&amp;"","NOT FOUND"))</f>
        <v/>
      </c>
      <c r="G1041" s="9" t="str">
        <f aca="false">IF($A1041="","",IFERROR(INDEX('2. Schematic Parts'!$D$2:$D$3001,MATCH($A1041,'2. Schematic Parts'!$A$2:$A$3001,0))&amp;"","NOT FOUND"))</f>
        <v/>
      </c>
      <c r="H1041" s="9" t="str">
        <f aca="false">IF($A1041="","",IF(COUNTIF('2. Schematic Parts'!$A$2:$A$3001,$A1041)=0,"NOT IN SCHEMATIC","OK"))</f>
        <v/>
      </c>
      <c r="I1041" s="9" t="str">
        <f aca="false">IF($A1041="","",IF($H1041="NOT IN SCHEMATIC","",IF(UPPER(TRIM($C1041))=UPPER(TRIM($E1041)),"OK","MISMATCH")))</f>
        <v/>
      </c>
      <c r="J1041" s="9" t="str">
        <f aca="false">IF($A1041="","",IF($H1041="NOT IN SCHEMATIC","",IF($F1041="","NO SCH DECAL",IF($D1041="","",IF(UPPER(TRIM($D1041))=UPPER(TRIM($F1041)),"OK","MISMATCH")))))</f>
        <v/>
      </c>
      <c r="K1041" s="16" t="str">
        <f aca="false">IF($A1041="","",SUMPRODUCT(--ISNUMBER(SEARCH(","&amp;TRIM($A1041)&amp;",",","&amp;SUBSTITUTE('1. Master BOM'!$D$2:$D$400," ","")&amp;","))))</f>
        <v/>
      </c>
      <c r="L1041" s="16" t="str">
        <f aca="false">IF($A1041="","",IF($K1041&lt;&gt;1,0,SUMPRODUCT(ISNUMBER(SEARCH(","&amp;TRIM($A1041)&amp;",",","&amp;SUBSTITUTE('1. Master BOM'!$D$2:$D$400," ","")&amp;","))*ROW('1. Master BOM'!$D$2:$D$400))))</f>
        <v/>
      </c>
      <c r="M1041" s="9" t="str">
        <f aca="false">IF($A1041="","",IF($K1041=0,"NOT IN BOM",IF($K1041&gt;1,"MULTIPLE BOM LINES","OK")))</f>
        <v/>
      </c>
      <c r="N1041" s="9" t="str">
        <f aca="false">IF($A1041="","",IF($L1041=0,"—",INDEX('1. Master BOM'!$A$1:$A$400,$L1041)))</f>
        <v/>
      </c>
      <c r="O1041" s="9" t="str">
        <f aca="false">IF($A1041="","",IF($L1041=0,"—",INDEX('1. Master BOM'!$B$1:$B$400,$L1041)))</f>
        <v/>
      </c>
      <c r="P1041" s="9" t="str">
        <f aca="false">IF($A1041="","",IF(OR($H1041="NOT IN SCHEMATIC",$O1041="—"),"",IF($G1041="","NO SCH PN",IF(UPPER(TRIM($G1041))=UPPER(TRIM($O1041)),"OK","MISMATCH"))))</f>
        <v/>
      </c>
      <c r="Q1041" s="9" t="str">
        <f aca="false">IF($A1041="","",IF($L1041=0,"—",INDEX('1. Master BOM'!$E$1:$E$400,$L1041)))</f>
        <v/>
      </c>
      <c r="R1041" s="9" t="str">
        <f aca="false">IF($A1041="","",IF($L1041=0,"—",IF(T(INDEX('1. Master BOM'!$F$1:$F$400,$L1041))="","(not set)",INDEX('1. Master BOM'!$F$1:$F$400,$L1041))))</f>
        <v/>
      </c>
      <c r="S1041" s="9" t="str">
        <f aca="false">IF($A1041="","",IF(OR($R1041="—",$R1041="(not set)",$D1041=""),"",IF(ISNUMBER(SEARCH(SUBSTITUTE(SUBSTITUTE(SUBSTITUTE($R1041,"-",""),"_","")," ",""),SUBSTITUTE(SUBSTITUTE(SUBSTITUTE($D1041,"-",""),"_","")," ",""))),"OK","CHECK")))</f>
        <v/>
      </c>
      <c r="T1041" s="9" t="str">
        <f aca="false">IF($A1041="","",IF(OR($H1041="NOT IN SCHEMATIC",$I1041="MISMATCH",$J1041="MISMATCH",$P1041="MISMATCH",$M1041&lt;&gt;"OK"),"REVIEW","OK"))</f>
        <v/>
      </c>
      <c r="U1041" s="14"/>
      <c r="V1041" s="14"/>
      <c r="W1041" s="17"/>
      <c r="X1041" s="14"/>
    </row>
    <row r="1042" customFormat="false" ht="15" hidden="false" customHeight="false" outlineLevel="0" collapsed="false">
      <c r="A1042" s="9" t="str">
        <f aca="false">IF('3. Layout Parts'!$A1042="","",TRIM('3. Layout Parts'!$A1042))</f>
        <v/>
      </c>
      <c r="B1042" s="9" t="str">
        <f aca="false">IF($A1042="","",'3. Layout Parts'!$D1042)</f>
        <v/>
      </c>
      <c r="C1042" s="9" t="str">
        <f aca="false">IF($A1042="","",'3. Layout Parts'!$B1042)</f>
        <v/>
      </c>
      <c r="D1042" s="9" t="str">
        <f aca="false">IF($A1042="","",'3. Layout Parts'!$C1042)</f>
        <v/>
      </c>
      <c r="E1042" s="9" t="str">
        <f aca="false">IF($A1042="","",IFERROR(INDEX('2. Schematic Parts'!$B$2:$B$3001,MATCH($A1042,'2. Schematic Parts'!$A$2:$A$3001,0)),"NOT FOUND"))</f>
        <v/>
      </c>
      <c r="F1042" s="9" t="str">
        <f aca="false">IF($A1042="","",IFERROR(INDEX('2. Schematic Parts'!$C$2:$C$3001,MATCH($A1042,'2. Schematic Parts'!$A$2:$A$3001,0))&amp;"","NOT FOUND"))</f>
        <v/>
      </c>
      <c r="G1042" s="9" t="str">
        <f aca="false">IF($A1042="","",IFERROR(INDEX('2. Schematic Parts'!$D$2:$D$3001,MATCH($A1042,'2. Schematic Parts'!$A$2:$A$3001,0))&amp;"","NOT FOUND"))</f>
        <v/>
      </c>
      <c r="H1042" s="9" t="str">
        <f aca="false">IF($A1042="","",IF(COUNTIF('2. Schematic Parts'!$A$2:$A$3001,$A1042)=0,"NOT IN SCHEMATIC","OK"))</f>
        <v/>
      </c>
      <c r="I1042" s="9" t="str">
        <f aca="false">IF($A1042="","",IF($H1042="NOT IN SCHEMATIC","",IF(UPPER(TRIM($C1042))=UPPER(TRIM($E1042)),"OK","MISMATCH")))</f>
        <v/>
      </c>
      <c r="J1042" s="9" t="str">
        <f aca="false">IF($A1042="","",IF($H1042="NOT IN SCHEMATIC","",IF($F1042="","NO SCH DECAL",IF($D1042="","",IF(UPPER(TRIM($D1042))=UPPER(TRIM($F1042)),"OK","MISMATCH")))))</f>
        <v/>
      </c>
      <c r="K1042" s="16" t="str">
        <f aca="false">IF($A1042="","",SUMPRODUCT(--ISNUMBER(SEARCH(","&amp;TRIM($A1042)&amp;",",","&amp;SUBSTITUTE('1. Master BOM'!$D$2:$D$400," ","")&amp;","))))</f>
        <v/>
      </c>
      <c r="L1042" s="16" t="str">
        <f aca="false">IF($A1042="","",IF($K1042&lt;&gt;1,0,SUMPRODUCT(ISNUMBER(SEARCH(","&amp;TRIM($A1042)&amp;",",","&amp;SUBSTITUTE('1. Master BOM'!$D$2:$D$400," ","")&amp;","))*ROW('1. Master BOM'!$D$2:$D$400))))</f>
        <v/>
      </c>
      <c r="M1042" s="9" t="str">
        <f aca="false">IF($A1042="","",IF($K1042=0,"NOT IN BOM",IF($K1042&gt;1,"MULTIPLE BOM LINES","OK")))</f>
        <v/>
      </c>
      <c r="N1042" s="9" t="str">
        <f aca="false">IF($A1042="","",IF($L1042=0,"—",INDEX('1. Master BOM'!$A$1:$A$400,$L1042)))</f>
        <v/>
      </c>
      <c r="O1042" s="9" t="str">
        <f aca="false">IF($A1042="","",IF($L1042=0,"—",INDEX('1. Master BOM'!$B$1:$B$400,$L1042)))</f>
        <v/>
      </c>
      <c r="P1042" s="9" t="str">
        <f aca="false">IF($A1042="","",IF(OR($H1042="NOT IN SCHEMATIC",$O1042="—"),"",IF($G1042="","NO SCH PN",IF(UPPER(TRIM($G1042))=UPPER(TRIM($O1042)),"OK","MISMATCH"))))</f>
        <v/>
      </c>
      <c r="Q1042" s="9" t="str">
        <f aca="false">IF($A1042="","",IF($L1042=0,"—",INDEX('1. Master BOM'!$E$1:$E$400,$L1042)))</f>
        <v/>
      </c>
      <c r="R1042" s="9" t="str">
        <f aca="false">IF($A1042="","",IF($L1042=0,"—",IF(T(INDEX('1. Master BOM'!$F$1:$F$400,$L1042))="","(not set)",INDEX('1. Master BOM'!$F$1:$F$400,$L1042))))</f>
        <v/>
      </c>
      <c r="S1042" s="9" t="str">
        <f aca="false">IF($A1042="","",IF(OR($R1042="—",$R1042="(not set)",$D1042=""),"",IF(ISNUMBER(SEARCH(SUBSTITUTE(SUBSTITUTE(SUBSTITUTE($R1042,"-",""),"_","")," ",""),SUBSTITUTE(SUBSTITUTE(SUBSTITUTE($D1042,"-",""),"_","")," ",""))),"OK","CHECK")))</f>
        <v/>
      </c>
      <c r="T1042" s="9" t="str">
        <f aca="false">IF($A1042="","",IF(OR($H1042="NOT IN SCHEMATIC",$I1042="MISMATCH",$J1042="MISMATCH",$P1042="MISMATCH",$M1042&lt;&gt;"OK"),"REVIEW","OK"))</f>
        <v/>
      </c>
      <c r="U1042" s="14"/>
      <c r="V1042" s="14"/>
      <c r="W1042" s="17"/>
      <c r="X1042" s="14"/>
    </row>
    <row r="1043" customFormat="false" ht="15" hidden="false" customHeight="false" outlineLevel="0" collapsed="false">
      <c r="A1043" s="9" t="str">
        <f aca="false">IF('3. Layout Parts'!$A1043="","",TRIM('3. Layout Parts'!$A1043))</f>
        <v/>
      </c>
      <c r="B1043" s="9" t="str">
        <f aca="false">IF($A1043="","",'3. Layout Parts'!$D1043)</f>
        <v/>
      </c>
      <c r="C1043" s="9" t="str">
        <f aca="false">IF($A1043="","",'3. Layout Parts'!$B1043)</f>
        <v/>
      </c>
      <c r="D1043" s="9" t="str">
        <f aca="false">IF($A1043="","",'3. Layout Parts'!$C1043)</f>
        <v/>
      </c>
      <c r="E1043" s="9" t="str">
        <f aca="false">IF($A1043="","",IFERROR(INDEX('2. Schematic Parts'!$B$2:$B$3001,MATCH($A1043,'2. Schematic Parts'!$A$2:$A$3001,0)),"NOT FOUND"))</f>
        <v/>
      </c>
      <c r="F1043" s="9" t="str">
        <f aca="false">IF($A1043="","",IFERROR(INDEX('2. Schematic Parts'!$C$2:$C$3001,MATCH($A1043,'2. Schematic Parts'!$A$2:$A$3001,0))&amp;"","NOT FOUND"))</f>
        <v/>
      </c>
      <c r="G1043" s="9" t="str">
        <f aca="false">IF($A1043="","",IFERROR(INDEX('2. Schematic Parts'!$D$2:$D$3001,MATCH($A1043,'2. Schematic Parts'!$A$2:$A$3001,0))&amp;"","NOT FOUND"))</f>
        <v/>
      </c>
      <c r="H1043" s="9" t="str">
        <f aca="false">IF($A1043="","",IF(COUNTIF('2. Schematic Parts'!$A$2:$A$3001,$A1043)=0,"NOT IN SCHEMATIC","OK"))</f>
        <v/>
      </c>
      <c r="I1043" s="9" t="str">
        <f aca="false">IF($A1043="","",IF($H1043="NOT IN SCHEMATIC","",IF(UPPER(TRIM($C1043))=UPPER(TRIM($E1043)),"OK","MISMATCH")))</f>
        <v/>
      </c>
      <c r="J1043" s="9" t="str">
        <f aca="false">IF($A1043="","",IF($H1043="NOT IN SCHEMATIC","",IF($F1043="","NO SCH DECAL",IF($D1043="","",IF(UPPER(TRIM($D1043))=UPPER(TRIM($F1043)),"OK","MISMATCH")))))</f>
        <v/>
      </c>
      <c r="K1043" s="16" t="str">
        <f aca="false">IF($A1043="","",SUMPRODUCT(--ISNUMBER(SEARCH(","&amp;TRIM($A1043)&amp;",",","&amp;SUBSTITUTE('1. Master BOM'!$D$2:$D$400," ","")&amp;","))))</f>
        <v/>
      </c>
      <c r="L1043" s="16" t="str">
        <f aca="false">IF($A1043="","",IF($K1043&lt;&gt;1,0,SUMPRODUCT(ISNUMBER(SEARCH(","&amp;TRIM($A1043)&amp;",",","&amp;SUBSTITUTE('1. Master BOM'!$D$2:$D$400," ","")&amp;","))*ROW('1. Master BOM'!$D$2:$D$400))))</f>
        <v/>
      </c>
      <c r="M1043" s="9" t="str">
        <f aca="false">IF($A1043="","",IF($K1043=0,"NOT IN BOM",IF($K1043&gt;1,"MULTIPLE BOM LINES","OK")))</f>
        <v/>
      </c>
      <c r="N1043" s="9" t="str">
        <f aca="false">IF($A1043="","",IF($L1043=0,"—",INDEX('1. Master BOM'!$A$1:$A$400,$L1043)))</f>
        <v/>
      </c>
      <c r="O1043" s="9" t="str">
        <f aca="false">IF($A1043="","",IF($L1043=0,"—",INDEX('1. Master BOM'!$B$1:$B$400,$L1043)))</f>
        <v/>
      </c>
      <c r="P1043" s="9" t="str">
        <f aca="false">IF($A1043="","",IF(OR($H1043="NOT IN SCHEMATIC",$O1043="—"),"",IF($G1043="","NO SCH PN",IF(UPPER(TRIM($G1043))=UPPER(TRIM($O1043)),"OK","MISMATCH"))))</f>
        <v/>
      </c>
      <c r="Q1043" s="9" t="str">
        <f aca="false">IF($A1043="","",IF($L1043=0,"—",INDEX('1. Master BOM'!$E$1:$E$400,$L1043)))</f>
        <v/>
      </c>
      <c r="R1043" s="9" t="str">
        <f aca="false">IF($A1043="","",IF($L1043=0,"—",IF(T(INDEX('1. Master BOM'!$F$1:$F$400,$L1043))="","(not set)",INDEX('1. Master BOM'!$F$1:$F$400,$L1043))))</f>
        <v/>
      </c>
      <c r="S1043" s="9" t="str">
        <f aca="false">IF($A1043="","",IF(OR($R1043="—",$R1043="(not set)",$D1043=""),"",IF(ISNUMBER(SEARCH(SUBSTITUTE(SUBSTITUTE(SUBSTITUTE($R1043,"-",""),"_","")," ",""),SUBSTITUTE(SUBSTITUTE(SUBSTITUTE($D1043,"-",""),"_","")," ",""))),"OK","CHECK")))</f>
        <v/>
      </c>
      <c r="T1043" s="9" t="str">
        <f aca="false">IF($A1043="","",IF(OR($H1043="NOT IN SCHEMATIC",$I1043="MISMATCH",$J1043="MISMATCH",$P1043="MISMATCH",$M1043&lt;&gt;"OK"),"REVIEW","OK"))</f>
        <v/>
      </c>
      <c r="U1043" s="14"/>
      <c r="V1043" s="14"/>
      <c r="W1043" s="17"/>
      <c r="X1043" s="14"/>
    </row>
    <row r="1044" customFormat="false" ht="15" hidden="false" customHeight="false" outlineLevel="0" collapsed="false">
      <c r="A1044" s="9" t="str">
        <f aca="false">IF('3. Layout Parts'!$A1044="","",TRIM('3. Layout Parts'!$A1044))</f>
        <v/>
      </c>
      <c r="B1044" s="9" t="str">
        <f aca="false">IF($A1044="","",'3. Layout Parts'!$D1044)</f>
        <v/>
      </c>
      <c r="C1044" s="9" t="str">
        <f aca="false">IF($A1044="","",'3. Layout Parts'!$B1044)</f>
        <v/>
      </c>
      <c r="D1044" s="9" t="str">
        <f aca="false">IF($A1044="","",'3. Layout Parts'!$C1044)</f>
        <v/>
      </c>
      <c r="E1044" s="9" t="str">
        <f aca="false">IF($A1044="","",IFERROR(INDEX('2. Schematic Parts'!$B$2:$B$3001,MATCH($A1044,'2. Schematic Parts'!$A$2:$A$3001,0)),"NOT FOUND"))</f>
        <v/>
      </c>
      <c r="F1044" s="9" t="str">
        <f aca="false">IF($A1044="","",IFERROR(INDEX('2. Schematic Parts'!$C$2:$C$3001,MATCH($A1044,'2. Schematic Parts'!$A$2:$A$3001,0))&amp;"","NOT FOUND"))</f>
        <v/>
      </c>
      <c r="G1044" s="9" t="str">
        <f aca="false">IF($A1044="","",IFERROR(INDEX('2. Schematic Parts'!$D$2:$D$3001,MATCH($A1044,'2. Schematic Parts'!$A$2:$A$3001,0))&amp;"","NOT FOUND"))</f>
        <v/>
      </c>
      <c r="H1044" s="9" t="str">
        <f aca="false">IF($A1044="","",IF(COUNTIF('2. Schematic Parts'!$A$2:$A$3001,$A1044)=0,"NOT IN SCHEMATIC","OK"))</f>
        <v/>
      </c>
      <c r="I1044" s="9" t="str">
        <f aca="false">IF($A1044="","",IF($H1044="NOT IN SCHEMATIC","",IF(UPPER(TRIM($C1044))=UPPER(TRIM($E1044)),"OK","MISMATCH")))</f>
        <v/>
      </c>
      <c r="J1044" s="9" t="str">
        <f aca="false">IF($A1044="","",IF($H1044="NOT IN SCHEMATIC","",IF($F1044="","NO SCH DECAL",IF($D1044="","",IF(UPPER(TRIM($D1044))=UPPER(TRIM($F1044)),"OK","MISMATCH")))))</f>
        <v/>
      </c>
      <c r="K1044" s="16" t="str">
        <f aca="false">IF($A1044="","",SUMPRODUCT(--ISNUMBER(SEARCH(","&amp;TRIM($A1044)&amp;",",","&amp;SUBSTITUTE('1. Master BOM'!$D$2:$D$400," ","")&amp;","))))</f>
        <v/>
      </c>
      <c r="L1044" s="16" t="str">
        <f aca="false">IF($A1044="","",IF($K1044&lt;&gt;1,0,SUMPRODUCT(ISNUMBER(SEARCH(","&amp;TRIM($A1044)&amp;",",","&amp;SUBSTITUTE('1. Master BOM'!$D$2:$D$400," ","")&amp;","))*ROW('1. Master BOM'!$D$2:$D$400))))</f>
        <v/>
      </c>
      <c r="M1044" s="9" t="str">
        <f aca="false">IF($A1044="","",IF($K1044=0,"NOT IN BOM",IF($K1044&gt;1,"MULTIPLE BOM LINES","OK")))</f>
        <v/>
      </c>
      <c r="N1044" s="9" t="str">
        <f aca="false">IF($A1044="","",IF($L1044=0,"—",INDEX('1. Master BOM'!$A$1:$A$400,$L1044)))</f>
        <v/>
      </c>
      <c r="O1044" s="9" t="str">
        <f aca="false">IF($A1044="","",IF($L1044=0,"—",INDEX('1. Master BOM'!$B$1:$B$400,$L1044)))</f>
        <v/>
      </c>
      <c r="P1044" s="9" t="str">
        <f aca="false">IF($A1044="","",IF(OR($H1044="NOT IN SCHEMATIC",$O1044="—"),"",IF($G1044="","NO SCH PN",IF(UPPER(TRIM($G1044))=UPPER(TRIM($O1044)),"OK","MISMATCH"))))</f>
        <v/>
      </c>
      <c r="Q1044" s="9" t="str">
        <f aca="false">IF($A1044="","",IF($L1044=0,"—",INDEX('1. Master BOM'!$E$1:$E$400,$L1044)))</f>
        <v/>
      </c>
      <c r="R1044" s="9" t="str">
        <f aca="false">IF($A1044="","",IF($L1044=0,"—",IF(T(INDEX('1. Master BOM'!$F$1:$F$400,$L1044))="","(not set)",INDEX('1. Master BOM'!$F$1:$F$400,$L1044))))</f>
        <v/>
      </c>
      <c r="S1044" s="9" t="str">
        <f aca="false">IF($A1044="","",IF(OR($R1044="—",$R1044="(not set)",$D1044=""),"",IF(ISNUMBER(SEARCH(SUBSTITUTE(SUBSTITUTE(SUBSTITUTE($R1044,"-",""),"_","")," ",""),SUBSTITUTE(SUBSTITUTE(SUBSTITUTE($D1044,"-",""),"_","")," ",""))),"OK","CHECK")))</f>
        <v/>
      </c>
      <c r="T1044" s="9" t="str">
        <f aca="false">IF($A1044="","",IF(OR($H1044="NOT IN SCHEMATIC",$I1044="MISMATCH",$J1044="MISMATCH",$P1044="MISMATCH",$M1044&lt;&gt;"OK"),"REVIEW","OK"))</f>
        <v/>
      </c>
      <c r="U1044" s="14"/>
      <c r="V1044" s="14"/>
      <c r="W1044" s="17"/>
      <c r="X1044" s="14"/>
    </row>
    <row r="1045" customFormat="false" ht="15" hidden="false" customHeight="false" outlineLevel="0" collapsed="false">
      <c r="A1045" s="9" t="str">
        <f aca="false">IF('3. Layout Parts'!$A1045="","",TRIM('3. Layout Parts'!$A1045))</f>
        <v/>
      </c>
      <c r="B1045" s="9" t="str">
        <f aca="false">IF($A1045="","",'3. Layout Parts'!$D1045)</f>
        <v/>
      </c>
      <c r="C1045" s="9" t="str">
        <f aca="false">IF($A1045="","",'3. Layout Parts'!$B1045)</f>
        <v/>
      </c>
      <c r="D1045" s="9" t="str">
        <f aca="false">IF($A1045="","",'3. Layout Parts'!$C1045)</f>
        <v/>
      </c>
      <c r="E1045" s="9" t="str">
        <f aca="false">IF($A1045="","",IFERROR(INDEX('2. Schematic Parts'!$B$2:$B$3001,MATCH($A1045,'2. Schematic Parts'!$A$2:$A$3001,0)),"NOT FOUND"))</f>
        <v/>
      </c>
      <c r="F1045" s="9" t="str">
        <f aca="false">IF($A1045="","",IFERROR(INDEX('2. Schematic Parts'!$C$2:$C$3001,MATCH($A1045,'2. Schematic Parts'!$A$2:$A$3001,0))&amp;"","NOT FOUND"))</f>
        <v/>
      </c>
      <c r="G1045" s="9" t="str">
        <f aca="false">IF($A1045="","",IFERROR(INDEX('2. Schematic Parts'!$D$2:$D$3001,MATCH($A1045,'2. Schematic Parts'!$A$2:$A$3001,0))&amp;"","NOT FOUND"))</f>
        <v/>
      </c>
      <c r="H1045" s="9" t="str">
        <f aca="false">IF($A1045="","",IF(COUNTIF('2. Schematic Parts'!$A$2:$A$3001,$A1045)=0,"NOT IN SCHEMATIC","OK"))</f>
        <v/>
      </c>
      <c r="I1045" s="9" t="str">
        <f aca="false">IF($A1045="","",IF($H1045="NOT IN SCHEMATIC","",IF(UPPER(TRIM($C1045))=UPPER(TRIM($E1045)),"OK","MISMATCH")))</f>
        <v/>
      </c>
      <c r="J1045" s="9" t="str">
        <f aca="false">IF($A1045="","",IF($H1045="NOT IN SCHEMATIC","",IF($F1045="","NO SCH DECAL",IF($D1045="","",IF(UPPER(TRIM($D1045))=UPPER(TRIM($F1045)),"OK","MISMATCH")))))</f>
        <v/>
      </c>
      <c r="K1045" s="16" t="str">
        <f aca="false">IF($A1045="","",SUMPRODUCT(--ISNUMBER(SEARCH(","&amp;TRIM($A1045)&amp;",",","&amp;SUBSTITUTE('1. Master BOM'!$D$2:$D$400," ","")&amp;","))))</f>
        <v/>
      </c>
      <c r="L1045" s="16" t="str">
        <f aca="false">IF($A1045="","",IF($K1045&lt;&gt;1,0,SUMPRODUCT(ISNUMBER(SEARCH(","&amp;TRIM($A1045)&amp;",",","&amp;SUBSTITUTE('1. Master BOM'!$D$2:$D$400," ","")&amp;","))*ROW('1. Master BOM'!$D$2:$D$400))))</f>
        <v/>
      </c>
      <c r="M1045" s="9" t="str">
        <f aca="false">IF($A1045="","",IF($K1045=0,"NOT IN BOM",IF($K1045&gt;1,"MULTIPLE BOM LINES","OK")))</f>
        <v/>
      </c>
      <c r="N1045" s="9" t="str">
        <f aca="false">IF($A1045="","",IF($L1045=0,"—",INDEX('1. Master BOM'!$A$1:$A$400,$L1045)))</f>
        <v/>
      </c>
      <c r="O1045" s="9" t="str">
        <f aca="false">IF($A1045="","",IF($L1045=0,"—",INDEX('1. Master BOM'!$B$1:$B$400,$L1045)))</f>
        <v/>
      </c>
      <c r="P1045" s="9" t="str">
        <f aca="false">IF($A1045="","",IF(OR($H1045="NOT IN SCHEMATIC",$O1045="—"),"",IF($G1045="","NO SCH PN",IF(UPPER(TRIM($G1045))=UPPER(TRIM($O1045)),"OK","MISMATCH"))))</f>
        <v/>
      </c>
      <c r="Q1045" s="9" t="str">
        <f aca="false">IF($A1045="","",IF($L1045=0,"—",INDEX('1. Master BOM'!$E$1:$E$400,$L1045)))</f>
        <v/>
      </c>
      <c r="R1045" s="9" t="str">
        <f aca="false">IF($A1045="","",IF($L1045=0,"—",IF(T(INDEX('1. Master BOM'!$F$1:$F$400,$L1045))="","(not set)",INDEX('1. Master BOM'!$F$1:$F$400,$L1045))))</f>
        <v/>
      </c>
      <c r="S1045" s="9" t="str">
        <f aca="false">IF($A1045="","",IF(OR($R1045="—",$R1045="(not set)",$D1045=""),"",IF(ISNUMBER(SEARCH(SUBSTITUTE(SUBSTITUTE(SUBSTITUTE($R1045,"-",""),"_","")," ",""),SUBSTITUTE(SUBSTITUTE(SUBSTITUTE($D1045,"-",""),"_","")," ",""))),"OK","CHECK")))</f>
        <v/>
      </c>
      <c r="T1045" s="9" t="str">
        <f aca="false">IF($A1045="","",IF(OR($H1045="NOT IN SCHEMATIC",$I1045="MISMATCH",$J1045="MISMATCH",$P1045="MISMATCH",$M1045&lt;&gt;"OK"),"REVIEW","OK"))</f>
        <v/>
      </c>
      <c r="U1045" s="14"/>
      <c r="V1045" s="14"/>
      <c r="W1045" s="17"/>
      <c r="X1045" s="14"/>
    </row>
    <row r="1046" customFormat="false" ht="15" hidden="false" customHeight="false" outlineLevel="0" collapsed="false">
      <c r="A1046" s="9" t="str">
        <f aca="false">IF('3. Layout Parts'!$A1046="","",TRIM('3. Layout Parts'!$A1046))</f>
        <v/>
      </c>
      <c r="B1046" s="9" t="str">
        <f aca="false">IF($A1046="","",'3. Layout Parts'!$D1046)</f>
        <v/>
      </c>
      <c r="C1046" s="9" t="str">
        <f aca="false">IF($A1046="","",'3. Layout Parts'!$B1046)</f>
        <v/>
      </c>
      <c r="D1046" s="9" t="str">
        <f aca="false">IF($A1046="","",'3. Layout Parts'!$C1046)</f>
        <v/>
      </c>
      <c r="E1046" s="9" t="str">
        <f aca="false">IF($A1046="","",IFERROR(INDEX('2. Schematic Parts'!$B$2:$B$3001,MATCH($A1046,'2. Schematic Parts'!$A$2:$A$3001,0)),"NOT FOUND"))</f>
        <v/>
      </c>
      <c r="F1046" s="9" t="str">
        <f aca="false">IF($A1046="","",IFERROR(INDEX('2. Schematic Parts'!$C$2:$C$3001,MATCH($A1046,'2. Schematic Parts'!$A$2:$A$3001,0))&amp;"","NOT FOUND"))</f>
        <v/>
      </c>
      <c r="G1046" s="9" t="str">
        <f aca="false">IF($A1046="","",IFERROR(INDEX('2. Schematic Parts'!$D$2:$D$3001,MATCH($A1046,'2. Schematic Parts'!$A$2:$A$3001,0))&amp;"","NOT FOUND"))</f>
        <v/>
      </c>
      <c r="H1046" s="9" t="str">
        <f aca="false">IF($A1046="","",IF(COUNTIF('2. Schematic Parts'!$A$2:$A$3001,$A1046)=0,"NOT IN SCHEMATIC","OK"))</f>
        <v/>
      </c>
      <c r="I1046" s="9" t="str">
        <f aca="false">IF($A1046="","",IF($H1046="NOT IN SCHEMATIC","",IF(UPPER(TRIM($C1046))=UPPER(TRIM($E1046)),"OK","MISMATCH")))</f>
        <v/>
      </c>
      <c r="J1046" s="9" t="str">
        <f aca="false">IF($A1046="","",IF($H1046="NOT IN SCHEMATIC","",IF($F1046="","NO SCH DECAL",IF($D1046="","",IF(UPPER(TRIM($D1046))=UPPER(TRIM($F1046)),"OK","MISMATCH")))))</f>
        <v/>
      </c>
      <c r="K1046" s="16" t="str">
        <f aca="false">IF($A1046="","",SUMPRODUCT(--ISNUMBER(SEARCH(","&amp;TRIM($A1046)&amp;",",","&amp;SUBSTITUTE('1. Master BOM'!$D$2:$D$400," ","")&amp;","))))</f>
        <v/>
      </c>
      <c r="L1046" s="16" t="str">
        <f aca="false">IF($A1046="","",IF($K1046&lt;&gt;1,0,SUMPRODUCT(ISNUMBER(SEARCH(","&amp;TRIM($A1046)&amp;",",","&amp;SUBSTITUTE('1. Master BOM'!$D$2:$D$400," ","")&amp;","))*ROW('1. Master BOM'!$D$2:$D$400))))</f>
        <v/>
      </c>
      <c r="M1046" s="9" t="str">
        <f aca="false">IF($A1046="","",IF($K1046=0,"NOT IN BOM",IF($K1046&gt;1,"MULTIPLE BOM LINES","OK")))</f>
        <v/>
      </c>
      <c r="N1046" s="9" t="str">
        <f aca="false">IF($A1046="","",IF($L1046=0,"—",INDEX('1. Master BOM'!$A$1:$A$400,$L1046)))</f>
        <v/>
      </c>
      <c r="O1046" s="9" t="str">
        <f aca="false">IF($A1046="","",IF($L1046=0,"—",INDEX('1. Master BOM'!$B$1:$B$400,$L1046)))</f>
        <v/>
      </c>
      <c r="P1046" s="9" t="str">
        <f aca="false">IF($A1046="","",IF(OR($H1046="NOT IN SCHEMATIC",$O1046="—"),"",IF($G1046="","NO SCH PN",IF(UPPER(TRIM($G1046))=UPPER(TRIM($O1046)),"OK","MISMATCH"))))</f>
        <v/>
      </c>
      <c r="Q1046" s="9" t="str">
        <f aca="false">IF($A1046="","",IF($L1046=0,"—",INDEX('1. Master BOM'!$E$1:$E$400,$L1046)))</f>
        <v/>
      </c>
      <c r="R1046" s="9" t="str">
        <f aca="false">IF($A1046="","",IF($L1046=0,"—",IF(T(INDEX('1. Master BOM'!$F$1:$F$400,$L1046))="","(not set)",INDEX('1. Master BOM'!$F$1:$F$400,$L1046))))</f>
        <v/>
      </c>
      <c r="S1046" s="9" t="str">
        <f aca="false">IF($A1046="","",IF(OR($R1046="—",$R1046="(not set)",$D1046=""),"",IF(ISNUMBER(SEARCH(SUBSTITUTE(SUBSTITUTE(SUBSTITUTE($R1046,"-",""),"_","")," ",""),SUBSTITUTE(SUBSTITUTE(SUBSTITUTE($D1046,"-",""),"_","")," ",""))),"OK","CHECK")))</f>
        <v/>
      </c>
      <c r="T1046" s="9" t="str">
        <f aca="false">IF($A1046="","",IF(OR($H1046="NOT IN SCHEMATIC",$I1046="MISMATCH",$J1046="MISMATCH",$P1046="MISMATCH",$M1046&lt;&gt;"OK"),"REVIEW","OK"))</f>
        <v/>
      </c>
      <c r="U1046" s="14"/>
      <c r="V1046" s="14"/>
      <c r="W1046" s="17"/>
      <c r="X1046" s="14"/>
    </row>
    <row r="1047" customFormat="false" ht="15" hidden="false" customHeight="false" outlineLevel="0" collapsed="false">
      <c r="A1047" s="9" t="str">
        <f aca="false">IF('3. Layout Parts'!$A1047="","",TRIM('3. Layout Parts'!$A1047))</f>
        <v/>
      </c>
      <c r="B1047" s="9" t="str">
        <f aca="false">IF($A1047="","",'3. Layout Parts'!$D1047)</f>
        <v/>
      </c>
      <c r="C1047" s="9" t="str">
        <f aca="false">IF($A1047="","",'3. Layout Parts'!$B1047)</f>
        <v/>
      </c>
      <c r="D1047" s="9" t="str">
        <f aca="false">IF($A1047="","",'3. Layout Parts'!$C1047)</f>
        <v/>
      </c>
      <c r="E1047" s="9" t="str">
        <f aca="false">IF($A1047="","",IFERROR(INDEX('2. Schematic Parts'!$B$2:$B$3001,MATCH($A1047,'2. Schematic Parts'!$A$2:$A$3001,0)),"NOT FOUND"))</f>
        <v/>
      </c>
      <c r="F1047" s="9" t="str">
        <f aca="false">IF($A1047="","",IFERROR(INDEX('2. Schematic Parts'!$C$2:$C$3001,MATCH($A1047,'2. Schematic Parts'!$A$2:$A$3001,0))&amp;"","NOT FOUND"))</f>
        <v/>
      </c>
      <c r="G1047" s="9" t="str">
        <f aca="false">IF($A1047="","",IFERROR(INDEX('2. Schematic Parts'!$D$2:$D$3001,MATCH($A1047,'2. Schematic Parts'!$A$2:$A$3001,0))&amp;"","NOT FOUND"))</f>
        <v/>
      </c>
      <c r="H1047" s="9" t="str">
        <f aca="false">IF($A1047="","",IF(COUNTIF('2. Schematic Parts'!$A$2:$A$3001,$A1047)=0,"NOT IN SCHEMATIC","OK"))</f>
        <v/>
      </c>
      <c r="I1047" s="9" t="str">
        <f aca="false">IF($A1047="","",IF($H1047="NOT IN SCHEMATIC","",IF(UPPER(TRIM($C1047))=UPPER(TRIM($E1047)),"OK","MISMATCH")))</f>
        <v/>
      </c>
      <c r="J1047" s="9" t="str">
        <f aca="false">IF($A1047="","",IF($H1047="NOT IN SCHEMATIC","",IF($F1047="","NO SCH DECAL",IF($D1047="","",IF(UPPER(TRIM($D1047))=UPPER(TRIM($F1047)),"OK","MISMATCH")))))</f>
        <v/>
      </c>
      <c r="K1047" s="16" t="str">
        <f aca="false">IF($A1047="","",SUMPRODUCT(--ISNUMBER(SEARCH(","&amp;TRIM($A1047)&amp;",",","&amp;SUBSTITUTE('1. Master BOM'!$D$2:$D$400," ","")&amp;","))))</f>
        <v/>
      </c>
      <c r="L1047" s="16" t="str">
        <f aca="false">IF($A1047="","",IF($K1047&lt;&gt;1,0,SUMPRODUCT(ISNUMBER(SEARCH(","&amp;TRIM($A1047)&amp;",",","&amp;SUBSTITUTE('1. Master BOM'!$D$2:$D$400," ","")&amp;","))*ROW('1. Master BOM'!$D$2:$D$400))))</f>
        <v/>
      </c>
      <c r="M1047" s="9" t="str">
        <f aca="false">IF($A1047="","",IF($K1047=0,"NOT IN BOM",IF($K1047&gt;1,"MULTIPLE BOM LINES","OK")))</f>
        <v/>
      </c>
      <c r="N1047" s="9" t="str">
        <f aca="false">IF($A1047="","",IF($L1047=0,"—",INDEX('1. Master BOM'!$A$1:$A$400,$L1047)))</f>
        <v/>
      </c>
      <c r="O1047" s="9" t="str">
        <f aca="false">IF($A1047="","",IF($L1047=0,"—",INDEX('1. Master BOM'!$B$1:$B$400,$L1047)))</f>
        <v/>
      </c>
      <c r="P1047" s="9" t="str">
        <f aca="false">IF($A1047="","",IF(OR($H1047="NOT IN SCHEMATIC",$O1047="—"),"",IF($G1047="","NO SCH PN",IF(UPPER(TRIM($G1047))=UPPER(TRIM($O1047)),"OK","MISMATCH"))))</f>
        <v/>
      </c>
      <c r="Q1047" s="9" t="str">
        <f aca="false">IF($A1047="","",IF($L1047=0,"—",INDEX('1. Master BOM'!$E$1:$E$400,$L1047)))</f>
        <v/>
      </c>
      <c r="R1047" s="9" t="str">
        <f aca="false">IF($A1047="","",IF($L1047=0,"—",IF(T(INDEX('1. Master BOM'!$F$1:$F$400,$L1047))="","(not set)",INDEX('1. Master BOM'!$F$1:$F$400,$L1047))))</f>
        <v/>
      </c>
      <c r="S1047" s="9" t="str">
        <f aca="false">IF($A1047="","",IF(OR($R1047="—",$R1047="(not set)",$D1047=""),"",IF(ISNUMBER(SEARCH(SUBSTITUTE(SUBSTITUTE(SUBSTITUTE($R1047,"-",""),"_","")," ",""),SUBSTITUTE(SUBSTITUTE(SUBSTITUTE($D1047,"-",""),"_","")," ",""))),"OK","CHECK")))</f>
        <v/>
      </c>
      <c r="T1047" s="9" t="str">
        <f aca="false">IF($A1047="","",IF(OR($H1047="NOT IN SCHEMATIC",$I1047="MISMATCH",$J1047="MISMATCH",$P1047="MISMATCH",$M1047&lt;&gt;"OK"),"REVIEW","OK"))</f>
        <v/>
      </c>
      <c r="U1047" s="14"/>
      <c r="V1047" s="14"/>
      <c r="W1047" s="17"/>
      <c r="X1047" s="14"/>
    </row>
    <row r="1048" customFormat="false" ht="15" hidden="false" customHeight="false" outlineLevel="0" collapsed="false">
      <c r="A1048" s="9" t="str">
        <f aca="false">IF('3. Layout Parts'!$A1048="","",TRIM('3. Layout Parts'!$A1048))</f>
        <v/>
      </c>
      <c r="B1048" s="9" t="str">
        <f aca="false">IF($A1048="","",'3. Layout Parts'!$D1048)</f>
        <v/>
      </c>
      <c r="C1048" s="9" t="str">
        <f aca="false">IF($A1048="","",'3. Layout Parts'!$B1048)</f>
        <v/>
      </c>
      <c r="D1048" s="9" t="str">
        <f aca="false">IF($A1048="","",'3. Layout Parts'!$C1048)</f>
        <v/>
      </c>
      <c r="E1048" s="9" t="str">
        <f aca="false">IF($A1048="","",IFERROR(INDEX('2. Schematic Parts'!$B$2:$B$3001,MATCH($A1048,'2. Schematic Parts'!$A$2:$A$3001,0)),"NOT FOUND"))</f>
        <v/>
      </c>
      <c r="F1048" s="9" t="str">
        <f aca="false">IF($A1048="","",IFERROR(INDEX('2. Schematic Parts'!$C$2:$C$3001,MATCH($A1048,'2. Schematic Parts'!$A$2:$A$3001,0))&amp;"","NOT FOUND"))</f>
        <v/>
      </c>
      <c r="G1048" s="9" t="str">
        <f aca="false">IF($A1048="","",IFERROR(INDEX('2. Schematic Parts'!$D$2:$D$3001,MATCH($A1048,'2. Schematic Parts'!$A$2:$A$3001,0))&amp;"","NOT FOUND"))</f>
        <v/>
      </c>
      <c r="H1048" s="9" t="str">
        <f aca="false">IF($A1048="","",IF(COUNTIF('2. Schematic Parts'!$A$2:$A$3001,$A1048)=0,"NOT IN SCHEMATIC","OK"))</f>
        <v/>
      </c>
      <c r="I1048" s="9" t="str">
        <f aca="false">IF($A1048="","",IF($H1048="NOT IN SCHEMATIC","",IF(UPPER(TRIM($C1048))=UPPER(TRIM($E1048)),"OK","MISMATCH")))</f>
        <v/>
      </c>
      <c r="J1048" s="9" t="str">
        <f aca="false">IF($A1048="","",IF($H1048="NOT IN SCHEMATIC","",IF($F1048="","NO SCH DECAL",IF($D1048="","",IF(UPPER(TRIM($D1048))=UPPER(TRIM($F1048)),"OK","MISMATCH")))))</f>
        <v/>
      </c>
      <c r="K1048" s="16" t="str">
        <f aca="false">IF($A1048="","",SUMPRODUCT(--ISNUMBER(SEARCH(","&amp;TRIM($A1048)&amp;",",","&amp;SUBSTITUTE('1. Master BOM'!$D$2:$D$400," ","")&amp;","))))</f>
        <v/>
      </c>
      <c r="L1048" s="16" t="str">
        <f aca="false">IF($A1048="","",IF($K1048&lt;&gt;1,0,SUMPRODUCT(ISNUMBER(SEARCH(","&amp;TRIM($A1048)&amp;",",","&amp;SUBSTITUTE('1. Master BOM'!$D$2:$D$400," ","")&amp;","))*ROW('1. Master BOM'!$D$2:$D$400))))</f>
        <v/>
      </c>
      <c r="M1048" s="9" t="str">
        <f aca="false">IF($A1048="","",IF($K1048=0,"NOT IN BOM",IF($K1048&gt;1,"MULTIPLE BOM LINES","OK")))</f>
        <v/>
      </c>
      <c r="N1048" s="9" t="str">
        <f aca="false">IF($A1048="","",IF($L1048=0,"—",INDEX('1. Master BOM'!$A$1:$A$400,$L1048)))</f>
        <v/>
      </c>
      <c r="O1048" s="9" t="str">
        <f aca="false">IF($A1048="","",IF($L1048=0,"—",INDEX('1. Master BOM'!$B$1:$B$400,$L1048)))</f>
        <v/>
      </c>
      <c r="P1048" s="9" t="str">
        <f aca="false">IF($A1048="","",IF(OR($H1048="NOT IN SCHEMATIC",$O1048="—"),"",IF($G1048="","NO SCH PN",IF(UPPER(TRIM($G1048))=UPPER(TRIM($O1048)),"OK","MISMATCH"))))</f>
        <v/>
      </c>
      <c r="Q1048" s="9" t="str">
        <f aca="false">IF($A1048="","",IF($L1048=0,"—",INDEX('1. Master BOM'!$E$1:$E$400,$L1048)))</f>
        <v/>
      </c>
      <c r="R1048" s="9" t="str">
        <f aca="false">IF($A1048="","",IF($L1048=0,"—",IF(T(INDEX('1. Master BOM'!$F$1:$F$400,$L1048))="","(not set)",INDEX('1. Master BOM'!$F$1:$F$400,$L1048))))</f>
        <v/>
      </c>
      <c r="S1048" s="9" t="str">
        <f aca="false">IF($A1048="","",IF(OR($R1048="—",$R1048="(not set)",$D1048=""),"",IF(ISNUMBER(SEARCH(SUBSTITUTE(SUBSTITUTE(SUBSTITUTE($R1048,"-",""),"_","")," ",""),SUBSTITUTE(SUBSTITUTE(SUBSTITUTE($D1048,"-",""),"_","")," ",""))),"OK","CHECK")))</f>
        <v/>
      </c>
      <c r="T1048" s="9" t="str">
        <f aca="false">IF($A1048="","",IF(OR($H1048="NOT IN SCHEMATIC",$I1048="MISMATCH",$J1048="MISMATCH",$P1048="MISMATCH",$M1048&lt;&gt;"OK"),"REVIEW","OK"))</f>
        <v/>
      </c>
      <c r="U1048" s="14"/>
      <c r="V1048" s="14"/>
      <c r="W1048" s="17"/>
      <c r="X1048" s="14"/>
    </row>
    <row r="1049" customFormat="false" ht="15" hidden="false" customHeight="false" outlineLevel="0" collapsed="false">
      <c r="A1049" s="9" t="str">
        <f aca="false">IF('3. Layout Parts'!$A1049="","",TRIM('3. Layout Parts'!$A1049))</f>
        <v/>
      </c>
      <c r="B1049" s="9" t="str">
        <f aca="false">IF($A1049="","",'3. Layout Parts'!$D1049)</f>
        <v/>
      </c>
      <c r="C1049" s="9" t="str">
        <f aca="false">IF($A1049="","",'3. Layout Parts'!$B1049)</f>
        <v/>
      </c>
      <c r="D1049" s="9" t="str">
        <f aca="false">IF($A1049="","",'3. Layout Parts'!$C1049)</f>
        <v/>
      </c>
      <c r="E1049" s="9" t="str">
        <f aca="false">IF($A1049="","",IFERROR(INDEX('2. Schematic Parts'!$B$2:$B$3001,MATCH($A1049,'2. Schematic Parts'!$A$2:$A$3001,0)),"NOT FOUND"))</f>
        <v/>
      </c>
      <c r="F1049" s="9" t="str">
        <f aca="false">IF($A1049="","",IFERROR(INDEX('2. Schematic Parts'!$C$2:$C$3001,MATCH($A1049,'2. Schematic Parts'!$A$2:$A$3001,0))&amp;"","NOT FOUND"))</f>
        <v/>
      </c>
      <c r="G1049" s="9" t="str">
        <f aca="false">IF($A1049="","",IFERROR(INDEX('2. Schematic Parts'!$D$2:$D$3001,MATCH($A1049,'2. Schematic Parts'!$A$2:$A$3001,0))&amp;"","NOT FOUND"))</f>
        <v/>
      </c>
      <c r="H1049" s="9" t="str">
        <f aca="false">IF($A1049="","",IF(COUNTIF('2. Schematic Parts'!$A$2:$A$3001,$A1049)=0,"NOT IN SCHEMATIC","OK"))</f>
        <v/>
      </c>
      <c r="I1049" s="9" t="str">
        <f aca="false">IF($A1049="","",IF($H1049="NOT IN SCHEMATIC","",IF(UPPER(TRIM($C1049))=UPPER(TRIM($E1049)),"OK","MISMATCH")))</f>
        <v/>
      </c>
      <c r="J1049" s="9" t="str">
        <f aca="false">IF($A1049="","",IF($H1049="NOT IN SCHEMATIC","",IF($F1049="","NO SCH DECAL",IF($D1049="","",IF(UPPER(TRIM($D1049))=UPPER(TRIM($F1049)),"OK","MISMATCH")))))</f>
        <v/>
      </c>
      <c r="K1049" s="16" t="str">
        <f aca="false">IF($A1049="","",SUMPRODUCT(--ISNUMBER(SEARCH(","&amp;TRIM($A1049)&amp;",",","&amp;SUBSTITUTE('1. Master BOM'!$D$2:$D$400," ","")&amp;","))))</f>
        <v/>
      </c>
      <c r="L1049" s="16" t="str">
        <f aca="false">IF($A1049="","",IF($K1049&lt;&gt;1,0,SUMPRODUCT(ISNUMBER(SEARCH(","&amp;TRIM($A1049)&amp;",",","&amp;SUBSTITUTE('1. Master BOM'!$D$2:$D$400," ","")&amp;","))*ROW('1. Master BOM'!$D$2:$D$400))))</f>
        <v/>
      </c>
      <c r="M1049" s="9" t="str">
        <f aca="false">IF($A1049="","",IF($K1049=0,"NOT IN BOM",IF($K1049&gt;1,"MULTIPLE BOM LINES","OK")))</f>
        <v/>
      </c>
      <c r="N1049" s="9" t="str">
        <f aca="false">IF($A1049="","",IF($L1049=0,"—",INDEX('1. Master BOM'!$A$1:$A$400,$L1049)))</f>
        <v/>
      </c>
      <c r="O1049" s="9" t="str">
        <f aca="false">IF($A1049="","",IF($L1049=0,"—",INDEX('1. Master BOM'!$B$1:$B$400,$L1049)))</f>
        <v/>
      </c>
      <c r="P1049" s="9" t="str">
        <f aca="false">IF($A1049="","",IF(OR($H1049="NOT IN SCHEMATIC",$O1049="—"),"",IF($G1049="","NO SCH PN",IF(UPPER(TRIM($G1049))=UPPER(TRIM($O1049)),"OK","MISMATCH"))))</f>
        <v/>
      </c>
      <c r="Q1049" s="9" t="str">
        <f aca="false">IF($A1049="","",IF($L1049=0,"—",INDEX('1. Master BOM'!$E$1:$E$400,$L1049)))</f>
        <v/>
      </c>
      <c r="R1049" s="9" t="str">
        <f aca="false">IF($A1049="","",IF($L1049=0,"—",IF(T(INDEX('1. Master BOM'!$F$1:$F$400,$L1049))="","(not set)",INDEX('1. Master BOM'!$F$1:$F$400,$L1049))))</f>
        <v/>
      </c>
      <c r="S1049" s="9" t="str">
        <f aca="false">IF($A1049="","",IF(OR($R1049="—",$R1049="(not set)",$D1049=""),"",IF(ISNUMBER(SEARCH(SUBSTITUTE(SUBSTITUTE(SUBSTITUTE($R1049,"-",""),"_","")," ",""),SUBSTITUTE(SUBSTITUTE(SUBSTITUTE($D1049,"-",""),"_","")," ",""))),"OK","CHECK")))</f>
        <v/>
      </c>
      <c r="T1049" s="9" t="str">
        <f aca="false">IF($A1049="","",IF(OR($H1049="NOT IN SCHEMATIC",$I1049="MISMATCH",$J1049="MISMATCH",$P1049="MISMATCH",$M1049&lt;&gt;"OK"),"REVIEW","OK"))</f>
        <v/>
      </c>
      <c r="U1049" s="14"/>
      <c r="V1049" s="14"/>
      <c r="W1049" s="17"/>
      <c r="X1049" s="14"/>
    </row>
    <row r="1050" customFormat="false" ht="15" hidden="false" customHeight="false" outlineLevel="0" collapsed="false">
      <c r="A1050" s="9" t="str">
        <f aca="false">IF('3. Layout Parts'!$A1050="","",TRIM('3. Layout Parts'!$A1050))</f>
        <v/>
      </c>
      <c r="B1050" s="9" t="str">
        <f aca="false">IF($A1050="","",'3. Layout Parts'!$D1050)</f>
        <v/>
      </c>
      <c r="C1050" s="9" t="str">
        <f aca="false">IF($A1050="","",'3. Layout Parts'!$B1050)</f>
        <v/>
      </c>
      <c r="D1050" s="9" t="str">
        <f aca="false">IF($A1050="","",'3. Layout Parts'!$C1050)</f>
        <v/>
      </c>
      <c r="E1050" s="9" t="str">
        <f aca="false">IF($A1050="","",IFERROR(INDEX('2. Schematic Parts'!$B$2:$B$3001,MATCH($A1050,'2. Schematic Parts'!$A$2:$A$3001,0)),"NOT FOUND"))</f>
        <v/>
      </c>
      <c r="F1050" s="9" t="str">
        <f aca="false">IF($A1050="","",IFERROR(INDEX('2. Schematic Parts'!$C$2:$C$3001,MATCH($A1050,'2. Schematic Parts'!$A$2:$A$3001,0))&amp;"","NOT FOUND"))</f>
        <v/>
      </c>
      <c r="G1050" s="9" t="str">
        <f aca="false">IF($A1050="","",IFERROR(INDEX('2. Schematic Parts'!$D$2:$D$3001,MATCH($A1050,'2. Schematic Parts'!$A$2:$A$3001,0))&amp;"","NOT FOUND"))</f>
        <v/>
      </c>
      <c r="H1050" s="9" t="str">
        <f aca="false">IF($A1050="","",IF(COUNTIF('2. Schematic Parts'!$A$2:$A$3001,$A1050)=0,"NOT IN SCHEMATIC","OK"))</f>
        <v/>
      </c>
      <c r="I1050" s="9" t="str">
        <f aca="false">IF($A1050="","",IF($H1050="NOT IN SCHEMATIC","",IF(UPPER(TRIM($C1050))=UPPER(TRIM($E1050)),"OK","MISMATCH")))</f>
        <v/>
      </c>
      <c r="J1050" s="9" t="str">
        <f aca="false">IF($A1050="","",IF($H1050="NOT IN SCHEMATIC","",IF($F1050="","NO SCH DECAL",IF($D1050="","",IF(UPPER(TRIM($D1050))=UPPER(TRIM($F1050)),"OK","MISMATCH")))))</f>
        <v/>
      </c>
      <c r="K1050" s="16" t="str">
        <f aca="false">IF($A1050="","",SUMPRODUCT(--ISNUMBER(SEARCH(","&amp;TRIM($A1050)&amp;",",","&amp;SUBSTITUTE('1. Master BOM'!$D$2:$D$400," ","")&amp;","))))</f>
        <v/>
      </c>
      <c r="L1050" s="16" t="str">
        <f aca="false">IF($A1050="","",IF($K1050&lt;&gt;1,0,SUMPRODUCT(ISNUMBER(SEARCH(","&amp;TRIM($A1050)&amp;",",","&amp;SUBSTITUTE('1. Master BOM'!$D$2:$D$400," ","")&amp;","))*ROW('1. Master BOM'!$D$2:$D$400))))</f>
        <v/>
      </c>
      <c r="M1050" s="9" t="str">
        <f aca="false">IF($A1050="","",IF($K1050=0,"NOT IN BOM",IF($K1050&gt;1,"MULTIPLE BOM LINES","OK")))</f>
        <v/>
      </c>
      <c r="N1050" s="9" t="str">
        <f aca="false">IF($A1050="","",IF($L1050=0,"—",INDEX('1. Master BOM'!$A$1:$A$400,$L1050)))</f>
        <v/>
      </c>
      <c r="O1050" s="9" t="str">
        <f aca="false">IF($A1050="","",IF($L1050=0,"—",INDEX('1. Master BOM'!$B$1:$B$400,$L1050)))</f>
        <v/>
      </c>
      <c r="P1050" s="9" t="str">
        <f aca="false">IF($A1050="","",IF(OR($H1050="NOT IN SCHEMATIC",$O1050="—"),"",IF($G1050="","NO SCH PN",IF(UPPER(TRIM($G1050))=UPPER(TRIM($O1050)),"OK","MISMATCH"))))</f>
        <v/>
      </c>
      <c r="Q1050" s="9" t="str">
        <f aca="false">IF($A1050="","",IF($L1050=0,"—",INDEX('1. Master BOM'!$E$1:$E$400,$L1050)))</f>
        <v/>
      </c>
      <c r="R1050" s="9" t="str">
        <f aca="false">IF($A1050="","",IF($L1050=0,"—",IF(T(INDEX('1. Master BOM'!$F$1:$F$400,$L1050))="","(not set)",INDEX('1. Master BOM'!$F$1:$F$400,$L1050))))</f>
        <v/>
      </c>
      <c r="S1050" s="9" t="str">
        <f aca="false">IF($A1050="","",IF(OR($R1050="—",$R1050="(not set)",$D1050=""),"",IF(ISNUMBER(SEARCH(SUBSTITUTE(SUBSTITUTE(SUBSTITUTE($R1050,"-",""),"_","")," ",""),SUBSTITUTE(SUBSTITUTE(SUBSTITUTE($D1050,"-",""),"_","")," ",""))),"OK","CHECK")))</f>
        <v/>
      </c>
      <c r="T1050" s="9" t="str">
        <f aca="false">IF($A1050="","",IF(OR($H1050="NOT IN SCHEMATIC",$I1050="MISMATCH",$J1050="MISMATCH",$P1050="MISMATCH",$M1050&lt;&gt;"OK"),"REVIEW","OK"))</f>
        <v/>
      </c>
      <c r="U1050" s="14"/>
      <c r="V1050" s="14"/>
      <c r="W1050" s="17"/>
      <c r="X1050" s="14"/>
    </row>
    <row r="1051" customFormat="false" ht="15" hidden="false" customHeight="false" outlineLevel="0" collapsed="false">
      <c r="A1051" s="9" t="str">
        <f aca="false">IF('3. Layout Parts'!$A1051="","",TRIM('3. Layout Parts'!$A1051))</f>
        <v/>
      </c>
      <c r="B1051" s="9" t="str">
        <f aca="false">IF($A1051="","",'3. Layout Parts'!$D1051)</f>
        <v/>
      </c>
      <c r="C1051" s="9" t="str">
        <f aca="false">IF($A1051="","",'3. Layout Parts'!$B1051)</f>
        <v/>
      </c>
      <c r="D1051" s="9" t="str">
        <f aca="false">IF($A1051="","",'3. Layout Parts'!$C1051)</f>
        <v/>
      </c>
      <c r="E1051" s="9" t="str">
        <f aca="false">IF($A1051="","",IFERROR(INDEX('2. Schematic Parts'!$B$2:$B$3001,MATCH($A1051,'2. Schematic Parts'!$A$2:$A$3001,0)),"NOT FOUND"))</f>
        <v/>
      </c>
      <c r="F1051" s="9" t="str">
        <f aca="false">IF($A1051="","",IFERROR(INDEX('2. Schematic Parts'!$C$2:$C$3001,MATCH($A1051,'2. Schematic Parts'!$A$2:$A$3001,0))&amp;"","NOT FOUND"))</f>
        <v/>
      </c>
      <c r="G1051" s="9" t="str">
        <f aca="false">IF($A1051="","",IFERROR(INDEX('2. Schematic Parts'!$D$2:$D$3001,MATCH($A1051,'2. Schematic Parts'!$A$2:$A$3001,0))&amp;"","NOT FOUND"))</f>
        <v/>
      </c>
      <c r="H1051" s="9" t="str">
        <f aca="false">IF($A1051="","",IF(COUNTIF('2. Schematic Parts'!$A$2:$A$3001,$A1051)=0,"NOT IN SCHEMATIC","OK"))</f>
        <v/>
      </c>
      <c r="I1051" s="9" t="str">
        <f aca="false">IF($A1051="","",IF($H1051="NOT IN SCHEMATIC","",IF(UPPER(TRIM($C1051))=UPPER(TRIM($E1051)),"OK","MISMATCH")))</f>
        <v/>
      </c>
      <c r="J1051" s="9" t="str">
        <f aca="false">IF($A1051="","",IF($H1051="NOT IN SCHEMATIC","",IF($F1051="","NO SCH DECAL",IF($D1051="","",IF(UPPER(TRIM($D1051))=UPPER(TRIM($F1051)),"OK","MISMATCH")))))</f>
        <v/>
      </c>
      <c r="K1051" s="16" t="str">
        <f aca="false">IF($A1051="","",SUMPRODUCT(--ISNUMBER(SEARCH(","&amp;TRIM($A1051)&amp;",",","&amp;SUBSTITUTE('1. Master BOM'!$D$2:$D$400," ","")&amp;","))))</f>
        <v/>
      </c>
      <c r="L1051" s="16" t="str">
        <f aca="false">IF($A1051="","",IF($K1051&lt;&gt;1,0,SUMPRODUCT(ISNUMBER(SEARCH(","&amp;TRIM($A1051)&amp;",",","&amp;SUBSTITUTE('1. Master BOM'!$D$2:$D$400," ","")&amp;","))*ROW('1. Master BOM'!$D$2:$D$400))))</f>
        <v/>
      </c>
      <c r="M1051" s="9" t="str">
        <f aca="false">IF($A1051="","",IF($K1051=0,"NOT IN BOM",IF($K1051&gt;1,"MULTIPLE BOM LINES","OK")))</f>
        <v/>
      </c>
      <c r="N1051" s="9" t="str">
        <f aca="false">IF($A1051="","",IF($L1051=0,"—",INDEX('1. Master BOM'!$A$1:$A$400,$L1051)))</f>
        <v/>
      </c>
      <c r="O1051" s="9" t="str">
        <f aca="false">IF($A1051="","",IF($L1051=0,"—",INDEX('1. Master BOM'!$B$1:$B$400,$L1051)))</f>
        <v/>
      </c>
      <c r="P1051" s="9" t="str">
        <f aca="false">IF($A1051="","",IF(OR($H1051="NOT IN SCHEMATIC",$O1051="—"),"",IF($G1051="","NO SCH PN",IF(UPPER(TRIM($G1051))=UPPER(TRIM($O1051)),"OK","MISMATCH"))))</f>
        <v/>
      </c>
      <c r="Q1051" s="9" t="str">
        <f aca="false">IF($A1051="","",IF($L1051=0,"—",INDEX('1. Master BOM'!$E$1:$E$400,$L1051)))</f>
        <v/>
      </c>
      <c r="R1051" s="9" t="str">
        <f aca="false">IF($A1051="","",IF($L1051=0,"—",IF(T(INDEX('1. Master BOM'!$F$1:$F$400,$L1051))="","(not set)",INDEX('1. Master BOM'!$F$1:$F$400,$L1051))))</f>
        <v/>
      </c>
      <c r="S1051" s="9" t="str">
        <f aca="false">IF($A1051="","",IF(OR($R1051="—",$R1051="(not set)",$D1051=""),"",IF(ISNUMBER(SEARCH(SUBSTITUTE(SUBSTITUTE(SUBSTITUTE($R1051,"-",""),"_","")," ",""),SUBSTITUTE(SUBSTITUTE(SUBSTITUTE($D1051,"-",""),"_","")," ",""))),"OK","CHECK")))</f>
        <v/>
      </c>
      <c r="T1051" s="9" t="str">
        <f aca="false">IF($A1051="","",IF(OR($H1051="NOT IN SCHEMATIC",$I1051="MISMATCH",$J1051="MISMATCH",$P1051="MISMATCH",$M1051&lt;&gt;"OK"),"REVIEW","OK"))</f>
        <v/>
      </c>
      <c r="U1051" s="14"/>
      <c r="V1051" s="14"/>
      <c r="W1051" s="17"/>
      <c r="X1051" s="14"/>
    </row>
    <row r="1052" customFormat="false" ht="15" hidden="false" customHeight="false" outlineLevel="0" collapsed="false">
      <c r="A1052" s="9" t="str">
        <f aca="false">IF('3. Layout Parts'!$A1052="","",TRIM('3. Layout Parts'!$A1052))</f>
        <v/>
      </c>
      <c r="B1052" s="9" t="str">
        <f aca="false">IF($A1052="","",'3. Layout Parts'!$D1052)</f>
        <v/>
      </c>
      <c r="C1052" s="9" t="str">
        <f aca="false">IF($A1052="","",'3. Layout Parts'!$B1052)</f>
        <v/>
      </c>
      <c r="D1052" s="9" t="str">
        <f aca="false">IF($A1052="","",'3. Layout Parts'!$C1052)</f>
        <v/>
      </c>
      <c r="E1052" s="9" t="str">
        <f aca="false">IF($A1052="","",IFERROR(INDEX('2. Schematic Parts'!$B$2:$B$3001,MATCH($A1052,'2. Schematic Parts'!$A$2:$A$3001,0)),"NOT FOUND"))</f>
        <v/>
      </c>
      <c r="F1052" s="9" t="str">
        <f aca="false">IF($A1052="","",IFERROR(INDEX('2. Schematic Parts'!$C$2:$C$3001,MATCH($A1052,'2. Schematic Parts'!$A$2:$A$3001,0))&amp;"","NOT FOUND"))</f>
        <v/>
      </c>
      <c r="G1052" s="9" t="str">
        <f aca="false">IF($A1052="","",IFERROR(INDEX('2. Schematic Parts'!$D$2:$D$3001,MATCH($A1052,'2. Schematic Parts'!$A$2:$A$3001,0))&amp;"","NOT FOUND"))</f>
        <v/>
      </c>
      <c r="H1052" s="9" t="str">
        <f aca="false">IF($A1052="","",IF(COUNTIF('2. Schematic Parts'!$A$2:$A$3001,$A1052)=0,"NOT IN SCHEMATIC","OK"))</f>
        <v/>
      </c>
      <c r="I1052" s="9" t="str">
        <f aca="false">IF($A1052="","",IF($H1052="NOT IN SCHEMATIC","",IF(UPPER(TRIM($C1052))=UPPER(TRIM($E1052)),"OK","MISMATCH")))</f>
        <v/>
      </c>
      <c r="J1052" s="9" t="str">
        <f aca="false">IF($A1052="","",IF($H1052="NOT IN SCHEMATIC","",IF($F1052="","NO SCH DECAL",IF($D1052="","",IF(UPPER(TRIM($D1052))=UPPER(TRIM($F1052)),"OK","MISMATCH")))))</f>
        <v/>
      </c>
      <c r="K1052" s="16" t="str">
        <f aca="false">IF($A1052="","",SUMPRODUCT(--ISNUMBER(SEARCH(","&amp;TRIM($A1052)&amp;",",","&amp;SUBSTITUTE('1. Master BOM'!$D$2:$D$400," ","")&amp;","))))</f>
        <v/>
      </c>
      <c r="L1052" s="16" t="str">
        <f aca="false">IF($A1052="","",IF($K1052&lt;&gt;1,0,SUMPRODUCT(ISNUMBER(SEARCH(","&amp;TRIM($A1052)&amp;",",","&amp;SUBSTITUTE('1. Master BOM'!$D$2:$D$400," ","")&amp;","))*ROW('1. Master BOM'!$D$2:$D$400))))</f>
        <v/>
      </c>
      <c r="M1052" s="9" t="str">
        <f aca="false">IF($A1052="","",IF($K1052=0,"NOT IN BOM",IF($K1052&gt;1,"MULTIPLE BOM LINES","OK")))</f>
        <v/>
      </c>
      <c r="N1052" s="9" t="str">
        <f aca="false">IF($A1052="","",IF($L1052=0,"—",INDEX('1. Master BOM'!$A$1:$A$400,$L1052)))</f>
        <v/>
      </c>
      <c r="O1052" s="9" t="str">
        <f aca="false">IF($A1052="","",IF($L1052=0,"—",INDEX('1. Master BOM'!$B$1:$B$400,$L1052)))</f>
        <v/>
      </c>
      <c r="P1052" s="9" t="str">
        <f aca="false">IF($A1052="","",IF(OR($H1052="NOT IN SCHEMATIC",$O1052="—"),"",IF($G1052="","NO SCH PN",IF(UPPER(TRIM($G1052))=UPPER(TRIM($O1052)),"OK","MISMATCH"))))</f>
        <v/>
      </c>
      <c r="Q1052" s="9" t="str">
        <f aca="false">IF($A1052="","",IF($L1052=0,"—",INDEX('1. Master BOM'!$E$1:$E$400,$L1052)))</f>
        <v/>
      </c>
      <c r="R1052" s="9" t="str">
        <f aca="false">IF($A1052="","",IF($L1052=0,"—",IF(T(INDEX('1. Master BOM'!$F$1:$F$400,$L1052))="","(not set)",INDEX('1. Master BOM'!$F$1:$F$400,$L1052))))</f>
        <v/>
      </c>
      <c r="S1052" s="9" t="str">
        <f aca="false">IF($A1052="","",IF(OR($R1052="—",$R1052="(not set)",$D1052=""),"",IF(ISNUMBER(SEARCH(SUBSTITUTE(SUBSTITUTE(SUBSTITUTE($R1052,"-",""),"_","")," ",""),SUBSTITUTE(SUBSTITUTE(SUBSTITUTE($D1052,"-",""),"_","")," ",""))),"OK","CHECK")))</f>
        <v/>
      </c>
      <c r="T1052" s="9" t="str">
        <f aca="false">IF($A1052="","",IF(OR($H1052="NOT IN SCHEMATIC",$I1052="MISMATCH",$J1052="MISMATCH",$P1052="MISMATCH",$M1052&lt;&gt;"OK"),"REVIEW","OK"))</f>
        <v/>
      </c>
      <c r="U1052" s="14"/>
      <c r="V1052" s="14"/>
      <c r="W1052" s="17"/>
      <c r="X1052" s="14"/>
    </row>
    <row r="1053" customFormat="false" ht="15" hidden="false" customHeight="false" outlineLevel="0" collapsed="false">
      <c r="A1053" s="9" t="str">
        <f aca="false">IF('3. Layout Parts'!$A1053="","",TRIM('3. Layout Parts'!$A1053))</f>
        <v/>
      </c>
      <c r="B1053" s="9" t="str">
        <f aca="false">IF($A1053="","",'3. Layout Parts'!$D1053)</f>
        <v/>
      </c>
      <c r="C1053" s="9" t="str">
        <f aca="false">IF($A1053="","",'3. Layout Parts'!$B1053)</f>
        <v/>
      </c>
      <c r="D1053" s="9" t="str">
        <f aca="false">IF($A1053="","",'3. Layout Parts'!$C1053)</f>
        <v/>
      </c>
      <c r="E1053" s="9" t="str">
        <f aca="false">IF($A1053="","",IFERROR(INDEX('2. Schematic Parts'!$B$2:$B$3001,MATCH($A1053,'2. Schematic Parts'!$A$2:$A$3001,0)),"NOT FOUND"))</f>
        <v/>
      </c>
      <c r="F1053" s="9" t="str">
        <f aca="false">IF($A1053="","",IFERROR(INDEX('2. Schematic Parts'!$C$2:$C$3001,MATCH($A1053,'2. Schematic Parts'!$A$2:$A$3001,0))&amp;"","NOT FOUND"))</f>
        <v/>
      </c>
      <c r="G1053" s="9" t="str">
        <f aca="false">IF($A1053="","",IFERROR(INDEX('2. Schematic Parts'!$D$2:$D$3001,MATCH($A1053,'2. Schematic Parts'!$A$2:$A$3001,0))&amp;"","NOT FOUND"))</f>
        <v/>
      </c>
      <c r="H1053" s="9" t="str">
        <f aca="false">IF($A1053="","",IF(COUNTIF('2. Schematic Parts'!$A$2:$A$3001,$A1053)=0,"NOT IN SCHEMATIC","OK"))</f>
        <v/>
      </c>
      <c r="I1053" s="9" t="str">
        <f aca="false">IF($A1053="","",IF($H1053="NOT IN SCHEMATIC","",IF(UPPER(TRIM($C1053))=UPPER(TRIM($E1053)),"OK","MISMATCH")))</f>
        <v/>
      </c>
      <c r="J1053" s="9" t="str">
        <f aca="false">IF($A1053="","",IF($H1053="NOT IN SCHEMATIC","",IF($F1053="","NO SCH DECAL",IF($D1053="","",IF(UPPER(TRIM($D1053))=UPPER(TRIM($F1053)),"OK","MISMATCH")))))</f>
        <v/>
      </c>
      <c r="K1053" s="16" t="str">
        <f aca="false">IF($A1053="","",SUMPRODUCT(--ISNUMBER(SEARCH(","&amp;TRIM($A1053)&amp;",",","&amp;SUBSTITUTE('1. Master BOM'!$D$2:$D$400," ","")&amp;","))))</f>
        <v/>
      </c>
      <c r="L1053" s="16" t="str">
        <f aca="false">IF($A1053="","",IF($K1053&lt;&gt;1,0,SUMPRODUCT(ISNUMBER(SEARCH(","&amp;TRIM($A1053)&amp;",",","&amp;SUBSTITUTE('1. Master BOM'!$D$2:$D$400," ","")&amp;","))*ROW('1. Master BOM'!$D$2:$D$400))))</f>
        <v/>
      </c>
      <c r="M1053" s="9" t="str">
        <f aca="false">IF($A1053="","",IF($K1053=0,"NOT IN BOM",IF($K1053&gt;1,"MULTIPLE BOM LINES","OK")))</f>
        <v/>
      </c>
      <c r="N1053" s="9" t="str">
        <f aca="false">IF($A1053="","",IF($L1053=0,"—",INDEX('1. Master BOM'!$A$1:$A$400,$L1053)))</f>
        <v/>
      </c>
      <c r="O1053" s="9" t="str">
        <f aca="false">IF($A1053="","",IF($L1053=0,"—",INDEX('1. Master BOM'!$B$1:$B$400,$L1053)))</f>
        <v/>
      </c>
      <c r="P1053" s="9" t="str">
        <f aca="false">IF($A1053="","",IF(OR($H1053="NOT IN SCHEMATIC",$O1053="—"),"",IF($G1053="","NO SCH PN",IF(UPPER(TRIM($G1053))=UPPER(TRIM($O1053)),"OK","MISMATCH"))))</f>
        <v/>
      </c>
      <c r="Q1053" s="9" t="str">
        <f aca="false">IF($A1053="","",IF($L1053=0,"—",INDEX('1. Master BOM'!$E$1:$E$400,$L1053)))</f>
        <v/>
      </c>
      <c r="R1053" s="9" t="str">
        <f aca="false">IF($A1053="","",IF($L1053=0,"—",IF(T(INDEX('1. Master BOM'!$F$1:$F$400,$L1053))="","(not set)",INDEX('1. Master BOM'!$F$1:$F$400,$L1053))))</f>
        <v/>
      </c>
      <c r="S1053" s="9" t="str">
        <f aca="false">IF($A1053="","",IF(OR($R1053="—",$R1053="(not set)",$D1053=""),"",IF(ISNUMBER(SEARCH(SUBSTITUTE(SUBSTITUTE(SUBSTITUTE($R1053,"-",""),"_","")," ",""),SUBSTITUTE(SUBSTITUTE(SUBSTITUTE($D1053,"-",""),"_","")," ",""))),"OK","CHECK")))</f>
        <v/>
      </c>
      <c r="T1053" s="9" t="str">
        <f aca="false">IF($A1053="","",IF(OR($H1053="NOT IN SCHEMATIC",$I1053="MISMATCH",$J1053="MISMATCH",$P1053="MISMATCH",$M1053&lt;&gt;"OK"),"REVIEW","OK"))</f>
        <v/>
      </c>
      <c r="U1053" s="14"/>
      <c r="V1053" s="14"/>
      <c r="W1053" s="17"/>
      <c r="X1053" s="14"/>
    </row>
    <row r="1054" customFormat="false" ht="15" hidden="false" customHeight="false" outlineLevel="0" collapsed="false">
      <c r="A1054" s="9" t="str">
        <f aca="false">IF('3. Layout Parts'!$A1054="","",TRIM('3. Layout Parts'!$A1054))</f>
        <v/>
      </c>
      <c r="B1054" s="9" t="str">
        <f aca="false">IF($A1054="","",'3. Layout Parts'!$D1054)</f>
        <v/>
      </c>
      <c r="C1054" s="9" t="str">
        <f aca="false">IF($A1054="","",'3. Layout Parts'!$B1054)</f>
        <v/>
      </c>
      <c r="D1054" s="9" t="str">
        <f aca="false">IF($A1054="","",'3. Layout Parts'!$C1054)</f>
        <v/>
      </c>
      <c r="E1054" s="9" t="str">
        <f aca="false">IF($A1054="","",IFERROR(INDEX('2. Schematic Parts'!$B$2:$B$3001,MATCH($A1054,'2. Schematic Parts'!$A$2:$A$3001,0)),"NOT FOUND"))</f>
        <v/>
      </c>
      <c r="F1054" s="9" t="str">
        <f aca="false">IF($A1054="","",IFERROR(INDEX('2. Schematic Parts'!$C$2:$C$3001,MATCH($A1054,'2. Schematic Parts'!$A$2:$A$3001,0))&amp;"","NOT FOUND"))</f>
        <v/>
      </c>
      <c r="G1054" s="9" t="str">
        <f aca="false">IF($A1054="","",IFERROR(INDEX('2. Schematic Parts'!$D$2:$D$3001,MATCH($A1054,'2. Schematic Parts'!$A$2:$A$3001,0))&amp;"","NOT FOUND"))</f>
        <v/>
      </c>
      <c r="H1054" s="9" t="str">
        <f aca="false">IF($A1054="","",IF(COUNTIF('2. Schematic Parts'!$A$2:$A$3001,$A1054)=0,"NOT IN SCHEMATIC","OK"))</f>
        <v/>
      </c>
      <c r="I1054" s="9" t="str">
        <f aca="false">IF($A1054="","",IF($H1054="NOT IN SCHEMATIC","",IF(UPPER(TRIM($C1054))=UPPER(TRIM($E1054)),"OK","MISMATCH")))</f>
        <v/>
      </c>
      <c r="J1054" s="9" t="str">
        <f aca="false">IF($A1054="","",IF($H1054="NOT IN SCHEMATIC","",IF($F1054="","NO SCH DECAL",IF($D1054="","",IF(UPPER(TRIM($D1054))=UPPER(TRIM($F1054)),"OK","MISMATCH")))))</f>
        <v/>
      </c>
      <c r="K1054" s="16" t="str">
        <f aca="false">IF($A1054="","",SUMPRODUCT(--ISNUMBER(SEARCH(","&amp;TRIM($A1054)&amp;",",","&amp;SUBSTITUTE('1. Master BOM'!$D$2:$D$400," ","")&amp;","))))</f>
        <v/>
      </c>
      <c r="L1054" s="16" t="str">
        <f aca="false">IF($A1054="","",IF($K1054&lt;&gt;1,0,SUMPRODUCT(ISNUMBER(SEARCH(","&amp;TRIM($A1054)&amp;",",","&amp;SUBSTITUTE('1. Master BOM'!$D$2:$D$400," ","")&amp;","))*ROW('1. Master BOM'!$D$2:$D$400))))</f>
        <v/>
      </c>
      <c r="M1054" s="9" t="str">
        <f aca="false">IF($A1054="","",IF($K1054=0,"NOT IN BOM",IF($K1054&gt;1,"MULTIPLE BOM LINES","OK")))</f>
        <v/>
      </c>
      <c r="N1054" s="9" t="str">
        <f aca="false">IF($A1054="","",IF($L1054=0,"—",INDEX('1. Master BOM'!$A$1:$A$400,$L1054)))</f>
        <v/>
      </c>
      <c r="O1054" s="9" t="str">
        <f aca="false">IF($A1054="","",IF($L1054=0,"—",INDEX('1. Master BOM'!$B$1:$B$400,$L1054)))</f>
        <v/>
      </c>
      <c r="P1054" s="9" t="str">
        <f aca="false">IF($A1054="","",IF(OR($H1054="NOT IN SCHEMATIC",$O1054="—"),"",IF($G1054="","NO SCH PN",IF(UPPER(TRIM($G1054))=UPPER(TRIM($O1054)),"OK","MISMATCH"))))</f>
        <v/>
      </c>
      <c r="Q1054" s="9" t="str">
        <f aca="false">IF($A1054="","",IF($L1054=0,"—",INDEX('1. Master BOM'!$E$1:$E$400,$L1054)))</f>
        <v/>
      </c>
      <c r="R1054" s="9" t="str">
        <f aca="false">IF($A1054="","",IF($L1054=0,"—",IF(T(INDEX('1. Master BOM'!$F$1:$F$400,$L1054))="","(not set)",INDEX('1. Master BOM'!$F$1:$F$400,$L1054))))</f>
        <v/>
      </c>
      <c r="S1054" s="9" t="str">
        <f aca="false">IF($A1054="","",IF(OR($R1054="—",$R1054="(not set)",$D1054=""),"",IF(ISNUMBER(SEARCH(SUBSTITUTE(SUBSTITUTE(SUBSTITUTE($R1054,"-",""),"_","")," ",""),SUBSTITUTE(SUBSTITUTE(SUBSTITUTE($D1054,"-",""),"_","")," ",""))),"OK","CHECK")))</f>
        <v/>
      </c>
      <c r="T1054" s="9" t="str">
        <f aca="false">IF($A1054="","",IF(OR($H1054="NOT IN SCHEMATIC",$I1054="MISMATCH",$J1054="MISMATCH",$P1054="MISMATCH",$M1054&lt;&gt;"OK"),"REVIEW","OK"))</f>
        <v/>
      </c>
      <c r="U1054" s="14"/>
      <c r="V1054" s="14"/>
      <c r="W1054" s="17"/>
      <c r="X1054" s="14"/>
    </row>
    <row r="1055" customFormat="false" ht="15" hidden="false" customHeight="false" outlineLevel="0" collapsed="false">
      <c r="A1055" s="9" t="str">
        <f aca="false">IF('3. Layout Parts'!$A1055="","",TRIM('3. Layout Parts'!$A1055))</f>
        <v/>
      </c>
      <c r="B1055" s="9" t="str">
        <f aca="false">IF($A1055="","",'3. Layout Parts'!$D1055)</f>
        <v/>
      </c>
      <c r="C1055" s="9" t="str">
        <f aca="false">IF($A1055="","",'3. Layout Parts'!$B1055)</f>
        <v/>
      </c>
      <c r="D1055" s="9" t="str">
        <f aca="false">IF($A1055="","",'3. Layout Parts'!$C1055)</f>
        <v/>
      </c>
      <c r="E1055" s="9" t="str">
        <f aca="false">IF($A1055="","",IFERROR(INDEX('2. Schematic Parts'!$B$2:$B$3001,MATCH($A1055,'2. Schematic Parts'!$A$2:$A$3001,0)),"NOT FOUND"))</f>
        <v/>
      </c>
      <c r="F1055" s="9" t="str">
        <f aca="false">IF($A1055="","",IFERROR(INDEX('2. Schematic Parts'!$C$2:$C$3001,MATCH($A1055,'2. Schematic Parts'!$A$2:$A$3001,0))&amp;"","NOT FOUND"))</f>
        <v/>
      </c>
      <c r="G1055" s="9" t="str">
        <f aca="false">IF($A1055="","",IFERROR(INDEX('2. Schematic Parts'!$D$2:$D$3001,MATCH($A1055,'2. Schematic Parts'!$A$2:$A$3001,0))&amp;"","NOT FOUND"))</f>
        <v/>
      </c>
      <c r="H1055" s="9" t="str">
        <f aca="false">IF($A1055="","",IF(COUNTIF('2. Schematic Parts'!$A$2:$A$3001,$A1055)=0,"NOT IN SCHEMATIC","OK"))</f>
        <v/>
      </c>
      <c r="I1055" s="9" t="str">
        <f aca="false">IF($A1055="","",IF($H1055="NOT IN SCHEMATIC","",IF(UPPER(TRIM($C1055))=UPPER(TRIM($E1055)),"OK","MISMATCH")))</f>
        <v/>
      </c>
      <c r="J1055" s="9" t="str">
        <f aca="false">IF($A1055="","",IF($H1055="NOT IN SCHEMATIC","",IF($F1055="","NO SCH DECAL",IF($D1055="","",IF(UPPER(TRIM($D1055))=UPPER(TRIM($F1055)),"OK","MISMATCH")))))</f>
        <v/>
      </c>
      <c r="K1055" s="16" t="str">
        <f aca="false">IF($A1055="","",SUMPRODUCT(--ISNUMBER(SEARCH(","&amp;TRIM($A1055)&amp;",",","&amp;SUBSTITUTE('1. Master BOM'!$D$2:$D$400," ","")&amp;","))))</f>
        <v/>
      </c>
      <c r="L1055" s="16" t="str">
        <f aca="false">IF($A1055="","",IF($K1055&lt;&gt;1,0,SUMPRODUCT(ISNUMBER(SEARCH(","&amp;TRIM($A1055)&amp;",",","&amp;SUBSTITUTE('1. Master BOM'!$D$2:$D$400," ","")&amp;","))*ROW('1. Master BOM'!$D$2:$D$400))))</f>
        <v/>
      </c>
      <c r="M1055" s="9" t="str">
        <f aca="false">IF($A1055="","",IF($K1055=0,"NOT IN BOM",IF($K1055&gt;1,"MULTIPLE BOM LINES","OK")))</f>
        <v/>
      </c>
      <c r="N1055" s="9" t="str">
        <f aca="false">IF($A1055="","",IF($L1055=0,"—",INDEX('1. Master BOM'!$A$1:$A$400,$L1055)))</f>
        <v/>
      </c>
      <c r="O1055" s="9" t="str">
        <f aca="false">IF($A1055="","",IF($L1055=0,"—",INDEX('1. Master BOM'!$B$1:$B$400,$L1055)))</f>
        <v/>
      </c>
      <c r="P1055" s="9" t="str">
        <f aca="false">IF($A1055="","",IF(OR($H1055="NOT IN SCHEMATIC",$O1055="—"),"",IF($G1055="","NO SCH PN",IF(UPPER(TRIM($G1055))=UPPER(TRIM($O1055)),"OK","MISMATCH"))))</f>
        <v/>
      </c>
      <c r="Q1055" s="9" t="str">
        <f aca="false">IF($A1055="","",IF($L1055=0,"—",INDEX('1. Master BOM'!$E$1:$E$400,$L1055)))</f>
        <v/>
      </c>
      <c r="R1055" s="9" t="str">
        <f aca="false">IF($A1055="","",IF($L1055=0,"—",IF(T(INDEX('1. Master BOM'!$F$1:$F$400,$L1055))="","(not set)",INDEX('1. Master BOM'!$F$1:$F$400,$L1055))))</f>
        <v/>
      </c>
      <c r="S1055" s="9" t="str">
        <f aca="false">IF($A1055="","",IF(OR($R1055="—",$R1055="(not set)",$D1055=""),"",IF(ISNUMBER(SEARCH(SUBSTITUTE(SUBSTITUTE(SUBSTITUTE($R1055,"-",""),"_","")," ",""),SUBSTITUTE(SUBSTITUTE(SUBSTITUTE($D1055,"-",""),"_","")," ",""))),"OK","CHECK")))</f>
        <v/>
      </c>
      <c r="T1055" s="9" t="str">
        <f aca="false">IF($A1055="","",IF(OR($H1055="NOT IN SCHEMATIC",$I1055="MISMATCH",$J1055="MISMATCH",$P1055="MISMATCH",$M1055&lt;&gt;"OK"),"REVIEW","OK"))</f>
        <v/>
      </c>
      <c r="U1055" s="14"/>
      <c r="V1055" s="14"/>
      <c r="W1055" s="17"/>
      <c r="X1055" s="14"/>
    </row>
    <row r="1056" customFormat="false" ht="15" hidden="false" customHeight="false" outlineLevel="0" collapsed="false">
      <c r="A1056" s="9" t="str">
        <f aca="false">IF('3. Layout Parts'!$A1056="","",TRIM('3. Layout Parts'!$A1056))</f>
        <v/>
      </c>
      <c r="B1056" s="9" t="str">
        <f aca="false">IF($A1056="","",'3. Layout Parts'!$D1056)</f>
        <v/>
      </c>
      <c r="C1056" s="9" t="str">
        <f aca="false">IF($A1056="","",'3. Layout Parts'!$B1056)</f>
        <v/>
      </c>
      <c r="D1056" s="9" t="str">
        <f aca="false">IF($A1056="","",'3. Layout Parts'!$C1056)</f>
        <v/>
      </c>
      <c r="E1056" s="9" t="str">
        <f aca="false">IF($A1056="","",IFERROR(INDEX('2. Schematic Parts'!$B$2:$B$3001,MATCH($A1056,'2. Schematic Parts'!$A$2:$A$3001,0)),"NOT FOUND"))</f>
        <v/>
      </c>
      <c r="F1056" s="9" t="str">
        <f aca="false">IF($A1056="","",IFERROR(INDEX('2. Schematic Parts'!$C$2:$C$3001,MATCH($A1056,'2. Schematic Parts'!$A$2:$A$3001,0))&amp;"","NOT FOUND"))</f>
        <v/>
      </c>
      <c r="G1056" s="9" t="str">
        <f aca="false">IF($A1056="","",IFERROR(INDEX('2. Schematic Parts'!$D$2:$D$3001,MATCH($A1056,'2. Schematic Parts'!$A$2:$A$3001,0))&amp;"","NOT FOUND"))</f>
        <v/>
      </c>
      <c r="H1056" s="9" t="str">
        <f aca="false">IF($A1056="","",IF(COUNTIF('2. Schematic Parts'!$A$2:$A$3001,$A1056)=0,"NOT IN SCHEMATIC","OK"))</f>
        <v/>
      </c>
      <c r="I1056" s="9" t="str">
        <f aca="false">IF($A1056="","",IF($H1056="NOT IN SCHEMATIC","",IF(UPPER(TRIM($C1056))=UPPER(TRIM($E1056)),"OK","MISMATCH")))</f>
        <v/>
      </c>
      <c r="J1056" s="9" t="str">
        <f aca="false">IF($A1056="","",IF($H1056="NOT IN SCHEMATIC","",IF($F1056="","NO SCH DECAL",IF($D1056="","",IF(UPPER(TRIM($D1056))=UPPER(TRIM($F1056)),"OK","MISMATCH")))))</f>
        <v/>
      </c>
      <c r="K1056" s="16" t="str">
        <f aca="false">IF($A1056="","",SUMPRODUCT(--ISNUMBER(SEARCH(","&amp;TRIM($A1056)&amp;",",","&amp;SUBSTITUTE('1. Master BOM'!$D$2:$D$400," ","")&amp;","))))</f>
        <v/>
      </c>
      <c r="L1056" s="16" t="str">
        <f aca="false">IF($A1056="","",IF($K1056&lt;&gt;1,0,SUMPRODUCT(ISNUMBER(SEARCH(","&amp;TRIM($A1056)&amp;",",","&amp;SUBSTITUTE('1. Master BOM'!$D$2:$D$400," ","")&amp;","))*ROW('1. Master BOM'!$D$2:$D$400))))</f>
        <v/>
      </c>
      <c r="M1056" s="9" t="str">
        <f aca="false">IF($A1056="","",IF($K1056=0,"NOT IN BOM",IF($K1056&gt;1,"MULTIPLE BOM LINES","OK")))</f>
        <v/>
      </c>
      <c r="N1056" s="9" t="str">
        <f aca="false">IF($A1056="","",IF($L1056=0,"—",INDEX('1. Master BOM'!$A$1:$A$400,$L1056)))</f>
        <v/>
      </c>
      <c r="O1056" s="9" t="str">
        <f aca="false">IF($A1056="","",IF($L1056=0,"—",INDEX('1. Master BOM'!$B$1:$B$400,$L1056)))</f>
        <v/>
      </c>
      <c r="P1056" s="9" t="str">
        <f aca="false">IF($A1056="","",IF(OR($H1056="NOT IN SCHEMATIC",$O1056="—"),"",IF($G1056="","NO SCH PN",IF(UPPER(TRIM($G1056))=UPPER(TRIM($O1056)),"OK","MISMATCH"))))</f>
        <v/>
      </c>
      <c r="Q1056" s="9" t="str">
        <f aca="false">IF($A1056="","",IF($L1056=0,"—",INDEX('1. Master BOM'!$E$1:$E$400,$L1056)))</f>
        <v/>
      </c>
      <c r="R1056" s="9" t="str">
        <f aca="false">IF($A1056="","",IF($L1056=0,"—",IF(T(INDEX('1. Master BOM'!$F$1:$F$400,$L1056))="","(not set)",INDEX('1. Master BOM'!$F$1:$F$400,$L1056))))</f>
        <v/>
      </c>
      <c r="S1056" s="9" t="str">
        <f aca="false">IF($A1056="","",IF(OR($R1056="—",$R1056="(not set)",$D1056=""),"",IF(ISNUMBER(SEARCH(SUBSTITUTE(SUBSTITUTE(SUBSTITUTE($R1056,"-",""),"_","")," ",""),SUBSTITUTE(SUBSTITUTE(SUBSTITUTE($D1056,"-",""),"_","")," ",""))),"OK","CHECK")))</f>
        <v/>
      </c>
      <c r="T1056" s="9" t="str">
        <f aca="false">IF($A1056="","",IF(OR($H1056="NOT IN SCHEMATIC",$I1056="MISMATCH",$J1056="MISMATCH",$P1056="MISMATCH",$M1056&lt;&gt;"OK"),"REVIEW","OK"))</f>
        <v/>
      </c>
      <c r="U1056" s="14"/>
      <c r="V1056" s="14"/>
      <c r="W1056" s="17"/>
      <c r="X1056" s="14"/>
    </row>
    <row r="1057" customFormat="false" ht="15" hidden="false" customHeight="false" outlineLevel="0" collapsed="false">
      <c r="A1057" s="9" t="str">
        <f aca="false">IF('3. Layout Parts'!$A1057="","",TRIM('3. Layout Parts'!$A1057))</f>
        <v/>
      </c>
      <c r="B1057" s="9" t="str">
        <f aca="false">IF($A1057="","",'3. Layout Parts'!$D1057)</f>
        <v/>
      </c>
      <c r="C1057" s="9" t="str">
        <f aca="false">IF($A1057="","",'3. Layout Parts'!$B1057)</f>
        <v/>
      </c>
      <c r="D1057" s="9" t="str">
        <f aca="false">IF($A1057="","",'3. Layout Parts'!$C1057)</f>
        <v/>
      </c>
      <c r="E1057" s="9" t="str">
        <f aca="false">IF($A1057="","",IFERROR(INDEX('2. Schematic Parts'!$B$2:$B$3001,MATCH($A1057,'2. Schematic Parts'!$A$2:$A$3001,0)),"NOT FOUND"))</f>
        <v/>
      </c>
      <c r="F1057" s="9" t="str">
        <f aca="false">IF($A1057="","",IFERROR(INDEX('2. Schematic Parts'!$C$2:$C$3001,MATCH($A1057,'2. Schematic Parts'!$A$2:$A$3001,0))&amp;"","NOT FOUND"))</f>
        <v/>
      </c>
      <c r="G1057" s="9" t="str">
        <f aca="false">IF($A1057="","",IFERROR(INDEX('2. Schematic Parts'!$D$2:$D$3001,MATCH($A1057,'2. Schematic Parts'!$A$2:$A$3001,0))&amp;"","NOT FOUND"))</f>
        <v/>
      </c>
      <c r="H1057" s="9" t="str">
        <f aca="false">IF($A1057="","",IF(COUNTIF('2. Schematic Parts'!$A$2:$A$3001,$A1057)=0,"NOT IN SCHEMATIC","OK"))</f>
        <v/>
      </c>
      <c r="I1057" s="9" t="str">
        <f aca="false">IF($A1057="","",IF($H1057="NOT IN SCHEMATIC","",IF(UPPER(TRIM($C1057))=UPPER(TRIM($E1057)),"OK","MISMATCH")))</f>
        <v/>
      </c>
      <c r="J1057" s="9" t="str">
        <f aca="false">IF($A1057="","",IF($H1057="NOT IN SCHEMATIC","",IF($F1057="","NO SCH DECAL",IF($D1057="","",IF(UPPER(TRIM($D1057))=UPPER(TRIM($F1057)),"OK","MISMATCH")))))</f>
        <v/>
      </c>
      <c r="K1057" s="16" t="str">
        <f aca="false">IF($A1057="","",SUMPRODUCT(--ISNUMBER(SEARCH(","&amp;TRIM($A1057)&amp;",",","&amp;SUBSTITUTE('1. Master BOM'!$D$2:$D$400," ","")&amp;","))))</f>
        <v/>
      </c>
      <c r="L1057" s="16" t="str">
        <f aca="false">IF($A1057="","",IF($K1057&lt;&gt;1,0,SUMPRODUCT(ISNUMBER(SEARCH(","&amp;TRIM($A1057)&amp;",",","&amp;SUBSTITUTE('1. Master BOM'!$D$2:$D$400," ","")&amp;","))*ROW('1. Master BOM'!$D$2:$D$400))))</f>
        <v/>
      </c>
      <c r="M1057" s="9" t="str">
        <f aca="false">IF($A1057="","",IF($K1057=0,"NOT IN BOM",IF($K1057&gt;1,"MULTIPLE BOM LINES","OK")))</f>
        <v/>
      </c>
      <c r="N1057" s="9" t="str">
        <f aca="false">IF($A1057="","",IF($L1057=0,"—",INDEX('1. Master BOM'!$A$1:$A$400,$L1057)))</f>
        <v/>
      </c>
      <c r="O1057" s="9" t="str">
        <f aca="false">IF($A1057="","",IF($L1057=0,"—",INDEX('1. Master BOM'!$B$1:$B$400,$L1057)))</f>
        <v/>
      </c>
      <c r="P1057" s="9" t="str">
        <f aca="false">IF($A1057="","",IF(OR($H1057="NOT IN SCHEMATIC",$O1057="—"),"",IF($G1057="","NO SCH PN",IF(UPPER(TRIM($G1057))=UPPER(TRIM($O1057)),"OK","MISMATCH"))))</f>
        <v/>
      </c>
      <c r="Q1057" s="9" t="str">
        <f aca="false">IF($A1057="","",IF($L1057=0,"—",INDEX('1. Master BOM'!$E$1:$E$400,$L1057)))</f>
        <v/>
      </c>
      <c r="R1057" s="9" t="str">
        <f aca="false">IF($A1057="","",IF($L1057=0,"—",IF(T(INDEX('1. Master BOM'!$F$1:$F$400,$L1057))="","(not set)",INDEX('1. Master BOM'!$F$1:$F$400,$L1057))))</f>
        <v/>
      </c>
      <c r="S1057" s="9" t="str">
        <f aca="false">IF($A1057="","",IF(OR($R1057="—",$R1057="(not set)",$D1057=""),"",IF(ISNUMBER(SEARCH(SUBSTITUTE(SUBSTITUTE(SUBSTITUTE($R1057,"-",""),"_","")," ",""),SUBSTITUTE(SUBSTITUTE(SUBSTITUTE($D1057,"-",""),"_","")," ",""))),"OK","CHECK")))</f>
        <v/>
      </c>
      <c r="T1057" s="9" t="str">
        <f aca="false">IF($A1057="","",IF(OR($H1057="NOT IN SCHEMATIC",$I1057="MISMATCH",$J1057="MISMATCH",$P1057="MISMATCH",$M1057&lt;&gt;"OK"),"REVIEW","OK"))</f>
        <v/>
      </c>
      <c r="U1057" s="14"/>
      <c r="V1057" s="14"/>
      <c r="W1057" s="17"/>
      <c r="X1057" s="14"/>
    </row>
    <row r="1058" customFormat="false" ht="15" hidden="false" customHeight="false" outlineLevel="0" collapsed="false">
      <c r="A1058" s="9" t="str">
        <f aca="false">IF('3. Layout Parts'!$A1058="","",TRIM('3. Layout Parts'!$A1058))</f>
        <v/>
      </c>
      <c r="B1058" s="9" t="str">
        <f aca="false">IF($A1058="","",'3. Layout Parts'!$D1058)</f>
        <v/>
      </c>
      <c r="C1058" s="9" t="str">
        <f aca="false">IF($A1058="","",'3. Layout Parts'!$B1058)</f>
        <v/>
      </c>
      <c r="D1058" s="9" t="str">
        <f aca="false">IF($A1058="","",'3. Layout Parts'!$C1058)</f>
        <v/>
      </c>
      <c r="E1058" s="9" t="str">
        <f aca="false">IF($A1058="","",IFERROR(INDEX('2. Schematic Parts'!$B$2:$B$3001,MATCH($A1058,'2. Schematic Parts'!$A$2:$A$3001,0)),"NOT FOUND"))</f>
        <v/>
      </c>
      <c r="F1058" s="9" t="str">
        <f aca="false">IF($A1058="","",IFERROR(INDEX('2. Schematic Parts'!$C$2:$C$3001,MATCH($A1058,'2. Schematic Parts'!$A$2:$A$3001,0))&amp;"","NOT FOUND"))</f>
        <v/>
      </c>
      <c r="G1058" s="9" t="str">
        <f aca="false">IF($A1058="","",IFERROR(INDEX('2. Schematic Parts'!$D$2:$D$3001,MATCH($A1058,'2. Schematic Parts'!$A$2:$A$3001,0))&amp;"","NOT FOUND"))</f>
        <v/>
      </c>
      <c r="H1058" s="9" t="str">
        <f aca="false">IF($A1058="","",IF(COUNTIF('2. Schematic Parts'!$A$2:$A$3001,$A1058)=0,"NOT IN SCHEMATIC","OK"))</f>
        <v/>
      </c>
      <c r="I1058" s="9" t="str">
        <f aca="false">IF($A1058="","",IF($H1058="NOT IN SCHEMATIC","",IF(UPPER(TRIM($C1058))=UPPER(TRIM($E1058)),"OK","MISMATCH")))</f>
        <v/>
      </c>
      <c r="J1058" s="9" t="str">
        <f aca="false">IF($A1058="","",IF($H1058="NOT IN SCHEMATIC","",IF($F1058="","NO SCH DECAL",IF($D1058="","",IF(UPPER(TRIM($D1058))=UPPER(TRIM($F1058)),"OK","MISMATCH")))))</f>
        <v/>
      </c>
      <c r="K1058" s="16" t="str">
        <f aca="false">IF($A1058="","",SUMPRODUCT(--ISNUMBER(SEARCH(","&amp;TRIM($A1058)&amp;",",","&amp;SUBSTITUTE('1. Master BOM'!$D$2:$D$400," ","")&amp;","))))</f>
        <v/>
      </c>
      <c r="L1058" s="16" t="str">
        <f aca="false">IF($A1058="","",IF($K1058&lt;&gt;1,0,SUMPRODUCT(ISNUMBER(SEARCH(","&amp;TRIM($A1058)&amp;",",","&amp;SUBSTITUTE('1. Master BOM'!$D$2:$D$400," ","")&amp;","))*ROW('1. Master BOM'!$D$2:$D$400))))</f>
        <v/>
      </c>
      <c r="M1058" s="9" t="str">
        <f aca="false">IF($A1058="","",IF($K1058=0,"NOT IN BOM",IF($K1058&gt;1,"MULTIPLE BOM LINES","OK")))</f>
        <v/>
      </c>
      <c r="N1058" s="9" t="str">
        <f aca="false">IF($A1058="","",IF($L1058=0,"—",INDEX('1. Master BOM'!$A$1:$A$400,$L1058)))</f>
        <v/>
      </c>
      <c r="O1058" s="9" t="str">
        <f aca="false">IF($A1058="","",IF($L1058=0,"—",INDEX('1. Master BOM'!$B$1:$B$400,$L1058)))</f>
        <v/>
      </c>
      <c r="P1058" s="9" t="str">
        <f aca="false">IF($A1058="","",IF(OR($H1058="NOT IN SCHEMATIC",$O1058="—"),"",IF($G1058="","NO SCH PN",IF(UPPER(TRIM($G1058))=UPPER(TRIM($O1058)),"OK","MISMATCH"))))</f>
        <v/>
      </c>
      <c r="Q1058" s="9" t="str">
        <f aca="false">IF($A1058="","",IF($L1058=0,"—",INDEX('1. Master BOM'!$E$1:$E$400,$L1058)))</f>
        <v/>
      </c>
      <c r="R1058" s="9" t="str">
        <f aca="false">IF($A1058="","",IF($L1058=0,"—",IF(T(INDEX('1. Master BOM'!$F$1:$F$400,$L1058))="","(not set)",INDEX('1. Master BOM'!$F$1:$F$400,$L1058))))</f>
        <v/>
      </c>
      <c r="S1058" s="9" t="str">
        <f aca="false">IF($A1058="","",IF(OR($R1058="—",$R1058="(not set)",$D1058=""),"",IF(ISNUMBER(SEARCH(SUBSTITUTE(SUBSTITUTE(SUBSTITUTE($R1058,"-",""),"_","")," ",""),SUBSTITUTE(SUBSTITUTE(SUBSTITUTE($D1058,"-",""),"_","")," ",""))),"OK","CHECK")))</f>
        <v/>
      </c>
      <c r="T1058" s="9" t="str">
        <f aca="false">IF($A1058="","",IF(OR($H1058="NOT IN SCHEMATIC",$I1058="MISMATCH",$J1058="MISMATCH",$P1058="MISMATCH",$M1058&lt;&gt;"OK"),"REVIEW","OK"))</f>
        <v/>
      </c>
      <c r="U1058" s="14"/>
      <c r="V1058" s="14"/>
      <c r="W1058" s="17"/>
      <c r="X1058" s="14"/>
    </row>
    <row r="1059" customFormat="false" ht="15" hidden="false" customHeight="false" outlineLevel="0" collapsed="false">
      <c r="A1059" s="9" t="str">
        <f aca="false">IF('3. Layout Parts'!$A1059="","",TRIM('3. Layout Parts'!$A1059))</f>
        <v/>
      </c>
      <c r="B1059" s="9" t="str">
        <f aca="false">IF($A1059="","",'3. Layout Parts'!$D1059)</f>
        <v/>
      </c>
      <c r="C1059" s="9" t="str">
        <f aca="false">IF($A1059="","",'3. Layout Parts'!$B1059)</f>
        <v/>
      </c>
      <c r="D1059" s="9" t="str">
        <f aca="false">IF($A1059="","",'3. Layout Parts'!$C1059)</f>
        <v/>
      </c>
      <c r="E1059" s="9" t="str">
        <f aca="false">IF($A1059="","",IFERROR(INDEX('2. Schematic Parts'!$B$2:$B$3001,MATCH($A1059,'2. Schematic Parts'!$A$2:$A$3001,0)),"NOT FOUND"))</f>
        <v/>
      </c>
      <c r="F1059" s="9" t="str">
        <f aca="false">IF($A1059="","",IFERROR(INDEX('2. Schematic Parts'!$C$2:$C$3001,MATCH($A1059,'2. Schematic Parts'!$A$2:$A$3001,0))&amp;"","NOT FOUND"))</f>
        <v/>
      </c>
      <c r="G1059" s="9" t="str">
        <f aca="false">IF($A1059="","",IFERROR(INDEX('2. Schematic Parts'!$D$2:$D$3001,MATCH($A1059,'2. Schematic Parts'!$A$2:$A$3001,0))&amp;"","NOT FOUND"))</f>
        <v/>
      </c>
      <c r="H1059" s="9" t="str">
        <f aca="false">IF($A1059="","",IF(COUNTIF('2. Schematic Parts'!$A$2:$A$3001,$A1059)=0,"NOT IN SCHEMATIC","OK"))</f>
        <v/>
      </c>
      <c r="I1059" s="9" t="str">
        <f aca="false">IF($A1059="","",IF($H1059="NOT IN SCHEMATIC","",IF(UPPER(TRIM($C1059))=UPPER(TRIM($E1059)),"OK","MISMATCH")))</f>
        <v/>
      </c>
      <c r="J1059" s="9" t="str">
        <f aca="false">IF($A1059="","",IF($H1059="NOT IN SCHEMATIC","",IF($F1059="","NO SCH DECAL",IF($D1059="","",IF(UPPER(TRIM($D1059))=UPPER(TRIM($F1059)),"OK","MISMATCH")))))</f>
        <v/>
      </c>
      <c r="K1059" s="16" t="str">
        <f aca="false">IF($A1059="","",SUMPRODUCT(--ISNUMBER(SEARCH(","&amp;TRIM($A1059)&amp;",",","&amp;SUBSTITUTE('1. Master BOM'!$D$2:$D$400," ","")&amp;","))))</f>
        <v/>
      </c>
      <c r="L1059" s="16" t="str">
        <f aca="false">IF($A1059="","",IF($K1059&lt;&gt;1,0,SUMPRODUCT(ISNUMBER(SEARCH(","&amp;TRIM($A1059)&amp;",",","&amp;SUBSTITUTE('1. Master BOM'!$D$2:$D$400," ","")&amp;","))*ROW('1. Master BOM'!$D$2:$D$400))))</f>
        <v/>
      </c>
      <c r="M1059" s="9" t="str">
        <f aca="false">IF($A1059="","",IF($K1059=0,"NOT IN BOM",IF($K1059&gt;1,"MULTIPLE BOM LINES","OK")))</f>
        <v/>
      </c>
      <c r="N1059" s="9" t="str">
        <f aca="false">IF($A1059="","",IF($L1059=0,"—",INDEX('1. Master BOM'!$A$1:$A$400,$L1059)))</f>
        <v/>
      </c>
      <c r="O1059" s="9" t="str">
        <f aca="false">IF($A1059="","",IF($L1059=0,"—",INDEX('1. Master BOM'!$B$1:$B$400,$L1059)))</f>
        <v/>
      </c>
      <c r="P1059" s="9" t="str">
        <f aca="false">IF($A1059="","",IF(OR($H1059="NOT IN SCHEMATIC",$O1059="—"),"",IF($G1059="","NO SCH PN",IF(UPPER(TRIM($G1059))=UPPER(TRIM($O1059)),"OK","MISMATCH"))))</f>
        <v/>
      </c>
      <c r="Q1059" s="9" t="str">
        <f aca="false">IF($A1059="","",IF($L1059=0,"—",INDEX('1. Master BOM'!$E$1:$E$400,$L1059)))</f>
        <v/>
      </c>
      <c r="R1059" s="9" t="str">
        <f aca="false">IF($A1059="","",IF($L1059=0,"—",IF(T(INDEX('1. Master BOM'!$F$1:$F$400,$L1059))="","(not set)",INDEX('1. Master BOM'!$F$1:$F$400,$L1059))))</f>
        <v/>
      </c>
      <c r="S1059" s="9" t="str">
        <f aca="false">IF($A1059="","",IF(OR($R1059="—",$R1059="(not set)",$D1059=""),"",IF(ISNUMBER(SEARCH(SUBSTITUTE(SUBSTITUTE(SUBSTITUTE($R1059,"-",""),"_","")," ",""),SUBSTITUTE(SUBSTITUTE(SUBSTITUTE($D1059,"-",""),"_","")," ",""))),"OK","CHECK")))</f>
        <v/>
      </c>
      <c r="T1059" s="9" t="str">
        <f aca="false">IF($A1059="","",IF(OR($H1059="NOT IN SCHEMATIC",$I1059="MISMATCH",$J1059="MISMATCH",$P1059="MISMATCH",$M1059&lt;&gt;"OK"),"REVIEW","OK"))</f>
        <v/>
      </c>
      <c r="U1059" s="14"/>
      <c r="V1059" s="14"/>
      <c r="W1059" s="17"/>
      <c r="X1059" s="14"/>
    </row>
    <row r="1060" customFormat="false" ht="15" hidden="false" customHeight="false" outlineLevel="0" collapsed="false">
      <c r="A1060" s="9" t="str">
        <f aca="false">IF('3. Layout Parts'!$A1060="","",TRIM('3. Layout Parts'!$A1060))</f>
        <v/>
      </c>
      <c r="B1060" s="9" t="str">
        <f aca="false">IF($A1060="","",'3. Layout Parts'!$D1060)</f>
        <v/>
      </c>
      <c r="C1060" s="9" t="str">
        <f aca="false">IF($A1060="","",'3. Layout Parts'!$B1060)</f>
        <v/>
      </c>
      <c r="D1060" s="9" t="str">
        <f aca="false">IF($A1060="","",'3. Layout Parts'!$C1060)</f>
        <v/>
      </c>
      <c r="E1060" s="9" t="str">
        <f aca="false">IF($A1060="","",IFERROR(INDEX('2. Schematic Parts'!$B$2:$B$3001,MATCH($A1060,'2. Schematic Parts'!$A$2:$A$3001,0)),"NOT FOUND"))</f>
        <v/>
      </c>
      <c r="F1060" s="9" t="str">
        <f aca="false">IF($A1060="","",IFERROR(INDEX('2. Schematic Parts'!$C$2:$C$3001,MATCH($A1060,'2. Schematic Parts'!$A$2:$A$3001,0))&amp;"","NOT FOUND"))</f>
        <v/>
      </c>
      <c r="G1060" s="9" t="str">
        <f aca="false">IF($A1060="","",IFERROR(INDEX('2. Schematic Parts'!$D$2:$D$3001,MATCH($A1060,'2. Schematic Parts'!$A$2:$A$3001,0))&amp;"","NOT FOUND"))</f>
        <v/>
      </c>
      <c r="H1060" s="9" t="str">
        <f aca="false">IF($A1060="","",IF(COUNTIF('2. Schematic Parts'!$A$2:$A$3001,$A1060)=0,"NOT IN SCHEMATIC","OK"))</f>
        <v/>
      </c>
      <c r="I1060" s="9" t="str">
        <f aca="false">IF($A1060="","",IF($H1060="NOT IN SCHEMATIC","",IF(UPPER(TRIM($C1060))=UPPER(TRIM($E1060)),"OK","MISMATCH")))</f>
        <v/>
      </c>
      <c r="J1060" s="9" t="str">
        <f aca="false">IF($A1060="","",IF($H1060="NOT IN SCHEMATIC","",IF($F1060="","NO SCH DECAL",IF($D1060="","",IF(UPPER(TRIM($D1060))=UPPER(TRIM($F1060)),"OK","MISMATCH")))))</f>
        <v/>
      </c>
      <c r="K1060" s="16" t="str">
        <f aca="false">IF($A1060="","",SUMPRODUCT(--ISNUMBER(SEARCH(","&amp;TRIM($A1060)&amp;",",","&amp;SUBSTITUTE('1. Master BOM'!$D$2:$D$400," ","")&amp;","))))</f>
        <v/>
      </c>
      <c r="L1060" s="16" t="str">
        <f aca="false">IF($A1060="","",IF($K1060&lt;&gt;1,0,SUMPRODUCT(ISNUMBER(SEARCH(","&amp;TRIM($A1060)&amp;",",","&amp;SUBSTITUTE('1. Master BOM'!$D$2:$D$400," ","")&amp;","))*ROW('1. Master BOM'!$D$2:$D$400))))</f>
        <v/>
      </c>
      <c r="M1060" s="9" t="str">
        <f aca="false">IF($A1060="","",IF($K1060=0,"NOT IN BOM",IF($K1060&gt;1,"MULTIPLE BOM LINES","OK")))</f>
        <v/>
      </c>
      <c r="N1060" s="9" t="str">
        <f aca="false">IF($A1060="","",IF($L1060=0,"—",INDEX('1. Master BOM'!$A$1:$A$400,$L1060)))</f>
        <v/>
      </c>
      <c r="O1060" s="9" t="str">
        <f aca="false">IF($A1060="","",IF($L1060=0,"—",INDEX('1. Master BOM'!$B$1:$B$400,$L1060)))</f>
        <v/>
      </c>
      <c r="P1060" s="9" t="str">
        <f aca="false">IF($A1060="","",IF(OR($H1060="NOT IN SCHEMATIC",$O1060="—"),"",IF($G1060="","NO SCH PN",IF(UPPER(TRIM($G1060))=UPPER(TRIM($O1060)),"OK","MISMATCH"))))</f>
        <v/>
      </c>
      <c r="Q1060" s="9" t="str">
        <f aca="false">IF($A1060="","",IF($L1060=0,"—",INDEX('1. Master BOM'!$E$1:$E$400,$L1060)))</f>
        <v/>
      </c>
      <c r="R1060" s="9" t="str">
        <f aca="false">IF($A1060="","",IF($L1060=0,"—",IF(T(INDEX('1. Master BOM'!$F$1:$F$400,$L1060))="","(not set)",INDEX('1. Master BOM'!$F$1:$F$400,$L1060))))</f>
        <v/>
      </c>
      <c r="S1060" s="9" t="str">
        <f aca="false">IF($A1060="","",IF(OR($R1060="—",$R1060="(not set)",$D1060=""),"",IF(ISNUMBER(SEARCH(SUBSTITUTE(SUBSTITUTE(SUBSTITUTE($R1060,"-",""),"_","")," ",""),SUBSTITUTE(SUBSTITUTE(SUBSTITUTE($D1060,"-",""),"_","")," ",""))),"OK","CHECK")))</f>
        <v/>
      </c>
      <c r="T1060" s="9" t="str">
        <f aca="false">IF($A1060="","",IF(OR($H1060="NOT IN SCHEMATIC",$I1060="MISMATCH",$J1060="MISMATCH",$P1060="MISMATCH",$M1060&lt;&gt;"OK"),"REVIEW","OK"))</f>
        <v/>
      </c>
      <c r="U1060" s="14"/>
      <c r="V1060" s="14"/>
      <c r="W1060" s="17"/>
      <c r="X1060" s="14"/>
    </row>
    <row r="1061" customFormat="false" ht="15" hidden="false" customHeight="false" outlineLevel="0" collapsed="false">
      <c r="A1061" s="9" t="str">
        <f aca="false">IF('3. Layout Parts'!$A1061="","",TRIM('3. Layout Parts'!$A1061))</f>
        <v/>
      </c>
      <c r="B1061" s="9" t="str">
        <f aca="false">IF($A1061="","",'3. Layout Parts'!$D1061)</f>
        <v/>
      </c>
      <c r="C1061" s="9" t="str">
        <f aca="false">IF($A1061="","",'3. Layout Parts'!$B1061)</f>
        <v/>
      </c>
      <c r="D1061" s="9" t="str">
        <f aca="false">IF($A1061="","",'3. Layout Parts'!$C1061)</f>
        <v/>
      </c>
      <c r="E1061" s="9" t="str">
        <f aca="false">IF($A1061="","",IFERROR(INDEX('2. Schematic Parts'!$B$2:$B$3001,MATCH($A1061,'2. Schematic Parts'!$A$2:$A$3001,0)),"NOT FOUND"))</f>
        <v/>
      </c>
      <c r="F1061" s="9" t="str">
        <f aca="false">IF($A1061="","",IFERROR(INDEX('2. Schematic Parts'!$C$2:$C$3001,MATCH($A1061,'2. Schematic Parts'!$A$2:$A$3001,0))&amp;"","NOT FOUND"))</f>
        <v/>
      </c>
      <c r="G1061" s="9" t="str">
        <f aca="false">IF($A1061="","",IFERROR(INDEX('2. Schematic Parts'!$D$2:$D$3001,MATCH($A1061,'2. Schematic Parts'!$A$2:$A$3001,0))&amp;"","NOT FOUND"))</f>
        <v/>
      </c>
      <c r="H1061" s="9" t="str">
        <f aca="false">IF($A1061="","",IF(COUNTIF('2. Schematic Parts'!$A$2:$A$3001,$A1061)=0,"NOT IN SCHEMATIC","OK"))</f>
        <v/>
      </c>
      <c r="I1061" s="9" t="str">
        <f aca="false">IF($A1061="","",IF($H1061="NOT IN SCHEMATIC","",IF(UPPER(TRIM($C1061))=UPPER(TRIM($E1061)),"OK","MISMATCH")))</f>
        <v/>
      </c>
      <c r="J1061" s="9" t="str">
        <f aca="false">IF($A1061="","",IF($H1061="NOT IN SCHEMATIC","",IF($F1061="","NO SCH DECAL",IF($D1061="","",IF(UPPER(TRIM($D1061))=UPPER(TRIM($F1061)),"OK","MISMATCH")))))</f>
        <v/>
      </c>
      <c r="K1061" s="16" t="str">
        <f aca="false">IF($A1061="","",SUMPRODUCT(--ISNUMBER(SEARCH(","&amp;TRIM($A1061)&amp;",",","&amp;SUBSTITUTE('1. Master BOM'!$D$2:$D$400," ","")&amp;","))))</f>
        <v/>
      </c>
      <c r="L1061" s="16" t="str">
        <f aca="false">IF($A1061="","",IF($K1061&lt;&gt;1,0,SUMPRODUCT(ISNUMBER(SEARCH(","&amp;TRIM($A1061)&amp;",",","&amp;SUBSTITUTE('1. Master BOM'!$D$2:$D$400," ","")&amp;","))*ROW('1. Master BOM'!$D$2:$D$400))))</f>
        <v/>
      </c>
      <c r="M1061" s="9" t="str">
        <f aca="false">IF($A1061="","",IF($K1061=0,"NOT IN BOM",IF($K1061&gt;1,"MULTIPLE BOM LINES","OK")))</f>
        <v/>
      </c>
      <c r="N1061" s="9" t="str">
        <f aca="false">IF($A1061="","",IF($L1061=0,"—",INDEX('1. Master BOM'!$A$1:$A$400,$L1061)))</f>
        <v/>
      </c>
      <c r="O1061" s="9" t="str">
        <f aca="false">IF($A1061="","",IF($L1061=0,"—",INDEX('1. Master BOM'!$B$1:$B$400,$L1061)))</f>
        <v/>
      </c>
      <c r="P1061" s="9" t="str">
        <f aca="false">IF($A1061="","",IF(OR($H1061="NOT IN SCHEMATIC",$O1061="—"),"",IF($G1061="","NO SCH PN",IF(UPPER(TRIM($G1061))=UPPER(TRIM($O1061)),"OK","MISMATCH"))))</f>
        <v/>
      </c>
      <c r="Q1061" s="9" t="str">
        <f aca="false">IF($A1061="","",IF($L1061=0,"—",INDEX('1. Master BOM'!$E$1:$E$400,$L1061)))</f>
        <v/>
      </c>
      <c r="R1061" s="9" t="str">
        <f aca="false">IF($A1061="","",IF($L1061=0,"—",IF(T(INDEX('1. Master BOM'!$F$1:$F$400,$L1061))="","(not set)",INDEX('1. Master BOM'!$F$1:$F$400,$L1061))))</f>
        <v/>
      </c>
      <c r="S1061" s="9" t="str">
        <f aca="false">IF($A1061="","",IF(OR($R1061="—",$R1061="(not set)",$D1061=""),"",IF(ISNUMBER(SEARCH(SUBSTITUTE(SUBSTITUTE(SUBSTITUTE($R1061,"-",""),"_","")," ",""),SUBSTITUTE(SUBSTITUTE(SUBSTITUTE($D1061,"-",""),"_","")," ",""))),"OK","CHECK")))</f>
        <v/>
      </c>
      <c r="T1061" s="9" t="str">
        <f aca="false">IF($A1061="","",IF(OR($H1061="NOT IN SCHEMATIC",$I1061="MISMATCH",$J1061="MISMATCH",$P1061="MISMATCH",$M1061&lt;&gt;"OK"),"REVIEW","OK"))</f>
        <v/>
      </c>
      <c r="U1061" s="14"/>
      <c r="V1061" s="14"/>
      <c r="W1061" s="17"/>
      <c r="X1061" s="14"/>
    </row>
    <row r="1062" customFormat="false" ht="15" hidden="false" customHeight="false" outlineLevel="0" collapsed="false">
      <c r="A1062" s="9" t="str">
        <f aca="false">IF('3. Layout Parts'!$A1062="","",TRIM('3. Layout Parts'!$A1062))</f>
        <v/>
      </c>
      <c r="B1062" s="9" t="str">
        <f aca="false">IF($A1062="","",'3. Layout Parts'!$D1062)</f>
        <v/>
      </c>
      <c r="C1062" s="9" t="str">
        <f aca="false">IF($A1062="","",'3. Layout Parts'!$B1062)</f>
        <v/>
      </c>
      <c r="D1062" s="9" t="str">
        <f aca="false">IF($A1062="","",'3. Layout Parts'!$C1062)</f>
        <v/>
      </c>
      <c r="E1062" s="9" t="str">
        <f aca="false">IF($A1062="","",IFERROR(INDEX('2. Schematic Parts'!$B$2:$B$3001,MATCH($A1062,'2. Schematic Parts'!$A$2:$A$3001,0)),"NOT FOUND"))</f>
        <v/>
      </c>
      <c r="F1062" s="9" t="str">
        <f aca="false">IF($A1062="","",IFERROR(INDEX('2. Schematic Parts'!$C$2:$C$3001,MATCH($A1062,'2. Schematic Parts'!$A$2:$A$3001,0))&amp;"","NOT FOUND"))</f>
        <v/>
      </c>
      <c r="G1062" s="9" t="str">
        <f aca="false">IF($A1062="","",IFERROR(INDEX('2. Schematic Parts'!$D$2:$D$3001,MATCH($A1062,'2. Schematic Parts'!$A$2:$A$3001,0))&amp;"","NOT FOUND"))</f>
        <v/>
      </c>
      <c r="H1062" s="9" t="str">
        <f aca="false">IF($A1062="","",IF(COUNTIF('2. Schematic Parts'!$A$2:$A$3001,$A1062)=0,"NOT IN SCHEMATIC","OK"))</f>
        <v/>
      </c>
      <c r="I1062" s="9" t="str">
        <f aca="false">IF($A1062="","",IF($H1062="NOT IN SCHEMATIC","",IF(UPPER(TRIM($C1062))=UPPER(TRIM($E1062)),"OK","MISMATCH")))</f>
        <v/>
      </c>
      <c r="J1062" s="9" t="str">
        <f aca="false">IF($A1062="","",IF($H1062="NOT IN SCHEMATIC","",IF($F1062="","NO SCH DECAL",IF($D1062="","",IF(UPPER(TRIM($D1062))=UPPER(TRIM($F1062)),"OK","MISMATCH")))))</f>
        <v/>
      </c>
      <c r="K1062" s="16" t="str">
        <f aca="false">IF($A1062="","",SUMPRODUCT(--ISNUMBER(SEARCH(","&amp;TRIM($A1062)&amp;",",","&amp;SUBSTITUTE('1. Master BOM'!$D$2:$D$400," ","")&amp;","))))</f>
        <v/>
      </c>
      <c r="L1062" s="16" t="str">
        <f aca="false">IF($A1062="","",IF($K1062&lt;&gt;1,0,SUMPRODUCT(ISNUMBER(SEARCH(","&amp;TRIM($A1062)&amp;",",","&amp;SUBSTITUTE('1. Master BOM'!$D$2:$D$400," ","")&amp;","))*ROW('1. Master BOM'!$D$2:$D$400))))</f>
        <v/>
      </c>
      <c r="M1062" s="9" t="str">
        <f aca="false">IF($A1062="","",IF($K1062=0,"NOT IN BOM",IF($K1062&gt;1,"MULTIPLE BOM LINES","OK")))</f>
        <v/>
      </c>
      <c r="N1062" s="9" t="str">
        <f aca="false">IF($A1062="","",IF($L1062=0,"—",INDEX('1. Master BOM'!$A$1:$A$400,$L1062)))</f>
        <v/>
      </c>
      <c r="O1062" s="9" t="str">
        <f aca="false">IF($A1062="","",IF($L1062=0,"—",INDEX('1. Master BOM'!$B$1:$B$400,$L1062)))</f>
        <v/>
      </c>
      <c r="P1062" s="9" t="str">
        <f aca="false">IF($A1062="","",IF(OR($H1062="NOT IN SCHEMATIC",$O1062="—"),"",IF($G1062="","NO SCH PN",IF(UPPER(TRIM($G1062))=UPPER(TRIM($O1062)),"OK","MISMATCH"))))</f>
        <v/>
      </c>
      <c r="Q1062" s="9" t="str">
        <f aca="false">IF($A1062="","",IF($L1062=0,"—",INDEX('1. Master BOM'!$E$1:$E$400,$L1062)))</f>
        <v/>
      </c>
      <c r="R1062" s="9" t="str">
        <f aca="false">IF($A1062="","",IF($L1062=0,"—",IF(T(INDEX('1. Master BOM'!$F$1:$F$400,$L1062))="","(not set)",INDEX('1. Master BOM'!$F$1:$F$400,$L1062))))</f>
        <v/>
      </c>
      <c r="S1062" s="9" t="str">
        <f aca="false">IF($A1062="","",IF(OR($R1062="—",$R1062="(not set)",$D1062=""),"",IF(ISNUMBER(SEARCH(SUBSTITUTE(SUBSTITUTE(SUBSTITUTE($R1062,"-",""),"_","")," ",""),SUBSTITUTE(SUBSTITUTE(SUBSTITUTE($D1062,"-",""),"_","")," ",""))),"OK","CHECK")))</f>
        <v/>
      </c>
      <c r="T1062" s="9" t="str">
        <f aca="false">IF($A1062="","",IF(OR($H1062="NOT IN SCHEMATIC",$I1062="MISMATCH",$J1062="MISMATCH",$P1062="MISMATCH",$M1062&lt;&gt;"OK"),"REVIEW","OK"))</f>
        <v/>
      </c>
      <c r="U1062" s="14"/>
      <c r="V1062" s="14"/>
      <c r="W1062" s="17"/>
      <c r="X1062" s="14"/>
    </row>
    <row r="1063" customFormat="false" ht="15" hidden="false" customHeight="false" outlineLevel="0" collapsed="false">
      <c r="A1063" s="9" t="str">
        <f aca="false">IF('3. Layout Parts'!$A1063="","",TRIM('3. Layout Parts'!$A1063))</f>
        <v/>
      </c>
      <c r="B1063" s="9" t="str">
        <f aca="false">IF($A1063="","",'3. Layout Parts'!$D1063)</f>
        <v/>
      </c>
      <c r="C1063" s="9" t="str">
        <f aca="false">IF($A1063="","",'3. Layout Parts'!$B1063)</f>
        <v/>
      </c>
      <c r="D1063" s="9" t="str">
        <f aca="false">IF($A1063="","",'3. Layout Parts'!$C1063)</f>
        <v/>
      </c>
      <c r="E1063" s="9" t="str">
        <f aca="false">IF($A1063="","",IFERROR(INDEX('2. Schematic Parts'!$B$2:$B$3001,MATCH($A1063,'2. Schematic Parts'!$A$2:$A$3001,0)),"NOT FOUND"))</f>
        <v/>
      </c>
      <c r="F1063" s="9" t="str">
        <f aca="false">IF($A1063="","",IFERROR(INDEX('2. Schematic Parts'!$C$2:$C$3001,MATCH($A1063,'2. Schematic Parts'!$A$2:$A$3001,0))&amp;"","NOT FOUND"))</f>
        <v/>
      </c>
      <c r="G1063" s="9" t="str">
        <f aca="false">IF($A1063="","",IFERROR(INDEX('2. Schematic Parts'!$D$2:$D$3001,MATCH($A1063,'2. Schematic Parts'!$A$2:$A$3001,0))&amp;"","NOT FOUND"))</f>
        <v/>
      </c>
      <c r="H1063" s="9" t="str">
        <f aca="false">IF($A1063="","",IF(COUNTIF('2. Schematic Parts'!$A$2:$A$3001,$A1063)=0,"NOT IN SCHEMATIC","OK"))</f>
        <v/>
      </c>
      <c r="I1063" s="9" t="str">
        <f aca="false">IF($A1063="","",IF($H1063="NOT IN SCHEMATIC","",IF(UPPER(TRIM($C1063))=UPPER(TRIM($E1063)),"OK","MISMATCH")))</f>
        <v/>
      </c>
      <c r="J1063" s="9" t="str">
        <f aca="false">IF($A1063="","",IF($H1063="NOT IN SCHEMATIC","",IF($F1063="","NO SCH DECAL",IF($D1063="","",IF(UPPER(TRIM($D1063))=UPPER(TRIM($F1063)),"OK","MISMATCH")))))</f>
        <v/>
      </c>
      <c r="K1063" s="16" t="str">
        <f aca="false">IF($A1063="","",SUMPRODUCT(--ISNUMBER(SEARCH(","&amp;TRIM($A1063)&amp;",",","&amp;SUBSTITUTE('1. Master BOM'!$D$2:$D$400," ","")&amp;","))))</f>
        <v/>
      </c>
      <c r="L1063" s="16" t="str">
        <f aca="false">IF($A1063="","",IF($K1063&lt;&gt;1,0,SUMPRODUCT(ISNUMBER(SEARCH(","&amp;TRIM($A1063)&amp;",",","&amp;SUBSTITUTE('1. Master BOM'!$D$2:$D$400," ","")&amp;","))*ROW('1. Master BOM'!$D$2:$D$400))))</f>
        <v/>
      </c>
      <c r="M1063" s="9" t="str">
        <f aca="false">IF($A1063="","",IF($K1063=0,"NOT IN BOM",IF($K1063&gt;1,"MULTIPLE BOM LINES","OK")))</f>
        <v/>
      </c>
      <c r="N1063" s="9" t="str">
        <f aca="false">IF($A1063="","",IF($L1063=0,"—",INDEX('1. Master BOM'!$A$1:$A$400,$L1063)))</f>
        <v/>
      </c>
      <c r="O1063" s="9" t="str">
        <f aca="false">IF($A1063="","",IF($L1063=0,"—",INDEX('1. Master BOM'!$B$1:$B$400,$L1063)))</f>
        <v/>
      </c>
      <c r="P1063" s="9" t="str">
        <f aca="false">IF($A1063="","",IF(OR($H1063="NOT IN SCHEMATIC",$O1063="—"),"",IF($G1063="","NO SCH PN",IF(UPPER(TRIM($G1063))=UPPER(TRIM($O1063)),"OK","MISMATCH"))))</f>
        <v/>
      </c>
      <c r="Q1063" s="9" t="str">
        <f aca="false">IF($A1063="","",IF($L1063=0,"—",INDEX('1. Master BOM'!$E$1:$E$400,$L1063)))</f>
        <v/>
      </c>
      <c r="R1063" s="9" t="str">
        <f aca="false">IF($A1063="","",IF($L1063=0,"—",IF(T(INDEX('1. Master BOM'!$F$1:$F$400,$L1063))="","(not set)",INDEX('1. Master BOM'!$F$1:$F$400,$L1063))))</f>
        <v/>
      </c>
      <c r="S1063" s="9" t="str">
        <f aca="false">IF($A1063="","",IF(OR($R1063="—",$R1063="(not set)",$D1063=""),"",IF(ISNUMBER(SEARCH(SUBSTITUTE(SUBSTITUTE(SUBSTITUTE($R1063,"-",""),"_","")," ",""),SUBSTITUTE(SUBSTITUTE(SUBSTITUTE($D1063,"-",""),"_","")," ",""))),"OK","CHECK")))</f>
        <v/>
      </c>
      <c r="T1063" s="9" t="str">
        <f aca="false">IF($A1063="","",IF(OR($H1063="NOT IN SCHEMATIC",$I1063="MISMATCH",$J1063="MISMATCH",$P1063="MISMATCH",$M1063&lt;&gt;"OK"),"REVIEW","OK"))</f>
        <v/>
      </c>
      <c r="U1063" s="14"/>
      <c r="V1063" s="14"/>
      <c r="W1063" s="17"/>
      <c r="X1063" s="14"/>
    </row>
    <row r="1064" customFormat="false" ht="15" hidden="false" customHeight="false" outlineLevel="0" collapsed="false">
      <c r="A1064" s="9" t="str">
        <f aca="false">IF('3. Layout Parts'!$A1064="","",TRIM('3. Layout Parts'!$A1064))</f>
        <v/>
      </c>
      <c r="B1064" s="9" t="str">
        <f aca="false">IF($A1064="","",'3. Layout Parts'!$D1064)</f>
        <v/>
      </c>
      <c r="C1064" s="9" t="str">
        <f aca="false">IF($A1064="","",'3. Layout Parts'!$B1064)</f>
        <v/>
      </c>
      <c r="D1064" s="9" t="str">
        <f aca="false">IF($A1064="","",'3. Layout Parts'!$C1064)</f>
        <v/>
      </c>
      <c r="E1064" s="9" t="str">
        <f aca="false">IF($A1064="","",IFERROR(INDEX('2. Schematic Parts'!$B$2:$B$3001,MATCH($A1064,'2. Schematic Parts'!$A$2:$A$3001,0)),"NOT FOUND"))</f>
        <v/>
      </c>
      <c r="F1064" s="9" t="str">
        <f aca="false">IF($A1064="","",IFERROR(INDEX('2. Schematic Parts'!$C$2:$C$3001,MATCH($A1064,'2. Schematic Parts'!$A$2:$A$3001,0))&amp;"","NOT FOUND"))</f>
        <v/>
      </c>
      <c r="G1064" s="9" t="str">
        <f aca="false">IF($A1064="","",IFERROR(INDEX('2. Schematic Parts'!$D$2:$D$3001,MATCH($A1064,'2. Schematic Parts'!$A$2:$A$3001,0))&amp;"","NOT FOUND"))</f>
        <v/>
      </c>
      <c r="H1064" s="9" t="str">
        <f aca="false">IF($A1064="","",IF(COUNTIF('2. Schematic Parts'!$A$2:$A$3001,$A1064)=0,"NOT IN SCHEMATIC","OK"))</f>
        <v/>
      </c>
      <c r="I1064" s="9" t="str">
        <f aca="false">IF($A1064="","",IF($H1064="NOT IN SCHEMATIC","",IF(UPPER(TRIM($C1064))=UPPER(TRIM($E1064)),"OK","MISMATCH")))</f>
        <v/>
      </c>
      <c r="J1064" s="9" t="str">
        <f aca="false">IF($A1064="","",IF($H1064="NOT IN SCHEMATIC","",IF($F1064="","NO SCH DECAL",IF($D1064="","",IF(UPPER(TRIM($D1064))=UPPER(TRIM($F1064)),"OK","MISMATCH")))))</f>
        <v/>
      </c>
      <c r="K1064" s="16" t="str">
        <f aca="false">IF($A1064="","",SUMPRODUCT(--ISNUMBER(SEARCH(","&amp;TRIM($A1064)&amp;",",","&amp;SUBSTITUTE('1. Master BOM'!$D$2:$D$400," ","")&amp;","))))</f>
        <v/>
      </c>
      <c r="L1064" s="16" t="str">
        <f aca="false">IF($A1064="","",IF($K1064&lt;&gt;1,0,SUMPRODUCT(ISNUMBER(SEARCH(","&amp;TRIM($A1064)&amp;",",","&amp;SUBSTITUTE('1. Master BOM'!$D$2:$D$400," ","")&amp;","))*ROW('1. Master BOM'!$D$2:$D$400))))</f>
        <v/>
      </c>
      <c r="M1064" s="9" t="str">
        <f aca="false">IF($A1064="","",IF($K1064=0,"NOT IN BOM",IF($K1064&gt;1,"MULTIPLE BOM LINES","OK")))</f>
        <v/>
      </c>
      <c r="N1064" s="9" t="str">
        <f aca="false">IF($A1064="","",IF($L1064=0,"—",INDEX('1. Master BOM'!$A$1:$A$400,$L1064)))</f>
        <v/>
      </c>
      <c r="O1064" s="9" t="str">
        <f aca="false">IF($A1064="","",IF($L1064=0,"—",INDEX('1. Master BOM'!$B$1:$B$400,$L1064)))</f>
        <v/>
      </c>
      <c r="P1064" s="9" t="str">
        <f aca="false">IF($A1064="","",IF(OR($H1064="NOT IN SCHEMATIC",$O1064="—"),"",IF($G1064="","NO SCH PN",IF(UPPER(TRIM($G1064))=UPPER(TRIM($O1064)),"OK","MISMATCH"))))</f>
        <v/>
      </c>
      <c r="Q1064" s="9" t="str">
        <f aca="false">IF($A1064="","",IF($L1064=0,"—",INDEX('1. Master BOM'!$E$1:$E$400,$L1064)))</f>
        <v/>
      </c>
      <c r="R1064" s="9" t="str">
        <f aca="false">IF($A1064="","",IF($L1064=0,"—",IF(T(INDEX('1. Master BOM'!$F$1:$F$400,$L1064))="","(not set)",INDEX('1. Master BOM'!$F$1:$F$400,$L1064))))</f>
        <v/>
      </c>
      <c r="S1064" s="9" t="str">
        <f aca="false">IF($A1064="","",IF(OR($R1064="—",$R1064="(not set)",$D1064=""),"",IF(ISNUMBER(SEARCH(SUBSTITUTE(SUBSTITUTE(SUBSTITUTE($R1064,"-",""),"_","")," ",""),SUBSTITUTE(SUBSTITUTE(SUBSTITUTE($D1064,"-",""),"_","")," ",""))),"OK","CHECK")))</f>
        <v/>
      </c>
      <c r="T1064" s="9" t="str">
        <f aca="false">IF($A1064="","",IF(OR($H1064="NOT IN SCHEMATIC",$I1064="MISMATCH",$J1064="MISMATCH",$P1064="MISMATCH",$M1064&lt;&gt;"OK"),"REVIEW","OK"))</f>
        <v/>
      </c>
      <c r="U1064" s="14"/>
      <c r="V1064" s="14"/>
      <c r="W1064" s="17"/>
      <c r="X1064" s="14"/>
    </row>
    <row r="1065" customFormat="false" ht="15" hidden="false" customHeight="false" outlineLevel="0" collapsed="false">
      <c r="A1065" s="9" t="str">
        <f aca="false">IF('3. Layout Parts'!$A1065="","",TRIM('3. Layout Parts'!$A1065))</f>
        <v/>
      </c>
      <c r="B1065" s="9" t="str">
        <f aca="false">IF($A1065="","",'3. Layout Parts'!$D1065)</f>
        <v/>
      </c>
      <c r="C1065" s="9" t="str">
        <f aca="false">IF($A1065="","",'3. Layout Parts'!$B1065)</f>
        <v/>
      </c>
      <c r="D1065" s="9" t="str">
        <f aca="false">IF($A1065="","",'3. Layout Parts'!$C1065)</f>
        <v/>
      </c>
      <c r="E1065" s="9" t="str">
        <f aca="false">IF($A1065="","",IFERROR(INDEX('2. Schematic Parts'!$B$2:$B$3001,MATCH($A1065,'2. Schematic Parts'!$A$2:$A$3001,0)),"NOT FOUND"))</f>
        <v/>
      </c>
      <c r="F1065" s="9" t="str">
        <f aca="false">IF($A1065="","",IFERROR(INDEX('2. Schematic Parts'!$C$2:$C$3001,MATCH($A1065,'2. Schematic Parts'!$A$2:$A$3001,0))&amp;"","NOT FOUND"))</f>
        <v/>
      </c>
      <c r="G1065" s="9" t="str">
        <f aca="false">IF($A1065="","",IFERROR(INDEX('2. Schematic Parts'!$D$2:$D$3001,MATCH($A1065,'2. Schematic Parts'!$A$2:$A$3001,0))&amp;"","NOT FOUND"))</f>
        <v/>
      </c>
      <c r="H1065" s="9" t="str">
        <f aca="false">IF($A1065="","",IF(COUNTIF('2. Schematic Parts'!$A$2:$A$3001,$A1065)=0,"NOT IN SCHEMATIC","OK"))</f>
        <v/>
      </c>
      <c r="I1065" s="9" t="str">
        <f aca="false">IF($A1065="","",IF($H1065="NOT IN SCHEMATIC","",IF(UPPER(TRIM($C1065))=UPPER(TRIM($E1065)),"OK","MISMATCH")))</f>
        <v/>
      </c>
      <c r="J1065" s="9" t="str">
        <f aca="false">IF($A1065="","",IF($H1065="NOT IN SCHEMATIC","",IF($F1065="","NO SCH DECAL",IF($D1065="","",IF(UPPER(TRIM($D1065))=UPPER(TRIM($F1065)),"OK","MISMATCH")))))</f>
        <v/>
      </c>
      <c r="K1065" s="16" t="str">
        <f aca="false">IF($A1065="","",SUMPRODUCT(--ISNUMBER(SEARCH(","&amp;TRIM($A1065)&amp;",",","&amp;SUBSTITUTE('1. Master BOM'!$D$2:$D$400," ","")&amp;","))))</f>
        <v/>
      </c>
      <c r="L1065" s="16" t="str">
        <f aca="false">IF($A1065="","",IF($K1065&lt;&gt;1,0,SUMPRODUCT(ISNUMBER(SEARCH(","&amp;TRIM($A1065)&amp;",",","&amp;SUBSTITUTE('1. Master BOM'!$D$2:$D$400," ","")&amp;","))*ROW('1. Master BOM'!$D$2:$D$400))))</f>
        <v/>
      </c>
      <c r="M1065" s="9" t="str">
        <f aca="false">IF($A1065="","",IF($K1065=0,"NOT IN BOM",IF($K1065&gt;1,"MULTIPLE BOM LINES","OK")))</f>
        <v/>
      </c>
      <c r="N1065" s="9" t="str">
        <f aca="false">IF($A1065="","",IF($L1065=0,"—",INDEX('1. Master BOM'!$A$1:$A$400,$L1065)))</f>
        <v/>
      </c>
      <c r="O1065" s="9" t="str">
        <f aca="false">IF($A1065="","",IF($L1065=0,"—",INDEX('1. Master BOM'!$B$1:$B$400,$L1065)))</f>
        <v/>
      </c>
      <c r="P1065" s="9" t="str">
        <f aca="false">IF($A1065="","",IF(OR($H1065="NOT IN SCHEMATIC",$O1065="—"),"",IF($G1065="","NO SCH PN",IF(UPPER(TRIM($G1065))=UPPER(TRIM($O1065)),"OK","MISMATCH"))))</f>
        <v/>
      </c>
      <c r="Q1065" s="9" t="str">
        <f aca="false">IF($A1065="","",IF($L1065=0,"—",INDEX('1. Master BOM'!$E$1:$E$400,$L1065)))</f>
        <v/>
      </c>
      <c r="R1065" s="9" t="str">
        <f aca="false">IF($A1065="","",IF($L1065=0,"—",IF(T(INDEX('1. Master BOM'!$F$1:$F$400,$L1065))="","(not set)",INDEX('1. Master BOM'!$F$1:$F$400,$L1065))))</f>
        <v/>
      </c>
      <c r="S1065" s="9" t="str">
        <f aca="false">IF($A1065="","",IF(OR($R1065="—",$R1065="(not set)",$D1065=""),"",IF(ISNUMBER(SEARCH(SUBSTITUTE(SUBSTITUTE(SUBSTITUTE($R1065,"-",""),"_","")," ",""),SUBSTITUTE(SUBSTITUTE(SUBSTITUTE($D1065,"-",""),"_","")," ",""))),"OK","CHECK")))</f>
        <v/>
      </c>
      <c r="T1065" s="9" t="str">
        <f aca="false">IF($A1065="","",IF(OR($H1065="NOT IN SCHEMATIC",$I1065="MISMATCH",$J1065="MISMATCH",$P1065="MISMATCH",$M1065&lt;&gt;"OK"),"REVIEW","OK"))</f>
        <v/>
      </c>
      <c r="U1065" s="14"/>
      <c r="V1065" s="14"/>
      <c r="W1065" s="17"/>
      <c r="X1065" s="14"/>
    </row>
    <row r="1066" customFormat="false" ht="15" hidden="false" customHeight="false" outlineLevel="0" collapsed="false">
      <c r="A1066" s="9" t="str">
        <f aca="false">IF('3. Layout Parts'!$A1066="","",TRIM('3. Layout Parts'!$A1066))</f>
        <v/>
      </c>
      <c r="B1066" s="9" t="str">
        <f aca="false">IF($A1066="","",'3. Layout Parts'!$D1066)</f>
        <v/>
      </c>
      <c r="C1066" s="9" t="str">
        <f aca="false">IF($A1066="","",'3. Layout Parts'!$B1066)</f>
        <v/>
      </c>
      <c r="D1066" s="9" t="str">
        <f aca="false">IF($A1066="","",'3. Layout Parts'!$C1066)</f>
        <v/>
      </c>
      <c r="E1066" s="9" t="str">
        <f aca="false">IF($A1066="","",IFERROR(INDEX('2. Schematic Parts'!$B$2:$B$3001,MATCH($A1066,'2. Schematic Parts'!$A$2:$A$3001,0)),"NOT FOUND"))</f>
        <v/>
      </c>
      <c r="F1066" s="9" t="str">
        <f aca="false">IF($A1066="","",IFERROR(INDEX('2. Schematic Parts'!$C$2:$C$3001,MATCH($A1066,'2. Schematic Parts'!$A$2:$A$3001,0))&amp;"","NOT FOUND"))</f>
        <v/>
      </c>
      <c r="G1066" s="9" t="str">
        <f aca="false">IF($A1066="","",IFERROR(INDEX('2. Schematic Parts'!$D$2:$D$3001,MATCH($A1066,'2. Schematic Parts'!$A$2:$A$3001,0))&amp;"","NOT FOUND"))</f>
        <v/>
      </c>
      <c r="H1066" s="9" t="str">
        <f aca="false">IF($A1066="","",IF(COUNTIF('2. Schematic Parts'!$A$2:$A$3001,$A1066)=0,"NOT IN SCHEMATIC","OK"))</f>
        <v/>
      </c>
      <c r="I1066" s="9" t="str">
        <f aca="false">IF($A1066="","",IF($H1066="NOT IN SCHEMATIC","",IF(UPPER(TRIM($C1066))=UPPER(TRIM($E1066)),"OK","MISMATCH")))</f>
        <v/>
      </c>
      <c r="J1066" s="9" t="str">
        <f aca="false">IF($A1066="","",IF($H1066="NOT IN SCHEMATIC","",IF($F1066="","NO SCH DECAL",IF($D1066="","",IF(UPPER(TRIM($D1066))=UPPER(TRIM($F1066)),"OK","MISMATCH")))))</f>
        <v/>
      </c>
      <c r="K1066" s="16" t="str">
        <f aca="false">IF($A1066="","",SUMPRODUCT(--ISNUMBER(SEARCH(","&amp;TRIM($A1066)&amp;",",","&amp;SUBSTITUTE('1. Master BOM'!$D$2:$D$400," ","")&amp;","))))</f>
        <v/>
      </c>
      <c r="L1066" s="16" t="str">
        <f aca="false">IF($A1066="","",IF($K1066&lt;&gt;1,0,SUMPRODUCT(ISNUMBER(SEARCH(","&amp;TRIM($A1066)&amp;",",","&amp;SUBSTITUTE('1. Master BOM'!$D$2:$D$400," ","")&amp;","))*ROW('1. Master BOM'!$D$2:$D$400))))</f>
        <v/>
      </c>
      <c r="M1066" s="9" t="str">
        <f aca="false">IF($A1066="","",IF($K1066=0,"NOT IN BOM",IF($K1066&gt;1,"MULTIPLE BOM LINES","OK")))</f>
        <v/>
      </c>
      <c r="N1066" s="9" t="str">
        <f aca="false">IF($A1066="","",IF($L1066=0,"—",INDEX('1. Master BOM'!$A$1:$A$400,$L1066)))</f>
        <v/>
      </c>
      <c r="O1066" s="9" t="str">
        <f aca="false">IF($A1066="","",IF($L1066=0,"—",INDEX('1. Master BOM'!$B$1:$B$400,$L1066)))</f>
        <v/>
      </c>
      <c r="P1066" s="9" t="str">
        <f aca="false">IF($A1066="","",IF(OR($H1066="NOT IN SCHEMATIC",$O1066="—"),"",IF($G1066="","NO SCH PN",IF(UPPER(TRIM($G1066))=UPPER(TRIM($O1066)),"OK","MISMATCH"))))</f>
        <v/>
      </c>
      <c r="Q1066" s="9" t="str">
        <f aca="false">IF($A1066="","",IF($L1066=0,"—",INDEX('1. Master BOM'!$E$1:$E$400,$L1066)))</f>
        <v/>
      </c>
      <c r="R1066" s="9" t="str">
        <f aca="false">IF($A1066="","",IF($L1066=0,"—",IF(T(INDEX('1. Master BOM'!$F$1:$F$400,$L1066))="","(not set)",INDEX('1. Master BOM'!$F$1:$F$400,$L1066))))</f>
        <v/>
      </c>
      <c r="S1066" s="9" t="str">
        <f aca="false">IF($A1066="","",IF(OR($R1066="—",$R1066="(not set)",$D1066=""),"",IF(ISNUMBER(SEARCH(SUBSTITUTE(SUBSTITUTE(SUBSTITUTE($R1066,"-",""),"_","")," ",""),SUBSTITUTE(SUBSTITUTE(SUBSTITUTE($D1066,"-",""),"_","")," ",""))),"OK","CHECK")))</f>
        <v/>
      </c>
      <c r="T1066" s="9" t="str">
        <f aca="false">IF($A1066="","",IF(OR($H1066="NOT IN SCHEMATIC",$I1066="MISMATCH",$J1066="MISMATCH",$P1066="MISMATCH",$M1066&lt;&gt;"OK"),"REVIEW","OK"))</f>
        <v/>
      </c>
      <c r="U1066" s="14"/>
      <c r="V1066" s="14"/>
      <c r="W1066" s="17"/>
      <c r="X1066" s="14"/>
    </row>
    <row r="1067" customFormat="false" ht="15" hidden="false" customHeight="false" outlineLevel="0" collapsed="false">
      <c r="A1067" s="9" t="str">
        <f aca="false">IF('3. Layout Parts'!$A1067="","",TRIM('3. Layout Parts'!$A1067))</f>
        <v/>
      </c>
      <c r="B1067" s="9" t="str">
        <f aca="false">IF($A1067="","",'3. Layout Parts'!$D1067)</f>
        <v/>
      </c>
      <c r="C1067" s="9" t="str">
        <f aca="false">IF($A1067="","",'3. Layout Parts'!$B1067)</f>
        <v/>
      </c>
      <c r="D1067" s="9" t="str">
        <f aca="false">IF($A1067="","",'3. Layout Parts'!$C1067)</f>
        <v/>
      </c>
      <c r="E1067" s="9" t="str">
        <f aca="false">IF($A1067="","",IFERROR(INDEX('2. Schematic Parts'!$B$2:$B$3001,MATCH($A1067,'2. Schematic Parts'!$A$2:$A$3001,0)),"NOT FOUND"))</f>
        <v/>
      </c>
      <c r="F1067" s="9" t="str">
        <f aca="false">IF($A1067="","",IFERROR(INDEX('2. Schematic Parts'!$C$2:$C$3001,MATCH($A1067,'2. Schematic Parts'!$A$2:$A$3001,0))&amp;"","NOT FOUND"))</f>
        <v/>
      </c>
      <c r="G1067" s="9" t="str">
        <f aca="false">IF($A1067="","",IFERROR(INDEX('2. Schematic Parts'!$D$2:$D$3001,MATCH($A1067,'2. Schematic Parts'!$A$2:$A$3001,0))&amp;"","NOT FOUND"))</f>
        <v/>
      </c>
      <c r="H1067" s="9" t="str">
        <f aca="false">IF($A1067="","",IF(COUNTIF('2. Schematic Parts'!$A$2:$A$3001,$A1067)=0,"NOT IN SCHEMATIC","OK"))</f>
        <v/>
      </c>
      <c r="I1067" s="9" t="str">
        <f aca="false">IF($A1067="","",IF($H1067="NOT IN SCHEMATIC","",IF(UPPER(TRIM($C1067))=UPPER(TRIM($E1067)),"OK","MISMATCH")))</f>
        <v/>
      </c>
      <c r="J1067" s="9" t="str">
        <f aca="false">IF($A1067="","",IF($H1067="NOT IN SCHEMATIC","",IF($F1067="","NO SCH DECAL",IF($D1067="","",IF(UPPER(TRIM($D1067))=UPPER(TRIM($F1067)),"OK","MISMATCH")))))</f>
        <v/>
      </c>
      <c r="K1067" s="16" t="str">
        <f aca="false">IF($A1067="","",SUMPRODUCT(--ISNUMBER(SEARCH(","&amp;TRIM($A1067)&amp;",",","&amp;SUBSTITUTE('1. Master BOM'!$D$2:$D$400," ","")&amp;","))))</f>
        <v/>
      </c>
      <c r="L1067" s="16" t="str">
        <f aca="false">IF($A1067="","",IF($K1067&lt;&gt;1,0,SUMPRODUCT(ISNUMBER(SEARCH(","&amp;TRIM($A1067)&amp;",",","&amp;SUBSTITUTE('1. Master BOM'!$D$2:$D$400," ","")&amp;","))*ROW('1. Master BOM'!$D$2:$D$400))))</f>
        <v/>
      </c>
      <c r="M1067" s="9" t="str">
        <f aca="false">IF($A1067="","",IF($K1067=0,"NOT IN BOM",IF($K1067&gt;1,"MULTIPLE BOM LINES","OK")))</f>
        <v/>
      </c>
      <c r="N1067" s="9" t="str">
        <f aca="false">IF($A1067="","",IF($L1067=0,"—",INDEX('1. Master BOM'!$A$1:$A$400,$L1067)))</f>
        <v/>
      </c>
      <c r="O1067" s="9" t="str">
        <f aca="false">IF($A1067="","",IF($L1067=0,"—",INDEX('1. Master BOM'!$B$1:$B$400,$L1067)))</f>
        <v/>
      </c>
      <c r="P1067" s="9" t="str">
        <f aca="false">IF($A1067="","",IF(OR($H1067="NOT IN SCHEMATIC",$O1067="—"),"",IF($G1067="","NO SCH PN",IF(UPPER(TRIM($G1067))=UPPER(TRIM($O1067)),"OK","MISMATCH"))))</f>
        <v/>
      </c>
      <c r="Q1067" s="9" t="str">
        <f aca="false">IF($A1067="","",IF($L1067=0,"—",INDEX('1. Master BOM'!$E$1:$E$400,$L1067)))</f>
        <v/>
      </c>
      <c r="R1067" s="9" t="str">
        <f aca="false">IF($A1067="","",IF($L1067=0,"—",IF(T(INDEX('1. Master BOM'!$F$1:$F$400,$L1067))="","(not set)",INDEX('1. Master BOM'!$F$1:$F$400,$L1067))))</f>
        <v/>
      </c>
      <c r="S1067" s="9" t="str">
        <f aca="false">IF($A1067="","",IF(OR($R1067="—",$R1067="(not set)",$D1067=""),"",IF(ISNUMBER(SEARCH(SUBSTITUTE(SUBSTITUTE(SUBSTITUTE($R1067,"-",""),"_","")," ",""),SUBSTITUTE(SUBSTITUTE(SUBSTITUTE($D1067,"-",""),"_","")," ",""))),"OK","CHECK")))</f>
        <v/>
      </c>
      <c r="T1067" s="9" t="str">
        <f aca="false">IF($A1067="","",IF(OR($H1067="NOT IN SCHEMATIC",$I1067="MISMATCH",$J1067="MISMATCH",$P1067="MISMATCH",$M1067&lt;&gt;"OK"),"REVIEW","OK"))</f>
        <v/>
      </c>
      <c r="U1067" s="14"/>
      <c r="V1067" s="14"/>
      <c r="W1067" s="17"/>
      <c r="X1067" s="14"/>
    </row>
    <row r="1068" customFormat="false" ht="15" hidden="false" customHeight="false" outlineLevel="0" collapsed="false">
      <c r="A1068" s="9" t="str">
        <f aca="false">IF('3. Layout Parts'!$A1068="","",TRIM('3. Layout Parts'!$A1068))</f>
        <v/>
      </c>
      <c r="B1068" s="9" t="str">
        <f aca="false">IF($A1068="","",'3. Layout Parts'!$D1068)</f>
        <v/>
      </c>
      <c r="C1068" s="9" t="str">
        <f aca="false">IF($A1068="","",'3. Layout Parts'!$B1068)</f>
        <v/>
      </c>
      <c r="D1068" s="9" t="str">
        <f aca="false">IF($A1068="","",'3. Layout Parts'!$C1068)</f>
        <v/>
      </c>
      <c r="E1068" s="9" t="str">
        <f aca="false">IF($A1068="","",IFERROR(INDEX('2. Schematic Parts'!$B$2:$B$3001,MATCH($A1068,'2. Schematic Parts'!$A$2:$A$3001,0)),"NOT FOUND"))</f>
        <v/>
      </c>
      <c r="F1068" s="9" t="str">
        <f aca="false">IF($A1068="","",IFERROR(INDEX('2. Schematic Parts'!$C$2:$C$3001,MATCH($A1068,'2. Schematic Parts'!$A$2:$A$3001,0))&amp;"","NOT FOUND"))</f>
        <v/>
      </c>
      <c r="G1068" s="9" t="str">
        <f aca="false">IF($A1068="","",IFERROR(INDEX('2. Schematic Parts'!$D$2:$D$3001,MATCH($A1068,'2. Schematic Parts'!$A$2:$A$3001,0))&amp;"","NOT FOUND"))</f>
        <v/>
      </c>
      <c r="H1068" s="9" t="str">
        <f aca="false">IF($A1068="","",IF(COUNTIF('2. Schematic Parts'!$A$2:$A$3001,$A1068)=0,"NOT IN SCHEMATIC","OK"))</f>
        <v/>
      </c>
      <c r="I1068" s="9" t="str">
        <f aca="false">IF($A1068="","",IF($H1068="NOT IN SCHEMATIC","",IF(UPPER(TRIM($C1068))=UPPER(TRIM($E1068)),"OK","MISMATCH")))</f>
        <v/>
      </c>
      <c r="J1068" s="9" t="str">
        <f aca="false">IF($A1068="","",IF($H1068="NOT IN SCHEMATIC","",IF($F1068="","NO SCH DECAL",IF($D1068="","",IF(UPPER(TRIM($D1068))=UPPER(TRIM($F1068)),"OK","MISMATCH")))))</f>
        <v/>
      </c>
      <c r="K1068" s="16" t="str">
        <f aca="false">IF($A1068="","",SUMPRODUCT(--ISNUMBER(SEARCH(","&amp;TRIM($A1068)&amp;",",","&amp;SUBSTITUTE('1. Master BOM'!$D$2:$D$400," ","")&amp;","))))</f>
        <v/>
      </c>
      <c r="L1068" s="16" t="str">
        <f aca="false">IF($A1068="","",IF($K1068&lt;&gt;1,0,SUMPRODUCT(ISNUMBER(SEARCH(","&amp;TRIM($A1068)&amp;",",","&amp;SUBSTITUTE('1. Master BOM'!$D$2:$D$400," ","")&amp;","))*ROW('1. Master BOM'!$D$2:$D$400))))</f>
        <v/>
      </c>
      <c r="M1068" s="9" t="str">
        <f aca="false">IF($A1068="","",IF($K1068=0,"NOT IN BOM",IF($K1068&gt;1,"MULTIPLE BOM LINES","OK")))</f>
        <v/>
      </c>
      <c r="N1068" s="9" t="str">
        <f aca="false">IF($A1068="","",IF($L1068=0,"—",INDEX('1. Master BOM'!$A$1:$A$400,$L1068)))</f>
        <v/>
      </c>
      <c r="O1068" s="9" t="str">
        <f aca="false">IF($A1068="","",IF($L1068=0,"—",INDEX('1. Master BOM'!$B$1:$B$400,$L1068)))</f>
        <v/>
      </c>
      <c r="P1068" s="9" t="str">
        <f aca="false">IF($A1068="","",IF(OR($H1068="NOT IN SCHEMATIC",$O1068="—"),"",IF($G1068="","NO SCH PN",IF(UPPER(TRIM($G1068))=UPPER(TRIM($O1068)),"OK","MISMATCH"))))</f>
        <v/>
      </c>
      <c r="Q1068" s="9" t="str">
        <f aca="false">IF($A1068="","",IF($L1068=0,"—",INDEX('1. Master BOM'!$E$1:$E$400,$L1068)))</f>
        <v/>
      </c>
      <c r="R1068" s="9" t="str">
        <f aca="false">IF($A1068="","",IF($L1068=0,"—",IF(T(INDEX('1. Master BOM'!$F$1:$F$400,$L1068))="","(not set)",INDEX('1. Master BOM'!$F$1:$F$400,$L1068))))</f>
        <v/>
      </c>
      <c r="S1068" s="9" t="str">
        <f aca="false">IF($A1068="","",IF(OR($R1068="—",$R1068="(not set)",$D1068=""),"",IF(ISNUMBER(SEARCH(SUBSTITUTE(SUBSTITUTE(SUBSTITUTE($R1068,"-",""),"_","")," ",""),SUBSTITUTE(SUBSTITUTE(SUBSTITUTE($D1068,"-",""),"_","")," ",""))),"OK","CHECK")))</f>
        <v/>
      </c>
      <c r="T1068" s="9" t="str">
        <f aca="false">IF($A1068="","",IF(OR($H1068="NOT IN SCHEMATIC",$I1068="MISMATCH",$J1068="MISMATCH",$P1068="MISMATCH",$M1068&lt;&gt;"OK"),"REVIEW","OK"))</f>
        <v/>
      </c>
      <c r="U1068" s="14"/>
      <c r="V1068" s="14"/>
      <c r="W1068" s="17"/>
      <c r="X1068" s="14"/>
    </row>
    <row r="1069" customFormat="false" ht="15" hidden="false" customHeight="false" outlineLevel="0" collapsed="false">
      <c r="A1069" s="9" t="str">
        <f aca="false">IF('3. Layout Parts'!$A1069="","",TRIM('3. Layout Parts'!$A1069))</f>
        <v/>
      </c>
      <c r="B1069" s="9" t="str">
        <f aca="false">IF($A1069="","",'3. Layout Parts'!$D1069)</f>
        <v/>
      </c>
      <c r="C1069" s="9" t="str">
        <f aca="false">IF($A1069="","",'3. Layout Parts'!$B1069)</f>
        <v/>
      </c>
      <c r="D1069" s="9" t="str">
        <f aca="false">IF($A1069="","",'3. Layout Parts'!$C1069)</f>
        <v/>
      </c>
      <c r="E1069" s="9" t="str">
        <f aca="false">IF($A1069="","",IFERROR(INDEX('2. Schematic Parts'!$B$2:$B$3001,MATCH($A1069,'2. Schematic Parts'!$A$2:$A$3001,0)),"NOT FOUND"))</f>
        <v/>
      </c>
      <c r="F1069" s="9" t="str">
        <f aca="false">IF($A1069="","",IFERROR(INDEX('2. Schematic Parts'!$C$2:$C$3001,MATCH($A1069,'2. Schematic Parts'!$A$2:$A$3001,0))&amp;"","NOT FOUND"))</f>
        <v/>
      </c>
      <c r="G1069" s="9" t="str">
        <f aca="false">IF($A1069="","",IFERROR(INDEX('2. Schematic Parts'!$D$2:$D$3001,MATCH($A1069,'2. Schematic Parts'!$A$2:$A$3001,0))&amp;"","NOT FOUND"))</f>
        <v/>
      </c>
      <c r="H1069" s="9" t="str">
        <f aca="false">IF($A1069="","",IF(COUNTIF('2. Schematic Parts'!$A$2:$A$3001,$A1069)=0,"NOT IN SCHEMATIC","OK"))</f>
        <v/>
      </c>
      <c r="I1069" s="9" t="str">
        <f aca="false">IF($A1069="","",IF($H1069="NOT IN SCHEMATIC","",IF(UPPER(TRIM($C1069))=UPPER(TRIM($E1069)),"OK","MISMATCH")))</f>
        <v/>
      </c>
      <c r="J1069" s="9" t="str">
        <f aca="false">IF($A1069="","",IF($H1069="NOT IN SCHEMATIC","",IF($F1069="","NO SCH DECAL",IF($D1069="","",IF(UPPER(TRIM($D1069))=UPPER(TRIM($F1069)),"OK","MISMATCH")))))</f>
        <v/>
      </c>
      <c r="K1069" s="16" t="str">
        <f aca="false">IF($A1069="","",SUMPRODUCT(--ISNUMBER(SEARCH(","&amp;TRIM($A1069)&amp;",",","&amp;SUBSTITUTE('1. Master BOM'!$D$2:$D$400," ","")&amp;","))))</f>
        <v/>
      </c>
      <c r="L1069" s="16" t="str">
        <f aca="false">IF($A1069="","",IF($K1069&lt;&gt;1,0,SUMPRODUCT(ISNUMBER(SEARCH(","&amp;TRIM($A1069)&amp;",",","&amp;SUBSTITUTE('1. Master BOM'!$D$2:$D$400," ","")&amp;","))*ROW('1. Master BOM'!$D$2:$D$400))))</f>
        <v/>
      </c>
      <c r="M1069" s="9" t="str">
        <f aca="false">IF($A1069="","",IF($K1069=0,"NOT IN BOM",IF($K1069&gt;1,"MULTIPLE BOM LINES","OK")))</f>
        <v/>
      </c>
      <c r="N1069" s="9" t="str">
        <f aca="false">IF($A1069="","",IF($L1069=0,"—",INDEX('1. Master BOM'!$A$1:$A$400,$L1069)))</f>
        <v/>
      </c>
      <c r="O1069" s="9" t="str">
        <f aca="false">IF($A1069="","",IF($L1069=0,"—",INDEX('1. Master BOM'!$B$1:$B$400,$L1069)))</f>
        <v/>
      </c>
      <c r="P1069" s="9" t="str">
        <f aca="false">IF($A1069="","",IF(OR($H1069="NOT IN SCHEMATIC",$O1069="—"),"",IF($G1069="","NO SCH PN",IF(UPPER(TRIM($G1069))=UPPER(TRIM($O1069)),"OK","MISMATCH"))))</f>
        <v/>
      </c>
      <c r="Q1069" s="9" t="str">
        <f aca="false">IF($A1069="","",IF($L1069=0,"—",INDEX('1. Master BOM'!$E$1:$E$400,$L1069)))</f>
        <v/>
      </c>
      <c r="R1069" s="9" t="str">
        <f aca="false">IF($A1069="","",IF($L1069=0,"—",IF(T(INDEX('1. Master BOM'!$F$1:$F$400,$L1069))="","(not set)",INDEX('1. Master BOM'!$F$1:$F$400,$L1069))))</f>
        <v/>
      </c>
      <c r="S1069" s="9" t="str">
        <f aca="false">IF($A1069="","",IF(OR($R1069="—",$R1069="(not set)",$D1069=""),"",IF(ISNUMBER(SEARCH(SUBSTITUTE(SUBSTITUTE(SUBSTITUTE($R1069,"-",""),"_","")," ",""),SUBSTITUTE(SUBSTITUTE(SUBSTITUTE($D1069,"-",""),"_","")," ",""))),"OK","CHECK")))</f>
        <v/>
      </c>
      <c r="T1069" s="9" t="str">
        <f aca="false">IF($A1069="","",IF(OR($H1069="NOT IN SCHEMATIC",$I1069="MISMATCH",$J1069="MISMATCH",$P1069="MISMATCH",$M1069&lt;&gt;"OK"),"REVIEW","OK"))</f>
        <v/>
      </c>
      <c r="U1069" s="14"/>
      <c r="V1069" s="14"/>
      <c r="W1069" s="17"/>
      <c r="X1069" s="14"/>
    </row>
    <row r="1070" customFormat="false" ht="15" hidden="false" customHeight="false" outlineLevel="0" collapsed="false">
      <c r="A1070" s="9" t="str">
        <f aca="false">IF('3. Layout Parts'!$A1070="","",TRIM('3. Layout Parts'!$A1070))</f>
        <v/>
      </c>
      <c r="B1070" s="9" t="str">
        <f aca="false">IF($A1070="","",'3. Layout Parts'!$D1070)</f>
        <v/>
      </c>
      <c r="C1070" s="9" t="str">
        <f aca="false">IF($A1070="","",'3. Layout Parts'!$B1070)</f>
        <v/>
      </c>
      <c r="D1070" s="9" t="str">
        <f aca="false">IF($A1070="","",'3. Layout Parts'!$C1070)</f>
        <v/>
      </c>
      <c r="E1070" s="9" t="str">
        <f aca="false">IF($A1070="","",IFERROR(INDEX('2. Schematic Parts'!$B$2:$B$3001,MATCH($A1070,'2. Schematic Parts'!$A$2:$A$3001,0)),"NOT FOUND"))</f>
        <v/>
      </c>
      <c r="F1070" s="9" t="str">
        <f aca="false">IF($A1070="","",IFERROR(INDEX('2. Schematic Parts'!$C$2:$C$3001,MATCH($A1070,'2. Schematic Parts'!$A$2:$A$3001,0))&amp;"","NOT FOUND"))</f>
        <v/>
      </c>
      <c r="G1070" s="9" t="str">
        <f aca="false">IF($A1070="","",IFERROR(INDEX('2. Schematic Parts'!$D$2:$D$3001,MATCH($A1070,'2. Schematic Parts'!$A$2:$A$3001,0))&amp;"","NOT FOUND"))</f>
        <v/>
      </c>
      <c r="H1070" s="9" t="str">
        <f aca="false">IF($A1070="","",IF(COUNTIF('2. Schematic Parts'!$A$2:$A$3001,$A1070)=0,"NOT IN SCHEMATIC","OK"))</f>
        <v/>
      </c>
      <c r="I1070" s="9" t="str">
        <f aca="false">IF($A1070="","",IF($H1070="NOT IN SCHEMATIC","",IF(UPPER(TRIM($C1070))=UPPER(TRIM($E1070)),"OK","MISMATCH")))</f>
        <v/>
      </c>
      <c r="J1070" s="9" t="str">
        <f aca="false">IF($A1070="","",IF($H1070="NOT IN SCHEMATIC","",IF($F1070="","NO SCH DECAL",IF($D1070="","",IF(UPPER(TRIM($D1070))=UPPER(TRIM($F1070)),"OK","MISMATCH")))))</f>
        <v/>
      </c>
      <c r="K1070" s="16" t="str">
        <f aca="false">IF($A1070="","",SUMPRODUCT(--ISNUMBER(SEARCH(","&amp;TRIM($A1070)&amp;",",","&amp;SUBSTITUTE('1. Master BOM'!$D$2:$D$400," ","")&amp;","))))</f>
        <v/>
      </c>
      <c r="L1070" s="16" t="str">
        <f aca="false">IF($A1070="","",IF($K1070&lt;&gt;1,0,SUMPRODUCT(ISNUMBER(SEARCH(","&amp;TRIM($A1070)&amp;",",","&amp;SUBSTITUTE('1. Master BOM'!$D$2:$D$400," ","")&amp;","))*ROW('1. Master BOM'!$D$2:$D$400))))</f>
        <v/>
      </c>
      <c r="M1070" s="9" t="str">
        <f aca="false">IF($A1070="","",IF($K1070=0,"NOT IN BOM",IF($K1070&gt;1,"MULTIPLE BOM LINES","OK")))</f>
        <v/>
      </c>
      <c r="N1070" s="9" t="str">
        <f aca="false">IF($A1070="","",IF($L1070=0,"—",INDEX('1. Master BOM'!$A$1:$A$400,$L1070)))</f>
        <v/>
      </c>
      <c r="O1070" s="9" t="str">
        <f aca="false">IF($A1070="","",IF($L1070=0,"—",INDEX('1. Master BOM'!$B$1:$B$400,$L1070)))</f>
        <v/>
      </c>
      <c r="P1070" s="9" t="str">
        <f aca="false">IF($A1070="","",IF(OR($H1070="NOT IN SCHEMATIC",$O1070="—"),"",IF($G1070="","NO SCH PN",IF(UPPER(TRIM($G1070))=UPPER(TRIM($O1070)),"OK","MISMATCH"))))</f>
        <v/>
      </c>
      <c r="Q1070" s="9" t="str">
        <f aca="false">IF($A1070="","",IF($L1070=0,"—",INDEX('1. Master BOM'!$E$1:$E$400,$L1070)))</f>
        <v/>
      </c>
      <c r="R1070" s="9" t="str">
        <f aca="false">IF($A1070="","",IF($L1070=0,"—",IF(T(INDEX('1. Master BOM'!$F$1:$F$400,$L1070))="","(not set)",INDEX('1. Master BOM'!$F$1:$F$400,$L1070))))</f>
        <v/>
      </c>
      <c r="S1070" s="9" t="str">
        <f aca="false">IF($A1070="","",IF(OR($R1070="—",$R1070="(not set)",$D1070=""),"",IF(ISNUMBER(SEARCH(SUBSTITUTE(SUBSTITUTE(SUBSTITUTE($R1070,"-",""),"_","")," ",""),SUBSTITUTE(SUBSTITUTE(SUBSTITUTE($D1070,"-",""),"_","")," ",""))),"OK","CHECK")))</f>
        <v/>
      </c>
      <c r="T1070" s="9" t="str">
        <f aca="false">IF($A1070="","",IF(OR($H1070="NOT IN SCHEMATIC",$I1070="MISMATCH",$J1070="MISMATCH",$P1070="MISMATCH",$M1070&lt;&gt;"OK"),"REVIEW","OK"))</f>
        <v/>
      </c>
      <c r="U1070" s="14"/>
      <c r="V1070" s="14"/>
      <c r="W1070" s="17"/>
      <c r="X1070" s="14"/>
    </row>
    <row r="1071" customFormat="false" ht="15" hidden="false" customHeight="false" outlineLevel="0" collapsed="false">
      <c r="A1071" s="9" t="str">
        <f aca="false">IF('3. Layout Parts'!$A1071="","",TRIM('3. Layout Parts'!$A1071))</f>
        <v/>
      </c>
      <c r="B1071" s="9" t="str">
        <f aca="false">IF($A1071="","",'3. Layout Parts'!$D1071)</f>
        <v/>
      </c>
      <c r="C1071" s="9" t="str">
        <f aca="false">IF($A1071="","",'3. Layout Parts'!$B1071)</f>
        <v/>
      </c>
      <c r="D1071" s="9" t="str">
        <f aca="false">IF($A1071="","",'3. Layout Parts'!$C1071)</f>
        <v/>
      </c>
      <c r="E1071" s="9" t="str">
        <f aca="false">IF($A1071="","",IFERROR(INDEX('2. Schematic Parts'!$B$2:$B$3001,MATCH($A1071,'2. Schematic Parts'!$A$2:$A$3001,0)),"NOT FOUND"))</f>
        <v/>
      </c>
      <c r="F1071" s="9" t="str">
        <f aca="false">IF($A1071="","",IFERROR(INDEX('2. Schematic Parts'!$C$2:$C$3001,MATCH($A1071,'2. Schematic Parts'!$A$2:$A$3001,0))&amp;"","NOT FOUND"))</f>
        <v/>
      </c>
      <c r="G1071" s="9" t="str">
        <f aca="false">IF($A1071="","",IFERROR(INDEX('2. Schematic Parts'!$D$2:$D$3001,MATCH($A1071,'2. Schematic Parts'!$A$2:$A$3001,0))&amp;"","NOT FOUND"))</f>
        <v/>
      </c>
      <c r="H1071" s="9" t="str">
        <f aca="false">IF($A1071="","",IF(COUNTIF('2. Schematic Parts'!$A$2:$A$3001,$A1071)=0,"NOT IN SCHEMATIC","OK"))</f>
        <v/>
      </c>
      <c r="I1071" s="9" t="str">
        <f aca="false">IF($A1071="","",IF($H1071="NOT IN SCHEMATIC","",IF(UPPER(TRIM($C1071))=UPPER(TRIM($E1071)),"OK","MISMATCH")))</f>
        <v/>
      </c>
      <c r="J1071" s="9" t="str">
        <f aca="false">IF($A1071="","",IF($H1071="NOT IN SCHEMATIC","",IF($F1071="","NO SCH DECAL",IF($D1071="","",IF(UPPER(TRIM($D1071))=UPPER(TRIM($F1071)),"OK","MISMATCH")))))</f>
        <v/>
      </c>
      <c r="K1071" s="16" t="str">
        <f aca="false">IF($A1071="","",SUMPRODUCT(--ISNUMBER(SEARCH(","&amp;TRIM($A1071)&amp;",",","&amp;SUBSTITUTE('1. Master BOM'!$D$2:$D$400," ","")&amp;","))))</f>
        <v/>
      </c>
      <c r="L1071" s="16" t="str">
        <f aca="false">IF($A1071="","",IF($K1071&lt;&gt;1,0,SUMPRODUCT(ISNUMBER(SEARCH(","&amp;TRIM($A1071)&amp;",",","&amp;SUBSTITUTE('1. Master BOM'!$D$2:$D$400," ","")&amp;","))*ROW('1. Master BOM'!$D$2:$D$400))))</f>
        <v/>
      </c>
      <c r="M1071" s="9" t="str">
        <f aca="false">IF($A1071="","",IF($K1071=0,"NOT IN BOM",IF($K1071&gt;1,"MULTIPLE BOM LINES","OK")))</f>
        <v/>
      </c>
      <c r="N1071" s="9" t="str">
        <f aca="false">IF($A1071="","",IF($L1071=0,"—",INDEX('1. Master BOM'!$A$1:$A$400,$L1071)))</f>
        <v/>
      </c>
      <c r="O1071" s="9" t="str">
        <f aca="false">IF($A1071="","",IF($L1071=0,"—",INDEX('1. Master BOM'!$B$1:$B$400,$L1071)))</f>
        <v/>
      </c>
      <c r="P1071" s="9" t="str">
        <f aca="false">IF($A1071="","",IF(OR($H1071="NOT IN SCHEMATIC",$O1071="—"),"",IF($G1071="","NO SCH PN",IF(UPPER(TRIM($G1071))=UPPER(TRIM($O1071)),"OK","MISMATCH"))))</f>
        <v/>
      </c>
      <c r="Q1071" s="9" t="str">
        <f aca="false">IF($A1071="","",IF($L1071=0,"—",INDEX('1. Master BOM'!$E$1:$E$400,$L1071)))</f>
        <v/>
      </c>
      <c r="R1071" s="9" t="str">
        <f aca="false">IF($A1071="","",IF($L1071=0,"—",IF(T(INDEX('1. Master BOM'!$F$1:$F$400,$L1071))="","(not set)",INDEX('1. Master BOM'!$F$1:$F$400,$L1071))))</f>
        <v/>
      </c>
      <c r="S1071" s="9" t="str">
        <f aca="false">IF($A1071="","",IF(OR($R1071="—",$R1071="(not set)",$D1071=""),"",IF(ISNUMBER(SEARCH(SUBSTITUTE(SUBSTITUTE(SUBSTITUTE($R1071,"-",""),"_","")," ",""),SUBSTITUTE(SUBSTITUTE(SUBSTITUTE($D1071,"-",""),"_","")," ",""))),"OK","CHECK")))</f>
        <v/>
      </c>
      <c r="T1071" s="9" t="str">
        <f aca="false">IF($A1071="","",IF(OR($H1071="NOT IN SCHEMATIC",$I1071="MISMATCH",$J1071="MISMATCH",$P1071="MISMATCH",$M1071&lt;&gt;"OK"),"REVIEW","OK"))</f>
        <v/>
      </c>
      <c r="U1071" s="14"/>
      <c r="V1071" s="14"/>
      <c r="W1071" s="17"/>
      <c r="X1071" s="14"/>
    </row>
    <row r="1072" customFormat="false" ht="15" hidden="false" customHeight="false" outlineLevel="0" collapsed="false">
      <c r="A1072" s="9" t="str">
        <f aca="false">IF('3. Layout Parts'!$A1072="","",TRIM('3. Layout Parts'!$A1072))</f>
        <v/>
      </c>
      <c r="B1072" s="9" t="str">
        <f aca="false">IF($A1072="","",'3. Layout Parts'!$D1072)</f>
        <v/>
      </c>
      <c r="C1072" s="9" t="str">
        <f aca="false">IF($A1072="","",'3. Layout Parts'!$B1072)</f>
        <v/>
      </c>
      <c r="D1072" s="9" t="str">
        <f aca="false">IF($A1072="","",'3. Layout Parts'!$C1072)</f>
        <v/>
      </c>
      <c r="E1072" s="9" t="str">
        <f aca="false">IF($A1072="","",IFERROR(INDEX('2. Schematic Parts'!$B$2:$B$3001,MATCH($A1072,'2. Schematic Parts'!$A$2:$A$3001,0)),"NOT FOUND"))</f>
        <v/>
      </c>
      <c r="F1072" s="9" t="str">
        <f aca="false">IF($A1072="","",IFERROR(INDEX('2. Schematic Parts'!$C$2:$C$3001,MATCH($A1072,'2. Schematic Parts'!$A$2:$A$3001,0))&amp;"","NOT FOUND"))</f>
        <v/>
      </c>
      <c r="G1072" s="9" t="str">
        <f aca="false">IF($A1072="","",IFERROR(INDEX('2. Schematic Parts'!$D$2:$D$3001,MATCH($A1072,'2. Schematic Parts'!$A$2:$A$3001,0))&amp;"","NOT FOUND"))</f>
        <v/>
      </c>
      <c r="H1072" s="9" t="str">
        <f aca="false">IF($A1072="","",IF(COUNTIF('2. Schematic Parts'!$A$2:$A$3001,$A1072)=0,"NOT IN SCHEMATIC","OK"))</f>
        <v/>
      </c>
      <c r="I1072" s="9" t="str">
        <f aca="false">IF($A1072="","",IF($H1072="NOT IN SCHEMATIC","",IF(UPPER(TRIM($C1072))=UPPER(TRIM($E1072)),"OK","MISMATCH")))</f>
        <v/>
      </c>
      <c r="J1072" s="9" t="str">
        <f aca="false">IF($A1072="","",IF($H1072="NOT IN SCHEMATIC","",IF($F1072="","NO SCH DECAL",IF($D1072="","",IF(UPPER(TRIM($D1072))=UPPER(TRIM($F1072)),"OK","MISMATCH")))))</f>
        <v/>
      </c>
      <c r="K1072" s="16" t="str">
        <f aca="false">IF($A1072="","",SUMPRODUCT(--ISNUMBER(SEARCH(","&amp;TRIM($A1072)&amp;",",","&amp;SUBSTITUTE('1. Master BOM'!$D$2:$D$400," ","")&amp;","))))</f>
        <v/>
      </c>
      <c r="L1072" s="16" t="str">
        <f aca="false">IF($A1072="","",IF($K1072&lt;&gt;1,0,SUMPRODUCT(ISNUMBER(SEARCH(","&amp;TRIM($A1072)&amp;",",","&amp;SUBSTITUTE('1. Master BOM'!$D$2:$D$400," ","")&amp;","))*ROW('1. Master BOM'!$D$2:$D$400))))</f>
        <v/>
      </c>
      <c r="M1072" s="9" t="str">
        <f aca="false">IF($A1072="","",IF($K1072=0,"NOT IN BOM",IF($K1072&gt;1,"MULTIPLE BOM LINES","OK")))</f>
        <v/>
      </c>
      <c r="N1072" s="9" t="str">
        <f aca="false">IF($A1072="","",IF($L1072=0,"—",INDEX('1. Master BOM'!$A$1:$A$400,$L1072)))</f>
        <v/>
      </c>
      <c r="O1072" s="9" t="str">
        <f aca="false">IF($A1072="","",IF($L1072=0,"—",INDEX('1. Master BOM'!$B$1:$B$400,$L1072)))</f>
        <v/>
      </c>
      <c r="P1072" s="9" t="str">
        <f aca="false">IF($A1072="","",IF(OR($H1072="NOT IN SCHEMATIC",$O1072="—"),"",IF($G1072="","NO SCH PN",IF(UPPER(TRIM($G1072))=UPPER(TRIM($O1072)),"OK","MISMATCH"))))</f>
        <v/>
      </c>
      <c r="Q1072" s="9" t="str">
        <f aca="false">IF($A1072="","",IF($L1072=0,"—",INDEX('1. Master BOM'!$E$1:$E$400,$L1072)))</f>
        <v/>
      </c>
      <c r="R1072" s="9" t="str">
        <f aca="false">IF($A1072="","",IF($L1072=0,"—",IF(T(INDEX('1. Master BOM'!$F$1:$F$400,$L1072))="","(not set)",INDEX('1. Master BOM'!$F$1:$F$400,$L1072))))</f>
        <v/>
      </c>
      <c r="S1072" s="9" t="str">
        <f aca="false">IF($A1072="","",IF(OR($R1072="—",$R1072="(not set)",$D1072=""),"",IF(ISNUMBER(SEARCH(SUBSTITUTE(SUBSTITUTE(SUBSTITUTE($R1072,"-",""),"_","")," ",""),SUBSTITUTE(SUBSTITUTE(SUBSTITUTE($D1072,"-",""),"_","")," ",""))),"OK","CHECK")))</f>
        <v/>
      </c>
      <c r="T1072" s="9" t="str">
        <f aca="false">IF($A1072="","",IF(OR($H1072="NOT IN SCHEMATIC",$I1072="MISMATCH",$J1072="MISMATCH",$P1072="MISMATCH",$M1072&lt;&gt;"OK"),"REVIEW","OK"))</f>
        <v/>
      </c>
      <c r="U1072" s="14"/>
      <c r="V1072" s="14"/>
      <c r="W1072" s="17"/>
      <c r="X1072" s="14"/>
    </row>
    <row r="1073" customFormat="false" ht="15" hidden="false" customHeight="false" outlineLevel="0" collapsed="false">
      <c r="A1073" s="9" t="str">
        <f aca="false">IF('3. Layout Parts'!$A1073="","",TRIM('3. Layout Parts'!$A1073))</f>
        <v/>
      </c>
      <c r="B1073" s="9" t="str">
        <f aca="false">IF($A1073="","",'3. Layout Parts'!$D1073)</f>
        <v/>
      </c>
      <c r="C1073" s="9" t="str">
        <f aca="false">IF($A1073="","",'3. Layout Parts'!$B1073)</f>
        <v/>
      </c>
      <c r="D1073" s="9" t="str">
        <f aca="false">IF($A1073="","",'3. Layout Parts'!$C1073)</f>
        <v/>
      </c>
      <c r="E1073" s="9" t="str">
        <f aca="false">IF($A1073="","",IFERROR(INDEX('2. Schematic Parts'!$B$2:$B$3001,MATCH($A1073,'2. Schematic Parts'!$A$2:$A$3001,0)),"NOT FOUND"))</f>
        <v/>
      </c>
      <c r="F1073" s="9" t="str">
        <f aca="false">IF($A1073="","",IFERROR(INDEX('2. Schematic Parts'!$C$2:$C$3001,MATCH($A1073,'2. Schematic Parts'!$A$2:$A$3001,0))&amp;"","NOT FOUND"))</f>
        <v/>
      </c>
      <c r="G1073" s="9" t="str">
        <f aca="false">IF($A1073="","",IFERROR(INDEX('2. Schematic Parts'!$D$2:$D$3001,MATCH($A1073,'2. Schematic Parts'!$A$2:$A$3001,0))&amp;"","NOT FOUND"))</f>
        <v/>
      </c>
      <c r="H1073" s="9" t="str">
        <f aca="false">IF($A1073="","",IF(COUNTIF('2. Schematic Parts'!$A$2:$A$3001,$A1073)=0,"NOT IN SCHEMATIC","OK"))</f>
        <v/>
      </c>
      <c r="I1073" s="9" t="str">
        <f aca="false">IF($A1073="","",IF($H1073="NOT IN SCHEMATIC","",IF(UPPER(TRIM($C1073))=UPPER(TRIM($E1073)),"OK","MISMATCH")))</f>
        <v/>
      </c>
      <c r="J1073" s="9" t="str">
        <f aca="false">IF($A1073="","",IF($H1073="NOT IN SCHEMATIC","",IF($F1073="","NO SCH DECAL",IF($D1073="","",IF(UPPER(TRIM($D1073))=UPPER(TRIM($F1073)),"OK","MISMATCH")))))</f>
        <v/>
      </c>
      <c r="K1073" s="16" t="str">
        <f aca="false">IF($A1073="","",SUMPRODUCT(--ISNUMBER(SEARCH(","&amp;TRIM($A1073)&amp;",",","&amp;SUBSTITUTE('1. Master BOM'!$D$2:$D$400," ","")&amp;","))))</f>
        <v/>
      </c>
      <c r="L1073" s="16" t="str">
        <f aca="false">IF($A1073="","",IF($K1073&lt;&gt;1,0,SUMPRODUCT(ISNUMBER(SEARCH(","&amp;TRIM($A1073)&amp;",",","&amp;SUBSTITUTE('1. Master BOM'!$D$2:$D$400," ","")&amp;","))*ROW('1. Master BOM'!$D$2:$D$400))))</f>
        <v/>
      </c>
      <c r="M1073" s="9" t="str">
        <f aca="false">IF($A1073="","",IF($K1073=0,"NOT IN BOM",IF($K1073&gt;1,"MULTIPLE BOM LINES","OK")))</f>
        <v/>
      </c>
      <c r="N1073" s="9" t="str">
        <f aca="false">IF($A1073="","",IF($L1073=0,"—",INDEX('1. Master BOM'!$A$1:$A$400,$L1073)))</f>
        <v/>
      </c>
      <c r="O1073" s="9" t="str">
        <f aca="false">IF($A1073="","",IF($L1073=0,"—",INDEX('1. Master BOM'!$B$1:$B$400,$L1073)))</f>
        <v/>
      </c>
      <c r="P1073" s="9" t="str">
        <f aca="false">IF($A1073="","",IF(OR($H1073="NOT IN SCHEMATIC",$O1073="—"),"",IF($G1073="","NO SCH PN",IF(UPPER(TRIM($G1073))=UPPER(TRIM($O1073)),"OK","MISMATCH"))))</f>
        <v/>
      </c>
      <c r="Q1073" s="9" t="str">
        <f aca="false">IF($A1073="","",IF($L1073=0,"—",INDEX('1. Master BOM'!$E$1:$E$400,$L1073)))</f>
        <v/>
      </c>
      <c r="R1073" s="9" t="str">
        <f aca="false">IF($A1073="","",IF($L1073=0,"—",IF(T(INDEX('1. Master BOM'!$F$1:$F$400,$L1073))="","(not set)",INDEX('1. Master BOM'!$F$1:$F$400,$L1073))))</f>
        <v/>
      </c>
      <c r="S1073" s="9" t="str">
        <f aca="false">IF($A1073="","",IF(OR($R1073="—",$R1073="(not set)",$D1073=""),"",IF(ISNUMBER(SEARCH(SUBSTITUTE(SUBSTITUTE(SUBSTITUTE($R1073,"-",""),"_","")," ",""),SUBSTITUTE(SUBSTITUTE(SUBSTITUTE($D1073,"-",""),"_","")," ",""))),"OK","CHECK")))</f>
        <v/>
      </c>
      <c r="T1073" s="9" t="str">
        <f aca="false">IF($A1073="","",IF(OR($H1073="NOT IN SCHEMATIC",$I1073="MISMATCH",$J1073="MISMATCH",$P1073="MISMATCH",$M1073&lt;&gt;"OK"),"REVIEW","OK"))</f>
        <v/>
      </c>
      <c r="U1073" s="14"/>
      <c r="V1073" s="14"/>
      <c r="W1073" s="17"/>
      <c r="X1073" s="14"/>
    </row>
    <row r="1074" customFormat="false" ht="15" hidden="false" customHeight="false" outlineLevel="0" collapsed="false">
      <c r="A1074" s="9" t="str">
        <f aca="false">IF('3. Layout Parts'!$A1074="","",TRIM('3. Layout Parts'!$A1074))</f>
        <v/>
      </c>
      <c r="B1074" s="9" t="str">
        <f aca="false">IF($A1074="","",'3. Layout Parts'!$D1074)</f>
        <v/>
      </c>
      <c r="C1074" s="9" t="str">
        <f aca="false">IF($A1074="","",'3. Layout Parts'!$B1074)</f>
        <v/>
      </c>
      <c r="D1074" s="9" t="str">
        <f aca="false">IF($A1074="","",'3. Layout Parts'!$C1074)</f>
        <v/>
      </c>
      <c r="E1074" s="9" t="str">
        <f aca="false">IF($A1074="","",IFERROR(INDEX('2. Schematic Parts'!$B$2:$B$3001,MATCH($A1074,'2. Schematic Parts'!$A$2:$A$3001,0)),"NOT FOUND"))</f>
        <v/>
      </c>
      <c r="F1074" s="9" t="str">
        <f aca="false">IF($A1074="","",IFERROR(INDEX('2. Schematic Parts'!$C$2:$C$3001,MATCH($A1074,'2. Schematic Parts'!$A$2:$A$3001,0))&amp;"","NOT FOUND"))</f>
        <v/>
      </c>
      <c r="G1074" s="9" t="str">
        <f aca="false">IF($A1074="","",IFERROR(INDEX('2. Schematic Parts'!$D$2:$D$3001,MATCH($A1074,'2. Schematic Parts'!$A$2:$A$3001,0))&amp;"","NOT FOUND"))</f>
        <v/>
      </c>
      <c r="H1074" s="9" t="str">
        <f aca="false">IF($A1074="","",IF(COUNTIF('2. Schematic Parts'!$A$2:$A$3001,$A1074)=0,"NOT IN SCHEMATIC","OK"))</f>
        <v/>
      </c>
      <c r="I1074" s="9" t="str">
        <f aca="false">IF($A1074="","",IF($H1074="NOT IN SCHEMATIC","",IF(UPPER(TRIM($C1074))=UPPER(TRIM($E1074)),"OK","MISMATCH")))</f>
        <v/>
      </c>
      <c r="J1074" s="9" t="str">
        <f aca="false">IF($A1074="","",IF($H1074="NOT IN SCHEMATIC","",IF($F1074="","NO SCH DECAL",IF($D1074="","",IF(UPPER(TRIM($D1074))=UPPER(TRIM($F1074)),"OK","MISMATCH")))))</f>
        <v/>
      </c>
      <c r="K1074" s="16" t="str">
        <f aca="false">IF($A1074="","",SUMPRODUCT(--ISNUMBER(SEARCH(","&amp;TRIM($A1074)&amp;",",","&amp;SUBSTITUTE('1. Master BOM'!$D$2:$D$400," ","")&amp;","))))</f>
        <v/>
      </c>
      <c r="L1074" s="16" t="str">
        <f aca="false">IF($A1074="","",IF($K1074&lt;&gt;1,0,SUMPRODUCT(ISNUMBER(SEARCH(","&amp;TRIM($A1074)&amp;",",","&amp;SUBSTITUTE('1. Master BOM'!$D$2:$D$400," ","")&amp;","))*ROW('1. Master BOM'!$D$2:$D$400))))</f>
        <v/>
      </c>
      <c r="M1074" s="9" t="str">
        <f aca="false">IF($A1074="","",IF($K1074=0,"NOT IN BOM",IF($K1074&gt;1,"MULTIPLE BOM LINES","OK")))</f>
        <v/>
      </c>
      <c r="N1074" s="9" t="str">
        <f aca="false">IF($A1074="","",IF($L1074=0,"—",INDEX('1. Master BOM'!$A$1:$A$400,$L1074)))</f>
        <v/>
      </c>
      <c r="O1074" s="9" t="str">
        <f aca="false">IF($A1074="","",IF($L1074=0,"—",INDEX('1. Master BOM'!$B$1:$B$400,$L1074)))</f>
        <v/>
      </c>
      <c r="P1074" s="9" t="str">
        <f aca="false">IF($A1074="","",IF(OR($H1074="NOT IN SCHEMATIC",$O1074="—"),"",IF($G1074="","NO SCH PN",IF(UPPER(TRIM($G1074))=UPPER(TRIM($O1074)),"OK","MISMATCH"))))</f>
        <v/>
      </c>
      <c r="Q1074" s="9" t="str">
        <f aca="false">IF($A1074="","",IF($L1074=0,"—",INDEX('1. Master BOM'!$E$1:$E$400,$L1074)))</f>
        <v/>
      </c>
      <c r="R1074" s="9" t="str">
        <f aca="false">IF($A1074="","",IF($L1074=0,"—",IF(T(INDEX('1. Master BOM'!$F$1:$F$400,$L1074))="","(not set)",INDEX('1. Master BOM'!$F$1:$F$400,$L1074))))</f>
        <v/>
      </c>
      <c r="S1074" s="9" t="str">
        <f aca="false">IF($A1074="","",IF(OR($R1074="—",$R1074="(not set)",$D1074=""),"",IF(ISNUMBER(SEARCH(SUBSTITUTE(SUBSTITUTE(SUBSTITUTE($R1074,"-",""),"_","")," ",""),SUBSTITUTE(SUBSTITUTE(SUBSTITUTE($D1074,"-",""),"_","")," ",""))),"OK","CHECK")))</f>
        <v/>
      </c>
      <c r="T1074" s="9" t="str">
        <f aca="false">IF($A1074="","",IF(OR($H1074="NOT IN SCHEMATIC",$I1074="MISMATCH",$J1074="MISMATCH",$P1074="MISMATCH",$M1074&lt;&gt;"OK"),"REVIEW","OK"))</f>
        <v/>
      </c>
      <c r="U1074" s="14"/>
      <c r="V1074" s="14"/>
      <c r="W1074" s="17"/>
      <c r="X1074" s="14"/>
    </row>
    <row r="1075" customFormat="false" ht="15" hidden="false" customHeight="false" outlineLevel="0" collapsed="false">
      <c r="A1075" s="9" t="str">
        <f aca="false">IF('3. Layout Parts'!$A1075="","",TRIM('3. Layout Parts'!$A1075))</f>
        <v/>
      </c>
      <c r="B1075" s="9" t="str">
        <f aca="false">IF($A1075="","",'3. Layout Parts'!$D1075)</f>
        <v/>
      </c>
      <c r="C1075" s="9" t="str">
        <f aca="false">IF($A1075="","",'3. Layout Parts'!$B1075)</f>
        <v/>
      </c>
      <c r="D1075" s="9" t="str">
        <f aca="false">IF($A1075="","",'3. Layout Parts'!$C1075)</f>
        <v/>
      </c>
      <c r="E1075" s="9" t="str">
        <f aca="false">IF($A1075="","",IFERROR(INDEX('2. Schematic Parts'!$B$2:$B$3001,MATCH($A1075,'2. Schematic Parts'!$A$2:$A$3001,0)),"NOT FOUND"))</f>
        <v/>
      </c>
      <c r="F1075" s="9" t="str">
        <f aca="false">IF($A1075="","",IFERROR(INDEX('2. Schematic Parts'!$C$2:$C$3001,MATCH($A1075,'2. Schematic Parts'!$A$2:$A$3001,0))&amp;"","NOT FOUND"))</f>
        <v/>
      </c>
      <c r="G1075" s="9" t="str">
        <f aca="false">IF($A1075="","",IFERROR(INDEX('2. Schematic Parts'!$D$2:$D$3001,MATCH($A1075,'2. Schematic Parts'!$A$2:$A$3001,0))&amp;"","NOT FOUND"))</f>
        <v/>
      </c>
      <c r="H1075" s="9" t="str">
        <f aca="false">IF($A1075="","",IF(COUNTIF('2. Schematic Parts'!$A$2:$A$3001,$A1075)=0,"NOT IN SCHEMATIC","OK"))</f>
        <v/>
      </c>
      <c r="I1075" s="9" t="str">
        <f aca="false">IF($A1075="","",IF($H1075="NOT IN SCHEMATIC","",IF(UPPER(TRIM($C1075))=UPPER(TRIM($E1075)),"OK","MISMATCH")))</f>
        <v/>
      </c>
      <c r="J1075" s="9" t="str">
        <f aca="false">IF($A1075="","",IF($H1075="NOT IN SCHEMATIC","",IF($F1075="","NO SCH DECAL",IF($D1075="","",IF(UPPER(TRIM($D1075))=UPPER(TRIM($F1075)),"OK","MISMATCH")))))</f>
        <v/>
      </c>
      <c r="K1075" s="16" t="str">
        <f aca="false">IF($A1075="","",SUMPRODUCT(--ISNUMBER(SEARCH(","&amp;TRIM($A1075)&amp;",",","&amp;SUBSTITUTE('1. Master BOM'!$D$2:$D$400," ","")&amp;","))))</f>
        <v/>
      </c>
      <c r="L1075" s="16" t="str">
        <f aca="false">IF($A1075="","",IF($K1075&lt;&gt;1,0,SUMPRODUCT(ISNUMBER(SEARCH(","&amp;TRIM($A1075)&amp;",",","&amp;SUBSTITUTE('1. Master BOM'!$D$2:$D$400," ","")&amp;","))*ROW('1. Master BOM'!$D$2:$D$400))))</f>
        <v/>
      </c>
      <c r="M1075" s="9" t="str">
        <f aca="false">IF($A1075="","",IF($K1075=0,"NOT IN BOM",IF($K1075&gt;1,"MULTIPLE BOM LINES","OK")))</f>
        <v/>
      </c>
      <c r="N1075" s="9" t="str">
        <f aca="false">IF($A1075="","",IF($L1075=0,"—",INDEX('1. Master BOM'!$A$1:$A$400,$L1075)))</f>
        <v/>
      </c>
      <c r="O1075" s="9" t="str">
        <f aca="false">IF($A1075="","",IF($L1075=0,"—",INDEX('1. Master BOM'!$B$1:$B$400,$L1075)))</f>
        <v/>
      </c>
      <c r="P1075" s="9" t="str">
        <f aca="false">IF($A1075="","",IF(OR($H1075="NOT IN SCHEMATIC",$O1075="—"),"",IF($G1075="","NO SCH PN",IF(UPPER(TRIM($G1075))=UPPER(TRIM($O1075)),"OK","MISMATCH"))))</f>
        <v/>
      </c>
      <c r="Q1075" s="9" t="str">
        <f aca="false">IF($A1075="","",IF($L1075=0,"—",INDEX('1. Master BOM'!$E$1:$E$400,$L1075)))</f>
        <v/>
      </c>
      <c r="R1075" s="9" t="str">
        <f aca="false">IF($A1075="","",IF($L1075=0,"—",IF(T(INDEX('1. Master BOM'!$F$1:$F$400,$L1075))="","(not set)",INDEX('1. Master BOM'!$F$1:$F$400,$L1075))))</f>
        <v/>
      </c>
      <c r="S1075" s="9" t="str">
        <f aca="false">IF($A1075="","",IF(OR($R1075="—",$R1075="(not set)",$D1075=""),"",IF(ISNUMBER(SEARCH(SUBSTITUTE(SUBSTITUTE(SUBSTITUTE($R1075,"-",""),"_","")," ",""),SUBSTITUTE(SUBSTITUTE(SUBSTITUTE($D1075,"-",""),"_","")," ",""))),"OK","CHECK")))</f>
        <v/>
      </c>
      <c r="T1075" s="9" t="str">
        <f aca="false">IF($A1075="","",IF(OR($H1075="NOT IN SCHEMATIC",$I1075="MISMATCH",$J1075="MISMATCH",$P1075="MISMATCH",$M1075&lt;&gt;"OK"),"REVIEW","OK"))</f>
        <v/>
      </c>
      <c r="U1075" s="14"/>
      <c r="V1075" s="14"/>
      <c r="W1075" s="17"/>
      <c r="X1075" s="14"/>
    </row>
    <row r="1076" customFormat="false" ht="15" hidden="false" customHeight="false" outlineLevel="0" collapsed="false">
      <c r="A1076" s="9" t="str">
        <f aca="false">IF('3. Layout Parts'!$A1076="","",TRIM('3. Layout Parts'!$A1076))</f>
        <v/>
      </c>
      <c r="B1076" s="9" t="str">
        <f aca="false">IF($A1076="","",'3. Layout Parts'!$D1076)</f>
        <v/>
      </c>
      <c r="C1076" s="9" t="str">
        <f aca="false">IF($A1076="","",'3. Layout Parts'!$B1076)</f>
        <v/>
      </c>
      <c r="D1076" s="9" t="str">
        <f aca="false">IF($A1076="","",'3. Layout Parts'!$C1076)</f>
        <v/>
      </c>
      <c r="E1076" s="9" t="str">
        <f aca="false">IF($A1076="","",IFERROR(INDEX('2. Schematic Parts'!$B$2:$B$3001,MATCH($A1076,'2. Schematic Parts'!$A$2:$A$3001,0)),"NOT FOUND"))</f>
        <v/>
      </c>
      <c r="F1076" s="9" t="str">
        <f aca="false">IF($A1076="","",IFERROR(INDEX('2. Schematic Parts'!$C$2:$C$3001,MATCH($A1076,'2. Schematic Parts'!$A$2:$A$3001,0))&amp;"","NOT FOUND"))</f>
        <v/>
      </c>
      <c r="G1076" s="9" t="str">
        <f aca="false">IF($A1076="","",IFERROR(INDEX('2. Schematic Parts'!$D$2:$D$3001,MATCH($A1076,'2. Schematic Parts'!$A$2:$A$3001,0))&amp;"","NOT FOUND"))</f>
        <v/>
      </c>
      <c r="H1076" s="9" t="str">
        <f aca="false">IF($A1076="","",IF(COUNTIF('2. Schematic Parts'!$A$2:$A$3001,$A1076)=0,"NOT IN SCHEMATIC","OK"))</f>
        <v/>
      </c>
      <c r="I1076" s="9" t="str">
        <f aca="false">IF($A1076="","",IF($H1076="NOT IN SCHEMATIC","",IF(UPPER(TRIM($C1076))=UPPER(TRIM($E1076)),"OK","MISMATCH")))</f>
        <v/>
      </c>
      <c r="J1076" s="9" t="str">
        <f aca="false">IF($A1076="","",IF($H1076="NOT IN SCHEMATIC","",IF($F1076="","NO SCH DECAL",IF($D1076="","",IF(UPPER(TRIM($D1076))=UPPER(TRIM($F1076)),"OK","MISMATCH")))))</f>
        <v/>
      </c>
      <c r="K1076" s="16" t="str">
        <f aca="false">IF($A1076="","",SUMPRODUCT(--ISNUMBER(SEARCH(","&amp;TRIM($A1076)&amp;",",","&amp;SUBSTITUTE('1. Master BOM'!$D$2:$D$400," ","")&amp;","))))</f>
        <v/>
      </c>
      <c r="L1076" s="16" t="str">
        <f aca="false">IF($A1076="","",IF($K1076&lt;&gt;1,0,SUMPRODUCT(ISNUMBER(SEARCH(","&amp;TRIM($A1076)&amp;",",","&amp;SUBSTITUTE('1. Master BOM'!$D$2:$D$400," ","")&amp;","))*ROW('1. Master BOM'!$D$2:$D$400))))</f>
        <v/>
      </c>
      <c r="M1076" s="9" t="str">
        <f aca="false">IF($A1076="","",IF($K1076=0,"NOT IN BOM",IF($K1076&gt;1,"MULTIPLE BOM LINES","OK")))</f>
        <v/>
      </c>
      <c r="N1076" s="9" t="str">
        <f aca="false">IF($A1076="","",IF($L1076=0,"—",INDEX('1. Master BOM'!$A$1:$A$400,$L1076)))</f>
        <v/>
      </c>
      <c r="O1076" s="9" t="str">
        <f aca="false">IF($A1076="","",IF($L1076=0,"—",INDEX('1. Master BOM'!$B$1:$B$400,$L1076)))</f>
        <v/>
      </c>
      <c r="P1076" s="9" t="str">
        <f aca="false">IF($A1076="","",IF(OR($H1076="NOT IN SCHEMATIC",$O1076="—"),"",IF($G1076="","NO SCH PN",IF(UPPER(TRIM($G1076))=UPPER(TRIM($O1076)),"OK","MISMATCH"))))</f>
        <v/>
      </c>
      <c r="Q1076" s="9" t="str">
        <f aca="false">IF($A1076="","",IF($L1076=0,"—",INDEX('1. Master BOM'!$E$1:$E$400,$L1076)))</f>
        <v/>
      </c>
      <c r="R1076" s="9" t="str">
        <f aca="false">IF($A1076="","",IF($L1076=0,"—",IF(T(INDEX('1. Master BOM'!$F$1:$F$400,$L1076))="","(not set)",INDEX('1. Master BOM'!$F$1:$F$400,$L1076))))</f>
        <v/>
      </c>
      <c r="S1076" s="9" t="str">
        <f aca="false">IF($A1076="","",IF(OR($R1076="—",$R1076="(not set)",$D1076=""),"",IF(ISNUMBER(SEARCH(SUBSTITUTE(SUBSTITUTE(SUBSTITUTE($R1076,"-",""),"_","")," ",""),SUBSTITUTE(SUBSTITUTE(SUBSTITUTE($D1076,"-",""),"_","")," ",""))),"OK","CHECK")))</f>
        <v/>
      </c>
      <c r="T1076" s="9" t="str">
        <f aca="false">IF($A1076="","",IF(OR($H1076="NOT IN SCHEMATIC",$I1076="MISMATCH",$J1076="MISMATCH",$P1076="MISMATCH",$M1076&lt;&gt;"OK"),"REVIEW","OK"))</f>
        <v/>
      </c>
      <c r="U1076" s="14"/>
      <c r="V1076" s="14"/>
      <c r="W1076" s="17"/>
      <c r="X1076" s="14"/>
    </row>
    <row r="1077" customFormat="false" ht="15" hidden="false" customHeight="false" outlineLevel="0" collapsed="false">
      <c r="A1077" s="9" t="str">
        <f aca="false">IF('3. Layout Parts'!$A1077="","",TRIM('3. Layout Parts'!$A1077))</f>
        <v/>
      </c>
      <c r="B1077" s="9" t="str">
        <f aca="false">IF($A1077="","",'3. Layout Parts'!$D1077)</f>
        <v/>
      </c>
      <c r="C1077" s="9" t="str">
        <f aca="false">IF($A1077="","",'3. Layout Parts'!$B1077)</f>
        <v/>
      </c>
      <c r="D1077" s="9" t="str">
        <f aca="false">IF($A1077="","",'3. Layout Parts'!$C1077)</f>
        <v/>
      </c>
      <c r="E1077" s="9" t="str">
        <f aca="false">IF($A1077="","",IFERROR(INDEX('2. Schematic Parts'!$B$2:$B$3001,MATCH($A1077,'2. Schematic Parts'!$A$2:$A$3001,0)),"NOT FOUND"))</f>
        <v/>
      </c>
      <c r="F1077" s="9" t="str">
        <f aca="false">IF($A1077="","",IFERROR(INDEX('2. Schematic Parts'!$C$2:$C$3001,MATCH($A1077,'2. Schematic Parts'!$A$2:$A$3001,0))&amp;"","NOT FOUND"))</f>
        <v/>
      </c>
      <c r="G1077" s="9" t="str">
        <f aca="false">IF($A1077="","",IFERROR(INDEX('2. Schematic Parts'!$D$2:$D$3001,MATCH($A1077,'2. Schematic Parts'!$A$2:$A$3001,0))&amp;"","NOT FOUND"))</f>
        <v/>
      </c>
      <c r="H1077" s="9" t="str">
        <f aca="false">IF($A1077="","",IF(COUNTIF('2. Schematic Parts'!$A$2:$A$3001,$A1077)=0,"NOT IN SCHEMATIC","OK"))</f>
        <v/>
      </c>
      <c r="I1077" s="9" t="str">
        <f aca="false">IF($A1077="","",IF($H1077="NOT IN SCHEMATIC","",IF(UPPER(TRIM($C1077))=UPPER(TRIM($E1077)),"OK","MISMATCH")))</f>
        <v/>
      </c>
      <c r="J1077" s="9" t="str">
        <f aca="false">IF($A1077="","",IF($H1077="NOT IN SCHEMATIC","",IF($F1077="","NO SCH DECAL",IF($D1077="","",IF(UPPER(TRIM($D1077))=UPPER(TRIM($F1077)),"OK","MISMATCH")))))</f>
        <v/>
      </c>
      <c r="K1077" s="16" t="str">
        <f aca="false">IF($A1077="","",SUMPRODUCT(--ISNUMBER(SEARCH(","&amp;TRIM($A1077)&amp;",",","&amp;SUBSTITUTE('1. Master BOM'!$D$2:$D$400," ","")&amp;","))))</f>
        <v/>
      </c>
      <c r="L1077" s="16" t="str">
        <f aca="false">IF($A1077="","",IF($K1077&lt;&gt;1,0,SUMPRODUCT(ISNUMBER(SEARCH(","&amp;TRIM($A1077)&amp;",",","&amp;SUBSTITUTE('1. Master BOM'!$D$2:$D$400," ","")&amp;","))*ROW('1. Master BOM'!$D$2:$D$400))))</f>
        <v/>
      </c>
      <c r="M1077" s="9" t="str">
        <f aca="false">IF($A1077="","",IF($K1077=0,"NOT IN BOM",IF($K1077&gt;1,"MULTIPLE BOM LINES","OK")))</f>
        <v/>
      </c>
      <c r="N1077" s="9" t="str">
        <f aca="false">IF($A1077="","",IF($L1077=0,"—",INDEX('1. Master BOM'!$A$1:$A$400,$L1077)))</f>
        <v/>
      </c>
      <c r="O1077" s="9" t="str">
        <f aca="false">IF($A1077="","",IF($L1077=0,"—",INDEX('1. Master BOM'!$B$1:$B$400,$L1077)))</f>
        <v/>
      </c>
      <c r="P1077" s="9" t="str">
        <f aca="false">IF($A1077="","",IF(OR($H1077="NOT IN SCHEMATIC",$O1077="—"),"",IF($G1077="","NO SCH PN",IF(UPPER(TRIM($G1077))=UPPER(TRIM($O1077)),"OK","MISMATCH"))))</f>
        <v/>
      </c>
      <c r="Q1077" s="9" t="str">
        <f aca="false">IF($A1077="","",IF($L1077=0,"—",INDEX('1. Master BOM'!$E$1:$E$400,$L1077)))</f>
        <v/>
      </c>
      <c r="R1077" s="9" t="str">
        <f aca="false">IF($A1077="","",IF($L1077=0,"—",IF(T(INDEX('1. Master BOM'!$F$1:$F$400,$L1077))="","(not set)",INDEX('1. Master BOM'!$F$1:$F$400,$L1077))))</f>
        <v/>
      </c>
      <c r="S1077" s="9" t="str">
        <f aca="false">IF($A1077="","",IF(OR($R1077="—",$R1077="(not set)",$D1077=""),"",IF(ISNUMBER(SEARCH(SUBSTITUTE(SUBSTITUTE(SUBSTITUTE($R1077,"-",""),"_","")," ",""),SUBSTITUTE(SUBSTITUTE(SUBSTITUTE($D1077,"-",""),"_","")," ",""))),"OK","CHECK")))</f>
        <v/>
      </c>
      <c r="T1077" s="9" t="str">
        <f aca="false">IF($A1077="","",IF(OR($H1077="NOT IN SCHEMATIC",$I1077="MISMATCH",$J1077="MISMATCH",$P1077="MISMATCH",$M1077&lt;&gt;"OK"),"REVIEW","OK"))</f>
        <v/>
      </c>
      <c r="U1077" s="14"/>
      <c r="V1077" s="14"/>
      <c r="W1077" s="17"/>
      <c r="X1077" s="14"/>
    </row>
    <row r="1078" customFormat="false" ht="15" hidden="false" customHeight="false" outlineLevel="0" collapsed="false">
      <c r="A1078" s="9" t="str">
        <f aca="false">IF('3. Layout Parts'!$A1078="","",TRIM('3. Layout Parts'!$A1078))</f>
        <v/>
      </c>
      <c r="B1078" s="9" t="str">
        <f aca="false">IF($A1078="","",'3. Layout Parts'!$D1078)</f>
        <v/>
      </c>
      <c r="C1078" s="9" t="str">
        <f aca="false">IF($A1078="","",'3. Layout Parts'!$B1078)</f>
        <v/>
      </c>
      <c r="D1078" s="9" t="str">
        <f aca="false">IF($A1078="","",'3. Layout Parts'!$C1078)</f>
        <v/>
      </c>
      <c r="E1078" s="9" t="str">
        <f aca="false">IF($A1078="","",IFERROR(INDEX('2. Schematic Parts'!$B$2:$B$3001,MATCH($A1078,'2. Schematic Parts'!$A$2:$A$3001,0)),"NOT FOUND"))</f>
        <v/>
      </c>
      <c r="F1078" s="9" t="str">
        <f aca="false">IF($A1078="","",IFERROR(INDEX('2. Schematic Parts'!$C$2:$C$3001,MATCH($A1078,'2. Schematic Parts'!$A$2:$A$3001,0))&amp;"","NOT FOUND"))</f>
        <v/>
      </c>
      <c r="G1078" s="9" t="str">
        <f aca="false">IF($A1078="","",IFERROR(INDEX('2. Schematic Parts'!$D$2:$D$3001,MATCH($A1078,'2. Schematic Parts'!$A$2:$A$3001,0))&amp;"","NOT FOUND"))</f>
        <v/>
      </c>
      <c r="H1078" s="9" t="str">
        <f aca="false">IF($A1078="","",IF(COUNTIF('2. Schematic Parts'!$A$2:$A$3001,$A1078)=0,"NOT IN SCHEMATIC","OK"))</f>
        <v/>
      </c>
      <c r="I1078" s="9" t="str">
        <f aca="false">IF($A1078="","",IF($H1078="NOT IN SCHEMATIC","",IF(UPPER(TRIM($C1078))=UPPER(TRIM($E1078)),"OK","MISMATCH")))</f>
        <v/>
      </c>
      <c r="J1078" s="9" t="str">
        <f aca="false">IF($A1078="","",IF($H1078="NOT IN SCHEMATIC","",IF($F1078="","NO SCH DECAL",IF($D1078="","",IF(UPPER(TRIM($D1078))=UPPER(TRIM($F1078)),"OK","MISMATCH")))))</f>
        <v/>
      </c>
      <c r="K1078" s="16" t="str">
        <f aca="false">IF($A1078="","",SUMPRODUCT(--ISNUMBER(SEARCH(","&amp;TRIM($A1078)&amp;",",","&amp;SUBSTITUTE('1. Master BOM'!$D$2:$D$400," ","")&amp;","))))</f>
        <v/>
      </c>
      <c r="L1078" s="16" t="str">
        <f aca="false">IF($A1078="","",IF($K1078&lt;&gt;1,0,SUMPRODUCT(ISNUMBER(SEARCH(","&amp;TRIM($A1078)&amp;",",","&amp;SUBSTITUTE('1. Master BOM'!$D$2:$D$400," ","")&amp;","))*ROW('1. Master BOM'!$D$2:$D$400))))</f>
        <v/>
      </c>
      <c r="M1078" s="9" t="str">
        <f aca="false">IF($A1078="","",IF($K1078=0,"NOT IN BOM",IF($K1078&gt;1,"MULTIPLE BOM LINES","OK")))</f>
        <v/>
      </c>
      <c r="N1078" s="9" t="str">
        <f aca="false">IF($A1078="","",IF($L1078=0,"—",INDEX('1. Master BOM'!$A$1:$A$400,$L1078)))</f>
        <v/>
      </c>
      <c r="O1078" s="9" t="str">
        <f aca="false">IF($A1078="","",IF($L1078=0,"—",INDEX('1. Master BOM'!$B$1:$B$400,$L1078)))</f>
        <v/>
      </c>
      <c r="P1078" s="9" t="str">
        <f aca="false">IF($A1078="","",IF(OR($H1078="NOT IN SCHEMATIC",$O1078="—"),"",IF($G1078="","NO SCH PN",IF(UPPER(TRIM($G1078))=UPPER(TRIM($O1078)),"OK","MISMATCH"))))</f>
        <v/>
      </c>
      <c r="Q1078" s="9" t="str">
        <f aca="false">IF($A1078="","",IF($L1078=0,"—",INDEX('1. Master BOM'!$E$1:$E$400,$L1078)))</f>
        <v/>
      </c>
      <c r="R1078" s="9" t="str">
        <f aca="false">IF($A1078="","",IF($L1078=0,"—",IF(T(INDEX('1. Master BOM'!$F$1:$F$400,$L1078))="","(not set)",INDEX('1. Master BOM'!$F$1:$F$400,$L1078))))</f>
        <v/>
      </c>
      <c r="S1078" s="9" t="str">
        <f aca="false">IF($A1078="","",IF(OR($R1078="—",$R1078="(not set)",$D1078=""),"",IF(ISNUMBER(SEARCH(SUBSTITUTE(SUBSTITUTE(SUBSTITUTE($R1078,"-",""),"_","")," ",""),SUBSTITUTE(SUBSTITUTE(SUBSTITUTE($D1078,"-",""),"_","")," ",""))),"OK","CHECK")))</f>
        <v/>
      </c>
      <c r="T1078" s="9" t="str">
        <f aca="false">IF($A1078="","",IF(OR($H1078="NOT IN SCHEMATIC",$I1078="MISMATCH",$J1078="MISMATCH",$P1078="MISMATCH",$M1078&lt;&gt;"OK"),"REVIEW","OK"))</f>
        <v/>
      </c>
      <c r="U1078" s="14"/>
      <c r="V1078" s="14"/>
      <c r="W1078" s="17"/>
      <c r="X1078" s="14"/>
    </row>
    <row r="1079" customFormat="false" ht="15" hidden="false" customHeight="false" outlineLevel="0" collapsed="false">
      <c r="A1079" s="9" t="str">
        <f aca="false">IF('3. Layout Parts'!$A1079="","",TRIM('3. Layout Parts'!$A1079))</f>
        <v/>
      </c>
      <c r="B1079" s="9" t="str">
        <f aca="false">IF($A1079="","",'3. Layout Parts'!$D1079)</f>
        <v/>
      </c>
      <c r="C1079" s="9" t="str">
        <f aca="false">IF($A1079="","",'3. Layout Parts'!$B1079)</f>
        <v/>
      </c>
      <c r="D1079" s="9" t="str">
        <f aca="false">IF($A1079="","",'3. Layout Parts'!$C1079)</f>
        <v/>
      </c>
      <c r="E1079" s="9" t="str">
        <f aca="false">IF($A1079="","",IFERROR(INDEX('2. Schematic Parts'!$B$2:$B$3001,MATCH($A1079,'2. Schematic Parts'!$A$2:$A$3001,0)),"NOT FOUND"))</f>
        <v/>
      </c>
      <c r="F1079" s="9" t="str">
        <f aca="false">IF($A1079="","",IFERROR(INDEX('2. Schematic Parts'!$C$2:$C$3001,MATCH($A1079,'2. Schematic Parts'!$A$2:$A$3001,0))&amp;"","NOT FOUND"))</f>
        <v/>
      </c>
      <c r="G1079" s="9" t="str">
        <f aca="false">IF($A1079="","",IFERROR(INDEX('2. Schematic Parts'!$D$2:$D$3001,MATCH($A1079,'2. Schematic Parts'!$A$2:$A$3001,0))&amp;"","NOT FOUND"))</f>
        <v/>
      </c>
      <c r="H1079" s="9" t="str">
        <f aca="false">IF($A1079="","",IF(COUNTIF('2. Schematic Parts'!$A$2:$A$3001,$A1079)=0,"NOT IN SCHEMATIC","OK"))</f>
        <v/>
      </c>
      <c r="I1079" s="9" t="str">
        <f aca="false">IF($A1079="","",IF($H1079="NOT IN SCHEMATIC","",IF(UPPER(TRIM($C1079))=UPPER(TRIM($E1079)),"OK","MISMATCH")))</f>
        <v/>
      </c>
      <c r="J1079" s="9" t="str">
        <f aca="false">IF($A1079="","",IF($H1079="NOT IN SCHEMATIC","",IF($F1079="","NO SCH DECAL",IF($D1079="","",IF(UPPER(TRIM($D1079))=UPPER(TRIM($F1079)),"OK","MISMATCH")))))</f>
        <v/>
      </c>
      <c r="K1079" s="16" t="str">
        <f aca="false">IF($A1079="","",SUMPRODUCT(--ISNUMBER(SEARCH(","&amp;TRIM($A1079)&amp;",",","&amp;SUBSTITUTE('1. Master BOM'!$D$2:$D$400," ","")&amp;","))))</f>
        <v/>
      </c>
      <c r="L1079" s="16" t="str">
        <f aca="false">IF($A1079="","",IF($K1079&lt;&gt;1,0,SUMPRODUCT(ISNUMBER(SEARCH(","&amp;TRIM($A1079)&amp;",",","&amp;SUBSTITUTE('1. Master BOM'!$D$2:$D$400," ","")&amp;","))*ROW('1. Master BOM'!$D$2:$D$400))))</f>
        <v/>
      </c>
      <c r="M1079" s="9" t="str">
        <f aca="false">IF($A1079="","",IF($K1079=0,"NOT IN BOM",IF($K1079&gt;1,"MULTIPLE BOM LINES","OK")))</f>
        <v/>
      </c>
      <c r="N1079" s="9" t="str">
        <f aca="false">IF($A1079="","",IF($L1079=0,"—",INDEX('1. Master BOM'!$A$1:$A$400,$L1079)))</f>
        <v/>
      </c>
      <c r="O1079" s="9" t="str">
        <f aca="false">IF($A1079="","",IF($L1079=0,"—",INDEX('1. Master BOM'!$B$1:$B$400,$L1079)))</f>
        <v/>
      </c>
      <c r="P1079" s="9" t="str">
        <f aca="false">IF($A1079="","",IF(OR($H1079="NOT IN SCHEMATIC",$O1079="—"),"",IF($G1079="","NO SCH PN",IF(UPPER(TRIM($G1079))=UPPER(TRIM($O1079)),"OK","MISMATCH"))))</f>
        <v/>
      </c>
      <c r="Q1079" s="9" t="str">
        <f aca="false">IF($A1079="","",IF($L1079=0,"—",INDEX('1. Master BOM'!$E$1:$E$400,$L1079)))</f>
        <v/>
      </c>
      <c r="R1079" s="9" t="str">
        <f aca="false">IF($A1079="","",IF($L1079=0,"—",IF(T(INDEX('1. Master BOM'!$F$1:$F$400,$L1079))="","(not set)",INDEX('1. Master BOM'!$F$1:$F$400,$L1079))))</f>
        <v/>
      </c>
      <c r="S1079" s="9" t="str">
        <f aca="false">IF($A1079="","",IF(OR($R1079="—",$R1079="(not set)",$D1079=""),"",IF(ISNUMBER(SEARCH(SUBSTITUTE(SUBSTITUTE(SUBSTITUTE($R1079,"-",""),"_","")," ",""),SUBSTITUTE(SUBSTITUTE(SUBSTITUTE($D1079,"-",""),"_","")," ",""))),"OK","CHECK")))</f>
        <v/>
      </c>
      <c r="T1079" s="9" t="str">
        <f aca="false">IF($A1079="","",IF(OR($H1079="NOT IN SCHEMATIC",$I1079="MISMATCH",$J1079="MISMATCH",$P1079="MISMATCH",$M1079&lt;&gt;"OK"),"REVIEW","OK"))</f>
        <v/>
      </c>
      <c r="U1079" s="14"/>
      <c r="V1079" s="14"/>
      <c r="W1079" s="17"/>
      <c r="X1079" s="14"/>
    </row>
    <row r="1080" customFormat="false" ht="15" hidden="false" customHeight="false" outlineLevel="0" collapsed="false">
      <c r="A1080" s="9" t="str">
        <f aca="false">IF('3. Layout Parts'!$A1080="","",TRIM('3. Layout Parts'!$A1080))</f>
        <v/>
      </c>
      <c r="B1080" s="9" t="str">
        <f aca="false">IF($A1080="","",'3. Layout Parts'!$D1080)</f>
        <v/>
      </c>
      <c r="C1080" s="9" t="str">
        <f aca="false">IF($A1080="","",'3. Layout Parts'!$B1080)</f>
        <v/>
      </c>
      <c r="D1080" s="9" t="str">
        <f aca="false">IF($A1080="","",'3. Layout Parts'!$C1080)</f>
        <v/>
      </c>
      <c r="E1080" s="9" t="str">
        <f aca="false">IF($A1080="","",IFERROR(INDEX('2. Schematic Parts'!$B$2:$B$3001,MATCH($A1080,'2. Schematic Parts'!$A$2:$A$3001,0)),"NOT FOUND"))</f>
        <v/>
      </c>
      <c r="F1080" s="9" t="str">
        <f aca="false">IF($A1080="","",IFERROR(INDEX('2. Schematic Parts'!$C$2:$C$3001,MATCH($A1080,'2. Schematic Parts'!$A$2:$A$3001,0))&amp;"","NOT FOUND"))</f>
        <v/>
      </c>
      <c r="G1080" s="9" t="str">
        <f aca="false">IF($A1080="","",IFERROR(INDEX('2. Schematic Parts'!$D$2:$D$3001,MATCH($A1080,'2. Schematic Parts'!$A$2:$A$3001,0))&amp;"","NOT FOUND"))</f>
        <v/>
      </c>
      <c r="H1080" s="9" t="str">
        <f aca="false">IF($A1080="","",IF(COUNTIF('2. Schematic Parts'!$A$2:$A$3001,$A1080)=0,"NOT IN SCHEMATIC","OK"))</f>
        <v/>
      </c>
      <c r="I1080" s="9" t="str">
        <f aca="false">IF($A1080="","",IF($H1080="NOT IN SCHEMATIC","",IF(UPPER(TRIM($C1080))=UPPER(TRIM($E1080)),"OK","MISMATCH")))</f>
        <v/>
      </c>
      <c r="J1080" s="9" t="str">
        <f aca="false">IF($A1080="","",IF($H1080="NOT IN SCHEMATIC","",IF($F1080="","NO SCH DECAL",IF($D1080="","",IF(UPPER(TRIM($D1080))=UPPER(TRIM($F1080)),"OK","MISMATCH")))))</f>
        <v/>
      </c>
      <c r="K1080" s="16" t="str">
        <f aca="false">IF($A1080="","",SUMPRODUCT(--ISNUMBER(SEARCH(","&amp;TRIM($A1080)&amp;",",","&amp;SUBSTITUTE('1. Master BOM'!$D$2:$D$400," ","")&amp;","))))</f>
        <v/>
      </c>
      <c r="L1080" s="16" t="str">
        <f aca="false">IF($A1080="","",IF($K1080&lt;&gt;1,0,SUMPRODUCT(ISNUMBER(SEARCH(","&amp;TRIM($A1080)&amp;",",","&amp;SUBSTITUTE('1. Master BOM'!$D$2:$D$400," ","")&amp;","))*ROW('1. Master BOM'!$D$2:$D$400))))</f>
        <v/>
      </c>
      <c r="M1080" s="9" t="str">
        <f aca="false">IF($A1080="","",IF($K1080=0,"NOT IN BOM",IF($K1080&gt;1,"MULTIPLE BOM LINES","OK")))</f>
        <v/>
      </c>
      <c r="N1080" s="9" t="str">
        <f aca="false">IF($A1080="","",IF($L1080=0,"—",INDEX('1. Master BOM'!$A$1:$A$400,$L1080)))</f>
        <v/>
      </c>
      <c r="O1080" s="9" t="str">
        <f aca="false">IF($A1080="","",IF($L1080=0,"—",INDEX('1. Master BOM'!$B$1:$B$400,$L1080)))</f>
        <v/>
      </c>
      <c r="P1080" s="9" t="str">
        <f aca="false">IF($A1080="","",IF(OR($H1080="NOT IN SCHEMATIC",$O1080="—"),"",IF($G1080="","NO SCH PN",IF(UPPER(TRIM($G1080))=UPPER(TRIM($O1080)),"OK","MISMATCH"))))</f>
        <v/>
      </c>
      <c r="Q1080" s="9" t="str">
        <f aca="false">IF($A1080="","",IF($L1080=0,"—",INDEX('1. Master BOM'!$E$1:$E$400,$L1080)))</f>
        <v/>
      </c>
      <c r="R1080" s="9" t="str">
        <f aca="false">IF($A1080="","",IF($L1080=0,"—",IF(T(INDEX('1. Master BOM'!$F$1:$F$400,$L1080))="","(not set)",INDEX('1. Master BOM'!$F$1:$F$400,$L1080))))</f>
        <v/>
      </c>
      <c r="S1080" s="9" t="str">
        <f aca="false">IF($A1080="","",IF(OR($R1080="—",$R1080="(not set)",$D1080=""),"",IF(ISNUMBER(SEARCH(SUBSTITUTE(SUBSTITUTE(SUBSTITUTE($R1080,"-",""),"_","")," ",""),SUBSTITUTE(SUBSTITUTE(SUBSTITUTE($D1080,"-",""),"_","")," ",""))),"OK","CHECK")))</f>
        <v/>
      </c>
      <c r="T1080" s="9" t="str">
        <f aca="false">IF($A1080="","",IF(OR($H1080="NOT IN SCHEMATIC",$I1080="MISMATCH",$J1080="MISMATCH",$P1080="MISMATCH",$M1080&lt;&gt;"OK"),"REVIEW","OK"))</f>
        <v/>
      </c>
      <c r="U1080" s="14"/>
      <c r="V1080" s="14"/>
      <c r="W1080" s="17"/>
      <c r="X1080" s="14"/>
    </row>
    <row r="1081" customFormat="false" ht="15" hidden="false" customHeight="false" outlineLevel="0" collapsed="false">
      <c r="A1081" s="9" t="str">
        <f aca="false">IF('3. Layout Parts'!$A1081="","",TRIM('3. Layout Parts'!$A1081))</f>
        <v/>
      </c>
      <c r="B1081" s="9" t="str">
        <f aca="false">IF($A1081="","",'3. Layout Parts'!$D1081)</f>
        <v/>
      </c>
      <c r="C1081" s="9" t="str">
        <f aca="false">IF($A1081="","",'3. Layout Parts'!$B1081)</f>
        <v/>
      </c>
      <c r="D1081" s="9" t="str">
        <f aca="false">IF($A1081="","",'3. Layout Parts'!$C1081)</f>
        <v/>
      </c>
      <c r="E1081" s="9" t="str">
        <f aca="false">IF($A1081="","",IFERROR(INDEX('2. Schematic Parts'!$B$2:$B$3001,MATCH($A1081,'2. Schematic Parts'!$A$2:$A$3001,0)),"NOT FOUND"))</f>
        <v/>
      </c>
      <c r="F1081" s="9" t="str">
        <f aca="false">IF($A1081="","",IFERROR(INDEX('2. Schematic Parts'!$C$2:$C$3001,MATCH($A1081,'2. Schematic Parts'!$A$2:$A$3001,0))&amp;"","NOT FOUND"))</f>
        <v/>
      </c>
      <c r="G1081" s="9" t="str">
        <f aca="false">IF($A1081="","",IFERROR(INDEX('2. Schematic Parts'!$D$2:$D$3001,MATCH($A1081,'2. Schematic Parts'!$A$2:$A$3001,0))&amp;"","NOT FOUND"))</f>
        <v/>
      </c>
      <c r="H1081" s="9" t="str">
        <f aca="false">IF($A1081="","",IF(COUNTIF('2. Schematic Parts'!$A$2:$A$3001,$A1081)=0,"NOT IN SCHEMATIC","OK"))</f>
        <v/>
      </c>
      <c r="I1081" s="9" t="str">
        <f aca="false">IF($A1081="","",IF($H1081="NOT IN SCHEMATIC","",IF(UPPER(TRIM($C1081))=UPPER(TRIM($E1081)),"OK","MISMATCH")))</f>
        <v/>
      </c>
      <c r="J1081" s="9" t="str">
        <f aca="false">IF($A1081="","",IF($H1081="NOT IN SCHEMATIC","",IF($F1081="","NO SCH DECAL",IF($D1081="","",IF(UPPER(TRIM($D1081))=UPPER(TRIM($F1081)),"OK","MISMATCH")))))</f>
        <v/>
      </c>
      <c r="K1081" s="16" t="str">
        <f aca="false">IF($A1081="","",SUMPRODUCT(--ISNUMBER(SEARCH(","&amp;TRIM($A1081)&amp;",",","&amp;SUBSTITUTE('1. Master BOM'!$D$2:$D$400," ","")&amp;","))))</f>
        <v/>
      </c>
      <c r="L1081" s="16" t="str">
        <f aca="false">IF($A1081="","",IF($K1081&lt;&gt;1,0,SUMPRODUCT(ISNUMBER(SEARCH(","&amp;TRIM($A1081)&amp;",",","&amp;SUBSTITUTE('1. Master BOM'!$D$2:$D$400," ","")&amp;","))*ROW('1. Master BOM'!$D$2:$D$400))))</f>
        <v/>
      </c>
      <c r="M1081" s="9" t="str">
        <f aca="false">IF($A1081="","",IF($K1081=0,"NOT IN BOM",IF($K1081&gt;1,"MULTIPLE BOM LINES","OK")))</f>
        <v/>
      </c>
      <c r="N1081" s="9" t="str">
        <f aca="false">IF($A1081="","",IF($L1081=0,"—",INDEX('1. Master BOM'!$A$1:$A$400,$L1081)))</f>
        <v/>
      </c>
      <c r="O1081" s="9" t="str">
        <f aca="false">IF($A1081="","",IF($L1081=0,"—",INDEX('1. Master BOM'!$B$1:$B$400,$L1081)))</f>
        <v/>
      </c>
      <c r="P1081" s="9" t="str">
        <f aca="false">IF($A1081="","",IF(OR($H1081="NOT IN SCHEMATIC",$O1081="—"),"",IF($G1081="","NO SCH PN",IF(UPPER(TRIM($G1081))=UPPER(TRIM($O1081)),"OK","MISMATCH"))))</f>
        <v/>
      </c>
      <c r="Q1081" s="9" t="str">
        <f aca="false">IF($A1081="","",IF($L1081=0,"—",INDEX('1. Master BOM'!$E$1:$E$400,$L1081)))</f>
        <v/>
      </c>
      <c r="R1081" s="9" t="str">
        <f aca="false">IF($A1081="","",IF($L1081=0,"—",IF(T(INDEX('1. Master BOM'!$F$1:$F$400,$L1081))="","(not set)",INDEX('1. Master BOM'!$F$1:$F$400,$L1081))))</f>
        <v/>
      </c>
      <c r="S1081" s="9" t="str">
        <f aca="false">IF($A1081="","",IF(OR($R1081="—",$R1081="(not set)",$D1081=""),"",IF(ISNUMBER(SEARCH(SUBSTITUTE(SUBSTITUTE(SUBSTITUTE($R1081,"-",""),"_","")," ",""),SUBSTITUTE(SUBSTITUTE(SUBSTITUTE($D1081,"-",""),"_","")," ",""))),"OK","CHECK")))</f>
        <v/>
      </c>
      <c r="T1081" s="9" t="str">
        <f aca="false">IF($A1081="","",IF(OR($H1081="NOT IN SCHEMATIC",$I1081="MISMATCH",$J1081="MISMATCH",$P1081="MISMATCH",$M1081&lt;&gt;"OK"),"REVIEW","OK"))</f>
        <v/>
      </c>
      <c r="U1081" s="14"/>
      <c r="V1081" s="14"/>
      <c r="W1081" s="17"/>
      <c r="X1081" s="14"/>
    </row>
    <row r="1082" customFormat="false" ht="15" hidden="false" customHeight="false" outlineLevel="0" collapsed="false">
      <c r="A1082" s="9" t="str">
        <f aca="false">IF('3. Layout Parts'!$A1082="","",TRIM('3. Layout Parts'!$A1082))</f>
        <v/>
      </c>
      <c r="B1082" s="9" t="str">
        <f aca="false">IF($A1082="","",'3. Layout Parts'!$D1082)</f>
        <v/>
      </c>
      <c r="C1082" s="9" t="str">
        <f aca="false">IF($A1082="","",'3. Layout Parts'!$B1082)</f>
        <v/>
      </c>
      <c r="D1082" s="9" t="str">
        <f aca="false">IF($A1082="","",'3. Layout Parts'!$C1082)</f>
        <v/>
      </c>
      <c r="E1082" s="9" t="str">
        <f aca="false">IF($A1082="","",IFERROR(INDEX('2. Schematic Parts'!$B$2:$B$3001,MATCH($A1082,'2. Schematic Parts'!$A$2:$A$3001,0)),"NOT FOUND"))</f>
        <v/>
      </c>
      <c r="F1082" s="9" t="str">
        <f aca="false">IF($A1082="","",IFERROR(INDEX('2. Schematic Parts'!$C$2:$C$3001,MATCH($A1082,'2. Schematic Parts'!$A$2:$A$3001,0))&amp;"","NOT FOUND"))</f>
        <v/>
      </c>
      <c r="G1082" s="9" t="str">
        <f aca="false">IF($A1082="","",IFERROR(INDEX('2. Schematic Parts'!$D$2:$D$3001,MATCH($A1082,'2. Schematic Parts'!$A$2:$A$3001,0))&amp;"","NOT FOUND"))</f>
        <v/>
      </c>
      <c r="H1082" s="9" t="str">
        <f aca="false">IF($A1082="","",IF(COUNTIF('2. Schematic Parts'!$A$2:$A$3001,$A1082)=0,"NOT IN SCHEMATIC","OK"))</f>
        <v/>
      </c>
      <c r="I1082" s="9" t="str">
        <f aca="false">IF($A1082="","",IF($H1082="NOT IN SCHEMATIC","",IF(UPPER(TRIM($C1082))=UPPER(TRIM($E1082)),"OK","MISMATCH")))</f>
        <v/>
      </c>
      <c r="J1082" s="9" t="str">
        <f aca="false">IF($A1082="","",IF($H1082="NOT IN SCHEMATIC","",IF($F1082="","NO SCH DECAL",IF($D1082="","",IF(UPPER(TRIM($D1082))=UPPER(TRIM($F1082)),"OK","MISMATCH")))))</f>
        <v/>
      </c>
      <c r="K1082" s="16" t="str">
        <f aca="false">IF($A1082="","",SUMPRODUCT(--ISNUMBER(SEARCH(","&amp;TRIM($A1082)&amp;",",","&amp;SUBSTITUTE('1. Master BOM'!$D$2:$D$400," ","")&amp;","))))</f>
        <v/>
      </c>
      <c r="L1082" s="16" t="str">
        <f aca="false">IF($A1082="","",IF($K1082&lt;&gt;1,0,SUMPRODUCT(ISNUMBER(SEARCH(","&amp;TRIM($A1082)&amp;",",","&amp;SUBSTITUTE('1. Master BOM'!$D$2:$D$400," ","")&amp;","))*ROW('1. Master BOM'!$D$2:$D$400))))</f>
        <v/>
      </c>
      <c r="M1082" s="9" t="str">
        <f aca="false">IF($A1082="","",IF($K1082=0,"NOT IN BOM",IF($K1082&gt;1,"MULTIPLE BOM LINES","OK")))</f>
        <v/>
      </c>
      <c r="N1082" s="9" t="str">
        <f aca="false">IF($A1082="","",IF($L1082=0,"—",INDEX('1. Master BOM'!$A$1:$A$400,$L1082)))</f>
        <v/>
      </c>
      <c r="O1082" s="9" t="str">
        <f aca="false">IF($A1082="","",IF($L1082=0,"—",INDEX('1. Master BOM'!$B$1:$B$400,$L1082)))</f>
        <v/>
      </c>
      <c r="P1082" s="9" t="str">
        <f aca="false">IF($A1082="","",IF(OR($H1082="NOT IN SCHEMATIC",$O1082="—"),"",IF($G1082="","NO SCH PN",IF(UPPER(TRIM($G1082))=UPPER(TRIM($O1082)),"OK","MISMATCH"))))</f>
        <v/>
      </c>
      <c r="Q1082" s="9" t="str">
        <f aca="false">IF($A1082="","",IF($L1082=0,"—",INDEX('1. Master BOM'!$E$1:$E$400,$L1082)))</f>
        <v/>
      </c>
      <c r="R1082" s="9" t="str">
        <f aca="false">IF($A1082="","",IF($L1082=0,"—",IF(T(INDEX('1. Master BOM'!$F$1:$F$400,$L1082))="","(not set)",INDEX('1. Master BOM'!$F$1:$F$400,$L1082))))</f>
        <v/>
      </c>
      <c r="S1082" s="9" t="str">
        <f aca="false">IF($A1082="","",IF(OR($R1082="—",$R1082="(not set)",$D1082=""),"",IF(ISNUMBER(SEARCH(SUBSTITUTE(SUBSTITUTE(SUBSTITUTE($R1082,"-",""),"_","")," ",""),SUBSTITUTE(SUBSTITUTE(SUBSTITUTE($D1082,"-",""),"_","")," ",""))),"OK","CHECK")))</f>
        <v/>
      </c>
      <c r="T1082" s="9" t="str">
        <f aca="false">IF($A1082="","",IF(OR($H1082="NOT IN SCHEMATIC",$I1082="MISMATCH",$J1082="MISMATCH",$P1082="MISMATCH",$M1082&lt;&gt;"OK"),"REVIEW","OK"))</f>
        <v/>
      </c>
      <c r="U1082" s="14"/>
      <c r="V1082" s="14"/>
      <c r="W1082" s="17"/>
      <c r="X1082" s="14"/>
    </row>
    <row r="1083" customFormat="false" ht="15" hidden="false" customHeight="false" outlineLevel="0" collapsed="false">
      <c r="A1083" s="9" t="str">
        <f aca="false">IF('3. Layout Parts'!$A1083="","",TRIM('3. Layout Parts'!$A1083))</f>
        <v/>
      </c>
      <c r="B1083" s="9" t="str">
        <f aca="false">IF($A1083="","",'3. Layout Parts'!$D1083)</f>
        <v/>
      </c>
      <c r="C1083" s="9" t="str">
        <f aca="false">IF($A1083="","",'3. Layout Parts'!$B1083)</f>
        <v/>
      </c>
      <c r="D1083" s="9" t="str">
        <f aca="false">IF($A1083="","",'3. Layout Parts'!$C1083)</f>
        <v/>
      </c>
      <c r="E1083" s="9" t="str">
        <f aca="false">IF($A1083="","",IFERROR(INDEX('2. Schematic Parts'!$B$2:$B$3001,MATCH($A1083,'2. Schematic Parts'!$A$2:$A$3001,0)),"NOT FOUND"))</f>
        <v/>
      </c>
      <c r="F1083" s="9" t="str">
        <f aca="false">IF($A1083="","",IFERROR(INDEX('2. Schematic Parts'!$C$2:$C$3001,MATCH($A1083,'2. Schematic Parts'!$A$2:$A$3001,0))&amp;"","NOT FOUND"))</f>
        <v/>
      </c>
      <c r="G1083" s="9" t="str">
        <f aca="false">IF($A1083="","",IFERROR(INDEX('2. Schematic Parts'!$D$2:$D$3001,MATCH($A1083,'2. Schematic Parts'!$A$2:$A$3001,0))&amp;"","NOT FOUND"))</f>
        <v/>
      </c>
      <c r="H1083" s="9" t="str">
        <f aca="false">IF($A1083="","",IF(COUNTIF('2. Schematic Parts'!$A$2:$A$3001,$A1083)=0,"NOT IN SCHEMATIC","OK"))</f>
        <v/>
      </c>
      <c r="I1083" s="9" t="str">
        <f aca="false">IF($A1083="","",IF($H1083="NOT IN SCHEMATIC","",IF(UPPER(TRIM($C1083))=UPPER(TRIM($E1083)),"OK","MISMATCH")))</f>
        <v/>
      </c>
      <c r="J1083" s="9" t="str">
        <f aca="false">IF($A1083="","",IF($H1083="NOT IN SCHEMATIC","",IF($F1083="","NO SCH DECAL",IF($D1083="","",IF(UPPER(TRIM($D1083))=UPPER(TRIM($F1083)),"OK","MISMATCH")))))</f>
        <v/>
      </c>
      <c r="K1083" s="16" t="str">
        <f aca="false">IF($A1083="","",SUMPRODUCT(--ISNUMBER(SEARCH(","&amp;TRIM($A1083)&amp;",",","&amp;SUBSTITUTE('1. Master BOM'!$D$2:$D$400," ","")&amp;","))))</f>
        <v/>
      </c>
      <c r="L1083" s="16" t="str">
        <f aca="false">IF($A1083="","",IF($K1083&lt;&gt;1,0,SUMPRODUCT(ISNUMBER(SEARCH(","&amp;TRIM($A1083)&amp;",",","&amp;SUBSTITUTE('1. Master BOM'!$D$2:$D$400," ","")&amp;","))*ROW('1. Master BOM'!$D$2:$D$400))))</f>
        <v/>
      </c>
      <c r="M1083" s="9" t="str">
        <f aca="false">IF($A1083="","",IF($K1083=0,"NOT IN BOM",IF($K1083&gt;1,"MULTIPLE BOM LINES","OK")))</f>
        <v/>
      </c>
      <c r="N1083" s="9" t="str">
        <f aca="false">IF($A1083="","",IF($L1083=0,"—",INDEX('1. Master BOM'!$A$1:$A$400,$L1083)))</f>
        <v/>
      </c>
      <c r="O1083" s="9" t="str">
        <f aca="false">IF($A1083="","",IF($L1083=0,"—",INDEX('1. Master BOM'!$B$1:$B$400,$L1083)))</f>
        <v/>
      </c>
      <c r="P1083" s="9" t="str">
        <f aca="false">IF($A1083="","",IF(OR($H1083="NOT IN SCHEMATIC",$O1083="—"),"",IF($G1083="","NO SCH PN",IF(UPPER(TRIM($G1083))=UPPER(TRIM($O1083)),"OK","MISMATCH"))))</f>
        <v/>
      </c>
      <c r="Q1083" s="9" t="str">
        <f aca="false">IF($A1083="","",IF($L1083=0,"—",INDEX('1. Master BOM'!$E$1:$E$400,$L1083)))</f>
        <v/>
      </c>
      <c r="R1083" s="9" t="str">
        <f aca="false">IF($A1083="","",IF($L1083=0,"—",IF(T(INDEX('1. Master BOM'!$F$1:$F$400,$L1083))="","(not set)",INDEX('1. Master BOM'!$F$1:$F$400,$L1083))))</f>
        <v/>
      </c>
      <c r="S1083" s="9" t="str">
        <f aca="false">IF($A1083="","",IF(OR($R1083="—",$R1083="(not set)",$D1083=""),"",IF(ISNUMBER(SEARCH(SUBSTITUTE(SUBSTITUTE(SUBSTITUTE($R1083,"-",""),"_","")," ",""),SUBSTITUTE(SUBSTITUTE(SUBSTITUTE($D1083,"-",""),"_","")," ",""))),"OK","CHECK")))</f>
        <v/>
      </c>
      <c r="T1083" s="9" t="str">
        <f aca="false">IF($A1083="","",IF(OR($H1083="NOT IN SCHEMATIC",$I1083="MISMATCH",$J1083="MISMATCH",$P1083="MISMATCH",$M1083&lt;&gt;"OK"),"REVIEW","OK"))</f>
        <v/>
      </c>
      <c r="U1083" s="14"/>
      <c r="V1083" s="14"/>
      <c r="W1083" s="17"/>
      <c r="X1083" s="14"/>
    </row>
    <row r="1084" customFormat="false" ht="15" hidden="false" customHeight="false" outlineLevel="0" collapsed="false">
      <c r="A1084" s="9" t="str">
        <f aca="false">IF('3. Layout Parts'!$A1084="","",TRIM('3. Layout Parts'!$A1084))</f>
        <v/>
      </c>
      <c r="B1084" s="9" t="str">
        <f aca="false">IF($A1084="","",'3. Layout Parts'!$D1084)</f>
        <v/>
      </c>
      <c r="C1084" s="9" t="str">
        <f aca="false">IF($A1084="","",'3. Layout Parts'!$B1084)</f>
        <v/>
      </c>
      <c r="D1084" s="9" t="str">
        <f aca="false">IF($A1084="","",'3. Layout Parts'!$C1084)</f>
        <v/>
      </c>
      <c r="E1084" s="9" t="str">
        <f aca="false">IF($A1084="","",IFERROR(INDEX('2. Schematic Parts'!$B$2:$B$3001,MATCH($A1084,'2. Schematic Parts'!$A$2:$A$3001,0)),"NOT FOUND"))</f>
        <v/>
      </c>
      <c r="F1084" s="9" t="str">
        <f aca="false">IF($A1084="","",IFERROR(INDEX('2. Schematic Parts'!$C$2:$C$3001,MATCH($A1084,'2. Schematic Parts'!$A$2:$A$3001,0))&amp;"","NOT FOUND"))</f>
        <v/>
      </c>
      <c r="G1084" s="9" t="str">
        <f aca="false">IF($A1084="","",IFERROR(INDEX('2. Schematic Parts'!$D$2:$D$3001,MATCH($A1084,'2. Schematic Parts'!$A$2:$A$3001,0))&amp;"","NOT FOUND"))</f>
        <v/>
      </c>
      <c r="H1084" s="9" t="str">
        <f aca="false">IF($A1084="","",IF(COUNTIF('2. Schematic Parts'!$A$2:$A$3001,$A1084)=0,"NOT IN SCHEMATIC","OK"))</f>
        <v/>
      </c>
      <c r="I1084" s="9" t="str">
        <f aca="false">IF($A1084="","",IF($H1084="NOT IN SCHEMATIC","",IF(UPPER(TRIM($C1084))=UPPER(TRIM($E1084)),"OK","MISMATCH")))</f>
        <v/>
      </c>
      <c r="J1084" s="9" t="str">
        <f aca="false">IF($A1084="","",IF($H1084="NOT IN SCHEMATIC","",IF($F1084="","NO SCH DECAL",IF($D1084="","",IF(UPPER(TRIM($D1084))=UPPER(TRIM($F1084)),"OK","MISMATCH")))))</f>
        <v/>
      </c>
      <c r="K1084" s="16" t="str">
        <f aca="false">IF($A1084="","",SUMPRODUCT(--ISNUMBER(SEARCH(","&amp;TRIM($A1084)&amp;",",","&amp;SUBSTITUTE('1. Master BOM'!$D$2:$D$400," ","")&amp;","))))</f>
        <v/>
      </c>
      <c r="L1084" s="16" t="str">
        <f aca="false">IF($A1084="","",IF($K1084&lt;&gt;1,0,SUMPRODUCT(ISNUMBER(SEARCH(","&amp;TRIM($A1084)&amp;",",","&amp;SUBSTITUTE('1. Master BOM'!$D$2:$D$400," ","")&amp;","))*ROW('1. Master BOM'!$D$2:$D$400))))</f>
        <v/>
      </c>
      <c r="M1084" s="9" t="str">
        <f aca="false">IF($A1084="","",IF($K1084=0,"NOT IN BOM",IF($K1084&gt;1,"MULTIPLE BOM LINES","OK")))</f>
        <v/>
      </c>
      <c r="N1084" s="9" t="str">
        <f aca="false">IF($A1084="","",IF($L1084=0,"—",INDEX('1. Master BOM'!$A$1:$A$400,$L1084)))</f>
        <v/>
      </c>
      <c r="O1084" s="9" t="str">
        <f aca="false">IF($A1084="","",IF($L1084=0,"—",INDEX('1. Master BOM'!$B$1:$B$400,$L1084)))</f>
        <v/>
      </c>
      <c r="P1084" s="9" t="str">
        <f aca="false">IF($A1084="","",IF(OR($H1084="NOT IN SCHEMATIC",$O1084="—"),"",IF($G1084="","NO SCH PN",IF(UPPER(TRIM($G1084))=UPPER(TRIM($O1084)),"OK","MISMATCH"))))</f>
        <v/>
      </c>
      <c r="Q1084" s="9" t="str">
        <f aca="false">IF($A1084="","",IF($L1084=0,"—",INDEX('1. Master BOM'!$E$1:$E$400,$L1084)))</f>
        <v/>
      </c>
      <c r="R1084" s="9" t="str">
        <f aca="false">IF($A1084="","",IF($L1084=0,"—",IF(T(INDEX('1. Master BOM'!$F$1:$F$400,$L1084))="","(not set)",INDEX('1. Master BOM'!$F$1:$F$400,$L1084))))</f>
        <v/>
      </c>
      <c r="S1084" s="9" t="str">
        <f aca="false">IF($A1084="","",IF(OR($R1084="—",$R1084="(not set)",$D1084=""),"",IF(ISNUMBER(SEARCH(SUBSTITUTE(SUBSTITUTE(SUBSTITUTE($R1084,"-",""),"_","")," ",""),SUBSTITUTE(SUBSTITUTE(SUBSTITUTE($D1084,"-",""),"_","")," ",""))),"OK","CHECK")))</f>
        <v/>
      </c>
      <c r="T1084" s="9" t="str">
        <f aca="false">IF($A1084="","",IF(OR($H1084="NOT IN SCHEMATIC",$I1084="MISMATCH",$J1084="MISMATCH",$P1084="MISMATCH",$M1084&lt;&gt;"OK"),"REVIEW","OK"))</f>
        <v/>
      </c>
      <c r="U1084" s="14"/>
      <c r="V1084" s="14"/>
      <c r="W1084" s="17"/>
      <c r="X1084" s="14"/>
    </row>
    <row r="1085" customFormat="false" ht="15" hidden="false" customHeight="false" outlineLevel="0" collapsed="false">
      <c r="A1085" s="9" t="str">
        <f aca="false">IF('3. Layout Parts'!$A1085="","",TRIM('3. Layout Parts'!$A1085))</f>
        <v/>
      </c>
      <c r="B1085" s="9" t="str">
        <f aca="false">IF($A1085="","",'3. Layout Parts'!$D1085)</f>
        <v/>
      </c>
      <c r="C1085" s="9" t="str">
        <f aca="false">IF($A1085="","",'3. Layout Parts'!$B1085)</f>
        <v/>
      </c>
      <c r="D1085" s="9" t="str">
        <f aca="false">IF($A1085="","",'3. Layout Parts'!$C1085)</f>
        <v/>
      </c>
      <c r="E1085" s="9" t="str">
        <f aca="false">IF($A1085="","",IFERROR(INDEX('2. Schematic Parts'!$B$2:$B$3001,MATCH($A1085,'2. Schematic Parts'!$A$2:$A$3001,0)),"NOT FOUND"))</f>
        <v/>
      </c>
      <c r="F1085" s="9" t="str">
        <f aca="false">IF($A1085="","",IFERROR(INDEX('2. Schematic Parts'!$C$2:$C$3001,MATCH($A1085,'2. Schematic Parts'!$A$2:$A$3001,0))&amp;"","NOT FOUND"))</f>
        <v/>
      </c>
      <c r="G1085" s="9" t="str">
        <f aca="false">IF($A1085="","",IFERROR(INDEX('2. Schematic Parts'!$D$2:$D$3001,MATCH($A1085,'2. Schematic Parts'!$A$2:$A$3001,0))&amp;"","NOT FOUND"))</f>
        <v/>
      </c>
      <c r="H1085" s="9" t="str">
        <f aca="false">IF($A1085="","",IF(COUNTIF('2. Schematic Parts'!$A$2:$A$3001,$A1085)=0,"NOT IN SCHEMATIC","OK"))</f>
        <v/>
      </c>
      <c r="I1085" s="9" t="str">
        <f aca="false">IF($A1085="","",IF($H1085="NOT IN SCHEMATIC","",IF(UPPER(TRIM($C1085))=UPPER(TRIM($E1085)),"OK","MISMATCH")))</f>
        <v/>
      </c>
      <c r="J1085" s="9" t="str">
        <f aca="false">IF($A1085="","",IF($H1085="NOT IN SCHEMATIC","",IF($F1085="","NO SCH DECAL",IF($D1085="","",IF(UPPER(TRIM($D1085))=UPPER(TRIM($F1085)),"OK","MISMATCH")))))</f>
        <v/>
      </c>
      <c r="K1085" s="16" t="str">
        <f aca="false">IF($A1085="","",SUMPRODUCT(--ISNUMBER(SEARCH(","&amp;TRIM($A1085)&amp;",",","&amp;SUBSTITUTE('1. Master BOM'!$D$2:$D$400," ","")&amp;","))))</f>
        <v/>
      </c>
      <c r="L1085" s="16" t="str">
        <f aca="false">IF($A1085="","",IF($K1085&lt;&gt;1,0,SUMPRODUCT(ISNUMBER(SEARCH(","&amp;TRIM($A1085)&amp;",",","&amp;SUBSTITUTE('1. Master BOM'!$D$2:$D$400," ","")&amp;","))*ROW('1. Master BOM'!$D$2:$D$400))))</f>
        <v/>
      </c>
      <c r="M1085" s="9" t="str">
        <f aca="false">IF($A1085="","",IF($K1085=0,"NOT IN BOM",IF($K1085&gt;1,"MULTIPLE BOM LINES","OK")))</f>
        <v/>
      </c>
      <c r="N1085" s="9" t="str">
        <f aca="false">IF($A1085="","",IF($L1085=0,"—",INDEX('1. Master BOM'!$A$1:$A$400,$L1085)))</f>
        <v/>
      </c>
      <c r="O1085" s="9" t="str">
        <f aca="false">IF($A1085="","",IF($L1085=0,"—",INDEX('1. Master BOM'!$B$1:$B$400,$L1085)))</f>
        <v/>
      </c>
      <c r="P1085" s="9" t="str">
        <f aca="false">IF($A1085="","",IF(OR($H1085="NOT IN SCHEMATIC",$O1085="—"),"",IF($G1085="","NO SCH PN",IF(UPPER(TRIM($G1085))=UPPER(TRIM($O1085)),"OK","MISMATCH"))))</f>
        <v/>
      </c>
      <c r="Q1085" s="9" t="str">
        <f aca="false">IF($A1085="","",IF($L1085=0,"—",INDEX('1. Master BOM'!$E$1:$E$400,$L1085)))</f>
        <v/>
      </c>
      <c r="R1085" s="9" t="str">
        <f aca="false">IF($A1085="","",IF($L1085=0,"—",IF(T(INDEX('1. Master BOM'!$F$1:$F$400,$L1085))="","(not set)",INDEX('1. Master BOM'!$F$1:$F$400,$L1085))))</f>
        <v/>
      </c>
      <c r="S1085" s="9" t="str">
        <f aca="false">IF($A1085="","",IF(OR($R1085="—",$R1085="(not set)",$D1085=""),"",IF(ISNUMBER(SEARCH(SUBSTITUTE(SUBSTITUTE(SUBSTITUTE($R1085,"-",""),"_","")," ",""),SUBSTITUTE(SUBSTITUTE(SUBSTITUTE($D1085,"-",""),"_","")," ",""))),"OK","CHECK")))</f>
        <v/>
      </c>
      <c r="T1085" s="9" t="str">
        <f aca="false">IF($A1085="","",IF(OR($H1085="NOT IN SCHEMATIC",$I1085="MISMATCH",$J1085="MISMATCH",$P1085="MISMATCH",$M1085&lt;&gt;"OK"),"REVIEW","OK"))</f>
        <v/>
      </c>
      <c r="U1085" s="14"/>
      <c r="V1085" s="14"/>
      <c r="W1085" s="17"/>
      <c r="X1085" s="14"/>
    </row>
    <row r="1086" customFormat="false" ht="15" hidden="false" customHeight="false" outlineLevel="0" collapsed="false">
      <c r="A1086" s="9" t="str">
        <f aca="false">IF('3. Layout Parts'!$A1086="","",TRIM('3. Layout Parts'!$A1086))</f>
        <v/>
      </c>
      <c r="B1086" s="9" t="str">
        <f aca="false">IF($A1086="","",'3. Layout Parts'!$D1086)</f>
        <v/>
      </c>
      <c r="C1086" s="9" t="str">
        <f aca="false">IF($A1086="","",'3. Layout Parts'!$B1086)</f>
        <v/>
      </c>
      <c r="D1086" s="9" t="str">
        <f aca="false">IF($A1086="","",'3. Layout Parts'!$C1086)</f>
        <v/>
      </c>
      <c r="E1086" s="9" t="str">
        <f aca="false">IF($A1086="","",IFERROR(INDEX('2. Schematic Parts'!$B$2:$B$3001,MATCH($A1086,'2. Schematic Parts'!$A$2:$A$3001,0)),"NOT FOUND"))</f>
        <v/>
      </c>
      <c r="F1086" s="9" t="str">
        <f aca="false">IF($A1086="","",IFERROR(INDEX('2. Schematic Parts'!$C$2:$C$3001,MATCH($A1086,'2. Schematic Parts'!$A$2:$A$3001,0))&amp;"","NOT FOUND"))</f>
        <v/>
      </c>
      <c r="G1086" s="9" t="str">
        <f aca="false">IF($A1086="","",IFERROR(INDEX('2. Schematic Parts'!$D$2:$D$3001,MATCH($A1086,'2. Schematic Parts'!$A$2:$A$3001,0))&amp;"","NOT FOUND"))</f>
        <v/>
      </c>
      <c r="H1086" s="9" t="str">
        <f aca="false">IF($A1086="","",IF(COUNTIF('2. Schematic Parts'!$A$2:$A$3001,$A1086)=0,"NOT IN SCHEMATIC","OK"))</f>
        <v/>
      </c>
      <c r="I1086" s="9" t="str">
        <f aca="false">IF($A1086="","",IF($H1086="NOT IN SCHEMATIC","",IF(UPPER(TRIM($C1086))=UPPER(TRIM($E1086)),"OK","MISMATCH")))</f>
        <v/>
      </c>
      <c r="J1086" s="9" t="str">
        <f aca="false">IF($A1086="","",IF($H1086="NOT IN SCHEMATIC","",IF($F1086="","NO SCH DECAL",IF($D1086="","",IF(UPPER(TRIM($D1086))=UPPER(TRIM($F1086)),"OK","MISMATCH")))))</f>
        <v/>
      </c>
      <c r="K1086" s="16" t="str">
        <f aca="false">IF($A1086="","",SUMPRODUCT(--ISNUMBER(SEARCH(","&amp;TRIM($A1086)&amp;",",","&amp;SUBSTITUTE('1. Master BOM'!$D$2:$D$400," ","")&amp;","))))</f>
        <v/>
      </c>
      <c r="L1086" s="16" t="str">
        <f aca="false">IF($A1086="","",IF($K1086&lt;&gt;1,0,SUMPRODUCT(ISNUMBER(SEARCH(","&amp;TRIM($A1086)&amp;",",","&amp;SUBSTITUTE('1. Master BOM'!$D$2:$D$400," ","")&amp;","))*ROW('1. Master BOM'!$D$2:$D$400))))</f>
        <v/>
      </c>
      <c r="M1086" s="9" t="str">
        <f aca="false">IF($A1086="","",IF($K1086=0,"NOT IN BOM",IF($K1086&gt;1,"MULTIPLE BOM LINES","OK")))</f>
        <v/>
      </c>
      <c r="N1086" s="9" t="str">
        <f aca="false">IF($A1086="","",IF($L1086=0,"—",INDEX('1. Master BOM'!$A$1:$A$400,$L1086)))</f>
        <v/>
      </c>
      <c r="O1086" s="9" t="str">
        <f aca="false">IF($A1086="","",IF($L1086=0,"—",INDEX('1. Master BOM'!$B$1:$B$400,$L1086)))</f>
        <v/>
      </c>
      <c r="P1086" s="9" t="str">
        <f aca="false">IF($A1086="","",IF(OR($H1086="NOT IN SCHEMATIC",$O1086="—"),"",IF($G1086="","NO SCH PN",IF(UPPER(TRIM($G1086))=UPPER(TRIM($O1086)),"OK","MISMATCH"))))</f>
        <v/>
      </c>
      <c r="Q1086" s="9" t="str">
        <f aca="false">IF($A1086="","",IF($L1086=0,"—",INDEX('1. Master BOM'!$E$1:$E$400,$L1086)))</f>
        <v/>
      </c>
      <c r="R1086" s="9" t="str">
        <f aca="false">IF($A1086="","",IF($L1086=0,"—",IF(T(INDEX('1. Master BOM'!$F$1:$F$400,$L1086))="","(not set)",INDEX('1. Master BOM'!$F$1:$F$400,$L1086))))</f>
        <v/>
      </c>
      <c r="S1086" s="9" t="str">
        <f aca="false">IF($A1086="","",IF(OR($R1086="—",$R1086="(not set)",$D1086=""),"",IF(ISNUMBER(SEARCH(SUBSTITUTE(SUBSTITUTE(SUBSTITUTE($R1086,"-",""),"_","")," ",""),SUBSTITUTE(SUBSTITUTE(SUBSTITUTE($D1086,"-",""),"_","")," ",""))),"OK","CHECK")))</f>
        <v/>
      </c>
      <c r="T1086" s="9" t="str">
        <f aca="false">IF($A1086="","",IF(OR($H1086="NOT IN SCHEMATIC",$I1086="MISMATCH",$J1086="MISMATCH",$P1086="MISMATCH",$M1086&lt;&gt;"OK"),"REVIEW","OK"))</f>
        <v/>
      </c>
      <c r="U1086" s="14"/>
      <c r="V1086" s="14"/>
      <c r="W1086" s="17"/>
      <c r="X1086" s="14"/>
    </row>
    <row r="1087" customFormat="false" ht="15" hidden="false" customHeight="false" outlineLevel="0" collapsed="false">
      <c r="A1087" s="9" t="str">
        <f aca="false">IF('3. Layout Parts'!$A1087="","",TRIM('3. Layout Parts'!$A1087))</f>
        <v/>
      </c>
      <c r="B1087" s="9" t="str">
        <f aca="false">IF($A1087="","",'3. Layout Parts'!$D1087)</f>
        <v/>
      </c>
      <c r="C1087" s="9" t="str">
        <f aca="false">IF($A1087="","",'3. Layout Parts'!$B1087)</f>
        <v/>
      </c>
      <c r="D1087" s="9" t="str">
        <f aca="false">IF($A1087="","",'3. Layout Parts'!$C1087)</f>
        <v/>
      </c>
      <c r="E1087" s="9" t="str">
        <f aca="false">IF($A1087="","",IFERROR(INDEX('2. Schematic Parts'!$B$2:$B$3001,MATCH($A1087,'2. Schematic Parts'!$A$2:$A$3001,0)),"NOT FOUND"))</f>
        <v/>
      </c>
      <c r="F1087" s="9" t="str">
        <f aca="false">IF($A1087="","",IFERROR(INDEX('2. Schematic Parts'!$C$2:$C$3001,MATCH($A1087,'2. Schematic Parts'!$A$2:$A$3001,0))&amp;"","NOT FOUND"))</f>
        <v/>
      </c>
      <c r="G1087" s="9" t="str">
        <f aca="false">IF($A1087="","",IFERROR(INDEX('2. Schematic Parts'!$D$2:$D$3001,MATCH($A1087,'2. Schematic Parts'!$A$2:$A$3001,0))&amp;"","NOT FOUND"))</f>
        <v/>
      </c>
      <c r="H1087" s="9" t="str">
        <f aca="false">IF($A1087="","",IF(COUNTIF('2. Schematic Parts'!$A$2:$A$3001,$A1087)=0,"NOT IN SCHEMATIC","OK"))</f>
        <v/>
      </c>
      <c r="I1087" s="9" t="str">
        <f aca="false">IF($A1087="","",IF($H1087="NOT IN SCHEMATIC","",IF(UPPER(TRIM($C1087))=UPPER(TRIM($E1087)),"OK","MISMATCH")))</f>
        <v/>
      </c>
      <c r="J1087" s="9" t="str">
        <f aca="false">IF($A1087="","",IF($H1087="NOT IN SCHEMATIC","",IF($F1087="","NO SCH DECAL",IF($D1087="","",IF(UPPER(TRIM($D1087))=UPPER(TRIM($F1087)),"OK","MISMATCH")))))</f>
        <v/>
      </c>
      <c r="K1087" s="16" t="str">
        <f aca="false">IF($A1087="","",SUMPRODUCT(--ISNUMBER(SEARCH(","&amp;TRIM($A1087)&amp;",",","&amp;SUBSTITUTE('1. Master BOM'!$D$2:$D$400," ","")&amp;","))))</f>
        <v/>
      </c>
      <c r="L1087" s="16" t="str">
        <f aca="false">IF($A1087="","",IF($K1087&lt;&gt;1,0,SUMPRODUCT(ISNUMBER(SEARCH(","&amp;TRIM($A1087)&amp;",",","&amp;SUBSTITUTE('1. Master BOM'!$D$2:$D$400," ","")&amp;","))*ROW('1. Master BOM'!$D$2:$D$400))))</f>
        <v/>
      </c>
      <c r="M1087" s="9" t="str">
        <f aca="false">IF($A1087="","",IF($K1087=0,"NOT IN BOM",IF($K1087&gt;1,"MULTIPLE BOM LINES","OK")))</f>
        <v/>
      </c>
      <c r="N1087" s="9" t="str">
        <f aca="false">IF($A1087="","",IF($L1087=0,"—",INDEX('1. Master BOM'!$A$1:$A$400,$L1087)))</f>
        <v/>
      </c>
      <c r="O1087" s="9" t="str">
        <f aca="false">IF($A1087="","",IF($L1087=0,"—",INDEX('1. Master BOM'!$B$1:$B$400,$L1087)))</f>
        <v/>
      </c>
      <c r="P1087" s="9" t="str">
        <f aca="false">IF($A1087="","",IF(OR($H1087="NOT IN SCHEMATIC",$O1087="—"),"",IF($G1087="","NO SCH PN",IF(UPPER(TRIM($G1087))=UPPER(TRIM($O1087)),"OK","MISMATCH"))))</f>
        <v/>
      </c>
      <c r="Q1087" s="9" t="str">
        <f aca="false">IF($A1087="","",IF($L1087=0,"—",INDEX('1. Master BOM'!$E$1:$E$400,$L1087)))</f>
        <v/>
      </c>
      <c r="R1087" s="9" t="str">
        <f aca="false">IF($A1087="","",IF($L1087=0,"—",IF(T(INDEX('1. Master BOM'!$F$1:$F$400,$L1087))="","(not set)",INDEX('1. Master BOM'!$F$1:$F$400,$L1087))))</f>
        <v/>
      </c>
      <c r="S1087" s="9" t="str">
        <f aca="false">IF($A1087="","",IF(OR($R1087="—",$R1087="(not set)",$D1087=""),"",IF(ISNUMBER(SEARCH(SUBSTITUTE(SUBSTITUTE(SUBSTITUTE($R1087,"-",""),"_","")," ",""),SUBSTITUTE(SUBSTITUTE(SUBSTITUTE($D1087,"-",""),"_","")," ",""))),"OK","CHECK")))</f>
        <v/>
      </c>
      <c r="T1087" s="9" t="str">
        <f aca="false">IF($A1087="","",IF(OR($H1087="NOT IN SCHEMATIC",$I1087="MISMATCH",$J1087="MISMATCH",$P1087="MISMATCH",$M1087&lt;&gt;"OK"),"REVIEW","OK"))</f>
        <v/>
      </c>
      <c r="U1087" s="14"/>
      <c r="V1087" s="14"/>
      <c r="W1087" s="17"/>
      <c r="X1087" s="14"/>
    </row>
    <row r="1088" customFormat="false" ht="15" hidden="false" customHeight="false" outlineLevel="0" collapsed="false">
      <c r="A1088" s="9" t="str">
        <f aca="false">IF('3. Layout Parts'!$A1088="","",TRIM('3. Layout Parts'!$A1088))</f>
        <v/>
      </c>
      <c r="B1088" s="9" t="str">
        <f aca="false">IF($A1088="","",'3. Layout Parts'!$D1088)</f>
        <v/>
      </c>
      <c r="C1088" s="9" t="str">
        <f aca="false">IF($A1088="","",'3. Layout Parts'!$B1088)</f>
        <v/>
      </c>
      <c r="D1088" s="9" t="str">
        <f aca="false">IF($A1088="","",'3. Layout Parts'!$C1088)</f>
        <v/>
      </c>
      <c r="E1088" s="9" t="str">
        <f aca="false">IF($A1088="","",IFERROR(INDEX('2. Schematic Parts'!$B$2:$B$3001,MATCH($A1088,'2. Schematic Parts'!$A$2:$A$3001,0)),"NOT FOUND"))</f>
        <v/>
      </c>
      <c r="F1088" s="9" t="str">
        <f aca="false">IF($A1088="","",IFERROR(INDEX('2. Schematic Parts'!$C$2:$C$3001,MATCH($A1088,'2. Schematic Parts'!$A$2:$A$3001,0))&amp;"","NOT FOUND"))</f>
        <v/>
      </c>
      <c r="G1088" s="9" t="str">
        <f aca="false">IF($A1088="","",IFERROR(INDEX('2. Schematic Parts'!$D$2:$D$3001,MATCH($A1088,'2. Schematic Parts'!$A$2:$A$3001,0))&amp;"","NOT FOUND"))</f>
        <v/>
      </c>
      <c r="H1088" s="9" t="str">
        <f aca="false">IF($A1088="","",IF(COUNTIF('2. Schematic Parts'!$A$2:$A$3001,$A1088)=0,"NOT IN SCHEMATIC","OK"))</f>
        <v/>
      </c>
      <c r="I1088" s="9" t="str">
        <f aca="false">IF($A1088="","",IF($H1088="NOT IN SCHEMATIC","",IF(UPPER(TRIM($C1088))=UPPER(TRIM($E1088)),"OK","MISMATCH")))</f>
        <v/>
      </c>
      <c r="J1088" s="9" t="str">
        <f aca="false">IF($A1088="","",IF($H1088="NOT IN SCHEMATIC","",IF($F1088="","NO SCH DECAL",IF($D1088="","",IF(UPPER(TRIM($D1088))=UPPER(TRIM($F1088)),"OK","MISMATCH")))))</f>
        <v/>
      </c>
      <c r="K1088" s="16" t="str">
        <f aca="false">IF($A1088="","",SUMPRODUCT(--ISNUMBER(SEARCH(","&amp;TRIM($A1088)&amp;",",","&amp;SUBSTITUTE('1. Master BOM'!$D$2:$D$400," ","")&amp;","))))</f>
        <v/>
      </c>
      <c r="L1088" s="16" t="str">
        <f aca="false">IF($A1088="","",IF($K1088&lt;&gt;1,0,SUMPRODUCT(ISNUMBER(SEARCH(","&amp;TRIM($A1088)&amp;",",","&amp;SUBSTITUTE('1. Master BOM'!$D$2:$D$400," ","")&amp;","))*ROW('1. Master BOM'!$D$2:$D$400))))</f>
        <v/>
      </c>
      <c r="M1088" s="9" t="str">
        <f aca="false">IF($A1088="","",IF($K1088=0,"NOT IN BOM",IF($K1088&gt;1,"MULTIPLE BOM LINES","OK")))</f>
        <v/>
      </c>
      <c r="N1088" s="9" t="str">
        <f aca="false">IF($A1088="","",IF($L1088=0,"—",INDEX('1. Master BOM'!$A$1:$A$400,$L1088)))</f>
        <v/>
      </c>
      <c r="O1088" s="9" t="str">
        <f aca="false">IF($A1088="","",IF($L1088=0,"—",INDEX('1. Master BOM'!$B$1:$B$400,$L1088)))</f>
        <v/>
      </c>
      <c r="P1088" s="9" t="str">
        <f aca="false">IF($A1088="","",IF(OR($H1088="NOT IN SCHEMATIC",$O1088="—"),"",IF($G1088="","NO SCH PN",IF(UPPER(TRIM($G1088))=UPPER(TRIM($O1088)),"OK","MISMATCH"))))</f>
        <v/>
      </c>
      <c r="Q1088" s="9" t="str">
        <f aca="false">IF($A1088="","",IF($L1088=0,"—",INDEX('1. Master BOM'!$E$1:$E$400,$L1088)))</f>
        <v/>
      </c>
      <c r="R1088" s="9" t="str">
        <f aca="false">IF($A1088="","",IF($L1088=0,"—",IF(T(INDEX('1. Master BOM'!$F$1:$F$400,$L1088))="","(not set)",INDEX('1. Master BOM'!$F$1:$F$400,$L1088))))</f>
        <v/>
      </c>
      <c r="S1088" s="9" t="str">
        <f aca="false">IF($A1088="","",IF(OR($R1088="—",$R1088="(not set)",$D1088=""),"",IF(ISNUMBER(SEARCH(SUBSTITUTE(SUBSTITUTE(SUBSTITUTE($R1088,"-",""),"_","")," ",""),SUBSTITUTE(SUBSTITUTE(SUBSTITUTE($D1088,"-",""),"_","")," ",""))),"OK","CHECK")))</f>
        <v/>
      </c>
      <c r="T1088" s="9" t="str">
        <f aca="false">IF($A1088="","",IF(OR($H1088="NOT IN SCHEMATIC",$I1088="MISMATCH",$J1088="MISMATCH",$P1088="MISMATCH",$M1088&lt;&gt;"OK"),"REVIEW","OK"))</f>
        <v/>
      </c>
      <c r="U1088" s="14"/>
      <c r="V1088" s="14"/>
      <c r="W1088" s="17"/>
      <c r="X1088" s="14"/>
    </row>
    <row r="1089" customFormat="false" ht="15" hidden="false" customHeight="false" outlineLevel="0" collapsed="false">
      <c r="A1089" s="9" t="str">
        <f aca="false">IF('3. Layout Parts'!$A1089="","",TRIM('3. Layout Parts'!$A1089))</f>
        <v/>
      </c>
      <c r="B1089" s="9" t="str">
        <f aca="false">IF($A1089="","",'3. Layout Parts'!$D1089)</f>
        <v/>
      </c>
      <c r="C1089" s="9" t="str">
        <f aca="false">IF($A1089="","",'3. Layout Parts'!$B1089)</f>
        <v/>
      </c>
      <c r="D1089" s="9" t="str">
        <f aca="false">IF($A1089="","",'3. Layout Parts'!$C1089)</f>
        <v/>
      </c>
      <c r="E1089" s="9" t="str">
        <f aca="false">IF($A1089="","",IFERROR(INDEX('2. Schematic Parts'!$B$2:$B$3001,MATCH($A1089,'2. Schematic Parts'!$A$2:$A$3001,0)),"NOT FOUND"))</f>
        <v/>
      </c>
      <c r="F1089" s="9" t="str">
        <f aca="false">IF($A1089="","",IFERROR(INDEX('2. Schematic Parts'!$C$2:$C$3001,MATCH($A1089,'2. Schematic Parts'!$A$2:$A$3001,0))&amp;"","NOT FOUND"))</f>
        <v/>
      </c>
      <c r="G1089" s="9" t="str">
        <f aca="false">IF($A1089="","",IFERROR(INDEX('2. Schematic Parts'!$D$2:$D$3001,MATCH($A1089,'2. Schematic Parts'!$A$2:$A$3001,0))&amp;"","NOT FOUND"))</f>
        <v/>
      </c>
      <c r="H1089" s="9" t="str">
        <f aca="false">IF($A1089="","",IF(COUNTIF('2. Schematic Parts'!$A$2:$A$3001,$A1089)=0,"NOT IN SCHEMATIC","OK"))</f>
        <v/>
      </c>
      <c r="I1089" s="9" t="str">
        <f aca="false">IF($A1089="","",IF($H1089="NOT IN SCHEMATIC","",IF(UPPER(TRIM($C1089))=UPPER(TRIM($E1089)),"OK","MISMATCH")))</f>
        <v/>
      </c>
      <c r="J1089" s="9" t="str">
        <f aca="false">IF($A1089="","",IF($H1089="NOT IN SCHEMATIC","",IF($F1089="","NO SCH DECAL",IF($D1089="","",IF(UPPER(TRIM($D1089))=UPPER(TRIM($F1089)),"OK","MISMATCH")))))</f>
        <v/>
      </c>
      <c r="K1089" s="16" t="str">
        <f aca="false">IF($A1089="","",SUMPRODUCT(--ISNUMBER(SEARCH(","&amp;TRIM($A1089)&amp;",",","&amp;SUBSTITUTE('1. Master BOM'!$D$2:$D$400," ","")&amp;","))))</f>
        <v/>
      </c>
      <c r="L1089" s="16" t="str">
        <f aca="false">IF($A1089="","",IF($K1089&lt;&gt;1,0,SUMPRODUCT(ISNUMBER(SEARCH(","&amp;TRIM($A1089)&amp;",",","&amp;SUBSTITUTE('1. Master BOM'!$D$2:$D$400," ","")&amp;","))*ROW('1. Master BOM'!$D$2:$D$400))))</f>
        <v/>
      </c>
      <c r="M1089" s="9" t="str">
        <f aca="false">IF($A1089="","",IF($K1089=0,"NOT IN BOM",IF($K1089&gt;1,"MULTIPLE BOM LINES","OK")))</f>
        <v/>
      </c>
      <c r="N1089" s="9" t="str">
        <f aca="false">IF($A1089="","",IF($L1089=0,"—",INDEX('1. Master BOM'!$A$1:$A$400,$L1089)))</f>
        <v/>
      </c>
      <c r="O1089" s="9" t="str">
        <f aca="false">IF($A1089="","",IF($L1089=0,"—",INDEX('1. Master BOM'!$B$1:$B$400,$L1089)))</f>
        <v/>
      </c>
      <c r="P1089" s="9" t="str">
        <f aca="false">IF($A1089="","",IF(OR($H1089="NOT IN SCHEMATIC",$O1089="—"),"",IF($G1089="","NO SCH PN",IF(UPPER(TRIM($G1089))=UPPER(TRIM($O1089)),"OK","MISMATCH"))))</f>
        <v/>
      </c>
      <c r="Q1089" s="9" t="str">
        <f aca="false">IF($A1089="","",IF($L1089=0,"—",INDEX('1. Master BOM'!$E$1:$E$400,$L1089)))</f>
        <v/>
      </c>
      <c r="R1089" s="9" t="str">
        <f aca="false">IF($A1089="","",IF($L1089=0,"—",IF(T(INDEX('1. Master BOM'!$F$1:$F$400,$L1089))="","(not set)",INDEX('1. Master BOM'!$F$1:$F$400,$L1089))))</f>
        <v/>
      </c>
      <c r="S1089" s="9" t="str">
        <f aca="false">IF($A1089="","",IF(OR($R1089="—",$R1089="(not set)",$D1089=""),"",IF(ISNUMBER(SEARCH(SUBSTITUTE(SUBSTITUTE(SUBSTITUTE($R1089,"-",""),"_","")," ",""),SUBSTITUTE(SUBSTITUTE(SUBSTITUTE($D1089,"-",""),"_","")," ",""))),"OK","CHECK")))</f>
        <v/>
      </c>
      <c r="T1089" s="9" t="str">
        <f aca="false">IF($A1089="","",IF(OR($H1089="NOT IN SCHEMATIC",$I1089="MISMATCH",$J1089="MISMATCH",$P1089="MISMATCH",$M1089&lt;&gt;"OK"),"REVIEW","OK"))</f>
        <v/>
      </c>
      <c r="U1089" s="14"/>
      <c r="V1089" s="14"/>
      <c r="W1089" s="17"/>
      <c r="X1089" s="14"/>
    </row>
    <row r="1090" customFormat="false" ht="15" hidden="false" customHeight="false" outlineLevel="0" collapsed="false">
      <c r="A1090" s="9" t="str">
        <f aca="false">IF('3. Layout Parts'!$A1090="","",TRIM('3. Layout Parts'!$A1090))</f>
        <v/>
      </c>
      <c r="B1090" s="9" t="str">
        <f aca="false">IF($A1090="","",'3. Layout Parts'!$D1090)</f>
        <v/>
      </c>
      <c r="C1090" s="9" t="str">
        <f aca="false">IF($A1090="","",'3. Layout Parts'!$B1090)</f>
        <v/>
      </c>
      <c r="D1090" s="9" t="str">
        <f aca="false">IF($A1090="","",'3. Layout Parts'!$C1090)</f>
        <v/>
      </c>
      <c r="E1090" s="9" t="str">
        <f aca="false">IF($A1090="","",IFERROR(INDEX('2. Schematic Parts'!$B$2:$B$3001,MATCH($A1090,'2. Schematic Parts'!$A$2:$A$3001,0)),"NOT FOUND"))</f>
        <v/>
      </c>
      <c r="F1090" s="9" t="str">
        <f aca="false">IF($A1090="","",IFERROR(INDEX('2. Schematic Parts'!$C$2:$C$3001,MATCH($A1090,'2. Schematic Parts'!$A$2:$A$3001,0))&amp;"","NOT FOUND"))</f>
        <v/>
      </c>
      <c r="G1090" s="9" t="str">
        <f aca="false">IF($A1090="","",IFERROR(INDEX('2. Schematic Parts'!$D$2:$D$3001,MATCH($A1090,'2. Schematic Parts'!$A$2:$A$3001,0))&amp;"","NOT FOUND"))</f>
        <v/>
      </c>
      <c r="H1090" s="9" t="str">
        <f aca="false">IF($A1090="","",IF(COUNTIF('2. Schematic Parts'!$A$2:$A$3001,$A1090)=0,"NOT IN SCHEMATIC","OK"))</f>
        <v/>
      </c>
      <c r="I1090" s="9" t="str">
        <f aca="false">IF($A1090="","",IF($H1090="NOT IN SCHEMATIC","",IF(UPPER(TRIM($C1090))=UPPER(TRIM($E1090)),"OK","MISMATCH")))</f>
        <v/>
      </c>
      <c r="J1090" s="9" t="str">
        <f aca="false">IF($A1090="","",IF($H1090="NOT IN SCHEMATIC","",IF($F1090="","NO SCH DECAL",IF($D1090="","",IF(UPPER(TRIM($D1090))=UPPER(TRIM($F1090)),"OK","MISMATCH")))))</f>
        <v/>
      </c>
      <c r="K1090" s="16" t="str">
        <f aca="false">IF($A1090="","",SUMPRODUCT(--ISNUMBER(SEARCH(","&amp;TRIM($A1090)&amp;",",","&amp;SUBSTITUTE('1. Master BOM'!$D$2:$D$400," ","")&amp;","))))</f>
        <v/>
      </c>
      <c r="L1090" s="16" t="str">
        <f aca="false">IF($A1090="","",IF($K1090&lt;&gt;1,0,SUMPRODUCT(ISNUMBER(SEARCH(","&amp;TRIM($A1090)&amp;",",","&amp;SUBSTITUTE('1. Master BOM'!$D$2:$D$400," ","")&amp;","))*ROW('1. Master BOM'!$D$2:$D$400))))</f>
        <v/>
      </c>
      <c r="M1090" s="9" t="str">
        <f aca="false">IF($A1090="","",IF($K1090=0,"NOT IN BOM",IF($K1090&gt;1,"MULTIPLE BOM LINES","OK")))</f>
        <v/>
      </c>
      <c r="N1090" s="9" t="str">
        <f aca="false">IF($A1090="","",IF($L1090=0,"—",INDEX('1. Master BOM'!$A$1:$A$400,$L1090)))</f>
        <v/>
      </c>
      <c r="O1090" s="9" t="str">
        <f aca="false">IF($A1090="","",IF($L1090=0,"—",INDEX('1. Master BOM'!$B$1:$B$400,$L1090)))</f>
        <v/>
      </c>
      <c r="P1090" s="9" t="str">
        <f aca="false">IF($A1090="","",IF(OR($H1090="NOT IN SCHEMATIC",$O1090="—"),"",IF($G1090="","NO SCH PN",IF(UPPER(TRIM($G1090))=UPPER(TRIM($O1090)),"OK","MISMATCH"))))</f>
        <v/>
      </c>
      <c r="Q1090" s="9" t="str">
        <f aca="false">IF($A1090="","",IF($L1090=0,"—",INDEX('1. Master BOM'!$E$1:$E$400,$L1090)))</f>
        <v/>
      </c>
      <c r="R1090" s="9" t="str">
        <f aca="false">IF($A1090="","",IF($L1090=0,"—",IF(T(INDEX('1. Master BOM'!$F$1:$F$400,$L1090))="","(not set)",INDEX('1. Master BOM'!$F$1:$F$400,$L1090))))</f>
        <v/>
      </c>
      <c r="S1090" s="9" t="str">
        <f aca="false">IF($A1090="","",IF(OR($R1090="—",$R1090="(not set)",$D1090=""),"",IF(ISNUMBER(SEARCH(SUBSTITUTE(SUBSTITUTE(SUBSTITUTE($R1090,"-",""),"_","")," ",""),SUBSTITUTE(SUBSTITUTE(SUBSTITUTE($D1090,"-",""),"_","")," ",""))),"OK","CHECK")))</f>
        <v/>
      </c>
      <c r="T1090" s="9" t="str">
        <f aca="false">IF($A1090="","",IF(OR($H1090="NOT IN SCHEMATIC",$I1090="MISMATCH",$J1090="MISMATCH",$P1090="MISMATCH",$M1090&lt;&gt;"OK"),"REVIEW","OK"))</f>
        <v/>
      </c>
      <c r="U1090" s="14"/>
      <c r="V1090" s="14"/>
      <c r="W1090" s="17"/>
      <c r="X1090" s="14"/>
    </row>
    <row r="1091" customFormat="false" ht="15" hidden="false" customHeight="false" outlineLevel="0" collapsed="false">
      <c r="A1091" s="9" t="str">
        <f aca="false">IF('3. Layout Parts'!$A1091="","",TRIM('3. Layout Parts'!$A1091))</f>
        <v/>
      </c>
      <c r="B1091" s="9" t="str">
        <f aca="false">IF($A1091="","",'3. Layout Parts'!$D1091)</f>
        <v/>
      </c>
      <c r="C1091" s="9" t="str">
        <f aca="false">IF($A1091="","",'3. Layout Parts'!$B1091)</f>
        <v/>
      </c>
      <c r="D1091" s="9" t="str">
        <f aca="false">IF($A1091="","",'3. Layout Parts'!$C1091)</f>
        <v/>
      </c>
      <c r="E1091" s="9" t="str">
        <f aca="false">IF($A1091="","",IFERROR(INDEX('2. Schematic Parts'!$B$2:$B$3001,MATCH($A1091,'2. Schematic Parts'!$A$2:$A$3001,0)),"NOT FOUND"))</f>
        <v/>
      </c>
      <c r="F1091" s="9" t="str">
        <f aca="false">IF($A1091="","",IFERROR(INDEX('2. Schematic Parts'!$C$2:$C$3001,MATCH($A1091,'2. Schematic Parts'!$A$2:$A$3001,0))&amp;"","NOT FOUND"))</f>
        <v/>
      </c>
      <c r="G1091" s="9" t="str">
        <f aca="false">IF($A1091="","",IFERROR(INDEX('2. Schematic Parts'!$D$2:$D$3001,MATCH($A1091,'2. Schematic Parts'!$A$2:$A$3001,0))&amp;"","NOT FOUND"))</f>
        <v/>
      </c>
      <c r="H1091" s="9" t="str">
        <f aca="false">IF($A1091="","",IF(COUNTIF('2. Schematic Parts'!$A$2:$A$3001,$A1091)=0,"NOT IN SCHEMATIC","OK"))</f>
        <v/>
      </c>
      <c r="I1091" s="9" t="str">
        <f aca="false">IF($A1091="","",IF($H1091="NOT IN SCHEMATIC","",IF(UPPER(TRIM($C1091))=UPPER(TRIM($E1091)),"OK","MISMATCH")))</f>
        <v/>
      </c>
      <c r="J1091" s="9" t="str">
        <f aca="false">IF($A1091="","",IF($H1091="NOT IN SCHEMATIC","",IF($F1091="","NO SCH DECAL",IF($D1091="","",IF(UPPER(TRIM($D1091))=UPPER(TRIM($F1091)),"OK","MISMATCH")))))</f>
        <v/>
      </c>
      <c r="K1091" s="16" t="str">
        <f aca="false">IF($A1091="","",SUMPRODUCT(--ISNUMBER(SEARCH(","&amp;TRIM($A1091)&amp;",",","&amp;SUBSTITUTE('1. Master BOM'!$D$2:$D$400," ","")&amp;","))))</f>
        <v/>
      </c>
      <c r="L1091" s="16" t="str">
        <f aca="false">IF($A1091="","",IF($K1091&lt;&gt;1,0,SUMPRODUCT(ISNUMBER(SEARCH(","&amp;TRIM($A1091)&amp;",",","&amp;SUBSTITUTE('1. Master BOM'!$D$2:$D$400," ","")&amp;","))*ROW('1. Master BOM'!$D$2:$D$400))))</f>
        <v/>
      </c>
      <c r="M1091" s="9" t="str">
        <f aca="false">IF($A1091="","",IF($K1091=0,"NOT IN BOM",IF($K1091&gt;1,"MULTIPLE BOM LINES","OK")))</f>
        <v/>
      </c>
      <c r="N1091" s="9" t="str">
        <f aca="false">IF($A1091="","",IF($L1091=0,"—",INDEX('1. Master BOM'!$A$1:$A$400,$L1091)))</f>
        <v/>
      </c>
      <c r="O1091" s="9" t="str">
        <f aca="false">IF($A1091="","",IF($L1091=0,"—",INDEX('1. Master BOM'!$B$1:$B$400,$L1091)))</f>
        <v/>
      </c>
      <c r="P1091" s="9" t="str">
        <f aca="false">IF($A1091="","",IF(OR($H1091="NOT IN SCHEMATIC",$O1091="—"),"",IF($G1091="","NO SCH PN",IF(UPPER(TRIM($G1091))=UPPER(TRIM($O1091)),"OK","MISMATCH"))))</f>
        <v/>
      </c>
      <c r="Q1091" s="9" t="str">
        <f aca="false">IF($A1091="","",IF($L1091=0,"—",INDEX('1. Master BOM'!$E$1:$E$400,$L1091)))</f>
        <v/>
      </c>
      <c r="R1091" s="9" t="str">
        <f aca="false">IF($A1091="","",IF($L1091=0,"—",IF(T(INDEX('1. Master BOM'!$F$1:$F$400,$L1091))="","(not set)",INDEX('1. Master BOM'!$F$1:$F$400,$L1091))))</f>
        <v/>
      </c>
      <c r="S1091" s="9" t="str">
        <f aca="false">IF($A1091="","",IF(OR($R1091="—",$R1091="(not set)",$D1091=""),"",IF(ISNUMBER(SEARCH(SUBSTITUTE(SUBSTITUTE(SUBSTITUTE($R1091,"-",""),"_","")," ",""),SUBSTITUTE(SUBSTITUTE(SUBSTITUTE($D1091,"-",""),"_","")," ",""))),"OK","CHECK")))</f>
        <v/>
      </c>
      <c r="T1091" s="9" t="str">
        <f aca="false">IF($A1091="","",IF(OR($H1091="NOT IN SCHEMATIC",$I1091="MISMATCH",$J1091="MISMATCH",$P1091="MISMATCH",$M1091&lt;&gt;"OK"),"REVIEW","OK"))</f>
        <v/>
      </c>
      <c r="U1091" s="14"/>
      <c r="V1091" s="14"/>
      <c r="W1091" s="17"/>
      <c r="X1091" s="14"/>
    </row>
    <row r="1092" customFormat="false" ht="15" hidden="false" customHeight="false" outlineLevel="0" collapsed="false">
      <c r="A1092" s="9" t="str">
        <f aca="false">IF('3. Layout Parts'!$A1092="","",TRIM('3. Layout Parts'!$A1092))</f>
        <v/>
      </c>
      <c r="B1092" s="9" t="str">
        <f aca="false">IF($A1092="","",'3. Layout Parts'!$D1092)</f>
        <v/>
      </c>
      <c r="C1092" s="9" t="str">
        <f aca="false">IF($A1092="","",'3. Layout Parts'!$B1092)</f>
        <v/>
      </c>
      <c r="D1092" s="9" t="str">
        <f aca="false">IF($A1092="","",'3. Layout Parts'!$C1092)</f>
        <v/>
      </c>
      <c r="E1092" s="9" t="str">
        <f aca="false">IF($A1092="","",IFERROR(INDEX('2. Schematic Parts'!$B$2:$B$3001,MATCH($A1092,'2. Schematic Parts'!$A$2:$A$3001,0)),"NOT FOUND"))</f>
        <v/>
      </c>
      <c r="F1092" s="9" t="str">
        <f aca="false">IF($A1092="","",IFERROR(INDEX('2. Schematic Parts'!$C$2:$C$3001,MATCH($A1092,'2. Schematic Parts'!$A$2:$A$3001,0))&amp;"","NOT FOUND"))</f>
        <v/>
      </c>
      <c r="G1092" s="9" t="str">
        <f aca="false">IF($A1092="","",IFERROR(INDEX('2. Schematic Parts'!$D$2:$D$3001,MATCH($A1092,'2. Schematic Parts'!$A$2:$A$3001,0))&amp;"","NOT FOUND"))</f>
        <v/>
      </c>
      <c r="H1092" s="9" t="str">
        <f aca="false">IF($A1092="","",IF(COUNTIF('2. Schematic Parts'!$A$2:$A$3001,$A1092)=0,"NOT IN SCHEMATIC","OK"))</f>
        <v/>
      </c>
      <c r="I1092" s="9" t="str">
        <f aca="false">IF($A1092="","",IF($H1092="NOT IN SCHEMATIC","",IF(UPPER(TRIM($C1092))=UPPER(TRIM($E1092)),"OK","MISMATCH")))</f>
        <v/>
      </c>
      <c r="J1092" s="9" t="str">
        <f aca="false">IF($A1092="","",IF($H1092="NOT IN SCHEMATIC","",IF($F1092="","NO SCH DECAL",IF($D1092="","",IF(UPPER(TRIM($D1092))=UPPER(TRIM($F1092)),"OK","MISMATCH")))))</f>
        <v/>
      </c>
      <c r="K1092" s="16" t="str">
        <f aca="false">IF($A1092="","",SUMPRODUCT(--ISNUMBER(SEARCH(","&amp;TRIM($A1092)&amp;",",","&amp;SUBSTITUTE('1. Master BOM'!$D$2:$D$400," ","")&amp;","))))</f>
        <v/>
      </c>
      <c r="L1092" s="16" t="str">
        <f aca="false">IF($A1092="","",IF($K1092&lt;&gt;1,0,SUMPRODUCT(ISNUMBER(SEARCH(","&amp;TRIM($A1092)&amp;",",","&amp;SUBSTITUTE('1. Master BOM'!$D$2:$D$400," ","")&amp;","))*ROW('1. Master BOM'!$D$2:$D$400))))</f>
        <v/>
      </c>
      <c r="M1092" s="9" t="str">
        <f aca="false">IF($A1092="","",IF($K1092=0,"NOT IN BOM",IF($K1092&gt;1,"MULTIPLE BOM LINES","OK")))</f>
        <v/>
      </c>
      <c r="N1092" s="9" t="str">
        <f aca="false">IF($A1092="","",IF($L1092=0,"—",INDEX('1. Master BOM'!$A$1:$A$400,$L1092)))</f>
        <v/>
      </c>
      <c r="O1092" s="9" t="str">
        <f aca="false">IF($A1092="","",IF($L1092=0,"—",INDEX('1. Master BOM'!$B$1:$B$400,$L1092)))</f>
        <v/>
      </c>
      <c r="P1092" s="9" t="str">
        <f aca="false">IF($A1092="","",IF(OR($H1092="NOT IN SCHEMATIC",$O1092="—"),"",IF($G1092="","NO SCH PN",IF(UPPER(TRIM($G1092))=UPPER(TRIM($O1092)),"OK","MISMATCH"))))</f>
        <v/>
      </c>
      <c r="Q1092" s="9" t="str">
        <f aca="false">IF($A1092="","",IF($L1092=0,"—",INDEX('1. Master BOM'!$E$1:$E$400,$L1092)))</f>
        <v/>
      </c>
      <c r="R1092" s="9" t="str">
        <f aca="false">IF($A1092="","",IF($L1092=0,"—",IF(T(INDEX('1. Master BOM'!$F$1:$F$400,$L1092))="","(not set)",INDEX('1. Master BOM'!$F$1:$F$400,$L1092))))</f>
        <v/>
      </c>
      <c r="S1092" s="9" t="str">
        <f aca="false">IF($A1092="","",IF(OR($R1092="—",$R1092="(not set)",$D1092=""),"",IF(ISNUMBER(SEARCH(SUBSTITUTE(SUBSTITUTE(SUBSTITUTE($R1092,"-",""),"_","")," ",""),SUBSTITUTE(SUBSTITUTE(SUBSTITUTE($D1092,"-",""),"_","")," ",""))),"OK","CHECK")))</f>
        <v/>
      </c>
      <c r="T1092" s="9" t="str">
        <f aca="false">IF($A1092="","",IF(OR($H1092="NOT IN SCHEMATIC",$I1092="MISMATCH",$J1092="MISMATCH",$P1092="MISMATCH",$M1092&lt;&gt;"OK"),"REVIEW","OK"))</f>
        <v/>
      </c>
      <c r="U1092" s="14"/>
      <c r="V1092" s="14"/>
      <c r="W1092" s="17"/>
      <c r="X1092" s="14"/>
    </row>
    <row r="1093" customFormat="false" ht="15" hidden="false" customHeight="false" outlineLevel="0" collapsed="false">
      <c r="A1093" s="9" t="str">
        <f aca="false">IF('3. Layout Parts'!$A1093="","",TRIM('3. Layout Parts'!$A1093))</f>
        <v/>
      </c>
      <c r="B1093" s="9" t="str">
        <f aca="false">IF($A1093="","",'3. Layout Parts'!$D1093)</f>
        <v/>
      </c>
      <c r="C1093" s="9" t="str">
        <f aca="false">IF($A1093="","",'3. Layout Parts'!$B1093)</f>
        <v/>
      </c>
      <c r="D1093" s="9" t="str">
        <f aca="false">IF($A1093="","",'3. Layout Parts'!$C1093)</f>
        <v/>
      </c>
      <c r="E1093" s="9" t="str">
        <f aca="false">IF($A1093="","",IFERROR(INDEX('2. Schematic Parts'!$B$2:$B$3001,MATCH($A1093,'2. Schematic Parts'!$A$2:$A$3001,0)),"NOT FOUND"))</f>
        <v/>
      </c>
      <c r="F1093" s="9" t="str">
        <f aca="false">IF($A1093="","",IFERROR(INDEX('2. Schematic Parts'!$C$2:$C$3001,MATCH($A1093,'2. Schematic Parts'!$A$2:$A$3001,0))&amp;"","NOT FOUND"))</f>
        <v/>
      </c>
      <c r="G1093" s="9" t="str">
        <f aca="false">IF($A1093="","",IFERROR(INDEX('2. Schematic Parts'!$D$2:$D$3001,MATCH($A1093,'2. Schematic Parts'!$A$2:$A$3001,0))&amp;"","NOT FOUND"))</f>
        <v/>
      </c>
      <c r="H1093" s="9" t="str">
        <f aca="false">IF($A1093="","",IF(COUNTIF('2. Schematic Parts'!$A$2:$A$3001,$A1093)=0,"NOT IN SCHEMATIC","OK"))</f>
        <v/>
      </c>
      <c r="I1093" s="9" t="str">
        <f aca="false">IF($A1093="","",IF($H1093="NOT IN SCHEMATIC","",IF(UPPER(TRIM($C1093))=UPPER(TRIM($E1093)),"OK","MISMATCH")))</f>
        <v/>
      </c>
      <c r="J1093" s="9" t="str">
        <f aca="false">IF($A1093="","",IF($H1093="NOT IN SCHEMATIC","",IF($F1093="","NO SCH DECAL",IF($D1093="","",IF(UPPER(TRIM($D1093))=UPPER(TRIM($F1093)),"OK","MISMATCH")))))</f>
        <v/>
      </c>
      <c r="K1093" s="16" t="str">
        <f aca="false">IF($A1093="","",SUMPRODUCT(--ISNUMBER(SEARCH(","&amp;TRIM($A1093)&amp;",",","&amp;SUBSTITUTE('1. Master BOM'!$D$2:$D$400," ","")&amp;","))))</f>
        <v/>
      </c>
      <c r="L1093" s="16" t="str">
        <f aca="false">IF($A1093="","",IF($K1093&lt;&gt;1,0,SUMPRODUCT(ISNUMBER(SEARCH(","&amp;TRIM($A1093)&amp;",",","&amp;SUBSTITUTE('1. Master BOM'!$D$2:$D$400," ","")&amp;","))*ROW('1. Master BOM'!$D$2:$D$400))))</f>
        <v/>
      </c>
      <c r="M1093" s="9" t="str">
        <f aca="false">IF($A1093="","",IF($K1093=0,"NOT IN BOM",IF($K1093&gt;1,"MULTIPLE BOM LINES","OK")))</f>
        <v/>
      </c>
      <c r="N1093" s="9" t="str">
        <f aca="false">IF($A1093="","",IF($L1093=0,"—",INDEX('1. Master BOM'!$A$1:$A$400,$L1093)))</f>
        <v/>
      </c>
      <c r="O1093" s="9" t="str">
        <f aca="false">IF($A1093="","",IF($L1093=0,"—",INDEX('1. Master BOM'!$B$1:$B$400,$L1093)))</f>
        <v/>
      </c>
      <c r="P1093" s="9" t="str">
        <f aca="false">IF($A1093="","",IF(OR($H1093="NOT IN SCHEMATIC",$O1093="—"),"",IF($G1093="","NO SCH PN",IF(UPPER(TRIM($G1093))=UPPER(TRIM($O1093)),"OK","MISMATCH"))))</f>
        <v/>
      </c>
      <c r="Q1093" s="9" t="str">
        <f aca="false">IF($A1093="","",IF($L1093=0,"—",INDEX('1. Master BOM'!$E$1:$E$400,$L1093)))</f>
        <v/>
      </c>
      <c r="R1093" s="9" t="str">
        <f aca="false">IF($A1093="","",IF($L1093=0,"—",IF(T(INDEX('1. Master BOM'!$F$1:$F$400,$L1093))="","(not set)",INDEX('1. Master BOM'!$F$1:$F$400,$L1093))))</f>
        <v/>
      </c>
      <c r="S1093" s="9" t="str">
        <f aca="false">IF($A1093="","",IF(OR($R1093="—",$R1093="(not set)",$D1093=""),"",IF(ISNUMBER(SEARCH(SUBSTITUTE(SUBSTITUTE(SUBSTITUTE($R1093,"-",""),"_","")," ",""),SUBSTITUTE(SUBSTITUTE(SUBSTITUTE($D1093,"-",""),"_","")," ",""))),"OK","CHECK")))</f>
        <v/>
      </c>
      <c r="T1093" s="9" t="str">
        <f aca="false">IF($A1093="","",IF(OR($H1093="NOT IN SCHEMATIC",$I1093="MISMATCH",$J1093="MISMATCH",$P1093="MISMATCH",$M1093&lt;&gt;"OK"),"REVIEW","OK"))</f>
        <v/>
      </c>
      <c r="U1093" s="14"/>
      <c r="V1093" s="14"/>
      <c r="W1093" s="17"/>
      <c r="X1093" s="14"/>
    </row>
    <row r="1094" customFormat="false" ht="15" hidden="false" customHeight="false" outlineLevel="0" collapsed="false">
      <c r="A1094" s="9" t="str">
        <f aca="false">IF('3. Layout Parts'!$A1094="","",TRIM('3. Layout Parts'!$A1094))</f>
        <v/>
      </c>
      <c r="B1094" s="9" t="str">
        <f aca="false">IF($A1094="","",'3. Layout Parts'!$D1094)</f>
        <v/>
      </c>
      <c r="C1094" s="9" t="str">
        <f aca="false">IF($A1094="","",'3. Layout Parts'!$B1094)</f>
        <v/>
      </c>
      <c r="D1094" s="9" t="str">
        <f aca="false">IF($A1094="","",'3. Layout Parts'!$C1094)</f>
        <v/>
      </c>
      <c r="E1094" s="9" t="str">
        <f aca="false">IF($A1094="","",IFERROR(INDEX('2. Schematic Parts'!$B$2:$B$3001,MATCH($A1094,'2. Schematic Parts'!$A$2:$A$3001,0)),"NOT FOUND"))</f>
        <v/>
      </c>
      <c r="F1094" s="9" t="str">
        <f aca="false">IF($A1094="","",IFERROR(INDEX('2. Schematic Parts'!$C$2:$C$3001,MATCH($A1094,'2. Schematic Parts'!$A$2:$A$3001,0))&amp;"","NOT FOUND"))</f>
        <v/>
      </c>
      <c r="G1094" s="9" t="str">
        <f aca="false">IF($A1094="","",IFERROR(INDEX('2. Schematic Parts'!$D$2:$D$3001,MATCH($A1094,'2. Schematic Parts'!$A$2:$A$3001,0))&amp;"","NOT FOUND"))</f>
        <v/>
      </c>
      <c r="H1094" s="9" t="str">
        <f aca="false">IF($A1094="","",IF(COUNTIF('2. Schematic Parts'!$A$2:$A$3001,$A1094)=0,"NOT IN SCHEMATIC","OK"))</f>
        <v/>
      </c>
      <c r="I1094" s="9" t="str">
        <f aca="false">IF($A1094="","",IF($H1094="NOT IN SCHEMATIC","",IF(UPPER(TRIM($C1094))=UPPER(TRIM($E1094)),"OK","MISMATCH")))</f>
        <v/>
      </c>
      <c r="J1094" s="9" t="str">
        <f aca="false">IF($A1094="","",IF($H1094="NOT IN SCHEMATIC","",IF($F1094="","NO SCH DECAL",IF($D1094="","",IF(UPPER(TRIM($D1094))=UPPER(TRIM($F1094)),"OK","MISMATCH")))))</f>
        <v/>
      </c>
      <c r="K1094" s="16" t="str">
        <f aca="false">IF($A1094="","",SUMPRODUCT(--ISNUMBER(SEARCH(","&amp;TRIM($A1094)&amp;",",","&amp;SUBSTITUTE('1. Master BOM'!$D$2:$D$400," ","")&amp;","))))</f>
        <v/>
      </c>
      <c r="L1094" s="16" t="str">
        <f aca="false">IF($A1094="","",IF($K1094&lt;&gt;1,0,SUMPRODUCT(ISNUMBER(SEARCH(","&amp;TRIM($A1094)&amp;",",","&amp;SUBSTITUTE('1. Master BOM'!$D$2:$D$400," ","")&amp;","))*ROW('1. Master BOM'!$D$2:$D$400))))</f>
        <v/>
      </c>
      <c r="M1094" s="9" t="str">
        <f aca="false">IF($A1094="","",IF($K1094=0,"NOT IN BOM",IF($K1094&gt;1,"MULTIPLE BOM LINES","OK")))</f>
        <v/>
      </c>
      <c r="N1094" s="9" t="str">
        <f aca="false">IF($A1094="","",IF($L1094=0,"—",INDEX('1. Master BOM'!$A$1:$A$400,$L1094)))</f>
        <v/>
      </c>
      <c r="O1094" s="9" t="str">
        <f aca="false">IF($A1094="","",IF($L1094=0,"—",INDEX('1. Master BOM'!$B$1:$B$400,$L1094)))</f>
        <v/>
      </c>
      <c r="P1094" s="9" t="str">
        <f aca="false">IF($A1094="","",IF(OR($H1094="NOT IN SCHEMATIC",$O1094="—"),"",IF($G1094="","NO SCH PN",IF(UPPER(TRIM($G1094))=UPPER(TRIM($O1094)),"OK","MISMATCH"))))</f>
        <v/>
      </c>
      <c r="Q1094" s="9" t="str">
        <f aca="false">IF($A1094="","",IF($L1094=0,"—",INDEX('1. Master BOM'!$E$1:$E$400,$L1094)))</f>
        <v/>
      </c>
      <c r="R1094" s="9" t="str">
        <f aca="false">IF($A1094="","",IF($L1094=0,"—",IF(T(INDEX('1. Master BOM'!$F$1:$F$400,$L1094))="","(not set)",INDEX('1. Master BOM'!$F$1:$F$400,$L1094))))</f>
        <v/>
      </c>
      <c r="S1094" s="9" t="str">
        <f aca="false">IF($A1094="","",IF(OR($R1094="—",$R1094="(not set)",$D1094=""),"",IF(ISNUMBER(SEARCH(SUBSTITUTE(SUBSTITUTE(SUBSTITUTE($R1094,"-",""),"_","")," ",""),SUBSTITUTE(SUBSTITUTE(SUBSTITUTE($D1094,"-",""),"_","")," ",""))),"OK","CHECK")))</f>
        <v/>
      </c>
      <c r="T1094" s="9" t="str">
        <f aca="false">IF($A1094="","",IF(OR($H1094="NOT IN SCHEMATIC",$I1094="MISMATCH",$J1094="MISMATCH",$P1094="MISMATCH",$M1094&lt;&gt;"OK"),"REVIEW","OK"))</f>
        <v/>
      </c>
      <c r="U1094" s="14"/>
      <c r="V1094" s="14"/>
      <c r="W1094" s="17"/>
      <c r="X1094" s="14"/>
    </row>
    <row r="1095" customFormat="false" ht="15" hidden="false" customHeight="false" outlineLevel="0" collapsed="false">
      <c r="A1095" s="9" t="str">
        <f aca="false">IF('3. Layout Parts'!$A1095="","",TRIM('3. Layout Parts'!$A1095))</f>
        <v/>
      </c>
      <c r="B1095" s="9" t="str">
        <f aca="false">IF($A1095="","",'3. Layout Parts'!$D1095)</f>
        <v/>
      </c>
      <c r="C1095" s="9" t="str">
        <f aca="false">IF($A1095="","",'3. Layout Parts'!$B1095)</f>
        <v/>
      </c>
      <c r="D1095" s="9" t="str">
        <f aca="false">IF($A1095="","",'3. Layout Parts'!$C1095)</f>
        <v/>
      </c>
      <c r="E1095" s="9" t="str">
        <f aca="false">IF($A1095="","",IFERROR(INDEX('2. Schematic Parts'!$B$2:$B$3001,MATCH($A1095,'2. Schematic Parts'!$A$2:$A$3001,0)),"NOT FOUND"))</f>
        <v/>
      </c>
      <c r="F1095" s="9" t="str">
        <f aca="false">IF($A1095="","",IFERROR(INDEX('2. Schematic Parts'!$C$2:$C$3001,MATCH($A1095,'2. Schematic Parts'!$A$2:$A$3001,0))&amp;"","NOT FOUND"))</f>
        <v/>
      </c>
      <c r="G1095" s="9" t="str">
        <f aca="false">IF($A1095="","",IFERROR(INDEX('2. Schematic Parts'!$D$2:$D$3001,MATCH($A1095,'2. Schematic Parts'!$A$2:$A$3001,0))&amp;"","NOT FOUND"))</f>
        <v/>
      </c>
      <c r="H1095" s="9" t="str">
        <f aca="false">IF($A1095="","",IF(COUNTIF('2. Schematic Parts'!$A$2:$A$3001,$A1095)=0,"NOT IN SCHEMATIC","OK"))</f>
        <v/>
      </c>
      <c r="I1095" s="9" t="str">
        <f aca="false">IF($A1095="","",IF($H1095="NOT IN SCHEMATIC","",IF(UPPER(TRIM($C1095))=UPPER(TRIM($E1095)),"OK","MISMATCH")))</f>
        <v/>
      </c>
      <c r="J1095" s="9" t="str">
        <f aca="false">IF($A1095="","",IF($H1095="NOT IN SCHEMATIC","",IF($F1095="","NO SCH DECAL",IF($D1095="","",IF(UPPER(TRIM($D1095))=UPPER(TRIM($F1095)),"OK","MISMATCH")))))</f>
        <v/>
      </c>
      <c r="K1095" s="16" t="str">
        <f aca="false">IF($A1095="","",SUMPRODUCT(--ISNUMBER(SEARCH(","&amp;TRIM($A1095)&amp;",",","&amp;SUBSTITUTE('1. Master BOM'!$D$2:$D$400," ","")&amp;","))))</f>
        <v/>
      </c>
      <c r="L1095" s="16" t="str">
        <f aca="false">IF($A1095="","",IF($K1095&lt;&gt;1,0,SUMPRODUCT(ISNUMBER(SEARCH(","&amp;TRIM($A1095)&amp;",",","&amp;SUBSTITUTE('1. Master BOM'!$D$2:$D$400," ","")&amp;","))*ROW('1. Master BOM'!$D$2:$D$400))))</f>
        <v/>
      </c>
      <c r="M1095" s="9" t="str">
        <f aca="false">IF($A1095="","",IF($K1095=0,"NOT IN BOM",IF($K1095&gt;1,"MULTIPLE BOM LINES","OK")))</f>
        <v/>
      </c>
      <c r="N1095" s="9" t="str">
        <f aca="false">IF($A1095="","",IF($L1095=0,"—",INDEX('1. Master BOM'!$A$1:$A$400,$L1095)))</f>
        <v/>
      </c>
      <c r="O1095" s="9" t="str">
        <f aca="false">IF($A1095="","",IF($L1095=0,"—",INDEX('1. Master BOM'!$B$1:$B$400,$L1095)))</f>
        <v/>
      </c>
      <c r="P1095" s="9" t="str">
        <f aca="false">IF($A1095="","",IF(OR($H1095="NOT IN SCHEMATIC",$O1095="—"),"",IF($G1095="","NO SCH PN",IF(UPPER(TRIM($G1095))=UPPER(TRIM($O1095)),"OK","MISMATCH"))))</f>
        <v/>
      </c>
      <c r="Q1095" s="9" t="str">
        <f aca="false">IF($A1095="","",IF($L1095=0,"—",INDEX('1. Master BOM'!$E$1:$E$400,$L1095)))</f>
        <v/>
      </c>
      <c r="R1095" s="9" t="str">
        <f aca="false">IF($A1095="","",IF($L1095=0,"—",IF(T(INDEX('1. Master BOM'!$F$1:$F$400,$L1095))="","(not set)",INDEX('1. Master BOM'!$F$1:$F$400,$L1095))))</f>
        <v/>
      </c>
      <c r="S1095" s="9" t="str">
        <f aca="false">IF($A1095="","",IF(OR($R1095="—",$R1095="(not set)",$D1095=""),"",IF(ISNUMBER(SEARCH(SUBSTITUTE(SUBSTITUTE(SUBSTITUTE($R1095,"-",""),"_","")," ",""),SUBSTITUTE(SUBSTITUTE(SUBSTITUTE($D1095,"-",""),"_","")," ",""))),"OK","CHECK")))</f>
        <v/>
      </c>
      <c r="T1095" s="9" t="str">
        <f aca="false">IF($A1095="","",IF(OR($H1095="NOT IN SCHEMATIC",$I1095="MISMATCH",$J1095="MISMATCH",$P1095="MISMATCH",$M1095&lt;&gt;"OK"),"REVIEW","OK"))</f>
        <v/>
      </c>
      <c r="U1095" s="14"/>
      <c r="V1095" s="14"/>
      <c r="W1095" s="17"/>
      <c r="X1095" s="14"/>
    </row>
    <row r="1096" customFormat="false" ht="15" hidden="false" customHeight="false" outlineLevel="0" collapsed="false">
      <c r="A1096" s="9" t="str">
        <f aca="false">IF('3. Layout Parts'!$A1096="","",TRIM('3. Layout Parts'!$A1096))</f>
        <v/>
      </c>
      <c r="B1096" s="9" t="str">
        <f aca="false">IF($A1096="","",'3. Layout Parts'!$D1096)</f>
        <v/>
      </c>
      <c r="C1096" s="9" t="str">
        <f aca="false">IF($A1096="","",'3. Layout Parts'!$B1096)</f>
        <v/>
      </c>
      <c r="D1096" s="9" t="str">
        <f aca="false">IF($A1096="","",'3. Layout Parts'!$C1096)</f>
        <v/>
      </c>
      <c r="E1096" s="9" t="str">
        <f aca="false">IF($A1096="","",IFERROR(INDEX('2. Schematic Parts'!$B$2:$B$3001,MATCH($A1096,'2. Schematic Parts'!$A$2:$A$3001,0)),"NOT FOUND"))</f>
        <v/>
      </c>
      <c r="F1096" s="9" t="str">
        <f aca="false">IF($A1096="","",IFERROR(INDEX('2. Schematic Parts'!$C$2:$C$3001,MATCH($A1096,'2. Schematic Parts'!$A$2:$A$3001,0))&amp;"","NOT FOUND"))</f>
        <v/>
      </c>
      <c r="G1096" s="9" t="str">
        <f aca="false">IF($A1096="","",IFERROR(INDEX('2. Schematic Parts'!$D$2:$D$3001,MATCH($A1096,'2. Schematic Parts'!$A$2:$A$3001,0))&amp;"","NOT FOUND"))</f>
        <v/>
      </c>
      <c r="H1096" s="9" t="str">
        <f aca="false">IF($A1096="","",IF(COUNTIF('2. Schematic Parts'!$A$2:$A$3001,$A1096)=0,"NOT IN SCHEMATIC","OK"))</f>
        <v/>
      </c>
      <c r="I1096" s="9" t="str">
        <f aca="false">IF($A1096="","",IF($H1096="NOT IN SCHEMATIC","",IF(UPPER(TRIM($C1096))=UPPER(TRIM($E1096)),"OK","MISMATCH")))</f>
        <v/>
      </c>
      <c r="J1096" s="9" t="str">
        <f aca="false">IF($A1096="","",IF($H1096="NOT IN SCHEMATIC","",IF($F1096="","NO SCH DECAL",IF($D1096="","",IF(UPPER(TRIM($D1096))=UPPER(TRIM($F1096)),"OK","MISMATCH")))))</f>
        <v/>
      </c>
      <c r="K1096" s="16" t="str">
        <f aca="false">IF($A1096="","",SUMPRODUCT(--ISNUMBER(SEARCH(","&amp;TRIM($A1096)&amp;",",","&amp;SUBSTITUTE('1. Master BOM'!$D$2:$D$400," ","")&amp;","))))</f>
        <v/>
      </c>
      <c r="L1096" s="16" t="str">
        <f aca="false">IF($A1096="","",IF($K1096&lt;&gt;1,0,SUMPRODUCT(ISNUMBER(SEARCH(","&amp;TRIM($A1096)&amp;",",","&amp;SUBSTITUTE('1. Master BOM'!$D$2:$D$400," ","")&amp;","))*ROW('1. Master BOM'!$D$2:$D$400))))</f>
        <v/>
      </c>
      <c r="M1096" s="9" t="str">
        <f aca="false">IF($A1096="","",IF($K1096=0,"NOT IN BOM",IF($K1096&gt;1,"MULTIPLE BOM LINES","OK")))</f>
        <v/>
      </c>
      <c r="N1096" s="9" t="str">
        <f aca="false">IF($A1096="","",IF($L1096=0,"—",INDEX('1. Master BOM'!$A$1:$A$400,$L1096)))</f>
        <v/>
      </c>
      <c r="O1096" s="9" t="str">
        <f aca="false">IF($A1096="","",IF($L1096=0,"—",INDEX('1. Master BOM'!$B$1:$B$400,$L1096)))</f>
        <v/>
      </c>
      <c r="P1096" s="9" t="str">
        <f aca="false">IF($A1096="","",IF(OR($H1096="NOT IN SCHEMATIC",$O1096="—"),"",IF($G1096="","NO SCH PN",IF(UPPER(TRIM($G1096))=UPPER(TRIM($O1096)),"OK","MISMATCH"))))</f>
        <v/>
      </c>
      <c r="Q1096" s="9" t="str">
        <f aca="false">IF($A1096="","",IF($L1096=0,"—",INDEX('1. Master BOM'!$E$1:$E$400,$L1096)))</f>
        <v/>
      </c>
      <c r="R1096" s="9" t="str">
        <f aca="false">IF($A1096="","",IF($L1096=0,"—",IF(T(INDEX('1. Master BOM'!$F$1:$F$400,$L1096))="","(not set)",INDEX('1. Master BOM'!$F$1:$F$400,$L1096))))</f>
        <v/>
      </c>
      <c r="S1096" s="9" t="str">
        <f aca="false">IF($A1096="","",IF(OR($R1096="—",$R1096="(not set)",$D1096=""),"",IF(ISNUMBER(SEARCH(SUBSTITUTE(SUBSTITUTE(SUBSTITUTE($R1096,"-",""),"_","")," ",""),SUBSTITUTE(SUBSTITUTE(SUBSTITUTE($D1096,"-",""),"_","")," ",""))),"OK","CHECK")))</f>
        <v/>
      </c>
      <c r="T1096" s="9" t="str">
        <f aca="false">IF($A1096="","",IF(OR($H1096="NOT IN SCHEMATIC",$I1096="MISMATCH",$J1096="MISMATCH",$P1096="MISMATCH",$M1096&lt;&gt;"OK"),"REVIEW","OK"))</f>
        <v/>
      </c>
      <c r="U1096" s="14"/>
      <c r="V1096" s="14"/>
      <c r="W1096" s="17"/>
      <c r="X1096" s="14"/>
    </row>
    <row r="1097" customFormat="false" ht="15" hidden="false" customHeight="false" outlineLevel="0" collapsed="false">
      <c r="A1097" s="9" t="str">
        <f aca="false">IF('3. Layout Parts'!$A1097="","",TRIM('3. Layout Parts'!$A1097))</f>
        <v/>
      </c>
      <c r="B1097" s="9" t="str">
        <f aca="false">IF($A1097="","",'3. Layout Parts'!$D1097)</f>
        <v/>
      </c>
      <c r="C1097" s="9" t="str">
        <f aca="false">IF($A1097="","",'3. Layout Parts'!$B1097)</f>
        <v/>
      </c>
      <c r="D1097" s="9" t="str">
        <f aca="false">IF($A1097="","",'3. Layout Parts'!$C1097)</f>
        <v/>
      </c>
      <c r="E1097" s="9" t="str">
        <f aca="false">IF($A1097="","",IFERROR(INDEX('2. Schematic Parts'!$B$2:$B$3001,MATCH($A1097,'2. Schematic Parts'!$A$2:$A$3001,0)),"NOT FOUND"))</f>
        <v/>
      </c>
      <c r="F1097" s="9" t="str">
        <f aca="false">IF($A1097="","",IFERROR(INDEX('2. Schematic Parts'!$C$2:$C$3001,MATCH($A1097,'2. Schematic Parts'!$A$2:$A$3001,0))&amp;"","NOT FOUND"))</f>
        <v/>
      </c>
      <c r="G1097" s="9" t="str">
        <f aca="false">IF($A1097="","",IFERROR(INDEX('2. Schematic Parts'!$D$2:$D$3001,MATCH($A1097,'2. Schematic Parts'!$A$2:$A$3001,0))&amp;"","NOT FOUND"))</f>
        <v/>
      </c>
      <c r="H1097" s="9" t="str">
        <f aca="false">IF($A1097="","",IF(COUNTIF('2. Schematic Parts'!$A$2:$A$3001,$A1097)=0,"NOT IN SCHEMATIC","OK"))</f>
        <v/>
      </c>
      <c r="I1097" s="9" t="str">
        <f aca="false">IF($A1097="","",IF($H1097="NOT IN SCHEMATIC","",IF(UPPER(TRIM($C1097))=UPPER(TRIM($E1097)),"OK","MISMATCH")))</f>
        <v/>
      </c>
      <c r="J1097" s="9" t="str">
        <f aca="false">IF($A1097="","",IF($H1097="NOT IN SCHEMATIC","",IF($F1097="","NO SCH DECAL",IF($D1097="","",IF(UPPER(TRIM($D1097))=UPPER(TRIM($F1097)),"OK","MISMATCH")))))</f>
        <v/>
      </c>
      <c r="K1097" s="16" t="str">
        <f aca="false">IF($A1097="","",SUMPRODUCT(--ISNUMBER(SEARCH(","&amp;TRIM($A1097)&amp;",",","&amp;SUBSTITUTE('1. Master BOM'!$D$2:$D$400," ","")&amp;","))))</f>
        <v/>
      </c>
      <c r="L1097" s="16" t="str">
        <f aca="false">IF($A1097="","",IF($K1097&lt;&gt;1,0,SUMPRODUCT(ISNUMBER(SEARCH(","&amp;TRIM($A1097)&amp;",",","&amp;SUBSTITUTE('1. Master BOM'!$D$2:$D$400," ","")&amp;","))*ROW('1. Master BOM'!$D$2:$D$400))))</f>
        <v/>
      </c>
      <c r="M1097" s="9" t="str">
        <f aca="false">IF($A1097="","",IF($K1097=0,"NOT IN BOM",IF($K1097&gt;1,"MULTIPLE BOM LINES","OK")))</f>
        <v/>
      </c>
      <c r="N1097" s="9" t="str">
        <f aca="false">IF($A1097="","",IF($L1097=0,"—",INDEX('1. Master BOM'!$A$1:$A$400,$L1097)))</f>
        <v/>
      </c>
      <c r="O1097" s="9" t="str">
        <f aca="false">IF($A1097="","",IF($L1097=0,"—",INDEX('1. Master BOM'!$B$1:$B$400,$L1097)))</f>
        <v/>
      </c>
      <c r="P1097" s="9" t="str">
        <f aca="false">IF($A1097="","",IF(OR($H1097="NOT IN SCHEMATIC",$O1097="—"),"",IF($G1097="","NO SCH PN",IF(UPPER(TRIM($G1097))=UPPER(TRIM($O1097)),"OK","MISMATCH"))))</f>
        <v/>
      </c>
      <c r="Q1097" s="9" t="str">
        <f aca="false">IF($A1097="","",IF($L1097=0,"—",INDEX('1. Master BOM'!$E$1:$E$400,$L1097)))</f>
        <v/>
      </c>
      <c r="R1097" s="9" t="str">
        <f aca="false">IF($A1097="","",IF($L1097=0,"—",IF(T(INDEX('1. Master BOM'!$F$1:$F$400,$L1097))="","(not set)",INDEX('1. Master BOM'!$F$1:$F$400,$L1097))))</f>
        <v/>
      </c>
      <c r="S1097" s="9" t="str">
        <f aca="false">IF($A1097="","",IF(OR($R1097="—",$R1097="(not set)",$D1097=""),"",IF(ISNUMBER(SEARCH(SUBSTITUTE(SUBSTITUTE(SUBSTITUTE($R1097,"-",""),"_","")," ",""),SUBSTITUTE(SUBSTITUTE(SUBSTITUTE($D1097,"-",""),"_","")," ",""))),"OK","CHECK")))</f>
        <v/>
      </c>
      <c r="T1097" s="9" t="str">
        <f aca="false">IF($A1097="","",IF(OR($H1097="NOT IN SCHEMATIC",$I1097="MISMATCH",$J1097="MISMATCH",$P1097="MISMATCH",$M1097&lt;&gt;"OK"),"REVIEW","OK"))</f>
        <v/>
      </c>
      <c r="U1097" s="14"/>
      <c r="V1097" s="14"/>
      <c r="W1097" s="17"/>
      <c r="X1097" s="14"/>
    </row>
    <row r="1098" customFormat="false" ht="15" hidden="false" customHeight="false" outlineLevel="0" collapsed="false">
      <c r="A1098" s="9" t="str">
        <f aca="false">IF('3. Layout Parts'!$A1098="","",TRIM('3. Layout Parts'!$A1098))</f>
        <v/>
      </c>
      <c r="B1098" s="9" t="str">
        <f aca="false">IF($A1098="","",'3. Layout Parts'!$D1098)</f>
        <v/>
      </c>
      <c r="C1098" s="9" t="str">
        <f aca="false">IF($A1098="","",'3. Layout Parts'!$B1098)</f>
        <v/>
      </c>
      <c r="D1098" s="9" t="str">
        <f aca="false">IF($A1098="","",'3. Layout Parts'!$C1098)</f>
        <v/>
      </c>
      <c r="E1098" s="9" t="str">
        <f aca="false">IF($A1098="","",IFERROR(INDEX('2. Schematic Parts'!$B$2:$B$3001,MATCH($A1098,'2. Schematic Parts'!$A$2:$A$3001,0)),"NOT FOUND"))</f>
        <v/>
      </c>
      <c r="F1098" s="9" t="str">
        <f aca="false">IF($A1098="","",IFERROR(INDEX('2. Schematic Parts'!$C$2:$C$3001,MATCH($A1098,'2. Schematic Parts'!$A$2:$A$3001,0))&amp;"","NOT FOUND"))</f>
        <v/>
      </c>
      <c r="G1098" s="9" t="str">
        <f aca="false">IF($A1098="","",IFERROR(INDEX('2. Schematic Parts'!$D$2:$D$3001,MATCH($A1098,'2. Schematic Parts'!$A$2:$A$3001,0))&amp;"","NOT FOUND"))</f>
        <v/>
      </c>
      <c r="H1098" s="9" t="str">
        <f aca="false">IF($A1098="","",IF(COUNTIF('2. Schematic Parts'!$A$2:$A$3001,$A1098)=0,"NOT IN SCHEMATIC","OK"))</f>
        <v/>
      </c>
      <c r="I1098" s="9" t="str">
        <f aca="false">IF($A1098="","",IF($H1098="NOT IN SCHEMATIC","",IF(UPPER(TRIM($C1098))=UPPER(TRIM($E1098)),"OK","MISMATCH")))</f>
        <v/>
      </c>
      <c r="J1098" s="9" t="str">
        <f aca="false">IF($A1098="","",IF($H1098="NOT IN SCHEMATIC","",IF($F1098="","NO SCH DECAL",IF($D1098="","",IF(UPPER(TRIM($D1098))=UPPER(TRIM($F1098)),"OK","MISMATCH")))))</f>
        <v/>
      </c>
      <c r="K1098" s="16" t="str">
        <f aca="false">IF($A1098="","",SUMPRODUCT(--ISNUMBER(SEARCH(","&amp;TRIM($A1098)&amp;",",","&amp;SUBSTITUTE('1. Master BOM'!$D$2:$D$400," ","")&amp;","))))</f>
        <v/>
      </c>
      <c r="L1098" s="16" t="str">
        <f aca="false">IF($A1098="","",IF($K1098&lt;&gt;1,0,SUMPRODUCT(ISNUMBER(SEARCH(","&amp;TRIM($A1098)&amp;",",","&amp;SUBSTITUTE('1. Master BOM'!$D$2:$D$400," ","")&amp;","))*ROW('1. Master BOM'!$D$2:$D$400))))</f>
        <v/>
      </c>
      <c r="M1098" s="9" t="str">
        <f aca="false">IF($A1098="","",IF($K1098=0,"NOT IN BOM",IF($K1098&gt;1,"MULTIPLE BOM LINES","OK")))</f>
        <v/>
      </c>
      <c r="N1098" s="9" t="str">
        <f aca="false">IF($A1098="","",IF($L1098=0,"—",INDEX('1. Master BOM'!$A$1:$A$400,$L1098)))</f>
        <v/>
      </c>
      <c r="O1098" s="9" t="str">
        <f aca="false">IF($A1098="","",IF($L1098=0,"—",INDEX('1. Master BOM'!$B$1:$B$400,$L1098)))</f>
        <v/>
      </c>
      <c r="P1098" s="9" t="str">
        <f aca="false">IF($A1098="","",IF(OR($H1098="NOT IN SCHEMATIC",$O1098="—"),"",IF($G1098="","NO SCH PN",IF(UPPER(TRIM($G1098))=UPPER(TRIM($O1098)),"OK","MISMATCH"))))</f>
        <v/>
      </c>
      <c r="Q1098" s="9" t="str">
        <f aca="false">IF($A1098="","",IF($L1098=0,"—",INDEX('1. Master BOM'!$E$1:$E$400,$L1098)))</f>
        <v/>
      </c>
      <c r="R1098" s="9" t="str">
        <f aca="false">IF($A1098="","",IF($L1098=0,"—",IF(T(INDEX('1. Master BOM'!$F$1:$F$400,$L1098))="","(not set)",INDEX('1. Master BOM'!$F$1:$F$400,$L1098))))</f>
        <v/>
      </c>
      <c r="S1098" s="9" t="str">
        <f aca="false">IF($A1098="","",IF(OR($R1098="—",$R1098="(not set)",$D1098=""),"",IF(ISNUMBER(SEARCH(SUBSTITUTE(SUBSTITUTE(SUBSTITUTE($R1098,"-",""),"_","")," ",""),SUBSTITUTE(SUBSTITUTE(SUBSTITUTE($D1098,"-",""),"_","")," ",""))),"OK","CHECK")))</f>
        <v/>
      </c>
      <c r="T1098" s="9" t="str">
        <f aca="false">IF($A1098="","",IF(OR($H1098="NOT IN SCHEMATIC",$I1098="MISMATCH",$J1098="MISMATCH",$P1098="MISMATCH",$M1098&lt;&gt;"OK"),"REVIEW","OK"))</f>
        <v/>
      </c>
      <c r="U1098" s="14"/>
      <c r="V1098" s="14"/>
      <c r="W1098" s="17"/>
      <c r="X1098" s="14"/>
    </row>
    <row r="1099" customFormat="false" ht="15" hidden="false" customHeight="false" outlineLevel="0" collapsed="false">
      <c r="A1099" s="9" t="str">
        <f aca="false">IF('3. Layout Parts'!$A1099="","",TRIM('3. Layout Parts'!$A1099))</f>
        <v/>
      </c>
      <c r="B1099" s="9" t="str">
        <f aca="false">IF($A1099="","",'3. Layout Parts'!$D1099)</f>
        <v/>
      </c>
      <c r="C1099" s="9" t="str">
        <f aca="false">IF($A1099="","",'3. Layout Parts'!$B1099)</f>
        <v/>
      </c>
      <c r="D1099" s="9" t="str">
        <f aca="false">IF($A1099="","",'3. Layout Parts'!$C1099)</f>
        <v/>
      </c>
      <c r="E1099" s="9" t="str">
        <f aca="false">IF($A1099="","",IFERROR(INDEX('2. Schematic Parts'!$B$2:$B$3001,MATCH($A1099,'2. Schematic Parts'!$A$2:$A$3001,0)),"NOT FOUND"))</f>
        <v/>
      </c>
      <c r="F1099" s="9" t="str">
        <f aca="false">IF($A1099="","",IFERROR(INDEX('2. Schematic Parts'!$C$2:$C$3001,MATCH($A1099,'2. Schematic Parts'!$A$2:$A$3001,0))&amp;"","NOT FOUND"))</f>
        <v/>
      </c>
      <c r="G1099" s="9" t="str">
        <f aca="false">IF($A1099="","",IFERROR(INDEX('2. Schematic Parts'!$D$2:$D$3001,MATCH($A1099,'2. Schematic Parts'!$A$2:$A$3001,0))&amp;"","NOT FOUND"))</f>
        <v/>
      </c>
      <c r="H1099" s="9" t="str">
        <f aca="false">IF($A1099="","",IF(COUNTIF('2. Schematic Parts'!$A$2:$A$3001,$A1099)=0,"NOT IN SCHEMATIC","OK"))</f>
        <v/>
      </c>
      <c r="I1099" s="9" t="str">
        <f aca="false">IF($A1099="","",IF($H1099="NOT IN SCHEMATIC","",IF(UPPER(TRIM($C1099))=UPPER(TRIM($E1099)),"OK","MISMATCH")))</f>
        <v/>
      </c>
      <c r="J1099" s="9" t="str">
        <f aca="false">IF($A1099="","",IF($H1099="NOT IN SCHEMATIC","",IF($F1099="","NO SCH DECAL",IF($D1099="","",IF(UPPER(TRIM($D1099))=UPPER(TRIM($F1099)),"OK","MISMATCH")))))</f>
        <v/>
      </c>
      <c r="K1099" s="16" t="str">
        <f aca="false">IF($A1099="","",SUMPRODUCT(--ISNUMBER(SEARCH(","&amp;TRIM($A1099)&amp;",",","&amp;SUBSTITUTE('1. Master BOM'!$D$2:$D$400," ","")&amp;","))))</f>
        <v/>
      </c>
      <c r="L1099" s="16" t="str">
        <f aca="false">IF($A1099="","",IF($K1099&lt;&gt;1,0,SUMPRODUCT(ISNUMBER(SEARCH(","&amp;TRIM($A1099)&amp;",",","&amp;SUBSTITUTE('1. Master BOM'!$D$2:$D$400," ","")&amp;","))*ROW('1. Master BOM'!$D$2:$D$400))))</f>
        <v/>
      </c>
      <c r="M1099" s="9" t="str">
        <f aca="false">IF($A1099="","",IF($K1099=0,"NOT IN BOM",IF($K1099&gt;1,"MULTIPLE BOM LINES","OK")))</f>
        <v/>
      </c>
      <c r="N1099" s="9" t="str">
        <f aca="false">IF($A1099="","",IF($L1099=0,"—",INDEX('1. Master BOM'!$A$1:$A$400,$L1099)))</f>
        <v/>
      </c>
      <c r="O1099" s="9" t="str">
        <f aca="false">IF($A1099="","",IF($L1099=0,"—",INDEX('1. Master BOM'!$B$1:$B$400,$L1099)))</f>
        <v/>
      </c>
      <c r="P1099" s="9" t="str">
        <f aca="false">IF($A1099="","",IF(OR($H1099="NOT IN SCHEMATIC",$O1099="—"),"",IF($G1099="","NO SCH PN",IF(UPPER(TRIM($G1099))=UPPER(TRIM($O1099)),"OK","MISMATCH"))))</f>
        <v/>
      </c>
      <c r="Q1099" s="9" t="str">
        <f aca="false">IF($A1099="","",IF($L1099=0,"—",INDEX('1. Master BOM'!$E$1:$E$400,$L1099)))</f>
        <v/>
      </c>
      <c r="R1099" s="9" t="str">
        <f aca="false">IF($A1099="","",IF($L1099=0,"—",IF(T(INDEX('1. Master BOM'!$F$1:$F$400,$L1099))="","(not set)",INDEX('1. Master BOM'!$F$1:$F$400,$L1099))))</f>
        <v/>
      </c>
      <c r="S1099" s="9" t="str">
        <f aca="false">IF($A1099="","",IF(OR($R1099="—",$R1099="(not set)",$D1099=""),"",IF(ISNUMBER(SEARCH(SUBSTITUTE(SUBSTITUTE(SUBSTITUTE($R1099,"-",""),"_","")," ",""),SUBSTITUTE(SUBSTITUTE(SUBSTITUTE($D1099,"-",""),"_","")," ",""))),"OK","CHECK")))</f>
        <v/>
      </c>
      <c r="T1099" s="9" t="str">
        <f aca="false">IF($A1099="","",IF(OR($H1099="NOT IN SCHEMATIC",$I1099="MISMATCH",$J1099="MISMATCH",$P1099="MISMATCH",$M1099&lt;&gt;"OK"),"REVIEW","OK"))</f>
        <v/>
      </c>
      <c r="U1099" s="14"/>
      <c r="V1099" s="14"/>
      <c r="W1099" s="17"/>
      <c r="X1099" s="14"/>
    </row>
    <row r="1100" customFormat="false" ht="15" hidden="false" customHeight="false" outlineLevel="0" collapsed="false">
      <c r="A1100" s="9" t="str">
        <f aca="false">IF('3. Layout Parts'!$A1100="","",TRIM('3. Layout Parts'!$A1100))</f>
        <v/>
      </c>
      <c r="B1100" s="9" t="str">
        <f aca="false">IF($A1100="","",'3. Layout Parts'!$D1100)</f>
        <v/>
      </c>
      <c r="C1100" s="9" t="str">
        <f aca="false">IF($A1100="","",'3. Layout Parts'!$B1100)</f>
        <v/>
      </c>
      <c r="D1100" s="9" t="str">
        <f aca="false">IF($A1100="","",'3. Layout Parts'!$C1100)</f>
        <v/>
      </c>
      <c r="E1100" s="9" t="str">
        <f aca="false">IF($A1100="","",IFERROR(INDEX('2. Schematic Parts'!$B$2:$B$3001,MATCH($A1100,'2. Schematic Parts'!$A$2:$A$3001,0)),"NOT FOUND"))</f>
        <v/>
      </c>
      <c r="F1100" s="9" t="str">
        <f aca="false">IF($A1100="","",IFERROR(INDEX('2. Schematic Parts'!$C$2:$C$3001,MATCH($A1100,'2. Schematic Parts'!$A$2:$A$3001,0))&amp;"","NOT FOUND"))</f>
        <v/>
      </c>
      <c r="G1100" s="9" t="str">
        <f aca="false">IF($A1100="","",IFERROR(INDEX('2. Schematic Parts'!$D$2:$D$3001,MATCH($A1100,'2. Schematic Parts'!$A$2:$A$3001,0))&amp;"","NOT FOUND"))</f>
        <v/>
      </c>
      <c r="H1100" s="9" t="str">
        <f aca="false">IF($A1100="","",IF(COUNTIF('2. Schematic Parts'!$A$2:$A$3001,$A1100)=0,"NOT IN SCHEMATIC","OK"))</f>
        <v/>
      </c>
      <c r="I1100" s="9" t="str">
        <f aca="false">IF($A1100="","",IF($H1100="NOT IN SCHEMATIC","",IF(UPPER(TRIM($C1100))=UPPER(TRIM($E1100)),"OK","MISMATCH")))</f>
        <v/>
      </c>
      <c r="J1100" s="9" t="str">
        <f aca="false">IF($A1100="","",IF($H1100="NOT IN SCHEMATIC","",IF($F1100="","NO SCH DECAL",IF($D1100="","",IF(UPPER(TRIM($D1100))=UPPER(TRIM($F1100)),"OK","MISMATCH")))))</f>
        <v/>
      </c>
      <c r="K1100" s="16" t="str">
        <f aca="false">IF($A1100="","",SUMPRODUCT(--ISNUMBER(SEARCH(","&amp;TRIM($A1100)&amp;",",","&amp;SUBSTITUTE('1. Master BOM'!$D$2:$D$400," ","")&amp;","))))</f>
        <v/>
      </c>
      <c r="L1100" s="16" t="str">
        <f aca="false">IF($A1100="","",IF($K1100&lt;&gt;1,0,SUMPRODUCT(ISNUMBER(SEARCH(","&amp;TRIM($A1100)&amp;",",","&amp;SUBSTITUTE('1. Master BOM'!$D$2:$D$400," ","")&amp;","))*ROW('1. Master BOM'!$D$2:$D$400))))</f>
        <v/>
      </c>
      <c r="M1100" s="9" t="str">
        <f aca="false">IF($A1100="","",IF($K1100=0,"NOT IN BOM",IF($K1100&gt;1,"MULTIPLE BOM LINES","OK")))</f>
        <v/>
      </c>
      <c r="N1100" s="9" t="str">
        <f aca="false">IF($A1100="","",IF($L1100=0,"—",INDEX('1. Master BOM'!$A$1:$A$400,$L1100)))</f>
        <v/>
      </c>
      <c r="O1100" s="9" t="str">
        <f aca="false">IF($A1100="","",IF($L1100=0,"—",INDEX('1. Master BOM'!$B$1:$B$400,$L1100)))</f>
        <v/>
      </c>
      <c r="P1100" s="9" t="str">
        <f aca="false">IF($A1100="","",IF(OR($H1100="NOT IN SCHEMATIC",$O1100="—"),"",IF($G1100="","NO SCH PN",IF(UPPER(TRIM($G1100))=UPPER(TRIM($O1100)),"OK","MISMATCH"))))</f>
        <v/>
      </c>
      <c r="Q1100" s="9" t="str">
        <f aca="false">IF($A1100="","",IF($L1100=0,"—",INDEX('1. Master BOM'!$E$1:$E$400,$L1100)))</f>
        <v/>
      </c>
      <c r="R1100" s="9" t="str">
        <f aca="false">IF($A1100="","",IF($L1100=0,"—",IF(T(INDEX('1. Master BOM'!$F$1:$F$400,$L1100))="","(not set)",INDEX('1. Master BOM'!$F$1:$F$400,$L1100))))</f>
        <v/>
      </c>
      <c r="S1100" s="9" t="str">
        <f aca="false">IF($A1100="","",IF(OR($R1100="—",$R1100="(not set)",$D1100=""),"",IF(ISNUMBER(SEARCH(SUBSTITUTE(SUBSTITUTE(SUBSTITUTE($R1100,"-",""),"_","")," ",""),SUBSTITUTE(SUBSTITUTE(SUBSTITUTE($D1100,"-",""),"_","")," ",""))),"OK","CHECK")))</f>
        <v/>
      </c>
      <c r="T1100" s="9" t="str">
        <f aca="false">IF($A1100="","",IF(OR($H1100="NOT IN SCHEMATIC",$I1100="MISMATCH",$J1100="MISMATCH",$P1100="MISMATCH",$M1100&lt;&gt;"OK"),"REVIEW","OK"))</f>
        <v/>
      </c>
      <c r="U1100" s="14"/>
      <c r="V1100" s="14"/>
      <c r="W1100" s="17"/>
      <c r="X1100" s="14"/>
    </row>
    <row r="1101" customFormat="false" ht="15" hidden="false" customHeight="false" outlineLevel="0" collapsed="false">
      <c r="A1101" s="9" t="str">
        <f aca="false">IF('3. Layout Parts'!$A1101="","",TRIM('3. Layout Parts'!$A1101))</f>
        <v/>
      </c>
      <c r="B1101" s="9" t="str">
        <f aca="false">IF($A1101="","",'3. Layout Parts'!$D1101)</f>
        <v/>
      </c>
      <c r="C1101" s="9" t="str">
        <f aca="false">IF($A1101="","",'3. Layout Parts'!$B1101)</f>
        <v/>
      </c>
      <c r="D1101" s="9" t="str">
        <f aca="false">IF($A1101="","",'3. Layout Parts'!$C1101)</f>
        <v/>
      </c>
      <c r="E1101" s="9" t="str">
        <f aca="false">IF($A1101="","",IFERROR(INDEX('2. Schematic Parts'!$B$2:$B$3001,MATCH($A1101,'2. Schematic Parts'!$A$2:$A$3001,0)),"NOT FOUND"))</f>
        <v/>
      </c>
      <c r="F1101" s="9" t="str">
        <f aca="false">IF($A1101="","",IFERROR(INDEX('2. Schematic Parts'!$C$2:$C$3001,MATCH($A1101,'2. Schematic Parts'!$A$2:$A$3001,0))&amp;"","NOT FOUND"))</f>
        <v/>
      </c>
      <c r="G1101" s="9" t="str">
        <f aca="false">IF($A1101="","",IFERROR(INDEX('2. Schematic Parts'!$D$2:$D$3001,MATCH($A1101,'2. Schematic Parts'!$A$2:$A$3001,0))&amp;"","NOT FOUND"))</f>
        <v/>
      </c>
      <c r="H1101" s="9" t="str">
        <f aca="false">IF($A1101="","",IF(COUNTIF('2. Schematic Parts'!$A$2:$A$3001,$A1101)=0,"NOT IN SCHEMATIC","OK"))</f>
        <v/>
      </c>
      <c r="I1101" s="9" t="str">
        <f aca="false">IF($A1101="","",IF($H1101="NOT IN SCHEMATIC","",IF(UPPER(TRIM($C1101))=UPPER(TRIM($E1101)),"OK","MISMATCH")))</f>
        <v/>
      </c>
      <c r="J1101" s="9" t="str">
        <f aca="false">IF($A1101="","",IF($H1101="NOT IN SCHEMATIC","",IF($F1101="","NO SCH DECAL",IF($D1101="","",IF(UPPER(TRIM($D1101))=UPPER(TRIM($F1101)),"OK","MISMATCH")))))</f>
        <v/>
      </c>
      <c r="K1101" s="16" t="str">
        <f aca="false">IF($A1101="","",SUMPRODUCT(--ISNUMBER(SEARCH(","&amp;TRIM($A1101)&amp;",",","&amp;SUBSTITUTE('1. Master BOM'!$D$2:$D$400," ","")&amp;","))))</f>
        <v/>
      </c>
      <c r="L1101" s="16" t="str">
        <f aca="false">IF($A1101="","",IF($K1101&lt;&gt;1,0,SUMPRODUCT(ISNUMBER(SEARCH(","&amp;TRIM($A1101)&amp;",",","&amp;SUBSTITUTE('1. Master BOM'!$D$2:$D$400," ","")&amp;","))*ROW('1. Master BOM'!$D$2:$D$400))))</f>
        <v/>
      </c>
      <c r="M1101" s="9" t="str">
        <f aca="false">IF($A1101="","",IF($K1101=0,"NOT IN BOM",IF($K1101&gt;1,"MULTIPLE BOM LINES","OK")))</f>
        <v/>
      </c>
      <c r="N1101" s="9" t="str">
        <f aca="false">IF($A1101="","",IF($L1101=0,"—",INDEX('1. Master BOM'!$A$1:$A$400,$L1101)))</f>
        <v/>
      </c>
      <c r="O1101" s="9" t="str">
        <f aca="false">IF($A1101="","",IF($L1101=0,"—",INDEX('1. Master BOM'!$B$1:$B$400,$L1101)))</f>
        <v/>
      </c>
      <c r="P1101" s="9" t="str">
        <f aca="false">IF($A1101="","",IF(OR($H1101="NOT IN SCHEMATIC",$O1101="—"),"",IF($G1101="","NO SCH PN",IF(UPPER(TRIM($G1101))=UPPER(TRIM($O1101)),"OK","MISMATCH"))))</f>
        <v/>
      </c>
      <c r="Q1101" s="9" t="str">
        <f aca="false">IF($A1101="","",IF($L1101=0,"—",INDEX('1. Master BOM'!$E$1:$E$400,$L1101)))</f>
        <v/>
      </c>
      <c r="R1101" s="9" t="str">
        <f aca="false">IF($A1101="","",IF($L1101=0,"—",IF(T(INDEX('1. Master BOM'!$F$1:$F$400,$L1101))="","(not set)",INDEX('1. Master BOM'!$F$1:$F$400,$L1101))))</f>
        <v/>
      </c>
      <c r="S1101" s="9" t="str">
        <f aca="false">IF($A1101="","",IF(OR($R1101="—",$R1101="(not set)",$D1101=""),"",IF(ISNUMBER(SEARCH(SUBSTITUTE(SUBSTITUTE(SUBSTITUTE($R1101,"-",""),"_","")," ",""),SUBSTITUTE(SUBSTITUTE(SUBSTITUTE($D1101,"-",""),"_","")," ",""))),"OK","CHECK")))</f>
        <v/>
      </c>
      <c r="T1101" s="9" t="str">
        <f aca="false">IF($A1101="","",IF(OR($H1101="NOT IN SCHEMATIC",$I1101="MISMATCH",$J1101="MISMATCH",$P1101="MISMATCH",$M1101&lt;&gt;"OK"),"REVIEW","OK"))</f>
        <v/>
      </c>
      <c r="U1101" s="14"/>
      <c r="V1101" s="14"/>
      <c r="W1101" s="17"/>
      <c r="X1101" s="14"/>
    </row>
    <row r="1102" customFormat="false" ht="15" hidden="false" customHeight="false" outlineLevel="0" collapsed="false">
      <c r="A1102" s="9" t="str">
        <f aca="false">IF('3. Layout Parts'!$A1102="","",TRIM('3. Layout Parts'!$A1102))</f>
        <v/>
      </c>
      <c r="B1102" s="9" t="str">
        <f aca="false">IF($A1102="","",'3. Layout Parts'!$D1102)</f>
        <v/>
      </c>
      <c r="C1102" s="9" t="str">
        <f aca="false">IF($A1102="","",'3. Layout Parts'!$B1102)</f>
        <v/>
      </c>
      <c r="D1102" s="9" t="str">
        <f aca="false">IF($A1102="","",'3. Layout Parts'!$C1102)</f>
        <v/>
      </c>
      <c r="E1102" s="9" t="str">
        <f aca="false">IF($A1102="","",IFERROR(INDEX('2. Schematic Parts'!$B$2:$B$3001,MATCH($A1102,'2. Schematic Parts'!$A$2:$A$3001,0)),"NOT FOUND"))</f>
        <v/>
      </c>
      <c r="F1102" s="9" t="str">
        <f aca="false">IF($A1102="","",IFERROR(INDEX('2. Schematic Parts'!$C$2:$C$3001,MATCH($A1102,'2. Schematic Parts'!$A$2:$A$3001,0))&amp;"","NOT FOUND"))</f>
        <v/>
      </c>
      <c r="G1102" s="9" t="str">
        <f aca="false">IF($A1102="","",IFERROR(INDEX('2. Schematic Parts'!$D$2:$D$3001,MATCH($A1102,'2. Schematic Parts'!$A$2:$A$3001,0))&amp;"","NOT FOUND"))</f>
        <v/>
      </c>
      <c r="H1102" s="9" t="str">
        <f aca="false">IF($A1102="","",IF(COUNTIF('2. Schematic Parts'!$A$2:$A$3001,$A1102)=0,"NOT IN SCHEMATIC","OK"))</f>
        <v/>
      </c>
      <c r="I1102" s="9" t="str">
        <f aca="false">IF($A1102="","",IF($H1102="NOT IN SCHEMATIC","",IF(UPPER(TRIM($C1102))=UPPER(TRIM($E1102)),"OK","MISMATCH")))</f>
        <v/>
      </c>
      <c r="J1102" s="9" t="str">
        <f aca="false">IF($A1102="","",IF($H1102="NOT IN SCHEMATIC","",IF($F1102="","NO SCH DECAL",IF($D1102="","",IF(UPPER(TRIM($D1102))=UPPER(TRIM($F1102)),"OK","MISMATCH")))))</f>
        <v/>
      </c>
      <c r="K1102" s="16" t="str">
        <f aca="false">IF($A1102="","",SUMPRODUCT(--ISNUMBER(SEARCH(","&amp;TRIM($A1102)&amp;",",","&amp;SUBSTITUTE('1. Master BOM'!$D$2:$D$400," ","")&amp;","))))</f>
        <v/>
      </c>
      <c r="L1102" s="16" t="str">
        <f aca="false">IF($A1102="","",IF($K1102&lt;&gt;1,0,SUMPRODUCT(ISNUMBER(SEARCH(","&amp;TRIM($A1102)&amp;",",","&amp;SUBSTITUTE('1. Master BOM'!$D$2:$D$400," ","")&amp;","))*ROW('1. Master BOM'!$D$2:$D$400))))</f>
        <v/>
      </c>
      <c r="M1102" s="9" t="str">
        <f aca="false">IF($A1102="","",IF($K1102=0,"NOT IN BOM",IF($K1102&gt;1,"MULTIPLE BOM LINES","OK")))</f>
        <v/>
      </c>
      <c r="N1102" s="9" t="str">
        <f aca="false">IF($A1102="","",IF($L1102=0,"—",INDEX('1. Master BOM'!$A$1:$A$400,$L1102)))</f>
        <v/>
      </c>
      <c r="O1102" s="9" t="str">
        <f aca="false">IF($A1102="","",IF($L1102=0,"—",INDEX('1. Master BOM'!$B$1:$B$400,$L1102)))</f>
        <v/>
      </c>
      <c r="P1102" s="9" t="str">
        <f aca="false">IF($A1102="","",IF(OR($H1102="NOT IN SCHEMATIC",$O1102="—"),"",IF($G1102="","NO SCH PN",IF(UPPER(TRIM($G1102))=UPPER(TRIM($O1102)),"OK","MISMATCH"))))</f>
        <v/>
      </c>
      <c r="Q1102" s="9" t="str">
        <f aca="false">IF($A1102="","",IF($L1102=0,"—",INDEX('1. Master BOM'!$E$1:$E$400,$L1102)))</f>
        <v/>
      </c>
      <c r="R1102" s="9" t="str">
        <f aca="false">IF($A1102="","",IF($L1102=0,"—",IF(T(INDEX('1. Master BOM'!$F$1:$F$400,$L1102))="","(not set)",INDEX('1. Master BOM'!$F$1:$F$400,$L1102))))</f>
        <v/>
      </c>
      <c r="S1102" s="9" t="str">
        <f aca="false">IF($A1102="","",IF(OR($R1102="—",$R1102="(not set)",$D1102=""),"",IF(ISNUMBER(SEARCH(SUBSTITUTE(SUBSTITUTE(SUBSTITUTE($R1102,"-",""),"_","")," ",""),SUBSTITUTE(SUBSTITUTE(SUBSTITUTE($D1102,"-",""),"_","")," ",""))),"OK","CHECK")))</f>
        <v/>
      </c>
      <c r="T1102" s="9" t="str">
        <f aca="false">IF($A1102="","",IF(OR($H1102="NOT IN SCHEMATIC",$I1102="MISMATCH",$J1102="MISMATCH",$P1102="MISMATCH",$M1102&lt;&gt;"OK"),"REVIEW","OK"))</f>
        <v/>
      </c>
      <c r="U1102" s="14"/>
      <c r="V1102" s="14"/>
      <c r="W1102" s="17"/>
      <c r="X1102" s="14"/>
    </row>
    <row r="1103" customFormat="false" ht="15" hidden="false" customHeight="false" outlineLevel="0" collapsed="false">
      <c r="A1103" s="9" t="str">
        <f aca="false">IF('3. Layout Parts'!$A1103="","",TRIM('3. Layout Parts'!$A1103))</f>
        <v/>
      </c>
      <c r="B1103" s="9" t="str">
        <f aca="false">IF($A1103="","",'3. Layout Parts'!$D1103)</f>
        <v/>
      </c>
      <c r="C1103" s="9" t="str">
        <f aca="false">IF($A1103="","",'3. Layout Parts'!$B1103)</f>
        <v/>
      </c>
      <c r="D1103" s="9" t="str">
        <f aca="false">IF($A1103="","",'3. Layout Parts'!$C1103)</f>
        <v/>
      </c>
      <c r="E1103" s="9" t="str">
        <f aca="false">IF($A1103="","",IFERROR(INDEX('2. Schematic Parts'!$B$2:$B$3001,MATCH($A1103,'2. Schematic Parts'!$A$2:$A$3001,0)),"NOT FOUND"))</f>
        <v/>
      </c>
      <c r="F1103" s="9" t="str">
        <f aca="false">IF($A1103="","",IFERROR(INDEX('2. Schematic Parts'!$C$2:$C$3001,MATCH($A1103,'2. Schematic Parts'!$A$2:$A$3001,0))&amp;"","NOT FOUND"))</f>
        <v/>
      </c>
      <c r="G1103" s="9" t="str">
        <f aca="false">IF($A1103="","",IFERROR(INDEX('2. Schematic Parts'!$D$2:$D$3001,MATCH($A1103,'2. Schematic Parts'!$A$2:$A$3001,0))&amp;"","NOT FOUND"))</f>
        <v/>
      </c>
      <c r="H1103" s="9" t="str">
        <f aca="false">IF($A1103="","",IF(COUNTIF('2. Schematic Parts'!$A$2:$A$3001,$A1103)=0,"NOT IN SCHEMATIC","OK"))</f>
        <v/>
      </c>
      <c r="I1103" s="9" t="str">
        <f aca="false">IF($A1103="","",IF($H1103="NOT IN SCHEMATIC","",IF(UPPER(TRIM($C1103))=UPPER(TRIM($E1103)),"OK","MISMATCH")))</f>
        <v/>
      </c>
      <c r="J1103" s="9" t="str">
        <f aca="false">IF($A1103="","",IF($H1103="NOT IN SCHEMATIC","",IF($F1103="","NO SCH DECAL",IF($D1103="","",IF(UPPER(TRIM($D1103))=UPPER(TRIM($F1103)),"OK","MISMATCH")))))</f>
        <v/>
      </c>
      <c r="K1103" s="16" t="str">
        <f aca="false">IF($A1103="","",SUMPRODUCT(--ISNUMBER(SEARCH(","&amp;TRIM($A1103)&amp;",",","&amp;SUBSTITUTE('1. Master BOM'!$D$2:$D$400," ","")&amp;","))))</f>
        <v/>
      </c>
      <c r="L1103" s="16" t="str">
        <f aca="false">IF($A1103="","",IF($K1103&lt;&gt;1,0,SUMPRODUCT(ISNUMBER(SEARCH(","&amp;TRIM($A1103)&amp;",",","&amp;SUBSTITUTE('1. Master BOM'!$D$2:$D$400," ","")&amp;","))*ROW('1. Master BOM'!$D$2:$D$400))))</f>
        <v/>
      </c>
      <c r="M1103" s="9" t="str">
        <f aca="false">IF($A1103="","",IF($K1103=0,"NOT IN BOM",IF($K1103&gt;1,"MULTIPLE BOM LINES","OK")))</f>
        <v/>
      </c>
      <c r="N1103" s="9" t="str">
        <f aca="false">IF($A1103="","",IF($L1103=0,"—",INDEX('1. Master BOM'!$A$1:$A$400,$L1103)))</f>
        <v/>
      </c>
      <c r="O1103" s="9" t="str">
        <f aca="false">IF($A1103="","",IF($L1103=0,"—",INDEX('1. Master BOM'!$B$1:$B$400,$L1103)))</f>
        <v/>
      </c>
      <c r="P1103" s="9" t="str">
        <f aca="false">IF($A1103="","",IF(OR($H1103="NOT IN SCHEMATIC",$O1103="—"),"",IF($G1103="","NO SCH PN",IF(UPPER(TRIM($G1103))=UPPER(TRIM($O1103)),"OK","MISMATCH"))))</f>
        <v/>
      </c>
      <c r="Q1103" s="9" t="str">
        <f aca="false">IF($A1103="","",IF($L1103=0,"—",INDEX('1. Master BOM'!$E$1:$E$400,$L1103)))</f>
        <v/>
      </c>
      <c r="R1103" s="9" t="str">
        <f aca="false">IF($A1103="","",IF($L1103=0,"—",IF(T(INDEX('1. Master BOM'!$F$1:$F$400,$L1103))="","(not set)",INDEX('1. Master BOM'!$F$1:$F$400,$L1103))))</f>
        <v/>
      </c>
      <c r="S1103" s="9" t="str">
        <f aca="false">IF($A1103="","",IF(OR($R1103="—",$R1103="(not set)",$D1103=""),"",IF(ISNUMBER(SEARCH(SUBSTITUTE(SUBSTITUTE(SUBSTITUTE($R1103,"-",""),"_","")," ",""),SUBSTITUTE(SUBSTITUTE(SUBSTITUTE($D1103,"-",""),"_","")," ",""))),"OK","CHECK")))</f>
        <v/>
      </c>
      <c r="T1103" s="9" t="str">
        <f aca="false">IF($A1103="","",IF(OR($H1103="NOT IN SCHEMATIC",$I1103="MISMATCH",$J1103="MISMATCH",$P1103="MISMATCH",$M1103&lt;&gt;"OK"),"REVIEW","OK"))</f>
        <v/>
      </c>
      <c r="U1103" s="14"/>
      <c r="V1103" s="14"/>
      <c r="W1103" s="17"/>
      <c r="X1103" s="14"/>
    </row>
    <row r="1104" customFormat="false" ht="15" hidden="false" customHeight="false" outlineLevel="0" collapsed="false">
      <c r="A1104" s="9" t="str">
        <f aca="false">IF('3. Layout Parts'!$A1104="","",TRIM('3. Layout Parts'!$A1104))</f>
        <v/>
      </c>
      <c r="B1104" s="9" t="str">
        <f aca="false">IF($A1104="","",'3. Layout Parts'!$D1104)</f>
        <v/>
      </c>
      <c r="C1104" s="9" t="str">
        <f aca="false">IF($A1104="","",'3. Layout Parts'!$B1104)</f>
        <v/>
      </c>
      <c r="D1104" s="9" t="str">
        <f aca="false">IF($A1104="","",'3. Layout Parts'!$C1104)</f>
        <v/>
      </c>
      <c r="E1104" s="9" t="str">
        <f aca="false">IF($A1104="","",IFERROR(INDEX('2. Schematic Parts'!$B$2:$B$3001,MATCH($A1104,'2. Schematic Parts'!$A$2:$A$3001,0)),"NOT FOUND"))</f>
        <v/>
      </c>
      <c r="F1104" s="9" t="str">
        <f aca="false">IF($A1104="","",IFERROR(INDEX('2. Schematic Parts'!$C$2:$C$3001,MATCH($A1104,'2. Schematic Parts'!$A$2:$A$3001,0))&amp;"","NOT FOUND"))</f>
        <v/>
      </c>
      <c r="G1104" s="9" t="str">
        <f aca="false">IF($A1104="","",IFERROR(INDEX('2. Schematic Parts'!$D$2:$D$3001,MATCH($A1104,'2. Schematic Parts'!$A$2:$A$3001,0))&amp;"","NOT FOUND"))</f>
        <v/>
      </c>
      <c r="H1104" s="9" t="str">
        <f aca="false">IF($A1104="","",IF(COUNTIF('2. Schematic Parts'!$A$2:$A$3001,$A1104)=0,"NOT IN SCHEMATIC","OK"))</f>
        <v/>
      </c>
      <c r="I1104" s="9" t="str">
        <f aca="false">IF($A1104="","",IF($H1104="NOT IN SCHEMATIC","",IF(UPPER(TRIM($C1104))=UPPER(TRIM($E1104)),"OK","MISMATCH")))</f>
        <v/>
      </c>
      <c r="J1104" s="9" t="str">
        <f aca="false">IF($A1104="","",IF($H1104="NOT IN SCHEMATIC","",IF($F1104="","NO SCH DECAL",IF($D1104="","",IF(UPPER(TRIM($D1104))=UPPER(TRIM($F1104)),"OK","MISMATCH")))))</f>
        <v/>
      </c>
      <c r="K1104" s="16" t="str">
        <f aca="false">IF($A1104="","",SUMPRODUCT(--ISNUMBER(SEARCH(","&amp;TRIM($A1104)&amp;",",","&amp;SUBSTITUTE('1. Master BOM'!$D$2:$D$400," ","")&amp;","))))</f>
        <v/>
      </c>
      <c r="L1104" s="16" t="str">
        <f aca="false">IF($A1104="","",IF($K1104&lt;&gt;1,0,SUMPRODUCT(ISNUMBER(SEARCH(","&amp;TRIM($A1104)&amp;",",","&amp;SUBSTITUTE('1. Master BOM'!$D$2:$D$400," ","")&amp;","))*ROW('1. Master BOM'!$D$2:$D$400))))</f>
        <v/>
      </c>
      <c r="M1104" s="9" t="str">
        <f aca="false">IF($A1104="","",IF($K1104=0,"NOT IN BOM",IF($K1104&gt;1,"MULTIPLE BOM LINES","OK")))</f>
        <v/>
      </c>
      <c r="N1104" s="9" t="str">
        <f aca="false">IF($A1104="","",IF($L1104=0,"—",INDEX('1. Master BOM'!$A$1:$A$400,$L1104)))</f>
        <v/>
      </c>
      <c r="O1104" s="9" t="str">
        <f aca="false">IF($A1104="","",IF($L1104=0,"—",INDEX('1. Master BOM'!$B$1:$B$400,$L1104)))</f>
        <v/>
      </c>
      <c r="P1104" s="9" t="str">
        <f aca="false">IF($A1104="","",IF(OR($H1104="NOT IN SCHEMATIC",$O1104="—"),"",IF($G1104="","NO SCH PN",IF(UPPER(TRIM($G1104))=UPPER(TRIM($O1104)),"OK","MISMATCH"))))</f>
        <v/>
      </c>
      <c r="Q1104" s="9" t="str">
        <f aca="false">IF($A1104="","",IF($L1104=0,"—",INDEX('1. Master BOM'!$E$1:$E$400,$L1104)))</f>
        <v/>
      </c>
      <c r="R1104" s="9" t="str">
        <f aca="false">IF($A1104="","",IF($L1104=0,"—",IF(T(INDEX('1. Master BOM'!$F$1:$F$400,$L1104))="","(not set)",INDEX('1. Master BOM'!$F$1:$F$400,$L1104))))</f>
        <v/>
      </c>
      <c r="S1104" s="9" t="str">
        <f aca="false">IF($A1104="","",IF(OR($R1104="—",$R1104="(not set)",$D1104=""),"",IF(ISNUMBER(SEARCH(SUBSTITUTE(SUBSTITUTE(SUBSTITUTE($R1104,"-",""),"_","")," ",""),SUBSTITUTE(SUBSTITUTE(SUBSTITUTE($D1104,"-",""),"_","")," ",""))),"OK","CHECK")))</f>
        <v/>
      </c>
      <c r="T1104" s="9" t="str">
        <f aca="false">IF($A1104="","",IF(OR($H1104="NOT IN SCHEMATIC",$I1104="MISMATCH",$J1104="MISMATCH",$P1104="MISMATCH",$M1104&lt;&gt;"OK"),"REVIEW","OK"))</f>
        <v/>
      </c>
      <c r="U1104" s="14"/>
      <c r="V1104" s="14"/>
      <c r="W1104" s="17"/>
      <c r="X1104" s="14"/>
    </row>
    <row r="1105" customFormat="false" ht="15" hidden="false" customHeight="false" outlineLevel="0" collapsed="false">
      <c r="A1105" s="9" t="str">
        <f aca="false">IF('3. Layout Parts'!$A1105="","",TRIM('3. Layout Parts'!$A1105))</f>
        <v/>
      </c>
      <c r="B1105" s="9" t="str">
        <f aca="false">IF($A1105="","",'3. Layout Parts'!$D1105)</f>
        <v/>
      </c>
      <c r="C1105" s="9" t="str">
        <f aca="false">IF($A1105="","",'3. Layout Parts'!$B1105)</f>
        <v/>
      </c>
      <c r="D1105" s="9" t="str">
        <f aca="false">IF($A1105="","",'3. Layout Parts'!$C1105)</f>
        <v/>
      </c>
      <c r="E1105" s="9" t="str">
        <f aca="false">IF($A1105="","",IFERROR(INDEX('2. Schematic Parts'!$B$2:$B$3001,MATCH($A1105,'2. Schematic Parts'!$A$2:$A$3001,0)),"NOT FOUND"))</f>
        <v/>
      </c>
      <c r="F1105" s="9" t="str">
        <f aca="false">IF($A1105="","",IFERROR(INDEX('2. Schematic Parts'!$C$2:$C$3001,MATCH($A1105,'2. Schematic Parts'!$A$2:$A$3001,0))&amp;"","NOT FOUND"))</f>
        <v/>
      </c>
      <c r="G1105" s="9" t="str">
        <f aca="false">IF($A1105="","",IFERROR(INDEX('2. Schematic Parts'!$D$2:$D$3001,MATCH($A1105,'2. Schematic Parts'!$A$2:$A$3001,0))&amp;"","NOT FOUND"))</f>
        <v/>
      </c>
      <c r="H1105" s="9" t="str">
        <f aca="false">IF($A1105="","",IF(COUNTIF('2. Schematic Parts'!$A$2:$A$3001,$A1105)=0,"NOT IN SCHEMATIC","OK"))</f>
        <v/>
      </c>
      <c r="I1105" s="9" t="str">
        <f aca="false">IF($A1105="","",IF($H1105="NOT IN SCHEMATIC","",IF(UPPER(TRIM($C1105))=UPPER(TRIM($E1105)),"OK","MISMATCH")))</f>
        <v/>
      </c>
      <c r="J1105" s="9" t="str">
        <f aca="false">IF($A1105="","",IF($H1105="NOT IN SCHEMATIC","",IF($F1105="","NO SCH DECAL",IF($D1105="","",IF(UPPER(TRIM($D1105))=UPPER(TRIM($F1105)),"OK","MISMATCH")))))</f>
        <v/>
      </c>
      <c r="K1105" s="16" t="str">
        <f aca="false">IF($A1105="","",SUMPRODUCT(--ISNUMBER(SEARCH(","&amp;TRIM($A1105)&amp;",",","&amp;SUBSTITUTE('1. Master BOM'!$D$2:$D$400," ","")&amp;","))))</f>
        <v/>
      </c>
      <c r="L1105" s="16" t="str">
        <f aca="false">IF($A1105="","",IF($K1105&lt;&gt;1,0,SUMPRODUCT(ISNUMBER(SEARCH(","&amp;TRIM($A1105)&amp;",",","&amp;SUBSTITUTE('1. Master BOM'!$D$2:$D$400," ","")&amp;","))*ROW('1. Master BOM'!$D$2:$D$400))))</f>
        <v/>
      </c>
      <c r="M1105" s="9" t="str">
        <f aca="false">IF($A1105="","",IF($K1105=0,"NOT IN BOM",IF($K1105&gt;1,"MULTIPLE BOM LINES","OK")))</f>
        <v/>
      </c>
      <c r="N1105" s="9" t="str">
        <f aca="false">IF($A1105="","",IF($L1105=0,"—",INDEX('1. Master BOM'!$A$1:$A$400,$L1105)))</f>
        <v/>
      </c>
      <c r="O1105" s="9" t="str">
        <f aca="false">IF($A1105="","",IF($L1105=0,"—",INDEX('1. Master BOM'!$B$1:$B$400,$L1105)))</f>
        <v/>
      </c>
      <c r="P1105" s="9" t="str">
        <f aca="false">IF($A1105="","",IF(OR($H1105="NOT IN SCHEMATIC",$O1105="—"),"",IF($G1105="","NO SCH PN",IF(UPPER(TRIM($G1105))=UPPER(TRIM($O1105)),"OK","MISMATCH"))))</f>
        <v/>
      </c>
      <c r="Q1105" s="9" t="str">
        <f aca="false">IF($A1105="","",IF($L1105=0,"—",INDEX('1. Master BOM'!$E$1:$E$400,$L1105)))</f>
        <v/>
      </c>
      <c r="R1105" s="9" t="str">
        <f aca="false">IF($A1105="","",IF($L1105=0,"—",IF(T(INDEX('1. Master BOM'!$F$1:$F$400,$L1105))="","(not set)",INDEX('1. Master BOM'!$F$1:$F$400,$L1105))))</f>
        <v/>
      </c>
      <c r="S1105" s="9" t="str">
        <f aca="false">IF($A1105="","",IF(OR($R1105="—",$R1105="(not set)",$D1105=""),"",IF(ISNUMBER(SEARCH(SUBSTITUTE(SUBSTITUTE(SUBSTITUTE($R1105,"-",""),"_","")," ",""),SUBSTITUTE(SUBSTITUTE(SUBSTITUTE($D1105,"-",""),"_","")," ",""))),"OK","CHECK")))</f>
        <v/>
      </c>
      <c r="T1105" s="9" t="str">
        <f aca="false">IF($A1105="","",IF(OR($H1105="NOT IN SCHEMATIC",$I1105="MISMATCH",$J1105="MISMATCH",$P1105="MISMATCH",$M1105&lt;&gt;"OK"),"REVIEW","OK"))</f>
        <v/>
      </c>
      <c r="U1105" s="14"/>
      <c r="V1105" s="14"/>
      <c r="W1105" s="17"/>
      <c r="X1105" s="14"/>
    </row>
    <row r="1106" customFormat="false" ht="15" hidden="false" customHeight="false" outlineLevel="0" collapsed="false">
      <c r="A1106" s="9" t="str">
        <f aca="false">IF('3. Layout Parts'!$A1106="","",TRIM('3. Layout Parts'!$A1106))</f>
        <v/>
      </c>
      <c r="B1106" s="9" t="str">
        <f aca="false">IF($A1106="","",'3. Layout Parts'!$D1106)</f>
        <v/>
      </c>
      <c r="C1106" s="9" t="str">
        <f aca="false">IF($A1106="","",'3. Layout Parts'!$B1106)</f>
        <v/>
      </c>
      <c r="D1106" s="9" t="str">
        <f aca="false">IF($A1106="","",'3. Layout Parts'!$C1106)</f>
        <v/>
      </c>
      <c r="E1106" s="9" t="str">
        <f aca="false">IF($A1106="","",IFERROR(INDEX('2. Schematic Parts'!$B$2:$B$3001,MATCH($A1106,'2. Schematic Parts'!$A$2:$A$3001,0)),"NOT FOUND"))</f>
        <v/>
      </c>
      <c r="F1106" s="9" t="str">
        <f aca="false">IF($A1106="","",IFERROR(INDEX('2. Schematic Parts'!$C$2:$C$3001,MATCH($A1106,'2. Schematic Parts'!$A$2:$A$3001,0))&amp;"","NOT FOUND"))</f>
        <v/>
      </c>
      <c r="G1106" s="9" t="str">
        <f aca="false">IF($A1106="","",IFERROR(INDEX('2. Schematic Parts'!$D$2:$D$3001,MATCH($A1106,'2. Schematic Parts'!$A$2:$A$3001,0))&amp;"","NOT FOUND"))</f>
        <v/>
      </c>
      <c r="H1106" s="9" t="str">
        <f aca="false">IF($A1106="","",IF(COUNTIF('2. Schematic Parts'!$A$2:$A$3001,$A1106)=0,"NOT IN SCHEMATIC","OK"))</f>
        <v/>
      </c>
      <c r="I1106" s="9" t="str">
        <f aca="false">IF($A1106="","",IF($H1106="NOT IN SCHEMATIC","",IF(UPPER(TRIM($C1106))=UPPER(TRIM($E1106)),"OK","MISMATCH")))</f>
        <v/>
      </c>
      <c r="J1106" s="9" t="str">
        <f aca="false">IF($A1106="","",IF($H1106="NOT IN SCHEMATIC","",IF($F1106="","NO SCH DECAL",IF($D1106="","",IF(UPPER(TRIM($D1106))=UPPER(TRIM($F1106)),"OK","MISMATCH")))))</f>
        <v/>
      </c>
      <c r="K1106" s="16" t="str">
        <f aca="false">IF($A1106="","",SUMPRODUCT(--ISNUMBER(SEARCH(","&amp;TRIM($A1106)&amp;",",","&amp;SUBSTITUTE('1. Master BOM'!$D$2:$D$400," ","")&amp;","))))</f>
        <v/>
      </c>
      <c r="L1106" s="16" t="str">
        <f aca="false">IF($A1106="","",IF($K1106&lt;&gt;1,0,SUMPRODUCT(ISNUMBER(SEARCH(","&amp;TRIM($A1106)&amp;",",","&amp;SUBSTITUTE('1. Master BOM'!$D$2:$D$400," ","")&amp;","))*ROW('1. Master BOM'!$D$2:$D$400))))</f>
        <v/>
      </c>
      <c r="M1106" s="9" t="str">
        <f aca="false">IF($A1106="","",IF($K1106=0,"NOT IN BOM",IF($K1106&gt;1,"MULTIPLE BOM LINES","OK")))</f>
        <v/>
      </c>
      <c r="N1106" s="9" t="str">
        <f aca="false">IF($A1106="","",IF($L1106=0,"—",INDEX('1. Master BOM'!$A$1:$A$400,$L1106)))</f>
        <v/>
      </c>
      <c r="O1106" s="9" t="str">
        <f aca="false">IF($A1106="","",IF($L1106=0,"—",INDEX('1. Master BOM'!$B$1:$B$400,$L1106)))</f>
        <v/>
      </c>
      <c r="P1106" s="9" t="str">
        <f aca="false">IF($A1106="","",IF(OR($H1106="NOT IN SCHEMATIC",$O1106="—"),"",IF($G1106="","NO SCH PN",IF(UPPER(TRIM($G1106))=UPPER(TRIM($O1106)),"OK","MISMATCH"))))</f>
        <v/>
      </c>
      <c r="Q1106" s="9" t="str">
        <f aca="false">IF($A1106="","",IF($L1106=0,"—",INDEX('1. Master BOM'!$E$1:$E$400,$L1106)))</f>
        <v/>
      </c>
      <c r="R1106" s="9" t="str">
        <f aca="false">IF($A1106="","",IF($L1106=0,"—",IF(T(INDEX('1. Master BOM'!$F$1:$F$400,$L1106))="","(not set)",INDEX('1. Master BOM'!$F$1:$F$400,$L1106))))</f>
        <v/>
      </c>
      <c r="S1106" s="9" t="str">
        <f aca="false">IF($A1106="","",IF(OR($R1106="—",$R1106="(not set)",$D1106=""),"",IF(ISNUMBER(SEARCH(SUBSTITUTE(SUBSTITUTE(SUBSTITUTE($R1106,"-",""),"_","")," ",""),SUBSTITUTE(SUBSTITUTE(SUBSTITUTE($D1106,"-",""),"_","")," ",""))),"OK","CHECK")))</f>
        <v/>
      </c>
      <c r="T1106" s="9" t="str">
        <f aca="false">IF($A1106="","",IF(OR($H1106="NOT IN SCHEMATIC",$I1106="MISMATCH",$J1106="MISMATCH",$P1106="MISMATCH",$M1106&lt;&gt;"OK"),"REVIEW","OK"))</f>
        <v/>
      </c>
      <c r="U1106" s="14"/>
      <c r="V1106" s="14"/>
      <c r="W1106" s="17"/>
      <c r="X1106" s="14"/>
    </row>
    <row r="1107" customFormat="false" ht="15" hidden="false" customHeight="false" outlineLevel="0" collapsed="false">
      <c r="A1107" s="9" t="str">
        <f aca="false">IF('3. Layout Parts'!$A1107="","",TRIM('3. Layout Parts'!$A1107))</f>
        <v/>
      </c>
      <c r="B1107" s="9" t="str">
        <f aca="false">IF($A1107="","",'3. Layout Parts'!$D1107)</f>
        <v/>
      </c>
      <c r="C1107" s="9" t="str">
        <f aca="false">IF($A1107="","",'3. Layout Parts'!$B1107)</f>
        <v/>
      </c>
      <c r="D1107" s="9" t="str">
        <f aca="false">IF($A1107="","",'3. Layout Parts'!$C1107)</f>
        <v/>
      </c>
      <c r="E1107" s="9" t="str">
        <f aca="false">IF($A1107="","",IFERROR(INDEX('2. Schematic Parts'!$B$2:$B$3001,MATCH($A1107,'2. Schematic Parts'!$A$2:$A$3001,0)),"NOT FOUND"))</f>
        <v/>
      </c>
      <c r="F1107" s="9" t="str">
        <f aca="false">IF($A1107="","",IFERROR(INDEX('2. Schematic Parts'!$C$2:$C$3001,MATCH($A1107,'2. Schematic Parts'!$A$2:$A$3001,0))&amp;"","NOT FOUND"))</f>
        <v/>
      </c>
      <c r="G1107" s="9" t="str">
        <f aca="false">IF($A1107="","",IFERROR(INDEX('2. Schematic Parts'!$D$2:$D$3001,MATCH($A1107,'2. Schematic Parts'!$A$2:$A$3001,0))&amp;"","NOT FOUND"))</f>
        <v/>
      </c>
      <c r="H1107" s="9" t="str">
        <f aca="false">IF($A1107="","",IF(COUNTIF('2. Schematic Parts'!$A$2:$A$3001,$A1107)=0,"NOT IN SCHEMATIC","OK"))</f>
        <v/>
      </c>
      <c r="I1107" s="9" t="str">
        <f aca="false">IF($A1107="","",IF($H1107="NOT IN SCHEMATIC","",IF(UPPER(TRIM($C1107))=UPPER(TRIM($E1107)),"OK","MISMATCH")))</f>
        <v/>
      </c>
      <c r="J1107" s="9" t="str">
        <f aca="false">IF($A1107="","",IF($H1107="NOT IN SCHEMATIC","",IF($F1107="","NO SCH DECAL",IF($D1107="","",IF(UPPER(TRIM($D1107))=UPPER(TRIM($F1107)),"OK","MISMATCH")))))</f>
        <v/>
      </c>
      <c r="K1107" s="16" t="str">
        <f aca="false">IF($A1107="","",SUMPRODUCT(--ISNUMBER(SEARCH(","&amp;TRIM($A1107)&amp;",",","&amp;SUBSTITUTE('1. Master BOM'!$D$2:$D$400," ","")&amp;","))))</f>
        <v/>
      </c>
      <c r="L1107" s="16" t="str">
        <f aca="false">IF($A1107="","",IF($K1107&lt;&gt;1,0,SUMPRODUCT(ISNUMBER(SEARCH(","&amp;TRIM($A1107)&amp;",",","&amp;SUBSTITUTE('1. Master BOM'!$D$2:$D$400," ","")&amp;","))*ROW('1. Master BOM'!$D$2:$D$400))))</f>
        <v/>
      </c>
      <c r="M1107" s="9" t="str">
        <f aca="false">IF($A1107="","",IF($K1107=0,"NOT IN BOM",IF($K1107&gt;1,"MULTIPLE BOM LINES","OK")))</f>
        <v/>
      </c>
      <c r="N1107" s="9" t="str">
        <f aca="false">IF($A1107="","",IF($L1107=0,"—",INDEX('1. Master BOM'!$A$1:$A$400,$L1107)))</f>
        <v/>
      </c>
      <c r="O1107" s="9" t="str">
        <f aca="false">IF($A1107="","",IF($L1107=0,"—",INDEX('1. Master BOM'!$B$1:$B$400,$L1107)))</f>
        <v/>
      </c>
      <c r="P1107" s="9" t="str">
        <f aca="false">IF($A1107="","",IF(OR($H1107="NOT IN SCHEMATIC",$O1107="—"),"",IF($G1107="","NO SCH PN",IF(UPPER(TRIM($G1107))=UPPER(TRIM($O1107)),"OK","MISMATCH"))))</f>
        <v/>
      </c>
      <c r="Q1107" s="9" t="str">
        <f aca="false">IF($A1107="","",IF($L1107=0,"—",INDEX('1. Master BOM'!$E$1:$E$400,$L1107)))</f>
        <v/>
      </c>
      <c r="R1107" s="9" t="str">
        <f aca="false">IF($A1107="","",IF($L1107=0,"—",IF(T(INDEX('1. Master BOM'!$F$1:$F$400,$L1107))="","(not set)",INDEX('1. Master BOM'!$F$1:$F$400,$L1107))))</f>
        <v/>
      </c>
      <c r="S1107" s="9" t="str">
        <f aca="false">IF($A1107="","",IF(OR($R1107="—",$R1107="(not set)",$D1107=""),"",IF(ISNUMBER(SEARCH(SUBSTITUTE(SUBSTITUTE(SUBSTITUTE($R1107,"-",""),"_","")," ",""),SUBSTITUTE(SUBSTITUTE(SUBSTITUTE($D1107,"-",""),"_","")," ",""))),"OK","CHECK")))</f>
        <v/>
      </c>
      <c r="T1107" s="9" t="str">
        <f aca="false">IF($A1107="","",IF(OR($H1107="NOT IN SCHEMATIC",$I1107="MISMATCH",$J1107="MISMATCH",$P1107="MISMATCH",$M1107&lt;&gt;"OK"),"REVIEW","OK"))</f>
        <v/>
      </c>
      <c r="U1107" s="14"/>
      <c r="V1107" s="14"/>
      <c r="W1107" s="17"/>
      <c r="X1107" s="14"/>
    </row>
    <row r="1108" customFormat="false" ht="15" hidden="false" customHeight="false" outlineLevel="0" collapsed="false">
      <c r="A1108" s="9" t="str">
        <f aca="false">IF('3. Layout Parts'!$A1108="","",TRIM('3. Layout Parts'!$A1108))</f>
        <v/>
      </c>
      <c r="B1108" s="9" t="str">
        <f aca="false">IF($A1108="","",'3. Layout Parts'!$D1108)</f>
        <v/>
      </c>
      <c r="C1108" s="9" t="str">
        <f aca="false">IF($A1108="","",'3. Layout Parts'!$B1108)</f>
        <v/>
      </c>
      <c r="D1108" s="9" t="str">
        <f aca="false">IF($A1108="","",'3. Layout Parts'!$C1108)</f>
        <v/>
      </c>
      <c r="E1108" s="9" t="str">
        <f aca="false">IF($A1108="","",IFERROR(INDEX('2. Schematic Parts'!$B$2:$B$3001,MATCH($A1108,'2. Schematic Parts'!$A$2:$A$3001,0)),"NOT FOUND"))</f>
        <v/>
      </c>
      <c r="F1108" s="9" t="str">
        <f aca="false">IF($A1108="","",IFERROR(INDEX('2. Schematic Parts'!$C$2:$C$3001,MATCH($A1108,'2. Schematic Parts'!$A$2:$A$3001,0))&amp;"","NOT FOUND"))</f>
        <v/>
      </c>
      <c r="G1108" s="9" t="str">
        <f aca="false">IF($A1108="","",IFERROR(INDEX('2. Schematic Parts'!$D$2:$D$3001,MATCH($A1108,'2. Schematic Parts'!$A$2:$A$3001,0))&amp;"","NOT FOUND"))</f>
        <v/>
      </c>
      <c r="H1108" s="9" t="str">
        <f aca="false">IF($A1108="","",IF(COUNTIF('2. Schematic Parts'!$A$2:$A$3001,$A1108)=0,"NOT IN SCHEMATIC","OK"))</f>
        <v/>
      </c>
      <c r="I1108" s="9" t="str">
        <f aca="false">IF($A1108="","",IF($H1108="NOT IN SCHEMATIC","",IF(UPPER(TRIM($C1108))=UPPER(TRIM($E1108)),"OK","MISMATCH")))</f>
        <v/>
      </c>
      <c r="J1108" s="9" t="str">
        <f aca="false">IF($A1108="","",IF($H1108="NOT IN SCHEMATIC","",IF($F1108="","NO SCH DECAL",IF($D1108="","",IF(UPPER(TRIM($D1108))=UPPER(TRIM($F1108)),"OK","MISMATCH")))))</f>
        <v/>
      </c>
      <c r="K1108" s="16" t="str">
        <f aca="false">IF($A1108="","",SUMPRODUCT(--ISNUMBER(SEARCH(","&amp;TRIM($A1108)&amp;",",","&amp;SUBSTITUTE('1. Master BOM'!$D$2:$D$400," ","")&amp;","))))</f>
        <v/>
      </c>
      <c r="L1108" s="16" t="str">
        <f aca="false">IF($A1108="","",IF($K1108&lt;&gt;1,0,SUMPRODUCT(ISNUMBER(SEARCH(","&amp;TRIM($A1108)&amp;",",","&amp;SUBSTITUTE('1. Master BOM'!$D$2:$D$400," ","")&amp;","))*ROW('1. Master BOM'!$D$2:$D$400))))</f>
        <v/>
      </c>
      <c r="M1108" s="9" t="str">
        <f aca="false">IF($A1108="","",IF($K1108=0,"NOT IN BOM",IF($K1108&gt;1,"MULTIPLE BOM LINES","OK")))</f>
        <v/>
      </c>
      <c r="N1108" s="9" t="str">
        <f aca="false">IF($A1108="","",IF($L1108=0,"—",INDEX('1. Master BOM'!$A$1:$A$400,$L1108)))</f>
        <v/>
      </c>
      <c r="O1108" s="9" t="str">
        <f aca="false">IF($A1108="","",IF($L1108=0,"—",INDEX('1. Master BOM'!$B$1:$B$400,$L1108)))</f>
        <v/>
      </c>
      <c r="P1108" s="9" t="str">
        <f aca="false">IF($A1108="","",IF(OR($H1108="NOT IN SCHEMATIC",$O1108="—"),"",IF($G1108="","NO SCH PN",IF(UPPER(TRIM($G1108))=UPPER(TRIM($O1108)),"OK","MISMATCH"))))</f>
        <v/>
      </c>
      <c r="Q1108" s="9" t="str">
        <f aca="false">IF($A1108="","",IF($L1108=0,"—",INDEX('1. Master BOM'!$E$1:$E$400,$L1108)))</f>
        <v/>
      </c>
      <c r="R1108" s="9" t="str">
        <f aca="false">IF($A1108="","",IF($L1108=0,"—",IF(T(INDEX('1. Master BOM'!$F$1:$F$400,$L1108))="","(not set)",INDEX('1. Master BOM'!$F$1:$F$400,$L1108))))</f>
        <v/>
      </c>
      <c r="S1108" s="9" t="str">
        <f aca="false">IF($A1108="","",IF(OR($R1108="—",$R1108="(not set)",$D1108=""),"",IF(ISNUMBER(SEARCH(SUBSTITUTE(SUBSTITUTE(SUBSTITUTE($R1108,"-",""),"_","")," ",""),SUBSTITUTE(SUBSTITUTE(SUBSTITUTE($D1108,"-",""),"_","")," ",""))),"OK","CHECK")))</f>
        <v/>
      </c>
      <c r="T1108" s="9" t="str">
        <f aca="false">IF($A1108="","",IF(OR($H1108="NOT IN SCHEMATIC",$I1108="MISMATCH",$J1108="MISMATCH",$P1108="MISMATCH",$M1108&lt;&gt;"OK"),"REVIEW","OK"))</f>
        <v/>
      </c>
      <c r="U1108" s="14"/>
      <c r="V1108" s="14"/>
      <c r="W1108" s="17"/>
      <c r="X1108" s="14"/>
    </row>
    <row r="1109" customFormat="false" ht="15" hidden="false" customHeight="false" outlineLevel="0" collapsed="false">
      <c r="A1109" s="9" t="str">
        <f aca="false">IF('3. Layout Parts'!$A1109="","",TRIM('3. Layout Parts'!$A1109))</f>
        <v/>
      </c>
      <c r="B1109" s="9" t="str">
        <f aca="false">IF($A1109="","",'3. Layout Parts'!$D1109)</f>
        <v/>
      </c>
      <c r="C1109" s="9" t="str">
        <f aca="false">IF($A1109="","",'3. Layout Parts'!$B1109)</f>
        <v/>
      </c>
      <c r="D1109" s="9" t="str">
        <f aca="false">IF($A1109="","",'3. Layout Parts'!$C1109)</f>
        <v/>
      </c>
      <c r="E1109" s="9" t="str">
        <f aca="false">IF($A1109="","",IFERROR(INDEX('2. Schematic Parts'!$B$2:$B$3001,MATCH($A1109,'2. Schematic Parts'!$A$2:$A$3001,0)),"NOT FOUND"))</f>
        <v/>
      </c>
      <c r="F1109" s="9" t="str">
        <f aca="false">IF($A1109="","",IFERROR(INDEX('2. Schematic Parts'!$C$2:$C$3001,MATCH($A1109,'2. Schematic Parts'!$A$2:$A$3001,0))&amp;"","NOT FOUND"))</f>
        <v/>
      </c>
      <c r="G1109" s="9" t="str">
        <f aca="false">IF($A1109="","",IFERROR(INDEX('2. Schematic Parts'!$D$2:$D$3001,MATCH($A1109,'2. Schematic Parts'!$A$2:$A$3001,0))&amp;"","NOT FOUND"))</f>
        <v/>
      </c>
      <c r="H1109" s="9" t="str">
        <f aca="false">IF($A1109="","",IF(COUNTIF('2. Schematic Parts'!$A$2:$A$3001,$A1109)=0,"NOT IN SCHEMATIC","OK"))</f>
        <v/>
      </c>
      <c r="I1109" s="9" t="str">
        <f aca="false">IF($A1109="","",IF($H1109="NOT IN SCHEMATIC","",IF(UPPER(TRIM($C1109))=UPPER(TRIM($E1109)),"OK","MISMATCH")))</f>
        <v/>
      </c>
      <c r="J1109" s="9" t="str">
        <f aca="false">IF($A1109="","",IF($H1109="NOT IN SCHEMATIC","",IF($F1109="","NO SCH DECAL",IF($D1109="","",IF(UPPER(TRIM($D1109))=UPPER(TRIM($F1109)),"OK","MISMATCH")))))</f>
        <v/>
      </c>
      <c r="K1109" s="16" t="str">
        <f aca="false">IF($A1109="","",SUMPRODUCT(--ISNUMBER(SEARCH(","&amp;TRIM($A1109)&amp;",",","&amp;SUBSTITUTE('1. Master BOM'!$D$2:$D$400," ","")&amp;","))))</f>
        <v/>
      </c>
      <c r="L1109" s="16" t="str">
        <f aca="false">IF($A1109="","",IF($K1109&lt;&gt;1,0,SUMPRODUCT(ISNUMBER(SEARCH(","&amp;TRIM($A1109)&amp;",",","&amp;SUBSTITUTE('1. Master BOM'!$D$2:$D$400," ","")&amp;","))*ROW('1. Master BOM'!$D$2:$D$400))))</f>
        <v/>
      </c>
      <c r="M1109" s="9" t="str">
        <f aca="false">IF($A1109="","",IF($K1109=0,"NOT IN BOM",IF($K1109&gt;1,"MULTIPLE BOM LINES","OK")))</f>
        <v/>
      </c>
      <c r="N1109" s="9" t="str">
        <f aca="false">IF($A1109="","",IF($L1109=0,"—",INDEX('1. Master BOM'!$A$1:$A$400,$L1109)))</f>
        <v/>
      </c>
      <c r="O1109" s="9" t="str">
        <f aca="false">IF($A1109="","",IF($L1109=0,"—",INDEX('1. Master BOM'!$B$1:$B$400,$L1109)))</f>
        <v/>
      </c>
      <c r="P1109" s="9" t="str">
        <f aca="false">IF($A1109="","",IF(OR($H1109="NOT IN SCHEMATIC",$O1109="—"),"",IF($G1109="","NO SCH PN",IF(UPPER(TRIM($G1109))=UPPER(TRIM($O1109)),"OK","MISMATCH"))))</f>
        <v/>
      </c>
      <c r="Q1109" s="9" t="str">
        <f aca="false">IF($A1109="","",IF($L1109=0,"—",INDEX('1. Master BOM'!$E$1:$E$400,$L1109)))</f>
        <v/>
      </c>
      <c r="R1109" s="9" t="str">
        <f aca="false">IF($A1109="","",IF($L1109=0,"—",IF(T(INDEX('1. Master BOM'!$F$1:$F$400,$L1109))="","(not set)",INDEX('1. Master BOM'!$F$1:$F$400,$L1109))))</f>
        <v/>
      </c>
      <c r="S1109" s="9" t="str">
        <f aca="false">IF($A1109="","",IF(OR($R1109="—",$R1109="(not set)",$D1109=""),"",IF(ISNUMBER(SEARCH(SUBSTITUTE(SUBSTITUTE(SUBSTITUTE($R1109,"-",""),"_","")," ",""),SUBSTITUTE(SUBSTITUTE(SUBSTITUTE($D1109,"-",""),"_","")," ",""))),"OK","CHECK")))</f>
        <v/>
      </c>
      <c r="T1109" s="9" t="str">
        <f aca="false">IF($A1109="","",IF(OR($H1109="NOT IN SCHEMATIC",$I1109="MISMATCH",$J1109="MISMATCH",$P1109="MISMATCH",$M1109&lt;&gt;"OK"),"REVIEW","OK"))</f>
        <v/>
      </c>
      <c r="U1109" s="14"/>
      <c r="V1109" s="14"/>
      <c r="W1109" s="17"/>
      <c r="X1109" s="14"/>
    </row>
    <row r="1110" customFormat="false" ht="15" hidden="false" customHeight="false" outlineLevel="0" collapsed="false">
      <c r="A1110" s="9" t="str">
        <f aca="false">IF('3. Layout Parts'!$A1110="","",TRIM('3. Layout Parts'!$A1110))</f>
        <v/>
      </c>
      <c r="B1110" s="9" t="str">
        <f aca="false">IF($A1110="","",'3. Layout Parts'!$D1110)</f>
        <v/>
      </c>
      <c r="C1110" s="9" t="str">
        <f aca="false">IF($A1110="","",'3. Layout Parts'!$B1110)</f>
        <v/>
      </c>
      <c r="D1110" s="9" t="str">
        <f aca="false">IF($A1110="","",'3. Layout Parts'!$C1110)</f>
        <v/>
      </c>
      <c r="E1110" s="9" t="str">
        <f aca="false">IF($A1110="","",IFERROR(INDEX('2. Schematic Parts'!$B$2:$B$3001,MATCH($A1110,'2. Schematic Parts'!$A$2:$A$3001,0)),"NOT FOUND"))</f>
        <v/>
      </c>
      <c r="F1110" s="9" t="str">
        <f aca="false">IF($A1110="","",IFERROR(INDEX('2. Schematic Parts'!$C$2:$C$3001,MATCH($A1110,'2. Schematic Parts'!$A$2:$A$3001,0))&amp;"","NOT FOUND"))</f>
        <v/>
      </c>
      <c r="G1110" s="9" t="str">
        <f aca="false">IF($A1110="","",IFERROR(INDEX('2. Schematic Parts'!$D$2:$D$3001,MATCH($A1110,'2. Schematic Parts'!$A$2:$A$3001,0))&amp;"","NOT FOUND"))</f>
        <v/>
      </c>
      <c r="H1110" s="9" t="str">
        <f aca="false">IF($A1110="","",IF(COUNTIF('2. Schematic Parts'!$A$2:$A$3001,$A1110)=0,"NOT IN SCHEMATIC","OK"))</f>
        <v/>
      </c>
      <c r="I1110" s="9" t="str">
        <f aca="false">IF($A1110="","",IF($H1110="NOT IN SCHEMATIC","",IF(UPPER(TRIM($C1110))=UPPER(TRIM($E1110)),"OK","MISMATCH")))</f>
        <v/>
      </c>
      <c r="J1110" s="9" t="str">
        <f aca="false">IF($A1110="","",IF($H1110="NOT IN SCHEMATIC","",IF($F1110="","NO SCH DECAL",IF($D1110="","",IF(UPPER(TRIM($D1110))=UPPER(TRIM($F1110)),"OK","MISMATCH")))))</f>
        <v/>
      </c>
      <c r="K1110" s="16" t="str">
        <f aca="false">IF($A1110="","",SUMPRODUCT(--ISNUMBER(SEARCH(","&amp;TRIM($A1110)&amp;",",","&amp;SUBSTITUTE('1. Master BOM'!$D$2:$D$400," ","")&amp;","))))</f>
        <v/>
      </c>
      <c r="L1110" s="16" t="str">
        <f aca="false">IF($A1110="","",IF($K1110&lt;&gt;1,0,SUMPRODUCT(ISNUMBER(SEARCH(","&amp;TRIM($A1110)&amp;",",","&amp;SUBSTITUTE('1. Master BOM'!$D$2:$D$400," ","")&amp;","))*ROW('1. Master BOM'!$D$2:$D$400))))</f>
        <v/>
      </c>
      <c r="M1110" s="9" t="str">
        <f aca="false">IF($A1110="","",IF($K1110=0,"NOT IN BOM",IF($K1110&gt;1,"MULTIPLE BOM LINES","OK")))</f>
        <v/>
      </c>
      <c r="N1110" s="9" t="str">
        <f aca="false">IF($A1110="","",IF($L1110=0,"—",INDEX('1. Master BOM'!$A$1:$A$400,$L1110)))</f>
        <v/>
      </c>
      <c r="O1110" s="9" t="str">
        <f aca="false">IF($A1110="","",IF($L1110=0,"—",INDEX('1. Master BOM'!$B$1:$B$400,$L1110)))</f>
        <v/>
      </c>
      <c r="P1110" s="9" t="str">
        <f aca="false">IF($A1110="","",IF(OR($H1110="NOT IN SCHEMATIC",$O1110="—"),"",IF($G1110="","NO SCH PN",IF(UPPER(TRIM($G1110))=UPPER(TRIM($O1110)),"OK","MISMATCH"))))</f>
        <v/>
      </c>
      <c r="Q1110" s="9" t="str">
        <f aca="false">IF($A1110="","",IF($L1110=0,"—",INDEX('1. Master BOM'!$E$1:$E$400,$L1110)))</f>
        <v/>
      </c>
      <c r="R1110" s="9" t="str">
        <f aca="false">IF($A1110="","",IF($L1110=0,"—",IF(T(INDEX('1. Master BOM'!$F$1:$F$400,$L1110))="","(not set)",INDEX('1. Master BOM'!$F$1:$F$400,$L1110))))</f>
        <v/>
      </c>
      <c r="S1110" s="9" t="str">
        <f aca="false">IF($A1110="","",IF(OR($R1110="—",$R1110="(not set)",$D1110=""),"",IF(ISNUMBER(SEARCH(SUBSTITUTE(SUBSTITUTE(SUBSTITUTE($R1110,"-",""),"_","")," ",""),SUBSTITUTE(SUBSTITUTE(SUBSTITUTE($D1110,"-",""),"_","")," ",""))),"OK","CHECK")))</f>
        <v/>
      </c>
      <c r="T1110" s="9" t="str">
        <f aca="false">IF($A1110="","",IF(OR($H1110="NOT IN SCHEMATIC",$I1110="MISMATCH",$J1110="MISMATCH",$P1110="MISMATCH",$M1110&lt;&gt;"OK"),"REVIEW","OK"))</f>
        <v/>
      </c>
      <c r="U1110" s="14"/>
      <c r="V1110" s="14"/>
      <c r="W1110" s="17"/>
      <c r="X1110" s="14"/>
    </row>
    <row r="1111" customFormat="false" ht="15" hidden="false" customHeight="false" outlineLevel="0" collapsed="false">
      <c r="A1111" s="9" t="str">
        <f aca="false">IF('3. Layout Parts'!$A1111="","",TRIM('3. Layout Parts'!$A1111))</f>
        <v/>
      </c>
      <c r="B1111" s="9" t="str">
        <f aca="false">IF($A1111="","",'3. Layout Parts'!$D1111)</f>
        <v/>
      </c>
      <c r="C1111" s="9" t="str">
        <f aca="false">IF($A1111="","",'3. Layout Parts'!$B1111)</f>
        <v/>
      </c>
      <c r="D1111" s="9" t="str">
        <f aca="false">IF($A1111="","",'3. Layout Parts'!$C1111)</f>
        <v/>
      </c>
      <c r="E1111" s="9" t="str">
        <f aca="false">IF($A1111="","",IFERROR(INDEX('2. Schematic Parts'!$B$2:$B$3001,MATCH($A1111,'2. Schematic Parts'!$A$2:$A$3001,0)),"NOT FOUND"))</f>
        <v/>
      </c>
      <c r="F1111" s="9" t="str">
        <f aca="false">IF($A1111="","",IFERROR(INDEX('2. Schematic Parts'!$C$2:$C$3001,MATCH($A1111,'2. Schematic Parts'!$A$2:$A$3001,0))&amp;"","NOT FOUND"))</f>
        <v/>
      </c>
      <c r="G1111" s="9" t="str">
        <f aca="false">IF($A1111="","",IFERROR(INDEX('2. Schematic Parts'!$D$2:$D$3001,MATCH($A1111,'2. Schematic Parts'!$A$2:$A$3001,0))&amp;"","NOT FOUND"))</f>
        <v/>
      </c>
      <c r="H1111" s="9" t="str">
        <f aca="false">IF($A1111="","",IF(COUNTIF('2. Schematic Parts'!$A$2:$A$3001,$A1111)=0,"NOT IN SCHEMATIC","OK"))</f>
        <v/>
      </c>
      <c r="I1111" s="9" t="str">
        <f aca="false">IF($A1111="","",IF($H1111="NOT IN SCHEMATIC","",IF(UPPER(TRIM($C1111))=UPPER(TRIM($E1111)),"OK","MISMATCH")))</f>
        <v/>
      </c>
      <c r="J1111" s="9" t="str">
        <f aca="false">IF($A1111="","",IF($H1111="NOT IN SCHEMATIC","",IF($F1111="","NO SCH DECAL",IF($D1111="","",IF(UPPER(TRIM($D1111))=UPPER(TRIM($F1111)),"OK","MISMATCH")))))</f>
        <v/>
      </c>
      <c r="K1111" s="16" t="str">
        <f aca="false">IF($A1111="","",SUMPRODUCT(--ISNUMBER(SEARCH(","&amp;TRIM($A1111)&amp;",",","&amp;SUBSTITUTE('1. Master BOM'!$D$2:$D$400," ","")&amp;","))))</f>
        <v/>
      </c>
      <c r="L1111" s="16" t="str">
        <f aca="false">IF($A1111="","",IF($K1111&lt;&gt;1,0,SUMPRODUCT(ISNUMBER(SEARCH(","&amp;TRIM($A1111)&amp;",",","&amp;SUBSTITUTE('1. Master BOM'!$D$2:$D$400," ","")&amp;","))*ROW('1. Master BOM'!$D$2:$D$400))))</f>
        <v/>
      </c>
      <c r="M1111" s="9" t="str">
        <f aca="false">IF($A1111="","",IF($K1111=0,"NOT IN BOM",IF($K1111&gt;1,"MULTIPLE BOM LINES","OK")))</f>
        <v/>
      </c>
      <c r="N1111" s="9" t="str">
        <f aca="false">IF($A1111="","",IF($L1111=0,"—",INDEX('1. Master BOM'!$A$1:$A$400,$L1111)))</f>
        <v/>
      </c>
      <c r="O1111" s="9" t="str">
        <f aca="false">IF($A1111="","",IF($L1111=0,"—",INDEX('1. Master BOM'!$B$1:$B$400,$L1111)))</f>
        <v/>
      </c>
      <c r="P1111" s="9" t="str">
        <f aca="false">IF($A1111="","",IF(OR($H1111="NOT IN SCHEMATIC",$O1111="—"),"",IF($G1111="","NO SCH PN",IF(UPPER(TRIM($G1111))=UPPER(TRIM($O1111)),"OK","MISMATCH"))))</f>
        <v/>
      </c>
      <c r="Q1111" s="9" t="str">
        <f aca="false">IF($A1111="","",IF($L1111=0,"—",INDEX('1. Master BOM'!$E$1:$E$400,$L1111)))</f>
        <v/>
      </c>
      <c r="R1111" s="9" t="str">
        <f aca="false">IF($A1111="","",IF($L1111=0,"—",IF(T(INDEX('1. Master BOM'!$F$1:$F$400,$L1111))="","(not set)",INDEX('1. Master BOM'!$F$1:$F$400,$L1111))))</f>
        <v/>
      </c>
      <c r="S1111" s="9" t="str">
        <f aca="false">IF($A1111="","",IF(OR($R1111="—",$R1111="(not set)",$D1111=""),"",IF(ISNUMBER(SEARCH(SUBSTITUTE(SUBSTITUTE(SUBSTITUTE($R1111,"-",""),"_","")," ",""),SUBSTITUTE(SUBSTITUTE(SUBSTITUTE($D1111,"-",""),"_","")," ",""))),"OK","CHECK")))</f>
        <v/>
      </c>
      <c r="T1111" s="9" t="str">
        <f aca="false">IF($A1111="","",IF(OR($H1111="NOT IN SCHEMATIC",$I1111="MISMATCH",$J1111="MISMATCH",$P1111="MISMATCH",$M1111&lt;&gt;"OK"),"REVIEW","OK"))</f>
        <v/>
      </c>
      <c r="U1111" s="14"/>
      <c r="V1111" s="14"/>
      <c r="W1111" s="17"/>
      <c r="X1111" s="14"/>
    </row>
    <row r="1112" customFormat="false" ht="15" hidden="false" customHeight="false" outlineLevel="0" collapsed="false">
      <c r="A1112" s="9" t="str">
        <f aca="false">IF('3. Layout Parts'!$A1112="","",TRIM('3. Layout Parts'!$A1112))</f>
        <v/>
      </c>
      <c r="B1112" s="9" t="str">
        <f aca="false">IF($A1112="","",'3. Layout Parts'!$D1112)</f>
        <v/>
      </c>
      <c r="C1112" s="9" t="str">
        <f aca="false">IF($A1112="","",'3. Layout Parts'!$B1112)</f>
        <v/>
      </c>
      <c r="D1112" s="9" t="str">
        <f aca="false">IF($A1112="","",'3. Layout Parts'!$C1112)</f>
        <v/>
      </c>
      <c r="E1112" s="9" t="str">
        <f aca="false">IF($A1112="","",IFERROR(INDEX('2. Schematic Parts'!$B$2:$B$3001,MATCH($A1112,'2. Schematic Parts'!$A$2:$A$3001,0)),"NOT FOUND"))</f>
        <v/>
      </c>
      <c r="F1112" s="9" t="str">
        <f aca="false">IF($A1112="","",IFERROR(INDEX('2. Schematic Parts'!$C$2:$C$3001,MATCH($A1112,'2. Schematic Parts'!$A$2:$A$3001,0))&amp;"","NOT FOUND"))</f>
        <v/>
      </c>
      <c r="G1112" s="9" t="str">
        <f aca="false">IF($A1112="","",IFERROR(INDEX('2. Schematic Parts'!$D$2:$D$3001,MATCH($A1112,'2. Schematic Parts'!$A$2:$A$3001,0))&amp;"","NOT FOUND"))</f>
        <v/>
      </c>
      <c r="H1112" s="9" t="str">
        <f aca="false">IF($A1112="","",IF(COUNTIF('2. Schematic Parts'!$A$2:$A$3001,$A1112)=0,"NOT IN SCHEMATIC","OK"))</f>
        <v/>
      </c>
      <c r="I1112" s="9" t="str">
        <f aca="false">IF($A1112="","",IF($H1112="NOT IN SCHEMATIC","",IF(UPPER(TRIM($C1112))=UPPER(TRIM($E1112)),"OK","MISMATCH")))</f>
        <v/>
      </c>
      <c r="J1112" s="9" t="str">
        <f aca="false">IF($A1112="","",IF($H1112="NOT IN SCHEMATIC","",IF($F1112="","NO SCH DECAL",IF($D1112="","",IF(UPPER(TRIM($D1112))=UPPER(TRIM($F1112)),"OK","MISMATCH")))))</f>
        <v/>
      </c>
      <c r="K1112" s="16" t="str">
        <f aca="false">IF($A1112="","",SUMPRODUCT(--ISNUMBER(SEARCH(","&amp;TRIM($A1112)&amp;",",","&amp;SUBSTITUTE('1. Master BOM'!$D$2:$D$400," ","")&amp;","))))</f>
        <v/>
      </c>
      <c r="L1112" s="16" t="str">
        <f aca="false">IF($A1112="","",IF($K1112&lt;&gt;1,0,SUMPRODUCT(ISNUMBER(SEARCH(","&amp;TRIM($A1112)&amp;",",","&amp;SUBSTITUTE('1. Master BOM'!$D$2:$D$400," ","")&amp;","))*ROW('1. Master BOM'!$D$2:$D$400))))</f>
        <v/>
      </c>
      <c r="M1112" s="9" t="str">
        <f aca="false">IF($A1112="","",IF($K1112=0,"NOT IN BOM",IF($K1112&gt;1,"MULTIPLE BOM LINES","OK")))</f>
        <v/>
      </c>
      <c r="N1112" s="9" t="str">
        <f aca="false">IF($A1112="","",IF($L1112=0,"—",INDEX('1. Master BOM'!$A$1:$A$400,$L1112)))</f>
        <v/>
      </c>
      <c r="O1112" s="9" t="str">
        <f aca="false">IF($A1112="","",IF($L1112=0,"—",INDEX('1. Master BOM'!$B$1:$B$400,$L1112)))</f>
        <v/>
      </c>
      <c r="P1112" s="9" t="str">
        <f aca="false">IF($A1112="","",IF(OR($H1112="NOT IN SCHEMATIC",$O1112="—"),"",IF($G1112="","NO SCH PN",IF(UPPER(TRIM($G1112))=UPPER(TRIM($O1112)),"OK","MISMATCH"))))</f>
        <v/>
      </c>
      <c r="Q1112" s="9" t="str">
        <f aca="false">IF($A1112="","",IF($L1112=0,"—",INDEX('1. Master BOM'!$E$1:$E$400,$L1112)))</f>
        <v/>
      </c>
      <c r="R1112" s="9" t="str">
        <f aca="false">IF($A1112="","",IF($L1112=0,"—",IF(T(INDEX('1. Master BOM'!$F$1:$F$400,$L1112))="","(not set)",INDEX('1. Master BOM'!$F$1:$F$400,$L1112))))</f>
        <v/>
      </c>
      <c r="S1112" s="9" t="str">
        <f aca="false">IF($A1112="","",IF(OR($R1112="—",$R1112="(not set)",$D1112=""),"",IF(ISNUMBER(SEARCH(SUBSTITUTE(SUBSTITUTE(SUBSTITUTE($R1112,"-",""),"_","")," ",""),SUBSTITUTE(SUBSTITUTE(SUBSTITUTE($D1112,"-",""),"_","")," ",""))),"OK","CHECK")))</f>
        <v/>
      </c>
      <c r="T1112" s="9" t="str">
        <f aca="false">IF($A1112="","",IF(OR($H1112="NOT IN SCHEMATIC",$I1112="MISMATCH",$J1112="MISMATCH",$P1112="MISMATCH",$M1112&lt;&gt;"OK"),"REVIEW","OK"))</f>
        <v/>
      </c>
      <c r="U1112" s="14"/>
      <c r="V1112" s="14"/>
      <c r="W1112" s="17"/>
      <c r="X1112" s="14"/>
    </row>
    <row r="1113" customFormat="false" ht="15" hidden="false" customHeight="false" outlineLevel="0" collapsed="false">
      <c r="A1113" s="9" t="str">
        <f aca="false">IF('3. Layout Parts'!$A1113="","",TRIM('3. Layout Parts'!$A1113))</f>
        <v/>
      </c>
      <c r="B1113" s="9" t="str">
        <f aca="false">IF($A1113="","",'3. Layout Parts'!$D1113)</f>
        <v/>
      </c>
      <c r="C1113" s="9" t="str">
        <f aca="false">IF($A1113="","",'3. Layout Parts'!$B1113)</f>
        <v/>
      </c>
      <c r="D1113" s="9" t="str">
        <f aca="false">IF($A1113="","",'3. Layout Parts'!$C1113)</f>
        <v/>
      </c>
      <c r="E1113" s="9" t="str">
        <f aca="false">IF($A1113="","",IFERROR(INDEX('2. Schematic Parts'!$B$2:$B$3001,MATCH($A1113,'2. Schematic Parts'!$A$2:$A$3001,0)),"NOT FOUND"))</f>
        <v/>
      </c>
      <c r="F1113" s="9" t="str">
        <f aca="false">IF($A1113="","",IFERROR(INDEX('2. Schematic Parts'!$C$2:$C$3001,MATCH($A1113,'2. Schematic Parts'!$A$2:$A$3001,0))&amp;"","NOT FOUND"))</f>
        <v/>
      </c>
      <c r="G1113" s="9" t="str">
        <f aca="false">IF($A1113="","",IFERROR(INDEX('2. Schematic Parts'!$D$2:$D$3001,MATCH($A1113,'2. Schematic Parts'!$A$2:$A$3001,0))&amp;"","NOT FOUND"))</f>
        <v/>
      </c>
      <c r="H1113" s="9" t="str">
        <f aca="false">IF($A1113="","",IF(COUNTIF('2. Schematic Parts'!$A$2:$A$3001,$A1113)=0,"NOT IN SCHEMATIC","OK"))</f>
        <v/>
      </c>
      <c r="I1113" s="9" t="str">
        <f aca="false">IF($A1113="","",IF($H1113="NOT IN SCHEMATIC","",IF(UPPER(TRIM($C1113))=UPPER(TRIM($E1113)),"OK","MISMATCH")))</f>
        <v/>
      </c>
      <c r="J1113" s="9" t="str">
        <f aca="false">IF($A1113="","",IF($H1113="NOT IN SCHEMATIC","",IF($F1113="","NO SCH DECAL",IF($D1113="","",IF(UPPER(TRIM($D1113))=UPPER(TRIM($F1113)),"OK","MISMATCH")))))</f>
        <v/>
      </c>
      <c r="K1113" s="16" t="str">
        <f aca="false">IF($A1113="","",SUMPRODUCT(--ISNUMBER(SEARCH(","&amp;TRIM($A1113)&amp;",",","&amp;SUBSTITUTE('1. Master BOM'!$D$2:$D$400," ","")&amp;","))))</f>
        <v/>
      </c>
      <c r="L1113" s="16" t="str">
        <f aca="false">IF($A1113="","",IF($K1113&lt;&gt;1,0,SUMPRODUCT(ISNUMBER(SEARCH(","&amp;TRIM($A1113)&amp;",",","&amp;SUBSTITUTE('1. Master BOM'!$D$2:$D$400," ","")&amp;","))*ROW('1. Master BOM'!$D$2:$D$400))))</f>
        <v/>
      </c>
      <c r="M1113" s="9" t="str">
        <f aca="false">IF($A1113="","",IF($K1113=0,"NOT IN BOM",IF($K1113&gt;1,"MULTIPLE BOM LINES","OK")))</f>
        <v/>
      </c>
      <c r="N1113" s="9" t="str">
        <f aca="false">IF($A1113="","",IF($L1113=0,"—",INDEX('1. Master BOM'!$A$1:$A$400,$L1113)))</f>
        <v/>
      </c>
      <c r="O1113" s="9" t="str">
        <f aca="false">IF($A1113="","",IF($L1113=0,"—",INDEX('1. Master BOM'!$B$1:$B$400,$L1113)))</f>
        <v/>
      </c>
      <c r="P1113" s="9" t="str">
        <f aca="false">IF($A1113="","",IF(OR($H1113="NOT IN SCHEMATIC",$O1113="—"),"",IF($G1113="","NO SCH PN",IF(UPPER(TRIM($G1113))=UPPER(TRIM($O1113)),"OK","MISMATCH"))))</f>
        <v/>
      </c>
      <c r="Q1113" s="9" t="str">
        <f aca="false">IF($A1113="","",IF($L1113=0,"—",INDEX('1. Master BOM'!$E$1:$E$400,$L1113)))</f>
        <v/>
      </c>
      <c r="R1113" s="9" t="str">
        <f aca="false">IF($A1113="","",IF($L1113=0,"—",IF(T(INDEX('1. Master BOM'!$F$1:$F$400,$L1113))="","(not set)",INDEX('1. Master BOM'!$F$1:$F$400,$L1113))))</f>
        <v/>
      </c>
      <c r="S1113" s="9" t="str">
        <f aca="false">IF($A1113="","",IF(OR($R1113="—",$R1113="(not set)",$D1113=""),"",IF(ISNUMBER(SEARCH(SUBSTITUTE(SUBSTITUTE(SUBSTITUTE($R1113,"-",""),"_","")," ",""),SUBSTITUTE(SUBSTITUTE(SUBSTITUTE($D1113,"-",""),"_","")," ",""))),"OK","CHECK")))</f>
        <v/>
      </c>
      <c r="T1113" s="9" t="str">
        <f aca="false">IF($A1113="","",IF(OR($H1113="NOT IN SCHEMATIC",$I1113="MISMATCH",$J1113="MISMATCH",$P1113="MISMATCH",$M1113&lt;&gt;"OK"),"REVIEW","OK"))</f>
        <v/>
      </c>
      <c r="U1113" s="14"/>
      <c r="V1113" s="14"/>
      <c r="W1113" s="17"/>
      <c r="X1113" s="14"/>
    </row>
    <row r="1114" customFormat="false" ht="15" hidden="false" customHeight="false" outlineLevel="0" collapsed="false">
      <c r="A1114" s="9" t="str">
        <f aca="false">IF('3. Layout Parts'!$A1114="","",TRIM('3. Layout Parts'!$A1114))</f>
        <v/>
      </c>
      <c r="B1114" s="9" t="str">
        <f aca="false">IF($A1114="","",'3. Layout Parts'!$D1114)</f>
        <v/>
      </c>
      <c r="C1114" s="9" t="str">
        <f aca="false">IF($A1114="","",'3. Layout Parts'!$B1114)</f>
        <v/>
      </c>
      <c r="D1114" s="9" t="str">
        <f aca="false">IF($A1114="","",'3. Layout Parts'!$C1114)</f>
        <v/>
      </c>
      <c r="E1114" s="9" t="str">
        <f aca="false">IF($A1114="","",IFERROR(INDEX('2. Schematic Parts'!$B$2:$B$3001,MATCH($A1114,'2. Schematic Parts'!$A$2:$A$3001,0)),"NOT FOUND"))</f>
        <v/>
      </c>
      <c r="F1114" s="9" t="str">
        <f aca="false">IF($A1114="","",IFERROR(INDEX('2. Schematic Parts'!$C$2:$C$3001,MATCH($A1114,'2. Schematic Parts'!$A$2:$A$3001,0))&amp;"","NOT FOUND"))</f>
        <v/>
      </c>
      <c r="G1114" s="9" t="str">
        <f aca="false">IF($A1114="","",IFERROR(INDEX('2. Schematic Parts'!$D$2:$D$3001,MATCH($A1114,'2. Schematic Parts'!$A$2:$A$3001,0))&amp;"","NOT FOUND"))</f>
        <v/>
      </c>
      <c r="H1114" s="9" t="str">
        <f aca="false">IF($A1114="","",IF(COUNTIF('2. Schematic Parts'!$A$2:$A$3001,$A1114)=0,"NOT IN SCHEMATIC","OK"))</f>
        <v/>
      </c>
      <c r="I1114" s="9" t="str">
        <f aca="false">IF($A1114="","",IF($H1114="NOT IN SCHEMATIC","",IF(UPPER(TRIM($C1114))=UPPER(TRIM($E1114)),"OK","MISMATCH")))</f>
        <v/>
      </c>
      <c r="J1114" s="9" t="str">
        <f aca="false">IF($A1114="","",IF($H1114="NOT IN SCHEMATIC","",IF($F1114="","NO SCH DECAL",IF($D1114="","",IF(UPPER(TRIM($D1114))=UPPER(TRIM($F1114)),"OK","MISMATCH")))))</f>
        <v/>
      </c>
      <c r="K1114" s="16" t="str">
        <f aca="false">IF($A1114="","",SUMPRODUCT(--ISNUMBER(SEARCH(","&amp;TRIM($A1114)&amp;",",","&amp;SUBSTITUTE('1. Master BOM'!$D$2:$D$400," ","")&amp;","))))</f>
        <v/>
      </c>
      <c r="L1114" s="16" t="str">
        <f aca="false">IF($A1114="","",IF($K1114&lt;&gt;1,0,SUMPRODUCT(ISNUMBER(SEARCH(","&amp;TRIM($A1114)&amp;",",","&amp;SUBSTITUTE('1. Master BOM'!$D$2:$D$400," ","")&amp;","))*ROW('1. Master BOM'!$D$2:$D$400))))</f>
        <v/>
      </c>
      <c r="M1114" s="9" t="str">
        <f aca="false">IF($A1114="","",IF($K1114=0,"NOT IN BOM",IF($K1114&gt;1,"MULTIPLE BOM LINES","OK")))</f>
        <v/>
      </c>
      <c r="N1114" s="9" t="str">
        <f aca="false">IF($A1114="","",IF($L1114=0,"—",INDEX('1. Master BOM'!$A$1:$A$400,$L1114)))</f>
        <v/>
      </c>
      <c r="O1114" s="9" t="str">
        <f aca="false">IF($A1114="","",IF($L1114=0,"—",INDEX('1. Master BOM'!$B$1:$B$400,$L1114)))</f>
        <v/>
      </c>
      <c r="P1114" s="9" t="str">
        <f aca="false">IF($A1114="","",IF(OR($H1114="NOT IN SCHEMATIC",$O1114="—"),"",IF($G1114="","NO SCH PN",IF(UPPER(TRIM($G1114))=UPPER(TRIM($O1114)),"OK","MISMATCH"))))</f>
        <v/>
      </c>
      <c r="Q1114" s="9" t="str">
        <f aca="false">IF($A1114="","",IF($L1114=0,"—",INDEX('1. Master BOM'!$E$1:$E$400,$L1114)))</f>
        <v/>
      </c>
      <c r="R1114" s="9" t="str">
        <f aca="false">IF($A1114="","",IF($L1114=0,"—",IF(T(INDEX('1. Master BOM'!$F$1:$F$400,$L1114))="","(not set)",INDEX('1. Master BOM'!$F$1:$F$400,$L1114))))</f>
        <v/>
      </c>
      <c r="S1114" s="9" t="str">
        <f aca="false">IF($A1114="","",IF(OR($R1114="—",$R1114="(not set)",$D1114=""),"",IF(ISNUMBER(SEARCH(SUBSTITUTE(SUBSTITUTE(SUBSTITUTE($R1114,"-",""),"_","")," ",""),SUBSTITUTE(SUBSTITUTE(SUBSTITUTE($D1114,"-",""),"_","")," ",""))),"OK","CHECK")))</f>
        <v/>
      </c>
      <c r="T1114" s="9" t="str">
        <f aca="false">IF($A1114="","",IF(OR($H1114="NOT IN SCHEMATIC",$I1114="MISMATCH",$J1114="MISMATCH",$P1114="MISMATCH",$M1114&lt;&gt;"OK"),"REVIEW","OK"))</f>
        <v/>
      </c>
      <c r="U1114" s="14"/>
      <c r="V1114" s="14"/>
      <c r="W1114" s="17"/>
      <c r="X1114" s="14"/>
    </row>
    <row r="1115" customFormat="false" ht="15" hidden="false" customHeight="false" outlineLevel="0" collapsed="false">
      <c r="A1115" s="9" t="str">
        <f aca="false">IF('3. Layout Parts'!$A1115="","",TRIM('3. Layout Parts'!$A1115))</f>
        <v/>
      </c>
      <c r="B1115" s="9" t="str">
        <f aca="false">IF($A1115="","",'3. Layout Parts'!$D1115)</f>
        <v/>
      </c>
      <c r="C1115" s="9" t="str">
        <f aca="false">IF($A1115="","",'3. Layout Parts'!$B1115)</f>
        <v/>
      </c>
      <c r="D1115" s="9" t="str">
        <f aca="false">IF($A1115="","",'3. Layout Parts'!$C1115)</f>
        <v/>
      </c>
      <c r="E1115" s="9" t="str">
        <f aca="false">IF($A1115="","",IFERROR(INDEX('2. Schematic Parts'!$B$2:$B$3001,MATCH($A1115,'2. Schematic Parts'!$A$2:$A$3001,0)),"NOT FOUND"))</f>
        <v/>
      </c>
      <c r="F1115" s="9" t="str">
        <f aca="false">IF($A1115="","",IFERROR(INDEX('2. Schematic Parts'!$C$2:$C$3001,MATCH($A1115,'2. Schematic Parts'!$A$2:$A$3001,0))&amp;"","NOT FOUND"))</f>
        <v/>
      </c>
      <c r="G1115" s="9" t="str">
        <f aca="false">IF($A1115="","",IFERROR(INDEX('2. Schematic Parts'!$D$2:$D$3001,MATCH($A1115,'2. Schematic Parts'!$A$2:$A$3001,0))&amp;"","NOT FOUND"))</f>
        <v/>
      </c>
      <c r="H1115" s="9" t="str">
        <f aca="false">IF($A1115="","",IF(COUNTIF('2. Schematic Parts'!$A$2:$A$3001,$A1115)=0,"NOT IN SCHEMATIC","OK"))</f>
        <v/>
      </c>
      <c r="I1115" s="9" t="str">
        <f aca="false">IF($A1115="","",IF($H1115="NOT IN SCHEMATIC","",IF(UPPER(TRIM($C1115))=UPPER(TRIM($E1115)),"OK","MISMATCH")))</f>
        <v/>
      </c>
      <c r="J1115" s="9" t="str">
        <f aca="false">IF($A1115="","",IF($H1115="NOT IN SCHEMATIC","",IF($F1115="","NO SCH DECAL",IF($D1115="","",IF(UPPER(TRIM($D1115))=UPPER(TRIM($F1115)),"OK","MISMATCH")))))</f>
        <v/>
      </c>
      <c r="K1115" s="16" t="str">
        <f aca="false">IF($A1115="","",SUMPRODUCT(--ISNUMBER(SEARCH(","&amp;TRIM($A1115)&amp;",",","&amp;SUBSTITUTE('1. Master BOM'!$D$2:$D$400," ","")&amp;","))))</f>
        <v/>
      </c>
      <c r="L1115" s="16" t="str">
        <f aca="false">IF($A1115="","",IF($K1115&lt;&gt;1,0,SUMPRODUCT(ISNUMBER(SEARCH(","&amp;TRIM($A1115)&amp;",",","&amp;SUBSTITUTE('1. Master BOM'!$D$2:$D$400," ","")&amp;","))*ROW('1. Master BOM'!$D$2:$D$400))))</f>
        <v/>
      </c>
      <c r="M1115" s="9" t="str">
        <f aca="false">IF($A1115="","",IF($K1115=0,"NOT IN BOM",IF($K1115&gt;1,"MULTIPLE BOM LINES","OK")))</f>
        <v/>
      </c>
      <c r="N1115" s="9" t="str">
        <f aca="false">IF($A1115="","",IF($L1115=0,"—",INDEX('1. Master BOM'!$A$1:$A$400,$L1115)))</f>
        <v/>
      </c>
      <c r="O1115" s="9" t="str">
        <f aca="false">IF($A1115="","",IF($L1115=0,"—",INDEX('1. Master BOM'!$B$1:$B$400,$L1115)))</f>
        <v/>
      </c>
      <c r="P1115" s="9" t="str">
        <f aca="false">IF($A1115="","",IF(OR($H1115="NOT IN SCHEMATIC",$O1115="—"),"",IF($G1115="","NO SCH PN",IF(UPPER(TRIM($G1115))=UPPER(TRIM($O1115)),"OK","MISMATCH"))))</f>
        <v/>
      </c>
      <c r="Q1115" s="9" t="str">
        <f aca="false">IF($A1115="","",IF($L1115=0,"—",INDEX('1. Master BOM'!$E$1:$E$400,$L1115)))</f>
        <v/>
      </c>
      <c r="R1115" s="9" t="str">
        <f aca="false">IF($A1115="","",IF($L1115=0,"—",IF(T(INDEX('1. Master BOM'!$F$1:$F$400,$L1115))="","(not set)",INDEX('1. Master BOM'!$F$1:$F$400,$L1115))))</f>
        <v/>
      </c>
      <c r="S1115" s="9" t="str">
        <f aca="false">IF($A1115="","",IF(OR($R1115="—",$R1115="(not set)",$D1115=""),"",IF(ISNUMBER(SEARCH(SUBSTITUTE(SUBSTITUTE(SUBSTITUTE($R1115,"-",""),"_","")," ",""),SUBSTITUTE(SUBSTITUTE(SUBSTITUTE($D1115,"-",""),"_","")," ",""))),"OK","CHECK")))</f>
        <v/>
      </c>
      <c r="T1115" s="9" t="str">
        <f aca="false">IF($A1115="","",IF(OR($H1115="NOT IN SCHEMATIC",$I1115="MISMATCH",$J1115="MISMATCH",$P1115="MISMATCH",$M1115&lt;&gt;"OK"),"REVIEW","OK"))</f>
        <v/>
      </c>
      <c r="U1115" s="14"/>
      <c r="V1115" s="14"/>
      <c r="W1115" s="17"/>
      <c r="X1115" s="14"/>
    </row>
    <row r="1116" customFormat="false" ht="15" hidden="false" customHeight="false" outlineLevel="0" collapsed="false">
      <c r="A1116" s="9" t="str">
        <f aca="false">IF('3. Layout Parts'!$A1116="","",TRIM('3. Layout Parts'!$A1116))</f>
        <v/>
      </c>
      <c r="B1116" s="9" t="str">
        <f aca="false">IF($A1116="","",'3. Layout Parts'!$D1116)</f>
        <v/>
      </c>
      <c r="C1116" s="9" t="str">
        <f aca="false">IF($A1116="","",'3. Layout Parts'!$B1116)</f>
        <v/>
      </c>
      <c r="D1116" s="9" t="str">
        <f aca="false">IF($A1116="","",'3. Layout Parts'!$C1116)</f>
        <v/>
      </c>
      <c r="E1116" s="9" t="str">
        <f aca="false">IF($A1116="","",IFERROR(INDEX('2. Schematic Parts'!$B$2:$B$3001,MATCH($A1116,'2. Schematic Parts'!$A$2:$A$3001,0)),"NOT FOUND"))</f>
        <v/>
      </c>
      <c r="F1116" s="9" t="str">
        <f aca="false">IF($A1116="","",IFERROR(INDEX('2. Schematic Parts'!$C$2:$C$3001,MATCH($A1116,'2. Schematic Parts'!$A$2:$A$3001,0))&amp;"","NOT FOUND"))</f>
        <v/>
      </c>
      <c r="G1116" s="9" t="str">
        <f aca="false">IF($A1116="","",IFERROR(INDEX('2. Schematic Parts'!$D$2:$D$3001,MATCH($A1116,'2. Schematic Parts'!$A$2:$A$3001,0))&amp;"","NOT FOUND"))</f>
        <v/>
      </c>
      <c r="H1116" s="9" t="str">
        <f aca="false">IF($A1116="","",IF(COUNTIF('2. Schematic Parts'!$A$2:$A$3001,$A1116)=0,"NOT IN SCHEMATIC","OK"))</f>
        <v/>
      </c>
      <c r="I1116" s="9" t="str">
        <f aca="false">IF($A1116="","",IF($H1116="NOT IN SCHEMATIC","",IF(UPPER(TRIM($C1116))=UPPER(TRIM($E1116)),"OK","MISMATCH")))</f>
        <v/>
      </c>
      <c r="J1116" s="9" t="str">
        <f aca="false">IF($A1116="","",IF($H1116="NOT IN SCHEMATIC","",IF($F1116="","NO SCH DECAL",IF($D1116="","",IF(UPPER(TRIM($D1116))=UPPER(TRIM($F1116)),"OK","MISMATCH")))))</f>
        <v/>
      </c>
      <c r="K1116" s="16" t="str">
        <f aca="false">IF($A1116="","",SUMPRODUCT(--ISNUMBER(SEARCH(","&amp;TRIM($A1116)&amp;",",","&amp;SUBSTITUTE('1. Master BOM'!$D$2:$D$400," ","")&amp;","))))</f>
        <v/>
      </c>
      <c r="L1116" s="16" t="str">
        <f aca="false">IF($A1116="","",IF($K1116&lt;&gt;1,0,SUMPRODUCT(ISNUMBER(SEARCH(","&amp;TRIM($A1116)&amp;",",","&amp;SUBSTITUTE('1. Master BOM'!$D$2:$D$400," ","")&amp;","))*ROW('1. Master BOM'!$D$2:$D$400))))</f>
        <v/>
      </c>
      <c r="M1116" s="9" t="str">
        <f aca="false">IF($A1116="","",IF($K1116=0,"NOT IN BOM",IF($K1116&gt;1,"MULTIPLE BOM LINES","OK")))</f>
        <v/>
      </c>
      <c r="N1116" s="9" t="str">
        <f aca="false">IF($A1116="","",IF($L1116=0,"—",INDEX('1. Master BOM'!$A$1:$A$400,$L1116)))</f>
        <v/>
      </c>
      <c r="O1116" s="9" t="str">
        <f aca="false">IF($A1116="","",IF($L1116=0,"—",INDEX('1. Master BOM'!$B$1:$B$400,$L1116)))</f>
        <v/>
      </c>
      <c r="P1116" s="9" t="str">
        <f aca="false">IF($A1116="","",IF(OR($H1116="NOT IN SCHEMATIC",$O1116="—"),"",IF($G1116="","NO SCH PN",IF(UPPER(TRIM($G1116))=UPPER(TRIM($O1116)),"OK","MISMATCH"))))</f>
        <v/>
      </c>
      <c r="Q1116" s="9" t="str">
        <f aca="false">IF($A1116="","",IF($L1116=0,"—",INDEX('1. Master BOM'!$E$1:$E$400,$L1116)))</f>
        <v/>
      </c>
      <c r="R1116" s="9" t="str">
        <f aca="false">IF($A1116="","",IF($L1116=0,"—",IF(T(INDEX('1. Master BOM'!$F$1:$F$400,$L1116))="","(not set)",INDEX('1. Master BOM'!$F$1:$F$400,$L1116))))</f>
        <v/>
      </c>
      <c r="S1116" s="9" t="str">
        <f aca="false">IF($A1116="","",IF(OR($R1116="—",$R1116="(not set)",$D1116=""),"",IF(ISNUMBER(SEARCH(SUBSTITUTE(SUBSTITUTE(SUBSTITUTE($R1116,"-",""),"_","")," ",""),SUBSTITUTE(SUBSTITUTE(SUBSTITUTE($D1116,"-",""),"_","")," ",""))),"OK","CHECK")))</f>
        <v/>
      </c>
      <c r="T1116" s="9" t="str">
        <f aca="false">IF($A1116="","",IF(OR($H1116="NOT IN SCHEMATIC",$I1116="MISMATCH",$J1116="MISMATCH",$P1116="MISMATCH",$M1116&lt;&gt;"OK"),"REVIEW","OK"))</f>
        <v/>
      </c>
      <c r="U1116" s="14"/>
      <c r="V1116" s="14"/>
      <c r="W1116" s="17"/>
      <c r="X1116" s="14"/>
    </row>
    <row r="1117" customFormat="false" ht="15" hidden="false" customHeight="false" outlineLevel="0" collapsed="false">
      <c r="A1117" s="9" t="str">
        <f aca="false">IF('3. Layout Parts'!$A1117="","",TRIM('3. Layout Parts'!$A1117))</f>
        <v/>
      </c>
      <c r="B1117" s="9" t="str">
        <f aca="false">IF($A1117="","",'3. Layout Parts'!$D1117)</f>
        <v/>
      </c>
      <c r="C1117" s="9" t="str">
        <f aca="false">IF($A1117="","",'3. Layout Parts'!$B1117)</f>
        <v/>
      </c>
      <c r="D1117" s="9" t="str">
        <f aca="false">IF($A1117="","",'3. Layout Parts'!$C1117)</f>
        <v/>
      </c>
      <c r="E1117" s="9" t="str">
        <f aca="false">IF($A1117="","",IFERROR(INDEX('2. Schematic Parts'!$B$2:$B$3001,MATCH($A1117,'2. Schematic Parts'!$A$2:$A$3001,0)),"NOT FOUND"))</f>
        <v/>
      </c>
      <c r="F1117" s="9" t="str">
        <f aca="false">IF($A1117="","",IFERROR(INDEX('2. Schematic Parts'!$C$2:$C$3001,MATCH($A1117,'2. Schematic Parts'!$A$2:$A$3001,0))&amp;"","NOT FOUND"))</f>
        <v/>
      </c>
      <c r="G1117" s="9" t="str">
        <f aca="false">IF($A1117="","",IFERROR(INDEX('2. Schematic Parts'!$D$2:$D$3001,MATCH($A1117,'2. Schematic Parts'!$A$2:$A$3001,0))&amp;"","NOT FOUND"))</f>
        <v/>
      </c>
      <c r="H1117" s="9" t="str">
        <f aca="false">IF($A1117="","",IF(COUNTIF('2. Schematic Parts'!$A$2:$A$3001,$A1117)=0,"NOT IN SCHEMATIC","OK"))</f>
        <v/>
      </c>
      <c r="I1117" s="9" t="str">
        <f aca="false">IF($A1117="","",IF($H1117="NOT IN SCHEMATIC","",IF(UPPER(TRIM($C1117))=UPPER(TRIM($E1117)),"OK","MISMATCH")))</f>
        <v/>
      </c>
      <c r="J1117" s="9" t="str">
        <f aca="false">IF($A1117="","",IF($H1117="NOT IN SCHEMATIC","",IF($F1117="","NO SCH DECAL",IF($D1117="","",IF(UPPER(TRIM($D1117))=UPPER(TRIM($F1117)),"OK","MISMATCH")))))</f>
        <v/>
      </c>
      <c r="K1117" s="16" t="str">
        <f aca="false">IF($A1117="","",SUMPRODUCT(--ISNUMBER(SEARCH(","&amp;TRIM($A1117)&amp;",",","&amp;SUBSTITUTE('1. Master BOM'!$D$2:$D$400," ","")&amp;","))))</f>
        <v/>
      </c>
      <c r="L1117" s="16" t="str">
        <f aca="false">IF($A1117="","",IF($K1117&lt;&gt;1,0,SUMPRODUCT(ISNUMBER(SEARCH(","&amp;TRIM($A1117)&amp;",",","&amp;SUBSTITUTE('1. Master BOM'!$D$2:$D$400," ","")&amp;","))*ROW('1. Master BOM'!$D$2:$D$400))))</f>
        <v/>
      </c>
      <c r="M1117" s="9" t="str">
        <f aca="false">IF($A1117="","",IF($K1117=0,"NOT IN BOM",IF($K1117&gt;1,"MULTIPLE BOM LINES","OK")))</f>
        <v/>
      </c>
      <c r="N1117" s="9" t="str">
        <f aca="false">IF($A1117="","",IF($L1117=0,"—",INDEX('1. Master BOM'!$A$1:$A$400,$L1117)))</f>
        <v/>
      </c>
      <c r="O1117" s="9" t="str">
        <f aca="false">IF($A1117="","",IF($L1117=0,"—",INDEX('1. Master BOM'!$B$1:$B$400,$L1117)))</f>
        <v/>
      </c>
      <c r="P1117" s="9" t="str">
        <f aca="false">IF($A1117="","",IF(OR($H1117="NOT IN SCHEMATIC",$O1117="—"),"",IF($G1117="","NO SCH PN",IF(UPPER(TRIM($G1117))=UPPER(TRIM($O1117)),"OK","MISMATCH"))))</f>
        <v/>
      </c>
      <c r="Q1117" s="9" t="str">
        <f aca="false">IF($A1117="","",IF($L1117=0,"—",INDEX('1. Master BOM'!$E$1:$E$400,$L1117)))</f>
        <v/>
      </c>
      <c r="R1117" s="9" t="str">
        <f aca="false">IF($A1117="","",IF($L1117=0,"—",IF(T(INDEX('1. Master BOM'!$F$1:$F$400,$L1117))="","(not set)",INDEX('1. Master BOM'!$F$1:$F$400,$L1117))))</f>
        <v/>
      </c>
      <c r="S1117" s="9" t="str">
        <f aca="false">IF($A1117="","",IF(OR($R1117="—",$R1117="(not set)",$D1117=""),"",IF(ISNUMBER(SEARCH(SUBSTITUTE(SUBSTITUTE(SUBSTITUTE($R1117,"-",""),"_","")," ",""),SUBSTITUTE(SUBSTITUTE(SUBSTITUTE($D1117,"-",""),"_","")," ",""))),"OK","CHECK")))</f>
        <v/>
      </c>
      <c r="T1117" s="9" t="str">
        <f aca="false">IF($A1117="","",IF(OR($H1117="NOT IN SCHEMATIC",$I1117="MISMATCH",$J1117="MISMATCH",$P1117="MISMATCH",$M1117&lt;&gt;"OK"),"REVIEW","OK"))</f>
        <v/>
      </c>
      <c r="U1117" s="14"/>
      <c r="V1117" s="14"/>
      <c r="W1117" s="17"/>
      <c r="X1117" s="14"/>
    </row>
    <row r="1118" customFormat="false" ht="15" hidden="false" customHeight="false" outlineLevel="0" collapsed="false">
      <c r="A1118" s="9" t="str">
        <f aca="false">IF('3. Layout Parts'!$A1118="","",TRIM('3. Layout Parts'!$A1118))</f>
        <v/>
      </c>
      <c r="B1118" s="9" t="str">
        <f aca="false">IF($A1118="","",'3. Layout Parts'!$D1118)</f>
        <v/>
      </c>
      <c r="C1118" s="9" t="str">
        <f aca="false">IF($A1118="","",'3. Layout Parts'!$B1118)</f>
        <v/>
      </c>
      <c r="D1118" s="9" t="str">
        <f aca="false">IF($A1118="","",'3. Layout Parts'!$C1118)</f>
        <v/>
      </c>
      <c r="E1118" s="9" t="str">
        <f aca="false">IF($A1118="","",IFERROR(INDEX('2. Schematic Parts'!$B$2:$B$3001,MATCH($A1118,'2. Schematic Parts'!$A$2:$A$3001,0)),"NOT FOUND"))</f>
        <v/>
      </c>
      <c r="F1118" s="9" t="str">
        <f aca="false">IF($A1118="","",IFERROR(INDEX('2. Schematic Parts'!$C$2:$C$3001,MATCH($A1118,'2. Schematic Parts'!$A$2:$A$3001,0))&amp;"","NOT FOUND"))</f>
        <v/>
      </c>
      <c r="G1118" s="9" t="str">
        <f aca="false">IF($A1118="","",IFERROR(INDEX('2. Schematic Parts'!$D$2:$D$3001,MATCH($A1118,'2. Schematic Parts'!$A$2:$A$3001,0))&amp;"","NOT FOUND"))</f>
        <v/>
      </c>
      <c r="H1118" s="9" t="str">
        <f aca="false">IF($A1118="","",IF(COUNTIF('2. Schematic Parts'!$A$2:$A$3001,$A1118)=0,"NOT IN SCHEMATIC","OK"))</f>
        <v/>
      </c>
      <c r="I1118" s="9" t="str">
        <f aca="false">IF($A1118="","",IF($H1118="NOT IN SCHEMATIC","",IF(UPPER(TRIM($C1118))=UPPER(TRIM($E1118)),"OK","MISMATCH")))</f>
        <v/>
      </c>
      <c r="J1118" s="9" t="str">
        <f aca="false">IF($A1118="","",IF($H1118="NOT IN SCHEMATIC","",IF($F1118="","NO SCH DECAL",IF($D1118="","",IF(UPPER(TRIM($D1118))=UPPER(TRIM($F1118)),"OK","MISMATCH")))))</f>
        <v/>
      </c>
      <c r="K1118" s="16" t="str">
        <f aca="false">IF($A1118="","",SUMPRODUCT(--ISNUMBER(SEARCH(","&amp;TRIM($A1118)&amp;",",","&amp;SUBSTITUTE('1. Master BOM'!$D$2:$D$400," ","")&amp;","))))</f>
        <v/>
      </c>
      <c r="L1118" s="16" t="str">
        <f aca="false">IF($A1118="","",IF($K1118&lt;&gt;1,0,SUMPRODUCT(ISNUMBER(SEARCH(","&amp;TRIM($A1118)&amp;",",","&amp;SUBSTITUTE('1. Master BOM'!$D$2:$D$400," ","")&amp;","))*ROW('1. Master BOM'!$D$2:$D$400))))</f>
        <v/>
      </c>
      <c r="M1118" s="9" t="str">
        <f aca="false">IF($A1118="","",IF($K1118=0,"NOT IN BOM",IF($K1118&gt;1,"MULTIPLE BOM LINES","OK")))</f>
        <v/>
      </c>
      <c r="N1118" s="9" t="str">
        <f aca="false">IF($A1118="","",IF($L1118=0,"—",INDEX('1. Master BOM'!$A$1:$A$400,$L1118)))</f>
        <v/>
      </c>
      <c r="O1118" s="9" t="str">
        <f aca="false">IF($A1118="","",IF($L1118=0,"—",INDEX('1. Master BOM'!$B$1:$B$400,$L1118)))</f>
        <v/>
      </c>
      <c r="P1118" s="9" t="str">
        <f aca="false">IF($A1118="","",IF(OR($H1118="NOT IN SCHEMATIC",$O1118="—"),"",IF($G1118="","NO SCH PN",IF(UPPER(TRIM($G1118))=UPPER(TRIM($O1118)),"OK","MISMATCH"))))</f>
        <v/>
      </c>
      <c r="Q1118" s="9" t="str">
        <f aca="false">IF($A1118="","",IF($L1118=0,"—",INDEX('1. Master BOM'!$E$1:$E$400,$L1118)))</f>
        <v/>
      </c>
      <c r="R1118" s="9" t="str">
        <f aca="false">IF($A1118="","",IF($L1118=0,"—",IF(T(INDEX('1. Master BOM'!$F$1:$F$400,$L1118))="","(not set)",INDEX('1. Master BOM'!$F$1:$F$400,$L1118))))</f>
        <v/>
      </c>
      <c r="S1118" s="9" t="str">
        <f aca="false">IF($A1118="","",IF(OR($R1118="—",$R1118="(not set)",$D1118=""),"",IF(ISNUMBER(SEARCH(SUBSTITUTE(SUBSTITUTE(SUBSTITUTE($R1118,"-",""),"_","")," ",""),SUBSTITUTE(SUBSTITUTE(SUBSTITUTE($D1118,"-",""),"_","")," ",""))),"OK","CHECK")))</f>
        <v/>
      </c>
      <c r="T1118" s="9" t="str">
        <f aca="false">IF($A1118="","",IF(OR($H1118="NOT IN SCHEMATIC",$I1118="MISMATCH",$J1118="MISMATCH",$P1118="MISMATCH",$M1118&lt;&gt;"OK"),"REVIEW","OK"))</f>
        <v/>
      </c>
      <c r="U1118" s="14"/>
      <c r="V1118" s="14"/>
      <c r="W1118" s="17"/>
      <c r="X1118" s="14"/>
    </row>
    <row r="1119" customFormat="false" ht="15" hidden="false" customHeight="false" outlineLevel="0" collapsed="false">
      <c r="A1119" s="9" t="str">
        <f aca="false">IF('3. Layout Parts'!$A1119="","",TRIM('3. Layout Parts'!$A1119))</f>
        <v/>
      </c>
      <c r="B1119" s="9" t="str">
        <f aca="false">IF($A1119="","",'3. Layout Parts'!$D1119)</f>
        <v/>
      </c>
      <c r="C1119" s="9" t="str">
        <f aca="false">IF($A1119="","",'3. Layout Parts'!$B1119)</f>
        <v/>
      </c>
      <c r="D1119" s="9" t="str">
        <f aca="false">IF($A1119="","",'3. Layout Parts'!$C1119)</f>
        <v/>
      </c>
      <c r="E1119" s="9" t="str">
        <f aca="false">IF($A1119="","",IFERROR(INDEX('2. Schematic Parts'!$B$2:$B$3001,MATCH($A1119,'2. Schematic Parts'!$A$2:$A$3001,0)),"NOT FOUND"))</f>
        <v/>
      </c>
      <c r="F1119" s="9" t="str">
        <f aca="false">IF($A1119="","",IFERROR(INDEX('2. Schematic Parts'!$C$2:$C$3001,MATCH($A1119,'2. Schematic Parts'!$A$2:$A$3001,0))&amp;"","NOT FOUND"))</f>
        <v/>
      </c>
      <c r="G1119" s="9" t="str">
        <f aca="false">IF($A1119="","",IFERROR(INDEX('2. Schematic Parts'!$D$2:$D$3001,MATCH($A1119,'2. Schematic Parts'!$A$2:$A$3001,0))&amp;"","NOT FOUND"))</f>
        <v/>
      </c>
      <c r="H1119" s="9" t="str">
        <f aca="false">IF($A1119="","",IF(COUNTIF('2. Schematic Parts'!$A$2:$A$3001,$A1119)=0,"NOT IN SCHEMATIC","OK"))</f>
        <v/>
      </c>
      <c r="I1119" s="9" t="str">
        <f aca="false">IF($A1119="","",IF($H1119="NOT IN SCHEMATIC","",IF(UPPER(TRIM($C1119))=UPPER(TRIM($E1119)),"OK","MISMATCH")))</f>
        <v/>
      </c>
      <c r="J1119" s="9" t="str">
        <f aca="false">IF($A1119="","",IF($H1119="NOT IN SCHEMATIC","",IF($F1119="","NO SCH DECAL",IF($D1119="","",IF(UPPER(TRIM($D1119))=UPPER(TRIM($F1119)),"OK","MISMATCH")))))</f>
        <v/>
      </c>
      <c r="K1119" s="16" t="str">
        <f aca="false">IF($A1119="","",SUMPRODUCT(--ISNUMBER(SEARCH(","&amp;TRIM($A1119)&amp;",",","&amp;SUBSTITUTE('1. Master BOM'!$D$2:$D$400," ","")&amp;","))))</f>
        <v/>
      </c>
      <c r="L1119" s="16" t="str">
        <f aca="false">IF($A1119="","",IF($K1119&lt;&gt;1,0,SUMPRODUCT(ISNUMBER(SEARCH(","&amp;TRIM($A1119)&amp;",",","&amp;SUBSTITUTE('1. Master BOM'!$D$2:$D$400," ","")&amp;","))*ROW('1. Master BOM'!$D$2:$D$400))))</f>
        <v/>
      </c>
      <c r="M1119" s="9" t="str">
        <f aca="false">IF($A1119="","",IF($K1119=0,"NOT IN BOM",IF($K1119&gt;1,"MULTIPLE BOM LINES","OK")))</f>
        <v/>
      </c>
      <c r="N1119" s="9" t="str">
        <f aca="false">IF($A1119="","",IF($L1119=0,"—",INDEX('1. Master BOM'!$A$1:$A$400,$L1119)))</f>
        <v/>
      </c>
      <c r="O1119" s="9" t="str">
        <f aca="false">IF($A1119="","",IF($L1119=0,"—",INDEX('1. Master BOM'!$B$1:$B$400,$L1119)))</f>
        <v/>
      </c>
      <c r="P1119" s="9" t="str">
        <f aca="false">IF($A1119="","",IF(OR($H1119="NOT IN SCHEMATIC",$O1119="—"),"",IF($G1119="","NO SCH PN",IF(UPPER(TRIM($G1119))=UPPER(TRIM($O1119)),"OK","MISMATCH"))))</f>
        <v/>
      </c>
      <c r="Q1119" s="9" t="str">
        <f aca="false">IF($A1119="","",IF($L1119=0,"—",INDEX('1. Master BOM'!$E$1:$E$400,$L1119)))</f>
        <v/>
      </c>
      <c r="R1119" s="9" t="str">
        <f aca="false">IF($A1119="","",IF($L1119=0,"—",IF(T(INDEX('1. Master BOM'!$F$1:$F$400,$L1119))="","(not set)",INDEX('1. Master BOM'!$F$1:$F$400,$L1119))))</f>
        <v/>
      </c>
      <c r="S1119" s="9" t="str">
        <f aca="false">IF($A1119="","",IF(OR($R1119="—",$R1119="(not set)",$D1119=""),"",IF(ISNUMBER(SEARCH(SUBSTITUTE(SUBSTITUTE(SUBSTITUTE($R1119,"-",""),"_","")," ",""),SUBSTITUTE(SUBSTITUTE(SUBSTITUTE($D1119,"-",""),"_","")," ",""))),"OK","CHECK")))</f>
        <v/>
      </c>
      <c r="T1119" s="9" t="str">
        <f aca="false">IF($A1119="","",IF(OR($H1119="NOT IN SCHEMATIC",$I1119="MISMATCH",$J1119="MISMATCH",$P1119="MISMATCH",$M1119&lt;&gt;"OK"),"REVIEW","OK"))</f>
        <v/>
      </c>
      <c r="U1119" s="14"/>
      <c r="V1119" s="14"/>
      <c r="W1119" s="17"/>
      <c r="X1119" s="14"/>
    </row>
    <row r="1120" customFormat="false" ht="15" hidden="false" customHeight="false" outlineLevel="0" collapsed="false">
      <c r="A1120" s="9" t="str">
        <f aca="false">IF('3. Layout Parts'!$A1120="","",TRIM('3. Layout Parts'!$A1120))</f>
        <v/>
      </c>
      <c r="B1120" s="9" t="str">
        <f aca="false">IF($A1120="","",'3. Layout Parts'!$D1120)</f>
        <v/>
      </c>
      <c r="C1120" s="9" t="str">
        <f aca="false">IF($A1120="","",'3. Layout Parts'!$B1120)</f>
        <v/>
      </c>
      <c r="D1120" s="9" t="str">
        <f aca="false">IF($A1120="","",'3. Layout Parts'!$C1120)</f>
        <v/>
      </c>
      <c r="E1120" s="9" t="str">
        <f aca="false">IF($A1120="","",IFERROR(INDEX('2. Schematic Parts'!$B$2:$B$3001,MATCH($A1120,'2. Schematic Parts'!$A$2:$A$3001,0)),"NOT FOUND"))</f>
        <v/>
      </c>
      <c r="F1120" s="9" t="str">
        <f aca="false">IF($A1120="","",IFERROR(INDEX('2. Schematic Parts'!$C$2:$C$3001,MATCH($A1120,'2. Schematic Parts'!$A$2:$A$3001,0))&amp;"","NOT FOUND"))</f>
        <v/>
      </c>
      <c r="G1120" s="9" t="str">
        <f aca="false">IF($A1120="","",IFERROR(INDEX('2. Schematic Parts'!$D$2:$D$3001,MATCH($A1120,'2. Schematic Parts'!$A$2:$A$3001,0))&amp;"","NOT FOUND"))</f>
        <v/>
      </c>
      <c r="H1120" s="9" t="str">
        <f aca="false">IF($A1120="","",IF(COUNTIF('2. Schematic Parts'!$A$2:$A$3001,$A1120)=0,"NOT IN SCHEMATIC","OK"))</f>
        <v/>
      </c>
      <c r="I1120" s="9" t="str">
        <f aca="false">IF($A1120="","",IF($H1120="NOT IN SCHEMATIC","",IF(UPPER(TRIM($C1120))=UPPER(TRIM($E1120)),"OK","MISMATCH")))</f>
        <v/>
      </c>
      <c r="J1120" s="9" t="str">
        <f aca="false">IF($A1120="","",IF($H1120="NOT IN SCHEMATIC","",IF($F1120="","NO SCH DECAL",IF($D1120="","",IF(UPPER(TRIM($D1120))=UPPER(TRIM($F1120)),"OK","MISMATCH")))))</f>
        <v/>
      </c>
      <c r="K1120" s="16" t="str">
        <f aca="false">IF($A1120="","",SUMPRODUCT(--ISNUMBER(SEARCH(","&amp;TRIM($A1120)&amp;",",","&amp;SUBSTITUTE('1. Master BOM'!$D$2:$D$400," ","")&amp;","))))</f>
        <v/>
      </c>
      <c r="L1120" s="16" t="str">
        <f aca="false">IF($A1120="","",IF($K1120&lt;&gt;1,0,SUMPRODUCT(ISNUMBER(SEARCH(","&amp;TRIM($A1120)&amp;",",","&amp;SUBSTITUTE('1. Master BOM'!$D$2:$D$400," ","")&amp;","))*ROW('1. Master BOM'!$D$2:$D$400))))</f>
        <v/>
      </c>
      <c r="M1120" s="9" t="str">
        <f aca="false">IF($A1120="","",IF($K1120=0,"NOT IN BOM",IF($K1120&gt;1,"MULTIPLE BOM LINES","OK")))</f>
        <v/>
      </c>
      <c r="N1120" s="9" t="str">
        <f aca="false">IF($A1120="","",IF($L1120=0,"—",INDEX('1. Master BOM'!$A$1:$A$400,$L1120)))</f>
        <v/>
      </c>
      <c r="O1120" s="9" t="str">
        <f aca="false">IF($A1120="","",IF($L1120=0,"—",INDEX('1. Master BOM'!$B$1:$B$400,$L1120)))</f>
        <v/>
      </c>
      <c r="P1120" s="9" t="str">
        <f aca="false">IF($A1120="","",IF(OR($H1120="NOT IN SCHEMATIC",$O1120="—"),"",IF($G1120="","NO SCH PN",IF(UPPER(TRIM($G1120))=UPPER(TRIM($O1120)),"OK","MISMATCH"))))</f>
        <v/>
      </c>
      <c r="Q1120" s="9" t="str">
        <f aca="false">IF($A1120="","",IF($L1120=0,"—",INDEX('1. Master BOM'!$E$1:$E$400,$L1120)))</f>
        <v/>
      </c>
      <c r="R1120" s="9" t="str">
        <f aca="false">IF($A1120="","",IF($L1120=0,"—",IF(T(INDEX('1. Master BOM'!$F$1:$F$400,$L1120))="","(not set)",INDEX('1. Master BOM'!$F$1:$F$400,$L1120))))</f>
        <v/>
      </c>
      <c r="S1120" s="9" t="str">
        <f aca="false">IF($A1120="","",IF(OR($R1120="—",$R1120="(not set)",$D1120=""),"",IF(ISNUMBER(SEARCH(SUBSTITUTE(SUBSTITUTE(SUBSTITUTE($R1120,"-",""),"_","")," ",""),SUBSTITUTE(SUBSTITUTE(SUBSTITUTE($D1120,"-",""),"_","")," ",""))),"OK","CHECK")))</f>
        <v/>
      </c>
      <c r="T1120" s="9" t="str">
        <f aca="false">IF($A1120="","",IF(OR($H1120="NOT IN SCHEMATIC",$I1120="MISMATCH",$J1120="MISMATCH",$P1120="MISMATCH",$M1120&lt;&gt;"OK"),"REVIEW","OK"))</f>
        <v/>
      </c>
      <c r="U1120" s="14"/>
      <c r="V1120" s="14"/>
      <c r="W1120" s="17"/>
      <c r="X1120" s="14"/>
    </row>
    <row r="1121" customFormat="false" ht="15" hidden="false" customHeight="false" outlineLevel="0" collapsed="false">
      <c r="A1121" s="9" t="str">
        <f aca="false">IF('3. Layout Parts'!$A1121="","",TRIM('3. Layout Parts'!$A1121))</f>
        <v/>
      </c>
      <c r="B1121" s="9" t="str">
        <f aca="false">IF($A1121="","",'3. Layout Parts'!$D1121)</f>
        <v/>
      </c>
      <c r="C1121" s="9" t="str">
        <f aca="false">IF($A1121="","",'3. Layout Parts'!$B1121)</f>
        <v/>
      </c>
      <c r="D1121" s="9" t="str">
        <f aca="false">IF($A1121="","",'3. Layout Parts'!$C1121)</f>
        <v/>
      </c>
      <c r="E1121" s="9" t="str">
        <f aca="false">IF($A1121="","",IFERROR(INDEX('2. Schematic Parts'!$B$2:$B$3001,MATCH($A1121,'2. Schematic Parts'!$A$2:$A$3001,0)),"NOT FOUND"))</f>
        <v/>
      </c>
      <c r="F1121" s="9" t="str">
        <f aca="false">IF($A1121="","",IFERROR(INDEX('2. Schematic Parts'!$C$2:$C$3001,MATCH($A1121,'2. Schematic Parts'!$A$2:$A$3001,0))&amp;"","NOT FOUND"))</f>
        <v/>
      </c>
      <c r="G1121" s="9" t="str">
        <f aca="false">IF($A1121="","",IFERROR(INDEX('2. Schematic Parts'!$D$2:$D$3001,MATCH($A1121,'2. Schematic Parts'!$A$2:$A$3001,0))&amp;"","NOT FOUND"))</f>
        <v/>
      </c>
      <c r="H1121" s="9" t="str">
        <f aca="false">IF($A1121="","",IF(COUNTIF('2. Schematic Parts'!$A$2:$A$3001,$A1121)=0,"NOT IN SCHEMATIC","OK"))</f>
        <v/>
      </c>
      <c r="I1121" s="9" t="str">
        <f aca="false">IF($A1121="","",IF($H1121="NOT IN SCHEMATIC","",IF(UPPER(TRIM($C1121))=UPPER(TRIM($E1121)),"OK","MISMATCH")))</f>
        <v/>
      </c>
      <c r="J1121" s="9" t="str">
        <f aca="false">IF($A1121="","",IF($H1121="NOT IN SCHEMATIC","",IF($F1121="","NO SCH DECAL",IF($D1121="","",IF(UPPER(TRIM($D1121))=UPPER(TRIM($F1121)),"OK","MISMATCH")))))</f>
        <v/>
      </c>
      <c r="K1121" s="16" t="str">
        <f aca="false">IF($A1121="","",SUMPRODUCT(--ISNUMBER(SEARCH(","&amp;TRIM($A1121)&amp;",",","&amp;SUBSTITUTE('1. Master BOM'!$D$2:$D$400," ","")&amp;","))))</f>
        <v/>
      </c>
      <c r="L1121" s="16" t="str">
        <f aca="false">IF($A1121="","",IF($K1121&lt;&gt;1,0,SUMPRODUCT(ISNUMBER(SEARCH(","&amp;TRIM($A1121)&amp;",",","&amp;SUBSTITUTE('1. Master BOM'!$D$2:$D$400," ","")&amp;","))*ROW('1. Master BOM'!$D$2:$D$400))))</f>
        <v/>
      </c>
      <c r="M1121" s="9" t="str">
        <f aca="false">IF($A1121="","",IF($K1121=0,"NOT IN BOM",IF($K1121&gt;1,"MULTIPLE BOM LINES","OK")))</f>
        <v/>
      </c>
      <c r="N1121" s="9" t="str">
        <f aca="false">IF($A1121="","",IF($L1121=0,"—",INDEX('1. Master BOM'!$A$1:$A$400,$L1121)))</f>
        <v/>
      </c>
      <c r="O1121" s="9" t="str">
        <f aca="false">IF($A1121="","",IF($L1121=0,"—",INDEX('1. Master BOM'!$B$1:$B$400,$L1121)))</f>
        <v/>
      </c>
      <c r="P1121" s="9" t="str">
        <f aca="false">IF($A1121="","",IF(OR($H1121="NOT IN SCHEMATIC",$O1121="—"),"",IF($G1121="","NO SCH PN",IF(UPPER(TRIM($G1121))=UPPER(TRIM($O1121)),"OK","MISMATCH"))))</f>
        <v/>
      </c>
      <c r="Q1121" s="9" t="str">
        <f aca="false">IF($A1121="","",IF($L1121=0,"—",INDEX('1. Master BOM'!$E$1:$E$400,$L1121)))</f>
        <v/>
      </c>
      <c r="R1121" s="9" t="str">
        <f aca="false">IF($A1121="","",IF($L1121=0,"—",IF(T(INDEX('1. Master BOM'!$F$1:$F$400,$L1121))="","(not set)",INDEX('1. Master BOM'!$F$1:$F$400,$L1121))))</f>
        <v/>
      </c>
      <c r="S1121" s="9" t="str">
        <f aca="false">IF($A1121="","",IF(OR($R1121="—",$R1121="(not set)",$D1121=""),"",IF(ISNUMBER(SEARCH(SUBSTITUTE(SUBSTITUTE(SUBSTITUTE($R1121,"-",""),"_","")," ",""),SUBSTITUTE(SUBSTITUTE(SUBSTITUTE($D1121,"-",""),"_","")," ",""))),"OK","CHECK")))</f>
        <v/>
      </c>
      <c r="T1121" s="9" t="str">
        <f aca="false">IF($A1121="","",IF(OR($H1121="NOT IN SCHEMATIC",$I1121="MISMATCH",$J1121="MISMATCH",$P1121="MISMATCH",$M1121&lt;&gt;"OK"),"REVIEW","OK"))</f>
        <v/>
      </c>
      <c r="U1121" s="14"/>
      <c r="V1121" s="14"/>
      <c r="W1121" s="17"/>
      <c r="X1121" s="14"/>
    </row>
    <row r="1122" customFormat="false" ht="15" hidden="false" customHeight="false" outlineLevel="0" collapsed="false">
      <c r="A1122" s="9" t="str">
        <f aca="false">IF('3. Layout Parts'!$A1122="","",TRIM('3. Layout Parts'!$A1122))</f>
        <v/>
      </c>
      <c r="B1122" s="9" t="str">
        <f aca="false">IF($A1122="","",'3. Layout Parts'!$D1122)</f>
        <v/>
      </c>
      <c r="C1122" s="9" t="str">
        <f aca="false">IF($A1122="","",'3. Layout Parts'!$B1122)</f>
        <v/>
      </c>
      <c r="D1122" s="9" t="str">
        <f aca="false">IF($A1122="","",'3. Layout Parts'!$C1122)</f>
        <v/>
      </c>
      <c r="E1122" s="9" t="str">
        <f aca="false">IF($A1122="","",IFERROR(INDEX('2. Schematic Parts'!$B$2:$B$3001,MATCH($A1122,'2. Schematic Parts'!$A$2:$A$3001,0)),"NOT FOUND"))</f>
        <v/>
      </c>
      <c r="F1122" s="9" t="str">
        <f aca="false">IF($A1122="","",IFERROR(INDEX('2. Schematic Parts'!$C$2:$C$3001,MATCH($A1122,'2. Schematic Parts'!$A$2:$A$3001,0))&amp;"","NOT FOUND"))</f>
        <v/>
      </c>
      <c r="G1122" s="9" t="str">
        <f aca="false">IF($A1122="","",IFERROR(INDEX('2. Schematic Parts'!$D$2:$D$3001,MATCH($A1122,'2. Schematic Parts'!$A$2:$A$3001,0))&amp;"","NOT FOUND"))</f>
        <v/>
      </c>
      <c r="H1122" s="9" t="str">
        <f aca="false">IF($A1122="","",IF(COUNTIF('2. Schematic Parts'!$A$2:$A$3001,$A1122)=0,"NOT IN SCHEMATIC","OK"))</f>
        <v/>
      </c>
      <c r="I1122" s="9" t="str">
        <f aca="false">IF($A1122="","",IF($H1122="NOT IN SCHEMATIC","",IF(UPPER(TRIM($C1122))=UPPER(TRIM($E1122)),"OK","MISMATCH")))</f>
        <v/>
      </c>
      <c r="J1122" s="9" t="str">
        <f aca="false">IF($A1122="","",IF($H1122="NOT IN SCHEMATIC","",IF($F1122="","NO SCH DECAL",IF($D1122="","",IF(UPPER(TRIM($D1122))=UPPER(TRIM($F1122)),"OK","MISMATCH")))))</f>
        <v/>
      </c>
      <c r="K1122" s="16" t="str">
        <f aca="false">IF($A1122="","",SUMPRODUCT(--ISNUMBER(SEARCH(","&amp;TRIM($A1122)&amp;",",","&amp;SUBSTITUTE('1. Master BOM'!$D$2:$D$400," ","")&amp;","))))</f>
        <v/>
      </c>
      <c r="L1122" s="16" t="str">
        <f aca="false">IF($A1122="","",IF($K1122&lt;&gt;1,0,SUMPRODUCT(ISNUMBER(SEARCH(","&amp;TRIM($A1122)&amp;",",","&amp;SUBSTITUTE('1. Master BOM'!$D$2:$D$400," ","")&amp;","))*ROW('1. Master BOM'!$D$2:$D$400))))</f>
        <v/>
      </c>
      <c r="M1122" s="9" t="str">
        <f aca="false">IF($A1122="","",IF($K1122=0,"NOT IN BOM",IF($K1122&gt;1,"MULTIPLE BOM LINES","OK")))</f>
        <v/>
      </c>
      <c r="N1122" s="9" t="str">
        <f aca="false">IF($A1122="","",IF($L1122=0,"—",INDEX('1. Master BOM'!$A$1:$A$400,$L1122)))</f>
        <v/>
      </c>
      <c r="O1122" s="9" t="str">
        <f aca="false">IF($A1122="","",IF($L1122=0,"—",INDEX('1. Master BOM'!$B$1:$B$400,$L1122)))</f>
        <v/>
      </c>
      <c r="P1122" s="9" t="str">
        <f aca="false">IF($A1122="","",IF(OR($H1122="NOT IN SCHEMATIC",$O1122="—"),"",IF($G1122="","NO SCH PN",IF(UPPER(TRIM($G1122))=UPPER(TRIM($O1122)),"OK","MISMATCH"))))</f>
        <v/>
      </c>
      <c r="Q1122" s="9" t="str">
        <f aca="false">IF($A1122="","",IF($L1122=0,"—",INDEX('1. Master BOM'!$E$1:$E$400,$L1122)))</f>
        <v/>
      </c>
      <c r="R1122" s="9" t="str">
        <f aca="false">IF($A1122="","",IF($L1122=0,"—",IF(T(INDEX('1. Master BOM'!$F$1:$F$400,$L1122))="","(not set)",INDEX('1. Master BOM'!$F$1:$F$400,$L1122))))</f>
        <v/>
      </c>
      <c r="S1122" s="9" t="str">
        <f aca="false">IF($A1122="","",IF(OR($R1122="—",$R1122="(not set)",$D1122=""),"",IF(ISNUMBER(SEARCH(SUBSTITUTE(SUBSTITUTE(SUBSTITUTE($R1122,"-",""),"_","")," ",""),SUBSTITUTE(SUBSTITUTE(SUBSTITUTE($D1122,"-",""),"_","")," ",""))),"OK","CHECK")))</f>
        <v/>
      </c>
      <c r="T1122" s="9" t="str">
        <f aca="false">IF($A1122="","",IF(OR($H1122="NOT IN SCHEMATIC",$I1122="MISMATCH",$J1122="MISMATCH",$P1122="MISMATCH",$M1122&lt;&gt;"OK"),"REVIEW","OK"))</f>
        <v/>
      </c>
      <c r="U1122" s="14"/>
      <c r="V1122" s="14"/>
      <c r="W1122" s="17"/>
      <c r="X1122" s="14"/>
    </row>
    <row r="1123" customFormat="false" ht="15" hidden="false" customHeight="false" outlineLevel="0" collapsed="false">
      <c r="A1123" s="9" t="str">
        <f aca="false">IF('3. Layout Parts'!$A1123="","",TRIM('3. Layout Parts'!$A1123))</f>
        <v/>
      </c>
      <c r="B1123" s="9" t="str">
        <f aca="false">IF($A1123="","",'3. Layout Parts'!$D1123)</f>
        <v/>
      </c>
      <c r="C1123" s="9" t="str">
        <f aca="false">IF($A1123="","",'3. Layout Parts'!$B1123)</f>
        <v/>
      </c>
      <c r="D1123" s="9" t="str">
        <f aca="false">IF($A1123="","",'3. Layout Parts'!$C1123)</f>
        <v/>
      </c>
      <c r="E1123" s="9" t="str">
        <f aca="false">IF($A1123="","",IFERROR(INDEX('2. Schematic Parts'!$B$2:$B$3001,MATCH($A1123,'2. Schematic Parts'!$A$2:$A$3001,0)),"NOT FOUND"))</f>
        <v/>
      </c>
      <c r="F1123" s="9" t="str">
        <f aca="false">IF($A1123="","",IFERROR(INDEX('2. Schematic Parts'!$C$2:$C$3001,MATCH($A1123,'2. Schematic Parts'!$A$2:$A$3001,0))&amp;"","NOT FOUND"))</f>
        <v/>
      </c>
      <c r="G1123" s="9" t="str">
        <f aca="false">IF($A1123="","",IFERROR(INDEX('2. Schematic Parts'!$D$2:$D$3001,MATCH($A1123,'2. Schematic Parts'!$A$2:$A$3001,0))&amp;"","NOT FOUND"))</f>
        <v/>
      </c>
      <c r="H1123" s="9" t="str">
        <f aca="false">IF($A1123="","",IF(COUNTIF('2. Schematic Parts'!$A$2:$A$3001,$A1123)=0,"NOT IN SCHEMATIC","OK"))</f>
        <v/>
      </c>
      <c r="I1123" s="9" t="str">
        <f aca="false">IF($A1123="","",IF($H1123="NOT IN SCHEMATIC","",IF(UPPER(TRIM($C1123))=UPPER(TRIM($E1123)),"OK","MISMATCH")))</f>
        <v/>
      </c>
      <c r="J1123" s="9" t="str">
        <f aca="false">IF($A1123="","",IF($H1123="NOT IN SCHEMATIC","",IF($F1123="","NO SCH DECAL",IF($D1123="","",IF(UPPER(TRIM($D1123))=UPPER(TRIM($F1123)),"OK","MISMATCH")))))</f>
        <v/>
      </c>
      <c r="K1123" s="16" t="str">
        <f aca="false">IF($A1123="","",SUMPRODUCT(--ISNUMBER(SEARCH(","&amp;TRIM($A1123)&amp;",",","&amp;SUBSTITUTE('1. Master BOM'!$D$2:$D$400," ","")&amp;","))))</f>
        <v/>
      </c>
      <c r="L1123" s="16" t="str">
        <f aca="false">IF($A1123="","",IF($K1123&lt;&gt;1,0,SUMPRODUCT(ISNUMBER(SEARCH(","&amp;TRIM($A1123)&amp;",",","&amp;SUBSTITUTE('1. Master BOM'!$D$2:$D$400," ","")&amp;","))*ROW('1. Master BOM'!$D$2:$D$400))))</f>
        <v/>
      </c>
      <c r="M1123" s="9" t="str">
        <f aca="false">IF($A1123="","",IF($K1123=0,"NOT IN BOM",IF($K1123&gt;1,"MULTIPLE BOM LINES","OK")))</f>
        <v/>
      </c>
      <c r="N1123" s="9" t="str">
        <f aca="false">IF($A1123="","",IF($L1123=0,"—",INDEX('1. Master BOM'!$A$1:$A$400,$L1123)))</f>
        <v/>
      </c>
      <c r="O1123" s="9" t="str">
        <f aca="false">IF($A1123="","",IF($L1123=0,"—",INDEX('1. Master BOM'!$B$1:$B$400,$L1123)))</f>
        <v/>
      </c>
      <c r="P1123" s="9" t="str">
        <f aca="false">IF($A1123="","",IF(OR($H1123="NOT IN SCHEMATIC",$O1123="—"),"",IF($G1123="","NO SCH PN",IF(UPPER(TRIM($G1123))=UPPER(TRIM($O1123)),"OK","MISMATCH"))))</f>
        <v/>
      </c>
      <c r="Q1123" s="9" t="str">
        <f aca="false">IF($A1123="","",IF($L1123=0,"—",INDEX('1. Master BOM'!$E$1:$E$400,$L1123)))</f>
        <v/>
      </c>
      <c r="R1123" s="9" t="str">
        <f aca="false">IF($A1123="","",IF($L1123=0,"—",IF(T(INDEX('1. Master BOM'!$F$1:$F$400,$L1123))="","(not set)",INDEX('1. Master BOM'!$F$1:$F$400,$L1123))))</f>
        <v/>
      </c>
      <c r="S1123" s="9" t="str">
        <f aca="false">IF($A1123="","",IF(OR($R1123="—",$R1123="(not set)",$D1123=""),"",IF(ISNUMBER(SEARCH(SUBSTITUTE(SUBSTITUTE(SUBSTITUTE($R1123,"-",""),"_","")," ",""),SUBSTITUTE(SUBSTITUTE(SUBSTITUTE($D1123,"-",""),"_","")," ",""))),"OK","CHECK")))</f>
        <v/>
      </c>
      <c r="T1123" s="9" t="str">
        <f aca="false">IF($A1123="","",IF(OR($H1123="NOT IN SCHEMATIC",$I1123="MISMATCH",$J1123="MISMATCH",$P1123="MISMATCH",$M1123&lt;&gt;"OK"),"REVIEW","OK"))</f>
        <v/>
      </c>
      <c r="U1123" s="14"/>
      <c r="V1123" s="14"/>
      <c r="W1123" s="17"/>
      <c r="X1123" s="14"/>
    </row>
    <row r="1124" customFormat="false" ht="15" hidden="false" customHeight="false" outlineLevel="0" collapsed="false">
      <c r="A1124" s="9" t="str">
        <f aca="false">IF('3. Layout Parts'!$A1124="","",TRIM('3. Layout Parts'!$A1124))</f>
        <v/>
      </c>
      <c r="B1124" s="9" t="str">
        <f aca="false">IF($A1124="","",'3. Layout Parts'!$D1124)</f>
        <v/>
      </c>
      <c r="C1124" s="9" t="str">
        <f aca="false">IF($A1124="","",'3. Layout Parts'!$B1124)</f>
        <v/>
      </c>
      <c r="D1124" s="9" t="str">
        <f aca="false">IF($A1124="","",'3. Layout Parts'!$C1124)</f>
        <v/>
      </c>
      <c r="E1124" s="9" t="str">
        <f aca="false">IF($A1124="","",IFERROR(INDEX('2. Schematic Parts'!$B$2:$B$3001,MATCH($A1124,'2. Schematic Parts'!$A$2:$A$3001,0)),"NOT FOUND"))</f>
        <v/>
      </c>
      <c r="F1124" s="9" t="str">
        <f aca="false">IF($A1124="","",IFERROR(INDEX('2. Schematic Parts'!$C$2:$C$3001,MATCH($A1124,'2. Schematic Parts'!$A$2:$A$3001,0))&amp;"","NOT FOUND"))</f>
        <v/>
      </c>
      <c r="G1124" s="9" t="str">
        <f aca="false">IF($A1124="","",IFERROR(INDEX('2. Schematic Parts'!$D$2:$D$3001,MATCH($A1124,'2. Schematic Parts'!$A$2:$A$3001,0))&amp;"","NOT FOUND"))</f>
        <v/>
      </c>
      <c r="H1124" s="9" t="str">
        <f aca="false">IF($A1124="","",IF(COUNTIF('2. Schematic Parts'!$A$2:$A$3001,$A1124)=0,"NOT IN SCHEMATIC","OK"))</f>
        <v/>
      </c>
      <c r="I1124" s="9" t="str">
        <f aca="false">IF($A1124="","",IF($H1124="NOT IN SCHEMATIC","",IF(UPPER(TRIM($C1124))=UPPER(TRIM($E1124)),"OK","MISMATCH")))</f>
        <v/>
      </c>
      <c r="J1124" s="9" t="str">
        <f aca="false">IF($A1124="","",IF($H1124="NOT IN SCHEMATIC","",IF($F1124="","NO SCH DECAL",IF($D1124="","",IF(UPPER(TRIM($D1124))=UPPER(TRIM($F1124)),"OK","MISMATCH")))))</f>
        <v/>
      </c>
      <c r="K1124" s="16" t="str">
        <f aca="false">IF($A1124="","",SUMPRODUCT(--ISNUMBER(SEARCH(","&amp;TRIM($A1124)&amp;",",","&amp;SUBSTITUTE('1. Master BOM'!$D$2:$D$400," ","")&amp;","))))</f>
        <v/>
      </c>
      <c r="L1124" s="16" t="str">
        <f aca="false">IF($A1124="","",IF($K1124&lt;&gt;1,0,SUMPRODUCT(ISNUMBER(SEARCH(","&amp;TRIM($A1124)&amp;",",","&amp;SUBSTITUTE('1. Master BOM'!$D$2:$D$400," ","")&amp;","))*ROW('1. Master BOM'!$D$2:$D$400))))</f>
        <v/>
      </c>
      <c r="M1124" s="9" t="str">
        <f aca="false">IF($A1124="","",IF($K1124=0,"NOT IN BOM",IF($K1124&gt;1,"MULTIPLE BOM LINES","OK")))</f>
        <v/>
      </c>
      <c r="N1124" s="9" t="str">
        <f aca="false">IF($A1124="","",IF($L1124=0,"—",INDEX('1. Master BOM'!$A$1:$A$400,$L1124)))</f>
        <v/>
      </c>
      <c r="O1124" s="9" t="str">
        <f aca="false">IF($A1124="","",IF($L1124=0,"—",INDEX('1. Master BOM'!$B$1:$B$400,$L1124)))</f>
        <v/>
      </c>
      <c r="P1124" s="9" t="str">
        <f aca="false">IF($A1124="","",IF(OR($H1124="NOT IN SCHEMATIC",$O1124="—"),"",IF($G1124="","NO SCH PN",IF(UPPER(TRIM($G1124))=UPPER(TRIM($O1124)),"OK","MISMATCH"))))</f>
        <v/>
      </c>
      <c r="Q1124" s="9" t="str">
        <f aca="false">IF($A1124="","",IF($L1124=0,"—",INDEX('1. Master BOM'!$E$1:$E$400,$L1124)))</f>
        <v/>
      </c>
      <c r="R1124" s="9" t="str">
        <f aca="false">IF($A1124="","",IF($L1124=0,"—",IF(T(INDEX('1. Master BOM'!$F$1:$F$400,$L1124))="","(not set)",INDEX('1. Master BOM'!$F$1:$F$400,$L1124))))</f>
        <v/>
      </c>
      <c r="S1124" s="9" t="str">
        <f aca="false">IF($A1124="","",IF(OR($R1124="—",$R1124="(not set)",$D1124=""),"",IF(ISNUMBER(SEARCH(SUBSTITUTE(SUBSTITUTE(SUBSTITUTE($R1124,"-",""),"_","")," ",""),SUBSTITUTE(SUBSTITUTE(SUBSTITUTE($D1124,"-",""),"_","")," ",""))),"OK","CHECK")))</f>
        <v/>
      </c>
      <c r="T1124" s="9" t="str">
        <f aca="false">IF($A1124="","",IF(OR($H1124="NOT IN SCHEMATIC",$I1124="MISMATCH",$J1124="MISMATCH",$P1124="MISMATCH",$M1124&lt;&gt;"OK"),"REVIEW","OK"))</f>
        <v/>
      </c>
      <c r="U1124" s="14"/>
      <c r="V1124" s="14"/>
      <c r="W1124" s="17"/>
      <c r="X1124" s="14"/>
    </row>
    <row r="1125" customFormat="false" ht="15" hidden="false" customHeight="false" outlineLevel="0" collapsed="false">
      <c r="A1125" s="9" t="str">
        <f aca="false">IF('3. Layout Parts'!$A1125="","",TRIM('3. Layout Parts'!$A1125))</f>
        <v/>
      </c>
      <c r="B1125" s="9" t="str">
        <f aca="false">IF($A1125="","",'3. Layout Parts'!$D1125)</f>
        <v/>
      </c>
      <c r="C1125" s="9" t="str">
        <f aca="false">IF($A1125="","",'3. Layout Parts'!$B1125)</f>
        <v/>
      </c>
      <c r="D1125" s="9" t="str">
        <f aca="false">IF($A1125="","",'3. Layout Parts'!$C1125)</f>
        <v/>
      </c>
      <c r="E1125" s="9" t="str">
        <f aca="false">IF($A1125="","",IFERROR(INDEX('2. Schematic Parts'!$B$2:$B$3001,MATCH($A1125,'2. Schematic Parts'!$A$2:$A$3001,0)),"NOT FOUND"))</f>
        <v/>
      </c>
      <c r="F1125" s="9" t="str">
        <f aca="false">IF($A1125="","",IFERROR(INDEX('2. Schematic Parts'!$C$2:$C$3001,MATCH($A1125,'2. Schematic Parts'!$A$2:$A$3001,0))&amp;"","NOT FOUND"))</f>
        <v/>
      </c>
      <c r="G1125" s="9" t="str">
        <f aca="false">IF($A1125="","",IFERROR(INDEX('2. Schematic Parts'!$D$2:$D$3001,MATCH($A1125,'2. Schematic Parts'!$A$2:$A$3001,0))&amp;"","NOT FOUND"))</f>
        <v/>
      </c>
      <c r="H1125" s="9" t="str">
        <f aca="false">IF($A1125="","",IF(COUNTIF('2. Schematic Parts'!$A$2:$A$3001,$A1125)=0,"NOT IN SCHEMATIC","OK"))</f>
        <v/>
      </c>
      <c r="I1125" s="9" t="str">
        <f aca="false">IF($A1125="","",IF($H1125="NOT IN SCHEMATIC","",IF(UPPER(TRIM($C1125))=UPPER(TRIM($E1125)),"OK","MISMATCH")))</f>
        <v/>
      </c>
      <c r="J1125" s="9" t="str">
        <f aca="false">IF($A1125="","",IF($H1125="NOT IN SCHEMATIC","",IF($F1125="","NO SCH DECAL",IF($D1125="","",IF(UPPER(TRIM($D1125))=UPPER(TRIM($F1125)),"OK","MISMATCH")))))</f>
        <v/>
      </c>
      <c r="K1125" s="16" t="str">
        <f aca="false">IF($A1125="","",SUMPRODUCT(--ISNUMBER(SEARCH(","&amp;TRIM($A1125)&amp;",",","&amp;SUBSTITUTE('1. Master BOM'!$D$2:$D$400," ","")&amp;","))))</f>
        <v/>
      </c>
      <c r="L1125" s="16" t="str">
        <f aca="false">IF($A1125="","",IF($K1125&lt;&gt;1,0,SUMPRODUCT(ISNUMBER(SEARCH(","&amp;TRIM($A1125)&amp;",",","&amp;SUBSTITUTE('1. Master BOM'!$D$2:$D$400," ","")&amp;","))*ROW('1. Master BOM'!$D$2:$D$400))))</f>
        <v/>
      </c>
      <c r="M1125" s="9" t="str">
        <f aca="false">IF($A1125="","",IF($K1125=0,"NOT IN BOM",IF($K1125&gt;1,"MULTIPLE BOM LINES","OK")))</f>
        <v/>
      </c>
      <c r="N1125" s="9" t="str">
        <f aca="false">IF($A1125="","",IF($L1125=0,"—",INDEX('1. Master BOM'!$A$1:$A$400,$L1125)))</f>
        <v/>
      </c>
      <c r="O1125" s="9" t="str">
        <f aca="false">IF($A1125="","",IF($L1125=0,"—",INDEX('1. Master BOM'!$B$1:$B$400,$L1125)))</f>
        <v/>
      </c>
      <c r="P1125" s="9" t="str">
        <f aca="false">IF($A1125="","",IF(OR($H1125="NOT IN SCHEMATIC",$O1125="—"),"",IF($G1125="","NO SCH PN",IF(UPPER(TRIM($G1125))=UPPER(TRIM($O1125)),"OK","MISMATCH"))))</f>
        <v/>
      </c>
      <c r="Q1125" s="9" t="str">
        <f aca="false">IF($A1125="","",IF($L1125=0,"—",INDEX('1. Master BOM'!$E$1:$E$400,$L1125)))</f>
        <v/>
      </c>
      <c r="R1125" s="9" t="str">
        <f aca="false">IF($A1125="","",IF($L1125=0,"—",IF(T(INDEX('1. Master BOM'!$F$1:$F$400,$L1125))="","(not set)",INDEX('1. Master BOM'!$F$1:$F$400,$L1125))))</f>
        <v/>
      </c>
      <c r="S1125" s="9" t="str">
        <f aca="false">IF($A1125="","",IF(OR($R1125="—",$R1125="(not set)",$D1125=""),"",IF(ISNUMBER(SEARCH(SUBSTITUTE(SUBSTITUTE(SUBSTITUTE($R1125,"-",""),"_","")," ",""),SUBSTITUTE(SUBSTITUTE(SUBSTITUTE($D1125,"-",""),"_","")," ",""))),"OK","CHECK")))</f>
        <v/>
      </c>
      <c r="T1125" s="9" t="str">
        <f aca="false">IF($A1125="","",IF(OR($H1125="NOT IN SCHEMATIC",$I1125="MISMATCH",$J1125="MISMATCH",$P1125="MISMATCH",$M1125&lt;&gt;"OK"),"REVIEW","OK"))</f>
        <v/>
      </c>
      <c r="U1125" s="14"/>
      <c r="V1125" s="14"/>
      <c r="W1125" s="17"/>
      <c r="X1125" s="14"/>
    </row>
    <row r="1126" customFormat="false" ht="15" hidden="false" customHeight="false" outlineLevel="0" collapsed="false">
      <c r="A1126" s="9" t="str">
        <f aca="false">IF('3. Layout Parts'!$A1126="","",TRIM('3. Layout Parts'!$A1126))</f>
        <v/>
      </c>
      <c r="B1126" s="9" t="str">
        <f aca="false">IF($A1126="","",'3. Layout Parts'!$D1126)</f>
        <v/>
      </c>
      <c r="C1126" s="9" t="str">
        <f aca="false">IF($A1126="","",'3. Layout Parts'!$B1126)</f>
        <v/>
      </c>
      <c r="D1126" s="9" t="str">
        <f aca="false">IF($A1126="","",'3. Layout Parts'!$C1126)</f>
        <v/>
      </c>
      <c r="E1126" s="9" t="str">
        <f aca="false">IF($A1126="","",IFERROR(INDEX('2. Schematic Parts'!$B$2:$B$3001,MATCH($A1126,'2. Schematic Parts'!$A$2:$A$3001,0)),"NOT FOUND"))</f>
        <v/>
      </c>
      <c r="F1126" s="9" t="str">
        <f aca="false">IF($A1126="","",IFERROR(INDEX('2. Schematic Parts'!$C$2:$C$3001,MATCH($A1126,'2. Schematic Parts'!$A$2:$A$3001,0))&amp;"","NOT FOUND"))</f>
        <v/>
      </c>
      <c r="G1126" s="9" t="str">
        <f aca="false">IF($A1126="","",IFERROR(INDEX('2. Schematic Parts'!$D$2:$D$3001,MATCH($A1126,'2. Schematic Parts'!$A$2:$A$3001,0))&amp;"","NOT FOUND"))</f>
        <v/>
      </c>
      <c r="H1126" s="9" t="str">
        <f aca="false">IF($A1126="","",IF(COUNTIF('2. Schematic Parts'!$A$2:$A$3001,$A1126)=0,"NOT IN SCHEMATIC","OK"))</f>
        <v/>
      </c>
      <c r="I1126" s="9" t="str">
        <f aca="false">IF($A1126="","",IF($H1126="NOT IN SCHEMATIC","",IF(UPPER(TRIM($C1126))=UPPER(TRIM($E1126)),"OK","MISMATCH")))</f>
        <v/>
      </c>
      <c r="J1126" s="9" t="str">
        <f aca="false">IF($A1126="","",IF($H1126="NOT IN SCHEMATIC","",IF($F1126="","NO SCH DECAL",IF($D1126="","",IF(UPPER(TRIM($D1126))=UPPER(TRIM($F1126)),"OK","MISMATCH")))))</f>
        <v/>
      </c>
      <c r="K1126" s="16" t="str">
        <f aca="false">IF($A1126="","",SUMPRODUCT(--ISNUMBER(SEARCH(","&amp;TRIM($A1126)&amp;",",","&amp;SUBSTITUTE('1. Master BOM'!$D$2:$D$400," ","")&amp;","))))</f>
        <v/>
      </c>
      <c r="L1126" s="16" t="str">
        <f aca="false">IF($A1126="","",IF($K1126&lt;&gt;1,0,SUMPRODUCT(ISNUMBER(SEARCH(","&amp;TRIM($A1126)&amp;",",","&amp;SUBSTITUTE('1. Master BOM'!$D$2:$D$400," ","")&amp;","))*ROW('1. Master BOM'!$D$2:$D$400))))</f>
        <v/>
      </c>
      <c r="M1126" s="9" t="str">
        <f aca="false">IF($A1126="","",IF($K1126=0,"NOT IN BOM",IF($K1126&gt;1,"MULTIPLE BOM LINES","OK")))</f>
        <v/>
      </c>
      <c r="N1126" s="9" t="str">
        <f aca="false">IF($A1126="","",IF($L1126=0,"—",INDEX('1. Master BOM'!$A$1:$A$400,$L1126)))</f>
        <v/>
      </c>
      <c r="O1126" s="9" t="str">
        <f aca="false">IF($A1126="","",IF($L1126=0,"—",INDEX('1. Master BOM'!$B$1:$B$400,$L1126)))</f>
        <v/>
      </c>
      <c r="P1126" s="9" t="str">
        <f aca="false">IF($A1126="","",IF(OR($H1126="NOT IN SCHEMATIC",$O1126="—"),"",IF($G1126="","NO SCH PN",IF(UPPER(TRIM($G1126))=UPPER(TRIM($O1126)),"OK","MISMATCH"))))</f>
        <v/>
      </c>
      <c r="Q1126" s="9" t="str">
        <f aca="false">IF($A1126="","",IF($L1126=0,"—",INDEX('1. Master BOM'!$E$1:$E$400,$L1126)))</f>
        <v/>
      </c>
      <c r="R1126" s="9" t="str">
        <f aca="false">IF($A1126="","",IF($L1126=0,"—",IF(T(INDEX('1. Master BOM'!$F$1:$F$400,$L1126))="","(not set)",INDEX('1. Master BOM'!$F$1:$F$400,$L1126))))</f>
        <v/>
      </c>
      <c r="S1126" s="9" t="str">
        <f aca="false">IF($A1126="","",IF(OR($R1126="—",$R1126="(not set)",$D1126=""),"",IF(ISNUMBER(SEARCH(SUBSTITUTE(SUBSTITUTE(SUBSTITUTE($R1126,"-",""),"_","")," ",""),SUBSTITUTE(SUBSTITUTE(SUBSTITUTE($D1126,"-",""),"_","")," ",""))),"OK","CHECK")))</f>
        <v/>
      </c>
      <c r="T1126" s="9" t="str">
        <f aca="false">IF($A1126="","",IF(OR($H1126="NOT IN SCHEMATIC",$I1126="MISMATCH",$J1126="MISMATCH",$P1126="MISMATCH",$M1126&lt;&gt;"OK"),"REVIEW","OK"))</f>
        <v/>
      </c>
      <c r="U1126" s="14"/>
      <c r="V1126" s="14"/>
      <c r="W1126" s="17"/>
      <c r="X1126" s="14"/>
    </row>
    <row r="1127" customFormat="false" ht="15" hidden="false" customHeight="false" outlineLevel="0" collapsed="false">
      <c r="A1127" s="9" t="str">
        <f aca="false">IF('3. Layout Parts'!$A1127="","",TRIM('3. Layout Parts'!$A1127))</f>
        <v/>
      </c>
      <c r="B1127" s="9" t="str">
        <f aca="false">IF($A1127="","",'3. Layout Parts'!$D1127)</f>
        <v/>
      </c>
      <c r="C1127" s="9" t="str">
        <f aca="false">IF($A1127="","",'3. Layout Parts'!$B1127)</f>
        <v/>
      </c>
      <c r="D1127" s="9" t="str">
        <f aca="false">IF($A1127="","",'3. Layout Parts'!$C1127)</f>
        <v/>
      </c>
      <c r="E1127" s="9" t="str">
        <f aca="false">IF($A1127="","",IFERROR(INDEX('2. Schematic Parts'!$B$2:$B$3001,MATCH($A1127,'2. Schematic Parts'!$A$2:$A$3001,0)),"NOT FOUND"))</f>
        <v/>
      </c>
      <c r="F1127" s="9" t="str">
        <f aca="false">IF($A1127="","",IFERROR(INDEX('2. Schematic Parts'!$C$2:$C$3001,MATCH($A1127,'2. Schematic Parts'!$A$2:$A$3001,0))&amp;"","NOT FOUND"))</f>
        <v/>
      </c>
      <c r="G1127" s="9" t="str">
        <f aca="false">IF($A1127="","",IFERROR(INDEX('2. Schematic Parts'!$D$2:$D$3001,MATCH($A1127,'2. Schematic Parts'!$A$2:$A$3001,0))&amp;"","NOT FOUND"))</f>
        <v/>
      </c>
      <c r="H1127" s="9" t="str">
        <f aca="false">IF($A1127="","",IF(COUNTIF('2. Schematic Parts'!$A$2:$A$3001,$A1127)=0,"NOT IN SCHEMATIC","OK"))</f>
        <v/>
      </c>
      <c r="I1127" s="9" t="str">
        <f aca="false">IF($A1127="","",IF($H1127="NOT IN SCHEMATIC","",IF(UPPER(TRIM($C1127))=UPPER(TRIM($E1127)),"OK","MISMATCH")))</f>
        <v/>
      </c>
      <c r="J1127" s="9" t="str">
        <f aca="false">IF($A1127="","",IF($H1127="NOT IN SCHEMATIC","",IF($F1127="","NO SCH DECAL",IF($D1127="","",IF(UPPER(TRIM($D1127))=UPPER(TRIM($F1127)),"OK","MISMATCH")))))</f>
        <v/>
      </c>
      <c r="K1127" s="16" t="str">
        <f aca="false">IF($A1127="","",SUMPRODUCT(--ISNUMBER(SEARCH(","&amp;TRIM($A1127)&amp;",",","&amp;SUBSTITUTE('1. Master BOM'!$D$2:$D$400," ","")&amp;","))))</f>
        <v/>
      </c>
      <c r="L1127" s="16" t="str">
        <f aca="false">IF($A1127="","",IF($K1127&lt;&gt;1,0,SUMPRODUCT(ISNUMBER(SEARCH(","&amp;TRIM($A1127)&amp;",",","&amp;SUBSTITUTE('1. Master BOM'!$D$2:$D$400," ","")&amp;","))*ROW('1. Master BOM'!$D$2:$D$400))))</f>
        <v/>
      </c>
      <c r="M1127" s="9" t="str">
        <f aca="false">IF($A1127="","",IF($K1127=0,"NOT IN BOM",IF($K1127&gt;1,"MULTIPLE BOM LINES","OK")))</f>
        <v/>
      </c>
      <c r="N1127" s="9" t="str">
        <f aca="false">IF($A1127="","",IF($L1127=0,"—",INDEX('1. Master BOM'!$A$1:$A$400,$L1127)))</f>
        <v/>
      </c>
      <c r="O1127" s="9" t="str">
        <f aca="false">IF($A1127="","",IF($L1127=0,"—",INDEX('1. Master BOM'!$B$1:$B$400,$L1127)))</f>
        <v/>
      </c>
      <c r="P1127" s="9" t="str">
        <f aca="false">IF($A1127="","",IF(OR($H1127="NOT IN SCHEMATIC",$O1127="—"),"",IF($G1127="","NO SCH PN",IF(UPPER(TRIM($G1127))=UPPER(TRIM($O1127)),"OK","MISMATCH"))))</f>
        <v/>
      </c>
      <c r="Q1127" s="9" t="str">
        <f aca="false">IF($A1127="","",IF($L1127=0,"—",INDEX('1. Master BOM'!$E$1:$E$400,$L1127)))</f>
        <v/>
      </c>
      <c r="R1127" s="9" t="str">
        <f aca="false">IF($A1127="","",IF($L1127=0,"—",IF(T(INDEX('1. Master BOM'!$F$1:$F$400,$L1127))="","(not set)",INDEX('1. Master BOM'!$F$1:$F$400,$L1127))))</f>
        <v/>
      </c>
      <c r="S1127" s="9" t="str">
        <f aca="false">IF($A1127="","",IF(OR($R1127="—",$R1127="(not set)",$D1127=""),"",IF(ISNUMBER(SEARCH(SUBSTITUTE(SUBSTITUTE(SUBSTITUTE($R1127,"-",""),"_","")," ",""),SUBSTITUTE(SUBSTITUTE(SUBSTITUTE($D1127,"-",""),"_","")," ",""))),"OK","CHECK")))</f>
        <v/>
      </c>
      <c r="T1127" s="9" t="str">
        <f aca="false">IF($A1127="","",IF(OR($H1127="NOT IN SCHEMATIC",$I1127="MISMATCH",$J1127="MISMATCH",$P1127="MISMATCH",$M1127&lt;&gt;"OK"),"REVIEW","OK"))</f>
        <v/>
      </c>
      <c r="U1127" s="14"/>
      <c r="V1127" s="14"/>
      <c r="W1127" s="17"/>
      <c r="X1127" s="14"/>
    </row>
    <row r="1128" customFormat="false" ht="15" hidden="false" customHeight="false" outlineLevel="0" collapsed="false">
      <c r="A1128" s="9" t="str">
        <f aca="false">IF('3. Layout Parts'!$A1128="","",TRIM('3. Layout Parts'!$A1128))</f>
        <v/>
      </c>
      <c r="B1128" s="9" t="str">
        <f aca="false">IF($A1128="","",'3. Layout Parts'!$D1128)</f>
        <v/>
      </c>
      <c r="C1128" s="9" t="str">
        <f aca="false">IF($A1128="","",'3. Layout Parts'!$B1128)</f>
        <v/>
      </c>
      <c r="D1128" s="9" t="str">
        <f aca="false">IF($A1128="","",'3. Layout Parts'!$C1128)</f>
        <v/>
      </c>
      <c r="E1128" s="9" t="str">
        <f aca="false">IF($A1128="","",IFERROR(INDEX('2. Schematic Parts'!$B$2:$B$3001,MATCH($A1128,'2. Schematic Parts'!$A$2:$A$3001,0)),"NOT FOUND"))</f>
        <v/>
      </c>
      <c r="F1128" s="9" t="str">
        <f aca="false">IF($A1128="","",IFERROR(INDEX('2. Schematic Parts'!$C$2:$C$3001,MATCH($A1128,'2. Schematic Parts'!$A$2:$A$3001,0))&amp;"","NOT FOUND"))</f>
        <v/>
      </c>
      <c r="G1128" s="9" t="str">
        <f aca="false">IF($A1128="","",IFERROR(INDEX('2. Schematic Parts'!$D$2:$D$3001,MATCH($A1128,'2. Schematic Parts'!$A$2:$A$3001,0))&amp;"","NOT FOUND"))</f>
        <v/>
      </c>
      <c r="H1128" s="9" t="str">
        <f aca="false">IF($A1128="","",IF(COUNTIF('2. Schematic Parts'!$A$2:$A$3001,$A1128)=0,"NOT IN SCHEMATIC","OK"))</f>
        <v/>
      </c>
      <c r="I1128" s="9" t="str">
        <f aca="false">IF($A1128="","",IF($H1128="NOT IN SCHEMATIC","",IF(UPPER(TRIM($C1128))=UPPER(TRIM($E1128)),"OK","MISMATCH")))</f>
        <v/>
      </c>
      <c r="J1128" s="9" t="str">
        <f aca="false">IF($A1128="","",IF($H1128="NOT IN SCHEMATIC","",IF($F1128="","NO SCH DECAL",IF($D1128="","",IF(UPPER(TRIM($D1128))=UPPER(TRIM($F1128)),"OK","MISMATCH")))))</f>
        <v/>
      </c>
      <c r="K1128" s="16" t="str">
        <f aca="false">IF($A1128="","",SUMPRODUCT(--ISNUMBER(SEARCH(","&amp;TRIM($A1128)&amp;",",","&amp;SUBSTITUTE('1. Master BOM'!$D$2:$D$400," ","")&amp;","))))</f>
        <v/>
      </c>
      <c r="L1128" s="16" t="str">
        <f aca="false">IF($A1128="","",IF($K1128&lt;&gt;1,0,SUMPRODUCT(ISNUMBER(SEARCH(","&amp;TRIM($A1128)&amp;",",","&amp;SUBSTITUTE('1. Master BOM'!$D$2:$D$400," ","")&amp;","))*ROW('1. Master BOM'!$D$2:$D$400))))</f>
        <v/>
      </c>
      <c r="M1128" s="9" t="str">
        <f aca="false">IF($A1128="","",IF($K1128=0,"NOT IN BOM",IF($K1128&gt;1,"MULTIPLE BOM LINES","OK")))</f>
        <v/>
      </c>
      <c r="N1128" s="9" t="str">
        <f aca="false">IF($A1128="","",IF($L1128=0,"—",INDEX('1. Master BOM'!$A$1:$A$400,$L1128)))</f>
        <v/>
      </c>
      <c r="O1128" s="9" t="str">
        <f aca="false">IF($A1128="","",IF($L1128=0,"—",INDEX('1. Master BOM'!$B$1:$B$400,$L1128)))</f>
        <v/>
      </c>
      <c r="P1128" s="9" t="str">
        <f aca="false">IF($A1128="","",IF(OR($H1128="NOT IN SCHEMATIC",$O1128="—"),"",IF($G1128="","NO SCH PN",IF(UPPER(TRIM($G1128))=UPPER(TRIM($O1128)),"OK","MISMATCH"))))</f>
        <v/>
      </c>
      <c r="Q1128" s="9" t="str">
        <f aca="false">IF($A1128="","",IF($L1128=0,"—",INDEX('1. Master BOM'!$E$1:$E$400,$L1128)))</f>
        <v/>
      </c>
      <c r="R1128" s="9" t="str">
        <f aca="false">IF($A1128="","",IF($L1128=0,"—",IF(T(INDEX('1. Master BOM'!$F$1:$F$400,$L1128))="","(not set)",INDEX('1. Master BOM'!$F$1:$F$400,$L1128))))</f>
        <v/>
      </c>
      <c r="S1128" s="9" t="str">
        <f aca="false">IF($A1128="","",IF(OR($R1128="—",$R1128="(not set)",$D1128=""),"",IF(ISNUMBER(SEARCH(SUBSTITUTE(SUBSTITUTE(SUBSTITUTE($R1128,"-",""),"_","")," ",""),SUBSTITUTE(SUBSTITUTE(SUBSTITUTE($D1128,"-",""),"_","")," ",""))),"OK","CHECK")))</f>
        <v/>
      </c>
      <c r="T1128" s="9" t="str">
        <f aca="false">IF($A1128="","",IF(OR($H1128="NOT IN SCHEMATIC",$I1128="MISMATCH",$J1128="MISMATCH",$P1128="MISMATCH",$M1128&lt;&gt;"OK"),"REVIEW","OK"))</f>
        <v/>
      </c>
      <c r="U1128" s="14"/>
      <c r="V1128" s="14"/>
      <c r="W1128" s="17"/>
      <c r="X1128" s="14"/>
    </row>
    <row r="1129" customFormat="false" ht="15" hidden="false" customHeight="false" outlineLevel="0" collapsed="false">
      <c r="A1129" s="9" t="str">
        <f aca="false">IF('3. Layout Parts'!$A1129="","",TRIM('3. Layout Parts'!$A1129))</f>
        <v/>
      </c>
      <c r="B1129" s="9" t="str">
        <f aca="false">IF($A1129="","",'3. Layout Parts'!$D1129)</f>
        <v/>
      </c>
      <c r="C1129" s="9" t="str">
        <f aca="false">IF($A1129="","",'3. Layout Parts'!$B1129)</f>
        <v/>
      </c>
      <c r="D1129" s="9" t="str">
        <f aca="false">IF($A1129="","",'3. Layout Parts'!$C1129)</f>
        <v/>
      </c>
      <c r="E1129" s="9" t="str">
        <f aca="false">IF($A1129="","",IFERROR(INDEX('2. Schematic Parts'!$B$2:$B$3001,MATCH($A1129,'2. Schematic Parts'!$A$2:$A$3001,0)),"NOT FOUND"))</f>
        <v/>
      </c>
      <c r="F1129" s="9" t="str">
        <f aca="false">IF($A1129="","",IFERROR(INDEX('2. Schematic Parts'!$C$2:$C$3001,MATCH($A1129,'2. Schematic Parts'!$A$2:$A$3001,0))&amp;"","NOT FOUND"))</f>
        <v/>
      </c>
      <c r="G1129" s="9" t="str">
        <f aca="false">IF($A1129="","",IFERROR(INDEX('2. Schematic Parts'!$D$2:$D$3001,MATCH($A1129,'2. Schematic Parts'!$A$2:$A$3001,0))&amp;"","NOT FOUND"))</f>
        <v/>
      </c>
      <c r="H1129" s="9" t="str">
        <f aca="false">IF($A1129="","",IF(COUNTIF('2. Schematic Parts'!$A$2:$A$3001,$A1129)=0,"NOT IN SCHEMATIC","OK"))</f>
        <v/>
      </c>
      <c r="I1129" s="9" t="str">
        <f aca="false">IF($A1129="","",IF($H1129="NOT IN SCHEMATIC","",IF(UPPER(TRIM($C1129))=UPPER(TRIM($E1129)),"OK","MISMATCH")))</f>
        <v/>
      </c>
      <c r="J1129" s="9" t="str">
        <f aca="false">IF($A1129="","",IF($H1129="NOT IN SCHEMATIC","",IF($F1129="","NO SCH DECAL",IF($D1129="","",IF(UPPER(TRIM($D1129))=UPPER(TRIM($F1129)),"OK","MISMATCH")))))</f>
        <v/>
      </c>
      <c r="K1129" s="16" t="str">
        <f aca="false">IF($A1129="","",SUMPRODUCT(--ISNUMBER(SEARCH(","&amp;TRIM($A1129)&amp;",",","&amp;SUBSTITUTE('1. Master BOM'!$D$2:$D$400," ","")&amp;","))))</f>
        <v/>
      </c>
      <c r="L1129" s="16" t="str">
        <f aca="false">IF($A1129="","",IF($K1129&lt;&gt;1,0,SUMPRODUCT(ISNUMBER(SEARCH(","&amp;TRIM($A1129)&amp;",",","&amp;SUBSTITUTE('1. Master BOM'!$D$2:$D$400," ","")&amp;","))*ROW('1. Master BOM'!$D$2:$D$400))))</f>
        <v/>
      </c>
      <c r="M1129" s="9" t="str">
        <f aca="false">IF($A1129="","",IF($K1129=0,"NOT IN BOM",IF($K1129&gt;1,"MULTIPLE BOM LINES","OK")))</f>
        <v/>
      </c>
      <c r="N1129" s="9" t="str">
        <f aca="false">IF($A1129="","",IF($L1129=0,"—",INDEX('1. Master BOM'!$A$1:$A$400,$L1129)))</f>
        <v/>
      </c>
      <c r="O1129" s="9" t="str">
        <f aca="false">IF($A1129="","",IF($L1129=0,"—",INDEX('1. Master BOM'!$B$1:$B$400,$L1129)))</f>
        <v/>
      </c>
      <c r="P1129" s="9" t="str">
        <f aca="false">IF($A1129="","",IF(OR($H1129="NOT IN SCHEMATIC",$O1129="—"),"",IF($G1129="","NO SCH PN",IF(UPPER(TRIM($G1129))=UPPER(TRIM($O1129)),"OK","MISMATCH"))))</f>
        <v/>
      </c>
      <c r="Q1129" s="9" t="str">
        <f aca="false">IF($A1129="","",IF($L1129=0,"—",INDEX('1. Master BOM'!$E$1:$E$400,$L1129)))</f>
        <v/>
      </c>
      <c r="R1129" s="9" t="str">
        <f aca="false">IF($A1129="","",IF($L1129=0,"—",IF(T(INDEX('1. Master BOM'!$F$1:$F$400,$L1129))="","(not set)",INDEX('1. Master BOM'!$F$1:$F$400,$L1129))))</f>
        <v/>
      </c>
      <c r="S1129" s="9" t="str">
        <f aca="false">IF($A1129="","",IF(OR($R1129="—",$R1129="(not set)",$D1129=""),"",IF(ISNUMBER(SEARCH(SUBSTITUTE(SUBSTITUTE(SUBSTITUTE($R1129,"-",""),"_","")," ",""),SUBSTITUTE(SUBSTITUTE(SUBSTITUTE($D1129,"-",""),"_","")," ",""))),"OK","CHECK")))</f>
        <v/>
      </c>
      <c r="T1129" s="9" t="str">
        <f aca="false">IF($A1129="","",IF(OR($H1129="NOT IN SCHEMATIC",$I1129="MISMATCH",$J1129="MISMATCH",$P1129="MISMATCH",$M1129&lt;&gt;"OK"),"REVIEW","OK"))</f>
        <v/>
      </c>
      <c r="U1129" s="14"/>
      <c r="V1129" s="14"/>
      <c r="W1129" s="17"/>
      <c r="X1129" s="14"/>
    </row>
    <row r="1130" customFormat="false" ht="15" hidden="false" customHeight="false" outlineLevel="0" collapsed="false">
      <c r="A1130" s="9" t="str">
        <f aca="false">IF('3. Layout Parts'!$A1130="","",TRIM('3. Layout Parts'!$A1130))</f>
        <v/>
      </c>
      <c r="B1130" s="9" t="str">
        <f aca="false">IF($A1130="","",'3. Layout Parts'!$D1130)</f>
        <v/>
      </c>
      <c r="C1130" s="9" t="str">
        <f aca="false">IF($A1130="","",'3. Layout Parts'!$B1130)</f>
        <v/>
      </c>
      <c r="D1130" s="9" t="str">
        <f aca="false">IF($A1130="","",'3. Layout Parts'!$C1130)</f>
        <v/>
      </c>
      <c r="E1130" s="9" t="str">
        <f aca="false">IF($A1130="","",IFERROR(INDEX('2. Schematic Parts'!$B$2:$B$3001,MATCH($A1130,'2. Schematic Parts'!$A$2:$A$3001,0)),"NOT FOUND"))</f>
        <v/>
      </c>
      <c r="F1130" s="9" t="str">
        <f aca="false">IF($A1130="","",IFERROR(INDEX('2. Schematic Parts'!$C$2:$C$3001,MATCH($A1130,'2. Schematic Parts'!$A$2:$A$3001,0))&amp;"","NOT FOUND"))</f>
        <v/>
      </c>
      <c r="G1130" s="9" t="str">
        <f aca="false">IF($A1130="","",IFERROR(INDEX('2. Schematic Parts'!$D$2:$D$3001,MATCH($A1130,'2. Schematic Parts'!$A$2:$A$3001,0))&amp;"","NOT FOUND"))</f>
        <v/>
      </c>
      <c r="H1130" s="9" t="str">
        <f aca="false">IF($A1130="","",IF(COUNTIF('2. Schematic Parts'!$A$2:$A$3001,$A1130)=0,"NOT IN SCHEMATIC","OK"))</f>
        <v/>
      </c>
      <c r="I1130" s="9" t="str">
        <f aca="false">IF($A1130="","",IF($H1130="NOT IN SCHEMATIC","",IF(UPPER(TRIM($C1130))=UPPER(TRIM($E1130)),"OK","MISMATCH")))</f>
        <v/>
      </c>
      <c r="J1130" s="9" t="str">
        <f aca="false">IF($A1130="","",IF($H1130="NOT IN SCHEMATIC","",IF($F1130="","NO SCH DECAL",IF($D1130="","",IF(UPPER(TRIM($D1130))=UPPER(TRIM($F1130)),"OK","MISMATCH")))))</f>
        <v/>
      </c>
      <c r="K1130" s="16" t="str">
        <f aca="false">IF($A1130="","",SUMPRODUCT(--ISNUMBER(SEARCH(","&amp;TRIM($A1130)&amp;",",","&amp;SUBSTITUTE('1. Master BOM'!$D$2:$D$400," ","")&amp;","))))</f>
        <v/>
      </c>
      <c r="L1130" s="16" t="str">
        <f aca="false">IF($A1130="","",IF($K1130&lt;&gt;1,0,SUMPRODUCT(ISNUMBER(SEARCH(","&amp;TRIM($A1130)&amp;",",","&amp;SUBSTITUTE('1. Master BOM'!$D$2:$D$400," ","")&amp;","))*ROW('1. Master BOM'!$D$2:$D$400))))</f>
        <v/>
      </c>
      <c r="M1130" s="9" t="str">
        <f aca="false">IF($A1130="","",IF($K1130=0,"NOT IN BOM",IF($K1130&gt;1,"MULTIPLE BOM LINES","OK")))</f>
        <v/>
      </c>
      <c r="N1130" s="9" t="str">
        <f aca="false">IF($A1130="","",IF($L1130=0,"—",INDEX('1. Master BOM'!$A$1:$A$400,$L1130)))</f>
        <v/>
      </c>
      <c r="O1130" s="9" t="str">
        <f aca="false">IF($A1130="","",IF($L1130=0,"—",INDEX('1. Master BOM'!$B$1:$B$400,$L1130)))</f>
        <v/>
      </c>
      <c r="P1130" s="9" t="str">
        <f aca="false">IF($A1130="","",IF(OR($H1130="NOT IN SCHEMATIC",$O1130="—"),"",IF($G1130="","NO SCH PN",IF(UPPER(TRIM($G1130))=UPPER(TRIM($O1130)),"OK","MISMATCH"))))</f>
        <v/>
      </c>
      <c r="Q1130" s="9" t="str">
        <f aca="false">IF($A1130="","",IF($L1130=0,"—",INDEX('1. Master BOM'!$E$1:$E$400,$L1130)))</f>
        <v/>
      </c>
      <c r="R1130" s="9" t="str">
        <f aca="false">IF($A1130="","",IF($L1130=0,"—",IF(T(INDEX('1. Master BOM'!$F$1:$F$400,$L1130))="","(not set)",INDEX('1. Master BOM'!$F$1:$F$400,$L1130))))</f>
        <v/>
      </c>
      <c r="S1130" s="9" t="str">
        <f aca="false">IF($A1130="","",IF(OR($R1130="—",$R1130="(not set)",$D1130=""),"",IF(ISNUMBER(SEARCH(SUBSTITUTE(SUBSTITUTE(SUBSTITUTE($R1130,"-",""),"_","")," ",""),SUBSTITUTE(SUBSTITUTE(SUBSTITUTE($D1130,"-",""),"_","")," ",""))),"OK","CHECK")))</f>
        <v/>
      </c>
      <c r="T1130" s="9" t="str">
        <f aca="false">IF($A1130="","",IF(OR($H1130="NOT IN SCHEMATIC",$I1130="MISMATCH",$J1130="MISMATCH",$P1130="MISMATCH",$M1130&lt;&gt;"OK"),"REVIEW","OK"))</f>
        <v/>
      </c>
      <c r="U1130" s="14"/>
      <c r="V1130" s="14"/>
      <c r="W1130" s="17"/>
      <c r="X1130" s="14"/>
    </row>
    <row r="1131" customFormat="false" ht="15" hidden="false" customHeight="false" outlineLevel="0" collapsed="false">
      <c r="A1131" s="9" t="str">
        <f aca="false">IF('3. Layout Parts'!$A1131="","",TRIM('3. Layout Parts'!$A1131))</f>
        <v/>
      </c>
      <c r="B1131" s="9" t="str">
        <f aca="false">IF($A1131="","",'3. Layout Parts'!$D1131)</f>
        <v/>
      </c>
      <c r="C1131" s="9" t="str">
        <f aca="false">IF($A1131="","",'3. Layout Parts'!$B1131)</f>
        <v/>
      </c>
      <c r="D1131" s="9" t="str">
        <f aca="false">IF($A1131="","",'3. Layout Parts'!$C1131)</f>
        <v/>
      </c>
      <c r="E1131" s="9" t="str">
        <f aca="false">IF($A1131="","",IFERROR(INDEX('2. Schematic Parts'!$B$2:$B$3001,MATCH($A1131,'2. Schematic Parts'!$A$2:$A$3001,0)),"NOT FOUND"))</f>
        <v/>
      </c>
      <c r="F1131" s="9" t="str">
        <f aca="false">IF($A1131="","",IFERROR(INDEX('2. Schematic Parts'!$C$2:$C$3001,MATCH($A1131,'2. Schematic Parts'!$A$2:$A$3001,0))&amp;"","NOT FOUND"))</f>
        <v/>
      </c>
      <c r="G1131" s="9" t="str">
        <f aca="false">IF($A1131="","",IFERROR(INDEX('2. Schematic Parts'!$D$2:$D$3001,MATCH($A1131,'2. Schematic Parts'!$A$2:$A$3001,0))&amp;"","NOT FOUND"))</f>
        <v/>
      </c>
      <c r="H1131" s="9" t="str">
        <f aca="false">IF($A1131="","",IF(COUNTIF('2. Schematic Parts'!$A$2:$A$3001,$A1131)=0,"NOT IN SCHEMATIC","OK"))</f>
        <v/>
      </c>
      <c r="I1131" s="9" t="str">
        <f aca="false">IF($A1131="","",IF($H1131="NOT IN SCHEMATIC","",IF(UPPER(TRIM($C1131))=UPPER(TRIM($E1131)),"OK","MISMATCH")))</f>
        <v/>
      </c>
      <c r="J1131" s="9" t="str">
        <f aca="false">IF($A1131="","",IF($H1131="NOT IN SCHEMATIC","",IF($F1131="","NO SCH DECAL",IF($D1131="","",IF(UPPER(TRIM($D1131))=UPPER(TRIM($F1131)),"OK","MISMATCH")))))</f>
        <v/>
      </c>
      <c r="K1131" s="16" t="str">
        <f aca="false">IF($A1131="","",SUMPRODUCT(--ISNUMBER(SEARCH(","&amp;TRIM($A1131)&amp;",",","&amp;SUBSTITUTE('1. Master BOM'!$D$2:$D$400," ","")&amp;","))))</f>
        <v/>
      </c>
      <c r="L1131" s="16" t="str">
        <f aca="false">IF($A1131="","",IF($K1131&lt;&gt;1,0,SUMPRODUCT(ISNUMBER(SEARCH(","&amp;TRIM($A1131)&amp;",",","&amp;SUBSTITUTE('1. Master BOM'!$D$2:$D$400," ","")&amp;","))*ROW('1. Master BOM'!$D$2:$D$400))))</f>
        <v/>
      </c>
      <c r="M1131" s="9" t="str">
        <f aca="false">IF($A1131="","",IF($K1131=0,"NOT IN BOM",IF($K1131&gt;1,"MULTIPLE BOM LINES","OK")))</f>
        <v/>
      </c>
      <c r="N1131" s="9" t="str">
        <f aca="false">IF($A1131="","",IF($L1131=0,"—",INDEX('1. Master BOM'!$A$1:$A$400,$L1131)))</f>
        <v/>
      </c>
      <c r="O1131" s="9" t="str">
        <f aca="false">IF($A1131="","",IF($L1131=0,"—",INDEX('1. Master BOM'!$B$1:$B$400,$L1131)))</f>
        <v/>
      </c>
      <c r="P1131" s="9" t="str">
        <f aca="false">IF($A1131="","",IF(OR($H1131="NOT IN SCHEMATIC",$O1131="—"),"",IF($G1131="","NO SCH PN",IF(UPPER(TRIM($G1131))=UPPER(TRIM($O1131)),"OK","MISMATCH"))))</f>
        <v/>
      </c>
      <c r="Q1131" s="9" t="str">
        <f aca="false">IF($A1131="","",IF($L1131=0,"—",INDEX('1. Master BOM'!$E$1:$E$400,$L1131)))</f>
        <v/>
      </c>
      <c r="R1131" s="9" t="str">
        <f aca="false">IF($A1131="","",IF($L1131=0,"—",IF(T(INDEX('1. Master BOM'!$F$1:$F$400,$L1131))="","(not set)",INDEX('1. Master BOM'!$F$1:$F$400,$L1131))))</f>
        <v/>
      </c>
      <c r="S1131" s="9" t="str">
        <f aca="false">IF($A1131="","",IF(OR($R1131="—",$R1131="(not set)",$D1131=""),"",IF(ISNUMBER(SEARCH(SUBSTITUTE(SUBSTITUTE(SUBSTITUTE($R1131,"-",""),"_","")," ",""),SUBSTITUTE(SUBSTITUTE(SUBSTITUTE($D1131,"-",""),"_","")," ",""))),"OK","CHECK")))</f>
        <v/>
      </c>
      <c r="T1131" s="9" t="str">
        <f aca="false">IF($A1131="","",IF(OR($H1131="NOT IN SCHEMATIC",$I1131="MISMATCH",$J1131="MISMATCH",$P1131="MISMATCH",$M1131&lt;&gt;"OK"),"REVIEW","OK"))</f>
        <v/>
      </c>
      <c r="U1131" s="14"/>
      <c r="V1131" s="14"/>
      <c r="W1131" s="17"/>
      <c r="X1131" s="14"/>
    </row>
    <row r="1132" customFormat="false" ht="15" hidden="false" customHeight="false" outlineLevel="0" collapsed="false">
      <c r="A1132" s="9" t="str">
        <f aca="false">IF('3. Layout Parts'!$A1132="","",TRIM('3. Layout Parts'!$A1132))</f>
        <v/>
      </c>
      <c r="B1132" s="9" t="str">
        <f aca="false">IF($A1132="","",'3. Layout Parts'!$D1132)</f>
        <v/>
      </c>
      <c r="C1132" s="9" t="str">
        <f aca="false">IF($A1132="","",'3. Layout Parts'!$B1132)</f>
        <v/>
      </c>
      <c r="D1132" s="9" t="str">
        <f aca="false">IF($A1132="","",'3. Layout Parts'!$C1132)</f>
        <v/>
      </c>
      <c r="E1132" s="9" t="str">
        <f aca="false">IF($A1132="","",IFERROR(INDEX('2. Schematic Parts'!$B$2:$B$3001,MATCH($A1132,'2. Schematic Parts'!$A$2:$A$3001,0)),"NOT FOUND"))</f>
        <v/>
      </c>
      <c r="F1132" s="9" t="str">
        <f aca="false">IF($A1132="","",IFERROR(INDEX('2. Schematic Parts'!$C$2:$C$3001,MATCH($A1132,'2. Schematic Parts'!$A$2:$A$3001,0))&amp;"","NOT FOUND"))</f>
        <v/>
      </c>
      <c r="G1132" s="9" t="str">
        <f aca="false">IF($A1132="","",IFERROR(INDEX('2. Schematic Parts'!$D$2:$D$3001,MATCH($A1132,'2. Schematic Parts'!$A$2:$A$3001,0))&amp;"","NOT FOUND"))</f>
        <v/>
      </c>
      <c r="H1132" s="9" t="str">
        <f aca="false">IF($A1132="","",IF(COUNTIF('2. Schematic Parts'!$A$2:$A$3001,$A1132)=0,"NOT IN SCHEMATIC","OK"))</f>
        <v/>
      </c>
      <c r="I1132" s="9" t="str">
        <f aca="false">IF($A1132="","",IF($H1132="NOT IN SCHEMATIC","",IF(UPPER(TRIM($C1132))=UPPER(TRIM($E1132)),"OK","MISMATCH")))</f>
        <v/>
      </c>
      <c r="J1132" s="9" t="str">
        <f aca="false">IF($A1132="","",IF($H1132="NOT IN SCHEMATIC","",IF($F1132="","NO SCH DECAL",IF($D1132="","",IF(UPPER(TRIM($D1132))=UPPER(TRIM($F1132)),"OK","MISMATCH")))))</f>
        <v/>
      </c>
      <c r="K1132" s="16" t="str">
        <f aca="false">IF($A1132="","",SUMPRODUCT(--ISNUMBER(SEARCH(","&amp;TRIM($A1132)&amp;",",","&amp;SUBSTITUTE('1. Master BOM'!$D$2:$D$400," ","")&amp;","))))</f>
        <v/>
      </c>
      <c r="L1132" s="16" t="str">
        <f aca="false">IF($A1132="","",IF($K1132&lt;&gt;1,0,SUMPRODUCT(ISNUMBER(SEARCH(","&amp;TRIM($A1132)&amp;",",","&amp;SUBSTITUTE('1. Master BOM'!$D$2:$D$400," ","")&amp;","))*ROW('1. Master BOM'!$D$2:$D$400))))</f>
        <v/>
      </c>
      <c r="M1132" s="9" t="str">
        <f aca="false">IF($A1132="","",IF($K1132=0,"NOT IN BOM",IF($K1132&gt;1,"MULTIPLE BOM LINES","OK")))</f>
        <v/>
      </c>
      <c r="N1132" s="9" t="str">
        <f aca="false">IF($A1132="","",IF($L1132=0,"—",INDEX('1. Master BOM'!$A$1:$A$400,$L1132)))</f>
        <v/>
      </c>
      <c r="O1132" s="9" t="str">
        <f aca="false">IF($A1132="","",IF($L1132=0,"—",INDEX('1. Master BOM'!$B$1:$B$400,$L1132)))</f>
        <v/>
      </c>
      <c r="P1132" s="9" t="str">
        <f aca="false">IF($A1132="","",IF(OR($H1132="NOT IN SCHEMATIC",$O1132="—"),"",IF($G1132="","NO SCH PN",IF(UPPER(TRIM($G1132))=UPPER(TRIM($O1132)),"OK","MISMATCH"))))</f>
        <v/>
      </c>
      <c r="Q1132" s="9" t="str">
        <f aca="false">IF($A1132="","",IF($L1132=0,"—",INDEX('1. Master BOM'!$E$1:$E$400,$L1132)))</f>
        <v/>
      </c>
      <c r="R1132" s="9" t="str">
        <f aca="false">IF($A1132="","",IF($L1132=0,"—",IF(T(INDEX('1. Master BOM'!$F$1:$F$400,$L1132))="","(not set)",INDEX('1. Master BOM'!$F$1:$F$400,$L1132))))</f>
        <v/>
      </c>
      <c r="S1132" s="9" t="str">
        <f aca="false">IF($A1132="","",IF(OR($R1132="—",$R1132="(not set)",$D1132=""),"",IF(ISNUMBER(SEARCH(SUBSTITUTE(SUBSTITUTE(SUBSTITUTE($R1132,"-",""),"_","")," ",""),SUBSTITUTE(SUBSTITUTE(SUBSTITUTE($D1132,"-",""),"_","")," ",""))),"OK","CHECK")))</f>
        <v/>
      </c>
      <c r="T1132" s="9" t="str">
        <f aca="false">IF($A1132="","",IF(OR($H1132="NOT IN SCHEMATIC",$I1132="MISMATCH",$J1132="MISMATCH",$P1132="MISMATCH",$M1132&lt;&gt;"OK"),"REVIEW","OK"))</f>
        <v/>
      </c>
      <c r="U1132" s="14"/>
      <c r="V1132" s="14"/>
      <c r="W1132" s="17"/>
      <c r="X1132" s="14"/>
    </row>
    <row r="1133" customFormat="false" ht="15" hidden="false" customHeight="false" outlineLevel="0" collapsed="false">
      <c r="A1133" s="9" t="str">
        <f aca="false">IF('3. Layout Parts'!$A1133="","",TRIM('3. Layout Parts'!$A1133))</f>
        <v/>
      </c>
      <c r="B1133" s="9" t="str">
        <f aca="false">IF($A1133="","",'3. Layout Parts'!$D1133)</f>
        <v/>
      </c>
      <c r="C1133" s="9" t="str">
        <f aca="false">IF($A1133="","",'3. Layout Parts'!$B1133)</f>
        <v/>
      </c>
      <c r="D1133" s="9" t="str">
        <f aca="false">IF($A1133="","",'3. Layout Parts'!$C1133)</f>
        <v/>
      </c>
      <c r="E1133" s="9" t="str">
        <f aca="false">IF($A1133="","",IFERROR(INDEX('2. Schematic Parts'!$B$2:$B$3001,MATCH($A1133,'2. Schematic Parts'!$A$2:$A$3001,0)),"NOT FOUND"))</f>
        <v/>
      </c>
      <c r="F1133" s="9" t="str">
        <f aca="false">IF($A1133="","",IFERROR(INDEX('2. Schematic Parts'!$C$2:$C$3001,MATCH($A1133,'2. Schematic Parts'!$A$2:$A$3001,0))&amp;"","NOT FOUND"))</f>
        <v/>
      </c>
      <c r="G1133" s="9" t="str">
        <f aca="false">IF($A1133="","",IFERROR(INDEX('2. Schematic Parts'!$D$2:$D$3001,MATCH($A1133,'2. Schematic Parts'!$A$2:$A$3001,0))&amp;"","NOT FOUND"))</f>
        <v/>
      </c>
      <c r="H1133" s="9" t="str">
        <f aca="false">IF($A1133="","",IF(COUNTIF('2. Schematic Parts'!$A$2:$A$3001,$A1133)=0,"NOT IN SCHEMATIC","OK"))</f>
        <v/>
      </c>
      <c r="I1133" s="9" t="str">
        <f aca="false">IF($A1133="","",IF($H1133="NOT IN SCHEMATIC","",IF(UPPER(TRIM($C1133))=UPPER(TRIM($E1133)),"OK","MISMATCH")))</f>
        <v/>
      </c>
      <c r="J1133" s="9" t="str">
        <f aca="false">IF($A1133="","",IF($H1133="NOT IN SCHEMATIC","",IF($F1133="","NO SCH DECAL",IF($D1133="","",IF(UPPER(TRIM($D1133))=UPPER(TRIM($F1133)),"OK","MISMATCH")))))</f>
        <v/>
      </c>
      <c r="K1133" s="16" t="str">
        <f aca="false">IF($A1133="","",SUMPRODUCT(--ISNUMBER(SEARCH(","&amp;TRIM($A1133)&amp;",",","&amp;SUBSTITUTE('1. Master BOM'!$D$2:$D$400," ","")&amp;","))))</f>
        <v/>
      </c>
      <c r="L1133" s="16" t="str">
        <f aca="false">IF($A1133="","",IF($K1133&lt;&gt;1,0,SUMPRODUCT(ISNUMBER(SEARCH(","&amp;TRIM($A1133)&amp;",",","&amp;SUBSTITUTE('1. Master BOM'!$D$2:$D$400," ","")&amp;","))*ROW('1. Master BOM'!$D$2:$D$400))))</f>
        <v/>
      </c>
      <c r="M1133" s="9" t="str">
        <f aca="false">IF($A1133="","",IF($K1133=0,"NOT IN BOM",IF($K1133&gt;1,"MULTIPLE BOM LINES","OK")))</f>
        <v/>
      </c>
      <c r="N1133" s="9" t="str">
        <f aca="false">IF($A1133="","",IF($L1133=0,"—",INDEX('1. Master BOM'!$A$1:$A$400,$L1133)))</f>
        <v/>
      </c>
      <c r="O1133" s="9" t="str">
        <f aca="false">IF($A1133="","",IF($L1133=0,"—",INDEX('1. Master BOM'!$B$1:$B$400,$L1133)))</f>
        <v/>
      </c>
      <c r="P1133" s="9" t="str">
        <f aca="false">IF($A1133="","",IF(OR($H1133="NOT IN SCHEMATIC",$O1133="—"),"",IF($G1133="","NO SCH PN",IF(UPPER(TRIM($G1133))=UPPER(TRIM($O1133)),"OK","MISMATCH"))))</f>
        <v/>
      </c>
      <c r="Q1133" s="9" t="str">
        <f aca="false">IF($A1133="","",IF($L1133=0,"—",INDEX('1. Master BOM'!$E$1:$E$400,$L1133)))</f>
        <v/>
      </c>
      <c r="R1133" s="9" t="str">
        <f aca="false">IF($A1133="","",IF($L1133=0,"—",IF(T(INDEX('1. Master BOM'!$F$1:$F$400,$L1133))="","(not set)",INDEX('1. Master BOM'!$F$1:$F$400,$L1133))))</f>
        <v/>
      </c>
      <c r="S1133" s="9" t="str">
        <f aca="false">IF($A1133="","",IF(OR($R1133="—",$R1133="(not set)",$D1133=""),"",IF(ISNUMBER(SEARCH(SUBSTITUTE(SUBSTITUTE(SUBSTITUTE($R1133,"-",""),"_","")," ",""),SUBSTITUTE(SUBSTITUTE(SUBSTITUTE($D1133,"-",""),"_","")," ",""))),"OK","CHECK")))</f>
        <v/>
      </c>
      <c r="T1133" s="9" t="str">
        <f aca="false">IF($A1133="","",IF(OR($H1133="NOT IN SCHEMATIC",$I1133="MISMATCH",$J1133="MISMATCH",$P1133="MISMATCH",$M1133&lt;&gt;"OK"),"REVIEW","OK"))</f>
        <v/>
      </c>
      <c r="U1133" s="14"/>
      <c r="V1133" s="14"/>
      <c r="W1133" s="17"/>
      <c r="X1133" s="14"/>
    </row>
    <row r="1134" customFormat="false" ht="15" hidden="false" customHeight="false" outlineLevel="0" collapsed="false">
      <c r="A1134" s="9" t="str">
        <f aca="false">IF('3. Layout Parts'!$A1134="","",TRIM('3. Layout Parts'!$A1134))</f>
        <v/>
      </c>
      <c r="B1134" s="9" t="str">
        <f aca="false">IF($A1134="","",'3. Layout Parts'!$D1134)</f>
        <v/>
      </c>
      <c r="C1134" s="9" t="str">
        <f aca="false">IF($A1134="","",'3. Layout Parts'!$B1134)</f>
        <v/>
      </c>
      <c r="D1134" s="9" t="str">
        <f aca="false">IF($A1134="","",'3. Layout Parts'!$C1134)</f>
        <v/>
      </c>
      <c r="E1134" s="9" t="str">
        <f aca="false">IF($A1134="","",IFERROR(INDEX('2. Schematic Parts'!$B$2:$B$3001,MATCH($A1134,'2. Schematic Parts'!$A$2:$A$3001,0)),"NOT FOUND"))</f>
        <v/>
      </c>
      <c r="F1134" s="9" t="str">
        <f aca="false">IF($A1134="","",IFERROR(INDEX('2. Schematic Parts'!$C$2:$C$3001,MATCH($A1134,'2. Schematic Parts'!$A$2:$A$3001,0))&amp;"","NOT FOUND"))</f>
        <v/>
      </c>
      <c r="G1134" s="9" t="str">
        <f aca="false">IF($A1134="","",IFERROR(INDEX('2. Schematic Parts'!$D$2:$D$3001,MATCH($A1134,'2. Schematic Parts'!$A$2:$A$3001,0))&amp;"","NOT FOUND"))</f>
        <v/>
      </c>
      <c r="H1134" s="9" t="str">
        <f aca="false">IF($A1134="","",IF(COUNTIF('2. Schematic Parts'!$A$2:$A$3001,$A1134)=0,"NOT IN SCHEMATIC","OK"))</f>
        <v/>
      </c>
      <c r="I1134" s="9" t="str">
        <f aca="false">IF($A1134="","",IF($H1134="NOT IN SCHEMATIC","",IF(UPPER(TRIM($C1134))=UPPER(TRIM($E1134)),"OK","MISMATCH")))</f>
        <v/>
      </c>
      <c r="J1134" s="9" t="str">
        <f aca="false">IF($A1134="","",IF($H1134="NOT IN SCHEMATIC","",IF($F1134="","NO SCH DECAL",IF($D1134="","",IF(UPPER(TRIM($D1134))=UPPER(TRIM($F1134)),"OK","MISMATCH")))))</f>
        <v/>
      </c>
      <c r="K1134" s="16" t="str">
        <f aca="false">IF($A1134="","",SUMPRODUCT(--ISNUMBER(SEARCH(","&amp;TRIM($A1134)&amp;",",","&amp;SUBSTITUTE('1. Master BOM'!$D$2:$D$400," ","")&amp;","))))</f>
        <v/>
      </c>
      <c r="L1134" s="16" t="str">
        <f aca="false">IF($A1134="","",IF($K1134&lt;&gt;1,0,SUMPRODUCT(ISNUMBER(SEARCH(","&amp;TRIM($A1134)&amp;",",","&amp;SUBSTITUTE('1. Master BOM'!$D$2:$D$400," ","")&amp;","))*ROW('1. Master BOM'!$D$2:$D$400))))</f>
        <v/>
      </c>
      <c r="M1134" s="9" t="str">
        <f aca="false">IF($A1134="","",IF($K1134=0,"NOT IN BOM",IF($K1134&gt;1,"MULTIPLE BOM LINES","OK")))</f>
        <v/>
      </c>
      <c r="N1134" s="9" t="str">
        <f aca="false">IF($A1134="","",IF($L1134=0,"—",INDEX('1. Master BOM'!$A$1:$A$400,$L1134)))</f>
        <v/>
      </c>
      <c r="O1134" s="9" t="str">
        <f aca="false">IF($A1134="","",IF($L1134=0,"—",INDEX('1. Master BOM'!$B$1:$B$400,$L1134)))</f>
        <v/>
      </c>
      <c r="P1134" s="9" t="str">
        <f aca="false">IF($A1134="","",IF(OR($H1134="NOT IN SCHEMATIC",$O1134="—"),"",IF($G1134="","NO SCH PN",IF(UPPER(TRIM($G1134))=UPPER(TRIM($O1134)),"OK","MISMATCH"))))</f>
        <v/>
      </c>
      <c r="Q1134" s="9" t="str">
        <f aca="false">IF($A1134="","",IF($L1134=0,"—",INDEX('1. Master BOM'!$E$1:$E$400,$L1134)))</f>
        <v/>
      </c>
      <c r="R1134" s="9" t="str">
        <f aca="false">IF($A1134="","",IF($L1134=0,"—",IF(T(INDEX('1. Master BOM'!$F$1:$F$400,$L1134))="","(not set)",INDEX('1. Master BOM'!$F$1:$F$400,$L1134))))</f>
        <v/>
      </c>
      <c r="S1134" s="9" t="str">
        <f aca="false">IF($A1134="","",IF(OR($R1134="—",$R1134="(not set)",$D1134=""),"",IF(ISNUMBER(SEARCH(SUBSTITUTE(SUBSTITUTE(SUBSTITUTE($R1134,"-",""),"_","")," ",""),SUBSTITUTE(SUBSTITUTE(SUBSTITUTE($D1134,"-",""),"_","")," ",""))),"OK","CHECK")))</f>
        <v/>
      </c>
      <c r="T1134" s="9" t="str">
        <f aca="false">IF($A1134="","",IF(OR($H1134="NOT IN SCHEMATIC",$I1134="MISMATCH",$J1134="MISMATCH",$P1134="MISMATCH",$M1134&lt;&gt;"OK"),"REVIEW","OK"))</f>
        <v/>
      </c>
      <c r="U1134" s="14"/>
      <c r="V1134" s="14"/>
      <c r="W1134" s="17"/>
      <c r="X1134" s="14"/>
    </row>
    <row r="1135" customFormat="false" ht="15" hidden="false" customHeight="false" outlineLevel="0" collapsed="false">
      <c r="A1135" s="9" t="str">
        <f aca="false">IF('3. Layout Parts'!$A1135="","",TRIM('3. Layout Parts'!$A1135))</f>
        <v/>
      </c>
      <c r="B1135" s="9" t="str">
        <f aca="false">IF($A1135="","",'3. Layout Parts'!$D1135)</f>
        <v/>
      </c>
      <c r="C1135" s="9" t="str">
        <f aca="false">IF($A1135="","",'3. Layout Parts'!$B1135)</f>
        <v/>
      </c>
      <c r="D1135" s="9" t="str">
        <f aca="false">IF($A1135="","",'3. Layout Parts'!$C1135)</f>
        <v/>
      </c>
      <c r="E1135" s="9" t="str">
        <f aca="false">IF($A1135="","",IFERROR(INDEX('2. Schematic Parts'!$B$2:$B$3001,MATCH($A1135,'2. Schematic Parts'!$A$2:$A$3001,0)),"NOT FOUND"))</f>
        <v/>
      </c>
      <c r="F1135" s="9" t="str">
        <f aca="false">IF($A1135="","",IFERROR(INDEX('2. Schematic Parts'!$C$2:$C$3001,MATCH($A1135,'2. Schematic Parts'!$A$2:$A$3001,0))&amp;"","NOT FOUND"))</f>
        <v/>
      </c>
      <c r="G1135" s="9" t="str">
        <f aca="false">IF($A1135="","",IFERROR(INDEX('2. Schematic Parts'!$D$2:$D$3001,MATCH($A1135,'2. Schematic Parts'!$A$2:$A$3001,0))&amp;"","NOT FOUND"))</f>
        <v/>
      </c>
      <c r="H1135" s="9" t="str">
        <f aca="false">IF($A1135="","",IF(COUNTIF('2. Schematic Parts'!$A$2:$A$3001,$A1135)=0,"NOT IN SCHEMATIC","OK"))</f>
        <v/>
      </c>
      <c r="I1135" s="9" t="str">
        <f aca="false">IF($A1135="","",IF($H1135="NOT IN SCHEMATIC","",IF(UPPER(TRIM($C1135))=UPPER(TRIM($E1135)),"OK","MISMATCH")))</f>
        <v/>
      </c>
      <c r="J1135" s="9" t="str">
        <f aca="false">IF($A1135="","",IF($H1135="NOT IN SCHEMATIC","",IF($F1135="","NO SCH DECAL",IF($D1135="","",IF(UPPER(TRIM($D1135))=UPPER(TRIM($F1135)),"OK","MISMATCH")))))</f>
        <v/>
      </c>
      <c r="K1135" s="16" t="str">
        <f aca="false">IF($A1135="","",SUMPRODUCT(--ISNUMBER(SEARCH(","&amp;TRIM($A1135)&amp;",",","&amp;SUBSTITUTE('1. Master BOM'!$D$2:$D$400," ","")&amp;","))))</f>
        <v/>
      </c>
      <c r="L1135" s="16" t="str">
        <f aca="false">IF($A1135="","",IF($K1135&lt;&gt;1,0,SUMPRODUCT(ISNUMBER(SEARCH(","&amp;TRIM($A1135)&amp;",",","&amp;SUBSTITUTE('1. Master BOM'!$D$2:$D$400," ","")&amp;","))*ROW('1. Master BOM'!$D$2:$D$400))))</f>
        <v/>
      </c>
      <c r="M1135" s="9" t="str">
        <f aca="false">IF($A1135="","",IF($K1135=0,"NOT IN BOM",IF($K1135&gt;1,"MULTIPLE BOM LINES","OK")))</f>
        <v/>
      </c>
      <c r="N1135" s="9" t="str">
        <f aca="false">IF($A1135="","",IF($L1135=0,"—",INDEX('1. Master BOM'!$A$1:$A$400,$L1135)))</f>
        <v/>
      </c>
      <c r="O1135" s="9" t="str">
        <f aca="false">IF($A1135="","",IF($L1135=0,"—",INDEX('1. Master BOM'!$B$1:$B$400,$L1135)))</f>
        <v/>
      </c>
      <c r="P1135" s="9" t="str">
        <f aca="false">IF($A1135="","",IF(OR($H1135="NOT IN SCHEMATIC",$O1135="—"),"",IF($G1135="","NO SCH PN",IF(UPPER(TRIM($G1135))=UPPER(TRIM($O1135)),"OK","MISMATCH"))))</f>
        <v/>
      </c>
      <c r="Q1135" s="9" t="str">
        <f aca="false">IF($A1135="","",IF($L1135=0,"—",INDEX('1. Master BOM'!$E$1:$E$400,$L1135)))</f>
        <v/>
      </c>
      <c r="R1135" s="9" t="str">
        <f aca="false">IF($A1135="","",IF($L1135=0,"—",IF(T(INDEX('1. Master BOM'!$F$1:$F$400,$L1135))="","(not set)",INDEX('1. Master BOM'!$F$1:$F$400,$L1135))))</f>
        <v/>
      </c>
      <c r="S1135" s="9" t="str">
        <f aca="false">IF($A1135="","",IF(OR($R1135="—",$R1135="(not set)",$D1135=""),"",IF(ISNUMBER(SEARCH(SUBSTITUTE(SUBSTITUTE(SUBSTITUTE($R1135,"-",""),"_","")," ",""),SUBSTITUTE(SUBSTITUTE(SUBSTITUTE($D1135,"-",""),"_","")," ",""))),"OK","CHECK")))</f>
        <v/>
      </c>
      <c r="T1135" s="9" t="str">
        <f aca="false">IF($A1135="","",IF(OR($H1135="NOT IN SCHEMATIC",$I1135="MISMATCH",$J1135="MISMATCH",$P1135="MISMATCH",$M1135&lt;&gt;"OK"),"REVIEW","OK"))</f>
        <v/>
      </c>
      <c r="U1135" s="14"/>
      <c r="V1135" s="14"/>
      <c r="W1135" s="17"/>
      <c r="X1135" s="14"/>
    </row>
    <row r="1136" customFormat="false" ht="15" hidden="false" customHeight="false" outlineLevel="0" collapsed="false">
      <c r="A1136" s="9" t="str">
        <f aca="false">IF('3. Layout Parts'!$A1136="","",TRIM('3. Layout Parts'!$A1136))</f>
        <v/>
      </c>
      <c r="B1136" s="9" t="str">
        <f aca="false">IF($A1136="","",'3. Layout Parts'!$D1136)</f>
        <v/>
      </c>
      <c r="C1136" s="9" t="str">
        <f aca="false">IF($A1136="","",'3. Layout Parts'!$B1136)</f>
        <v/>
      </c>
      <c r="D1136" s="9" t="str">
        <f aca="false">IF($A1136="","",'3. Layout Parts'!$C1136)</f>
        <v/>
      </c>
      <c r="E1136" s="9" t="str">
        <f aca="false">IF($A1136="","",IFERROR(INDEX('2. Schematic Parts'!$B$2:$B$3001,MATCH($A1136,'2. Schematic Parts'!$A$2:$A$3001,0)),"NOT FOUND"))</f>
        <v/>
      </c>
      <c r="F1136" s="9" t="str">
        <f aca="false">IF($A1136="","",IFERROR(INDEX('2. Schematic Parts'!$C$2:$C$3001,MATCH($A1136,'2. Schematic Parts'!$A$2:$A$3001,0))&amp;"","NOT FOUND"))</f>
        <v/>
      </c>
      <c r="G1136" s="9" t="str">
        <f aca="false">IF($A1136="","",IFERROR(INDEX('2. Schematic Parts'!$D$2:$D$3001,MATCH($A1136,'2. Schematic Parts'!$A$2:$A$3001,0))&amp;"","NOT FOUND"))</f>
        <v/>
      </c>
      <c r="H1136" s="9" t="str">
        <f aca="false">IF($A1136="","",IF(COUNTIF('2. Schematic Parts'!$A$2:$A$3001,$A1136)=0,"NOT IN SCHEMATIC","OK"))</f>
        <v/>
      </c>
      <c r="I1136" s="9" t="str">
        <f aca="false">IF($A1136="","",IF($H1136="NOT IN SCHEMATIC","",IF(UPPER(TRIM($C1136))=UPPER(TRIM($E1136)),"OK","MISMATCH")))</f>
        <v/>
      </c>
      <c r="J1136" s="9" t="str">
        <f aca="false">IF($A1136="","",IF($H1136="NOT IN SCHEMATIC","",IF($F1136="","NO SCH DECAL",IF($D1136="","",IF(UPPER(TRIM($D1136))=UPPER(TRIM($F1136)),"OK","MISMATCH")))))</f>
        <v/>
      </c>
      <c r="K1136" s="16" t="str">
        <f aca="false">IF($A1136="","",SUMPRODUCT(--ISNUMBER(SEARCH(","&amp;TRIM($A1136)&amp;",",","&amp;SUBSTITUTE('1. Master BOM'!$D$2:$D$400," ","")&amp;","))))</f>
        <v/>
      </c>
      <c r="L1136" s="16" t="str">
        <f aca="false">IF($A1136="","",IF($K1136&lt;&gt;1,0,SUMPRODUCT(ISNUMBER(SEARCH(","&amp;TRIM($A1136)&amp;",",","&amp;SUBSTITUTE('1. Master BOM'!$D$2:$D$400," ","")&amp;","))*ROW('1. Master BOM'!$D$2:$D$400))))</f>
        <v/>
      </c>
      <c r="M1136" s="9" t="str">
        <f aca="false">IF($A1136="","",IF($K1136=0,"NOT IN BOM",IF($K1136&gt;1,"MULTIPLE BOM LINES","OK")))</f>
        <v/>
      </c>
      <c r="N1136" s="9" t="str">
        <f aca="false">IF($A1136="","",IF($L1136=0,"—",INDEX('1. Master BOM'!$A$1:$A$400,$L1136)))</f>
        <v/>
      </c>
      <c r="O1136" s="9" t="str">
        <f aca="false">IF($A1136="","",IF($L1136=0,"—",INDEX('1. Master BOM'!$B$1:$B$400,$L1136)))</f>
        <v/>
      </c>
      <c r="P1136" s="9" t="str">
        <f aca="false">IF($A1136="","",IF(OR($H1136="NOT IN SCHEMATIC",$O1136="—"),"",IF($G1136="","NO SCH PN",IF(UPPER(TRIM($G1136))=UPPER(TRIM($O1136)),"OK","MISMATCH"))))</f>
        <v/>
      </c>
      <c r="Q1136" s="9" t="str">
        <f aca="false">IF($A1136="","",IF($L1136=0,"—",INDEX('1. Master BOM'!$E$1:$E$400,$L1136)))</f>
        <v/>
      </c>
      <c r="R1136" s="9" t="str">
        <f aca="false">IF($A1136="","",IF($L1136=0,"—",IF(T(INDEX('1. Master BOM'!$F$1:$F$400,$L1136))="","(not set)",INDEX('1. Master BOM'!$F$1:$F$400,$L1136))))</f>
        <v/>
      </c>
      <c r="S1136" s="9" t="str">
        <f aca="false">IF($A1136="","",IF(OR($R1136="—",$R1136="(not set)",$D1136=""),"",IF(ISNUMBER(SEARCH(SUBSTITUTE(SUBSTITUTE(SUBSTITUTE($R1136,"-",""),"_","")," ",""),SUBSTITUTE(SUBSTITUTE(SUBSTITUTE($D1136,"-",""),"_","")," ",""))),"OK","CHECK")))</f>
        <v/>
      </c>
      <c r="T1136" s="9" t="str">
        <f aca="false">IF($A1136="","",IF(OR($H1136="NOT IN SCHEMATIC",$I1136="MISMATCH",$J1136="MISMATCH",$P1136="MISMATCH",$M1136&lt;&gt;"OK"),"REVIEW","OK"))</f>
        <v/>
      </c>
      <c r="U1136" s="14"/>
      <c r="V1136" s="14"/>
      <c r="W1136" s="17"/>
      <c r="X1136" s="14"/>
    </row>
    <row r="1137" customFormat="false" ht="15" hidden="false" customHeight="false" outlineLevel="0" collapsed="false">
      <c r="A1137" s="9" t="str">
        <f aca="false">IF('3. Layout Parts'!$A1137="","",TRIM('3. Layout Parts'!$A1137))</f>
        <v/>
      </c>
      <c r="B1137" s="9" t="str">
        <f aca="false">IF($A1137="","",'3. Layout Parts'!$D1137)</f>
        <v/>
      </c>
      <c r="C1137" s="9" t="str">
        <f aca="false">IF($A1137="","",'3. Layout Parts'!$B1137)</f>
        <v/>
      </c>
      <c r="D1137" s="9" t="str">
        <f aca="false">IF($A1137="","",'3. Layout Parts'!$C1137)</f>
        <v/>
      </c>
      <c r="E1137" s="9" t="str">
        <f aca="false">IF($A1137="","",IFERROR(INDEX('2. Schematic Parts'!$B$2:$B$3001,MATCH($A1137,'2. Schematic Parts'!$A$2:$A$3001,0)),"NOT FOUND"))</f>
        <v/>
      </c>
      <c r="F1137" s="9" t="str">
        <f aca="false">IF($A1137="","",IFERROR(INDEX('2. Schematic Parts'!$C$2:$C$3001,MATCH($A1137,'2. Schematic Parts'!$A$2:$A$3001,0))&amp;"","NOT FOUND"))</f>
        <v/>
      </c>
      <c r="G1137" s="9" t="str">
        <f aca="false">IF($A1137="","",IFERROR(INDEX('2. Schematic Parts'!$D$2:$D$3001,MATCH($A1137,'2. Schematic Parts'!$A$2:$A$3001,0))&amp;"","NOT FOUND"))</f>
        <v/>
      </c>
      <c r="H1137" s="9" t="str">
        <f aca="false">IF($A1137="","",IF(COUNTIF('2. Schematic Parts'!$A$2:$A$3001,$A1137)=0,"NOT IN SCHEMATIC","OK"))</f>
        <v/>
      </c>
      <c r="I1137" s="9" t="str">
        <f aca="false">IF($A1137="","",IF($H1137="NOT IN SCHEMATIC","",IF(UPPER(TRIM($C1137))=UPPER(TRIM($E1137)),"OK","MISMATCH")))</f>
        <v/>
      </c>
      <c r="J1137" s="9" t="str">
        <f aca="false">IF($A1137="","",IF($H1137="NOT IN SCHEMATIC","",IF($F1137="","NO SCH DECAL",IF($D1137="","",IF(UPPER(TRIM($D1137))=UPPER(TRIM($F1137)),"OK","MISMATCH")))))</f>
        <v/>
      </c>
      <c r="K1137" s="16" t="str">
        <f aca="false">IF($A1137="","",SUMPRODUCT(--ISNUMBER(SEARCH(","&amp;TRIM($A1137)&amp;",",","&amp;SUBSTITUTE('1. Master BOM'!$D$2:$D$400," ","")&amp;","))))</f>
        <v/>
      </c>
      <c r="L1137" s="16" t="str">
        <f aca="false">IF($A1137="","",IF($K1137&lt;&gt;1,0,SUMPRODUCT(ISNUMBER(SEARCH(","&amp;TRIM($A1137)&amp;",",","&amp;SUBSTITUTE('1. Master BOM'!$D$2:$D$400," ","")&amp;","))*ROW('1. Master BOM'!$D$2:$D$400))))</f>
        <v/>
      </c>
      <c r="M1137" s="9" t="str">
        <f aca="false">IF($A1137="","",IF($K1137=0,"NOT IN BOM",IF($K1137&gt;1,"MULTIPLE BOM LINES","OK")))</f>
        <v/>
      </c>
      <c r="N1137" s="9" t="str">
        <f aca="false">IF($A1137="","",IF($L1137=0,"—",INDEX('1. Master BOM'!$A$1:$A$400,$L1137)))</f>
        <v/>
      </c>
      <c r="O1137" s="9" t="str">
        <f aca="false">IF($A1137="","",IF($L1137=0,"—",INDEX('1. Master BOM'!$B$1:$B$400,$L1137)))</f>
        <v/>
      </c>
      <c r="P1137" s="9" t="str">
        <f aca="false">IF($A1137="","",IF(OR($H1137="NOT IN SCHEMATIC",$O1137="—"),"",IF($G1137="","NO SCH PN",IF(UPPER(TRIM($G1137))=UPPER(TRIM($O1137)),"OK","MISMATCH"))))</f>
        <v/>
      </c>
      <c r="Q1137" s="9" t="str">
        <f aca="false">IF($A1137="","",IF($L1137=0,"—",INDEX('1. Master BOM'!$E$1:$E$400,$L1137)))</f>
        <v/>
      </c>
      <c r="R1137" s="9" t="str">
        <f aca="false">IF($A1137="","",IF($L1137=0,"—",IF(T(INDEX('1. Master BOM'!$F$1:$F$400,$L1137))="","(not set)",INDEX('1. Master BOM'!$F$1:$F$400,$L1137))))</f>
        <v/>
      </c>
      <c r="S1137" s="9" t="str">
        <f aca="false">IF($A1137="","",IF(OR($R1137="—",$R1137="(not set)",$D1137=""),"",IF(ISNUMBER(SEARCH(SUBSTITUTE(SUBSTITUTE(SUBSTITUTE($R1137,"-",""),"_","")," ",""),SUBSTITUTE(SUBSTITUTE(SUBSTITUTE($D1137,"-",""),"_","")," ",""))),"OK","CHECK")))</f>
        <v/>
      </c>
      <c r="T1137" s="9" t="str">
        <f aca="false">IF($A1137="","",IF(OR($H1137="NOT IN SCHEMATIC",$I1137="MISMATCH",$J1137="MISMATCH",$P1137="MISMATCH",$M1137&lt;&gt;"OK"),"REVIEW","OK"))</f>
        <v/>
      </c>
      <c r="U1137" s="14"/>
      <c r="V1137" s="14"/>
      <c r="W1137" s="17"/>
      <c r="X1137" s="14"/>
    </row>
    <row r="1138" customFormat="false" ht="15" hidden="false" customHeight="false" outlineLevel="0" collapsed="false">
      <c r="A1138" s="9" t="str">
        <f aca="false">IF('3. Layout Parts'!$A1138="","",TRIM('3. Layout Parts'!$A1138))</f>
        <v/>
      </c>
      <c r="B1138" s="9" t="str">
        <f aca="false">IF($A1138="","",'3. Layout Parts'!$D1138)</f>
        <v/>
      </c>
      <c r="C1138" s="9" t="str">
        <f aca="false">IF($A1138="","",'3. Layout Parts'!$B1138)</f>
        <v/>
      </c>
      <c r="D1138" s="9" t="str">
        <f aca="false">IF($A1138="","",'3. Layout Parts'!$C1138)</f>
        <v/>
      </c>
      <c r="E1138" s="9" t="str">
        <f aca="false">IF($A1138="","",IFERROR(INDEX('2. Schematic Parts'!$B$2:$B$3001,MATCH($A1138,'2. Schematic Parts'!$A$2:$A$3001,0)),"NOT FOUND"))</f>
        <v/>
      </c>
      <c r="F1138" s="9" t="str">
        <f aca="false">IF($A1138="","",IFERROR(INDEX('2. Schematic Parts'!$C$2:$C$3001,MATCH($A1138,'2. Schematic Parts'!$A$2:$A$3001,0))&amp;"","NOT FOUND"))</f>
        <v/>
      </c>
      <c r="G1138" s="9" t="str">
        <f aca="false">IF($A1138="","",IFERROR(INDEX('2. Schematic Parts'!$D$2:$D$3001,MATCH($A1138,'2. Schematic Parts'!$A$2:$A$3001,0))&amp;"","NOT FOUND"))</f>
        <v/>
      </c>
      <c r="H1138" s="9" t="str">
        <f aca="false">IF($A1138="","",IF(COUNTIF('2. Schematic Parts'!$A$2:$A$3001,$A1138)=0,"NOT IN SCHEMATIC","OK"))</f>
        <v/>
      </c>
      <c r="I1138" s="9" t="str">
        <f aca="false">IF($A1138="","",IF($H1138="NOT IN SCHEMATIC","",IF(UPPER(TRIM($C1138))=UPPER(TRIM($E1138)),"OK","MISMATCH")))</f>
        <v/>
      </c>
      <c r="J1138" s="9" t="str">
        <f aca="false">IF($A1138="","",IF($H1138="NOT IN SCHEMATIC","",IF($F1138="","NO SCH DECAL",IF($D1138="","",IF(UPPER(TRIM($D1138))=UPPER(TRIM($F1138)),"OK","MISMATCH")))))</f>
        <v/>
      </c>
      <c r="K1138" s="16" t="str">
        <f aca="false">IF($A1138="","",SUMPRODUCT(--ISNUMBER(SEARCH(","&amp;TRIM($A1138)&amp;",",","&amp;SUBSTITUTE('1. Master BOM'!$D$2:$D$400," ","")&amp;","))))</f>
        <v/>
      </c>
      <c r="L1138" s="16" t="str">
        <f aca="false">IF($A1138="","",IF($K1138&lt;&gt;1,0,SUMPRODUCT(ISNUMBER(SEARCH(","&amp;TRIM($A1138)&amp;",",","&amp;SUBSTITUTE('1. Master BOM'!$D$2:$D$400," ","")&amp;","))*ROW('1. Master BOM'!$D$2:$D$400))))</f>
        <v/>
      </c>
      <c r="M1138" s="9" t="str">
        <f aca="false">IF($A1138="","",IF($K1138=0,"NOT IN BOM",IF($K1138&gt;1,"MULTIPLE BOM LINES","OK")))</f>
        <v/>
      </c>
      <c r="N1138" s="9" t="str">
        <f aca="false">IF($A1138="","",IF($L1138=0,"—",INDEX('1. Master BOM'!$A$1:$A$400,$L1138)))</f>
        <v/>
      </c>
      <c r="O1138" s="9" t="str">
        <f aca="false">IF($A1138="","",IF($L1138=0,"—",INDEX('1. Master BOM'!$B$1:$B$400,$L1138)))</f>
        <v/>
      </c>
      <c r="P1138" s="9" t="str">
        <f aca="false">IF($A1138="","",IF(OR($H1138="NOT IN SCHEMATIC",$O1138="—"),"",IF($G1138="","NO SCH PN",IF(UPPER(TRIM($G1138))=UPPER(TRIM($O1138)),"OK","MISMATCH"))))</f>
        <v/>
      </c>
      <c r="Q1138" s="9" t="str">
        <f aca="false">IF($A1138="","",IF($L1138=0,"—",INDEX('1. Master BOM'!$E$1:$E$400,$L1138)))</f>
        <v/>
      </c>
      <c r="R1138" s="9" t="str">
        <f aca="false">IF($A1138="","",IF($L1138=0,"—",IF(T(INDEX('1. Master BOM'!$F$1:$F$400,$L1138))="","(not set)",INDEX('1. Master BOM'!$F$1:$F$400,$L1138))))</f>
        <v/>
      </c>
      <c r="S1138" s="9" t="str">
        <f aca="false">IF($A1138="","",IF(OR($R1138="—",$R1138="(not set)",$D1138=""),"",IF(ISNUMBER(SEARCH(SUBSTITUTE(SUBSTITUTE(SUBSTITUTE($R1138,"-",""),"_","")," ",""),SUBSTITUTE(SUBSTITUTE(SUBSTITUTE($D1138,"-",""),"_","")," ",""))),"OK","CHECK")))</f>
        <v/>
      </c>
      <c r="T1138" s="9" t="str">
        <f aca="false">IF($A1138="","",IF(OR($H1138="NOT IN SCHEMATIC",$I1138="MISMATCH",$J1138="MISMATCH",$P1138="MISMATCH",$M1138&lt;&gt;"OK"),"REVIEW","OK"))</f>
        <v/>
      </c>
      <c r="U1138" s="14"/>
      <c r="V1138" s="14"/>
      <c r="W1138" s="17"/>
      <c r="X1138" s="14"/>
    </row>
    <row r="1139" customFormat="false" ht="15" hidden="false" customHeight="false" outlineLevel="0" collapsed="false">
      <c r="A1139" s="9" t="str">
        <f aca="false">IF('3. Layout Parts'!$A1139="","",TRIM('3. Layout Parts'!$A1139))</f>
        <v/>
      </c>
      <c r="B1139" s="9" t="str">
        <f aca="false">IF($A1139="","",'3. Layout Parts'!$D1139)</f>
        <v/>
      </c>
      <c r="C1139" s="9" t="str">
        <f aca="false">IF($A1139="","",'3. Layout Parts'!$B1139)</f>
        <v/>
      </c>
      <c r="D1139" s="9" t="str">
        <f aca="false">IF($A1139="","",'3. Layout Parts'!$C1139)</f>
        <v/>
      </c>
      <c r="E1139" s="9" t="str">
        <f aca="false">IF($A1139="","",IFERROR(INDEX('2. Schematic Parts'!$B$2:$B$3001,MATCH($A1139,'2. Schematic Parts'!$A$2:$A$3001,0)),"NOT FOUND"))</f>
        <v/>
      </c>
      <c r="F1139" s="9" t="str">
        <f aca="false">IF($A1139="","",IFERROR(INDEX('2. Schematic Parts'!$C$2:$C$3001,MATCH($A1139,'2. Schematic Parts'!$A$2:$A$3001,0))&amp;"","NOT FOUND"))</f>
        <v/>
      </c>
      <c r="G1139" s="9" t="str">
        <f aca="false">IF($A1139="","",IFERROR(INDEX('2. Schematic Parts'!$D$2:$D$3001,MATCH($A1139,'2. Schematic Parts'!$A$2:$A$3001,0))&amp;"","NOT FOUND"))</f>
        <v/>
      </c>
      <c r="H1139" s="9" t="str">
        <f aca="false">IF($A1139="","",IF(COUNTIF('2. Schematic Parts'!$A$2:$A$3001,$A1139)=0,"NOT IN SCHEMATIC","OK"))</f>
        <v/>
      </c>
      <c r="I1139" s="9" t="str">
        <f aca="false">IF($A1139="","",IF($H1139="NOT IN SCHEMATIC","",IF(UPPER(TRIM($C1139))=UPPER(TRIM($E1139)),"OK","MISMATCH")))</f>
        <v/>
      </c>
      <c r="J1139" s="9" t="str">
        <f aca="false">IF($A1139="","",IF($H1139="NOT IN SCHEMATIC","",IF($F1139="","NO SCH DECAL",IF($D1139="","",IF(UPPER(TRIM($D1139))=UPPER(TRIM($F1139)),"OK","MISMATCH")))))</f>
        <v/>
      </c>
      <c r="K1139" s="16" t="str">
        <f aca="false">IF($A1139="","",SUMPRODUCT(--ISNUMBER(SEARCH(","&amp;TRIM($A1139)&amp;",",","&amp;SUBSTITUTE('1. Master BOM'!$D$2:$D$400," ","")&amp;","))))</f>
        <v/>
      </c>
      <c r="L1139" s="16" t="str">
        <f aca="false">IF($A1139="","",IF($K1139&lt;&gt;1,0,SUMPRODUCT(ISNUMBER(SEARCH(","&amp;TRIM($A1139)&amp;",",","&amp;SUBSTITUTE('1. Master BOM'!$D$2:$D$400," ","")&amp;","))*ROW('1. Master BOM'!$D$2:$D$400))))</f>
        <v/>
      </c>
      <c r="M1139" s="9" t="str">
        <f aca="false">IF($A1139="","",IF($K1139=0,"NOT IN BOM",IF($K1139&gt;1,"MULTIPLE BOM LINES","OK")))</f>
        <v/>
      </c>
      <c r="N1139" s="9" t="str">
        <f aca="false">IF($A1139="","",IF($L1139=0,"—",INDEX('1. Master BOM'!$A$1:$A$400,$L1139)))</f>
        <v/>
      </c>
      <c r="O1139" s="9" t="str">
        <f aca="false">IF($A1139="","",IF($L1139=0,"—",INDEX('1. Master BOM'!$B$1:$B$400,$L1139)))</f>
        <v/>
      </c>
      <c r="P1139" s="9" t="str">
        <f aca="false">IF($A1139="","",IF(OR($H1139="NOT IN SCHEMATIC",$O1139="—"),"",IF($G1139="","NO SCH PN",IF(UPPER(TRIM($G1139))=UPPER(TRIM($O1139)),"OK","MISMATCH"))))</f>
        <v/>
      </c>
      <c r="Q1139" s="9" t="str">
        <f aca="false">IF($A1139="","",IF($L1139=0,"—",INDEX('1. Master BOM'!$E$1:$E$400,$L1139)))</f>
        <v/>
      </c>
      <c r="R1139" s="9" t="str">
        <f aca="false">IF($A1139="","",IF($L1139=0,"—",IF(T(INDEX('1. Master BOM'!$F$1:$F$400,$L1139))="","(not set)",INDEX('1. Master BOM'!$F$1:$F$400,$L1139))))</f>
        <v/>
      </c>
      <c r="S1139" s="9" t="str">
        <f aca="false">IF($A1139="","",IF(OR($R1139="—",$R1139="(not set)",$D1139=""),"",IF(ISNUMBER(SEARCH(SUBSTITUTE(SUBSTITUTE(SUBSTITUTE($R1139,"-",""),"_","")," ",""),SUBSTITUTE(SUBSTITUTE(SUBSTITUTE($D1139,"-",""),"_","")," ",""))),"OK","CHECK")))</f>
        <v/>
      </c>
      <c r="T1139" s="9" t="str">
        <f aca="false">IF($A1139="","",IF(OR($H1139="NOT IN SCHEMATIC",$I1139="MISMATCH",$J1139="MISMATCH",$P1139="MISMATCH",$M1139&lt;&gt;"OK"),"REVIEW","OK"))</f>
        <v/>
      </c>
      <c r="U1139" s="14"/>
      <c r="V1139" s="14"/>
      <c r="W1139" s="17"/>
      <c r="X1139" s="14"/>
    </row>
    <row r="1140" customFormat="false" ht="15" hidden="false" customHeight="false" outlineLevel="0" collapsed="false">
      <c r="A1140" s="9" t="str">
        <f aca="false">IF('3. Layout Parts'!$A1140="","",TRIM('3. Layout Parts'!$A1140))</f>
        <v/>
      </c>
      <c r="B1140" s="9" t="str">
        <f aca="false">IF($A1140="","",'3. Layout Parts'!$D1140)</f>
        <v/>
      </c>
      <c r="C1140" s="9" t="str">
        <f aca="false">IF($A1140="","",'3. Layout Parts'!$B1140)</f>
        <v/>
      </c>
      <c r="D1140" s="9" t="str">
        <f aca="false">IF($A1140="","",'3. Layout Parts'!$C1140)</f>
        <v/>
      </c>
      <c r="E1140" s="9" t="str">
        <f aca="false">IF($A1140="","",IFERROR(INDEX('2. Schematic Parts'!$B$2:$B$3001,MATCH($A1140,'2. Schematic Parts'!$A$2:$A$3001,0)),"NOT FOUND"))</f>
        <v/>
      </c>
      <c r="F1140" s="9" t="str">
        <f aca="false">IF($A1140="","",IFERROR(INDEX('2. Schematic Parts'!$C$2:$C$3001,MATCH($A1140,'2. Schematic Parts'!$A$2:$A$3001,0))&amp;"","NOT FOUND"))</f>
        <v/>
      </c>
      <c r="G1140" s="9" t="str">
        <f aca="false">IF($A1140="","",IFERROR(INDEX('2. Schematic Parts'!$D$2:$D$3001,MATCH($A1140,'2. Schematic Parts'!$A$2:$A$3001,0))&amp;"","NOT FOUND"))</f>
        <v/>
      </c>
      <c r="H1140" s="9" t="str">
        <f aca="false">IF($A1140="","",IF(COUNTIF('2. Schematic Parts'!$A$2:$A$3001,$A1140)=0,"NOT IN SCHEMATIC","OK"))</f>
        <v/>
      </c>
      <c r="I1140" s="9" t="str">
        <f aca="false">IF($A1140="","",IF($H1140="NOT IN SCHEMATIC","",IF(UPPER(TRIM($C1140))=UPPER(TRIM($E1140)),"OK","MISMATCH")))</f>
        <v/>
      </c>
      <c r="J1140" s="9" t="str">
        <f aca="false">IF($A1140="","",IF($H1140="NOT IN SCHEMATIC","",IF($F1140="","NO SCH DECAL",IF($D1140="","",IF(UPPER(TRIM($D1140))=UPPER(TRIM($F1140)),"OK","MISMATCH")))))</f>
        <v/>
      </c>
      <c r="K1140" s="16" t="str">
        <f aca="false">IF($A1140="","",SUMPRODUCT(--ISNUMBER(SEARCH(","&amp;TRIM($A1140)&amp;",",","&amp;SUBSTITUTE('1. Master BOM'!$D$2:$D$400," ","")&amp;","))))</f>
        <v/>
      </c>
      <c r="L1140" s="16" t="str">
        <f aca="false">IF($A1140="","",IF($K1140&lt;&gt;1,0,SUMPRODUCT(ISNUMBER(SEARCH(","&amp;TRIM($A1140)&amp;",",","&amp;SUBSTITUTE('1. Master BOM'!$D$2:$D$400," ","")&amp;","))*ROW('1. Master BOM'!$D$2:$D$400))))</f>
        <v/>
      </c>
      <c r="M1140" s="9" t="str">
        <f aca="false">IF($A1140="","",IF($K1140=0,"NOT IN BOM",IF($K1140&gt;1,"MULTIPLE BOM LINES","OK")))</f>
        <v/>
      </c>
      <c r="N1140" s="9" t="str">
        <f aca="false">IF($A1140="","",IF($L1140=0,"—",INDEX('1. Master BOM'!$A$1:$A$400,$L1140)))</f>
        <v/>
      </c>
      <c r="O1140" s="9" t="str">
        <f aca="false">IF($A1140="","",IF($L1140=0,"—",INDEX('1. Master BOM'!$B$1:$B$400,$L1140)))</f>
        <v/>
      </c>
      <c r="P1140" s="9" t="str">
        <f aca="false">IF($A1140="","",IF(OR($H1140="NOT IN SCHEMATIC",$O1140="—"),"",IF($G1140="","NO SCH PN",IF(UPPER(TRIM($G1140))=UPPER(TRIM($O1140)),"OK","MISMATCH"))))</f>
        <v/>
      </c>
      <c r="Q1140" s="9" t="str">
        <f aca="false">IF($A1140="","",IF($L1140=0,"—",INDEX('1. Master BOM'!$E$1:$E$400,$L1140)))</f>
        <v/>
      </c>
      <c r="R1140" s="9" t="str">
        <f aca="false">IF($A1140="","",IF($L1140=0,"—",IF(T(INDEX('1. Master BOM'!$F$1:$F$400,$L1140))="","(not set)",INDEX('1. Master BOM'!$F$1:$F$400,$L1140))))</f>
        <v/>
      </c>
      <c r="S1140" s="9" t="str">
        <f aca="false">IF($A1140="","",IF(OR($R1140="—",$R1140="(not set)",$D1140=""),"",IF(ISNUMBER(SEARCH(SUBSTITUTE(SUBSTITUTE(SUBSTITUTE($R1140,"-",""),"_","")," ",""),SUBSTITUTE(SUBSTITUTE(SUBSTITUTE($D1140,"-",""),"_","")," ",""))),"OK","CHECK")))</f>
        <v/>
      </c>
      <c r="T1140" s="9" t="str">
        <f aca="false">IF($A1140="","",IF(OR($H1140="NOT IN SCHEMATIC",$I1140="MISMATCH",$J1140="MISMATCH",$P1140="MISMATCH",$M1140&lt;&gt;"OK"),"REVIEW","OK"))</f>
        <v/>
      </c>
      <c r="U1140" s="14"/>
      <c r="V1140" s="14"/>
      <c r="W1140" s="17"/>
      <c r="X1140" s="14"/>
    </row>
    <row r="1141" customFormat="false" ht="15" hidden="false" customHeight="false" outlineLevel="0" collapsed="false">
      <c r="A1141" s="9" t="str">
        <f aca="false">IF('3. Layout Parts'!$A1141="","",TRIM('3. Layout Parts'!$A1141))</f>
        <v/>
      </c>
      <c r="B1141" s="9" t="str">
        <f aca="false">IF($A1141="","",'3. Layout Parts'!$D1141)</f>
        <v/>
      </c>
      <c r="C1141" s="9" t="str">
        <f aca="false">IF($A1141="","",'3. Layout Parts'!$B1141)</f>
        <v/>
      </c>
      <c r="D1141" s="9" t="str">
        <f aca="false">IF($A1141="","",'3. Layout Parts'!$C1141)</f>
        <v/>
      </c>
      <c r="E1141" s="9" t="str">
        <f aca="false">IF($A1141="","",IFERROR(INDEX('2. Schematic Parts'!$B$2:$B$3001,MATCH($A1141,'2. Schematic Parts'!$A$2:$A$3001,0)),"NOT FOUND"))</f>
        <v/>
      </c>
      <c r="F1141" s="9" t="str">
        <f aca="false">IF($A1141="","",IFERROR(INDEX('2. Schematic Parts'!$C$2:$C$3001,MATCH($A1141,'2. Schematic Parts'!$A$2:$A$3001,0))&amp;"","NOT FOUND"))</f>
        <v/>
      </c>
      <c r="G1141" s="9" t="str">
        <f aca="false">IF($A1141="","",IFERROR(INDEX('2. Schematic Parts'!$D$2:$D$3001,MATCH($A1141,'2. Schematic Parts'!$A$2:$A$3001,0))&amp;"","NOT FOUND"))</f>
        <v/>
      </c>
      <c r="H1141" s="9" t="str">
        <f aca="false">IF($A1141="","",IF(COUNTIF('2. Schematic Parts'!$A$2:$A$3001,$A1141)=0,"NOT IN SCHEMATIC","OK"))</f>
        <v/>
      </c>
      <c r="I1141" s="9" t="str">
        <f aca="false">IF($A1141="","",IF($H1141="NOT IN SCHEMATIC","",IF(UPPER(TRIM($C1141))=UPPER(TRIM($E1141)),"OK","MISMATCH")))</f>
        <v/>
      </c>
      <c r="J1141" s="9" t="str">
        <f aca="false">IF($A1141="","",IF($H1141="NOT IN SCHEMATIC","",IF($F1141="","NO SCH DECAL",IF($D1141="","",IF(UPPER(TRIM($D1141))=UPPER(TRIM($F1141)),"OK","MISMATCH")))))</f>
        <v/>
      </c>
      <c r="K1141" s="16" t="str">
        <f aca="false">IF($A1141="","",SUMPRODUCT(--ISNUMBER(SEARCH(","&amp;TRIM($A1141)&amp;",",","&amp;SUBSTITUTE('1. Master BOM'!$D$2:$D$400," ","")&amp;","))))</f>
        <v/>
      </c>
      <c r="L1141" s="16" t="str">
        <f aca="false">IF($A1141="","",IF($K1141&lt;&gt;1,0,SUMPRODUCT(ISNUMBER(SEARCH(","&amp;TRIM($A1141)&amp;",",","&amp;SUBSTITUTE('1. Master BOM'!$D$2:$D$400," ","")&amp;","))*ROW('1. Master BOM'!$D$2:$D$400))))</f>
        <v/>
      </c>
      <c r="M1141" s="9" t="str">
        <f aca="false">IF($A1141="","",IF($K1141=0,"NOT IN BOM",IF($K1141&gt;1,"MULTIPLE BOM LINES","OK")))</f>
        <v/>
      </c>
      <c r="N1141" s="9" t="str">
        <f aca="false">IF($A1141="","",IF($L1141=0,"—",INDEX('1. Master BOM'!$A$1:$A$400,$L1141)))</f>
        <v/>
      </c>
      <c r="O1141" s="9" t="str">
        <f aca="false">IF($A1141="","",IF($L1141=0,"—",INDEX('1. Master BOM'!$B$1:$B$400,$L1141)))</f>
        <v/>
      </c>
      <c r="P1141" s="9" t="str">
        <f aca="false">IF($A1141="","",IF(OR($H1141="NOT IN SCHEMATIC",$O1141="—"),"",IF($G1141="","NO SCH PN",IF(UPPER(TRIM($G1141))=UPPER(TRIM($O1141)),"OK","MISMATCH"))))</f>
        <v/>
      </c>
      <c r="Q1141" s="9" t="str">
        <f aca="false">IF($A1141="","",IF($L1141=0,"—",INDEX('1. Master BOM'!$E$1:$E$400,$L1141)))</f>
        <v/>
      </c>
      <c r="R1141" s="9" t="str">
        <f aca="false">IF($A1141="","",IF($L1141=0,"—",IF(T(INDEX('1. Master BOM'!$F$1:$F$400,$L1141))="","(not set)",INDEX('1. Master BOM'!$F$1:$F$400,$L1141))))</f>
        <v/>
      </c>
      <c r="S1141" s="9" t="str">
        <f aca="false">IF($A1141="","",IF(OR($R1141="—",$R1141="(not set)",$D1141=""),"",IF(ISNUMBER(SEARCH(SUBSTITUTE(SUBSTITUTE(SUBSTITUTE($R1141,"-",""),"_","")," ",""),SUBSTITUTE(SUBSTITUTE(SUBSTITUTE($D1141,"-",""),"_","")," ",""))),"OK","CHECK")))</f>
        <v/>
      </c>
      <c r="T1141" s="9" t="str">
        <f aca="false">IF($A1141="","",IF(OR($H1141="NOT IN SCHEMATIC",$I1141="MISMATCH",$J1141="MISMATCH",$P1141="MISMATCH",$M1141&lt;&gt;"OK"),"REVIEW","OK"))</f>
        <v/>
      </c>
      <c r="U1141" s="14"/>
      <c r="V1141" s="14"/>
      <c r="W1141" s="17"/>
      <c r="X1141" s="14"/>
    </row>
    <row r="1142" customFormat="false" ht="15" hidden="false" customHeight="false" outlineLevel="0" collapsed="false">
      <c r="A1142" s="9" t="str">
        <f aca="false">IF('3. Layout Parts'!$A1142="","",TRIM('3. Layout Parts'!$A1142))</f>
        <v/>
      </c>
      <c r="B1142" s="9" t="str">
        <f aca="false">IF($A1142="","",'3. Layout Parts'!$D1142)</f>
        <v/>
      </c>
      <c r="C1142" s="9" t="str">
        <f aca="false">IF($A1142="","",'3. Layout Parts'!$B1142)</f>
        <v/>
      </c>
      <c r="D1142" s="9" t="str">
        <f aca="false">IF($A1142="","",'3. Layout Parts'!$C1142)</f>
        <v/>
      </c>
      <c r="E1142" s="9" t="str">
        <f aca="false">IF($A1142="","",IFERROR(INDEX('2. Schematic Parts'!$B$2:$B$3001,MATCH($A1142,'2. Schematic Parts'!$A$2:$A$3001,0)),"NOT FOUND"))</f>
        <v/>
      </c>
      <c r="F1142" s="9" t="str">
        <f aca="false">IF($A1142="","",IFERROR(INDEX('2. Schematic Parts'!$C$2:$C$3001,MATCH($A1142,'2. Schematic Parts'!$A$2:$A$3001,0))&amp;"","NOT FOUND"))</f>
        <v/>
      </c>
      <c r="G1142" s="9" t="str">
        <f aca="false">IF($A1142="","",IFERROR(INDEX('2. Schematic Parts'!$D$2:$D$3001,MATCH($A1142,'2. Schematic Parts'!$A$2:$A$3001,0))&amp;"","NOT FOUND"))</f>
        <v/>
      </c>
      <c r="H1142" s="9" t="str">
        <f aca="false">IF($A1142="","",IF(COUNTIF('2. Schematic Parts'!$A$2:$A$3001,$A1142)=0,"NOT IN SCHEMATIC","OK"))</f>
        <v/>
      </c>
      <c r="I1142" s="9" t="str">
        <f aca="false">IF($A1142="","",IF($H1142="NOT IN SCHEMATIC","",IF(UPPER(TRIM($C1142))=UPPER(TRIM($E1142)),"OK","MISMATCH")))</f>
        <v/>
      </c>
      <c r="J1142" s="9" t="str">
        <f aca="false">IF($A1142="","",IF($H1142="NOT IN SCHEMATIC","",IF($F1142="","NO SCH DECAL",IF($D1142="","",IF(UPPER(TRIM($D1142))=UPPER(TRIM($F1142)),"OK","MISMATCH")))))</f>
        <v/>
      </c>
      <c r="K1142" s="16" t="str">
        <f aca="false">IF($A1142="","",SUMPRODUCT(--ISNUMBER(SEARCH(","&amp;TRIM($A1142)&amp;",",","&amp;SUBSTITUTE('1. Master BOM'!$D$2:$D$400," ","")&amp;","))))</f>
        <v/>
      </c>
      <c r="L1142" s="16" t="str">
        <f aca="false">IF($A1142="","",IF($K1142&lt;&gt;1,0,SUMPRODUCT(ISNUMBER(SEARCH(","&amp;TRIM($A1142)&amp;",",","&amp;SUBSTITUTE('1. Master BOM'!$D$2:$D$400," ","")&amp;","))*ROW('1. Master BOM'!$D$2:$D$400))))</f>
        <v/>
      </c>
      <c r="M1142" s="9" t="str">
        <f aca="false">IF($A1142="","",IF($K1142=0,"NOT IN BOM",IF($K1142&gt;1,"MULTIPLE BOM LINES","OK")))</f>
        <v/>
      </c>
      <c r="N1142" s="9" t="str">
        <f aca="false">IF($A1142="","",IF($L1142=0,"—",INDEX('1. Master BOM'!$A$1:$A$400,$L1142)))</f>
        <v/>
      </c>
      <c r="O1142" s="9" t="str">
        <f aca="false">IF($A1142="","",IF($L1142=0,"—",INDEX('1. Master BOM'!$B$1:$B$400,$L1142)))</f>
        <v/>
      </c>
      <c r="P1142" s="9" t="str">
        <f aca="false">IF($A1142="","",IF(OR($H1142="NOT IN SCHEMATIC",$O1142="—"),"",IF($G1142="","NO SCH PN",IF(UPPER(TRIM($G1142))=UPPER(TRIM($O1142)),"OK","MISMATCH"))))</f>
        <v/>
      </c>
      <c r="Q1142" s="9" t="str">
        <f aca="false">IF($A1142="","",IF($L1142=0,"—",INDEX('1. Master BOM'!$E$1:$E$400,$L1142)))</f>
        <v/>
      </c>
      <c r="R1142" s="9" t="str">
        <f aca="false">IF($A1142="","",IF($L1142=0,"—",IF(T(INDEX('1. Master BOM'!$F$1:$F$400,$L1142))="","(not set)",INDEX('1. Master BOM'!$F$1:$F$400,$L1142))))</f>
        <v/>
      </c>
      <c r="S1142" s="9" t="str">
        <f aca="false">IF($A1142="","",IF(OR($R1142="—",$R1142="(not set)",$D1142=""),"",IF(ISNUMBER(SEARCH(SUBSTITUTE(SUBSTITUTE(SUBSTITUTE($R1142,"-",""),"_","")," ",""),SUBSTITUTE(SUBSTITUTE(SUBSTITUTE($D1142,"-",""),"_","")," ",""))),"OK","CHECK")))</f>
        <v/>
      </c>
      <c r="T1142" s="9" t="str">
        <f aca="false">IF($A1142="","",IF(OR($H1142="NOT IN SCHEMATIC",$I1142="MISMATCH",$J1142="MISMATCH",$P1142="MISMATCH",$M1142&lt;&gt;"OK"),"REVIEW","OK"))</f>
        <v/>
      </c>
      <c r="U1142" s="14"/>
      <c r="V1142" s="14"/>
      <c r="W1142" s="17"/>
      <c r="X1142" s="14"/>
    </row>
    <row r="1143" customFormat="false" ht="15" hidden="false" customHeight="false" outlineLevel="0" collapsed="false">
      <c r="A1143" s="9" t="str">
        <f aca="false">IF('3. Layout Parts'!$A1143="","",TRIM('3. Layout Parts'!$A1143))</f>
        <v/>
      </c>
      <c r="B1143" s="9" t="str">
        <f aca="false">IF($A1143="","",'3. Layout Parts'!$D1143)</f>
        <v/>
      </c>
      <c r="C1143" s="9" t="str">
        <f aca="false">IF($A1143="","",'3. Layout Parts'!$B1143)</f>
        <v/>
      </c>
      <c r="D1143" s="9" t="str">
        <f aca="false">IF($A1143="","",'3. Layout Parts'!$C1143)</f>
        <v/>
      </c>
      <c r="E1143" s="9" t="str">
        <f aca="false">IF($A1143="","",IFERROR(INDEX('2. Schematic Parts'!$B$2:$B$3001,MATCH($A1143,'2. Schematic Parts'!$A$2:$A$3001,0)),"NOT FOUND"))</f>
        <v/>
      </c>
      <c r="F1143" s="9" t="str">
        <f aca="false">IF($A1143="","",IFERROR(INDEX('2. Schematic Parts'!$C$2:$C$3001,MATCH($A1143,'2. Schematic Parts'!$A$2:$A$3001,0))&amp;"","NOT FOUND"))</f>
        <v/>
      </c>
      <c r="G1143" s="9" t="str">
        <f aca="false">IF($A1143="","",IFERROR(INDEX('2. Schematic Parts'!$D$2:$D$3001,MATCH($A1143,'2. Schematic Parts'!$A$2:$A$3001,0))&amp;"","NOT FOUND"))</f>
        <v/>
      </c>
      <c r="H1143" s="9" t="str">
        <f aca="false">IF($A1143="","",IF(COUNTIF('2. Schematic Parts'!$A$2:$A$3001,$A1143)=0,"NOT IN SCHEMATIC","OK"))</f>
        <v/>
      </c>
      <c r="I1143" s="9" t="str">
        <f aca="false">IF($A1143="","",IF($H1143="NOT IN SCHEMATIC","",IF(UPPER(TRIM($C1143))=UPPER(TRIM($E1143)),"OK","MISMATCH")))</f>
        <v/>
      </c>
      <c r="J1143" s="9" t="str">
        <f aca="false">IF($A1143="","",IF($H1143="NOT IN SCHEMATIC","",IF($F1143="","NO SCH DECAL",IF($D1143="","",IF(UPPER(TRIM($D1143))=UPPER(TRIM($F1143)),"OK","MISMATCH")))))</f>
        <v/>
      </c>
      <c r="K1143" s="16" t="str">
        <f aca="false">IF($A1143="","",SUMPRODUCT(--ISNUMBER(SEARCH(","&amp;TRIM($A1143)&amp;",",","&amp;SUBSTITUTE('1. Master BOM'!$D$2:$D$400," ","")&amp;","))))</f>
        <v/>
      </c>
      <c r="L1143" s="16" t="str">
        <f aca="false">IF($A1143="","",IF($K1143&lt;&gt;1,0,SUMPRODUCT(ISNUMBER(SEARCH(","&amp;TRIM($A1143)&amp;",",","&amp;SUBSTITUTE('1. Master BOM'!$D$2:$D$400," ","")&amp;","))*ROW('1. Master BOM'!$D$2:$D$400))))</f>
        <v/>
      </c>
      <c r="M1143" s="9" t="str">
        <f aca="false">IF($A1143="","",IF($K1143=0,"NOT IN BOM",IF($K1143&gt;1,"MULTIPLE BOM LINES","OK")))</f>
        <v/>
      </c>
      <c r="N1143" s="9" t="str">
        <f aca="false">IF($A1143="","",IF($L1143=0,"—",INDEX('1. Master BOM'!$A$1:$A$400,$L1143)))</f>
        <v/>
      </c>
      <c r="O1143" s="9" t="str">
        <f aca="false">IF($A1143="","",IF($L1143=0,"—",INDEX('1. Master BOM'!$B$1:$B$400,$L1143)))</f>
        <v/>
      </c>
      <c r="P1143" s="9" t="str">
        <f aca="false">IF($A1143="","",IF(OR($H1143="NOT IN SCHEMATIC",$O1143="—"),"",IF($G1143="","NO SCH PN",IF(UPPER(TRIM($G1143))=UPPER(TRIM($O1143)),"OK","MISMATCH"))))</f>
        <v/>
      </c>
      <c r="Q1143" s="9" t="str">
        <f aca="false">IF($A1143="","",IF($L1143=0,"—",INDEX('1. Master BOM'!$E$1:$E$400,$L1143)))</f>
        <v/>
      </c>
      <c r="R1143" s="9" t="str">
        <f aca="false">IF($A1143="","",IF($L1143=0,"—",IF(T(INDEX('1. Master BOM'!$F$1:$F$400,$L1143))="","(not set)",INDEX('1. Master BOM'!$F$1:$F$400,$L1143))))</f>
        <v/>
      </c>
      <c r="S1143" s="9" t="str">
        <f aca="false">IF($A1143="","",IF(OR($R1143="—",$R1143="(not set)",$D1143=""),"",IF(ISNUMBER(SEARCH(SUBSTITUTE(SUBSTITUTE(SUBSTITUTE($R1143,"-",""),"_","")," ",""),SUBSTITUTE(SUBSTITUTE(SUBSTITUTE($D1143,"-",""),"_","")," ",""))),"OK","CHECK")))</f>
        <v/>
      </c>
      <c r="T1143" s="9" t="str">
        <f aca="false">IF($A1143="","",IF(OR($H1143="NOT IN SCHEMATIC",$I1143="MISMATCH",$J1143="MISMATCH",$P1143="MISMATCH",$M1143&lt;&gt;"OK"),"REVIEW","OK"))</f>
        <v/>
      </c>
      <c r="U1143" s="14"/>
      <c r="V1143" s="14"/>
      <c r="W1143" s="17"/>
      <c r="X1143" s="14"/>
    </row>
    <row r="1144" customFormat="false" ht="15" hidden="false" customHeight="false" outlineLevel="0" collapsed="false">
      <c r="A1144" s="9" t="str">
        <f aca="false">IF('3. Layout Parts'!$A1144="","",TRIM('3. Layout Parts'!$A1144))</f>
        <v/>
      </c>
      <c r="B1144" s="9" t="str">
        <f aca="false">IF($A1144="","",'3. Layout Parts'!$D1144)</f>
        <v/>
      </c>
      <c r="C1144" s="9" t="str">
        <f aca="false">IF($A1144="","",'3. Layout Parts'!$B1144)</f>
        <v/>
      </c>
      <c r="D1144" s="9" t="str">
        <f aca="false">IF($A1144="","",'3. Layout Parts'!$C1144)</f>
        <v/>
      </c>
      <c r="E1144" s="9" t="str">
        <f aca="false">IF($A1144="","",IFERROR(INDEX('2. Schematic Parts'!$B$2:$B$3001,MATCH($A1144,'2. Schematic Parts'!$A$2:$A$3001,0)),"NOT FOUND"))</f>
        <v/>
      </c>
      <c r="F1144" s="9" t="str">
        <f aca="false">IF($A1144="","",IFERROR(INDEX('2. Schematic Parts'!$C$2:$C$3001,MATCH($A1144,'2. Schematic Parts'!$A$2:$A$3001,0))&amp;"","NOT FOUND"))</f>
        <v/>
      </c>
      <c r="G1144" s="9" t="str">
        <f aca="false">IF($A1144="","",IFERROR(INDEX('2. Schematic Parts'!$D$2:$D$3001,MATCH($A1144,'2. Schematic Parts'!$A$2:$A$3001,0))&amp;"","NOT FOUND"))</f>
        <v/>
      </c>
      <c r="H1144" s="9" t="str">
        <f aca="false">IF($A1144="","",IF(COUNTIF('2. Schematic Parts'!$A$2:$A$3001,$A1144)=0,"NOT IN SCHEMATIC","OK"))</f>
        <v/>
      </c>
      <c r="I1144" s="9" t="str">
        <f aca="false">IF($A1144="","",IF($H1144="NOT IN SCHEMATIC","",IF(UPPER(TRIM($C1144))=UPPER(TRIM($E1144)),"OK","MISMATCH")))</f>
        <v/>
      </c>
      <c r="J1144" s="9" t="str">
        <f aca="false">IF($A1144="","",IF($H1144="NOT IN SCHEMATIC","",IF($F1144="","NO SCH DECAL",IF($D1144="","",IF(UPPER(TRIM($D1144))=UPPER(TRIM($F1144)),"OK","MISMATCH")))))</f>
        <v/>
      </c>
      <c r="K1144" s="16" t="str">
        <f aca="false">IF($A1144="","",SUMPRODUCT(--ISNUMBER(SEARCH(","&amp;TRIM($A1144)&amp;",",","&amp;SUBSTITUTE('1. Master BOM'!$D$2:$D$400," ","")&amp;","))))</f>
        <v/>
      </c>
      <c r="L1144" s="16" t="str">
        <f aca="false">IF($A1144="","",IF($K1144&lt;&gt;1,0,SUMPRODUCT(ISNUMBER(SEARCH(","&amp;TRIM($A1144)&amp;",",","&amp;SUBSTITUTE('1. Master BOM'!$D$2:$D$400," ","")&amp;","))*ROW('1. Master BOM'!$D$2:$D$400))))</f>
        <v/>
      </c>
      <c r="M1144" s="9" t="str">
        <f aca="false">IF($A1144="","",IF($K1144=0,"NOT IN BOM",IF($K1144&gt;1,"MULTIPLE BOM LINES","OK")))</f>
        <v/>
      </c>
      <c r="N1144" s="9" t="str">
        <f aca="false">IF($A1144="","",IF($L1144=0,"—",INDEX('1. Master BOM'!$A$1:$A$400,$L1144)))</f>
        <v/>
      </c>
      <c r="O1144" s="9" t="str">
        <f aca="false">IF($A1144="","",IF($L1144=0,"—",INDEX('1. Master BOM'!$B$1:$B$400,$L1144)))</f>
        <v/>
      </c>
      <c r="P1144" s="9" t="str">
        <f aca="false">IF($A1144="","",IF(OR($H1144="NOT IN SCHEMATIC",$O1144="—"),"",IF($G1144="","NO SCH PN",IF(UPPER(TRIM($G1144))=UPPER(TRIM($O1144)),"OK","MISMATCH"))))</f>
        <v/>
      </c>
      <c r="Q1144" s="9" t="str">
        <f aca="false">IF($A1144="","",IF($L1144=0,"—",INDEX('1. Master BOM'!$E$1:$E$400,$L1144)))</f>
        <v/>
      </c>
      <c r="R1144" s="9" t="str">
        <f aca="false">IF($A1144="","",IF($L1144=0,"—",IF(T(INDEX('1. Master BOM'!$F$1:$F$400,$L1144))="","(not set)",INDEX('1. Master BOM'!$F$1:$F$400,$L1144))))</f>
        <v/>
      </c>
      <c r="S1144" s="9" t="str">
        <f aca="false">IF($A1144="","",IF(OR($R1144="—",$R1144="(not set)",$D1144=""),"",IF(ISNUMBER(SEARCH(SUBSTITUTE(SUBSTITUTE(SUBSTITUTE($R1144,"-",""),"_","")," ",""),SUBSTITUTE(SUBSTITUTE(SUBSTITUTE($D1144,"-",""),"_","")," ",""))),"OK","CHECK")))</f>
        <v/>
      </c>
      <c r="T1144" s="9" t="str">
        <f aca="false">IF($A1144="","",IF(OR($H1144="NOT IN SCHEMATIC",$I1144="MISMATCH",$J1144="MISMATCH",$P1144="MISMATCH",$M1144&lt;&gt;"OK"),"REVIEW","OK"))</f>
        <v/>
      </c>
      <c r="U1144" s="14"/>
      <c r="V1144" s="14"/>
      <c r="W1144" s="17"/>
      <c r="X1144" s="14"/>
    </row>
    <row r="1145" customFormat="false" ht="15" hidden="false" customHeight="false" outlineLevel="0" collapsed="false">
      <c r="A1145" s="9" t="str">
        <f aca="false">IF('3. Layout Parts'!$A1145="","",TRIM('3. Layout Parts'!$A1145))</f>
        <v/>
      </c>
      <c r="B1145" s="9" t="str">
        <f aca="false">IF($A1145="","",'3. Layout Parts'!$D1145)</f>
        <v/>
      </c>
      <c r="C1145" s="9" t="str">
        <f aca="false">IF($A1145="","",'3. Layout Parts'!$B1145)</f>
        <v/>
      </c>
      <c r="D1145" s="9" t="str">
        <f aca="false">IF($A1145="","",'3. Layout Parts'!$C1145)</f>
        <v/>
      </c>
      <c r="E1145" s="9" t="str">
        <f aca="false">IF($A1145="","",IFERROR(INDEX('2. Schematic Parts'!$B$2:$B$3001,MATCH($A1145,'2. Schematic Parts'!$A$2:$A$3001,0)),"NOT FOUND"))</f>
        <v/>
      </c>
      <c r="F1145" s="9" t="str">
        <f aca="false">IF($A1145="","",IFERROR(INDEX('2. Schematic Parts'!$C$2:$C$3001,MATCH($A1145,'2. Schematic Parts'!$A$2:$A$3001,0))&amp;"","NOT FOUND"))</f>
        <v/>
      </c>
      <c r="G1145" s="9" t="str">
        <f aca="false">IF($A1145="","",IFERROR(INDEX('2. Schematic Parts'!$D$2:$D$3001,MATCH($A1145,'2. Schematic Parts'!$A$2:$A$3001,0))&amp;"","NOT FOUND"))</f>
        <v/>
      </c>
      <c r="H1145" s="9" t="str">
        <f aca="false">IF($A1145="","",IF(COUNTIF('2. Schematic Parts'!$A$2:$A$3001,$A1145)=0,"NOT IN SCHEMATIC","OK"))</f>
        <v/>
      </c>
      <c r="I1145" s="9" t="str">
        <f aca="false">IF($A1145="","",IF($H1145="NOT IN SCHEMATIC","",IF(UPPER(TRIM($C1145))=UPPER(TRIM($E1145)),"OK","MISMATCH")))</f>
        <v/>
      </c>
      <c r="J1145" s="9" t="str">
        <f aca="false">IF($A1145="","",IF($H1145="NOT IN SCHEMATIC","",IF($F1145="","NO SCH DECAL",IF($D1145="","",IF(UPPER(TRIM($D1145))=UPPER(TRIM($F1145)),"OK","MISMATCH")))))</f>
        <v/>
      </c>
      <c r="K1145" s="16" t="str">
        <f aca="false">IF($A1145="","",SUMPRODUCT(--ISNUMBER(SEARCH(","&amp;TRIM($A1145)&amp;",",","&amp;SUBSTITUTE('1. Master BOM'!$D$2:$D$400," ","")&amp;","))))</f>
        <v/>
      </c>
      <c r="L1145" s="16" t="str">
        <f aca="false">IF($A1145="","",IF($K1145&lt;&gt;1,0,SUMPRODUCT(ISNUMBER(SEARCH(","&amp;TRIM($A1145)&amp;",",","&amp;SUBSTITUTE('1. Master BOM'!$D$2:$D$400," ","")&amp;","))*ROW('1. Master BOM'!$D$2:$D$400))))</f>
        <v/>
      </c>
      <c r="M1145" s="9" t="str">
        <f aca="false">IF($A1145="","",IF($K1145=0,"NOT IN BOM",IF($K1145&gt;1,"MULTIPLE BOM LINES","OK")))</f>
        <v/>
      </c>
      <c r="N1145" s="9" t="str">
        <f aca="false">IF($A1145="","",IF($L1145=0,"—",INDEX('1. Master BOM'!$A$1:$A$400,$L1145)))</f>
        <v/>
      </c>
      <c r="O1145" s="9" t="str">
        <f aca="false">IF($A1145="","",IF($L1145=0,"—",INDEX('1. Master BOM'!$B$1:$B$400,$L1145)))</f>
        <v/>
      </c>
      <c r="P1145" s="9" t="str">
        <f aca="false">IF($A1145="","",IF(OR($H1145="NOT IN SCHEMATIC",$O1145="—"),"",IF($G1145="","NO SCH PN",IF(UPPER(TRIM($G1145))=UPPER(TRIM($O1145)),"OK","MISMATCH"))))</f>
        <v/>
      </c>
      <c r="Q1145" s="9" t="str">
        <f aca="false">IF($A1145="","",IF($L1145=0,"—",INDEX('1. Master BOM'!$E$1:$E$400,$L1145)))</f>
        <v/>
      </c>
      <c r="R1145" s="9" t="str">
        <f aca="false">IF($A1145="","",IF($L1145=0,"—",IF(T(INDEX('1. Master BOM'!$F$1:$F$400,$L1145))="","(not set)",INDEX('1. Master BOM'!$F$1:$F$400,$L1145))))</f>
        <v/>
      </c>
      <c r="S1145" s="9" t="str">
        <f aca="false">IF($A1145="","",IF(OR($R1145="—",$R1145="(not set)",$D1145=""),"",IF(ISNUMBER(SEARCH(SUBSTITUTE(SUBSTITUTE(SUBSTITUTE($R1145,"-",""),"_","")," ",""),SUBSTITUTE(SUBSTITUTE(SUBSTITUTE($D1145,"-",""),"_","")," ",""))),"OK","CHECK")))</f>
        <v/>
      </c>
      <c r="T1145" s="9" t="str">
        <f aca="false">IF($A1145="","",IF(OR($H1145="NOT IN SCHEMATIC",$I1145="MISMATCH",$J1145="MISMATCH",$P1145="MISMATCH",$M1145&lt;&gt;"OK"),"REVIEW","OK"))</f>
        <v/>
      </c>
      <c r="U1145" s="14"/>
      <c r="V1145" s="14"/>
      <c r="W1145" s="17"/>
      <c r="X1145" s="14"/>
    </row>
    <row r="1146" customFormat="false" ht="15" hidden="false" customHeight="false" outlineLevel="0" collapsed="false">
      <c r="A1146" s="9" t="str">
        <f aca="false">IF('3. Layout Parts'!$A1146="","",TRIM('3. Layout Parts'!$A1146))</f>
        <v/>
      </c>
      <c r="B1146" s="9" t="str">
        <f aca="false">IF($A1146="","",'3. Layout Parts'!$D1146)</f>
        <v/>
      </c>
      <c r="C1146" s="9" t="str">
        <f aca="false">IF($A1146="","",'3. Layout Parts'!$B1146)</f>
        <v/>
      </c>
      <c r="D1146" s="9" t="str">
        <f aca="false">IF($A1146="","",'3. Layout Parts'!$C1146)</f>
        <v/>
      </c>
      <c r="E1146" s="9" t="str">
        <f aca="false">IF($A1146="","",IFERROR(INDEX('2. Schematic Parts'!$B$2:$B$3001,MATCH($A1146,'2. Schematic Parts'!$A$2:$A$3001,0)),"NOT FOUND"))</f>
        <v/>
      </c>
      <c r="F1146" s="9" t="str">
        <f aca="false">IF($A1146="","",IFERROR(INDEX('2. Schematic Parts'!$C$2:$C$3001,MATCH($A1146,'2. Schematic Parts'!$A$2:$A$3001,0))&amp;"","NOT FOUND"))</f>
        <v/>
      </c>
      <c r="G1146" s="9" t="str">
        <f aca="false">IF($A1146="","",IFERROR(INDEX('2. Schematic Parts'!$D$2:$D$3001,MATCH($A1146,'2. Schematic Parts'!$A$2:$A$3001,0))&amp;"","NOT FOUND"))</f>
        <v/>
      </c>
      <c r="H1146" s="9" t="str">
        <f aca="false">IF($A1146="","",IF(COUNTIF('2. Schematic Parts'!$A$2:$A$3001,$A1146)=0,"NOT IN SCHEMATIC","OK"))</f>
        <v/>
      </c>
      <c r="I1146" s="9" t="str">
        <f aca="false">IF($A1146="","",IF($H1146="NOT IN SCHEMATIC","",IF(UPPER(TRIM($C1146))=UPPER(TRIM($E1146)),"OK","MISMATCH")))</f>
        <v/>
      </c>
      <c r="J1146" s="9" t="str">
        <f aca="false">IF($A1146="","",IF($H1146="NOT IN SCHEMATIC","",IF($F1146="","NO SCH DECAL",IF($D1146="","",IF(UPPER(TRIM($D1146))=UPPER(TRIM($F1146)),"OK","MISMATCH")))))</f>
        <v/>
      </c>
      <c r="K1146" s="16" t="str">
        <f aca="false">IF($A1146="","",SUMPRODUCT(--ISNUMBER(SEARCH(","&amp;TRIM($A1146)&amp;",",","&amp;SUBSTITUTE('1. Master BOM'!$D$2:$D$400," ","")&amp;","))))</f>
        <v/>
      </c>
      <c r="L1146" s="16" t="str">
        <f aca="false">IF($A1146="","",IF($K1146&lt;&gt;1,0,SUMPRODUCT(ISNUMBER(SEARCH(","&amp;TRIM($A1146)&amp;",",","&amp;SUBSTITUTE('1. Master BOM'!$D$2:$D$400," ","")&amp;","))*ROW('1. Master BOM'!$D$2:$D$400))))</f>
        <v/>
      </c>
      <c r="M1146" s="9" t="str">
        <f aca="false">IF($A1146="","",IF($K1146=0,"NOT IN BOM",IF($K1146&gt;1,"MULTIPLE BOM LINES","OK")))</f>
        <v/>
      </c>
      <c r="N1146" s="9" t="str">
        <f aca="false">IF($A1146="","",IF($L1146=0,"—",INDEX('1. Master BOM'!$A$1:$A$400,$L1146)))</f>
        <v/>
      </c>
      <c r="O1146" s="9" t="str">
        <f aca="false">IF($A1146="","",IF($L1146=0,"—",INDEX('1. Master BOM'!$B$1:$B$400,$L1146)))</f>
        <v/>
      </c>
      <c r="P1146" s="9" t="str">
        <f aca="false">IF($A1146="","",IF(OR($H1146="NOT IN SCHEMATIC",$O1146="—"),"",IF($G1146="","NO SCH PN",IF(UPPER(TRIM($G1146))=UPPER(TRIM($O1146)),"OK","MISMATCH"))))</f>
        <v/>
      </c>
      <c r="Q1146" s="9" t="str">
        <f aca="false">IF($A1146="","",IF($L1146=0,"—",INDEX('1. Master BOM'!$E$1:$E$400,$L1146)))</f>
        <v/>
      </c>
      <c r="R1146" s="9" t="str">
        <f aca="false">IF($A1146="","",IF($L1146=0,"—",IF(T(INDEX('1. Master BOM'!$F$1:$F$400,$L1146))="","(not set)",INDEX('1. Master BOM'!$F$1:$F$400,$L1146))))</f>
        <v/>
      </c>
      <c r="S1146" s="9" t="str">
        <f aca="false">IF($A1146="","",IF(OR($R1146="—",$R1146="(not set)",$D1146=""),"",IF(ISNUMBER(SEARCH(SUBSTITUTE(SUBSTITUTE(SUBSTITUTE($R1146,"-",""),"_","")," ",""),SUBSTITUTE(SUBSTITUTE(SUBSTITUTE($D1146,"-",""),"_","")," ",""))),"OK","CHECK")))</f>
        <v/>
      </c>
      <c r="T1146" s="9" t="str">
        <f aca="false">IF($A1146="","",IF(OR($H1146="NOT IN SCHEMATIC",$I1146="MISMATCH",$J1146="MISMATCH",$P1146="MISMATCH",$M1146&lt;&gt;"OK"),"REVIEW","OK"))</f>
        <v/>
      </c>
      <c r="U1146" s="14"/>
      <c r="V1146" s="14"/>
      <c r="W1146" s="17"/>
      <c r="X1146" s="14"/>
    </row>
    <row r="1147" customFormat="false" ht="15" hidden="false" customHeight="false" outlineLevel="0" collapsed="false">
      <c r="A1147" s="9" t="str">
        <f aca="false">IF('3. Layout Parts'!$A1147="","",TRIM('3. Layout Parts'!$A1147))</f>
        <v/>
      </c>
      <c r="B1147" s="9" t="str">
        <f aca="false">IF($A1147="","",'3. Layout Parts'!$D1147)</f>
        <v/>
      </c>
      <c r="C1147" s="9" t="str">
        <f aca="false">IF($A1147="","",'3. Layout Parts'!$B1147)</f>
        <v/>
      </c>
      <c r="D1147" s="9" t="str">
        <f aca="false">IF($A1147="","",'3. Layout Parts'!$C1147)</f>
        <v/>
      </c>
      <c r="E1147" s="9" t="str">
        <f aca="false">IF($A1147="","",IFERROR(INDEX('2. Schematic Parts'!$B$2:$B$3001,MATCH($A1147,'2. Schematic Parts'!$A$2:$A$3001,0)),"NOT FOUND"))</f>
        <v/>
      </c>
      <c r="F1147" s="9" t="str">
        <f aca="false">IF($A1147="","",IFERROR(INDEX('2. Schematic Parts'!$C$2:$C$3001,MATCH($A1147,'2. Schematic Parts'!$A$2:$A$3001,0))&amp;"","NOT FOUND"))</f>
        <v/>
      </c>
      <c r="G1147" s="9" t="str">
        <f aca="false">IF($A1147="","",IFERROR(INDEX('2. Schematic Parts'!$D$2:$D$3001,MATCH($A1147,'2. Schematic Parts'!$A$2:$A$3001,0))&amp;"","NOT FOUND"))</f>
        <v/>
      </c>
      <c r="H1147" s="9" t="str">
        <f aca="false">IF($A1147="","",IF(COUNTIF('2. Schematic Parts'!$A$2:$A$3001,$A1147)=0,"NOT IN SCHEMATIC","OK"))</f>
        <v/>
      </c>
      <c r="I1147" s="9" t="str">
        <f aca="false">IF($A1147="","",IF($H1147="NOT IN SCHEMATIC","",IF(UPPER(TRIM($C1147))=UPPER(TRIM($E1147)),"OK","MISMATCH")))</f>
        <v/>
      </c>
      <c r="J1147" s="9" t="str">
        <f aca="false">IF($A1147="","",IF($H1147="NOT IN SCHEMATIC","",IF($F1147="","NO SCH DECAL",IF($D1147="","",IF(UPPER(TRIM($D1147))=UPPER(TRIM($F1147)),"OK","MISMATCH")))))</f>
        <v/>
      </c>
      <c r="K1147" s="16" t="str">
        <f aca="false">IF($A1147="","",SUMPRODUCT(--ISNUMBER(SEARCH(","&amp;TRIM($A1147)&amp;",",","&amp;SUBSTITUTE('1. Master BOM'!$D$2:$D$400," ","")&amp;","))))</f>
        <v/>
      </c>
      <c r="L1147" s="16" t="str">
        <f aca="false">IF($A1147="","",IF($K1147&lt;&gt;1,0,SUMPRODUCT(ISNUMBER(SEARCH(","&amp;TRIM($A1147)&amp;",",","&amp;SUBSTITUTE('1. Master BOM'!$D$2:$D$400," ","")&amp;","))*ROW('1. Master BOM'!$D$2:$D$400))))</f>
        <v/>
      </c>
      <c r="M1147" s="9" t="str">
        <f aca="false">IF($A1147="","",IF($K1147=0,"NOT IN BOM",IF($K1147&gt;1,"MULTIPLE BOM LINES","OK")))</f>
        <v/>
      </c>
      <c r="N1147" s="9" t="str">
        <f aca="false">IF($A1147="","",IF($L1147=0,"—",INDEX('1. Master BOM'!$A$1:$A$400,$L1147)))</f>
        <v/>
      </c>
      <c r="O1147" s="9" t="str">
        <f aca="false">IF($A1147="","",IF($L1147=0,"—",INDEX('1. Master BOM'!$B$1:$B$400,$L1147)))</f>
        <v/>
      </c>
      <c r="P1147" s="9" t="str">
        <f aca="false">IF($A1147="","",IF(OR($H1147="NOT IN SCHEMATIC",$O1147="—"),"",IF($G1147="","NO SCH PN",IF(UPPER(TRIM($G1147))=UPPER(TRIM($O1147)),"OK","MISMATCH"))))</f>
        <v/>
      </c>
      <c r="Q1147" s="9" t="str">
        <f aca="false">IF($A1147="","",IF($L1147=0,"—",INDEX('1. Master BOM'!$E$1:$E$400,$L1147)))</f>
        <v/>
      </c>
      <c r="R1147" s="9" t="str">
        <f aca="false">IF($A1147="","",IF($L1147=0,"—",IF(T(INDEX('1. Master BOM'!$F$1:$F$400,$L1147))="","(not set)",INDEX('1. Master BOM'!$F$1:$F$400,$L1147))))</f>
        <v/>
      </c>
      <c r="S1147" s="9" t="str">
        <f aca="false">IF($A1147="","",IF(OR($R1147="—",$R1147="(not set)",$D1147=""),"",IF(ISNUMBER(SEARCH(SUBSTITUTE(SUBSTITUTE(SUBSTITUTE($R1147,"-",""),"_","")," ",""),SUBSTITUTE(SUBSTITUTE(SUBSTITUTE($D1147,"-",""),"_","")," ",""))),"OK","CHECK")))</f>
        <v/>
      </c>
      <c r="T1147" s="9" t="str">
        <f aca="false">IF($A1147="","",IF(OR($H1147="NOT IN SCHEMATIC",$I1147="MISMATCH",$J1147="MISMATCH",$P1147="MISMATCH",$M1147&lt;&gt;"OK"),"REVIEW","OK"))</f>
        <v/>
      </c>
      <c r="U1147" s="14"/>
      <c r="V1147" s="14"/>
      <c r="W1147" s="17"/>
      <c r="X1147" s="14"/>
    </row>
    <row r="1148" customFormat="false" ht="15" hidden="false" customHeight="false" outlineLevel="0" collapsed="false">
      <c r="A1148" s="9" t="str">
        <f aca="false">IF('3. Layout Parts'!$A1148="","",TRIM('3. Layout Parts'!$A1148))</f>
        <v/>
      </c>
      <c r="B1148" s="9" t="str">
        <f aca="false">IF($A1148="","",'3. Layout Parts'!$D1148)</f>
        <v/>
      </c>
      <c r="C1148" s="9" t="str">
        <f aca="false">IF($A1148="","",'3. Layout Parts'!$B1148)</f>
        <v/>
      </c>
      <c r="D1148" s="9" t="str">
        <f aca="false">IF($A1148="","",'3. Layout Parts'!$C1148)</f>
        <v/>
      </c>
      <c r="E1148" s="9" t="str">
        <f aca="false">IF($A1148="","",IFERROR(INDEX('2. Schematic Parts'!$B$2:$B$3001,MATCH($A1148,'2. Schematic Parts'!$A$2:$A$3001,0)),"NOT FOUND"))</f>
        <v/>
      </c>
      <c r="F1148" s="9" t="str">
        <f aca="false">IF($A1148="","",IFERROR(INDEX('2. Schematic Parts'!$C$2:$C$3001,MATCH($A1148,'2. Schematic Parts'!$A$2:$A$3001,0))&amp;"","NOT FOUND"))</f>
        <v/>
      </c>
      <c r="G1148" s="9" t="str">
        <f aca="false">IF($A1148="","",IFERROR(INDEX('2. Schematic Parts'!$D$2:$D$3001,MATCH($A1148,'2. Schematic Parts'!$A$2:$A$3001,0))&amp;"","NOT FOUND"))</f>
        <v/>
      </c>
      <c r="H1148" s="9" t="str">
        <f aca="false">IF($A1148="","",IF(COUNTIF('2. Schematic Parts'!$A$2:$A$3001,$A1148)=0,"NOT IN SCHEMATIC","OK"))</f>
        <v/>
      </c>
      <c r="I1148" s="9" t="str">
        <f aca="false">IF($A1148="","",IF($H1148="NOT IN SCHEMATIC","",IF(UPPER(TRIM($C1148))=UPPER(TRIM($E1148)),"OK","MISMATCH")))</f>
        <v/>
      </c>
      <c r="J1148" s="9" t="str">
        <f aca="false">IF($A1148="","",IF($H1148="NOT IN SCHEMATIC","",IF($F1148="","NO SCH DECAL",IF($D1148="","",IF(UPPER(TRIM($D1148))=UPPER(TRIM($F1148)),"OK","MISMATCH")))))</f>
        <v/>
      </c>
      <c r="K1148" s="16" t="str">
        <f aca="false">IF($A1148="","",SUMPRODUCT(--ISNUMBER(SEARCH(","&amp;TRIM($A1148)&amp;",",","&amp;SUBSTITUTE('1. Master BOM'!$D$2:$D$400," ","")&amp;","))))</f>
        <v/>
      </c>
      <c r="L1148" s="16" t="str">
        <f aca="false">IF($A1148="","",IF($K1148&lt;&gt;1,0,SUMPRODUCT(ISNUMBER(SEARCH(","&amp;TRIM($A1148)&amp;",",","&amp;SUBSTITUTE('1. Master BOM'!$D$2:$D$400," ","")&amp;","))*ROW('1. Master BOM'!$D$2:$D$400))))</f>
        <v/>
      </c>
      <c r="M1148" s="9" t="str">
        <f aca="false">IF($A1148="","",IF($K1148=0,"NOT IN BOM",IF($K1148&gt;1,"MULTIPLE BOM LINES","OK")))</f>
        <v/>
      </c>
      <c r="N1148" s="9" t="str">
        <f aca="false">IF($A1148="","",IF($L1148=0,"—",INDEX('1. Master BOM'!$A$1:$A$400,$L1148)))</f>
        <v/>
      </c>
      <c r="O1148" s="9" t="str">
        <f aca="false">IF($A1148="","",IF($L1148=0,"—",INDEX('1. Master BOM'!$B$1:$B$400,$L1148)))</f>
        <v/>
      </c>
      <c r="P1148" s="9" t="str">
        <f aca="false">IF($A1148="","",IF(OR($H1148="NOT IN SCHEMATIC",$O1148="—"),"",IF($G1148="","NO SCH PN",IF(UPPER(TRIM($G1148))=UPPER(TRIM($O1148)),"OK","MISMATCH"))))</f>
        <v/>
      </c>
      <c r="Q1148" s="9" t="str">
        <f aca="false">IF($A1148="","",IF($L1148=0,"—",INDEX('1. Master BOM'!$E$1:$E$400,$L1148)))</f>
        <v/>
      </c>
      <c r="R1148" s="9" t="str">
        <f aca="false">IF($A1148="","",IF($L1148=0,"—",IF(T(INDEX('1. Master BOM'!$F$1:$F$400,$L1148))="","(not set)",INDEX('1. Master BOM'!$F$1:$F$400,$L1148))))</f>
        <v/>
      </c>
      <c r="S1148" s="9" t="str">
        <f aca="false">IF($A1148="","",IF(OR($R1148="—",$R1148="(not set)",$D1148=""),"",IF(ISNUMBER(SEARCH(SUBSTITUTE(SUBSTITUTE(SUBSTITUTE($R1148,"-",""),"_","")," ",""),SUBSTITUTE(SUBSTITUTE(SUBSTITUTE($D1148,"-",""),"_","")," ",""))),"OK","CHECK")))</f>
        <v/>
      </c>
      <c r="T1148" s="9" t="str">
        <f aca="false">IF($A1148="","",IF(OR($H1148="NOT IN SCHEMATIC",$I1148="MISMATCH",$J1148="MISMATCH",$P1148="MISMATCH",$M1148&lt;&gt;"OK"),"REVIEW","OK"))</f>
        <v/>
      </c>
      <c r="U1148" s="14"/>
      <c r="V1148" s="14"/>
      <c r="W1148" s="17"/>
      <c r="X1148" s="14"/>
    </row>
    <row r="1149" customFormat="false" ht="15" hidden="false" customHeight="false" outlineLevel="0" collapsed="false">
      <c r="A1149" s="9" t="str">
        <f aca="false">IF('3. Layout Parts'!$A1149="","",TRIM('3. Layout Parts'!$A1149))</f>
        <v/>
      </c>
      <c r="B1149" s="9" t="str">
        <f aca="false">IF($A1149="","",'3. Layout Parts'!$D1149)</f>
        <v/>
      </c>
      <c r="C1149" s="9" t="str">
        <f aca="false">IF($A1149="","",'3. Layout Parts'!$B1149)</f>
        <v/>
      </c>
      <c r="D1149" s="9" t="str">
        <f aca="false">IF($A1149="","",'3. Layout Parts'!$C1149)</f>
        <v/>
      </c>
      <c r="E1149" s="9" t="str">
        <f aca="false">IF($A1149="","",IFERROR(INDEX('2. Schematic Parts'!$B$2:$B$3001,MATCH($A1149,'2. Schematic Parts'!$A$2:$A$3001,0)),"NOT FOUND"))</f>
        <v/>
      </c>
      <c r="F1149" s="9" t="str">
        <f aca="false">IF($A1149="","",IFERROR(INDEX('2. Schematic Parts'!$C$2:$C$3001,MATCH($A1149,'2. Schematic Parts'!$A$2:$A$3001,0))&amp;"","NOT FOUND"))</f>
        <v/>
      </c>
      <c r="G1149" s="9" t="str">
        <f aca="false">IF($A1149="","",IFERROR(INDEX('2. Schematic Parts'!$D$2:$D$3001,MATCH($A1149,'2. Schematic Parts'!$A$2:$A$3001,0))&amp;"","NOT FOUND"))</f>
        <v/>
      </c>
      <c r="H1149" s="9" t="str">
        <f aca="false">IF($A1149="","",IF(COUNTIF('2. Schematic Parts'!$A$2:$A$3001,$A1149)=0,"NOT IN SCHEMATIC","OK"))</f>
        <v/>
      </c>
      <c r="I1149" s="9" t="str">
        <f aca="false">IF($A1149="","",IF($H1149="NOT IN SCHEMATIC","",IF(UPPER(TRIM($C1149))=UPPER(TRIM($E1149)),"OK","MISMATCH")))</f>
        <v/>
      </c>
      <c r="J1149" s="9" t="str">
        <f aca="false">IF($A1149="","",IF($H1149="NOT IN SCHEMATIC","",IF($F1149="","NO SCH DECAL",IF($D1149="","",IF(UPPER(TRIM($D1149))=UPPER(TRIM($F1149)),"OK","MISMATCH")))))</f>
        <v/>
      </c>
      <c r="K1149" s="16" t="str">
        <f aca="false">IF($A1149="","",SUMPRODUCT(--ISNUMBER(SEARCH(","&amp;TRIM($A1149)&amp;",",","&amp;SUBSTITUTE('1. Master BOM'!$D$2:$D$400," ","")&amp;","))))</f>
        <v/>
      </c>
      <c r="L1149" s="16" t="str">
        <f aca="false">IF($A1149="","",IF($K1149&lt;&gt;1,0,SUMPRODUCT(ISNUMBER(SEARCH(","&amp;TRIM($A1149)&amp;",",","&amp;SUBSTITUTE('1. Master BOM'!$D$2:$D$400," ","")&amp;","))*ROW('1. Master BOM'!$D$2:$D$400))))</f>
        <v/>
      </c>
      <c r="M1149" s="9" t="str">
        <f aca="false">IF($A1149="","",IF($K1149=0,"NOT IN BOM",IF($K1149&gt;1,"MULTIPLE BOM LINES","OK")))</f>
        <v/>
      </c>
      <c r="N1149" s="9" t="str">
        <f aca="false">IF($A1149="","",IF($L1149=0,"—",INDEX('1. Master BOM'!$A$1:$A$400,$L1149)))</f>
        <v/>
      </c>
      <c r="O1149" s="9" t="str">
        <f aca="false">IF($A1149="","",IF($L1149=0,"—",INDEX('1. Master BOM'!$B$1:$B$400,$L1149)))</f>
        <v/>
      </c>
      <c r="P1149" s="9" t="str">
        <f aca="false">IF($A1149="","",IF(OR($H1149="NOT IN SCHEMATIC",$O1149="—"),"",IF($G1149="","NO SCH PN",IF(UPPER(TRIM($G1149))=UPPER(TRIM($O1149)),"OK","MISMATCH"))))</f>
        <v/>
      </c>
      <c r="Q1149" s="9" t="str">
        <f aca="false">IF($A1149="","",IF($L1149=0,"—",INDEX('1. Master BOM'!$E$1:$E$400,$L1149)))</f>
        <v/>
      </c>
      <c r="R1149" s="9" t="str">
        <f aca="false">IF($A1149="","",IF($L1149=0,"—",IF(T(INDEX('1. Master BOM'!$F$1:$F$400,$L1149))="","(not set)",INDEX('1. Master BOM'!$F$1:$F$400,$L1149))))</f>
        <v/>
      </c>
      <c r="S1149" s="9" t="str">
        <f aca="false">IF($A1149="","",IF(OR($R1149="—",$R1149="(not set)",$D1149=""),"",IF(ISNUMBER(SEARCH(SUBSTITUTE(SUBSTITUTE(SUBSTITUTE($R1149,"-",""),"_","")," ",""),SUBSTITUTE(SUBSTITUTE(SUBSTITUTE($D1149,"-",""),"_","")," ",""))),"OK","CHECK")))</f>
        <v/>
      </c>
      <c r="T1149" s="9" t="str">
        <f aca="false">IF($A1149="","",IF(OR($H1149="NOT IN SCHEMATIC",$I1149="MISMATCH",$J1149="MISMATCH",$P1149="MISMATCH",$M1149&lt;&gt;"OK"),"REVIEW","OK"))</f>
        <v/>
      </c>
      <c r="U1149" s="14"/>
      <c r="V1149" s="14"/>
      <c r="W1149" s="17"/>
      <c r="X1149" s="14"/>
    </row>
    <row r="1150" customFormat="false" ht="15" hidden="false" customHeight="false" outlineLevel="0" collapsed="false">
      <c r="A1150" s="9" t="str">
        <f aca="false">IF('3. Layout Parts'!$A1150="","",TRIM('3. Layout Parts'!$A1150))</f>
        <v/>
      </c>
      <c r="B1150" s="9" t="str">
        <f aca="false">IF($A1150="","",'3. Layout Parts'!$D1150)</f>
        <v/>
      </c>
      <c r="C1150" s="9" t="str">
        <f aca="false">IF($A1150="","",'3. Layout Parts'!$B1150)</f>
        <v/>
      </c>
      <c r="D1150" s="9" t="str">
        <f aca="false">IF($A1150="","",'3. Layout Parts'!$C1150)</f>
        <v/>
      </c>
      <c r="E1150" s="9" t="str">
        <f aca="false">IF($A1150="","",IFERROR(INDEX('2. Schematic Parts'!$B$2:$B$3001,MATCH($A1150,'2. Schematic Parts'!$A$2:$A$3001,0)),"NOT FOUND"))</f>
        <v/>
      </c>
      <c r="F1150" s="9" t="str">
        <f aca="false">IF($A1150="","",IFERROR(INDEX('2. Schematic Parts'!$C$2:$C$3001,MATCH($A1150,'2. Schematic Parts'!$A$2:$A$3001,0))&amp;"","NOT FOUND"))</f>
        <v/>
      </c>
      <c r="G1150" s="9" t="str">
        <f aca="false">IF($A1150="","",IFERROR(INDEX('2. Schematic Parts'!$D$2:$D$3001,MATCH($A1150,'2. Schematic Parts'!$A$2:$A$3001,0))&amp;"","NOT FOUND"))</f>
        <v/>
      </c>
      <c r="H1150" s="9" t="str">
        <f aca="false">IF($A1150="","",IF(COUNTIF('2. Schematic Parts'!$A$2:$A$3001,$A1150)=0,"NOT IN SCHEMATIC","OK"))</f>
        <v/>
      </c>
      <c r="I1150" s="9" t="str">
        <f aca="false">IF($A1150="","",IF($H1150="NOT IN SCHEMATIC","",IF(UPPER(TRIM($C1150))=UPPER(TRIM($E1150)),"OK","MISMATCH")))</f>
        <v/>
      </c>
      <c r="J1150" s="9" t="str">
        <f aca="false">IF($A1150="","",IF($H1150="NOT IN SCHEMATIC","",IF($F1150="","NO SCH DECAL",IF($D1150="","",IF(UPPER(TRIM($D1150))=UPPER(TRIM($F1150)),"OK","MISMATCH")))))</f>
        <v/>
      </c>
      <c r="K1150" s="16" t="str">
        <f aca="false">IF($A1150="","",SUMPRODUCT(--ISNUMBER(SEARCH(","&amp;TRIM($A1150)&amp;",",","&amp;SUBSTITUTE('1. Master BOM'!$D$2:$D$400," ","")&amp;","))))</f>
        <v/>
      </c>
      <c r="L1150" s="16" t="str">
        <f aca="false">IF($A1150="","",IF($K1150&lt;&gt;1,0,SUMPRODUCT(ISNUMBER(SEARCH(","&amp;TRIM($A1150)&amp;",",","&amp;SUBSTITUTE('1. Master BOM'!$D$2:$D$400," ","")&amp;","))*ROW('1. Master BOM'!$D$2:$D$400))))</f>
        <v/>
      </c>
      <c r="M1150" s="9" t="str">
        <f aca="false">IF($A1150="","",IF($K1150=0,"NOT IN BOM",IF($K1150&gt;1,"MULTIPLE BOM LINES","OK")))</f>
        <v/>
      </c>
      <c r="N1150" s="9" t="str">
        <f aca="false">IF($A1150="","",IF($L1150=0,"—",INDEX('1. Master BOM'!$A$1:$A$400,$L1150)))</f>
        <v/>
      </c>
      <c r="O1150" s="9" t="str">
        <f aca="false">IF($A1150="","",IF($L1150=0,"—",INDEX('1. Master BOM'!$B$1:$B$400,$L1150)))</f>
        <v/>
      </c>
      <c r="P1150" s="9" t="str">
        <f aca="false">IF($A1150="","",IF(OR($H1150="NOT IN SCHEMATIC",$O1150="—"),"",IF($G1150="","NO SCH PN",IF(UPPER(TRIM($G1150))=UPPER(TRIM($O1150)),"OK","MISMATCH"))))</f>
        <v/>
      </c>
      <c r="Q1150" s="9" t="str">
        <f aca="false">IF($A1150="","",IF($L1150=0,"—",INDEX('1. Master BOM'!$E$1:$E$400,$L1150)))</f>
        <v/>
      </c>
      <c r="R1150" s="9" t="str">
        <f aca="false">IF($A1150="","",IF($L1150=0,"—",IF(T(INDEX('1. Master BOM'!$F$1:$F$400,$L1150))="","(not set)",INDEX('1. Master BOM'!$F$1:$F$400,$L1150))))</f>
        <v/>
      </c>
      <c r="S1150" s="9" t="str">
        <f aca="false">IF($A1150="","",IF(OR($R1150="—",$R1150="(not set)",$D1150=""),"",IF(ISNUMBER(SEARCH(SUBSTITUTE(SUBSTITUTE(SUBSTITUTE($R1150,"-",""),"_","")," ",""),SUBSTITUTE(SUBSTITUTE(SUBSTITUTE($D1150,"-",""),"_","")," ",""))),"OK","CHECK")))</f>
        <v/>
      </c>
      <c r="T1150" s="9" t="str">
        <f aca="false">IF($A1150="","",IF(OR($H1150="NOT IN SCHEMATIC",$I1150="MISMATCH",$J1150="MISMATCH",$P1150="MISMATCH",$M1150&lt;&gt;"OK"),"REVIEW","OK"))</f>
        <v/>
      </c>
      <c r="U1150" s="14"/>
      <c r="V1150" s="14"/>
      <c r="W1150" s="17"/>
      <c r="X1150" s="14"/>
    </row>
    <row r="1151" customFormat="false" ht="15" hidden="false" customHeight="false" outlineLevel="0" collapsed="false">
      <c r="A1151" s="9" t="str">
        <f aca="false">IF('3. Layout Parts'!$A1151="","",TRIM('3. Layout Parts'!$A1151))</f>
        <v/>
      </c>
      <c r="B1151" s="9" t="str">
        <f aca="false">IF($A1151="","",'3. Layout Parts'!$D1151)</f>
        <v/>
      </c>
      <c r="C1151" s="9" t="str">
        <f aca="false">IF($A1151="","",'3. Layout Parts'!$B1151)</f>
        <v/>
      </c>
      <c r="D1151" s="9" t="str">
        <f aca="false">IF($A1151="","",'3. Layout Parts'!$C1151)</f>
        <v/>
      </c>
      <c r="E1151" s="9" t="str">
        <f aca="false">IF($A1151="","",IFERROR(INDEX('2. Schematic Parts'!$B$2:$B$3001,MATCH($A1151,'2. Schematic Parts'!$A$2:$A$3001,0)),"NOT FOUND"))</f>
        <v/>
      </c>
      <c r="F1151" s="9" t="str">
        <f aca="false">IF($A1151="","",IFERROR(INDEX('2. Schematic Parts'!$C$2:$C$3001,MATCH($A1151,'2. Schematic Parts'!$A$2:$A$3001,0))&amp;"","NOT FOUND"))</f>
        <v/>
      </c>
      <c r="G1151" s="9" t="str">
        <f aca="false">IF($A1151="","",IFERROR(INDEX('2. Schematic Parts'!$D$2:$D$3001,MATCH($A1151,'2. Schematic Parts'!$A$2:$A$3001,0))&amp;"","NOT FOUND"))</f>
        <v/>
      </c>
      <c r="H1151" s="9" t="str">
        <f aca="false">IF($A1151="","",IF(COUNTIF('2. Schematic Parts'!$A$2:$A$3001,$A1151)=0,"NOT IN SCHEMATIC","OK"))</f>
        <v/>
      </c>
      <c r="I1151" s="9" t="str">
        <f aca="false">IF($A1151="","",IF($H1151="NOT IN SCHEMATIC","",IF(UPPER(TRIM($C1151))=UPPER(TRIM($E1151)),"OK","MISMATCH")))</f>
        <v/>
      </c>
      <c r="J1151" s="9" t="str">
        <f aca="false">IF($A1151="","",IF($H1151="NOT IN SCHEMATIC","",IF($F1151="","NO SCH DECAL",IF($D1151="","",IF(UPPER(TRIM($D1151))=UPPER(TRIM($F1151)),"OK","MISMATCH")))))</f>
        <v/>
      </c>
      <c r="K1151" s="16" t="str">
        <f aca="false">IF($A1151="","",SUMPRODUCT(--ISNUMBER(SEARCH(","&amp;TRIM($A1151)&amp;",",","&amp;SUBSTITUTE('1. Master BOM'!$D$2:$D$400," ","")&amp;","))))</f>
        <v/>
      </c>
      <c r="L1151" s="16" t="str">
        <f aca="false">IF($A1151="","",IF($K1151&lt;&gt;1,0,SUMPRODUCT(ISNUMBER(SEARCH(","&amp;TRIM($A1151)&amp;",",","&amp;SUBSTITUTE('1. Master BOM'!$D$2:$D$400," ","")&amp;","))*ROW('1. Master BOM'!$D$2:$D$400))))</f>
        <v/>
      </c>
      <c r="M1151" s="9" t="str">
        <f aca="false">IF($A1151="","",IF($K1151=0,"NOT IN BOM",IF($K1151&gt;1,"MULTIPLE BOM LINES","OK")))</f>
        <v/>
      </c>
      <c r="N1151" s="9" t="str">
        <f aca="false">IF($A1151="","",IF($L1151=0,"—",INDEX('1. Master BOM'!$A$1:$A$400,$L1151)))</f>
        <v/>
      </c>
      <c r="O1151" s="9" t="str">
        <f aca="false">IF($A1151="","",IF($L1151=0,"—",INDEX('1. Master BOM'!$B$1:$B$400,$L1151)))</f>
        <v/>
      </c>
      <c r="P1151" s="9" t="str">
        <f aca="false">IF($A1151="","",IF(OR($H1151="NOT IN SCHEMATIC",$O1151="—"),"",IF($G1151="","NO SCH PN",IF(UPPER(TRIM($G1151))=UPPER(TRIM($O1151)),"OK","MISMATCH"))))</f>
        <v/>
      </c>
      <c r="Q1151" s="9" t="str">
        <f aca="false">IF($A1151="","",IF($L1151=0,"—",INDEX('1. Master BOM'!$E$1:$E$400,$L1151)))</f>
        <v/>
      </c>
      <c r="R1151" s="9" t="str">
        <f aca="false">IF($A1151="","",IF($L1151=0,"—",IF(T(INDEX('1. Master BOM'!$F$1:$F$400,$L1151))="","(not set)",INDEX('1. Master BOM'!$F$1:$F$400,$L1151))))</f>
        <v/>
      </c>
      <c r="S1151" s="9" t="str">
        <f aca="false">IF($A1151="","",IF(OR($R1151="—",$R1151="(not set)",$D1151=""),"",IF(ISNUMBER(SEARCH(SUBSTITUTE(SUBSTITUTE(SUBSTITUTE($R1151,"-",""),"_","")," ",""),SUBSTITUTE(SUBSTITUTE(SUBSTITUTE($D1151,"-",""),"_","")," ",""))),"OK","CHECK")))</f>
        <v/>
      </c>
      <c r="T1151" s="9" t="str">
        <f aca="false">IF($A1151="","",IF(OR($H1151="NOT IN SCHEMATIC",$I1151="MISMATCH",$J1151="MISMATCH",$P1151="MISMATCH",$M1151&lt;&gt;"OK"),"REVIEW","OK"))</f>
        <v/>
      </c>
      <c r="U1151" s="14"/>
      <c r="V1151" s="14"/>
      <c r="W1151" s="17"/>
      <c r="X1151" s="14"/>
    </row>
    <row r="1152" customFormat="false" ht="15" hidden="false" customHeight="false" outlineLevel="0" collapsed="false">
      <c r="A1152" s="9" t="str">
        <f aca="false">IF('3. Layout Parts'!$A1152="","",TRIM('3. Layout Parts'!$A1152))</f>
        <v/>
      </c>
      <c r="B1152" s="9" t="str">
        <f aca="false">IF($A1152="","",'3. Layout Parts'!$D1152)</f>
        <v/>
      </c>
      <c r="C1152" s="9" t="str">
        <f aca="false">IF($A1152="","",'3. Layout Parts'!$B1152)</f>
        <v/>
      </c>
      <c r="D1152" s="9" t="str">
        <f aca="false">IF($A1152="","",'3. Layout Parts'!$C1152)</f>
        <v/>
      </c>
      <c r="E1152" s="9" t="str">
        <f aca="false">IF($A1152="","",IFERROR(INDEX('2. Schematic Parts'!$B$2:$B$3001,MATCH($A1152,'2. Schematic Parts'!$A$2:$A$3001,0)),"NOT FOUND"))</f>
        <v/>
      </c>
      <c r="F1152" s="9" t="str">
        <f aca="false">IF($A1152="","",IFERROR(INDEX('2. Schematic Parts'!$C$2:$C$3001,MATCH($A1152,'2. Schematic Parts'!$A$2:$A$3001,0))&amp;"","NOT FOUND"))</f>
        <v/>
      </c>
      <c r="G1152" s="9" t="str">
        <f aca="false">IF($A1152="","",IFERROR(INDEX('2. Schematic Parts'!$D$2:$D$3001,MATCH($A1152,'2. Schematic Parts'!$A$2:$A$3001,0))&amp;"","NOT FOUND"))</f>
        <v/>
      </c>
      <c r="H1152" s="9" t="str">
        <f aca="false">IF($A1152="","",IF(COUNTIF('2. Schematic Parts'!$A$2:$A$3001,$A1152)=0,"NOT IN SCHEMATIC","OK"))</f>
        <v/>
      </c>
      <c r="I1152" s="9" t="str">
        <f aca="false">IF($A1152="","",IF($H1152="NOT IN SCHEMATIC","",IF(UPPER(TRIM($C1152))=UPPER(TRIM($E1152)),"OK","MISMATCH")))</f>
        <v/>
      </c>
      <c r="J1152" s="9" t="str">
        <f aca="false">IF($A1152="","",IF($H1152="NOT IN SCHEMATIC","",IF($F1152="","NO SCH DECAL",IF($D1152="","",IF(UPPER(TRIM($D1152))=UPPER(TRIM($F1152)),"OK","MISMATCH")))))</f>
        <v/>
      </c>
      <c r="K1152" s="16" t="str">
        <f aca="false">IF($A1152="","",SUMPRODUCT(--ISNUMBER(SEARCH(","&amp;TRIM($A1152)&amp;",",","&amp;SUBSTITUTE('1. Master BOM'!$D$2:$D$400," ","")&amp;","))))</f>
        <v/>
      </c>
      <c r="L1152" s="16" t="str">
        <f aca="false">IF($A1152="","",IF($K1152&lt;&gt;1,0,SUMPRODUCT(ISNUMBER(SEARCH(","&amp;TRIM($A1152)&amp;",",","&amp;SUBSTITUTE('1. Master BOM'!$D$2:$D$400," ","")&amp;","))*ROW('1. Master BOM'!$D$2:$D$400))))</f>
        <v/>
      </c>
      <c r="M1152" s="9" t="str">
        <f aca="false">IF($A1152="","",IF($K1152=0,"NOT IN BOM",IF($K1152&gt;1,"MULTIPLE BOM LINES","OK")))</f>
        <v/>
      </c>
      <c r="N1152" s="9" t="str">
        <f aca="false">IF($A1152="","",IF($L1152=0,"—",INDEX('1. Master BOM'!$A$1:$A$400,$L1152)))</f>
        <v/>
      </c>
      <c r="O1152" s="9" t="str">
        <f aca="false">IF($A1152="","",IF($L1152=0,"—",INDEX('1. Master BOM'!$B$1:$B$400,$L1152)))</f>
        <v/>
      </c>
      <c r="P1152" s="9" t="str">
        <f aca="false">IF($A1152="","",IF(OR($H1152="NOT IN SCHEMATIC",$O1152="—"),"",IF($G1152="","NO SCH PN",IF(UPPER(TRIM($G1152))=UPPER(TRIM($O1152)),"OK","MISMATCH"))))</f>
        <v/>
      </c>
      <c r="Q1152" s="9" t="str">
        <f aca="false">IF($A1152="","",IF($L1152=0,"—",INDEX('1. Master BOM'!$E$1:$E$400,$L1152)))</f>
        <v/>
      </c>
      <c r="R1152" s="9" t="str">
        <f aca="false">IF($A1152="","",IF($L1152=0,"—",IF(T(INDEX('1. Master BOM'!$F$1:$F$400,$L1152))="","(not set)",INDEX('1. Master BOM'!$F$1:$F$400,$L1152))))</f>
        <v/>
      </c>
      <c r="S1152" s="9" t="str">
        <f aca="false">IF($A1152="","",IF(OR($R1152="—",$R1152="(not set)",$D1152=""),"",IF(ISNUMBER(SEARCH(SUBSTITUTE(SUBSTITUTE(SUBSTITUTE($R1152,"-",""),"_","")," ",""),SUBSTITUTE(SUBSTITUTE(SUBSTITUTE($D1152,"-",""),"_","")," ",""))),"OK","CHECK")))</f>
        <v/>
      </c>
      <c r="T1152" s="9" t="str">
        <f aca="false">IF($A1152="","",IF(OR($H1152="NOT IN SCHEMATIC",$I1152="MISMATCH",$J1152="MISMATCH",$P1152="MISMATCH",$M1152&lt;&gt;"OK"),"REVIEW","OK"))</f>
        <v/>
      </c>
      <c r="U1152" s="14"/>
      <c r="V1152" s="14"/>
      <c r="W1152" s="17"/>
      <c r="X1152" s="14"/>
    </row>
    <row r="1153" customFormat="false" ht="15" hidden="false" customHeight="false" outlineLevel="0" collapsed="false">
      <c r="A1153" s="9" t="str">
        <f aca="false">IF('3. Layout Parts'!$A1153="","",TRIM('3. Layout Parts'!$A1153))</f>
        <v/>
      </c>
      <c r="B1153" s="9" t="str">
        <f aca="false">IF($A1153="","",'3. Layout Parts'!$D1153)</f>
        <v/>
      </c>
      <c r="C1153" s="9" t="str">
        <f aca="false">IF($A1153="","",'3. Layout Parts'!$B1153)</f>
        <v/>
      </c>
      <c r="D1153" s="9" t="str">
        <f aca="false">IF($A1153="","",'3. Layout Parts'!$C1153)</f>
        <v/>
      </c>
      <c r="E1153" s="9" t="str">
        <f aca="false">IF($A1153="","",IFERROR(INDEX('2. Schematic Parts'!$B$2:$B$3001,MATCH($A1153,'2. Schematic Parts'!$A$2:$A$3001,0)),"NOT FOUND"))</f>
        <v/>
      </c>
      <c r="F1153" s="9" t="str">
        <f aca="false">IF($A1153="","",IFERROR(INDEX('2. Schematic Parts'!$C$2:$C$3001,MATCH($A1153,'2. Schematic Parts'!$A$2:$A$3001,0))&amp;"","NOT FOUND"))</f>
        <v/>
      </c>
      <c r="G1153" s="9" t="str">
        <f aca="false">IF($A1153="","",IFERROR(INDEX('2. Schematic Parts'!$D$2:$D$3001,MATCH($A1153,'2. Schematic Parts'!$A$2:$A$3001,0))&amp;"","NOT FOUND"))</f>
        <v/>
      </c>
      <c r="H1153" s="9" t="str">
        <f aca="false">IF($A1153="","",IF(COUNTIF('2. Schematic Parts'!$A$2:$A$3001,$A1153)=0,"NOT IN SCHEMATIC","OK"))</f>
        <v/>
      </c>
      <c r="I1153" s="9" t="str">
        <f aca="false">IF($A1153="","",IF($H1153="NOT IN SCHEMATIC","",IF(UPPER(TRIM($C1153))=UPPER(TRIM($E1153)),"OK","MISMATCH")))</f>
        <v/>
      </c>
      <c r="J1153" s="9" t="str">
        <f aca="false">IF($A1153="","",IF($H1153="NOT IN SCHEMATIC","",IF($F1153="","NO SCH DECAL",IF($D1153="","",IF(UPPER(TRIM($D1153))=UPPER(TRIM($F1153)),"OK","MISMATCH")))))</f>
        <v/>
      </c>
      <c r="K1153" s="16" t="str">
        <f aca="false">IF($A1153="","",SUMPRODUCT(--ISNUMBER(SEARCH(","&amp;TRIM($A1153)&amp;",",","&amp;SUBSTITUTE('1. Master BOM'!$D$2:$D$400," ","")&amp;","))))</f>
        <v/>
      </c>
      <c r="L1153" s="16" t="str">
        <f aca="false">IF($A1153="","",IF($K1153&lt;&gt;1,0,SUMPRODUCT(ISNUMBER(SEARCH(","&amp;TRIM($A1153)&amp;",",","&amp;SUBSTITUTE('1. Master BOM'!$D$2:$D$400," ","")&amp;","))*ROW('1. Master BOM'!$D$2:$D$400))))</f>
        <v/>
      </c>
      <c r="M1153" s="9" t="str">
        <f aca="false">IF($A1153="","",IF($K1153=0,"NOT IN BOM",IF($K1153&gt;1,"MULTIPLE BOM LINES","OK")))</f>
        <v/>
      </c>
      <c r="N1153" s="9" t="str">
        <f aca="false">IF($A1153="","",IF($L1153=0,"—",INDEX('1. Master BOM'!$A$1:$A$400,$L1153)))</f>
        <v/>
      </c>
      <c r="O1153" s="9" t="str">
        <f aca="false">IF($A1153="","",IF($L1153=0,"—",INDEX('1. Master BOM'!$B$1:$B$400,$L1153)))</f>
        <v/>
      </c>
      <c r="P1153" s="9" t="str">
        <f aca="false">IF($A1153="","",IF(OR($H1153="NOT IN SCHEMATIC",$O1153="—"),"",IF($G1153="","NO SCH PN",IF(UPPER(TRIM($G1153))=UPPER(TRIM($O1153)),"OK","MISMATCH"))))</f>
        <v/>
      </c>
      <c r="Q1153" s="9" t="str">
        <f aca="false">IF($A1153="","",IF($L1153=0,"—",INDEX('1. Master BOM'!$E$1:$E$400,$L1153)))</f>
        <v/>
      </c>
      <c r="R1153" s="9" t="str">
        <f aca="false">IF($A1153="","",IF($L1153=0,"—",IF(T(INDEX('1. Master BOM'!$F$1:$F$400,$L1153))="","(not set)",INDEX('1. Master BOM'!$F$1:$F$400,$L1153))))</f>
        <v/>
      </c>
      <c r="S1153" s="9" t="str">
        <f aca="false">IF($A1153="","",IF(OR($R1153="—",$R1153="(not set)",$D1153=""),"",IF(ISNUMBER(SEARCH(SUBSTITUTE(SUBSTITUTE(SUBSTITUTE($R1153,"-",""),"_","")," ",""),SUBSTITUTE(SUBSTITUTE(SUBSTITUTE($D1153,"-",""),"_","")," ",""))),"OK","CHECK")))</f>
        <v/>
      </c>
      <c r="T1153" s="9" t="str">
        <f aca="false">IF($A1153="","",IF(OR($H1153="NOT IN SCHEMATIC",$I1153="MISMATCH",$J1153="MISMATCH",$P1153="MISMATCH",$M1153&lt;&gt;"OK"),"REVIEW","OK"))</f>
        <v/>
      </c>
      <c r="U1153" s="14"/>
      <c r="V1153" s="14"/>
      <c r="W1153" s="17"/>
      <c r="X1153" s="14"/>
    </row>
    <row r="1154" customFormat="false" ht="15" hidden="false" customHeight="false" outlineLevel="0" collapsed="false">
      <c r="A1154" s="9" t="str">
        <f aca="false">IF('3. Layout Parts'!$A1154="","",TRIM('3. Layout Parts'!$A1154))</f>
        <v/>
      </c>
      <c r="B1154" s="9" t="str">
        <f aca="false">IF($A1154="","",'3. Layout Parts'!$D1154)</f>
        <v/>
      </c>
      <c r="C1154" s="9" t="str">
        <f aca="false">IF($A1154="","",'3. Layout Parts'!$B1154)</f>
        <v/>
      </c>
      <c r="D1154" s="9" t="str">
        <f aca="false">IF($A1154="","",'3. Layout Parts'!$C1154)</f>
        <v/>
      </c>
      <c r="E1154" s="9" t="str">
        <f aca="false">IF($A1154="","",IFERROR(INDEX('2. Schematic Parts'!$B$2:$B$3001,MATCH($A1154,'2. Schematic Parts'!$A$2:$A$3001,0)),"NOT FOUND"))</f>
        <v/>
      </c>
      <c r="F1154" s="9" t="str">
        <f aca="false">IF($A1154="","",IFERROR(INDEX('2. Schematic Parts'!$C$2:$C$3001,MATCH($A1154,'2. Schematic Parts'!$A$2:$A$3001,0))&amp;"","NOT FOUND"))</f>
        <v/>
      </c>
      <c r="G1154" s="9" t="str">
        <f aca="false">IF($A1154="","",IFERROR(INDEX('2. Schematic Parts'!$D$2:$D$3001,MATCH($A1154,'2. Schematic Parts'!$A$2:$A$3001,0))&amp;"","NOT FOUND"))</f>
        <v/>
      </c>
      <c r="H1154" s="9" t="str">
        <f aca="false">IF($A1154="","",IF(COUNTIF('2. Schematic Parts'!$A$2:$A$3001,$A1154)=0,"NOT IN SCHEMATIC","OK"))</f>
        <v/>
      </c>
      <c r="I1154" s="9" t="str">
        <f aca="false">IF($A1154="","",IF($H1154="NOT IN SCHEMATIC","",IF(UPPER(TRIM($C1154))=UPPER(TRIM($E1154)),"OK","MISMATCH")))</f>
        <v/>
      </c>
      <c r="J1154" s="9" t="str">
        <f aca="false">IF($A1154="","",IF($H1154="NOT IN SCHEMATIC","",IF($F1154="","NO SCH DECAL",IF($D1154="","",IF(UPPER(TRIM($D1154))=UPPER(TRIM($F1154)),"OK","MISMATCH")))))</f>
        <v/>
      </c>
      <c r="K1154" s="16" t="str">
        <f aca="false">IF($A1154="","",SUMPRODUCT(--ISNUMBER(SEARCH(","&amp;TRIM($A1154)&amp;",",","&amp;SUBSTITUTE('1. Master BOM'!$D$2:$D$400," ","")&amp;","))))</f>
        <v/>
      </c>
      <c r="L1154" s="16" t="str">
        <f aca="false">IF($A1154="","",IF($K1154&lt;&gt;1,0,SUMPRODUCT(ISNUMBER(SEARCH(","&amp;TRIM($A1154)&amp;",",","&amp;SUBSTITUTE('1. Master BOM'!$D$2:$D$400," ","")&amp;","))*ROW('1. Master BOM'!$D$2:$D$400))))</f>
        <v/>
      </c>
      <c r="M1154" s="9" t="str">
        <f aca="false">IF($A1154="","",IF($K1154=0,"NOT IN BOM",IF($K1154&gt;1,"MULTIPLE BOM LINES","OK")))</f>
        <v/>
      </c>
      <c r="N1154" s="9" t="str">
        <f aca="false">IF($A1154="","",IF($L1154=0,"—",INDEX('1. Master BOM'!$A$1:$A$400,$L1154)))</f>
        <v/>
      </c>
      <c r="O1154" s="9" t="str">
        <f aca="false">IF($A1154="","",IF($L1154=0,"—",INDEX('1. Master BOM'!$B$1:$B$400,$L1154)))</f>
        <v/>
      </c>
      <c r="P1154" s="9" t="str">
        <f aca="false">IF($A1154="","",IF(OR($H1154="NOT IN SCHEMATIC",$O1154="—"),"",IF($G1154="","NO SCH PN",IF(UPPER(TRIM($G1154))=UPPER(TRIM($O1154)),"OK","MISMATCH"))))</f>
        <v/>
      </c>
      <c r="Q1154" s="9" t="str">
        <f aca="false">IF($A1154="","",IF($L1154=0,"—",INDEX('1. Master BOM'!$E$1:$E$400,$L1154)))</f>
        <v/>
      </c>
      <c r="R1154" s="9" t="str">
        <f aca="false">IF($A1154="","",IF($L1154=0,"—",IF(T(INDEX('1. Master BOM'!$F$1:$F$400,$L1154))="","(not set)",INDEX('1. Master BOM'!$F$1:$F$400,$L1154))))</f>
        <v/>
      </c>
      <c r="S1154" s="9" t="str">
        <f aca="false">IF($A1154="","",IF(OR($R1154="—",$R1154="(not set)",$D1154=""),"",IF(ISNUMBER(SEARCH(SUBSTITUTE(SUBSTITUTE(SUBSTITUTE($R1154,"-",""),"_","")," ",""),SUBSTITUTE(SUBSTITUTE(SUBSTITUTE($D1154,"-",""),"_","")," ",""))),"OK","CHECK")))</f>
        <v/>
      </c>
      <c r="T1154" s="9" t="str">
        <f aca="false">IF($A1154="","",IF(OR($H1154="NOT IN SCHEMATIC",$I1154="MISMATCH",$J1154="MISMATCH",$P1154="MISMATCH",$M1154&lt;&gt;"OK"),"REVIEW","OK"))</f>
        <v/>
      </c>
      <c r="U1154" s="14"/>
      <c r="V1154" s="14"/>
      <c r="W1154" s="17"/>
      <c r="X1154" s="14"/>
    </row>
    <row r="1155" customFormat="false" ht="15" hidden="false" customHeight="false" outlineLevel="0" collapsed="false">
      <c r="A1155" s="9" t="str">
        <f aca="false">IF('3. Layout Parts'!$A1155="","",TRIM('3. Layout Parts'!$A1155))</f>
        <v/>
      </c>
      <c r="B1155" s="9" t="str">
        <f aca="false">IF($A1155="","",'3. Layout Parts'!$D1155)</f>
        <v/>
      </c>
      <c r="C1155" s="9" t="str">
        <f aca="false">IF($A1155="","",'3. Layout Parts'!$B1155)</f>
        <v/>
      </c>
      <c r="D1155" s="9" t="str">
        <f aca="false">IF($A1155="","",'3. Layout Parts'!$C1155)</f>
        <v/>
      </c>
      <c r="E1155" s="9" t="str">
        <f aca="false">IF($A1155="","",IFERROR(INDEX('2. Schematic Parts'!$B$2:$B$3001,MATCH($A1155,'2. Schematic Parts'!$A$2:$A$3001,0)),"NOT FOUND"))</f>
        <v/>
      </c>
      <c r="F1155" s="9" t="str">
        <f aca="false">IF($A1155="","",IFERROR(INDEX('2. Schematic Parts'!$C$2:$C$3001,MATCH($A1155,'2. Schematic Parts'!$A$2:$A$3001,0))&amp;"","NOT FOUND"))</f>
        <v/>
      </c>
      <c r="G1155" s="9" t="str">
        <f aca="false">IF($A1155="","",IFERROR(INDEX('2. Schematic Parts'!$D$2:$D$3001,MATCH($A1155,'2. Schematic Parts'!$A$2:$A$3001,0))&amp;"","NOT FOUND"))</f>
        <v/>
      </c>
      <c r="H1155" s="9" t="str">
        <f aca="false">IF($A1155="","",IF(COUNTIF('2. Schematic Parts'!$A$2:$A$3001,$A1155)=0,"NOT IN SCHEMATIC","OK"))</f>
        <v/>
      </c>
      <c r="I1155" s="9" t="str">
        <f aca="false">IF($A1155="","",IF($H1155="NOT IN SCHEMATIC","",IF(UPPER(TRIM($C1155))=UPPER(TRIM($E1155)),"OK","MISMATCH")))</f>
        <v/>
      </c>
      <c r="J1155" s="9" t="str">
        <f aca="false">IF($A1155="","",IF($H1155="NOT IN SCHEMATIC","",IF($F1155="","NO SCH DECAL",IF($D1155="","",IF(UPPER(TRIM($D1155))=UPPER(TRIM($F1155)),"OK","MISMATCH")))))</f>
        <v/>
      </c>
      <c r="K1155" s="16" t="str">
        <f aca="false">IF($A1155="","",SUMPRODUCT(--ISNUMBER(SEARCH(","&amp;TRIM($A1155)&amp;",",","&amp;SUBSTITUTE('1. Master BOM'!$D$2:$D$400," ","")&amp;","))))</f>
        <v/>
      </c>
      <c r="L1155" s="16" t="str">
        <f aca="false">IF($A1155="","",IF($K1155&lt;&gt;1,0,SUMPRODUCT(ISNUMBER(SEARCH(","&amp;TRIM($A1155)&amp;",",","&amp;SUBSTITUTE('1. Master BOM'!$D$2:$D$400," ","")&amp;","))*ROW('1. Master BOM'!$D$2:$D$400))))</f>
        <v/>
      </c>
      <c r="M1155" s="9" t="str">
        <f aca="false">IF($A1155="","",IF($K1155=0,"NOT IN BOM",IF($K1155&gt;1,"MULTIPLE BOM LINES","OK")))</f>
        <v/>
      </c>
      <c r="N1155" s="9" t="str">
        <f aca="false">IF($A1155="","",IF($L1155=0,"—",INDEX('1. Master BOM'!$A$1:$A$400,$L1155)))</f>
        <v/>
      </c>
      <c r="O1155" s="9" t="str">
        <f aca="false">IF($A1155="","",IF($L1155=0,"—",INDEX('1. Master BOM'!$B$1:$B$400,$L1155)))</f>
        <v/>
      </c>
      <c r="P1155" s="9" t="str">
        <f aca="false">IF($A1155="","",IF(OR($H1155="NOT IN SCHEMATIC",$O1155="—"),"",IF($G1155="","NO SCH PN",IF(UPPER(TRIM($G1155))=UPPER(TRIM($O1155)),"OK","MISMATCH"))))</f>
        <v/>
      </c>
      <c r="Q1155" s="9" t="str">
        <f aca="false">IF($A1155="","",IF($L1155=0,"—",INDEX('1. Master BOM'!$E$1:$E$400,$L1155)))</f>
        <v/>
      </c>
      <c r="R1155" s="9" t="str">
        <f aca="false">IF($A1155="","",IF($L1155=0,"—",IF(T(INDEX('1. Master BOM'!$F$1:$F$400,$L1155))="","(not set)",INDEX('1. Master BOM'!$F$1:$F$400,$L1155))))</f>
        <v/>
      </c>
      <c r="S1155" s="9" t="str">
        <f aca="false">IF($A1155="","",IF(OR($R1155="—",$R1155="(not set)",$D1155=""),"",IF(ISNUMBER(SEARCH(SUBSTITUTE(SUBSTITUTE(SUBSTITUTE($R1155,"-",""),"_","")," ",""),SUBSTITUTE(SUBSTITUTE(SUBSTITUTE($D1155,"-",""),"_","")," ",""))),"OK","CHECK")))</f>
        <v/>
      </c>
      <c r="T1155" s="9" t="str">
        <f aca="false">IF($A1155="","",IF(OR($H1155="NOT IN SCHEMATIC",$I1155="MISMATCH",$J1155="MISMATCH",$P1155="MISMATCH",$M1155&lt;&gt;"OK"),"REVIEW","OK"))</f>
        <v/>
      </c>
      <c r="U1155" s="14"/>
      <c r="V1155" s="14"/>
      <c r="W1155" s="17"/>
      <c r="X1155" s="14"/>
    </row>
    <row r="1156" customFormat="false" ht="15" hidden="false" customHeight="false" outlineLevel="0" collapsed="false">
      <c r="A1156" s="9" t="str">
        <f aca="false">IF('3. Layout Parts'!$A1156="","",TRIM('3. Layout Parts'!$A1156))</f>
        <v/>
      </c>
      <c r="B1156" s="9" t="str">
        <f aca="false">IF($A1156="","",'3. Layout Parts'!$D1156)</f>
        <v/>
      </c>
      <c r="C1156" s="9" t="str">
        <f aca="false">IF($A1156="","",'3. Layout Parts'!$B1156)</f>
        <v/>
      </c>
      <c r="D1156" s="9" t="str">
        <f aca="false">IF($A1156="","",'3. Layout Parts'!$C1156)</f>
        <v/>
      </c>
      <c r="E1156" s="9" t="str">
        <f aca="false">IF($A1156="","",IFERROR(INDEX('2. Schematic Parts'!$B$2:$B$3001,MATCH($A1156,'2. Schematic Parts'!$A$2:$A$3001,0)),"NOT FOUND"))</f>
        <v/>
      </c>
      <c r="F1156" s="9" t="str">
        <f aca="false">IF($A1156="","",IFERROR(INDEX('2. Schematic Parts'!$C$2:$C$3001,MATCH($A1156,'2. Schematic Parts'!$A$2:$A$3001,0))&amp;"","NOT FOUND"))</f>
        <v/>
      </c>
      <c r="G1156" s="9" t="str">
        <f aca="false">IF($A1156="","",IFERROR(INDEX('2. Schematic Parts'!$D$2:$D$3001,MATCH($A1156,'2. Schematic Parts'!$A$2:$A$3001,0))&amp;"","NOT FOUND"))</f>
        <v/>
      </c>
      <c r="H1156" s="9" t="str">
        <f aca="false">IF($A1156="","",IF(COUNTIF('2. Schematic Parts'!$A$2:$A$3001,$A1156)=0,"NOT IN SCHEMATIC","OK"))</f>
        <v/>
      </c>
      <c r="I1156" s="9" t="str">
        <f aca="false">IF($A1156="","",IF($H1156="NOT IN SCHEMATIC","",IF(UPPER(TRIM($C1156))=UPPER(TRIM($E1156)),"OK","MISMATCH")))</f>
        <v/>
      </c>
      <c r="J1156" s="9" t="str">
        <f aca="false">IF($A1156="","",IF($H1156="NOT IN SCHEMATIC","",IF($F1156="","NO SCH DECAL",IF($D1156="","",IF(UPPER(TRIM($D1156))=UPPER(TRIM($F1156)),"OK","MISMATCH")))))</f>
        <v/>
      </c>
      <c r="K1156" s="16" t="str">
        <f aca="false">IF($A1156="","",SUMPRODUCT(--ISNUMBER(SEARCH(","&amp;TRIM($A1156)&amp;",",","&amp;SUBSTITUTE('1. Master BOM'!$D$2:$D$400," ","")&amp;","))))</f>
        <v/>
      </c>
      <c r="L1156" s="16" t="str">
        <f aca="false">IF($A1156="","",IF($K1156&lt;&gt;1,0,SUMPRODUCT(ISNUMBER(SEARCH(","&amp;TRIM($A1156)&amp;",",","&amp;SUBSTITUTE('1. Master BOM'!$D$2:$D$400," ","")&amp;","))*ROW('1. Master BOM'!$D$2:$D$400))))</f>
        <v/>
      </c>
      <c r="M1156" s="9" t="str">
        <f aca="false">IF($A1156="","",IF($K1156=0,"NOT IN BOM",IF($K1156&gt;1,"MULTIPLE BOM LINES","OK")))</f>
        <v/>
      </c>
      <c r="N1156" s="9" t="str">
        <f aca="false">IF($A1156="","",IF($L1156=0,"—",INDEX('1. Master BOM'!$A$1:$A$400,$L1156)))</f>
        <v/>
      </c>
      <c r="O1156" s="9" t="str">
        <f aca="false">IF($A1156="","",IF($L1156=0,"—",INDEX('1. Master BOM'!$B$1:$B$400,$L1156)))</f>
        <v/>
      </c>
      <c r="P1156" s="9" t="str">
        <f aca="false">IF($A1156="","",IF(OR($H1156="NOT IN SCHEMATIC",$O1156="—"),"",IF($G1156="","NO SCH PN",IF(UPPER(TRIM($G1156))=UPPER(TRIM($O1156)),"OK","MISMATCH"))))</f>
        <v/>
      </c>
      <c r="Q1156" s="9" t="str">
        <f aca="false">IF($A1156="","",IF($L1156=0,"—",INDEX('1. Master BOM'!$E$1:$E$400,$L1156)))</f>
        <v/>
      </c>
      <c r="R1156" s="9" t="str">
        <f aca="false">IF($A1156="","",IF($L1156=0,"—",IF(T(INDEX('1. Master BOM'!$F$1:$F$400,$L1156))="","(not set)",INDEX('1. Master BOM'!$F$1:$F$400,$L1156))))</f>
        <v/>
      </c>
      <c r="S1156" s="9" t="str">
        <f aca="false">IF($A1156="","",IF(OR($R1156="—",$R1156="(not set)",$D1156=""),"",IF(ISNUMBER(SEARCH(SUBSTITUTE(SUBSTITUTE(SUBSTITUTE($R1156,"-",""),"_","")," ",""),SUBSTITUTE(SUBSTITUTE(SUBSTITUTE($D1156,"-",""),"_","")," ",""))),"OK","CHECK")))</f>
        <v/>
      </c>
      <c r="T1156" s="9" t="str">
        <f aca="false">IF($A1156="","",IF(OR($H1156="NOT IN SCHEMATIC",$I1156="MISMATCH",$J1156="MISMATCH",$P1156="MISMATCH",$M1156&lt;&gt;"OK"),"REVIEW","OK"))</f>
        <v/>
      </c>
      <c r="U1156" s="14"/>
      <c r="V1156" s="14"/>
      <c r="W1156" s="17"/>
      <c r="X1156" s="14"/>
    </row>
    <row r="1157" customFormat="false" ht="15" hidden="false" customHeight="false" outlineLevel="0" collapsed="false">
      <c r="A1157" s="9" t="str">
        <f aca="false">IF('3. Layout Parts'!$A1157="","",TRIM('3. Layout Parts'!$A1157))</f>
        <v/>
      </c>
      <c r="B1157" s="9" t="str">
        <f aca="false">IF($A1157="","",'3. Layout Parts'!$D1157)</f>
        <v/>
      </c>
      <c r="C1157" s="9" t="str">
        <f aca="false">IF($A1157="","",'3. Layout Parts'!$B1157)</f>
        <v/>
      </c>
      <c r="D1157" s="9" t="str">
        <f aca="false">IF($A1157="","",'3. Layout Parts'!$C1157)</f>
        <v/>
      </c>
      <c r="E1157" s="9" t="str">
        <f aca="false">IF($A1157="","",IFERROR(INDEX('2. Schematic Parts'!$B$2:$B$3001,MATCH($A1157,'2. Schematic Parts'!$A$2:$A$3001,0)),"NOT FOUND"))</f>
        <v/>
      </c>
      <c r="F1157" s="9" t="str">
        <f aca="false">IF($A1157="","",IFERROR(INDEX('2. Schematic Parts'!$C$2:$C$3001,MATCH($A1157,'2. Schematic Parts'!$A$2:$A$3001,0))&amp;"","NOT FOUND"))</f>
        <v/>
      </c>
      <c r="G1157" s="9" t="str">
        <f aca="false">IF($A1157="","",IFERROR(INDEX('2. Schematic Parts'!$D$2:$D$3001,MATCH($A1157,'2. Schematic Parts'!$A$2:$A$3001,0))&amp;"","NOT FOUND"))</f>
        <v/>
      </c>
      <c r="H1157" s="9" t="str">
        <f aca="false">IF($A1157="","",IF(COUNTIF('2. Schematic Parts'!$A$2:$A$3001,$A1157)=0,"NOT IN SCHEMATIC","OK"))</f>
        <v/>
      </c>
      <c r="I1157" s="9" t="str">
        <f aca="false">IF($A1157="","",IF($H1157="NOT IN SCHEMATIC","",IF(UPPER(TRIM($C1157))=UPPER(TRIM($E1157)),"OK","MISMATCH")))</f>
        <v/>
      </c>
      <c r="J1157" s="9" t="str">
        <f aca="false">IF($A1157="","",IF($H1157="NOT IN SCHEMATIC","",IF($F1157="","NO SCH DECAL",IF($D1157="","",IF(UPPER(TRIM($D1157))=UPPER(TRIM($F1157)),"OK","MISMATCH")))))</f>
        <v/>
      </c>
      <c r="K1157" s="16" t="str">
        <f aca="false">IF($A1157="","",SUMPRODUCT(--ISNUMBER(SEARCH(","&amp;TRIM($A1157)&amp;",",","&amp;SUBSTITUTE('1. Master BOM'!$D$2:$D$400," ","")&amp;","))))</f>
        <v/>
      </c>
      <c r="L1157" s="16" t="str">
        <f aca="false">IF($A1157="","",IF($K1157&lt;&gt;1,0,SUMPRODUCT(ISNUMBER(SEARCH(","&amp;TRIM($A1157)&amp;",",","&amp;SUBSTITUTE('1. Master BOM'!$D$2:$D$400," ","")&amp;","))*ROW('1. Master BOM'!$D$2:$D$400))))</f>
        <v/>
      </c>
      <c r="M1157" s="9" t="str">
        <f aca="false">IF($A1157="","",IF($K1157=0,"NOT IN BOM",IF($K1157&gt;1,"MULTIPLE BOM LINES","OK")))</f>
        <v/>
      </c>
      <c r="N1157" s="9" t="str">
        <f aca="false">IF($A1157="","",IF($L1157=0,"—",INDEX('1. Master BOM'!$A$1:$A$400,$L1157)))</f>
        <v/>
      </c>
      <c r="O1157" s="9" t="str">
        <f aca="false">IF($A1157="","",IF($L1157=0,"—",INDEX('1. Master BOM'!$B$1:$B$400,$L1157)))</f>
        <v/>
      </c>
      <c r="P1157" s="9" t="str">
        <f aca="false">IF($A1157="","",IF(OR($H1157="NOT IN SCHEMATIC",$O1157="—"),"",IF($G1157="","NO SCH PN",IF(UPPER(TRIM($G1157))=UPPER(TRIM($O1157)),"OK","MISMATCH"))))</f>
        <v/>
      </c>
      <c r="Q1157" s="9" t="str">
        <f aca="false">IF($A1157="","",IF($L1157=0,"—",INDEX('1. Master BOM'!$E$1:$E$400,$L1157)))</f>
        <v/>
      </c>
      <c r="R1157" s="9" t="str">
        <f aca="false">IF($A1157="","",IF($L1157=0,"—",IF(T(INDEX('1. Master BOM'!$F$1:$F$400,$L1157))="","(not set)",INDEX('1. Master BOM'!$F$1:$F$400,$L1157))))</f>
        <v/>
      </c>
      <c r="S1157" s="9" t="str">
        <f aca="false">IF($A1157="","",IF(OR($R1157="—",$R1157="(not set)",$D1157=""),"",IF(ISNUMBER(SEARCH(SUBSTITUTE(SUBSTITUTE(SUBSTITUTE($R1157,"-",""),"_","")," ",""),SUBSTITUTE(SUBSTITUTE(SUBSTITUTE($D1157,"-",""),"_","")," ",""))),"OK","CHECK")))</f>
        <v/>
      </c>
      <c r="T1157" s="9" t="str">
        <f aca="false">IF($A1157="","",IF(OR($H1157="NOT IN SCHEMATIC",$I1157="MISMATCH",$J1157="MISMATCH",$P1157="MISMATCH",$M1157&lt;&gt;"OK"),"REVIEW","OK"))</f>
        <v/>
      </c>
      <c r="U1157" s="14"/>
      <c r="V1157" s="14"/>
      <c r="W1157" s="17"/>
      <c r="X1157" s="14"/>
    </row>
    <row r="1158" customFormat="false" ht="15" hidden="false" customHeight="false" outlineLevel="0" collapsed="false">
      <c r="A1158" s="9" t="str">
        <f aca="false">IF('3. Layout Parts'!$A1158="","",TRIM('3. Layout Parts'!$A1158))</f>
        <v/>
      </c>
      <c r="B1158" s="9" t="str">
        <f aca="false">IF($A1158="","",'3. Layout Parts'!$D1158)</f>
        <v/>
      </c>
      <c r="C1158" s="9" t="str">
        <f aca="false">IF($A1158="","",'3. Layout Parts'!$B1158)</f>
        <v/>
      </c>
      <c r="D1158" s="9" t="str">
        <f aca="false">IF($A1158="","",'3. Layout Parts'!$C1158)</f>
        <v/>
      </c>
      <c r="E1158" s="9" t="str">
        <f aca="false">IF($A1158="","",IFERROR(INDEX('2. Schematic Parts'!$B$2:$B$3001,MATCH($A1158,'2. Schematic Parts'!$A$2:$A$3001,0)),"NOT FOUND"))</f>
        <v/>
      </c>
      <c r="F1158" s="9" t="str">
        <f aca="false">IF($A1158="","",IFERROR(INDEX('2. Schematic Parts'!$C$2:$C$3001,MATCH($A1158,'2. Schematic Parts'!$A$2:$A$3001,0))&amp;"","NOT FOUND"))</f>
        <v/>
      </c>
      <c r="G1158" s="9" t="str">
        <f aca="false">IF($A1158="","",IFERROR(INDEX('2. Schematic Parts'!$D$2:$D$3001,MATCH($A1158,'2. Schematic Parts'!$A$2:$A$3001,0))&amp;"","NOT FOUND"))</f>
        <v/>
      </c>
      <c r="H1158" s="9" t="str">
        <f aca="false">IF($A1158="","",IF(COUNTIF('2. Schematic Parts'!$A$2:$A$3001,$A1158)=0,"NOT IN SCHEMATIC","OK"))</f>
        <v/>
      </c>
      <c r="I1158" s="9" t="str">
        <f aca="false">IF($A1158="","",IF($H1158="NOT IN SCHEMATIC","",IF(UPPER(TRIM($C1158))=UPPER(TRIM($E1158)),"OK","MISMATCH")))</f>
        <v/>
      </c>
      <c r="J1158" s="9" t="str">
        <f aca="false">IF($A1158="","",IF($H1158="NOT IN SCHEMATIC","",IF($F1158="","NO SCH DECAL",IF($D1158="","",IF(UPPER(TRIM($D1158))=UPPER(TRIM($F1158)),"OK","MISMATCH")))))</f>
        <v/>
      </c>
      <c r="K1158" s="16" t="str">
        <f aca="false">IF($A1158="","",SUMPRODUCT(--ISNUMBER(SEARCH(","&amp;TRIM($A1158)&amp;",",","&amp;SUBSTITUTE('1. Master BOM'!$D$2:$D$400," ","")&amp;","))))</f>
        <v/>
      </c>
      <c r="L1158" s="16" t="str">
        <f aca="false">IF($A1158="","",IF($K1158&lt;&gt;1,0,SUMPRODUCT(ISNUMBER(SEARCH(","&amp;TRIM($A1158)&amp;",",","&amp;SUBSTITUTE('1. Master BOM'!$D$2:$D$400," ","")&amp;","))*ROW('1. Master BOM'!$D$2:$D$400))))</f>
        <v/>
      </c>
      <c r="M1158" s="9" t="str">
        <f aca="false">IF($A1158="","",IF($K1158=0,"NOT IN BOM",IF($K1158&gt;1,"MULTIPLE BOM LINES","OK")))</f>
        <v/>
      </c>
      <c r="N1158" s="9" t="str">
        <f aca="false">IF($A1158="","",IF($L1158=0,"—",INDEX('1. Master BOM'!$A$1:$A$400,$L1158)))</f>
        <v/>
      </c>
      <c r="O1158" s="9" t="str">
        <f aca="false">IF($A1158="","",IF($L1158=0,"—",INDEX('1. Master BOM'!$B$1:$B$400,$L1158)))</f>
        <v/>
      </c>
      <c r="P1158" s="9" t="str">
        <f aca="false">IF($A1158="","",IF(OR($H1158="NOT IN SCHEMATIC",$O1158="—"),"",IF($G1158="","NO SCH PN",IF(UPPER(TRIM($G1158))=UPPER(TRIM($O1158)),"OK","MISMATCH"))))</f>
        <v/>
      </c>
      <c r="Q1158" s="9" t="str">
        <f aca="false">IF($A1158="","",IF($L1158=0,"—",INDEX('1. Master BOM'!$E$1:$E$400,$L1158)))</f>
        <v/>
      </c>
      <c r="R1158" s="9" t="str">
        <f aca="false">IF($A1158="","",IF($L1158=0,"—",IF(T(INDEX('1. Master BOM'!$F$1:$F$400,$L1158))="","(not set)",INDEX('1. Master BOM'!$F$1:$F$400,$L1158))))</f>
        <v/>
      </c>
      <c r="S1158" s="9" t="str">
        <f aca="false">IF($A1158="","",IF(OR($R1158="—",$R1158="(not set)",$D1158=""),"",IF(ISNUMBER(SEARCH(SUBSTITUTE(SUBSTITUTE(SUBSTITUTE($R1158,"-",""),"_","")," ",""),SUBSTITUTE(SUBSTITUTE(SUBSTITUTE($D1158,"-",""),"_","")," ",""))),"OK","CHECK")))</f>
        <v/>
      </c>
      <c r="T1158" s="9" t="str">
        <f aca="false">IF($A1158="","",IF(OR($H1158="NOT IN SCHEMATIC",$I1158="MISMATCH",$J1158="MISMATCH",$P1158="MISMATCH",$M1158&lt;&gt;"OK"),"REVIEW","OK"))</f>
        <v/>
      </c>
      <c r="U1158" s="14"/>
      <c r="V1158" s="14"/>
      <c r="W1158" s="17"/>
      <c r="X1158" s="14"/>
    </row>
    <row r="1159" customFormat="false" ht="15" hidden="false" customHeight="false" outlineLevel="0" collapsed="false">
      <c r="A1159" s="9" t="str">
        <f aca="false">IF('3. Layout Parts'!$A1159="","",TRIM('3. Layout Parts'!$A1159))</f>
        <v/>
      </c>
      <c r="B1159" s="9" t="str">
        <f aca="false">IF($A1159="","",'3. Layout Parts'!$D1159)</f>
        <v/>
      </c>
      <c r="C1159" s="9" t="str">
        <f aca="false">IF($A1159="","",'3. Layout Parts'!$B1159)</f>
        <v/>
      </c>
      <c r="D1159" s="9" t="str">
        <f aca="false">IF($A1159="","",'3. Layout Parts'!$C1159)</f>
        <v/>
      </c>
      <c r="E1159" s="9" t="str">
        <f aca="false">IF($A1159="","",IFERROR(INDEX('2. Schematic Parts'!$B$2:$B$3001,MATCH($A1159,'2. Schematic Parts'!$A$2:$A$3001,0)),"NOT FOUND"))</f>
        <v/>
      </c>
      <c r="F1159" s="9" t="str">
        <f aca="false">IF($A1159="","",IFERROR(INDEX('2. Schematic Parts'!$C$2:$C$3001,MATCH($A1159,'2. Schematic Parts'!$A$2:$A$3001,0))&amp;"","NOT FOUND"))</f>
        <v/>
      </c>
      <c r="G1159" s="9" t="str">
        <f aca="false">IF($A1159="","",IFERROR(INDEX('2. Schematic Parts'!$D$2:$D$3001,MATCH($A1159,'2. Schematic Parts'!$A$2:$A$3001,0))&amp;"","NOT FOUND"))</f>
        <v/>
      </c>
      <c r="H1159" s="9" t="str">
        <f aca="false">IF($A1159="","",IF(COUNTIF('2. Schematic Parts'!$A$2:$A$3001,$A1159)=0,"NOT IN SCHEMATIC","OK"))</f>
        <v/>
      </c>
      <c r="I1159" s="9" t="str">
        <f aca="false">IF($A1159="","",IF($H1159="NOT IN SCHEMATIC","",IF(UPPER(TRIM($C1159))=UPPER(TRIM($E1159)),"OK","MISMATCH")))</f>
        <v/>
      </c>
      <c r="J1159" s="9" t="str">
        <f aca="false">IF($A1159="","",IF($H1159="NOT IN SCHEMATIC","",IF($F1159="","NO SCH DECAL",IF($D1159="","",IF(UPPER(TRIM($D1159))=UPPER(TRIM($F1159)),"OK","MISMATCH")))))</f>
        <v/>
      </c>
      <c r="K1159" s="16" t="str">
        <f aca="false">IF($A1159="","",SUMPRODUCT(--ISNUMBER(SEARCH(","&amp;TRIM($A1159)&amp;",",","&amp;SUBSTITUTE('1. Master BOM'!$D$2:$D$400," ","")&amp;","))))</f>
        <v/>
      </c>
      <c r="L1159" s="16" t="str">
        <f aca="false">IF($A1159="","",IF($K1159&lt;&gt;1,0,SUMPRODUCT(ISNUMBER(SEARCH(","&amp;TRIM($A1159)&amp;",",","&amp;SUBSTITUTE('1. Master BOM'!$D$2:$D$400," ","")&amp;","))*ROW('1. Master BOM'!$D$2:$D$400))))</f>
        <v/>
      </c>
      <c r="M1159" s="9" t="str">
        <f aca="false">IF($A1159="","",IF($K1159=0,"NOT IN BOM",IF($K1159&gt;1,"MULTIPLE BOM LINES","OK")))</f>
        <v/>
      </c>
      <c r="N1159" s="9" t="str">
        <f aca="false">IF($A1159="","",IF($L1159=0,"—",INDEX('1. Master BOM'!$A$1:$A$400,$L1159)))</f>
        <v/>
      </c>
      <c r="O1159" s="9" t="str">
        <f aca="false">IF($A1159="","",IF($L1159=0,"—",INDEX('1. Master BOM'!$B$1:$B$400,$L1159)))</f>
        <v/>
      </c>
      <c r="P1159" s="9" t="str">
        <f aca="false">IF($A1159="","",IF(OR($H1159="NOT IN SCHEMATIC",$O1159="—"),"",IF($G1159="","NO SCH PN",IF(UPPER(TRIM($G1159))=UPPER(TRIM($O1159)),"OK","MISMATCH"))))</f>
        <v/>
      </c>
      <c r="Q1159" s="9" t="str">
        <f aca="false">IF($A1159="","",IF($L1159=0,"—",INDEX('1. Master BOM'!$E$1:$E$400,$L1159)))</f>
        <v/>
      </c>
      <c r="R1159" s="9" t="str">
        <f aca="false">IF($A1159="","",IF($L1159=0,"—",IF(T(INDEX('1. Master BOM'!$F$1:$F$400,$L1159))="","(not set)",INDEX('1. Master BOM'!$F$1:$F$400,$L1159))))</f>
        <v/>
      </c>
      <c r="S1159" s="9" t="str">
        <f aca="false">IF($A1159="","",IF(OR($R1159="—",$R1159="(not set)",$D1159=""),"",IF(ISNUMBER(SEARCH(SUBSTITUTE(SUBSTITUTE(SUBSTITUTE($R1159,"-",""),"_","")," ",""),SUBSTITUTE(SUBSTITUTE(SUBSTITUTE($D1159,"-",""),"_","")," ",""))),"OK","CHECK")))</f>
        <v/>
      </c>
      <c r="T1159" s="9" t="str">
        <f aca="false">IF($A1159="","",IF(OR($H1159="NOT IN SCHEMATIC",$I1159="MISMATCH",$J1159="MISMATCH",$P1159="MISMATCH",$M1159&lt;&gt;"OK"),"REVIEW","OK"))</f>
        <v/>
      </c>
      <c r="U1159" s="14"/>
      <c r="V1159" s="14"/>
      <c r="W1159" s="17"/>
      <c r="X1159" s="14"/>
    </row>
    <row r="1160" customFormat="false" ht="15" hidden="false" customHeight="false" outlineLevel="0" collapsed="false">
      <c r="A1160" s="9" t="str">
        <f aca="false">IF('3. Layout Parts'!$A1160="","",TRIM('3. Layout Parts'!$A1160))</f>
        <v/>
      </c>
      <c r="B1160" s="9" t="str">
        <f aca="false">IF($A1160="","",'3. Layout Parts'!$D1160)</f>
        <v/>
      </c>
      <c r="C1160" s="9" t="str">
        <f aca="false">IF($A1160="","",'3. Layout Parts'!$B1160)</f>
        <v/>
      </c>
      <c r="D1160" s="9" t="str">
        <f aca="false">IF($A1160="","",'3. Layout Parts'!$C1160)</f>
        <v/>
      </c>
      <c r="E1160" s="9" t="str">
        <f aca="false">IF($A1160="","",IFERROR(INDEX('2. Schematic Parts'!$B$2:$B$3001,MATCH($A1160,'2. Schematic Parts'!$A$2:$A$3001,0)),"NOT FOUND"))</f>
        <v/>
      </c>
      <c r="F1160" s="9" t="str">
        <f aca="false">IF($A1160="","",IFERROR(INDEX('2. Schematic Parts'!$C$2:$C$3001,MATCH($A1160,'2. Schematic Parts'!$A$2:$A$3001,0))&amp;"","NOT FOUND"))</f>
        <v/>
      </c>
      <c r="G1160" s="9" t="str">
        <f aca="false">IF($A1160="","",IFERROR(INDEX('2. Schematic Parts'!$D$2:$D$3001,MATCH($A1160,'2. Schematic Parts'!$A$2:$A$3001,0))&amp;"","NOT FOUND"))</f>
        <v/>
      </c>
      <c r="H1160" s="9" t="str">
        <f aca="false">IF($A1160="","",IF(COUNTIF('2. Schematic Parts'!$A$2:$A$3001,$A1160)=0,"NOT IN SCHEMATIC","OK"))</f>
        <v/>
      </c>
      <c r="I1160" s="9" t="str">
        <f aca="false">IF($A1160="","",IF($H1160="NOT IN SCHEMATIC","",IF(UPPER(TRIM($C1160))=UPPER(TRIM($E1160)),"OK","MISMATCH")))</f>
        <v/>
      </c>
      <c r="J1160" s="9" t="str">
        <f aca="false">IF($A1160="","",IF($H1160="NOT IN SCHEMATIC","",IF($F1160="","NO SCH DECAL",IF($D1160="","",IF(UPPER(TRIM($D1160))=UPPER(TRIM($F1160)),"OK","MISMATCH")))))</f>
        <v/>
      </c>
      <c r="K1160" s="16" t="str">
        <f aca="false">IF($A1160="","",SUMPRODUCT(--ISNUMBER(SEARCH(","&amp;TRIM($A1160)&amp;",",","&amp;SUBSTITUTE('1. Master BOM'!$D$2:$D$400," ","")&amp;","))))</f>
        <v/>
      </c>
      <c r="L1160" s="16" t="str">
        <f aca="false">IF($A1160="","",IF($K1160&lt;&gt;1,0,SUMPRODUCT(ISNUMBER(SEARCH(","&amp;TRIM($A1160)&amp;",",","&amp;SUBSTITUTE('1. Master BOM'!$D$2:$D$400," ","")&amp;","))*ROW('1. Master BOM'!$D$2:$D$400))))</f>
        <v/>
      </c>
      <c r="M1160" s="9" t="str">
        <f aca="false">IF($A1160="","",IF($K1160=0,"NOT IN BOM",IF($K1160&gt;1,"MULTIPLE BOM LINES","OK")))</f>
        <v/>
      </c>
      <c r="N1160" s="9" t="str">
        <f aca="false">IF($A1160="","",IF($L1160=0,"—",INDEX('1. Master BOM'!$A$1:$A$400,$L1160)))</f>
        <v/>
      </c>
      <c r="O1160" s="9" t="str">
        <f aca="false">IF($A1160="","",IF($L1160=0,"—",INDEX('1. Master BOM'!$B$1:$B$400,$L1160)))</f>
        <v/>
      </c>
      <c r="P1160" s="9" t="str">
        <f aca="false">IF($A1160="","",IF(OR($H1160="NOT IN SCHEMATIC",$O1160="—"),"",IF($G1160="","NO SCH PN",IF(UPPER(TRIM($G1160))=UPPER(TRIM($O1160)),"OK","MISMATCH"))))</f>
        <v/>
      </c>
      <c r="Q1160" s="9" t="str">
        <f aca="false">IF($A1160="","",IF($L1160=0,"—",INDEX('1. Master BOM'!$E$1:$E$400,$L1160)))</f>
        <v/>
      </c>
      <c r="R1160" s="9" t="str">
        <f aca="false">IF($A1160="","",IF($L1160=0,"—",IF(T(INDEX('1. Master BOM'!$F$1:$F$400,$L1160))="","(not set)",INDEX('1. Master BOM'!$F$1:$F$400,$L1160))))</f>
        <v/>
      </c>
      <c r="S1160" s="9" t="str">
        <f aca="false">IF($A1160="","",IF(OR($R1160="—",$R1160="(not set)",$D1160=""),"",IF(ISNUMBER(SEARCH(SUBSTITUTE(SUBSTITUTE(SUBSTITUTE($R1160,"-",""),"_","")," ",""),SUBSTITUTE(SUBSTITUTE(SUBSTITUTE($D1160,"-",""),"_","")," ",""))),"OK","CHECK")))</f>
        <v/>
      </c>
      <c r="T1160" s="9" t="str">
        <f aca="false">IF($A1160="","",IF(OR($H1160="NOT IN SCHEMATIC",$I1160="MISMATCH",$J1160="MISMATCH",$P1160="MISMATCH",$M1160&lt;&gt;"OK"),"REVIEW","OK"))</f>
        <v/>
      </c>
      <c r="U1160" s="14"/>
      <c r="V1160" s="14"/>
      <c r="W1160" s="17"/>
      <c r="X1160" s="14"/>
    </row>
    <row r="1161" customFormat="false" ht="15" hidden="false" customHeight="false" outlineLevel="0" collapsed="false">
      <c r="A1161" s="9" t="str">
        <f aca="false">IF('3. Layout Parts'!$A1161="","",TRIM('3. Layout Parts'!$A1161))</f>
        <v/>
      </c>
      <c r="B1161" s="9" t="str">
        <f aca="false">IF($A1161="","",'3. Layout Parts'!$D1161)</f>
        <v/>
      </c>
      <c r="C1161" s="9" t="str">
        <f aca="false">IF($A1161="","",'3. Layout Parts'!$B1161)</f>
        <v/>
      </c>
      <c r="D1161" s="9" t="str">
        <f aca="false">IF($A1161="","",'3. Layout Parts'!$C1161)</f>
        <v/>
      </c>
      <c r="E1161" s="9" t="str">
        <f aca="false">IF($A1161="","",IFERROR(INDEX('2. Schematic Parts'!$B$2:$B$3001,MATCH($A1161,'2. Schematic Parts'!$A$2:$A$3001,0)),"NOT FOUND"))</f>
        <v/>
      </c>
      <c r="F1161" s="9" t="str">
        <f aca="false">IF($A1161="","",IFERROR(INDEX('2. Schematic Parts'!$C$2:$C$3001,MATCH($A1161,'2. Schematic Parts'!$A$2:$A$3001,0))&amp;"","NOT FOUND"))</f>
        <v/>
      </c>
      <c r="G1161" s="9" t="str">
        <f aca="false">IF($A1161="","",IFERROR(INDEX('2. Schematic Parts'!$D$2:$D$3001,MATCH($A1161,'2. Schematic Parts'!$A$2:$A$3001,0))&amp;"","NOT FOUND"))</f>
        <v/>
      </c>
      <c r="H1161" s="9" t="str">
        <f aca="false">IF($A1161="","",IF(COUNTIF('2. Schematic Parts'!$A$2:$A$3001,$A1161)=0,"NOT IN SCHEMATIC","OK"))</f>
        <v/>
      </c>
      <c r="I1161" s="9" t="str">
        <f aca="false">IF($A1161="","",IF($H1161="NOT IN SCHEMATIC","",IF(UPPER(TRIM($C1161))=UPPER(TRIM($E1161)),"OK","MISMATCH")))</f>
        <v/>
      </c>
      <c r="J1161" s="9" t="str">
        <f aca="false">IF($A1161="","",IF($H1161="NOT IN SCHEMATIC","",IF($F1161="","NO SCH DECAL",IF($D1161="","",IF(UPPER(TRIM($D1161))=UPPER(TRIM($F1161)),"OK","MISMATCH")))))</f>
        <v/>
      </c>
      <c r="K1161" s="16" t="str">
        <f aca="false">IF($A1161="","",SUMPRODUCT(--ISNUMBER(SEARCH(","&amp;TRIM($A1161)&amp;",",","&amp;SUBSTITUTE('1. Master BOM'!$D$2:$D$400," ","")&amp;","))))</f>
        <v/>
      </c>
      <c r="L1161" s="16" t="str">
        <f aca="false">IF($A1161="","",IF($K1161&lt;&gt;1,0,SUMPRODUCT(ISNUMBER(SEARCH(","&amp;TRIM($A1161)&amp;",",","&amp;SUBSTITUTE('1. Master BOM'!$D$2:$D$400," ","")&amp;","))*ROW('1. Master BOM'!$D$2:$D$400))))</f>
        <v/>
      </c>
      <c r="M1161" s="9" t="str">
        <f aca="false">IF($A1161="","",IF($K1161=0,"NOT IN BOM",IF($K1161&gt;1,"MULTIPLE BOM LINES","OK")))</f>
        <v/>
      </c>
      <c r="N1161" s="9" t="str">
        <f aca="false">IF($A1161="","",IF($L1161=0,"—",INDEX('1. Master BOM'!$A$1:$A$400,$L1161)))</f>
        <v/>
      </c>
      <c r="O1161" s="9" t="str">
        <f aca="false">IF($A1161="","",IF($L1161=0,"—",INDEX('1. Master BOM'!$B$1:$B$400,$L1161)))</f>
        <v/>
      </c>
      <c r="P1161" s="9" t="str">
        <f aca="false">IF($A1161="","",IF(OR($H1161="NOT IN SCHEMATIC",$O1161="—"),"",IF($G1161="","NO SCH PN",IF(UPPER(TRIM($G1161))=UPPER(TRIM($O1161)),"OK","MISMATCH"))))</f>
        <v/>
      </c>
      <c r="Q1161" s="9" t="str">
        <f aca="false">IF($A1161="","",IF($L1161=0,"—",INDEX('1. Master BOM'!$E$1:$E$400,$L1161)))</f>
        <v/>
      </c>
      <c r="R1161" s="9" t="str">
        <f aca="false">IF($A1161="","",IF($L1161=0,"—",IF(T(INDEX('1. Master BOM'!$F$1:$F$400,$L1161))="","(not set)",INDEX('1. Master BOM'!$F$1:$F$400,$L1161))))</f>
        <v/>
      </c>
      <c r="S1161" s="9" t="str">
        <f aca="false">IF($A1161="","",IF(OR($R1161="—",$R1161="(not set)",$D1161=""),"",IF(ISNUMBER(SEARCH(SUBSTITUTE(SUBSTITUTE(SUBSTITUTE($R1161,"-",""),"_","")," ",""),SUBSTITUTE(SUBSTITUTE(SUBSTITUTE($D1161,"-",""),"_","")," ",""))),"OK","CHECK")))</f>
        <v/>
      </c>
      <c r="T1161" s="9" t="str">
        <f aca="false">IF($A1161="","",IF(OR($H1161="NOT IN SCHEMATIC",$I1161="MISMATCH",$J1161="MISMATCH",$P1161="MISMATCH",$M1161&lt;&gt;"OK"),"REVIEW","OK"))</f>
        <v/>
      </c>
      <c r="U1161" s="14"/>
      <c r="V1161" s="14"/>
      <c r="W1161" s="17"/>
      <c r="X1161" s="14"/>
    </row>
    <row r="1162" customFormat="false" ht="15" hidden="false" customHeight="false" outlineLevel="0" collapsed="false">
      <c r="A1162" s="9" t="str">
        <f aca="false">IF('3. Layout Parts'!$A1162="","",TRIM('3. Layout Parts'!$A1162))</f>
        <v/>
      </c>
      <c r="B1162" s="9" t="str">
        <f aca="false">IF($A1162="","",'3. Layout Parts'!$D1162)</f>
        <v/>
      </c>
      <c r="C1162" s="9" t="str">
        <f aca="false">IF($A1162="","",'3. Layout Parts'!$B1162)</f>
        <v/>
      </c>
      <c r="D1162" s="9" t="str">
        <f aca="false">IF($A1162="","",'3. Layout Parts'!$C1162)</f>
        <v/>
      </c>
      <c r="E1162" s="9" t="str">
        <f aca="false">IF($A1162="","",IFERROR(INDEX('2. Schematic Parts'!$B$2:$B$3001,MATCH($A1162,'2. Schematic Parts'!$A$2:$A$3001,0)),"NOT FOUND"))</f>
        <v/>
      </c>
      <c r="F1162" s="9" t="str">
        <f aca="false">IF($A1162="","",IFERROR(INDEX('2. Schematic Parts'!$C$2:$C$3001,MATCH($A1162,'2. Schematic Parts'!$A$2:$A$3001,0))&amp;"","NOT FOUND"))</f>
        <v/>
      </c>
      <c r="G1162" s="9" t="str">
        <f aca="false">IF($A1162="","",IFERROR(INDEX('2. Schematic Parts'!$D$2:$D$3001,MATCH($A1162,'2. Schematic Parts'!$A$2:$A$3001,0))&amp;"","NOT FOUND"))</f>
        <v/>
      </c>
      <c r="H1162" s="9" t="str">
        <f aca="false">IF($A1162="","",IF(COUNTIF('2. Schematic Parts'!$A$2:$A$3001,$A1162)=0,"NOT IN SCHEMATIC","OK"))</f>
        <v/>
      </c>
      <c r="I1162" s="9" t="str">
        <f aca="false">IF($A1162="","",IF($H1162="NOT IN SCHEMATIC","",IF(UPPER(TRIM($C1162))=UPPER(TRIM($E1162)),"OK","MISMATCH")))</f>
        <v/>
      </c>
      <c r="J1162" s="9" t="str">
        <f aca="false">IF($A1162="","",IF($H1162="NOT IN SCHEMATIC","",IF($F1162="","NO SCH DECAL",IF($D1162="","",IF(UPPER(TRIM($D1162))=UPPER(TRIM($F1162)),"OK","MISMATCH")))))</f>
        <v/>
      </c>
      <c r="K1162" s="16" t="str">
        <f aca="false">IF($A1162="","",SUMPRODUCT(--ISNUMBER(SEARCH(","&amp;TRIM($A1162)&amp;",",","&amp;SUBSTITUTE('1. Master BOM'!$D$2:$D$400," ","")&amp;","))))</f>
        <v/>
      </c>
      <c r="L1162" s="16" t="str">
        <f aca="false">IF($A1162="","",IF($K1162&lt;&gt;1,0,SUMPRODUCT(ISNUMBER(SEARCH(","&amp;TRIM($A1162)&amp;",",","&amp;SUBSTITUTE('1. Master BOM'!$D$2:$D$400," ","")&amp;","))*ROW('1. Master BOM'!$D$2:$D$400))))</f>
        <v/>
      </c>
      <c r="M1162" s="9" t="str">
        <f aca="false">IF($A1162="","",IF($K1162=0,"NOT IN BOM",IF($K1162&gt;1,"MULTIPLE BOM LINES","OK")))</f>
        <v/>
      </c>
      <c r="N1162" s="9" t="str">
        <f aca="false">IF($A1162="","",IF($L1162=0,"—",INDEX('1. Master BOM'!$A$1:$A$400,$L1162)))</f>
        <v/>
      </c>
      <c r="O1162" s="9" t="str">
        <f aca="false">IF($A1162="","",IF($L1162=0,"—",INDEX('1. Master BOM'!$B$1:$B$400,$L1162)))</f>
        <v/>
      </c>
      <c r="P1162" s="9" t="str">
        <f aca="false">IF($A1162="","",IF(OR($H1162="NOT IN SCHEMATIC",$O1162="—"),"",IF($G1162="","NO SCH PN",IF(UPPER(TRIM($G1162))=UPPER(TRIM($O1162)),"OK","MISMATCH"))))</f>
        <v/>
      </c>
      <c r="Q1162" s="9" t="str">
        <f aca="false">IF($A1162="","",IF($L1162=0,"—",INDEX('1. Master BOM'!$E$1:$E$400,$L1162)))</f>
        <v/>
      </c>
      <c r="R1162" s="9" t="str">
        <f aca="false">IF($A1162="","",IF($L1162=0,"—",IF(T(INDEX('1. Master BOM'!$F$1:$F$400,$L1162))="","(not set)",INDEX('1. Master BOM'!$F$1:$F$400,$L1162))))</f>
        <v/>
      </c>
      <c r="S1162" s="9" t="str">
        <f aca="false">IF($A1162="","",IF(OR($R1162="—",$R1162="(not set)",$D1162=""),"",IF(ISNUMBER(SEARCH(SUBSTITUTE(SUBSTITUTE(SUBSTITUTE($R1162,"-",""),"_","")," ",""),SUBSTITUTE(SUBSTITUTE(SUBSTITUTE($D1162,"-",""),"_","")," ",""))),"OK","CHECK")))</f>
        <v/>
      </c>
      <c r="T1162" s="9" t="str">
        <f aca="false">IF($A1162="","",IF(OR($H1162="NOT IN SCHEMATIC",$I1162="MISMATCH",$J1162="MISMATCH",$P1162="MISMATCH",$M1162&lt;&gt;"OK"),"REVIEW","OK"))</f>
        <v/>
      </c>
      <c r="U1162" s="14"/>
      <c r="V1162" s="14"/>
      <c r="W1162" s="17"/>
      <c r="X1162" s="14"/>
    </row>
    <row r="1163" customFormat="false" ht="15" hidden="false" customHeight="false" outlineLevel="0" collapsed="false">
      <c r="A1163" s="9" t="str">
        <f aca="false">IF('3. Layout Parts'!$A1163="","",TRIM('3. Layout Parts'!$A1163))</f>
        <v/>
      </c>
      <c r="B1163" s="9" t="str">
        <f aca="false">IF($A1163="","",'3. Layout Parts'!$D1163)</f>
        <v/>
      </c>
      <c r="C1163" s="9" t="str">
        <f aca="false">IF($A1163="","",'3. Layout Parts'!$B1163)</f>
        <v/>
      </c>
      <c r="D1163" s="9" t="str">
        <f aca="false">IF($A1163="","",'3. Layout Parts'!$C1163)</f>
        <v/>
      </c>
      <c r="E1163" s="9" t="str">
        <f aca="false">IF($A1163="","",IFERROR(INDEX('2. Schematic Parts'!$B$2:$B$3001,MATCH($A1163,'2. Schematic Parts'!$A$2:$A$3001,0)),"NOT FOUND"))</f>
        <v/>
      </c>
      <c r="F1163" s="9" t="str">
        <f aca="false">IF($A1163="","",IFERROR(INDEX('2. Schematic Parts'!$C$2:$C$3001,MATCH($A1163,'2. Schematic Parts'!$A$2:$A$3001,0))&amp;"","NOT FOUND"))</f>
        <v/>
      </c>
      <c r="G1163" s="9" t="str">
        <f aca="false">IF($A1163="","",IFERROR(INDEX('2. Schematic Parts'!$D$2:$D$3001,MATCH($A1163,'2. Schematic Parts'!$A$2:$A$3001,0))&amp;"","NOT FOUND"))</f>
        <v/>
      </c>
      <c r="H1163" s="9" t="str">
        <f aca="false">IF($A1163="","",IF(COUNTIF('2. Schematic Parts'!$A$2:$A$3001,$A1163)=0,"NOT IN SCHEMATIC","OK"))</f>
        <v/>
      </c>
      <c r="I1163" s="9" t="str">
        <f aca="false">IF($A1163="","",IF($H1163="NOT IN SCHEMATIC","",IF(UPPER(TRIM($C1163))=UPPER(TRIM($E1163)),"OK","MISMATCH")))</f>
        <v/>
      </c>
      <c r="J1163" s="9" t="str">
        <f aca="false">IF($A1163="","",IF($H1163="NOT IN SCHEMATIC","",IF($F1163="","NO SCH DECAL",IF($D1163="","",IF(UPPER(TRIM($D1163))=UPPER(TRIM($F1163)),"OK","MISMATCH")))))</f>
        <v/>
      </c>
      <c r="K1163" s="16" t="str">
        <f aca="false">IF($A1163="","",SUMPRODUCT(--ISNUMBER(SEARCH(","&amp;TRIM($A1163)&amp;",",","&amp;SUBSTITUTE('1. Master BOM'!$D$2:$D$400," ","")&amp;","))))</f>
        <v/>
      </c>
      <c r="L1163" s="16" t="str">
        <f aca="false">IF($A1163="","",IF($K1163&lt;&gt;1,0,SUMPRODUCT(ISNUMBER(SEARCH(","&amp;TRIM($A1163)&amp;",",","&amp;SUBSTITUTE('1. Master BOM'!$D$2:$D$400," ","")&amp;","))*ROW('1. Master BOM'!$D$2:$D$400))))</f>
        <v/>
      </c>
      <c r="M1163" s="9" t="str">
        <f aca="false">IF($A1163="","",IF($K1163=0,"NOT IN BOM",IF($K1163&gt;1,"MULTIPLE BOM LINES","OK")))</f>
        <v/>
      </c>
      <c r="N1163" s="9" t="str">
        <f aca="false">IF($A1163="","",IF($L1163=0,"—",INDEX('1. Master BOM'!$A$1:$A$400,$L1163)))</f>
        <v/>
      </c>
      <c r="O1163" s="9" t="str">
        <f aca="false">IF($A1163="","",IF($L1163=0,"—",INDEX('1. Master BOM'!$B$1:$B$400,$L1163)))</f>
        <v/>
      </c>
      <c r="P1163" s="9" t="str">
        <f aca="false">IF($A1163="","",IF(OR($H1163="NOT IN SCHEMATIC",$O1163="—"),"",IF($G1163="","NO SCH PN",IF(UPPER(TRIM($G1163))=UPPER(TRIM($O1163)),"OK","MISMATCH"))))</f>
        <v/>
      </c>
      <c r="Q1163" s="9" t="str">
        <f aca="false">IF($A1163="","",IF($L1163=0,"—",INDEX('1. Master BOM'!$E$1:$E$400,$L1163)))</f>
        <v/>
      </c>
      <c r="R1163" s="9" t="str">
        <f aca="false">IF($A1163="","",IF($L1163=0,"—",IF(T(INDEX('1. Master BOM'!$F$1:$F$400,$L1163))="","(not set)",INDEX('1. Master BOM'!$F$1:$F$400,$L1163))))</f>
        <v/>
      </c>
      <c r="S1163" s="9" t="str">
        <f aca="false">IF($A1163="","",IF(OR($R1163="—",$R1163="(not set)",$D1163=""),"",IF(ISNUMBER(SEARCH(SUBSTITUTE(SUBSTITUTE(SUBSTITUTE($R1163,"-",""),"_","")," ",""),SUBSTITUTE(SUBSTITUTE(SUBSTITUTE($D1163,"-",""),"_","")," ",""))),"OK","CHECK")))</f>
        <v/>
      </c>
      <c r="T1163" s="9" t="str">
        <f aca="false">IF($A1163="","",IF(OR($H1163="NOT IN SCHEMATIC",$I1163="MISMATCH",$J1163="MISMATCH",$P1163="MISMATCH",$M1163&lt;&gt;"OK"),"REVIEW","OK"))</f>
        <v/>
      </c>
      <c r="U1163" s="14"/>
      <c r="V1163" s="14"/>
      <c r="W1163" s="17"/>
      <c r="X1163" s="14"/>
    </row>
    <row r="1164" customFormat="false" ht="15" hidden="false" customHeight="false" outlineLevel="0" collapsed="false">
      <c r="A1164" s="9" t="str">
        <f aca="false">IF('3. Layout Parts'!$A1164="","",TRIM('3. Layout Parts'!$A1164))</f>
        <v/>
      </c>
      <c r="B1164" s="9" t="str">
        <f aca="false">IF($A1164="","",'3. Layout Parts'!$D1164)</f>
        <v/>
      </c>
      <c r="C1164" s="9" t="str">
        <f aca="false">IF($A1164="","",'3. Layout Parts'!$B1164)</f>
        <v/>
      </c>
      <c r="D1164" s="9" t="str">
        <f aca="false">IF($A1164="","",'3. Layout Parts'!$C1164)</f>
        <v/>
      </c>
      <c r="E1164" s="9" t="str">
        <f aca="false">IF($A1164="","",IFERROR(INDEX('2. Schematic Parts'!$B$2:$B$3001,MATCH($A1164,'2. Schematic Parts'!$A$2:$A$3001,0)),"NOT FOUND"))</f>
        <v/>
      </c>
      <c r="F1164" s="9" t="str">
        <f aca="false">IF($A1164="","",IFERROR(INDEX('2. Schematic Parts'!$C$2:$C$3001,MATCH($A1164,'2. Schematic Parts'!$A$2:$A$3001,0))&amp;"","NOT FOUND"))</f>
        <v/>
      </c>
      <c r="G1164" s="9" t="str">
        <f aca="false">IF($A1164="","",IFERROR(INDEX('2. Schematic Parts'!$D$2:$D$3001,MATCH($A1164,'2. Schematic Parts'!$A$2:$A$3001,0))&amp;"","NOT FOUND"))</f>
        <v/>
      </c>
      <c r="H1164" s="9" t="str">
        <f aca="false">IF($A1164="","",IF(COUNTIF('2. Schematic Parts'!$A$2:$A$3001,$A1164)=0,"NOT IN SCHEMATIC","OK"))</f>
        <v/>
      </c>
      <c r="I1164" s="9" t="str">
        <f aca="false">IF($A1164="","",IF($H1164="NOT IN SCHEMATIC","",IF(UPPER(TRIM($C1164))=UPPER(TRIM($E1164)),"OK","MISMATCH")))</f>
        <v/>
      </c>
      <c r="J1164" s="9" t="str">
        <f aca="false">IF($A1164="","",IF($H1164="NOT IN SCHEMATIC","",IF($F1164="","NO SCH DECAL",IF($D1164="","",IF(UPPER(TRIM($D1164))=UPPER(TRIM($F1164)),"OK","MISMATCH")))))</f>
        <v/>
      </c>
      <c r="K1164" s="16" t="str">
        <f aca="false">IF($A1164="","",SUMPRODUCT(--ISNUMBER(SEARCH(","&amp;TRIM($A1164)&amp;",",","&amp;SUBSTITUTE('1. Master BOM'!$D$2:$D$400," ","")&amp;","))))</f>
        <v/>
      </c>
      <c r="L1164" s="16" t="str">
        <f aca="false">IF($A1164="","",IF($K1164&lt;&gt;1,0,SUMPRODUCT(ISNUMBER(SEARCH(","&amp;TRIM($A1164)&amp;",",","&amp;SUBSTITUTE('1. Master BOM'!$D$2:$D$400," ","")&amp;","))*ROW('1. Master BOM'!$D$2:$D$400))))</f>
        <v/>
      </c>
      <c r="M1164" s="9" t="str">
        <f aca="false">IF($A1164="","",IF($K1164=0,"NOT IN BOM",IF($K1164&gt;1,"MULTIPLE BOM LINES","OK")))</f>
        <v/>
      </c>
      <c r="N1164" s="9" t="str">
        <f aca="false">IF($A1164="","",IF($L1164=0,"—",INDEX('1. Master BOM'!$A$1:$A$400,$L1164)))</f>
        <v/>
      </c>
      <c r="O1164" s="9" t="str">
        <f aca="false">IF($A1164="","",IF($L1164=0,"—",INDEX('1. Master BOM'!$B$1:$B$400,$L1164)))</f>
        <v/>
      </c>
      <c r="P1164" s="9" t="str">
        <f aca="false">IF($A1164="","",IF(OR($H1164="NOT IN SCHEMATIC",$O1164="—"),"",IF($G1164="","NO SCH PN",IF(UPPER(TRIM($G1164))=UPPER(TRIM($O1164)),"OK","MISMATCH"))))</f>
        <v/>
      </c>
      <c r="Q1164" s="9" t="str">
        <f aca="false">IF($A1164="","",IF($L1164=0,"—",INDEX('1. Master BOM'!$E$1:$E$400,$L1164)))</f>
        <v/>
      </c>
      <c r="R1164" s="9" t="str">
        <f aca="false">IF($A1164="","",IF($L1164=0,"—",IF(T(INDEX('1. Master BOM'!$F$1:$F$400,$L1164))="","(not set)",INDEX('1. Master BOM'!$F$1:$F$400,$L1164))))</f>
        <v/>
      </c>
      <c r="S1164" s="9" t="str">
        <f aca="false">IF($A1164="","",IF(OR($R1164="—",$R1164="(not set)",$D1164=""),"",IF(ISNUMBER(SEARCH(SUBSTITUTE(SUBSTITUTE(SUBSTITUTE($R1164,"-",""),"_","")," ",""),SUBSTITUTE(SUBSTITUTE(SUBSTITUTE($D1164,"-",""),"_","")," ",""))),"OK","CHECK")))</f>
        <v/>
      </c>
      <c r="T1164" s="9" t="str">
        <f aca="false">IF($A1164="","",IF(OR($H1164="NOT IN SCHEMATIC",$I1164="MISMATCH",$J1164="MISMATCH",$P1164="MISMATCH",$M1164&lt;&gt;"OK"),"REVIEW","OK"))</f>
        <v/>
      </c>
      <c r="U1164" s="14"/>
      <c r="V1164" s="14"/>
      <c r="W1164" s="17"/>
      <c r="X1164" s="14"/>
    </row>
    <row r="1165" customFormat="false" ht="15" hidden="false" customHeight="false" outlineLevel="0" collapsed="false">
      <c r="A1165" s="9" t="str">
        <f aca="false">IF('3. Layout Parts'!$A1165="","",TRIM('3. Layout Parts'!$A1165))</f>
        <v/>
      </c>
      <c r="B1165" s="9" t="str">
        <f aca="false">IF($A1165="","",'3. Layout Parts'!$D1165)</f>
        <v/>
      </c>
      <c r="C1165" s="9" t="str">
        <f aca="false">IF($A1165="","",'3. Layout Parts'!$B1165)</f>
        <v/>
      </c>
      <c r="D1165" s="9" t="str">
        <f aca="false">IF($A1165="","",'3. Layout Parts'!$C1165)</f>
        <v/>
      </c>
      <c r="E1165" s="9" t="str">
        <f aca="false">IF($A1165="","",IFERROR(INDEX('2. Schematic Parts'!$B$2:$B$3001,MATCH($A1165,'2. Schematic Parts'!$A$2:$A$3001,0)),"NOT FOUND"))</f>
        <v/>
      </c>
      <c r="F1165" s="9" t="str">
        <f aca="false">IF($A1165="","",IFERROR(INDEX('2. Schematic Parts'!$C$2:$C$3001,MATCH($A1165,'2. Schematic Parts'!$A$2:$A$3001,0))&amp;"","NOT FOUND"))</f>
        <v/>
      </c>
      <c r="G1165" s="9" t="str">
        <f aca="false">IF($A1165="","",IFERROR(INDEX('2. Schematic Parts'!$D$2:$D$3001,MATCH($A1165,'2. Schematic Parts'!$A$2:$A$3001,0))&amp;"","NOT FOUND"))</f>
        <v/>
      </c>
      <c r="H1165" s="9" t="str">
        <f aca="false">IF($A1165="","",IF(COUNTIF('2. Schematic Parts'!$A$2:$A$3001,$A1165)=0,"NOT IN SCHEMATIC","OK"))</f>
        <v/>
      </c>
      <c r="I1165" s="9" t="str">
        <f aca="false">IF($A1165="","",IF($H1165="NOT IN SCHEMATIC","",IF(UPPER(TRIM($C1165))=UPPER(TRIM($E1165)),"OK","MISMATCH")))</f>
        <v/>
      </c>
      <c r="J1165" s="9" t="str">
        <f aca="false">IF($A1165="","",IF($H1165="NOT IN SCHEMATIC","",IF($F1165="","NO SCH DECAL",IF($D1165="","",IF(UPPER(TRIM($D1165))=UPPER(TRIM($F1165)),"OK","MISMATCH")))))</f>
        <v/>
      </c>
      <c r="K1165" s="16" t="str">
        <f aca="false">IF($A1165="","",SUMPRODUCT(--ISNUMBER(SEARCH(","&amp;TRIM($A1165)&amp;",",","&amp;SUBSTITUTE('1. Master BOM'!$D$2:$D$400," ","")&amp;","))))</f>
        <v/>
      </c>
      <c r="L1165" s="16" t="str">
        <f aca="false">IF($A1165="","",IF($K1165&lt;&gt;1,0,SUMPRODUCT(ISNUMBER(SEARCH(","&amp;TRIM($A1165)&amp;",",","&amp;SUBSTITUTE('1. Master BOM'!$D$2:$D$400," ","")&amp;","))*ROW('1. Master BOM'!$D$2:$D$400))))</f>
        <v/>
      </c>
      <c r="M1165" s="9" t="str">
        <f aca="false">IF($A1165="","",IF($K1165=0,"NOT IN BOM",IF($K1165&gt;1,"MULTIPLE BOM LINES","OK")))</f>
        <v/>
      </c>
      <c r="N1165" s="9" t="str">
        <f aca="false">IF($A1165="","",IF($L1165=0,"—",INDEX('1. Master BOM'!$A$1:$A$400,$L1165)))</f>
        <v/>
      </c>
      <c r="O1165" s="9" t="str">
        <f aca="false">IF($A1165="","",IF($L1165=0,"—",INDEX('1. Master BOM'!$B$1:$B$400,$L1165)))</f>
        <v/>
      </c>
      <c r="P1165" s="9" t="str">
        <f aca="false">IF($A1165="","",IF(OR($H1165="NOT IN SCHEMATIC",$O1165="—"),"",IF($G1165="","NO SCH PN",IF(UPPER(TRIM($G1165))=UPPER(TRIM($O1165)),"OK","MISMATCH"))))</f>
        <v/>
      </c>
      <c r="Q1165" s="9" t="str">
        <f aca="false">IF($A1165="","",IF($L1165=0,"—",INDEX('1. Master BOM'!$E$1:$E$400,$L1165)))</f>
        <v/>
      </c>
      <c r="R1165" s="9" t="str">
        <f aca="false">IF($A1165="","",IF($L1165=0,"—",IF(T(INDEX('1. Master BOM'!$F$1:$F$400,$L1165))="","(not set)",INDEX('1. Master BOM'!$F$1:$F$400,$L1165))))</f>
        <v/>
      </c>
      <c r="S1165" s="9" t="str">
        <f aca="false">IF($A1165="","",IF(OR($R1165="—",$R1165="(not set)",$D1165=""),"",IF(ISNUMBER(SEARCH(SUBSTITUTE(SUBSTITUTE(SUBSTITUTE($R1165,"-",""),"_","")," ",""),SUBSTITUTE(SUBSTITUTE(SUBSTITUTE($D1165,"-",""),"_","")," ",""))),"OK","CHECK")))</f>
        <v/>
      </c>
      <c r="T1165" s="9" t="str">
        <f aca="false">IF($A1165="","",IF(OR($H1165="NOT IN SCHEMATIC",$I1165="MISMATCH",$J1165="MISMATCH",$P1165="MISMATCH",$M1165&lt;&gt;"OK"),"REVIEW","OK"))</f>
        <v/>
      </c>
      <c r="U1165" s="14"/>
      <c r="V1165" s="14"/>
      <c r="W1165" s="17"/>
      <c r="X1165" s="14"/>
    </row>
    <row r="1166" customFormat="false" ht="15" hidden="false" customHeight="false" outlineLevel="0" collapsed="false">
      <c r="A1166" s="9" t="str">
        <f aca="false">IF('3. Layout Parts'!$A1166="","",TRIM('3. Layout Parts'!$A1166))</f>
        <v/>
      </c>
      <c r="B1166" s="9" t="str">
        <f aca="false">IF($A1166="","",'3. Layout Parts'!$D1166)</f>
        <v/>
      </c>
      <c r="C1166" s="9" t="str">
        <f aca="false">IF($A1166="","",'3. Layout Parts'!$B1166)</f>
        <v/>
      </c>
      <c r="D1166" s="9" t="str">
        <f aca="false">IF($A1166="","",'3. Layout Parts'!$C1166)</f>
        <v/>
      </c>
      <c r="E1166" s="9" t="str">
        <f aca="false">IF($A1166="","",IFERROR(INDEX('2. Schematic Parts'!$B$2:$B$3001,MATCH($A1166,'2. Schematic Parts'!$A$2:$A$3001,0)),"NOT FOUND"))</f>
        <v/>
      </c>
      <c r="F1166" s="9" t="str">
        <f aca="false">IF($A1166="","",IFERROR(INDEX('2. Schematic Parts'!$C$2:$C$3001,MATCH($A1166,'2. Schematic Parts'!$A$2:$A$3001,0))&amp;"","NOT FOUND"))</f>
        <v/>
      </c>
      <c r="G1166" s="9" t="str">
        <f aca="false">IF($A1166="","",IFERROR(INDEX('2. Schematic Parts'!$D$2:$D$3001,MATCH($A1166,'2. Schematic Parts'!$A$2:$A$3001,0))&amp;"","NOT FOUND"))</f>
        <v/>
      </c>
      <c r="H1166" s="9" t="str">
        <f aca="false">IF($A1166="","",IF(COUNTIF('2. Schematic Parts'!$A$2:$A$3001,$A1166)=0,"NOT IN SCHEMATIC","OK"))</f>
        <v/>
      </c>
      <c r="I1166" s="9" t="str">
        <f aca="false">IF($A1166="","",IF($H1166="NOT IN SCHEMATIC","",IF(UPPER(TRIM($C1166))=UPPER(TRIM($E1166)),"OK","MISMATCH")))</f>
        <v/>
      </c>
      <c r="J1166" s="9" t="str">
        <f aca="false">IF($A1166="","",IF($H1166="NOT IN SCHEMATIC","",IF($F1166="","NO SCH DECAL",IF($D1166="","",IF(UPPER(TRIM($D1166))=UPPER(TRIM($F1166)),"OK","MISMATCH")))))</f>
        <v/>
      </c>
      <c r="K1166" s="16" t="str">
        <f aca="false">IF($A1166="","",SUMPRODUCT(--ISNUMBER(SEARCH(","&amp;TRIM($A1166)&amp;",",","&amp;SUBSTITUTE('1. Master BOM'!$D$2:$D$400," ","")&amp;","))))</f>
        <v/>
      </c>
      <c r="L1166" s="16" t="str">
        <f aca="false">IF($A1166="","",IF($K1166&lt;&gt;1,0,SUMPRODUCT(ISNUMBER(SEARCH(","&amp;TRIM($A1166)&amp;",",","&amp;SUBSTITUTE('1. Master BOM'!$D$2:$D$400," ","")&amp;","))*ROW('1. Master BOM'!$D$2:$D$400))))</f>
        <v/>
      </c>
      <c r="M1166" s="9" t="str">
        <f aca="false">IF($A1166="","",IF($K1166=0,"NOT IN BOM",IF($K1166&gt;1,"MULTIPLE BOM LINES","OK")))</f>
        <v/>
      </c>
      <c r="N1166" s="9" t="str">
        <f aca="false">IF($A1166="","",IF($L1166=0,"—",INDEX('1. Master BOM'!$A$1:$A$400,$L1166)))</f>
        <v/>
      </c>
      <c r="O1166" s="9" t="str">
        <f aca="false">IF($A1166="","",IF($L1166=0,"—",INDEX('1. Master BOM'!$B$1:$B$400,$L1166)))</f>
        <v/>
      </c>
      <c r="P1166" s="9" t="str">
        <f aca="false">IF($A1166="","",IF(OR($H1166="NOT IN SCHEMATIC",$O1166="—"),"",IF($G1166="","NO SCH PN",IF(UPPER(TRIM($G1166))=UPPER(TRIM($O1166)),"OK","MISMATCH"))))</f>
        <v/>
      </c>
      <c r="Q1166" s="9" t="str">
        <f aca="false">IF($A1166="","",IF($L1166=0,"—",INDEX('1. Master BOM'!$E$1:$E$400,$L1166)))</f>
        <v/>
      </c>
      <c r="R1166" s="9" t="str">
        <f aca="false">IF($A1166="","",IF($L1166=0,"—",IF(T(INDEX('1. Master BOM'!$F$1:$F$400,$L1166))="","(not set)",INDEX('1. Master BOM'!$F$1:$F$400,$L1166))))</f>
        <v/>
      </c>
      <c r="S1166" s="9" t="str">
        <f aca="false">IF($A1166="","",IF(OR($R1166="—",$R1166="(not set)",$D1166=""),"",IF(ISNUMBER(SEARCH(SUBSTITUTE(SUBSTITUTE(SUBSTITUTE($R1166,"-",""),"_","")," ",""),SUBSTITUTE(SUBSTITUTE(SUBSTITUTE($D1166,"-",""),"_","")," ",""))),"OK","CHECK")))</f>
        <v/>
      </c>
      <c r="T1166" s="9" t="str">
        <f aca="false">IF($A1166="","",IF(OR($H1166="NOT IN SCHEMATIC",$I1166="MISMATCH",$J1166="MISMATCH",$P1166="MISMATCH",$M1166&lt;&gt;"OK"),"REVIEW","OK"))</f>
        <v/>
      </c>
      <c r="U1166" s="14"/>
      <c r="V1166" s="14"/>
      <c r="W1166" s="17"/>
      <c r="X1166" s="14"/>
    </row>
    <row r="1167" customFormat="false" ht="15" hidden="false" customHeight="false" outlineLevel="0" collapsed="false">
      <c r="A1167" s="9" t="str">
        <f aca="false">IF('3. Layout Parts'!$A1167="","",TRIM('3. Layout Parts'!$A1167))</f>
        <v/>
      </c>
      <c r="B1167" s="9" t="str">
        <f aca="false">IF($A1167="","",'3. Layout Parts'!$D1167)</f>
        <v/>
      </c>
      <c r="C1167" s="9" t="str">
        <f aca="false">IF($A1167="","",'3. Layout Parts'!$B1167)</f>
        <v/>
      </c>
      <c r="D1167" s="9" t="str">
        <f aca="false">IF($A1167="","",'3. Layout Parts'!$C1167)</f>
        <v/>
      </c>
      <c r="E1167" s="9" t="str">
        <f aca="false">IF($A1167="","",IFERROR(INDEX('2. Schematic Parts'!$B$2:$B$3001,MATCH($A1167,'2. Schematic Parts'!$A$2:$A$3001,0)),"NOT FOUND"))</f>
        <v/>
      </c>
      <c r="F1167" s="9" t="str">
        <f aca="false">IF($A1167="","",IFERROR(INDEX('2. Schematic Parts'!$C$2:$C$3001,MATCH($A1167,'2. Schematic Parts'!$A$2:$A$3001,0))&amp;"","NOT FOUND"))</f>
        <v/>
      </c>
      <c r="G1167" s="9" t="str">
        <f aca="false">IF($A1167="","",IFERROR(INDEX('2. Schematic Parts'!$D$2:$D$3001,MATCH($A1167,'2. Schematic Parts'!$A$2:$A$3001,0))&amp;"","NOT FOUND"))</f>
        <v/>
      </c>
      <c r="H1167" s="9" t="str">
        <f aca="false">IF($A1167="","",IF(COUNTIF('2. Schematic Parts'!$A$2:$A$3001,$A1167)=0,"NOT IN SCHEMATIC","OK"))</f>
        <v/>
      </c>
      <c r="I1167" s="9" t="str">
        <f aca="false">IF($A1167="","",IF($H1167="NOT IN SCHEMATIC","",IF(UPPER(TRIM($C1167))=UPPER(TRIM($E1167)),"OK","MISMATCH")))</f>
        <v/>
      </c>
      <c r="J1167" s="9" t="str">
        <f aca="false">IF($A1167="","",IF($H1167="NOT IN SCHEMATIC","",IF($F1167="","NO SCH DECAL",IF($D1167="","",IF(UPPER(TRIM($D1167))=UPPER(TRIM($F1167)),"OK","MISMATCH")))))</f>
        <v/>
      </c>
      <c r="K1167" s="16" t="str">
        <f aca="false">IF($A1167="","",SUMPRODUCT(--ISNUMBER(SEARCH(","&amp;TRIM($A1167)&amp;",",","&amp;SUBSTITUTE('1. Master BOM'!$D$2:$D$400," ","")&amp;","))))</f>
        <v/>
      </c>
      <c r="L1167" s="16" t="str">
        <f aca="false">IF($A1167="","",IF($K1167&lt;&gt;1,0,SUMPRODUCT(ISNUMBER(SEARCH(","&amp;TRIM($A1167)&amp;",",","&amp;SUBSTITUTE('1. Master BOM'!$D$2:$D$400," ","")&amp;","))*ROW('1. Master BOM'!$D$2:$D$400))))</f>
        <v/>
      </c>
      <c r="M1167" s="9" t="str">
        <f aca="false">IF($A1167="","",IF($K1167=0,"NOT IN BOM",IF($K1167&gt;1,"MULTIPLE BOM LINES","OK")))</f>
        <v/>
      </c>
      <c r="N1167" s="9" t="str">
        <f aca="false">IF($A1167="","",IF($L1167=0,"—",INDEX('1. Master BOM'!$A$1:$A$400,$L1167)))</f>
        <v/>
      </c>
      <c r="O1167" s="9" t="str">
        <f aca="false">IF($A1167="","",IF($L1167=0,"—",INDEX('1. Master BOM'!$B$1:$B$400,$L1167)))</f>
        <v/>
      </c>
      <c r="P1167" s="9" t="str">
        <f aca="false">IF($A1167="","",IF(OR($H1167="NOT IN SCHEMATIC",$O1167="—"),"",IF($G1167="","NO SCH PN",IF(UPPER(TRIM($G1167))=UPPER(TRIM($O1167)),"OK","MISMATCH"))))</f>
        <v/>
      </c>
      <c r="Q1167" s="9" t="str">
        <f aca="false">IF($A1167="","",IF($L1167=0,"—",INDEX('1. Master BOM'!$E$1:$E$400,$L1167)))</f>
        <v/>
      </c>
      <c r="R1167" s="9" t="str">
        <f aca="false">IF($A1167="","",IF($L1167=0,"—",IF(T(INDEX('1. Master BOM'!$F$1:$F$400,$L1167))="","(not set)",INDEX('1. Master BOM'!$F$1:$F$400,$L1167))))</f>
        <v/>
      </c>
      <c r="S1167" s="9" t="str">
        <f aca="false">IF($A1167="","",IF(OR($R1167="—",$R1167="(not set)",$D1167=""),"",IF(ISNUMBER(SEARCH(SUBSTITUTE(SUBSTITUTE(SUBSTITUTE($R1167,"-",""),"_","")," ",""),SUBSTITUTE(SUBSTITUTE(SUBSTITUTE($D1167,"-",""),"_","")," ",""))),"OK","CHECK")))</f>
        <v/>
      </c>
      <c r="T1167" s="9" t="str">
        <f aca="false">IF($A1167="","",IF(OR($H1167="NOT IN SCHEMATIC",$I1167="MISMATCH",$J1167="MISMATCH",$P1167="MISMATCH",$M1167&lt;&gt;"OK"),"REVIEW","OK"))</f>
        <v/>
      </c>
      <c r="U1167" s="14"/>
      <c r="V1167" s="14"/>
      <c r="W1167" s="17"/>
      <c r="X1167" s="14"/>
    </row>
    <row r="1168" customFormat="false" ht="15" hidden="false" customHeight="false" outlineLevel="0" collapsed="false">
      <c r="A1168" s="9" t="str">
        <f aca="false">IF('3. Layout Parts'!$A1168="","",TRIM('3. Layout Parts'!$A1168))</f>
        <v/>
      </c>
      <c r="B1168" s="9" t="str">
        <f aca="false">IF($A1168="","",'3. Layout Parts'!$D1168)</f>
        <v/>
      </c>
      <c r="C1168" s="9" t="str">
        <f aca="false">IF($A1168="","",'3. Layout Parts'!$B1168)</f>
        <v/>
      </c>
      <c r="D1168" s="9" t="str">
        <f aca="false">IF($A1168="","",'3. Layout Parts'!$C1168)</f>
        <v/>
      </c>
      <c r="E1168" s="9" t="str">
        <f aca="false">IF($A1168="","",IFERROR(INDEX('2. Schematic Parts'!$B$2:$B$3001,MATCH($A1168,'2. Schematic Parts'!$A$2:$A$3001,0)),"NOT FOUND"))</f>
        <v/>
      </c>
      <c r="F1168" s="9" t="str">
        <f aca="false">IF($A1168="","",IFERROR(INDEX('2. Schematic Parts'!$C$2:$C$3001,MATCH($A1168,'2. Schematic Parts'!$A$2:$A$3001,0))&amp;"","NOT FOUND"))</f>
        <v/>
      </c>
      <c r="G1168" s="9" t="str">
        <f aca="false">IF($A1168="","",IFERROR(INDEX('2. Schematic Parts'!$D$2:$D$3001,MATCH($A1168,'2. Schematic Parts'!$A$2:$A$3001,0))&amp;"","NOT FOUND"))</f>
        <v/>
      </c>
      <c r="H1168" s="9" t="str">
        <f aca="false">IF($A1168="","",IF(COUNTIF('2. Schematic Parts'!$A$2:$A$3001,$A1168)=0,"NOT IN SCHEMATIC","OK"))</f>
        <v/>
      </c>
      <c r="I1168" s="9" t="str">
        <f aca="false">IF($A1168="","",IF($H1168="NOT IN SCHEMATIC","",IF(UPPER(TRIM($C1168))=UPPER(TRIM($E1168)),"OK","MISMATCH")))</f>
        <v/>
      </c>
      <c r="J1168" s="9" t="str">
        <f aca="false">IF($A1168="","",IF($H1168="NOT IN SCHEMATIC","",IF($F1168="","NO SCH DECAL",IF($D1168="","",IF(UPPER(TRIM($D1168))=UPPER(TRIM($F1168)),"OK","MISMATCH")))))</f>
        <v/>
      </c>
      <c r="K1168" s="16" t="str">
        <f aca="false">IF($A1168="","",SUMPRODUCT(--ISNUMBER(SEARCH(","&amp;TRIM($A1168)&amp;",",","&amp;SUBSTITUTE('1. Master BOM'!$D$2:$D$400," ","")&amp;","))))</f>
        <v/>
      </c>
      <c r="L1168" s="16" t="str">
        <f aca="false">IF($A1168="","",IF($K1168&lt;&gt;1,0,SUMPRODUCT(ISNUMBER(SEARCH(","&amp;TRIM($A1168)&amp;",",","&amp;SUBSTITUTE('1. Master BOM'!$D$2:$D$400," ","")&amp;","))*ROW('1. Master BOM'!$D$2:$D$400))))</f>
        <v/>
      </c>
      <c r="M1168" s="9" t="str">
        <f aca="false">IF($A1168="","",IF($K1168=0,"NOT IN BOM",IF($K1168&gt;1,"MULTIPLE BOM LINES","OK")))</f>
        <v/>
      </c>
      <c r="N1168" s="9" t="str">
        <f aca="false">IF($A1168="","",IF($L1168=0,"—",INDEX('1. Master BOM'!$A$1:$A$400,$L1168)))</f>
        <v/>
      </c>
      <c r="O1168" s="9" t="str">
        <f aca="false">IF($A1168="","",IF($L1168=0,"—",INDEX('1. Master BOM'!$B$1:$B$400,$L1168)))</f>
        <v/>
      </c>
      <c r="P1168" s="9" t="str">
        <f aca="false">IF($A1168="","",IF(OR($H1168="NOT IN SCHEMATIC",$O1168="—"),"",IF($G1168="","NO SCH PN",IF(UPPER(TRIM($G1168))=UPPER(TRIM($O1168)),"OK","MISMATCH"))))</f>
        <v/>
      </c>
      <c r="Q1168" s="9" t="str">
        <f aca="false">IF($A1168="","",IF($L1168=0,"—",INDEX('1. Master BOM'!$E$1:$E$400,$L1168)))</f>
        <v/>
      </c>
      <c r="R1168" s="9" t="str">
        <f aca="false">IF($A1168="","",IF($L1168=0,"—",IF(T(INDEX('1. Master BOM'!$F$1:$F$400,$L1168))="","(not set)",INDEX('1. Master BOM'!$F$1:$F$400,$L1168))))</f>
        <v/>
      </c>
      <c r="S1168" s="9" t="str">
        <f aca="false">IF($A1168="","",IF(OR($R1168="—",$R1168="(not set)",$D1168=""),"",IF(ISNUMBER(SEARCH(SUBSTITUTE(SUBSTITUTE(SUBSTITUTE($R1168,"-",""),"_","")," ",""),SUBSTITUTE(SUBSTITUTE(SUBSTITUTE($D1168,"-",""),"_","")," ",""))),"OK","CHECK")))</f>
        <v/>
      </c>
      <c r="T1168" s="9" t="str">
        <f aca="false">IF($A1168="","",IF(OR($H1168="NOT IN SCHEMATIC",$I1168="MISMATCH",$J1168="MISMATCH",$P1168="MISMATCH",$M1168&lt;&gt;"OK"),"REVIEW","OK"))</f>
        <v/>
      </c>
      <c r="U1168" s="14"/>
      <c r="V1168" s="14"/>
      <c r="W1168" s="17"/>
      <c r="X1168" s="14"/>
    </row>
    <row r="1169" customFormat="false" ht="15" hidden="false" customHeight="false" outlineLevel="0" collapsed="false">
      <c r="A1169" s="9" t="str">
        <f aca="false">IF('3. Layout Parts'!$A1169="","",TRIM('3. Layout Parts'!$A1169))</f>
        <v/>
      </c>
      <c r="B1169" s="9" t="str">
        <f aca="false">IF($A1169="","",'3. Layout Parts'!$D1169)</f>
        <v/>
      </c>
      <c r="C1169" s="9" t="str">
        <f aca="false">IF($A1169="","",'3. Layout Parts'!$B1169)</f>
        <v/>
      </c>
      <c r="D1169" s="9" t="str">
        <f aca="false">IF($A1169="","",'3. Layout Parts'!$C1169)</f>
        <v/>
      </c>
      <c r="E1169" s="9" t="str">
        <f aca="false">IF($A1169="","",IFERROR(INDEX('2. Schematic Parts'!$B$2:$B$3001,MATCH($A1169,'2. Schematic Parts'!$A$2:$A$3001,0)),"NOT FOUND"))</f>
        <v/>
      </c>
      <c r="F1169" s="9" t="str">
        <f aca="false">IF($A1169="","",IFERROR(INDEX('2. Schematic Parts'!$C$2:$C$3001,MATCH($A1169,'2. Schematic Parts'!$A$2:$A$3001,0))&amp;"","NOT FOUND"))</f>
        <v/>
      </c>
      <c r="G1169" s="9" t="str">
        <f aca="false">IF($A1169="","",IFERROR(INDEX('2. Schematic Parts'!$D$2:$D$3001,MATCH($A1169,'2. Schematic Parts'!$A$2:$A$3001,0))&amp;"","NOT FOUND"))</f>
        <v/>
      </c>
      <c r="H1169" s="9" t="str">
        <f aca="false">IF($A1169="","",IF(COUNTIF('2. Schematic Parts'!$A$2:$A$3001,$A1169)=0,"NOT IN SCHEMATIC","OK"))</f>
        <v/>
      </c>
      <c r="I1169" s="9" t="str">
        <f aca="false">IF($A1169="","",IF($H1169="NOT IN SCHEMATIC","",IF(UPPER(TRIM($C1169))=UPPER(TRIM($E1169)),"OK","MISMATCH")))</f>
        <v/>
      </c>
      <c r="J1169" s="9" t="str">
        <f aca="false">IF($A1169="","",IF($H1169="NOT IN SCHEMATIC","",IF($F1169="","NO SCH DECAL",IF($D1169="","",IF(UPPER(TRIM($D1169))=UPPER(TRIM($F1169)),"OK","MISMATCH")))))</f>
        <v/>
      </c>
      <c r="K1169" s="16" t="str">
        <f aca="false">IF($A1169="","",SUMPRODUCT(--ISNUMBER(SEARCH(","&amp;TRIM($A1169)&amp;",",","&amp;SUBSTITUTE('1. Master BOM'!$D$2:$D$400," ","")&amp;","))))</f>
        <v/>
      </c>
      <c r="L1169" s="16" t="str">
        <f aca="false">IF($A1169="","",IF($K1169&lt;&gt;1,0,SUMPRODUCT(ISNUMBER(SEARCH(","&amp;TRIM($A1169)&amp;",",","&amp;SUBSTITUTE('1. Master BOM'!$D$2:$D$400," ","")&amp;","))*ROW('1. Master BOM'!$D$2:$D$400))))</f>
        <v/>
      </c>
      <c r="M1169" s="9" t="str">
        <f aca="false">IF($A1169="","",IF($K1169=0,"NOT IN BOM",IF($K1169&gt;1,"MULTIPLE BOM LINES","OK")))</f>
        <v/>
      </c>
      <c r="N1169" s="9" t="str">
        <f aca="false">IF($A1169="","",IF($L1169=0,"—",INDEX('1. Master BOM'!$A$1:$A$400,$L1169)))</f>
        <v/>
      </c>
      <c r="O1169" s="9" t="str">
        <f aca="false">IF($A1169="","",IF($L1169=0,"—",INDEX('1. Master BOM'!$B$1:$B$400,$L1169)))</f>
        <v/>
      </c>
      <c r="P1169" s="9" t="str">
        <f aca="false">IF($A1169="","",IF(OR($H1169="NOT IN SCHEMATIC",$O1169="—"),"",IF($G1169="","NO SCH PN",IF(UPPER(TRIM($G1169))=UPPER(TRIM($O1169)),"OK","MISMATCH"))))</f>
        <v/>
      </c>
      <c r="Q1169" s="9" t="str">
        <f aca="false">IF($A1169="","",IF($L1169=0,"—",INDEX('1. Master BOM'!$E$1:$E$400,$L1169)))</f>
        <v/>
      </c>
      <c r="R1169" s="9" t="str">
        <f aca="false">IF($A1169="","",IF($L1169=0,"—",IF(T(INDEX('1. Master BOM'!$F$1:$F$400,$L1169))="","(not set)",INDEX('1. Master BOM'!$F$1:$F$400,$L1169))))</f>
        <v/>
      </c>
      <c r="S1169" s="9" t="str">
        <f aca="false">IF($A1169="","",IF(OR($R1169="—",$R1169="(not set)",$D1169=""),"",IF(ISNUMBER(SEARCH(SUBSTITUTE(SUBSTITUTE(SUBSTITUTE($R1169,"-",""),"_","")," ",""),SUBSTITUTE(SUBSTITUTE(SUBSTITUTE($D1169,"-",""),"_","")," ",""))),"OK","CHECK")))</f>
        <v/>
      </c>
      <c r="T1169" s="9" t="str">
        <f aca="false">IF($A1169="","",IF(OR($H1169="NOT IN SCHEMATIC",$I1169="MISMATCH",$J1169="MISMATCH",$P1169="MISMATCH",$M1169&lt;&gt;"OK"),"REVIEW","OK"))</f>
        <v/>
      </c>
      <c r="U1169" s="14"/>
      <c r="V1169" s="14"/>
      <c r="W1169" s="17"/>
      <c r="X1169" s="14"/>
    </row>
    <row r="1170" customFormat="false" ht="15" hidden="false" customHeight="false" outlineLevel="0" collapsed="false">
      <c r="A1170" s="9" t="str">
        <f aca="false">IF('3. Layout Parts'!$A1170="","",TRIM('3. Layout Parts'!$A1170))</f>
        <v/>
      </c>
      <c r="B1170" s="9" t="str">
        <f aca="false">IF($A1170="","",'3. Layout Parts'!$D1170)</f>
        <v/>
      </c>
      <c r="C1170" s="9" t="str">
        <f aca="false">IF($A1170="","",'3. Layout Parts'!$B1170)</f>
        <v/>
      </c>
      <c r="D1170" s="9" t="str">
        <f aca="false">IF($A1170="","",'3. Layout Parts'!$C1170)</f>
        <v/>
      </c>
      <c r="E1170" s="9" t="str">
        <f aca="false">IF($A1170="","",IFERROR(INDEX('2. Schematic Parts'!$B$2:$B$3001,MATCH($A1170,'2. Schematic Parts'!$A$2:$A$3001,0)),"NOT FOUND"))</f>
        <v/>
      </c>
      <c r="F1170" s="9" t="str">
        <f aca="false">IF($A1170="","",IFERROR(INDEX('2. Schematic Parts'!$C$2:$C$3001,MATCH($A1170,'2. Schematic Parts'!$A$2:$A$3001,0))&amp;"","NOT FOUND"))</f>
        <v/>
      </c>
      <c r="G1170" s="9" t="str">
        <f aca="false">IF($A1170="","",IFERROR(INDEX('2. Schematic Parts'!$D$2:$D$3001,MATCH($A1170,'2. Schematic Parts'!$A$2:$A$3001,0))&amp;"","NOT FOUND"))</f>
        <v/>
      </c>
      <c r="H1170" s="9" t="str">
        <f aca="false">IF($A1170="","",IF(COUNTIF('2. Schematic Parts'!$A$2:$A$3001,$A1170)=0,"NOT IN SCHEMATIC","OK"))</f>
        <v/>
      </c>
      <c r="I1170" s="9" t="str">
        <f aca="false">IF($A1170="","",IF($H1170="NOT IN SCHEMATIC","",IF(UPPER(TRIM($C1170))=UPPER(TRIM($E1170)),"OK","MISMATCH")))</f>
        <v/>
      </c>
      <c r="J1170" s="9" t="str">
        <f aca="false">IF($A1170="","",IF($H1170="NOT IN SCHEMATIC","",IF($F1170="","NO SCH DECAL",IF($D1170="","",IF(UPPER(TRIM($D1170))=UPPER(TRIM($F1170)),"OK","MISMATCH")))))</f>
        <v/>
      </c>
      <c r="K1170" s="16" t="str">
        <f aca="false">IF($A1170="","",SUMPRODUCT(--ISNUMBER(SEARCH(","&amp;TRIM($A1170)&amp;",",","&amp;SUBSTITUTE('1. Master BOM'!$D$2:$D$400," ","")&amp;","))))</f>
        <v/>
      </c>
      <c r="L1170" s="16" t="str">
        <f aca="false">IF($A1170="","",IF($K1170&lt;&gt;1,0,SUMPRODUCT(ISNUMBER(SEARCH(","&amp;TRIM($A1170)&amp;",",","&amp;SUBSTITUTE('1. Master BOM'!$D$2:$D$400," ","")&amp;","))*ROW('1. Master BOM'!$D$2:$D$400))))</f>
        <v/>
      </c>
      <c r="M1170" s="9" t="str">
        <f aca="false">IF($A1170="","",IF($K1170=0,"NOT IN BOM",IF($K1170&gt;1,"MULTIPLE BOM LINES","OK")))</f>
        <v/>
      </c>
      <c r="N1170" s="9" t="str">
        <f aca="false">IF($A1170="","",IF($L1170=0,"—",INDEX('1. Master BOM'!$A$1:$A$400,$L1170)))</f>
        <v/>
      </c>
      <c r="O1170" s="9" t="str">
        <f aca="false">IF($A1170="","",IF($L1170=0,"—",INDEX('1. Master BOM'!$B$1:$B$400,$L1170)))</f>
        <v/>
      </c>
      <c r="P1170" s="9" t="str">
        <f aca="false">IF($A1170="","",IF(OR($H1170="NOT IN SCHEMATIC",$O1170="—"),"",IF($G1170="","NO SCH PN",IF(UPPER(TRIM($G1170))=UPPER(TRIM($O1170)),"OK","MISMATCH"))))</f>
        <v/>
      </c>
      <c r="Q1170" s="9" t="str">
        <f aca="false">IF($A1170="","",IF($L1170=0,"—",INDEX('1. Master BOM'!$E$1:$E$400,$L1170)))</f>
        <v/>
      </c>
      <c r="R1170" s="9" t="str">
        <f aca="false">IF($A1170="","",IF($L1170=0,"—",IF(T(INDEX('1. Master BOM'!$F$1:$F$400,$L1170))="","(not set)",INDEX('1. Master BOM'!$F$1:$F$400,$L1170))))</f>
        <v/>
      </c>
      <c r="S1170" s="9" t="str">
        <f aca="false">IF($A1170="","",IF(OR($R1170="—",$R1170="(not set)",$D1170=""),"",IF(ISNUMBER(SEARCH(SUBSTITUTE(SUBSTITUTE(SUBSTITUTE($R1170,"-",""),"_","")," ",""),SUBSTITUTE(SUBSTITUTE(SUBSTITUTE($D1170,"-",""),"_","")," ",""))),"OK","CHECK")))</f>
        <v/>
      </c>
      <c r="T1170" s="9" t="str">
        <f aca="false">IF($A1170="","",IF(OR($H1170="NOT IN SCHEMATIC",$I1170="MISMATCH",$J1170="MISMATCH",$P1170="MISMATCH",$M1170&lt;&gt;"OK"),"REVIEW","OK"))</f>
        <v/>
      </c>
      <c r="U1170" s="14"/>
      <c r="V1170" s="14"/>
      <c r="W1170" s="17"/>
      <c r="X1170" s="14"/>
    </row>
    <row r="1171" customFormat="false" ht="15" hidden="false" customHeight="false" outlineLevel="0" collapsed="false">
      <c r="A1171" s="9" t="str">
        <f aca="false">IF('3. Layout Parts'!$A1171="","",TRIM('3. Layout Parts'!$A1171))</f>
        <v/>
      </c>
      <c r="B1171" s="9" t="str">
        <f aca="false">IF($A1171="","",'3. Layout Parts'!$D1171)</f>
        <v/>
      </c>
      <c r="C1171" s="9" t="str">
        <f aca="false">IF($A1171="","",'3. Layout Parts'!$B1171)</f>
        <v/>
      </c>
      <c r="D1171" s="9" t="str">
        <f aca="false">IF($A1171="","",'3. Layout Parts'!$C1171)</f>
        <v/>
      </c>
      <c r="E1171" s="9" t="str">
        <f aca="false">IF($A1171="","",IFERROR(INDEX('2. Schematic Parts'!$B$2:$B$3001,MATCH($A1171,'2. Schematic Parts'!$A$2:$A$3001,0)),"NOT FOUND"))</f>
        <v/>
      </c>
      <c r="F1171" s="9" t="str">
        <f aca="false">IF($A1171="","",IFERROR(INDEX('2. Schematic Parts'!$C$2:$C$3001,MATCH($A1171,'2. Schematic Parts'!$A$2:$A$3001,0))&amp;"","NOT FOUND"))</f>
        <v/>
      </c>
      <c r="G1171" s="9" t="str">
        <f aca="false">IF($A1171="","",IFERROR(INDEX('2. Schematic Parts'!$D$2:$D$3001,MATCH($A1171,'2. Schematic Parts'!$A$2:$A$3001,0))&amp;"","NOT FOUND"))</f>
        <v/>
      </c>
      <c r="H1171" s="9" t="str">
        <f aca="false">IF($A1171="","",IF(COUNTIF('2. Schematic Parts'!$A$2:$A$3001,$A1171)=0,"NOT IN SCHEMATIC","OK"))</f>
        <v/>
      </c>
      <c r="I1171" s="9" t="str">
        <f aca="false">IF($A1171="","",IF($H1171="NOT IN SCHEMATIC","",IF(UPPER(TRIM($C1171))=UPPER(TRIM($E1171)),"OK","MISMATCH")))</f>
        <v/>
      </c>
      <c r="J1171" s="9" t="str">
        <f aca="false">IF($A1171="","",IF($H1171="NOT IN SCHEMATIC","",IF($F1171="","NO SCH DECAL",IF($D1171="","",IF(UPPER(TRIM($D1171))=UPPER(TRIM($F1171)),"OK","MISMATCH")))))</f>
        <v/>
      </c>
      <c r="K1171" s="16" t="str">
        <f aca="false">IF($A1171="","",SUMPRODUCT(--ISNUMBER(SEARCH(","&amp;TRIM($A1171)&amp;",",","&amp;SUBSTITUTE('1. Master BOM'!$D$2:$D$400," ","")&amp;","))))</f>
        <v/>
      </c>
      <c r="L1171" s="16" t="str">
        <f aca="false">IF($A1171="","",IF($K1171&lt;&gt;1,0,SUMPRODUCT(ISNUMBER(SEARCH(","&amp;TRIM($A1171)&amp;",",","&amp;SUBSTITUTE('1. Master BOM'!$D$2:$D$400," ","")&amp;","))*ROW('1. Master BOM'!$D$2:$D$400))))</f>
        <v/>
      </c>
      <c r="M1171" s="9" t="str">
        <f aca="false">IF($A1171="","",IF($K1171=0,"NOT IN BOM",IF($K1171&gt;1,"MULTIPLE BOM LINES","OK")))</f>
        <v/>
      </c>
      <c r="N1171" s="9" t="str">
        <f aca="false">IF($A1171="","",IF($L1171=0,"—",INDEX('1. Master BOM'!$A$1:$A$400,$L1171)))</f>
        <v/>
      </c>
      <c r="O1171" s="9" t="str">
        <f aca="false">IF($A1171="","",IF($L1171=0,"—",INDEX('1. Master BOM'!$B$1:$B$400,$L1171)))</f>
        <v/>
      </c>
      <c r="P1171" s="9" t="str">
        <f aca="false">IF($A1171="","",IF(OR($H1171="NOT IN SCHEMATIC",$O1171="—"),"",IF($G1171="","NO SCH PN",IF(UPPER(TRIM($G1171))=UPPER(TRIM($O1171)),"OK","MISMATCH"))))</f>
        <v/>
      </c>
      <c r="Q1171" s="9" t="str">
        <f aca="false">IF($A1171="","",IF($L1171=0,"—",INDEX('1. Master BOM'!$E$1:$E$400,$L1171)))</f>
        <v/>
      </c>
      <c r="R1171" s="9" t="str">
        <f aca="false">IF($A1171="","",IF($L1171=0,"—",IF(T(INDEX('1. Master BOM'!$F$1:$F$400,$L1171))="","(not set)",INDEX('1. Master BOM'!$F$1:$F$400,$L1171))))</f>
        <v/>
      </c>
      <c r="S1171" s="9" t="str">
        <f aca="false">IF($A1171="","",IF(OR($R1171="—",$R1171="(not set)",$D1171=""),"",IF(ISNUMBER(SEARCH(SUBSTITUTE(SUBSTITUTE(SUBSTITUTE($R1171,"-",""),"_","")," ",""),SUBSTITUTE(SUBSTITUTE(SUBSTITUTE($D1171,"-",""),"_","")," ",""))),"OK","CHECK")))</f>
        <v/>
      </c>
      <c r="T1171" s="9" t="str">
        <f aca="false">IF($A1171="","",IF(OR($H1171="NOT IN SCHEMATIC",$I1171="MISMATCH",$J1171="MISMATCH",$P1171="MISMATCH",$M1171&lt;&gt;"OK"),"REVIEW","OK"))</f>
        <v/>
      </c>
      <c r="U1171" s="14"/>
      <c r="V1171" s="14"/>
      <c r="W1171" s="17"/>
      <c r="X1171" s="14"/>
    </row>
    <row r="1172" customFormat="false" ht="15" hidden="false" customHeight="false" outlineLevel="0" collapsed="false">
      <c r="A1172" s="9" t="str">
        <f aca="false">IF('3. Layout Parts'!$A1172="","",TRIM('3. Layout Parts'!$A1172))</f>
        <v/>
      </c>
      <c r="B1172" s="9" t="str">
        <f aca="false">IF($A1172="","",'3. Layout Parts'!$D1172)</f>
        <v/>
      </c>
      <c r="C1172" s="9" t="str">
        <f aca="false">IF($A1172="","",'3. Layout Parts'!$B1172)</f>
        <v/>
      </c>
      <c r="D1172" s="9" t="str">
        <f aca="false">IF($A1172="","",'3. Layout Parts'!$C1172)</f>
        <v/>
      </c>
      <c r="E1172" s="9" t="str">
        <f aca="false">IF($A1172="","",IFERROR(INDEX('2. Schematic Parts'!$B$2:$B$3001,MATCH($A1172,'2. Schematic Parts'!$A$2:$A$3001,0)),"NOT FOUND"))</f>
        <v/>
      </c>
      <c r="F1172" s="9" t="str">
        <f aca="false">IF($A1172="","",IFERROR(INDEX('2. Schematic Parts'!$C$2:$C$3001,MATCH($A1172,'2. Schematic Parts'!$A$2:$A$3001,0))&amp;"","NOT FOUND"))</f>
        <v/>
      </c>
      <c r="G1172" s="9" t="str">
        <f aca="false">IF($A1172="","",IFERROR(INDEX('2. Schematic Parts'!$D$2:$D$3001,MATCH($A1172,'2. Schematic Parts'!$A$2:$A$3001,0))&amp;"","NOT FOUND"))</f>
        <v/>
      </c>
      <c r="H1172" s="9" t="str">
        <f aca="false">IF($A1172="","",IF(COUNTIF('2. Schematic Parts'!$A$2:$A$3001,$A1172)=0,"NOT IN SCHEMATIC","OK"))</f>
        <v/>
      </c>
      <c r="I1172" s="9" t="str">
        <f aca="false">IF($A1172="","",IF($H1172="NOT IN SCHEMATIC","",IF(UPPER(TRIM($C1172))=UPPER(TRIM($E1172)),"OK","MISMATCH")))</f>
        <v/>
      </c>
      <c r="J1172" s="9" t="str">
        <f aca="false">IF($A1172="","",IF($H1172="NOT IN SCHEMATIC","",IF($F1172="","NO SCH DECAL",IF($D1172="","",IF(UPPER(TRIM($D1172))=UPPER(TRIM($F1172)),"OK","MISMATCH")))))</f>
        <v/>
      </c>
      <c r="K1172" s="16" t="str">
        <f aca="false">IF($A1172="","",SUMPRODUCT(--ISNUMBER(SEARCH(","&amp;TRIM($A1172)&amp;",",","&amp;SUBSTITUTE('1. Master BOM'!$D$2:$D$400," ","")&amp;","))))</f>
        <v/>
      </c>
      <c r="L1172" s="16" t="str">
        <f aca="false">IF($A1172="","",IF($K1172&lt;&gt;1,0,SUMPRODUCT(ISNUMBER(SEARCH(","&amp;TRIM($A1172)&amp;",",","&amp;SUBSTITUTE('1. Master BOM'!$D$2:$D$400," ","")&amp;","))*ROW('1. Master BOM'!$D$2:$D$400))))</f>
        <v/>
      </c>
      <c r="M1172" s="9" t="str">
        <f aca="false">IF($A1172="","",IF($K1172=0,"NOT IN BOM",IF($K1172&gt;1,"MULTIPLE BOM LINES","OK")))</f>
        <v/>
      </c>
      <c r="N1172" s="9" t="str">
        <f aca="false">IF($A1172="","",IF($L1172=0,"—",INDEX('1. Master BOM'!$A$1:$A$400,$L1172)))</f>
        <v/>
      </c>
      <c r="O1172" s="9" t="str">
        <f aca="false">IF($A1172="","",IF($L1172=0,"—",INDEX('1. Master BOM'!$B$1:$B$400,$L1172)))</f>
        <v/>
      </c>
      <c r="P1172" s="9" t="str">
        <f aca="false">IF($A1172="","",IF(OR($H1172="NOT IN SCHEMATIC",$O1172="—"),"",IF($G1172="","NO SCH PN",IF(UPPER(TRIM($G1172))=UPPER(TRIM($O1172)),"OK","MISMATCH"))))</f>
        <v/>
      </c>
      <c r="Q1172" s="9" t="str">
        <f aca="false">IF($A1172="","",IF($L1172=0,"—",INDEX('1. Master BOM'!$E$1:$E$400,$L1172)))</f>
        <v/>
      </c>
      <c r="R1172" s="9" t="str">
        <f aca="false">IF($A1172="","",IF($L1172=0,"—",IF(T(INDEX('1. Master BOM'!$F$1:$F$400,$L1172))="","(not set)",INDEX('1. Master BOM'!$F$1:$F$400,$L1172))))</f>
        <v/>
      </c>
      <c r="S1172" s="9" t="str">
        <f aca="false">IF($A1172="","",IF(OR($R1172="—",$R1172="(not set)",$D1172=""),"",IF(ISNUMBER(SEARCH(SUBSTITUTE(SUBSTITUTE(SUBSTITUTE($R1172,"-",""),"_","")," ",""),SUBSTITUTE(SUBSTITUTE(SUBSTITUTE($D1172,"-",""),"_","")," ",""))),"OK","CHECK")))</f>
        <v/>
      </c>
      <c r="T1172" s="9" t="str">
        <f aca="false">IF($A1172="","",IF(OR($H1172="NOT IN SCHEMATIC",$I1172="MISMATCH",$J1172="MISMATCH",$P1172="MISMATCH",$M1172&lt;&gt;"OK"),"REVIEW","OK"))</f>
        <v/>
      </c>
      <c r="U1172" s="14"/>
      <c r="V1172" s="14"/>
      <c r="W1172" s="17"/>
      <c r="X1172" s="14"/>
    </row>
    <row r="1173" customFormat="false" ht="15" hidden="false" customHeight="false" outlineLevel="0" collapsed="false">
      <c r="A1173" s="9" t="str">
        <f aca="false">IF('3. Layout Parts'!$A1173="","",TRIM('3. Layout Parts'!$A1173))</f>
        <v/>
      </c>
      <c r="B1173" s="9" t="str">
        <f aca="false">IF($A1173="","",'3. Layout Parts'!$D1173)</f>
        <v/>
      </c>
      <c r="C1173" s="9" t="str">
        <f aca="false">IF($A1173="","",'3. Layout Parts'!$B1173)</f>
        <v/>
      </c>
      <c r="D1173" s="9" t="str">
        <f aca="false">IF($A1173="","",'3. Layout Parts'!$C1173)</f>
        <v/>
      </c>
      <c r="E1173" s="9" t="str">
        <f aca="false">IF($A1173="","",IFERROR(INDEX('2. Schematic Parts'!$B$2:$B$3001,MATCH($A1173,'2. Schematic Parts'!$A$2:$A$3001,0)),"NOT FOUND"))</f>
        <v/>
      </c>
      <c r="F1173" s="9" t="str">
        <f aca="false">IF($A1173="","",IFERROR(INDEX('2. Schematic Parts'!$C$2:$C$3001,MATCH($A1173,'2. Schematic Parts'!$A$2:$A$3001,0))&amp;"","NOT FOUND"))</f>
        <v/>
      </c>
      <c r="G1173" s="9" t="str">
        <f aca="false">IF($A1173="","",IFERROR(INDEX('2. Schematic Parts'!$D$2:$D$3001,MATCH($A1173,'2. Schematic Parts'!$A$2:$A$3001,0))&amp;"","NOT FOUND"))</f>
        <v/>
      </c>
      <c r="H1173" s="9" t="str">
        <f aca="false">IF($A1173="","",IF(COUNTIF('2. Schematic Parts'!$A$2:$A$3001,$A1173)=0,"NOT IN SCHEMATIC","OK"))</f>
        <v/>
      </c>
      <c r="I1173" s="9" t="str">
        <f aca="false">IF($A1173="","",IF($H1173="NOT IN SCHEMATIC","",IF(UPPER(TRIM($C1173))=UPPER(TRIM($E1173)),"OK","MISMATCH")))</f>
        <v/>
      </c>
      <c r="J1173" s="9" t="str">
        <f aca="false">IF($A1173="","",IF($H1173="NOT IN SCHEMATIC","",IF($F1173="","NO SCH DECAL",IF($D1173="","",IF(UPPER(TRIM($D1173))=UPPER(TRIM($F1173)),"OK","MISMATCH")))))</f>
        <v/>
      </c>
      <c r="K1173" s="16" t="str">
        <f aca="false">IF($A1173="","",SUMPRODUCT(--ISNUMBER(SEARCH(","&amp;TRIM($A1173)&amp;",",","&amp;SUBSTITUTE('1. Master BOM'!$D$2:$D$400," ","")&amp;","))))</f>
        <v/>
      </c>
      <c r="L1173" s="16" t="str">
        <f aca="false">IF($A1173="","",IF($K1173&lt;&gt;1,0,SUMPRODUCT(ISNUMBER(SEARCH(","&amp;TRIM($A1173)&amp;",",","&amp;SUBSTITUTE('1. Master BOM'!$D$2:$D$400," ","")&amp;","))*ROW('1. Master BOM'!$D$2:$D$400))))</f>
        <v/>
      </c>
      <c r="M1173" s="9" t="str">
        <f aca="false">IF($A1173="","",IF($K1173=0,"NOT IN BOM",IF($K1173&gt;1,"MULTIPLE BOM LINES","OK")))</f>
        <v/>
      </c>
      <c r="N1173" s="9" t="str">
        <f aca="false">IF($A1173="","",IF($L1173=0,"—",INDEX('1. Master BOM'!$A$1:$A$400,$L1173)))</f>
        <v/>
      </c>
      <c r="O1173" s="9" t="str">
        <f aca="false">IF($A1173="","",IF($L1173=0,"—",INDEX('1. Master BOM'!$B$1:$B$400,$L1173)))</f>
        <v/>
      </c>
      <c r="P1173" s="9" t="str">
        <f aca="false">IF($A1173="","",IF(OR($H1173="NOT IN SCHEMATIC",$O1173="—"),"",IF($G1173="","NO SCH PN",IF(UPPER(TRIM($G1173))=UPPER(TRIM($O1173)),"OK","MISMATCH"))))</f>
        <v/>
      </c>
      <c r="Q1173" s="9" t="str">
        <f aca="false">IF($A1173="","",IF($L1173=0,"—",INDEX('1. Master BOM'!$E$1:$E$400,$L1173)))</f>
        <v/>
      </c>
      <c r="R1173" s="9" t="str">
        <f aca="false">IF($A1173="","",IF($L1173=0,"—",IF(T(INDEX('1. Master BOM'!$F$1:$F$400,$L1173))="","(not set)",INDEX('1. Master BOM'!$F$1:$F$400,$L1173))))</f>
        <v/>
      </c>
      <c r="S1173" s="9" t="str">
        <f aca="false">IF($A1173="","",IF(OR($R1173="—",$R1173="(not set)",$D1173=""),"",IF(ISNUMBER(SEARCH(SUBSTITUTE(SUBSTITUTE(SUBSTITUTE($R1173,"-",""),"_","")," ",""),SUBSTITUTE(SUBSTITUTE(SUBSTITUTE($D1173,"-",""),"_","")," ",""))),"OK","CHECK")))</f>
        <v/>
      </c>
      <c r="T1173" s="9" t="str">
        <f aca="false">IF($A1173="","",IF(OR($H1173="NOT IN SCHEMATIC",$I1173="MISMATCH",$J1173="MISMATCH",$P1173="MISMATCH",$M1173&lt;&gt;"OK"),"REVIEW","OK"))</f>
        <v/>
      </c>
      <c r="U1173" s="14"/>
      <c r="V1173" s="14"/>
      <c r="W1173" s="17"/>
      <c r="X1173" s="14"/>
    </row>
    <row r="1174" customFormat="false" ht="15" hidden="false" customHeight="false" outlineLevel="0" collapsed="false">
      <c r="A1174" s="9" t="str">
        <f aca="false">IF('3. Layout Parts'!$A1174="","",TRIM('3. Layout Parts'!$A1174))</f>
        <v/>
      </c>
      <c r="B1174" s="9" t="str">
        <f aca="false">IF($A1174="","",'3. Layout Parts'!$D1174)</f>
        <v/>
      </c>
      <c r="C1174" s="9" t="str">
        <f aca="false">IF($A1174="","",'3. Layout Parts'!$B1174)</f>
        <v/>
      </c>
      <c r="D1174" s="9" t="str">
        <f aca="false">IF($A1174="","",'3. Layout Parts'!$C1174)</f>
        <v/>
      </c>
      <c r="E1174" s="9" t="str">
        <f aca="false">IF($A1174="","",IFERROR(INDEX('2. Schematic Parts'!$B$2:$B$3001,MATCH($A1174,'2. Schematic Parts'!$A$2:$A$3001,0)),"NOT FOUND"))</f>
        <v/>
      </c>
      <c r="F1174" s="9" t="str">
        <f aca="false">IF($A1174="","",IFERROR(INDEX('2. Schematic Parts'!$C$2:$C$3001,MATCH($A1174,'2. Schematic Parts'!$A$2:$A$3001,0))&amp;"","NOT FOUND"))</f>
        <v/>
      </c>
      <c r="G1174" s="9" t="str">
        <f aca="false">IF($A1174="","",IFERROR(INDEX('2. Schematic Parts'!$D$2:$D$3001,MATCH($A1174,'2. Schematic Parts'!$A$2:$A$3001,0))&amp;"","NOT FOUND"))</f>
        <v/>
      </c>
      <c r="H1174" s="9" t="str">
        <f aca="false">IF($A1174="","",IF(COUNTIF('2. Schematic Parts'!$A$2:$A$3001,$A1174)=0,"NOT IN SCHEMATIC","OK"))</f>
        <v/>
      </c>
      <c r="I1174" s="9" t="str">
        <f aca="false">IF($A1174="","",IF($H1174="NOT IN SCHEMATIC","",IF(UPPER(TRIM($C1174))=UPPER(TRIM($E1174)),"OK","MISMATCH")))</f>
        <v/>
      </c>
      <c r="J1174" s="9" t="str">
        <f aca="false">IF($A1174="","",IF($H1174="NOT IN SCHEMATIC","",IF($F1174="","NO SCH DECAL",IF($D1174="","",IF(UPPER(TRIM($D1174))=UPPER(TRIM($F1174)),"OK","MISMATCH")))))</f>
        <v/>
      </c>
      <c r="K1174" s="16" t="str">
        <f aca="false">IF($A1174="","",SUMPRODUCT(--ISNUMBER(SEARCH(","&amp;TRIM($A1174)&amp;",",","&amp;SUBSTITUTE('1. Master BOM'!$D$2:$D$400," ","")&amp;","))))</f>
        <v/>
      </c>
      <c r="L1174" s="16" t="str">
        <f aca="false">IF($A1174="","",IF($K1174&lt;&gt;1,0,SUMPRODUCT(ISNUMBER(SEARCH(","&amp;TRIM($A1174)&amp;",",","&amp;SUBSTITUTE('1. Master BOM'!$D$2:$D$400," ","")&amp;","))*ROW('1. Master BOM'!$D$2:$D$400))))</f>
        <v/>
      </c>
      <c r="M1174" s="9" t="str">
        <f aca="false">IF($A1174="","",IF($K1174=0,"NOT IN BOM",IF($K1174&gt;1,"MULTIPLE BOM LINES","OK")))</f>
        <v/>
      </c>
      <c r="N1174" s="9" t="str">
        <f aca="false">IF($A1174="","",IF($L1174=0,"—",INDEX('1. Master BOM'!$A$1:$A$400,$L1174)))</f>
        <v/>
      </c>
      <c r="O1174" s="9" t="str">
        <f aca="false">IF($A1174="","",IF($L1174=0,"—",INDEX('1. Master BOM'!$B$1:$B$400,$L1174)))</f>
        <v/>
      </c>
      <c r="P1174" s="9" t="str">
        <f aca="false">IF($A1174="","",IF(OR($H1174="NOT IN SCHEMATIC",$O1174="—"),"",IF($G1174="","NO SCH PN",IF(UPPER(TRIM($G1174))=UPPER(TRIM($O1174)),"OK","MISMATCH"))))</f>
        <v/>
      </c>
      <c r="Q1174" s="9" t="str">
        <f aca="false">IF($A1174="","",IF($L1174=0,"—",INDEX('1. Master BOM'!$E$1:$E$400,$L1174)))</f>
        <v/>
      </c>
      <c r="R1174" s="9" t="str">
        <f aca="false">IF($A1174="","",IF($L1174=0,"—",IF(T(INDEX('1. Master BOM'!$F$1:$F$400,$L1174))="","(not set)",INDEX('1. Master BOM'!$F$1:$F$400,$L1174))))</f>
        <v/>
      </c>
      <c r="S1174" s="9" t="str">
        <f aca="false">IF($A1174="","",IF(OR($R1174="—",$R1174="(not set)",$D1174=""),"",IF(ISNUMBER(SEARCH(SUBSTITUTE(SUBSTITUTE(SUBSTITUTE($R1174,"-",""),"_","")," ",""),SUBSTITUTE(SUBSTITUTE(SUBSTITUTE($D1174,"-",""),"_","")," ",""))),"OK","CHECK")))</f>
        <v/>
      </c>
      <c r="T1174" s="9" t="str">
        <f aca="false">IF($A1174="","",IF(OR($H1174="NOT IN SCHEMATIC",$I1174="MISMATCH",$J1174="MISMATCH",$P1174="MISMATCH",$M1174&lt;&gt;"OK"),"REVIEW","OK"))</f>
        <v/>
      </c>
      <c r="U1174" s="14"/>
      <c r="V1174" s="14"/>
      <c r="W1174" s="17"/>
      <c r="X1174" s="14"/>
    </row>
    <row r="1175" customFormat="false" ht="15" hidden="false" customHeight="false" outlineLevel="0" collapsed="false">
      <c r="A1175" s="9" t="str">
        <f aca="false">IF('3. Layout Parts'!$A1175="","",TRIM('3. Layout Parts'!$A1175))</f>
        <v/>
      </c>
      <c r="B1175" s="9" t="str">
        <f aca="false">IF($A1175="","",'3. Layout Parts'!$D1175)</f>
        <v/>
      </c>
      <c r="C1175" s="9" t="str">
        <f aca="false">IF($A1175="","",'3. Layout Parts'!$B1175)</f>
        <v/>
      </c>
      <c r="D1175" s="9" t="str">
        <f aca="false">IF($A1175="","",'3. Layout Parts'!$C1175)</f>
        <v/>
      </c>
      <c r="E1175" s="9" t="str">
        <f aca="false">IF($A1175="","",IFERROR(INDEX('2. Schematic Parts'!$B$2:$B$3001,MATCH($A1175,'2. Schematic Parts'!$A$2:$A$3001,0)),"NOT FOUND"))</f>
        <v/>
      </c>
      <c r="F1175" s="9" t="str">
        <f aca="false">IF($A1175="","",IFERROR(INDEX('2. Schematic Parts'!$C$2:$C$3001,MATCH($A1175,'2. Schematic Parts'!$A$2:$A$3001,0))&amp;"","NOT FOUND"))</f>
        <v/>
      </c>
      <c r="G1175" s="9" t="str">
        <f aca="false">IF($A1175="","",IFERROR(INDEX('2. Schematic Parts'!$D$2:$D$3001,MATCH($A1175,'2. Schematic Parts'!$A$2:$A$3001,0))&amp;"","NOT FOUND"))</f>
        <v/>
      </c>
      <c r="H1175" s="9" t="str">
        <f aca="false">IF($A1175="","",IF(COUNTIF('2. Schematic Parts'!$A$2:$A$3001,$A1175)=0,"NOT IN SCHEMATIC","OK"))</f>
        <v/>
      </c>
      <c r="I1175" s="9" t="str">
        <f aca="false">IF($A1175="","",IF($H1175="NOT IN SCHEMATIC","",IF(UPPER(TRIM($C1175))=UPPER(TRIM($E1175)),"OK","MISMATCH")))</f>
        <v/>
      </c>
      <c r="J1175" s="9" t="str">
        <f aca="false">IF($A1175="","",IF($H1175="NOT IN SCHEMATIC","",IF($F1175="","NO SCH DECAL",IF($D1175="","",IF(UPPER(TRIM($D1175))=UPPER(TRIM($F1175)),"OK","MISMATCH")))))</f>
        <v/>
      </c>
      <c r="K1175" s="16" t="str">
        <f aca="false">IF($A1175="","",SUMPRODUCT(--ISNUMBER(SEARCH(","&amp;TRIM($A1175)&amp;",",","&amp;SUBSTITUTE('1. Master BOM'!$D$2:$D$400," ","")&amp;","))))</f>
        <v/>
      </c>
      <c r="L1175" s="16" t="str">
        <f aca="false">IF($A1175="","",IF($K1175&lt;&gt;1,0,SUMPRODUCT(ISNUMBER(SEARCH(","&amp;TRIM($A1175)&amp;",",","&amp;SUBSTITUTE('1. Master BOM'!$D$2:$D$400," ","")&amp;","))*ROW('1. Master BOM'!$D$2:$D$400))))</f>
        <v/>
      </c>
      <c r="M1175" s="9" t="str">
        <f aca="false">IF($A1175="","",IF($K1175=0,"NOT IN BOM",IF($K1175&gt;1,"MULTIPLE BOM LINES","OK")))</f>
        <v/>
      </c>
      <c r="N1175" s="9" t="str">
        <f aca="false">IF($A1175="","",IF($L1175=0,"—",INDEX('1. Master BOM'!$A$1:$A$400,$L1175)))</f>
        <v/>
      </c>
      <c r="O1175" s="9" t="str">
        <f aca="false">IF($A1175="","",IF($L1175=0,"—",INDEX('1. Master BOM'!$B$1:$B$400,$L1175)))</f>
        <v/>
      </c>
      <c r="P1175" s="9" t="str">
        <f aca="false">IF($A1175="","",IF(OR($H1175="NOT IN SCHEMATIC",$O1175="—"),"",IF($G1175="","NO SCH PN",IF(UPPER(TRIM($G1175))=UPPER(TRIM($O1175)),"OK","MISMATCH"))))</f>
        <v/>
      </c>
      <c r="Q1175" s="9" t="str">
        <f aca="false">IF($A1175="","",IF($L1175=0,"—",INDEX('1. Master BOM'!$E$1:$E$400,$L1175)))</f>
        <v/>
      </c>
      <c r="R1175" s="9" t="str">
        <f aca="false">IF($A1175="","",IF($L1175=0,"—",IF(T(INDEX('1. Master BOM'!$F$1:$F$400,$L1175))="","(not set)",INDEX('1. Master BOM'!$F$1:$F$400,$L1175))))</f>
        <v/>
      </c>
      <c r="S1175" s="9" t="str">
        <f aca="false">IF($A1175="","",IF(OR($R1175="—",$R1175="(not set)",$D1175=""),"",IF(ISNUMBER(SEARCH(SUBSTITUTE(SUBSTITUTE(SUBSTITUTE($R1175,"-",""),"_","")," ",""),SUBSTITUTE(SUBSTITUTE(SUBSTITUTE($D1175,"-",""),"_","")," ",""))),"OK","CHECK")))</f>
        <v/>
      </c>
      <c r="T1175" s="9" t="str">
        <f aca="false">IF($A1175="","",IF(OR($H1175="NOT IN SCHEMATIC",$I1175="MISMATCH",$J1175="MISMATCH",$P1175="MISMATCH",$M1175&lt;&gt;"OK"),"REVIEW","OK"))</f>
        <v/>
      </c>
      <c r="U1175" s="14"/>
      <c r="V1175" s="14"/>
      <c r="W1175" s="17"/>
      <c r="X1175" s="14"/>
    </row>
    <row r="1176" customFormat="false" ht="15" hidden="false" customHeight="false" outlineLevel="0" collapsed="false">
      <c r="A1176" s="9" t="str">
        <f aca="false">IF('3. Layout Parts'!$A1176="","",TRIM('3. Layout Parts'!$A1176))</f>
        <v/>
      </c>
      <c r="B1176" s="9" t="str">
        <f aca="false">IF($A1176="","",'3. Layout Parts'!$D1176)</f>
        <v/>
      </c>
      <c r="C1176" s="9" t="str">
        <f aca="false">IF($A1176="","",'3. Layout Parts'!$B1176)</f>
        <v/>
      </c>
      <c r="D1176" s="9" t="str">
        <f aca="false">IF($A1176="","",'3. Layout Parts'!$C1176)</f>
        <v/>
      </c>
      <c r="E1176" s="9" t="str">
        <f aca="false">IF($A1176="","",IFERROR(INDEX('2. Schematic Parts'!$B$2:$B$3001,MATCH($A1176,'2. Schematic Parts'!$A$2:$A$3001,0)),"NOT FOUND"))</f>
        <v/>
      </c>
      <c r="F1176" s="9" t="str">
        <f aca="false">IF($A1176="","",IFERROR(INDEX('2. Schematic Parts'!$C$2:$C$3001,MATCH($A1176,'2. Schematic Parts'!$A$2:$A$3001,0))&amp;"","NOT FOUND"))</f>
        <v/>
      </c>
      <c r="G1176" s="9" t="str">
        <f aca="false">IF($A1176="","",IFERROR(INDEX('2. Schematic Parts'!$D$2:$D$3001,MATCH($A1176,'2. Schematic Parts'!$A$2:$A$3001,0))&amp;"","NOT FOUND"))</f>
        <v/>
      </c>
      <c r="H1176" s="9" t="str">
        <f aca="false">IF($A1176="","",IF(COUNTIF('2. Schematic Parts'!$A$2:$A$3001,$A1176)=0,"NOT IN SCHEMATIC","OK"))</f>
        <v/>
      </c>
      <c r="I1176" s="9" t="str">
        <f aca="false">IF($A1176="","",IF($H1176="NOT IN SCHEMATIC","",IF(UPPER(TRIM($C1176))=UPPER(TRIM($E1176)),"OK","MISMATCH")))</f>
        <v/>
      </c>
      <c r="J1176" s="9" t="str">
        <f aca="false">IF($A1176="","",IF($H1176="NOT IN SCHEMATIC","",IF($F1176="","NO SCH DECAL",IF($D1176="","",IF(UPPER(TRIM($D1176))=UPPER(TRIM($F1176)),"OK","MISMATCH")))))</f>
        <v/>
      </c>
      <c r="K1176" s="16" t="str">
        <f aca="false">IF($A1176="","",SUMPRODUCT(--ISNUMBER(SEARCH(","&amp;TRIM($A1176)&amp;",",","&amp;SUBSTITUTE('1. Master BOM'!$D$2:$D$400," ","")&amp;","))))</f>
        <v/>
      </c>
      <c r="L1176" s="16" t="str">
        <f aca="false">IF($A1176="","",IF($K1176&lt;&gt;1,0,SUMPRODUCT(ISNUMBER(SEARCH(","&amp;TRIM($A1176)&amp;",",","&amp;SUBSTITUTE('1. Master BOM'!$D$2:$D$400," ","")&amp;","))*ROW('1. Master BOM'!$D$2:$D$400))))</f>
        <v/>
      </c>
      <c r="M1176" s="9" t="str">
        <f aca="false">IF($A1176="","",IF($K1176=0,"NOT IN BOM",IF($K1176&gt;1,"MULTIPLE BOM LINES","OK")))</f>
        <v/>
      </c>
      <c r="N1176" s="9" t="str">
        <f aca="false">IF($A1176="","",IF($L1176=0,"—",INDEX('1. Master BOM'!$A$1:$A$400,$L1176)))</f>
        <v/>
      </c>
      <c r="O1176" s="9" t="str">
        <f aca="false">IF($A1176="","",IF($L1176=0,"—",INDEX('1. Master BOM'!$B$1:$B$400,$L1176)))</f>
        <v/>
      </c>
      <c r="P1176" s="9" t="str">
        <f aca="false">IF($A1176="","",IF(OR($H1176="NOT IN SCHEMATIC",$O1176="—"),"",IF($G1176="","NO SCH PN",IF(UPPER(TRIM($G1176))=UPPER(TRIM($O1176)),"OK","MISMATCH"))))</f>
        <v/>
      </c>
      <c r="Q1176" s="9" t="str">
        <f aca="false">IF($A1176="","",IF($L1176=0,"—",INDEX('1. Master BOM'!$E$1:$E$400,$L1176)))</f>
        <v/>
      </c>
      <c r="R1176" s="9" t="str">
        <f aca="false">IF($A1176="","",IF($L1176=0,"—",IF(T(INDEX('1. Master BOM'!$F$1:$F$400,$L1176))="","(not set)",INDEX('1. Master BOM'!$F$1:$F$400,$L1176))))</f>
        <v/>
      </c>
      <c r="S1176" s="9" t="str">
        <f aca="false">IF($A1176="","",IF(OR($R1176="—",$R1176="(not set)",$D1176=""),"",IF(ISNUMBER(SEARCH(SUBSTITUTE(SUBSTITUTE(SUBSTITUTE($R1176,"-",""),"_","")," ",""),SUBSTITUTE(SUBSTITUTE(SUBSTITUTE($D1176,"-",""),"_","")," ",""))),"OK","CHECK")))</f>
        <v/>
      </c>
      <c r="T1176" s="9" t="str">
        <f aca="false">IF($A1176="","",IF(OR($H1176="NOT IN SCHEMATIC",$I1176="MISMATCH",$J1176="MISMATCH",$P1176="MISMATCH",$M1176&lt;&gt;"OK"),"REVIEW","OK"))</f>
        <v/>
      </c>
      <c r="U1176" s="14"/>
      <c r="V1176" s="14"/>
      <c r="W1176" s="17"/>
      <c r="X1176" s="14"/>
    </row>
    <row r="1177" customFormat="false" ht="15" hidden="false" customHeight="false" outlineLevel="0" collapsed="false">
      <c r="A1177" s="9" t="str">
        <f aca="false">IF('3. Layout Parts'!$A1177="","",TRIM('3. Layout Parts'!$A1177))</f>
        <v/>
      </c>
      <c r="B1177" s="9" t="str">
        <f aca="false">IF($A1177="","",'3. Layout Parts'!$D1177)</f>
        <v/>
      </c>
      <c r="C1177" s="9" t="str">
        <f aca="false">IF($A1177="","",'3. Layout Parts'!$B1177)</f>
        <v/>
      </c>
      <c r="D1177" s="9" t="str">
        <f aca="false">IF($A1177="","",'3. Layout Parts'!$C1177)</f>
        <v/>
      </c>
      <c r="E1177" s="9" t="str">
        <f aca="false">IF($A1177="","",IFERROR(INDEX('2. Schematic Parts'!$B$2:$B$3001,MATCH($A1177,'2. Schematic Parts'!$A$2:$A$3001,0)),"NOT FOUND"))</f>
        <v/>
      </c>
      <c r="F1177" s="9" t="str">
        <f aca="false">IF($A1177="","",IFERROR(INDEX('2. Schematic Parts'!$C$2:$C$3001,MATCH($A1177,'2. Schematic Parts'!$A$2:$A$3001,0))&amp;"","NOT FOUND"))</f>
        <v/>
      </c>
      <c r="G1177" s="9" t="str">
        <f aca="false">IF($A1177="","",IFERROR(INDEX('2. Schematic Parts'!$D$2:$D$3001,MATCH($A1177,'2. Schematic Parts'!$A$2:$A$3001,0))&amp;"","NOT FOUND"))</f>
        <v/>
      </c>
      <c r="H1177" s="9" t="str">
        <f aca="false">IF($A1177="","",IF(COUNTIF('2. Schematic Parts'!$A$2:$A$3001,$A1177)=0,"NOT IN SCHEMATIC","OK"))</f>
        <v/>
      </c>
      <c r="I1177" s="9" t="str">
        <f aca="false">IF($A1177="","",IF($H1177="NOT IN SCHEMATIC","",IF(UPPER(TRIM($C1177))=UPPER(TRIM($E1177)),"OK","MISMATCH")))</f>
        <v/>
      </c>
      <c r="J1177" s="9" t="str">
        <f aca="false">IF($A1177="","",IF($H1177="NOT IN SCHEMATIC","",IF($F1177="","NO SCH DECAL",IF($D1177="","",IF(UPPER(TRIM($D1177))=UPPER(TRIM($F1177)),"OK","MISMATCH")))))</f>
        <v/>
      </c>
      <c r="K1177" s="16" t="str">
        <f aca="false">IF($A1177="","",SUMPRODUCT(--ISNUMBER(SEARCH(","&amp;TRIM($A1177)&amp;",",","&amp;SUBSTITUTE('1. Master BOM'!$D$2:$D$400," ","")&amp;","))))</f>
        <v/>
      </c>
      <c r="L1177" s="16" t="str">
        <f aca="false">IF($A1177="","",IF($K1177&lt;&gt;1,0,SUMPRODUCT(ISNUMBER(SEARCH(","&amp;TRIM($A1177)&amp;",",","&amp;SUBSTITUTE('1. Master BOM'!$D$2:$D$400," ","")&amp;","))*ROW('1. Master BOM'!$D$2:$D$400))))</f>
        <v/>
      </c>
      <c r="M1177" s="9" t="str">
        <f aca="false">IF($A1177="","",IF($K1177=0,"NOT IN BOM",IF($K1177&gt;1,"MULTIPLE BOM LINES","OK")))</f>
        <v/>
      </c>
      <c r="N1177" s="9" t="str">
        <f aca="false">IF($A1177="","",IF($L1177=0,"—",INDEX('1. Master BOM'!$A$1:$A$400,$L1177)))</f>
        <v/>
      </c>
      <c r="O1177" s="9" t="str">
        <f aca="false">IF($A1177="","",IF($L1177=0,"—",INDEX('1. Master BOM'!$B$1:$B$400,$L1177)))</f>
        <v/>
      </c>
      <c r="P1177" s="9" t="str">
        <f aca="false">IF($A1177="","",IF(OR($H1177="NOT IN SCHEMATIC",$O1177="—"),"",IF($G1177="","NO SCH PN",IF(UPPER(TRIM($G1177))=UPPER(TRIM($O1177)),"OK","MISMATCH"))))</f>
        <v/>
      </c>
      <c r="Q1177" s="9" t="str">
        <f aca="false">IF($A1177="","",IF($L1177=0,"—",INDEX('1. Master BOM'!$E$1:$E$400,$L1177)))</f>
        <v/>
      </c>
      <c r="R1177" s="9" t="str">
        <f aca="false">IF($A1177="","",IF($L1177=0,"—",IF(T(INDEX('1. Master BOM'!$F$1:$F$400,$L1177))="","(not set)",INDEX('1. Master BOM'!$F$1:$F$400,$L1177))))</f>
        <v/>
      </c>
      <c r="S1177" s="9" t="str">
        <f aca="false">IF($A1177="","",IF(OR($R1177="—",$R1177="(not set)",$D1177=""),"",IF(ISNUMBER(SEARCH(SUBSTITUTE(SUBSTITUTE(SUBSTITUTE($R1177,"-",""),"_","")," ",""),SUBSTITUTE(SUBSTITUTE(SUBSTITUTE($D1177,"-",""),"_","")," ",""))),"OK","CHECK")))</f>
        <v/>
      </c>
      <c r="T1177" s="9" t="str">
        <f aca="false">IF($A1177="","",IF(OR($H1177="NOT IN SCHEMATIC",$I1177="MISMATCH",$J1177="MISMATCH",$P1177="MISMATCH",$M1177&lt;&gt;"OK"),"REVIEW","OK"))</f>
        <v/>
      </c>
      <c r="U1177" s="14"/>
      <c r="V1177" s="14"/>
      <c r="W1177" s="17"/>
      <c r="X1177" s="14"/>
    </row>
    <row r="1178" customFormat="false" ht="15" hidden="false" customHeight="false" outlineLevel="0" collapsed="false">
      <c r="A1178" s="9" t="str">
        <f aca="false">IF('3. Layout Parts'!$A1178="","",TRIM('3. Layout Parts'!$A1178))</f>
        <v/>
      </c>
      <c r="B1178" s="9" t="str">
        <f aca="false">IF($A1178="","",'3. Layout Parts'!$D1178)</f>
        <v/>
      </c>
      <c r="C1178" s="9" t="str">
        <f aca="false">IF($A1178="","",'3. Layout Parts'!$B1178)</f>
        <v/>
      </c>
      <c r="D1178" s="9" t="str">
        <f aca="false">IF($A1178="","",'3. Layout Parts'!$C1178)</f>
        <v/>
      </c>
      <c r="E1178" s="9" t="str">
        <f aca="false">IF($A1178="","",IFERROR(INDEX('2. Schematic Parts'!$B$2:$B$3001,MATCH($A1178,'2. Schematic Parts'!$A$2:$A$3001,0)),"NOT FOUND"))</f>
        <v/>
      </c>
      <c r="F1178" s="9" t="str">
        <f aca="false">IF($A1178="","",IFERROR(INDEX('2. Schematic Parts'!$C$2:$C$3001,MATCH($A1178,'2. Schematic Parts'!$A$2:$A$3001,0))&amp;"","NOT FOUND"))</f>
        <v/>
      </c>
      <c r="G1178" s="9" t="str">
        <f aca="false">IF($A1178="","",IFERROR(INDEX('2. Schematic Parts'!$D$2:$D$3001,MATCH($A1178,'2. Schematic Parts'!$A$2:$A$3001,0))&amp;"","NOT FOUND"))</f>
        <v/>
      </c>
      <c r="H1178" s="9" t="str">
        <f aca="false">IF($A1178="","",IF(COUNTIF('2. Schematic Parts'!$A$2:$A$3001,$A1178)=0,"NOT IN SCHEMATIC","OK"))</f>
        <v/>
      </c>
      <c r="I1178" s="9" t="str">
        <f aca="false">IF($A1178="","",IF($H1178="NOT IN SCHEMATIC","",IF(UPPER(TRIM($C1178))=UPPER(TRIM($E1178)),"OK","MISMATCH")))</f>
        <v/>
      </c>
      <c r="J1178" s="9" t="str">
        <f aca="false">IF($A1178="","",IF($H1178="NOT IN SCHEMATIC","",IF($F1178="","NO SCH DECAL",IF($D1178="","",IF(UPPER(TRIM($D1178))=UPPER(TRIM($F1178)),"OK","MISMATCH")))))</f>
        <v/>
      </c>
      <c r="K1178" s="16" t="str">
        <f aca="false">IF($A1178="","",SUMPRODUCT(--ISNUMBER(SEARCH(","&amp;TRIM($A1178)&amp;",",","&amp;SUBSTITUTE('1. Master BOM'!$D$2:$D$400," ","")&amp;","))))</f>
        <v/>
      </c>
      <c r="L1178" s="16" t="str">
        <f aca="false">IF($A1178="","",IF($K1178&lt;&gt;1,0,SUMPRODUCT(ISNUMBER(SEARCH(","&amp;TRIM($A1178)&amp;",",","&amp;SUBSTITUTE('1. Master BOM'!$D$2:$D$400," ","")&amp;","))*ROW('1. Master BOM'!$D$2:$D$400))))</f>
        <v/>
      </c>
      <c r="M1178" s="9" t="str">
        <f aca="false">IF($A1178="","",IF($K1178=0,"NOT IN BOM",IF($K1178&gt;1,"MULTIPLE BOM LINES","OK")))</f>
        <v/>
      </c>
      <c r="N1178" s="9" t="str">
        <f aca="false">IF($A1178="","",IF($L1178=0,"—",INDEX('1. Master BOM'!$A$1:$A$400,$L1178)))</f>
        <v/>
      </c>
      <c r="O1178" s="9" t="str">
        <f aca="false">IF($A1178="","",IF($L1178=0,"—",INDEX('1. Master BOM'!$B$1:$B$400,$L1178)))</f>
        <v/>
      </c>
      <c r="P1178" s="9" t="str">
        <f aca="false">IF($A1178="","",IF(OR($H1178="NOT IN SCHEMATIC",$O1178="—"),"",IF($G1178="","NO SCH PN",IF(UPPER(TRIM($G1178))=UPPER(TRIM($O1178)),"OK","MISMATCH"))))</f>
        <v/>
      </c>
      <c r="Q1178" s="9" t="str">
        <f aca="false">IF($A1178="","",IF($L1178=0,"—",INDEX('1. Master BOM'!$E$1:$E$400,$L1178)))</f>
        <v/>
      </c>
      <c r="R1178" s="9" t="str">
        <f aca="false">IF($A1178="","",IF($L1178=0,"—",IF(T(INDEX('1. Master BOM'!$F$1:$F$400,$L1178))="","(not set)",INDEX('1. Master BOM'!$F$1:$F$400,$L1178))))</f>
        <v/>
      </c>
      <c r="S1178" s="9" t="str">
        <f aca="false">IF($A1178="","",IF(OR($R1178="—",$R1178="(not set)",$D1178=""),"",IF(ISNUMBER(SEARCH(SUBSTITUTE(SUBSTITUTE(SUBSTITUTE($R1178,"-",""),"_","")," ",""),SUBSTITUTE(SUBSTITUTE(SUBSTITUTE($D1178,"-",""),"_","")," ",""))),"OK","CHECK")))</f>
        <v/>
      </c>
      <c r="T1178" s="9" t="str">
        <f aca="false">IF($A1178="","",IF(OR($H1178="NOT IN SCHEMATIC",$I1178="MISMATCH",$J1178="MISMATCH",$P1178="MISMATCH",$M1178&lt;&gt;"OK"),"REVIEW","OK"))</f>
        <v/>
      </c>
      <c r="U1178" s="14"/>
      <c r="V1178" s="14"/>
      <c r="W1178" s="17"/>
      <c r="X1178" s="14"/>
    </row>
    <row r="1179" customFormat="false" ht="15" hidden="false" customHeight="false" outlineLevel="0" collapsed="false">
      <c r="A1179" s="9" t="str">
        <f aca="false">IF('3. Layout Parts'!$A1179="","",TRIM('3. Layout Parts'!$A1179))</f>
        <v/>
      </c>
      <c r="B1179" s="9" t="str">
        <f aca="false">IF($A1179="","",'3. Layout Parts'!$D1179)</f>
        <v/>
      </c>
      <c r="C1179" s="9" t="str">
        <f aca="false">IF($A1179="","",'3. Layout Parts'!$B1179)</f>
        <v/>
      </c>
      <c r="D1179" s="9" t="str">
        <f aca="false">IF($A1179="","",'3. Layout Parts'!$C1179)</f>
        <v/>
      </c>
      <c r="E1179" s="9" t="str">
        <f aca="false">IF($A1179="","",IFERROR(INDEX('2. Schematic Parts'!$B$2:$B$3001,MATCH($A1179,'2. Schematic Parts'!$A$2:$A$3001,0)),"NOT FOUND"))</f>
        <v/>
      </c>
      <c r="F1179" s="9" t="str">
        <f aca="false">IF($A1179="","",IFERROR(INDEX('2. Schematic Parts'!$C$2:$C$3001,MATCH($A1179,'2. Schematic Parts'!$A$2:$A$3001,0))&amp;"","NOT FOUND"))</f>
        <v/>
      </c>
      <c r="G1179" s="9" t="str">
        <f aca="false">IF($A1179="","",IFERROR(INDEX('2. Schematic Parts'!$D$2:$D$3001,MATCH($A1179,'2. Schematic Parts'!$A$2:$A$3001,0))&amp;"","NOT FOUND"))</f>
        <v/>
      </c>
      <c r="H1179" s="9" t="str">
        <f aca="false">IF($A1179="","",IF(COUNTIF('2. Schematic Parts'!$A$2:$A$3001,$A1179)=0,"NOT IN SCHEMATIC","OK"))</f>
        <v/>
      </c>
      <c r="I1179" s="9" t="str">
        <f aca="false">IF($A1179="","",IF($H1179="NOT IN SCHEMATIC","",IF(UPPER(TRIM($C1179))=UPPER(TRIM($E1179)),"OK","MISMATCH")))</f>
        <v/>
      </c>
      <c r="J1179" s="9" t="str">
        <f aca="false">IF($A1179="","",IF($H1179="NOT IN SCHEMATIC","",IF($F1179="","NO SCH DECAL",IF($D1179="","",IF(UPPER(TRIM($D1179))=UPPER(TRIM($F1179)),"OK","MISMATCH")))))</f>
        <v/>
      </c>
      <c r="K1179" s="16" t="str">
        <f aca="false">IF($A1179="","",SUMPRODUCT(--ISNUMBER(SEARCH(","&amp;TRIM($A1179)&amp;",",","&amp;SUBSTITUTE('1. Master BOM'!$D$2:$D$400," ","")&amp;","))))</f>
        <v/>
      </c>
      <c r="L1179" s="16" t="str">
        <f aca="false">IF($A1179="","",IF($K1179&lt;&gt;1,0,SUMPRODUCT(ISNUMBER(SEARCH(","&amp;TRIM($A1179)&amp;",",","&amp;SUBSTITUTE('1. Master BOM'!$D$2:$D$400," ","")&amp;","))*ROW('1. Master BOM'!$D$2:$D$400))))</f>
        <v/>
      </c>
      <c r="M1179" s="9" t="str">
        <f aca="false">IF($A1179="","",IF($K1179=0,"NOT IN BOM",IF($K1179&gt;1,"MULTIPLE BOM LINES","OK")))</f>
        <v/>
      </c>
      <c r="N1179" s="9" t="str">
        <f aca="false">IF($A1179="","",IF($L1179=0,"—",INDEX('1. Master BOM'!$A$1:$A$400,$L1179)))</f>
        <v/>
      </c>
      <c r="O1179" s="9" t="str">
        <f aca="false">IF($A1179="","",IF($L1179=0,"—",INDEX('1. Master BOM'!$B$1:$B$400,$L1179)))</f>
        <v/>
      </c>
      <c r="P1179" s="9" t="str">
        <f aca="false">IF($A1179="","",IF(OR($H1179="NOT IN SCHEMATIC",$O1179="—"),"",IF($G1179="","NO SCH PN",IF(UPPER(TRIM($G1179))=UPPER(TRIM($O1179)),"OK","MISMATCH"))))</f>
        <v/>
      </c>
      <c r="Q1179" s="9" t="str">
        <f aca="false">IF($A1179="","",IF($L1179=0,"—",INDEX('1. Master BOM'!$E$1:$E$400,$L1179)))</f>
        <v/>
      </c>
      <c r="R1179" s="9" t="str">
        <f aca="false">IF($A1179="","",IF($L1179=0,"—",IF(T(INDEX('1. Master BOM'!$F$1:$F$400,$L1179))="","(not set)",INDEX('1. Master BOM'!$F$1:$F$400,$L1179))))</f>
        <v/>
      </c>
      <c r="S1179" s="9" t="str">
        <f aca="false">IF($A1179="","",IF(OR($R1179="—",$R1179="(not set)",$D1179=""),"",IF(ISNUMBER(SEARCH(SUBSTITUTE(SUBSTITUTE(SUBSTITUTE($R1179,"-",""),"_","")," ",""),SUBSTITUTE(SUBSTITUTE(SUBSTITUTE($D1179,"-",""),"_","")," ",""))),"OK","CHECK")))</f>
        <v/>
      </c>
      <c r="T1179" s="9" t="str">
        <f aca="false">IF($A1179="","",IF(OR($H1179="NOT IN SCHEMATIC",$I1179="MISMATCH",$J1179="MISMATCH",$P1179="MISMATCH",$M1179&lt;&gt;"OK"),"REVIEW","OK"))</f>
        <v/>
      </c>
      <c r="U1179" s="14"/>
      <c r="V1179" s="14"/>
      <c r="W1179" s="17"/>
      <c r="X1179" s="14"/>
    </row>
    <row r="1180" customFormat="false" ht="15" hidden="false" customHeight="false" outlineLevel="0" collapsed="false">
      <c r="A1180" s="9" t="str">
        <f aca="false">IF('3. Layout Parts'!$A1180="","",TRIM('3. Layout Parts'!$A1180))</f>
        <v/>
      </c>
      <c r="B1180" s="9" t="str">
        <f aca="false">IF($A1180="","",'3. Layout Parts'!$D1180)</f>
        <v/>
      </c>
      <c r="C1180" s="9" t="str">
        <f aca="false">IF($A1180="","",'3. Layout Parts'!$B1180)</f>
        <v/>
      </c>
      <c r="D1180" s="9" t="str">
        <f aca="false">IF($A1180="","",'3. Layout Parts'!$C1180)</f>
        <v/>
      </c>
      <c r="E1180" s="9" t="str">
        <f aca="false">IF($A1180="","",IFERROR(INDEX('2. Schematic Parts'!$B$2:$B$3001,MATCH($A1180,'2. Schematic Parts'!$A$2:$A$3001,0)),"NOT FOUND"))</f>
        <v/>
      </c>
      <c r="F1180" s="9" t="str">
        <f aca="false">IF($A1180="","",IFERROR(INDEX('2. Schematic Parts'!$C$2:$C$3001,MATCH($A1180,'2. Schematic Parts'!$A$2:$A$3001,0))&amp;"","NOT FOUND"))</f>
        <v/>
      </c>
      <c r="G1180" s="9" t="str">
        <f aca="false">IF($A1180="","",IFERROR(INDEX('2. Schematic Parts'!$D$2:$D$3001,MATCH($A1180,'2. Schematic Parts'!$A$2:$A$3001,0))&amp;"","NOT FOUND"))</f>
        <v/>
      </c>
      <c r="H1180" s="9" t="str">
        <f aca="false">IF($A1180="","",IF(COUNTIF('2. Schematic Parts'!$A$2:$A$3001,$A1180)=0,"NOT IN SCHEMATIC","OK"))</f>
        <v/>
      </c>
      <c r="I1180" s="9" t="str">
        <f aca="false">IF($A1180="","",IF($H1180="NOT IN SCHEMATIC","",IF(UPPER(TRIM($C1180))=UPPER(TRIM($E1180)),"OK","MISMATCH")))</f>
        <v/>
      </c>
      <c r="J1180" s="9" t="str">
        <f aca="false">IF($A1180="","",IF($H1180="NOT IN SCHEMATIC","",IF($F1180="","NO SCH DECAL",IF($D1180="","",IF(UPPER(TRIM($D1180))=UPPER(TRIM($F1180)),"OK","MISMATCH")))))</f>
        <v/>
      </c>
      <c r="K1180" s="16" t="str">
        <f aca="false">IF($A1180="","",SUMPRODUCT(--ISNUMBER(SEARCH(","&amp;TRIM($A1180)&amp;",",","&amp;SUBSTITUTE('1. Master BOM'!$D$2:$D$400," ","")&amp;","))))</f>
        <v/>
      </c>
      <c r="L1180" s="16" t="str">
        <f aca="false">IF($A1180="","",IF($K1180&lt;&gt;1,0,SUMPRODUCT(ISNUMBER(SEARCH(","&amp;TRIM($A1180)&amp;",",","&amp;SUBSTITUTE('1. Master BOM'!$D$2:$D$400," ","")&amp;","))*ROW('1. Master BOM'!$D$2:$D$400))))</f>
        <v/>
      </c>
      <c r="M1180" s="9" t="str">
        <f aca="false">IF($A1180="","",IF($K1180=0,"NOT IN BOM",IF($K1180&gt;1,"MULTIPLE BOM LINES","OK")))</f>
        <v/>
      </c>
      <c r="N1180" s="9" t="str">
        <f aca="false">IF($A1180="","",IF($L1180=0,"—",INDEX('1. Master BOM'!$A$1:$A$400,$L1180)))</f>
        <v/>
      </c>
      <c r="O1180" s="9" t="str">
        <f aca="false">IF($A1180="","",IF($L1180=0,"—",INDEX('1. Master BOM'!$B$1:$B$400,$L1180)))</f>
        <v/>
      </c>
      <c r="P1180" s="9" t="str">
        <f aca="false">IF($A1180="","",IF(OR($H1180="NOT IN SCHEMATIC",$O1180="—"),"",IF($G1180="","NO SCH PN",IF(UPPER(TRIM($G1180))=UPPER(TRIM($O1180)),"OK","MISMATCH"))))</f>
        <v/>
      </c>
      <c r="Q1180" s="9" t="str">
        <f aca="false">IF($A1180="","",IF($L1180=0,"—",INDEX('1. Master BOM'!$E$1:$E$400,$L1180)))</f>
        <v/>
      </c>
      <c r="R1180" s="9" t="str">
        <f aca="false">IF($A1180="","",IF($L1180=0,"—",IF(T(INDEX('1. Master BOM'!$F$1:$F$400,$L1180))="","(not set)",INDEX('1. Master BOM'!$F$1:$F$400,$L1180))))</f>
        <v/>
      </c>
      <c r="S1180" s="9" t="str">
        <f aca="false">IF($A1180="","",IF(OR($R1180="—",$R1180="(not set)",$D1180=""),"",IF(ISNUMBER(SEARCH(SUBSTITUTE(SUBSTITUTE(SUBSTITUTE($R1180,"-",""),"_","")," ",""),SUBSTITUTE(SUBSTITUTE(SUBSTITUTE($D1180,"-",""),"_","")," ",""))),"OK","CHECK")))</f>
        <v/>
      </c>
      <c r="T1180" s="9" t="str">
        <f aca="false">IF($A1180="","",IF(OR($H1180="NOT IN SCHEMATIC",$I1180="MISMATCH",$J1180="MISMATCH",$P1180="MISMATCH",$M1180&lt;&gt;"OK"),"REVIEW","OK"))</f>
        <v/>
      </c>
      <c r="U1180" s="14"/>
      <c r="V1180" s="14"/>
      <c r="W1180" s="17"/>
      <c r="X1180" s="14"/>
    </row>
    <row r="1181" customFormat="false" ht="15" hidden="false" customHeight="false" outlineLevel="0" collapsed="false">
      <c r="A1181" s="9" t="str">
        <f aca="false">IF('3. Layout Parts'!$A1181="","",TRIM('3. Layout Parts'!$A1181))</f>
        <v/>
      </c>
      <c r="B1181" s="9" t="str">
        <f aca="false">IF($A1181="","",'3. Layout Parts'!$D1181)</f>
        <v/>
      </c>
      <c r="C1181" s="9" t="str">
        <f aca="false">IF($A1181="","",'3. Layout Parts'!$B1181)</f>
        <v/>
      </c>
      <c r="D1181" s="9" t="str">
        <f aca="false">IF($A1181="","",'3. Layout Parts'!$C1181)</f>
        <v/>
      </c>
      <c r="E1181" s="9" t="str">
        <f aca="false">IF($A1181="","",IFERROR(INDEX('2. Schematic Parts'!$B$2:$B$3001,MATCH($A1181,'2. Schematic Parts'!$A$2:$A$3001,0)),"NOT FOUND"))</f>
        <v/>
      </c>
      <c r="F1181" s="9" t="str">
        <f aca="false">IF($A1181="","",IFERROR(INDEX('2. Schematic Parts'!$C$2:$C$3001,MATCH($A1181,'2. Schematic Parts'!$A$2:$A$3001,0))&amp;"","NOT FOUND"))</f>
        <v/>
      </c>
      <c r="G1181" s="9" t="str">
        <f aca="false">IF($A1181="","",IFERROR(INDEX('2. Schematic Parts'!$D$2:$D$3001,MATCH($A1181,'2. Schematic Parts'!$A$2:$A$3001,0))&amp;"","NOT FOUND"))</f>
        <v/>
      </c>
      <c r="H1181" s="9" t="str">
        <f aca="false">IF($A1181="","",IF(COUNTIF('2. Schematic Parts'!$A$2:$A$3001,$A1181)=0,"NOT IN SCHEMATIC","OK"))</f>
        <v/>
      </c>
      <c r="I1181" s="9" t="str">
        <f aca="false">IF($A1181="","",IF($H1181="NOT IN SCHEMATIC","",IF(UPPER(TRIM($C1181))=UPPER(TRIM($E1181)),"OK","MISMATCH")))</f>
        <v/>
      </c>
      <c r="J1181" s="9" t="str">
        <f aca="false">IF($A1181="","",IF($H1181="NOT IN SCHEMATIC","",IF($F1181="","NO SCH DECAL",IF($D1181="","",IF(UPPER(TRIM($D1181))=UPPER(TRIM($F1181)),"OK","MISMATCH")))))</f>
        <v/>
      </c>
      <c r="K1181" s="16" t="str">
        <f aca="false">IF($A1181="","",SUMPRODUCT(--ISNUMBER(SEARCH(","&amp;TRIM($A1181)&amp;",",","&amp;SUBSTITUTE('1. Master BOM'!$D$2:$D$400," ","")&amp;","))))</f>
        <v/>
      </c>
      <c r="L1181" s="16" t="str">
        <f aca="false">IF($A1181="","",IF($K1181&lt;&gt;1,0,SUMPRODUCT(ISNUMBER(SEARCH(","&amp;TRIM($A1181)&amp;",",","&amp;SUBSTITUTE('1. Master BOM'!$D$2:$D$400," ","")&amp;","))*ROW('1. Master BOM'!$D$2:$D$400))))</f>
        <v/>
      </c>
      <c r="M1181" s="9" t="str">
        <f aca="false">IF($A1181="","",IF($K1181=0,"NOT IN BOM",IF($K1181&gt;1,"MULTIPLE BOM LINES","OK")))</f>
        <v/>
      </c>
      <c r="N1181" s="9" t="str">
        <f aca="false">IF($A1181="","",IF($L1181=0,"—",INDEX('1. Master BOM'!$A$1:$A$400,$L1181)))</f>
        <v/>
      </c>
      <c r="O1181" s="9" t="str">
        <f aca="false">IF($A1181="","",IF($L1181=0,"—",INDEX('1. Master BOM'!$B$1:$B$400,$L1181)))</f>
        <v/>
      </c>
      <c r="P1181" s="9" t="str">
        <f aca="false">IF($A1181="","",IF(OR($H1181="NOT IN SCHEMATIC",$O1181="—"),"",IF($G1181="","NO SCH PN",IF(UPPER(TRIM($G1181))=UPPER(TRIM($O1181)),"OK","MISMATCH"))))</f>
        <v/>
      </c>
      <c r="Q1181" s="9" t="str">
        <f aca="false">IF($A1181="","",IF($L1181=0,"—",INDEX('1. Master BOM'!$E$1:$E$400,$L1181)))</f>
        <v/>
      </c>
      <c r="R1181" s="9" t="str">
        <f aca="false">IF($A1181="","",IF($L1181=0,"—",IF(T(INDEX('1. Master BOM'!$F$1:$F$400,$L1181))="","(not set)",INDEX('1. Master BOM'!$F$1:$F$400,$L1181))))</f>
        <v/>
      </c>
      <c r="S1181" s="9" t="str">
        <f aca="false">IF($A1181="","",IF(OR($R1181="—",$R1181="(not set)",$D1181=""),"",IF(ISNUMBER(SEARCH(SUBSTITUTE(SUBSTITUTE(SUBSTITUTE($R1181,"-",""),"_","")," ",""),SUBSTITUTE(SUBSTITUTE(SUBSTITUTE($D1181,"-",""),"_","")," ",""))),"OK","CHECK")))</f>
        <v/>
      </c>
      <c r="T1181" s="9" t="str">
        <f aca="false">IF($A1181="","",IF(OR($H1181="NOT IN SCHEMATIC",$I1181="MISMATCH",$J1181="MISMATCH",$P1181="MISMATCH",$M1181&lt;&gt;"OK"),"REVIEW","OK"))</f>
        <v/>
      </c>
      <c r="U1181" s="14"/>
      <c r="V1181" s="14"/>
      <c r="W1181" s="17"/>
      <c r="X1181" s="14"/>
    </row>
    <row r="1182" customFormat="false" ht="15" hidden="false" customHeight="false" outlineLevel="0" collapsed="false">
      <c r="A1182" s="9" t="str">
        <f aca="false">IF('3. Layout Parts'!$A1182="","",TRIM('3. Layout Parts'!$A1182))</f>
        <v/>
      </c>
      <c r="B1182" s="9" t="str">
        <f aca="false">IF($A1182="","",'3. Layout Parts'!$D1182)</f>
        <v/>
      </c>
      <c r="C1182" s="9" t="str">
        <f aca="false">IF($A1182="","",'3. Layout Parts'!$B1182)</f>
        <v/>
      </c>
      <c r="D1182" s="9" t="str">
        <f aca="false">IF($A1182="","",'3. Layout Parts'!$C1182)</f>
        <v/>
      </c>
      <c r="E1182" s="9" t="str">
        <f aca="false">IF($A1182="","",IFERROR(INDEX('2. Schematic Parts'!$B$2:$B$3001,MATCH($A1182,'2. Schematic Parts'!$A$2:$A$3001,0)),"NOT FOUND"))</f>
        <v/>
      </c>
      <c r="F1182" s="9" t="str">
        <f aca="false">IF($A1182="","",IFERROR(INDEX('2. Schematic Parts'!$C$2:$C$3001,MATCH($A1182,'2. Schematic Parts'!$A$2:$A$3001,0))&amp;"","NOT FOUND"))</f>
        <v/>
      </c>
      <c r="G1182" s="9" t="str">
        <f aca="false">IF($A1182="","",IFERROR(INDEX('2. Schematic Parts'!$D$2:$D$3001,MATCH($A1182,'2. Schematic Parts'!$A$2:$A$3001,0))&amp;"","NOT FOUND"))</f>
        <v/>
      </c>
      <c r="H1182" s="9" t="str">
        <f aca="false">IF($A1182="","",IF(COUNTIF('2. Schematic Parts'!$A$2:$A$3001,$A1182)=0,"NOT IN SCHEMATIC","OK"))</f>
        <v/>
      </c>
      <c r="I1182" s="9" t="str">
        <f aca="false">IF($A1182="","",IF($H1182="NOT IN SCHEMATIC","",IF(UPPER(TRIM($C1182))=UPPER(TRIM($E1182)),"OK","MISMATCH")))</f>
        <v/>
      </c>
      <c r="J1182" s="9" t="str">
        <f aca="false">IF($A1182="","",IF($H1182="NOT IN SCHEMATIC","",IF($F1182="","NO SCH DECAL",IF($D1182="","",IF(UPPER(TRIM($D1182))=UPPER(TRIM($F1182)),"OK","MISMATCH")))))</f>
        <v/>
      </c>
      <c r="K1182" s="16" t="str">
        <f aca="false">IF($A1182="","",SUMPRODUCT(--ISNUMBER(SEARCH(","&amp;TRIM($A1182)&amp;",",","&amp;SUBSTITUTE('1. Master BOM'!$D$2:$D$400," ","")&amp;","))))</f>
        <v/>
      </c>
      <c r="L1182" s="16" t="str">
        <f aca="false">IF($A1182="","",IF($K1182&lt;&gt;1,0,SUMPRODUCT(ISNUMBER(SEARCH(","&amp;TRIM($A1182)&amp;",",","&amp;SUBSTITUTE('1. Master BOM'!$D$2:$D$400," ","")&amp;","))*ROW('1. Master BOM'!$D$2:$D$400))))</f>
        <v/>
      </c>
      <c r="M1182" s="9" t="str">
        <f aca="false">IF($A1182="","",IF($K1182=0,"NOT IN BOM",IF($K1182&gt;1,"MULTIPLE BOM LINES","OK")))</f>
        <v/>
      </c>
      <c r="N1182" s="9" t="str">
        <f aca="false">IF($A1182="","",IF($L1182=0,"—",INDEX('1. Master BOM'!$A$1:$A$400,$L1182)))</f>
        <v/>
      </c>
      <c r="O1182" s="9" t="str">
        <f aca="false">IF($A1182="","",IF($L1182=0,"—",INDEX('1. Master BOM'!$B$1:$B$400,$L1182)))</f>
        <v/>
      </c>
      <c r="P1182" s="9" t="str">
        <f aca="false">IF($A1182="","",IF(OR($H1182="NOT IN SCHEMATIC",$O1182="—"),"",IF($G1182="","NO SCH PN",IF(UPPER(TRIM($G1182))=UPPER(TRIM($O1182)),"OK","MISMATCH"))))</f>
        <v/>
      </c>
      <c r="Q1182" s="9" t="str">
        <f aca="false">IF($A1182="","",IF($L1182=0,"—",INDEX('1. Master BOM'!$E$1:$E$400,$L1182)))</f>
        <v/>
      </c>
      <c r="R1182" s="9" t="str">
        <f aca="false">IF($A1182="","",IF($L1182=0,"—",IF(T(INDEX('1. Master BOM'!$F$1:$F$400,$L1182))="","(not set)",INDEX('1. Master BOM'!$F$1:$F$400,$L1182))))</f>
        <v/>
      </c>
      <c r="S1182" s="9" t="str">
        <f aca="false">IF($A1182="","",IF(OR($R1182="—",$R1182="(not set)",$D1182=""),"",IF(ISNUMBER(SEARCH(SUBSTITUTE(SUBSTITUTE(SUBSTITUTE($R1182,"-",""),"_","")," ",""),SUBSTITUTE(SUBSTITUTE(SUBSTITUTE($D1182,"-",""),"_","")," ",""))),"OK","CHECK")))</f>
        <v/>
      </c>
      <c r="T1182" s="9" t="str">
        <f aca="false">IF($A1182="","",IF(OR($H1182="NOT IN SCHEMATIC",$I1182="MISMATCH",$J1182="MISMATCH",$P1182="MISMATCH",$M1182&lt;&gt;"OK"),"REVIEW","OK"))</f>
        <v/>
      </c>
      <c r="U1182" s="14"/>
      <c r="V1182" s="14"/>
      <c r="W1182" s="17"/>
      <c r="X1182" s="14"/>
    </row>
    <row r="1183" customFormat="false" ht="15" hidden="false" customHeight="false" outlineLevel="0" collapsed="false">
      <c r="A1183" s="9" t="str">
        <f aca="false">IF('3. Layout Parts'!$A1183="","",TRIM('3. Layout Parts'!$A1183))</f>
        <v/>
      </c>
      <c r="B1183" s="9" t="str">
        <f aca="false">IF($A1183="","",'3. Layout Parts'!$D1183)</f>
        <v/>
      </c>
      <c r="C1183" s="9" t="str">
        <f aca="false">IF($A1183="","",'3. Layout Parts'!$B1183)</f>
        <v/>
      </c>
      <c r="D1183" s="9" t="str">
        <f aca="false">IF($A1183="","",'3. Layout Parts'!$C1183)</f>
        <v/>
      </c>
      <c r="E1183" s="9" t="str">
        <f aca="false">IF($A1183="","",IFERROR(INDEX('2. Schematic Parts'!$B$2:$B$3001,MATCH($A1183,'2. Schematic Parts'!$A$2:$A$3001,0)),"NOT FOUND"))</f>
        <v/>
      </c>
      <c r="F1183" s="9" t="str">
        <f aca="false">IF($A1183="","",IFERROR(INDEX('2. Schematic Parts'!$C$2:$C$3001,MATCH($A1183,'2. Schematic Parts'!$A$2:$A$3001,0))&amp;"","NOT FOUND"))</f>
        <v/>
      </c>
      <c r="G1183" s="9" t="str">
        <f aca="false">IF($A1183="","",IFERROR(INDEX('2. Schematic Parts'!$D$2:$D$3001,MATCH($A1183,'2. Schematic Parts'!$A$2:$A$3001,0))&amp;"","NOT FOUND"))</f>
        <v/>
      </c>
      <c r="H1183" s="9" t="str">
        <f aca="false">IF($A1183="","",IF(COUNTIF('2. Schematic Parts'!$A$2:$A$3001,$A1183)=0,"NOT IN SCHEMATIC","OK"))</f>
        <v/>
      </c>
      <c r="I1183" s="9" t="str">
        <f aca="false">IF($A1183="","",IF($H1183="NOT IN SCHEMATIC","",IF(UPPER(TRIM($C1183))=UPPER(TRIM($E1183)),"OK","MISMATCH")))</f>
        <v/>
      </c>
      <c r="J1183" s="9" t="str">
        <f aca="false">IF($A1183="","",IF($H1183="NOT IN SCHEMATIC","",IF($F1183="","NO SCH DECAL",IF($D1183="","",IF(UPPER(TRIM($D1183))=UPPER(TRIM($F1183)),"OK","MISMATCH")))))</f>
        <v/>
      </c>
      <c r="K1183" s="16" t="str">
        <f aca="false">IF($A1183="","",SUMPRODUCT(--ISNUMBER(SEARCH(","&amp;TRIM($A1183)&amp;",",","&amp;SUBSTITUTE('1. Master BOM'!$D$2:$D$400," ","")&amp;","))))</f>
        <v/>
      </c>
      <c r="L1183" s="16" t="str">
        <f aca="false">IF($A1183="","",IF($K1183&lt;&gt;1,0,SUMPRODUCT(ISNUMBER(SEARCH(","&amp;TRIM($A1183)&amp;",",","&amp;SUBSTITUTE('1. Master BOM'!$D$2:$D$400," ","")&amp;","))*ROW('1. Master BOM'!$D$2:$D$400))))</f>
        <v/>
      </c>
      <c r="M1183" s="9" t="str">
        <f aca="false">IF($A1183="","",IF($K1183=0,"NOT IN BOM",IF($K1183&gt;1,"MULTIPLE BOM LINES","OK")))</f>
        <v/>
      </c>
      <c r="N1183" s="9" t="str">
        <f aca="false">IF($A1183="","",IF($L1183=0,"—",INDEX('1. Master BOM'!$A$1:$A$400,$L1183)))</f>
        <v/>
      </c>
      <c r="O1183" s="9" t="str">
        <f aca="false">IF($A1183="","",IF($L1183=0,"—",INDEX('1. Master BOM'!$B$1:$B$400,$L1183)))</f>
        <v/>
      </c>
      <c r="P1183" s="9" t="str">
        <f aca="false">IF($A1183="","",IF(OR($H1183="NOT IN SCHEMATIC",$O1183="—"),"",IF($G1183="","NO SCH PN",IF(UPPER(TRIM($G1183))=UPPER(TRIM($O1183)),"OK","MISMATCH"))))</f>
        <v/>
      </c>
      <c r="Q1183" s="9" t="str">
        <f aca="false">IF($A1183="","",IF($L1183=0,"—",INDEX('1. Master BOM'!$E$1:$E$400,$L1183)))</f>
        <v/>
      </c>
      <c r="R1183" s="9" t="str">
        <f aca="false">IF($A1183="","",IF($L1183=0,"—",IF(T(INDEX('1. Master BOM'!$F$1:$F$400,$L1183))="","(not set)",INDEX('1. Master BOM'!$F$1:$F$400,$L1183))))</f>
        <v/>
      </c>
      <c r="S1183" s="9" t="str">
        <f aca="false">IF($A1183="","",IF(OR($R1183="—",$R1183="(not set)",$D1183=""),"",IF(ISNUMBER(SEARCH(SUBSTITUTE(SUBSTITUTE(SUBSTITUTE($R1183,"-",""),"_","")," ",""),SUBSTITUTE(SUBSTITUTE(SUBSTITUTE($D1183,"-",""),"_","")," ",""))),"OK","CHECK")))</f>
        <v/>
      </c>
      <c r="T1183" s="9" t="str">
        <f aca="false">IF($A1183="","",IF(OR($H1183="NOT IN SCHEMATIC",$I1183="MISMATCH",$J1183="MISMATCH",$P1183="MISMATCH",$M1183&lt;&gt;"OK"),"REVIEW","OK"))</f>
        <v/>
      </c>
      <c r="U1183" s="14"/>
      <c r="V1183" s="14"/>
      <c r="W1183" s="17"/>
      <c r="X1183" s="14"/>
    </row>
    <row r="1184" customFormat="false" ht="15" hidden="false" customHeight="false" outlineLevel="0" collapsed="false">
      <c r="A1184" s="9" t="str">
        <f aca="false">IF('3. Layout Parts'!$A1184="","",TRIM('3. Layout Parts'!$A1184))</f>
        <v/>
      </c>
      <c r="B1184" s="9" t="str">
        <f aca="false">IF($A1184="","",'3. Layout Parts'!$D1184)</f>
        <v/>
      </c>
      <c r="C1184" s="9" t="str">
        <f aca="false">IF($A1184="","",'3. Layout Parts'!$B1184)</f>
        <v/>
      </c>
      <c r="D1184" s="9" t="str">
        <f aca="false">IF($A1184="","",'3. Layout Parts'!$C1184)</f>
        <v/>
      </c>
      <c r="E1184" s="9" t="str">
        <f aca="false">IF($A1184="","",IFERROR(INDEX('2. Schematic Parts'!$B$2:$B$3001,MATCH($A1184,'2. Schematic Parts'!$A$2:$A$3001,0)),"NOT FOUND"))</f>
        <v/>
      </c>
      <c r="F1184" s="9" t="str">
        <f aca="false">IF($A1184="","",IFERROR(INDEX('2. Schematic Parts'!$C$2:$C$3001,MATCH($A1184,'2. Schematic Parts'!$A$2:$A$3001,0))&amp;"","NOT FOUND"))</f>
        <v/>
      </c>
      <c r="G1184" s="9" t="str">
        <f aca="false">IF($A1184="","",IFERROR(INDEX('2. Schematic Parts'!$D$2:$D$3001,MATCH($A1184,'2. Schematic Parts'!$A$2:$A$3001,0))&amp;"","NOT FOUND"))</f>
        <v/>
      </c>
      <c r="H1184" s="9" t="str">
        <f aca="false">IF($A1184="","",IF(COUNTIF('2. Schematic Parts'!$A$2:$A$3001,$A1184)=0,"NOT IN SCHEMATIC","OK"))</f>
        <v/>
      </c>
      <c r="I1184" s="9" t="str">
        <f aca="false">IF($A1184="","",IF($H1184="NOT IN SCHEMATIC","",IF(UPPER(TRIM($C1184))=UPPER(TRIM($E1184)),"OK","MISMATCH")))</f>
        <v/>
      </c>
      <c r="J1184" s="9" t="str">
        <f aca="false">IF($A1184="","",IF($H1184="NOT IN SCHEMATIC","",IF($F1184="","NO SCH DECAL",IF($D1184="","",IF(UPPER(TRIM($D1184))=UPPER(TRIM($F1184)),"OK","MISMATCH")))))</f>
        <v/>
      </c>
      <c r="K1184" s="16" t="str">
        <f aca="false">IF($A1184="","",SUMPRODUCT(--ISNUMBER(SEARCH(","&amp;TRIM($A1184)&amp;",",","&amp;SUBSTITUTE('1. Master BOM'!$D$2:$D$400," ","")&amp;","))))</f>
        <v/>
      </c>
      <c r="L1184" s="16" t="str">
        <f aca="false">IF($A1184="","",IF($K1184&lt;&gt;1,0,SUMPRODUCT(ISNUMBER(SEARCH(","&amp;TRIM($A1184)&amp;",",","&amp;SUBSTITUTE('1. Master BOM'!$D$2:$D$400," ","")&amp;","))*ROW('1. Master BOM'!$D$2:$D$400))))</f>
        <v/>
      </c>
      <c r="M1184" s="9" t="str">
        <f aca="false">IF($A1184="","",IF($K1184=0,"NOT IN BOM",IF($K1184&gt;1,"MULTIPLE BOM LINES","OK")))</f>
        <v/>
      </c>
      <c r="N1184" s="9" t="str">
        <f aca="false">IF($A1184="","",IF($L1184=0,"—",INDEX('1. Master BOM'!$A$1:$A$400,$L1184)))</f>
        <v/>
      </c>
      <c r="O1184" s="9" t="str">
        <f aca="false">IF($A1184="","",IF($L1184=0,"—",INDEX('1. Master BOM'!$B$1:$B$400,$L1184)))</f>
        <v/>
      </c>
      <c r="P1184" s="9" t="str">
        <f aca="false">IF($A1184="","",IF(OR($H1184="NOT IN SCHEMATIC",$O1184="—"),"",IF($G1184="","NO SCH PN",IF(UPPER(TRIM($G1184))=UPPER(TRIM($O1184)),"OK","MISMATCH"))))</f>
        <v/>
      </c>
      <c r="Q1184" s="9" t="str">
        <f aca="false">IF($A1184="","",IF($L1184=0,"—",INDEX('1. Master BOM'!$E$1:$E$400,$L1184)))</f>
        <v/>
      </c>
      <c r="R1184" s="9" t="str">
        <f aca="false">IF($A1184="","",IF($L1184=0,"—",IF(T(INDEX('1. Master BOM'!$F$1:$F$400,$L1184))="","(not set)",INDEX('1. Master BOM'!$F$1:$F$400,$L1184))))</f>
        <v/>
      </c>
      <c r="S1184" s="9" t="str">
        <f aca="false">IF($A1184="","",IF(OR($R1184="—",$R1184="(not set)",$D1184=""),"",IF(ISNUMBER(SEARCH(SUBSTITUTE(SUBSTITUTE(SUBSTITUTE($R1184,"-",""),"_","")," ",""),SUBSTITUTE(SUBSTITUTE(SUBSTITUTE($D1184,"-",""),"_","")," ",""))),"OK","CHECK")))</f>
        <v/>
      </c>
      <c r="T1184" s="9" t="str">
        <f aca="false">IF($A1184="","",IF(OR($H1184="NOT IN SCHEMATIC",$I1184="MISMATCH",$J1184="MISMATCH",$P1184="MISMATCH",$M1184&lt;&gt;"OK"),"REVIEW","OK"))</f>
        <v/>
      </c>
      <c r="U1184" s="14"/>
      <c r="V1184" s="14"/>
      <c r="W1184" s="17"/>
      <c r="X1184" s="14"/>
    </row>
    <row r="1185" customFormat="false" ht="15" hidden="false" customHeight="false" outlineLevel="0" collapsed="false">
      <c r="A1185" s="9" t="str">
        <f aca="false">IF('3. Layout Parts'!$A1185="","",TRIM('3. Layout Parts'!$A1185))</f>
        <v/>
      </c>
      <c r="B1185" s="9" t="str">
        <f aca="false">IF($A1185="","",'3. Layout Parts'!$D1185)</f>
        <v/>
      </c>
      <c r="C1185" s="9" t="str">
        <f aca="false">IF($A1185="","",'3. Layout Parts'!$B1185)</f>
        <v/>
      </c>
      <c r="D1185" s="9" t="str">
        <f aca="false">IF($A1185="","",'3. Layout Parts'!$C1185)</f>
        <v/>
      </c>
      <c r="E1185" s="9" t="str">
        <f aca="false">IF($A1185="","",IFERROR(INDEX('2. Schematic Parts'!$B$2:$B$3001,MATCH($A1185,'2. Schematic Parts'!$A$2:$A$3001,0)),"NOT FOUND"))</f>
        <v/>
      </c>
      <c r="F1185" s="9" t="str">
        <f aca="false">IF($A1185="","",IFERROR(INDEX('2. Schematic Parts'!$C$2:$C$3001,MATCH($A1185,'2. Schematic Parts'!$A$2:$A$3001,0))&amp;"","NOT FOUND"))</f>
        <v/>
      </c>
      <c r="G1185" s="9" t="str">
        <f aca="false">IF($A1185="","",IFERROR(INDEX('2. Schematic Parts'!$D$2:$D$3001,MATCH($A1185,'2. Schematic Parts'!$A$2:$A$3001,0))&amp;"","NOT FOUND"))</f>
        <v/>
      </c>
      <c r="H1185" s="9" t="str">
        <f aca="false">IF($A1185="","",IF(COUNTIF('2. Schematic Parts'!$A$2:$A$3001,$A1185)=0,"NOT IN SCHEMATIC","OK"))</f>
        <v/>
      </c>
      <c r="I1185" s="9" t="str">
        <f aca="false">IF($A1185="","",IF($H1185="NOT IN SCHEMATIC","",IF(UPPER(TRIM($C1185))=UPPER(TRIM($E1185)),"OK","MISMATCH")))</f>
        <v/>
      </c>
      <c r="J1185" s="9" t="str">
        <f aca="false">IF($A1185="","",IF($H1185="NOT IN SCHEMATIC","",IF($F1185="","NO SCH DECAL",IF($D1185="","",IF(UPPER(TRIM($D1185))=UPPER(TRIM($F1185)),"OK","MISMATCH")))))</f>
        <v/>
      </c>
      <c r="K1185" s="16" t="str">
        <f aca="false">IF($A1185="","",SUMPRODUCT(--ISNUMBER(SEARCH(","&amp;TRIM($A1185)&amp;",",","&amp;SUBSTITUTE('1. Master BOM'!$D$2:$D$400," ","")&amp;","))))</f>
        <v/>
      </c>
      <c r="L1185" s="16" t="str">
        <f aca="false">IF($A1185="","",IF($K1185&lt;&gt;1,0,SUMPRODUCT(ISNUMBER(SEARCH(","&amp;TRIM($A1185)&amp;",",","&amp;SUBSTITUTE('1. Master BOM'!$D$2:$D$400," ","")&amp;","))*ROW('1. Master BOM'!$D$2:$D$400))))</f>
        <v/>
      </c>
      <c r="M1185" s="9" t="str">
        <f aca="false">IF($A1185="","",IF($K1185=0,"NOT IN BOM",IF($K1185&gt;1,"MULTIPLE BOM LINES","OK")))</f>
        <v/>
      </c>
      <c r="N1185" s="9" t="str">
        <f aca="false">IF($A1185="","",IF($L1185=0,"—",INDEX('1. Master BOM'!$A$1:$A$400,$L1185)))</f>
        <v/>
      </c>
      <c r="O1185" s="9" t="str">
        <f aca="false">IF($A1185="","",IF($L1185=0,"—",INDEX('1. Master BOM'!$B$1:$B$400,$L1185)))</f>
        <v/>
      </c>
      <c r="P1185" s="9" t="str">
        <f aca="false">IF($A1185="","",IF(OR($H1185="NOT IN SCHEMATIC",$O1185="—"),"",IF($G1185="","NO SCH PN",IF(UPPER(TRIM($G1185))=UPPER(TRIM($O1185)),"OK","MISMATCH"))))</f>
        <v/>
      </c>
      <c r="Q1185" s="9" t="str">
        <f aca="false">IF($A1185="","",IF($L1185=0,"—",INDEX('1. Master BOM'!$E$1:$E$400,$L1185)))</f>
        <v/>
      </c>
      <c r="R1185" s="9" t="str">
        <f aca="false">IF($A1185="","",IF($L1185=0,"—",IF(T(INDEX('1. Master BOM'!$F$1:$F$400,$L1185))="","(not set)",INDEX('1. Master BOM'!$F$1:$F$400,$L1185))))</f>
        <v/>
      </c>
      <c r="S1185" s="9" t="str">
        <f aca="false">IF($A1185="","",IF(OR($R1185="—",$R1185="(not set)",$D1185=""),"",IF(ISNUMBER(SEARCH(SUBSTITUTE(SUBSTITUTE(SUBSTITUTE($R1185,"-",""),"_","")," ",""),SUBSTITUTE(SUBSTITUTE(SUBSTITUTE($D1185,"-",""),"_","")," ",""))),"OK","CHECK")))</f>
        <v/>
      </c>
      <c r="T1185" s="9" t="str">
        <f aca="false">IF($A1185="","",IF(OR($H1185="NOT IN SCHEMATIC",$I1185="MISMATCH",$J1185="MISMATCH",$P1185="MISMATCH",$M1185&lt;&gt;"OK"),"REVIEW","OK"))</f>
        <v/>
      </c>
      <c r="U1185" s="14"/>
      <c r="V1185" s="14"/>
      <c r="W1185" s="17"/>
      <c r="X1185" s="14"/>
    </row>
    <row r="1186" customFormat="false" ht="15" hidden="false" customHeight="false" outlineLevel="0" collapsed="false">
      <c r="A1186" s="9" t="str">
        <f aca="false">IF('3. Layout Parts'!$A1186="","",TRIM('3. Layout Parts'!$A1186))</f>
        <v/>
      </c>
      <c r="B1186" s="9" t="str">
        <f aca="false">IF($A1186="","",'3. Layout Parts'!$D1186)</f>
        <v/>
      </c>
      <c r="C1186" s="9" t="str">
        <f aca="false">IF($A1186="","",'3. Layout Parts'!$B1186)</f>
        <v/>
      </c>
      <c r="D1186" s="9" t="str">
        <f aca="false">IF($A1186="","",'3. Layout Parts'!$C1186)</f>
        <v/>
      </c>
      <c r="E1186" s="9" t="str">
        <f aca="false">IF($A1186="","",IFERROR(INDEX('2. Schematic Parts'!$B$2:$B$3001,MATCH($A1186,'2. Schematic Parts'!$A$2:$A$3001,0)),"NOT FOUND"))</f>
        <v/>
      </c>
      <c r="F1186" s="9" t="str">
        <f aca="false">IF($A1186="","",IFERROR(INDEX('2. Schematic Parts'!$C$2:$C$3001,MATCH($A1186,'2. Schematic Parts'!$A$2:$A$3001,0))&amp;"","NOT FOUND"))</f>
        <v/>
      </c>
      <c r="G1186" s="9" t="str">
        <f aca="false">IF($A1186="","",IFERROR(INDEX('2. Schematic Parts'!$D$2:$D$3001,MATCH($A1186,'2. Schematic Parts'!$A$2:$A$3001,0))&amp;"","NOT FOUND"))</f>
        <v/>
      </c>
      <c r="H1186" s="9" t="str">
        <f aca="false">IF($A1186="","",IF(COUNTIF('2. Schematic Parts'!$A$2:$A$3001,$A1186)=0,"NOT IN SCHEMATIC","OK"))</f>
        <v/>
      </c>
      <c r="I1186" s="9" t="str">
        <f aca="false">IF($A1186="","",IF($H1186="NOT IN SCHEMATIC","",IF(UPPER(TRIM($C1186))=UPPER(TRIM($E1186)),"OK","MISMATCH")))</f>
        <v/>
      </c>
      <c r="J1186" s="9" t="str">
        <f aca="false">IF($A1186="","",IF($H1186="NOT IN SCHEMATIC","",IF($F1186="","NO SCH DECAL",IF($D1186="","",IF(UPPER(TRIM($D1186))=UPPER(TRIM($F1186)),"OK","MISMATCH")))))</f>
        <v/>
      </c>
      <c r="K1186" s="16" t="str">
        <f aca="false">IF($A1186="","",SUMPRODUCT(--ISNUMBER(SEARCH(","&amp;TRIM($A1186)&amp;",",","&amp;SUBSTITUTE('1. Master BOM'!$D$2:$D$400," ","")&amp;","))))</f>
        <v/>
      </c>
      <c r="L1186" s="16" t="str">
        <f aca="false">IF($A1186="","",IF($K1186&lt;&gt;1,0,SUMPRODUCT(ISNUMBER(SEARCH(","&amp;TRIM($A1186)&amp;",",","&amp;SUBSTITUTE('1. Master BOM'!$D$2:$D$400," ","")&amp;","))*ROW('1. Master BOM'!$D$2:$D$400))))</f>
        <v/>
      </c>
      <c r="M1186" s="9" t="str">
        <f aca="false">IF($A1186="","",IF($K1186=0,"NOT IN BOM",IF($K1186&gt;1,"MULTIPLE BOM LINES","OK")))</f>
        <v/>
      </c>
      <c r="N1186" s="9" t="str">
        <f aca="false">IF($A1186="","",IF($L1186=0,"—",INDEX('1. Master BOM'!$A$1:$A$400,$L1186)))</f>
        <v/>
      </c>
      <c r="O1186" s="9" t="str">
        <f aca="false">IF($A1186="","",IF($L1186=0,"—",INDEX('1. Master BOM'!$B$1:$B$400,$L1186)))</f>
        <v/>
      </c>
      <c r="P1186" s="9" t="str">
        <f aca="false">IF($A1186="","",IF(OR($H1186="NOT IN SCHEMATIC",$O1186="—"),"",IF($G1186="","NO SCH PN",IF(UPPER(TRIM($G1186))=UPPER(TRIM($O1186)),"OK","MISMATCH"))))</f>
        <v/>
      </c>
      <c r="Q1186" s="9" t="str">
        <f aca="false">IF($A1186="","",IF($L1186=0,"—",INDEX('1. Master BOM'!$E$1:$E$400,$L1186)))</f>
        <v/>
      </c>
      <c r="R1186" s="9" t="str">
        <f aca="false">IF($A1186="","",IF($L1186=0,"—",IF(T(INDEX('1. Master BOM'!$F$1:$F$400,$L1186))="","(not set)",INDEX('1. Master BOM'!$F$1:$F$400,$L1186))))</f>
        <v/>
      </c>
      <c r="S1186" s="9" t="str">
        <f aca="false">IF($A1186="","",IF(OR($R1186="—",$R1186="(not set)",$D1186=""),"",IF(ISNUMBER(SEARCH(SUBSTITUTE(SUBSTITUTE(SUBSTITUTE($R1186,"-",""),"_","")," ",""),SUBSTITUTE(SUBSTITUTE(SUBSTITUTE($D1186,"-",""),"_","")," ",""))),"OK","CHECK")))</f>
        <v/>
      </c>
      <c r="T1186" s="9" t="str">
        <f aca="false">IF($A1186="","",IF(OR($H1186="NOT IN SCHEMATIC",$I1186="MISMATCH",$J1186="MISMATCH",$P1186="MISMATCH",$M1186&lt;&gt;"OK"),"REVIEW","OK"))</f>
        <v/>
      </c>
      <c r="U1186" s="14"/>
      <c r="V1186" s="14"/>
      <c r="W1186" s="17"/>
      <c r="X1186" s="14"/>
    </row>
    <row r="1187" customFormat="false" ht="15" hidden="false" customHeight="false" outlineLevel="0" collapsed="false">
      <c r="A1187" s="9" t="str">
        <f aca="false">IF('3. Layout Parts'!$A1187="","",TRIM('3. Layout Parts'!$A1187))</f>
        <v/>
      </c>
      <c r="B1187" s="9" t="str">
        <f aca="false">IF($A1187="","",'3. Layout Parts'!$D1187)</f>
        <v/>
      </c>
      <c r="C1187" s="9" t="str">
        <f aca="false">IF($A1187="","",'3. Layout Parts'!$B1187)</f>
        <v/>
      </c>
      <c r="D1187" s="9" t="str">
        <f aca="false">IF($A1187="","",'3. Layout Parts'!$C1187)</f>
        <v/>
      </c>
      <c r="E1187" s="9" t="str">
        <f aca="false">IF($A1187="","",IFERROR(INDEX('2. Schematic Parts'!$B$2:$B$3001,MATCH($A1187,'2. Schematic Parts'!$A$2:$A$3001,0)),"NOT FOUND"))</f>
        <v/>
      </c>
      <c r="F1187" s="9" t="str">
        <f aca="false">IF($A1187="","",IFERROR(INDEX('2. Schematic Parts'!$C$2:$C$3001,MATCH($A1187,'2. Schematic Parts'!$A$2:$A$3001,0))&amp;"","NOT FOUND"))</f>
        <v/>
      </c>
      <c r="G1187" s="9" t="str">
        <f aca="false">IF($A1187="","",IFERROR(INDEX('2. Schematic Parts'!$D$2:$D$3001,MATCH($A1187,'2. Schematic Parts'!$A$2:$A$3001,0))&amp;"","NOT FOUND"))</f>
        <v/>
      </c>
      <c r="H1187" s="9" t="str">
        <f aca="false">IF($A1187="","",IF(COUNTIF('2. Schematic Parts'!$A$2:$A$3001,$A1187)=0,"NOT IN SCHEMATIC","OK"))</f>
        <v/>
      </c>
      <c r="I1187" s="9" t="str">
        <f aca="false">IF($A1187="","",IF($H1187="NOT IN SCHEMATIC","",IF(UPPER(TRIM($C1187))=UPPER(TRIM($E1187)),"OK","MISMATCH")))</f>
        <v/>
      </c>
      <c r="J1187" s="9" t="str">
        <f aca="false">IF($A1187="","",IF($H1187="NOT IN SCHEMATIC","",IF($F1187="","NO SCH DECAL",IF($D1187="","",IF(UPPER(TRIM($D1187))=UPPER(TRIM($F1187)),"OK","MISMATCH")))))</f>
        <v/>
      </c>
      <c r="K1187" s="16" t="str">
        <f aca="false">IF($A1187="","",SUMPRODUCT(--ISNUMBER(SEARCH(","&amp;TRIM($A1187)&amp;",",","&amp;SUBSTITUTE('1. Master BOM'!$D$2:$D$400," ","")&amp;","))))</f>
        <v/>
      </c>
      <c r="L1187" s="16" t="str">
        <f aca="false">IF($A1187="","",IF($K1187&lt;&gt;1,0,SUMPRODUCT(ISNUMBER(SEARCH(","&amp;TRIM($A1187)&amp;",",","&amp;SUBSTITUTE('1. Master BOM'!$D$2:$D$400," ","")&amp;","))*ROW('1. Master BOM'!$D$2:$D$400))))</f>
        <v/>
      </c>
      <c r="M1187" s="9" t="str">
        <f aca="false">IF($A1187="","",IF($K1187=0,"NOT IN BOM",IF($K1187&gt;1,"MULTIPLE BOM LINES","OK")))</f>
        <v/>
      </c>
      <c r="N1187" s="9" t="str">
        <f aca="false">IF($A1187="","",IF($L1187=0,"—",INDEX('1. Master BOM'!$A$1:$A$400,$L1187)))</f>
        <v/>
      </c>
      <c r="O1187" s="9" t="str">
        <f aca="false">IF($A1187="","",IF($L1187=0,"—",INDEX('1. Master BOM'!$B$1:$B$400,$L1187)))</f>
        <v/>
      </c>
      <c r="P1187" s="9" t="str">
        <f aca="false">IF($A1187="","",IF(OR($H1187="NOT IN SCHEMATIC",$O1187="—"),"",IF($G1187="","NO SCH PN",IF(UPPER(TRIM($G1187))=UPPER(TRIM($O1187)),"OK","MISMATCH"))))</f>
        <v/>
      </c>
      <c r="Q1187" s="9" t="str">
        <f aca="false">IF($A1187="","",IF($L1187=0,"—",INDEX('1. Master BOM'!$E$1:$E$400,$L1187)))</f>
        <v/>
      </c>
      <c r="R1187" s="9" t="str">
        <f aca="false">IF($A1187="","",IF($L1187=0,"—",IF(T(INDEX('1. Master BOM'!$F$1:$F$400,$L1187))="","(not set)",INDEX('1. Master BOM'!$F$1:$F$400,$L1187))))</f>
        <v/>
      </c>
      <c r="S1187" s="9" t="str">
        <f aca="false">IF($A1187="","",IF(OR($R1187="—",$R1187="(not set)",$D1187=""),"",IF(ISNUMBER(SEARCH(SUBSTITUTE(SUBSTITUTE(SUBSTITUTE($R1187,"-",""),"_","")," ",""),SUBSTITUTE(SUBSTITUTE(SUBSTITUTE($D1187,"-",""),"_","")," ",""))),"OK","CHECK")))</f>
        <v/>
      </c>
      <c r="T1187" s="9" t="str">
        <f aca="false">IF($A1187="","",IF(OR($H1187="NOT IN SCHEMATIC",$I1187="MISMATCH",$J1187="MISMATCH",$P1187="MISMATCH",$M1187&lt;&gt;"OK"),"REVIEW","OK"))</f>
        <v/>
      </c>
      <c r="U1187" s="14"/>
      <c r="V1187" s="14"/>
      <c r="W1187" s="17"/>
      <c r="X1187" s="14"/>
    </row>
    <row r="1188" customFormat="false" ht="15" hidden="false" customHeight="false" outlineLevel="0" collapsed="false">
      <c r="A1188" s="9" t="str">
        <f aca="false">IF('3. Layout Parts'!$A1188="","",TRIM('3. Layout Parts'!$A1188))</f>
        <v/>
      </c>
      <c r="B1188" s="9" t="str">
        <f aca="false">IF($A1188="","",'3. Layout Parts'!$D1188)</f>
        <v/>
      </c>
      <c r="C1188" s="9" t="str">
        <f aca="false">IF($A1188="","",'3. Layout Parts'!$B1188)</f>
        <v/>
      </c>
      <c r="D1188" s="9" t="str">
        <f aca="false">IF($A1188="","",'3. Layout Parts'!$C1188)</f>
        <v/>
      </c>
      <c r="E1188" s="9" t="str">
        <f aca="false">IF($A1188="","",IFERROR(INDEX('2. Schematic Parts'!$B$2:$B$3001,MATCH($A1188,'2. Schematic Parts'!$A$2:$A$3001,0)),"NOT FOUND"))</f>
        <v/>
      </c>
      <c r="F1188" s="9" t="str">
        <f aca="false">IF($A1188="","",IFERROR(INDEX('2. Schematic Parts'!$C$2:$C$3001,MATCH($A1188,'2. Schematic Parts'!$A$2:$A$3001,0))&amp;"","NOT FOUND"))</f>
        <v/>
      </c>
      <c r="G1188" s="9" t="str">
        <f aca="false">IF($A1188="","",IFERROR(INDEX('2. Schematic Parts'!$D$2:$D$3001,MATCH($A1188,'2. Schematic Parts'!$A$2:$A$3001,0))&amp;"","NOT FOUND"))</f>
        <v/>
      </c>
      <c r="H1188" s="9" t="str">
        <f aca="false">IF($A1188="","",IF(COUNTIF('2. Schematic Parts'!$A$2:$A$3001,$A1188)=0,"NOT IN SCHEMATIC","OK"))</f>
        <v/>
      </c>
      <c r="I1188" s="9" t="str">
        <f aca="false">IF($A1188="","",IF($H1188="NOT IN SCHEMATIC","",IF(UPPER(TRIM($C1188))=UPPER(TRIM($E1188)),"OK","MISMATCH")))</f>
        <v/>
      </c>
      <c r="J1188" s="9" t="str">
        <f aca="false">IF($A1188="","",IF($H1188="NOT IN SCHEMATIC","",IF($F1188="","NO SCH DECAL",IF($D1188="","",IF(UPPER(TRIM($D1188))=UPPER(TRIM($F1188)),"OK","MISMATCH")))))</f>
        <v/>
      </c>
      <c r="K1188" s="16" t="str">
        <f aca="false">IF($A1188="","",SUMPRODUCT(--ISNUMBER(SEARCH(","&amp;TRIM($A1188)&amp;",",","&amp;SUBSTITUTE('1. Master BOM'!$D$2:$D$400," ","")&amp;","))))</f>
        <v/>
      </c>
      <c r="L1188" s="16" t="str">
        <f aca="false">IF($A1188="","",IF($K1188&lt;&gt;1,0,SUMPRODUCT(ISNUMBER(SEARCH(","&amp;TRIM($A1188)&amp;",",","&amp;SUBSTITUTE('1. Master BOM'!$D$2:$D$400," ","")&amp;","))*ROW('1. Master BOM'!$D$2:$D$400))))</f>
        <v/>
      </c>
      <c r="M1188" s="9" t="str">
        <f aca="false">IF($A1188="","",IF($K1188=0,"NOT IN BOM",IF($K1188&gt;1,"MULTIPLE BOM LINES","OK")))</f>
        <v/>
      </c>
      <c r="N1188" s="9" t="str">
        <f aca="false">IF($A1188="","",IF($L1188=0,"—",INDEX('1. Master BOM'!$A$1:$A$400,$L1188)))</f>
        <v/>
      </c>
      <c r="O1188" s="9" t="str">
        <f aca="false">IF($A1188="","",IF($L1188=0,"—",INDEX('1. Master BOM'!$B$1:$B$400,$L1188)))</f>
        <v/>
      </c>
      <c r="P1188" s="9" t="str">
        <f aca="false">IF($A1188="","",IF(OR($H1188="NOT IN SCHEMATIC",$O1188="—"),"",IF($G1188="","NO SCH PN",IF(UPPER(TRIM($G1188))=UPPER(TRIM($O1188)),"OK","MISMATCH"))))</f>
        <v/>
      </c>
      <c r="Q1188" s="9" t="str">
        <f aca="false">IF($A1188="","",IF($L1188=0,"—",INDEX('1. Master BOM'!$E$1:$E$400,$L1188)))</f>
        <v/>
      </c>
      <c r="R1188" s="9" t="str">
        <f aca="false">IF($A1188="","",IF($L1188=0,"—",IF(T(INDEX('1. Master BOM'!$F$1:$F$400,$L1188))="","(not set)",INDEX('1. Master BOM'!$F$1:$F$400,$L1188))))</f>
        <v/>
      </c>
      <c r="S1188" s="9" t="str">
        <f aca="false">IF($A1188="","",IF(OR($R1188="—",$R1188="(not set)",$D1188=""),"",IF(ISNUMBER(SEARCH(SUBSTITUTE(SUBSTITUTE(SUBSTITUTE($R1188,"-",""),"_","")," ",""),SUBSTITUTE(SUBSTITUTE(SUBSTITUTE($D1188,"-",""),"_","")," ",""))),"OK","CHECK")))</f>
        <v/>
      </c>
      <c r="T1188" s="9" t="str">
        <f aca="false">IF($A1188="","",IF(OR($H1188="NOT IN SCHEMATIC",$I1188="MISMATCH",$J1188="MISMATCH",$P1188="MISMATCH",$M1188&lt;&gt;"OK"),"REVIEW","OK"))</f>
        <v/>
      </c>
      <c r="U1188" s="14"/>
      <c r="V1188" s="14"/>
      <c r="W1188" s="17"/>
      <c r="X1188" s="14"/>
    </row>
    <row r="1189" customFormat="false" ht="15" hidden="false" customHeight="false" outlineLevel="0" collapsed="false">
      <c r="A1189" s="9" t="str">
        <f aca="false">IF('3. Layout Parts'!$A1189="","",TRIM('3. Layout Parts'!$A1189))</f>
        <v/>
      </c>
      <c r="B1189" s="9" t="str">
        <f aca="false">IF($A1189="","",'3. Layout Parts'!$D1189)</f>
        <v/>
      </c>
      <c r="C1189" s="9" t="str">
        <f aca="false">IF($A1189="","",'3. Layout Parts'!$B1189)</f>
        <v/>
      </c>
      <c r="D1189" s="9" t="str">
        <f aca="false">IF($A1189="","",'3. Layout Parts'!$C1189)</f>
        <v/>
      </c>
      <c r="E1189" s="9" t="str">
        <f aca="false">IF($A1189="","",IFERROR(INDEX('2. Schematic Parts'!$B$2:$B$3001,MATCH($A1189,'2. Schematic Parts'!$A$2:$A$3001,0)),"NOT FOUND"))</f>
        <v/>
      </c>
      <c r="F1189" s="9" t="str">
        <f aca="false">IF($A1189="","",IFERROR(INDEX('2. Schematic Parts'!$C$2:$C$3001,MATCH($A1189,'2. Schematic Parts'!$A$2:$A$3001,0))&amp;"","NOT FOUND"))</f>
        <v/>
      </c>
      <c r="G1189" s="9" t="str">
        <f aca="false">IF($A1189="","",IFERROR(INDEX('2. Schematic Parts'!$D$2:$D$3001,MATCH($A1189,'2. Schematic Parts'!$A$2:$A$3001,0))&amp;"","NOT FOUND"))</f>
        <v/>
      </c>
      <c r="H1189" s="9" t="str">
        <f aca="false">IF($A1189="","",IF(COUNTIF('2. Schematic Parts'!$A$2:$A$3001,$A1189)=0,"NOT IN SCHEMATIC","OK"))</f>
        <v/>
      </c>
      <c r="I1189" s="9" t="str">
        <f aca="false">IF($A1189="","",IF($H1189="NOT IN SCHEMATIC","",IF(UPPER(TRIM($C1189))=UPPER(TRIM($E1189)),"OK","MISMATCH")))</f>
        <v/>
      </c>
      <c r="J1189" s="9" t="str">
        <f aca="false">IF($A1189="","",IF($H1189="NOT IN SCHEMATIC","",IF($F1189="","NO SCH DECAL",IF($D1189="","",IF(UPPER(TRIM($D1189))=UPPER(TRIM($F1189)),"OK","MISMATCH")))))</f>
        <v/>
      </c>
      <c r="K1189" s="16" t="str">
        <f aca="false">IF($A1189="","",SUMPRODUCT(--ISNUMBER(SEARCH(","&amp;TRIM($A1189)&amp;",",","&amp;SUBSTITUTE('1. Master BOM'!$D$2:$D$400," ","")&amp;","))))</f>
        <v/>
      </c>
      <c r="L1189" s="16" t="str">
        <f aca="false">IF($A1189="","",IF($K1189&lt;&gt;1,0,SUMPRODUCT(ISNUMBER(SEARCH(","&amp;TRIM($A1189)&amp;",",","&amp;SUBSTITUTE('1. Master BOM'!$D$2:$D$400," ","")&amp;","))*ROW('1. Master BOM'!$D$2:$D$400))))</f>
        <v/>
      </c>
      <c r="M1189" s="9" t="str">
        <f aca="false">IF($A1189="","",IF($K1189=0,"NOT IN BOM",IF($K1189&gt;1,"MULTIPLE BOM LINES","OK")))</f>
        <v/>
      </c>
      <c r="N1189" s="9" t="str">
        <f aca="false">IF($A1189="","",IF($L1189=0,"—",INDEX('1. Master BOM'!$A$1:$A$400,$L1189)))</f>
        <v/>
      </c>
      <c r="O1189" s="9" t="str">
        <f aca="false">IF($A1189="","",IF($L1189=0,"—",INDEX('1. Master BOM'!$B$1:$B$400,$L1189)))</f>
        <v/>
      </c>
      <c r="P1189" s="9" t="str">
        <f aca="false">IF($A1189="","",IF(OR($H1189="NOT IN SCHEMATIC",$O1189="—"),"",IF($G1189="","NO SCH PN",IF(UPPER(TRIM($G1189))=UPPER(TRIM($O1189)),"OK","MISMATCH"))))</f>
        <v/>
      </c>
      <c r="Q1189" s="9" t="str">
        <f aca="false">IF($A1189="","",IF($L1189=0,"—",INDEX('1. Master BOM'!$E$1:$E$400,$L1189)))</f>
        <v/>
      </c>
      <c r="R1189" s="9" t="str">
        <f aca="false">IF($A1189="","",IF($L1189=0,"—",IF(T(INDEX('1. Master BOM'!$F$1:$F$400,$L1189))="","(not set)",INDEX('1. Master BOM'!$F$1:$F$400,$L1189))))</f>
        <v/>
      </c>
      <c r="S1189" s="9" t="str">
        <f aca="false">IF($A1189="","",IF(OR($R1189="—",$R1189="(not set)",$D1189=""),"",IF(ISNUMBER(SEARCH(SUBSTITUTE(SUBSTITUTE(SUBSTITUTE($R1189,"-",""),"_","")," ",""),SUBSTITUTE(SUBSTITUTE(SUBSTITUTE($D1189,"-",""),"_","")," ",""))),"OK","CHECK")))</f>
        <v/>
      </c>
      <c r="T1189" s="9" t="str">
        <f aca="false">IF($A1189="","",IF(OR($H1189="NOT IN SCHEMATIC",$I1189="MISMATCH",$J1189="MISMATCH",$P1189="MISMATCH",$M1189&lt;&gt;"OK"),"REVIEW","OK"))</f>
        <v/>
      </c>
      <c r="U1189" s="14"/>
      <c r="V1189" s="14"/>
      <c r="W1189" s="17"/>
      <c r="X1189" s="14"/>
    </row>
    <row r="1190" customFormat="false" ht="15" hidden="false" customHeight="false" outlineLevel="0" collapsed="false">
      <c r="A1190" s="9" t="str">
        <f aca="false">IF('3. Layout Parts'!$A1190="","",TRIM('3. Layout Parts'!$A1190))</f>
        <v/>
      </c>
      <c r="B1190" s="9" t="str">
        <f aca="false">IF($A1190="","",'3. Layout Parts'!$D1190)</f>
        <v/>
      </c>
      <c r="C1190" s="9" t="str">
        <f aca="false">IF($A1190="","",'3. Layout Parts'!$B1190)</f>
        <v/>
      </c>
      <c r="D1190" s="9" t="str">
        <f aca="false">IF($A1190="","",'3. Layout Parts'!$C1190)</f>
        <v/>
      </c>
      <c r="E1190" s="9" t="str">
        <f aca="false">IF($A1190="","",IFERROR(INDEX('2. Schematic Parts'!$B$2:$B$3001,MATCH($A1190,'2. Schematic Parts'!$A$2:$A$3001,0)),"NOT FOUND"))</f>
        <v/>
      </c>
      <c r="F1190" s="9" t="str">
        <f aca="false">IF($A1190="","",IFERROR(INDEX('2. Schematic Parts'!$C$2:$C$3001,MATCH($A1190,'2. Schematic Parts'!$A$2:$A$3001,0))&amp;"","NOT FOUND"))</f>
        <v/>
      </c>
      <c r="G1190" s="9" t="str">
        <f aca="false">IF($A1190="","",IFERROR(INDEX('2. Schematic Parts'!$D$2:$D$3001,MATCH($A1190,'2. Schematic Parts'!$A$2:$A$3001,0))&amp;"","NOT FOUND"))</f>
        <v/>
      </c>
      <c r="H1190" s="9" t="str">
        <f aca="false">IF($A1190="","",IF(COUNTIF('2. Schematic Parts'!$A$2:$A$3001,$A1190)=0,"NOT IN SCHEMATIC","OK"))</f>
        <v/>
      </c>
      <c r="I1190" s="9" t="str">
        <f aca="false">IF($A1190="","",IF($H1190="NOT IN SCHEMATIC","",IF(UPPER(TRIM($C1190))=UPPER(TRIM($E1190)),"OK","MISMATCH")))</f>
        <v/>
      </c>
      <c r="J1190" s="9" t="str">
        <f aca="false">IF($A1190="","",IF($H1190="NOT IN SCHEMATIC","",IF($F1190="","NO SCH DECAL",IF($D1190="","",IF(UPPER(TRIM($D1190))=UPPER(TRIM($F1190)),"OK","MISMATCH")))))</f>
        <v/>
      </c>
      <c r="K1190" s="16" t="str">
        <f aca="false">IF($A1190="","",SUMPRODUCT(--ISNUMBER(SEARCH(","&amp;TRIM($A1190)&amp;",",","&amp;SUBSTITUTE('1. Master BOM'!$D$2:$D$400," ","")&amp;","))))</f>
        <v/>
      </c>
      <c r="L1190" s="16" t="str">
        <f aca="false">IF($A1190="","",IF($K1190&lt;&gt;1,0,SUMPRODUCT(ISNUMBER(SEARCH(","&amp;TRIM($A1190)&amp;",",","&amp;SUBSTITUTE('1. Master BOM'!$D$2:$D$400," ","")&amp;","))*ROW('1. Master BOM'!$D$2:$D$400))))</f>
        <v/>
      </c>
      <c r="M1190" s="9" t="str">
        <f aca="false">IF($A1190="","",IF($K1190=0,"NOT IN BOM",IF($K1190&gt;1,"MULTIPLE BOM LINES","OK")))</f>
        <v/>
      </c>
      <c r="N1190" s="9" t="str">
        <f aca="false">IF($A1190="","",IF($L1190=0,"—",INDEX('1. Master BOM'!$A$1:$A$400,$L1190)))</f>
        <v/>
      </c>
      <c r="O1190" s="9" t="str">
        <f aca="false">IF($A1190="","",IF($L1190=0,"—",INDEX('1. Master BOM'!$B$1:$B$400,$L1190)))</f>
        <v/>
      </c>
      <c r="P1190" s="9" t="str">
        <f aca="false">IF($A1190="","",IF(OR($H1190="NOT IN SCHEMATIC",$O1190="—"),"",IF($G1190="","NO SCH PN",IF(UPPER(TRIM($G1190))=UPPER(TRIM($O1190)),"OK","MISMATCH"))))</f>
        <v/>
      </c>
      <c r="Q1190" s="9" t="str">
        <f aca="false">IF($A1190="","",IF($L1190=0,"—",INDEX('1. Master BOM'!$E$1:$E$400,$L1190)))</f>
        <v/>
      </c>
      <c r="R1190" s="9" t="str">
        <f aca="false">IF($A1190="","",IF($L1190=0,"—",IF(T(INDEX('1. Master BOM'!$F$1:$F$400,$L1190))="","(not set)",INDEX('1. Master BOM'!$F$1:$F$400,$L1190))))</f>
        <v/>
      </c>
      <c r="S1190" s="9" t="str">
        <f aca="false">IF($A1190="","",IF(OR($R1190="—",$R1190="(not set)",$D1190=""),"",IF(ISNUMBER(SEARCH(SUBSTITUTE(SUBSTITUTE(SUBSTITUTE($R1190,"-",""),"_","")," ",""),SUBSTITUTE(SUBSTITUTE(SUBSTITUTE($D1190,"-",""),"_","")," ",""))),"OK","CHECK")))</f>
        <v/>
      </c>
      <c r="T1190" s="9" t="str">
        <f aca="false">IF($A1190="","",IF(OR($H1190="NOT IN SCHEMATIC",$I1190="MISMATCH",$J1190="MISMATCH",$P1190="MISMATCH",$M1190&lt;&gt;"OK"),"REVIEW","OK"))</f>
        <v/>
      </c>
      <c r="U1190" s="14"/>
      <c r="V1190" s="14"/>
      <c r="W1190" s="17"/>
      <c r="X1190" s="14"/>
    </row>
    <row r="1191" customFormat="false" ht="15" hidden="false" customHeight="false" outlineLevel="0" collapsed="false">
      <c r="A1191" s="9" t="str">
        <f aca="false">IF('3. Layout Parts'!$A1191="","",TRIM('3. Layout Parts'!$A1191))</f>
        <v/>
      </c>
      <c r="B1191" s="9" t="str">
        <f aca="false">IF($A1191="","",'3. Layout Parts'!$D1191)</f>
        <v/>
      </c>
      <c r="C1191" s="9" t="str">
        <f aca="false">IF($A1191="","",'3. Layout Parts'!$B1191)</f>
        <v/>
      </c>
      <c r="D1191" s="9" t="str">
        <f aca="false">IF($A1191="","",'3. Layout Parts'!$C1191)</f>
        <v/>
      </c>
      <c r="E1191" s="9" t="str">
        <f aca="false">IF($A1191="","",IFERROR(INDEX('2. Schematic Parts'!$B$2:$B$3001,MATCH($A1191,'2. Schematic Parts'!$A$2:$A$3001,0)),"NOT FOUND"))</f>
        <v/>
      </c>
      <c r="F1191" s="9" t="str">
        <f aca="false">IF($A1191="","",IFERROR(INDEX('2. Schematic Parts'!$C$2:$C$3001,MATCH($A1191,'2. Schematic Parts'!$A$2:$A$3001,0))&amp;"","NOT FOUND"))</f>
        <v/>
      </c>
      <c r="G1191" s="9" t="str">
        <f aca="false">IF($A1191="","",IFERROR(INDEX('2. Schematic Parts'!$D$2:$D$3001,MATCH($A1191,'2. Schematic Parts'!$A$2:$A$3001,0))&amp;"","NOT FOUND"))</f>
        <v/>
      </c>
      <c r="H1191" s="9" t="str">
        <f aca="false">IF($A1191="","",IF(COUNTIF('2. Schematic Parts'!$A$2:$A$3001,$A1191)=0,"NOT IN SCHEMATIC","OK"))</f>
        <v/>
      </c>
      <c r="I1191" s="9" t="str">
        <f aca="false">IF($A1191="","",IF($H1191="NOT IN SCHEMATIC","",IF(UPPER(TRIM($C1191))=UPPER(TRIM($E1191)),"OK","MISMATCH")))</f>
        <v/>
      </c>
      <c r="J1191" s="9" t="str">
        <f aca="false">IF($A1191="","",IF($H1191="NOT IN SCHEMATIC","",IF($F1191="","NO SCH DECAL",IF($D1191="","",IF(UPPER(TRIM($D1191))=UPPER(TRIM($F1191)),"OK","MISMATCH")))))</f>
        <v/>
      </c>
      <c r="K1191" s="16" t="str">
        <f aca="false">IF($A1191="","",SUMPRODUCT(--ISNUMBER(SEARCH(","&amp;TRIM($A1191)&amp;",",","&amp;SUBSTITUTE('1. Master BOM'!$D$2:$D$400," ","")&amp;","))))</f>
        <v/>
      </c>
      <c r="L1191" s="16" t="str">
        <f aca="false">IF($A1191="","",IF($K1191&lt;&gt;1,0,SUMPRODUCT(ISNUMBER(SEARCH(","&amp;TRIM($A1191)&amp;",",","&amp;SUBSTITUTE('1. Master BOM'!$D$2:$D$400," ","")&amp;","))*ROW('1. Master BOM'!$D$2:$D$400))))</f>
        <v/>
      </c>
      <c r="M1191" s="9" t="str">
        <f aca="false">IF($A1191="","",IF($K1191=0,"NOT IN BOM",IF($K1191&gt;1,"MULTIPLE BOM LINES","OK")))</f>
        <v/>
      </c>
      <c r="N1191" s="9" t="str">
        <f aca="false">IF($A1191="","",IF($L1191=0,"—",INDEX('1. Master BOM'!$A$1:$A$400,$L1191)))</f>
        <v/>
      </c>
      <c r="O1191" s="9" t="str">
        <f aca="false">IF($A1191="","",IF($L1191=0,"—",INDEX('1. Master BOM'!$B$1:$B$400,$L1191)))</f>
        <v/>
      </c>
      <c r="P1191" s="9" t="str">
        <f aca="false">IF($A1191="","",IF(OR($H1191="NOT IN SCHEMATIC",$O1191="—"),"",IF($G1191="","NO SCH PN",IF(UPPER(TRIM($G1191))=UPPER(TRIM($O1191)),"OK","MISMATCH"))))</f>
        <v/>
      </c>
      <c r="Q1191" s="9" t="str">
        <f aca="false">IF($A1191="","",IF($L1191=0,"—",INDEX('1. Master BOM'!$E$1:$E$400,$L1191)))</f>
        <v/>
      </c>
      <c r="R1191" s="9" t="str">
        <f aca="false">IF($A1191="","",IF($L1191=0,"—",IF(T(INDEX('1. Master BOM'!$F$1:$F$400,$L1191))="","(not set)",INDEX('1. Master BOM'!$F$1:$F$400,$L1191))))</f>
        <v/>
      </c>
      <c r="S1191" s="9" t="str">
        <f aca="false">IF($A1191="","",IF(OR($R1191="—",$R1191="(not set)",$D1191=""),"",IF(ISNUMBER(SEARCH(SUBSTITUTE(SUBSTITUTE(SUBSTITUTE($R1191,"-",""),"_","")," ",""),SUBSTITUTE(SUBSTITUTE(SUBSTITUTE($D1191,"-",""),"_","")," ",""))),"OK","CHECK")))</f>
        <v/>
      </c>
      <c r="T1191" s="9" t="str">
        <f aca="false">IF($A1191="","",IF(OR($H1191="NOT IN SCHEMATIC",$I1191="MISMATCH",$J1191="MISMATCH",$P1191="MISMATCH",$M1191&lt;&gt;"OK"),"REVIEW","OK"))</f>
        <v/>
      </c>
      <c r="U1191" s="14"/>
      <c r="V1191" s="14"/>
      <c r="W1191" s="17"/>
      <c r="X1191" s="14"/>
    </row>
    <row r="1192" customFormat="false" ht="15" hidden="false" customHeight="false" outlineLevel="0" collapsed="false">
      <c r="A1192" s="9" t="str">
        <f aca="false">IF('3. Layout Parts'!$A1192="","",TRIM('3. Layout Parts'!$A1192))</f>
        <v/>
      </c>
      <c r="B1192" s="9" t="str">
        <f aca="false">IF($A1192="","",'3. Layout Parts'!$D1192)</f>
        <v/>
      </c>
      <c r="C1192" s="9" t="str">
        <f aca="false">IF($A1192="","",'3. Layout Parts'!$B1192)</f>
        <v/>
      </c>
      <c r="D1192" s="9" t="str">
        <f aca="false">IF($A1192="","",'3. Layout Parts'!$C1192)</f>
        <v/>
      </c>
      <c r="E1192" s="9" t="str">
        <f aca="false">IF($A1192="","",IFERROR(INDEX('2. Schematic Parts'!$B$2:$B$3001,MATCH($A1192,'2. Schematic Parts'!$A$2:$A$3001,0)),"NOT FOUND"))</f>
        <v/>
      </c>
      <c r="F1192" s="9" t="str">
        <f aca="false">IF($A1192="","",IFERROR(INDEX('2. Schematic Parts'!$C$2:$C$3001,MATCH($A1192,'2. Schematic Parts'!$A$2:$A$3001,0))&amp;"","NOT FOUND"))</f>
        <v/>
      </c>
      <c r="G1192" s="9" t="str">
        <f aca="false">IF($A1192="","",IFERROR(INDEX('2. Schematic Parts'!$D$2:$D$3001,MATCH($A1192,'2. Schematic Parts'!$A$2:$A$3001,0))&amp;"","NOT FOUND"))</f>
        <v/>
      </c>
      <c r="H1192" s="9" t="str">
        <f aca="false">IF($A1192="","",IF(COUNTIF('2. Schematic Parts'!$A$2:$A$3001,$A1192)=0,"NOT IN SCHEMATIC","OK"))</f>
        <v/>
      </c>
      <c r="I1192" s="9" t="str">
        <f aca="false">IF($A1192="","",IF($H1192="NOT IN SCHEMATIC","",IF(UPPER(TRIM($C1192))=UPPER(TRIM($E1192)),"OK","MISMATCH")))</f>
        <v/>
      </c>
      <c r="J1192" s="9" t="str">
        <f aca="false">IF($A1192="","",IF($H1192="NOT IN SCHEMATIC","",IF($F1192="","NO SCH DECAL",IF($D1192="","",IF(UPPER(TRIM($D1192))=UPPER(TRIM($F1192)),"OK","MISMATCH")))))</f>
        <v/>
      </c>
      <c r="K1192" s="16" t="str">
        <f aca="false">IF($A1192="","",SUMPRODUCT(--ISNUMBER(SEARCH(","&amp;TRIM($A1192)&amp;",",","&amp;SUBSTITUTE('1. Master BOM'!$D$2:$D$400," ","")&amp;","))))</f>
        <v/>
      </c>
      <c r="L1192" s="16" t="str">
        <f aca="false">IF($A1192="","",IF($K1192&lt;&gt;1,0,SUMPRODUCT(ISNUMBER(SEARCH(","&amp;TRIM($A1192)&amp;",",","&amp;SUBSTITUTE('1. Master BOM'!$D$2:$D$400," ","")&amp;","))*ROW('1. Master BOM'!$D$2:$D$400))))</f>
        <v/>
      </c>
      <c r="M1192" s="9" t="str">
        <f aca="false">IF($A1192="","",IF($K1192=0,"NOT IN BOM",IF($K1192&gt;1,"MULTIPLE BOM LINES","OK")))</f>
        <v/>
      </c>
      <c r="N1192" s="9" t="str">
        <f aca="false">IF($A1192="","",IF($L1192=0,"—",INDEX('1. Master BOM'!$A$1:$A$400,$L1192)))</f>
        <v/>
      </c>
      <c r="O1192" s="9" t="str">
        <f aca="false">IF($A1192="","",IF($L1192=0,"—",INDEX('1. Master BOM'!$B$1:$B$400,$L1192)))</f>
        <v/>
      </c>
      <c r="P1192" s="9" t="str">
        <f aca="false">IF($A1192="","",IF(OR($H1192="NOT IN SCHEMATIC",$O1192="—"),"",IF($G1192="","NO SCH PN",IF(UPPER(TRIM($G1192))=UPPER(TRIM($O1192)),"OK","MISMATCH"))))</f>
        <v/>
      </c>
      <c r="Q1192" s="9" t="str">
        <f aca="false">IF($A1192="","",IF($L1192=0,"—",INDEX('1. Master BOM'!$E$1:$E$400,$L1192)))</f>
        <v/>
      </c>
      <c r="R1192" s="9" t="str">
        <f aca="false">IF($A1192="","",IF($L1192=0,"—",IF(T(INDEX('1. Master BOM'!$F$1:$F$400,$L1192))="","(not set)",INDEX('1. Master BOM'!$F$1:$F$400,$L1192))))</f>
        <v/>
      </c>
      <c r="S1192" s="9" t="str">
        <f aca="false">IF($A1192="","",IF(OR($R1192="—",$R1192="(not set)",$D1192=""),"",IF(ISNUMBER(SEARCH(SUBSTITUTE(SUBSTITUTE(SUBSTITUTE($R1192,"-",""),"_","")," ",""),SUBSTITUTE(SUBSTITUTE(SUBSTITUTE($D1192,"-",""),"_","")," ",""))),"OK","CHECK")))</f>
        <v/>
      </c>
      <c r="T1192" s="9" t="str">
        <f aca="false">IF($A1192="","",IF(OR($H1192="NOT IN SCHEMATIC",$I1192="MISMATCH",$J1192="MISMATCH",$P1192="MISMATCH",$M1192&lt;&gt;"OK"),"REVIEW","OK"))</f>
        <v/>
      </c>
      <c r="U1192" s="14"/>
      <c r="V1192" s="14"/>
      <c r="W1192" s="17"/>
      <c r="X1192" s="14"/>
    </row>
    <row r="1193" customFormat="false" ht="15" hidden="false" customHeight="false" outlineLevel="0" collapsed="false">
      <c r="A1193" s="9" t="str">
        <f aca="false">IF('3. Layout Parts'!$A1193="","",TRIM('3. Layout Parts'!$A1193))</f>
        <v/>
      </c>
      <c r="B1193" s="9" t="str">
        <f aca="false">IF($A1193="","",'3. Layout Parts'!$D1193)</f>
        <v/>
      </c>
      <c r="C1193" s="9" t="str">
        <f aca="false">IF($A1193="","",'3. Layout Parts'!$B1193)</f>
        <v/>
      </c>
      <c r="D1193" s="9" t="str">
        <f aca="false">IF($A1193="","",'3. Layout Parts'!$C1193)</f>
        <v/>
      </c>
      <c r="E1193" s="9" t="str">
        <f aca="false">IF($A1193="","",IFERROR(INDEX('2. Schematic Parts'!$B$2:$B$3001,MATCH($A1193,'2. Schematic Parts'!$A$2:$A$3001,0)),"NOT FOUND"))</f>
        <v/>
      </c>
      <c r="F1193" s="9" t="str">
        <f aca="false">IF($A1193="","",IFERROR(INDEX('2. Schematic Parts'!$C$2:$C$3001,MATCH($A1193,'2. Schematic Parts'!$A$2:$A$3001,0))&amp;"","NOT FOUND"))</f>
        <v/>
      </c>
      <c r="G1193" s="9" t="str">
        <f aca="false">IF($A1193="","",IFERROR(INDEX('2. Schematic Parts'!$D$2:$D$3001,MATCH($A1193,'2. Schematic Parts'!$A$2:$A$3001,0))&amp;"","NOT FOUND"))</f>
        <v/>
      </c>
      <c r="H1193" s="9" t="str">
        <f aca="false">IF($A1193="","",IF(COUNTIF('2. Schematic Parts'!$A$2:$A$3001,$A1193)=0,"NOT IN SCHEMATIC","OK"))</f>
        <v/>
      </c>
      <c r="I1193" s="9" t="str">
        <f aca="false">IF($A1193="","",IF($H1193="NOT IN SCHEMATIC","",IF(UPPER(TRIM($C1193))=UPPER(TRIM($E1193)),"OK","MISMATCH")))</f>
        <v/>
      </c>
      <c r="J1193" s="9" t="str">
        <f aca="false">IF($A1193="","",IF($H1193="NOT IN SCHEMATIC","",IF($F1193="","NO SCH DECAL",IF($D1193="","",IF(UPPER(TRIM($D1193))=UPPER(TRIM($F1193)),"OK","MISMATCH")))))</f>
        <v/>
      </c>
      <c r="K1193" s="16" t="str">
        <f aca="false">IF($A1193="","",SUMPRODUCT(--ISNUMBER(SEARCH(","&amp;TRIM($A1193)&amp;",",","&amp;SUBSTITUTE('1. Master BOM'!$D$2:$D$400," ","")&amp;","))))</f>
        <v/>
      </c>
      <c r="L1193" s="16" t="str">
        <f aca="false">IF($A1193="","",IF($K1193&lt;&gt;1,0,SUMPRODUCT(ISNUMBER(SEARCH(","&amp;TRIM($A1193)&amp;",",","&amp;SUBSTITUTE('1. Master BOM'!$D$2:$D$400," ","")&amp;","))*ROW('1. Master BOM'!$D$2:$D$400))))</f>
        <v/>
      </c>
      <c r="M1193" s="9" t="str">
        <f aca="false">IF($A1193="","",IF($K1193=0,"NOT IN BOM",IF($K1193&gt;1,"MULTIPLE BOM LINES","OK")))</f>
        <v/>
      </c>
      <c r="N1193" s="9" t="str">
        <f aca="false">IF($A1193="","",IF($L1193=0,"—",INDEX('1. Master BOM'!$A$1:$A$400,$L1193)))</f>
        <v/>
      </c>
      <c r="O1193" s="9" t="str">
        <f aca="false">IF($A1193="","",IF($L1193=0,"—",INDEX('1. Master BOM'!$B$1:$B$400,$L1193)))</f>
        <v/>
      </c>
      <c r="P1193" s="9" t="str">
        <f aca="false">IF($A1193="","",IF(OR($H1193="NOT IN SCHEMATIC",$O1193="—"),"",IF($G1193="","NO SCH PN",IF(UPPER(TRIM($G1193))=UPPER(TRIM($O1193)),"OK","MISMATCH"))))</f>
        <v/>
      </c>
      <c r="Q1193" s="9" t="str">
        <f aca="false">IF($A1193="","",IF($L1193=0,"—",INDEX('1. Master BOM'!$E$1:$E$400,$L1193)))</f>
        <v/>
      </c>
      <c r="R1193" s="9" t="str">
        <f aca="false">IF($A1193="","",IF($L1193=0,"—",IF(T(INDEX('1. Master BOM'!$F$1:$F$400,$L1193))="","(not set)",INDEX('1. Master BOM'!$F$1:$F$400,$L1193))))</f>
        <v/>
      </c>
      <c r="S1193" s="9" t="str">
        <f aca="false">IF($A1193="","",IF(OR($R1193="—",$R1193="(not set)",$D1193=""),"",IF(ISNUMBER(SEARCH(SUBSTITUTE(SUBSTITUTE(SUBSTITUTE($R1193,"-",""),"_","")," ",""),SUBSTITUTE(SUBSTITUTE(SUBSTITUTE($D1193,"-",""),"_","")," ",""))),"OK","CHECK")))</f>
        <v/>
      </c>
      <c r="T1193" s="9" t="str">
        <f aca="false">IF($A1193="","",IF(OR($H1193="NOT IN SCHEMATIC",$I1193="MISMATCH",$J1193="MISMATCH",$P1193="MISMATCH",$M1193&lt;&gt;"OK"),"REVIEW","OK"))</f>
        <v/>
      </c>
      <c r="U1193" s="14"/>
      <c r="V1193" s="14"/>
      <c r="W1193" s="17"/>
      <c r="X1193" s="14"/>
    </row>
    <row r="1194" customFormat="false" ht="15" hidden="false" customHeight="false" outlineLevel="0" collapsed="false">
      <c r="A1194" s="9" t="str">
        <f aca="false">IF('3. Layout Parts'!$A1194="","",TRIM('3. Layout Parts'!$A1194))</f>
        <v/>
      </c>
      <c r="B1194" s="9" t="str">
        <f aca="false">IF($A1194="","",'3. Layout Parts'!$D1194)</f>
        <v/>
      </c>
      <c r="C1194" s="9" t="str">
        <f aca="false">IF($A1194="","",'3. Layout Parts'!$B1194)</f>
        <v/>
      </c>
      <c r="D1194" s="9" t="str">
        <f aca="false">IF($A1194="","",'3. Layout Parts'!$C1194)</f>
        <v/>
      </c>
      <c r="E1194" s="9" t="str">
        <f aca="false">IF($A1194="","",IFERROR(INDEX('2. Schematic Parts'!$B$2:$B$3001,MATCH($A1194,'2. Schematic Parts'!$A$2:$A$3001,0)),"NOT FOUND"))</f>
        <v/>
      </c>
      <c r="F1194" s="9" t="str">
        <f aca="false">IF($A1194="","",IFERROR(INDEX('2. Schematic Parts'!$C$2:$C$3001,MATCH($A1194,'2. Schematic Parts'!$A$2:$A$3001,0))&amp;"","NOT FOUND"))</f>
        <v/>
      </c>
      <c r="G1194" s="9" t="str">
        <f aca="false">IF($A1194="","",IFERROR(INDEX('2. Schematic Parts'!$D$2:$D$3001,MATCH($A1194,'2. Schematic Parts'!$A$2:$A$3001,0))&amp;"","NOT FOUND"))</f>
        <v/>
      </c>
      <c r="H1194" s="9" t="str">
        <f aca="false">IF($A1194="","",IF(COUNTIF('2. Schematic Parts'!$A$2:$A$3001,$A1194)=0,"NOT IN SCHEMATIC","OK"))</f>
        <v/>
      </c>
      <c r="I1194" s="9" t="str">
        <f aca="false">IF($A1194="","",IF($H1194="NOT IN SCHEMATIC","",IF(UPPER(TRIM($C1194))=UPPER(TRIM($E1194)),"OK","MISMATCH")))</f>
        <v/>
      </c>
      <c r="J1194" s="9" t="str">
        <f aca="false">IF($A1194="","",IF($H1194="NOT IN SCHEMATIC","",IF($F1194="","NO SCH DECAL",IF($D1194="","",IF(UPPER(TRIM($D1194))=UPPER(TRIM($F1194)),"OK","MISMATCH")))))</f>
        <v/>
      </c>
      <c r="K1194" s="16" t="str">
        <f aca="false">IF($A1194="","",SUMPRODUCT(--ISNUMBER(SEARCH(","&amp;TRIM($A1194)&amp;",",","&amp;SUBSTITUTE('1. Master BOM'!$D$2:$D$400," ","")&amp;","))))</f>
        <v/>
      </c>
      <c r="L1194" s="16" t="str">
        <f aca="false">IF($A1194="","",IF($K1194&lt;&gt;1,0,SUMPRODUCT(ISNUMBER(SEARCH(","&amp;TRIM($A1194)&amp;",",","&amp;SUBSTITUTE('1. Master BOM'!$D$2:$D$400," ","")&amp;","))*ROW('1. Master BOM'!$D$2:$D$400))))</f>
        <v/>
      </c>
      <c r="M1194" s="9" t="str">
        <f aca="false">IF($A1194="","",IF($K1194=0,"NOT IN BOM",IF($K1194&gt;1,"MULTIPLE BOM LINES","OK")))</f>
        <v/>
      </c>
      <c r="N1194" s="9" t="str">
        <f aca="false">IF($A1194="","",IF($L1194=0,"—",INDEX('1. Master BOM'!$A$1:$A$400,$L1194)))</f>
        <v/>
      </c>
      <c r="O1194" s="9" t="str">
        <f aca="false">IF($A1194="","",IF($L1194=0,"—",INDEX('1. Master BOM'!$B$1:$B$400,$L1194)))</f>
        <v/>
      </c>
      <c r="P1194" s="9" t="str">
        <f aca="false">IF($A1194="","",IF(OR($H1194="NOT IN SCHEMATIC",$O1194="—"),"",IF($G1194="","NO SCH PN",IF(UPPER(TRIM($G1194))=UPPER(TRIM($O1194)),"OK","MISMATCH"))))</f>
        <v/>
      </c>
      <c r="Q1194" s="9" t="str">
        <f aca="false">IF($A1194="","",IF($L1194=0,"—",INDEX('1. Master BOM'!$E$1:$E$400,$L1194)))</f>
        <v/>
      </c>
      <c r="R1194" s="9" t="str">
        <f aca="false">IF($A1194="","",IF($L1194=0,"—",IF(T(INDEX('1. Master BOM'!$F$1:$F$400,$L1194))="","(not set)",INDEX('1. Master BOM'!$F$1:$F$400,$L1194))))</f>
        <v/>
      </c>
      <c r="S1194" s="9" t="str">
        <f aca="false">IF($A1194="","",IF(OR($R1194="—",$R1194="(not set)",$D1194=""),"",IF(ISNUMBER(SEARCH(SUBSTITUTE(SUBSTITUTE(SUBSTITUTE($R1194,"-",""),"_","")," ",""),SUBSTITUTE(SUBSTITUTE(SUBSTITUTE($D1194,"-",""),"_","")," ",""))),"OK","CHECK")))</f>
        <v/>
      </c>
      <c r="T1194" s="9" t="str">
        <f aca="false">IF($A1194="","",IF(OR($H1194="NOT IN SCHEMATIC",$I1194="MISMATCH",$J1194="MISMATCH",$P1194="MISMATCH",$M1194&lt;&gt;"OK"),"REVIEW","OK"))</f>
        <v/>
      </c>
      <c r="U1194" s="14"/>
      <c r="V1194" s="14"/>
      <c r="W1194" s="17"/>
      <c r="X1194" s="14"/>
    </row>
    <row r="1195" customFormat="false" ht="15" hidden="false" customHeight="false" outlineLevel="0" collapsed="false">
      <c r="A1195" s="9" t="str">
        <f aca="false">IF('3. Layout Parts'!$A1195="","",TRIM('3. Layout Parts'!$A1195))</f>
        <v/>
      </c>
      <c r="B1195" s="9" t="str">
        <f aca="false">IF($A1195="","",'3. Layout Parts'!$D1195)</f>
        <v/>
      </c>
      <c r="C1195" s="9" t="str">
        <f aca="false">IF($A1195="","",'3. Layout Parts'!$B1195)</f>
        <v/>
      </c>
      <c r="D1195" s="9" t="str">
        <f aca="false">IF($A1195="","",'3. Layout Parts'!$C1195)</f>
        <v/>
      </c>
      <c r="E1195" s="9" t="str">
        <f aca="false">IF($A1195="","",IFERROR(INDEX('2. Schematic Parts'!$B$2:$B$3001,MATCH($A1195,'2. Schematic Parts'!$A$2:$A$3001,0)),"NOT FOUND"))</f>
        <v/>
      </c>
      <c r="F1195" s="9" t="str">
        <f aca="false">IF($A1195="","",IFERROR(INDEX('2. Schematic Parts'!$C$2:$C$3001,MATCH($A1195,'2. Schematic Parts'!$A$2:$A$3001,0))&amp;"","NOT FOUND"))</f>
        <v/>
      </c>
      <c r="G1195" s="9" t="str">
        <f aca="false">IF($A1195="","",IFERROR(INDEX('2. Schematic Parts'!$D$2:$D$3001,MATCH($A1195,'2. Schematic Parts'!$A$2:$A$3001,0))&amp;"","NOT FOUND"))</f>
        <v/>
      </c>
      <c r="H1195" s="9" t="str">
        <f aca="false">IF($A1195="","",IF(COUNTIF('2. Schematic Parts'!$A$2:$A$3001,$A1195)=0,"NOT IN SCHEMATIC","OK"))</f>
        <v/>
      </c>
      <c r="I1195" s="9" t="str">
        <f aca="false">IF($A1195="","",IF($H1195="NOT IN SCHEMATIC","",IF(UPPER(TRIM($C1195))=UPPER(TRIM($E1195)),"OK","MISMATCH")))</f>
        <v/>
      </c>
      <c r="J1195" s="9" t="str">
        <f aca="false">IF($A1195="","",IF($H1195="NOT IN SCHEMATIC","",IF($F1195="","NO SCH DECAL",IF($D1195="","",IF(UPPER(TRIM($D1195))=UPPER(TRIM($F1195)),"OK","MISMATCH")))))</f>
        <v/>
      </c>
      <c r="K1195" s="16" t="str">
        <f aca="false">IF($A1195="","",SUMPRODUCT(--ISNUMBER(SEARCH(","&amp;TRIM($A1195)&amp;",",","&amp;SUBSTITUTE('1. Master BOM'!$D$2:$D$400," ","")&amp;","))))</f>
        <v/>
      </c>
      <c r="L1195" s="16" t="str">
        <f aca="false">IF($A1195="","",IF($K1195&lt;&gt;1,0,SUMPRODUCT(ISNUMBER(SEARCH(","&amp;TRIM($A1195)&amp;",",","&amp;SUBSTITUTE('1. Master BOM'!$D$2:$D$400," ","")&amp;","))*ROW('1. Master BOM'!$D$2:$D$400))))</f>
        <v/>
      </c>
      <c r="M1195" s="9" t="str">
        <f aca="false">IF($A1195="","",IF($K1195=0,"NOT IN BOM",IF($K1195&gt;1,"MULTIPLE BOM LINES","OK")))</f>
        <v/>
      </c>
      <c r="N1195" s="9" t="str">
        <f aca="false">IF($A1195="","",IF($L1195=0,"—",INDEX('1. Master BOM'!$A$1:$A$400,$L1195)))</f>
        <v/>
      </c>
      <c r="O1195" s="9" t="str">
        <f aca="false">IF($A1195="","",IF($L1195=0,"—",INDEX('1. Master BOM'!$B$1:$B$400,$L1195)))</f>
        <v/>
      </c>
      <c r="P1195" s="9" t="str">
        <f aca="false">IF($A1195="","",IF(OR($H1195="NOT IN SCHEMATIC",$O1195="—"),"",IF($G1195="","NO SCH PN",IF(UPPER(TRIM($G1195))=UPPER(TRIM($O1195)),"OK","MISMATCH"))))</f>
        <v/>
      </c>
      <c r="Q1195" s="9" t="str">
        <f aca="false">IF($A1195="","",IF($L1195=0,"—",INDEX('1. Master BOM'!$E$1:$E$400,$L1195)))</f>
        <v/>
      </c>
      <c r="R1195" s="9" t="str">
        <f aca="false">IF($A1195="","",IF($L1195=0,"—",IF(T(INDEX('1. Master BOM'!$F$1:$F$400,$L1195))="","(not set)",INDEX('1. Master BOM'!$F$1:$F$400,$L1195))))</f>
        <v/>
      </c>
      <c r="S1195" s="9" t="str">
        <f aca="false">IF($A1195="","",IF(OR($R1195="—",$R1195="(not set)",$D1195=""),"",IF(ISNUMBER(SEARCH(SUBSTITUTE(SUBSTITUTE(SUBSTITUTE($R1195,"-",""),"_","")," ",""),SUBSTITUTE(SUBSTITUTE(SUBSTITUTE($D1195,"-",""),"_","")," ",""))),"OK","CHECK")))</f>
        <v/>
      </c>
      <c r="T1195" s="9" t="str">
        <f aca="false">IF($A1195="","",IF(OR($H1195="NOT IN SCHEMATIC",$I1195="MISMATCH",$J1195="MISMATCH",$P1195="MISMATCH",$M1195&lt;&gt;"OK"),"REVIEW","OK"))</f>
        <v/>
      </c>
      <c r="U1195" s="14"/>
      <c r="V1195" s="14"/>
      <c r="W1195" s="17"/>
      <c r="X1195" s="14"/>
    </row>
    <row r="1196" customFormat="false" ht="15" hidden="false" customHeight="false" outlineLevel="0" collapsed="false">
      <c r="A1196" s="9" t="str">
        <f aca="false">IF('3. Layout Parts'!$A1196="","",TRIM('3. Layout Parts'!$A1196))</f>
        <v/>
      </c>
      <c r="B1196" s="9" t="str">
        <f aca="false">IF($A1196="","",'3. Layout Parts'!$D1196)</f>
        <v/>
      </c>
      <c r="C1196" s="9" t="str">
        <f aca="false">IF($A1196="","",'3. Layout Parts'!$B1196)</f>
        <v/>
      </c>
      <c r="D1196" s="9" t="str">
        <f aca="false">IF($A1196="","",'3. Layout Parts'!$C1196)</f>
        <v/>
      </c>
      <c r="E1196" s="9" t="str">
        <f aca="false">IF($A1196="","",IFERROR(INDEX('2. Schematic Parts'!$B$2:$B$3001,MATCH($A1196,'2. Schematic Parts'!$A$2:$A$3001,0)),"NOT FOUND"))</f>
        <v/>
      </c>
      <c r="F1196" s="9" t="str">
        <f aca="false">IF($A1196="","",IFERROR(INDEX('2. Schematic Parts'!$C$2:$C$3001,MATCH($A1196,'2. Schematic Parts'!$A$2:$A$3001,0))&amp;"","NOT FOUND"))</f>
        <v/>
      </c>
      <c r="G1196" s="9" t="str">
        <f aca="false">IF($A1196="","",IFERROR(INDEX('2. Schematic Parts'!$D$2:$D$3001,MATCH($A1196,'2. Schematic Parts'!$A$2:$A$3001,0))&amp;"","NOT FOUND"))</f>
        <v/>
      </c>
      <c r="H1196" s="9" t="str">
        <f aca="false">IF($A1196="","",IF(COUNTIF('2. Schematic Parts'!$A$2:$A$3001,$A1196)=0,"NOT IN SCHEMATIC","OK"))</f>
        <v/>
      </c>
      <c r="I1196" s="9" t="str">
        <f aca="false">IF($A1196="","",IF($H1196="NOT IN SCHEMATIC","",IF(UPPER(TRIM($C1196))=UPPER(TRIM($E1196)),"OK","MISMATCH")))</f>
        <v/>
      </c>
      <c r="J1196" s="9" t="str">
        <f aca="false">IF($A1196="","",IF($H1196="NOT IN SCHEMATIC","",IF($F1196="","NO SCH DECAL",IF($D1196="","",IF(UPPER(TRIM($D1196))=UPPER(TRIM($F1196)),"OK","MISMATCH")))))</f>
        <v/>
      </c>
      <c r="K1196" s="16" t="str">
        <f aca="false">IF($A1196="","",SUMPRODUCT(--ISNUMBER(SEARCH(","&amp;TRIM($A1196)&amp;",",","&amp;SUBSTITUTE('1. Master BOM'!$D$2:$D$400," ","")&amp;","))))</f>
        <v/>
      </c>
      <c r="L1196" s="16" t="str">
        <f aca="false">IF($A1196="","",IF($K1196&lt;&gt;1,0,SUMPRODUCT(ISNUMBER(SEARCH(","&amp;TRIM($A1196)&amp;",",","&amp;SUBSTITUTE('1. Master BOM'!$D$2:$D$400," ","")&amp;","))*ROW('1. Master BOM'!$D$2:$D$400))))</f>
        <v/>
      </c>
      <c r="M1196" s="9" t="str">
        <f aca="false">IF($A1196="","",IF($K1196=0,"NOT IN BOM",IF($K1196&gt;1,"MULTIPLE BOM LINES","OK")))</f>
        <v/>
      </c>
      <c r="N1196" s="9" t="str">
        <f aca="false">IF($A1196="","",IF($L1196=0,"—",INDEX('1. Master BOM'!$A$1:$A$400,$L1196)))</f>
        <v/>
      </c>
      <c r="O1196" s="9" t="str">
        <f aca="false">IF($A1196="","",IF($L1196=0,"—",INDEX('1. Master BOM'!$B$1:$B$400,$L1196)))</f>
        <v/>
      </c>
      <c r="P1196" s="9" t="str">
        <f aca="false">IF($A1196="","",IF(OR($H1196="NOT IN SCHEMATIC",$O1196="—"),"",IF($G1196="","NO SCH PN",IF(UPPER(TRIM($G1196))=UPPER(TRIM($O1196)),"OK","MISMATCH"))))</f>
        <v/>
      </c>
      <c r="Q1196" s="9" t="str">
        <f aca="false">IF($A1196="","",IF($L1196=0,"—",INDEX('1. Master BOM'!$E$1:$E$400,$L1196)))</f>
        <v/>
      </c>
      <c r="R1196" s="9" t="str">
        <f aca="false">IF($A1196="","",IF($L1196=0,"—",IF(T(INDEX('1. Master BOM'!$F$1:$F$400,$L1196))="","(not set)",INDEX('1. Master BOM'!$F$1:$F$400,$L1196))))</f>
        <v/>
      </c>
      <c r="S1196" s="9" t="str">
        <f aca="false">IF($A1196="","",IF(OR($R1196="—",$R1196="(not set)",$D1196=""),"",IF(ISNUMBER(SEARCH(SUBSTITUTE(SUBSTITUTE(SUBSTITUTE($R1196,"-",""),"_","")," ",""),SUBSTITUTE(SUBSTITUTE(SUBSTITUTE($D1196,"-",""),"_","")," ",""))),"OK","CHECK")))</f>
        <v/>
      </c>
      <c r="T1196" s="9" t="str">
        <f aca="false">IF($A1196="","",IF(OR($H1196="NOT IN SCHEMATIC",$I1196="MISMATCH",$J1196="MISMATCH",$P1196="MISMATCH",$M1196&lt;&gt;"OK"),"REVIEW","OK"))</f>
        <v/>
      </c>
      <c r="U1196" s="14"/>
      <c r="V1196" s="14"/>
      <c r="W1196" s="17"/>
      <c r="X1196" s="14"/>
    </row>
    <row r="1197" customFormat="false" ht="15" hidden="false" customHeight="false" outlineLevel="0" collapsed="false">
      <c r="A1197" s="9" t="str">
        <f aca="false">IF('3. Layout Parts'!$A1197="","",TRIM('3. Layout Parts'!$A1197))</f>
        <v/>
      </c>
      <c r="B1197" s="9" t="str">
        <f aca="false">IF($A1197="","",'3. Layout Parts'!$D1197)</f>
        <v/>
      </c>
      <c r="C1197" s="9" t="str">
        <f aca="false">IF($A1197="","",'3. Layout Parts'!$B1197)</f>
        <v/>
      </c>
      <c r="D1197" s="9" t="str">
        <f aca="false">IF($A1197="","",'3. Layout Parts'!$C1197)</f>
        <v/>
      </c>
      <c r="E1197" s="9" t="str">
        <f aca="false">IF($A1197="","",IFERROR(INDEX('2. Schematic Parts'!$B$2:$B$3001,MATCH($A1197,'2. Schematic Parts'!$A$2:$A$3001,0)),"NOT FOUND"))</f>
        <v/>
      </c>
      <c r="F1197" s="9" t="str">
        <f aca="false">IF($A1197="","",IFERROR(INDEX('2. Schematic Parts'!$C$2:$C$3001,MATCH($A1197,'2. Schematic Parts'!$A$2:$A$3001,0))&amp;"","NOT FOUND"))</f>
        <v/>
      </c>
      <c r="G1197" s="9" t="str">
        <f aca="false">IF($A1197="","",IFERROR(INDEX('2. Schematic Parts'!$D$2:$D$3001,MATCH($A1197,'2. Schematic Parts'!$A$2:$A$3001,0))&amp;"","NOT FOUND"))</f>
        <v/>
      </c>
      <c r="H1197" s="9" t="str">
        <f aca="false">IF($A1197="","",IF(COUNTIF('2. Schematic Parts'!$A$2:$A$3001,$A1197)=0,"NOT IN SCHEMATIC","OK"))</f>
        <v/>
      </c>
      <c r="I1197" s="9" t="str">
        <f aca="false">IF($A1197="","",IF($H1197="NOT IN SCHEMATIC","",IF(UPPER(TRIM($C1197))=UPPER(TRIM($E1197)),"OK","MISMATCH")))</f>
        <v/>
      </c>
      <c r="J1197" s="9" t="str">
        <f aca="false">IF($A1197="","",IF($H1197="NOT IN SCHEMATIC","",IF($F1197="","NO SCH DECAL",IF($D1197="","",IF(UPPER(TRIM($D1197))=UPPER(TRIM($F1197)),"OK","MISMATCH")))))</f>
        <v/>
      </c>
      <c r="K1197" s="16" t="str">
        <f aca="false">IF($A1197="","",SUMPRODUCT(--ISNUMBER(SEARCH(","&amp;TRIM($A1197)&amp;",",","&amp;SUBSTITUTE('1. Master BOM'!$D$2:$D$400," ","")&amp;","))))</f>
        <v/>
      </c>
      <c r="L1197" s="16" t="str">
        <f aca="false">IF($A1197="","",IF($K1197&lt;&gt;1,0,SUMPRODUCT(ISNUMBER(SEARCH(","&amp;TRIM($A1197)&amp;",",","&amp;SUBSTITUTE('1. Master BOM'!$D$2:$D$400," ","")&amp;","))*ROW('1. Master BOM'!$D$2:$D$400))))</f>
        <v/>
      </c>
      <c r="M1197" s="9" t="str">
        <f aca="false">IF($A1197="","",IF($K1197=0,"NOT IN BOM",IF($K1197&gt;1,"MULTIPLE BOM LINES","OK")))</f>
        <v/>
      </c>
      <c r="N1197" s="9" t="str">
        <f aca="false">IF($A1197="","",IF($L1197=0,"—",INDEX('1. Master BOM'!$A$1:$A$400,$L1197)))</f>
        <v/>
      </c>
      <c r="O1197" s="9" t="str">
        <f aca="false">IF($A1197="","",IF($L1197=0,"—",INDEX('1. Master BOM'!$B$1:$B$400,$L1197)))</f>
        <v/>
      </c>
      <c r="P1197" s="9" t="str">
        <f aca="false">IF($A1197="","",IF(OR($H1197="NOT IN SCHEMATIC",$O1197="—"),"",IF($G1197="","NO SCH PN",IF(UPPER(TRIM($G1197))=UPPER(TRIM($O1197)),"OK","MISMATCH"))))</f>
        <v/>
      </c>
      <c r="Q1197" s="9" t="str">
        <f aca="false">IF($A1197="","",IF($L1197=0,"—",INDEX('1. Master BOM'!$E$1:$E$400,$L1197)))</f>
        <v/>
      </c>
      <c r="R1197" s="9" t="str">
        <f aca="false">IF($A1197="","",IF($L1197=0,"—",IF(T(INDEX('1. Master BOM'!$F$1:$F$400,$L1197))="","(not set)",INDEX('1. Master BOM'!$F$1:$F$400,$L1197))))</f>
        <v/>
      </c>
      <c r="S1197" s="9" t="str">
        <f aca="false">IF($A1197="","",IF(OR($R1197="—",$R1197="(not set)",$D1197=""),"",IF(ISNUMBER(SEARCH(SUBSTITUTE(SUBSTITUTE(SUBSTITUTE($R1197,"-",""),"_","")," ",""),SUBSTITUTE(SUBSTITUTE(SUBSTITUTE($D1197,"-",""),"_","")," ",""))),"OK","CHECK")))</f>
        <v/>
      </c>
      <c r="T1197" s="9" t="str">
        <f aca="false">IF($A1197="","",IF(OR($H1197="NOT IN SCHEMATIC",$I1197="MISMATCH",$J1197="MISMATCH",$P1197="MISMATCH",$M1197&lt;&gt;"OK"),"REVIEW","OK"))</f>
        <v/>
      </c>
      <c r="U1197" s="14"/>
      <c r="V1197" s="14"/>
      <c r="W1197" s="17"/>
      <c r="X1197" s="14"/>
    </row>
    <row r="1198" customFormat="false" ht="15" hidden="false" customHeight="false" outlineLevel="0" collapsed="false">
      <c r="A1198" s="9" t="str">
        <f aca="false">IF('3. Layout Parts'!$A1198="","",TRIM('3. Layout Parts'!$A1198))</f>
        <v/>
      </c>
      <c r="B1198" s="9" t="str">
        <f aca="false">IF($A1198="","",'3. Layout Parts'!$D1198)</f>
        <v/>
      </c>
      <c r="C1198" s="9" t="str">
        <f aca="false">IF($A1198="","",'3. Layout Parts'!$B1198)</f>
        <v/>
      </c>
      <c r="D1198" s="9" t="str">
        <f aca="false">IF($A1198="","",'3. Layout Parts'!$C1198)</f>
        <v/>
      </c>
      <c r="E1198" s="9" t="str">
        <f aca="false">IF($A1198="","",IFERROR(INDEX('2. Schematic Parts'!$B$2:$B$3001,MATCH($A1198,'2. Schematic Parts'!$A$2:$A$3001,0)),"NOT FOUND"))</f>
        <v/>
      </c>
      <c r="F1198" s="9" t="str">
        <f aca="false">IF($A1198="","",IFERROR(INDEX('2. Schematic Parts'!$C$2:$C$3001,MATCH($A1198,'2. Schematic Parts'!$A$2:$A$3001,0))&amp;"","NOT FOUND"))</f>
        <v/>
      </c>
      <c r="G1198" s="9" t="str">
        <f aca="false">IF($A1198="","",IFERROR(INDEX('2. Schematic Parts'!$D$2:$D$3001,MATCH($A1198,'2. Schematic Parts'!$A$2:$A$3001,0))&amp;"","NOT FOUND"))</f>
        <v/>
      </c>
      <c r="H1198" s="9" t="str">
        <f aca="false">IF($A1198="","",IF(COUNTIF('2. Schematic Parts'!$A$2:$A$3001,$A1198)=0,"NOT IN SCHEMATIC","OK"))</f>
        <v/>
      </c>
      <c r="I1198" s="9" t="str">
        <f aca="false">IF($A1198="","",IF($H1198="NOT IN SCHEMATIC","",IF(UPPER(TRIM($C1198))=UPPER(TRIM($E1198)),"OK","MISMATCH")))</f>
        <v/>
      </c>
      <c r="J1198" s="9" t="str">
        <f aca="false">IF($A1198="","",IF($H1198="NOT IN SCHEMATIC","",IF($F1198="","NO SCH DECAL",IF($D1198="","",IF(UPPER(TRIM($D1198))=UPPER(TRIM($F1198)),"OK","MISMATCH")))))</f>
        <v/>
      </c>
      <c r="K1198" s="16" t="str">
        <f aca="false">IF($A1198="","",SUMPRODUCT(--ISNUMBER(SEARCH(","&amp;TRIM($A1198)&amp;",",","&amp;SUBSTITUTE('1. Master BOM'!$D$2:$D$400," ","")&amp;","))))</f>
        <v/>
      </c>
      <c r="L1198" s="16" t="str">
        <f aca="false">IF($A1198="","",IF($K1198&lt;&gt;1,0,SUMPRODUCT(ISNUMBER(SEARCH(","&amp;TRIM($A1198)&amp;",",","&amp;SUBSTITUTE('1. Master BOM'!$D$2:$D$400," ","")&amp;","))*ROW('1. Master BOM'!$D$2:$D$400))))</f>
        <v/>
      </c>
      <c r="M1198" s="9" t="str">
        <f aca="false">IF($A1198="","",IF($K1198=0,"NOT IN BOM",IF($K1198&gt;1,"MULTIPLE BOM LINES","OK")))</f>
        <v/>
      </c>
      <c r="N1198" s="9" t="str">
        <f aca="false">IF($A1198="","",IF($L1198=0,"—",INDEX('1. Master BOM'!$A$1:$A$400,$L1198)))</f>
        <v/>
      </c>
      <c r="O1198" s="9" t="str">
        <f aca="false">IF($A1198="","",IF($L1198=0,"—",INDEX('1. Master BOM'!$B$1:$B$400,$L1198)))</f>
        <v/>
      </c>
      <c r="P1198" s="9" t="str">
        <f aca="false">IF($A1198="","",IF(OR($H1198="NOT IN SCHEMATIC",$O1198="—"),"",IF($G1198="","NO SCH PN",IF(UPPER(TRIM($G1198))=UPPER(TRIM($O1198)),"OK","MISMATCH"))))</f>
        <v/>
      </c>
      <c r="Q1198" s="9" t="str">
        <f aca="false">IF($A1198="","",IF($L1198=0,"—",INDEX('1. Master BOM'!$E$1:$E$400,$L1198)))</f>
        <v/>
      </c>
      <c r="R1198" s="9" t="str">
        <f aca="false">IF($A1198="","",IF($L1198=0,"—",IF(T(INDEX('1. Master BOM'!$F$1:$F$400,$L1198))="","(not set)",INDEX('1. Master BOM'!$F$1:$F$400,$L1198))))</f>
        <v/>
      </c>
      <c r="S1198" s="9" t="str">
        <f aca="false">IF($A1198="","",IF(OR($R1198="—",$R1198="(not set)",$D1198=""),"",IF(ISNUMBER(SEARCH(SUBSTITUTE(SUBSTITUTE(SUBSTITUTE($R1198,"-",""),"_","")," ",""),SUBSTITUTE(SUBSTITUTE(SUBSTITUTE($D1198,"-",""),"_","")," ",""))),"OK","CHECK")))</f>
        <v/>
      </c>
      <c r="T1198" s="9" t="str">
        <f aca="false">IF($A1198="","",IF(OR($H1198="NOT IN SCHEMATIC",$I1198="MISMATCH",$J1198="MISMATCH",$P1198="MISMATCH",$M1198&lt;&gt;"OK"),"REVIEW","OK"))</f>
        <v/>
      </c>
      <c r="U1198" s="14"/>
      <c r="V1198" s="14"/>
      <c r="W1198" s="17"/>
      <c r="X1198" s="14"/>
    </row>
    <row r="1199" customFormat="false" ht="15" hidden="false" customHeight="false" outlineLevel="0" collapsed="false">
      <c r="A1199" s="9" t="str">
        <f aca="false">IF('3. Layout Parts'!$A1199="","",TRIM('3. Layout Parts'!$A1199))</f>
        <v/>
      </c>
      <c r="B1199" s="9" t="str">
        <f aca="false">IF($A1199="","",'3. Layout Parts'!$D1199)</f>
        <v/>
      </c>
      <c r="C1199" s="9" t="str">
        <f aca="false">IF($A1199="","",'3. Layout Parts'!$B1199)</f>
        <v/>
      </c>
      <c r="D1199" s="9" t="str">
        <f aca="false">IF($A1199="","",'3. Layout Parts'!$C1199)</f>
        <v/>
      </c>
      <c r="E1199" s="9" t="str">
        <f aca="false">IF($A1199="","",IFERROR(INDEX('2. Schematic Parts'!$B$2:$B$3001,MATCH($A1199,'2. Schematic Parts'!$A$2:$A$3001,0)),"NOT FOUND"))</f>
        <v/>
      </c>
      <c r="F1199" s="9" t="str">
        <f aca="false">IF($A1199="","",IFERROR(INDEX('2. Schematic Parts'!$C$2:$C$3001,MATCH($A1199,'2. Schematic Parts'!$A$2:$A$3001,0))&amp;"","NOT FOUND"))</f>
        <v/>
      </c>
      <c r="G1199" s="9" t="str">
        <f aca="false">IF($A1199="","",IFERROR(INDEX('2. Schematic Parts'!$D$2:$D$3001,MATCH($A1199,'2. Schematic Parts'!$A$2:$A$3001,0))&amp;"","NOT FOUND"))</f>
        <v/>
      </c>
      <c r="H1199" s="9" t="str">
        <f aca="false">IF($A1199="","",IF(COUNTIF('2. Schematic Parts'!$A$2:$A$3001,$A1199)=0,"NOT IN SCHEMATIC","OK"))</f>
        <v/>
      </c>
      <c r="I1199" s="9" t="str">
        <f aca="false">IF($A1199="","",IF($H1199="NOT IN SCHEMATIC","",IF(UPPER(TRIM($C1199))=UPPER(TRIM($E1199)),"OK","MISMATCH")))</f>
        <v/>
      </c>
      <c r="J1199" s="9" t="str">
        <f aca="false">IF($A1199="","",IF($H1199="NOT IN SCHEMATIC","",IF($F1199="","NO SCH DECAL",IF($D1199="","",IF(UPPER(TRIM($D1199))=UPPER(TRIM($F1199)),"OK","MISMATCH")))))</f>
        <v/>
      </c>
      <c r="K1199" s="16" t="str">
        <f aca="false">IF($A1199="","",SUMPRODUCT(--ISNUMBER(SEARCH(","&amp;TRIM($A1199)&amp;",",","&amp;SUBSTITUTE('1. Master BOM'!$D$2:$D$400," ","")&amp;","))))</f>
        <v/>
      </c>
      <c r="L1199" s="16" t="str">
        <f aca="false">IF($A1199="","",IF($K1199&lt;&gt;1,0,SUMPRODUCT(ISNUMBER(SEARCH(","&amp;TRIM($A1199)&amp;",",","&amp;SUBSTITUTE('1. Master BOM'!$D$2:$D$400," ","")&amp;","))*ROW('1. Master BOM'!$D$2:$D$400))))</f>
        <v/>
      </c>
      <c r="M1199" s="9" t="str">
        <f aca="false">IF($A1199="","",IF($K1199=0,"NOT IN BOM",IF($K1199&gt;1,"MULTIPLE BOM LINES","OK")))</f>
        <v/>
      </c>
      <c r="N1199" s="9" t="str">
        <f aca="false">IF($A1199="","",IF($L1199=0,"—",INDEX('1. Master BOM'!$A$1:$A$400,$L1199)))</f>
        <v/>
      </c>
      <c r="O1199" s="9" t="str">
        <f aca="false">IF($A1199="","",IF($L1199=0,"—",INDEX('1. Master BOM'!$B$1:$B$400,$L1199)))</f>
        <v/>
      </c>
      <c r="P1199" s="9" t="str">
        <f aca="false">IF($A1199="","",IF(OR($H1199="NOT IN SCHEMATIC",$O1199="—"),"",IF($G1199="","NO SCH PN",IF(UPPER(TRIM($G1199))=UPPER(TRIM($O1199)),"OK","MISMATCH"))))</f>
        <v/>
      </c>
      <c r="Q1199" s="9" t="str">
        <f aca="false">IF($A1199="","",IF($L1199=0,"—",INDEX('1. Master BOM'!$E$1:$E$400,$L1199)))</f>
        <v/>
      </c>
      <c r="R1199" s="9" t="str">
        <f aca="false">IF($A1199="","",IF($L1199=0,"—",IF(T(INDEX('1. Master BOM'!$F$1:$F$400,$L1199))="","(not set)",INDEX('1. Master BOM'!$F$1:$F$400,$L1199))))</f>
        <v/>
      </c>
      <c r="S1199" s="9" t="str">
        <f aca="false">IF($A1199="","",IF(OR($R1199="—",$R1199="(not set)",$D1199=""),"",IF(ISNUMBER(SEARCH(SUBSTITUTE(SUBSTITUTE(SUBSTITUTE($R1199,"-",""),"_","")," ",""),SUBSTITUTE(SUBSTITUTE(SUBSTITUTE($D1199,"-",""),"_","")," ",""))),"OK","CHECK")))</f>
        <v/>
      </c>
      <c r="T1199" s="9" t="str">
        <f aca="false">IF($A1199="","",IF(OR($H1199="NOT IN SCHEMATIC",$I1199="MISMATCH",$J1199="MISMATCH",$P1199="MISMATCH",$M1199&lt;&gt;"OK"),"REVIEW","OK"))</f>
        <v/>
      </c>
      <c r="U1199" s="14"/>
      <c r="V1199" s="14"/>
      <c r="W1199" s="17"/>
      <c r="X1199" s="14"/>
    </row>
    <row r="1200" customFormat="false" ht="15" hidden="false" customHeight="false" outlineLevel="0" collapsed="false">
      <c r="A1200" s="9" t="str">
        <f aca="false">IF('3. Layout Parts'!$A1200="","",TRIM('3. Layout Parts'!$A1200))</f>
        <v/>
      </c>
      <c r="B1200" s="9" t="str">
        <f aca="false">IF($A1200="","",'3. Layout Parts'!$D1200)</f>
        <v/>
      </c>
      <c r="C1200" s="9" t="str">
        <f aca="false">IF($A1200="","",'3. Layout Parts'!$B1200)</f>
        <v/>
      </c>
      <c r="D1200" s="9" t="str">
        <f aca="false">IF($A1200="","",'3. Layout Parts'!$C1200)</f>
        <v/>
      </c>
      <c r="E1200" s="9" t="str">
        <f aca="false">IF($A1200="","",IFERROR(INDEX('2. Schematic Parts'!$B$2:$B$3001,MATCH($A1200,'2. Schematic Parts'!$A$2:$A$3001,0)),"NOT FOUND"))</f>
        <v/>
      </c>
      <c r="F1200" s="9" t="str">
        <f aca="false">IF($A1200="","",IFERROR(INDEX('2. Schematic Parts'!$C$2:$C$3001,MATCH($A1200,'2. Schematic Parts'!$A$2:$A$3001,0))&amp;"","NOT FOUND"))</f>
        <v/>
      </c>
      <c r="G1200" s="9" t="str">
        <f aca="false">IF($A1200="","",IFERROR(INDEX('2. Schematic Parts'!$D$2:$D$3001,MATCH($A1200,'2. Schematic Parts'!$A$2:$A$3001,0))&amp;"","NOT FOUND"))</f>
        <v/>
      </c>
      <c r="H1200" s="9" t="str">
        <f aca="false">IF($A1200="","",IF(COUNTIF('2. Schematic Parts'!$A$2:$A$3001,$A1200)=0,"NOT IN SCHEMATIC","OK"))</f>
        <v/>
      </c>
      <c r="I1200" s="9" t="str">
        <f aca="false">IF($A1200="","",IF($H1200="NOT IN SCHEMATIC","",IF(UPPER(TRIM($C1200))=UPPER(TRIM($E1200)),"OK","MISMATCH")))</f>
        <v/>
      </c>
      <c r="J1200" s="9" t="str">
        <f aca="false">IF($A1200="","",IF($H1200="NOT IN SCHEMATIC","",IF($F1200="","NO SCH DECAL",IF($D1200="","",IF(UPPER(TRIM($D1200))=UPPER(TRIM($F1200)),"OK","MISMATCH")))))</f>
        <v/>
      </c>
      <c r="K1200" s="16" t="str">
        <f aca="false">IF($A1200="","",SUMPRODUCT(--ISNUMBER(SEARCH(","&amp;TRIM($A1200)&amp;",",","&amp;SUBSTITUTE('1. Master BOM'!$D$2:$D$400," ","")&amp;","))))</f>
        <v/>
      </c>
      <c r="L1200" s="16" t="str">
        <f aca="false">IF($A1200="","",IF($K1200&lt;&gt;1,0,SUMPRODUCT(ISNUMBER(SEARCH(","&amp;TRIM($A1200)&amp;",",","&amp;SUBSTITUTE('1. Master BOM'!$D$2:$D$400," ","")&amp;","))*ROW('1. Master BOM'!$D$2:$D$400))))</f>
        <v/>
      </c>
      <c r="M1200" s="9" t="str">
        <f aca="false">IF($A1200="","",IF($K1200=0,"NOT IN BOM",IF($K1200&gt;1,"MULTIPLE BOM LINES","OK")))</f>
        <v/>
      </c>
      <c r="N1200" s="9" t="str">
        <f aca="false">IF($A1200="","",IF($L1200=0,"—",INDEX('1. Master BOM'!$A$1:$A$400,$L1200)))</f>
        <v/>
      </c>
      <c r="O1200" s="9" t="str">
        <f aca="false">IF($A1200="","",IF($L1200=0,"—",INDEX('1. Master BOM'!$B$1:$B$400,$L1200)))</f>
        <v/>
      </c>
      <c r="P1200" s="9" t="str">
        <f aca="false">IF($A1200="","",IF(OR($H1200="NOT IN SCHEMATIC",$O1200="—"),"",IF($G1200="","NO SCH PN",IF(UPPER(TRIM($G1200))=UPPER(TRIM($O1200)),"OK","MISMATCH"))))</f>
        <v/>
      </c>
      <c r="Q1200" s="9" t="str">
        <f aca="false">IF($A1200="","",IF($L1200=0,"—",INDEX('1. Master BOM'!$E$1:$E$400,$L1200)))</f>
        <v/>
      </c>
      <c r="R1200" s="9" t="str">
        <f aca="false">IF($A1200="","",IF($L1200=0,"—",IF(T(INDEX('1. Master BOM'!$F$1:$F$400,$L1200))="","(not set)",INDEX('1. Master BOM'!$F$1:$F$400,$L1200))))</f>
        <v/>
      </c>
      <c r="S1200" s="9" t="str">
        <f aca="false">IF($A1200="","",IF(OR($R1200="—",$R1200="(not set)",$D1200=""),"",IF(ISNUMBER(SEARCH(SUBSTITUTE(SUBSTITUTE(SUBSTITUTE($R1200,"-",""),"_","")," ",""),SUBSTITUTE(SUBSTITUTE(SUBSTITUTE($D1200,"-",""),"_","")," ",""))),"OK","CHECK")))</f>
        <v/>
      </c>
      <c r="T1200" s="9" t="str">
        <f aca="false">IF($A1200="","",IF(OR($H1200="NOT IN SCHEMATIC",$I1200="MISMATCH",$J1200="MISMATCH",$P1200="MISMATCH",$M1200&lt;&gt;"OK"),"REVIEW","OK"))</f>
        <v/>
      </c>
      <c r="U1200" s="14"/>
      <c r="V1200" s="14"/>
      <c r="W1200" s="17"/>
      <c r="X1200" s="14"/>
    </row>
    <row r="1201" customFormat="false" ht="15" hidden="false" customHeight="false" outlineLevel="0" collapsed="false">
      <c r="A1201" s="9" t="str">
        <f aca="false">IF('3. Layout Parts'!$A1201="","",TRIM('3. Layout Parts'!$A1201))</f>
        <v/>
      </c>
      <c r="B1201" s="9" t="str">
        <f aca="false">IF($A1201="","",'3. Layout Parts'!$D1201)</f>
        <v/>
      </c>
      <c r="C1201" s="9" t="str">
        <f aca="false">IF($A1201="","",'3. Layout Parts'!$B1201)</f>
        <v/>
      </c>
      <c r="D1201" s="9" t="str">
        <f aca="false">IF($A1201="","",'3. Layout Parts'!$C1201)</f>
        <v/>
      </c>
      <c r="E1201" s="9" t="str">
        <f aca="false">IF($A1201="","",IFERROR(INDEX('2. Schematic Parts'!$B$2:$B$3001,MATCH($A1201,'2. Schematic Parts'!$A$2:$A$3001,0)),"NOT FOUND"))</f>
        <v/>
      </c>
      <c r="F1201" s="9" t="str">
        <f aca="false">IF($A1201="","",IFERROR(INDEX('2. Schematic Parts'!$C$2:$C$3001,MATCH($A1201,'2. Schematic Parts'!$A$2:$A$3001,0))&amp;"","NOT FOUND"))</f>
        <v/>
      </c>
      <c r="G1201" s="9" t="str">
        <f aca="false">IF($A1201="","",IFERROR(INDEX('2. Schematic Parts'!$D$2:$D$3001,MATCH($A1201,'2. Schematic Parts'!$A$2:$A$3001,0))&amp;"","NOT FOUND"))</f>
        <v/>
      </c>
      <c r="H1201" s="9" t="str">
        <f aca="false">IF($A1201="","",IF(COUNTIF('2. Schematic Parts'!$A$2:$A$3001,$A1201)=0,"NOT IN SCHEMATIC","OK"))</f>
        <v/>
      </c>
      <c r="I1201" s="9" t="str">
        <f aca="false">IF($A1201="","",IF($H1201="NOT IN SCHEMATIC","",IF(UPPER(TRIM($C1201))=UPPER(TRIM($E1201)),"OK","MISMATCH")))</f>
        <v/>
      </c>
      <c r="J1201" s="9" t="str">
        <f aca="false">IF($A1201="","",IF($H1201="NOT IN SCHEMATIC","",IF($F1201="","NO SCH DECAL",IF($D1201="","",IF(UPPER(TRIM($D1201))=UPPER(TRIM($F1201)),"OK","MISMATCH")))))</f>
        <v/>
      </c>
      <c r="K1201" s="16" t="str">
        <f aca="false">IF($A1201="","",SUMPRODUCT(--ISNUMBER(SEARCH(","&amp;TRIM($A1201)&amp;",",","&amp;SUBSTITUTE('1. Master BOM'!$D$2:$D$400," ","")&amp;","))))</f>
        <v/>
      </c>
      <c r="L1201" s="16" t="str">
        <f aca="false">IF($A1201="","",IF($K1201&lt;&gt;1,0,SUMPRODUCT(ISNUMBER(SEARCH(","&amp;TRIM($A1201)&amp;",",","&amp;SUBSTITUTE('1. Master BOM'!$D$2:$D$400," ","")&amp;","))*ROW('1. Master BOM'!$D$2:$D$400))))</f>
        <v/>
      </c>
      <c r="M1201" s="9" t="str">
        <f aca="false">IF($A1201="","",IF($K1201=0,"NOT IN BOM",IF($K1201&gt;1,"MULTIPLE BOM LINES","OK")))</f>
        <v/>
      </c>
      <c r="N1201" s="9" t="str">
        <f aca="false">IF($A1201="","",IF($L1201=0,"—",INDEX('1. Master BOM'!$A$1:$A$400,$L1201)))</f>
        <v/>
      </c>
      <c r="O1201" s="9" t="str">
        <f aca="false">IF($A1201="","",IF($L1201=0,"—",INDEX('1. Master BOM'!$B$1:$B$400,$L1201)))</f>
        <v/>
      </c>
      <c r="P1201" s="9" t="str">
        <f aca="false">IF($A1201="","",IF(OR($H1201="NOT IN SCHEMATIC",$O1201="—"),"",IF($G1201="","NO SCH PN",IF(UPPER(TRIM($G1201))=UPPER(TRIM($O1201)),"OK","MISMATCH"))))</f>
        <v/>
      </c>
      <c r="Q1201" s="9" t="str">
        <f aca="false">IF($A1201="","",IF($L1201=0,"—",INDEX('1. Master BOM'!$E$1:$E$400,$L1201)))</f>
        <v/>
      </c>
      <c r="R1201" s="9" t="str">
        <f aca="false">IF($A1201="","",IF($L1201=0,"—",IF(T(INDEX('1. Master BOM'!$F$1:$F$400,$L1201))="","(not set)",INDEX('1. Master BOM'!$F$1:$F$400,$L1201))))</f>
        <v/>
      </c>
      <c r="S1201" s="9" t="str">
        <f aca="false">IF($A1201="","",IF(OR($R1201="—",$R1201="(not set)",$D1201=""),"",IF(ISNUMBER(SEARCH(SUBSTITUTE(SUBSTITUTE(SUBSTITUTE($R1201,"-",""),"_","")," ",""),SUBSTITUTE(SUBSTITUTE(SUBSTITUTE($D1201,"-",""),"_","")," ",""))),"OK","CHECK")))</f>
        <v/>
      </c>
      <c r="T1201" s="9" t="str">
        <f aca="false">IF($A1201="","",IF(OR($H1201="NOT IN SCHEMATIC",$I1201="MISMATCH",$J1201="MISMATCH",$P1201="MISMATCH",$M1201&lt;&gt;"OK"),"REVIEW","OK"))</f>
        <v/>
      </c>
      <c r="U1201" s="14"/>
      <c r="V1201" s="14"/>
      <c r="W1201" s="17"/>
      <c r="X1201" s="14"/>
    </row>
    <row r="1202" customFormat="false" ht="15" hidden="false" customHeight="false" outlineLevel="0" collapsed="false">
      <c r="A1202" s="9" t="str">
        <f aca="false">IF('3. Layout Parts'!$A1202="","",TRIM('3. Layout Parts'!$A1202))</f>
        <v/>
      </c>
      <c r="B1202" s="9" t="str">
        <f aca="false">IF($A1202="","",'3. Layout Parts'!$D1202)</f>
        <v/>
      </c>
      <c r="C1202" s="9" t="str">
        <f aca="false">IF($A1202="","",'3. Layout Parts'!$B1202)</f>
        <v/>
      </c>
      <c r="D1202" s="9" t="str">
        <f aca="false">IF($A1202="","",'3. Layout Parts'!$C1202)</f>
        <v/>
      </c>
      <c r="E1202" s="9" t="str">
        <f aca="false">IF($A1202="","",IFERROR(INDEX('2. Schematic Parts'!$B$2:$B$3001,MATCH($A1202,'2. Schematic Parts'!$A$2:$A$3001,0)),"NOT FOUND"))</f>
        <v/>
      </c>
      <c r="F1202" s="9" t="str">
        <f aca="false">IF($A1202="","",IFERROR(INDEX('2. Schematic Parts'!$C$2:$C$3001,MATCH($A1202,'2. Schematic Parts'!$A$2:$A$3001,0))&amp;"","NOT FOUND"))</f>
        <v/>
      </c>
      <c r="G1202" s="9" t="str">
        <f aca="false">IF($A1202="","",IFERROR(INDEX('2. Schematic Parts'!$D$2:$D$3001,MATCH($A1202,'2. Schematic Parts'!$A$2:$A$3001,0))&amp;"","NOT FOUND"))</f>
        <v/>
      </c>
      <c r="H1202" s="9" t="str">
        <f aca="false">IF($A1202="","",IF(COUNTIF('2. Schematic Parts'!$A$2:$A$3001,$A1202)=0,"NOT IN SCHEMATIC","OK"))</f>
        <v/>
      </c>
      <c r="I1202" s="9" t="str">
        <f aca="false">IF($A1202="","",IF($H1202="NOT IN SCHEMATIC","",IF(UPPER(TRIM($C1202))=UPPER(TRIM($E1202)),"OK","MISMATCH")))</f>
        <v/>
      </c>
      <c r="J1202" s="9" t="str">
        <f aca="false">IF($A1202="","",IF($H1202="NOT IN SCHEMATIC","",IF($F1202="","NO SCH DECAL",IF($D1202="","",IF(UPPER(TRIM($D1202))=UPPER(TRIM($F1202)),"OK","MISMATCH")))))</f>
        <v/>
      </c>
      <c r="K1202" s="16" t="str">
        <f aca="false">IF($A1202="","",SUMPRODUCT(--ISNUMBER(SEARCH(","&amp;TRIM($A1202)&amp;",",","&amp;SUBSTITUTE('1. Master BOM'!$D$2:$D$400," ","")&amp;","))))</f>
        <v/>
      </c>
      <c r="L1202" s="16" t="str">
        <f aca="false">IF($A1202="","",IF($K1202&lt;&gt;1,0,SUMPRODUCT(ISNUMBER(SEARCH(","&amp;TRIM($A1202)&amp;",",","&amp;SUBSTITUTE('1. Master BOM'!$D$2:$D$400," ","")&amp;","))*ROW('1. Master BOM'!$D$2:$D$400))))</f>
        <v/>
      </c>
      <c r="M1202" s="9" t="str">
        <f aca="false">IF($A1202="","",IF($K1202=0,"NOT IN BOM",IF($K1202&gt;1,"MULTIPLE BOM LINES","OK")))</f>
        <v/>
      </c>
      <c r="N1202" s="9" t="str">
        <f aca="false">IF($A1202="","",IF($L1202=0,"—",INDEX('1. Master BOM'!$A$1:$A$400,$L1202)))</f>
        <v/>
      </c>
      <c r="O1202" s="9" t="str">
        <f aca="false">IF($A1202="","",IF($L1202=0,"—",INDEX('1. Master BOM'!$B$1:$B$400,$L1202)))</f>
        <v/>
      </c>
      <c r="P1202" s="9" t="str">
        <f aca="false">IF($A1202="","",IF(OR($H1202="NOT IN SCHEMATIC",$O1202="—"),"",IF($G1202="","NO SCH PN",IF(UPPER(TRIM($G1202))=UPPER(TRIM($O1202)),"OK","MISMATCH"))))</f>
        <v/>
      </c>
      <c r="Q1202" s="9" t="str">
        <f aca="false">IF($A1202="","",IF($L1202=0,"—",INDEX('1. Master BOM'!$E$1:$E$400,$L1202)))</f>
        <v/>
      </c>
      <c r="R1202" s="9" t="str">
        <f aca="false">IF($A1202="","",IF($L1202=0,"—",IF(T(INDEX('1. Master BOM'!$F$1:$F$400,$L1202))="","(not set)",INDEX('1. Master BOM'!$F$1:$F$400,$L1202))))</f>
        <v/>
      </c>
      <c r="S1202" s="9" t="str">
        <f aca="false">IF($A1202="","",IF(OR($R1202="—",$R1202="(not set)",$D1202=""),"",IF(ISNUMBER(SEARCH(SUBSTITUTE(SUBSTITUTE(SUBSTITUTE($R1202,"-",""),"_","")," ",""),SUBSTITUTE(SUBSTITUTE(SUBSTITUTE($D1202,"-",""),"_","")," ",""))),"OK","CHECK")))</f>
        <v/>
      </c>
      <c r="T1202" s="9" t="str">
        <f aca="false">IF($A1202="","",IF(OR($H1202="NOT IN SCHEMATIC",$I1202="MISMATCH",$J1202="MISMATCH",$P1202="MISMATCH",$M1202&lt;&gt;"OK"),"REVIEW","OK"))</f>
        <v/>
      </c>
      <c r="U1202" s="14"/>
      <c r="V1202" s="14"/>
      <c r="W1202" s="17"/>
      <c r="X1202" s="14"/>
    </row>
    <row r="1203" customFormat="false" ht="15" hidden="false" customHeight="false" outlineLevel="0" collapsed="false">
      <c r="A1203" s="9" t="str">
        <f aca="false">IF('3. Layout Parts'!$A1203="","",TRIM('3. Layout Parts'!$A1203))</f>
        <v/>
      </c>
      <c r="B1203" s="9" t="str">
        <f aca="false">IF($A1203="","",'3. Layout Parts'!$D1203)</f>
        <v/>
      </c>
      <c r="C1203" s="9" t="str">
        <f aca="false">IF($A1203="","",'3. Layout Parts'!$B1203)</f>
        <v/>
      </c>
      <c r="D1203" s="9" t="str">
        <f aca="false">IF($A1203="","",'3. Layout Parts'!$C1203)</f>
        <v/>
      </c>
      <c r="E1203" s="9" t="str">
        <f aca="false">IF($A1203="","",IFERROR(INDEX('2. Schematic Parts'!$B$2:$B$3001,MATCH($A1203,'2. Schematic Parts'!$A$2:$A$3001,0)),"NOT FOUND"))</f>
        <v/>
      </c>
      <c r="F1203" s="9" t="str">
        <f aca="false">IF($A1203="","",IFERROR(INDEX('2. Schematic Parts'!$C$2:$C$3001,MATCH($A1203,'2. Schematic Parts'!$A$2:$A$3001,0))&amp;"","NOT FOUND"))</f>
        <v/>
      </c>
      <c r="G1203" s="9" t="str">
        <f aca="false">IF($A1203="","",IFERROR(INDEX('2. Schematic Parts'!$D$2:$D$3001,MATCH($A1203,'2. Schematic Parts'!$A$2:$A$3001,0))&amp;"","NOT FOUND"))</f>
        <v/>
      </c>
      <c r="H1203" s="9" t="str">
        <f aca="false">IF($A1203="","",IF(COUNTIF('2. Schematic Parts'!$A$2:$A$3001,$A1203)=0,"NOT IN SCHEMATIC","OK"))</f>
        <v/>
      </c>
      <c r="I1203" s="9" t="str">
        <f aca="false">IF($A1203="","",IF($H1203="NOT IN SCHEMATIC","",IF(UPPER(TRIM($C1203))=UPPER(TRIM($E1203)),"OK","MISMATCH")))</f>
        <v/>
      </c>
      <c r="J1203" s="9" t="str">
        <f aca="false">IF($A1203="","",IF($H1203="NOT IN SCHEMATIC","",IF($F1203="","NO SCH DECAL",IF($D1203="","",IF(UPPER(TRIM($D1203))=UPPER(TRIM($F1203)),"OK","MISMATCH")))))</f>
        <v/>
      </c>
      <c r="K1203" s="16" t="str">
        <f aca="false">IF($A1203="","",SUMPRODUCT(--ISNUMBER(SEARCH(","&amp;TRIM($A1203)&amp;",",","&amp;SUBSTITUTE('1. Master BOM'!$D$2:$D$400," ","")&amp;","))))</f>
        <v/>
      </c>
      <c r="L1203" s="16" t="str">
        <f aca="false">IF($A1203="","",IF($K1203&lt;&gt;1,0,SUMPRODUCT(ISNUMBER(SEARCH(","&amp;TRIM($A1203)&amp;",",","&amp;SUBSTITUTE('1. Master BOM'!$D$2:$D$400," ","")&amp;","))*ROW('1. Master BOM'!$D$2:$D$400))))</f>
        <v/>
      </c>
      <c r="M1203" s="9" t="str">
        <f aca="false">IF($A1203="","",IF($K1203=0,"NOT IN BOM",IF($K1203&gt;1,"MULTIPLE BOM LINES","OK")))</f>
        <v/>
      </c>
      <c r="N1203" s="9" t="str">
        <f aca="false">IF($A1203="","",IF($L1203=0,"—",INDEX('1. Master BOM'!$A$1:$A$400,$L1203)))</f>
        <v/>
      </c>
      <c r="O1203" s="9" t="str">
        <f aca="false">IF($A1203="","",IF($L1203=0,"—",INDEX('1. Master BOM'!$B$1:$B$400,$L1203)))</f>
        <v/>
      </c>
      <c r="P1203" s="9" t="str">
        <f aca="false">IF($A1203="","",IF(OR($H1203="NOT IN SCHEMATIC",$O1203="—"),"",IF($G1203="","NO SCH PN",IF(UPPER(TRIM($G1203))=UPPER(TRIM($O1203)),"OK","MISMATCH"))))</f>
        <v/>
      </c>
      <c r="Q1203" s="9" t="str">
        <f aca="false">IF($A1203="","",IF($L1203=0,"—",INDEX('1. Master BOM'!$E$1:$E$400,$L1203)))</f>
        <v/>
      </c>
      <c r="R1203" s="9" t="str">
        <f aca="false">IF($A1203="","",IF($L1203=0,"—",IF(T(INDEX('1. Master BOM'!$F$1:$F$400,$L1203))="","(not set)",INDEX('1. Master BOM'!$F$1:$F$400,$L1203))))</f>
        <v/>
      </c>
      <c r="S1203" s="9" t="str">
        <f aca="false">IF($A1203="","",IF(OR($R1203="—",$R1203="(not set)",$D1203=""),"",IF(ISNUMBER(SEARCH(SUBSTITUTE(SUBSTITUTE(SUBSTITUTE($R1203,"-",""),"_","")," ",""),SUBSTITUTE(SUBSTITUTE(SUBSTITUTE($D1203,"-",""),"_","")," ",""))),"OK","CHECK")))</f>
        <v/>
      </c>
      <c r="T1203" s="9" t="str">
        <f aca="false">IF($A1203="","",IF(OR($H1203="NOT IN SCHEMATIC",$I1203="MISMATCH",$J1203="MISMATCH",$P1203="MISMATCH",$M1203&lt;&gt;"OK"),"REVIEW","OK"))</f>
        <v/>
      </c>
      <c r="U1203" s="14"/>
      <c r="V1203" s="14"/>
      <c r="W1203" s="17"/>
      <c r="X1203" s="14"/>
    </row>
    <row r="1204" customFormat="false" ht="15" hidden="false" customHeight="false" outlineLevel="0" collapsed="false">
      <c r="A1204" s="9" t="str">
        <f aca="false">IF('3. Layout Parts'!$A1204="","",TRIM('3. Layout Parts'!$A1204))</f>
        <v/>
      </c>
      <c r="B1204" s="9" t="str">
        <f aca="false">IF($A1204="","",'3. Layout Parts'!$D1204)</f>
        <v/>
      </c>
      <c r="C1204" s="9" t="str">
        <f aca="false">IF($A1204="","",'3. Layout Parts'!$B1204)</f>
        <v/>
      </c>
      <c r="D1204" s="9" t="str">
        <f aca="false">IF($A1204="","",'3. Layout Parts'!$C1204)</f>
        <v/>
      </c>
      <c r="E1204" s="9" t="str">
        <f aca="false">IF($A1204="","",IFERROR(INDEX('2. Schematic Parts'!$B$2:$B$3001,MATCH($A1204,'2. Schematic Parts'!$A$2:$A$3001,0)),"NOT FOUND"))</f>
        <v/>
      </c>
      <c r="F1204" s="9" t="str">
        <f aca="false">IF($A1204="","",IFERROR(INDEX('2. Schematic Parts'!$C$2:$C$3001,MATCH($A1204,'2. Schematic Parts'!$A$2:$A$3001,0))&amp;"","NOT FOUND"))</f>
        <v/>
      </c>
      <c r="G1204" s="9" t="str">
        <f aca="false">IF($A1204="","",IFERROR(INDEX('2. Schematic Parts'!$D$2:$D$3001,MATCH($A1204,'2. Schematic Parts'!$A$2:$A$3001,0))&amp;"","NOT FOUND"))</f>
        <v/>
      </c>
      <c r="H1204" s="9" t="str">
        <f aca="false">IF($A1204="","",IF(COUNTIF('2. Schematic Parts'!$A$2:$A$3001,$A1204)=0,"NOT IN SCHEMATIC","OK"))</f>
        <v/>
      </c>
      <c r="I1204" s="9" t="str">
        <f aca="false">IF($A1204="","",IF($H1204="NOT IN SCHEMATIC","",IF(UPPER(TRIM($C1204))=UPPER(TRIM($E1204)),"OK","MISMATCH")))</f>
        <v/>
      </c>
      <c r="J1204" s="9" t="str">
        <f aca="false">IF($A1204="","",IF($H1204="NOT IN SCHEMATIC","",IF($F1204="","NO SCH DECAL",IF($D1204="","",IF(UPPER(TRIM($D1204))=UPPER(TRIM($F1204)),"OK","MISMATCH")))))</f>
        <v/>
      </c>
      <c r="K1204" s="16" t="str">
        <f aca="false">IF($A1204="","",SUMPRODUCT(--ISNUMBER(SEARCH(","&amp;TRIM($A1204)&amp;",",","&amp;SUBSTITUTE('1. Master BOM'!$D$2:$D$400," ","")&amp;","))))</f>
        <v/>
      </c>
      <c r="L1204" s="16" t="str">
        <f aca="false">IF($A1204="","",IF($K1204&lt;&gt;1,0,SUMPRODUCT(ISNUMBER(SEARCH(","&amp;TRIM($A1204)&amp;",",","&amp;SUBSTITUTE('1. Master BOM'!$D$2:$D$400," ","")&amp;","))*ROW('1. Master BOM'!$D$2:$D$400))))</f>
        <v/>
      </c>
      <c r="M1204" s="9" t="str">
        <f aca="false">IF($A1204="","",IF($K1204=0,"NOT IN BOM",IF($K1204&gt;1,"MULTIPLE BOM LINES","OK")))</f>
        <v/>
      </c>
      <c r="N1204" s="9" t="str">
        <f aca="false">IF($A1204="","",IF($L1204=0,"—",INDEX('1. Master BOM'!$A$1:$A$400,$L1204)))</f>
        <v/>
      </c>
      <c r="O1204" s="9" t="str">
        <f aca="false">IF($A1204="","",IF($L1204=0,"—",INDEX('1. Master BOM'!$B$1:$B$400,$L1204)))</f>
        <v/>
      </c>
      <c r="P1204" s="9" t="str">
        <f aca="false">IF($A1204="","",IF(OR($H1204="NOT IN SCHEMATIC",$O1204="—"),"",IF($G1204="","NO SCH PN",IF(UPPER(TRIM($G1204))=UPPER(TRIM($O1204)),"OK","MISMATCH"))))</f>
        <v/>
      </c>
      <c r="Q1204" s="9" t="str">
        <f aca="false">IF($A1204="","",IF($L1204=0,"—",INDEX('1. Master BOM'!$E$1:$E$400,$L1204)))</f>
        <v/>
      </c>
      <c r="R1204" s="9" t="str">
        <f aca="false">IF($A1204="","",IF($L1204=0,"—",IF(T(INDEX('1. Master BOM'!$F$1:$F$400,$L1204))="","(not set)",INDEX('1. Master BOM'!$F$1:$F$400,$L1204))))</f>
        <v/>
      </c>
      <c r="S1204" s="9" t="str">
        <f aca="false">IF($A1204="","",IF(OR($R1204="—",$R1204="(not set)",$D1204=""),"",IF(ISNUMBER(SEARCH(SUBSTITUTE(SUBSTITUTE(SUBSTITUTE($R1204,"-",""),"_","")," ",""),SUBSTITUTE(SUBSTITUTE(SUBSTITUTE($D1204,"-",""),"_","")," ",""))),"OK","CHECK")))</f>
        <v/>
      </c>
      <c r="T1204" s="9" t="str">
        <f aca="false">IF($A1204="","",IF(OR($H1204="NOT IN SCHEMATIC",$I1204="MISMATCH",$J1204="MISMATCH",$P1204="MISMATCH",$M1204&lt;&gt;"OK"),"REVIEW","OK"))</f>
        <v/>
      </c>
      <c r="U1204" s="14"/>
      <c r="V1204" s="14"/>
      <c r="W1204" s="17"/>
      <c r="X1204" s="14"/>
    </row>
    <row r="1205" customFormat="false" ht="15" hidden="false" customHeight="false" outlineLevel="0" collapsed="false">
      <c r="A1205" s="9" t="str">
        <f aca="false">IF('3. Layout Parts'!$A1205="","",TRIM('3. Layout Parts'!$A1205))</f>
        <v/>
      </c>
      <c r="B1205" s="9" t="str">
        <f aca="false">IF($A1205="","",'3. Layout Parts'!$D1205)</f>
        <v/>
      </c>
      <c r="C1205" s="9" t="str">
        <f aca="false">IF($A1205="","",'3. Layout Parts'!$B1205)</f>
        <v/>
      </c>
      <c r="D1205" s="9" t="str">
        <f aca="false">IF($A1205="","",'3. Layout Parts'!$C1205)</f>
        <v/>
      </c>
      <c r="E1205" s="9" t="str">
        <f aca="false">IF($A1205="","",IFERROR(INDEX('2. Schematic Parts'!$B$2:$B$3001,MATCH($A1205,'2. Schematic Parts'!$A$2:$A$3001,0)),"NOT FOUND"))</f>
        <v/>
      </c>
      <c r="F1205" s="9" t="str">
        <f aca="false">IF($A1205="","",IFERROR(INDEX('2. Schematic Parts'!$C$2:$C$3001,MATCH($A1205,'2. Schematic Parts'!$A$2:$A$3001,0))&amp;"","NOT FOUND"))</f>
        <v/>
      </c>
      <c r="G1205" s="9" t="str">
        <f aca="false">IF($A1205="","",IFERROR(INDEX('2. Schematic Parts'!$D$2:$D$3001,MATCH($A1205,'2. Schematic Parts'!$A$2:$A$3001,0))&amp;"","NOT FOUND"))</f>
        <v/>
      </c>
      <c r="H1205" s="9" t="str">
        <f aca="false">IF($A1205="","",IF(COUNTIF('2. Schematic Parts'!$A$2:$A$3001,$A1205)=0,"NOT IN SCHEMATIC","OK"))</f>
        <v/>
      </c>
      <c r="I1205" s="9" t="str">
        <f aca="false">IF($A1205="","",IF($H1205="NOT IN SCHEMATIC","",IF(UPPER(TRIM($C1205))=UPPER(TRIM($E1205)),"OK","MISMATCH")))</f>
        <v/>
      </c>
      <c r="J1205" s="9" t="str">
        <f aca="false">IF($A1205="","",IF($H1205="NOT IN SCHEMATIC","",IF($F1205="","NO SCH DECAL",IF($D1205="","",IF(UPPER(TRIM($D1205))=UPPER(TRIM($F1205)),"OK","MISMATCH")))))</f>
        <v/>
      </c>
      <c r="K1205" s="16" t="str">
        <f aca="false">IF($A1205="","",SUMPRODUCT(--ISNUMBER(SEARCH(","&amp;TRIM($A1205)&amp;",",","&amp;SUBSTITUTE('1. Master BOM'!$D$2:$D$400," ","")&amp;","))))</f>
        <v/>
      </c>
      <c r="L1205" s="16" t="str">
        <f aca="false">IF($A1205="","",IF($K1205&lt;&gt;1,0,SUMPRODUCT(ISNUMBER(SEARCH(","&amp;TRIM($A1205)&amp;",",","&amp;SUBSTITUTE('1. Master BOM'!$D$2:$D$400," ","")&amp;","))*ROW('1. Master BOM'!$D$2:$D$400))))</f>
        <v/>
      </c>
      <c r="M1205" s="9" t="str">
        <f aca="false">IF($A1205="","",IF($K1205=0,"NOT IN BOM",IF($K1205&gt;1,"MULTIPLE BOM LINES","OK")))</f>
        <v/>
      </c>
      <c r="N1205" s="9" t="str">
        <f aca="false">IF($A1205="","",IF($L1205=0,"—",INDEX('1. Master BOM'!$A$1:$A$400,$L1205)))</f>
        <v/>
      </c>
      <c r="O1205" s="9" t="str">
        <f aca="false">IF($A1205="","",IF($L1205=0,"—",INDEX('1. Master BOM'!$B$1:$B$400,$L1205)))</f>
        <v/>
      </c>
      <c r="P1205" s="9" t="str">
        <f aca="false">IF($A1205="","",IF(OR($H1205="NOT IN SCHEMATIC",$O1205="—"),"",IF($G1205="","NO SCH PN",IF(UPPER(TRIM($G1205))=UPPER(TRIM($O1205)),"OK","MISMATCH"))))</f>
        <v/>
      </c>
      <c r="Q1205" s="9" t="str">
        <f aca="false">IF($A1205="","",IF($L1205=0,"—",INDEX('1. Master BOM'!$E$1:$E$400,$L1205)))</f>
        <v/>
      </c>
      <c r="R1205" s="9" t="str">
        <f aca="false">IF($A1205="","",IF($L1205=0,"—",IF(T(INDEX('1. Master BOM'!$F$1:$F$400,$L1205))="","(not set)",INDEX('1. Master BOM'!$F$1:$F$400,$L1205))))</f>
        <v/>
      </c>
      <c r="S1205" s="9" t="str">
        <f aca="false">IF($A1205="","",IF(OR($R1205="—",$R1205="(not set)",$D1205=""),"",IF(ISNUMBER(SEARCH(SUBSTITUTE(SUBSTITUTE(SUBSTITUTE($R1205,"-",""),"_","")," ",""),SUBSTITUTE(SUBSTITUTE(SUBSTITUTE($D1205,"-",""),"_","")," ",""))),"OK","CHECK")))</f>
        <v/>
      </c>
      <c r="T1205" s="9" t="str">
        <f aca="false">IF($A1205="","",IF(OR($H1205="NOT IN SCHEMATIC",$I1205="MISMATCH",$J1205="MISMATCH",$P1205="MISMATCH",$M1205&lt;&gt;"OK"),"REVIEW","OK"))</f>
        <v/>
      </c>
      <c r="U1205" s="14"/>
      <c r="V1205" s="14"/>
      <c r="W1205" s="17"/>
      <c r="X1205" s="14"/>
    </row>
    <row r="1206" customFormat="false" ht="15" hidden="false" customHeight="false" outlineLevel="0" collapsed="false">
      <c r="A1206" s="9" t="str">
        <f aca="false">IF('3. Layout Parts'!$A1206="","",TRIM('3. Layout Parts'!$A1206))</f>
        <v/>
      </c>
      <c r="B1206" s="9" t="str">
        <f aca="false">IF($A1206="","",'3. Layout Parts'!$D1206)</f>
        <v/>
      </c>
      <c r="C1206" s="9" t="str">
        <f aca="false">IF($A1206="","",'3. Layout Parts'!$B1206)</f>
        <v/>
      </c>
      <c r="D1206" s="9" t="str">
        <f aca="false">IF($A1206="","",'3. Layout Parts'!$C1206)</f>
        <v/>
      </c>
      <c r="E1206" s="9" t="str">
        <f aca="false">IF($A1206="","",IFERROR(INDEX('2. Schematic Parts'!$B$2:$B$3001,MATCH($A1206,'2. Schematic Parts'!$A$2:$A$3001,0)),"NOT FOUND"))</f>
        <v/>
      </c>
      <c r="F1206" s="9" t="str">
        <f aca="false">IF($A1206="","",IFERROR(INDEX('2. Schematic Parts'!$C$2:$C$3001,MATCH($A1206,'2. Schematic Parts'!$A$2:$A$3001,0))&amp;"","NOT FOUND"))</f>
        <v/>
      </c>
      <c r="G1206" s="9" t="str">
        <f aca="false">IF($A1206="","",IFERROR(INDEX('2. Schematic Parts'!$D$2:$D$3001,MATCH($A1206,'2. Schematic Parts'!$A$2:$A$3001,0))&amp;"","NOT FOUND"))</f>
        <v/>
      </c>
      <c r="H1206" s="9" t="str">
        <f aca="false">IF($A1206="","",IF(COUNTIF('2. Schematic Parts'!$A$2:$A$3001,$A1206)=0,"NOT IN SCHEMATIC","OK"))</f>
        <v/>
      </c>
      <c r="I1206" s="9" t="str">
        <f aca="false">IF($A1206="","",IF($H1206="NOT IN SCHEMATIC","",IF(UPPER(TRIM($C1206))=UPPER(TRIM($E1206)),"OK","MISMATCH")))</f>
        <v/>
      </c>
      <c r="J1206" s="9" t="str">
        <f aca="false">IF($A1206="","",IF($H1206="NOT IN SCHEMATIC","",IF($F1206="","NO SCH DECAL",IF($D1206="","",IF(UPPER(TRIM($D1206))=UPPER(TRIM($F1206)),"OK","MISMATCH")))))</f>
        <v/>
      </c>
      <c r="K1206" s="16" t="str">
        <f aca="false">IF($A1206="","",SUMPRODUCT(--ISNUMBER(SEARCH(","&amp;TRIM($A1206)&amp;",",","&amp;SUBSTITUTE('1. Master BOM'!$D$2:$D$400," ","")&amp;","))))</f>
        <v/>
      </c>
      <c r="L1206" s="16" t="str">
        <f aca="false">IF($A1206="","",IF($K1206&lt;&gt;1,0,SUMPRODUCT(ISNUMBER(SEARCH(","&amp;TRIM($A1206)&amp;",",","&amp;SUBSTITUTE('1. Master BOM'!$D$2:$D$400," ","")&amp;","))*ROW('1. Master BOM'!$D$2:$D$400))))</f>
        <v/>
      </c>
      <c r="M1206" s="9" t="str">
        <f aca="false">IF($A1206="","",IF($K1206=0,"NOT IN BOM",IF($K1206&gt;1,"MULTIPLE BOM LINES","OK")))</f>
        <v/>
      </c>
      <c r="N1206" s="9" t="str">
        <f aca="false">IF($A1206="","",IF($L1206=0,"—",INDEX('1. Master BOM'!$A$1:$A$400,$L1206)))</f>
        <v/>
      </c>
      <c r="O1206" s="9" t="str">
        <f aca="false">IF($A1206="","",IF($L1206=0,"—",INDEX('1. Master BOM'!$B$1:$B$400,$L1206)))</f>
        <v/>
      </c>
      <c r="P1206" s="9" t="str">
        <f aca="false">IF($A1206="","",IF(OR($H1206="NOT IN SCHEMATIC",$O1206="—"),"",IF($G1206="","NO SCH PN",IF(UPPER(TRIM($G1206))=UPPER(TRIM($O1206)),"OK","MISMATCH"))))</f>
        <v/>
      </c>
      <c r="Q1206" s="9" t="str">
        <f aca="false">IF($A1206="","",IF($L1206=0,"—",INDEX('1. Master BOM'!$E$1:$E$400,$L1206)))</f>
        <v/>
      </c>
      <c r="R1206" s="9" t="str">
        <f aca="false">IF($A1206="","",IF($L1206=0,"—",IF(T(INDEX('1. Master BOM'!$F$1:$F$400,$L1206))="","(not set)",INDEX('1. Master BOM'!$F$1:$F$400,$L1206))))</f>
        <v/>
      </c>
      <c r="S1206" s="9" t="str">
        <f aca="false">IF($A1206="","",IF(OR($R1206="—",$R1206="(not set)",$D1206=""),"",IF(ISNUMBER(SEARCH(SUBSTITUTE(SUBSTITUTE(SUBSTITUTE($R1206,"-",""),"_","")," ",""),SUBSTITUTE(SUBSTITUTE(SUBSTITUTE($D1206,"-",""),"_","")," ",""))),"OK","CHECK")))</f>
        <v/>
      </c>
      <c r="T1206" s="9" t="str">
        <f aca="false">IF($A1206="","",IF(OR($H1206="NOT IN SCHEMATIC",$I1206="MISMATCH",$J1206="MISMATCH",$P1206="MISMATCH",$M1206&lt;&gt;"OK"),"REVIEW","OK"))</f>
        <v/>
      </c>
      <c r="U1206" s="14"/>
      <c r="V1206" s="14"/>
      <c r="W1206" s="17"/>
      <c r="X1206" s="14"/>
    </row>
    <row r="1207" customFormat="false" ht="15" hidden="false" customHeight="false" outlineLevel="0" collapsed="false">
      <c r="A1207" s="9" t="str">
        <f aca="false">IF('3. Layout Parts'!$A1207="","",TRIM('3. Layout Parts'!$A1207))</f>
        <v/>
      </c>
      <c r="B1207" s="9" t="str">
        <f aca="false">IF($A1207="","",'3. Layout Parts'!$D1207)</f>
        <v/>
      </c>
      <c r="C1207" s="9" t="str">
        <f aca="false">IF($A1207="","",'3. Layout Parts'!$B1207)</f>
        <v/>
      </c>
      <c r="D1207" s="9" t="str">
        <f aca="false">IF($A1207="","",'3. Layout Parts'!$C1207)</f>
        <v/>
      </c>
      <c r="E1207" s="9" t="str">
        <f aca="false">IF($A1207="","",IFERROR(INDEX('2. Schematic Parts'!$B$2:$B$3001,MATCH($A1207,'2. Schematic Parts'!$A$2:$A$3001,0)),"NOT FOUND"))</f>
        <v/>
      </c>
      <c r="F1207" s="9" t="str">
        <f aca="false">IF($A1207="","",IFERROR(INDEX('2. Schematic Parts'!$C$2:$C$3001,MATCH($A1207,'2. Schematic Parts'!$A$2:$A$3001,0))&amp;"","NOT FOUND"))</f>
        <v/>
      </c>
      <c r="G1207" s="9" t="str">
        <f aca="false">IF($A1207="","",IFERROR(INDEX('2. Schematic Parts'!$D$2:$D$3001,MATCH($A1207,'2. Schematic Parts'!$A$2:$A$3001,0))&amp;"","NOT FOUND"))</f>
        <v/>
      </c>
      <c r="H1207" s="9" t="str">
        <f aca="false">IF($A1207="","",IF(COUNTIF('2. Schematic Parts'!$A$2:$A$3001,$A1207)=0,"NOT IN SCHEMATIC","OK"))</f>
        <v/>
      </c>
      <c r="I1207" s="9" t="str">
        <f aca="false">IF($A1207="","",IF($H1207="NOT IN SCHEMATIC","",IF(UPPER(TRIM($C1207))=UPPER(TRIM($E1207)),"OK","MISMATCH")))</f>
        <v/>
      </c>
      <c r="J1207" s="9" t="str">
        <f aca="false">IF($A1207="","",IF($H1207="NOT IN SCHEMATIC","",IF($F1207="","NO SCH DECAL",IF($D1207="","",IF(UPPER(TRIM($D1207))=UPPER(TRIM($F1207)),"OK","MISMATCH")))))</f>
        <v/>
      </c>
      <c r="K1207" s="16" t="str">
        <f aca="false">IF($A1207="","",SUMPRODUCT(--ISNUMBER(SEARCH(","&amp;TRIM($A1207)&amp;",",","&amp;SUBSTITUTE('1. Master BOM'!$D$2:$D$400," ","")&amp;","))))</f>
        <v/>
      </c>
      <c r="L1207" s="16" t="str">
        <f aca="false">IF($A1207="","",IF($K1207&lt;&gt;1,0,SUMPRODUCT(ISNUMBER(SEARCH(","&amp;TRIM($A1207)&amp;",",","&amp;SUBSTITUTE('1. Master BOM'!$D$2:$D$400," ","")&amp;","))*ROW('1. Master BOM'!$D$2:$D$400))))</f>
        <v/>
      </c>
      <c r="M1207" s="9" t="str">
        <f aca="false">IF($A1207="","",IF($K1207=0,"NOT IN BOM",IF($K1207&gt;1,"MULTIPLE BOM LINES","OK")))</f>
        <v/>
      </c>
      <c r="N1207" s="9" t="str">
        <f aca="false">IF($A1207="","",IF($L1207=0,"—",INDEX('1. Master BOM'!$A$1:$A$400,$L1207)))</f>
        <v/>
      </c>
      <c r="O1207" s="9" t="str">
        <f aca="false">IF($A1207="","",IF($L1207=0,"—",INDEX('1. Master BOM'!$B$1:$B$400,$L1207)))</f>
        <v/>
      </c>
      <c r="P1207" s="9" t="str">
        <f aca="false">IF($A1207="","",IF(OR($H1207="NOT IN SCHEMATIC",$O1207="—"),"",IF($G1207="","NO SCH PN",IF(UPPER(TRIM($G1207))=UPPER(TRIM($O1207)),"OK","MISMATCH"))))</f>
        <v/>
      </c>
      <c r="Q1207" s="9" t="str">
        <f aca="false">IF($A1207="","",IF($L1207=0,"—",INDEX('1. Master BOM'!$E$1:$E$400,$L1207)))</f>
        <v/>
      </c>
      <c r="R1207" s="9" t="str">
        <f aca="false">IF($A1207="","",IF($L1207=0,"—",IF(T(INDEX('1. Master BOM'!$F$1:$F$400,$L1207))="","(not set)",INDEX('1. Master BOM'!$F$1:$F$400,$L1207))))</f>
        <v/>
      </c>
      <c r="S1207" s="9" t="str">
        <f aca="false">IF($A1207="","",IF(OR($R1207="—",$R1207="(not set)",$D1207=""),"",IF(ISNUMBER(SEARCH(SUBSTITUTE(SUBSTITUTE(SUBSTITUTE($R1207,"-",""),"_","")," ",""),SUBSTITUTE(SUBSTITUTE(SUBSTITUTE($D1207,"-",""),"_","")," ",""))),"OK","CHECK")))</f>
        <v/>
      </c>
      <c r="T1207" s="9" t="str">
        <f aca="false">IF($A1207="","",IF(OR($H1207="NOT IN SCHEMATIC",$I1207="MISMATCH",$J1207="MISMATCH",$P1207="MISMATCH",$M1207&lt;&gt;"OK"),"REVIEW","OK"))</f>
        <v/>
      </c>
      <c r="U1207" s="14"/>
      <c r="V1207" s="14"/>
      <c r="W1207" s="17"/>
      <c r="X1207" s="14"/>
    </row>
    <row r="1208" customFormat="false" ht="15" hidden="false" customHeight="false" outlineLevel="0" collapsed="false">
      <c r="A1208" s="9" t="str">
        <f aca="false">IF('3. Layout Parts'!$A1208="","",TRIM('3. Layout Parts'!$A1208))</f>
        <v/>
      </c>
      <c r="B1208" s="9" t="str">
        <f aca="false">IF($A1208="","",'3. Layout Parts'!$D1208)</f>
        <v/>
      </c>
      <c r="C1208" s="9" t="str">
        <f aca="false">IF($A1208="","",'3. Layout Parts'!$B1208)</f>
        <v/>
      </c>
      <c r="D1208" s="9" t="str">
        <f aca="false">IF($A1208="","",'3. Layout Parts'!$C1208)</f>
        <v/>
      </c>
      <c r="E1208" s="9" t="str">
        <f aca="false">IF($A1208="","",IFERROR(INDEX('2. Schematic Parts'!$B$2:$B$3001,MATCH($A1208,'2. Schematic Parts'!$A$2:$A$3001,0)),"NOT FOUND"))</f>
        <v/>
      </c>
      <c r="F1208" s="9" t="str">
        <f aca="false">IF($A1208="","",IFERROR(INDEX('2. Schematic Parts'!$C$2:$C$3001,MATCH($A1208,'2. Schematic Parts'!$A$2:$A$3001,0))&amp;"","NOT FOUND"))</f>
        <v/>
      </c>
      <c r="G1208" s="9" t="str">
        <f aca="false">IF($A1208="","",IFERROR(INDEX('2. Schematic Parts'!$D$2:$D$3001,MATCH($A1208,'2. Schematic Parts'!$A$2:$A$3001,0))&amp;"","NOT FOUND"))</f>
        <v/>
      </c>
      <c r="H1208" s="9" t="str">
        <f aca="false">IF($A1208="","",IF(COUNTIF('2. Schematic Parts'!$A$2:$A$3001,$A1208)=0,"NOT IN SCHEMATIC","OK"))</f>
        <v/>
      </c>
      <c r="I1208" s="9" t="str">
        <f aca="false">IF($A1208="","",IF($H1208="NOT IN SCHEMATIC","",IF(UPPER(TRIM($C1208))=UPPER(TRIM($E1208)),"OK","MISMATCH")))</f>
        <v/>
      </c>
      <c r="J1208" s="9" t="str">
        <f aca="false">IF($A1208="","",IF($H1208="NOT IN SCHEMATIC","",IF($F1208="","NO SCH DECAL",IF($D1208="","",IF(UPPER(TRIM($D1208))=UPPER(TRIM($F1208)),"OK","MISMATCH")))))</f>
        <v/>
      </c>
      <c r="K1208" s="16" t="str">
        <f aca="false">IF($A1208="","",SUMPRODUCT(--ISNUMBER(SEARCH(","&amp;TRIM($A1208)&amp;",",","&amp;SUBSTITUTE('1. Master BOM'!$D$2:$D$400," ","")&amp;","))))</f>
        <v/>
      </c>
      <c r="L1208" s="16" t="str">
        <f aca="false">IF($A1208="","",IF($K1208&lt;&gt;1,0,SUMPRODUCT(ISNUMBER(SEARCH(","&amp;TRIM($A1208)&amp;",",","&amp;SUBSTITUTE('1. Master BOM'!$D$2:$D$400," ","")&amp;","))*ROW('1. Master BOM'!$D$2:$D$400))))</f>
        <v/>
      </c>
      <c r="M1208" s="9" t="str">
        <f aca="false">IF($A1208="","",IF($K1208=0,"NOT IN BOM",IF($K1208&gt;1,"MULTIPLE BOM LINES","OK")))</f>
        <v/>
      </c>
      <c r="N1208" s="9" t="str">
        <f aca="false">IF($A1208="","",IF($L1208=0,"—",INDEX('1. Master BOM'!$A$1:$A$400,$L1208)))</f>
        <v/>
      </c>
      <c r="O1208" s="9" t="str">
        <f aca="false">IF($A1208="","",IF($L1208=0,"—",INDEX('1. Master BOM'!$B$1:$B$400,$L1208)))</f>
        <v/>
      </c>
      <c r="P1208" s="9" t="str">
        <f aca="false">IF($A1208="","",IF(OR($H1208="NOT IN SCHEMATIC",$O1208="—"),"",IF($G1208="","NO SCH PN",IF(UPPER(TRIM($G1208))=UPPER(TRIM($O1208)),"OK","MISMATCH"))))</f>
        <v/>
      </c>
      <c r="Q1208" s="9" t="str">
        <f aca="false">IF($A1208="","",IF($L1208=0,"—",INDEX('1. Master BOM'!$E$1:$E$400,$L1208)))</f>
        <v/>
      </c>
      <c r="R1208" s="9" t="str">
        <f aca="false">IF($A1208="","",IF($L1208=0,"—",IF(T(INDEX('1. Master BOM'!$F$1:$F$400,$L1208))="","(not set)",INDEX('1. Master BOM'!$F$1:$F$400,$L1208))))</f>
        <v/>
      </c>
      <c r="S1208" s="9" t="str">
        <f aca="false">IF($A1208="","",IF(OR($R1208="—",$R1208="(not set)",$D1208=""),"",IF(ISNUMBER(SEARCH(SUBSTITUTE(SUBSTITUTE(SUBSTITUTE($R1208,"-",""),"_","")," ",""),SUBSTITUTE(SUBSTITUTE(SUBSTITUTE($D1208,"-",""),"_","")," ",""))),"OK","CHECK")))</f>
        <v/>
      </c>
      <c r="T1208" s="9" t="str">
        <f aca="false">IF($A1208="","",IF(OR($H1208="NOT IN SCHEMATIC",$I1208="MISMATCH",$J1208="MISMATCH",$P1208="MISMATCH",$M1208&lt;&gt;"OK"),"REVIEW","OK"))</f>
        <v/>
      </c>
      <c r="U1208" s="14"/>
      <c r="V1208" s="14"/>
      <c r="W1208" s="17"/>
      <c r="X1208" s="14"/>
    </row>
    <row r="1209" customFormat="false" ht="15" hidden="false" customHeight="false" outlineLevel="0" collapsed="false">
      <c r="A1209" s="9" t="str">
        <f aca="false">IF('3. Layout Parts'!$A1209="","",TRIM('3. Layout Parts'!$A1209))</f>
        <v/>
      </c>
      <c r="B1209" s="9" t="str">
        <f aca="false">IF($A1209="","",'3. Layout Parts'!$D1209)</f>
        <v/>
      </c>
      <c r="C1209" s="9" t="str">
        <f aca="false">IF($A1209="","",'3. Layout Parts'!$B1209)</f>
        <v/>
      </c>
      <c r="D1209" s="9" t="str">
        <f aca="false">IF($A1209="","",'3. Layout Parts'!$C1209)</f>
        <v/>
      </c>
      <c r="E1209" s="9" t="str">
        <f aca="false">IF($A1209="","",IFERROR(INDEX('2. Schematic Parts'!$B$2:$B$3001,MATCH($A1209,'2. Schematic Parts'!$A$2:$A$3001,0)),"NOT FOUND"))</f>
        <v/>
      </c>
      <c r="F1209" s="9" t="str">
        <f aca="false">IF($A1209="","",IFERROR(INDEX('2. Schematic Parts'!$C$2:$C$3001,MATCH($A1209,'2. Schematic Parts'!$A$2:$A$3001,0))&amp;"","NOT FOUND"))</f>
        <v/>
      </c>
      <c r="G1209" s="9" t="str">
        <f aca="false">IF($A1209="","",IFERROR(INDEX('2. Schematic Parts'!$D$2:$D$3001,MATCH($A1209,'2. Schematic Parts'!$A$2:$A$3001,0))&amp;"","NOT FOUND"))</f>
        <v/>
      </c>
      <c r="H1209" s="9" t="str">
        <f aca="false">IF($A1209="","",IF(COUNTIF('2. Schematic Parts'!$A$2:$A$3001,$A1209)=0,"NOT IN SCHEMATIC","OK"))</f>
        <v/>
      </c>
      <c r="I1209" s="9" t="str">
        <f aca="false">IF($A1209="","",IF($H1209="NOT IN SCHEMATIC","",IF(UPPER(TRIM($C1209))=UPPER(TRIM($E1209)),"OK","MISMATCH")))</f>
        <v/>
      </c>
      <c r="J1209" s="9" t="str">
        <f aca="false">IF($A1209="","",IF($H1209="NOT IN SCHEMATIC","",IF($F1209="","NO SCH DECAL",IF($D1209="","",IF(UPPER(TRIM($D1209))=UPPER(TRIM($F1209)),"OK","MISMATCH")))))</f>
        <v/>
      </c>
      <c r="K1209" s="16" t="str">
        <f aca="false">IF($A1209="","",SUMPRODUCT(--ISNUMBER(SEARCH(","&amp;TRIM($A1209)&amp;",",","&amp;SUBSTITUTE('1. Master BOM'!$D$2:$D$400," ","")&amp;","))))</f>
        <v/>
      </c>
      <c r="L1209" s="16" t="str">
        <f aca="false">IF($A1209="","",IF($K1209&lt;&gt;1,0,SUMPRODUCT(ISNUMBER(SEARCH(","&amp;TRIM($A1209)&amp;",",","&amp;SUBSTITUTE('1. Master BOM'!$D$2:$D$400," ","")&amp;","))*ROW('1. Master BOM'!$D$2:$D$400))))</f>
        <v/>
      </c>
      <c r="M1209" s="9" t="str">
        <f aca="false">IF($A1209="","",IF($K1209=0,"NOT IN BOM",IF($K1209&gt;1,"MULTIPLE BOM LINES","OK")))</f>
        <v/>
      </c>
      <c r="N1209" s="9" t="str">
        <f aca="false">IF($A1209="","",IF($L1209=0,"—",INDEX('1. Master BOM'!$A$1:$A$400,$L1209)))</f>
        <v/>
      </c>
      <c r="O1209" s="9" t="str">
        <f aca="false">IF($A1209="","",IF($L1209=0,"—",INDEX('1. Master BOM'!$B$1:$B$400,$L1209)))</f>
        <v/>
      </c>
      <c r="P1209" s="9" t="str">
        <f aca="false">IF($A1209="","",IF(OR($H1209="NOT IN SCHEMATIC",$O1209="—"),"",IF($G1209="","NO SCH PN",IF(UPPER(TRIM($G1209))=UPPER(TRIM($O1209)),"OK","MISMATCH"))))</f>
        <v/>
      </c>
      <c r="Q1209" s="9" t="str">
        <f aca="false">IF($A1209="","",IF($L1209=0,"—",INDEX('1. Master BOM'!$E$1:$E$400,$L1209)))</f>
        <v/>
      </c>
      <c r="R1209" s="9" t="str">
        <f aca="false">IF($A1209="","",IF($L1209=0,"—",IF(T(INDEX('1. Master BOM'!$F$1:$F$400,$L1209))="","(not set)",INDEX('1. Master BOM'!$F$1:$F$400,$L1209))))</f>
        <v/>
      </c>
      <c r="S1209" s="9" t="str">
        <f aca="false">IF($A1209="","",IF(OR($R1209="—",$R1209="(not set)",$D1209=""),"",IF(ISNUMBER(SEARCH(SUBSTITUTE(SUBSTITUTE(SUBSTITUTE($R1209,"-",""),"_","")," ",""),SUBSTITUTE(SUBSTITUTE(SUBSTITUTE($D1209,"-",""),"_","")," ",""))),"OK","CHECK")))</f>
        <v/>
      </c>
      <c r="T1209" s="9" t="str">
        <f aca="false">IF($A1209="","",IF(OR($H1209="NOT IN SCHEMATIC",$I1209="MISMATCH",$J1209="MISMATCH",$P1209="MISMATCH",$M1209&lt;&gt;"OK"),"REVIEW","OK"))</f>
        <v/>
      </c>
      <c r="U1209" s="14"/>
      <c r="V1209" s="14"/>
      <c r="W1209" s="17"/>
      <c r="X1209" s="14"/>
    </row>
    <row r="1210" customFormat="false" ht="15" hidden="false" customHeight="false" outlineLevel="0" collapsed="false">
      <c r="A1210" s="9" t="str">
        <f aca="false">IF('3. Layout Parts'!$A1210="","",TRIM('3. Layout Parts'!$A1210))</f>
        <v/>
      </c>
      <c r="B1210" s="9" t="str">
        <f aca="false">IF($A1210="","",'3. Layout Parts'!$D1210)</f>
        <v/>
      </c>
      <c r="C1210" s="9" t="str">
        <f aca="false">IF($A1210="","",'3. Layout Parts'!$B1210)</f>
        <v/>
      </c>
      <c r="D1210" s="9" t="str">
        <f aca="false">IF($A1210="","",'3. Layout Parts'!$C1210)</f>
        <v/>
      </c>
      <c r="E1210" s="9" t="str">
        <f aca="false">IF($A1210="","",IFERROR(INDEX('2. Schematic Parts'!$B$2:$B$3001,MATCH($A1210,'2. Schematic Parts'!$A$2:$A$3001,0)),"NOT FOUND"))</f>
        <v/>
      </c>
      <c r="F1210" s="9" t="str">
        <f aca="false">IF($A1210="","",IFERROR(INDEX('2. Schematic Parts'!$C$2:$C$3001,MATCH($A1210,'2. Schematic Parts'!$A$2:$A$3001,0))&amp;"","NOT FOUND"))</f>
        <v/>
      </c>
      <c r="G1210" s="9" t="str">
        <f aca="false">IF($A1210="","",IFERROR(INDEX('2. Schematic Parts'!$D$2:$D$3001,MATCH($A1210,'2. Schematic Parts'!$A$2:$A$3001,0))&amp;"","NOT FOUND"))</f>
        <v/>
      </c>
      <c r="H1210" s="9" t="str">
        <f aca="false">IF($A1210="","",IF(COUNTIF('2. Schematic Parts'!$A$2:$A$3001,$A1210)=0,"NOT IN SCHEMATIC","OK"))</f>
        <v/>
      </c>
      <c r="I1210" s="9" t="str">
        <f aca="false">IF($A1210="","",IF($H1210="NOT IN SCHEMATIC","",IF(UPPER(TRIM($C1210))=UPPER(TRIM($E1210)),"OK","MISMATCH")))</f>
        <v/>
      </c>
      <c r="J1210" s="9" t="str">
        <f aca="false">IF($A1210="","",IF($H1210="NOT IN SCHEMATIC","",IF($F1210="","NO SCH DECAL",IF($D1210="","",IF(UPPER(TRIM($D1210))=UPPER(TRIM($F1210)),"OK","MISMATCH")))))</f>
        <v/>
      </c>
      <c r="K1210" s="16" t="str">
        <f aca="false">IF($A1210="","",SUMPRODUCT(--ISNUMBER(SEARCH(","&amp;TRIM($A1210)&amp;",",","&amp;SUBSTITUTE('1. Master BOM'!$D$2:$D$400," ","")&amp;","))))</f>
        <v/>
      </c>
      <c r="L1210" s="16" t="str">
        <f aca="false">IF($A1210="","",IF($K1210&lt;&gt;1,0,SUMPRODUCT(ISNUMBER(SEARCH(","&amp;TRIM($A1210)&amp;",",","&amp;SUBSTITUTE('1. Master BOM'!$D$2:$D$400," ","")&amp;","))*ROW('1. Master BOM'!$D$2:$D$400))))</f>
        <v/>
      </c>
      <c r="M1210" s="9" t="str">
        <f aca="false">IF($A1210="","",IF($K1210=0,"NOT IN BOM",IF($K1210&gt;1,"MULTIPLE BOM LINES","OK")))</f>
        <v/>
      </c>
      <c r="N1210" s="9" t="str">
        <f aca="false">IF($A1210="","",IF($L1210=0,"—",INDEX('1. Master BOM'!$A$1:$A$400,$L1210)))</f>
        <v/>
      </c>
      <c r="O1210" s="9" t="str">
        <f aca="false">IF($A1210="","",IF($L1210=0,"—",INDEX('1. Master BOM'!$B$1:$B$400,$L1210)))</f>
        <v/>
      </c>
      <c r="P1210" s="9" t="str">
        <f aca="false">IF($A1210="","",IF(OR($H1210="NOT IN SCHEMATIC",$O1210="—"),"",IF($G1210="","NO SCH PN",IF(UPPER(TRIM($G1210))=UPPER(TRIM($O1210)),"OK","MISMATCH"))))</f>
        <v/>
      </c>
      <c r="Q1210" s="9" t="str">
        <f aca="false">IF($A1210="","",IF($L1210=0,"—",INDEX('1. Master BOM'!$E$1:$E$400,$L1210)))</f>
        <v/>
      </c>
      <c r="R1210" s="9" t="str">
        <f aca="false">IF($A1210="","",IF($L1210=0,"—",IF(T(INDEX('1. Master BOM'!$F$1:$F$400,$L1210))="","(not set)",INDEX('1. Master BOM'!$F$1:$F$400,$L1210))))</f>
        <v/>
      </c>
      <c r="S1210" s="9" t="str">
        <f aca="false">IF($A1210="","",IF(OR($R1210="—",$R1210="(not set)",$D1210=""),"",IF(ISNUMBER(SEARCH(SUBSTITUTE(SUBSTITUTE(SUBSTITUTE($R1210,"-",""),"_","")," ",""),SUBSTITUTE(SUBSTITUTE(SUBSTITUTE($D1210,"-",""),"_","")," ",""))),"OK","CHECK")))</f>
        <v/>
      </c>
      <c r="T1210" s="9" t="str">
        <f aca="false">IF($A1210="","",IF(OR($H1210="NOT IN SCHEMATIC",$I1210="MISMATCH",$J1210="MISMATCH",$P1210="MISMATCH",$M1210&lt;&gt;"OK"),"REVIEW","OK"))</f>
        <v/>
      </c>
      <c r="U1210" s="14"/>
      <c r="V1210" s="14"/>
      <c r="W1210" s="17"/>
      <c r="X1210" s="14"/>
    </row>
    <row r="1211" customFormat="false" ht="15" hidden="false" customHeight="false" outlineLevel="0" collapsed="false">
      <c r="A1211" s="9" t="str">
        <f aca="false">IF('3. Layout Parts'!$A1211="","",TRIM('3. Layout Parts'!$A1211))</f>
        <v/>
      </c>
      <c r="B1211" s="9" t="str">
        <f aca="false">IF($A1211="","",'3. Layout Parts'!$D1211)</f>
        <v/>
      </c>
      <c r="C1211" s="9" t="str">
        <f aca="false">IF($A1211="","",'3. Layout Parts'!$B1211)</f>
        <v/>
      </c>
      <c r="D1211" s="9" t="str">
        <f aca="false">IF($A1211="","",'3. Layout Parts'!$C1211)</f>
        <v/>
      </c>
      <c r="E1211" s="9" t="str">
        <f aca="false">IF($A1211="","",IFERROR(INDEX('2. Schematic Parts'!$B$2:$B$3001,MATCH($A1211,'2. Schematic Parts'!$A$2:$A$3001,0)),"NOT FOUND"))</f>
        <v/>
      </c>
      <c r="F1211" s="9" t="str">
        <f aca="false">IF($A1211="","",IFERROR(INDEX('2. Schematic Parts'!$C$2:$C$3001,MATCH($A1211,'2. Schematic Parts'!$A$2:$A$3001,0))&amp;"","NOT FOUND"))</f>
        <v/>
      </c>
      <c r="G1211" s="9" t="str">
        <f aca="false">IF($A1211="","",IFERROR(INDEX('2. Schematic Parts'!$D$2:$D$3001,MATCH($A1211,'2. Schematic Parts'!$A$2:$A$3001,0))&amp;"","NOT FOUND"))</f>
        <v/>
      </c>
      <c r="H1211" s="9" t="str">
        <f aca="false">IF($A1211="","",IF(COUNTIF('2. Schematic Parts'!$A$2:$A$3001,$A1211)=0,"NOT IN SCHEMATIC","OK"))</f>
        <v/>
      </c>
      <c r="I1211" s="9" t="str">
        <f aca="false">IF($A1211="","",IF($H1211="NOT IN SCHEMATIC","",IF(UPPER(TRIM($C1211))=UPPER(TRIM($E1211)),"OK","MISMATCH")))</f>
        <v/>
      </c>
      <c r="J1211" s="9" t="str">
        <f aca="false">IF($A1211="","",IF($H1211="NOT IN SCHEMATIC","",IF($F1211="","NO SCH DECAL",IF($D1211="","",IF(UPPER(TRIM($D1211))=UPPER(TRIM($F1211)),"OK","MISMATCH")))))</f>
        <v/>
      </c>
      <c r="K1211" s="16" t="str">
        <f aca="false">IF($A1211="","",SUMPRODUCT(--ISNUMBER(SEARCH(","&amp;TRIM($A1211)&amp;",",","&amp;SUBSTITUTE('1. Master BOM'!$D$2:$D$400," ","")&amp;","))))</f>
        <v/>
      </c>
      <c r="L1211" s="16" t="str">
        <f aca="false">IF($A1211="","",IF($K1211&lt;&gt;1,0,SUMPRODUCT(ISNUMBER(SEARCH(","&amp;TRIM($A1211)&amp;",",","&amp;SUBSTITUTE('1. Master BOM'!$D$2:$D$400," ","")&amp;","))*ROW('1. Master BOM'!$D$2:$D$400))))</f>
        <v/>
      </c>
      <c r="M1211" s="9" t="str">
        <f aca="false">IF($A1211="","",IF($K1211=0,"NOT IN BOM",IF($K1211&gt;1,"MULTIPLE BOM LINES","OK")))</f>
        <v/>
      </c>
      <c r="N1211" s="9" t="str">
        <f aca="false">IF($A1211="","",IF($L1211=0,"—",INDEX('1. Master BOM'!$A$1:$A$400,$L1211)))</f>
        <v/>
      </c>
      <c r="O1211" s="9" t="str">
        <f aca="false">IF($A1211="","",IF($L1211=0,"—",INDEX('1. Master BOM'!$B$1:$B$400,$L1211)))</f>
        <v/>
      </c>
      <c r="P1211" s="9" t="str">
        <f aca="false">IF($A1211="","",IF(OR($H1211="NOT IN SCHEMATIC",$O1211="—"),"",IF($G1211="","NO SCH PN",IF(UPPER(TRIM($G1211))=UPPER(TRIM($O1211)),"OK","MISMATCH"))))</f>
        <v/>
      </c>
      <c r="Q1211" s="9" t="str">
        <f aca="false">IF($A1211="","",IF($L1211=0,"—",INDEX('1. Master BOM'!$E$1:$E$400,$L1211)))</f>
        <v/>
      </c>
      <c r="R1211" s="9" t="str">
        <f aca="false">IF($A1211="","",IF($L1211=0,"—",IF(T(INDEX('1. Master BOM'!$F$1:$F$400,$L1211))="","(not set)",INDEX('1. Master BOM'!$F$1:$F$400,$L1211))))</f>
        <v/>
      </c>
      <c r="S1211" s="9" t="str">
        <f aca="false">IF($A1211="","",IF(OR($R1211="—",$R1211="(not set)",$D1211=""),"",IF(ISNUMBER(SEARCH(SUBSTITUTE(SUBSTITUTE(SUBSTITUTE($R1211,"-",""),"_","")," ",""),SUBSTITUTE(SUBSTITUTE(SUBSTITUTE($D1211,"-",""),"_","")," ",""))),"OK","CHECK")))</f>
        <v/>
      </c>
      <c r="T1211" s="9" t="str">
        <f aca="false">IF($A1211="","",IF(OR($H1211="NOT IN SCHEMATIC",$I1211="MISMATCH",$J1211="MISMATCH",$P1211="MISMATCH",$M1211&lt;&gt;"OK"),"REVIEW","OK"))</f>
        <v/>
      </c>
      <c r="U1211" s="14"/>
      <c r="V1211" s="14"/>
      <c r="W1211" s="17"/>
      <c r="X1211" s="14"/>
    </row>
    <row r="1212" customFormat="false" ht="15" hidden="false" customHeight="false" outlineLevel="0" collapsed="false">
      <c r="A1212" s="9" t="str">
        <f aca="false">IF('3. Layout Parts'!$A1212="","",TRIM('3. Layout Parts'!$A1212))</f>
        <v/>
      </c>
      <c r="B1212" s="9" t="str">
        <f aca="false">IF($A1212="","",'3. Layout Parts'!$D1212)</f>
        <v/>
      </c>
      <c r="C1212" s="9" t="str">
        <f aca="false">IF($A1212="","",'3. Layout Parts'!$B1212)</f>
        <v/>
      </c>
      <c r="D1212" s="9" t="str">
        <f aca="false">IF($A1212="","",'3. Layout Parts'!$C1212)</f>
        <v/>
      </c>
      <c r="E1212" s="9" t="str">
        <f aca="false">IF($A1212="","",IFERROR(INDEX('2. Schematic Parts'!$B$2:$B$3001,MATCH($A1212,'2. Schematic Parts'!$A$2:$A$3001,0)),"NOT FOUND"))</f>
        <v/>
      </c>
      <c r="F1212" s="9" t="str">
        <f aca="false">IF($A1212="","",IFERROR(INDEX('2. Schematic Parts'!$C$2:$C$3001,MATCH($A1212,'2. Schematic Parts'!$A$2:$A$3001,0))&amp;"","NOT FOUND"))</f>
        <v/>
      </c>
      <c r="G1212" s="9" t="str">
        <f aca="false">IF($A1212="","",IFERROR(INDEX('2. Schematic Parts'!$D$2:$D$3001,MATCH($A1212,'2. Schematic Parts'!$A$2:$A$3001,0))&amp;"","NOT FOUND"))</f>
        <v/>
      </c>
      <c r="H1212" s="9" t="str">
        <f aca="false">IF($A1212="","",IF(COUNTIF('2. Schematic Parts'!$A$2:$A$3001,$A1212)=0,"NOT IN SCHEMATIC","OK"))</f>
        <v/>
      </c>
      <c r="I1212" s="9" t="str">
        <f aca="false">IF($A1212="","",IF($H1212="NOT IN SCHEMATIC","",IF(UPPER(TRIM($C1212))=UPPER(TRIM($E1212)),"OK","MISMATCH")))</f>
        <v/>
      </c>
      <c r="J1212" s="9" t="str">
        <f aca="false">IF($A1212="","",IF($H1212="NOT IN SCHEMATIC","",IF($F1212="","NO SCH DECAL",IF($D1212="","",IF(UPPER(TRIM($D1212))=UPPER(TRIM($F1212)),"OK","MISMATCH")))))</f>
        <v/>
      </c>
      <c r="K1212" s="16" t="str">
        <f aca="false">IF($A1212="","",SUMPRODUCT(--ISNUMBER(SEARCH(","&amp;TRIM($A1212)&amp;",",","&amp;SUBSTITUTE('1. Master BOM'!$D$2:$D$400," ","")&amp;","))))</f>
        <v/>
      </c>
      <c r="L1212" s="16" t="str">
        <f aca="false">IF($A1212="","",IF($K1212&lt;&gt;1,0,SUMPRODUCT(ISNUMBER(SEARCH(","&amp;TRIM($A1212)&amp;",",","&amp;SUBSTITUTE('1. Master BOM'!$D$2:$D$400," ","")&amp;","))*ROW('1. Master BOM'!$D$2:$D$400))))</f>
        <v/>
      </c>
      <c r="M1212" s="9" t="str">
        <f aca="false">IF($A1212="","",IF($K1212=0,"NOT IN BOM",IF($K1212&gt;1,"MULTIPLE BOM LINES","OK")))</f>
        <v/>
      </c>
      <c r="N1212" s="9" t="str">
        <f aca="false">IF($A1212="","",IF($L1212=0,"—",INDEX('1. Master BOM'!$A$1:$A$400,$L1212)))</f>
        <v/>
      </c>
      <c r="O1212" s="9" t="str">
        <f aca="false">IF($A1212="","",IF($L1212=0,"—",INDEX('1. Master BOM'!$B$1:$B$400,$L1212)))</f>
        <v/>
      </c>
      <c r="P1212" s="9" t="str">
        <f aca="false">IF($A1212="","",IF(OR($H1212="NOT IN SCHEMATIC",$O1212="—"),"",IF($G1212="","NO SCH PN",IF(UPPER(TRIM($G1212))=UPPER(TRIM($O1212)),"OK","MISMATCH"))))</f>
        <v/>
      </c>
      <c r="Q1212" s="9" t="str">
        <f aca="false">IF($A1212="","",IF($L1212=0,"—",INDEX('1. Master BOM'!$E$1:$E$400,$L1212)))</f>
        <v/>
      </c>
      <c r="R1212" s="9" t="str">
        <f aca="false">IF($A1212="","",IF($L1212=0,"—",IF(T(INDEX('1. Master BOM'!$F$1:$F$400,$L1212))="","(not set)",INDEX('1. Master BOM'!$F$1:$F$400,$L1212))))</f>
        <v/>
      </c>
      <c r="S1212" s="9" t="str">
        <f aca="false">IF($A1212="","",IF(OR($R1212="—",$R1212="(not set)",$D1212=""),"",IF(ISNUMBER(SEARCH(SUBSTITUTE(SUBSTITUTE(SUBSTITUTE($R1212,"-",""),"_","")," ",""),SUBSTITUTE(SUBSTITUTE(SUBSTITUTE($D1212,"-",""),"_","")," ",""))),"OK","CHECK")))</f>
        <v/>
      </c>
      <c r="T1212" s="9" t="str">
        <f aca="false">IF($A1212="","",IF(OR($H1212="NOT IN SCHEMATIC",$I1212="MISMATCH",$J1212="MISMATCH",$P1212="MISMATCH",$M1212&lt;&gt;"OK"),"REVIEW","OK"))</f>
        <v/>
      </c>
      <c r="U1212" s="14"/>
      <c r="V1212" s="14"/>
      <c r="W1212" s="17"/>
      <c r="X1212" s="14"/>
    </row>
    <row r="1213" customFormat="false" ht="15" hidden="false" customHeight="false" outlineLevel="0" collapsed="false">
      <c r="A1213" s="9" t="str">
        <f aca="false">IF('3. Layout Parts'!$A1213="","",TRIM('3. Layout Parts'!$A1213))</f>
        <v/>
      </c>
      <c r="B1213" s="9" t="str">
        <f aca="false">IF($A1213="","",'3. Layout Parts'!$D1213)</f>
        <v/>
      </c>
      <c r="C1213" s="9" t="str">
        <f aca="false">IF($A1213="","",'3. Layout Parts'!$B1213)</f>
        <v/>
      </c>
      <c r="D1213" s="9" t="str">
        <f aca="false">IF($A1213="","",'3. Layout Parts'!$C1213)</f>
        <v/>
      </c>
      <c r="E1213" s="9" t="str">
        <f aca="false">IF($A1213="","",IFERROR(INDEX('2. Schematic Parts'!$B$2:$B$3001,MATCH($A1213,'2. Schematic Parts'!$A$2:$A$3001,0)),"NOT FOUND"))</f>
        <v/>
      </c>
      <c r="F1213" s="9" t="str">
        <f aca="false">IF($A1213="","",IFERROR(INDEX('2. Schematic Parts'!$C$2:$C$3001,MATCH($A1213,'2. Schematic Parts'!$A$2:$A$3001,0))&amp;"","NOT FOUND"))</f>
        <v/>
      </c>
      <c r="G1213" s="9" t="str">
        <f aca="false">IF($A1213="","",IFERROR(INDEX('2. Schematic Parts'!$D$2:$D$3001,MATCH($A1213,'2. Schematic Parts'!$A$2:$A$3001,0))&amp;"","NOT FOUND"))</f>
        <v/>
      </c>
      <c r="H1213" s="9" t="str">
        <f aca="false">IF($A1213="","",IF(COUNTIF('2. Schematic Parts'!$A$2:$A$3001,$A1213)=0,"NOT IN SCHEMATIC","OK"))</f>
        <v/>
      </c>
      <c r="I1213" s="9" t="str">
        <f aca="false">IF($A1213="","",IF($H1213="NOT IN SCHEMATIC","",IF(UPPER(TRIM($C1213))=UPPER(TRIM($E1213)),"OK","MISMATCH")))</f>
        <v/>
      </c>
      <c r="J1213" s="9" t="str">
        <f aca="false">IF($A1213="","",IF($H1213="NOT IN SCHEMATIC","",IF($F1213="","NO SCH DECAL",IF($D1213="","",IF(UPPER(TRIM($D1213))=UPPER(TRIM($F1213)),"OK","MISMATCH")))))</f>
        <v/>
      </c>
      <c r="K1213" s="16" t="str">
        <f aca="false">IF($A1213="","",SUMPRODUCT(--ISNUMBER(SEARCH(","&amp;TRIM($A1213)&amp;",",","&amp;SUBSTITUTE('1. Master BOM'!$D$2:$D$400," ","")&amp;","))))</f>
        <v/>
      </c>
      <c r="L1213" s="16" t="str">
        <f aca="false">IF($A1213="","",IF($K1213&lt;&gt;1,0,SUMPRODUCT(ISNUMBER(SEARCH(","&amp;TRIM($A1213)&amp;",",","&amp;SUBSTITUTE('1. Master BOM'!$D$2:$D$400," ","")&amp;","))*ROW('1. Master BOM'!$D$2:$D$400))))</f>
        <v/>
      </c>
      <c r="M1213" s="9" t="str">
        <f aca="false">IF($A1213="","",IF($K1213=0,"NOT IN BOM",IF($K1213&gt;1,"MULTIPLE BOM LINES","OK")))</f>
        <v/>
      </c>
      <c r="N1213" s="9" t="str">
        <f aca="false">IF($A1213="","",IF($L1213=0,"—",INDEX('1. Master BOM'!$A$1:$A$400,$L1213)))</f>
        <v/>
      </c>
      <c r="O1213" s="9" t="str">
        <f aca="false">IF($A1213="","",IF($L1213=0,"—",INDEX('1. Master BOM'!$B$1:$B$400,$L1213)))</f>
        <v/>
      </c>
      <c r="P1213" s="9" t="str">
        <f aca="false">IF($A1213="","",IF(OR($H1213="NOT IN SCHEMATIC",$O1213="—"),"",IF($G1213="","NO SCH PN",IF(UPPER(TRIM($G1213))=UPPER(TRIM($O1213)),"OK","MISMATCH"))))</f>
        <v/>
      </c>
      <c r="Q1213" s="9" t="str">
        <f aca="false">IF($A1213="","",IF($L1213=0,"—",INDEX('1. Master BOM'!$E$1:$E$400,$L1213)))</f>
        <v/>
      </c>
      <c r="R1213" s="9" t="str">
        <f aca="false">IF($A1213="","",IF($L1213=0,"—",IF(T(INDEX('1. Master BOM'!$F$1:$F$400,$L1213))="","(not set)",INDEX('1. Master BOM'!$F$1:$F$400,$L1213))))</f>
        <v/>
      </c>
      <c r="S1213" s="9" t="str">
        <f aca="false">IF($A1213="","",IF(OR($R1213="—",$R1213="(not set)",$D1213=""),"",IF(ISNUMBER(SEARCH(SUBSTITUTE(SUBSTITUTE(SUBSTITUTE($R1213,"-",""),"_","")," ",""),SUBSTITUTE(SUBSTITUTE(SUBSTITUTE($D1213,"-",""),"_","")," ",""))),"OK","CHECK")))</f>
        <v/>
      </c>
      <c r="T1213" s="9" t="str">
        <f aca="false">IF($A1213="","",IF(OR($H1213="NOT IN SCHEMATIC",$I1213="MISMATCH",$J1213="MISMATCH",$P1213="MISMATCH",$M1213&lt;&gt;"OK"),"REVIEW","OK"))</f>
        <v/>
      </c>
      <c r="U1213" s="14"/>
      <c r="V1213" s="14"/>
      <c r="W1213" s="17"/>
      <c r="X1213" s="14"/>
    </row>
    <row r="1214" customFormat="false" ht="15" hidden="false" customHeight="false" outlineLevel="0" collapsed="false">
      <c r="A1214" s="9" t="str">
        <f aca="false">IF('3. Layout Parts'!$A1214="","",TRIM('3. Layout Parts'!$A1214))</f>
        <v/>
      </c>
      <c r="B1214" s="9" t="str">
        <f aca="false">IF($A1214="","",'3. Layout Parts'!$D1214)</f>
        <v/>
      </c>
      <c r="C1214" s="9" t="str">
        <f aca="false">IF($A1214="","",'3. Layout Parts'!$B1214)</f>
        <v/>
      </c>
      <c r="D1214" s="9" t="str">
        <f aca="false">IF($A1214="","",'3. Layout Parts'!$C1214)</f>
        <v/>
      </c>
      <c r="E1214" s="9" t="str">
        <f aca="false">IF($A1214="","",IFERROR(INDEX('2. Schematic Parts'!$B$2:$B$3001,MATCH($A1214,'2. Schematic Parts'!$A$2:$A$3001,0)),"NOT FOUND"))</f>
        <v/>
      </c>
      <c r="F1214" s="9" t="str">
        <f aca="false">IF($A1214="","",IFERROR(INDEX('2. Schematic Parts'!$C$2:$C$3001,MATCH($A1214,'2. Schematic Parts'!$A$2:$A$3001,0))&amp;"","NOT FOUND"))</f>
        <v/>
      </c>
      <c r="G1214" s="9" t="str">
        <f aca="false">IF($A1214="","",IFERROR(INDEX('2. Schematic Parts'!$D$2:$D$3001,MATCH($A1214,'2. Schematic Parts'!$A$2:$A$3001,0))&amp;"","NOT FOUND"))</f>
        <v/>
      </c>
      <c r="H1214" s="9" t="str">
        <f aca="false">IF($A1214="","",IF(COUNTIF('2. Schematic Parts'!$A$2:$A$3001,$A1214)=0,"NOT IN SCHEMATIC","OK"))</f>
        <v/>
      </c>
      <c r="I1214" s="9" t="str">
        <f aca="false">IF($A1214="","",IF($H1214="NOT IN SCHEMATIC","",IF(UPPER(TRIM($C1214))=UPPER(TRIM($E1214)),"OK","MISMATCH")))</f>
        <v/>
      </c>
      <c r="J1214" s="9" t="str">
        <f aca="false">IF($A1214="","",IF($H1214="NOT IN SCHEMATIC","",IF($F1214="","NO SCH DECAL",IF($D1214="","",IF(UPPER(TRIM($D1214))=UPPER(TRIM($F1214)),"OK","MISMATCH")))))</f>
        <v/>
      </c>
      <c r="K1214" s="16" t="str">
        <f aca="false">IF($A1214="","",SUMPRODUCT(--ISNUMBER(SEARCH(","&amp;TRIM($A1214)&amp;",",","&amp;SUBSTITUTE('1. Master BOM'!$D$2:$D$400," ","")&amp;","))))</f>
        <v/>
      </c>
      <c r="L1214" s="16" t="str">
        <f aca="false">IF($A1214="","",IF($K1214&lt;&gt;1,0,SUMPRODUCT(ISNUMBER(SEARCH(","&amp;TRIM($A1214)&amp;",",","&amp;SUBSTITUTE('1. Master BOM'!$D$2:$D$400," ","")&amp;","))*ROW('1. Master BOM'!$D$2:$D$400))))</f>
        <v/>
      </c>
      <c r="M1214" s="9" t="str">
        <f aca="false">IF($A1214="","",IF($K1214=0,"NOT IN BOM",IF($K1214&gt;1,"MULTIPLE BOM LINES","OK")))</f>
        <v/>
      </c>
      <c r="N1214" s="9" t="str">
        <f aca="false">IF($A1214="","",IF($L1214=0,"—",INDEX('1. Master BOM'!$A$1:$A$400,$L1214)))</f>
        <v/>
      </c>
      <c r="O1214" s="9" t="str">
        <f aca="false">IF($A1214="","",IF($L1214=0,"—",INDEX('1. Master BOM'!$B$1:$B$400,$L1214)))</f>
        <v/>
      </c>
      <c r="P1214" s="9" t="str">
        <f aca="false">IF($A1214="","",IF(OR($H1214="NOT IN SCHEMATIC",$O1214="—"),"",IF($G1214="","NO SCH PN",IF(UPPER(TRIM($G1214))=UPPER(TRIM($O1214)),"OK","MISMATCH"))))</f>
        <v/>
      </c>
      <c r="Q1214" s="9" t="str">
        <f aca="false">IF($A1214="","",IF($L1214=0,"—",INDEX('1. Master BOM'!$E$1:$E$400,$L1214)))</f>
        <v/>
      </c>
      <c r="R1214" s="9" t="str">
        <f aca="false">IF($A1214="","",IF($L1214=0,"—",IF(T(INDEX('1. Master BOM'!$F$1:$F$400,$L1214))="","(not set)",INDEX('1. Master BOM'!$F$1:$F$400,$L1214))))</f>
        <v/>
      </c>
      <c r="S1214" s="9" t="str">
        <f aca="false">IF($A1214="","",IF(OR($R1214="—",$R1214="(not set)",$D1214=""),"",IF(ISNUMBER(SEARCH(SUBSTITUTE(SUBSTITUTE(SUBSTITUTE($R1214,"-",""),"_","")," ",""),SUBSTITUTE(SUBSTITUTE(SUBSTITUTE($D1214,"-",""),"_","")," ",""))),"OK","CHECK")))</f>
        <v/>
      </c>
      <c r="T1214" s="9" t="str">
        <f aca="false">IF($A1214="","",IF(OR($H1214="NOT IN SCHEMATIC",$I1214="MISMATCH",$J1214="MISMATCH",$P1214="MISMATCH",$M1214&lt;&gt;"OK"),"REVIEW","OK"))</f>
        <v/>
      </c>
      <c r="U1214" s="14"/>
      <c r="V1214" s="14"/>
      <c r="W1214" s="17"/>
      <c r="X1214" s="14"/>
    </row>
    <row r="1215" customFormat="false" ht="15" hidden="false" customHeight="false" outlineLevel="0" collapsed="false">
      <c r="A1215" s="9" t="str">
        <f aca="false">IF('3. Layout Parts'!$A1215="","",TRIM('3. Layout Parts'!$A1215))</f>
        <v/>
      </c>
      <c r="B1215" s="9" t="str">
        <f aca="false">IF($A1215="","",'3. Layout Parts'!$D1215)</f>
        <v/>
      </c>
      <c r="C1215" s="9" t="str">
        <f aca="false">IF($A1215="","",'3. Layout Parts'!$B1215)</f>
        <v/>
      </c>
      <c r="D1215" s="9" t="str">
        <f aca="false">IF($A1215="","",'3. Layout Parts'!$C1215)</f>
        <v/>
      </c>
      <c r="E1215" s="9" t="str">
        <f aca="false">IF($A1215="","",IFERROR(INDEX('2. Schematic Parts'!$B$2:$B$3001,MATCH($A1215,'2. Schematic Parts'!$A$2:$A$3001,0)),"NOT FOUND"))</f>
        <v/>
      </c>
      <c r="F1215" s="9" t="str">
        <f aca="false">IF($A1215="","",IFERROR(INDEX('2. Schematic Parts'!$C$2:$C$3001,MATCH($A1215,'2. Schematic Parts'!$A$2:$A$3001,0))&amp;"","NOT FOUND"))</f>
        <v/>
      </c>
      <c r="G1215" s="9" t="str">
        <f aca="false">IF($A1215="","",IFERROR(INDEX('2. Schematic Parts'!$D$2:$D$3001,MATCH($A1215,'2. Schematic Parts'!$A$2:$A$3001,0))&amp;"","NOT FOUND"))</f>
        <v/>
      </c>
      <c r="H1215" s="9" t="str">
        <f aca="false">IF($A1215="","",IF(COUNTIF('2. Schematic Parts'!$A$2:$A$3001,$A1215)=0,"NOT IN SCHEMATIC","OK"))</f>
        <v/>
      </c>
      <c r="I1215" s="9" t="str">
        <f aca="false">IF($A1215="","",IF($H1215="NOT IN SCHEMATIC","",IF(UPPER(TRIM($C1215))=UPPER(TRIM($E1215)),"OK","MISMATCH")))</f>
        <v/>
      </c>
      <c r="J1215" s="9" t="str">
        <f aca="false">IF($A1215="","",IF($H1215="NOT IN SCHEMATIC","",IF($F1215="","NO SCH DECAL",IF($D1215="","",IF(UPPER(TRIM($D1215))=UPPER(TRIM($F1215)),"OK","MISMATCH")))))</f>
        <v/>
      </c>
      <c r="K1215" s="16" t="str">
        <f aca="false">IF($A1215="","",SUMPRODUCT(--ISNUMBER(SEARCH(","&amp;TRIM($A1215)&amp;",",","&amp;SUBSTITUTE('1. Master BOM'!$D$2:$D$400," ","")&amp;","))))</f>
        <v/>
      </c>
      <c r="L1215" s="16" t="str">
        <f aca="false">IF($A1215="","",IF($K1215&lt;&gt;1,0,SUMPRODUCT(ISNUMBER(SEARCH(","&amp;TRIM($A1215)&amp;",",","&amp;SUBSTITUTE('1. Master BOM'!$D$2:$D$400," ","")&amp;","))*ROW('1. Master BOM'!$D$2:$D$400))))</f>
        <v/>
      </c>
      <c r="M1215" s="9" t="str">
        <f aca="false">IF($A1215="","",IF($K1215=0,"NOT IN BOM",IF($K1215&gt;1,"MULTIPLE BOM LINES","OK")))</f>
        <v/>
      </c>
      <c r="N1215" s="9" t="str">
        <f aca="false">IF($A1215="","",IF($L1215=0,"—",INDEX('1. Master BOM'!$A$1:$A$400,$L1215)))</f>
        <v/>
      </c>
      <c r="O1215" s="9" t="str">
        <f aca="false">IF($A1215="","",IF($L1215=0,"—",INDEX('1. Master BOM'!$B$1:$B$400,$L1215)))</f>
        <v/>
      </c>
      <c r="P1215" s="9" t="str">
        <f aca="false">IF($A1215="","",IF(OR($H1215="NOT IN SCHEMATIC",$O1215="—"),"",IF($G1215="","NO SCH PN",IF(UPPER(TRIM($G1215))=UPPER(TRIM($O1215)),"OK","MISMATCH"))))</f>
        <v/>
      </c>
      <c r="Q1215" s="9" t="str">
        <f aca="false">IF($A1215="","",IF($L1215=0,"—",INDEX('1. Master BOM'!$E$1:$E$400,$L1215)))</f>
        <v/>
      </c>
      <c r="R1215" s="9" t="str">
        <f aca="false">IF($A1215="","",IF($L1215=0,"—",IF(T(INDEX('1. Master BOM'!$F$1:$F$400,$L1215))="","(not set)",INDEX('1. Master BOM'!$F$1:$F$400,$L1215))))</f>
        <v/>
      </c>
      <c r="S1215" s="9" t="str">
        <f aca="false">IF($A1215="","",IF(OR($R1215="—",$R1215="(not set)",$D1215=""),"",IF(ISNUMBER(SEARCH(SUBSTITUTE(SUBSTITUTE(SUBSTITUTE($R1215,"-",""),"_","")," ",""),SUBSTITUTE(SUBSTITUTE(SUBSTITUTE($D1215,"-",""),"_","")," ",""))),"OK","CHECK")))</f>
        <v/>
      </c>
      <c r="T1215" s="9" t="str">
        <f aca="false">IF($A1215="","",IF(OR($H1215="NOT IN SCHEMATIC",$I1215="MISMATCH",$J1215="MISMATCH",$P1215="MISMATCH",$M1215&lt;&gt;"OK"),"REVIEW","OK"))</f>
        <v/>
      </c>
      <c r="U1215" s="14"/>
      <c r="V1215" s="14"/>
      <c r="W1215" s="17"/>
      <c r="X1215" s="14"/>
    </row>
    <row r="1216" customFormat="false" ht="15" hidden="false" customHeight="false" outlineLevel="0" collapsed="false">
      <c r="A1216" s="9" t="str">
        <f aca="false">IF('3. Layout Parts'!$A1216="","",TRIM('3. Layout Parts'!$A1216))</f>
        <v/>
      </c>
      <c r="B1216" s="9" t="str">
        <f aca="false">IF($A1216="","",'3. Layout Parts'!$D1216)</f>
        <v/>
      </c>
      <c r="C1216" s="9" t="str">
        <f aca="false">IF($A1216="","",'3. Layout Parts'!$B1216)</f>
        <v/>
      </c>
      <c r="D1216" s="9" t="str">
        <f aca="false">IF($A1216="","",'3. Layout Parts'!$C1216)</f>
        <v/>
      </c>
      <c r="E1216" s="9" t="str">
        <f aca="false">IF($A1216="","",IFERROR(INDEX('2. Schematic Parts'!$B$2:$B$3001,MATCH($A1216,'2. Schematic Parts'!$A$2:$A$3001,0)),"NOT FOUND"))</f>
        <v/>
      </c>
      <c r="F1216" s="9" t="str">
        <f aca="false">IF($A1216="","",IFERROR(INDEX('2. Schematic Parts'!$C$2:$C$3001,MATCH($A1216,'2. Schematic Parts'!$A$2:$A$3001,0))&amp;"","NOT FOUND"))</f>
        <v/>
      </c>
      <c r="G1216" s="9" t="str">
        <f aca="false">IF($A1216="","",IFERROR(INDEX('2. Schematic Parts'!$D$2:$D$3001,MATCH($A1216,'2. Schematic Parts'!$A$2:$A$3001,0))&amp;"","NOT FOUND"))</f>
        <v/>
      </c>
      <c r="H1216" s="9" t="str">
        <f aca="false">IF($A1216="","",IF(COUNTIF('2. Schematic Parts'!$A$2:$A$3001,$A1216)=0,"NOT IN SCHEMATIC","OK"))</f>
        <v/>
      </c>
      <c r="I1216" s="9" t="str">
        <f aca="false">IF($A1216="","",IF($H1216="NOT IN SCHEMATIC","",IF(UPPER(TRIM($C1216))=UPPER(TRIM($E1216)),"OK","MISMATCH")))</f>
        <v/>
      </c>
      <c r="J1216" s="9" t="str">
        <f aca="false">IF($A1216="","",IF($H1216="NOT IN SCHEMATIC","",IF($F1216="","NO SCH DECAL",IF($D1216="","",IF(UPPER(TRIM($D1216))=UPPER(TRIM($F1216)),"OK","MISMATCH")))))</f>
        <v/>
      </c>
      <c r="K1216" s="16" t="str">
        <f aca="false">IF($A1216="","",SUMPRODUCT(--ISNUMBER(SEARCH(","&amp;TRIM($A1216)&amp;",",","&amp;SUBSTITUTE('1. Master BOM'!$D$2:$D$400," ","")&amp;","))))</f>
        <v/>
      </c>
      <c r="L1216" s="16" t="str">
        <f aca="false">IF($A1216="","",IF($K1216&lt;&gt;1,0,SUMPRODUCT(ISNUMBER(SEARCH(","&amp;TRIM($A1216)&amp;",",","&amp;SUBSTITUTE('1. Master BOM'!$D$2:$D$400," ","")&amp;","))*ROW('1. Master BOM'!$D$2:$D$400))))</f>
        <v/>
      </c>
      <c r="M1216" s="9" t="str">
        <f aca="false">IF($A1216="","",IF($K1216=0,"NOT IN BOM",IF($K1216&gt;1,"MULTIPLE BOM LINES","OK")))</f>
        <v/>
      </c>
      <c r="N1216" s="9" t="str">
        <f aca="false">IF($A1216="","",IF($L1216=0,"—",INDEX('1. Master BOM'!$A$1:$A$400,$L1216)))</f>
        <v/>
      </c>
      <c r="O1216" s="9" t="str">
        <f aca="false">IF($A1216="","",IF($L1216=0,"—",INDEX('1. Master BOM'!$B$1:$B$400,$L1216)))</f>
        <v/>
      </c>
      <c r="P1216" s="9" t="str">
        <f aca="false">IF($A1216="","",IF(OR($H1216="NOT IN SCHEMATIC",$O1216="—"),"",IF($G1216="","NO SCH PN",IF(UPPER(TRIM($G1216))=UPPER(TRIM($O1216)),"OK","MISMATCH"))))</f>
        <v/>
      </c>
      <c r="Q1216" s="9" t="str">
        <f aca="false">IF($A1216="","",IF($L1216=0,"—",INDEX('1. Master BOM'!$E$1:$E$400,$L1216)))</f>
        <v/>
      </c>
      <c r="R1216" s="9" t="str">
        <f aca="false">IF($A1216="","",IF($L1216=0,"—",IF(T(INDEX('1. Master BOM'!$F$1:$F$400,$L1216))="","(not set)",INDEX('1. Master BOM'!$F$1:$F$400,$L1216))))</f>
        <v/>
      </c>
      <c r="S1216" s="9" t="str">
        <f aca="false">IF($A1216="","",IF(OR($R1216="—",$R1216="(not set)",$D1216=""),"",IF(ISNUMBER(SEARCH(SUBSTITUTE(SUBSTITUTE(SUBSTITUTE($R1216,"-",""),"_","")," ",""),SUBSTITUTE(SUBSTITUTE(SUBSTITUTE($D1216,"-",""),"_","")," ",""))),"OK","CHECK")))</f>
        <v/>
      </c>
      <c r="T1216" s="9" t="str">
        <f aca="false">IF($A1216="","",IF(OR($H1216="NOT IN SCHEMATIC",$I1216="MISMATCH",$J1216="MISMATCH",$P1216="MISMATCH",$M1216&lt;&gt;"OK"),"REVIEW","OK"))</f>
        <v/>
      </c>
      <c r="U1216" s="14"/>
      <c r="V1216" s="14"/>
      <c r="W1216" s="17"/>
      <c r="X1216" s="14"/>
    </row>
    <row r="1217" customFormat="false" ht="15" hidden="false" customHeight="false" outlineLevel="0" collapsed="false">
      <c r="A1217" s="9" t="str">
        <f aca="false">IF('3. Layout Parts'!$A1217="","",TRIM('3. Layout Parts'!$A1217))</f>
        <v/>
      </c>
      <c r="B1217" s="9" t="str">
        <f aca="false">IF($A1217="","",'3. Layout Parts'!$D1217)</f>
        <v/>
      </c>
      <c r="C1217" s="9" t="str">
        <f aca="false">IF($A1217="","",'3. Layout Parts'!$B1217)</f>
        <v/>
      </c>
      <c r="D1217" s="9" t="str">
        <f aca="false">IF($A1217="","",'3. Layout Parts'!$C1217)</f>
        <v/>
      </c>
      <c r="E1217" s="9" t="str">
        <f aca="false">IF($A1217="","",IFERROR(INDEX('2. Schematic Parts'!$B$2:$B$3001,MATCH($A1217,'2. Schematic Parts'!$A$2:$A$3001,0)),"NOT FOUND"))</f>
        <v/>
      </c>
      <c r="F1217" s="9" t="str">
        <f aca="false">IF($A1217="","",IFERROR(INDEX('2. Schematic Parts'!$C$2:$C$3001,MATCH($A1217,'2. Schematic Parts'!$A$2:$A$3001,0))&amp;"","NOT FOUND"))</f>
        <v/>
      </c>
      <c r="G1217" s="9" t="str">
        <f aca="false">IF($A1217="","",IFERROR(INDEX('2. Schematic Parts'!$D$2:$D$3001,MATCH($A1217,'2. Schematic Parts'!$A$2:$A$3001,0))&amp;"","NOT FOUND"))</f>
        <v/>
      </c>
      <c r="H1217" s="9" t="str">
        <f aca="false">IF($A1217="","",IF(COUNTIF('2. Schematic Parts'!$A$2:$A$3001,$A1217)=0,"NOT IN SCHEMATIC","OK"))</f>
        <v/>
      </c>
      <c r="I1217" s="9" t="str">
        <f aca="false">IF($A1217="","",IF($H1217="NOT IN SCHEMATIC","",IF(UPPER(TRIM($C1217))=UPPER(TRIM($E1217)),"OK","MISMATCH")))</f>
        <v/>
      </c>
      <c r="J1217" s="9" t="str">
        <f aca="false">IF($A1217="","",IF($H1217="NOT IN SCHEMATIC","",IF($F1217="","NO SCH DECAL",IF($D1217="","",IF(UPPER(TRIM($D1217))=UPPER(TRIM($F1217)),"OK","MISMATCH")))))</f>
        <v/>
      </c>
      <c r="K1217" s="16" t="str">
        <f aca="false">IF($A1217="","",SUMPRODUCT(--ISNUMBER(SEARCH(","&amp;TRIM($A1217)&amp;",",","&amp;SUBSTITUTE('1. Master BOM'!$D$2:$D$400," ","")&amp;","))))</f>
        <v/>
      </c>
      <c r="L1217" s="16" t="str">
        <f aca="false">IF($A1217="","",IF($K1217&lt;&gt;1,0,SUMPRODUCT(ISNUMBER(SEARCH(","&amp;TRIM($A1217)&amp;",",","&amp;SUBSTITUTE('1. Master BOM'!$D$2:$D$400," ","")&amp;","))*ROW('1. Master BOM'!$D$2:$D$400))))</f>
        <v/>
      </c>
      <c r="M1217" s="9" t="str">
        <f aca="false">IF($A1217="","",IF($K1217=0,"NOT IN BOM",IF($K1217&gt;1,"MULTIPLE BOM LINES","OK")))</f>
        <v/>
      </c>
      <c r="N1217" s="9" t="str">
        <f aca="false">IF($A1217="","",IF($L1217=0,"—",INDEX('1. Master BOM'!$A$1:$A$400,$L1217)))</f>
        <v/>
      </c>
      <c r="O1217" s="9" t="str">
        <f aca="false">IF($A1217="","",IF($L1217=0,"—",INDEX('1. Master BOM'!$B$1:$B$400,$L1217)))</f>
        <v/>
      </c>
      <c r="P1217" s="9" t="str">
        <f aca="false">IF($A1217="","",IF(OR($H1217="NOT IN SCHEMATIC",$O1217="—"),"",IF($G1217="","NO SCH PN",IF(UPPER(TRIM($G1217))=UPPER(TRIM($O1217)),"OK","MISMATCH"))))</f>
        <v/>
      </c>
      <c r="Q1217" s="9" t="str">
        <f aca="false">IF($A1217="","",IF($L1217=0,"—",INDEX('1. Master BOM'!$E$1:$E$400,$L1217)))</f>
        <v/>
      </c>
      <c r="R1217" s="9" t="str">
        <f aca="false">IF($A1217="","",IF($L1217=0,"—",IF(T(INDEX('1. Master BOM'!$F$1:$F$400,$L1217))="","(not set)",INDEX('1. Master BOM'!$F$1:$F$400,$L1217))))</f>
        <v/>
      </c>
      <c r="S1217" s="9" t="str">
        <f aca="false">IF($A1217="","",IF(OR($R1217="—",$R1217="(not set)",$D1217=""),"",IF(ISNUMBER(SEARCH(SUBSTITUTE(SUBSTITUTE(SUBSTITUTE($R1217,"-",""),"_","")," ",""),SUBSTITUTE(SUBSTITUTE(SUBSTITUTE($D1217,"-",""),"_","")," ",""))),"OK","CHECK")))</f>
        <v/>
      </c>
      <c r="T1217" s="9" t="str">
        <f aca="false">IF($A1217="","",IF(OR($H1217="NOT IN SCHEMATIC",$I1217="MISMATCH",$J1217="MISMATCH",$P1217="MISMATCH",$M1217&lt;&gt;"OK"),"REVIEW","OK"))</f>
        <v/>
      </c>
      <c r="U1217" s="14"/>
      <c r="V1217" s="14"/>
      <c r="W1217" s="17"/>
      <c r="X1217" s="14"/>
    </row>
    <row r="1218" customFormat="false" ht="15" hidden="false" customHeight="false" outlineLevel="0" collapsed="false">
      <c r="A1218" s="9" t="str">
        <f aca="false">IF('3. Layout Parts'!$A1218="","",TRIM('3. Layout Parts'!$A1218))</f>
        <v/>
      </c>
      <c r="B1218" s="9" t="str">
        <f aca="false">IF($A1218="","",'3. Layout Parts'!$D1218)</f>
        <v/>
      </c>
      <c r="C1218" s="9" t="str">
        <f aca="false">IF($A1218="","",'3. Layout Parts'!$B1218)</f>
        <v/>
      </c>
      <c r="D1218" s="9" t="str">
        <f aca="false">IF($A1218="","",'3. Layout Parts'!$C1218)</f>
        <v/>
      </c>
      <c r="E1218" s="9" t="str">
        <f aca="false">IF($A1218="","",IFERROR(INDEX('2. Schematic Parts'!$B$2:$B$3001,MATCH($A1218,'2. Schematic Parts'!$A$2:$A$3001,0)),"NOT FOUND"))</f>
        <v/>
      </c>
      <c r="F1218" s="9" t="str">
        <f aca="false">IF($A1218="","",IFERROR(INDEX('2. Schematic Parts'!$C$2:$C$3001,MATCH($A1218,'2. Schematic Parts'!$A$2:$A$3001,0))&amp;"","NOT FOUND"))</f>
        <v/>
      </c>
      <c r="G1218" s="9" t="str">
        <f aca="false">IF($A1218="","",IFERROR(INDEX('2. Schematic Parts'!$D$2:$D$3001,MATCH($A1218,'2. Schematic Parts'!$A$2:$A$3001,0))&amp;"","NOT FOUND"))</f>
        <v/>
      </c>
      <c r="H1218" s="9" t="str">
        <f aca="false">IF($A1218="","",IF(COUNTIF('2. Schematic Parts'!$A$2:$A$3001,$A1218)=0,"NOT IN SCHEMATIC","OK"))</f>
        <v/>
      </c>
      <c r="I1218" s="9" t="str">
        <f aca="false">IF($A1218="","",IF($H1218="NOT IN SCHEMATIC","",IF(UPPER(TRIM($C1218))=UPPER(TRIM($E1218)),"OK","MISMATCH")))</f>
        <v/>
      </c>
      <c r="J1218" s="9" t="str">
        <f aca="false">IF($A1218="","",IF($H1218="NOT IN SCHEMATIC","",IF($F1218="","NO SCH DECAL",IF($D1218="","",IF(UPPER(TRIM($D1218))=UPPER(TRIM($F1218)),"OK","MISMATCH")))))</f>
        <v/>
      </c>
      <c r="K1218" s="16" t="str">
        <f aca="false">IF($A1218="","",SUMPRODUCT(--ISNUMBER(SEARCH(","&amp;TRIM($A1218)&amp;",",","&amp;SUBSTITUTE('1. Master BOM'!$D$2:$D$400," ","")&amp;","))))</f>
        <v/>
      </c>
      <c r="L1218" s="16" t="str">
        <f aca="false">IF($A1218="","",IF($K1218&lt;&gt;1,0,SUMPRODUCT(ISNUMBER(SEARCH(","&amp;TRIM($A1218)&amp;",",","&amp;SUBSTITUTE('1. Master BOM'!$D$2:$D$400," ","")&amp;","))*ROW('1. Master BOM'!$D$2:$D$400))))</f>
        <v/>
      </c>
      <c r="M1218" s="9" t="str">
        <f aca="false">IF($A1218="","",IF($K1218=0,"NOT IN BOM",IF($K1218&gt;1,"MULTIPLE BOM LINES","OK")))</f>
        <v/>
      </c>
      <c r="N1218" s="9" t="str">
        <f aca="false">IF($A1218="","",IF($L1218=0,"—",INDEX('1. Master BOM'!$A$1:$A$400,$L1218)))</f>
        <v/>
      </c>
      <c r="O1218" s="9" t="str">
        <f aca="false">IF($A1218="","",IF($L1218=0,"—",INDEX('1. Master BOM'!$B$1:$B$400,$L1218)))</f>
        <v/>
      </c>
      <c r="P1218" s="9" t="str">
        <f aca="false">IF($A1218="","",IF(OR($H1218="NOT IN SCHEMATIC",$O1218="—"),"",IF($G1218="","NO SCH PN",IF(UPPER(TRIM($G1218))=UPPER(TRIM($O1218)),"OK","MISMATCH"))))</f>
        <v/>
      </c>
      <c r="Q1218" s="9" t="str">
        <f aca="false">IF($A1218="","",IF($L1218=0,"—",INDEX('1. Master BOM'!$E$1:$E$400,$L1218)))</f>
        <v/>
      </c>
      <c r="R1218" s="9" t="str">
        <f aca="false">IF($A1218="","",IF($L1218=0,"—",IF(T(INDEX('1. Master BOM'!$F$1:$F$400,$L1218))="","(not set)",INDEX('1. Master BOM'!$F$1:$F$400,$L1218))))</f>
        <v/>
      </c>
      <c r="S1218" s="9" t="str">
        <f aca="false">IF($A1218="","",IF(OR($R1218="—",$R1218="(not set)",$D1218=""),"",IF(ISNUMBER(SEARCH(SUBSTITUTE(SUBSTITUTE(SUBSTITUTE($R1218,"-",""),"_","")," ",""),SUBSTITUTE(SUBSTITUTE(SUBSTITUTE($D1218,"-",""),"_","")," ",""))),"OK","CHECK")))</f>
        <v/>
      </c>
      <c r="T1218" s="9" t="str">
        <f aca="false">IF($A1218="","",IF(OR($H1218="NOT IN SCHEMATIC",$I1218="MISMATCH",$J1218="MISMATCH",$P1218="MISMATCH",$M1218&lt;&gt;"OK"),"REVIEW","OK"))</f>
        <v/>
      </c>
      <c r="U1218" s="14"/>
      <c r="V1218" s="14"/>
      <c r="W1218" s="17"/>
      <c r="X1218" s="14"/>
    </row>
    <row r="1219" customFormat="false" ht="15" hidden="false" customHeight="false" outlineLevel="0" collapsed="false">
      <c r="A1219" s="9" t="str">
        <f aca="false">IF('3. Layout Parts'!$A1219="","",TRIM('3. Layout Parts'!$A1219))</f>
        <v/>
      </c>
      <c r="B1219" s="9" t="str">
        <f aca="false">IF($A1219="","",'3. Layout Parts'!$D1219)</f>
        <v/>
      </c>
      <c r="C1219" s="9" t="str">
        <f aca="false">IF($A1219="","",'3. Layout Parts'!$B1219)</f>
        <v/>
      </c>
      <c r="D1219" s="9" t="str">
        <f aca="false">IF($A1219="","",'3. Layout Parts'!$C1219)</f>
        <v/>
      </c>
      <c r="E1219" s="9" t="str">
        <f aca="false">IF($A1219="","",IFERROR(INDEX('2. Schematic Parts'!$B$2:$B$3001,MATCH($A1219,'2. Schematic Parts'!$A$2:$A$3001,0)),"NOT FOUND"))</f>
        <v/>
      </c>
      <c r="F1219" s="9" t="str">
        <f aca="false">IF($A1219="","",IFERROR(INDEX('2. Schematic Parts'!$C$2:$C$3001,MATCH($A1219,'2. Schematic Parts'!$A$2:$A$3001,0))&amp;"","NOT FOUND"))</f>
        <v/>
      </c>
      <c r="G1219" s="9" t="str">
        <f aca="false">IF($A1219="","",IFERROR(INDEX('2. Schematic Parts'!$D$2:$D$3001,MATCH($A1219,'2. Schematic Parts'!$A$2:$A$3001,0))&amp;"","NOT FOUND"))</f>
        <v/>
      </c>
      <c r="H1219" s="9" t="str">
        <f aca="false">IF($A1219="","",IF(COUNTIF('2. Schematic Parts'!$A$2:$A$3001,$A1219)=0,"NOT IN SCHEMATIC","OK"))</f>
        <v/>
      </c>
      <c r="I1219" s="9" t="str">
        <f aca="false">IF($A1219="","",IF($H1219="NOT IN SCHEMATIC","",IF(UPPER(TRIM($C1219))=UPPER(TRIM($E1219)),"OK","MISMATCH")))</f>
        <v/>
      </c>
      <c r="J1219" s="9" t="str">
        <f aca="false">IF($A1219="","",IF($H1219="NOT IN SCHEMATIC","",IF($F1219="","NO SCH DECAL",IF($D1219="","",IF(UPPER(TRIM($D1219))=UPPER(TRIM($F1219)),"OK","MISMATCH")))))</f>
        <v/>
      </c>
      <c r="K1219" s="16" t="str">
        <f aca="false">IF($A1219="","",SUMPRODUCT(--ISNUMBER(SEARCH(","&amp;TRIM($A1219)&amp;",",","&amp;SUBSTITUTE('1. Master BOM'!$D$2:$D$400," ","")&amp;","))))</f>
        <v/>
      </c>
      <c r="L1219" s="16" t="str">
        <f aca="false">IF($A1219="","",IF($K1219&lt;&gt;1,0,SUMPRODUCT(ISNUMBER(SEARCH(","&amp;TRIM($A1219)&amp;",",","&amp;SUBSTITUTE('1. Master BOM'!$D$2:$D$400," ","")&amp;","))*ROW('1. Master BOM'!$D$2:$D$400))))</f>
        <v/>
      </c>
      <c r="M1219" s="9" t="str">
        <f aca="false">IF($A1219="","",IF($K1219=0,"NOT IN BOM",IF($K1219&gt;1,"MULTIPLE BOM LINES","OK")))</f>
        <v/>
      </c>
      <c r="N1219" s="9" t="str">
        <f aca="false">IF($A1219="","",IF($L1219=0,"—",INDEX('1. Master BOM'!$A$1:$A$400,$L1219)))</f>
        <v/>
      </c>
      <c r="O1219" s="9" t="str">
        <f aca="false">IF($A1219="","",IF($L1219=0,"—",INDEX('1. Master BOM'!$B$1:$B$400,$L1219)))</f>
        <v/>
      </c>
      <c r="P1219" s="9" t="str">
        <f aca="false">IF($A1219="","",IF(OR($H1219="NOT IN SCHEMATIC",$O1219="—"),"",IF($G1219="","NO SCH PN",IF(UPPER(TRIM($G1219))=UPPER(TRIM($O1219)),"OK","MISMATCH"))))</f>
        <v/>
      </c>
      <c r="Q1219" s="9" t="str">
        <f aca="false">IF($A1219="","",IF($L1219=0,"—",INDEX('1. Master BOM'!$E$1:$E$400,$L1219)))</f>
        <v/>
      </c>
      <c r="R1219" s="9" t="str">
        <f aca="false">IF($A1219="","",IF($L1219=0,"—",IF(T(INDEX('1. Master BOM'!$F$1:$F$400,$L1219))="","(not set)",INDEX('1. Master BOM'!$F$1:$F$400,$L1219))))</f>
        <v/>
      </c>
      <c r="S1219" s="9" t="str">
        <f aca="false">IF($A1219="","",IF(OR($R1219="—",$R1219="(not set)",$D1219=""),"",IF(ISNUMBER(SEARCH(SUBSTITUTE(SUBSTITUTE(SUBSTITUTE($R1219,"-",""),"_","")," ",""),SUBSTITUTE(SUBSTITUTE(SUBSTITUTE($D1219,"-",""),"_","")," ",""))),"OK","CHECK")))</f>
        <v/>
      </c>
      <c r="T1219" s="9" t="str">
        <f aca="false">IF($A1219="","",IF(OR($H1219="NOT IN SCHEMATIC",$I1219="MISMATCH",$J1219="MISMATCH",$P1219="MISMATCH",$M1219&lt;&gt;"OK"),"REVIEW","OK"))</f>
        <v/>
      </c>
      <c r="U1219" s="14"/>
      <c r="V1219" s="14"/>
      <c r="W1219" s="17"/>
      <c r="X1219" s="14"/>
    </row>
    <row r="1220" customFormat="false" ht="15" hidden="false" customHeight="false" outlineLevel="0" collapsed="false">
      <c r="A1220" s="9" t="str">
        <f aca="false">IF('3. Layout Parts'!$A1220="","",TRIM('3. Layout Parts'!$A1220))</f>
        <v/>
      </c>
      <c r="B1220" s="9" t="str">
        <f aca="false">IF($A1220="","",'3. Layout Parts'!$D1220)</f>
        <v/>
      </c>
      <c r="C1220" s="9" t="str">
        <f aca="false">IF($A1220="","",'3. Layout Parts'!$B1220)</f>
        <v/>
      </c>
      <c r="D1220" s="9" t="str">
        <f aca="false">IF($A1220="","",'3. Layout Parts'!$C1220)</f>
        <v/>
      </c>
      <c r="E1220" s="9" t="str">
        <f aca="false">IF($A1220="","",IFERROR(INDEX('2. Schematic Parts'!$B$2:$B$3001,MATCH($A1220,'2. Schematic Parts'!$A$2:$A$3001,0)),"NOT FOUND"))</f>
        <v/>
      </c>
      <c r="F1220" s="9" t="str">
        <f aca="false">IF($A1220="","",IFERROR(INDEX('2. Schematic Parts'!$C$2:$C$3001,MATCH($A1220,'2. Schematic Parts'!$A$2:$A$3001,0))&amp;"","NOT FOUND"))</f>
        <v/>
      </c>
      <c r="G1220" s="9" t="str">
        <f aca="false">IF($A1220="","",IFERROR(INDEX('2. Schematic Parts'!$D$2:$D$3001,MATCH($A1220,'2. Schematic Parts'!$A$2:$A$3001,0))&amp;"","NOT FOUND"))</f>
        <v/>
      </c>
      <c r="H1220" s="9" t="str">
        <f aca="false">IF($A1220="","",IF(COUNTIF('2. Schematic Parts'!$A$2:$A$3001,$A1220)=0,"NOT IN SCHEMATIC","OK"))</f>
        <v/>
      </c>
      <c r="I1220" s="9" t="str">
        <f aca="false">IF($A1220="","",IF($H1220="NOT IN SCHEMATIC","",IF(UPPER(TRIM($C1220))=UPPER(TRIM($E1220)),"OK","MISMATCH")))</f>
        <v/>
      </c>
      <c r="J1220" s="9" t="str">
        <f aca="false">IF($A1220="","",IF($H1220="NOT IN SCHEMATIC","",IF($F1220="","NO SCH DECAL",IF($D1220="","",IF(UPPER(TRIM($D1220))=UPPER(TRIM($F1220)),"OK","MISMATCH")))))</f>
        <v/>
      </c>
      <c r="K1220" s="16" t="str">
        <f aca="false">IF($A1220="","",SUMPRODUCT(--ISNUMBER(SEARCH(","&amp;TRIM($A1220)&amp;",",","&amp;SUBSTITUTE('1. Master BOM'!$D$2:$D$400," ","")&amp;","))))</f>
        <v/>
      </c>
      <c r="L1220" s="16" t="str">
        <f aca="false">IF($A1220="","",IF($K1220&lt;&gt;1,0,SUMPRODUCT(ISNUMBER(SEARCH(","&amp;TRIM($A1220)&amp;",",","&amp;SUBSTITUTE('1. Master BOM'!$D$2:$D$400," ","")&amp;","))*ROW('1. Master BOM'!$D$2:$D$400))))</f>
        <v/>
      </c>
      <c r="M1220" s="9" t="str">
        <f aca="false">IF($A1220="","",IF($K1220=0,"NOT IN BOM",IF($K1220&gt;1,"MULTIPLE BOM LINES","OK")))</f>
        <v/>
      </c>
      <c r="N1220" s="9" t="str">
        <f aca="false">IF($A1220="","",IF($L1220=0,"—",INDEX('1. Master BOM'!$A$1:$A$400,$L1220)))</f>
        <v/>
      </c>
      <c r="O1220" s="9" t="str">
        <f aca="false">IF($A1220="","",IF($L1220=0,"—",INDEX('1. Master BOM'!$B$1:$B$400,$L1220)))</f>
        <v/>
      </c>
      <c r="P1220" s="9" t="str">
        <f aca="false">IF($A1220="","",IF(OR($H1220="NOT IN SCHEMATIC",$O1220="—"),"",IF($G1220="","NO SCH PN",IF(UPPER(TRIM($G1220))=UPPER(TRIM($O1220)),"OK","MISMATCH"))))</f>
        <v/>
      </c>
      <c r="Q1220" s="9" t="str">
        <f aca="false">IF($A1220="","",IF($L1220=0,"—",INDEX('1. Master BOM'!$E$1:$E$400,$L1220)))</f>
        <v/>
      </c>
      <c r="R1220" s="9" t="str">
        <f aca="false">IF($A1220="","",IF($L1220=0,"—",IF(T(INDEX('1. Master BOM'!$F$1:$F$400,$L1220))="","(not set)",INDEX('1. Master BOM'!$F$1:$F$400,$L1220))))</f>
        <v/>
      </c>
      <c r="S1220" s="9" t="str">
        <f aca="false">IF($A1220="","",IF(OR($R1220="—",$R1220="(not set)",$D1220=""),"",IF(ISNUMBER(SEARCH(SUBSTITUTE(SUBSTITUTE(SUBSTITUTE($R1220,"-",""),"_","")," ",""),SUBSTITUTE(SUBSTITUTE(SUBSTITUTE($D1220,"-",""),"_","")," ",""))),"OK","CHECK")))</f>
        <v/>
      </c>
      <c r="T1220" s="9" t="str">
        <f aca="false">IF($A1220="","",IF(OR($H1220="NOT IN SCHEMATIC",$I1220="MISMATCH",$J1220="MISMATCH",$P1220="MISMATCH",$M1220&lt;&gt;"OK"),"REVIEW","OK"))</f>
        <v/>
      </c>
      <c r="U1220" s="14"/>
      <c r="V1220" s="14"/>
      <c r="W1220" s="17"/>
      <c r="X1220" s="14"/>
    </row>
    <row r="1221" customFormat="false" ht="15" hidden="false" customHeight="false" outlineLevel="0" collapsed="false">
      <c r="A1221" s="9" t="str">
        <f aca="false">IF('3. Layout Parts'!$A1221="","",TRIM('3. Layout Parts'!$A1221))</f>
        <v/>
      </c>
      <c r="B1221" s="9" t="str">
        <f aca="false">IF($A1221="","",'3. Layout Parts'!$D1221)</f>
        <v/>
      </c>
      <c r="C1221" s="9" t="str">
        <f aca="false">IF($A1221="","",'3. Layout Parts'!$B1221)</f>
        <v/>
      </c>
      <c r="D1221" s="9" t="str">
        <f aca="false">IF($A1221="","",'3. Layout Parts'!$C1221)</f>
        <v/>
      </c>
      <c r="E1221" s="9" t="str">
        <f aca="false">IF($A1221="","",IFERROR(INDEX('2. Schematic Parts'!$B$2:$B$3001,MATCH($A1221,'2. Schematic Parts'!$A$2:$A$3001,0)),"NOT FOUND"))</f>
        <v/>
      </c>
      <c r="F1221" s="9" t="str">
        <f aca="false">IF($A1221="","",IFERROR(INDEX('2. Schematic Parts'!$C$2:$C$3001,MATCH($A1221,'2. Schematic Parts'!$A$2:$A$3001,0))&amp;"","NOT FOUND"))</f>
        <v/>
      </c>
      <c r="G1221" s="9" t="str">
        <f aca="false">IF($A1221="","",IFERROR(INDEX('2. Schematic Parts'!$D$2:$D$3001,MATCH($A1221,'2. Schematic Parts'!$A$2:$A$3001,0))&amp;"","NOT FOUND"))</f>
        <v/>
      </c>
      <c r="H1221" s="9" t="str">
        <f aca="false">IF($A1221="","",IF(COUNTIF('2. Schematic Parts'!$A$2:$A$3001,$A1221)=0,"NOT IN SCHEMATIC","OK"))</f>
        <v/>
      </c>
      <c r="I1221" s="9" t="str">
        <f aca="false">IF($A1221="","",IF($H1221="NOT IN SCHEMATIC","",IF(UPPER(TRIM($C1221))=UPPER(TRIM($E1221)),"OK","MISMATCH")))</f>
        <v/>
      </c>
      <c r="J1221" s="9" t="str">
        <f aca="false">IF($A1221="","",IF($H1221="NOT IN SCHEMATIC","",IF($F1221="","NO SCH DECAL",IF($D1221="","",IF(UPPER(TRIM($D1221))=UPPER(TRIM($F1221)),"OK","MISMATCH")))))</f>
        <v/>
      </c>
      <c r="K1221" s="16" t="str">
        <f aca="false">IF($A1221="","",SUMPRODUCT(--ISNUMBER(SEARCH(","&amp;TRIM($A1221)&amp;",",","&amp;SUBSTITUTE('1. Master BOM'!$D$2:$D$400," ","")&amp;","))))</f>
        <v/>
      </c>
      <c r="L1221" s="16" t="str">
        <f aca="false">IF($A1221="","",IF($K1221&lt;&gt;1,0,SUMPRODUCT(ISNUMBER(SEARCH(","&amp;TRIM($A1221)&amp;",",","&amp;SUBSTITUTE('1. Master BOM'!$D$2:$D$400," ","")&amp;","))*ROW('1. Master BOM'!$D$2:$D$400))))</f>
        <v/>
      </c>
      <c r="M1221" s="9" t="str">
        <f aca="false">IF($A1221="","",IF($K1221=0,"NOT IN BOM",IF($K1221&gt;1,"MULTIPLE BOM LINES","OK")))</f>
        <v/>
      </c>
      <c r="N1221" s="9" t="str">
        <f aca="false">IF($A1221="","",IF($L1221=0,"—",INDEX('1. Master BOM'!$A$1:$A$400,$L1221)))</f>
        <v/>
      </c>
      <c r="O1221" s="9" t="str">
        <f aca="false">IF($A1221="","",IF($L1221=0,"—",INDEX('1. Master BOM'!$B$1:$B$400,$L1221)))</f>
        <v/>
      </c>
      <c r="P1221" s="9" t="str">
        <f aca="false">IF($A1221="","",IF(OR($H1221="NOT IN SCHEMATIC",$O1221="—"),"",IF($G1221="","NO SCH PN",IF(UPPER(TRIM($G1221))=UPPER(TRIM($O1221)),"OK","MISMATCH"))))</f>
        <v/>
      </c>
      <c r="Q1221" s="9" t="str">
        <f aca="false">IF($A1221="","",IF($L1221=0,"—",INDEX('1. Master BOM'!$E$1:$E$400,$L1221)))</f>
        <v/>
      </c>
      <c r="R1221" s="9" t="str">
        <f aca="false">IF($A1221="","",IF($L1221=0,"—",IF(T(INDEX('1. Master BOM'!$F$1:$F$400,$L1221))="","(not set)",INDEX('1. Master BOM'!$F$1:$F$400,$L1221))))</f>
        <v/>
      </c>
      <c r="S1221" s="9" t="str">
        <f aca="false">IF($A1221="","",IF(OR($R1221="—",$R1221="(not set)",$D1221=""),"",IF(ISNUMBER(SEARCH(SUBSTITUTE(SUBSTITUTE(SUBSTITUTE($R1221,"-",""),"_","")," ",""),SUBSTITUTE(SUBSTITUTE(SUBSTITUTE($D1221,"-",""),"_","")," ",""))),"OK","CHECK")))</f>
        <v/>
      </c>
      <c r="T1221" s="9" t="str">
        <f aca="false">IF($A1221="","",IF(OR($H1221="NOT IN SCHEMATIC",$I1221="MISMATCH",$J1221="MISMATCH",$P1221="MISMATCH",$M1221&lt;&gt;"OK"),"REVIEW","OK"))</f>
        <v/>
      </c>
      <c r="U1221" s="14"/>
      <c r="V1221" s="14"/>
      <c r="W1221" s="17"/>
      <c r="X1221" s="14"/>
    </row>
    <row r="1222" customFormat="false" ht="15" hidden="false" customHeight="false" outlineLevel="0" collapsed="false">
      <c r="A1222" s="9" t="str">
        <f aca="false">IF('3. Layout Parts'!$A1222="","",TRIM('3. Layout Parts'!$A1222))</f>
        <v/>
      </c>
      <c r="B1222" s="9" t="str">
        <f aca="false">IF($A1222="","",'3. Layout Parts'!$D1222)</f>
        <v/>
      </c>
      <c r="C1222" s="9" t="str">
        <f aca="false">IF($A1222="","",'3. Layout Parts'!$B1222)</f>
        <v/>
      </c>
      <c r="D1222" s="9" t="str">
        <f aca="false">IF($A1222="","",'3. Layout Parts'!$C1222)</f>
        <v/>
      </c>
      <c r="E1222" s="9" t="str">
        <f aca="false">IF($A1222="","",IFERROR(INDEX('2. Schematic Parts'!$B$2:$B$3001,MATCH($A1222,'2. Schematic Parts'!$A$2:$A$3001,0)),"NOT FOUND"))</f>
        <v/>
      </c>
      <c r="F1222" s="9" t="str">
        <f aca="false">IF($A1222="","",IFERROR(INDEX('2. Schematic Parts'!$C$2:$C$3001,MATCH($A1222,'2. Schematic Parts'!$A$2:$A$3001,0))&amp;"","NOT FOUND"))</f>
        <v/>
      </c>
      <c r="G1222" s="9" t="str">
        <f aca="false">IF($A1222="","",IFERROR(INDEX('2. Schematic Parts'!$D$2:$D$3001,MATCH($A1222,'2. Schematic Parts'!$A$2:$A$3001,0))&amp;"","NOT FOUND"))</f>
        <v/>
      </c>
      <c r="H1222" s="9" t="str">
        <f aca="false">IF($A1222="","",IF(COUNTIF('2. Schematic Parts'!$A$2:$A$3001,$A1222)=0,"NOT IN SCHEMATIC","OK"))</f>
        <v/>
      </c>
      <c r="I1222" s="9" t="str">
        <f aca="false">IF($A1222="","",IF($H1222="NOT IN SCHEMATIC","",IF(UPPER(TRIM($C1222))=UPPER(TRIM($E1222)),"OK","MISMATCH")))</f>
        <v/>
      </c>
      <c r="J1222" s="9" t="str">
        <f aca="false">IF($A1222="","",IF($H1222="NOT IN SCHEMATIC","",IF($F1222="","NO SCH DECAL",IF($D1222="","",IF(UPPER(TRIM($D1222))=UPPER(TRIM($F1222)),"OK","MISMATCH")))))</f>
        <v/>
      </c>
      <c r="K1222" s="16" t="str">
        <f aca="false">IF($A1222="","",SUMPRODUCT(--ISNUMBER(SEARCH(","&amp;TRIM($A1222)&amp;",",","&amp;SUBSTITUTE('1. Master BOM'!$D$2:$D$400," ","")&amp;","))))</f>
        <v/>
      </c>
      <c r="L1222" s="16" t="str">
        <f aca="false">IF($A1222="","",IF($K1222&lt;&gt;1,0,SUMPRODUCT(ISNUMBER(SEARCH(","&amp;TRIM($A1222)&amp;",",","&amp;SUBSTITUTE('1. Master BOM'!$D$2:$D$400," ","")&amp;","))*ROW('1. Master BOM'!$D$2:$D$400))))</f>
        <v/>
      </c>
      <c r="M1222" s="9" t="str">
        <f aca="false">IF($A1222="","",IF($K1222=0,"NOT IN BOM",IF($K1222&gt;1,"MULTIPLE BOM LINES","OK")))</f>
        <v/>
      </c>
      <c r="N1222" s="9" t="str">
        <f aca="false">IF($A1222="","",IF($L1222=0,"—",INDEX('1. Master BOM'!$A$1:$A$400,$L1222)))</f>
        <v/>
      </c>
      <c r="O1222" s="9" t="str">
        <f aca="false">IF($A1222="","",IF($L1222=0,"—",INDEX('1. Master BOM'!$B$1:$B$400,$L1222)))</f>
        <v/>
      </c>
      <c r="P1222" s="9" t="str">
        <f aca="false">IF($A1222="","",IF(OR($H1222="NOT IN SCHEMATIC",$O1222="—"),"",IF($G1222="","NO SCH PN",IF(UPPER(TRIM($G1222))=UPPER(TRIM($O1222)),"OK","MISMATCH"))))</f>
        <v/>
      </c>
      <c r="Q1222" s="9" t="str">
        <f aca="false">IF($A1222="","",IF($L1222=0,"—",INDEX('1. Master BOM'!$E$1:$E$400,$L1222)))</f>
        <v/>
      </c>
      <c r="R1222" s="9" t="str">
        <f aca="false">IF($A1222="","",IF($L1222=0,"—",IF(T(INDEX('1. Master BOM'!$F$1:$F$400,$L1222))="","(not set)",INDEX('1. Master BOM'!$F$1:$F$400,$L1222))))</f>
        <v/>
      </c>
      <c r="S1222" s="9" t="str">
        <f aca="false">IF($A1222="","",IF(OR($R1222="—",$R1222="(not set)",$D1222=""),"",IF(ISNUMBER(SEARCH(SUBSTITUTE(SUBSTITUTE(SUBSTITUTE($R1222,"-",""),"_","")," ",""),SUBSTITUTE(SUBSTITUTE(SUBSTITUTE($D1222,"-",""),"_","")," ",""))),"OK","CHECK")))</f>
        <v/>
      </c>
      <c r="T1222" s="9" t="str">
        <f aca="false">IF($A1222="","",IF(OR($H1222="NOT IN SCHEMATIC",$I1222="MISMATCH",$J1222="MISMATCH",$P1222="MISMATCH",$M1222&lt;&gt;"OK"),"REVIEW","OK"))</f>
        <v/>
      </c>
      <c r="U1222" s="14"/>
      <c r="V1222" s="14"/>
      <c r="W1222" s="17"/>
      <c r="X1222" s="14"/>
    </row>
    <row r="1223" customFormat="false" ht="15" hidden="false" customHeight="false" outlineLevel="0" collapsed="false">
      <c r="A1223" s="9" t="str">
        <f aca="false">IF('3. Layout Parts'!$A1223="","",TRIM('3. Layout Parts'!$A1223))</f>
        <v/>
      </c>
      <c r="B1223" s="9" t="str">
        <f aca="false">IF($A1223="","",'3. Layout Parts'!$D1223)</f>
        <v/>
      </c>
      <c r="C1223" s="9" t="str">
        <f aca="false">IF($A1223="","",'3. Layout Parts'!$B1223)</f>
        <v/>
      </c>
      <c r="D1223" s="9" t="str">
        <f aca="false">IF($A1223="","",'3. Layout Parts'!$C1223)</f>
        <v/>
      </c>
      <c r="E1223" s="9" t="str">
        <f aca="false">IF($A1223="","",IFERROR(INDEX('2. Schematic Parts'!$B$2:$B$3001,MATCH($A1223,'2. Schematic Parts'!$A$2:$A$3001,0)),"NOT FOUND"))</f>
        <v/>
      </c>
      <c r="F1223" s="9" t="str">
        <f aca="false">IF($A1223="","",IFERROR(INDEX('2. Schematic Parts'!$C$2:$C$3001,MATCH($A1223,'2. Schematic Parts'!$A$2:$A$3001,0))&amp;"","NOT FOUND"))</f>
        <v/>
      </c>
      <c r="G1223" s="9" t="str">
        <f aca="false">IF($A1223="","",IFERROR(INDEX('2. Schematic Parts'!$D$2:$D$3001,MATCH($A1223,'2. Schematic Parts'!$A$2:$A$3001,0))&amp;"","NOT FOUND"))</f>
        <v/>
      </c>
      <c r="H1223" s="9" t="str">
        <f aca="false">IF($A1223="","",IF(COUNTIF('2. Schematic Parts'!$A$2:$A$3001,$A1223)=0,"NOT IN SCHEMATIC","OK"))</f>
        <v/>
      </c>
      <c r="I1223" s="9" t="str">
        <f aca="false">IF($A1223="","",IF($H1223="NOT IN SCHEMATIC","",IF(UPPER(TRIM($C1223))=UPPER(TRIM($E1223)),"OK","MISMATCH")))</f>
        <v/>
      </c>
      <c r="J1223" s="9" t="str">
        <f aca="false">IF($A1223="","",IF($H1223="NOT IN SCHEMATIC","",IF($F1223="","NO SCH DECAL",IF($D1223="","",IF(UPPER(TRIM($D1223))=UPPER(TRIM($F1223)),"OK","MISMATCH")))))</f>
        <v/>
      </c>
      <c r="K1223" s="16" t="str">
        <f aca="false">IF($A1223="","",SUMPRODUCT(--ISNUMBER(SEARCH(","&amp;TRIM($A1223)&amp;",",","&amp;SUBSTITUTE('1. Master BOM'!$D$2:$D$400," ","")&amp;","))))</f>
        <v/>
      </c>
      <c r="L1223" s="16" t="str">
        <f aca="false">IF($A1223="","",IF($K1223&lt;&gt;1,0,SUMPRODUCT(ISNUMBER(SEARCH(","&amp;TRIM($A1223)&amp;",",","&amp;SUBSTITUTE('1. Master BOM'!$D$2:$D$400," ","")&amp;","))*ROW('1. Master BOM'!$D$2:$D$400))))</f>
        <v/>
      </c>
      <c r="M1223" s="9" t="str">
        <f aca="false">IF($A1223="","",IF($K1223=0,"NOT IN BOM",IF($K1223&gt;1,"MULTIPLE BOM LINES","OK")))</f>
        <v/>
      </c>
      <c r="N1223" s="9" t="str">
        <f aca="false">IF($A1223="","",IF($L1223=0,"—",INDEX('1. Master BOM'!$A$1:$A$400,$L1223)))</f>
        <v/>
      </c>
      <c r="O1223" s="9" t="str">
        <f aca="false">IF($A1223="","",IF($L1223=0,"—",INDEX('1. Master BOM'!$B$1:$B$400,$L1223)))</f>
        <v/>
      </c>
      <c r="P1223" s="9" t="str">
        <f aca="false">IF($A1223="","",IF(OR($H1223="NOT IN SCHEMATIC",$O1223="—"),"",IF($G1223="","NO SCH PN",IF(UPPER(TRIM($G1223))=UPPER(TRIM($O1223)),"OK","MISMATCH"))))</f>
        <v/>
      </c>
      <c r="Q1223" s="9" t="str">
        <f aca="false">IF($A1223="","",IF($L1223=0,"—",INDEX('1. Master BOM'!$E$1:$E$400,$L1223)))</f>
        <v/>
      </c>
      <c r="R1223" s="9" t="str">
        <f aca="false">IF($A1223="","",IF($L1223=0,"—",IF(T(INDEX('1. Master BOM'!$F$1:$F$400,$L1223))="","(not set)",INDEX('1. Master BOM'!$F$1:$F$400,$L1223))))</f>
        <v/>
      </c>
      <c r="S1223" s="9" t="str">
        <f aca="false">IF($A1223="","",IF(OR($R1223="—",$R1223="(not set)",$D1223=""),"",IF(ISNUMBER(SEARCH(SUBSTITUTE(SUBSTITUTE(SUBSTITUTE($R1223,"-",""),"_","")," ",""),SUBSTITUTE(SUBSTITUTE(SUBSTITUTE($D1223,"-",""),"_","")," ",""))),"OK","CHECK")))</f>
        <v/>
      </c>
      <c r="T1223" s="9" t="str">
        <f aca="false">IF($A1223="","",IF(OR($H1223="NOT IN SCHEMATIC",$I1223="MISMATCH",$J1223="MISMATCH",$P1223="MISMATCH",$M1223&lt;&gt;"OK"),"REVIEW","OK"))</f>
        <v/>
      </c>
      <c r="U1223" s="14"/>
      <c r="V1223" s="14"/>
      <c r="W1223" s="17"/>
      <c r="X1223" s="14"/>
    </row>
    <row r="1224" customFormat="false" ht="15" hidden="false" customHeight="false" outlineLevel="0" collapsed="false">
      <c r="A1224" s="9" t="str">
        <f aca="false">IF('3. Layout Parts'!$A1224="","",TRIM('3. Layout Parts'!$A1224))</f>
        <v/>
      </c>
      <c r="B1224" s="9" t="str">
        <f aca="false">IF($A1224="","",'3. Layout Parts'!$D1224)</f>
        <v/>
      </c>
      <c r="C1224" s="9" t="str">
        <f aca="false">IF($A1224="","",'3. Layout Parts'!$B1224)</f>
        <v/>
      </c>
      <c r="D1224" s="9" t="str">
        <f aca="false">IF($A1224="","",'3. Layout Parts'!$C1224)</f>
        <v/>
      </c>
      <c r="E1224" s="9" t="str">
        <f aca="false">IF($A1224="","",IFERROR(INDEX('2. Schematic Parts'!$B$2:$B$3001,MATCH($A1224,'2. Schematic Parts'!$A$2:$A$3001,0)),"NOT FOUND"))</f>
        <v/>
      </c>
      <c r="F1224" s="9" t="str">
        <f aca="false">IF($A1224="","",IFERROR(INDEX('2. Schematic Parts'!$C$2:$C$3001,MATCH($A1224,'2. Schematic Parts'!$A$2:$A$3001,0))&amp;"","NOT FOUND"))</f>
        <v/>
      </c>
      <c r="G1224" s="9" t="str">
        <f aca="false">IF($A1224="","",IFERROR(INDEX('2. Schematic Parts'!$D$2:$D$3001,MATCH($A1224,'2. Schematic Parts'!$A$2:$A$3001,0))&amp;"","NOT FOUND"))</f>
        <v/>
      </c>
      <c r="H1224" s="9" t="str">
        <f aca="false">IF($A1224="","",IF(COUNTIF('2. Schematic Parts'!$A$2:$A$3001,$A1224)=0,"NOT IN SCHEMATIC","OK"))</f>
        <v/>
      </c>
      <c r="I1224" s="9" t="str">
        <f aca="false">IF($A1224="","",IF($H1224="NOT IN SCHEMATIC","",IF(UPPER(TRIM($C1224))=UPPER(TRIM($E1224)),"OK","MISMATCH")))</f>
        <v/>
      </c>
      <c r="J1224" s="9" t="str">
        <f aca="false">IF($A1224="","",IF($H1224="NOT IN SCHEMATIC","",IF($F1224="","NO SCH DECAL",IF($D1224="","",IF(UPPER(TRIM($D1224))=UPPER(TRIM($F1224)),"OK","MISMATCH")))))</f>
        <v/>
      </c>
      <c r="K1224" s="16" t="str">
        <f aca="false">IF($A1224="","",SUMPRODUCT(--ISNUMBER(SEARCH(","&amp;TRIM($A1224)&amp;",",","&amp;SUBSTITUTE('1. Master BOM'!$D$2:$D$400," ","")&amp;","))))</f>
        <v/>
      </c>
      <c r="L1224" s="16" t="str">
        <f aca="false">IF($A1224="","",IF($K1224&lt;&gt;1,0,SUMPRODUCT(ISNUMBER(SEARCH(","&amp;TRIM($A1224)&amp;",",","&amp;SUBSTITUTE('1. Master BOM'!$D$2:$D$400," ","")&amp;","))*ROW('1. Master BOM'!$D$2:$D$400))))</f>
        <v/>
      </c>
      <c r="M1224" s="9" t="str">
        <f aca="false">IF($A1224="","",IF($K1224=0,"NOT IN BOM",IF($K1224&gt;1,"MULTIPLE BOM LINES","OK")))</f>
        <v/>
      </c>
      <c r="N1224" s="9" t="str">
        <f aca="false">IF($A1224="","",IF($L1224=0,"—",INDEX('1. Master BOM'!$A$1:$A$400,$L1224)))</f>
        <v/>
      </c>
      <c r="O1224" s="9" t="str">
        <f aca="false">IF($A1224="","",IF($L1224=0,"—",INDEX('1. Master BOM'!$B$1:$B$400,$L1224)))</f>
        <v/>
      </c>
      <c r="P1224" s="9" t="str">
        <f aca="false">IF($A1224="","",IF(OR($H1224="NOT IN SCHEMATIC",$O1224="—"),"",IF($G1224="","NO SCH PN",IF(UPPER(TRIM($G1224))=UPPER(TRIM($O1224)),"OK","MISMATCH"))))</f>
        <v/>
      </c>
      <c r="Q1224" s="9" t="str">
        <f aca="false">IF($A1224="","",IF($L1224=0,"—",INDEX('1. Master BOM'!$E$1:$E$400,$L1224)))</f>
        <v/>
      </c>
      <c r="R1224" s="9" t="str">
        <f aca="false">IF($A1224="","",IF($L1224=0,"—",IF(T(INDEX('1. Master BOM'!$F$1:$F$400,$L1224))="","(not set)",INDEX('1. Master BOM'!$F$1:$F$400,$L1224))))</f>
        <v/>
      </c>
      <c r="S1224" s="9" t="str">
        <f aca="false">IF($A1224="","",IF(OR($R1224="—",$R1224="(not set)",$D1224=""),"",IF(ISNUMBER(SEARCH(SUBSTITUTE(SUBSTITUTE(SUBSTITUTE($R1224,"-",""),"_","")," ",""),SUBSTITUTE(SUBSTITUTE(SUBSTITUTE($D1224,"-",""),"_","")," ",""))),"OK","CHECK")))</f>
        <v/>
      </c>
      <c r="T1224" s="9" t="str">
        <f aca="false">IF($A1224="","",IF(OR($H1224="NOT IN SCHEMATIC",$I1224="MISMATCH",$J1224="MISMATCH",$P1224="MISMATCH",$M1224&lt;&gt;"OK"),"REVIEW","OK"))</f>
        <v/>
      </c>
      <c r="U1224" s="14"/>
      <c r="V1224" s="14"/>
      <c r="W1224" s="17"/>
      <c r="X1224" s="14"/>
    </row>
    <row r="1225" customFormat="false" ht="15" hidden="false" customHeight="false" outlineLevel="0" collapsed="false">
      <c r="A1225" s="9" t="str">
        <f aca="false">IF('3. Layout Parts'!$A1225="","",TRIM('3. Layout Parts'!$A1225))</f>
        <v/>
      </c>
      <c r="B1225" s="9" t="str">
        <f aca="false">IF($A1225="","",'3. Layout Parts'!$D1225)</f>
        <v/>
      </c>
      <c r="C1225" s="9" t="str">
        <f aca="false">IF($A1225="","",'3. Layout Parts'!$B1225)</f>
        <v/>
      </c>
      <c r="D1225" s="9" t="str">
        <f aca="false">IF($A1225="","",'3. Layout Parts'!$C1225)</f>
        <v/>
      </c>
      <c r="E1225" s="9" t="str">
        <f aca="false">IF($A1225="","",IFERROR(INDEX('2. Schematic Parts'!$B$2:$B$3001,MATCH($A1225,'2. Schematic Parts'!$A$2:$A$3001,0)),"NOT FOUND"))</f>
        <v/>
      </c>
      <c r="F1225" s="9" t="str">
        <f aca="false">IF($A1225="","",IFERROR(INDEX('2. Schematic Parts'!$C$2:$C$3001,MATCH($A1225,'2. Schematic Parts'!$A$2:$A$3001,0))&amp;"","NOT FOUND"))</f>
        <v/>
      </c>
      <c r="G1225" s="9" t="str">
        <f aca="false">IF($A1225="","",IFERROR(INDEX('2. Schematic Parts'!$D$2:$D$3001,MATCH($A1225,'2. Schematic Parts'!$A$2:$A$3001,0))&amp;"","NOT FOUND"))</f>
        <v/>
      </c>
      <c r="H1225" s="9" t="str">
        <f aca="false">IF($A1225="","",IF(COUNTIF('2. Schematic Parts'!$A$2:$A$3001,$A1225)=0,"NOT IN SCHEMATIC","OK"))</f>
        <v/>
      </c>
      <c r="I1225" s="9" t="str">
        <f aca="false">IF($A1225="","",IF($H1225="NOT IN SCHEMATIC","",IF(UPPER(TRIM($C1225))=UPPER(TRIM($E1225)),"OK","MISMATCH")))</f>
        <v/>
      </c>
      <c r="J1225" s="9" t="str">
        <f aca="false">IF($A1225="","",IF($H1225="NOT IN SCHEMATIC","",IF($F1225="","NO SCH DECAL",IF($D1225="","",IF(UPPER(TRIM($D1225))=UPPER(TRIM($F1225)),"OK","MISMATCH")))))</f>
        <v/>
      </c>
      <c r="K1225" s="16" t="str">
        <f aca="false">IF($A1225="","",SUMPRODUCT(--ISNUMBER(SEARCH(","&amp;TRIM($A1225)&amp;",",","&amp;SUBSTITUTE('1. Master BOM'!$D$2:$D$400," ","")&amp;","))))</f>
        <v/>
      </c>
      <c r="L1225" s="16" t="str">
        <f aca="false">IF($A1225="","",IF($K1225&lt;&gt;1,0,SUMPRODUCT(ISNUMBER(SEARCH(","&amp;TRIM($A1225)&amp;",",","&amp;SUBSTITUTE('1. Master BOM'!$D$2:$D$400," ","")&amp;","))*ROW('1. Master BOM'!$D$2:$D$400))))</f>
        <v/>
      </c>
      <c r="M1225" s="9" t="str">
        <f aca="false">IF($A1225="","",IF($K1225=0,"NOT IN BOM",IF($K1225&gt;1,"MULTIPLE BOM LINES","OK")))</f>
        <v/>
      </c>
      <c r="N1225" s="9" t="str">
        <f aca="false">IF($A1225="","",IF($L1225=0,"—",INDEX('1. Master BOM'!$A$1:$A$400,$L1225)))</f>
        <v/>
      </c>
      <c r="O1225" s="9" t="str">
        <f aca="false">IF($A1225="","",IF($L1225=0,"—",INDEX('1. Master BOM'!$B$1:$B$400,$L1225)))</f>
        <v/>
      </c>
      <c r="P1225" s="9" t="str">
        <f aca="false">IF($A1225="","",IF(OR($H1225="NOT IN SCHEMATIC",$O1225="—"),"",IF($G1225="","NO SCH PN",IF(UPPER(TRIM($G1225))=UPPER(TRIM($O1225)),"OK","MISMATCH"))))</f>
        <v/>
      </c>
      <c r="Q1225" s="9" t="str">
        <f aca="false">IF($A1225="","",IF($L1225=0,"—",INDEX('1. Master BOM'!$E$1:$E$400,$L1225)))</f>
        <v/>
      </c>
      <c r="R1225" s="9" t="str">
        <f aca="false">IF($A1225="","",IF($L1225=0,"—",IF(T(INDEX('1. Master BOM'!$F$1:$F$400,$L1225))="","(not set)",INDEX('1. Master BOM'!$F$1:$F$400,$L1225))))</f>
        <v/>
      </c>
      <c r="S1225" s="9" t="str">
        <f aca="false">IF($A1225="","",IF(OR($R1225="—",$R1225="(not set)",$D1225=""),"",IF(ISNUMBER(SEARCH(SUBSTITUTE(SUBSTITUTE(SUBSTITUTE($R1225,"-",""),"_","")," ",""),SUBSTITUTE(SUBSTITUTE(SUBSTITUTE($D1225,"-",""),"_","")," ",""))),"OK","CHECK")))</f>
        <v/>
      </c>
      <c r="T1225" s="9" t="str">
        <f aca="false">IF($A1225="","",IF(OR($H1225="NOT IN SCHEMATIC",$I1225="MISMATCH",$J1225="MISMATCH",$P1225="MISMATCH",$M1225&lt;&gt;"OK"),"REVIEW","OK"))</f>
        <v/>
      </c>
      <c r="U1225" s="14"/>
      <c r="V1225" s="14"/>
      <c r="W1225" s="17"/>
      <c r="X1225" s="14"/>
    </row>
    <row r="1226" customFormat="false" ht="15" hidden="false" customHeight="false" outlineLevel="0" collapsed="false">
      <c r="A1226" s="9" t="str">
        <f aca="false">IF('3. Layout Parts'!$A1226="","",TRIM('3. Layout Parts'!$A1226))</f>
        <v/>
      </c>
      <c r="B1226" s="9" t="str">
        <f aca="false">IF($A1226="","",'3. Layout Parts'!$D1226)</f>
        <v/>
      </c>
      <c r="C1226" s="9" t="str">
        <f aca="false">IF($A1226="","",'3. Layout Parts'!$B1226)</f>
        <v/>
      </c>
      <c r="D1226" s="9" t="str">
        <f aca="false">IF($A1226="","",'3. Layout Parts'!$C1226)</f>
        <v/>
      </c>
      <c r="E1226" s="9" t="str">
        <f aca="false">IF($A1226="","",IFERROR(INDEX('2. Schematic Parts'!$B$2:$B$3001,MATCH($A1226,'2. Schematic Parts'!$A$2:$A$3001,0)),"NOT FOUND"))</f>
        <v/>
      </c>
      <c r="F1226" s="9" t="str">
        <f aca="false">IF($A1226="","",IFERROR(INDEX('2. Schematic Parts'!$C$2:$C$3001,MATCH($A1226,'2. Schematic Parts'!$A$2:$A$3001,0))&amp;"","NOT FOUND"))</f>
        <v/>
      </c>
      <c r="G1226" s="9" t="str">
        <f aca="false">IF($A1226="","",IFERROR(INDEX('2. Schematic Parts'!$D$2:$D$3001,MATCH($A1226,'2. Schematic Parts'!$A$2:$A$3001,0))&amp;"","NOT FOUND"))</f>
        <v/>
      </c>
      <c r="H1226" s="9" t="str">
        <f aca="false">IF($A1226="","",IF(COUNTIF('2. Schematic Parts'!$A$2:$A$3001,$A1226)=0,"NOT IN SCHEMATIC","OK"))</f>
        <v/>
      </c>
      <c r="I1226" s="9" t="str">
        <f aca="false">IF($A1226="","",IF($H1226="NOT IN SCHEMATIC","",IF(UPPER(TRIM($C1226))=UPPER(TRIM($E1226)),"OK","MISMATCH")))</f>
        <v/>
      </c>
      <c r="J1226" s="9" t="str">
        <f aca="false">IF($A1226="","",IF($H1226="NOT IN SCHEMATIC","",IF($F1226="","NO SCH DECAL",IF($D1226="","",IF(UPPER(TRIM($D1226))=UPPER(TRIM($F1226)),"OK","MISMATCH")))))</f>
        <v/>
      </c>
      <c r="K1226" s="16" t="str">
        <f aca="false">IF($A1226="","",SUMPRODUCT(--ISNUMBER(SEARCH(","&amp;TRIM($A1226)&amp;",",","&amp;SUBSTITUTE('1. Master BOM'!$D$2:$D$400," ","")&amp;","))))</f>
        <v/>
      </c>
      <c r="L1226" s="16" t="str">
        <f aca="false">IF($A1226="","",IF($K1226&lt;&gt;1,0,SUMPRODUCT(ISNUMBER(SEARCH(","&amp;TRIM($A1226)&amp;",",","&amp;SUBSTITUTE('1. Master BOM'!$D$2:$D$400," ","")&amp;","))*ROW('1. Master BOM'!$D$2:$D$400))))</f>
        <v/>
      </c>
      <c r="M1226" s="9" t="str">
        <f aca="false">IF($A1226="","",IF($K1226=0,"NOT IN BOM",IF($K1226&gt;1,"MULTIPLE BOM LINES","OK")))</f>
        <v/>
      </c>
      <c r="N1226" s="9" t="str">
        <f aca="false">IF($A1226="","",IF($L1226=0,"—",INDEX('1. Master BOM'!$A$1:$A$400,$L1226)))</f>
        <v/>
      </c>
      <c r="O1226" s="9" t="str">
        <f aca="false">IF($A1226="","",IF($L1226=0,"—",INDEX('1. Master BOM'!$B$1:$B$400,$L1226)))</f>
        <v/>
      </c>
      <c r="P1226" s="9" t="str">
        <f aca="false">IF($A1226="","",IF(OR($H1226="NOT IN SCHEMATIC",$O1226="—"),"",IF($G1226="","NO SCH PN",IF(UPPER(TRIM($G1226))=UPPER(TRIM($O1226)),"OK","MISMATCH"))))</f>
        <v/>
      </c>
      <c r="Q1226" s="9" t="str">
        <f aca="false">IF($A1226="","",IF($L1226=0,"—",INDEX('1. Master BOM'!$E$1:$E$400,$L1226)))</f>
        <v/>
      </c>
      <c r="R1226" s="9" t="str">
        <f aca="false">IF($A1226="","",IF($L1226=0,"—",IF(T(INDEX('1. Master BOM'!$F$1:$F$400,$L1226))="","(not set)",INDEX('1. Master BOM'!$F$1:$F$400,$L1226))))</f>
        <v/>
      </c>
      <c r="S1226" s="9" t="str">
        <f aca="false">IF($A1226="","",IF(OR($R1226="—",$R1226="(not set)",$D1226=""),"",IF(ISNUMBER(SEARCH(SUBSTITUTE(SUBSTITUTE(SUBSTITUTE($R1226,"-",""),"_","")," ",""),SUBSTITUTE(SUBSTITUTE(SUBSTITUTE($D1226,"-",""),"_","")," ",""))),"OK","CHECK")))</f>
        <v/>
      </c>
      <c r="T1226" s="9" t="str">
        <f aca="false">IF($A1226="","",IF(OR($H1226="NOT IN SCHEMATIC",$I1226="MISMATCH",$J1226="MISMATCH",$P1226="MISMATCH",$M1226&lt;&gt;"OK"),"REVIEW","OK"))</f>
        <v/>
      </c>
      <c r="U1226" s="14"/>
      <c r="V1226" s="14"/>
      <c r="W1226" s="17"/>
      <c r="X1226" s="14"/>
    </row>
    <row r="1227" customFormat="false" ht="15" hidden="false" customHeight="false" outlineLevel="0" collapsed="false">
      <c r="A1227" s="9" t="str">
        <f aca="false">IF('3. Layout Parts'!$A1227="","",TRIM('3. Layout Parts'!$A1227))</f>
        <v/>
      </c>
      <c r="B1227" s="9" t="str">
        <f aca="false">IF($A1227="","",'3. Layout Parts'!$D1227)</f>
        <v/>
      </c>
      <c r="C1227" s="9" t="str">
        <f aca="false">IF($A1227="","",'3. Layout Parts'!$B1227)</f>
        <v/>
      </c>
      <c r="D1227" s="9" t="str">
        <f aca="false">IF($A1227="","",'3. Layout Parts'!$C1227)</f>
        <v/>
      </c>
      <c r="E1227" s="9" t="str">
        <f aca="false">IF($A1227="","",IFERROR(INDEX('2. Schematic Parts'!$B$2:$B$3001,MATCH($A1227,'2. Schematic Parts'!$A$2:$A$3001,0)),"NOT FOUND"))</f>
        <v/>
      </c>
      <c r="F1227" s="9" t="str">
        <f aca="false">IF($A1227="","",IFERROR(INDEX('2. Schematic Parts'!$C$2:$C$3001,MATCH($A1227,'2. Schematic Parts'!$A$2:$A$3001,0))&amp;"","NOT FOUND"))</f>
        <v/>
      </c>
      <c r="G1227" s="9" t="str">
        <f aca="false">IF($A1227="","",IFERROR(INDEX('2. Schematic Parts'!$D$2:$D$3001,MATCH($A1227,'2. Schematic Parts'!$A$2:$A$3001,0))&amp;"","NOT FOUND"))</f>
        <v/>
      </c>
      <c r="H1227" s="9" t="str">
        <f aca="false">IF($A1227="","",IF(COUNTIF('2. Schematic Parts'!$A$2:$A$3001,$A1227)=0,"NOT IN SCHEMATIC","OK"))</f>
        <v/>
      </c>
      <c r="I1227" s="9" t="str">
        <f aca="false">IF($A1227="","",IF($H1227="NOT IN SCHEMATIC","",IF(UPPER(TRIM($C1227))=UPPER(TRIM($E1227)),"OK","MISMATCH")))</f>
        <v/>
      </c>
      <c r="J1227" s="9" t="str">
        <f aca="false">IF($A1227="","",IF($H1227="NOT IN SCHEMATIC","",IF($F1227="","NO SCH DECAL",IF($D1227="","",IF(UPPER(TRIM($D1227))=UPPER(TRIM($F1227)),"OK","MISMATCH")))))</f>
        <v/>
      </c>
      <c r="K1227" s="16" t="str">
        <f aca="false">IF($A1227="","",SUMPRODUCT(--ISNUMBER(SEARCH(","&amp;TRIM($A1227)&amp;",",","&amp;SUBSTITUTE('1. Master BOM'!$D$2:$D$400," ","")&amp;","))))</f>
        <v/>
      </c>
      <c r="L1227" s="16" t="str">
        <f aca="false">IF($A1227="","",IF($K1227&lt;&gt;1,0,SUMPRODUCT(ISNUMBER(SEARCH(","&amp;TRIM($A1227)&amp;",",","&amp;SUBSTITUTE('1. Master BOM'!$D$2:$D$400," ","")&amp;","))*ROW('1. Master BOM'!$D$2:$D$400))))</f>
        <v/>
      </c>
      <c r="M1227" s="9" t="str">
        <f aca="false">IF($A1227="","",IF($K1227=0,"NOT IN BOM",IF($K1227&gt;1,"MULTIPLE BOM LINES","OK")))</f>
        <v/>
      </c>
      <c r="N1227" s="9" t="str">
        <f aca="false">IF($A1227="","",IF($L1227=0,"—",INDEX('1. Master BOM'!$A$1:$A$400,$L1227)))</f>
        <v/>
      </c>
      <c r="O1227" s="9" t="str">
        <f aca="false">IF($A1227="","",IF($L1227=0,"—",INDEX('1. Master BOM'!$B$1:$B$400,$L1227)))</f>
        <v/>
      </c>
      <c r="P1227" s="9" t="str">
        <f aca="false">IF($A1227="","",IF(OR($H1227="NOT IN SCHEMATIC",$O1227="—"),"",IF($G1227="","NO SCH PN",IF(UPPER(TRIM($G1227))=UPPER(TRIM($O1227)),"OK","MISMATCH"))))</f>
        <v/>
      </c>
      <c r="Q1227" s="9" t="str">
        <f aca="false">IF($A1227="","",IF($L1227=0,"—",INDEX('1. Master BOM'!$E$1:$E$400,$L1227)))</f>
        <v/>
      </c>
      <c r="R1227" s="9" t="str">
        <f aca="false">IF($A1227="","",IF($L1227=0,"—",IF(T(INDEX('1. Master BOM'!$F$1:$F$400,$L1227))="","(not set)",INDEX('1. Master BOM'!$F$1:$F$400,$L1227))))</f>
        <v/>
      </c>
      <c r="S1227" s="9" t="str">
        <f aca="false">IF($A1227="","",IF(OR($R1227="—",$R1227="(not set)",$D1227=""),"",IF(ISNUMBER(SEARCH(SUBSTITUTE(SUBSTITUTE(SUBSTITUTE($R1227,"-",""),"_","")," ",""),SUBSTITUTE(SUBSTITUTE(SUBSTITUTE($D1227,"-",""),"_","")," ",""))),"OK","CHECK")))</f>
        <v/>
      </c>
      <c r="T1227" s="9" t="str">
        <f aca="false">IF($A1227="","",IF(OR($H1227="NOT IN SCHEMATIC",$I1227="MISMATCH",$J1227="MISMATCH",$P1227="MISMATCH",$M1227&lt;&gt;"OK"),"REVIEW","OK"))</f>
        <v/>
      </c>
      <c r="U1227" s="14"/>
      <c r="V1227" s="14"/>
      <c r="W1227" s="17"/>
      <c r="X1227" s="14"/>
    </row>
    <row r="1228" customFormat="false" ht="15" hidden="false" customHeight="false" outlineLevel="0" collapsed="false">
      <c r="A1228" s="9" t="str">
        <f aca="false">IF('3. Layout Parts'!$A1228="","",TRIM('3. Layout Parts'!$A1228))</f>
        <v/>
      </c>
      <c r="B1228" s="9" t="str">
        <f aca="false">IF($A1228="","",'3. Layout Parts'!$D1228)</f>
        <v/>
      </c>
      <c r="C1228" s="9" t="str">
        <f aca="false">IF($A1228="","",'3. Layout Parts'!$B1228)</f>
        <v/>
      </c>
      <c r="D1228" s="9" t="str">
        <f aca="false">IF($A1228="","",'3. Layout Parts'!$C1228)</f>
        <v/>
      </c>
      <c r="E1228" s="9" t="str">
        <f aca="false">IF($A1228="","",IFERROR(INDEX('2. Schematic Parts'!$B$2:$B$3001,MATCH($A1228,'2. Schematic Parts'!$A$2:$A$3001,0)),"NOT FOUND"))</f>
        <v/>
      </c>
      <c r="F1228" s="9" t="str">
        <f aca="false">IF($A1228="","",IFERROR(INDEX('2. Schematic Parts'!$C$2:$C$3001,MATCH($A1228,'2. Schematic Parts'!$A$2:$A$3001,0))&amp;"","NOT FOUND"))</f>
        <v/>
      </c>
      <c r="G1228" s="9" t="str">
        <f aca="false">IF($A1228="","",IFERROR(INDEX('2. Schematic Parts'!$D$2:$D$3001,MATCH($A1228,'2. Schematic Parts'!$A$2:$A$3001,0))&amp;"","NOT FOUND"))</f>
        <v/>
      </c>
      <c r="H1228" s="9" t="str">
        <f aca="false">IF($A1228="","",IF(COUNTIF('2. Schematic Parts'!$A$2:$A$3001,$A1228)=0,"NOT IN SCHEMATIC","OK"))</f>
        <v/>
      </c>
      <c r="I1228" s="9" t="str">
        <f aca="false">IF($A1228="","",IF($H1228="NOT IN SCHEMATIC","",IF(UPPER(TRIM($C1228))=UPPER(TRIM($E1228)),"OK","MISMATCH")))</f>
        <v/>
      </c>
      <c r="J1228" s="9" t="str">
        <f aca="false">IF($A1228="","",IF($H1228="NOT IN SCHEMATIC","",IF($F1228="","NO SCH DECAL",IF($D1228="","",IF(UPPER(TRIM($D1228))=UPPER(TRIM($F1228)),"OK","MISMATCH")))))</f>
        <v/>
      </c>
      <c r="K1228" s="16" t="str">
        <f aca="false">IF($A1228="","",SUMPRODUCT(--ISNUMBER(SEARCH(","&amp;TRIM($A1228)&amp;",",","&amp;SUBSTITUTE('1. Master BOM'!$D$2:$D$400," ","")&amp;","))))</f>
        <v/>
      </c>
      <c r="L1228" s="16" t="str">
        <f aca="false">IF($A1228="","",IF($K1228&lt;&gt;1,0,SUMPRODUCT(ISNUMBER(SEARCH(","&amp;TRIM($A1228)&amp;",",","&amp;SUBSTITUTE('1. Master BOM'!$D$2:$D$400," ","")&amp;","))*ROW('1. Master BOM'!$D$2:$D$400))))</f>
        <v/>
      </c>
      <c r="M1228" s="9" t="str">
        <f aca="false">IF($A1228="","",IF($K1228=0,"NOT IN BOM",IF($K1228&gt;1,"MULTIPLE BOM LINES","OK")))</f>
        <v/>
      </c>
      <c r="N1228" s="9" t="str">
        <f aca="false">IF($A1228="","",IF($L1228=0,"—",INDEX('1. Master BOM'!$A$1:$A$400,$L1228)))</f>
        <v/>
      </c>
      <c r="O1228" s="9" t="str">
        <f aca="false">IF($A1228="","",IF($L1228=0,"—",INDEX('1. Master BOM'!$B$1:$B$400,$L1228)))</f>
        <v/>
      </c>
      <c r="P1228" s="9" t="str">
        <f aca="false">IF($A1228="","",IF(OR($H1228="NOT IN SCHEMATIC",$O1228="—"),"",IF($G1228="","NO SCH PN",IF(UPPER(TRIM($G1228))=UPPER(TRIM($O1228)),"OK","MISMATCH"))))</f>
        <v/>
      </c>
      <c r="Q1228" s="9" t="str">
        <f aca="false">IF($A1228="","",IF($L1228=0,"—",INDEX('1. Master BOM'!$E$1:$E$400,$L1228)))</f>
        <v/>
      </c>
      <c r="R1228" s="9" t="str">
        <f aca="false">IF($A1228="","",IF($L1228=0,"—",IF(T(INDEX('1. Master BOM'!$F$1:$F$400,$L1228))="","(not set)",INDEX('1. Master BOM'!$F$1:$F$400,$L1228))))</f>
        <v/>
      </c>
      <c r="S1228" s="9" t="str">
        <f aca="false">IF($A1228="","",IF(OR($R1228="—",$R1228="(not set)",$D1228=""),"",IF(ISNUMBER(SEARCH(SUBSTITUTE(SUBSTITUTE(SUBSTITUTE($R1228,"-",""),"_","")," ",""),SUBSTITUTE(SUBSTITUTE(SUBSTITUTE($D1228,"-",""),"_","")," ",""))),"OK","CHECK")))</f>
        <v/>
      </c>
      <c r="T1228" s="9" t="str">
        <f aca="false">IF($A1228="","",IF(OR($H1228="NOT IN SCHEMATIC",$I1228="MISMATCH",$J1228="MISMATCH",$P1228="MISMATCH",$M1228&lt;&gt;"OK"),"REVIEW","OK"))</f>
        <v/>
      </c>
      <c r="U1228" s="14"/>
      <c r="V1228" s="14"/>
      <c r="W1228" s="17"/>
      <c r="X1228" s="14"/>
    </row>
    <row r="1229" customFormat="false" ht="15" hidden="false" customHeight="false" outlineLevel="0" collapsed="false">
      <c r="A1229" s="9" t="str">
        <f aca="false">IF('3. Layout Parts'!$A1229="","",TRIM('3. Layout Parts'!$A1229))</f>
        <v/>
      </c>
      <c r="B1229" s="9" t="str">
        <f aca="false">IF($A1229="","",'3. Layout Parts'!$D1229)</f>
        <v/>
      </c>
      <c r="C1229" s="9" t="str">
        <f aca="false">IF($A1229="","",'3. Layout Parts'!$B1229)</f>
        <v/>
      </c>
      <c r="D1229" s="9" t="str">
        <f aca="false">IF($A1229="","",'3. Layout Parts'!$C1229)</f>
        <v/>
      </c>
      <c r="E1229" s="9" t="str">
        <f aca="false">IF($A1229="","",IFERROR(INDEX('2. Schematic Parts'!$B$2:$B$3001,MATCH($A1229,'2. Schematic Parts'!$A$2:$A$3001,0)),"NOT FOUND"))</f>
        <v/>
      </c>
      <c r="F1229" s="9" t="str">
        <f aca="false">IF($A1229="","",IFERROR(INDEX('2. Schematic Parts'!$C$2:$C$3001,MATCH($A1229,'2. Schematic Parts'!$A$2:$A$3001,0))&amp;"","NOT FOUND"))</f>
        <v/>
      </c>
      <c r="G1229" s="9" t="str">
        <f aca="false">IF($A1229="","",IFERROR(INDEX('2. Schematic Parts'!$D$2:$D$3001,MATCH($A1229,'2. Schematic Parts'!$A$2:$A$3001,0))&amp;"","NOT FOUND"))</f>
        <v/>
      </c>
      <c r="H1229" s="9" t="str">
        <f aca="false">IF($A1229="","",IF(COUNTIF('2. Schematic Parts'!$A$2:$A$3001,$A1229)=0,"NOT IN SCHEMATIC","OK"))</f>
        <v/>
      </c>
      <c r="I1229" s="9" t="str">
        <f aca="false">IF($A1229="","",IF($H1229="NOT IN SCHEMATIC","",IF(UPPER(TRIM($C1229))=UPPER(TRIM($E1229)),"OK","MISMATCH")))</f>
        <v/>
      </c>
      <c r="J1229" s="9" t="str">
        <f aca="false">IF($A1229="","",IF($H1229="NOT IN SCHEMATIC","",IF($F1229="","NO SCH DECAL",IF($D1229="","",IF(UPPER(TRIM($D1229))=UPPER(TRIM($F1229)),"OK","MISMATCH")))))</f>
        <v/>
      </c>
      <c r="K1229" s="16" t="str">
        <f aca="false">IF($A1229="","",SUMPRODUCT(--ISNUMBER(SEARCH(","&amp;TRIM($A1229)&amp;",",","&amp;SUBSTITUTE('1. Master BOM'!$D$2:$D$400," ","")&amp;","))))</f>
        <v/>
      </c>
      <c r="L1229" s="16" t="str">
        <f aca="false">IF($A1229="","",IF($K1229&lt;&gt;1,0,SUMPRODUCT(ISNUMBER(SEARCH(","&amp;TRIM($A1229)&amp;",",","&amp;SUBSTITUTE('1. Master BOM'!$D$2:$D$400," ","")&amp;","))*ROW('1. Master BOM'!$D$2:$D$400))))</f>
        <v/>
      </c>
      <c r="M1229" s="9" t="str">
        <f aca="false">IF($A1229="","",IF($K1229=0,"NOT IN BOM",IF($K1229&gt;1,"MULTIPLE BOM LINES","OK")))</f>
        <v/>
      </c>
      <c r="N1229" s="9" t="str">
        <f aca="false">IF($A1229="","",IF($L1229=0,"—",INDEX('1. Master BOM'!$A$1:$A$400,$L1229)))</f>
        <v/>
      </c>
      <c r="O1229" s="9" t="str">
        <f aca="false">IF($A1229="","",IF($L1229=0,"—",INDEX('1. Master BOM'!$B$1:$B$400,$L1229)))</f>
        <v/>
      </c>
      <c r="P1229" s="9" t="str">
        <f aca="false">IF($A1229="","",IF(OR($H1229="NOT IN SCHEMATIC",$O1229="—"),"",IF($G1229="","NO SCH PN",IF(UPPER(TRIM($G1229))=UPPER(TRIM($O1229)),"OK","MISMATCH"))))</f>
        <v/>
      </c>
      <c r="Q1229" s="9" t="str">
        <f aca="false">IF($A1229="","",IF($L1229=0,"—",INDEX('1. Master BOM'!$E$1:$E$400,$L1229)))</f>
        <v/>
      </c>
      <c r="R1229" s="9" t="str">
        <f aca="false">IF($A1229="","",IF($L1229=0,"—",IF(T(INDEX('1. Master BOM'!$F$1:$F$400,$L1229))="","(not set)",INDEX('1. Master BOM'!$F$1:$F$400,$L1229))))</f>
        <v/>
      </c>
      <c r="S1229" s="9" t="str">
        <f aca="false">IF($A1229="","",IF(OR($R1229="—",$R1229="(not set)",$D1229=""),"",IF(ISNUMBER(SEARCH(SUBSTITUTE(SUBSTITUTE(SUBSTITUTE($R1229,"-",""),"_","")," ",""),SUBSTITUTE(SUBSTITUTE(SUBSTITUTE($D1229,"-",""),"_","")," ",""))),"OK","CHECK")))</f>
        <v/>
      </c>
      <c r="T1229" s="9" t="str">
        <f aca="false">IF($A1229="","",IF(OR($H1229="NOT IN SCHEMATIC",$I1229="MISMATCH",$J1229="MISMATCH",$P1229="MISMATCH",$M1229&lt;&gt;"OK"),"REVIEW","OK"))</f>
        <v/>
      </c>
      <c r="U1229" s="14"/>
      <c r="V1229" s="14"/>
      <c r="W1229" s="17"/>
      <c r="X1229" s="14"/>
    </row>
    <row r="1230" customFormat="false" ht="15" hidden="false" customHeight="false" outlineLevel="0" collapsed="false">
      <c r="A1230" s="9" t="str">
        <f aca="false">IF('3. Layout Parts'!$A1230="","",TRIM('3. Layout Parts'!$A1230))</f>
        <v/>
      </c>
      <c r="B1230" s="9" t="str">
        <f aca="false">IF($A1230="","",'3. Layout Parts'!$D1230)</f>
        <v/>
      </c>
      <c r="C1230" s="9" t="str">
        <f aca="false">IF($A1230="","",'3. Layout Parts'!$B1230)</f>
        <v/>
      </c>
      <c r="D1230" s="9" t="str">
        <f aca="false">IF($A1230="","",'3. Layout Parts'!$C1230)</f>
        <v/>
      </c>
      <c r="E1230" s="9" t="str">
        <f aca="false">IF($A1230="","",IFERROR(INDEX('2. Schematic Parts'!$B$2:$B$3001,MATCH($A1230,'2. Schematic Parts'!$A$2:$A$3001,0)),"NOT FOUND"))</f>
        <v/>
      </c>
      <c r="F1230" s="9" t="str">
        <f aca="false">IF($A1230="","",IFERROR(INDEX('2. Schematic Parts'!$C$2:$C$3001,MATCH($A1230,'2. Schematic Parts'!$A$2:$A$3001,0))&amp;"","NOT FOUND"))</f>
        <v/>
      </c>
      <c r="G1230" s="9" t="str">
        <f aca="false">IF($A1230="","",IFERROR(INDEX('2. Schematic Parts'!$D$2:$D$3001,MATCH($A1230,'2. Schematic Parts'!$A$2:$A$3001,0))&amp;"","NOT FOUND"))</f>
        <v/>
      </c>
      <c r="H1230" s="9" t="str">
        <f aca="false">IF($A1230="","",IF(COUNTIF('2. Schematic Parts'!$A$2:$A$3001,$A1230)=0,"NOT IN SCHEMATIC","OK"))</f>
        <v/>
      </c>
      <c r="I1230" s="9" t="str">
        <f aca="false">IF($A1230="","",IF($H1230="NOT IN SCHEMATIC","",IF(UPPER(TRIM($C1230))=UPPER(TRIM($E1230)),"OK","MISMATCH")))</f>
        <v/>
      </c>
      <c r="J1230" s="9" t="str">
        <f aca="false">IF($A1230="","",IF($H1230="NOT IN SCHEMATIC","",IF($F1230="","NO SCH DECAL",IF($D1230="","",IF(UPPER(TRIM($D1230))=UPPER(TRIM($F1230)),"OK","MISMATCH")))))</f>
        <v/>
      </c>
      <c r="K1230" s="16" t="str">
        <f aca="false">IF($A1230="","",SUMPRODUCT(--ISNUMBER(SEARCH(","&amp;TRIM($A1230)&amp;",",","&amp;SUBSTITUTE('1. Master BOM'!$D$2:$D$400," ","")&amp;","))))</f>
        <v/>
      </c>
      <c r="L1230" s="16" t="str">
        <f aca="false">IF($A1230="","",IF($K1230&lt;&gt;1,0,SUMPRODUCT(ISNUMBER(SEARCH(","&amp;TRIM($A1230)&amp;",",","&amp;SUBSTITUTE('1. Master BOM'!$D$2:$D$400," ","")&amp;","))*ROW('1. Master BOM'!$D$2:$D$400))))</f>
        <v/>
      </c>
      <c r="M1230" s="9" t="str">
        <f aca="false">IF($A1230="","",IF($K1230=0,"NOT IN BOM",IF($K1230&gt;1,"MULTIPLE BOM LINES","OK")))</f>
        <v/>
      </c>
      <c r="N1230" s="9" t="str">
        <f aca="false">IF($A1230="","",IF($L1230=0,"—",INDEX('1. Master BOM'!$A$1:$A$400,$L1230)))</f>
        <v/>
      </c>
      <c r="O1230" s="9" t="str">
        <f aca="false">IF($A1230="","",IF($L1230=0,"—",INDEX('1. Master BOM'!$B$1:$B$400,$L1230)))</f>
        <v/>
      </c>
      <c r="P1230" s="9" t="str">
        <f aca="false">IF($A1230="","",IF(OR($H1230="NOT IN SCHEMATIC",$O1230="—"),"",IF($G1230="","NO SCH PN",IF(UPPER(TRIM($G1230))=UPPER(TRIM($O1230)),"OK","MISMATCH"))))</f>
        <v/>
      </c>
      <c r="Q1230" s="9" t="str">
        <f aca="false">IF($A1230="","",IF($L1230=0,"—",INDEX('1. Master BOM'!$E$1:$E$400,$L1230)))</f>
        <v/>
      </c>
      <c r="R1230" s="9" t="str">
        <f aca="false">IF($A1230="","",IF($L1230=0,"—",IF(T(INDEX('1. Master BOM'!$F$1:$F$400,$L1230))="","(not set)",INDEX('1. Master BOM'!$F$1:$F$400,$L1230))))</f>
        <v/>
      </c>
      <c r="S1230" s="9" t="str">
        <f aca="false">IF($A1230="","",IF(OR($R1230="—",$R1230="(not set)",$D1230=""),"",IF(ISNUMBER(SEARCH(SUBSTITUTE(SUBSTITUTE(SUBSTITUTE($R1230,"-",""),"_","")," ",""),SUBSTITUTE(SUBSTITUTE(SUBSTITUTE($D1230,"-",""),"_","")," ",""))),"OK","CHECK")))</f>
        <v/>
      </c>
      <c r="T1230" s="9" t="str">
        <f aca="false">IF($A1230="","",IF(OR($H1230="NOT IN SCHEMATIC",$I1230="MISMATCH",$J1230="MISMATCH",$P1230="MISMATCH",$M1230&lt;&gt;"OK"),"REVIEW","OK"))</f>
        <v/>
      </c>
      <c r="U1230" s="14"/>
      <c r="V1230" s="14"/>
      <c r="W1230" s="17"/>
      <c r="X1230" s="14"/>
    </row>
    <row r="1231" customFormat="false" ht="15" hidden="false" customHeight="false" outlineLevel="0" collapsed="false">
      <c r="A1231" s="9" t="str">
        <f aca="false">IF('3. Layout Parts'!$A1231="","",TRIM('3. Layout Parts'!$A1231))</f>
        <v/>
      </c>
      <c r="B1231" s="9" t="str">
        <f aca="false">IF($A1231="","",'3. Layout Parts'!$D1231)</f>
        <v/>
      </c>
      <c r="C1231" s="9" t="str">
        <f aca="false">IF($A1231="","",'3. Layout Parts'!$B1231)</f>
        <v/>
      </c>
      <c r="D1231" s="9" t="str">
        <f aca="false">IF($A1231="","",'3. Layout Parts'!$C1231)</f>
        <v/>
      </c>
      <c r="E1231" s="9" t="str">
        <f aca="false">IF($A1231="","",IFERROR(INDEX('2. Schematic Parts'!$B$2:$B$3001,MATCH($A1231,'2. Schematic Parts'!$A$2:$A$3001,0)),"NOT FOUND"))</f>
        <v/>
      </c>
      <c r="F1231" s="9" t="str">
        <f aca="false">IF($A1231="","",IFERROR(INDEX('2. Schematic Parts'!$C$2:$C$3001,MATCH($A1231,'2. Schematic Parts'!$A$2:$A$3001,0))&amp;"","NOT FOUND"))</f>
        <v/>
      </c>
      <c r="G1231" s="9" t="str">
        <f aca="false">IF($A1231="","",IFERROR(INDEX('2. Schematic Parts'!$D$2:$D$3001,MATCH($A1231,'2. Schematic Parts'!$A$2:$A$3001,0))&amp;"","NOT FOUND"))</f>
        <v/>
      </c>
      <c r="H1231" s="9" t="str">
        <f aca="false">IF($A1231="","",IF(COUNTIF('2. Schematic Parts'!$A$2:$A$3001,$A1231)=0,"NOT IN SCHEMATIC","OK"))</f>
        <v/>
      </c>
      <c r="I1231" s="9" t="str">
        <f aca="false">IF($A1231="","",IF($H1231="NOT IN SCHEMATIC","",IF(UPPER(TRIM($C1231))=UPPER(TRIM($E1231)),"OK","MISMATCH")))</f>
        <v/>
      </c>
      <c r="J1231" s="9" t="str">
        <f aca="false">IF($A1231="","",IF($H1231="NOT IN SCHEMATIC","",IF($F1231="","NO SCH DECAL",IF($D1231="","",IF(UPPER(TRIM($D1231))=UPPER(TRIM($F1231)),"OK","MISMATCH")))))</f>
        <v/>
      </c>
      <c r="K1231" s="16" t="str">
        <f aca="false">IF($A1231="","",SUMPRODUCT(--ISNUMBER(SEARCH(","&amp;TRIM($A1231)&amp;",",","&amp;SUBSTITUTE('1. Master BOM'!$D$2:$D$400," ","")&amp;","))))</f>
        <v/>
      </c>
      <c r="L1231" s="16" t="str">
        <f aca="false">IF($A1231="","",IF($K1231&lt;&gt;1,0,SUMPRODUCT(ISNUMBER(SEARCH(","&amp;TRIM($A1231)&amp;",",","&amp;SUBSTITUTE('1. Master BOM'!$D$2:$D$400," ","")&amp;","))*ROW('1. Master BOM'!$D$2:$D$400))))</f>
        <v/>
      </c>
      <c r="M1231" s="9" t="str">
        <f aca="false">IF($A1231="","",IF($K1231=0,"NOT IN BOM",IF($K1231&gt;1,"MULTIPLE BOM LINES","OK")))</f>
        <v/>
      </c>
      <c r="N1231" s="9" t="str">
        <f aca="false">IF($A1231="","",IF($L1231=0,"—",INDEX('1. Master BOM'!$A$1:$A$400,$L1231)))</f>
        <v/>
      </c>
      <c r="O1231" s="9" t="str">
        <f aca="false">IF($A1231="","",IF($L1231=0,"—",INDEX('1. Master BOM'!$B$1:$B$400,$L1231)))</f>
        <v/>
      </c>
      <c r="P1231" s="9" t="str">
        <f aca="false">IF($A1231="","",IF(OR($H1231="NOT IN SCHEMATIC",$O1231="—"),"",IF($G1231="","NO SCH PN",IF(UPPER(TRIM($G1231))=UPPER(TRIM($O1231)),"OK","MISMATCH"))))</f>
        <v/>
      </c>
      <c r="Q1231" s="9" t="str">
        <f aca="false">IF($A1231="","",IF($L1231=0,"—",INDEX('1. Master BOM'!$E$1:$E$400,$L1231)))</f>
        <v/>
      </c>
      <c r="R1231" s="9" t="str">
        <f aca="false">IF($A1231="","",IF($L1231=0,"—",IF(T(INDEX('1. Master BOM'!$F$1:$F$400,$L1231))="","(not set)",INDEX('1. Master BOM'!$F$1:$F$400,$L1231))))</f>
        <v/>
      </c>
      <c r="S1231" s="9" t="str">
        <f aca="false">IF($A1231="","",IF(OR($R1231="—",$R1231="(not set)",$D1231=""),"",IF(ISNUMBER(SEARCH(SUBSTITUTE(SUBSTITUTE(SUBSTITUTE($R1231,"-",""),"_","")," ",""),SUBSTITUTE(SUBSTITUTE(SUBSTITUTE($D1231,"-",""),"_","")," ",""))),"OK","CHECK")))</f>
        <v/>
      </c>
      <c r="T1231" s="9" t="str">
        <f aca="false">IF($A1231="","",IF(OR($H1231="NOT IN SCHEMATIC",$I1231="MISMATCH",$J1231="MISMATCH",$P1231="MISMATCH",$M1231&lt;&gt;"OK"),"REVIEW","OK"))</f>
        <v/>
      </c>
      <c r="U1231" s="14"/>
      <c r="V1231" s="14"/>
      <c r="W1231" s="17"/>
      <c r="X1231" s="14"/>
    </row>
    <row r="1232" customFormat="false" ht="15" hidden="false" customHeight="false" outlineLevel="0" collapsed="false">
      <c r="A1232" s="9" t="str">
        <f aca="false">IF('3. Layout Parts'!$A1232="","",TRIM('3. Layout Parts'!$A1232))</f>
        <v/>
      </c>
      <c r="B1232" s="9" t="str">
        <f aca="false">IF($A1232="","",'3. Layout Parts'!$D1232)</f>
        <v/>
      </c>
      <c r="C1232" s="9" t="str">
        <f aca="false">IF($A1232="","",'3. Layout Parts'!$B1232)</f>
        <v/>
      </c>
      <c r="D1232" s="9" t="str">
        <f aca="false">IF($A1232="","",'3. Layout Parts'!$C1232)</f>
        <v/>
      </c>
      <c r="E1232" s="9" t="str">
        <f aca="false">IF($A1232="","",IFERROR(INDEX('2. Schematic Parts'!$B$2:$B$3001,MATCH($A1232,'2. Schematic Parts'!$A$2:$A$3001,0)),"NOT FOUND"))</f>
        <v/>
      </c>
      <c r="F1232" s="9" t="str">
        <f aca="false">IF($A1232="","",IFERROR(INDEX('2. Schematic Parts'!$C$2:$C$3001,MATCH($A1232,'2. Schematic Parts'!$A$2:$A$3001,0))&amp;"","NOT FOUND"))</f>
        <v/>
      </c>
      <c r="G1232" s="9" t="str">
        <f aca="false">IF($A1232="","",IFERROR(INDEX('2. Schematic Parts'!$D$2:$D$3001,MATCH($A1232,'2. Schematic Parts'!$A$2:$A$3001,0))&amp;"","NOT FOUND"))</f>
        <v/>
      </c>
      <c r="H1232" s="9" t="str">
        <f aca="false">IF($A1232="","",IF(COUNTIF('2. Schematic Parts'!$A$2:$A$3001,$A1232)=0,"NOT IN SCHEMATIC","OK"))</f>
        <v/>
      </c>
      <c r="I1232" s="9" t="str">
        <f aca="false">IF($A1232="","",IF($H1232="NOT IN SCHEMATIC","",IF(UPPER(TRIM($C1232))=UPPER(TRIM($E1232)),"OK","MISMATCH")))</f>
        <v/>
      </c>
      <c r="J1232" s="9" t="str">
        <f aca="false">IF($A1232="","",IF($H1232="NOT IN SCHEMATIC","",IF($F1232="","NO SCH DECAL",IF($D1232="","",IF(UPPER(TRIM($D1232))=UPPER(TRIM($F1232)),"OK","MISMATCH")))))</f>
        <v/>
      </c>
      <c r="K1232" s="16" t="str">
        <f aca="false">IF($A1232="","",SUMPRODUCT(--ISNUMBER(SEARCH(","&amp;TRIM($A1232)&amp;",",","&amp;SUBSTITUTE('1. Master BOM'!$D$2:$D$400," ","")&amp;","))))</f>
        <v/>
      </c>
      <c r="L1232" s="16" t="str">
        <f aca="false">IF($A1232="","",IF($K1232&lt;&gt;1,0,SUMPRODUCT(ISNUMBER(SEARCH(","&amp;TRIM($A1232)&amp;",",","&amp;SUBSTITUTE('1. Master BOM'!$D$2:$D$400," ","")&amp;","))*ROW('1. Master BOM'!$D$2:$D$400))))</f>
        <v/>
      </c>
      <c r="M1232" s="9" t="str">
        <f aca="false">IF($A1232="","",IF($K1232=0,"NOT IN BOM",IF($K1232&gt;1,"MULTIPLE BOM LINES","OK")))</f>
        <v/>
      </c>
      <c r="N1232" s="9" t="str">
        <f aca="false">IF($A1232="","",IF($L1232=0,"—",INDEX('1. Master BOM'!$A$1:$A$400,$L1232)))</f>
        <v/>
      </c>
      <c r="O1232" s="9" t="str">
        <f aca="false">IF($A1232="","",IF($L1232=0,"—",INDEX('1. Master BOM'!$B$1:$B$400,$L1232)))</f>
        <v/>
      </c>
      <c r="P1232" s="9" t="str">
        <f aca="false">IF($A1232="","",IF(OR($H1232="NOT IN SCHEMATIC",$O1232="—"),"",IF($G1232="","NO SCH PN",IF(UPPER(TRIM($G1232))=UPPER(TRIM($O1232)),"OK","MISMATCH"))))</f>
        <v/>
      </c>
      <c r="Q1232" s="9" t="str">
        <f aca="false">IF($A1232="","",IF($L1232=0,"—",INDEX('1. Master BOM'!$E$1:$E$400,$L1232)))</f>
        <v/>
      </c>
      <c r="R1232" s="9" t="str">
        <f aca="false">IF($A1232="","",IF($L1232=0,"—",IF(T(INDEX('1. Master BOM'!$F$1:$F$400,$L1232))="","(not set)",INDEX('1. Master BOM'!$F$1:$F$400,$L1232))))</f>
        <v/>
      </c>
      <c r="S1232" s="9" t="str">
        <f aca="false">IF($A1232="","",IF(OR($R1232="—",$R1232="(not set)",$D1232=""),"",IF(ISNUMBER(SEARCH(SUBSTITUTE(SUBSTITUTE(SUBSTITUTE($R1232,"-",""),"_","")," ",""),SUBSTITUTE(SUBSTITUTE(SUBSTITUTE($D1232,"-",""),"_","")," ",""))),"OK","CHECK")))</f>
        <v/>
      </c>
      <c r="T1232" s="9" t="str">
        <f aca="false">IF($A1232="","",IF(OR($H1232="NOT IN SCHEMATIC",$I1232="MISMATCH",$J1232="MISMATCH",$P1232="MISMATCH",$M1232&lt;&gt;"OK"),"REVIEW","OK"))</f>
        <v/>
      </c>
      <c r="U1232" s="14"/>
      <c r="V1232" s="14"/>
      <c r="W1232" s="17"/>
      <c r="X1232" s="14"/>
    </row>
    <row r="1233" customFormat="false" ht="15" hidden="false" customHeight="false" outlineLevel="0" collapsed="false">
      <c r="A1233" s="9" t="str">
        <f aca="false">IF('3. Layout Parts'!$A1233="","",TRIM('3. Layout Parts'!$A1233))</f>
        <v/>
      </c>
      <c r="B1233" s="9" t="str">
        <f aca="false">IF($A1233="","",'3. Layout Parts'!$D1233)</f>
        <v/>
      </c>
      <c r="C1233" s="9" t="str">
        <f aca="false">IF($A1233="","",'3. Layout Parts'!$B1233)</f>
        <v/>
      </c>
      <c r="D1233" s="9" t="str">
        <f aca="false">IF($A1233="","",'3. Layout Parts'!$C1233)</f>
        <v/>
      </c>
      <c r="E1233" s="9" t="str">
        <f aca="false">IF($A1233="","",IFERROR(INDEX('2. Schematic Parts'!$B$2:$B$3001,MATCH($A1233,'2. Schematic Parts'!$A$2:$A$3001,0)),"NOT FOUND"))</f>
        <v/>
      </c>
      <c r="F1233" s="9" t="str">
        <f aca="false">IF($A1233="","",IFERROR(INDEX('2. Schematic Parts'!$C$2:$C$3001,MATCH($A1233,'2. Schematic Parts'!$A$2:$A$3001,0))&amp;"","NOT FOUND"))</f>
        <v/>
      </c>
      <c r="G1233" s="9" t="str">
        <f aca="false">IF($A1233="","",IFERROR(INDEX('2. Schematic Parts'!$D$2:$D$3001,MATCH($A1233,'2. Schematic Parts'!$A$2:$A$3001,0))&amp;"","NOT FOUND"))</f>
        <v/>
      </c>
      <c r="H1233" s="9" t="str">
        <f aca="false">IF($A1233="","",IF(COUNTIF('2. Schematic Parts'!$A$2:$A$3001,$A1233)=0,"NOT IN SCHEMATIC","OK"))</f>
        <v/>
      </c>
      <c r="I1233" s="9" t="str">
        <f aca="false">IF($A1233="","",IF($H1233="NOT IN SCHEMATIC","",IF(UPPER(TRIM($C1233))=UPPER(TRIM($E1233)),"OK","MISMATCH")))</f>
        <v/>
      </c>
      <c r="J1233" s="9" t="str">
        <f aca="false">IF($A1233="","",IF($H1233="NOT IN SCHEMATIC","",IF($F1233="","NO SCH DECAL",IF($D1233="","",IF(UPPER(TRIM($D1233))=UPPER(TRIM($F1233)),"OK","MISMATCH")))))</f>
        <v/>
      </c>
      <c r="K1233" s="16" t="str">
        <f aca="false">IF($A1233="","",SUMPRODUCT(--ISNUMBER(SEARCH(","&amp;TRIM($A1233)&amp;",",","&amp;SUBSTITUTE('1. Master BOM'!$D$2:$D$400," ","")&amp;","))))</f>
        <v/>
      </c>
      <c r="L1233" s="16" t="str">
        <f aca="false">IF($A1233="","",IF($K1233&lt;&gt;1,0,SUMPRODUCT(ISNUMBER(SEARCH(","&amp;TRIM($A1233)&amp;",",","&amp;SUBSTITUTE('1. Master BOM'!$D$2:$D$400," ","")&amp;","))*ROW('1. Master BOM'!$D$2:$D$400))))</f>
        <v/>
      </c>
      <c r="M1233" s="9" t="str">
        <f aca="false">IF($A1233="","",IF($K1233=0,"NOT IN BOM",IF($K1233&gt;1,"MULTIPLE BOM LINES","OK")))</f>
        <v/>
      </c>
      <c r="N1233" s="9" t="str">
        <f aca="false">IF($A1233="","",IF($L1233=0,"—",INDEX('1. Master BOM'!$A$1:$A$400,$L1233)))</f>
        <v/>
      </c>
      <c r="O1233" s="9" t="str">
        <f aca="false">IF($A1233="","",IF($L1233=0,"—",INDEX('1. Master BOM'!$B$1:$B$400,$L1233)))</f>
        <v/>
      </c>
      <c r="P1233" s="9" t="str">
        <f aca="false">IF($A1233="","",IF(OR($H1233="NOT IN SCHEMATIC",$O1233="—"),"",IF($G1233="","NO SCH PN",IF(UPPER(TRIM($G1233))=UPPER(TRIM($O1233)),"OK","MISMATCH"))))</f>
        <v/>
      </c>
      <c r="Q1233" s="9" t="str">
        <f aca="false">IF($A1233="","",IF($L1233=0,"—",INDEX('1. Master BOM'!$E$1:$E$400,$L1233)))</f>
        <v/>
      </c>
      <c r="R1233" s="9" t="str">
        <f aca="false">IF($A1233="","",IF($L1233=0,"—",IF(T(INDEX('1. Master BOM'!$F$1:$F$400,$L1233))="","(not set)",INDEX('1. Master BOM'!$F$1:$F$400,$L1233))))</f>
        <v/>
      </c>
      <c r="S1233" s="9" t="str">
        <f aca="false">IF($A1233="","",IF(OR($R1233="—",$R1233="(not set)",$D1233=""),"",IF(ISNUMBER(SEARCH(SUBSTITUTE(SUBSTITUTE(SUBSTITUTE($R1233,"-",""),"_","")," ",""),SUBSTITUTE(SUBSTITUTE(SUBSTITUTE($D1233,"-",""),"_","")," ",""))),"OK","CHECK")))</f>
        <v/>
      </c>
      <c r="T1233" s="9" t="str">
        <f aca="false">IF($A1233="","",IF(OR($H1233="NOT IN SCHEMATIC",$I1233="MISMATCH",$J1233="MISMATCH",$P1233="MISMATCH",$M1233&lt;&gt;"OK"),"REVIEW","OK"))</f>
        <v/>
      </c>
      <c r="U1233" s="14"/>
      <c r="V1233" s="14"/>
      <c r="W1233" s="17"/>
      <c r="X1233" s="14"/>
    </row>
    <row r="1234" customFormat="false" ht="15" hidden="false" customHeight="false" outlineLevel="0" collapsed="false">
      <c r="A1234" s="9" t="str">
        <f aca="false">IF('3. Layout Parts'!$A1234="","",TRIM('3. Layout Parts'!$A1234))</f>
        <v/>
      </c>
      <c r="B1234" s="9" t="str">
        <f aca="false">IF($A1234="","",'3. Layout Parts'!$D1234)</f>
        <v/>
      </c>
      <c r="C1234" s="9" t="str">
        <f aca="false">IF($A1234="","",'3. Layout Parts'!$B1234)</f>
        <v/>
      </c>
      <c r="D1234" s="9" t="str">
        <f aca="false">IF($A1234="","",'3. Layout Parts'!$C1234)</f>
        <v/>
      </c>
      <c r="E1234" s="9" t="str">
        <f aca="false">IF($A1234="","",IFERROR(INDEX('2. Schematic Parts'!$B$2:$B$3001,MATCH($A1234,'2. Schematic Parts'!$A$2:$A$3001,0)),"NOT FOUND"))</f>
        <v/>
      </c>
      <c r="F1234" s="9" t="str">
        <f aca="false">IF($A1234="","",IFERROR(INDEX('2. Schematic Parts'!$C$2:$C$3001,MATCH($A1234,'2. Schematic Parts'!$A$2:$A$3001,0))&amp;"","NOT FOUND"))</f>
        <v/>
      </c>
      <c r="G1234" s="9" t="str">
        <f aca="false">IF($A1234="","",IFERROR(INDEX('2. Schematic Parts'!$D$2:$D$3001,MATCH($A1234,'2. Schematic Parts'!$A$2:$A$3001,0))&amp;"","NOT FOUND"))</f>
        <v/>
      </c>
      <c r="H1234" s="9" t="str">
        <f aca="false">IF($A1234="","",IF(COUNTIF('2. Schematic Parts'!$A$2:$A$3001,$A1234)=0,"NOT IN SCHEMATIC","OK"))</f>
        <v/>
      </c>
      <c r="I1234" s="9" t="str">
        <f aca="false">IF($A1234="","",IF($H1234="NOT IN SCHEMATIC","",IF(UPPER(TRIM($C1234))=UPPER(TRIM($E1234)),"OK","MISMATCH")))</f>
        <v/>
      </c>
      <c r="J1234" s="9" t="str">
        <f aca="false">IF($A1234="","",IF($H1234="NOT IN SCHEMATIC","",IF($F1234="","NO SCH DECAL",IF($D1234="","",IF(UPPER(TRIM($D1234))=UPPER(TRIM($F1234)),"OK","MISMATCH")))))</f>
        <v/>
      </c>
      <c r="K1234" s="16" t="str">
        <f aca="false">IF($A1234="","",SUMPRODUCT(--ISNUMBER(SEARCH(","&amp;TRIM($A1234)&amp;",",","&amp;SUBSTITUTE('1. Master BOM'!$D$2:$D$400," ","")&amp;","))))</f>
        <v/>
      </c>
      <c r="L1234" s="16" t="str">
        <f aca="false">IF($A1234="","",IF($K1234&lt;&gt;1,0,SUMPRODUCT(ISNUMBER(SEARCH(","&amp;TRIM($A1234)&amp;",",","&amp;SUBSTITUTE('1. Master BOM'!$D$2:$D$400," ","")&amp;","))*ROW('1. Master BOM'!$D$2:$D$400))))</f>
        <v/>
      </c>
      <c r="M1234" s="9" t="str">
        <f aca="false">IF($A1234="","",IF($K1234=0,"NOT IN BOM",IF($K1234&gt;1,"MULTIPLE BOM LINES","OK")))</f>
        <v/>
      </c>
      <c r="N1234" s="9" t="str">
        <f aca="false">IF($A1234="","",IF($L1234=0,"—",INDEX('1. Master BOM'!$A$1:$A$400,$L1234)))</f>
        <v/>
      </c>
      <c r="O1234" s="9" t="str">
        <f aca="false">IF($A1234="","",IF($L1234=0,"—",INDEX('1. Master BOM'!$B$1:$B$400,$L1234)))</f>
        <v/>
      </c>
      <c r="P1234" s="9" t="str">
        <f aca="false">IF($A1234="","",IF(OR($H1234="NOT IN SCHEMATIC",$O1234="—"),"",IF($G1234="","NO SCH PN",IF(UPPER(TRIM($G1234))=UPPER(TRIM($O1234)),"OK","MISMATCH"))))</f>
        <v/>
      </c>
      <c r="Q1234" s="9" t="str">
        <f aca="false">IF($A1234="","",IF($L1234=0,"—",INDEX('1. Master BOM'!$E$1:$E$400,$L1234)))</f>
        <v/>
      </c>
      <c r="R1234" s="9" t="str">
        <f aca="false">IF($A1234="","",IF($L1234=0,"—",IF(T(INDEX('1. Master BOM'!$F$1:$F$400,$L1234))="","(not set)",INDEX('1. Master BOM'!$F$1:$F$400,$L1234))))</f>
        <v/>
      </c>
      <c r="S1234" s="9" t="str">
        <f aca="false">IF($A1234="","",IF(OR($R1234="—",$R1234="(not set)",$D1234=""),"",IF(ISNUMBER(SEARCH(SUBSTITUTE(SUBSTITUTE(SUBSTITUTE($R1234,"-",""),"_","")," ",""),SUBSTITUTE(SUBSTITUTE(SUBSTITUTE($D1234,"-",""),"_","")," ",""))),"OK","CHECK")))</f>
        <v/>
      </c>
      <c r="T1234" s="9" t="str">
        <f aca="false">IF($A1234="","",IF(OR($H1234="NOT IN SCHEMATIC",$I1234="MISMATCH",$J1234="MISMATCH",$P1234="MISMATCH",$M1234&lt;&gt;"OK"),"REVIEW","OK"))</f>
        <v/>
      </c>
      <c r="U1234" s="14"/>
      <c r="V1234" s="14"/>
      <c r="W1234" s="17"/>
      <c r="X1234" s="14"/>
    </row>
    <row r="1235" customFormat="false" ht="15" hidden="false" customHeight="false" outlineLevel="0" collapsed="false">
      <c r="A1235" s="9" t="str">
        <f aca="false">IF('3. Layout Parts'!$A1235="","",TRIM('3. Layout Parts'!$A1235))</f>
        <v/>
      </c>
      <c r="B1235" s="9" t="str">
        <f aca="false">IF($A1235="","",'3. Layout Parts'!$D1235)</f>
        <v/>
      </c>
      <c r="C1235" s="9" t="str">
        <f aca="false">IF($A1235="","",'3. Layout Parts'!$B1235)</f>
        <v/>
      </c>
      <c r="D1235" s="9" t="str">
        <f aca="false">IF($A1235="","",'3. Layout Parts'!$C1235)</f>
        <v/>
      </c>
      <c r="E1235" s="9" t="str">
        <f aca="false">IF($A1235="","",IFERROR(INDEX('2. Schematic Parts'!$B$2:$B$3001,MATCH($A1235,'2. Schematic Parts'!$A$2:$A$3001,0)),"NOT FOUND"))</f>
        <v/>
      </c>
      <c r="F1235" s="9" t="str">
        <f aca="false">IF($A1235="","",IFERROR(INDEX('2. Schematic Parts'!$C$2:$C$3001,MATCH($A1235,'2. Schematic Parts'!$A$2:$A$3001,0))&amp;"","NOT FOUND"))</f>
        <v/>
      </c>
      <c r="G1235" s="9" t="str">
        <f aca="false">IF($A1235="","",IFERROR(INDEX('2. Schematic Parts'!$D$2:$D$3001,MATCH($A1235,'2. Schematic Parts'!$A$2:$A$3001,0))&amp;"","NOT FOUND"))</f>
        <v/>
      </c>
      <c r="H1235" s="9" t="str">
        <f aca="false">IF($A1235="","",IF(COUNTIF('2. Schematic Parts'!$A$2:$A$3001,$A1235)=0,"NOT IN SCHEMATIC","OK"))</f>
        <v/>
      </c>
      <c r="I1235" s="9" t="str">
        <f aca="false">IF($A1235="","",IF($H1235="NOT IN SCHEMATIC","",IF(UPPER(TRIM($C1235))=UPPER(TRIM($E1235)),"OK","MISMATCH")))</f>
        <v/>
      </c>
      <c r="J1235" s="9" t="str">
        <f aca="false">IF($A1235="","",IF($H1235="NOT IN SCHEMATIC","",IF($F1235="","NO SCH DECAL",IF($D1235="","",IF(UPPER(TRIM($D1235))=UPPER(TRIM($F1235)),"OK","MISMATCH")))))</f>
        <v/>
      </c>
      <c r="K1235" s="16" t="str">
        <f aca="false">IF($A1235="","",SUMPRODUCT(--ISNUMBER(SEARCH(","&amp;TRIM($A1235)&amp;",",","&amp;SUBSTITUTE('1. Master BOM'!$D$2:$D$400," ","")&amp;","))))</f>
        <v/>
      </c>
      <c r="L1235" s="16" t="str">
        <f aca="false">IF($A1235="","",IF($K1235&lt;&gt;1,0,SUMPRODUCT(ISNUMBER(SEARCH(","&amp;TRIM($A1235)&amp;",",","&amp;SUBSTITUTE('1. Master BOM'!$D$2:$D$400," ","")&amp;","))*ROW('1. Master BOM'!$D$2:$D$400))))</f>
        <v/>
      </c>
      <c r="M1235" s="9" t="str">
        <f aca="false">IF($A1235="","",IF($K1235=0,"NOT IN BOM",IF($K1235&gt;1,"MULTIPLE BOM LINES","OK")))</f>
        <v/>
      </c>
      <c r="N1235" s="9" t="str">
        <f aca="false">IF($A1235="","",IF($L1235=0,"—",INDEX('1. Master BOM'!$A$1:$A$400,$L1235)))</f>
        <v/>
      </c>
      <c r="O1235" s="9" t="str">
        <f aca="false">IF($A1235="","",IF($L1235=0,"—",INDEX('1. Master BOM'!$B$1:$B$400,$L1235)))</f>
        <v/>
      </c>
      <c r="P1235" s="9" t="str">
        <f aca="false">IF($A1235="","",IF(OR($H1235="NOT IN SCHEMATIC",$O1235="—"),"",IF($G1235="","NO SCH PN",IF(UPPER(TRIM($G1235))=UPPER(TRIM($O1235)),"OK","MISMATCH"))))</f>
        <v/>
      </c>
      <c r="Q1235" s="9" t="str">
        <f aca="false">IF($A1235="","",IF($L1235=0,"—",INDEX('1. Master BOM'!$E$1:$E$400,$L1235)))</f>
        <v/>
      </c>
      <c r="R1235" s="9" t="str">
        <f aca="false">IF($A1235="","",IF($L1235=0,"—",IF(T(INDEX('1. Master BOM'!$F$1:$F$400,$L1235))="","(not set)",INDEX('1. Master BOM'!$F$1:$F$400,$L1235))))</f>
        <v/>
      </c>
      <c r="S1235" s="9" t="str">
        <f aca="false">IF($A1235="","",IF(OR($R1235="—",$R1235="(not set)",$D1235=""),"",IF(ISNUMBER(SEARCH(SUBSTITUTE(SUBSTITUTE(SUBSTITUTE($R1235,"-",""),"_","")," ",""),SUBSTITUTE(SUBSTITUTE(SUBSTITUTE($D1235,"-",""),"_","")," ",""))),"OK","CHECK")))</f>
        <v/>
      </c>
      <c r="T1235" s="9" t="str">
        <f aca="false">IF($A1235="","",IF(OR($H1235="NOT IN SCHEMATIC",$I1235="MISMATCH",$J1235="MISMATCH",$P1235="MISMATCH",$M1235&lt;&gt;"OK"),"REVIEW","OK"))</f>
        <v/>
      </c>
      <c r="U1235" s="14"/>
      <c r="V1235" s="14"/>
      <c r="W1235" s="17"/>
      <c r="X1235" s="14"/>
    </row>
    <row r="1236" customFormat="false" ht="15" hidden="false" customHeight="false" outlineLevel="0" collapsed="false">
      <c r="A1236" s="9" t="str">
        <f aca="false">IF('3. Layout Parts'!$A1236="","",TRIM('3. Layout Parts'!$A1236))</f>
        <v/>
      </c>
      <c r="B1236" s="9" t="str">
        <f aca="false">IF($A1236="","",'3. Layout Parts'!$D1236)</f>
        <v/>
      </c>
      <c r="C1236" s="9" t="str">
        <f aca="false">IF($A1236="","",'3. Layout Parts'!$B1236)</f>
        <v/>
      </c>
      <c r="D1236" s="9" t="str">
        <f aca="false">IF($A1236="","",'3. Layout Parts'!$C1236)</f>
        <v/>
      </c>
      <c r="E1236" s="9" t="str">
        <f aca="false">IF($A1236="","",IFERROR(INDEX('2. Schematic Parts'!$B$2:$B$3001,MATCH($A1236,'2. Schematic Parts'!$A$2:$A$3001,0)),"NOT FOUND"))</f>
        <v/>
      </c>
      <c r="F1236" s="9" t="str">
        <f aca="false">IF($A1236="","",IFERROR(INDEX('2. Schematic Parts'!$C$2:$C$3001,MATCH($A1236,'2. Schematic Parts'!$A$2:$A$3001,0))&amp;"","NOT FOUND"))</f>
        <v/>
      </c>
      <c r="G1236" s="9" t="str">
        <f aca="false">IF($A1236="","",IFERROR(INDEX('2. Schematic Parts'!$D$2:$D$3001,MATCH($A1236,'2. Schematic Parts'!$A$2:$A$3001,0))&amp;"","NOT FOUND"))</f>
        <v/>
      </c>
      <c r="H1236" s="9" t="str">
        <f aca="false">IF($A1236="","",IF(COUNTIF('2. Schematic Parts'!$A$2:$A$3001,$A1236)=0,"NOT IN SCHEMATIC","OK"))</f>
        <v/>
      </c>
      <c r="I1236" s="9" t="str">
        <f aca="false">IF($A1236="","",IF($H1236="NOT IN SCHEMATIC","",IF(UPPER(TRIM($C1236))=UPPER(TRIM($E1236)),"OK","MISMATCH")))</f>
        <v/>
      </c>
      <c r="J1236" s="9" t="str">
        <f aca="false">IF($A1236="","",IF($H1236="NOT IN SCHEMATIC","",IF($F1236="","NO SCH DECAL",IF($D1236="","",IF(UPPER(TRIM($D1236))=UPPER(TRIM($F1236)),"OK","MISMATCH")))))</f>
        <v/>
      </c>
      <c r="K1236" s="16" t="str">
        <f aca="false">IF($A1236="","",SUMPRODUCT(--ISNUMBER(SEARCH(","&amp;TRIM($A1236)&amp;",",","&amp;SUBSTITUTE('1. Master BOM'!$D$2:$D$400," ","")&amp;","))))</f>
        <v/>
      </c>
      <c r="L1236" s="16" t="str">
        <f aca="false">IF($A1236="","",IF($K1236&lt;&gt;1,0,SUMPRODUCT(ISNUMBER(SEARCH(","&amp;TRIM($A1236)&amp;",",","&amp;SUBSTITUTE('1. Master BOM'!$D$2:$D$400," ","")&amp;","))*ROW('1. Master BOM'!$D$2:$D$400))))</f>
        <v/>
      </c>
      <c r="M1236" s="9" t="str">
        <f aca="false">IF($A1236="","",IF($K1236=0,"NOT IN BOM",IF($K1236&gt;1,"MULTIPLE BOM LINES","OK")))</f>
        <v/>
      </c>
      <c r="N1236" s="9" t="str">
        <f aca="false">IF($A1236="","",IF($L1236=0,"—",INDEX('1. Master BOM'!$A$1:$A$400,$L1236)))</f>
        <v/>
      </c>
      <c r="O1236" s="9" t="str">
        <f aca="false">IF($A1236="","",IF($L1236=0,"—",INDEX('1. Master BOM'!$B$1:$B$400,$L1236)))</f>
        <v/>
      </c>
      <c r="P1236" s="9" t="str">
        <f aca="false">IF($A1236="","",IF(OR($H1236="NOT IN SCHEMATIC",$O1236="—"),"",IF($G1236="","NO SCH PN",IF(UPPER(TRIM($G1236))=UPPER(TRIM($O1236)),"OK","MISMATCH"))))</f>
        <v/>
      </c>
      <c r="Q1236" s="9" t="str">
        <f aca="false">IF($A1236="","",IF($L1236=0,"—",INDEX('1. Master BOM'!$E$1:$E$400,$L1236)))</f>
        <v/>
      </c>
      <c r="R1236" s="9" t="str">
        <f aca="false">IF($A1236="","",IF($L1236=0,"—",IF(T(INDEX('1. Master BOM'!$F$1:$F$400,$L1236))="","(not set)",INDEX('1. Master BOM'!$F$1:$F$400,$L1236))))</f>
        <v/>
      </c>
      <c r="S1236" s="9" t="str">
        <f aca="false">IF($A1236="","",IF(OR($R1236="—",$R1236="(not set)",$D1236=""),"",IF(ISNUMBER(SEARCH(SUBSTITUTE(SUBSTITUTE(SUBSTITUTE($R1236,"-",""),"_","")," ",""),SUBSTITUTE(SUBSTITUTE(SUBSTITUTE($D1236,"-",""),"_","")," ",""))),"OK","CHECK")))</f>
        <v/>
      </c>
      <c r="T1236" s="9" t="str">
        <f aca="false">IF($A1236="","",IF(OR($H1236="NOT IN SCHEMATIC",$I1236="MISMATCH",$J1236="MISMATCH",$P1236="MISMATCH",$M1236&lt;&gt;"OK"),"REVIEW","OK"))</f>
        <v/>
      </c>
      <c r="U1236" s="14"/>
      <c r="V1236" s="14"/>
      <c r="W1236" s="17"/>
      <c r="X1236" s="14"/>
    </row>
    <row r="1237" customFormat="false" ht="15" hidden="false" customHeight="false" outlineLevel="0" collapsed="false">
      <c r="A1237" s="9" t="str">
        <f aca="false">IF('3. Layout Parts'!$A1237="","",TRIM('3. Layout Parts'!$A1237))</f>
        <v/>
      </c>
      <c r="B1237" s="9" t="str">
        <f aca="false">IF($A1237="","",'3. Layout Parts'!$D1237)</f>
        <v/>
      </c>
      <c r="C1237" s="9" t="str">
        <f aca="false">IF($A1237="","",'3. Layout Parts'!$B1237)</f>
        <v/>
      </c>
      <c r="D1237" s="9" t="str">
        <f aca="false">IF($A1237="","",'3. Layout Parts'!$C1237)</f>
        <v/>
      </c>
      <c r="E1237" s="9" t="str">
        <f aca="false">IF($A1237="","",IFERROR(INDEX('2. Schematic Parts'!$B$2:$B$3001,MATCH($A1237,'2. Schematic Parts'!$A$2:$A$3001,0)),"NOT FOUND"))</f>
        <v/>
      </c>
      <c r="F1237" s="9" t="str">
        <f aca="false">IF($A1237="","",IFERROR(INDEX('2. Schematic Parts'!$C$2:$C$3001,MATCH($A1237,'2. Schematic Parts'!$A$2:$A$3001,0))&amp;"","NOT FOUND"))</f>
        <v/>
      </c>
      <c r="G1237" s="9" t="str">
        <f aca="false">IF($A1237="","",IFERROR(INDEX('2. Schematic Parts'!$D$2:$D$3001,MATCH($A1237,'2. Schematic Parts'!$A$2:$A$3001,0))&amp;"","NOT FOUND"))</f>
        <v/>
      </c>
      <c r="H1237" s="9" t="str">
        <f aca="false">IF($A1237="","",IF(COUNTIF('2. Schematic Parts'!$A$2:$A$3001,$A1237)=0,"NOT IN SCHEMATIC","OK"))</f>
        <v/>
      </c>
      <c r="I1237" s="9" t="str">
        <f aca="false">IF($A1237="","",IF($H1237="NOT IN SCHEMATIC","",IF(UPPER(TRIM($C1237))=UPPER(TRIM($E1237)),"OK","MISMATCH")))</f>
        <v/>
      </c>
      <c r="J1237" s="9" t="str">
        <f aca="false">IF($A1237="","",IF($H1237="NOT IN SCHEMATIC","",IF($F1237="","NO SCH DECAL",IF($D1237="","",IF(UPPER(TRIM($D1237))=UPPER(TRIM($F1237)),"OK","MISMATCH")))))</f>
        <v/>
      </c>
      <c r="K1237" s="16" t="str">
        <f aca="false">IF($A1237="","",SUMPRODUCT(--ISNUMBER(SEARCH(","&amp;TRIM($A1237)&amp;",",","&amp;SUBSTITUTE('1. Master BOM'!$D$2:$D$400," ","")&amp;","))))</f>
        <v/>
      </c>
      <c r="L1237" s="16" t="str">
        <f aca="false">IF($A1237="","",IF($K1237&lt;&gt;1,0,SUMPRODUCT(ISNUMBER(SEARCH(","&amp;TRIM($A1237)&amp;",",","&amp;SUBSTITUTE('1. Master BOM'!$D$2:$D$400," ","")&amp;","))*ROW('1. Master BOM'!$D$2:$D$400))))</f>
        <v/>
      </c>
      <c r="M1237" s="9" t="str">
        <f aca="false">IF($A1237="","",IF($K1237=0,"NOT IN BOM",IF($K1237&gt;1,"MULTIPLE BOM LINES","OK")))</f>
        <v/>
      </c>
      <c r="N1237" s="9" t="str">
        <f aca="false">IF($A1237="","",IF($L1237=0,"—",INDEX('1. Master BOM'!$A$1:$A$400,$L1237)))</f>
        <v/>
      </c>
      <c r="O1237" s="9" t="str">
        <f aca="false">IF($A1237="","",IF($L1237=0,"—",INDEX('1. Master BOM'!$B$1:$B$400,$L1237)))</f>
        <v/>
      </c>
      <c r="P1237" s="9" t="str">
        <f aca="false">IF($A1237="","",IF(OR($H1237="NOT IN SCHEMATIC",$O1237="—"),"",IF($G1237="","NO SCH PN",IF(UPPER(TRIM($G1237))=UPPER(TRIM($O1237)),"OK","MISMATCH"))))</f>
        <v/>
      </c>
      <c r="Q1237" s="9" t="str">
        <f aca="false">IF($A1237="","",IF($L1237=0,"—",INDEX('1. Master BOM'!$E$1:$E$400,$L1237)))</f>
        <v/>
      </c>
      <c r="R1237" s="9" t="str">
        <f aca="false">IF($A1237="","",IF($L1237=0,"—",IF(T(INDEX('1. Master BOM'!$F$1:$F$400,$L1237))="","(not set)",INDEX('1. Master BOM'!$F$1:$F$400,$L1237))))</f>
        <v/>
      </c>
      <c r="S1237" s="9" t="str">
        <f aca="false">IF($A1237="","",IF(OR($R1237="—",$R1237="(not set)",$D1237=""),"",IF(ISNUMBER(SEARCH(SUBSTITUTE(SUBSTITUTE(SUBSTITUTE($R1237,"-",""),"_","")," ",""),SUBSTITUTE(SUBSTITUTE(SUBSTITUTE($D1237,"-",""),"_","")," ",""))),"OK","CHECK")))</f>
        <v/>
      </c>
      <c r="T1237" s="9" t="str">
        <f aca="false">IF($A1237="","",IF(OR($H1237="NOT IN SCHEMATIC",$I1237="MISMATCH",$J1237="MISMATCH",$P1237="MISMATCH",$M1237&lt;&gt;"OK"),"REVIEW","OK"))</f>
        <v/>
      </c>
      <c r="U1237" s="14"/>
      <c r="V1237" s="14"/>
      <c r="W1237" s="17"/>
      <c r="X1237" s="14"/>
    </row>
    <row r="1238" customFormat="false" ht="15" hidden="false" customHeight="false" outlineLevel="0" collapsed="false">
      <c r="A1238" s="9" t="str">
        <f aca="false">IF('3. Layout Parts'!$A1238="","",TRIM('3. Layout Parts'!$A1238))</f>
        <v/>
      </c>
      <c r="B1238" s="9" t="str">
        <f aca="false">IF($A1238="","",'3. Layout Parts'!$D1238)</f>
        <v/>
      </c>
      <c r="C1238" s="9" t="str">
        <f aca="false">IF($A1238="","",'3. Layout Parts'!$B1238)</f>
        <v/>
      </c>
      <c r="D1238" s="9" t="str">
        <f aca="false">IF($A1238="","",'3. Layout Parts'!$C1238)</f>
        <v/>
      </c>
      <c r="E1238" s="9" t="str">
        <f aca="false">IF($A1238="","",IFERROR(INDEX('2. Schematic Parts'!$B$2:$B$3001,MATCH($A1238,'2. Schematic Parts'!$A$2:$A$3001,0)),"NOT FOUND"))</f>
        <v/>
      </c>
      <c r="F1238" s="9" t="str">
        <f aca="false">IF($A1238="","",IFERROR(INDEX('2. Schematic Parts'!$C$2:$C$3001,MATCH($A1238,'2. Schematic Parts'!$A$2:$A$3001,0))&amp;"","NOT FOUND"))</f>
        <v/>
      </c>
      <c r="G1238" s="9" t="str">
        <f aca="false">IF($A1238="","",IFERROR(INDEX('2. Schematic Parts'!$D$2:$D$3001,MATCH($A1238,'2. Schematic Parts'!$A$2:$A$3001,0))&amp;"","NOT FOUND"))</f>
        <v/>
      </c>
      <c r="H1238" s="9" t="str">
        <f aca="false">IF($A1238="","",IF(COUNTIF('2. Schematic Parts'!$A$2:$A$3001,$A1238)=0,"NOT IN SCHEMATIC","OK"))</f>
        <v/>
      </c>
      <c r="I1238" s="9" t="str">
        <f aca="false">IF($A1238="","",IF($H1238="NOT IN SCHEMATIC","",IF(UPPER(TRIM($C1238))=UPPER(TRIM($E1238)),"OK","MISMATCH")))</f>
        <v/>
      </c>
      <c r="J1238" s="9" t="str">
        <f aca="false">IF($A1238="","",IF($H1238="NOT IN SCHEMATIC","",IF($F1238="","NO SCH DECAL",IF($D1238="","",IF(UPPER(TRIM($D1238))=UPPER(TRIM($F1238)),"OK","MISMATCH")))))</f>
        <v/>
      </c>
      <c r="K1238" s="16" t="str">
        <f aca="false">IF($A1238="","",SUMPRODUCT(--ISNUMBER(SEARCH(","&amp;TRIM($A1238)&amp;",",","&amp;SUBSTITUTE('1. Master BOM'!$D$2:$D$400," ","")&amp;","))))</f>
        <v/>
      </c>
      <c r="L1238" s="16" t="str">
        <f aca="false">IF($A1238="","",IF($K1238&lt;&gt;1,0,SUMPRODUCT(ISNUMBER(SEARCH(","&amp;TRIM($A1238)&amp;",",","&amp;SUBSTITUTE('1. Master BOM'!$D$2:$D$400," ","")&amp;","))*ROW('1. Master BOM'!$D$2:$D$400))))</f>
        <v/>
      </c>
      <c r="M1238" s="9" t="str">
        <f aca="false">IF($A1238="","",IF($K1238=0,"NOT IN BOM",IF($K1238&gt;1,"MULTIPLE BOM LINES","OK")))</f>
        <v/>
      </c>
      <c r="N1238" s="9" t="str">
        <f aca="false">IF($A1238="","",IF($L1238=0,"—",INDEX('1. Master BOM'!$A$1:$A$400,$L1238)))</f>
        <v/>
      </c>
      <c r="O1238" s="9" t="str">
        <f aca="false">IF($A1238="","",IF($L1238=0,"—",INDEX('1. Master BOM'!$B$1:$B$400,$L1238)))</f>
        <v/>
      </c>
      <c r="P1238" s="9" t="str">
        <f aca="false">IF($A1238="","",IF(OR($H1238="NOT IN SCHEMATIC",$O1238="—"),"",IF($G1238="","NO SCH PN",IF(UPPER(TRIM($G1238))=UPPER(TRIM($O1238)),"OK","MISMATCH"))))</f>
        <v/>
      </c>
      <c r="Q1238" s="9" t="str">
        <f aca="false">IF($A1238="","",IF($L1238=0,"—",INDEX('1. Master BOM'!$E$1:$E$400,$L1238)))</f>
        <v/>
      </c>
      <c r="R1238" s="9" t="str">
        <f aca="false">IF($A1238="","",IF($L1238=0,"—",IF(T(INDEX('1. Master BOM'!$F$1:$F$400,$L1238))="","(not set)",INDEX('1. Master BOM'!$F$1:$F$400,$L1238))))</f>
        <v/>
      </c>
      <c r="S1238" s="9" t="str">
        <f aca="false">IF($A1238="","",IF(OR($R1238="—",$R1238="(not set)",$D1238=""),"",IF(ISNUMBER(SEARCH(SUBSTITUTE(SUBSTITUTE(SUBSTITUTE($R1238,"-",""),"_","")," ",""),SUBSTITUTE(SUBSTITUTE(SUBSTITUTE($D1238,"-",""),"_","")," ",""))),"OK","CHECK")))</f>
        <v/>
      </c>
      <c r="T1238" s="9" t="str">
        <f aca="false">IF($A1238="","",IF(OR($H1238="NOT IN SCHEMATIC",$I1238="MISMATCH",$J1238="MISMATCH",$P1238="MISMATCH",$M1238&lt;&gt;"OK"),"REVIEW","OK"))</f>
        <v/>
      </c>
      <c r="U1238" s="14"/>
      <c r="V1238" s="14"/>
      <c r="W1238" s="17"/>
      <c r="X1238" s="14"/>
    </row>
    <row r="1239" customFormat="false" ht="15" hidden="false" customHeight="false" outlineLevel="0" collapsed="false">
      <c r="A1239" s="9" t="str">
        <f aca="false">IF('3. Layout Parts'!$A1239="","",TRIM('3. Layout Parts'!$A1239))</f>
        <v/>
      </c>
      <c r="B1239" s="9" t="str">
        <f aca="false">IF($A1239="","",'3. Layout Parts'!$D1239)</f>
        <v/>
      </c>
      <c r="C1239" s="9" t="str">
        <f aca="false">IF($A1239="","",'3. Layout Parts'!$B1239)</f>
        <v/>
      </c>
      <c r="D1239" s="9" t="str">
        <f aca="false">IF($A1239="","",'3. Layout Parts'!$C1239)</f>
        <v/>
      </c>
      <c r="E1239" s="9" t="str">
        <f aca="false">IF($A1239="","",IFERROR(INDEX('2. Schematic Parts'!$B$2:$B$3001,MATCH($A1239,'2. Schematic Parts'!$A$2:$A$3001,0)),"NOT FOUND"))</f>
        <v/>
      </c>
      <c r="F1239" s="9" t="str">
        <f aca="false">IF($A1239="","",IFERROR(INDEX('2. Schematic Parts'!$C$2:$C$3001,MATCH($A1239,'2. Schematic Parts'!$A$2:$A$3001,0))&amp;"","NOT FOUND"))</f>
        <v/>
      </c>
      <c r="G1239" s="9" t="str">
        <f aca="false">IF($A1239="","",IFERROR(INDEX('2. Schematic Parts'!$D$2:$D$3001,MATCH($A1239,'2. Schematic Parts'!$A$2:$A$3001,0))&amp;"","NOT FOUND"))</f>
        <v/>
      </c>
      <c r="H1239" s="9" t="str">
        <f aca="false">IF($A1239="","",IF(COUNTIF('2. Schematic Parts'!$A$2:$A$3001,$A1239)=0,"NOT IN SCHEMATIC","OK"))</f>
        <v/>
      </c>
      <c r="I1239" s="9" t="str">
        <f aca="false">IF($A1239="","",IF($H1239="NOT IN SCHEMATIC","",IF(UPPER(TRIM($C1239))=UPPER(TRIM($E1239)),"OK","MISMATCH")))</f>
        <v/>
      </c>
      <c r="J1239" s="9" t="str">
        <f aca="false">IF($A1239="","",IF($H1239="NOT IN SCHEMATIC","",IF($F1239="","NO SCH DECAL",IF($D1239="","",IF(UPPER(TRIM($D1239))=UPPER(TRIM($F1239)),"OK","MISMATCH")))))</f>
        <v/>
      </c>
      <c r="K1239" s="16" t="str">
        <f aca="false">IF($A1239="","",SUMPRODUCT(--ISNUMBER(SEARCH(","&amp;TRIM($A1239)&amp;",",","&amp;SUBSTITUTE('1. Master BOM'!$D$2:$D$400," ","")&amp;","))))</f>
        <v/>
      </c>
      <c r="L1239" s="16" t="str">
        <f aca="false">IF($A1239="","",IF($K1239&lt;&gt;1,0,SUMPRODUCT(ISNUMBER(SEARCH(","&amp;TRIM($A1239)&amp;",",","&amp;SUBSTITUTE('1. Master BOM'!$D$2:$D$400," ","")&amp;","))*ROW('1. Master BOM'!$D$2:$D$400))))</f>
        <v/>
      </c>
      <c r="M1239" s="9" t="str">
        <f aca="false">IF($A1239="","",IF($K1239=0,"NOT IN BOM",IF($K1239&gt;1,"MULTIPLE BOM LINES","OK")))</f>
        <v/>
      </c>
      <c r="N1239" s="9" t="str">
        <f aca="false">IF($A1239="","",IF($L1239=0,"—",INDEX('1. Master BOM'!$A$1:$A$400,$L1239)))</f>
        <v/>
      </c>
      <c r="O1239" s="9" t="str">
        <f aca="false">IF($A1239="","",IF($L1239=0,"—",INDEX('1. Master BOM'!$B$1:$B$400,$L1239)))</f>
        <v/>
      </c>
      <c r="P1239" s="9" t="str">
        <f aca="false">IF($A1239="","",IF(OR($H1239="NOT IN SCHEMATIC",$O1239="—"),"",IF($G1239="","NO SCH PN",IF(UPPER(TRIM($G1239))=UPPER(TRIM($O1239)),"OK","MISMATCH"))))</f>
        <v/>
      </c>
      <c r="Q1239" s="9" t="str">
        <f aca="false">IF($A1239="","",IF($L1239=0,"—",INDEX('1. Master BOM'!$E$1:$E$400,$L1239)))</f>
        <v/>
      </c>
      <c r="R1239" s="9" t="str">
        <f aca="false">IF($A1239="","",IF($L1239=0,"—",IF(T(INDEX('1. Master BOM'!$F$1:$F$400,$L1239))="","(not set)",INDEX('1. Master BOM'!$F$1:$F$400,$L1239))))</f>
        <v/>
      </c>
      <c r="S1239" s="9" t="str">
        <f aca="false">IF($A1239="","",IF(OR($R1239="—",$R1239="(not set)",$D1239=""),"",IF(ISNUMBER(SEARCH(SUBSTITUTE(SUBSTITUTE(SUBSTITUTE($R1239,"-",""),"_","")," ",""),SUBSTITUTE(SUBSTITUTE(SUBSTITUTE($D1239,"-",""),"_","")," ",""))),"OK","CHECK")))</f>
        <v/>
      </c>
      <c r="T1239" s="9" t="str">
        <f aca="false">IF($A1239="","",IF(OR($H1239="NOT IN SCHEMATIC",$I1239="MISMATCH",$J1239="MISMATCH",$P1239="MISMATCH",$M1239&lt;&gt;"OK"),"REVIEW","OK"))</f>
        <v/>
      </c>
      <c r="U1239" s="14"/>
      <c r="V1239" s="14"/>
      <c r="W1239" s="17"/>
      <c r="X1239" s="14"/>
    </row>
    <row r="1240" customFormat="false" ht="15" hidden="false" customHeight="false" outlineLevel="0" collapsed="false">
      <c r="A1240" s="9" t="str">
        <f aca="false">IF('3. Layout Parts'!$A1240="","",TRIM('3. Layout Parts'!$A1240))</f>
        <v/>
      </c>
      <c r="B1240" s="9" t="str">
        <f aca="false">IF($A1240="","",'3. Layout Parts'!$D1240)</f>
        <v/>
      </c>
      <c r="C1240" s="9" t="str">
        <f aca="false">IF($A1240="","",'3. Layout Parts'!$B1240)</f>
        <v/>
      </c>
      <c r="D1240" s="9" t="str">
        <f aca="false">IF($A1240="","",'3. Layout Parts'!$C1240)</f>
        <v/>
      </c>
      <c r="E1240" s="9" t="str">
        <f aca="false">IF($A1240="","",IFERROR(INDEX('2. Schematic Parts'!$B$2:$B$3001,MATCH($A1240,'2. Schematic Parts'!$A$2:$A$3001,0)),"NOT FOUND"))</f>
        <v/>
      </c>
      <c r="F1240" s="9" t="str">
        <f aca="false">IF($A1240="","",IFERROR(INDEX('2. Schematic Parts'!$C$2:$C$3001,MATCH($A1240,'2. Schematic Parts'!$A$2:$A$3001,0))&amp;"","NOT FOUND"))</f>
        <v/>
      </c>
      <c r="G1240" s="9" t="str">
        <f aca="false">IF($A1240="","",IFERROR(INDEX('2. Schematic Parts'!$D$2:$D$3001,MATCH($A1240,'2. Schematic Parts'!$A$2:$A$3001,0))&amp;"","NOT FOUND"))</f>
        <v/>
      </c>
      <c r="H1240" s="9" t="str">
        <f aca="false">IF($A1240="","",IF(COUNTIF('2. Schematic Parts'!$A$2:$A$3001,$A1240)=0,"NOT IN SCHEMATIC","OK"))</f>
        <v/>
      </c>
      <c r="I1240" s="9" t="str">
        <f aca="false">IF($A1240="","",IF($H1240="NOT IN SCHEMATIC","",IF(UPPER(TRIM($C1240))=UPPER(TRIM($E1240)),"OK","MISMATCH")))</f>
        <v/>
      </c>
      <c r="J1240" s="9" t="str">
        <f aca="false">IF($A1240="","",IF($H1240="NOT IN SCHEMATIC","",IF($F1240="","NO SCH DECAL",IF($D1240="","",IF(UPPER(TRIM($D1240))=UPPER(TRIM($F1240)),"OK","MISMATCH")))))</f>
        <v/>
      </c>
      <c r="K1240" s="16" t="str">
        <f aca="false">IF($A1240="","",SUMPRODUCT(--ISNUMBER(SEARCH(","&amp;TRIM($A1240)&amp;",",","&amp;SUBSTITUTE('1. Master BOM'!$D$2:$D$400," ","")&amp;","))))</f>
        <v/>
      </c>
      <c r="L1240" s="16" t="str">
        <f aca="false">IF($A1240="","",IF($K1240&lt;&gt;1,0,SUMPRODUCT(ISNUMBER(SEARCH(","&amp;TRIM($A1240)&amp;",",","&amp;SUBSTITUTE('1. Master BOM'!$D$2:$D$400," ","")&amp;","))*ROW('1. Master BOM'!$D$2:$D$400))))</f>
        <v/>
      </c>
      <c r="M1240" s="9" t="str">
        <f aca="false">IF($A1240="","",IF($K1240=0,"NOT IN BOM",IF($K1240&gt;1,"MULTIPLE BOM LINES","OK")))</f>
        <v/>
      </c>
      <c r="N1240" s="9" t="str">
        <f aca="false">IF($A1240="","",IF($L1240=0,"—",INDEX('1. Master BOM'!$A$1:$A$400,$L1240)))</f>
        <v/>
      </c>
      <c r="O1240" s="9" t="str">
        <f aca="false">IF($A1240="","",IF($L1240=0,"—",INDEX('1. Master BOM'!$B$1:$B$400,$L1240)))</f>
        <v/>
      </c>
      <c r="P1240" s="9" t="str">
        <f aca="false">IF($A1240="","",IF(OR($H1240="NOT IN SCHEMATIC",$O1240="—"),"",IF($G1240="","NO SCH PN",IF(UPPER(TRIM($G1240))=UPPER(TRIM($O1240)),"OK","MISMATCH"))))</f>
        <v/>
      </c>
      <c r="Q1240" s="9" t="str">
        <f aca="false">IF($A1240="","",IF($L1240=0,"—",INDEX('1. Master BOM'!$E$1:$E$400,$L1240)))</f>
        <v/>
      </c>
      <c r="R1240" s="9" t="str">
        <f aca="false">IF($A1240="","",IF($L1240=0,"—",IF(T(INDEX('1. Master BOM'!$F$1:$F$400,$L1240))="","(not set)",INDEX('1. Master BOM'!$F$1:$F$400,$L1240))))</f>
        <v/>
      </c>
      <c r="S1240" s="9" t="str">
        <f aca="false">IF($A1240="","",IF(OR($R1240="—",$R1240="(not set)",$D1240=""),"",IF(ISNUMBER(SEARCH(SUBSTITUTE(SUBSTITUTE(SUBSTITUTE($R1240,"-",""),"_","")," ",""),SUBSTITUTE(SUBSTITUTE(SUBSTITUTE($D1240,"-",""),"_","")," ",""))),"OK","CHECK")))</f>
        <v/>
      </c>
      <c r="T1240" s="9" t="str">
        <f aca="false">IF($A1240="","",IF(OR($H1240="NOT IN SCHEMATIC",$I1240="MISMATCH",$J1240="MISMATCH",$P1240="MISMATCH",$M1240&lt;&gt;"OK"),"REVIEW","OK"))</f>
        <v/>
      </c>
      <c r="U1240" s="14"/>
      <c r="V1240" s="14"/>
      <c r="W1240" s="17"/>
      <c r="X1240" s="14"/>
    </row>
    <row r="1241" customFormat="false" ht="15" hidden="false" customHeight="false" outlineLevel="0" collapsed="false">
      <c r="A1241" s="9" t="str">
        <f aca="false">IF('3. Layout Parts'!$A1241="","",TRIM('3. Layout Parts'!$A1241))</f>
        <v/>
      </c>
      <c r="B1241" s="9" t="str">
        <f aca="false">IF($A1241="","",'3. Layout Parts'!$D1241)</f>
        <v/>
      </c>
      <c r="C1241" s="9" t="str">
        <f aca="false">IF($A1241="","",'3. Layout Parts'!$B1241)</f>
        <v/>
      </c>
      <c r="D1241" s="9" t="str">
        <f aca="false">IF($A1241="","",'3. Layout Parts'!$C1241)</f>
        <v/>
      </c>
      <c r="E1241" s="9" t="str">
        <f aca="false">IF($A1241="","",IFERROR(INDEX('2. Schematic Parts'!$B$2:$B$3001,MATCH($A1241,'2. Schematic Parts'!$A$2:$A$3001,0)),"NOT FOUND"))</f>
        <v/>
      </c>
      <c r="F1241" s="9" t="str">
        <f aca="false">IF($A1241="","",IFERROR(INDEX('2. Schematic Parts'!$C$2:$C$3001,MATCH($A1241,'2. Schematic Parts'!$A$2:$A$3001,0))&amp;"","NOT FOUND"))</f>
        <v/>
      </c>
      <c r="G1241" s="9" t="str">
        <f aca="false">IF($A1241="","",IFERROR(INDEX('2. Schematic Parts'!$D$2:$D$3001,MATCH($A1241,'2. Schematic Parts'!$A$2:$A$3001,0))&amp;"","NOT FOUND"))</f>
        <v/>
      </c>
      <c r="H1241" s="9" t="str">
        <f aca="false">IF($A1241="","",IF(COUNTIF('2. Schematic Parts'!$A$2:$A$3001,$A1241)=0,"NOT IN SCHEMATIC","OK"))</f>
        <v/>
      </c>
      <c r="I1241" s="9" t="str">
        <f aca="false">IF($A1241="","",IF($H1241="NOT IN SCHEMATIC","",IF(UPPER(TRIM($C1241))=UPPER(TRIM($E1241)),"OK","MISMATCH")))</f>
        <v/>
      </c>
      <c r="J1241" s="9" t="str">
        <f aca="false">IF($A1241="","",IF($H1241="NOT IN SCHEMATIC","",IF($F1241="","NO SCH DECAL",IF($D1241="","",IF(UPPER(TRIM($D1241))=UPPER(TRIM($F1241)),"OK","MISMATCH")))))</f>
        <v/>
      </c>
      <c r="K1241" s="16" t="str">
        <f aca="false">IF($A1241="","",SUMPRODUCT(--ISNUMBER(SEARCH(","&amp;TRIM($A1241)&amp;",",","&amp;SUBSTITUTE('1. Master BOM'!$D$2:$D$400," ","")&amp;","))))</f>
        <v/>
      </c>
      <c r="L1241" s="16" t="str">
        <f aca="false">IF($A1241="","",IF($K1241&lt;&gt;1,0,SUMPRODUCT(ISNUMBER(SEARCH(","&amp;TRIM($A1241)&amp;",",","&amp;SUBSTITUTE('1. Master BOM'!$D$2:$D$400," ","")&amp;","))*ROW('1. Master BOM'!$D$2:$D$400))))</f>
        <v/>
      </c>
      <c r="M1241" s="9" t="str">
        <f aca="false">IF($A1241="","",IF($K1241=0,"NOT IN BOM",IF($K1241&gt;1,"MULTIPLE BOM LINES","OK")))</f>
        <v/>
      </c>
      <c r="N1241" s="9" t="str">
        <f aca="false">IF($A1241="","",IF($L1241=0,"—",INDEX('1. Master BOM'!$A$1:$A$400,$L1241)))</f>
        <v/>
      </c>
      <c r="O1241" s="9" t="str">
        <f aca="false">IF($A1241="","",IF($L1241=0,"—",INDEX('1. Master BOM'!$B$1:$B$400,$L1241)))</f>
        <v/>
      </c>
      <c r="P1241" s="9" t="str">
        <f aca="false">IF($A1241="","",IF(OR($H1241="NOT IN SCHEMATIC",$O1241="—"),"",IF($G1241="","NO SCH PN",IF(UPPER(TRIM($G1241))=UPPER(TRIM($O1241)),"OK","MISMATCH"))))</f>
        <v/>
      </c>
      <c r="Q1241" s="9" t="str">
        <f aca="false">IF($A1241="","",IF($L1241=0,"—",INDEX('1. Master BOM'!$E$1:$E$400,$L1241)))</f>
        <v/>
      </c>
      <c r="R1241" s="9" t="str">
        <f aca="false">IF($A1241="","",IF($L1241=0,"—",IF(T(INDEX('1. Master BOM'!$F$1:$F$400,$L1241))="","(not set)",INDEX('1. Master BOM'!$F$1:$F$400,$L1241))))</f>
        <v/>
      </c>
      <c r="S1241" s="9" t="str">
        <f aca="false">IF($A1241="","",IF(OR($R1241="—",$R1241="(not set)",$D1241=""),"",IF(ISNUMBER(SEARCH(SUBSTITUTE(SUBSTITUTE(SUBSTITUTE($R1241,"-",""),"_","")," ",""),SUBSTITUTE(SUBSTITUTE(SUBSTITUTE($D1241,"-",""),"_","")," ",""))),"OK","CHECK")))</f>
        <v/>
      </c>
      <c r="T1241" s="9" t="str">
        <f aca="false">IF($A1241="","",IF(OR($H1241="NOT IN SCHEMATIC",$I1241="MISMATCH",$J1241="MISMATCH",$P1241="MISMATCH",$M1241&lt;&gt;"OK"),"REVIEW","OK"))</f>
        <v/>
      </c>
      <c r="U1241" s="14"/>
      <c r="V1241" s="14"/>
      <c r="W1241" s="17"/>
      <c r="X1241" s="14"/>
    </row>
    <row r="1242" customFormat="false" ht="15" hidden="false" customHeight="false" outlineLevel="0" collapsed="false">
      <c r="A1242" s="9" t="str">
        <f aca="false">IF('3. Layout Parts'!$A1242="","",TRIM('3. Layout Parts'!$A1242))</f>
        <v/>
      </c>
      <c r="B1242" s="9" t="str">
        <f aca="false">IF($A1242="","",'3. Layout Parts'!$D1242)</f>
        <v/>
      </c>
      <c r="C1242" s="9" t="str">
        <f aca="false">IF($A1242="","",'3. Layout Parts'!$B1242)</f>
        <v/>
      </c>
      <c r="D1242" s="9" t="str">
        <f aca="false">IF($A1242="","",'3. Layout Parts'!$C1242)</f>
        <v/>
      </c>
      <c r="E1242" s="9" t="str">
        <f aca="false">IF($A1242="","",IFERROR(INDEX('2. Schematic Parts'!$B$2:$B$3001,MATCH($A1242,'2. Schematic Parts'!$A$2:$A$3001,0)),"NOT FOUND"))</f>
        <v/>
      </c>
      <c r="F1242" s="9" t="str">
        <f aca="false">IF($A1242="","",IFERROR(INDEX('2. Schematic Parts'!$C$2:$C$3001,MATCH($A1242,'2. Schematic Parts'!$A$2:$A$3001,0))&amp;"","NOT FOUND"))</f>
        <v/>
      </c>
      <c r="G1242" s="9" t="str">
        <f aca="false">IF($A1242="","",IFERROR(INDEX('2. Schematic Parts'!$D$2:$D$3001,MATCH($A1242,'2. Schematic Parts'!$A$2:$A$3001,0))&amp;"","NOT FOUND"))</f>
        <v/>
      </c>
      <c r="H1242" s="9" t="str">
        <f aca="false">IF($A1242="","",IF(COUNTIF('2. Schematic Parts'!$A$2:$A$3001,$A1242)=0,"NOT IN SCHEMATIC","OK"))</f>
        <v/>
      </c>
      <c r="I1242" s="9" t="str">
        <f aca="false">IF($A1242="","",IF($H1242="NOT IN SCHEMATIC","",IF(UPPER(TRIM($C1242))=UPPER(TRIM($E1242)),"OK","MISMATCH")))</f>
        <v/>
      </c>
      <c r="J1242" s="9" t="str">
        <f aca="false">IF($A1242="","",IF($H1242="NOT IN SCHEMATIC","",IF($F1242="","NO SCH DECAL",IF($D1242="","",IF(UPPER(TRIM($D1242))=UPPER(TRIM($F1242)),"OK","MISMATCH")))))</f>
        <v/>
      </c>
      <c r="K1242" s="16" t="str">
        <f aca="false">IF($A1242="","",SUMPRODUCT(--ISNUMBER(SEARCH(","&amp;TRIM($A1242)&amp;",",","&amp;SUBSTITUTE('1. Master BOM'!$D$2:$D$400," ","")&amp;","))))</f>
        <v/>
      </c>
      <c r="L1242" s="16" t="str">
        <f aca="false">IF($A1242="","",IF($K1242&lt;&gt;1,0,SUMPRODUCT(ISNUMBER(SEARCH(","&amp;TRIM($A1242)&amp;",",","&amp;SUBSTITUTE('1. Master BOM'!$D$2:$D$400," ","")&amp;","))*ROW('1. Master BOM'!$D$2:$D$400))))</f>
        <v/>
      </c>
      <c r="M1242" s="9" t="str">
        <f aca="false">IF($A1242="","",IF($K1242=0,"NOT IN BOM",IF($K1242&gt;1,"MULTIPLE BOM LINES","OK")))</f>
        <v/>
      </c>
      <c r="N1242" s="9" t="str">
        <f aca="false">IF($A1242="","",IF($L1242=0,"—",INDEX('1. Master BOM'!$A$1:$A$400,$L1242)))</f>
        <v/>
      </c>
      <c r="O1242" s="9" t="str">
        <f aca="false">IF($A1242="","",IF($L1242=0,"—",INDEX('1. Master BOM'!$B$1:$B$400,$L1242)))</f>
        <v/>
      </c>
      <c r="P1242" s="9" t="str">
        <f aca="false">IF($A1242="","",IF(OR($H1242="NOT IN SCHEMATIC",$O1242="—"),"",IF($G1242="","NO SCH PN",IF(UPPER(TRIM($G1242))=UPPER(TRIM($O1242)),"OK","MISMATCH"))))</f>
        <v/>
      </c>
      <c r="Q1242" s="9" t="str">
        <f aca="false">IF($A1242="","",IF($L1242=0,"—",INDEX('1. Master BOM'!$E$1:$E$400,$L1242)))</f>
        <v/>
      </c>
      <c r="R1242" s="9" t="str">
        <f aca="false">IF($A1242="","",IF($L1242=0,"—",IF(T(INDEX('1. Master BOM'!$F$1:$F$400,$L1242))="","(not set)",INDEX('1. Master BOM'!$F$1:$F$400,$L1242))))</f>
        <v/>
      </c>
      <c r="S1242" s="9" t="str">
        <f aca="false">IF($A1242="","",IF(OR($R1242="—",$R1242="(not set)",$D1242=""),"",IF(ISNUMBER(SEARCH(SUBSTITUTE(SUBSTITUTE(SUBSTITUTE($R1242,"-",""),"_","")," ",""),SUBSTITUTE(SUBSTITUTE(SUBSTITUTE($D1242,"-",""),"_","")," ",""))),"OK","CHECK")))</f>
        <v/>
      </c>
      <c r="T1242" s="9" t="str">
        <f aca="false">IF($A1242="","",IF(OR($H1242="NOT IN SCHEMATIC",$I1242="MISMATCH",$J1242="MISMATCH",$P1242="MISMATCH",$M1242&lt;&gt;"OK"),"REVIEW","OK"))</f>
        <v/>
      </c>
      <c r="U1242" s="14"/>
      <c r="V1242" s="14"/>
      <c r="W1242" s="17"/>
      <c r="X1242" s="14"/>
    </row>
    <row r="1243" customFormat="false" ht="15" hidden="false" customHeight="false" outlineLevel="0" collapsed="false">
      <c r="A1243" s="9" t="str">
        <f aca="false">IF('3. Layout Parts'!$A1243="","",TRIM('3. Layout Parts'!$A1243))</f>
        <v/>
      </c>
      <c r="B1243" s="9" t="str">
        <f aca="false">IF($A1243="","",'3. Layout Parts'!$D1243)</f>
        <v/>
      </c>
      <c r="C1243" s="9" t="str">
        <f aca="false">IF($A1243="","",'3. Layout Parts'!$B1243)</f>
        <v/>
      </c>
      <c r="D1243" s="9" t="str">
        <f aca="false">IF($A1243="","",'3. Layout Parts'!$C1243)</f>
        <v/>
      </c>
      <c r="E1243" s="9" t="str">
        <f aca="false">IF($A1243="","",IFERROR(INDEX('2. Schematic Parts'!$B$2:$B$3001,MATCH($A1243,'2. Schematic Parts'!$A$2:$A$3001,0)),"NOT FOUND"))</f>
        <v/>
      </c>
      <c r="F1243" s="9" t="str">
        <f aca="false">IF($A1243="","",IFERROR(INDEX('2. Schematic Parts'!$C$2:$C$3001,MATCH($A1243,'2. Schematic Parts'!$A$2:$A$3001,0))&amp;"","NOT FOUND"))</f>
        <v/>
      </c>
      <c r="G1243" s="9" t="str">
        <f aca="false">IF($A1243="","",IFERROR(INDEX('2. Schematic Parts'!$D$2:$D$3001,MATCH($A1243,'2. Schematic Parts'!$A$2:$A$3001,0))&amp;"","NOT FOUND"))</f>
        <v/>
      </c>
      <c r="H1243" s="9" t="str">
        <f aca="false">IF($A1243="","",IF(COUNTIF('2. Schematic Parts'!$A$2:$A$3001,$A1243)=0,"NOT IN SCHEMATIC","OK"))</f>
        <v/>
      </c>
      <c r="I1243" s="9" t="str">
        <f aca="false">IF($A1243="","",IF($H1243="NOT IN SCHEMATIC","",IF(UPPER(TRIM($C1243))=UPPER(TRIM($E1243)),"OK","MISMATCH")))</f>
        <v/>
      </c>
      <c r="J1243" s="9" t="str">
        <f aca="false">IF($A1243="","",IF($H1243="NOT IN SCHEMATIC","",IF($F1243="","NO SCH DECAL",IF($D1243="","",IF(UPPER(TRIM($D1243))=UPPER(TRIM($F1243)),"OK","MISMATCH")))))</f>
        <v/>
      </c>
      <c r="K1243" s="16" t="str">
        <f aca="false">IF($A1243="","",SUMPRODUCT(--ISNUMBER(SEARCH(","&amp;TRIM($A1243)&amp;",",","&amp;SUBSTITUTE('1. Master BOM'!$D$2:$D$400," ","")&amp;","))))</f>
        <v/>
      </c>
      <c r="L1243" s="16" t="str">
        <f aca="false">IF($A1243="","",IF($K1243&lt;&gt;1,0,SUMPRODUCT(ISNUMBER(SEARCH(","&amp;TRIM($A1243)&amp;",",","&amp;SUBSTITUTE('1. Master BOM'!$D$2:$D$400," ","")&amp;","))*ROW('1. Master BOM'!$D$2:$D$400))))</f>
        <v/>
      </c>
      <c r="M1243" s="9" t="str">
        <f aca="false">IF($A1243="","",IF($K1243=0,"NOT IN BOM",IF($K1243&gt;1,"MULTIPLE BOM LINES","OK")))</f>
        <v/>
      </c>
      <c r="N1243" s="9" t="str">
        <f aca="false">IF($A1243="","",IF($L1243=0,"—",INDEX('1. Master BOM'!$A$1:$A$400,$L1243)))</f>
        <v/>
      </c>
      <c r="O1243" s="9" t="str">
        <f aca="false">IF($A1243="","",IF($L1243=0,"—",INDEX('1. Master BOM'!$B$1:$B$400,$L1243)))</f>
        <v/>
      </c>
      <c r="P1243" s="9" t="str">
        <f aca="false">IF($A1243="","",IF(OR($H1243="NOT IN SCHEMATIC",$O1243="—"),"",IF($G1243="","NO SCH PN",IF(UPPER(TRIM($G1243))=UPPER(TRIM($O1243)),"OK","MISMATCH"))))</f>
        <v/>
      </c>
      <c r="Q1243" s="9" t="str">
        <f aca="false">IF($A1243="","",IF($L1243=0,"—",INDEX('1. Master BOM'!$E$1:$E$400,$L1243)))</f>
        <v/>
      </c>
      <c r="R1243" s="9" t="str">
        <f aca="false">IF($A1243="","",IF($L1243=0,"—",IF(T(INDEX('1. Master BOM'!$F$1:$F$400,$L1243))="","(not set)",INDEX('1. Master BOM'!$F$1:$F$400,$L1243))))</f>
        <v/>
      </c>
      <c r="S1243" s="9" t="str">
        <f aca="false">IF($A1243="","",IF(OR($R1243="—",$R1243="(not set)",$D1243=""),"",IF(ISNUMBER(SEARCH(SUBSTITUTE(SUBSTITUTE(SUBSTITUTE($R1243,"-",""),"_","")," ",""),SUBSTITUTE(SUBSTITUTE(SUBSTITUTE($D1243,"-",""),"_","")," ",""))),"OK","CHECK")))</f>
        <v/>
      </c>
      <c r="T1243" s="9" t="str">
        <f aca="false">IF($A1243="","",IF(OR($H1243="NOT IN SCHEMATIC",$I1243="MISMATCH",$J1243="MISMATCH",$P1243="MISMATCH",$M1243&lt;&gt;"OK"),"REVIEW","OK"))</f>
        <v/>
      </c>
      <c r="U1243" s="14"/>
      <c r="V1243" s="14"/>
      <c r="W1243" s="17"/>
      <c r="X1243" s="14"/>
    </row>
    <row r="1244" customFormat="false" ht="15" hidden="false" customHeight="false" outlineLevel="0" collapsed="false">
      <c r="A1244" s="9" t="str">
        <f aca="false">IF('3. Layout Parts'!$A1244="","",TRIM('3. Layout Parts'!$A1244))</f>
        <v/>
      </c>
      <c r="B1244" s="9" t="str">
        <f aca="false">IF($A1244="","",'3. Layout Parts'!$D1244)</f>
        <v/>
      </c>
      <c r="C1244" s="9" t="str">
        <f aca="false">IF($A1244="","",'3. Layout Parts'!$B1244)</f>
        <v/>
      </c>
      <c r="D1244" s="9" t="str">
        <f aca="false">IF($A1244="","",'3. Layout Parts'!$C1244)</f>
        <v/>
      </c>
      <c r="E1244" s="9" t="str">
        <f aca="false">IF($A1244="","",IFERROR(INDEX('2. Schematic Parts'!$B$2:$B$3001,MATCH($A1244,'2. Schematic Parts'!$A$2:$A$3001,0)),"NOT FOUND"))</f>
        <v/>
      </c>
      <c r="F1244" s="9" t="str">
        <f aca="false">IF($A1244="","",IFERROR(INDEX('2. Schematic Parts'!$C$2:$C$3001,MATCH($A1244,'2. Schematic Parts'!$A$2:$A$3001,0))&amp;"","NOT FOUND"))</f>
        <v/>
      </c>
      <c r="G1244" s="9" t="str">
        <f aca="false">IF($A1244="","",IFERROR(INDEX('2. Schematic Parts'!$D$2:$D$3001,MATCH($A1244,'2. Schematic Parts'!$A$2:$A$3001,0))&amp;"","NOT FOUND"))</f>
        <v/>
      </c>
      <c r="H1244" s="9" t="str">
        <f aca="false">IF($A1244="","",IF(COUNTIF('2. Schematic Parts'!$A$2:$A$3001,$A1244)=0,"NOT IN SCHEMATIC","OK"))</f>
        <v/>
      </c>
      <c r="I1244" s="9" t="str">
        <f aca="false">IF($A1244="","",IF($H1244="NOT IN SCHEMATIC","",IF(UPPER(TRIM($C1244))=UPPER(TRIM($E1244)),"OK","MISMATCH")))</f>
        <v/>
      </c>
      <c r="J1244" s="9" t="str">
        <f aca="false">IF($A1244="","",IF($H1244="NOT IN SCHEMATIC","",IF($F1244="","NO SCH DECAL",IF($D1244="","",IF(UPPER(TRIM($D1244))=UPPER(TRIM($F1244)),"OK","MISMATCH")))))</f>
        <v/>
      </c>
      <c r="K1244" s="16" t="str">
        <f aca="false">IF($A1244="","",SUMPRODUCT(--ISNUMBER(SEARCH(","&amp;TRIM($A1244)&amp;",",","&amp;SUBSTITUTE('1. Master BOM'!$D$2:$D$400," ","")&amp;","))))</f>
        <v/>
      </c>
      <c r="L1244" s="16" t="str">
        <f aca="false">IF($A1244="","",IF($K1244&lt;&gt;1,0,SUMPRODUCT(ISNUMBER(SEARCH(","&amp;TRIM($A1244)&amp;",",","&amp;SUBSTITUTE('1. Master BOM'!$D$2:$D$400," ","")&amp;","))*ROW('1. Master BOM'!$D$2:$D$400))))</f>
        <v/>
      </c>
      <c r="M1244" s="9" t="str">
        <f aca="false">IF($A1244="","",IF($K1244=0,"NOT IN BOM",IF($K1244&gt;1,"MULTIPLE BOM LINES","OK")))</f>
        <v/>
      </c>
      <c r="N1244" s="9" t="str">
        <f aca="false">IF($A1244="","",IF($L1244=0,"—",INDEX('1. Master BOM'!$A$1:$A$400,$L1244)))</f>
        <v/>
      </c>
      <c r="O1244" s="9" t="str">
        <f aca="false">IF($A1244="","",IF($L1244=0,"—",INDEX('1. Master BOM'!$B$1:$B$400,$L1244)))</f>
        <v/>
      </c>
      <c r="P1244" s="9" t="str">
        <f aca="false">IF($A1244="","",IF(OR($H1244="NOT IN SCHEMATIC",$O1244="—"),"",IF($G1244="","NO SCH PN",IF(UPPER(TRIM($G1244))=UPPER(TRIM($O1244)),"OK","MISMATCH"))))</f>
        <v/>
      </c>
      <c r="Q1244" s="9" t="str">
        <f aca="false">IF($A1244="","",IF($L1244=0,"—",INDEX('1. Master BOM'!$E$1:$E$400,$L1244)))</f>
        <v/>
      </c>
      <c r="R1244" s="9" t="str">
        <f aca="false">IF($A1244="","",IF($L1244=0,"—",IF(T(INDEX('1. Master BOM'!$F$1:$F$400,$L1244))="","(not set)",INDEX('1. Master BOM'!$F$1:$F$400,$L1244))))</f>
        <v/>
      </c>
      <c r="S1244" s="9" t="str">
        <f aca="false">IF($A1244="","",IF(OR($R1244="—",$R1244="(not set)",$D1244=""),"",IF(ISNUMBER(SEARCH(SUBSTITUTE(SUBSTITUTE(SUBSTITUTE($R1244,"-",""),"_","")," ",""),SUBSTITUTE(SUBSTITUTE(SUBSTITUTE($D1244,"-",""),"_","")," ",""))),"OK","CHECK")))</f>
        <v/>
      </c>
      <c r="T1244" s="9" t="str">
        <f aca="false">IF($A1244="","",IF(OR($H1244="NOT IN SCHEMATIC",$I1244="MISMATCH",$J1244="MISMATCH",$P1244="MISMATCH",$M1244&lt;&gt;"OK"),"REVIEW","OK"))</f>
        <v/>
      </c>
      <c r="U1244" s="14"/>
      <c r="V1244" s="14"/>
      <c r="W1244" s="17"/>
      <c r="X1244" s="14"/>
    </row>
    <row r="1245" customFormat="false" ht="15" hidden="false" customHeight="false" outlineLevel="0" collapsed="false">
      <c r="A1245" s="9" t="str">
        <f aca="false">IF('3. Layout Parts'!$A1245="","",TRIM('3. Layout Parts'!$A1245))</f>
        <v/>
      </c>
      <c r="B1245" s="9" t="str">
        <f aca="false">IF($A1245="","",'3. Layout Parts'!$D1245)</f>
        <v/>
      </c>
      <c r="C1245" s="9" t="str">
        <f aca="false">IF($A1245="","",'3. Layout Parts'!$B1245)</f>
        <v/>
      </c>
      <c r="D1245" s="9" t="str">
        <f aca="false">IF($A1245="","",'3. Layout Parts'!$C1245)</f>
        <v/>
      </c>
      <c r="E1245" s="9" t="str">
        <f aca="false">IF($A1245="","",IFERROR(INDEX('2. Schematic Parts'!$B$2:$B$3001,MATCH($A1245,'2. Schematic Parts'!$A$2:$A$3001,0)),"NOT FOUND"))</f>
        <v/>
      </c>
      <c r="F1245" s="9" t="str">
        <f aca="false">IF($A1245="","",IFERROR(INDEX('2. Schematic Parts'!$C$2:$C$3001,MATCH($A1245,'2. Schematic Parts'!$A$2:$A$3001,0))&amp;"","NOT FOUND"))</f>
        <v/>
      </c>
      <c r="G1245" s="9" t="str">
        <f aca="false">IF($A1245="","",IFERROR(INDEX('2. Schematic Parts'!$D$2:$D$3001,MATCH($A1245,'2. Schematic Parts'!$A$2:$A$3001,0))&amp;"","NOT FOUND"))</f>
        <v/>
      </c>
      <c r="H1245" s="9" t="str">
        <f aca="false">IF($A1245="","",IF(COUNTIF('2. Schematic Parts'!$A$2:$A$3001,$A1245)=0,"NOT IN SCHEMATIC","OK"))</f>
        <v/>
      </c>
      <c r="I1245" s="9" t="str">
        <f aca="false">IF($A1245="","",IF($H1245="NOT IN SCHEMATIC","",IF(UPPER(TRIM($C1245))=UPPER(TRIM($E1245)),"OK","MISMATCH")))</f>
        <v/>
      </c>
      <c r="J1245" s="9" t="str">
        <f aca="false">IF($A1245="","",IF($H1245="NOT IN SCHEMATIC","",IF($F1245="","NO SCH DECAL",IF($D1245="","",IF(UPPER(TRIM($D1245))=UPPER(TRIM($F1245)),"OK","MISMATCH")))))</f>
        <v/>
      </c>
      <c r="K1245" s="16" t="str">
        <f aca="false">IF($A1245="","",SUMPRODUCT(--ISNUMBER(SEARCH(","&amp;TRIM($A1245)&amp;",",","&amp;SUBSTITUTE('1. Master BOM'!$D$2:$D$400," ","")&amp;","))))</f>
        <v/>
      </c>
      <c r="L1245" s="16" t="str">
        <f aca="false">IF($A1245="","",IF($K1245&lt;&gt;1,0,SUMPRODUCT(ISNUMBER(SEARCH(","&amp;TRIM($A1245)&amp;",",","&amp;SUBSTITUTE('1. Master BOM'!$D$2:$D$400," ","")&amp;","))*ROW('1. Master BOM'!$D$2:$D$400))))</f>
        <v/>
      </c>
      <c r="M1245" s="9" t="str">
        <f aca="false">IF($A1245="","",IF($K1245=0,"NOT IN BOM",IF($K1245&gt;1,"MULTIPLE BOM LINES","OK")))</f>
        <v/>
      </c>
      <c r="N1245" s="9" t="str">
        <f aca="false">IF($A1245="","",IF($L1245=0,"—",INDEX('1. Master BOM'!$A$1:$A$400,$L1245)))</f>
        <v/>
      </c>
      <c r="O1245" s="9" t="str">
        <f aca="false">IF($A1245="","",IF($L1245=0,"—",INDEX('1. Master BOM'!$B$1:$B$400,$L1245)))</f>
        <v/>
      </c>
      <c r="P1245" s="9" t="str">
        <f aca="false">IF($A1245="","",IF(OR($H1245="NOT IN SCHEMATIC",$O1245="—"),"",IF($G1245="","NO SCH PN",IF(UPPER(TRIM($G1245))=UPPER(TRIM($O1245)),"OK","MISMATCH"))))</f>
        <v/>
      </c>
      <c r="Q1245" s="9" t="str">
        <f aca="false">IF($A1245="","",IF($L1245=0,"—",INDEX('1. Master BOM'!$E$1:$E$400,$L1245)))</f>
        <v/>
      </c>
      <c r="R1245" s="9" t="str">
        <f aca="false">IF($A1245="","",IF($L1245=0,"—",IF(T(INDEX('1. Master BOM'!$F$1:$F$400,$L1245))="","(not set)",INDEX('1. Master BOM'!$F$1:$F$400,$L1245))))</f>
        <v/>
      </c>
      <c r="S1245" s="9" t="str">
        <f aca="false">IF($A1245="","",IF(OR($R1245="—",$R1245="(not set)",$D1245=""),"",IF(ISNUMBER(SEARCH(SUBSTITUTE(SUBSTITUTE(SUBSTITUTE($R1245,"-",""),"_","")," ",""),SUBSTITUTE(SUBSTITUTE(SUBSTITUTE($D1245,"-",""),"_","")," ",""))),"OK","CHECK")))</f>
        <v/>
      </c>
      <c r="T1245" s="9" t="str">
        <f aca="false">IF($A1245="","",IF(OR($H1245="NOT IN SCHEMATIC",$I1245="MISMATCH",$J1245="MISMATCH",$P1245="MISMATCH",$M1245&lt;&gt;"OK"),"REVIEW","OK"))</f>
        <v/>
      </c>
      <c r="U1245" s="14"/>
      <c r="V1245" s="14"/>
      <c r="W1245" s="17"/>
      <c r="X1245" s="14"/>
    </row>
    <row r="1246" customFormat="false" ht="15" hidden="false" customHeight="false" outlineLevel="0" collapsed="false">
      <c r="A1246" s="9" t="str">
        <f aca="false">IF('3. Layout Parts'!$A1246="","",TRIM('3. Layout Parts'!$A1246))</f>
        <v/>
      </c>
      <c r="B1246" s="9" t="str">
        <f aca="false">IF($A1246="","",'3. Layout Parts'!$D1246)</f>
        <v/>
      </c>
      <c r="C1246" s="9" t="str">
        <f aca="false">IF($A1246="","",'3. Layout Parts'!$B1246)</f>
        <v/>
      </c>
      <c r="D1246" s="9" t="str">
        <f aca="false">IF($A1246="","",'3. Layout Parts'!$C1246)</f>
        <v/>
      </c>
      <c r="E1246" s="9" t="str">
        <f aca="false">IF($A1246="","",IFERROR(INDEX('2. Schematic Parts'!$B$2:$B$3001,MATCH($A1246,'2. Schematic Parts'!$A$2:$A$3001,0)),"NOT FOUND"))</f>
        <v/>
      </c>
      <c r="F1246" s="9" t="str">
        <f aca="false">IF($A1246="","",IFERROR(INDEX('2. Schematic Parts'!$C$2:$C$3001,MATCH($A1246,'2. Schematic Parts'!$A$2:$A$3001,0))&amp;"","NOT FOUND"))</f>
        <v/>
      </c>
      <c r="G1246" s="9" t="str">
        <f aca="false">IF($A1246="","",IFERROR(INDEX('2. Schematic Parts'!$D$2:$D$3001,MATCH($A1246,'2. Schematic Parts'!$A$2:$A$3001,0))&amp;"","NOT FOUND"))</f>
        <v/>
      </c>
      <c r="H1246" s="9" t="str">
        <f aca="false">IF($A1246="","",IF(COUNTIF('2. Schematic Parts'!$A$2:$A$3001,$A1246)=0,"NOT IN SCHEMATIC","OK"))</f>
        <v/>
      </c>
      <c r="I1246" s="9" t="str">
        <f aca="false">IF($A1246="","",IF($H1246="NOT IN SCHEMATIC","",IF(UPPER(TRIM($C1246))=UPPER(TRIM($E1246)),"OK","MISMATCH")))</f>
        <v/>
      </c>
      <c r="J1246" s="9" t="str">
        <f aca="false">IF($A1246="","",IF($H1246="NOT IN SCHEMATIC","",IF($F1246="","NO SCH DECAL",IF($D1246="","",IF(UPPER(TRIM($D1246))=UPPER(TRIM($F1246)),"OK","MISMATCH")))))</f>
        <v/>
      </c>
      <c r="K1246" s="16" t="str">
        <f aca="false">IF($A1246="","",SUMPRODUCT(--ISNUMBER(SEARCH(","&amp;TRIM($A1246)&amp;",",","&amp;SUBSTITUTE('1. Master BOM'!$D$2:$D$400," ","")&amp;","))))</f>
        <v/>
      </c>
      <c r="L1246" s="16" t="str">
        <f aca="false">IF($A1246="","",IF($K1246&lt;&gt;1,0,SUMPRODUCT(ISNUMBER(SEARCH(","&amp;TRIM($A1246)&amp;",",","&amp;SUBSTITUTE('1. Master BOM'!$D$2:$D$400," ","")&amp;","))*ROW('1. Master BOM'!$D$2:$D$400))))</f>
        <v/>
      </c>
      <c r="M1246" s="9" t="str">
        <f aca="false">IF($A1246="","",IF($K1246=0,"NOT IN BOM",IF($K1246&gt;1,"MULTIPLE BOM LINES","OK")))</f>
        <v/>
      </c>
      <c r="N1246" s="9" t="str">
        <f aca="false">IF($A1246="","",IF($L1246=0,"—",INDEX('1. Master BOM'!$A$1:$A$400,$L1246)))</f>
        <v/>
      </c>
      <c r="O1246" s="9" t="str">
        <f aca="false">IF($A1246="","",IF($L1246=0,"—",INDEX('1. Master BOM'!$B$1:$B$400,$L1246)))</f>
        <v/>
      </c>
      <c r="P1246" s="9" t="str">
        <f aca="false">IF($A1246="","",IF(OR($H1246="NOT IN SCHEMATIC",$O1246="—"),"",IF($G1246="","NO SCH PN",IF(UPPER(TRIM($G1246))=UPPER(TRIM($O1246)),"OK","MISMATCH"))))</f>
        <v/>
      </c>
      <c r="Q1246" s="9" t="str">
        <f aca="false">IF($A1246="","",IF($L1246=0,"—",INDEX('1. Master BOM'!$E$1:$E$400,$L1246)))</f>
        <v/>
      </c>
      <c r="R1246" s="9" t="str">
        <f aca="false">IF($A1246="","",IF($L1246=0,"—",IF(T(INDEX('1. Master BOM'!$F$1:$F$400,$L1246))="","(not set)",INDEX('1. Master BOM'!$F$1:$F$400,$L1246))))</f>
        <v/>
      </c>
      <c r="S1246" s="9" t="str">
        <f aca="false">IF($A1246="","",IF(OR($R1246="—",$R1246="(not set)",$D1246=""),"",IF(ISNUMBER(SEARCH(SUBSTITUTE(SUBSTITUTE(SUBSTITUTE($R1246,"-",""),"_","")," ",""),SUBSTITUTE(SUBSTITUTE(SUBSTITUTE($D1246,"-",""),"_","")," ",""))),"OK","CHECK")))</f>
        <v/>
      </c>
      <c r="T1246" s="9" t="str">
        <f aca="false">IF($A1246="","",IF(OR($H1246="NOT IN SCHEMATIC",$I1246="MISMATCH",$J1246="MISMATCH",$P1246="MISMATCH",$M1246&lt;&gt;"OK"),"REVIEW","OK"))</f>
        <v/>
      </c>
      <c r="U1246" s="14"/>
      <c r="V1246" s="14"/>
      <c r="W1246" s="17"/>
      <c r="X1246" s="14"/>
    </row>
    <row r="1247" customFormat="false" ht="15" hidden="false" customHeight="false" outlineLevel="0" collapsed="false">
      <c r="A1247" s="9" t="str">
        <f aca="false">IF('3. Layout Parts'!$A1247="","",TRIM('3. Layout Parts'!$A1247))</f>
        <v/>
      </c>
      <c r="B1247" s="9" t="str">
        <f aca="false">IF($A1247="","",'3. Layout Parts'!$D1247)</f>
        <v/>
      </c>
      <c r="C1247" s="9" t="str">
        <f aca="false">IF($A1247="","",'3. Layout Parts'!$B1247)</f>
        <v/>
      </c>
      <c r="D1247" s="9" t="str">
        <f aca="false">IF($A1247="","",'3. Layout Parts'!$C1247)</f>
        <v/>
      </c>
      <c r="E1247" s="9" t="str">
        <f aca="false">IF($A1247="","",IFERROR(INDEX('2. Schematic Parts'!$B$2:$B$3001,MATCH($A1247,'2. Schematic Parts'!$A$2:$A$3001,0)),"NOT FOUND"))</f>
        <v/>
      </c>
      <c r="F1247" s="9" t="str">
        <f aca="false">IF($A1247="","",IFERROR(INDEX('2. Schematic Parts'!$C$2:$C$3001,MATCH($A1247,'2. Schematic Parts'!$A$2:$A$3001,0))&amp;"","NOT FOUND"))</f>
        <v/>
      </c>
      <c r="G1247" s="9" t="str">
        <f aca="false">IF($A1247="","",IFERROR(INDEX('2. Schematic Parts'!$D$2:$D$3001,MATCH($A1247,'2. Schematic Parts'!$A$2:$A$3001,0))&amp;"","NOT FOUND"))</f>
        <v/>
      </c>
      <c r="H1247" s="9" t="str">
        <f aca="false">IF($A1247="","",IF(COUNTIF('2. Schematic Parts'!$A$2:$A$3001,$A1247)=0,"NOT IN SCHEMATIC","OK"))</f>
        <v/>
      </c>
      <c r="I1247" s="9" t="str">
        <f aca="false">IF($A1247="","",IF($H1247="NOT IN SCHEMATIC","",IF(UPPER(TRIM($C1247))=UPPER(TRIM($E1247)),"OK","MISMATCH")))</f>
        <v/>
      </c>
      <c r="J1247" s="9" t="str">
        <f aca="false">IF($A1247="","",IF($H1247="NOT IN SCHEMATIC","",IF($F1247="","NO SCH DECAL",IF($D1247="","",IF(UPPER(TRIM($D1247))=UPPER(TRIM($F1247)),"OK","MISMATCH")))))</f>
        <v/>
      </c>
      <c r="K1247" s="16" t="str">
        <f aca="false">IF($A1247="","",SUMPRODUCT(--ISNUMBER(SEARCH(","&amp;TRIM($A1247)&amp;",",","&amp;SUBSTITUTE('1. Master BOM'!$D$2:$D$400," ","")&amp;","))))</f>
        <v/>
      </c>
      <c r="L1247" s="16" t="str">
        <f aca="false">IF($A1247="","",IF($K1247&lt;&gt;1,0,SUMPRODUCT(ISNUMBER(SEARCH(","&amp;TRIM($A1247)&amp;",",","&amp;SUBSTITUTE('1. Master BOM'!$D$2:$D$400," ","")&amp;","))*ROW('1. Master BOM'!$D$2:$D$400))))</f>
        <v/>
      </c>
      <c r="M1247" s="9" t="str">
        <f aca="false">IF($A1247="","",IF($K1247=0,"NOT IN BOM",IF($K1247&gt;1,"MULTIPLE BOM LINES","OK")))</f>
        <v/>
      </c>
      <c r="N1247" s="9" t="str">
        <f aca="false">IF($A1247="","",IF($L1247=0,"—",INDEX('1. Master BOM'!$A$1:$A$400,$L1247)))</f>
        <v/>
      </c>
      <c r="O1247" s="9" t="str">
        <f aca="false">IF($A1247="","",IF($L1247=0,"—",INDEX('1. Master BOM'!$B$1:$B$400,$L1247)))</f>
        <v/>
      </c>
      <c r="P1247" s="9" t="str">
        <f aca="false">IF($A1247="","",IF(OR($H1247="NOT IN SCHEMATIC",$O1247="—"),"",IF($G1247="","NO SCH PN",IF(UPPER(TRIM($G1247))=UPPER(TRIM($O1247)),"OK","MISMATCH"))))</f>
        <v/>
      </c>
      <c r="Q1247" s="9" t="str">
        <f aca="false">IF($A1247="","",IF($L1247=0,"—",INDEX('1. Master BOM'!$E$1:$E$400,$L1247)))</f>
        <v/>
      </c>
      <c r="R1247" s="9" t="str">
        <f aca="false">IF($A1247="","",IF($L1247=0,"—",IF(T(INDEX('1. Master BOM'!$F$1:$F$400,$L1247))="","(not set)",INDEX('1. Master BOM'!$F$1:$F$400,$L1247))))</f>
        <v/>
      </c>
      <c r="S1247" s="9" t="str">
        <f aca="false">IF($A1247="","",IF(OR($R1247="—",$R1247="(not set)",$D1247=""),"",IF(ISNUMBER(SEARCH(SUBSTITUTE(SUBSTITUTE(SUBSTITUTE($R1247,"-",""),"_","")," ",""),SUBSTITUTE(SUBSTITUTE(SUBSTITUTE($D1247,"-",""),"_","")," ",""))),"OK","CHECK")))</f>
        <v/>
      </c>
      <c r="T1247" s="9" t="str">
        <f aca="false">IF($A1247="","",IF(OR($H1247="NOT IN SCHEMATIC",$I1247="MISMATCH",$J1247="MISMATCH",$P1247="MISMATCH",$M1247&lt;&gt;"OK"),"REVIEW","OK"))</f>
        <v/>
      </c>
      <c r="U1247" s="14"/>
      <c r="V1247" s="14"/>
      <c r="W1247" s="17"/>
      <c r="X1247" s="14"/>
    </row>
    <row r="1248" customFormat="false" ht="15" hidden="false" customHeight="false" outlineLevel="0" collapsed="false">
      <c r="A1248" s="9" t="str">
        <f aca="false">IF('3. Layout Parts'!$A1248="","",TRIM('3. Layout Parts'!$A1248))</f>
        <v/>
      </c>
      <c r="B1248" s="9" t="str">
        <f aca="false">IF($A1248="","",'3. Layout Parts'!$D1248)</f>
        <v/>
      </c>
      <c r="C1248" s="9" t="str">
        <f aca="false">IF($A1248="","",'3. Layout Parts'!$B1248)</f>
        <v/>
      </c>
      <c r="D1248" s="9" t="str">
        <f aca="false">IF($A1248="","",'3. Layout Parts'!$C1248)</f>
        <v/>
      </c>
      <c r="E1248" s="9" t="str">
        <f aca="false">IF($A1248="","",IFERROR(INDEX('2. Schematic Parts'!$B$2:$B$3001,MATCH($A1248,'2. Schematic Parts'!$A$2:$A$3001,0)),"NOT FOUND"))</f>
        <v/>
      </c>
      <c r="F1248" s="9" t="str">
        <f aca="false">IF($A1248="","",IFERROR(INDEX('2. Schematic Parts'!$C$2:$C$3001,MATCH($A1248,'2. Schematic Parts'!$A$2:$A$3001,0))&amp;"","NOT FOUND"))</f>
        <v/>
      </c>
      <c r="G1248" s="9" t="str">
        <f aca="false">IF($A1248="","",IFERROR(INDEX('2. Schematic Parts'!$D$2:$D$3001,MATCH($A1248,'2. Schematic Parts'!$A$2:$A$3001,0))&amp;"","NOT FOUND"))</f>
        <v/>
      </c>
      <c r="H1248" s="9" t="str">
        <f aca="false">IF($A1248="","",IF(COUNTIF('2. Schematic Parts'!$A$2:$A$3001,$A1248)=0,"NOT IN SCHEMATIC","OK"))</f>
        <v/>
      </c>
      <c r="I1248" s="9" t="str">
        <f aca="false">IF($A1248="","",IF($H1248="NOT IN SCHEMATIC","",IF(UPPER(TRIM($C1248))=UPPER(TRIM($E1248)),"OK","MISMATCH")))</f>
        <v/>
      </c>
      <c r="J1248" s="9" t="str">
        <f aca="false">IF($A1248="","",IF($H1248="NOT IN SCHEMATIC","",IF($F1248="","NO SCH DECAL",IF($D1248="","",IF(UPPER(TRIM($D1248))=UPPER(TRIM($F1248)),"OK","MISMATCH")))))</f>
        <v/>
      </c>
      <c r="K1248" s="16" t="str">
        <f aca="false">IF($A1248="","",SUMPRODUCT(--ISNUMBER(SEARCH(","&amp;TRIM($A1248)&amp;",",","&amp;SUBSTITUTE('1. Master BOM'!$D$2:$D$400," ","")&amp;","))))</f>
        <v/>
      </c>
      <c r="L1248" s="16" t="str">
        <f aca="false">IF($A1248="","",IF($K1248&lt;&gt;1,0,SUMPRODUCT(ISNUMBER(SEARCH(","&amp;TRIM($A1248)&amp;",",","&amp;SUBSTITUTE('1. Master BOM'!$D$2:$D$400," ","")&amp;","))*ROW('1. Master BOM'!$D$2:$D$400))))</f>
        <v/>
      </c>
      <c r="M1248" s="9" t="str">
        <f aca="false">IF($A1248="","",IF($K1248=0,"NOT IN BOM",IF($K1248&gt;1,"MULTIPLE BOM LINES","OK")))</f>
        <v/>
      </c>
      <c r="N1248" s="9" t="str">
        <f aca="false">IF($A1248="","",IF($L1248=0,"—",INDEX('1. Master BOM'!$A$1:$A$400,$L1248)))</f>
        <v/>
      </c>
      <c r="O1248" s="9" t="str">
        <f aca="false">IF($A1248="","",IF($L1248=0,"—",INDEX('1. Master BOM'!$B$1:$B$400,$L1248)))</f>
        <v/>
      </c>
      <c r="P1248" s="9" t="str">
        <f aca="false">IF($A1248="","",IF(OR($H1248="NOT IN SCHEMATIC",$O1248="—"),"",IF($G1248="","NO SCH PN",IF(UPPER(TRIM($G1248))=UPPER(TRIM($O1248)),"OK","MISMATCH"))))</f>
        <v/>
      </c>
      <c r="Q1248" s="9" t="str">
        <f aca="false">IF($A1248="","",IF($L1248=0,"—",INDEX('1. Master BOM'!$E$1:$E$400,$L1248)))</f>
        <v/>
      </c>
      <c r="R1248" s="9" t="str">
        <f aca="false">IF($A1248="","",IF($L1248=0,"—",IF(T(INDEX('1. Master BOM'!$F$1:$F$400,$L1248))="","(not set)",INDEX('1. Master BOM'!$F$1:$F$400,$L1248))))</f>
        <v/>
      </c>
      <c r="S1248" s="9" t="str">
        <f aca="false">IF($A1248="","",IF(OR($R1248="—",$R1248="(not set)",$D1248=""),"",IF(ISNUMBER(SEARCH(SUBSTITUTE(SUBSTITUTE(SUBSTITUTE($R1248,"-",""),"_","")," ",""),SUBSTITUTE(SUBSTITUTE(SUBSTITUTE($D1248,"-",""),"_","")," ",""))),"OK","CHECK")))</f>
        <v/>
      </c>
      <c r="T1248" s="9" t="str">
        <f aca="false">IF($A1248="","",IF(OR($H1248="NOT IN SCHEMATIC",$I1248="MISMATCH",$J1248="MISMATCH",$P1248="MISMATCH",$M1248&lt;&gt;"OK"),"REVIEW","OK"))</f>
        <v/>
      </c>
      <c r="U1248" s="14"/>
      <c r="V1248" s="14"/>
      <c r="W1248" s="17"/>
      <c r="X1248" s="14"/>
    </row>
    <row r="1249" customFormat="false" ht="15" hidden="false" customHeight="false" outlineLevel="0" collapsed="false">
      <c r="A1249" s="9" t="str">
        <f aca="false">IF('3. Layout Parts'!$A1249="","",TRIM('3. Layout Parts'!$A1249))</f>
        <v/>
      </c>
      <c r="B1249" s="9" t="str">
        <f aca="false">IF($A1249="","",'3. Layout Parts'!$D1249)</f>
        <v/>
      </c>
      <c r="C1249" s="9" t="str">
        <f aca="false">IF($A1249="","",'3. Layout Parts'!$B1249)</f>
        <v/>
      </c>
      <c r="D1249" s="9" t="str">
        <f aca="false">IF($A1249="","",'3. Layout Parts'!$C1249)</f>
        <v/>
      </c>
      <c r="E1249" s="9" t="str">
        <f aca="false">IF($A1249="","",IFERROR(INDEX('2. Schematic Parts'!$B$2:$B$3001,MATCH($A1249,'2. Schematic Parts'!$A$2:$A$3001,0)),"NOT FOUND"))</f>
        <v/>
      </c>
      <c r="F1249" s="9" t="str">
        <f aca="false">IF($A1249="","",IFERROR(INDEX('2. Schematic Parts'!$C$2:$C$3001,MATCH($A1249,'2. Schematic Parts'!$A$2:$A$3001,0))&amp;"","NOT FOUND"))</f>
        <v/>
      </c>
      <c r="G1249" s="9" t="str">
        <f aca="false">IF($A1249="","",IFERROR(INDEX('2. Schematic Parts'!$D$2:$D$3001,MATCH($A1249,'2. Schematic Parts'!$A$2:$A$3001,0))&amp;"","NOT FOUND"))</f>
        <v/>
      </c>
      <c r="H1249" s="9" t="str">
        <f aca="false">IF($A1249="","",IF(COUNTIF('2. Schematic Parts'!$A$2:$A$3001,$A1249)=0,"NOT IN SCHEMATIC","OK"))</f>
        <v/>
      </c>
      <c r="I1249" s="9" t="str">
        <f aca="false">IF($A1249="","",IF($H1249="NOT IN SCHEMATIC","",IF(UPPER(TRIM($C1249))=UPPER(TRIM($E1249)),"OK","MISMATCH")))</f>
        <v/>
      </c>
      <c r="J1249" s="9" t="str">
        <f aca="false">IF($A1249="","",IF($H1249="NOT IN SCHEMATIC","",IF($F1249="","NO SCH DECAL",IF($D1249="","",IF(UPPER(TRIM($D1249))=UPPER(TRIM($F1249)),"OK","MISMATCH")))))</f>
        <v/>
      </c>
      <c r="K1249" s="16" t="str">
        <f aca="false">IF($A1249="","",SUMPRODUCT(--ISNUMBER(SEARCH(","&amp;TRIM($A1249)&amp;",",","&amp;SUBSTITUTE('1. Master BOM'!$D$2:$D$400," ","")&amp;","))))</f>
        <v/>
      </c>
      <c r="L1249" s="16" t="str">
        <f aca="false">IF($A1249="","",IF($K1249&lt;&gt;1,0,SUMPRODUCT(ISNUMBER(SEARCH(","&amp;TRIM($A1249)&amp;",",","&amp;SUBSTITUTE('1. Master BOM'!$D$2:$D$400," ","")&amp;","))*ROW('1. Master BOM'!$D$2:$D$400))))</f>
        <v/>
      </c>
      <c r="M1249" s="9" t="str">
        <f aca="false">IF($A1249="","",IF($K1249=0,"NOT IN BOM",IF($K1249&gt;1,"MULTIPLE BOM LINES","OK")))</f>
        <v/>
      </c>
      <c r="N1249" s="9" t="str">
        <f aca="false">IF($A1249="","",IF($L1249=0,"—",INDEX('1. Master BOM'!$A$1:$A$400,$L1249)))</f>
        <v/>
      </c>
      <c r="O1249" s="9" t="str">
        <f aca="false">IF($A1249="","",IF($L1249=0,"—",INDEX('1. Master BOM'!$B$1:$B$400,$L1249)))</f>
        <v/>
      </c>
      <c r="P1249" s="9" t="str">
        <f aca="false">IF($A1249="","",IF(OR($H1249="NOT IN SCHEMATIC",$O1249="—"),"",IF($G1249="","NO SCH PN",IF(UPPER(TRIM($G1249))=UPPER(TRIM($O1249)),"OK","MISMATCH"))))</f>
        <v/>
      </c>
      <c r="Q1249" s="9" t="str">
        <f aca="false">IF($A1249="","",IF($L1249=0,"—",INDEX('1. Master BOM'!$E$1:$E$400,$L1249)))</f>
        <v/>
      </c>
      <c r="R1249" s="9" t="str">
        <f aca="false">IF($A1249="","",IF($L1249=0,"—",IF(T(INDEX('1. Master BOM'!$F$1:$F$400,$L1249))="","(not set)",INDEX('1. Master BOM'!$F$1:$F$400,$L1249))))</f>
        <v/>
      </c>
      <c r="S1249" s="9" t="str">
        <f aca="false">IF($A1249="","",IF(OR($R1249="—",$R1249="(not set)",$D1249=""),"",IF(ISNUMBER(SEARCH(SUBSTITUTE(SUBSTITUTE(SUBSTITUTE($R1249,"-",""),"_","")," ",""),SUBSTITUTE(SUBSTITUTE(SUBSTITUTE($D1249,"-",""),"_","")," ",""))),"OK","CHECK")))</f>
        <v/>
      </c>
      <c r="T1249" s="9" t="str">
        <f aca="false">IF($A1249="","",IF(OR($H1249="NOT IN SCHEMATIC",$I1249="MISMATCH",$J1249="MISMATCH",$P1249="MISMATCH",$M1249&lt;&gt;"OK"),"REVIEW","OK"))</f>
        <v/>
      </c>
      <c r="U1249" s="14"/>
      <c r="V1249" s="14"/>
      <c r="W1249" s="17"/>
      <c r="X1249" s="14"/>
    </row>
    <row r="1250" customFormat="false" ht="15" hidden="false" customHeight="false" outlineLevel="0" collapsed="false">
      <c r="A1250" s="9" t="str">
        <f aca="false">IF('3. Layout Parts'!$A1250="","",TRIM('3. Layout Parts'!$A1250))</f>
        <v/>
      </c>
      <c r="B1250" s="9" t="str">
        <f aca="false">IF($A1250="","",'3. Layout Parts'!$D1250)</f>
        <v/>
      </c>
      <c r="C1250" s="9" t="str">
        <f aca="false">IF($A1250="","",'3. Layout Parts'!$B1250)</f>
        <v/>
      </c>
      <c r="D1250" s="9" t="str">
        <f aca="false">IF($A1250="","",'3. Layout Parts'!$C1250)</f>
        <v/>
      </c>
      <c r="E1250" s="9" t="str">
        <f aca="false">IF($A1250="","",IFERROR(INDEX('2. Schematic Parts'!$B$2:$B$3001,MATCH($A1250,'2. Schematic Parts'!$A$2:$A$3001,0)),"NOT FOUND"))</f>
        <v/>
      </c>
      <c r="F1250" s="9" t="str">
        <f aca="false">IF($A1250="","",IFERROR(INDEX('2. Schematic Parts'!$C$2:$C$3001,MATCH($A1250,'2. Schematic Parts'!$A$2:$A$3001,0))&amp;"","NOT FOUND"))</f>
        <v/>
      </c>
      <c r="G1250" s="9" t="str">
        <f aca="false">IF($A1250="","",IFERROR(INDEX('2. Schematic Parts'!$D$2:$D$3001,MATCH($A1250,'2. Schematic Parts'!$A$2:$A$3001,0))&amp;"","NOT FOUND"))</f>
        <v/>
      </c>
      <c r="H1250" s="9" t="str">
        <f aca="false">IF($A1250="","",IF(COUNTIF('2. Schematic Parts'!$A$2:$A$3001,$A1250)=0,"NOT IN SCHEMATIC","OK"))</f>
        <v/>
      </c>
      <c r="I1250" s="9" t="str">
        <f aca="false">IF($A1250="","",IF($H1250="NOT IN SCHEMATIC","",IF(UPPER(TRIM($C1250))=UPPER(TRIM($E1250)),"OK","MISMATCH")))</f>
        <v/>
      </c>
      <c r="J1250" s="9" t="str">
        <f aca="false">IF($A1250="","",IF($H1250="NOT IN SCHEMATIC","",IF($F1250="","NO SCH DECAL",IF($D1250="","",IF(UPPER(TRIM($D1250))=UPPER(TRIM($F1250)),"OK","MISMATCH")))))</f>
        <v/>
      </c>
      <c r="K1250" s="16" t="str">
        <f aca="false">IF($A1250="","",SUMPRODUCT(--ISNUMBER(SEARCH(","&amp;TRIM($A1250)&amp;",",","&amp;SUBSTITUTE('1. Master BOM'!$D$2:$D$400," ","")&amp;","))))</f>
        <v/>
      </c>
      <c r="L1250" s="16" t="str">
        <f aca="false">IF($A1250="","",IF($K1250&lt;&gt;1,0,SUMPRODUCT(ISNUMBER(SEARCH(","&amp;TRIM($A1250)&amp;",",","&amp;SUBSTITUTE('1. Master BOM'!$D$2:$D$400," ","")&amp;","))*ROW('1. Master BOM'!$D$2:$D$400))))</f>
        <v/>
      </c>
      <c r="M1250" s="9" t="str">
        <f aca="false">IF($A1250="","",IF($K1250=0,"NOT IN BOM",IF($K1250&gt;1,"MULTIPLE BOM LINES","OK")))</f>
        <v/>
      </c>
      <c r="N1250" s="9" t="str">
        <f aca="false">IF($A1250="","",IF($L1250=0,"—",INDEX('1. Master BOM'!$A$1:$A$400,$L1250)))</f>
        <v/>
      </c>
      <c r="O1250" s="9" t="str">
        <f aca="false">IF($A1250="","",IF($L1250=0,"—",INDEX('1. Master BOM'!$B$1:$B$400,$L1250)))</f>
        <v/>
      </c>
      <c r="P1250" s="9" t="str">
        <f aca="false">IF($A1250="","",IF(OR($H1250="NOT IN SCHEMATIC",$O1250="—"),"",IF($G1250="","NO SCH PN",IF(UPPER(TRIM($G1250))=UPPER(TRIM($O1250)),"OK","MISMATCH"))))</f>
        <v/>
      </c>
      <c r="Q1250" s="9" t="str">
        <f aca="false">IF($A1250="","",IF($L1250=0,"—",INDEX('1. Master BOM'!$E$1:$E$400,$L1250)))</f>
        <v/>
      </c>
      <c r="R1250" s="9" t="str">
        <f aca="false">IF($A1250="","",IF($L1250=0,"—",IF(T(INDEX('1. Master BOM'!$F$1:$F$400,$L1250))="","(not set)",INDEX('1. Master BOM'!$F$1:$F$400,$L1250))))</f>
        <v/>
      </c>
      <c r="S1250" s="9" t="str">
        <f aca="false">IF($A1250="","",IF(OR($R1250="—",$R1250="(not set)",$D1250=""),"",IF(ISNUMBER(SEARCH(SUBSTITUTE(SUBSTITUTE(SUBSTITUTE($R1250,"-",""),"_","")," ",""),SUBSTITUTE(SUBSTITUTE(SUBSTITUTE($D1250,"-",""),"_","")," ",""))),"OK","CHECK")))</f>
        <v/>
      </c>
      <c r="T1250" s="9" t="str">
        <f aca="false">IF($A1250="","",IF(OR($H1250="NOT IN SCHEMATIC",$I1250="MISMATCH",$J1250="MISMATCH",$P1250="MISMATCH",$M1250&lt;&gt;"OK"),"REVIEW","OK"))</f>
        <v/>
      </c>
      <c r="U1250" s="14"/>
      <c r="V1250" s="14"/>
      <c r="W1250" s="17"/>
      <c r="X1250" s="14"/>
    </row>
    <row r="1251" customFormat="false" ht="15" hidden="false" customHeight="false" outlineLevel="0" collapsed="false">
      <c r="A1251" s="9" t="str">
        <f aca="false">IF('3. Layout Parts'!$A1251="","",TRIM('3. Layout Parts'!$A1251))</f>
        <v/>
      </c>
      <c r="B1251" s="9" t="str">
        <f aca="false">IF($A1251="","",'3. Layout Parts'!$D1251)</f>
        <v/>
      </c>
      <c r="C1251" s="9" t="str">
        <f aca="false">IF($A1251="","",'3. Layout Parts'!$B1251)</f>
        <v/>
      </c>
      <c r="D1251" s="9" t="str">
        <f aca="false">IF($A1251="","",'3. Layout Parts'!$C1251)</f>
        <v/>
      </c>
      <c r="E1251" s="9" t="str">
        <f aca="false">IF($A1251="","",IFERROR(INDEX('2. Schematic Parts'!$B$2:$B$3001,MATCH($A1251,'2. Schematic Parts'!$A$2:$A$3001,0)),"NOT FOUND"))</f>
        <v/>
      </c>
      <c r="F1251" s="9" t="str">
        <f aca="false">IF($A1251="","",IFERROR(INDEX('2. Schematic Parts'!$C$2:$C$3001,MATCH($A1251,'2. Schematic Parts'!$A$2:$A$3001,0))&amp;"","NOT FOUND"))</f>
        <v/>
      </c>
      <c r="G1251" s="9" t="str">
        <f aca="false">IF($A1251="","",IFERROR(INDEX('2. Schematic Parts'!$D$2:$D$3001,MATCH($A1251,'2. Schematic Parts'!$A$2:$A$3001,0))&amp;"","NOT FOUND"))</f>
        <v/>
      </c>
      <c r="H1251" s="9" t="str">
        <f aca="false">IF($A1251="","",IF(COUNTIF('2. Schematic Parts'!$A$2:$A$3001,$A1251)=0,"NOT IN SCHEMATIC","OK"))</f>
        <v/>
      </c>
      <c r="I1251" s="9" t="str">
        <f aca="false">IF($A1251="","",IF($H1251="NOT IN SCHEMATIC","",IF(UPPER(TRIM($C1251))=UPPER(TRIM($E1251)),"OK","MISMATCH")))</f>
        <v/>
      </c>
      <c r="J1251" s="9" t="str">
        <f aca="false">IF($A1251="","",IF($H1251="NOT IN SCHEMATIC","",IF($F1251="","NO SCH DECAL",IF($D1251="","",IF(UPPER(TRIM($D1251))=UPPER(TRIM($F1251)),"OK","MISMATCH")))))</f>
        <v/>
      </c>
      <c r="K1251" s="16" t="str">
        <f aca="false">IF($A1251="","",SUMPRODUCT(--ISNUMBER(SEARCH(","&amp;TRIM($A1251)&amp;",",","&amp;SUBSTITUTE('1. Master BOM'!$D$2:$D$400," ","")&amp;","))))</f>
        <v/>
      </c>
      <c r="L1251" s="16" t="str">
        <f aca="false">IF($A1251="","",IF($K1251&lt;&gt;1,0,SUMPRODUCT(ISNUMBER(SEARCH(","&amp;TRIM($A1251)&amp;",",","&amp;SUBSTITUTE('1. Master BOM'!$D$2:$D$400," ","")&amp;","))*ROW('1. Master BOM'!$D$2:$D$400))))</f>
        <v/>
      </c>
      <c r="M1251" s="9" t="str">
        <f aca="false">IF($A1251="","",IF($K1251=0,"NOT IN BOM",IF($K1251&gt;1,"MULTIPLE BOM LINES","OK")))</f>
        <v/>
      </c>
      <c r="N1251" s="9" t="str">
        <f aca="false">IF($A1251="","",IF($L1251=0,"—",INDEX('1. Master BOM'!$A$1:$A$400,$L1251)))</f>
        <v/>
      </c>
      <c r="O1251" s="9" t="str">
        <f aca="false">IF($A1251="","",IF($L1251=0,"—",INDEX('1. Master BOM'!$B$1:$B$400,$L1251)))</f>
        <v/>
      </c>
      <c r="P1251" s="9" t="str">
        <f aca="false">IF($A1251="","",IF(OR($H1251="NOT IN SCHEMATIC",$O1251="—"),"",IF($G1251="","NO SCH PN",IF(UPPER(TRIM($G1251))=UPPER(TRIM($O1251)),"OK","MISMATCH"))))</f>
        <v/>
      </c>
      <c r="Q1251" s="9" t="str">
        <f aca="false">IF($A1251="","",IF($L1251=0,"—",INDEX('1. Master BOM'!$E$1:$E$400,$L1251)))</f>
        <v/>
      </c>
      <c r="R1251" s="9" t="str">
        <f aca="false">IF($A1251="","",IF($L1251=0,"—",IF(T(INDEX('1. Master BOM'!$F$1:$F$400,$L1251))="","(not set)",INDEX('1. Master BOM'!$F$1:$F$400,$L1251))))</f>
        <v/>
      </c>
      <c r="S1251" s="9" t="str">
        <f aca="false">IF($A1251="","",IF(OR($R1251="—",$R1251="(not set)",$D1251=""),"",IF(ISNUMBER(SEARCH(SUBSTITUTE(SUBSTITUTE(SUBSTITUTE($R1251,"-",""),"_","")," ",""),SUBSTITUTE(SUBSTITUTE(SUBSTITUTE($D1251,"-",""),"_","")," ",""))),"OK","CHECK")))</f>
        <v/>
      </c>
      <c r="T1251" s="9" t="str">
        <f aca="false">IF($A1251="","",IF(OR($H1251="NOT IN SCHEMATIC",$I1251="MISMATCH",$J1251="MISMATCH",$P1251="MISMATCH",$M1251&lt;&gt;"OK"),"REVIEW","OK"))</f>
        <v/>
      </c>
      <c r="U1251" s="14"/>
      <c r="V1251" s="14"/>
      <c r="W1251" s="17"/>
      <c r="X1251" s="14"/>
    </row>
    <row r="1252" customFormat="false" ht="15" hidden="false" customHeight="false" outlineLevel="0" collapsed="false">
      <c r="A1252" s="9" t="str">
        <f aca="false">IF('3. Layout Parts'!$A1252="","",TRIM('3. Layout Parts'!$A1252))</f>
        <v/>
      </c>
      <c r="B1252" s="9" t="str">
        <f aca="false">IF($A1252="","",'3. Layout Parts'!$D1252)</f>
        <v/>
      </c>
      <c r="C1252" s="9" t="str">
        <f aca="false">IF($A1252="","",'3. Layout Parts'!$B1252)</f>
        <v/>
      </c>
      <c r="D1252" s="9" t="str">
        <f aca="false">IF($A1252="","",'3. Layout Parts'!$C1252)</f>
        <v/>
      </c>
      <c r="E1252" s="9" t="str">
        <f aca="false">IF($A1252="","",IFERROR(INDEX('2. Schematic Parts'!$B$2:$B$3001,MATCH($A1252,'2. Schematic Parts'!$A$2:$A$3001,0)),"NOT FOUND"))</f>
        <v/>
      </c>
      <c r="F1252" s="9" t="str">
        <f aca="false">IF($A1252="","",IFERROR(INDEX('2. Schematic Parts'!$C$2:$C$3001,MATCH($A1252,'2. Schematic Parts'!$A$2:$A$3001,0))&amp;"","NOT FOUND"))</f>
        <v/>
      </c>
      <c r="G1252" s="9" t="str">
        <f aca="false">IF($A1252="","",IFERROR(INDEX('2. Schematic Parts'!$D$2:$D$3001,MATCH($A1252,'2. Schematic Parts'!$A$2:$A$3001,0))&amp;"","NOT FOUND"))</f>
        <v/>
      </c>
      <c r="H1252" s="9" t="str">
        <f aca="false">IF($A1252="","",IF(COUNTIF('2. Schematic Parts'!$A$2:$A$3001,$A1252)=0,"NOT IN SCHEMATIC","OK"))</f>
        <v/>
      </c>
      <c r="I1252" s="9" t="str">
        <f aca="false">IF($A1252="","",IF($H1252="NOT IN SCHEMATIC","",IF(UPPER(TRIM($C1252))=UPPER(TRIM($E1252)),"OK","MISMATCH")))</f>
        <v/>
      </c>
      <c r="J1252" s="9" t="str">
        <f aca="false">IF($A1252="","",IF($H1252="NOT IN SCHEMATIC","",IF($F1252="","NO SCH DECAL",IF($D1252="","",IF(UPPER(TRIM($D1252))=UPPER(TRIM($F1252)),"OK","MISMATCH")))))</f>
        <v/>
      </c>
      <c r="K1252" s="16" t="str">
        <f aca="false">IF($A1252="","",SUMPRODUCT(--ISNUMBER(SEARCH(","&amp;TRIM($A1252)&amp;",",","&amp;SUBSTITUTE('1. Master BOM'!$D$2:$D$400," ","")&amp;","))))</f>
        <v/>
      </c>
      <c r="L1252" s="16" t="str">
        <f aca="false">IF($A1252="","",IF($K1252&lt;&gt;1,0,SUMPRODUCT(ISNUMBER(SEARCH(","&amp;TRIM($A1252)&amp;",",","&amp;SUBSTITUTE('1. Master BOM'!$D$2:$D$400," ","")&amp;","))*ROW('1. Master BOM'!$D$2:$D$400))))</f>
        <v/>
      </c>
      <c r="M1252" s="9" t="str">
        <f aca="false">IF($A1252="","",IF($K1252=0,"NOT IN BOM",IF($K1252&gt;1,"MULTIPLE BOM LINES","OK")))</f>
        <v/>
      </c>
      <c r="N1252" s="9" t="str">
        <f aca="false">IF($A1252="","",IF($L1252=0,"—",INDEX('1. Master BOM'!$A$1:$A$400,$L1252)))</f>
        <v/>
      </c>
      <c r="O1252" s="9" t="str">
        <f aca="false">IF($A1252="","",IF($L1252=0,"—",INDEX('1. Master BOM'!$B$1:$B$400,$L1252)))</f>
        <v/>
      </c>
      <c r="P1252" s="9" t="str">
        <f aca="false">IF($A1252="","",IF(OR($H1252="NOT IN SCHEMATIC",$O1252="—"),"",IF($G1252="","NO SCH PN",IF(UPPER(TRIM($G1252))=UPPER(TRIM($O1252)),"OK","MISMATCH"))))</f>
        <v/>
      </c>
      <c r="Q1252" s="9" t="str">
        <f aca="false">IF($A1252="","",IF($L1252=0,"—",INDEX('1. Master BOM'!$E$1:$E$400,$L1252)))</f>
        <v/>
      </c>
      <c r="R1252" s="9" t="str">
        <f aca="false">IF($A1252="","",IF($L1252=0,"—",IF(T(INDEX('1. Master BOM'!$F$1:$F$400,$L1252))="","(not set)",INDEX('1. Master BOM'!$F$1:$F$400,$L1252))))</f>
        <v/>
      </c>
      <c r="S1252" s="9" t="str">
        <f aca="false">IF($A1252="","",IF(OR($R1252="—",$R1252="(not set)",$D1252=""),"",IF(ISNUMBER(SEARCH(SUBSTITUTE(SUBSTITUTE(SUBSTITUTE($R1252,"-",""),"_","")," ",""),SUBSTITUTE(SUBSTITUTE(SUBSTITUTE($D1252,"-",""),"_","")," ",""))),"OK","CHECK")))</f>
        <v/>
      </c>
      <c r="T1252" s="9" t="str">
        <f aca="false">IF($A1252="","",IF(OR($H1252="NOT IN SCHEMATIC",$I1252="MISMATCH",$J1252="MISMATCH",$P1252="MISMATCH",$M1252&lt;&gt;"OK"),"REVIEW","OK"))</f>
        <v/>
      </c>
      <c r="U1252" s="14"/>
      <c r="V1252" s="14"/>
      <c r="W1252" s="17"/>
      <c r="X1252" s="14"/>
    </row>
    <row r="1253" customFormat="false" ht="15" hidden="false" customHeight="false" outlineLevel="0" collapsed="false">
      <c r="A1253" s="9" t="str">
        <f aca="false">IF('3. Layout Parts'!$A1253="","",TRIM('3. Layout Parts'!$A1253))</f>
        <v/>
      </c>
      <c r="B1253" s="9" t="str">
        <f aca="false">IF($A1253="","",'3. Layout Parts'!$D1253)</f>
        <v/>
      </c>
      <c r="C1253" s="9" t="str">
        <f aca="false">IF($A1253="","",'3. Layout Parts'!$B1253)</f>
        <v/>
      </c>
      <c r="D1253" s="9" t="str">
        <f aca="false">IF($A1253="","",'3. Layout Parts'!$C1253)</f>
        <v/>
      </c>
      <c r="E1253" s="9" t="str">
        <f aca="false">IF($A1253="","",IFERROR(INDEX('2. Schematic Parts'!$B$2:$B$3001,MATCH($A1253,'2. Schematic Parts'!$A$2:$A$3001,0)),"NOT FOUND"))</f>
        <v/>
      </c>
      <c r="F1253" s="9" t="str">
        <f aca="false">IF($A1253="","",IFERROR(INDEX('2. Schematic Parts'!$C$2:$C$3001,MATCH($A1253,'2. Schematic Parts'!$A$2:$A$3001,0))&amp;"","NOT FOUND"))</f>
        <v/>
      </c>
      <c r="G1253" s="9" t="str">
        <f aca="false">IF($A1253="","",IFERROR(INDEX('2. Schematic Parts'!$D$2:$D$3001,MATCH($A1253,'2. Schematic Parts'!$A$2:$A$3001,0))&amp;"","NOT FOUND"))</f>
        <v/>
      </c>
      <c r="H1253" s="9" t="str">
        <f aca="false">IF($A1253="","",IF(COUNTIF('2. Schematic Parts'!$A$2:$A$3001,$A1253)=0,"NOT IN SCHEMATIC","OK"))</f>
        <v/>
      </c>
      <c r="I1253" s="9" t="str">
        <f aca="false">IF($A1253="","",IF($H1253="NOT IN SCHEMATIC","",IF(UPPER(TRIM($C1253))=UPPER(TRIM($E1253)),"OK","MISMATCH")))</f>
        <v/>
      </c>
      <c r="J1253" s="9" t="str">
        <f aca="false">IF($A1253="","",IF($H1253="NOT IN SCHEMATIC","",IF($F1253="","NO SCH DECAL",IF($D1253="","",IF(UPPER(TRIM($D1253))=UPPER(TRIM($F1253)),"OK","MISMATCH")))))</f>
        <v/>
      </c>
      <c r="K1253" s="16" t="str">
        <f aca="false">IF($A1253="","",SUMPRODUCT(--ISNUMBER(SEARCH(","&amp;TRIM($A1253)&amp;",",","&amp;SUBSTITUTE('1. Master BOM'!$D$2:$D$400," ","")&amp;","))))</f>
        <v/>
      </c>
      <c r="L1253" s="16" t="str">
        <f aca="false">IF($A1253="","",IF($K1253&lt;&gt;1,0,SUMPRODUCT(ISNUMBER(SEARCH(","&amp;TRIM($A1253)&amp;",",","&amp;SUBSTITUTE('1. Master BOM'!$D$2:$D$400," ","")&amp;","))*ROW('1. Master BOM'!$D$2:$D$400))))</f>
        <v/>
      </c>
      <c r="M1253" s="9" t="str">
        <f aca="false">IF($A1253="","",IF($K1253=0,"NOT IN BOM",IF($K1253&gt;1,"MULTIPLE BOM LINES","OK")))</f>
        <v/>
      </c>
      <c r="N1253" s="9" t="str">
        <f aca="false">IF($A1253="","",IF($L1253=0,"—",INDEX('1. Master BOM'!$A$1:$A$400,$L1253)))</f>
        <v/>
      </c>
      <c r="O1253" s="9" t="str">
        <f aca="false">IF($A1253="","",IF($L1253=0,"—",INDEX('1. Master BOM'!$B$1:$B$400,$L1253)))</f>
        <v/>
      </c>
      <c r="P1253" s="9" t="str">
        <f aca="false">IF($A1253="","",IF(OR($H1253="NOT IN SCHEMATIC",$O1253="—"),"",IF($G1253="","NO SCH PN",IF(UPPER(TRIM($G1253))=UPPER(TRIM($O1253)),"OK","MISMATCH"))))</f>
        <v/>
      </c>
      <c r="Q1253" s="9" t="str">
        <f aca="false">IF($A1253="","",IF($L1253=0,"—",INDEX('1. Master BOM'!$E$1:$E$400,$L1253)))</f>
        <v/>
      </c>
      <c r="R1253" s="9" t="str">
        <f aca="false">IF($A1253="","",IF($L1253=0,"—",IF(T(INDEX('1. Master BOM'!$F$1:$F$400,$L1253))="","(not set)",INDEX('1. Master BOM'!$F$1:$F$400,$L1253))))</f>
        <v/>
      </c>
      <c r="S1253" s="9" t="str">
        <f aca="false">IF($A1253="","",IF(OR($R1253="—",$R1253="(not set)",$D1253=""),"",IF(ISNUMBER(SEARCH(SUBSTITUTE(SUBSTITUTE(SUBSTITUTE($R1253,"-",""),"_","")," ",""),SUBSTITUTE(SUBSTITUTE(SUBSTITUTE($D1253,"-",""),"_","")," ",""))),"OK","CHECK")))</f>
        <v/>
      </c>
      <c r="T1253" s="9" t="str">
        <f aca="false">IF($A1253="","",IF(OR($H1253="NOT IN SCHEMATIC",$I1253="MISMATCH",$J1253="MISMATCH",$P1253="MISMATCH",$M1253&lt;&gt;"OK"),"REVIEW","OK"))</f>
        <v/>
      </c>
      <c r="U1253" s="14"/>
      <c r="V1253" s="14"/>
      <c r="W1253" s="17"/>
      <c r="X1253" s="14"/>
    </row>
    <row r="1254" customFormat="false" ht="15" hidden="false" customHeight="false" outlineLevel="0" collapsed="false">
      <c r="A1254" s="9" t="str">
        <f aca="false">IF('3. Layout Parts'!$A1254="","",TRIM('3. Layout Parts'!$A1254))</f>
        <v/>
      </c>
      <c r="B1254" s="9" t="str">
        <f aca="false">IF($A1254="","",'3. Layout Parts'!$D1254)</f>
        <v/>
      </c>
      <c r="C1254" s="9" t="str">
        <f aca="false">IF($A1254="","",'3. Layout Parts'!$B1254)</f>
        <v/>
      </c>
      <c r="D1254" s="9" t="str">
        <f aca="false">IF($A1254="","",'3. Layout Parts'!$C1254)</f>
        <v/>
      </c>
      <c r="E1254" s="9" t="str">
        <f aca="false">IF($A1254="","",IFERROR(INDEX('2. Schematic Parts'!$B$2:$B$3001,MATCH($A1254,'2. Schematic Parts'!$A$2:$A$3001,0)),"NOT FOUND"))</f>
        <v/>
      </c>
      <c r="F1254" s="9" t="str">
        <f aca="false">IF($A1254="","",IFERROR(INDEX('2. Schematic Parts'!$C$2:$C$3001,MATCH($A1254,'2. Schematic Parts'!$A$2:$A$3001,0))&amp;"","NOT FOUND"))</f>
        <v/>
      </c>
      <c r="G1254" s="9" t="str">
        <f aca="false">IF($A1254="","",IFERROR(INDEX('2. Schematic Parts'!$D$2:$D$3001,MATCH($A1254,'2. Schematic Parts'!$A$2:$A$3001,0))&amp;"","NOT FOUND"))</f>
        <v/>
      </c>
      <c r="H1254" s="9" t="str">
        <f aca="false">IF($A1254="","",IF(COUNTIF('2. Schematic Parts'!$A$2:$A$3001,$A1254)=0,"NOT IN SCHEMATIC","OK"))</f>
        <v/>
      </c>
      <c r="I1254" s="9" t="str">
        <f aca="false">IF($A1254="","",IF($H1254="NOT IN SCHEMATIC","",IF(UPPER(TRIM($C1254))=UPPER(TRIM($E1254)),"OK","MISMATCH")))</f>
        <v/>
      </c>
      <c r="J1254" s="9" t="str">
        <f aca="false">IF($A1254="","",IF($H1254="NOT IN SCHEMATIC","",IF($F1254="","NO SCH DECAL",IF($D1254="","",IF(UPPER(TRIM($D1254))=UPPER(TRIM($F1254)),"OK","MISMATCH")))))</f>
        <v/>
      </c>
      <c r="K1254" s="16" t="str">
        <f aca="false">IF($A1254="","",SUMPRODUCT(--ISNUMBER(SEARCH(","&amp;TRIM($A1254)&amp;",",","&amp;SUBSTITUTE('1. Master BOM'!$D$2:$D$400," ","")&amp;","))))</f>
        <v/>
      </c>
      <c r="L1254" s="16" t="str">
        <f aca="false">IF($A1254="","",IF($K1254&lt;&gt;1,0,SUMPRODUCT(ISNUMBER(SEARCH(","&amp;TRIM($A1254)&amp;",",","&amp;SUBSTITUTE('1. Master BOM'!$D$2:$D$400," ","")&amp;","))*ROW('1. Master BOM'!$D$2:$D$400))))</f>
        <v/>
      </c>
      <c r="M1254" s="9" t="str">
        <f aca="false">IF($A1254="","",IF($K1254=0,"NOT IN BOM",IF($K1254&gt;1,"MULTIPLE BOM LINES","OK")))</f>
        <v/>
      </c>
      <c r="N1254" s="9" t="str">
        <f aca="false">IF($A1254="","",IF($L1254=0,"—",INDEX('1. Master BOM'!$A$1:$A$400,$L1254)))</f>
        <v/>
      </c>
      <c r="O1254" s="9" t="str">
        <f aca="false">IF($A1254="","",IF($L1254=0,"—",INDEX('1. Master BOM'!$B$1:$B$400,$L1254)))</f>
        <v/>
      </c>
      <c r="P1254" s="9" t="str">
        <f aca="false">IF($A1254="","",IF(OR($H1254="NOT IN SCHEMATIC",$O1254="—"),"",IF($G1254="","NO SCH PN",IF(UPPER(TRIM($G1254))=UPPER(TRIM($O1254)),"OK","MISMATCH"))))</f>
        <v/>
      </c>
      <c r="Q1254" s="9" t="str">
        <f aca="false">IF($A1254="","",IF($L1254=0,"—",INDEX('1. Master BOM'!$E$1:$E$400,$L1254)))</f>
        <v/>
      </c>
      <c r="R1254" s="9" t="str">
        <f aca="false">IF($A1254="","",IF($L1254=0,"—",IF(T(INDEX('1. Master BOM'!$F$1:$F$400,$L1254))="","(not set)",INDEX('1. Master BOM'!$F$1:$F$400,$L1254))))</f>
        <v/>
      </c>
      <c r="S1254" s="9" t="str">
        <f aca="false">IF($A1254="","",IF(OR($R1254="—",$R1254="(not set)",$D1254=""),"",IF(ISNUMBER(SEARCH(SUBSTITUTE(SUBSTITUTE(SUBSTITUTE($R1254,"-",""),"_","")," ",""),SUBSTITUTE(SUBSTITUTE(SUBSTITUTE($D1254,"-",""),"_","")," ",""))),"OK","CHECK")))</f>
        <v/>
      </c>
      <c r="T1254" s="9" t="str">
        <f aca="false">IF($A1254="","",IF(OR($H1254="NOT IN SCHEMATIC",$I1254="MISMATCH",$J1254="MISMATCH",$P1254="MISMATCH",$M1254&lt;&gt;"OK"),"REVIEW","OK"))</f>
        <v/>
      </c>
      <c r="U1254" s="14"/>
      <c r="V1254" s="14"/>
      <c r="W1254" s="17"/>
      <c r="X1254" s="14"/>
    </row>
    <row r="1255" customFormat="false" ht="15" hidden="false" customHeight="false" outlineLevel="0" collapsed="false">
      <c r="A1255" s="9" t="str">
        <f aca="false">IF('3. Layout Parts'!$A1255="","",TRIM('3. Layout Parts'!$A1255))</f>
        <v/>
      </c>
      <c r="B1255" s="9" t="str">
        <f aca="false">IF($A1255="","",'3. Layout Parts'!$D1255)</f>
        <v/>
      </c>
      <c r="C1255" s="9" t="str">
        <f aca="false">IF($A1255="","",'3. Layout Parts'!$B1255)</f>
        <v/>
      </c>
      <c r="D1255" s="9" t="str">
        <f aca="false">IF($A1255="","",'3. Layout Parts'!$C1255)</f>
        <v/>
      </c>
      <c r="E1255" s="9" t="str">
        <f aca="false">IF($A1255="","",IFERROR(INDEX('2. Schematic Parts'!$B$2:$B$3001,MATCH($A1255,'2. Schematic Parts'!$A$2:$A$3001,0)),"NOT FOUND"))</f>
        <v/>
      </c>
      <c r="F1255" s="9" t="str">
        <f aca="false">IF($A1255="","",IFERROR(INDEX('2. Schematic Parts'!$C$2:$C$3001,MATCH($A1255,'2. Schematic Parts'!$A$2:$A$3001,0))&amp;"","NOT FOUND"))</f>
        <v/>
      </c>
      <c r="G1255" s="9" t="str">
        <f aca="false">IF($A1255="","",IFERROR(INDEX('2. Schematic Parts'!$D$2:$D$3001,MATCH($A1255,'2. Schematic Parts'!$A$2:$A$3001,0))&amp;"","NOT FOUND"))</f>
        <v/>
      </c>
      <c r="H1255" s="9" t="str">
        <f aca="false">IF($A1255="","",IF(COUNTIF('2. Schematic Parts'!$A$2:$A$3001,$A1255)=0,"NOT IN SCHEMATIC","OK"))</f>
        <v/>
      </c>
      <c r="I1255" s="9" t="str">
        <f aca="false">IF($A1255="","",IF($H1255="NOT IN SCHEMATIC","",IF(UPPER(TRIM($C1255))=UPPER(TRIM($E1255)),"OK","MISMATCH")))</f>
        <v/>
      </c>
      <c r="J1255" s="9" t="str">
        <f aca="false">IF($A1255="","",IF($H1255="NOT IN SCHEMATIC","",IF($F1255="","NO SCH DECAL",IF($D1255="","",IF(UPPER(TRIM($D1255))=UPPER(TRIM($F1255)),"OK","MISMATCH")))))</f>
        <v/>
      </c>
      <c r="K1255" s="16" t="str">
        <f aca="false">IF($A1255="","",SUMPRODUCT(--ISNUMBER(SEARCH(","&amp;TRIM($A1255)&amp;",",","&amp;SUBSTITUTE('1. Master BOM'!$D$2:$D$400," ","")&amp;","))))</f>
        <v/>
      </c>
      <c r="L1255" s="16" t="str">
        <f aca="false">IF($A1255="","",IF($K1255&lt;&gt;1,0,SUMPRODUCT(ISNUMBER(SEARCH(","&amp;TRIM($A1255)&amp;",",","&amp;SUBSTITUTE('1. Master BOM'!$D$2:$D$400," ","")&amp;","))*ROW('1. Master BOM'!$D$2:$D$400))))</f>
        <v/>
      </c>
      <c r="M1255" s="9" t="str">
        <f aca="false">IF($A1255="","",IF($K1255=0,"NOT IN BOM",IF($K1255&gt;1,"MULTIPLE BOM LINES","OK")))</f>
        <v/>
      </c>
      <c r="N1255" s="9" t="str">
        <f aca="false">IF($A1255="","",IF($L1255=0,"—",INDEX('1. Master BOM'!$A$1:$A$400,$L1255)))</f>
        <v/>
      </c>
      <c r="O1255" s="9" t="str">
        <f aca="false">IF($A1255="","",IF($L1255=0,"—",INDEX('1. Master BOM'!$B$1:$B$400,$L1255)))</f>
        <v/>
      </c>
      <c r="P1255" s="9" t="str">
        <f aca="false">IF($A1255="","",IF(OR($H1255="NOT IN SCHEMATIC",$O1255="—"),"",IF($G1255="","NO SCH PN",IF(UPPER(TRIM($G1255))=UPPER(TRIM($O1255)),"OK","MISMATCH"))))</f>
        <v/>
      </c>
      <c r="Q1255" s="9" t="str">
        <f aca="false">IF($A1255="","",IF($L1255=0,"—",INDEX('1. Master BOM'!$E$1:$E$400,$L1255)))</f>
        <v/>
      </c>
      <c r="R1255" s="9" t="str">
        <f aca="false">IF($A1255="","",IF($L1255=0,"—",IF(T(INDEX('1. Master BOM'!$F$1:$F$400,$L1255))="","(not set)",INDEX('1. Master BOM'!$F$1:$F$400,$L1255))))</f>
        <v/>
      </c>
      <c r="S1255" s="9" t="str">
        <f aca="false">IF($A1255="","",IF(OR($R1255="—",$R1255="(not set)",$D1255=""),"",IF(ISNUMBER(SEARCH(SUBSTITUTE(SUBSTITUTE(SUBSTITUTE($R1255,"-",""),"_","")," ",""),SUBSTITUTE(SUBSTITUTE(SUBSTITUTE($D1255,"-",""),"_","")," ",""))),"OK","CHECK")))</f>
        <v/>
      </c>
      <c r="T1255" s="9" t="str">
        <f aca="false">IF($A1255="","",IF(OR($H1255="NOT IN SCHEMATIC",$I1255="MISMATCH",$J1255="MISMATCH",$P1255="MISMATCH",$M1255&lt;&gt;"OK"),"REVIEW","OK"))</f>
        <v/>
      </c>
      <c r="U1255" s="14"/>
      <c r="V1255" s="14"/>
      <c r="W1255" s="17"/>
      <c r="X1255" s="14"/>
    </row>
    <row r="1256" customFormat="false" ht="15" hidden="false" customHeight="false" outlineLevel="0" collapsed="false">
      <c r="A1256" s="9" t="str">
        <f aca="false">IF('3. Layout Parts'!$A1256="","",TRIM('3. Layout Parts'!$A1256))</f>
        <v/>
      </c>
      <c r="B1256" s="9" t="str">
        <f aca="false">IF($A1256="","",'3. Layout Parts'!$D1256)</f>
        <v/>
      </c>
      <c r="C1256" s="9" t="str">
        <f aca="false">IF($A1256="","",'3. Layout Parts'!$B1256)</f>
        <v/>
      </c>
      <c r="D1256" s="9" t="str">
        <f aca="false">IF($A1256="","",'3. Layout Parts'!$C1256)</f>
        <v/>
      </c>
      <c r="E1256" s="9" t="str">
        <f aca="false">IF($A1256="","",IFERROR(INDEX('2. Schematic Parts'!$B$2:$B$3001,MATCH($A1256,'2. Schematic Parts'!$A$2:$A$3001,0)),"NOT FOUND"))</f>
        <v/>
      </c>
      <c r="F1256" s="9" t="str">
        <f aca="false">IF($A1256="","",IFERROR(INDEX('2. Schematic Parts'!$C$2:$C$3001,MATCH($A1256,'2. Schematic Parts'!$A$2:$A$3001,0))&amp;"","NOT FOUND"))</f>
        <v/>
      </c>
      <c r="G1256" s="9" t="str">
        <f aca="false">IF($A1256="","",IFERROR(INDEX('2. Schematic Parts'!$D$2:$D$3001,MATCH($A1256,'2. Schematic Parts'!$A$2:$A$3001,0))&amp;"","NOT FOUND"))</f>
        <v/>
      </c>
      <c r="H1256" s="9" t="str">
        <f aca="false">IF($A1256="","",IF(COUNTIF('2. Schematic Parts'!$A$2:$A$3001,$A1256)=0,"NOT IN SCHEMATIC","OK"))</f>
        <v/>
      </c>
      <c r="I1256" s="9" t="str">
        <f aca="false">IF($A1256="","",IF($H1256="NOT IN SCHEMATIC","",IF(UPPER(TRIM($C1256))=UPPER(TRIM($E1256)),"OK","MISMATCH")))</f>
        <v/>
      </c>
      <c r="J1256" s="9" t="str">
        <f aca="false">IF($A1256="","",IF($H1256="NOT IN SCHEMATIC","",IF($F1256="","NO SCH DECAL",IF($D1256="","",IF(UPPER(TRIM($D1256))=UPPER(TRIM($F1256)),"OK","MISMATCH")))))</f>
        <v/>
      </c>
      <c r="K1256" s="16" t="str">
        <f aca="false">IF($A1256="","",SUMPRODUCT(--ISNUMBER(SEARCH(","&amp;TRIM($A1256)&amp;",",","&amp;SUBSTITUTE('1. Master BOM'!$D$2:$D$400," ","")&amp;","))))</f>
        <v/>
      </c>
      <c r="L1256" s="16" t="str">
        <f aca="false">IF($A1256="","",IF($K1256&lt;&gt;1,0,SUMPRODUCT(ISNUMBER(SEARCH(","&amp;TRIM($A1256)&amp;",",","&amp;SUBSTITUTE('1. Master BOM'!$D$2:$D$400," ","")&amp;","))*ROW('1. Master BOM'!$D$2:$D$400))))</f>
        <v/>
      </c>
      <c r="M1256" s="9" t="str">
        <f aca="false">IF($A1256="","",IF($K1256=0,"NOT IN BOM",IF($K1256&gt;1,"MULTIPLE BOM LINES","OK")))</f>
        <v/>
      </c>
      <c r="N1256" s="9" t="str">
        <f aca="false">IF($A1256="","",IF($L1256=0,"—",INDEX('1. Master BOM'!$A$1:$A$400,$L1256)))</f>
        <v/>
      </c>
      <c r="O1256" s="9" t="str">
        <f aca="false">IF($A1256="","",IF($L1256=0,"—",INDEX('1. Master BOM'!$B$1:$B$400,$L1256)))</f>
        <v/>
      </c>
      <c r="P1256" s="9" t="str">
        <f aca="false">IF($A1256="","",IF(OR($H1256="NOT IN SCHEMATIC",$O1256="—"),"",IF($G1256="","NO SCH PN",IF(UPPER(TRIM($G1256))=UPPER(TRIM($O1256)),"OK","MISMATCH"))))</f>
        <v/>
      </c>
      <c r="Q1256" s="9" t="str">
        <f aca="false">IF($A1256="","",IF($L1256=0,"—",INDEX('1. Master BOM'!$E$1:$E$400,$L1256)))</f>
        <v/>
      </c>
      <c r="R1256" s="9" t="str">
        <f aca="false">IF($A1256="","",IF($L1256=0,"—",IF(T(INDEX('1. Master BOM'!$F$1:$F$400,$L1256))="","(not set)",INDEX('1. Master BOM'!$F$1:$F$400,$L1256))))</f>
        <v/>
      </c>
      <c r="S1256" s="9" t="str">
        <f aca="false">IF($A1256="","",IF(OR($R1256="—",$R1256="(not set)",$D1256=""),"",IF(ISNUMBER(SEARCH(SUBSTITUTE(SUBSTITUTE(SUBSTITUTE($R1256,"-",""),"_","")," ",""),SUBSTITUTE(SUBSTITUTE(SUBSTITUTE($D1256,"-",""),"_","")," ",""))),"OK","CHECK")))</f>
        <v/>
      </c>
      <c r="T1256" s="9" t="str">
        <f aca="false">IF($A1256="","",IF(OR($H1256="NOT IN SCHEMATIC",$I1256="MISMATCH",$J1256="MISMATCH",$P1256="MISMATCH",$M1256&lt;&gt;"OK"),"REVIEW","OK"))</f>
        <v/>
      </c>
      <c r="U1256" s="14"/>
      <c r="V1256" s="14"/>
      <c r="W1256" s="17"/>
      <c r="X1256" s="14"/>
    </row>
    <row r="1257" customFormat="false" ht="15" hidden="false" customHeight="false" outlineLevel="0" collapsed="false">
      <c r="A1257" s="9" t="str">
        <f aca="false">IF('3. Layout Parts'!$A1257="","",TRIM('3. Layout Parts'!$A1257))</f>
        <v/>
      </c>
      <c r="B1257" s="9" t="str">
        <f aca="false">IF($A1257="","",'3. Layout Parts'!$D1257)</f>
        <v/>
      </c>
      <c r="C1257" s="9" t="str">
        <f aca="false">IF($A1257="","",'3. Layout Parts'!$B1257)</f>
        <v/>
      </c>
      <c r="D1257" s="9" t="str">
        <f aca="false">IF($A1257="","",'3. Layout Parts'!$C1257)</f>
        <v/>
      </c>
      <c r="E1257" s="9" t="str">
        <f aca="false">IF($A1257="","",IFERROR(INDEX('2. Schematic Parts'!$B$2:$B$3001,MATCH($A1257,'2. Schematic Parts'!$A$2:$A$3001,0)),"NOT FOUND"))</f>
        <v/>
      </c>
      <c r="F1257" s="9" t="str">
        <f aca="false">IF($A1257="","",IFERROR(INDEX('2. Schematic Parts'!$C$2:$C$3001,MATCH($A1257,'2. Schematic Parts'!$A$2:$A$3001,0))&amp;"","NOT FOUND"))</f>
        <v/>
      </c>
      <c r="G1257" s="9" t="str">
        <f aca="false">IF($A1257="","",IFERROR(INDEX('2. Schematic Parts'!$D$2:$D$3001,MATCH($A1257,'2. Schematic Parts'!$A$2:$A$3001,0))&amp;"","NOT FOUND"))</f>
        <v/>
      </c>
      <c r="H1257" s="9" t="str">
        <f aca="false">IF($A1257="","",IF(COUNTIF('2. Schematic Parts'!$A$2:$A$3001,$A1257)=0,"NOT IN SCHEMATIC","OK"))</f>
        <v/>
      </c>
      <c r="I1257" s="9" t="str">
        <f aca="false">IF($A1257="","",IF($H1257="NOT IN SCHEMATIC","",IF(UPPER(TRIM($C1257))=UPPER(TRIM($E1257)),"OK","MISMATCH")))</f>
        <v/>
      </c>
      <c r="J1257" s="9" t="str">
        <f aca="false">IF($A1257="","",IF($H1257="NOT IN SCHEMATIC","",IF($F1257="","NO SCH DECAL",IF($D1257="","",IF(UPPER(TRIM($D1257))=UPPER(TRIM($F1257)),"OK","MISMATCH")))))</f>
        <v/>
      </c>
      <c r="K1257" s="16" t="str">
        <f aca="false">IF($A1257="","",SUMPRODUCT(--ISNUMBER(SEARCH(","&amp;TRIM($A1257)&amp;",",","&amp;SUBSTITUTE('1. Master BOM'!$D$2:$D$400," ","")&amp;","))))</f>
        <v/>
      </c>
      <c r="L1257" s="16" t="str">
        <f aca="false">IF($A1257="","",IF($K1257&lt;&gt;1,0,SUMPRODUCT(ISNUMBER(SEARCH(","&amp;TRIM($A1257)&amp;",",","&amp;SUBSTITUTE('1. Master BOM'!$D$2:$D$400," ","")&amp;","))*ROW('1. Master BOM'!$D$2:$D$400))))</f>
        <v/>
      </c>
      <c r="M1257" s="9" t="str">
        <f aca="false">IF($A1257="","",IF($K1257=0,"NOT IN BOM",IF($K1257&gt;1,"MULTIPLE BOM LINES","OK")))</f>
        <v/>
      </c>
      <c r="N1257" s="9" t="str">
        <f aca="false">IF($A1257="","",IF($L1257=0,"—",INDEX('1. Master BOM'!$A$1:$A$400,$L1257)))</f>
        <v/>
      </c>
      <c r="O1257" s="9" t="str">
        <f aca="false">IF($A1257="","",IF($L1257=0,"—",INDEX('1. Master BOM'!$B$1:$B$400,$L1257)))</f>
        <v/>
      </c>
      <c r="P1257" s="9" t="str">
        <f aca="false">IF($A1257="","",IF(OR($H1257="NOT IN SCHEMATIC",$O1257="—"),"",IF($G1257="","NO SCH PN",IF(UPPER(TRIM($G1257))=UPPER(TRIM($O1257)),"OK","MISMATCH"))))</f>
        <v/>
      </c>
      <c r="Q1257" s="9" t="str">
        <f aca="false">IF($A1257="","",IF($L1257=0,"—",INDEX('1. Master BOM'!$E$1:$E$400,$L1257)))</f>
        <v/>
      </c>
      <c r="R1257" s="9" t="str">
        <f aca="false">IF($A1257="","",IF($L1257=0,"—",IF(T(INDEX('1. Master BOM'!$F$1:$F$400,$L1257))="","(not set)",INDEX('1. Master BOM'!$F$1:$F$400,$L1257))))</f>
        <v/>
      </c>
      <c r="S1257" s="9" t="str">
        <f aca="false">IF($A1257="","",IF(OR($R1257="—",$R1257="(not set)",$D1257=""),"",IF(ISNUMBER(SEARCH(SUBSTITUTE(SUBSTITUTE(SUBSTITUTE($R1257,"-",""),"_","")," ",""),SUBSTITUTE(SUBSTITUTE(SUBSTITUTE($D1257,"-",""),"_","")," ",""))),"OK","CHECK")))</f>
        <v/>
      </c>
      <c r="T1257" s="9" t="str">
        <f aca="false">IF($A1257="","",IF(OR($H1257="NOT IN SCHEMATIC",$I1257="MISMATCH",$J1257="MISMATCH",$P1257="MISMATCH",$M1257&lt;&gt;"OK"),"REVIEW","OK"))</f>
        <v/>
      </c>
      <c r="U1257" s="14"/>
      <c r="V1257" s="14"/>
      <c r="W1257" s="17"/>
      <c r="X1257" s="14"/>
    </row>
    <row r="1258" customFormat="false" ht="15" hidden="false" customHeight="false" outlineLevel="0" collapsed="false">
      <c r="A1258" s="9" t="str">
        <f aca="false">IF('3. Layout Parts'!$A1258="","",TRIM('3. Layout Parts'!$A1258))</f>
        <v/>
      </c>
      <c r="B1258" s="9" t="str">
        <f aca="false">IF($A1258="","",'3. Layout Parts'!$D1258)</f>
        <v/>
      </c>
      <c r="C1258" s="9" t="str">
        <f aca="false">IF($A1258="","",'3. Layout Parts'!$B1258)</f>
        <v/>
      </c>
      <c r="D1258" s="9" t="str">
        <f aca="false">IF($A1258="","",'3. Layout Parts'!$C1258)</f>
        <v/>
      </c>
      <c r="E1258" s="9" t="str">
        <f aca="false">IF($A1258="","",IFERROR(INDEX('2. Schematic Parts'!$B$2:$B$3001,MATCH($A1258,'2. Schematic Parts'!$A$2:$A$3001,0)),"NOT FOUND"))</f>
        <v/>
      </c>
      <c r="F1258" s="9" t="str">
        <f aca="false">IF($A1258="","",IFERROR(INDEX('2. Schematic Parts'!$C$2:$C$3001,MATCH($A1258,'2. Schematic Parts'!$A$2:$A$3001,0))&amp;"","NOT FOUND"))</f>
        <v/>
      </c>
      <c r="G1258" s="9" t="str">
        <f aca="false">IF($A1258="","",IFERROR(INDEX('2. Schematic Parts'!$D$2:$D$3001,MATCH($A1258,'2. Schematic Parts'!$A$2:$A$3001,0))&amp;"","NOT FOUND"))</f>
        <v/>
      </c>
      <c r="H1258" s="9" t="str">
        <f aca="false">IF($A1258="","",IF(COUNTIF('2. Schematic Parts'!$A$2:$A$3001,$A1258)=0,"NOT IN SCHEMATIC","OK"))</f>
        <v/>
      </c>
      <c r="I1258" s="9" t="str">
        <f aca="false">IF($A1258="","",IF($H1258="NOT IN SCHEMATIC","",IF(UPPER(TRIM($C1258))=UPPER(TRIM($E1258)),"OK","MISMATCH")))</f>
        <v/>
      </c>
      <c r="J1258" s="9" t="str">
        <f aca="false">IF($A1258="","",IF($H1258="NOT IN SCHEMATIC","",IF($F1258="","NO SCH DECAL",IF($D1258="","",IF(UPPER(TRIM($D1258))=UPPER(TRIM($F1258)),"OK","MISMATCH")))))</f>
        <v/>
      </c>
      <c r="K1258" s="16" t="str">
        <f aca="false">IF($A1258="","",SUMPRODUCT(--ISNUMBER(SEARCH(","&amp;TRIM($A1258)&amp;",",","&amp;SUBSTITUTE('1. Master BOM'!$D$2:$D$400," ","")&amp;","))))</f>
        <v/>
      </c>
      <c r="L1258" s="16" t="str">
        <f aca="false">IF($A1258="","",IF($K1258&lt;&gt;1,0,SUMPRODUCT(ISNUMBER(SEARCH(","&amp;TRIM($A1258)&amp;",",","&amp;SUBSTITUTE('1. Master BOM'!$D$2:$D$400," ","")&amp;","))*ROW('1. Master BOM'!$D$2:$D$400))))</f>
        <v/>
      </c>
      <c r="M1258" s="9" t="str">
        <f aca="false">IF($A1258="","",IF($K1258=0,"NOT IN BOM",IF($K1258&gt;1,"MULTIPLE BOM LINES","OK")))</f>
        <v/>
      </c>
      <c r="N1258" s="9" t="str">
        <f aca="false">IF($A1258="","",IF($L1258=0,"—",INDEX('1. Master BOM'!$A$1:$A$400,$L1258)))</f>
        <v/>
      </c>
      <c r="O1258" s="9" t="str">
        <f aca="false">IF($A1258="","",IF($L1258=0,"—",INDEX('1. Master BOM'!$B$1:$B$400,$L1258)))</f>
        <v/>
      </c>
      <c r="P1258" s="9" t="str">
        <f aca="false">IF($A1258="","",IF(OR($H1258="NOT IN SCHEMATIC",$O1258="—"),"",IF($G1258="","NO SCH PN",IF(UPPER(TRIM($G1258))=UPPER(TRIM($O1258)),"OK","MISMATCH"))))</f>
        <v/>
      </c>
      <c r="Q1258" s="9" t="str">
        <f aca="false">IF($A1258="","",IF($L1258=0,"—",INDEX('1. Master BOM'!$E$1:$E$400,$L1258)))</f>
        <v/>
      </c>
      <c r="R1258" s="9" t="str">
        <f aca="false">IF($A1258="","",IF($L1258=0,"—",IF(T(INDEX('1. Master BOM'!$F$1:$F$400,$L1258))="","(not set)",INDEX('1. Master BOM'!$F$1:$F$400,$L1258))))</f>
        <v/>
      </c>
      <c r="S1258" s="9" t="str">
        <f aca="false">IF($A1258="","",IF(OR($R1258="—",$R1258="(not set)",$D1258=""),"",IF(ISNUMBER(SEARCH(SUBSTITUTE(SUBSTITUTE(SUBSTITUTE($R1258,"-",""),"_","")," ",""),SUBSTITUTE(SUBSTITUTE(SUBSTITUTE($D1258,"-",""),"_","")," ",""))),"OK","CHECK")))</f>
        <v/>
      </c>
      <c r="T1258" s="9" t="str">
        <f aca="false">IF($A1258="","",IF(OR($H1258="NOT IN SCHEMATIC",$I1258="MISMATCH",$J1258="MISMATCH",$P1258="MISMATCH",$M1258&lt;&gt;"OK"),"REVIEW","OK"))</f>
        <v/>
      </c>
      <c r="U1258" s="14"/>
      <c r="V1258" s="14"/>
      <c r="W1258" s="17"/>
      <c r="X1258" s="14"/>
    </row>
    <row r="1259" customFormat="false" ht="15" hidden="false" customHeight="false" outlineLevel="0" collapsed="false">
      <c r="A1259" s="9" t="str">
        <f aca="false">IF('3. Layout Parts'!$A1259="","",TRIM('3. Layout Parts'!$A1259))</f>
        <v/>
      </c>
      <c r="B1259" s="9" t="str">
        <f aca="false">IF($A1259="","",'3. Layout Parts'!$D1259)</f>
        <v/>
      </c>
      <c r="C1259" s="9" t="str">
        <f aca="false">IF($A1259="","",'3. Layout Parts'!$B1259)</f>
        <v/>
      </c>
      <c r="D1259" s="9" t="str">
        <f aca="false">IF($A1259="","",'3. Layout Parts'!$C1259)</f>
        <v/>
      </c>
      <c r="E1259" s="9" t="str">
        <f aca="false">IF($A1259="","",IFERROR(INDEX('2. Schematic Parts'!$B$2:$B$3001,MATCH($A1259,'2. Schematic Parts'!$A$2:$A$3001,0)),"NOT FOUND"))</f>
        <v/>
      </c>
      <c r="F1259" s="9" t="str">
        <f aca="false">IF($A1259="","",IFERROR(INDEX('2. Schematic Parts'!$C$2:$C$3001,MATCH($A1259,'2. Schematic Parts'!$A$2:$A$3001,0))&amp;"","NOT FOUND"))</f>
        <v/>
      </c>
      <c r="G1259" s="9" t="str">
        <f aca="false">IF($A1259="","",IFERROR(INDEX('2. Schematic Parts'!$D$2:$D$3001,MATCH($A1259,'2. Schematic Parts'!$A$2:$A$3001,0))&amp;"","NOT FOUND"))</f>
        <v/>
      </c>
      <c r="H1259" s="9" t="str">
        <f aca="false">IF($A1259="","",IF(COUNTIF('2. Schematic Parts'!$A$2:$A$3001,$A1259)=0,"NOT IN SCHEMATIC","OK"))</f>
        <v/>
      </c>
      <c r="I1259" s="9" t="str">
        <f aca="false">IF($A1259="","",IF($H1259="NOT IN SCHEMATIC","",IF(UPPER(TRIM($C1259))=UPPER(TRIM($E1259)),"OK","MISMATCH")))</f>
        <v/>
      </c>
      <c r="J1259" s="9" t="str">
        <f aca="false">IF($A1259="","",IF($H1259="NOT IN SCHEMATIC","",IF($F1259="","NO SCH DECAL",IF($D1259="","",IF(UPPER(TRIM($D1259))=UPPER(TRIM($F1259)),"OK","MISMATCH")))))</f>
        <v/>
      </c>
      <c r="K1259" s="16" t="str">
        <f aca="false">IF($A1259="","",SUMPRODUCT(--ISNUMBER(SEARCH(","&amp;TRIM($A1259)&amp;",",","&amp;SUBSTITUTE('1. Master BOM'!$D$2:$D$400," ","")&amp;","))))</f>
        <v/>
      </c>
      <c r="L1259" s="16" t="str">
        <f aca="false">IF($A1259="","",IF($K1259&lt;&gt;1,0,SUMPRODUCT(ISNUMBER(SEARCH(","&amp;TRIM($A1259)&amp;",",","&amp;SUBSTITUTE('1. Master BOM'!$D$2:$D$400," ","")&amp;","))*ROW('1. Master BOM'!$D$2:$D$400))))</f>
        <v/>
      </c>
      <c r="M1259" s="9" t="str">
        <f aca="false">IF($A1259="","",IF($K1259=0,"NOT IN BOM",IF($K1259&gt;1,"MULTIPLE BOM LINES","OK")))</f>
        <v/>
      </c>
      <c r="N1259" s="9" t="str">
        <f aca="false">IF($A1259="","",IF($L1259=0,"—",INDEX('1. Master BOM'!$A$1:$A$400,$L1259)))</f>
        <v/>
      </c>
      <c r="O1259" s="9" t="str">
        <f aca="false">IF($A1259="","",IF($L1259=0,"—",INDEX('1. Master BOM'!$B$1:$B$400,$L1259)))</f>
        <v/>
      </c>
      <c r="P1259" s="9" t="str">
        <f aca="false">IF($A1259="","",IF(OR($H1259="NOT IN SCHEMATIC",$O1259="—"),"",IF($G1259="","NO SCH PN",IF(UPPER(TRIM($G1259))=UPPER(TRIM($O1259)),"OK","MISMATCH"))))</f>
        <v/>
      </c>
      <c r="Q1259" s="9" t="str">
        <f aca="false">IF($A1259="","",IF($L1259=0,"—",INDEX('1. Master BOM'!$E$1:$E$400,$L1259)))</f>
        <v/>
      </c>
      <c r="R1259" s="9" t="str">
        <f aca="false">IF($A1259="","",IF($L1259=0,"—",IF(T(INDEX('1. Master BOM'!$F$1:$F$400,$L1259))="","(not set)",INDEX('1. Master BOM'!$F$1:$F$400,$L1259))))</f>
        <v/>
      </c>
      <c r="S1259" s="9" t="str">
        <f aca="false">IF($A1259="","",IF(OR($R1259="—",$R1259="(not set)",$D1259=""),"",IF(ISNUMBER(SEARCH(SUBSTITUTE(SUBSTITUTE(SUBSTITUTE($R1259,"-",""),"_","")," ",""),SUBSTITUTE(SUBSTITUTE(SUBSTITUTE($D1259,"-",""),"_","")," ",""))),"OK","CHECK")))</f>
        <v/>
      </c>
      <c r="T1259" s="9" t="str">
        <f aca="false">IF($A1259="","",IF(OR($H1259="NOT IN SCHEMATIC",$I1259="MISMATCH",$J1259="MISMATCH",$P1259="MISMATCH",$M1259&lt;&gt;"OK"),"REVIEW","OK"))</f>
        <v/>
      </c>
      <c r="U1259" s="14"/>
      <c r="V1259" s="14"/>
      <c r="W1259" s="17"/>
      <c r="X1259" s="14"/>
    </row>
    <row r="1260" customFormat="false" ht="15" hidden="false" customHeight="false" outlineLevel="0" collapsed="false">
      <c r="A1260" s="9" t="str">
        <f aca="false">IF('3. Layout Parts'!$A1260="","",TRIM('3. Layout Parts'!$A1260))</f>
        <v/>
      </c>
      <c r="B1260" s="9" t="str">
        <f aca="false">IF($A1260="","",'3. Layout Parts'!$D1260)</f>
        <v/>
      </c>
      <c r="C1260" s="9" t="str">
        <f aca="false">IF($A1260="","",'3. Layout Parts'!$B1260)</f>
        <v/>
      </c>
      <c r="D1260" s="9" t="str">
        <f aca="false">IF($A1260="","",'3. Layout Parts'!$C1260)</f>
        <v/>
      </c>
      <c r="E1260" s="9" t="str">
        <f aca="false">IF($A1260="","",IFERROR(INDEX('2. Schematic Parts'!$B$2:$B$3001,MATCH($A1260,'2. Schematic Parts'!$A$2:$A$3001,0)),"NOT FOUND"))</f>
        <v/>
      </c>
      <c r="F1260" s="9" t="str">
        <f aca="false">IF($A1260="","",IFERROR(INDEX('2. Schematic Parts'!$C$2:$C$3001,MATCH($A1260,'2. Schematic Parts'!$A$2:$A$3001,0))&amp;"","NOT FOUND"))</f>
        <v/>
      </c>
      <c r="G1260" s="9" t="str">
        <f aca="false">IF($A1260="","",IFERROR(INDEX('2. Schematic Parts'!$D$2:$D$3001,MATCH($A1260,'2. Schematic Parts'!$A$2:$A$3001,0))&amp;"","NOT FOUND"))</f>
        <v/>
      </c>
      <c r="H1260" s="9" t="str">
        <f aca="false">IF($A1260="","",IF(COUNTIF('2. Schematic Parts'!$A$2:$A$3001,$A1260)=0,"NOT IN SCHEMATIC","OK"))</f>
        <v/>
      </c>
      <c r="I1260" s="9" t="str">
        <f aca="false">IF($A1260="","",IF($H1260="NOT IN SCHEMATIC","",IF(UPPER(TRIM($C1260))=UPPER(TRIM($E1260)),"OK","MISMATCH")))</f>
        <v/>
      </c>
      <c r="J1260" s="9" t="str">
        <f aca="false">IF($A1260="","",IF($H1260="NOT IN SCHEMATIC","",IF($F1260="","NO SCH DECAL",IF($D1260="","",IF(UPPER(TRIM($D1260))=UPPER(TRIM($F1260)),"OK","MISMATCH")))))</f>
        <v/>
      </c>
      <c r="K1260" s="16" t="str">
        <f aca="false">IF($A1260="","",SUMPRODUCT(--ISNUMBER(SEARCH(","&amp;TRIM($A1260)&amp;",",","&amp;SUBSTITUTE('1. Master BOM'!$D$2:$D$400," ","")&amp;","))))</f>
        <v/>
      </c>
      <c r="L1260" s="16" t="str">
        <f aca="false">IF($A1260="","",IF($K1260&lt;&gt;1,0,SUMPRODUCT(ISNUMBER(SEARCH(","&amp;TRIM($A1260)&amp;",",","&amp;SUBSTITUTE('1. Master BOM'!$D$2:$D$400," ","")&amp;","))*ROW('1. Master BOM'!$D$2:$D$400))))</f>
        <v/>
      </c>
      <c r="M1260" s="9" t="str">
        <f aca="false">IF($A1260="","",IF($K1260=0,"NOT IN BOM",IF($K1260&gt;1,"MULTIPLE BOM LINES","OK")))</f>
        <v/>
      </c>
      <c r="N1260" s="9" t="str">
        <f aca="false">IF($A1260="","",IF($L1260=0,"—",INDEX('1. Master BOM'!$A$1:$A$400,$L1260)))</f>
        <v/>
      </c>
      <c r="O1260" s="9" t="str">
        <f aca="false">IF($A1260="","",IF($L1260=0,"—",INDEX('1. Master BOM'!$B$1:$B$400,$L1260)))</f>
        <v/>
      </c>
      <c r="P1260" s="9" t="str">
        <f aca="false">IF($A1260="","",IF(OR($H1260="NOT IN SCHEMATIC",$O1260="—"),"",IF($G1260="","NO SCH PN",IF(UPPER(TRIM($G1260))=UPPER(TRIM($O1260)),"OK","MISMATCH"))))</f>
        <v/>
      </c>
      <c r="Q1260" s="9" t="str">
        <f aca="false">IF($A1260="","",IF($L1260=0,"—",INDEX('1. Master BOM'!$E$1:$E$400,$L1260)))</f>
        <v/>
      </c>
      <c r="R1260" s="9" t="str">
        <f aca="false">IF($A1260="","",IF($L1260=0,"—",IF(T(INDEX('1. Master BOM'!$F$1:$F$400,$L1260))="","(not set)",INDEX('1. Master BOM'!$F$1:$F$400,$L1260))))</f>
        <v/>
      </c>
      <c r="S1260" s="9" t="str">
        <f aca="false">IF($A1260="","",IF(OR($R1260="—",$R1260="(not set)",$D1260=""),"",IF(ISNUMBER(SEARCH(SUBSTITUTE(SUBSTITUTE(SUBSTITUTE($R1260,"-",""),"_","")," ",""),SUBSTITUTE(SUBSTITUTE(SUBSTITUTE($D1260,"-",""),"_","")," ",""))),"OK","CHECK")))</f>
        <v/>
      </c>
      <c r="T1260" s="9" t="str">
        <f aca="false">IF($A1260="","",IF(OR($H1260="NOT IN SCHEMATIC",$I1260="MISMATCH",$J1260="MISMATCH",$P1260="MISMATCH",$M1260&lt;&gt;"OK"),"REVIEW","OK"))</f>
        <v/>
      </c>
      <c r="U1260" s="14"/>
      <c r="V1260" s="14"/>
      <c r="W1260" s="17"/>
      <c r="X1260" s="14"/>
    </row>
    <row r="1261" customFormat="false" ht="15" hidden="false" customHeight="false" outlineLevel="0" collapsed="false">
      <c r="A1261" s="9" t="str">
        <f aca="false">IF('3. Layout Parts'!$A1261="","",TRIM('3. Layout Parts'!$A1261))</f>
        <v/>
      </c>
      <c r="B1261" s="9" t="str">
        <f aca="false">IF($A1261="","",'3. Layout Parts'!$D1261)</f>
        <v/>
      </c>
      <c r="C1261" s="9" t="str">
        <f aca="false">IF($A1261="","",'3. Layout Parts'!$B1261)</f>
        <v/>
      </c>
      <c r="D1261" s="9" t="str">
        <f aca="false">IF($A1261="","",'3. Layout Parts'!$C1261)</f>
        <v/>
      </c>
      <c r="E1261" s="9" t="str">
        <f aca="false">IF($A1261="","",IFERROR(INDEX('2. Schematic Parts'!$B$2:$B$3001,MATCH($A1261,'2. Schematic Parts'!$A$2:$A$3001,0)),"NOT FOUND"))</f>
        <v/>
      </c>
      <c r="F1261" s="9" t="str">
        <f aca="false">IF($A1261="","",IFERROR(INDEX('2. Schematic Parts'!$C$2:$C$3001,MATCH($A1261,'2. Schematic Parts'!$A$2:$A$3001,0))&amp;"","NOT FOUND"))</f>
        <v/>
      </c>
      <c r="G1261" s="9" t="str">
        <f aca="false">IF($A1261="","",IFERROR(INDEX('2. Schematic Parts'!$D$2:$D$3001,MATCH($A1261,'2. Schematic Parts'!$A$2:$A$3001,0))&amp;"","NOT FOUND"))</f>
        <v/>
      </c>
      <c r="H1261" s="9" t="str">
        <f aca="false">IF($A1261="","",IF(COUNTIF('2. Schematic Parts'!$A$2:$A$3001,$A1261)=0,"NOT IN SCHEMATIC","OK"))</f>
        <v/>
      </c>
      <c r="I1261" s="9" t="str">
        <f aca="false">IF($A1261="","",IF($H1261="NOT IN SCHEMATIC","",IF(UPPER(TRIM($C1261))=UPPER(TRIM($E1261)),"OK","MISMATCH")))</f>
        <v/>
      </c>
      <c r="J1261" s="9" t="str">
        <f aca="false">IF($A1261="","",IF($H1261="NOT IN SCHEMATIC","",IF($F1261="","NO SCH DECAL",IF($D1261="","",IF(UPPER(TRIM($D1261))=UPPER(TRIM($F1261)),"OK","MISMATCH")))))</f>
        <v/>
      </c>
      <c r="K1261" s="16" t="str">
        <f aca="false">IF($A1261="","",SUMPRODUCT(--ISNUMBER(SEARCH(","&amp;TRIM($A1261)&amp;",",","&amp;SUBSTITUTE('1. Master BOM'!$D$2:$D$400," ","")&amp;","))))</f>
        <v/>
      </c>
      <c r="L1261" s="16" t="str">
        <f aca="false">IF($A1261="","",IF($K1261&lt;&gt;1,0,SUMPRODUCT(ISNUMBER(SEARCH(","&amp;TRIM($A1261)&amp;",",","&amp;SUBSTITUTE('1. Master BOM'!$D$2:$D$400," ","")&amp;","))*ROW('1. Master BOM'!$D$2:$D$400))))</f>
        <v/>
      </c>
      <c r="M1261" s="9" t="str">
        <f aca="false">IF($A1261="","",IF($K1261=0,"NOT IN BOM",IF($K1261&gt;1,"MULTIPLE BOM LINES","OK")))</f>
        <v/>
      </c>
      <c r="N1261" s="9" t="str">
        <f aca="false">IF($A1261="","",IF($L1261=0,"—",INDEX('1. Master BOM'!$A$1:$A$400,$L1261)))</f>
        <v/>
      </c>
      <c r="O1261" s="9" t="str">
        <f aca="false">IF($A1261="","",IF($L1261=0,"—",INDEX('1. Master BOM'!$B$1:$B$400,$L1261)))</f>
        <v/>
      </c>
      <c r="P1261" s="9" t="str">
        <f aca="false">IF($A1261="","",IF(OR($H1261="NOT IN SCHEMATIC",$O1261="—"),"",IF($G1261="","NO SCH PN",IF(UPPER(TRIM($G1261))=UPPER(TRIM($O1261)),"OK","MISMATCH"))))</f>
        <v/>
      </c>
      <c r="Q1261" s="9" t="str">
        <f aca="false">IF($A1261="","",IF($L1261=0,"—",INDEX('1. Master BOM'!$E$1:$E$400,$L1261)))</f>
        <v/>
      </c>
      <c r="R1261" s="9" t="str">
        <f aca="false">IF($A1261="","",IF($L1261=0,"—",IF(T(INDEX('1. Master BOM'!$F$1:$F$400,$L1261))="","(not set)",INDEX('1. Master BOM'!$F$1:$F$400,$L1261))))</f>
        <v/>
      </c>
      <c r="S1261" s="9" t="str">
        <f aca="false">IF($A1261="","",IF(OR($R1261="—",$R1261="(not set)",$D1261=""),"",IF(ISNUMBER(SEARCH(SUBSTITUTE(SUBSTITUTE(SUBSTITUTE($R1261,"-",""),"_","")," ",""),SUBSTITUTE(SUBSTITUTE(SUBSTITUTE($D1261,"-",""),"_","")," ",""))),"OK","CHECK")))</f>
        <v/>
      </c>
      <c r="T1261" s="9" t="str">
        <f aca="false">IF($A1261="","",IF(OR($H1261="NOT IN SCHEMATIC",$I1261="MISMATCH",$J1261="MISMATCH",$P1261="MISMATCH",$M1261&lt;&gt;"OK"),"REVIEW","OK"))</f>
        <v/>
      </c>
      <c r="U1261" s="14"/>
      <c r="V1261" s="14"/>
      <c r="W1261" s="17"/>
      <c r="X1261" s="14"/>
    </row>
    <row r="1262" customFormat="false" ht="15" hidden="false" customHeight="false" outlineLevel="0" collapsed="false">
      <c r="A1262" s="9" t="str">
        <f aca="false">IF('3. Layout Parts'!$A1262="","",TRIM('3. Layout Parts'!$A1262))</f>
        <v/>
      </c>
      <c r="B1262" s="9" t="str">
        <f aca="false">IF($A1262="","",'3. Layout Parts'!$D1262)</f>
        <v/>
      </c>
      <c r="C1262" s="9" t="str">
        <f aca="false">IF($A1262="","",'3. Layout Parts'!$B1262)</f>
        <v/>
      </c>
      <c r="D1262" s="9" t="str">
        <f aca="false">IF($A1262="","",'3. Layout Parts'!$C1262)</f>
        <v/>
      </c>
      <c r="E1262" s="9" t="str">
        <f aca="false">IF($A1262="","",IFERROR(INDEX('2. Schematic Parts'!$B$2:$B$3001,MATCH($A1262,'2. Schematic Parts'!$A$2:$A$3001,0)),"NOT FOUND"))</f>
        <v/>
      </c>
      <c r="F1262" s="9" t="str">
        <f aca="false">IF($A1262="","",IFERROR(INDEX('2. Schematic Parts'!$C$2:$C$3001,MATCH($A1262,'2. Schematic Parts'!$A$2:$A$3001,0))&amp;"","NOT FOUND"))</f>
        <v/>
      </c>
      <c r="G1262" s="9" t="str">
        <f aca="false">IF($A1262="","",IFERROR(INDEX('2. Schematic Parts'!$D$2:$D$3001,MATCH($A1262,'2. Schematic Parts'!$A$2:$A$3001,0))&amp;"","NOT FOUND"))</f>
        <v/>
      </c>
      <c r="H1262" s="9" t="str">
        <f aca="false">IF($A1262="","",IF(COUNTIF('2. Schematic Parts'!$A$2:$A$3001,$A1262)=0,"NOT IN SCHEMATIC","OK"))</f>
        <v/>
      </c>
      <c r="I1262" s="9" t="str">
        <f aca="false">IF($A1262="","",IF($H1262="NOT IN SCHEMATIC","",IF(UPPER(TRIM($C1262))=UPPER(TRIM($E1262)),"OK","MISMATCH")))</f>
        <v/>
      </c>
      <c r="J1262" s="9" t="str">
        <f aca="false">IF($A1262="","",IF($H1262="NOT IN SCHEMATIC","",IF($F1262="","NO SCH DECAL",IF($D1262="","",IF(UPPER(TRIM($D1262))=UPPER(TRIM($F1262)),"OK","MISMATCH")))))</f>
        <v/>
      </c>
      <c r="K1262" s="16" t="str">
        <f aca="false">IF($A1262="","",SUMPRODUCT(--ISNUMBER(SEARCH(","&amp;TRIM($A1262)&amp;",",","&amp;SUBSTITUTE('1. Master BOM'!$D$2:$D$400," ","")&amp;","))))</f>
        <v/>
      </c>
      <c r="L1262" s="16" t="str">
        <f aca="false">IF($A1262="","",IF($K1262&lt;&gt;1,0,SUMPRODUCT(ISNUMBER(SEARCH(","&amp;TRIM($A1262)&amp;",",","&amp;SUBSTITUTE('1. Master BOM'!$D$2:$D$400," ","")&amp;","))*ROW('1. Master BOM'!$D$2:$D$400))))</f>
        <v/>
      </c>
      <c r="M1262" s="9" t="str">
        <f aca="false">IF($A1262="","",IF($K1262=0,"NOT IN BOM",IF($K1262&gt;1,"MULTIPLE BOM LINES","OK")))</f>
        <v/>
      </c>
      <c r="N1262" s="9" t="str">
        <f aca="false">IF($A1262="","",IF($L1262=0,"—",INDEX('1. Master BOM'!$A$1:$A$400,$L1262)))</f>
        <v/>
      </c>
      <c r="O1262" s="9" t="str">
        <f aca="false">IF($A1262="","",IF($L1262=0,"—",INDEX('1. Master BOM'!$B$1:$B$400,$L1262)))</f>
        <v/>
      </c>
      <c r="P1262" s="9" t="str">
        <f aca="false">IF($A1262="","",IF(OR($H1262="NOT IN SCHEMATIC",$O1262="—"),"",IF($G1262="","NO SCH PN",IF(UPPER(TRIM($G1262))=UPPER(TRIM($O1262)),"OK","MISMATCH"))))</f>
        <v/>
      </c>
      <c r="Q1262" s="9" t="str">
        <f aca="false">IF($A1262="","",IF($L1262=0,"—",INDEX('1. Master BOM'!$E$1:$E$400,$L1262)))</f>
        <v/>
      </c>
      <c r="R1262" s="9" t="str">
        <f aca="false">IF($A1262="","",IF($L1262=0,"—",IF(T(INDEX('1. Master BOM'!$F$1:$F$400,$L1262))="","(not set)",INDEX('1. Master BOM'!$F$1:$F$400,$L1262))))</f>
        <v/>
      </c>
      <c r="S1262" s="9" t="str">
        <f aca="false">IF($A1262="","",IF(OR($R1262="—",$R1262="(not set)",$D1262=""),"",IF(ISNUMBER(SEARCH(SUBSTITUTE(SUBSTITUTE(SUBSTITUTE($R1262,"-",""),"_","")," ",""),SUBSTITUTE(SUBSTITUTE(SUBSTITUTE($D1262,"-",""),"_","")," ",""))),"OK","CHECK")))</f>
        <v/>
      </c>
      <c r="T1262" s="9" t="str">
        <f aca="false">IF($A1262="","",IF(OR($H1262="NOT IN SCHEMATIC",$I1262="MISMATCH",$J1262="MISMATCH",$P1262="MISMATCH",$M1262&lt;&gt;"OK"),"REVIEW","OK"))</f>
        <v/>
      </c>
      <c r="U1262" s="14"/>
      <c r="V1262" s="14"/>
      <c r="W1262" s="17"/>
      <c r="X1262" s="14"/>
    </row>
    <row r="1263" customFormat="false" ht="15" hidden="false" customHeight="false" outlineLevel="0" collapsed="false">
      <c r="A1263" s="9" t="str">
        <f aca="false">IF('3. Layout Parts'!$A1263="","",TRIM('3. Layout Parts'!$A1263))</f>
        <v/>
      </c>
      <c r="B1263" s="9" t="str">
        <f aca="false">IF($A1263="","",'3. Layout Parts'!$D1263)</f>
        <v/>
      </c>
      <c r="C1263" s="9" t="str">
        <f aca="false">IF($A1263="","",'3. Layout Parts'!$B1263)</f>
        <v/>
      </c>
      <c r="D1263" s="9" t="str">
        <f aca="false">IF($A1263="","",'3. Layout Parts'!$C1263)</f>
        <v/>
      </c>
      <c r="E1263" s="9" t="str">
        <f aca="false">IF($A1263="","",IFERROR(INDEX('2. Schematic Parts'!$B$2:$B$3001,MATCH($A1263,'2. Schematic Parts'!$A$2:$A$3001,0)),"NOT FOUND"))</f>
        <v/>
      </c>
      <c r="F1263" s="9" t="str">
        <f aca="false">IF($A1263="","",IFERROR(INDEX('2. Schematic Parts'!$C$2:$C$3001,MATCH($A1263,'2. Schematic Parts'!$A$2:$A$3001,0))&amp;"","NOT FOUND"))</f>
        <v/>
      </c>
      <c r="G1263" s="9" t="str">
        <f aca="false">IF($A1263="","",IFERROR(INDEX('2. Schematic Parts'!$D$2:$D$3001,MATCH($A1263,'2. Schematic Parts'!$A$2:$A$3001,0))&amp;"","NOT FOUND"))</f>
        <v/>
      </c>
      <c r="H1263" s="9" t="str">
        <f aca="false">IF($A1263="","",IF(COUNTIF('2. Schematic Parts'!$A$2:$A$3001,$A1263)=0,"NOT IN SCHEMATIC","OK"))</f>
        <v/>
      </c>
      <c r="I1263" s="9" t="str">
        <f aca="false">IF($A1263="","",IF($H1263="NOT IN SCHEMATIC","",IF(UPPER(TRIM($C1263))=UPPER(TRIM($E1263)),"OK","MISMATCH")))</f>
        <v/>
      </c>
      <c r="J1263" s="9" t="str">
        <f aca="false">IF($A1263="","",IF($H1263="NOT IN SCHEMATIC","",IF($F1263="","NO SCH DECAL",IF($D1263="","",IF(UPPER(TRIM($D1263))=UPPER(TRIM($F1263)),"OK","MISMATCH")))))</f>
        <v/>
      </c>
      <c r="K1263" s="16" t="str">
        <f aca="false">IF($A1263="","",SUMPRODUCT(--ISNUMBER(SEARCH(","&amp;TRIM($A1263)&amp;",",","&amp;SUBSTITUTE('1. Master BOM'!$D$2:$D$400," ","")&amp;","))))</f>
        <v/>
      </c>
      <c r="L1263" s="16" t="str">
        <f aca="false">IF($A1263="","",IF($K1263&lt;&gt;1,0,SUMPRODUCT(ISNUMBER(SEARCH(","&amp;TRIM($A1263)&amp;",",","&amp;SUBSTITUTE('1. Master BOM'!$D$2:$D$400," ","")&amp;","))*ROW('1. Master BOM'!$D$2:$D$400))))</f>
        <v/>
      </c>
      <c r="M1263" s="9" t="str">
        <f aca="false">IF($A1263="","",IF($K1263=0,"NOT IN BOM",IF($K1263&gt;1,"MULTIPLE BOM LINES","OK")))</f>
        <v/>
      </c>
      <c r="N1263" s="9" t="str">
        <f aca="false">IF($A1263="","",IF($L1263=0,"—",INDEX('1. Master BOM'!$A$1:$A$400,$L1263)))</f>
        <v/>
      </c>
      <c r="O1263" s="9" t="str">
        <f aca="false">IF($A1263="","",IF($L1263=0,"—",INDEX('1. Master BOM'!$B$1:$B$400,$L1263)))</f>
        <v/>
      </c>
      <c r="P1263" s="9" t="str">
        <f aca="false">IF($A1263="","",IF(OR($H1263="NOT IN SCHEMATIC",$O1263="—"),"",IF($G1263="","NO SCH PN",IF(UPPER(TRIM($G1263))=UPPER(TRIM($O1263)),"OK","MISMATCH"))))</f>
        <v/>
      </c>
      <c r="Q1263" s="9" t="str">
        <f aca="false">IF($A1263="","",IF($L1263=0,"—",INDEX('1. Master BOM'!$E$1:$E$400,$L1263)))</f>
        <v/>
      </c>
      <c r="R1263" s="9" t="str">
        <f aca="false">IF($A1263="","",IF($L1263=0,"—",IF(T(INDEX('1. Master BOM'!$F$1:$F$400,$L1263))="","(not set)",INDEX('1. Master BOM'!$F$1:$F$400,$L1263))))</f>
        <v/>
      </c>
      <c r="S1263" s="9" t="str">
        <f aca="false">IF($A1263="","",IF(OR($R1263="—",$R1263="(not set)",$D1263=""),"",IF(ISNUMBER(SEARCH(SUBSTITUTE(SUBSTITUTE(SUBSTITUTE($R1263,"-",""),"_","")," ",""),SUBSTITUTE(SUBSTITUTE(SUBSTITUTE($D1263,"-",""),"_","")," ",""))),"OK","CHECK")))</f>
        <v/>
      </c>
      <c r="T1263" s="9" t="str">
        <f aca="false">IF($A1263="","",IF(OR($H1263="NOT IN SCHEMATIC",$I1263="MISMATCH",$J1263="MISMATCH",$P1263="MISMATCH",$M1263&lt;&gt;"OK"),"REVIEW","OK"))</f>
        <v/>
      </c>
      <c r="U1263" s="14"/>
      <c r="V1263" s="14"/>
      <c r="W1263" s="17"/>
      <c r="X1263" s="14"/>
    </row>
    <row r="1264" customFormat="false" ht="15" hidden="false" customHeight="false" outlineLevel="0" collapsed="false">
      <c r="A1264" s="9" t="str">
        <f aca="false">IF('3. Layout Parts'!$A1264="","",TRIM('3. Layout Parts'!$A1264))</f>
        <v/>
      </c>
      <c r="B1264" s="9" t="str">
        <f aca="false">IF($A1264="","",'3. Layout Parts'!$D1264)</f>
        <v/>
      </c>
      <c r="C1264" s="9" t="str">
        <f aca="false">IF($A1264="","",'3. Layout Parts'!$B1264)</f>
        <v/>
      </c>
      <c r="D1264" s="9" t="str">
        <f aca="false">IF($A1264="","",'3. Layout Parts'!$C1264)</f>
        <v/>
      </c>
      <c r="E1264" s="9" t="str">
        <f aca="false">IF($A1264="","",IFERROR(INDEX('2. Schematic Parts'!$B$2:$B$3001,MATCH($A1264,'2. Schematic Parts'!$A$2:$A$3001,0)),"NOT FOUND"))</f>
        <v/>
      </c>
      <c r="F1264" s="9" t="str">
        <f aca="false">IF($A1264="","",IFERROR(INDEX('2. Schematic Parts'!$C$2:$C$3001,MATCH($A1264,'2. Schematic Parts'!$A$2:$A$3001,0))&amp;"","NOT FOUND"))</f>
        <v/>
      </c>
      <c r="G1264" s="9" t="str">
        <f aca="false">IF($A1264="","",IFERROR(INDEX('2. Schematic Parts'!$D$2:$D$3001,MATCH($A1264,'2. Schematic Parts'!$A$2:$A$3001,0))&amp;"","NOT FOUND"))</f>
        <v/>
      </c>
      <c r="H1264" s="9" t="str">
        <f aca="false">IF($A1264="","",IF(COUNTIF('2. Schematic Parts'!$A$2:$A$3001,$A1264)=0,"NOT IN SCHEMATIC","OK"))</f>
        <v/>
      </c>
      <c r="I1264" s="9" t="str">
        <f aca="false">IF($A1264="","",IF($H1264="NOT IN SCHEMATIC","",IF(UPPER(TRIM($C1264))=UPPER(TRIM($E1264)),"OK","MISMATCH")))</f>
        <v/>
      </c>
      <c r="J1264" s="9" t="str">
        <f aca="false">IF($A1264="","",IF($H1264="NOT IN SCHEMATIC","",IF($F1264="","NO SCH DECAL",IF($D1264="","",IF(UPPER(TRIM($D1264))=UPPER(TRIM($F1264)),"OK","MISMATCH")))))</f>
        <v/>
      </c>
      <c r="K1264" s="16" t="str">
        <f aca="false">IF($A1264="","",SUMPRODUCT(--ISNUMBER(SEARCH(","&amp;TRIM($A1264)&amp;",",","&amp;SUBSTITUTE('1. Master BOM'!$D$2:$D$400," ","")&amp;","))))</f>
        <v/>
      </c>
      <c r="L1264" s="16" t="str">
        <f aca="false">IF($A1264="","",IF($K1264&lt;&gt;1,0,SUMPRODUCT(ISNUMBER(SEARCH(","&amp;TRIM($A1264)&amp;",",","&amp;SUBSTITUTE('1. Master BOM'!$D$2:$D$400," ","")&amp;","))*ROW('1. Master BOM'!$D$2:$D$400))))</f>
        <v/>
      </c>
      <c r="M1264" s="9" t="str">
        <f aca="false">IF($A1264="","",IF($K1264=0,"NOT IN BOM",IF($K1264&gt;1,"MULTIPLE BOM LINES","OK")))</f>
        <v/>
      </c>
      <c r="N1264" s="9" t="str">
        <f aca="false">IF($A1264="","",IF($L1264=0,"—",INDEX('1. Master BOM'!$A$1:$A$400,$L1264)))</f>
        <v/>
      </c>
      <c r="O1264" s="9" t="str">
        <f aca="false">IF($A1264="","",IF($L1264=0,"—",INDEX('1. Master BOM'!$B$1:$B$400,$L1264)))</f>
        <v/>
      </c>
      <c r="P1264" s="9" t="str">
        <f aca="false">IF($A1264="","",IF(OR($H1264="NOT IN SCHEMATIC",$O1264="—"),"",IF($G1264="","NO SCH PN",IF(UPPER(TRIM($G1264))=UPPER(TRIM($O1264)),"OK","MISMATCH"))))</f>
        <v/>
      </c>
      <c r="Q1264" s="9" t="str">
        <f aca="false">IF($A1264="","",IF($L1264=0,"—",INDEX('1. Master BOM'!$E$1:$E$400,$L1264)))</f>
        <v/>
      </c>
      <c r="R1264" s="9" t="str">
        <f aca="false">IF($A1264="","",IF($L1264=0,"—",IF(T(INDEX('1. Master BOM'!$F$1:$F$400,$L1264))="","(not set)",INDEX('1. Master BOM'!$F$1:$F$400,$L1264))))</f>
        <v/>
      </c>
      <c r="S1264" s="9" t="str">
        <f aca="false">IF($A1264="","",IF(OR($R1264="—",$R1264="(not set)",$D1264=""),"",IF(ISNUMBER(SEARCH(SUBSTITUTE(SUBSTITUTE(SUBSTITUTE($R1264,"-",""),"_","")," ",""),SUBSTITUTE(SUBSTITUTE(SUBSTITUTE($D1264,"-",""),"_","")," ",""))),"OK","CHECK")))</f>
        <v/>
      </c>
      <c r="T1264" s="9" t="str">
        <f aca="false">IF($A1264="","",IF(OR($H1264="NOT IN SCHEMATIC",$I1264="MISMATCH",$J1264="MISMATCH",$P1264="MISMATCH",$M1264&lt;&gt;"OK"),"REVIEW","OK"))</f>
        <v/>
      </c>
      <c r="U1264" s="14"/>
      <c r="V1264" s="14"/>
      <c r="W1264" s="17"/>
      <c r="X1264" s="14"/>
    </row>
    <row r="1265" customFormat="false" ht="15" hidden="false" customHeight="false" outlineLevel="0" collapsed="false">
      <c r="A1265" s="9" t="str">
        <f aca="false">IF('3. Layout Parts'!$A1265="","",TRIM('3. Layout Parts'!$A1265))</f>
        <v/>
      </c>
      <c r="B1265" s="9" t="str">
        <f aca="false">IF($A1265="","",'3. Layout Parts'!$D1265)</f>
        <v/>
      </c>
      <c r="C1265" s="9" t="str">
        <f aca="false">IF($A1265="","",'3. Layout Parts'!$B1265)</f>
        <v/>
      </c>
      <c r="D1265" s="9" t="str">
        <f aca="false">IF($A1265="","",'3. Layout Parts'!$C1265)</f>
        <v/>
      </c>
      <c r="E1265" s="9" t="str">
        <f aca="false">IF($A1265="","",IFERROR(INDEX('2. Schematic Parts'!$B$2:$B$3001,MATCH($A1265,'2. Schematic Parts'!$A$2:$A$3001,0)),"NOT FOUND"))</f>
        <v/>
      </c>
      <c r="F1265" s="9" t="str">
        <f aca="false">IF($A1265="","",IFERROR(INDEX('2. Schematic Parts'!$C$2:$C$3001,MATCH($A1265,'2. Schematic Parts'!$A$2:$A$3001,0))&amp;"","NOT FOUND"))</f>
        <v/>
      </c>
      <c r="G1265" s="9" t="str">
        <f aca="false">IF($A1265="","",IFERROR(INDEX('2. Schematic Parts'!$D$2:$D$3001,MATCH($A1265,'2. Schematic Parts'!$A$2:$A$3001,0))&amp;"","NOT FOUND"))</f>
        <v/>
      </c>
      <c r="H1265" s="9" t="str">
        <f aca="false">IF($A1265="","",IF(COUNTIF('2. Schematic Parts'!$A$2:$A$3001,$A1265)=0,"NOT IN SCHEMATIC","OK"))</f>
        <v/>
      </c>
      <c r="I1265" s="9" t="str">
        <f aca="false">IF($A1265="","",IF($H1265="NOT IN SCHEMATIC","",IF(UPPER(TRIM($C1265))=UPPER(TRIM($E1265)),"OK","MISMATCH")))</f>
        <v/>
      </c>
      <c r="J1265" s="9" t="str">
        <f aca="false">IF($A1265="","",IF($H1265="NOT IN SCHEMATIC","",IF($F1265="","NO SCH DECAL",IF($D1265="","",IF(UPPER(TRIM($D1265))=UPPER(TRIM($F1265)),"OK","MISMATCH")))))</f>
        <v/>
      </c>
      <c r="K1265" s="16" t="str">
        <f aca="false">IF($A1265="","",SUMPRODUCT(--ISNUMBER(SEARCH(","&amp;TRIM($A1265)&amp;",",","&amp;SUBSTITUTE('1. Master BOM'!$D$2:$D$400," ","")&amp;","))))</f>
        <v/>
      </c>
      <c r="L1265" s="16" t="str">
        <f aca="false">IF($A1265="","",IF($K1265&lt;&gt;1,0,SUMPRODUCT(ISNUMBER(SEARCH(","&amp;TRIM($A1265)&amp;",",","&amp;SUBSTITUTE('1. Master BOM'!$D$2:$D$400," ","")&amp;","))*ROW('1. Master BOM'!$D$2:$D$400))))</f>
        <v/>
      </c>
      <c r="M1265" s="9" t="str">
        <f aca="false">IF($A1265="","",IF($K1265=0,"NOT IN BOM",IF($K1265&gt;1,"MULTIPLE BOM LINES","OK")))</f>
        <v/>
      </c>
      <c r="N1265" s="9" t="str">
        <f aca="false">IF($A1265="","",IF($L1265=0,"—",INDEX('1. Master BOM'!$A$1:$A$400,$L1265)))</f>
        <v/>
      </c>
      <c r="O1265" s="9" t="str">
        <f aca="false">IF($A1265="","",IF($L1265=0,"—",INDEX('1. Master BOM'!$B$1:$B$400,$L1265)))</f>
        <v/>
      </c>
      <c r="P1265" s="9" t="str">
        <f aca="false">IF($A1265="","",IF(OR($H1265="NOT IN SCHEMATIC",$O1265="—"),"",IF($G1265="","NO SCH PN",IF(UPPER(TRIM($G1265))=UPPER(TRIM($O1265)),"OK","MISMATCH"))))</f>
        <v/>
      </c>
      <c r="Q1265" s="9" t="str">
        <f aca="false">IF($A1265="","",IF($L1265=0,"—",INDEX('1. Master BOM'!$E$1:$E$400,$L1265)))</f>
        <v/>
      </c>
      <c r="R1265" s="9" t="str">
        <f aca="false">IF($A1265="","",IF($L1265=0,"—",IF(T(INDEX('1. Master BOM'!$F$1:$F$400,$L1265))="","(not set)",INDEX('1. Master BOM'!$F$1:$F$400,$L1265))))</f>
        <v/>
      </c>
      <c r="S1265" s="9" t="str">
        <f aca="false">IF($A1265="","",IF(OR($R1265="—",$R1265="(not set)",$D1265=""),"",IF(ISNUMBER(SEARCH(SUBSTITUTE(SUBSTITUTE(SUBSTITUTE($R1265,"-",""),"_","")," ",""),SUBSTITUTE(SUBSTITUTE(SUBSTITUTE($D1265,"-",""),"_","")," ",""))),"OK","CHECK")))</f>
        <v/>
      </c>
      <c r="T1265" s="9" t="str">
        <f aca="false">IF($A1265="","",IF(OR($H1265="NOT IN SCHEMATIC",$I1265="MISMATCH",$J1265="MISMATCH",$P1265="MISMATCH",$M1265&lt;&gt;"OK"),"REVIEW","OK"))</f>
        <v/>
      </c>
      <c r="U1265" s="14"/>
      <c r="V1265" s="14"/>
      <c r="W1265" s="17"/>
      <c r="X1265" s="14"/>
    </row>
    <row r="1266" customFormat="false" ht="15" hidden="false" customHeight="false" outlineLevel="0" collapsed="false">
      <c r="A1266" s="9" t="str">
        <f aca="false">IF('3. Layout Parts'!$A1266="","",TRIM('3. Layout Parts'!$A1266))</f>
        <v/>
      </c>
      <c r="B1266" s="9" t="str">
        <f aca="false">IF($A1266="","",'3. Layout Parts'!$D1266)</f>
        <v/>
      </c>
      <c r="C1266" s="9" t="str">
        <f aca="false">IF($A1266="","",'3. Layout Parts'!$B1266)</f>
        <v/>
      </c>
      <c r="D1266" s="9" t="str">
        <f aca="false">IF($A1266="","",'3. Layout Parts'!$C1266)</f>
        <v/>
      </c>
      <c r="E1266" s="9" t="str">
        <f aca="false">IF($A1266="","",IFERROR(INDEX('2. Schematic Parts'!$B$2:$B$3001,MATCH($A1266,'2. Schematic Parts'!$A$2:$A$3001,0)),"NOT FOUND"))</f>
        <v/>
      </c>
      <c r="F1266" s="9" t="str">
        <f aca="false">IF($A1266="","",IFERROR(INDEX('2. Schematic Parts'!$C$2:$C$3001,MATCH($A1266,'2. Schematic Parts'!$A$2:$A$3001,0))&amp;"","NOT FOUND"))</f>
        <v/>
      </c>
      <c r="G1266" s="9" t="str">
        <f aca="false">IF($A1266="","",IFERROR(INDEX('2. Schematic Parts'!$D$2:$D$3001,MATCH($A1266,'2. Schematic Parts'!$A$2:$A$3001,0))&amp;"","NOT FOUND"))</f>
        <v/>
      </c>
      <c r="H1266" s="9" t="str">
        <f aca="false">IF($A1266="","",IF(COUNTIF('2. Schematic Parts'!$A$2:$A$3001,$A1266)=0,"NOT IN SCHEMATIC","OK"))</f>
        <v/>
      </c>
      <c r="I1266" s="9" t="str">
        <f aca="false">IF($A1266="","",IF($H1266="NOT IN SCHEMATIC","",IF(UPPER(TRIM($C1266))=UPPER(TRIM($E1266)),"OK","MISMATCH")))</f>
        <v/>
      </c>
      <c r="J1266" s="9" t="str">
        <f aca="false">IF($A1266="","",IF($H1266="NOT IN SCHEMATIC","",IF($F1266="","NO SCH DECAL",IF($D1266="","",IF(UPPER(TRIM($D1266))=UPPER(TRIM($F1266)),"OK","MISMATCH")))))</f>
        <v/>
      </c>
      <c r="K1266" s="16" t="str">
        <f aca="false">IF($A1266="","",SUMPRODUCT(--ISNUMBER(SEARCH(","&amp;TRIM($A1266)&amp;",",","&amp;SUBSTITUTE('1. Master BOM'!$D$2:$D$400," ","")&amp;","))))</f>
        <v/>
      </c>
      <c r="L1266" s="16" t="str">
        <f aca="false">IF($A1266="","",IF($K1266&lt;&gt;1,0,SUMPRODUCT(ISNUMBER(SEARCH(","&amp;TRIM($A1266)&amp;",",","&amp;SUBSTITUTE('1. Master BOM'!$D$2:$D$400," ","")&amp;","))*ROW('1. Master BOM'!$D$2:$D$400))))</f>
        <v/>
      </c>
      <c r="M1266" s="9" t="str">
        <f aca="false">IF($A1266="","",IF($K1266=0,"NOT IN BOM",IF($K1266&gt;1,"MULTIPLE BOM LINES","OK")))</f>
        <v/>
      </c>
      <c r="N1266" s="9" t="str">
        <f aca="false">IF($A1266="","",IF($L1266=0,"—",INDEX('1. Master BOM'!$A$1:$A$400,$L1266)))</f>
        <v/>
      </c>
      <c r="O1266" s="9" t="str">
        <f aca="false">IF($A1266="","",IF($L1266=0,"—",INDEX('1. Master BOM'!$B$1:$B$400,$L1266)))</f>
        <v/>
      </c>
      <c r="P1266" s="9" t="str">
        <f aca="false">IF($A1266="","",IF(OR($H1266="NOT IN SCHEMATIC",$O1266="—"),"",IF($G1266="","NO SCH PN",IF(UPPER(TRIM($G1266))=UPPER(TRIM($O1266)),"OK","MISMATCH"))))</f>
        <v/>
      </c>
      <c r="Q1266" s="9" t="str">
        <f aca="false">IF($A1266="","",IF($L1266=0,"—",INDEX('1. Master BOM'!$E$1:$E$400,$L1266)))</f>
        <v/>
      </c>
      <c r="R1266" s="9" t="str">
        <f aca="false">IF($A1266="","",IF($L1266=0,"—",IF(T(INDEX('1. Master BOM'!$F$1:$F$400,$L1266))="","(not set)",INDEX('1. Master BOM'!$F$1:$F$400,$L1266))))</f>
        <v/>
      </c>
      <c r="S1266" s="9" t="str">
        <f aca="false">IF($A1266="","",IF(OR($R1266="—",$R1266="(not set)",$D1266=""),"",IF(ISNUMBER(SEARCH(SUBSTITUTE(SUBSTITUTE(SUBSTITUTE($R1266,"-",""),"_","")," ",""),SUBSTITUTE(SUBSTITUTE(SUBSTITUTE($D1266,"-",""),"_","")," ",""))),"OK","CHECK")))</f>
        <v/>
      </c>
      <c r="T1266" s="9" t="str">
        <f aca="false">IF($A1266="","",IF(OR($H1266="NOT IN SCHEMATIC",$I1266="MISMATCH",$J1266="MISMATCH",$P1266="MISMATCH",$M1266&lt;&gt;"OK"),"REVIEW","OK"))</f>
        <v/>
      </c>
      <c r="U1266" s="14"/>
      <c r="V1266" s="14"/>
      <c r="W1266" s="17"/>
      <c r="X1266" s="14"/>
    </row>
    <row r="1267" customFormat="false" ht="15" hidden="false" customHeight="false" outlineLevel="0" collapsed="false">
      <c r="A1267" s="9" t="str">
        <f aca="false">IF('3. Layout Parts'!$A1267="","",TRIM('3. Layout Parts'!$A1267))</f>
        <v/>
      </c>
      <c r="B1267" s="9" t="str">
        <f aca="false">IF($A1267="","",'3. Layout Parts'!$D1267)</f>
        <v/>
      </c>
      <c r="C1267" s="9" t="str">
        <f aca="false">IF($A1267="","",'3. Layout Parts'!$B1267)</f>
        <v/>
      </c>
      <c r="D1267" s="9" t="str">
        <f aca="false">IF($A1267="","",'3. Layout Parts'!$C1267)</f>
        <v/>
      </c>
      <c r="E1267" s="9" t="str">
        <f aca="false">IF($A1267="","",IFERROR(INDEX('2. Schematic Parts'!$B$2:$B$3001,MATCH($A1267,'2. Schematic Parts'!$A$2:$A$3001,0)),"NOT FOUND"))</f>
        <v/>
      </c>
      <c r="F1267" s="9" t="str">
        <f aca="false">IF($A1267="","",IFERROR(INDEX('2. Schematic Parts'!$C$2:$C$3001,MATCH($A1267,'2. Schematic Parts'!$A$2:$A$3001,0))&amp;"","NOT FOUND"))</f>
        <v/>
      </c>
      <c r="G1267" s="9" t="str">
        <f aca="false">IF($A1267="","",IFERROR(INDEX('2. Schematic Parts'!$D$2:$D$3001,MATCH($A1267,'2. Schematic Parts'!$A$2:$A$3001,0))&amp;"","NOT FOUND"))</f>
        <v/>
      </c>
      <c r="H1267" s="9" t="str">
        <f aca="false">IF($A1267="","",IF(COUNTIF('2. Schematic Parts'!$A$2:$A$3001,$A1267)=0,"NOT IN SCHEMATIC","OK"))</f>
        <v/>
      </c>
      <c r="I1267" s="9" t="str">
        <f aca="false">IF($A1267="","",IF($H1267="NOT IN SCHEMATIC","",IF(UPPER(TRIM($C1267))=UPPER(TRIM($E1267)),"OK","MISMATCH")))</f>
        <v/>
      </c>
      <c r="J1267" s="9" t="str">
        <f aca="false">IF($A1267="","",IF($H1267="NOT IN SCHEMATIC","",IF($F1267="","NO SCH DECAL",IF($D1267="","",IF(UPPER(TRIM($D1267))=UPPER(TRIM($F1267)),"OK","MISMATCH")))))</f>
        <v/>
      </c>
      <c r="K1267" s="16" t="str">
        <f aca="false">IF($A1267="","",SUMPRODUCT(--ISNUMBER(SEARCH(","&amp;TRIM($A1267)&amp;",",","&amp;SUBSTITUTE('1. Master BOM'!$D$2:$D$400," ","")&amp;","))))</f>
        <v/>
      </c>
      <c r="L1267" s="16" t="str">
        <f aca="false">IF($A1267="","",IF($K1267&lt;&gt;1,0,SUMPRODUCT(ISNUMBER(SEARCH(","&amp;TRIM($A1267)&amp;",",","&amp;SUBSTITUTE('1. Master BOM'!$D$2:$D$400," ","")&amp;","))*ROW('1. Master BOM'!$D$2:$D$400))))</f>
        <v/>
      </c>
      <c r="M1267" s="9" t="str">
        <f aca="false">IF($A1267="","",IF($K1267=0,"NOT IN BOM",IF($K1267&gt;1,"MULTIPLE BOM LINES","OK")))</f>
        <v/>
      </c>
      <c r="N1267" s="9" t="str">
        <f aca="false">IF($A1267="","",IF($L1267=0,"—",INDEX('1. Master BOM'!$A$1:$A$400,$L1267)))</f>
        <v/>
      </c>
      <c r="O1267" s="9" t="str">
        <f aca="false">IF($A1267="","",IF($L1267=0,"—",INDEX('1. Master BOM'!$B$1:$B$400,$L1267)))</f>
        <v/>
      </c>
      <c r="P1267" s="9" t="str">
        <f aca="false">IF($A1267="","",IF(OR($H1267="NOT IN SCHEMATIC",$O1267="—"),"",IF($G1267="","NO SCH PN",IF(UPPER(TRIM($G1267))=UPPER(TRIM($O1267)),"OK","MISMATCH"))))</f>
        <v/>
      </c>
      <c r="Q1267" s="9" t="str">
        <f aca="false">IF($A1267="","",IF($L1267=0,"—",INDEX('1. Master BOM'!$E$1:$E$400,$L1267)))</f>
        <v/>
      </c>
      <c r="R1267" s="9" t="str">
        <f aca="false">IF($A1267="","",IF($L1267=0,"—",IF(T(INDEX('1. Master BOM'!$F$1:$F$400,$L1267))="","(not set)",INDEX('1. Master BOM'!$F$1:$F$400,$L1267))))</f>
        <v/>
      </c>
      <c r="S1267" s="9" t="str">
        <f aca="false">IF($A1267="","",IF(OR($R1267="—",$R1267="(not set)",$D1267=""),"",IF(ISNUMBER(SEARCH(SUBSTITUTE(SUBSTITUTE(SUBSTITUTE($R1267,"-",""),"_","")," ",""),SUBSTITUTE(SUBSTITUTE(SUBSTITUTE($D1267,"-",""),"_","")," ",""))),"OK","CHECK")))</f>
        <v/>
      </c>
      <c r="T1267" s="9" t="str">
        <f aca="false">IF($A1267="","",IF(OR($H1267="NOT IN SCHEMATIC",$I1267="MISMATCH",$J1267="MISMATCH",$P1267="MISMATCH",$M1267&lt;&gt;"OK"),"REVIEW","OK"))</f>
        <v/>
      </c>
      <c r="U1267" s="14"/>
      <c r="V1267" s="14"/>
      <c r="W1267" s="17"/>
      <c r="X1267" s="14"/>
    </row>
    <row r="1268" customFormat="false" ht="15" hidden="false" customHeight="false" outlineLevel="0" collapsed="false">
      <c r="A1268" s="9" t="str">
        <f aca="false">IF('3. Layout Parts'!$A1268="","",TRIM('3. Layout Parts'!$A1268))</f>
        <v/>
      </c>
      <c r="B1268" s="9" t="str">
        <f aca="false">IF($A1268="","",'3. Layout Parts'!$D1268)</f>
        <v/>
      </c>
      <c r="C1268" s="9" t="str">
        <f aca="false">IF($A1268="","",'3. Layout Parts'!$B1268)</f>
        <v/>
      </c>
      <c r="D1268" s="9" t="str">
        <f aca="false">IF($A1268="","",'3. Layout Parts'!$C1268)</f>
        <v/>
      </c>
      <c r="E1268" s="9" t="str">
        <f aca="false">IF($A1268="","",IFERROR(INDEX('2. Schematic Parts'!$B$2:$B$3001,MATCH($A1268,'2. Schematic Parts'!$A$2:$A$3001,0)),"NOT FOUND"))</f>
        <v/>
      </c>
      <c r="F1268" s="9" t="str">
        <f aca="false">IF($A1268="","",IFERROR(INDEX('2. Schematic Parts'!$C$2:$C$3001,MATCH($A1268,'2. Schematic Parts'!$A$2:$A$3001,0))&amp;"","NOT FOUND"))</f>
        <v/>
      </c>
      <c r="G1268" s="9" t="str">
        <f aca="false">IF($A1268="","",IFERROR(INDEX('2. Schematic Parts'!$D$2:$D$3001,MATCH($A1268,'2. Schematic Parts'!$A$2:$A$3001,0))&amp;"","NOT FOUND"))</f>
        <v/>
      </c>
      <c r="H1268" s="9" t="str">
        <f aca="false">IF($A1268="","",IF(COUNTIF('2. Schematic Parts'!$A$2:$A$3001,$A1268)=0,"NOT IN SCHEMATIC","OK"))</f>
        <v/>
      </c>
      <c r="I1268" s="9" t="str">
        <f aca="false">IF($A1268="","",IF($H1268="NOT IN SCHEMATIC","",IF(UPPER(TRIM($C1268))=UPPER(TRIM($E1268)),"OK","MISMATCH")))</f>
        <v/>
      </c>
      <c r="J1268" s="9" t="str">
        <f aca="false">IF($A1268="","",IF($H1268="NOT IN SCHEMATIC","",IF($F1268="","NO SCH DECAL",IF($D1268="","",IF(UPPER(TRIM($D1268))=UPPER(TRIM($F1268)),"OK","MISMATCH")))))</f>
        <v/>
      </c>
      <c r="K1268" s="16" t="str">
        <f aca="false">IF($A1268="","",SUMPRODUCT(--ISNUMBER(SEARCH(","&amp;TRIM($A1268)&amp;",",","&amp;SUBSTITUTE('1. Master BOM'!$D$2:$D$400," ","")&amp;","))))</f>
        <v/>
      </c>
      <c r="L1268" s="16" t="str">
        <f aca="false">IF($A1268="","",IF($K1268&lt;&gt;1,0,SUMPRODUCT(ISNUMBER(SEARCH(","&amp;TRIM($A1268)&amp;",",","&amp;SUBSTITUTE('1. Master BOM'!$D$2:$D$400," ","")&amp;","))*ROW('1. Master BOM'!$D$2:$D$400))))</f>
        <v/>
      </c>
      <c r="M1268" s="9" t="str">
        <f aca="false">IF($A1268="","",IF($K1268=0,"NOT IN BOM",IF($K1268&gt;1,"MULTIPLE BOM LINES","OK")))</f>
        <v/>
      </c>
      <c r="N1268" s="9" t="str">
        <f aca="false">IF($A1268="","",IF($L1268=0,"—",INDEX('1. Master BOM'!$A$1:$A$400,$L1268)))</f>
        <v/>
      </c>
      <c r="O1268" s="9" t="str">
        <f aca="false">IF($A1268="","",IF($L1268=0,"—",INDEX('1. Master BOM'!$B$1:$B$400,$L1268)))</f>
        <v/>
      </c>
      <c r="P1268" s="9" t="str">
        <f aca="false">IF($A1268="","",IF(OR($H1268="NOT IN SCHEMATIC",$O1268="—"),"",IF($G1268="","NO SCH PN",IF(UPPER(TRIM($G1268))=UPPER(TRIM($O1268)),"OK","MISMATCH"))))</f>
        <v/>
      </c>
      <c r="Q1268" s="9" t="str">
        <f aca="false">IF($A1268="","",IF($L1268=0,"—",INDEX('1. Master BOM'!$E$1:$E$400,$L1268)))</f>
        <v/>
      </c>
      <c r="R1268" s="9" t="str">
        <f aca="false">IF($A1268="","",IF($L1268=0,"—",IF(T(INDEX('1. Master BOM'!$F$1:$F$400,$L1268))="","(not set)",INDEX('1. Master BOM'!$F$1:$F$400,$L1268))))</f>
        <v/>
      </c>
      <c r="S1268" s="9" t="str">
        <f aca="false">IF($A1268="","",IF(OR($R1268="—",$R1268="(not set)",$D1268=""),"",IF(ISNUMBER(SEARCH(SUBSTITUTE(SUBSTITUTE(SUBSTITUTE($R1268,"-",""),"_","")," ",""),SUBSTITUTE(SUBSTITUTE(SUBSTITUTE($D1268,"-",""),"_","")," ",""))),"OK","CHECK")))</f>
        <v/>
      </c>
      <c r="T1268" s="9" t="str">
        <f aca="false">IF($A1268="","",IF(OR($H1268="NOT IN SCHEMATIC",$I1268="MISMATCH",$J1268="MISMATCH",$P1268="MISMATCH",$M1268&lt;&gt;"OK"),"REVIEW","OK"))</f>
        <v/>
      </c>
      <c r="U1268" s="14"/>
      <c r="V1268" s="14"/>
      <c r="W1268" s="17"/>
      <c r="X1268" s="14"/>
    </row>
    <row r="1269" customFormat="false" ht="15" hidden="false" customHeight="false" outlineLevel="0" collapsed="false">
      <c r="A1269" s="9" t="str">
        <f aca="false">IF('3. Layout Parts'!$A1269="","",TRIM('3. Layout Parts'!$A1269))</f>
        <v/>
      </c>
      <c r="B1269" s="9" t="str">
        <f aca="false">IF($A1269="","",'3. Layout Parts'!$D1269)</f>
        <v/>
      </c>
      <c r="C1269" s="9" t="str">
        <f aca="false">IF($A1269="","",'3. Layout Parts'!$B1269)</f>
        <v/>
      </c>
      <c r="D1269" s="9" t="str">
        <f aca="false">IF($A1269="","",'3. Layout Parts'!$C1269)</f>
        <v/>
      </c>
      <c r="E1269" s="9" t="str">
        <f aca="false">IF($A1269="","",IFERROR(INDEX('2. Schematic Parts'!$B$2:$B$3001,MATCH($A1269,'2. Schematic Parts'!$A$2:$A$3001,0)),"NOT FOUND"))</f>
        <v/>
      </c>
      <c r="F1269" s="9" t="str">
        <f aca="false">IF($A1269="","",IFERROR(INDEX('2. Schematic Parts'!$C$2:$C$3001,MATCH($A1269,'2. Schematic Parts'!$A$2:$A$3001,0))&amp;"","NOT FOUND"))</f>
        <v/>
      </c>
      <c r="G1269" s="9" t="str">
        <f aca="false">IF($A1269="","",IFERROR(INDEX('2. Schematic Parts'!$D$2:$D$3001,MATCH($A1269,'2. Schematic Parts'!$A$2:$A$3001,0))&amp;"","NOT FOUND"))</f>
        <v/>
      </c>
      <c r="H1269" s="9" t="str">
        <f aca="false">IF($A1269="","",IF(COUNTIF('2. Schematic Parts'!$A$2:$A$3001,$A1269)=0,"NOT IN SCHEMATIC","OK"))</f>
        <v/>
      </c>
      <c r="I1269" s="9" t="str">
        <f aca="false">IF($A1269="","",IF($H1269="NOT IN SCHEMATIC","",IF(UPPER(TRIM($C1269))=UPPER(TRIM($E1269)),"OK","MISMATCH")))</f>
        <v/>
      </c>
      <c r="J1269" s="9" t="str">
        <f aca="false">IF($A1269="","",IF($H1269="NOT IN SCHEMATIC","",IF($F1269="","NO SCH DECAL",IF($D1269="","",IF(UPPER(TRIM($D1269))=UPPER(TRIM($F1269)),"OK","MISMATCH")))))</f>
        <v/>
      </c>
      <c r="K1269" s="16" t="str">
        <f aca="false">IF($A1269="","",SUMPRODUCT(--ISNUMBER(SEARCH(","&amp;TRIM($A1269)&amp;",",","&amp;SUBSTITUTE('1. Master BOM'!$D$2:$D$400," ","")&amp;","))))</f>
        <v/>
      </c>
      <c r="L1269" s="16" t="str">
        <f aca="false">IF($A1269="","",IF($K1269&lt;&gt;1,0,SUMPRODUCT(ISNUMBER(SEARCH(","&amp;TRIM($A1269)&amp;",",","&amp;SUBSTITUTE('1. Master BOM'!$D$2:$D$400," ","")&amp;","))*ROW('1. Master BOM'!$D$2:$D$400))))</f>
        <v/>
      </c>
      <c r="M1269" s="9" t="str">
        <f aca="false">IF($A1269="","",IF($K1269=0,"NOT IN BOM",IF($K1269&gt;1,"MULTIPLE BOM LINES","OK")))</f>
        <v/>
      </c>
      <c r="N1269" s="9" t="str">
        <f aca="false">IF($A1269="","",IF($L1269=0,"—",INDEX('1. Master BOM'!$A$1:$A$400,$L1269)))</f>
        <v/>
      </c>
      <c r="O1269" s="9" t="str">
        <f aca="false">IF($A1269="","",IF($L1269=0,"—",INDEX('1. Master BOM'!$B$1:$B$400,$L1269)))</f>
        <v/>
      </c>
      <c r="P1269" s="9" t="str">
        <f aca="false">IF($A1269="","",IF(OR($H1269="NOT IN SCHEMATIC",$O1269="—"),"",IF($G1269="","NO SCH PN",IF(UPPER(TRIM($G1269))=UPPER(TRIM($O1269)),"OK","MISMATCH"))))</f>
        <v/>
      </c>
      <c r="Q1269" s="9" t="str">
        <f aca="false">IF($A1269="","",IF($L1269=0,"—",INDEX('1. Master BOM'!$E$1:$E$400,$L1269)))</f>
        <v/>
      </c>
      <c r="R1269" s="9" t="str">
        <f aca="false">IF($A1269="","",IF($L1269=0,"—",IF(T(INDEX('1. Master BOM'!$F$1:$F$400,$L1269))="","(not set)",INDEX('1. Master BOM'!$F$1:$F$400,$L1269))))</f>
        <v/>
      </c>
      <c r="S1269" s="9" t="str">
        <f aca="false">IF($A1269="","",IF(OR($R1269="—",$R1269="(not set)",$D1269=""),"",IF(ISNUMBER(SEARCH(SUBSTITUTE(SUBSTITUTE(SUBSTITUTE($R1269,"-",""),"_","")," ",""),SUBSTITUTE(SUBSTITUTE(SUBSTITUTE($D1269,"-",""),"_","")," ",""))),"OK","CHECK")))</f>
        <v/>
      </c>
      <c r="T1269" s="9" t="str">
        <f aca="false">IF($A1269="","",IF(OR($H1269="NOT IN SCHEMATIC",$I1269="MISMATCH",$J1269="MISMATCH",$P1269="MISMATCH",$M1269&lt;&gt;"OK"),"REVIEW","OK"))</f>
        <v/>
      </c>
      <c r="U1269" s="14"/>
      <c r="V1269" s="14"/>
      <c r="W1269" s="17"/>
      <c r="X1269" s="14"/>
    </row>
    <row r="1270" customFormat="false" ht="15" hidden="false" customHeight="false" outlineLevel="0" collapsed="false">
      <c r="A1270" s="9" t="str">
        <f aca="false">IF('3. Layout Parts'!$A1270="","",TRIM('3. Layout Parts'!$A1270))</f>
        <v/>
      </c>
      <c r="B1270" s="9" t="str">
        <f aca="false">IF($A1270="","",'3. Layout Parts'!$D1270)</f>
        <v/>
      </c>
      <c r="C1270" s="9" t="str">
        <f aca="false">IF($A1270="","",'3. Layout Parts'!$B1270)</f>
        <v/>
      </c>
      <c r="D1270" s="9" t="str">
        <f aca="false">IF($A1270="","",'3. Layout Parts'!$C1270)</f>
        <v/>
      </c>
      <c r="E1270" s="9" t="str">
        <f aca="false">IF($A1270="","",IFERROR(INDEX('2. Schematic Parts'!$B$2:$B$3001,MATCH($A1270,'2. Schematic Parts'!$A$2:$A$3001,0)),"NOT FOUND"))</f>
        <v/>
      </c>
      <c r="F1270" s="9" t="str">
        <f aca="false">IF($A1270="","",IFERROR(INDEX('2. Schematic Parts'!$C$2:$C$3001,MATCH($A1270,'2. Schematic Parts'!$A$2:$A$3001,0))&amp;"","NOT FOUND"))</f>
        <v/>
      </c>
      <c r="G1270" s="9" t="str">
        <f aca="false">IF($A1270="","",IFERROR(INDEX('2. Schematic Parts'!$D$2:$D$3001,MATCH($A1270,'2. Schematic Parts'!$A$2:$A$3001,0))&amp;"","NOT FOUND"))</f>
        <v/>
      </c>
      <c r="H1270" s="9" t="str">
        <f aca="false">IF($A1270="","",IF(COUNTIF('2. Schematic Parts'!$A$2:$A$3001,$A1270)=0,"NOT IN SCHEMATIC","OK"))</f>
        <v/>
      </c>
      <c r="I1270" s="9" t="str">
        <f aca="false">IF($A1270="","",IF($H1270="NOT IN SCHEMATIC","",IF(UPPER(TRIM($C1270))=UPPER(TRIM($E1270)),"OK","MISMATCH")))</f>
        <v/>
      </c>
      <c r="J1270" s="9" t="str">
        <f aca="false">IF($A1270="","",IF($H1270="NOT IN SCHEMATIC","",IF($F1270="","NO SCH DECAL",IF($D1270="","",IF(UPPER(TRIM($D1270))=UPPER(TRIM($F1270)),"OK","MISMATCH")))))</f>
        <v/>
      </c>
      <c r="K1270" s="16" t="str">
        <f aca="false">IF($A1270="","",SUMPRODUCT(--ISNUMBER(SEARCH(","&amp;TRIM($A1270)&amp;",",","&amp;SUBSTITUTE('1. Master BOM'!$D$2:$D$400," ","")&amp;","))))</f>
        <v/>
      </c>
      <c r="L1270" s="16" t="str">
        <f aca="false">IF($A1270="","",IF($K1270&lt;&gt;1,0,SUMPRODUCT(ISNUMBER(SEARCH(","&amp;TRIM($A1270)&amp;",",","&amp;SUBSTITUTE('1. Master BOM'!$D$2:$D$400," ","")&amp;","))*ROW('1. Master BOM'!$D$2:$D$400))))</f>
        <v/>
      </c>
      <c r="M1270" s="9" t="str">
        <f aca="false">IF($A1270="","",IF($K1270=0,"NOT IN BOM",IF($K1270&gt;1,"MULTIPLE BOM LINES","OK")))</f>
        <v/>
      </c>
      <c r="N1270" s="9" t="str">
        <f aca="false">IF($A1270="","",IF($L1270=0,"—",INDEX('1. Master BOM'!$A$1:$A$400,$L1270)))</f>
        <v/>
      </c>
      <c r="O1270" s="9" t="str">
        <f aca="false">IF($A1270="","",IF($L1270=0,"—",INDEX('1. Master BOM'!$B$1:$B$400,$L1270)))</f>
        <v/>
      </c>
      <c r="P1270" s="9" t="str">
        <f aca="false">IF($A1270="","",IF(OR($H1270="NOT IN SCHEMATIC",$O1270="—"),"",IF($G1270="","NO SCH PN",IF(UPPER(TRIM($G1270))=UPPER(TRIM($O1270)),"OK","MISMATCH"))))</f>
        <v/>
      </c>
      <c r="Q1270" s="9" t="str">
        <f aca="false">IF($A1270="","",IF($L1270=0,"—",INDEX('1. Master BOM'!$E$1:$E$400,$L1270)))</f>
        <v/>
      </c>
      <c r="R1270" s="9" t="str">
        <f aca="false">IF($A1270="","",IF($L1270=0,"—",IF(T(INDEX('1. Master BOM'!$F$1:$F$400,$L1270))="","(not set)",INDEX('1. Master BOM'!$F$1:$F$400,$L1270))))</f>
        <v/>
      </c>
      <c r="S1270" s="9" t="str">
        <f aca="false">IF($A1270="","",IF(OR($R1270="—",$R1270="(not set)",$D1270=""),"",IF(ISNUMBER(SEARCH(SUBSTITUTE(SUBSTITUTE(SUBSTITUTE($R1270,"-",""),"_","")," ",""),SUBSTITUTE(SUBSTITUTE(SUBSTITUTE($D1270,"-",""),"_","")," ",""))),"OK","CHECK")))</f>
        <v/>
      </c>
      <c r="T1270" s="9" t="str">
        <f aca="false">IF($A1270="","",IF(OR($H1270="NOT IN SCHEMATIC",$I1270="MISMATCH",$J1270="MISMATCH",$P1270="MISMATCH",$M1270&lt;&gt;"OK"),"REVIEW","OK"))</f>
        <v/>
      </c>
      <c r="U1270" s="14"/>
      <c r="V1270" s="14"/>
      <c r="W1270" s="17"/>
      <c r="X1270" s="14"/>
    </row>
    <row r="1271" customFormat="false" ht="15" hidden="false" customHeight="false" outlineLevel="0" collapsed="false">
      <c r="A1271" s="9" t="str">
        <f aca="false">IF('3. Layout Parts'!$A1271="","",TRIM('3. Layout Parts'!$A1271))</f>
        <v/>
      </c>
      <c r="B1271" s="9" t="str">
        <f aca="false">IF($A1271="","",'3. Layout Parts'!$D1271)</f>
        <v/>
      </c>
      <c r="C1271" s="9" t="str">
        <f aca="false">IF($A1271="","",'3. Layout Parts'!$B1271)</f>
        <v/>
      </c>
      <c r="D1271" s="9" t="str">
        <f aca="false">IF($A1271="","",'3. Layout Parts'!$C1271)</f>
        <v/>
      </c>
      <c r="E1271" s="9" t="str">
        <f aca="false">IF($A1271="","",IFERROR(INDEX('2. Schematic Parts'!$B$2:$B$3001,MATCH($A1271,'2. Schematic Parts'!$A$2:$A$3001,0)),"NOT FOUND"))</f>
        <v/>
      </c>
      <c r="F1271" s="9" t="str">
        <f aca="false">IF($A1271="","",IFERROR(INDEX('2. Schematic Parts'!$C$2:$C$3001,MATCH($A1271,'2. Schematic Parts'!$A$2:$A$3001,0))&amp;"","NOT FOUND"))</f>
        <v/>
      </c>
      <c r="G1271" s="9" t="str">
        <f aca="false">IF($A1271="","",IFERROR(INDEX('2. Schematic Parts'!$D$2:$D$3001,MATCH($A1271,'2. Schematic Parts'!$A$2:$A$3001,0))&amp;"","NOT FOUND"))</f>
        <v/>
      </c>
      <c r="H1271" s="9" t="str">
        <f aca="false">IF($A1271="","",IF(COUNTIF('2. Schematic Parts'!$A$2:$A$3001,$A1271)=0,"NOT IN SCHEMATIC","OK"))</f>
        <v/>
      </c>
      <c r="I1271" s="9" t="str">
        <f aca="false">IF($A1271="","",IF($H1271="NOT IN SCHEMATIC","",IF(UPPER(TRIM($C1271))=UPPER(TRIM($E1271)),"OK","MISMATCH")))</f>
        <v/>
      </c>
      <c r="J1271" s="9" t="str">
        <f aca="false">IF($A1271="","",IF($H1271="NOT IN SCHEMATIC","",IF($F1271="","NO SCH DECAL",IF($D1271="","",IF(UPPER(TRIM($D1271))=UPPER(TRIM($F1271)),"OK","MISMATCH")))))</f>
        <v/>
      </c>
      <c r="K1271" s="16" t="str">
        <f aca="false">IF($A1271="","",SUMPRODUCT(--ISNUMBER(SEARCH(","&amp;TRIM($A1271)&amp;",",","&amp;SUBSTITUTE('1. Master BOM'!$D$2:$D$400," ","")&amp;","))))</f>
        <v/>
      </c>
      <c r="L1271" s="16" t="str">
        <f aca="false">IF($A1271="","",IF($K1271&lt;&gt;1,0,SUMPRODUCT(ISNUMBER(SEARCH(","&amp;TRIM($A1271)&amp;",",","&amp;SUBSTITUTE('1. Master BOM'!$D$2:$D$400," ","")&amp;","))*ROW('1. Master BOM'!$D$2:$D$400))))</f>
        <v/>
      </c>
      <c r="M1271" s="9" t="str">
        <f aca="false">IF($A1271="","",IF($K1271=0,"NOT IN BOM",IF($K1271&gt;1,"MULTIPLE BOM LINES","OK")))</f>
        <v/>
      </c>
      <c r="N1271" s="9" t="str">
        <f aca="false">IF($A1271="","",IF($L1271=0,"—",INDEX('1. Master BOM'!$A$1:$A$400,$L1271)))</f>
        <v/>
      </c>
      <c r="O1271" s="9" t="str">
        <f aca="false">IF($A1271="","",IF($L1271=0,"—",INDEX('1. Master BOM'!$B$1:$B$400,$L1271)))</f>
        <v/>
      </c>
      <c r="P1271" s="9" t="str">
        <f aca="false">IF($A1271="","",IF(OR($H1271="NOT IN SCHEMATIC",$O1271="—"),"",IF($G1271="","NO SCH PN",IF(UPPER(TRIM($G1271))=UPPER(TRIM($O1271)),"OK","MISMATCH"))))</f>
        <v/>
      </c>
      <c r="Q1271" s="9" t="str">
        <f aca="false">IF($A1271="","",IF($L1271=0,"—",INDEX('1. Master BOM'!$E$1:$E$400,$L1271)))</f>
        <v/>
      </c>
      <c r="R1271" s="9" t="str">
        <f aca="false">IF($A1271="","",IF($L1271=0,"—",IF(T(INDEX('1. Master BOM'!$F$1:$F$400,$L1271))="","(not set)",INDEX('1. Master BOM'!$F$1:$F$400,$L1271))))</f>
        <v/>
      </c>
      <c r="S1271" s="9" t="str">
        <f aca="false">IF($A1271="","",IF(OR($R1271="—",$R1271="(not set)",$D1271=""),"",IF(ISNUMBER(SEARCH(SUBSTITUTE(SUBSTITUTE(SUBSTITUTE($R1271,"-",""),"_","")," ",""),SUBSTITUTE(SUBSTITUTE(SUBSTITUTE($D1271,"-",""),"_","")," ",""))),"OK","CHECK")))</f>
        <v/>
      </c>
      <c r="T1271" s="9" t="str">
        <f aca="false">IF($A1271="","",IF(OR($H1271="NOT IN SCHEMATIC",$I1271="MISMATCH",$J1271="MISMATCH",$P1271="MISMATCH",$M1271&lt;&gt;"OK"),"REVIEW","OK"))</f>
        <v/>
      </c>
      <c r="U1271" s="14"/>
      <c r="V1271" s="14"/>
      <c r="W1271" s="17"/>
      <c r="X1271" s="14"/>
    </row>
    <row r="1272" customFormat="false" ht="15" hidden="false" customHeight="false" outlineLevel="0" collapsed="false">
      <c r="A1272" s="9" t="str">
        <f aca="false">IF('3. Layout Parts'!$A1272="","",TRIM('3. Layout Parts'!$A1272))</f>
        <v/>
      </c>
      <c r="B1272" s="9" t="str">
        <f aca="false">IF($A1272="","",'3. Layout Parts'!$D1272)</f>
        <v/>
      </c>
      <c r="C1272" s="9" t="str">
        <f aca="false">IF($A1272="","",'3. Layout Parts'!$B1272)</f>
        <v/>
      </c>
      <c r="D1272" s="9" t="str">
        <f aca="false">IF($A1272="","",'3. Layout Parts'!$C1272)</f>
        <v/>
      </c>
      <c r="E1272" s="9" t="str">
        <f aca="false">IF($A1272="","",IFERROR(INDEX('2. Schematic Parts'!$B$2:$B$3001,MATCH($A1272,'2. Schematic Parts'!$A$2:$A$3001,0)),"NOT FOUND"))</f>
        <v/>
      </c>
      <c r="F1272" s="9" t="str">
        <f aca="false">IF($A1272="","",IFERROR(INDEX('2. Schematic Parts'!$C$2:$C$3001,MATCH($A1272,'2. Schematic Parts'!$A$2:$A$3001,0))&amp;"","NOT FOUND"))</f>
        <v/>
      </c>
      <c r="G1272" s="9" t="str">
        <f aca="false">IF($A1272="","",IFERROR(INDEX('2. Schematic Parts'!$D$2:$D$3001,MATCH($A1272,'2. Schematic Parts'!$A$2:$A$3001,0))&amp;"","NOT FOUND"))</f>
        <v/>
      </c>
      <c r="H1272" s="9" t="str">
        <f aca="false">IF($A1272="","",IF(COUNTIF('2. Schematic Parts'!$A$2:$A$3001,$A1272)=0,"NOT IN SCHEMATIC","OK"))</f>
        <v/>
      </c>
      <c r="I1272" s="9" t="str">
        <f aca="false">IF($A1272="","",IF($H1272="NOT IN SCHEMATIC","",IF(UPPER(TRIM($C1272))=UPPER(TRIM($E1272)),"OK","MISMATCH")))</f>
        <v/>
      </c>
      <c r="J1272" s="9" t="str">
        <f aca="false">IF($A1272="","",IF($H1272="NOT IN SCHEMATIC","",IF($F1272="","NO SCH DECAL",IF($D1272="","",IF(UPPER(TRIM($D1272))=UPPER(TRIM($F1272)),"OK","MISMATCH")))))</f>
        <v/>
      </c>
      <c r="K1272" s="16" t="str">
        <f aca="false">IF($A1272="","",SUMPRODUCT(--ISNUMBER(SEARCH(","&amp;TRIM($A1272)&amp;",",","&amp;SUBSTITUTE('1. Master BOM'!$D$2:$D$400," ","")&amp;","))))</f>
        <v/>
      </c>
      <c r="L1272" s="16" t="str">
        <f aca="false">IF($A1272="","",IF($K1272&lt;&gt;1,0,SUMPRODUCT(ISNUMBER(SEARCH(","&amp;TRIM($A1272)&amp;",",","&amp;SUBSTITUTE('1. Master BOM'!$D$2:$D$400," ","")&amp;","))*ROW('1. Master BOM'!$D$2:$D$400))))</f>
        <v/>
      </c>
      <c r="M1272" s="9" t="str">
        <f aca="false">IF($A1272="","",IF($K1272=0,"NOT IN BOM",IF($K1272&gt;1,"MULTIPLE BOM LINES","OK")))</f>
        <v/>
      </c>
      <c r="N1272" s="9" t="str">
        <f aca="false">IF($A1272="","",IF($L1272=0,"—",INDEX('1. Master BOM'!$A$1:$A$400,$L1272)))</f>
        <v/>
      </c>
      <c r="O1272" s="9" t="str">
        <f aca="false">IF($A1272="","",IF($L1272=0,"—",INDEX('1. Master BOM'!$B$1:$B$400,$L1272)))</f>
        <v/>
      </c>
      <c r="P1272" s="9" t="str">
        <f aca="false">IF($A1272="","",IF(OR($H1272="NOT IN SCHEMATIC",$O1272="—"),"",IF($G1272="","NO SCH PN",IF(UPPER(TRIM($G1272))=UPPER(TRIM($O1272)),"OK","MISMATCH"))))</f>
        <v/>
      </c>
      <c r="Q1272" s="9" t="str">
        <f aca="false">IF($A1272="","",IF($L1272=0,"—",INDEX('1. Master BOM'!$E$1:$E$400,$L1272)))</f>
        <v/>
      </c>
      <c r="R1272" s="9" t="str">
        <f aca="false">IF($A1272="","",IF($L1272=0,"—",IF(T(INDEX('1. Master BOM'!$F$1:$F$400,$L1272))="","(not set)",INDEX('1. Master BOM'!$F$1:$F$400,$L1272))))</f>
        <v/>
      </c>
      <c r="S1272" s="9" t="str">
        <f aca="false">IF($A1272="","",IF(OR($R1272="—",$R1272="(not set)",$D1272=""),"",IF(ISNUMBER(SEARCH(SUBSTITUTE(SUBSTITUTE(SUBSTITUTE($R1272,"-",""),"_","")," ",""),SUBSTITUTE(SUBSTITUTE(SUBSTITUTE($D1272,"-",""),"_","")," ",""))),"OK","CHECK")))</f>
        <v/>
      </c>
      <c r="T1272" s="9" t="str">
        <f aca="false">IF($A1272="","",IF(OR($H1272="NOT IN SCHEMATIC",$I1272="MISMATCH",$J1272="MISMATCH",$P1272="MISMATCH",$M1272&lt;&gt;"OK"),"REVIEW","OK"))</f>
        <v/>
      </c>
      <c r="U1272" s="14"/>
      <c r="V1272" s="14"/>
      <c r="W1272" s="17"/>
      <c r="X1272" s="14"/>
    </row>
    <row r="1273" customFormat="false" ht="15" hidden="false" customHeight="false" outlineLevel="0" collapsed="false">
      <c r="A1273" s="9" t="str">
        <f aca="false">IF('3. Layout Parts'!$A1273="","",TRIM('3. Layout Parts'!$A1273))</f>
        <v/>
      </c>
      <c r="B1273" s="9" t="str">
        <f aca="false">IF($A1273="","",'3. Layout Parts'!$D1273)</f>
        <v/>
      </c>
      <c r="C1273" s="9" t="str">
        <f aca="false">IF($A1273="","",'3. Layout Parts'!$B1273)</f>
        <v/>
      </c>
      <c r="D1273" s="9" t="str">
        <f aca="false">IF($A1273="","",'3. Layout Parts'!$C1273)</f>
        <v/>
      </c>
      <c r="E1273" s="9" t="str">
        <f aca="false">IF($A1273="","",IFERROR(INDEX('2. Schematic Parts'!$B$2:$B$3001,MATCH($A1273,'2. Schematic Parts'!$A$2:$A$3001,0)),"NOT FOUND"))</f>
        <v/>
      </c>
      <c r="F1273" s="9" t="str">
        <f aca="false">IF($A1273="","",IFERROR(INDEX('2. Schematic Parts'!$C$2:$C$3001,MATCH($A1273,'2. Schematic Parts'!$A$2:$A$3001,0))&amp;"","NOT FOUND"))</f>
        <v/>
      </c>
      <c r="G1273" s="9" t="str">
        <f aca="false">IF($A1273="","",IFERROR(INDEX('2. Schematic Parts'!$D$2:$D$3001,MATCH($A1273,'2. Schematic Parts'!$A$2:$A$3001,0))&amp;"","NOT FOUND"))</f>
        <v/>
      </c>
      <c r="H1273" s="9" t="str">
        <f aca="false">IF($A1273="","",IF(COUNTIF('2. Schematic Parts'!$A$2:$A$3001,$A1273)=0,"NOT IN SCHEMATIC","OK"))</f>
        <v/>
      </c>
      <c r="I1273" s="9" t="str">
        <f aca="false">IF($A1273="","",IF($H1273="NOT IN SCHEMATIC","",IF(UPPER(TRIM($C1273))=UPPER(TRIM($E1273)),"OK","MISMATCH")))</f>
        <v/>
      </c>
      <c r="J1273" s="9" t="str">
        <f aca="false">IF($A1273="","",IF($H1273="NOT IN SCHEMATIC","",IF($F1273="","NO SCH DECAL",IF($D1273="","",IF(UPPER(TRIM($D1273))=UPPER(TRIM($F1273)),"OK","MISMATCH")))))</f>
        <v/>
      </c>
      <c r="K1273" s="16" t="str">
        <f aca="false">IF($A1273="","",SUMPRODUCT(--ISNUMBER(SEARCH(","&amp;TRIM($A1273)&amp;",",","&amp;SUBSTITUTE('1. Master BOM'!$D$2:$D$400," ","")&amp;","))))</f>
        <v/>
      </c>
      <c r="L1273" s="16" t="str">
        <f aca="false">IF($A1273="","",IF($K1273&lt;&gt;1,0,SUMPRODUCT(ISNUMBER(SEARCH(","&amp;TRIM($A1273)&amp;",",","&amp;SUBSTITUTE('1. Master BOM'!$D$2:$D$400," ","")&amp;","))*ROW('1. Master BOM'!$D$2:$D$400))))</f>
        <v/>
      </c>
      <c r="M1273" s="9" t="str">
        <f aca="false">IF($A1273="","",IF($K1273=0,"NOT IN BOM",IF($K1273&gt;1,"MULTIPLE BOM LINES","OK")))</f>
        <v/>
      </c>
      <c r="N1273" s="9" t="str">
        <f aca="false">IF($A1273="","",IF($L1273=0,"—",INDEX('1. Master BOM'!$A$1:$A$400,$L1273)))</f>
        <v/>
      </c>
      <c r="O1273" s="9" t="str">
        <f aca="false">IF($A1273="","",IF($L1273=0,"—",INDEX('1. Master BOM'!$B$1:$B$400,$L1273)))</f>
        <v/>
      </c>
      <c r="P1273" s="9" t="str">
        <f aca="false">IF($A1273="","",IF(OR($H1273="NOT IN SCHEMATIC",$O1273="—"),"",IF($G1273="","NO SCH PN",IF(UPPER(TRIM($G1273))=UPPER(TRIM($O1273)),"OK","MISMATCH"))))</f>
        <v/>
      </c>
      <c r="Q1273" s="9" t="str">
        <f aca="false">IF($A1273="","",IF($L1273=0,"—",INDEX('1. Master BOM'!$E$1:$E$400,$L1273)))</f>
        <v/>
      </c>
      <c r="R1273" s="9" t="str">
        <f aca="false">IF($A1273="","",IF($L1273=0,"—",IF(T(INDEX('1. Master BOM'!$F$1:$F$400,$L1273))="","(not set)",INDEX('1. Master BOM'!$F$1:$F$400,$L1273))))</f>
        <v/>
      </c>
      <c r="S1273" s="9" t="str">
        <f aca="false">IF($A1273="","",IF(OR($R1273="—",$R1273="(not set)",$D1273=""),"",IF(ISNUMBER(SEARCH(SUBSTITUTE(SUBSTITUTE(SUBSTITUTE($R1273,"-",""),"_","")," ",""),SUBSTITUTE(SUBSTITUTE(SUBSTITUTE($D1273,"-",""),"_","")," ",""))),"OK","CHECK")))</f>
        <v/>
      </c>
      <c r="T1273" s="9" t="str">
        <f aca="false">IF($A1273="","",IF(OR($H1273="NOT IN SCHEMATIC",$I1273="MISMATCH",$J1273="MISMATCH",$P1273="MISMATCH",$M1273&lt;&gt;"OK"),"REVIEW","OK"))</f>
        <v/>
      </c>
      <c r="U1273" s="14"/>
      <c r="V1273" s="14"/>
      <c r="W1273" s="17"/>
      <c r="X1273" s="14"/>
    </row>
    <row r="1274" customFormat="false" ht="15" hidden="false" customHeight="false" outlineLevel="0" collapsed="false">
      <c r="A1274" s="9" t="str">
        <f aca="false">IF('3. Layout Parts'!$A1274="","",TRIM('3. Layout Parts'!$A1274))</f>
        <v/>
      </c>
      <c r="B1274" s="9" t="str">
        <f aca="false">IF($A1274="","",'3. Layout Parts'!$D1274)</f>
        <v/>
      </c>
      <c r="C1274" s="9" t="str">
        <f aca="false">IF($A1274="","",'3. Layout Parts'!$B1274)</f>
        <v/>
      </c>
      <c r="D1274" s="9" t="str">
        <f aca="false">IF($A1274="","",'3. Layout Parts'!$C1274)</f>
        <v/>
      </c>
      <c r="E1274" s="9" t="str">
        <f aca="false">IF($A1274="","",IFERROR(INDEX('2. Schematic Parts'!$B$2:$B$3001,MATCH($A1274,'2. Schematic Parts'!$A$2:$A$3001,0)),"NOT FOUND"))</f>
        <v/>
      </c>
      <c r="F1274" s="9" t="str">
        <f aca="false">IF($A1274="","",IFERROR(INDEX('2. Schematic Parts'!$C$2:$C$3001,MATCH($A1274,'2. Schematic Parts'!$A$2:$A$3001,0))&amp;"","NOT FOUND"))</f>
        <v/>
      </c>
      <c r="G1274" s="9" t="str">
        <f aca="false">IF($A1274="","",IFERROR(INDEX('2. Schematic Parts'!$D$2:$D$3001,MATCH($A1274,'2. Schematic Parts'!$A$2:$A$3001,0))&amp;"","NOT FOUND"))</f>
        <v/>
      </c>
      <c r="H1274" s="9" t="str">
        <f aca="false">IF($A1274="","",IF(COUNTIF('2. Schematic Parts'!$A$2:$A$3001,$A1274)=0,"NOT IN SCHEMATIC","OK"))</f>
        <v/>
      </c>
      <c r="I1274" s="9" t="str">
        <f aca="false">IF($A1274="","",IF($H1274="NOT IN SCHEMATIC","",IF(UPPER(TRIM($C1274))=UPPER(TRIM($E1274)),"OK","MISMATCH")))</f>
        <v/>
      </c>
      <c r="J1274" s="9" t="str">
        <f aca="false">IF($A1274="","",IF($H1274="NOT IN SCHEMATIC","",IF($F1274="","NO SCH DECAL",IF($D1274="","",IF(UPPER(TRIM($D1274))=UPPER(TRIM($F1274)),"OK","MISMATCH")))))</f>
        <v/>
      </c>
      <c r="K1274" s="16" t="str">
        <f aca="false">IF($A1274="","",SUMPRODUCT(--ISNUMBER(SEARCH(","&amp;TRIM($A1274)&amp;",",","&amp;SUBSTITUTE('1. Master BOM'!$D$2:$D$400," ","")&amp;","))))</f>
        <v/>
      </c>
      <c r="L1274" s="16" t="str">
        <f aca="false">IF($A1274="","",IF($K1274&lt;&gt;1,0,SUMPRODUCT(ISNUMBER(SEARCH(","&amp;TRIM($A1274)&amp;",",","&amp;SUBSTITUTE('1. Master BOM'!$D$2:$D$400," ","")&amp;","))*ROW('1. Master BOM'!$D$2:$D$400))))</f>
        <v/>
      </c>
      <c r="M1274" s="9" t="str">
        <f aca="false">IF($A1274="","",IF($K1274=0,"NOT IN BOM",IF($K1274&gt;1,"MULTIPLE BOM LINES","OK")))</f>
        <v/>
      </c>
      <c r="N1274" s="9" t="str">
        <f aca="false">IF($A1274="","",IF($L1274=0,"—",INDEX('1. Master BOM'!$A$1:$A$400,$L1274)))</f>
        <v/>
      </c>
      <c r="O1274" s="9" t="str">
        <f aca="false">IF($A1274="","",IF($L1274=0,"—",INDEX('1. Master BOM'!$B$1:$B$400,$L1274)))</f>
        <v/>
      </c>
      <c r="P1274" s="9" t="str">
        <f aca="false">IF($A1274="","",IF(OR($H1274="NOT IN SCHEMATIC",$O1274="—"),"",IF($G1274="","NO SCH PN",IF(UPPER(TRIM($G1274))=UPPER(TRIM($O1274)),"OK","MISMATCH"))))</f>
        <v/>
      </c>
      <c r="Q1274" s="9" t="str">
        <f aca="false">IF($A1274="","",IF($L1274=0,"—",INDEX('1. Master BOM'!$E$1:$E$400,$L1274)))</f>
        <v/>
      </c>
      <c r="R1274" s="9" t="str">
        <f aca="false">IF($A1274="","",IF($L1274=0,"—",IF(T(INDEX('1. Master BOM'!$F$1:$F$400,$L1274))="","(not set)",INDEX('1. Master BOM'!$F$1:$F$400,$L1274))))</f>
        <v/>
      </c>
      <c r="S1274" s="9" t="str">
        <f aca="false">IF($A1274="","",IF(OR($R1274="—",$R1274="(not set)",$D1274=""),"",IF(ISNUMBER(SEARCH(SUBSTITUTE(SUBSTITUTE(SUBSTITUTE($R1274,"-",""),"_","")," ",""),SUBSTITUTE(SUBSTITUTE(SUBSTITUTE($D1274,"-",""),"_","")," ",""))),"OK","CHECK")))</f>
        <v/>
      </c>
      <c r="T1274" s="9" t="str">
        <f aca="false">IF($A1274="","",IF(OR($H1274="NOT IN SCHEMATIC",$I1274="MISMATCH",$J1274="MISMATCH",$P1274="MISMATCH",$M1274&lt;&gt;"OK"),"REVIEW","OK"))</f>
        <v/>
      </c>
      <c r="U1274" s="14"/>
      <c r="V1274" s="14"/>
      <c r="W1274" s="17"/>
      <c r="X1274" s="14"/>
    </row>
    <row r="1275" customFormat="false" ht="15" hidden="false" customHeight="false" outlineLevel="0" collapsed="false">
      <c r="A1275" s="9" t="str">
        <f aca="false">IF('3. Layout Parts'!$A1275="","",TRIM('3. Layout Parts'!$A1275))</f>
        <v/>
      </c>
      <c r="B1275" s="9" t="str">
        <f aca="false">IF($A1275="","",'3. Layout Parts'!$D1275)</f>
        <v/>
      </c>
      <c r="C1275" s="9" t="str">
        <f aca="false">IF($A1275="","",'3. Layout Parts'!$B1275)</f>
        <v/>
      </c>
      <c r="D1275" s="9" t="str">
        <f aca="false">IF($A1275="","",'3. Layout Parts'!$C1275)</f>
        <v/>
      </c>
      <c r="E1275" s="9" t="str">
        <f aca="false">IF($A1275="","",IFERROR(INDEX('2. Schematic Parts'!$B$2:$B$3001,MATCH($A1275,'2. Schematic Parts'!$A$2:$A$3001,0)),"NOT FOUND"))</f>
        <v/>
      </c>
      <c r="F1275" s="9" t="str">
        <f aca="false">IF($A1275="","",IFERROR(INDEX('2. Schematic Parts'!$C$2:$C$3001,MATCH($A1275,'2. Schematic Parts'!$A$2:$A$3001,0))&amp;"","NOT FOUND"))</f>
        <v/>
      </c>
      <c r="G1275" s="9" t="str">
        <f aca="false">IF($A1275="","",IFERROR(INDEX('2. Schematic Parts'!$D$2:$D$3001,MATCH($A1275,'2. Schematic Parts'!$A$2:$A$3001,0))&amp;"","NOT FOUND"))</f>
        <v/>
      </c>
      <c r="H1275" s="9" t="str">
        <f aca="false">IF($A1275="","",IF(COUNTIF('2. Schematic Parts'!$A$2:$A$3001,$A1275)=0,"NOT IN SCHEMATIC","OK"))</f>
        <v/>
      </c>
      <c r="I1275" s="9" t="str">
        <f aca="false">IF($A1275="","",IF($H1275="NOT IN SCHEMATIC","",IF(UPPER(TRIM($C1275))=UPPER(TRIM($E1275)),"OK","MISMATCH")))</f>
        <v/>
      </c>
      <c r="J1275" s="9" t="str">
        <f aca="false">IF($A1275="","",IF($H1275="NOT IN SCHEMATIC","",IF($F1275="","NO SCH DECAL",IF($D1275="","",IF(UPPER(TRIM($D1275))=UPPER(TRIM($F1275)),"OK","MISMATCH")))))</f>
        <v/>
      </c>
      <c r="K1275" s="16" t="str">
        <f aca="false">IF($A1275="","",SUMPRODUCT(--ISNUMBER(SEARCH(","&amp;TRIM($A1275)&amp;",",","&amp;SUBSTITUTE('1. Master BOM'!$D$2:$D$400," ","")&amp;","))))</f>
        <v/>
      </c>
      <c r="L1275" s="16" t="str">
        <f aca="false">IF($A1275="","",IF($K1275&lt;&gt;1,0,SUMPRODUCT(ISNUMBER(SEARCH(","&amp;TRIM($A1275)&amp;",",","&amp;SUBSTITUTE('1. Master BOM'!$D$2:$D$400," ","")&amp;","))*ROW('1. Master BOM'!$D$2:$D$400))))</f>
        <v/>
      </c>
      <c r="M1275" s="9" t="str">
        <f aca="false">IF($A1275="","",IF($K1275=0,"NOT IN BOM",IF($K1275&gt;1,"MULTIPLE BOM LINES","OK")))</f>
        <v/>
      </c>
      <c r="N1275" s="9" t="str">
        <f aca="false">IF($A1275="","",IF($L1275=0,"—",INDEX('1. Master BOM'!$A$1:$A$400,$L1275)))</f>
        <v/>
      </c>
      <c r="O1275" s="9" t="str">
        <f aca="false">IF($A1275="","",IF($L1275=0,"—",INDEX('1. Master BOM'!$B$1:$B$400,$L1275)))</f>
        <v/>
      </c>
      <c r="P1275" s="9" t="str">
        <f aca="false">IF($A1275="","",IF(OR($H1275="NOT IN SCHEMATIC",$O1275="—"),"",IF($G1275="","NO SCH PN",IF(UPPER(TRIM($G1275))=UPPER(TRIM($O1275)),"OK","MISMATCH"))))</f>
        <v/>
      </c>
      <c r="Q1275" s="9" t="str">
        <f aca="false">IF($A1275="","",IF($L1275=0,"—",INDEX('1. Master BOM'!$E$1:$E$400,$L1275)))</f>
        <v/>
      </c>
      <c r="R1275" s="9" t="str">
        <f aca="false">IF($A1275="","",IF($L1275=0,"—",IF(T(INDEX('1. Master BOM'!$F$1:$F$400,$L1275))="","(not set)",INDEX('1. Master BOM'!$F$1:$F$400,$L1275))))</f>
        <v/>
      </c>
      <c r="S1275" s="9" t="str">
        <f aca="false">IF($A1275="","",IF(OR($R1275="—",$R1275="(not set)",$D1275=""),"",IF(ISNUMBER(SEARCH(SUBSTITUTE(SUBSTITUTE(SUBSTITUTE($R1275,"-",""),"_","")," ",""),SUBSTITUTE(SUBSTITUTE(SUBSTITUTE($D1275,"-",""),"_","")," ",""))),"OK","CHECK")))</f>
        <v/>
      </c>
      <c r="T1275" s="9" t="str">
        <f aca="false">IF($A1275="","",IF(OR($H1275="NOT IN SCHEMATIC",$I1275="MISMATCH",$J1275="MISMATCH",$P1275="MISMATCH",$M1275&lt;&gt;"OK"),"REVIEW","OK"))</f>
        <v/>
      </c>
      <c r="U1275" s="14"/>
      <c r="V1275" s="14"/>
      <c r="W1275" s="17"/>
      <c r="X1275" s="14"/>
    </row>
    <row r="1276" customFormat="false" ht="15" hidden="false" customHeight="false" outlineLevel="0" collapsed="false">
      <c r="A1276" s="9" t="str">
        <f aca="false">IF('3. Layout Parts'!$A1276="","",TRIM('3. Layout Parts'!$A1276))</f>
        <v/>
      </c>
      <c r="B1276" s="9" t="str">
        <f aca="false">IF($A1276="","",'3. Layout Parts'!$D1276)</f>
        <v/>
      </c>
      <c r="C1276" s="9" t="str">
        <f aca="false">IF($A1276="","",'3. Layout Parts'!$B1276)</f>
        <v/>
      </c>
      <c r="D1276" s="9" t="str">
        <f aca="false">IF($A1276="","",'3. Layout Parts'!$C1276)</f>
        <v/>
      </c>
      <c r="E1276" s="9" t="str">
        <f aca="false">IF($A1276="","",IFERROR(INDEX('2. Schematic Parts'!$B$2:$B$3001,MATCH($A1276,'2. Schematic Parts'!$A$2:$A$3001,0)),"NOT FOUND"))</f>
        <v/>
      </c>
      <c r="F1276" s="9" t="str">
        <f aca="false">IF($A1276="","",IFERROR(INDEX('2. Schematic Parts'!$C$2:$C$3001,MATCH($A1276,'2. Schematic Parts'!$A$2:$A$3001,0))&amp;"","NOT FOUND"))</f>
        <v/>
      </c>
      <c r="G1276" s="9" t="str">
        <f aca="false">IF($A1276="","",IFERROR(INDEX('2. Schematic Parts'!$D$2:$D$3001,MATCH($A1276,'2. Schematic Parts'!$A$2:$A$3001,0))&amp;"","NOT FOUND"))</f>
        <v/>
      </c>
      <c r="H1276" s="9" t="str">
        <f aca="false">IF($A1276="","",IF(COUNTIF('2. Schematic Parts'!$A$2:$A$3001,$A1276)=0,"NOT IN SCHEMATIC","OK"))</f>
        <v/>
      </c>
      <c r="I1276" s="9" t="str">
        <f aca="false">IF($A1276="","",IF($H1276="NOT IN SCHEMATIC","",IF(UPPER(TRIM($C1276))=UPPER(TRIM($E1276)),"OK","MISMATCH")))</f>
        <v/>
      </c>
      <c r="J1276" s="9" t="str">
        <f aca="false">IF($A1276="","",IF($H1276="NOT IN SCHEMATIC","",IF($F1276="","NO SCH DECAL",IF($D1276="","",IF(UPPER(TRIM($D1276))=UPPER(TRIM($F1276)),"OK","MISMATCH")))))</f>
        <v/>
      </c>
      <c r="K1276" s="16" t="str">
        <f aca="false">IF($A1276="","",SUMPRODUCT(--ISNUMBER(SEARCH(","&amp;TRIM($A1276)&amp;",",","&amp;SUBSTITUTE('1. Master BOM'!$D$2:$D$400," ","")&amp;","))))</f>
        <v/>
      </c>
      <c r="L1276" s="16" t="str">
        <f aca="false">IF($A1276="","",IF($K1276&lt;&gt;1,0,SUMPRODUCT(ISNUMBER(SEARCH(","&amp;TRIM($A1276)&amp;",",","&amp;SUBSTITUTE('1. Master BOM'!$D$2:$D$400," ","")&amp;","))*ROW('1. Master BOM'!$D$2:$D$400))))</f>
        <v/>
      </c>
      <c r="M1276" s="9" t="str">
        <f aca="false">IF($A1276="","",IF($K1276=0,"NOT IN BOM",IF($K1276&gt;1,"MULTIPLE BOM LINES","OK")))</f>
        <v/>
      </c>
      <c r="N1276" s="9" t="str">
        <f aca="false">IF($A1276="","",IF($L1276=0,"—",INDEX('1. Master BOM'!$A$1:$A$400,$L1276)))</f>
        <v/>
      </c>
      <c r="O1276" s="9" t="str">
        <f aca="false">IF($A1276="","",IF($L1276=0,"—",INDEX('1. Master BOM'!$B$1:$B$400,$L1276)))</f>
        <v/>
      </c>
      <c r="P1276" s="9" t="str">
        <f aca="false">IF($A1276="","",IF(OR($H1276="NOT IN SCHEMATIC",$O1276="—"),"",IF($G1276="","NO SCH PN",IF(UPPER(TRIM($G1276))=UPPER(TRIM($O1276)),"OK","MISMATCH"))))</f>
        <v/>
      </c>
      <c r="Q1276" s="9" t="str">
        <f aca="false">IF($A1276="","",IF($L1276=0,"—",INDEX('1. Master BOM'!$E$1:$E$400,$L1276)))</f>
        <v/>
      </c>
      <c r="R1276" s="9" t="str">
        <f aca="false">IF($A1276="","",IF($L1276=0,"—",IF(T(INDEX('1. Master BOM'!$F$1:$F$400,$L1276))="","(not set)",INDEX('1. Master BOM'!$F$1:$F$400,$L1276))))</f>
        <v/>
      </c>
      <c r="S1276" s="9" t="str">
        <f aca="false">IF($A1276="","",IF(OR($R1276="—",$R1276="(not set)",$D1276=""),"",IF(ISNUMBER(SEARCH(SUBSTITUTE(SUBSTITUTE(SUBSTITUTE($R1276,"-",""),"_","")," ",""),SUBSTITUTE(SUBSTITUTE(SUBSTITUTE($D1276,"-",""),"_","")," ",""))),"OK","CHECK")))</f>
        <v/>
      </c>
      <c r="T1276" s="9" t="str">
        <f aca="false">IF($A1276="","",IF(OR($H1276="NOT IN SCHEMATIC",$I1276="MISMATCH",$J1276="MISMATCH",$P1276="MISMATCH",$M1276&lt;&gt;"OK"),"REVIEW","OK"))</f>
        <v/>
      </c>
      <c r="U1276" s="14"/>
      <c r="V1276" s="14"/>
      <c r="W1276" s="17"/>
      <c r="X1276" s="14"/>
    </row>
    <row r="1277" customFormat="false" ht="15" hidden="false" customHeight="false" outlineLevel="0" collapsed="false">
      <c r="A1277" s="9" t="str">
        <f aca="false">IF('3. Layout Parts'!$A1277="","",TRIM('3. Layout Parts'!$A1277))</f>
        <v/>
      </c>
      <c r="B1277" s="9" t="str">
        <f aca="false">IF($A1277="","",'3. Layout Parts'!$D1277)</f>
        <v/>
      </c>
      <c r="C1277" s="9" t="str">
        <f aca="false">IF($A1277="","",'3. Layout Parts'!$B1277)</f>
        <v/>
      </c>
      <c r="D1277" s="9" t="str">
        <f aca="false">IF($A1277="","",'3. Layout Parts'!$C1277)</f>
        <v/>
      </c>
      <c r="E1277" s="9" t="str">
        <f aca="false">IF($A1277="","",IFERROR(INDEX('2. Schematic Parts'!$B$2:$B$3001,MATCH($A1277,'2. Schematic Parts'!$A$2:$A$3001,0)),"NOT FOUND"))</f>
        <v/>
      </c>
      <c r="F1277" s="9" t="str">
        <f aca="false">IF($A1277="","",IFERROR(INDEX('2. Schematic Parts'!$C$2:$C$3001,MATCH($A1277,'2. Schematic Parts'!$A$2:$A$3001,0))&amp;"","NOT FOUND"))</f>
        <v/>
      </c>
      <c r="G1277" s="9" t="str">
        <f aca="false">IF($A1277="","",IFERROR(INDEX('2. Schematic Parts'!$D$2:$D$3001,MATCH($A1277,'2. Schematic Parts'!$A$2:$A$3001,0))&amp;"","NOT FOUND"))</f>
        <v/>
      </c>
      <c r="H1277" s="9" t="str">
        <f aca="false">IF($A1277="","",IF(COUNTIF('2. Schematic Parts'!$A$2:$A$3001,$A1277)=0,"NOT IN SCHEMATIC","OK"))</f>
        <v/>
      </c>
      <c r="I1277" s="9" t="str">
        <f aca="false">IF($A1277="","",IF($H1277="NOT IN SCHEMATIC","",IF(UPPER(TRIM($C1277))=UPPER(TRIM($E1277)),"OK","MISMATCH")))</f>
        <v/>
      </c>
      <c r="J1277" s="9" t="str">
        <f aca="false">IF($A1277="","",IF($H1277="NOT IN SCHEMATIC","",IF($F1277="","NO SCH DECAL",IF($D1277="","",IF(UPPER(TRIM($D1277))=UPPER(TRIM($F1277)),"OK","MISMATCH")))))</f>
        <v/>
      </c>
      <c r="K1277" s="16" t="str">
        <f aca="false">IF($A1277="","",SUMPRODUCT(--ISNUMBER(SEARCH(","&amp;TRIM($A1277)&amp;",",","&amp;SUBSTITUTE('1. Master BOM'!$D$2:$D$400," ","")&amp;","))))</f>
        <v/>
      </c>
      <c r="L1277" s="16" t="str">
        <f aca="false">IF($A1277="","",IF($K1277&lt;&gt;1,0,SUMPRODUCT(ISNUMBER(SEARCH(","&amp;TRIM($A1277)&amp;",",","&amp;SUBSTITUTE('1. Master BOM'!$D$2:$D$400," ","")&amp;","))*ROW('1. Master BOM'!$D$2:$D$400))))</f>
        <v/>
      </c>
      <c r="M1277" s="9" t="str">
        <f aca="false">IF($A1277="","",IF($K1277=0,"NOT IN BOM",IF($K1277&gt;1,"MULTIPLE BOM LINES","OK")))</f>
        <v/>
      </c>
      <c r="N1277" s="9" t="str">
        <f aca="false">IF($A1277="","",IF($L1277=0,"—",INDEX('1. Master BOM'!$A$1:$A$400,$L1277)))</f>
        <v/>
      </c>
      <c r="O1277" s="9" t="str">
        <f aca="false">IF($A1277="","",IF($L1277=0,"—",INDEX('1. Master BOM'!$B$1:$B$400,$L1277)))</f>
        <v/>
      </c>
      <c r="P1277" s="9" t="str">
        <f aca="false">IF($A1277="","",IF(OR($H1277="NOT IN SCHEMATIC",$O1277="—"),"",IF($G1277="","NO SCH PN",IF(UPPER(TRIM($G1277))=UPPER(TRIM($O1277)),"OK","MISMATCH"))))</f>
        <v/>
      </c>
      <c r="Q1277" s="9" t="str">
        <f aca="false">IF($A1277="","",IF($L1277=0,"—",INDEX('1. Master BOM'!$E$1:$E$400,$L1277)))</f>
        <v/>
      </c>
      <c r="R1277" s="9" t="str">
        <f aca="false">IF($A1277="","",IF($L1277=0,"—",IF(T(INDEX('1. Master BOM'!$F$1:$F$400,$L1277))="","(not set)",INDEX('1. Master BOM'!$F$1:$F$400,$L1277))))</f>
        <v/>
      </c>
      <c r="S1277" s="9" t="str">
        <f aca="false">IF($A1277="","",IF(OR($R1277="—",$R1277="(not set)",$D1277=""),"",IF(ISNUMBER(SEARCH(SUBSTITUTE(SUBSTITUTE(SUBSTITUTE($R1277,"-",""),"_","")," ",""),SUBSTITUTE(SUBSTITUTE(SUBSTITUTE($D1277,"-",""),"_","")," ",""))),"OK","CHECK")))</f>
        <v/>
      </c>
      <c r="T1277" s="9" t="str">
        <f aca="false">IF($A1277="","",IF(OR($H1277="NOT IN SCHEMATIC",$I1277="MISMATCH",$J1277="MISMATCH",$P1277="MISMATCH",$M1277&lt;&gt;"OK"),"REVIEW","OK"))</f>
        <v/>
      </c>
      <c r="U1277" s="14"/>
      <c r="V1277" s="14"/>
      <c r="W1277" s="17"/>
      <c r="X1277" s="14"/>
    </row>
    <row r="1278" customFormat="false" ht="15" hidden="false" customHeight="false" outlineLevel="0" collapsed="false">
      <c r="A1278" s="9" t="str">
        <f aca="false">IF('3. Layout Parts'!$A1278="","",TRIM('3. Layout Parts'!$A1278))</f>
        <v/>
      </c>
      <c r="B1278" s="9" t="str">
        <f aca="false">IF($A1278="","",'3. Layout Parts'!$D1278)</f>
        <v/>
      </c>
      <c r="C1278" s="9" t="str">
        <f aca="false">IF($A1278="","",'3. Layout Parts'!$B1278)</f>
        <v/>
      </c>
      <c r="D1278" s="9" t="str">
        <f aca="false">IF($A1278="","",'3. Layout Parts'!$C1278)</f>
        <v/>
      </c>
      <c r="E1278" s="9" t="str">
        <f aca="false">IF($A1278="","",IFERROR(INDEX('2. Schematic Parts'!$B$2:$B$3001,MATCH($A1278,'2. Schematic Parts'!$A$2:$A$3001,0)),"NOT FOUND"))</f>
        <v/>
      </c>
      <c r="F1278" s="9" t="str">
        <f aca="false">IF($A1278="","",IFERROR(INDEX('2. Schematic Parts'!$C$2:$C$3001,MATCH($A1278,'2. Schematic Parts'!$A$2:$A$3001,0))&amp;"","NOT FOUND"))</f>
        <v/>
      </c>
      <c r="G1278" s="9" t="str">
        <f aca="false">IF($A1278="","",IFERROR(INDEX('2. Schematic Parts'!$D$2:$D$3001,MATCH($A1278,'2. Schematic Parts'!$A$2:$A$3001,0))&amp;"","NOT FOUND"))</f>
        <v/>
      </c>
      <c r="H1278" s="9" t="str">
        <f aca="false">IF($A1278="","",IF(COUNTIF('2. Schematic Parts'!$A$2:$A$3001,$A1278)=0,"NOT IN SCHEMATIC","OK"))</f>
        <v/>
      </c>
      <c r="I1278" s="9" t="str">
        <f aca="false">IF($A1278="","",IF($H1278="NOT IN SCHEMATIC","",IF(UPPER(TRIM($C1278))=UPPER(TRIM($E1278)),"OK","MISMATCH")))</f>
        <v/>
      </c>
      <c r="J1278" s="9" t="str">
        <f aca="false">IF($A1278="","",IF($H1278="NOT IN SCHEMATIC","",IF($F1278="","NO SCH DECAL",IF($D1278="","",IF(UPPER(TRIM($D1278))=UPPER(TRIM($F1278)),"OK","MISMATCH")))))</f>
        <v/>
      </c>
      <c r="K1278" s="16" t="str">
        <f aca="false">IF($A1278="","",SUMPRODUCT(--ISNUMBER(SEARCH(","&amp;TRIM($A1278)&amp;",",","&amp;SUBSTITUTE('1. Master BOM'!$D$2:$D$400," ","")&amp;","))))</f>
        <v/>
      </c>
      <c r="L1278" s="16" t="str">
        <f aca="false">IF($A1278="","",IF($K1278&lt;&gt;1,0,SUMPRODUCT(ISNUMBER(SEARCH(","&amp;TRIM($A1278)&amp;",",","&amp;SUBSTITUTE('1. Master BOM'!$D$2:$D$400," ","")&amp;","))*ROW('1. Master BOM'!$D$2:$D$400))))</f>
        <v/>
      </c>
      <c r="M1278" s="9" t="str">
        <f aca="false">IF($A1278="","",IF($K1278=0,"NOT IN BOM",IF($K1278&gt;1,"MULTIPLE BOM LINES","OK")))</f>
        <v/>
      </c>
      <c r="N1278" s="9" t="str">
        <f aca="false">IF($A1278="","",IF($L1278=0,"—",INDEX('1. Master BOM'!$A$1:$A$400,$L1278)))</f>
        <v/>
      </c>
      <c r="O1278" s="9" t="str">
        <f aca="false">IF($A1278="","",IF($L1278=0,"—",INDEX('1. Master BOM'!$B$1:$B$400,$L1278)))</f>
        <v/>
      </c>
      <c r="P1278" s="9" t="str">
        <f aca="false">IF($A1278="","",IF(OR($H1278="NOT IN SCHEMATIC",$O1278="—"),"",IF($G1278="","NO SCH PN",IF(UPPER(TRIM($G1278))=UPPER(TRIM($O1278)),"OK","MISMATCH"))))</f>
        <v/>
      </c>
      <c r="Q1278" s="9" t="str">
        <f aca="false">IF($A1278="","",IF($L1278=0,"—",INDEX('1. Master BOM'!$E$1:$E$400,$L1278)))</f>
        <v/>
      </c>
      <c r="R1278" s="9" t="str">
        <f aca="false">IF($A1278="","",IF($L1278=0,"—",IF(T(INDEX('1. Master BOM'!$F$1:$F$400,$L1278))="","(not set)",INDEX('1. Master BOM'!$F$1:$F$400,$L1278))))</f>
        <v/>
      </c>
      <c r="S1278" s="9" t="str">
        <f aca="false">IF($A1278="","",IF(OR($R1278="—",$R1278="(not set)",$D1278=""),"",IF(ISNUMBER(SEARCH(SUBSTITUTE(SUBSTITUTE(SUBSTITUTE($R1278,"-",""),"_","")," ",""),SUBSTITUTE(SUBSTITUTE(SUBSTITUTE($D1278,"-",""),"_","")," ",""))),"OK","CHECK")))</f>
        <v/>
      </c>
      <c r="T1278" s="9" t="str">
        <f aca="false">IF($A1278="","",IF(OR($H1278="NOT IN SCHEMATIC",$I1278="MISMATCH",$J1278="MISMATCH",$P1278="MISMATCH",$M1278&lt;&gt;"OK"),"REVIEW","OK"))</f>
        <v/>
      </c>
      <c r="U1278" s="14"/>
      <c r="V1278" s="14"/>
      <c r="W1278" s="17"/>
      <c r="X1278" s="14"/>
    </row>
    <row r="1279" customFormat="false" ht="15" hidden="false" customHeight="false" outlineLevel="0" collapsed="false">
      <c r="A1279" s="9" t="str">
        <f aca="false">IF('3. Layout Parts'!$A1279="","",TRIM('3. Layout Parts'!$A1279))</f>
        <v/>
      </c>
      <c r="B1279" s="9" t="str">
        <f aca="false">IF($A1279="","",'3. Layout Parts'!$D1279)</f>
        <v/>
      </c>
      <c r="C1279" s="9" t="str">
        <f aca="false">IF($A1279="","",'3. Layout Parts'!$B1279)</f>
        <v/>
      </c>
      <c r="D1279" s="9" t="str">
        <f aca="false">IF($A1279="","",'3. Layout Parts'!$C1279)</f>
        <v/>
      </c>
      <c r="E1279" s="9" t="str">
        <f aca="false">IF($A1279="","",IFERROR(INDEX('2. Schematic Parts'!$B$2:$B$3001,MATCH($A1279,'2. Schematic Parts'!$A$2:$A$3001,0)),"NOT FOUND"))</f>
        <v/>
      </c>
      <c r="F1279" s="9" t="str">
        <f aca="false">IF($A1279="","",IFERROR(INDEX('2. Schematic Parts'!$C$2:$C$3001,MATCH($A1279,'2. Schematic Parts'!$A$2:$A$3001,0))&amp;"","NOT FOUND"))</f>
        <v/>
      </c>
      <c r="G1279" s="9" t="str">
        <f aca="false">IF($A1279="","",IFERROR(INDEX('2. Schematic Parts'!$D$2:$D$3001,MATCH($A1279,'2. Schematic Parts'!$A$2:$A$3001,0))&amp;"","NOT FOUND"))</f>
        <v/>
      </c>
      <c r="H1279" s="9" t="str">
        <f aca="false">IF($A1279="","",IF(COUNTIF('2. Schematic Parts'!$A$2:$A$3001,$A1279)=0,"NOT IN SCHEMATIC","OK"))</f>
        <v/>
      </c>
      <c r="I1279" s="9" t="str">
        <f aca="false">IF($A1279="","",IF($H1279="NOT IN SCHEMATIC","",IF(UPPER(TRIM($C1279))=UPPER(TRIM($E1279)),"OK","MISMATCH")))</f>
        <v/>
      </c>
      <c r="J1279" s="9" t="str">
        <f aca="false">IF($A1279="","",IF($H1279="NOT IN SCHEMATIC","",IF($F1279="","NO SCH DECAL",IF($D1279="","",IF(UPPER(TRIM($D1279))=UPPER(TRIM($F1279)),"OK","MISMATCH")))))</f>
        <v/>
      </c>
      <c r="K1279" s="16" t="str">
        <f aca="false">IF($A1279="","",SUMPRODUCT(--ISNUMBER(SEARCH(","&amp;TRIM($A1279)&amp;",",","&amp;SUBSTITUTE('1. Master BOM'!$D$2:$D$400," ","")&amp;","))))</f>
        <v/>
      </c>
      <c r="L1279" s="16" t="str">
        <f aca="false">IF($A1279="","",IF($K1279&lt;&gt;1,0,SUMPRODUCT(ISNUMBER(SEARCH(","&amp;TRIM($A1279)&amp;",",","&amp;SUBSTITUTE('1. Master BOM'!$D$2:$D$400," ","")&amp;","))*ROW('1. Master BOM'!$D$2:$D$400))))</f>
        <v/>
      </c>
      <c r="M1279" s="9" t="str">
        <f aca="false">IF($A1279="","",IF($K1279=0,"NOT IN BOM",IF($K1279&gt;1,"MULTIPLE BOM LINES","OK")))</f>
        <v/>
      </c>
      <c r="N1279" s="9" t="str">
        <f aca="false">IF($A1279="","",IF($L1279=0,"—",INDEX('1. Master BOM'!$A$1:$A$400,$L1279)))</f>
        <v/>
      </c>
      <c r="O1279" s="9" t="str">
        <f aca="false">IF($A1279="","",IF($L1279=0,"—",INDEX('1. Master BOM'!$B$1:$B$400,$L1279)))</f>
        <v/>
      </c>
      <c r="P1279" s="9" t="str">
        <f aca="false">IF($A1279="","",IF(OR($H1279="NOT IN SCHEMATIC",$O1279="—"),"",IF($G1279="","NO SCH PN",IF(UPPER(TRIM($G1279))=UPPER(TRIM($O1279)),"OK","MISMATCH"))))</f>
        <v/>
      </c>
      <c r="Q1279" s="9" t="str">
        <f aca="false">IF($A1279="","",IF($L1279=0,"—",INDEX('1. Master BOM'!$E$1:$E$400,$L1279)))</f>
        <v/>
      </c>
      <c r="R1279" s="9" t="str">
        <f aca="false">IF($A1279="","",IF($L1279=0,"—",IF(T(INDEX('1. Master BOM'!$F$1:$F$400,$L1279))="","(not set)",INDEX('1. Master BOM'!$F$1:$F$400,$L1279))))</f>
        <v/>
      </c>
      <c r="S1279" s="9" t="str">
        <f aca="false">IF($A1279="","",IF(OR($R1279="—",$R1279="(not set)",$D1279=""),"",IF(ISNUMBER(SEARCH(SUBSTITUTE(SUBSTITUTE(SUBSTITUTE($R1279,"-",""),"_","")," ",""),SUBSTITUTE(SUBSTITUTE(SUBSTITUTE($D1279,"-",""),"_","")," ",""))),"OK","CHECK")))</f>
        <v/>
      </c>
      <c r="T1279" s="9" t="str">
        <f aca="false">IF($A1279="","",IF(OR($H1279="NOT IN SCHEMATIC",$I1279="MISMATCH",$J1279="MISMATCH",$P1279="MISMATCH",$M1279&lt;&gt;"OK"),"REVIEW","OK"))</f>
        <v/>
      </c>
      <c r="U1279" s="14"/>
      <c r="V1279" s="14"/>
      <c r="W1279" s="17"/>
      <c r="X1279" s="14"/>
    </row>
    <row r="1280" customFormat="false" ht="15" hidden="false" customHeight="false" outlineLevel="0" collapsed="false">
      <c r="A1280" s="9" t="str">
        <f aca="false">IF('3. Layout Parts'!$A1280="","",TRIM('3. Layout Parts'!$A1280))</f>
        <v/>
      </c>
      <c r="B1280" s="9" t="str">
        <f aca="false">IF($A1280="","",'3. Layout Parts'!$D1280)</f>
        <v/>
      </c>
      <c r="C1280" s="9" t="str">
        <f aca="false">IF($A1280="","",'3. Layout Parts'!$B1280)</f>
        <v/>
      </c>
      <c r="D1280" s="9" t="str">
        <f aca="false">IF($A1280="","",'3. Layout Parts'!$C1280)</f>
        <v/>
      </c>
      <c r="E1280" s="9" t="str">
        <f aca="false">IF($A1280="","",IFERROR(INDEX('2. Schematic Parts'!$B$2:$B$3001,MATCH($A1280,'2. Schematic Parts'!$A$2:$A$3001,0)),"NOT FOUND"))</f>
        <v/>
      </c>
      <c r="F1280" s="9" t="str">
        <f aca="false">IF($A1280="","",IFERROR(INDEX('2. Schematic Parts'!$C$2:$C$3001,MATCH($A1280,'2. Schematic Parts'!$A$2:$A$3001,0))&amp;"","NOT FOUND"))</f>
        <v/>
      </c>
      <c r="G1280" s="9" t="str">
        <f aca="false">IF($A1280="","",IFERROR(INDEX('2. Schematic Parts'!$D$2:$D$3001,MATCH($A1280,'2. Schematic Parts'!$A$2:$A$3001,0))&amp;"","NOT FOUND"))</f>
        <v/>
      </c>
      <c r="H1280" s="9" t="str">
        <f aca="false">IF($A1280="","",IF(COUNTIF('2. Schematic Parts'!$A$2:$A$3001,$A1280)=0,"NOT IN SCHEMATIC","OK"))</f>
        <v/>
      </c>
      <c r="I1280" s="9" t="str">
        <f aca="false">IF($A1280="","",IF($H1280="NOT IN SCHEMATIC","",IF(UPPER(TRIM($C1280))=UPPER(TRIM($E1280)),"OK","MISMATCH")))</f>
        <v/>
      </c>
      <c r="J1280" s="9" t="str">
        <f aca="false">IF($A1280="","",IF($H1280="NOT IN SCHEMATIC","",IF($F1280="","NO SCH DECAL",IF($D1280="","",IF(UPPER(TRIM($D1280))=UPPER(TRIM($F1280)),"OK","MISMATCH")))))</f>
        <v/>
      </c>
      <c r="K1280" s="16" t="str">
        <f aca="false">IF($A1280="","",SUMPRODUCT(--ISNUMBER(SEARCH(","&amp;TRIM($A1280)&amp;",",","&amp;SUBSTITUTE('1. Master BOM'!$D$2:$D$400," ","")&amp;","))))</f>
        <v/>
      </c>
      <c r="L1280" s="16" t="str">
        <f aca="false">IF($A1280="","",IF($K1280&lt;&gt;1,0,SUMPRODUCT(ISNUMBER(SEARCH(","&amp;TRIM($A1280)&amp;",",","&amp;SUBSTITUTE('1. Master BOM'!$D$2:$D$400," ","")&amp;","))*ROW('1. Master BOM'!$D$2:$D$400))))</f>
        <v/>
      </c>
      <c r="M1280" s="9" t="str">
        <f aca="false">IF($A1280="","",IF($K1280=0,"NOT IN BOM",IF($K1280&gt;1,"MULTIPLE BOM LINES","OK")))</f>
        <v/>
      </c>
      <c r="N1280" s="9" t="str">
        <f aca="false">IF($A1280="","",IF($L1280=0,"—",INDEX('1. Master BOM'!$A$1:$A$400,$L1280)))</f>
        <v/>
      </c>
      <c r="O1280" s="9" t="str">
        <f aca="false">IF($A1280="","",IF($L1280=0,"—",INDEX('1. Master BOM'!$B$1:$B$400,$L1280)))</f>
        <v/>
      </c>
      <c r="P1280" s="9" t="str">
        <f aca="false">IF($A1280="","",IF(OR($H1280="NOT IN SCHEMATIC",$O1280="—"),"",IF($G1280="","NO SCH PN",IF(UPPER(TRIM($G1280))=UPPER(TRIM($O1280)),"OK","MISMATCH"))))</f>
        <v/>
      </c>
      <c r="Q1280" s="9" t="str">
        <f aca="false">IF($A1280="","",IF($L1280=0,"—",INDEX('1. Master BOM'!$E$1:$E$400,$L1280)))</f>
        <v/>
      </c>
      <c r="R1280" s="9" t="str">
        <f aca="false">IF($A1280="","",IF($L1280=0,"—",IF(T(INDEX('1. Master BOM'!$F$1:$F$400,$L1280))="","(not set)",INDEX('1. Master BOM'!$F$1:$F$400,$L1280))))</f>
        <v/>
      </c>
      <c r="S1280" s="9" t="str">
        <f aca="false">IF($A1280="","",IF(OR($R1280="—",$R1280="(not set)",$D1280=""),"",IF(ISNUMBER(SEARCH(SUBSTITUTE(SUBSTITUTE(SUBSTITUTE($R1280,"-",""),"_","")," ",""),SUBSTITUTE(SUBSTITUTE(SUBSTITUTE($D1280,"-",""),"_","")," ",""))),"OK","CHECK")))</f>
        <v/>
      </c>
      <c r="T1280" s="9" t="str">
        <f aca="false">IF($A1280="","",IF(OR($H1280="NOT IN SCHEMATIC",$I1280="MISMATCH",$J1280="MISMATCH",$P1280="MISMATCH",$M1280&lt;&gt;"OK"),"REVIEW","OK"))</f>
        <v/>
      </c>
      <c r="U1280" s="14"/>
      <c r="V1280" s="14"/>
      <c r="W1280" s="17"/>
      <c r="X1280" s="14"/>
    </row>
    <row r="1281" customFormat="false" ht="15" hidden="false" customHeight="false" outlineLevel="0" collapsed="false">
      <c r="A1281" s="9" t="str">
        <f aca="false">IF('3. Layout Parts'!$A1281="","",TRIM('3. Layout Parts'!$A1281))</f>
        <v/>
      </c>
      <c r="B1281" s="9" t="str">
        <f aca="false">IF($A1281="","",'3. Layout Parts'!$D1281)</f>
        <v/>
      </c>
      <c r="C1281" s="9" t="str">
        <f aca="false">IF($A1281="","",'3. Layout Parts'!$B1281)</f>
        <v/>
      </c>
      <c r="D1281" s="9" t="str">
        <f aca="false">IF($A1281="","",'3. Layout Parts'!$C1281)</f>
        <v/>
      </c>
      <c r="E1281" s="9" t="str">
        <f aca="false">IF($A1281="","",IFERROR(INDEX('2. Schematic Parts'!$B$2:$B$3001,MATCH($A1281,'2. Schematic Parts'!$A$2:$A$3001,0)),"NOT FOUND"))</f>
        <v/>
      </c>
      <c r="F1281" s="9" t="str">
        <f aca="false">IF($A1281="","",IFERROR(INDEX('2. Schematic Parts'!$C$2:$C$3001,MATCH($A1281,'2. Schematic Parts'!$A$2:$A$3001,0))&amp;"","NOT FOUND"))</f>
        <v/>
      </c>
      <c r="G1281" s="9" t="str">
        <f aca="false">IF($A1281="","",IFERROR(INDEX('2. Schematic Parts'!$D$2:$D$3001,MATCH($A1281,'2. Schematic Parts'!$A$2:$A$3001,0))&amp;"","NOT FOUND"))</f>
        <v/>
      </c>
      <c r="H1281" s="9" t="str">
        <f aca="false">IF($A1281="","",IF(COUNTIF('2. Schematic Parts'!$A$2:$A$3001,$A1281)=0,"NOT IN SCHEMATIC","OK"))</f>
        <v/>
      </c>
      <c r="I1281" s="9" t="str">
        <f aca="false">IF($A1281="","",IF($H1281="NOT IN SCHEMATIC","",IF(UPPER(TRIM($C1281))=UPPER(TRIM($E1281)),"OK","MISMATCH")))</f>
        <v/>
      </c>
      <c r="J1281" s="9" t="str">
        <f aca="false">IF($A1281="","",IF($H1281="NOT IN SCHEMATIC","",IF($F1281="","NO SCH DECAL",IF($D1281="","",IF(UPPER(TRIM($D1281))=UPPER(TRIM($F1281)),"OK","MISMATCH")))))</f>
        <v/>
      </c>
      <c r="K1281" s="16" t="str">
        <f aca="false">IF($A1281="","",SUMPRODUCT(--ISNUMBER(SEARCH(","&amp;TRIM($A1281)&amp;",",","&amp;SUBSTITUTE('1. Master BOM'!$D$2:$D$400," ","")&amp;","))))</f>
        <v/>
      </c>
      <c r="L1281" s="16" t="str">
        <f aca="false">IF($A1281="","",IF($K1281&lt;&gt;1,0,SUMPRODUCT(ISNUMBER(SEARCH(","&amp;TRIM($A1281)&amp;",",","&amp;SUBSTITUTE('1. Master BOM'!$D$2:$D$400," ","")&amp;","))*ROW('1. Master BOM'!$D$2:$D$400))))</f>
        <v/>
      </c>
      <c r="M1281" s="9" t="str">
        <f aca="false">IF($A1281="","",IF($K1281=0,"NOT IN BOM",IF($K1281&gt;1,"MULTIPLE BOM LINES","OK")))</f>
        <v/>
      </c>
      <c r="N1281" s="9" t="str">
        <f aca="false">IF($A1281="","",IF($L1281=0,"—",INDEX('1. Master BOM'!$A$1:$A$400,$L1281)))</f>
        <v/>
      </c>
      <c r="O1281" s="9" t="str">
        <f aca="false">IF($A1281="","",IF($L1281=0,"—",INDEX('1. Master BOM'!$B$1:$B$400,$L1281)))</f>
        <v/>
      </c>
      <c r="P1281" s="9" t="str">
        <f aca="false">IF($A1281="","",IF(OR($H1281="NOT IN SCHEMATIC",$O1281="—"),"",IF($G1281="","NO SCH PN",IF(UPPER(TRIM($G1281))=UPPER(TRIM($O1281)),"OK","MISMATCH"))))</f>
        <v/>
      </c>
      <c r="Q1281" s="9" t="str">
        <f aca="false">IF($A1281="","",IF($L1281=0,"—",INDEX('1. Master BOM'!$E$1:$E$400,$L1281)))</f>
        <v/>
      </c>
      <c r="R1281" s="9" t="str">
        <f aca="false">IF($A1281="","",IF($L1281=0,"—",IF(T(INDEX('1. Master BOM'!$F$1:$F$400,$L1281))="","(not set)",INDEX('1. Master BOM'!$F$1:$F$400,$L1281))))</f>
        <v/>
      </c>
      <c r="S1281" s="9" t="str">
        <f aca="false">IF($A1281="","",IF(OR($R1281="—",$R1281="(not set)",$D1281=""),"",IF(ISNUMBER(SEARCH(SUBSTITUTE(SUBSTITUTE(SUBSTITUTE($R1281,"-",""),"_","")," ",""),SUBSTITUTE(SUBSTITUTE(SUBSTITUTE($D1281,"-",""),"_","")," ",""))),"OK","CHECK")))</f>
        <v/>
      </c>
      <c r="T1281" s="9" t="str">
        <f aca="false">IF($A1281="","",IF(OR($H1281="NOT IN SCHEMATIC",$I1281="MISMATCH",$J1281="MISMATCH",$P1281="MISMATCH",$M1281&lt;&gt;"OK"),"REVIEW","OK"))</f>
        <v/>
      </c>
      <c r="U1281" s="14"/>
      <c r="V1281" s="14"/>
      <c r="W1281" s="17"/>
      <c r="X1281" s="14"/>
    </row>
    <row r="1282" customFormat="false" ht="15" hidden="false" customHeight="false" outlineLevel="0" collapsed="false">
      <c r="A1282" s="9" t="str">
        <f aca="false">IF('3. Layout Parts'!$A1282="","",TRIM('3. Layout Parts'!$A1282))</f>
        <v/>
      </c>
      <c r="B1282" s="9" t="str">
        <f aca="false">IF($A1282="","",'3. Layout Parts'!$D1282)</f>
        <v/>
      </c>
      <c r="C1282" s="9" t="str">
        <f aca="false">IF($A1282="","",'3. Layout Parts'!$B1282)</f>
        <v/>
      </c>
      <c r="D1282" s="9" t="str">
        <f aca="false">IF($A1282="","",'3. Layout Parts'!$C1282)</f>
        <v/>
      </c>
      <c r="E1282" s="9" t="str">
        <f aca="false">IF($A1282="","",IFERROR(INDEX('2. Schematic Parts'!$B$2:$B$3001,MATCH($A1282,'2. Schematic Parts'!$A$2:$A$3001,0)),"NOT FOUND"))</f>
        <v/>
      </c>
      <c r="F1282" s="9" t="str">
        <f aca="false">IF($A1282="","",IFERROR(INDEX('2. Schematic Parts'!$C$2:$C$3001,MATCH($A1282,'2. Schematic Parts'!$A$2:$A$3001,0))&amp;"","NOT FOUND"))</f>
        <v/>
      </c>
      <c r="G1282" s="9" t="str">
        <f aca="false">IF($A1282="","",IFERROR(INDEX('2. Schematic Parts'!$D$2:$D$3001,MATCH($A1282,'2. Schematic Parts'!$A$2:$A$3001,0))&amp;"","NOT FOUND"))</f>
        <v/>
      </c>
      <c r="H1282" s="9" t="str">
        <f aca="false">IF($A1282="","",IF(COUNTIF('2. Schematic Parts'!$A$2:$A$3001,$A1282)=0,"NOT IN SCHEMATIC","OK"))</f>
        <v/>
      </c>
      <c r="I1282" s="9" t="str">
        <f aca="false">IF($A1282="","",IF($H1282="NOT IN SCHEMATIC","",IF(UPPER(TRIM($C1282))=UPPER(TRIM($E1282)),"OK","MISMATCH")))</f>
        <v/>
      </c>
      <c r="J1282" s="9" t="str">
        <f aca="false">IF($A1282="","",IF($H1282="NOT IN SCHEMATIC","",IF($F1282="","NO SCH DECAL",IF($D1282="","",IF(UPPER(TRIM($D1282))=UPPER(TRIM($F1282)),"OK","MISMATCH")))))</f>
        <v/>
      </c>
      <c r="K1282" s="16" t="str">
        <f aca="false">IF($A1282="","",SUMPRODUCT(--ISNUMBER(SEARCH(","&amp;TRIM($A1282)&amp;",",","&amp;SUBSTITUTE('1. Master BOM'!$D$2:$D$400," ","")&amp;","))))</f>
        <v/>
      </c>
      <c r="L1282" s="16" t="str">
        <f aca="false">IF($A1282="","",IF($K1282&lt;&gt;1,0,SUMPRODUCT(ISNUMBER(SEARCH(","&amp;TRIM($A1282)&amp;",",","&amp;SUBSTITUTE('1. Master BOM'!$D$2:$D$400," ","")&amp;","))*ROW('1. Master BOM'!$D$2:$D$400))))</f>
        <v/>
      </c>
      <c r="M1282" s="9" t="str">
        <f aca="false">IF($A1282="","",IF($K1282=0,"NOT IN BOM",IF($K1282&gt;1,"MULTIPLE BOM LINES","OK")))</f>
        <v/>
      </c>
      <c r="N1282" s="9" t="str">
        <f aca="false">IF($A1282="","",IF($L1282=0,"—",INDEX('1. Master BOM'!$A$1:$A$400,$L1282)))</f>
        <v/>
      </c>
      <c r="O1282" s="9" t="str">
        <f aca="false">IF($A1282="","",IF($L1282=0,"—",INDEX('1. Master BOM'!$B$1:$B$400,$L1282)))</f>
        <v/>
      </c>
      <c r="P1282" s="9" t="str">
        <f aca="false">IF($A1282="","",IF(OR($H1282="NOT IN SCHEMATIC",$O1282="—"),"",IF($G1282="","NO SCH PN",IF(UPPER(TRIM($G1282))=UPPER(TRIM($O1282)),"OK","MISMATCH"))))</f>
        <v/>
      </c>
      <c r="Q1282" s="9" t="str">
        <f aca="false">IF($A1282="","",IF($L1282=0,"—",INDEX('1. Master BOM'!$E$1:$E$400,$L1282)))</f>
        <v/>
      </c>
      <c r="R1282" s="9" t="str">
        <f aca="false">IF($A1282="","",IF($L1282=0,"—",IF(T(INDEX('1. Master BOM'!$F$1:$F$400,$L1282))="","(not set)",INDEX('1. Master BOM'!$F$1:$F$400,$L1282))))</f>
        <v/>
      </c>
      <c r="S1282" s="9" t="str">
        <f aca="false">IF($A1282="","",IF(OR($R1282="—",$R1282="(not set)",$D1282=""),"",IF(ISNUMBER(SEARCH(SUBSTITUTE(SUBSTITUTE(SUBSTITUTE($R1282,"-",""),"_","")," ",""),SUBSTITUTE(SUBSTITUTE(SUBSTITUTE($D1282,"-",""),"_","")," ",""))),"OK","CHECK")))</f>
        <v/>
      </c>
      <c r="T1282" s="9" t="str">
        <f aca="false">IF($A1282="","",IF(OR($H1282="NOT IN SCHEMATIC",$I1282="MISMATCH",$J1282="MISMATCH",$P1282="MISMATCH",$M1282&lt;&gt;"OK"),"REVIEW","OK"))</f>
        <v/>
      </c>
      <c r="U1282" s="14"/>
      <c r="V1282" s="14"/>
      <c r="W1282" s="17"/>
      <c r="X1282" s="14"/>
    </row>
    <row r="1283" customFormat="false" ht="15" hidden="false" customHeight="false" outlineLevel="0" collapsed="false">
      <c r="A1283" s="9" t="str">
        <f aca="false">IF('3. Layout Parts'!$A1283="","",TRIM('3. Layout Parts'!$A1283))</f>
        <v/>
      </c>
      <c r="B1283" s="9" t="str">
        <f aca="false">IF($A1283="","",'3. Layout Parts'!$D1283)</f>
        <v/>
      </c>
      <c r="C1283" s="9" t="str">
        <f aca="false">IF($A1283="","",'3. Layout Parts'!$B1283)</f>
        <v/>
      </c>
      <c r="D1283" s="9" t="str">
        <f aca="false">IF($A1283="","",'3. Layout Parts'!$C1283)</f>
        <v/>
      </c>
      <c r="E1283" s="9" t="str">
        <f aca="false">IF($A1283="","",IFERROR(INDEX('2. Schematic Parts'!$B$2:$B$3001,MATCH($A1283,'2. Schematic Parts'!$A$2:$A$3001,0)),"NOT FOUND"))</f>
        <v/>
      </c>
      <c r="F1283" s="9" t="str">
        <f aca="false">IF($A1283="","",IFERROR(INDEX('2. Schematic Parts'!$C$2:$C$3001,MATCH($A1283,'2. Schematic Parts'!$A$2:$A$3001,0))&amp;"","NOT FOUND"))</f>
        <v/>
      </c>
      <c r="G1283" s="9" t="str">
        <f aca="false">IF($A1283="","",IFERROR(INDEX('2. Schematic Parts'!$D$2:$D$3001,MATCH($A1283,'2. Schematic Parts'!$A$2:$A$3001,0))&amp;"","NOT FOUND"))</f>
        <v/>
      </c>
      <c r="H1283" s="9" t="str">
        <f aca="false">IF($A1283="","",IF(COUNTIF('2. Schematic Parts'!$A$2:$A$3001,$A1283)=0,"NOT IN SCHEMATIC","OK"))</f>
        <v/>
      </c>
      <c r="I1283" s="9" t="str">
        <f aca="false">IF($A1283="","",IF($H1283="NOT IN SCHEMATIC","",IF(UPPER(TRIM($C1283))=UPPER(TRIM($E1283)),"OK","MISMATCH")))</f>
        <v/>
      </c>
      <c r="J1283" s="9" t="str">
        <f aca="false">IF($A1283="","",IF($H1283="NOT IN SCHEMATIC","",IF($F1283="","NO SCH DECAL",IF($D1283="","",IF(UPPER(TRIM($D1283))=UPPER(TRIM($F1283)),"OK","MISMATCH")))))</f>
        <v/>
      </c>
      <c r="K1283" s="16" t="str">
        <f aca="false">IF($A1283="","",SUMPRODUCT(--ISNUMBER(SEARCH(","&amp;TRIM($A1283)&amp;",",","&amp;SUBSTITUTE('1. Master BOM'!$D$2:$D$400," ","")&amp;","))))</f>
        <v/>
      </c>
      <c r="L1283" s="16" t="str">
        <f aca="false">IF($A1283="","",IF($K1283&lt;&gt;1,0,SUMPRODUCT(ISNUMBER(SEARCH(","&amp;TRIM($A1283)&amp;",",","&amp;SUBSTITUTE('1. Master BOM'!$D$2:$D$400," ","")&amp;","))*ROW('1. Master BOM'!$D$2:$D$400))))</f>
        <v/>
      </c>
      <c r="M1283" s="9" t="str">
        <f aca="false">IF($A1283="","",IF($K1283=0,"NOT IN BOM",IF($K1283&gt;1,"MULTIPLE BOM LINES","OK")))</f>
        <v/>
      </c>
      <c r="N1283" s="9" t="str">
        <f aca="false">IF($A1283="","",IF($L1283=0,"—",INDEX('1. Master BOM'!$A$1:$A$400,$L1283)))</f>
        <v/>
      </c>
      <c r="O1283" s="9" t="str">
        <f aca="false">IF($A1283="","",IF($L1283=0,"—",INDEX('1. Master BOM'!$B$1:$B$400,$L1283)))</f>
        <v/>
      </c>
      <c r="P1283" s="9" t="str">
        <f aca="false">IF($A1283="","",IF(OR($H1283="NOT IN SCHEMATIC",$O1283="—"),"",IF($G1283="","NO SCH PN",IF(UPPER(TRIM($G1283))=UPPER(TRIM($O1283)),"OK","MISMATCH"))))</f>
        <v/>
      </c>
      <c r="Q1283" s="9" t="str">
        <f aca="false">IF($A1283="","",IF($L1283=0,"—",INDEX('1. Master BOM'!$E$1:$E$400,$L1283)))</f>
        <v/>
      </c>
      <c r="R1283" s="9" t="str">
        <f aca="false">IF($A1283="","",IF($L1283=0,"—",IF(T(INDEX('1. Master BOM'!$F$1:$F$400,$L1283))="","(not set)",INDEX('1. Master BOM'!$F$1:$F$400,$L1283))))</f>
        <v/>
      </c>
      <c r="S1283" s="9" t="str">
        <f aca="false">IF($A1283="","",IF(OR($R1283="—",$R1283="(not set)",$D1283=""),"",IF(ISNUMBER(SEARCH(SUBSTITUTE(SUBSTITUTE(SUBSTITUTE($R1283,"-",""),"_","")," ",""),SUBSTITUTE(SUBSTITUTE(SUBSTITUTE($D1283,"-",""),"_","")," ",""))),"OK","CHECK")))</f>
        <v/>
      </c>
      <c r="T1283" s="9" t="str">
        <f aca="false">IF($A1283="","",IF(OR($H1283="NOT IN SCHEMATIC",$I1283="MISMATCH",$J1283="MISMATCH",$P1283="MISMATCH",$M1283&lt;&gt;"OK"),"REVIEW","OK"))</f>
        <v/>
      </c>
      <c r="U1283" s="14"/>
      <c r="V1283" s="14"/>
      <c r="W1283" s="17"/>
      <c r="X1283" s="14"/>
    </row>
    <row r="1284" customFormat="false" ht="15" hidden="false" customHeight="false" outlineLevel="0" collapsed="false">
      <c r="A1284" s="9" t="str">
        <f aca="false">IF('3. Layout Parts'!$A1284="","",TRIM('3. Layout Parts'!$A1284))</f>
        <v/>
      </c>
      <c r="B1284" s="9" t="str">
        <f aca="false">IF($A1284="","",'3. Layout Parts'!$D1284)</f>
        <v/>
      </c>
      <c r="C1284" s="9" t="str">
        <f aca="false">IF($A1284="","",'3. Layout Parts'!$B1284)</f>
        <v/>
      </c>
      <c r="D1284" s="9" t="str">
        <f aca="false">IF($A1284="","",'3. Layout Parts'!$C1284)</f>
        <v/>
      </c>
      <c r="E1284" s="9" t="str">
        <f aca="false">IF($A1284="","",IFERROR(INDEX('2. Schematic Parts'!$B$2:$B$3001,MATCH($A1284,'2. Schematic Parts'!$A$2:$A$3001,0)),"NOT FOUND"))</f>
        <v/>
      </c>
      <c r="F1284" s="9" t="str">
        <f aca="false">IF($A1284="","",IFERROR(INDEX('2. Schematic Parts'!$C$2:$C$3001,MATCH($A1284,'2. Schematic Parts'!$A$2:$A$3001,0))&amp;"","NOT FOUND"))</f>
        <v/>
      </c>
      <c r="G1284" s="9" t="str">
        <f aca="false">IF($A1284="","",IFERROR(INDEX('2. Schematic Parts'!$D$2:$D$3001,MATCH($A1284,'2. Schematic Parts'!$A$2:$A$3001,0))&amp;"","NOT FOUND"))</f>
        <v/>
      </c>
      <c r="H1284" s="9" t="str">
        <f aca="false">IF($A1284="","",IF(COUNTIF('2. Schematic Parts'!$A$2:$A$3001,$A1284)=0,"NOT IN SCHEMATIC","OK"))</f>
        <v/>
      </c>
      <c r="I1284" s="9" t="str">
        <f aca="false">IF($A1284="","",IF($H1284="NOT IN SCHEMATIC","",IF(UPPER(TRIM($C1284))=UPPER(TRIM($E1284)),"OK","MISMATCH")))</f>
        <v/>
      </c>
      <c r="J1284" s="9" t="str">
        <f aca="false">IF($A1284="","",IF($H1284="NOT IN SCHEMATIC","",IF($F1284="","NO SCH DECAL",IF($D1284="","",IF(UPPER(TRIM($D1284))=UPPER(TRIM($F1284)),"OK","MISMATCH")))))</f>
        <v/>
      </c>
      <c r="K1284" s="16" t="str">
        <f aca="false">IF($A1284="","",SUMPRODUCT(--ISNUMBER(SEARCH(","&amp;TRIM($A1284)&amp;",",","&amp;SUBSTITUTE('1. Master BOM'!$D$2:$D$400," ","")&amp;","))))</f>
        <v/>
      </c>
      <c r="L1284" s="16" t="str">
        <f aca="false">IF($A1284="","",IF($K1284&lt;&gt;1,0,SUMPRODUCT(ISNUMBER(SEARCH(","&amp;TRIM($A1284)&amp;",",","&amp;SUBSTITUTE('1. Master BOM'!$D$2:$D$400," ","")&amp;","))*ROW('1. Master BOM'!$D$2:$D$400))))</f>
        <v/>
      </c>
      <c r="M1284" s="9" t="str">
        <f aca="false">IF($A1284="","",IF($K1284=0,"NOT IN BOM",IF($K1284&gt;1,"MULTIPLE BOM LINES","OK")))</f>
        <v/>
      </c>
      <c r="N1284" s="9" t="str">
        <f aca="false">IF($A1284="","",IF($L1284=0,"—",INDEX('1. Master BOM'!$A$1:$A$400,$L1284)))</f>
        <v/>
      </c>
      <c r="O1284" s="9" t="str">
        <f aca="false">IF($A1284="","",IF($L1284=0,"—",INDEX('1. Master BOM'!$B$1:$B$400,$L1284)))</f>
        <v/>
      </c>
      <c r="P1284" s="9" t="str">
        <f aca="false">IF($A1284="","",IF(OR($H1284="NOT IN SCHEMATIC",$O1284="—"),"",IF($G1284="","NO SCH PN",IF(UPPER(TRIM($G1284))=UPPER(TRIM($O1284)),"OK","MISMATCH"))))</f>
        <v/>
      </c>
      <c r="Q1284" s="9" t="str">
        <f aca="false">IF($A1284="","",IF($L1284=0,"—",INDEX('1. Master BOM'!$E$1:$E$400,$L1284)))</f>
        <v/>
      </c>
      <c r="R1284" s="9" t="str">
        <f aca="false">IF($A1284="","",IF($L1284=0,"—",IF(T(INDEX('1. Master BOM'!$F$1:$F$400,$L1284))="","(not set)",INDEX('1. Master BOM'!$F$1:$F$400,$L1284))))</f>
        <v/>
      </c>
      <c r="S1284" s="9" t="str">
        <f aca="false">IF($A1284="","",IF(OR($R1284="—",$R1284="(not set)",$D1284=""),"",IF(ISNUMBER(SEARCH(SUBSTITUTE(SUBSTITUTE(SUBSTITUTE($R1284,"-",""),"_","")," ",""),SUBSTITUTE(SUBSTITUTE(SUBSTITUTE($D1284,"-",""),"_","")," ",""))),"OK","CHECK")))</f>
        <v/>
      </c>
      <c r="T1284" s="9" t="str">
        <f aca="false">IF($A1284="","",IF(OR($H1284="NOT IN SCHEMATIC",$I1284="MISMATCH",$J1284="MISMATCH",$P1284="MISMATCH",$M1284&lt;&gt;"OK"),"REVIEW","OK"))</f>
        <v/>
      </c>
      <c r="U1284" s="14"/>
      <c r="V1284" s="14"/>
      <c r="W1284" s="17"/>
      <c r="X1284" s="14"/>
    </row>
    <row r="1285" customFormat="false" ht="15" hidden="false" customHeight="false" outlineLevel="0" collapsed="false">
      <c r="A1285" s="9" t="str">
        <f aca="false">IF('3. Layout Parts'!$A1285="","",TRIM('3. Layout Parts'!$A1285))</f>
        <v/>
      </c>
      <c r="B1285" s="9" t="str">
        <f aca="false">IF($A1285="","",'3. Layout Parts'!$D1285)</f>
        <v/>
      </c>
      <c r="C1285" s="9" t="str">
        <f aca="false">IF($A1285="","",'3. Layout Parts'!$B1285)</f>
        <v/>
      </c>
      <c r="D1285" s="9" t="str">
        <f aca="false">IF($A1285="","",'3. Layout Parts'!$C1285)</f>
        <v/>
      </c>
      <c r="E1285" s="9" t="str">
        <f aca="false">IF($A1285="","",IFERROR(INDEX('2. Schematic Parts'!$B$2:$B$3001,MATCH($A1285,'2. Schematic Parts'!$A$2:$A$3001,0)),"NOT FOUND"))</f>
        <v/>
      </c>
      <c r="F1285" s="9" t="str">
        <f aca="false">IF($A1285="","",IFERROR(INDEX('2. Schematic Parts'!$C$2:$C$3001,MATCH($A1285,'2. Schematic Parts'!$A$2:$A$3001,0))&amp;"","NOT FOUND"))</f>
        <v/>
      </c>
      <c r="G1285" s="9" t="str">
        <f aca="false">IF($A1285="","",IFERROR(INDEX('2. Schematic Parts'!$D$2:$D$3001,MATCH($A1285,'2. Schematic Parts'!$A$2:$A$3001,0))&amp;"","NOT FOUND"))</f>
        <v/>
      </c>
      <c r="H1285" s="9" t="str">
        <f aca="false">IF($A1285="","",IF(COUNTIF('2. Schematic Parts'!$A$2:$A$3001,$A1285)=0,"NOT IN SCHEMATIC","OK"))</f>
        <v/>
      </c>
      <c r="I1285" s="9" t="str">
        <f aca="false">IF($A1285="","",IF($H1285="NOT IN SCHEMATIC","",IF(UPPER(TRIM($C1285))=UPPER(TRIM($E1285)),"OK","MISMATCH")))</f>
        <v/>
      </c>
      <c r="J1285" s="9" t="str">
        <f aca="false">IF($A1285="","",IF($H1285="NOT IN SCHEMATIC","",IF($F1285="","NO SCH DECAL",IF($D1285="","",IF(UPPER(TRIM($D1285))=UPPER(TRIM($F1285)),"OK","MISMATCH")))))</f>
        <v/>
      </c>
      <c r="K1285" s="16" t="str">
        <f aca="false">IF($A1285="","",SUMPRODUCT(--ISNUMBER(SEARCH(","&amp;TRIM($A1285)&amp;",",","&amp;SUBSTITUTE('1. Master BOM'!$D$2:$D$400," ","")&amp;","))))</f>
        <v/>
      </c>
      <c r="L1285" s="16" t="str">
        <f aca="false">IF($A1285="","",IF($K1285&lt;&gt;1,0,SUMPRODUCT(ISNUMBER(SEARCH(","&amp;TRIM($A1285)&amp;",",","&amp;SUBSTITUTE('1. Master BOM'!$D$2:$D$400," ","")&amp;","))*ROW('1. Master BOM'!$D$2:$D$400))))</f>
        <v/>
      </c>
      <c r="M1285" s="9" t="str">
        <f aca="false">IF($A1285="","",IF($K1285=0,"NOT IN BOM",IF($K1285&gt;1,"MULTIPLE BOM LINES","OK")))</f>
        <v/>
      </c>
      <c r="N1285" s="9" t="str">
        <f aca="false">IF($A1285="","",IF($L1285=0,"—",INDEX('1. Master BOM'!$A$1:$A$400,$L1285)))</f>
        <v/>
      </c>
      <c r="O1285" s="9" t="str">
        <f aca="false">IF($A1285="","",IF($L1285=0,"—",INDEX('1. Master BOM'!$B$1:$B$400,$L1285)))</f>
        <v/>
      </c>
      <c r="P1285" s="9" t="str">
        <f aca="false">IF($A1285="","",IF(OR($H1285="NOT IN SCHEMATIC",$O1285="—"),"",IF($G1285="","NO SCH PN",IF(UPPER(TRIM($G1285))=UPPER(TRIM($O1285)),"OK","MISMATCH"))))</f>
        <v/>
      </c>
      <c r="Q1285" s="9" t="str">
        <f aca="false">IF($A1285="","",IF($L1285=0,"—",INDEX('1. Master BOM'!$E$1:$E$400,$L1285)))</f>
        <v/>
      </c>
      <c r="R1285" s="9" t="str">
        <f aca="false">IF($A1285="","",IF($L1285=0,"—",IF(T(INDEX('1. Master BOM'!$F$1:$F$400,$L1285))="","(not set)",INDEX('1. Master BOM'!$F$1:$F$400,$L1285))))</f>
        <v/>
      </c>
      <c r="S1285" s="9" t="str">
        <f aca="false">IF($A1285="","",IF(OR($R1285="—",$R1285="(not set)",$D1285=""),"",IF(ISNUMBER(SEARCH(SUBSTITUTE(SUBSTITUTE(SUBSTITUTE($R1285,"-",""),"_","")," ",""),SUBSTITUTE(SUBSTITUTE(SUBSTITUTE($D1285,"-",""),"_","")," ",""))),"OK","CHECK")))</f>
        <v/>
      </c>
      <c r="T1285" s="9" t="str">
        <f aca="false">IF($A1285="","",IF(OR($H1285="NOT IN SCHEMATIC",$I1285="MISMATCH",$J1285="MISMATCH",$P1285="MISMATCH",$M1285&lt;&gt;"OK"),"REVIEW","OK"))</f>
        <v/>
      </c>
      <c r="U1285" s="14"/>
      <c r="V1285" s="14"/>
      <c r="W1285" s="17"/>
      <c r="X1285" s="14"/>
    </row>
    <row r="1286" customFormat="false" ht="15" hidden="false" customHeight="false" outlineLevel="0" collapsed="false">
      <c r="A1286" s="9" t="str">
        <f aca="false">IF('3. Layout Parts'!$A1286="","",TRIM('3. Layout Parts'!$A1286))</f>
        <v/>
      </c>
      <c r="B1286" s="9" t="str">
        <f aca="false">IF($A1286="","",'3. Layout Parts'!$D1286)</f>
        <v/>
      </c>
      <c r="C1286" s="9" t="str">
        <f aca="false">IF($A1286="","",'3. Layout Parts'!$B1286)</f>
        <v/>
      </c>
      <c r="D1286" s="9" t="str">
        <f aca="false">IF($A1286="","",'3. Layout Parts'!$C1286)</f>
        <v/>
      </c>
      <c r="E1286" s="9" t="str">
        <f aca="false">IF($A1286="","",IFERROR(INDEX('2. Schematic Parts'!$B$2:$B$3001,MATCH($A1286,'2. Schematic Parts'!$A$2:$A$3001,0)),"NOT FOUND"))</f>
        <v/>
      </c>
      <c r="F1286" s="9" t="str">
        <f aca="false">IF($A1286="","",IFERROR(INDEX('2. Schematic Parts'!$C$2:$C$3001,MATCH($A1286,'2. Schematic Parts'!$A$2:$A$3001,0))&amp;"","NOT FOUND"))</f>
        <v/>
      </c>
      <c r="G1286" s="9" t="str">
        <f aca="false">IF($A1286="","",IFERROR(INDEX('2. Schematic Parts'!$D$2:$D$3001,MATCH($A1286,'2. Schematic Parts'!$A$2:$A$3001,0))&amp;"","NOT FOUND"))</f>
        <v/>
      </c>
      <c r="H1286" s="9" t="str">
        <f aca="false">IF($A1286="","",IF(COUNTIF('2. Schematic Parts'!$A$2:$A$3001,$A1286)=0,"NOT IN SCHEMATIC","OK"))</f>
        <v/>
      </c>
      <c r="I1286" s="9" t="str">
        <f aca="false">IF($A1286="","",IF($H1286="NOT IN SCHEMATIC","",IF(UPPER(TRIM($C1286))=UPPER(TRIM($E1286)),"OK","MISMATCH")))</f>
        <v/>
      </c>
      <c r="J1286" s="9" t="str">
        <f aca="false">IF($A1286="","",IF($H1286="NOT IN SCHEMATIC","",IF($F1286="","NO SCH DECAL",IF($D1286="","",IF(UPPER(TRIM($D1286))=UPPER(TRIM($F1286)),"OK","MISMATCH")))))</f>
        <v/>
      </c>
      <c r="K1286" s="16" t="str">
        <f aca="false">IF($A1286="","",SUMPRODUCT(--ISNUMBER(SEARCH(","&amp;TRIM($A1286)&amp;",",","&amp;SUBSTITUTE('1. Master BOM'!$D$2:$D$400," ","")&amp;","))))</f>
        <v/>
      </c>
      <c r="L1286" s="16" t="str">
        <f aca="false">IF($A1286="","",IF($K1286&lt;&gt;1,0,SUMPRODUCT(ISNUMBER(SEARCH(","&amp;TRIM($A1286)&amp;",",","&amp;SUBSTITUTE('1. Master BOM'!$D$2:$D$400," ","")&amp;","))*ROW('1. Master BOM'!$D$2:$D$400))))</f>
        <v/>
      </c>
      <c r="M1286" s="9" t="str">
        <f aca="false">IF($A1286="","",IF($K1286=0,"NOT IN BOM",IF($K1286&gt;1,"MULTIPLE BOM LINES","OK")))</f>
        <v/>
      </c>
      <c r="N1286" s="9" t="str">
        <f aca="false">IF($A1286="","",IF($L1286=0,"—",INDEX('1. Master BOM'!$A$1:$A$400,$L1286)))</f>
        <v/>
      </c>
      <c r="O1286" s="9" t="str">
        <f aca="false">IF($A1286="","",IF($L1286=0,"—",INDEX('1. Master BOM'!$B$1:$B$400,$L1286)))</f>
        <v/>
      </c>
      <c r="P1286" s="9" t="str">
        <f aca="false">IF($A1286="","",IF(OR($H1286="NOT IN SCHEMATIC",$O1286="—"),"",IF($G1286="","NO SCH PN",IF(UPPER(TRIM($G1286))=UPPER(TRIM($O1286)),"OK","MISMATCH"))))</f>
        <v/>
      </c>
      <c r="Q1286" s="9" t="str">
        <f aca="false">IF($A1286="","",IF($L1286=0,"—",INDEX('1. Master BOM'!$E$1:$E$400,$L1286)))</f>
        <v/>
      </c>
      <c r="R1286" s="9" t="str">
        <f aca="false">IF($A1286="","",IF($L1286=0,"—",IF(T(INDEX('1. Master BOM'!$F$1:$F$400,$L1286))="","(not set)",INDEX('1. Master BOM'!$F$1:$F$400,$L1286))))</f>
        <v/>
      </c>
      <c r="S1286" s="9" t="str">
        <f aca="false">IF($A1286="","",IF(OR($R1286="—",$R1286="(not set)",$D1286=""),"",IF(ISNUMBER(SEARCH(SUBSTITUTE(SUBSTITUTE(SUBSTITUTE($R1286,"-",""),"_","")," ",""),SUBSTITUTE(SUBSTITUTE(SUBSTITUTE($D1286,"-",""),"_","")," ",""))),"OK","CHECK")))</f>
        <v/>
      </c>
      <c r="T1286" s="9" t="str">
        <f aca="false">IF($A1286="","",IF(OR($H1286="NOT IN SCHEMATIC",$I1286="MISMATCH",$J1286="MISMATCH",$P1286="MISMATCH",$M1286&lt;&gt;"OK"),"REVIEW","OK"))</f>
        <v/>
      </c>
      <c r="U1286" s="14"/>
      <c r="V1286" s="14"/>
      <c r="W1286" s="17"/>
      <c r="X1286" s="14"/>
    </row>
    <row r="1287" customFormat="false" ht="15" hidden="false" customHeight="false" outlineLevel="0" collapsed="false">
      <c r="A1287" s="9" t="str">
        <f aca="false">IF('3. Layout Parts'!$A1287="","",TRIM('3. Layout Parts'!$A1287))</f>
        <v/>
      </c>
      <c r="B1287" s="9" t="str">
        <f aca="false">IF($A1287="","",'3. Layout Parts'!$D1287)</f>
        <v/>
      </c>
      <c r="C1287" s="9" t="str">
        <f aca="false">IF($A1287="","",'3. Layout Parts'!$B1287)</f>
        <v/>
      </c>
      <c r="D1287" s="9" t="str">
        <f aca="false">IF($A1287="","",'3. Layout Parts'!$C1287)</f>
        <v/>
      </c>
      <c r="E1287" s="9" t="str">
        <f aca="false">IF($A1287="","",IFERROR(INDEX('2. Schematic Parts'!$B$2:$B$3001,MATCH($A1287,'2. Schematic Parts'!$A$2:$A$3001,0)),"NOT FOUND"))</f>
        <v/>
      </c>
      <c r="F1287" s="9" t="str">
        <f aca="false">IF($A1287="","",IFERROR(INDEX('2. Schematic Parts'!$C$2:$C$3001,MATCH($A1287,'2. Schematic Parts'!$A$2:$A$3001,0))&amp;"","NOT FOUND"))</f>
        <v/>
      </c>
      <c r="G1287" s="9" t="str">
        <f aca="false">IF($A1287="","",IFERROR(INDEX('2. Schematic Parts'!$D$2:$D$3001,MATCH($A1287,'2. Schematic Parts'!$A$2:$A$3001,0))&amp;"","NOT FOUND"))</f>
        <v/>
      </c>
      <c r="H1287" s="9" t="str">
        <f aca="false">IF($A1287="","",IF(COUNTIF('2. Schematic Parts'!$A$2:$A$3001,$A1287)=0,"NOT IN SCHEMATIC","OK"))</f>
        <v/>
      </c>
      <c r="I1287" s="9" t="str">
        <f aca="false">IF($A1287="","",IF($H1287="NOT IN SCHEMATIC","",IF(UPPER(TRIM($C1287))=UPPER(TRIM($E1287)),"OK","MISMATCH")))</f>
        <v/>
      </c>
      <c r="J1287" s="9" t="str">
        <f aca="false">IF($A1287="","",IF($H1287="NOT IN SCHEMATIC","",IF($F1287="","NO SCH DECAL",IF($D1287="","",IF(UPPER(TRIM($D1287))=UPPER(TRIM($F1287)),"OK","MISMATCH")))))</f>
        <v/>
      </c>
      <c r="K1287" s="16" t="str">
        <f aca="false">IF($A1287="","",SUMPRODUCT(--ISNUMBER(SEARCH(","&amp;TRIM($A1287)&amp;",",","&amp;SUBSTITUTE('1. Master BOM'!$D$2:$D$400," ","")&amp;","))))</f>
        <v/>
      </c>
      <c r="L1287" s="16" t="str">
        <f aca="false">IF($A1287="","",IF($K1287&lt;&gt;1,0,SUMPRODUCT(ISNUMBER(SEARCH(","&amp;TRIM($A1287)&amp;",",","&amp;SUBSTITUTE('1. Master BOM'!$D$2:$D$400," ","")&amp;","))*ROW('1. Master BOM'!$D$2:$D$400))))</f>
        <v/>
      </c>
      <c r="M1287" s="9" t="str">
        <f aca="false">IF($A1287="","",IF($K1287=0,"NOT IN BOM",IF($K1287&gt;1,"MULTIPLE BOM LINES","OK")))</f>
        <v/>
      </c>
      <c r="N1287" s="9" t="str">
        <f aca="false">IF($A1287="","",IF($L1287=0,"—",INDEX('1. Master BOM'!$A$1:$A$400,$L1287)))</f>
        <v/>
      </c>
      <c r="O1287" s="9" t="str">
        <f aca="false">IF($A1287="","",IF($L1287=0,"—",INDEX('1. Master BOM'!$B$1:$B$400,$L1287)))</f>
        <v/>
      </c>
      <c r="P1287" s="9" t="str">
        <f aca="false">IF($A1287="","",IF(OR($H1287="NOT IN SCHEMATIC",$O1287="—"),"",IF($G1287="","NO SCH PN",IF(UPPER(TRIM($G1287))=UPPER(TRIM($O1287)),"OK","MISMATCH"))))</f>
        <v/>
      </c>
      <c r="Q1287" s="9" t="str">
        <f aca="false">IF($A1287="","",IF($L1287=0,"—",INDEX('1. Master BOM'!$E$1:$E$400,$L1287)))</f>
        <v/>
      </c>
      <c r="R1287" s="9" t="str">
        <f aca="false">IF($A1287="","",IF($L1287=0,"—",IF(T(INDEX('1. Master BOM'!$F$1:$F$400,$L1287))="","(not set)",INDEX('1. Master BOM'!$F$1:$F$400,$L1287))))</f>
        <v/>
      </c>
      <c r="S1287" s="9" t="str">
        <f aca="false">IF($A1287="","",IF(OR($R1287="—",$R1287="(not set)",$D1287=""),"",IF(ISNUMBER(SEARCH(SUBSTITUTE(SUBSTITUTE(SUBSTITUTE($R1287,"-",""),"_","")," ",""),SUBSTITUTE(SUBSTITUTE(SUBSTITUTE($D1287,"-",""),"_","")," ",""))),"OK","CHECK")))</f>
        <v/>
      </c>
      <c r="T1287" s="9" t="str">
        <f aca="false">IF($A1287="","",IF(OR($H1287="NOT IN SCHEMATIC",$I1287="MISMATCH",$J1287="MISMATCH",$P1287="MISMATCH",$M1287&lt;&gt;"OK"),"REVIEW","OK"))</f>
        <v/>
      </c>
      <c r="U1287" s="14"/>
      <c r="V1287" s="14"/>
      <c r="W1287" s="17"/>
      <c r="X1287" s="14"/>
    </row>
    <row r="1288" customFormat="false" ht="15" hidden="false" customHeight="false" outlineLevel="0" collapsed="false">
      <c r="A1288" s="9" t="str">
        <f aca="false">IF('3. Layout Parts'!$A1288="","",TRIM('3. Layout Parts'!$A1288))</f>
        <v/>
      </c>
      <c r="B1288" s="9" t="str">
        <f aca="false">IF($A1288="","",'3. Layout Parts'!$D1288)</f>
        <v/>
      </c>
      <c r="C1288" s="9" t="str">
        <f aca="false">IF($A1288="","",'3. Layout Parts'!$B1288)</f>
        <v/>
      </c>
      <c r="D1288" s="9" t="str">
        <f aca="false">IF($A1288="","",'3. Layout Parts'!$C1288)</f>
        <v/>
      </c>
      <c r="E1288" s="9" t="str">
        <f aca="false">IF($A1288="","",IFERROR(INDEX('2. Schematic Parts'!$B$2:$B$3001,MATCH($A1288,'2. Schematic Parts'!$A$2:$A$3001,0)),"NOT FOUND"))</f>
        <v/>
      </c>
      <c r="F1288" s="9" t="str">
        <f aca="false">IF($A1288="","",IFERROR(INDEX('2. Schematic Parts'!$C$2:$C$3001,MATCH($A1288,'2. Schematic Parts'!$A$2:$A$3001,0))&amp;"","NOT FOUND"))</f>
        <v/>
      </c>
      <c r="G1288" s="9" t="str">
        <f aca="false">IF($A1288="","",IFERROR(INDEX('2. Schematic Parts'!$D$2:$D$3001,MATCH($A1288,'2. Schematic Parts'!$A$2:$A$3001,0))&amp;"","NOT FOUND"))</f>
        <v/>
      </c>
      <c r="H1288" s="9" t="str">
        <f aca="false">IF($A1288="","",IF(COUNTIF('2. Schematic Parts'!$A$2:$A$3001,$A1288)=0,"NOT IN SCHEMATIC","OK"))</f>
        <v/>
      </c>
      <c r="I1288" s="9" t="str">
        <f aca="false">IF($A1288="","",IF($H1288="NOT IN SCHEMATIC","",IF(UPPER(TRIM($C1288))=UPPER(TRIM($E1288)),"OK","MISMATCH")))</f>
        <v/>
      </c>
      <c r="J1288" s="9" t="str">
        <f aca="false">IF($A1288="","",IF($H1288="NOT IN SCHEMATIC","",IF($F1288="","NO SCH DECAL",IF($D1288="","",IF(UPPER(TRIM($D1288))=UPPER(TRIM($F1288)),"OK","MISMATCH")))))</f>
        <v/>
      </c>
      <c r="K1288" s="16" t="str">
        <f aca="false">IF($A1288="","",SUMPRODUCT(--ISNUMBER(SEARCH(","&amp;TRIM($A1288)&amp;",",","&amp;SUBSTITUTE('1. Master BOM'!$D$2:$D$400," ","")&amp;","))))</f>
        <v/>
      </c>
      <c r="L1288" s="16" t="str">
        <f aca="false">IF($A1288="","",IF($K1288&lt;&gt;1,0,SUMPRODUCT(ISNUMBER(SEARCH(","&amp;TRIM($A1288)&amp;",",","&amp;SUBSTITUTE('1. Master BOM'!$D$2:$D$400," ","")&amp;","))*ROW('1. Master BOM'!$D$2:$D$400))))</f>
        <v/>
      </c>
      <c r="M1288" s="9" t="str">
        <f aca="false">IF($A1288="","",IF($K1288=0,"NOT IN BOM",IF($K1288&gt;1,"MULTIPLE BOM LINES","OK")))</f>
        <v/>
      </c>
      <c r="N1288" s="9" t="str">
        <f aca="false">IF($A1288="","",IF($L1288=0,"—",INDEX('1. Master BOM'!$A$1:$A$400,$L1288)))</f>
        <v/>
      </c>
      <c r="O1288" s="9" t="str">
        <f aca="false">IF($A1288="","",IF($L1288=0,"—",INDEX('1. Master BOM'!$B$1:$B$400,$L1288)))</f>
        <v/>
      </c>
      <c r="P1288" s="9" t="str">
        <f aca="false">IF($A1288="","",IF(OR($H1288="NOT IN SCHEMATIC",$O1288="—"),"",IF($G1288="","NO SCH PN",IF(UPPER(TRIM($G1288))=UPPER(TRIM($O1288)),"OK","MISMATCH"))))</f>
        <v/>
      </c>
      <c r="Q1288" s="9" t="str">
        <f aca="false">IF($A1288="","",IF($L1288=0,"—",INDEX('1. Master BOM'!$E$1:$E$400,$L1288)))</f>
        <v/>
      </c>
      <c r="R1288" s="9" t="str">
        <f aca="false">IF($A1288="","",IF($L1288=0,"—",IF(T(INDEX('1. Master BOM'!$F$1:$F$400,$L1288))="","(not set)",INDEX('1. Master BOM'!$F$1:$F$400,$L1288))))</f>
        <v/>
      </c>
      <c r="S1288" s="9" t="str">
        <f aca="false">IF($A1288="","",IF(OR($R1288="—",$R1288="(not set)",$D1288=""),"",IF(ISNUMBER(SEARCH(SUBSTITUTE(SUBSTITUTE(SUBSTITUTE($R1288,"-",""),"_","")," ",""),SUBSTITUTE(SUBSTITUTE(SUBSTITUTE($D1288,"-",""),"_","")," ",""))),"OK","CHECK")))</f>
        <v/>
      </c>
      <c r="T1288" s="9" t="str">
        <f aca="false">IF($A1288="","",IF(OR($H1288="NOT IN SCHEMATIC",$I1288="MISMATCH",$J1288="MISMATCH",$P1288="MISMATCH",$M1288&lt;&gt;"OK"),"REVIEW","OK"))</f>
        <v/>
      </c>
      <c r="U1288" s="14"/>
      <c r="V1288" s="14"/>
      <c r="W1288" s="17"/>
      <c r="X1288" s="14"/>
    </row>
    <row r="1289" customFormat="false" ht="15" hidden="false" customHeight="false" outlineLevel="0" collapsed="false">
      <c r="A1289" s="9" t="str">
        <f aca="false">IF('3. Layout Parts'!$A1289="","",TRIM('3. Layout Parts'!$A1289))</f>
        <v/>
      </c>
      <c r="B1289" s="9" t="str">
        <f aca="false">IF($A1289="","",'3. Layout Parts'!$D1289)</f>
        <v/>
      </c>
      <c r="C1289" s="9" t="str">
        <f aca="false">IF($A1289="","",'3. Layout Parts'!$B1289)</f>
        <v/>
      </c>
      <c r="D1289" s="9" t="str">
        <f aca="false">IF($A1289="","",'3. Layout Parts'!$C1289)</f>
        <v/>
      </c>
      <c r="E1289" s="9" t="str">
        <f aca="false">IF($A1289="","",IFERROR(INDEX('2. Schematic Parts'!$B$2:$B$3001,MATCH($A1289,'2. Schematic Parts'!$A$2:$A$3001,0)),"NOT FOUND"))</f>
        <v/>
      </c>
      <c r="F1289" s="9" t="str">
        <f aca="false">IF($A1289="","",IFERROR(INDEX('2. Schematic Parts'!$C$2:$C$3001,MATCH($A1289,'2. Schematic Parts'!$A$2:$A$3001,0))&amp;"","NOT FOUND"))</f>
        <v/>
      </c>
      <c r="G1289" s="9" t="str">
        <f aca="false">IF($A1289="","",IFERROR(INDEX('2. Schematic Parts'!$D$2:$D$3001,MATCH($A1289,'2. Schematic Parts'!$A$2:$A$3001,0))&amp;"","NOT FOUND"))</f>
        <v/>
      </c>
      <c r="H1289" s="9" t="str">
        <f aca="false">IF($A1289="","",IF(COUNTIF('2. Schematic Parts'!$A$2:$A$3001,$A1289)=0,"NOT IN SCHEMATIC","OK"))</f>
        <v/>
      </c>
      <c r="I1289" s="9" t="str">
        <f aca="false">IF($A1289="","",IF($H1289="NOT IN SCHEMATIC","",IF(UPPER(TRIM($C1289))=UPPER(TRIM($E1289)),"OK","MISMATCH")))</f>
        <v/>
      </c>
      <c r="J1289" s="9" t="str">
        <f aca="false">IF($A1289="","",IF($H1289="NOT IN SCHEMATIC","",IF($F1289="","NO SCH DECAL",IF($D1289="","",IF(UPPER(TRIM($D1289))=UPPER(TRIM($F1289)),"OK","MISMATCH")))))</f>
        <v/>
      </c>
      <c r="K1289" s="16" t="str">
        <f aca="false">IF($A1289="","",SUMPRODUCT(--ISNUMBER(SEARCH(","&amp;TRIM($A1289)&amp;",",","&amp;SUBSTITUTE('1. Master BOM'!$D$2:$D$400," ","")&amp;","))))</f>
        <v/>
      </c>
      <c r="L1289" s="16" t="str">
        <f aca="false">IF($A1289="","",IF($K1289&lt;&gt;1,0,SUMPRODUCT(ISNUMBER(SEARCH(","&amp;TRIM($A1289)&amp;",",","&amp;SUBSTITUTE('1. Master BOM'!$D$2:$D$400," ","")&amp;","))*ROW('1. Master BOM'!$D$2:$D$400))))</f>
        <v/>
      </c>
      <c r="M1289" s="9" t="str">
        <f aca="false">IF($A1289="","",IF($K1289=0,"NOT IN BOM",IF($K1289&gt;1,"MULTIPLE BOM LINES","OK")))</f>
        <v/>
      </c>
      <c r="N1289" s="9" t="str">
        <f aca="false">IF($A1289="","",IF($L1289=0,"—",INDEX('1. Master BOM'!$A$1:$A$400,$L1289)))</f>
        <v/>
      </c>
      <c r="O1289" s="9" t="str">
        <f aca="false">IF($A1289="","",IF($L1289=0,"—",INDEX('1. Master BOM'!$B$1:$B$400,$L1289)))</f>
        <v/>
      </c>
      <c r="P1289" s="9" t="str">
        <f aca="false">IF($A1289="","",IF(OR($H1289="NOT IN SCHEMATIC",$O1289="—"),"",IF($G1289="","NO SCH PN",IF(UPPER(TRIM($G1289))=UPPER(TRIM($O1289)),"OK","MISMATCH"))))</f>
        <v/>
      </c>
      <c r="Q1289" s="9" t="str">
        <f aca="false">IF($A1289="","",IF($L1289=0,"—",INDEX('1. Master BOM'!$E$1:$E$400,$L1289)))</f>
        <v/>
      </c>
      <c r="R1289" s="9" t="str">
        <f aca="false">IF($A1289="","",IF($L1289=0,"—",IF(T(INDEX('1. Master BOM'!$F$1:$F$400,$L1289))="","(not set)",INDEX('1. Master BOM'!$F$1:$F$400,$L1289))))</f>
        <v/>
      </c>
      <c r="S1289" s="9" t="str">
        <f aca="false">IF($A1289="","",IF(OR($R1289="—",$R1289="(not set)",$D1289=""),"",IF(ISNUMBER(SEARCH(SUBSTITUTE(SUBSTITUTE(SUBSTITUTE($R1289,"-",""),"_","")," ",""),SUBSTITUTE(SUBSTITUTE(SUBSTITUTE($D1289,"-",""),"_","")," ",""))),"OK","CHECK")))</f>
        <v/>
      </c>
      <c r="T1289" s="9" t="str">
        <f aca="false">IF($A1289="","",IF(OR($H1289="NOT IN SCHEMATIC",$I1289="MISMATCH",$J1289="MISMATCH",$P1289="MISMATCH",$M1289&lt;&gt;"OK"),"REVIEW","OK"))</f>
        <v/>
      </c>
      <c r="U1289" s="14"/>
      <c r="V1289" s="14"/>
      <c r="W1289" s="17"/>
      <c r="X1289" s="14"/>
    </row>
    <row r="1290" customFormat="false" ht="15" hidden="false" customHeight="false" outlineLevel="0" collapsed="false">
      <c r="A1290" s="9" t="str">
        <f aca="false">IF('3. Layout Parts'!$A1290="","",TRIM('3. Layout Parts'!$A1290))</f>
        <v/>
      </c>
      <c r="B1290" s="9" t="str">
        <f aca="false">IF($A1290="","",'3. Layout Parts'!$D1290)</f>
        <v/>
      </c>
      <c r="C1290" s="9" t="str">
        <f aca="false">IF($A1290="","",'3. Layout Parts'!$B1290)</f>
        <v/>
      </c>
      <c r="D1290" s="9" t="str">
        <f aca="false">IF($A1290="","",'3. Layout Parts'!$C1290)</f>
        <v/>
      </c>
      <c r="E1290" s="9" t="str">
        <f aca="false">IF($A1290="","",IFERROR(INDEX('2. Schematic Parts'!$B$2:$B$3001,MATCH($A1290,'2. Schematic Parts'!$A$2:$A$3001,0)),"NOT FOUND"))</f>
        <v/>
      </c>
      <c r="F1290" s="9" t="str">
        <f aca="false">IF($A1290="","",IFERROR(INDEX('2. Schematic Parts'!$C$2:$C$3001,MATCH($A1290,'2. Schematic Parts'!$A$2:$A$3001,0))&amp;"","NOT FOUND"))</f>
        <v/>
      </c>
      <c r="G1290" s="9" t="str">
        <f aca="false">IF($A1290="","",IFERROR(INDEX('2. Schematic Parts'!$D$2:$D$3001,MATCH($A1290,'2. Schematic Parts'!$A$2:$A$3001,0))&amp;"","NOT FOUND"))</f>
        <v/>
      </c>
      <c r="H1290" s="9" t="str">
        <f aca="false">IF($A1290="","",IF(COUNTIF('2. Schematic Parts'!$A$2:$A$3001,$A1290)=0,"NOT IN SCHEMATIC","OK"))</f>
        <v/>
      </c>
      <c r="I1290" s="9" t="str">
        <f aca="false">IF($A1290="","",IF($H1290="NOT IN SCHEMATIC","",IF(UPPER(TRIM($C1290))=UPPER(TRIM($E1290)),"OK","MISMATCH")))</f>
        <v/>
      </c>
      <c r="J1290" s="9" t="str">
        <f aca="false">IF($A1290="","",IF($H1290="NOT IN SCHEMATIC","",IF($F1290="","NO SCH DECAL",IF($D1290="","",IF(UPPER(TRIM($D1290))=UPPER(TRIM($F1290)),"OK","MISMATCH")))))</f>
        <v/>
      </c>
      <c r="K1290" s="16" t="str">
        <f aca="false">IF($A1290="","",SUMPRODUCT(--ISNUMBER(SEARCH(","&amp;TRIM($A1290)&amp;",",","&amp;SUBSTITUTE('1. Master BOM'!$D$2:$D$400," ","")&amp;","))))</f>
        <v/>
      </c>
      <c r="L1290" s="16" t="str">
        <f aca="false">IF($A1290="","",IF($K1290&lt;&gt;1,0,SUMPRODUCT(ISNUMBER(SEARCH(","&amp;TRIM($A1290)&amp;",",","&amp;SUBSTITUTE('1. Master BOM'!$D$2:$D$400," ","")&amp;","))*ROW('1. Master BOM'!$D$2:$D$400))))</f>
        <v/>
      </c>
      <c r="M1290" s="9" t="str">
        <f aca="false">IF($A1290="","",IF($K1290=0,"NOT IN BOM",IF($K1290&gt;1,"MULTIPLE BOM LINES","OK")))</f>
        <v/>
      </c>
      <c r="N1290" s="9" t="str">
        <f aca="false">IF($A1290="","",IF($L1290=0,"—",INDEX('1. Master BOM'!$A$1:$A$400,$L1290)))</f>
        <v/>
      </c>
      <c r="O1290" s="9" t="str">
        <f aca="false">IF($A1290="","",IF($L1290=0,"—",INDEX('1. Master BOM'!$B$1:$B$400,$L1290)))</f>
        <v/>
      </c>
      <c r="P1290" s="9" t="str">
        <f aca="false">IF($A1290="","",IF(OR($H1290="NOT IN SCHEMATIC",$O1290="—"),"",IF($G1290="","NO SCH PN",IF(UPPER(TRIM($G1290))=UPPER(TRIM($O1290)),"OK","MISMATCH"))))</f>
        <v/>
      </c>
      <c r="Q1290" s="9" t="str">
        <f aca="false">IF($A1290="","",IF($L1290=0,"—",INDEX('1. Master BOM'!$E$1:$E$400,$L1290)))</f>
        <v/>
      </c>
      <c r="R1290" s="9" t="str">
        <f aca="false">IF($A1290="","",IF($L1290=0,"—",IF(T(INDEX('1. Master BOM'!$F$1:$F$400,$L1290))="","(not set)",INDEX('1. Master BOM'!$F$1:$F$400,$L1290))))</f>
        <v/>
      </c>
      <c r="S1290" s="9" t="str">
        <f aca="false">IF($A1290="","",IF(OR($R1290="—",$R1290="(not set)",$D1290=""),"",IF(ISNUMBER(SEARCH(SUBSTITUTE(SUBSTITUTE(SUBSTITUTE($R1290,"-",""),"_","")," ",""),SUBSTITUTE(SUBSTITUTE(SUBSTITUTE($D1290,"-",""),"_","")," ",""))),"OK","CHECK")))</f>
        <v/>
      </c>
      <c r="T1290" s="9" t="str">
        <f aca="false">IF($A1290="","",IF(OR($H1290="NOT IN SCHEMATIC",$I1290="MISMATCH",$J1290="MISMATCH",$P1290="MISMATCH",$M1290&lt;&gt;"OK"),"REVIEW","OK"))</f>
        <v/>
      </c>
      <c r="U1290" s="14"/>
      <c r="V1290" s="14"/>
      <c r="W1290" s="17"/>
      <c r="X1290" s="14"/>
    </row>
    <row r="1291" customFormat="false" ht="15" hidden="false" customHeight="false" outlineLevel="0" collapsed="false">
      <c r="A1291" s="9" t="str">
        <f aca="false">IF('3. Layout Parts'!$A1291="","",TRIM('3. Layout Parts'!$A1291))</f>
        <v/>
      </c>
      <c r="B1291" s="9" t="str">
        <f aca="false">IF($A1291="","",'3. Layout Parts'!$D1291)</f>
        <v/>
      </c>
      <c r="C1291" s="9" t="str">
        <f aca="false">IF($A1291="","",'3. Layout Parts'!$B1291)</f>
        <v/>
      </c>
      <c r="D1291" s="9" t="str">
        <f aca="false">IF($A1291="","",'3. Layout Parts'!$C1291)</f>
        <v/>
      </c>
      <c r="E1291" s="9" t="str">
        <f aca="false">IF($A1291="","",IFERROR(INDEX('2. Schematic Parts'!$B$2:$B$3001,MATCH($A1291,'2. Schematic Parts'!$A$2:$A$3001,0)),"NOT FOUND"))</f>
        <v/>
      </c>
      <c r="F1291" s="9" t="str">
        <f aca="false">IF($A1291="","",IFERROR(INDEX('2. Schematic Parts'!$C$2:$C$3001,MATCH($A1291,'2. Schematic Parts'!$A$2:$A$3001,0))&amp;"","NOT FOUND"))</f>
        <v/>
      </c>
      <c r="G1291" s="9" t="str">
        <f aca="false">IF($A1291="","",IFERROR(INDEX('2. Schematic Parts'!$D$2:$D$3001,MATCH($A1291,'2. Schematic Parts'!$A$2:$A$3001,0))&amp;"","NOT FOUND"))</f>
        <v/>
      </c>
      <c r="H1291" s="9" t="str">
        <f aca="false">IF($A1291="","",IF(COUNTIF('2. Schematic Parts'!$A$2:$A$3001,$A1291)=0,"NOT IN SCHEMATIC","OK"))</f>
        <v/>
      </c>
      <c r="I1291" s="9" t="str">
        <f aca="false">IF($A1291="","",IF($H1291="NOT IN SCHEMATIC","",IF(UPPER(TRIM($C1291))=UPPER(TRIM($E1291)),"OK","MISMATCH")))</f>
        <v/>
      </c>
      <c r="J1291" s="9" t="str">
        <f aca="false">IF($A1291="","",IF($H1291="NOT IN SCHEMATIC","",IF($F1291="","NO SCH DECAL",IF($D1291="","",IF(UPPER(TRIM($D1291))=UPPER(TRIM($F1291)),"OK","MISMATCH")))))</f>
        <v/>
      </c>
      <c r="K1291" s="16" t="str">
        <f aca="false">IF($A1291="","",SUMPRODUCT(--ISNUMBER(SEARCH(","&amp;TRIM($A1291)&amp;",",","&amp;SUBSTITUTE('1. Master BOM'!$D$2:$D$400," ","")&amp;","))))</f>
        <v/>
      </c>
      <c r="L1291" s="16" t="str">
        <f aca="false">IF($A1291="","",IF($K1291&lt;&gt;1,0,SUMPRODUCT(ISNUMBER(SEARCH(","&amp;TRIM($A1291)&amp;",",","&amp;SUBSTITUTE('1. Master BOM'!$D$2:$D$400," ","")&amp;","))*ROW('1. Master BOM'!$D$2:$D$400))))</f>
        <v/>
      </c>
      <c r="M1291" s="9" t="str">
        <f aca="false">IF($A1291="","",IF($K1291=0,"NOT IN BOM",IF($K1291&gt;1,"MULTIPLE BOM LINES","OK")))</f>
        <v/>
      </c>
      <c r="N1291" s="9" t="str">
        <f aca="false">IF($A1291="","",IF($L1291=0,"—",INDEX('1. Master BOM'!$A$1:$A$400,$L1291)))</f>
        <v/>
      </c>
      <c r="O1291" s="9" t="str">
        <f aca="false">IF($A1291="","",IF($L1291=0,"—",INDEX('1. Master BOM'!$B$1:$B$400,$L1291)))</f>
        <v/>
      </c>
      <c r="P1291" s="9" t="str">
        <f aca="false">IF($A1291="","",IF(OR($H1291="NOT IN SCHEMATIC",$O1291="—"),"",IF($G1291="","NO SCH PN",IF(UPPER(TRIM($G1291))=UPPER(TRIM($O1291)),"OK","MISMATCH"))))</f>
        <v/>
      </c>
      <c r="Q1291" s="9" t="str">
        <f aca="false">IF($A1291="","",IF($L1291=0,"—",INDEX('1. Master BOM'!$E$1:$E$400,$L1291)))</f>
        <v/>
      </c>
      <c r="R1291" s="9" t="str">
        <f aca="false">IF($A1291="","",IF($L1291=0,"—",IF(T(INDEX('1. Master BOM'!$F$1:$F$400,$L1291))="","(not set)",INDEX('1. Master BOM'!$F$1:$F$400,$L1291))))</f>
        <v/>
      </c>
      <c r="S1291" s="9" t="str">
        <f aca="false">IF($A1291="","",IF(OR($R1291="—",$R1291="(not set)",$D1291=""),"",IF(ISNUMBER(SEARCH(SUBSTITUTE(SUBSTITUTE(SUBSTITUTE($R1291,"-",""),"_","")," ",""),SUBSTITUTE(SUBSTITUTE(SUBSTITUTE($D1291,"-",""),"_","")," ",""))),"OK","CHECK")))</f>
        <v/>
      </c>
      <c r="T1291" s="9" t="str">
        <f aca="false">IF($A1291="","",IF(OR($H1291="NOT IN SCHEMATIC",$I1291="MISMATCH",$J1291="MISMATCH",$P1291="MISMATCH",$M1291&lt;&gt;"OK"),"REVIEW","OK"))</f>
        <v/>
      </c>
      <c r="U1291" s="14"/>
      <c r="V1291" s="14"/>
      <c r="W1291" s="17"/>
      <c r="X1291" s="14"/>
    </row>
    <row r="1292" customFormat="false" ht="15" hidden="false" customHeight="false" outlineLevel="0" collapsed="false">
      <c r="A1292" s="9" t="str">
        <f aca="false">IF('3. Layout Parts'!$A1292="","",TRIM('3. Layout Parts'!$A1292))</f>
        <v/>
      </c>
      <c r="B1292" s="9" t="str">
        <f aca="false">IF($A1292="","",'3. Layout Parts'!$D1292)</f>
        <v/>
      </c>
      <c r="C1292" s="9" t="str">
        <f aca="false">IF($A1292="","",'3. Layout Parts'!$B1292)</f>
        <v/>
      </c>
      <c r="D1292" s="9" t="str">
        <f aca="false">IF($A1292="","",'3. Layout Parts'!$C1292)</f>
        <v/>
      </c>
      <c r="E1292" s="9" t="str">
        <f aca="false">IF($A1292="","",IFERROR(INDEX('2. Schematic Parts'!$B$2:$B$3001,MATCH($A1292,'2. Schematic Parts'!$A$2:$A$3001,0)),"NOT FOUND"))</f>
        <v/>
      </c>
      <c r="F1292" s="9" t="str">
        <f aca="false">IF($A1292="","",IFERROR(INDEX('2. Schematic Parts'!$C$2:$C$3001,MATCH($A1292,'2. Schematic Parts'!$A$2:$A$3001,0))&amp;"","NOT FOUND"))</f>
        <v/>
      </c>
      <c r="G1292" s="9" t="str">
        <f aca="false">IF($A1292="","",IFERROR(INDEX('2. Schematic Parts'!$D$2:$D$3001,MATCH($A1292,'2. Schematic Parts'!$A$2:$A$3001,0))&amp;"","NOT FOUND"))</f>
        <v/>
      </c>
      <c r="H1292" s="9" t="str">
        <f aca="false">IF($A1292="","",IF(COUNTIF('2. Schematic Parts'!$A$2:$A$3001,$A1292)=0,"NOT IN SCHEMATIC","OK"))</f>
        <v/>
      </c>
      <c r="I1292" s="9" t="str">
        <f aca="false">IF($A1292="","",IF($H1292="NOT IN SCHEMATIC","",IF(UPPER(TRIM($C1292))=UPPER(TRIM($E1292)),"OK","MISMATCH")))</f>
        <v/>
      </c>
      <c r="J1292" s="9" t="str">
        <f aca="false">IF($A1292="","",IF($H1292="NOT IN SCHEMATIC","",IF($F1292="","NO SCH DECAL",IF($D1292="","",IF(UPPER(TRIM($D1292))=UPPER(TRIM($F1292)),"OK","MISMATCH")))))</f>
        <v/>
      </c>
      <c r="K1292" s="16" t="str">
        <f aca="false">IF($A1292="","",SUMPRODUCT(--ISNUMBER(SEARCH(","&amp;TRIM($A1292)&amp;",",","&amp;SUBSTITUTE('1. Master BOM'!$D$2:$D$400," ","")&amp;","))))</f>
        <v/>
      </c>
      <c r="L1292" s="16" t="str">
        <f aca="false">IF($A1292="","",IF($K1292&lt;&gt;1,0,SUMPRODUCT(ISNUMBER(SEARCH(","&amp;TRIM($A1292)&amp;",",","&amp;SUBSTITUTE('1. Master BOM'!$D$2:$D$400," ","")&amp;","))*ROW('1. Master BOM'!$D$2:$D$400))))</f>
        <v/>
      </c>
      <c r="M1292" s="9" t="str">
        <f aca="false">IF($A1292="","",IF($K1292=0,"NOT IN BOM",IF($K1292&gt;1,"MULTIPLE BOM LINES","OK")))</f>
        <v/>
      </c>
      <c r="N1292" s="9" t="str">
        <f aca="false">IF($A1292="","",IF($L1292=0,"—",INDEX('1. Master BOM'!$A$1:$A$400,$L1292)))</f>
        <v/>
      </c>
      <c r="O1292" s="9" t="str">
        <f aca="false">IF($A1292="","",IF($L1292=0,"—",INDEX('1. Master BOM'!$B$1:$B$400,$L1292)))</f>
        <v/>
      </c>
      <c r="P1292" s="9" t="str">
        <f aca="false">IF($A1292="","",IF(OR($H1292="NOT IN SCHEMATIC",$O1292="—"),"",IF($G1292="","NO SCH PN",IF(UPPER(TRIM($G1292))=UPPER(TRIM($O1292)),"OK","MISMATCH"))))</f>
        <v/>
      </c>
      <c r="Q1292" s="9" t="str">
        <f aca="false">IF($A1292="","",IF($L1292=0,"—",INDEX('1. Master BOM'!$E$1:$E$400,$L1292)))</f>
        <v/>
      </c>
      <c r="R1292" s="9" t="str">
        <f aca="false">IF($A1292="","",IF($L1292=0,"—",IF(T(INDEX('1. Master BOM'!$F$1:$F$400,$L1292))="","(not set)",INDEX('1. Master BOM'!$F$1:$F$400,$L1292))))</f>
        <v/>
      </c>
      <c r="S1292" s="9" t="str">
        <f aca="false">IF($A1292="","",IF(OR($R1292="—",$R1292="(not set)",$D1292=""),"",IF(ISNUMBER(SEARCH(SUBSTITUTE(SUBSTITUTE(SUBSTITUTE($R1292,"-",""),"_","")," ",""),SUBSTITUTE(SUBSTITUTE(SUBSTITUTE($D1292,"-",""),"_","")," ",""))),"OK","CHECK")))</f>
        <v/>
      </c>
      <c r="T1292" s="9" t="str">
        <f aca="false">IF($A1292="","",IF(OR($H1292="NOT IN SCHEMATIC",$I1292="MISMATCH",$J1292="MISMATCH",$P1292="MISMATCH",$M1292&lt;&gt;"OK"),"REVIEW","OK"))</f>
        <v/>
      </c>
      <c r="U1292" s="14"/>
      <c r="V1292" s="14"/>
      <c r="W1292" s="17"/>
      <c r="X1292" s="14"/>
    </row>
    <row r="1293" customFormat="false" ht="15" hidden="false" customHeight="false" outlineLevel="0" collapsed="false">
      <c r="A1293" s="9" t="str">
        <f aca="false">IF('3. Layout Parts'!$A1293="","",TRIM('3. Layout Parts'!$A1293))</f>
        <v/>
      </c>
      <c r="B1293" s="9" t="str">
        <f aca="false">IF($A1293="","",'3. Layout Parts'!$D1293)</f>
        <v/>
      </c>
      <c r="C1293" s="9" t="str">
        <f aca="false">IF($A1293="","",'3. Layout Parts'!$B1293)</f>
        <v/>
      </c>
      <c r="D1293" s="9" t="str">
        <f aca="false">IF($A1293="","",'3. Layout Parts'!$C1293)</f>
        <v/>
      </c>
      <c r="E1293" s="9" t="str">
        <f aca="false">IF($A1293="","",IFERROR(INDEX('2. Schematic Parts'!$B$2:$B$3001,MATCH($A1293,'2. Schematic Parts'!$A$2:$A$3001,0)),"NOT FOUND"))</f>
        <v/>
      </c>
      <c r="F1293" s="9" t="str">
        <f aca="false">IF($A1293="","",IFERROR(INDEX('2. Schematic Parts'!$C$2:$C$3001,MATCH($A1293,'2. Schematic Parts'!$A$2:$A$3001,0))&amp;"","NOT FOUND"))</f>
        <v/>
      </c>
      <c r="G1293" s="9" t="str">
        <f aca="false">IF($A1293="","",IFERROR(INDEX('2. Schematic Parts'!$D$2:$D$3001,MATCH($A1293,'2. Schematic Parts'!$A$2:$A$3001,0))&amp;"","NOT FOUND"))</f>
        <v/>
      </c>
      <c r="H1293" s="9" t="str">
        <f aca="false">IF($A1293="","",IF(COUNTIF('2. Schematic Parts'!$A$2:$A$3001,$A1293)=0,"NOT IN SCHEMATIC","OK"))</f>
        <v/>
      </c>
      <c r="I1293" s="9" t="str">
        <f aca="false">IF($A1293="","",IF($H1293="NOT IN SCHEMATIC","",IF(UPPER(TRIM($C1293))=UPPER(TRIM($E1293)),"OK","MISMATCH")))</f>
        <v/>
      </c>
      <c r="J1293" s="9" t="str">
        <f aca="false">IF($A1293="","",IF($H1293="NOT IN SCHEMATIC","",IF($F1293="","NO SCH DECAL",IF($D1293="","",IF(UPPER(TRIM($D1293))=UPPER(TRIM($F1293)),"OK","MISMATCH")))))</f>
        <v/>
      </c>
      <c r="K1293" s="16" t="str">
        <f aca="false">IF($A1293="","",SUMPRODUCT(--ISNUMBER(SEARCH(","&amp;TRIM($A1293)&amp;",",","&amp;SUBSTITUTE('1. Master BOM'!$D$2:$D$400," ","")&amp;","))))</f>
        <v/>
      </c>
      <c r="L1293" s="16" t="str">
        <f aca="false">IF($A1293="","",IF($K1293&lt;&gt;1,0,SUMPRODUCT(ISNUMBER(SEARCH(","&amp;TRIM($A1293)&amp;",",","&amp;SUBSTITUTE('1. Master BOM'!$D$2:$D$400," ","")&amp;","))*ROW('1. Master BOM'!$D$2:$D$400))))</f>
        <v/>
      </c>
      <c r="M1293" s="9" t="str">
        <f aca="false">IF($A1293="","",IF($K1293=0,"NOT IN BOM",IF($K1293&gt;1,"MULTIPLE BOM LINES","OK")))</f>
        <v/>
      </c>
      <c r="N1293" s="9" t="str">
        <f aca="false">IF($A1293="","",IF($L1293=0,"—",INDEX('1. Master BOM'!$A$1:$A$400,$L1293)))</f>
        <v/>
      </c>
      <c r="O1293" s="9" t="str">
        <f aca="false">IF($A1293="","",IF($L1293=0,"—",INDEX('1. Master BOM'!$B$1:$B$400,$L1293)))</f>
        <v/>
      </c>
      <c r="P1293" s="9" t="str">
        <f aca="false">IF($A1293="","",IF(OR($H1293="NOT IN SCHEMATIC",$O1293="—"),"",IF($G1293="","NO SCH PN",IF(UPPER(TRIM($G1293))=UPPER(TRIM($O1293)),"OK","MISMATCH"))))</f>
        <v/>
      </c>
      <c r="Q1293" s="9" t="str">
        <f aca="false">IF($A1293="","",IF($L1293=0,"—",INDEX('1. Master BOM'!$E$1:$E$400,$L1293)))</f>
        <v/>
      </c>
      <c r="R1293" s="9" t="str">
        <f aca="false">IF($A1293="","",IF($L1293=0,"—",IF(T(INDEX('1. Master BOM'!$F$1:$F$400,$L1293))="","(not set)",INDEX('1. Master BOM'!$F$1:$F$400,$L1293))))</f>
        <v/>
      </c>
      <c r="S1293" s="9" t="str">
        <f aca="false">IF($A1293="","",IF(OR($R1293="—",$R1293="(not set)",$D1293=""),"",IF(ISNUMBER(SEARCH(SUBSTITUTE(SUBSTITUTE(SUBSTITUTE($R1293,"-",""),"_","")," ",""),SUBSTITUTE(SUBSTITUTE(SUBSTITUTE($D1293,"-",""),"_","")," ",""))),"OK","CHECK")))</f>
        <v/>
      </c>
      <c r="T1293" s="9" t="str">
        <f aca="false">IF($A1293="","",IF(OR($H1293="NOT IN SCHEMATIC",$I1293="MISMATCH",$J1293="MISMATCH",$P1293="MISMATCH",$M1293&lt;&gt;"OK"),"REVIEW","OK"))</f>
        <v/>
      </c>
      <c r="U1293" s="14"/>
      <c r="V1293" s="14"/>
      <c r="W1293" s="17"/>
      <c r="X1293" s="14"/>
    </row>
    <row r="1294" customFormat="false" ht="15" hidden="false" customHeight="false" outlineLevel="0" collapsed="false">
      <c r="A1294" s="9" t="str">
        <f aca="false">IF('3. Layout Parts'!$A1294="","",TRIM('3. Layout Parts'!$A1294))</f>
        <v/>
      </c>
      <c r="B1294" s="9" t="str">
        <f aca="false">IF($A1294="","",'3. Layout Parts'!$D1294)</f>
        <v/>
      </c>
      <c r="C1294" s="9" t="str">
        <f aca="false">IF($A1294="","",'3. Layout Parts'!$B1294)</f>
        <v/>
      </c>
      <c r="D1294" s="9" t="str">
        <f aca="false">IF($A1294="","",'3. Layout Parts'!$C1294)</f>
        <v/>
      </c>
      <c r="E1294" s="9" t="str">
        <f aca="false">IF($A1294="","",IFERROR(INDEX('2. Schematic Parts'!$B$2:$B$3001,MATCH($A1294,'2. Schematic Parts'!$A$2:$A$3001,0)),"NOT FOUND"))</f>
        <v/>
      </c>
      <c r="F1294" s="9" t="str">
        <f aca="false">IF($A1294="","",IFERROR(INDEX('2. Schematic Parts'!$C$2:$C$3001,MATCH($A1294,'2. Schematic Parts'!$A$2:$A$3001,0))&amp;"","NOT FOUND"))</f>
        <v/>
      </c>
      <c r="G1294" s="9" t="str">
        <f aca="false">IF($A1294="","",IFERROR(INDEX('2. Schematic Parts'!$D$2:$D$3001,MATCH($A1294,'2. Schematic Parts'!$A$2:$A$3001,0))&amp;"","NOT FOUND"))</f>
        <v/>
      </c>
      <c r="H1294" s="9" t="str">
        <f aca="false">IF($A1294="","",IF(COUNTIF('2. Schematic Parts'!$A$2:$A$3001,$A1294)=0,"NOT IN SCHEMATIC","OK"))</f>
        <v/>
      </c>
      <c r="I1294" s="9" t="str">
        <f aca="false">IF($A1294="","",IF($H1294="NOT IN SCHEMATIC","",IF(UPPER(TRIM($C1294))=UPPER(TRIM($E1294)),"OK","MISMATCH")))</f>
        <v/>
      </c>
      <c r="J1294" s="9" t="str">
        <f aca="false">IF($A1294="","",IF($H1294="NOT IN SCHEMATIC","",IF($F1294="","NO SCH DECAL",IF($D1294="","",IF(UPPER(TRIM($D1294))=UPPER(TRIM($F1294)),"OK","MISMATCH")))))</f>
        <v/>
      </c>
      <c r="K1294" s="16" t="str">
        <f aca="false">IF($A1294="","",SUMPRODUCT(--ISNUMBER(SEARCH(","&amp;TRIM($A1294)&amp;",",","&amp;SUBSTITUTE('1. Master BOM'!$D$2:$D$400," ","")&amp;","))))</f>
        <v/>
      </c>
      <c r="L1294" s="16" t="str">
        <f aca="false">IF($A1294="","",IF($K1294&lt;&gt;1,0,SUMPRODUCT(ISNUMBER(SEARCH(","&amp;TRIM($A1294)&amp;",",","&amp;SUBSTITUTE('1. Master BOM'!$D$2:$D$400," ","")&amp;","))*ROW('1. Master BOM'!$D$2:$D$400))))</f>
        <v/>
      </c>
      <c r="M1294" s="9" t="str">
        <f aca="false">IF($A1294="","",IF($K1294=0,"NOT IN BOM",IF($K1294&gt;1,"MULTIPLE BOM LINES","OK")))</f>
        <v/>
      </c>
      <c r="N1294" s="9" t="str">
        <f aca="false">IF($A1294="","",IF($L1294=0,"—",INDEX('1. Master BOM'!$A$1:$A$400,$L1294)))</f>
        <v/>
      </c>
      <c r="O1294" s="9" t="str">
        <f aca="false">IF($A1294="","",IF($L1294=0,"—",INDEX('1. Master BOM'!$B$1:$B$400,$L1294)))</f>
        <v/>
      </c>
      <c r="P1294" s="9" t="str">
        <f aca="false">IF($A1294="","",IF(OR($H1294="NOT IN SCHEMATIC",$O1294="—"),"",IF($G1294="","NO SCH PN",IF(UPPER(TRIM($G1294))=UPPER(TRIM($O1294)),"OK","MISMATCH"))))</f>
        <v/>
      </c>
      <c r="Q1294" s="9" t="str">
        <f aca="false">IF($A1294="","",IF($L1294=0,"—",INDEX('1. Master BOM'!$E$1:$E$400,$L1294)))</f>
        <v/>
      </c>
      <c r="R1294" s="9" t="str">
        <f aca="false">IF($A1294="","",IF($L1294=0,"—",IF(T(INDEX('1. Master BOM'!$F$1:$F$400,$L1294))="","(not set)",INDEX('1. Master BOM'!$F$1:$F$400,$L1294))))</f>
        <v/>
      </c>
      <c r="S1294" s="9" t="str">
        <f aca="false">IF($A1294="","",IF(OR($R1294="—",$R1294="(not set)",$D1294=""),"",IF(ISNUMBER(SEARCH(SUBSTITUTE(SUBSTITUTE(SUBSTITUTE($R1294,"-",""),"_","")," ",""),SUBSTITUTE(SUBSTITUTE(SUBSTITUTE($D1294,"-",""),"_","")," ",""))),"OK","CHECK")))</f>
        <v/>
      </c>
      <c r="T1294" s="9" t="str">
        <f aca="false">IF($A1294="","",IF(OR($H1294="NOT IN SCHEMATIC",$I1294="MISMATCH",$J1294="MISMATCH",$P1294="MISMATCH",$M1294&lt;&gt;"OK"),"REVIEW","OK"))</f>
        <v/>
      </c>
      <c r="U1294" s="14"/>
      <c r="V1294" s="14"/>
      <c r="W1294" s="17"/>
      <c r="X1294" s="14"/>
    </row>
    <row r="1295" customFormat="false" ht="15" hidden="false" customHeight="false" outlineLevel="0" collapsed="false">
      <c r="A1295" s="9" t="str">
        <f aca="false">IF('3. Layout Parts'!$A1295="","",TRIM('3. Layout Parts'!$A1295))</f>
        <v/>
      </c>
      <c r="B1295" s="9" t="str">
        <f aca="false">IF($A1295="","",'3. Layout Parts'!$D1295)</f>
        <v/>
      </c>
      <c r="C1295" s="9" t="str">
        <f aca="false">IF($A1295="","",'3. Layout Parts'!$B1295)</f>
        <v/>
      </c>
      <c r="D1295" s="9" t="str">
        <f aca="false">IF($A1295="","",'3. Layout Parts'!$C1295)</f>
        <v/>
      </c>
      <c r="E1295" s="9" t="str">
        <f aca="false">IF($A1295="","",IFERROR(INDEX('2. Schematic Parts'!$B$2:$B$3001,MATCH($A1295,'2. Schematic Parts'!$A$2:$A$3001,0)),"NOT FOUND"))</f>
        <v/>
      </c>
      <c r="F1295" s="9" t="str">
        <f aca="false">IF($A1295="","",IFERROR(INDEX('2. Schematic Parts'!$C$2:$C$3001,MATCH($A1295,'2. Schematic Parts'!$A$2:$A$3001,0))&amp;"","NOT FOUND"))</f>
        <v/>
      </c>
      <c r="G1295" s="9" t="str">
        <f aca="false">IF($A1295="","",IFERROR(INDEX('2. Schematic Parts'!$D$2:$D$3001,MATCH($A1295,'2. Schematic Parts'!$A$2:$A$3001,0))&amp;"","NOT FOUND"))</f>
        <v/>
      </c>
      <c r="H1295" s="9" t="str">
        <f aca="false">IF($A1295="","",IF(COUNTIF('2. Schematic Parts'!$A$2:$A$3001,$A1295)=0,"NOT IN SCHEMATIC","OK"))</f>
        <v/>
      </c>
      <c r="I1295" s="9" t="str">
        <f aca="false">IF($A1295="","",IF($H1295="NOT IN SCHEMATIC","",IF(UPPER(TRIM($C1295))=UPPER(TRIM($E1295)),"OK","MISMATCH")))</f>
        <v/>
      </c>
      <c r="J1295" s="9" t="str">
        <f aca="false">IF($A1295="","",IF($H1295="NOT IN SCHEMATIC","",IF($F1295="","NO SCH DECAL",IF($D1295="","",IF(UPPER(TRIM($D1295))=UPPER(TRIM($F1295)),"OK","MISMATCH")))))</f>
        <v/>
      </c>
      <c r="K1295" s="16" t="str">
        <f aca="false">IF($A1295="","",SUMPRODUCT(--ISNUMBER(SEARCH(","&amp;TRIM($A1295)&amp;",",","&amp;SUBSTITUTE('1. Master BOM'!$D$2:$D$400," ","")&amp;","))))</f>
        <v/>
      </c>
      <c r="L1295" s="16" t="str">
        <f aca="false">IF($A1295="","",IF($K1295&lt;&gt;1,0,SUMPRODUCT(ISNUMBER(SEARCH(","&amp;TRIM($A1295)&amp;",",","&amp;SUBSTITUTE('1. Master BOM'!$D$2:$D$400," ","")&amp;","))*ROW('1. Master BOM'!$D$2:$D$400))))</f>
        <v/>
      </c>
      <c r="M1295" s="9" t="str">
        <f aca="false">IF($A1295="","",IF($K1295=0,"NOT IN BOM",IF($K1295&gt;1,"MULTIPLE BOM LINES","OK")))</f>
        <v/>
      </c>
      <c r="N1295" s="9" t="str">
        <f aca="false">IF($A1295="","",IF($L1295=0,"—",INDEX('1. Master BOM'!$A$1:$A$400,$L1295)))</f>
        <v/>
      </c>
      <c r="O1295" s="9" t="str">
        <f aca="false">IF($A1295="","",IF($L1295=0,"—",INDEX('1. Master BOM'!$B$1:$B$400,$L1295)))</f>
        <v/>
      </c>
      <c r="P1295" s="9" t="str">
        <f aca="false">IF($A1295="","",IF(OR($H1295="NOT IN SCHEMATIC",$O1295="—"),"",IF($G1295="","NO SCH PN",IF(UPPER(TRIM($G1295))=UPPER(TRIM($O1295)),"OK","MISMATCH"))))</f>
        <v/>
      </c>
      <c r="Q1295" s="9" t="str">
        <f aca="false">IF($A1295="","",IF($L1295=0,"—",INDEX('1. Master BOM'!$E$1:$E$400,$L1295)))</f>
        <v/>
      </c>
      <c r="R1295" s="9" t="str">
        <f aca="false">IF($A1295="","",IF($L1295=0,"—",IF(T(INDEX('1. Master BOM'!$F$1:$F$400,$L1295))="","(not set)",INDEX('1. Master BOM'!$F$1:$F$400,$L1295))))</f>
        <v/>
      </c>
      <c r="S1295" s="9" t="str">
        <f aca="false">IF($A1295="","",IF(OR($R1295="—",$R1295="(not set)",$D1295=""),"",IF(ISNUMBER(SEARCH(SUBSTITUTE(SUBSTITUTE(SUBSTITUTE($R1295,"-",""),"_","")," ",""),SUBSTITUTE(SUBSTITUTE(SUBSTITUTE($D1295,"-",""),"_","")," ",""))),"OK","CHECK")))</f>
        <v/>
      </c>
      <c r="T1295" s="9" t="str">
        <f aca="false">IF($A1295="","",IF(OR($H1295="NOT IN SCHEMATIC",$I1295="MISMATCH",$J1295="MISMATCH",$P1295="MISMATCH",$M1295&lt;&gt;"OK"),"REVIEW","OK"))</f>
        <v/>
      </c>
      <c r="U1295" s="14"/>
      <c r="V1295" s="14"/>
      <c r="W1295" s="17"/>
      <c r="X1295" s="14"/>
    </row>
    <row r="1296" customFormat="false" ht="15" hidden="false" customHeight="false" outlineLevel="0" collapsed="false">
      <c r="A1296" s="9" t="str">
        <f aca="false">IF('3. Layout Parts'!$A1296="","",TRIM('3. Layout Parts'!$A1296))</f>
        <v/>
      </c>
      <c r="B1296" s="9" t="str">
        <f aca="false">IF($A1296="","",'3. Layout Parts'!$D1296)</f>
        <v/>
      </c>
      <c r="C1296" s="9" t="str">
        <f aca="false">IF($A1296="","",'3. Layout Parts'!$B1296)</f>
        <v/>
      </c>
      <c r="D1296" s="9" t="str">
        <f aca="false">IF($A1296="","",'3. Layout Parts'!$C1296)</f>
        <v/>
      </c>
      <c r="E1296" s="9" t="str">
        <f aca="false">IF($A1296="","",IFERROR(INDEX('2. Schematic Parts'!$B$2:$B$3001,MATCH($A1296,'2. Schematic Parts'!$A$2:$A$3001,0)),"NOT FOUND"))</f>
        <v/>
      </c>
      <c r="F1296" s="9" t="str">
        <f aca="false">IF($A1296="","",IFERROR(INDEX('2. Schematic Parts'!$C$2:$C$3001,MATCH($A1296,'2. Schematic Parts'!$A$2:$A$3001,0))&amp;"","NOT FOUND"))</f>
        <v/>
      </c>
      <c r="G1296" s="9" t="str">
        <f aca="false">IF($A1296="","",IFERROR(INDEX('2. Schematic Parts'!$D$2:$D$3001,MATCH($A1296,'2. Schematic Parts'!$A$2:$A$3001,0))&amp;"","NOT FOUND"))</f>
        <v/>
      </c>
      <c r="H1296" s="9" t="str">
        <f aca="false">IF($A1296="","",IF(COUNTIF('2. Schematic Parts'!$A$2:$A$3001,$A1296)=0,"NOT IN SCHEMATIC","OK"))</f>
        <v/>
      </c>
      <c r="I1296" s="9" t="str">
        <f aca="false">IF($A1296="","",IF($H1296="NOT IN SCHEMATIC","",IF(UPPER(TRIM($C1296))=UPPER(TRIM($E1296)),"OK","MISMATCH")))</f>
        <v/>
      </c>
      <c r="J1296" s="9" t="str">
        <f aca="false">IF($A1296="","",IF($H1296="NOT IN SCHEMATIC","",IF($F1296="","NO SCH DECAL",IF($D1296="","",IF(UPPER(TRIM($D1296))=UPPER(TRIM($F1296)),"OK","MISMATCH")))))</f>
        <v/>
      </c>
      <c r="K1296" s="16" t="str">
        <f aca="false">IF($A1296="","",SUMPRODUCT(--ISNUMBER(SEARCH(","&amp;TRIM($A1296)&amp;",",","&amp;SUBSTITUTE('1. Master BOM'!$D$2:$D$400," ","")&amp;","))))</f>
        <v/>
      </c>
      <c r="L1296" s="16" t="str">
        <f aca="false">IF($A1296="","",IF($K1296&lt;&gt;1,0,SUMPRODUCT(ISNUMBER(SEARCH(","&amp;TRIM($A1296)&amp;",",","&amp;SUBSTITUTE('1. Master BOM'!$D$2:$D$400," ","")&amp;","))*ROW('1. Master BOM'!$D$2:$D$400))))</f>
        <v/>
      </c>
      <c r="M1296" s="9" t="str">
        <f aca="false">IF($A1296="","",IF($K1296=0,"NOT IN BOM",IF($K1296&gt;1,"MULTIPLE BOM LINES","OK")))</f>
        <v/>
      </c>
      <c r="N1296" s="9" t="str">
        <f aca="false">IF($A1296="","",IF($L1296=0,"—",INDEX('1. Master BOM'!$A$1:$A$400,$L1296)))</f>
        <v/>
      </c>
      <c r="O1296" s="9" t="str">
        <f aca="false">IF($A1296="","",IF($L1296=0,"—",INDEX('1. Master BOM'!$B$1:$B$400,$L1296)))</f>
        <v/>
      </c>
      <c r="P1296" s="9" t="str">
        <f aca="false">IF($A1296="","",IF(OR($H1296="NOT IN SCHEMATIC",$O1296="—"),"",IF($G1296="","NO SCH PN",IF(UPPER(TRIM($G1296))=UPPER(TRIM($O1296)),"OK","MISMATCH"))))</f>
        <v/>
      </c>
      <c r="Q1296" s="9" t="str">
        <f aca="false">IF($A1296="","",IF($L1296=0,"—",INDEX('1. Master BOM'!$E$1:$E$400,$L1296)))</f>
        <v/>
      </c>
      <c r="R1296" s="9" t="str">
        <f aca="false">IF($A1296="","",IF($L1296=0,"—",IF(T(INDEX('1. Master BOM'!$F$1:$F$400,$L1296))="","(not set)",INDEX('1. Master BOM'!$F$1:$F$400,$L1296))))</f>
        <v/>
      </c>
      <c r="S1296" s="9" t="str">
        <f aca="false">IF($A1296="","",IF(OR($R1296="—",$R1296="(not set)",$D1296=""),"",IF(ISNUMBER(SEARCH(SUBSTITUTE(SUBSTITUTE(SUBSTITUTE($R1296,"-",""),"_","")," ",""),SUBSTITUTE(SUBSTITUTE(SUBSTITUTE($D1296,"-",""),"_","")," ",""))),"OK","CHECK")))</f>
        <v/>
      </c>
      <c r="T1296" s="9" t="str">
        <f aca="false">IF($A1296="","",IF(OR($H1296="NOT IN SCHEMATIC",$I1296="MISMATCH",$J1296="MISMATCH",$P1296="MISMATCH",$M1296&lt;&gt;"OK"),"REVIEW","OK"))</f>
        <v/>
      </c>
      <c r="U1296" s="14"/>
      <c r="V1296" s="14"/>
      <c r="W1296" s="17"/>
      <c r="X1296" s="14"/>
    </row>
    <row r="1297" customFormat="false" ht="15" hidden="false" customHeight="false" outlineLevel="0" collapsed="false">
      <c r="A1297" s="9" t="str">
        <f aca="false">IF('3. Layout Parts'!$A1297="","",TRIM('3. Layout Parts'!$A1297))</f>
        <v/>
      </c>
      <c r="B1297" s="9" t="str">
        <f aca="false">IF($A1297="","",'3. Layout Parts'!$D1297)</f>
        <v/>
      </c>
      <c r="C1297" s="9" t="str">
        <f aca="false">IF($A1297="","",'3. Layout Parts'!$B1297)</f>
        <v/>
      </c>
      <c r="D1297" s="9" t="str">
        <f aca="false">IF($A1297="","",'3. Layout Parts'!$C1297)</f>
        <v/>
      </c>
      <c r="E1297" s="9" t="str">
        <f aca="false">IF($A1297="","",IFERROR(INDEX('2. Schematic Parts'!$B$2:$B$3001,MATCH($A1297,'2. Schematic Parts'!$A$2:$A$3001,0)),"NOT FOUND"))</f>
        <v/>
      </c>
      <c r="F1297" s="9" t="str">
        <f aca="false">IF($A1297="","",IFERROR(INDEX('2. Schematic Parts'!$C$2:$C$3001,MATCH($A1297,'2. Schematic Parts'!$A$2:$A$3001,0))&amp;"","NOT FOUND"))</f>
        <v/>
      </c>
      <c r="G1297" s="9" t="str">
        <f aca="false">IF($A1297="","",IFERROR(INDEX('2. Schematic Parts'!$D$2:$D$3001,MATCH($A1297,'2. Schematic Parts'!$A$2:$A$3001,0))&amp;"","NOT FOUND"))</f>
        <v/>
      </c>
      <c r="H1297" s="9" t="str">
        <f aca="false">IF($A1297="","",IF(COUNTIF('2. Schematic Parts'!$A$2:$A$3001,$A1297)=0,"NOT IN SCHEMATIC","OK"))</f>
        <v/>
      </c>
      <c r="I1297" s="9" t="str">
        <f aca="false">IF($A1297="","",IF($H1297="NOT IN SCHEMATIC","",IF(UPPER(TRIM($C1297))=UPPER(TRIM($E1297)),"OK","MISMATCH")))</f>
        <v/>
      </c>
      <c r="J1297" s="9" t="str">
        <f aca="false">IF($A1297="","",IF($H1297="NOT IN SCHEMATIC","",IF($F1297="","NO SCH DECAL",IF($D1297="","",IF(UPPER(TRIM($D1297))=UPPER(TRIM($F1297)),"OK","MISMATCH")))))</f>
        <v/>
      </c>
      <c r="K1297" s="16" t="str">
        <f aca="false">IF($A1297="","",SUMPRODUCT(--ISNUMBER(SEARCH(","&amp;TRIM($A1297)&amp;",",","&amp;SUBSTITUTE('1. Master BOM'!$D$2:$D$400," ","")&amp;","))))</f>
        <v/>
      </c>
      <c r="L1297" s="16" t="str">
        <f aca="false">IF($A1297="","",IF($K1297&lt;&gt;1,0,SUMPRODUCT(ISNUMBER(SEARCH(","&amp;TRIM($A1297)&amp;",",","&amp;SUBSTITUTE('1. Master BOM'!$D$2:$D$400," ","")&amp;","))*ROW('1. Master BOM'!$D$2:$D$400))))</f>
        <v/>
      </c>
      <c r="M1297" s="9" t="str">
        <f aca="false">IF($A1297="","",IF($K1297=0,"NOT IN BOM",IF($K1297&gt;1,"MULTIPLE BOM LINES","OK")))</f>
        <v/>
      </c>
      <c r="N1297" s="9" t="str">
        <f aca="false">IF($A1297="","",IF($L1297=0,"—",INDEX('1. Master BOM'!$A$1:$A$400,$L1297)))</f>
        <v/>
      </c>
      <c r="O1297" s="9" t="str">
        <f aca="false">IF($A1297="","",IF($L1297=0,"—",INDEX('1. Master BOM'!$B$1:$B$400,$L1297)))</f>
        <v/>
      </c>
      <c r="P1297" s="9" t="str">
        <f aca="false">IF($A1297="","",IF(OR($H1297="NOT IN SCHEMATIC",$O1297="—"),"",IF($G1297="","NO SCH PN",IF(UPPER(TRIM($G1297))=UPPER(TRIM($O1297)),"OK","MISMATCH"))))</f>
        <v/>
      </c>
      <c r="Q1297" s="9" t="str">
        <f aca="false">IF($A1297="","",IF($L1297=0,"—",INDEX('1. Master BOM'!$E$1:$E$400,$L1297)))</f>
        <v/>
      </c>
      <c r="R1297" s="9" t="str">
        <f aca="false">IF($A1297="","",IF($L1297=0,"—",IF(T(INDEX('1. Master BOM'!$F$1:$F$400,$L1297))="","(not set)",INDEX('1. Master BOM'!$F$1:$F$400,$L1297))))</f>
        <v/>
      </c>
      <c r="S1297" s="9" t="str">
        <f aca="false">IF($A1297="","",IF(OR($R1297="—",$R1297="(not set)",$D1297=""),"",IF(ISNUMBER(SEARCH(SUBSTITUTE(SUBSTITUTE(SUBSTITUTE($R1297,"-",""),"_","")," ",""),SUBSTITUTE(SUBSTITUTE(SUBSTITUTE($D1297,"-",""),"_","")," ",""))),"OK","CHECK")))</f>
        <v/>
      </c>
      <c r="T1297" s="9" t="str">
        <f aca="false">IF($A1297="","",IF(OR($H1297="NOT IN SCHEMATIC",$I1297="MISMATCH",$J1297="MISMATCH",$P1297="MISMATCH",$M1297&lt;&gt;"OK"),"REVIEW","OK"))</f>
        <v/>
      </c>
      <c r="U1297" s="14"/>
      <c r="V1297" s="14"/>
      <c r="W1297" s="17"/>
      <c r="X1297" s="14"/>
    </row>
    <row r="1298" customFormat="false" ht="15" hidden="false" customHeight="false" outlineLevel="0" collapsed="false">
      <c r="A1298" s="9" t="str">
        <f aca="false">IF('3. Layout Parts'!$A1298="","",TRIM('3. Layout Parts'!$A1298))</f>
        <v/>
      </c>
      <c r="B1298" s="9" t="str">
        <f aca="false">IF($A1298="","",'3. Layout Parts'!$D1298)</f>
        <v/>
      </c>
      <c r="C1298" s="9" t="str">
        <f aca="false">IF($A1298="","",'3. Layout Parts'!$B1298)</f>
        <v/>
      </c>
      <c r="D1298" s="9" t="str">
        <f aca="false">IF($A1298="","",'3. Layout Parts'!$C1298)</f>
        <v/>
      </c>
      <c r="E1298" s="9" t="str">
        <f aca="false">IF($A1298="","",IFERROR(INDEX('2. Schematic Parts'!$B$2:$B$3001,MATCH($A1298,'2. Schematic Parts'!$A$2:$A$3001,0)),"NOT FOUND"))</f>
        <v/>
      </c>
      <c r="F1298" s="9" t="str">
        <f aca="false">IF($A1298="","",IFERROR(INDEX('2. Schematic Parts'!$C$2:$C$3001,MATCH($A1298,'2. Schematic Parts'!$A$2:$A$3001,0))&amp;"","NOT FOUND"))</f>
        <v/>
      </c>
      <c r="G1298" s="9" t="str">
        <f aca="false">IF($A1298="","",IFERROR(INDEX('2. Schematic Parts'!$D$2:$D$3001,MATCH($A1298,'2. Schematic Parts'!$A$2:$A$3001,0))&amp;"","NOT FOUND"))</f>
        <v/>
      </c>
      <c r="H1298" s="9" t="str">
        <f aca="false">IF($A1298="","",IF(COUNTIF('2. Schematic Parts'!$A$2:$A$3001,$A1298)=0,"NOT IN SCHEMATIC","OK"))</f>
        <v/>
      </c>
      <c r="I1298" s="9" t="str">
        <f aca="false">IF($A1298="","",IF($H1298="NOT IN SCHEMATIC","",IF(UPPER(TRIM($C1298))=UPPER(TRIM($E1298)),"OK","MISMATCH")))</f>
        <v/>
      </c>
      <c r="J1298" s="9" t="str">
        <f aca="false">IF($A1298="","",IF($H1298="NOT IN SCHEMATIC","",IF($F1298="","NO SCH DECAL",IF($D1298="","",IF(UPPER(TRIM($D1298))=UPPER(TRIM($F1298)),"OK","MISMATCH")))))</f>
        <v/>
      </c>
      <c r="K1298" s="16" t="str">
        <f aca="false">IF($A1298="","",SUMPRODUCT(--ISNUMBER(SEARCH(","&amp;TRIM($A1298)&amp;",",","&amp;SUBSTITUTE('1. Master BOM'!$D$2:$D$400," ","")&amp;","))))</f>
        <v/>
      </c>
      <c r="L1298" s="16" t="str">
        <f aca="false">IF($A1298="","",IF($K1298&lt;&gt;1,0,SUMPRODUCT(ISNUMBER(SEARCH(","&amp;TRIM($A1298)&amp;",",","&amp;SUBSTITUTE('1. Master BOM'!$D$2:$D$400," ","")&amp;","))*ROW('1. Master BOM'!$D$2:$D$400))))</f>
        <v/>
      </c>
      <c r="M1298" s="9" t="str">
        <f aca="false">IF($A1298="","",IF($K1298=0,"NOT IN BOM",IF($K1298&gt;1,"MULTIPLE BOM LINES","OK")))</f>
        <v/>
      </c>
      <c r="N1298" s="9" t="str">
        <f aca="false">IF($A1298="","",IF($L1298=0,"—",INDEX('1. Master BOM'!$A$1:$A$400,$L1298)))</f>
        <v/>
      </c>
      <c r="O1298" s="9" t="str">
        <f aca="false">IF($A1298="","",IF($L1298=0,"—",INDEX('1. Master BOM'!$B$1:$B$400,$L1298)))</f>
        <v/>
      </c>
      <c r="P1298" s="9" t="str">
        <f aca="false">IF($A1298="","",IF(OR($H1298="NOT IN SCHEMATIC",$O1298="—"),"",IF($G1298="","NO SCH PN",IF(UPPER(TRIM($G1298))=UPPER(TRIM($O1298)),"OK","MISMATCH"))))</f>
        <v/>
      </c>
      <c r="Q1298" s="9" t="str">
        <f aca="false">IF($A1298="","",IF($L1298=0,"—",INDEX('1. Master BOM'!$E$1:$E$400,$L1298)))</f>
        <v/>
      </c>
      <c r="R1298" s="9" t="str">
        <f aca="false">IF($A1298="","",IF($L1298=0,"—",IF(T(INDEX('1. Master BOM'!$F$1:$F$400,$L1298))="","(not set)",INDEX('1. Master BOM'!$F$1:$F$400,$L1298))))</f>
        <v/>
      </c>
      <c r="S1298" s="9" t="str">
        <f aca="false">IF($A1298="","",IF(OR($R1298="—",$R1298="(not set)",$D1298=""),"",IF(ISNUMBER(SEARCH(SUBSTITUTE(SUBSTITUTE(SUBSTITUTE($R1298,"-",""),"_","")," ",""),SUBSTITUTE(SUBSTITUTE(SUBSTITUTE($D1298,"-",""),"_","")," ",""))),"OK","CHECK")))</f>
        <v/>
      </c>
      <c r="T1298" s="9" t="str">
        <f aca="false">IF($A1298="","",IF(OR($H1298="NOT IN SCHEMATIC",$I1298="MISMATCH",$J1298="MISMATCH",$P1298="MISMATCH",$M1298&lt;&gt;"OK"),"REVIEW","OK"))</f>
        <v/>
      </c>
      <c r="U1298" s="14"/>
      <c r="V1298" s="14"/>
      <c r="W1298" s="17"/>
      <c r="X1298" s="14"/>
    </row>
    <row r="1299" customFormat="false" ht="15" hidden="false" customHeight="false" outlineLevel="0" collapsed="false">
      <c r="A1299" s="9" t="str">
        <f aca="false">IF('3. Layout Parts'!$A1299="","",TRIM('3. Layout Parts'!$A1299))</f>
        <v/>
      </c>
      <c r="B1299" s="9" t="str">
        <f aca="false">IF($A1299="","",'3. Layout Parts'!$D1299)</f>
        <v/>
      </c>
      <c r="C1299" s="9" t="str">
        <f aca="false">IF($A1299="","",'3. Layout Parts'!$B1299)</f>
        <v/>
      </c>
      <c r="D1299" s="9" t="str">
        <f aca="false">IF($A1299="","",'3. Layout Parts'!$C1299)</f>
        <v/>
      </c>
      <c r="E1299" s="9" t="str">
        <f aca="false">IF($A1299="","",IFERROR(INDEX('2. Schematic Parts'!$B$2:$B$3001,MATCH($A1299,'2. Schematic Parts'!$A$2:$A$3001,0)),"NOT FOUND"))</f>
        <v/>
      </c>
      <c r="F1299" s="9" t="str">
        <f aca="false">IF($A1299="","",IFERROR(INDEX('2. Schematic Parts'!$C$2:$C$3001,MATCH($A1299,'2. Schematic Parts'!$A$2:$A$3001,0))&amp;"","NOT FOUND"))</f>
        <v/>
      </c>
      <c r="G1299" s="9" t="str">
        <f aca="false">IF($A1299="","",IFERROR(INDEX('2. Schematic Parts'!$D$2:$D$3001,MATCH($A1299,'2. Schematic Parts'!$A$2:$A$3001,0))&amp;"","NOT FOUND"))</f>
        <v/>
      </c>
      <c r="H1299" s="9" t="str">
        <f aca="false">IF($A1299="","",IF(COUNTIF('2. Schematic Parts'!$A$2:$A$3001,$A1299)=0,"NOT IN SCHEMATIC","OK"))</f>
        <v/>
      </c>
      <c r="I1299" s="9" t="str">
        <f aca="false">IF($A1299="","",IF($H1299="NOT IN SCHEMATIC","",IF(UPPER(TRIM($C1299))=UPPER(TRIM($E1299)),"OK","MISMATCH")))</f>
        <v/>
      </c>
      <c r="J1299" s="9" t="str">
        <f aca="false">IF($A1299="","",IF($H1299="NOT IN SCHEMATIC","",IF($F1299="","NO SCH DECAL",IF($D1299="","",IF(UPPER(TRIM($D1299))=UPPER(TRIM($F1299)),"OK","MISMATCH")))))</f>
        <v/>
      </c>
      <c r="K1299" s="16" t="str">
        <f aca="false">IF($A1299="","",SUMPRODUCT(--ISNUMBER(SEARCH(","&amp;TRIM($A1299)&amp;",",","&amp;SUBSTITUTE('1. Master BOM'!$D$2:$D$400," ","")&amp;","))))</f>
        <v/>
      </c>
      <c r="L1299" s="16" t="str">
        <f aca="false">IF($A1299="","",IF($K1299&lt;&gt;1,0,SUMPRODUCT(ISNUMBER(SEARCH(","&amp;TRIM($A1299)&amp;",",","&amp;SUBSTITUTE('1. Master BOM'!$D$2:$D$400," ","")&amp;","))*ROW('1. Master BOM'!$D$2:$D$400))))</f>
        <v/>
      </c>
      <c r="M1299" s="9" t="str">
        <f aca="false">IF($A1299="","",IF($K1299=0,"NOT IN BOM",IF($K1299&gt;1,"MULTIPLE BOM LINES","OK")))</f>
        <v/>
      </c>
      <c r="N1299" s="9" t="str">
        <f aca="false">IF($A1299="","",IF($L1299=0,"—",INDEX('1. Master BOM'!$A$1:$A$400,$L1299)))</f>
        <v/>
      </c>
      <c r="O1299" s="9" t="str">
        <f aca="false">IF($A1299="","",IF($L1299=0,"—",INDEX('1. Master BOM'!$B$1:$B$400,$L1299)))</f>
        <v/>
      </c>
      <c r="P1299" s="9" t="str">
        <f aca="false">IF($A1299="","",IF(OR($H1299="NOT IN SCHEMATIC",$O1299="—"),"",IF($G1299="","NO SCH PN",IF(UPPER(TRIM($G1299))=UPPER(TRIM($O1299)),"OK","MISMATCH"))))</f>
        <v/>
      </c>
      <c r="Q1299" s="9" t="str">
        <f aca="false">IF($A1299="","",IF($L1299=0,"—",INDEX('1. Master BOM'!$E$1:$E$400,$L1299)))</f>
        <v/>
      </c>
      <c r="R1299" s="9" t="str">
        <f aca="false">IF($A1299="","",IF($L1299=0,"—",IF(T(INDEX('1. Master BOM'!$F$1:$F$400,$L1299))="","(not set)",INDEX('1. Master BOM'!$F$1:$F$400,$L1299))))</f>
        <v/>
      </c>
      <c r="S1299" s="9" t="str">
        <f aca="false">IF($A1299="","",IF(OR($R1299="—",$R1299="(not set)",$D1299=""),"",IF(ISNUMBER(SEARCH(SUBSTITUTE(SUBSTITUTE(SUBSTITUTE($R1299,"-",""),"_","")," ",""),SUBSTITUTE(SUBSTITUTE(SUBSTITUTE($D1299,"-",""),"_","")," ",""))),"OK","CHECK")))</f>
        <v/>
      </c>
      <c r="T1299" s="9" t="str">
        <f aca="false">IF($A1299="","",IF(OR($H1299="NOT IN SCHEMATIC",$I1299="MISMATCH",$J1299="MISMATCH",$P1299="MISMATCH",$M1299&lt;&gt;"OK"),"REVIEW","OK"))</f>
        <v/>
      </c>
      <c r="U1299" s="14"/>
      <c r="V1299" s="14"/>
      <c r="W1299" s="17"/>
      <c r="X1299" s="14"/>
    </row>
    <row r="1300" customFormat="false" ht="15" hidden="false" customHeight="false" outlineLevel="0" collapsed="false">
      <c r="A1300" s="9" t="str">
        <f aca="false">IF('3. Layout Parts'!$A1300="","",TRIM('3. Layout Parts'!$A1300))</f>
        <v/>
      </c>
      <c r="B1300" s="9" t="str">
        <f aca="false">IF($A1300="","",'3. Layout Parts'!$D1300)</f>
        <v/>
      </c>
      <c r="C1300" s="9" t="str">
        <f aca="false">IF($A1300="","",'3. Layout Parts'!$B1300)</f>
        <v/>
      </c>
      <c r="D1300" s="9" t="str">
        <f aca="false">IF($A1300="","",'3. Layout Parts'!$C1300)</f>
        <v/>
      </c>
      <c r="E1300" s="9" t="str">
        <f aca="false">IF($A1300="","",IFERROR(INDEX('2. Schematic Parts'!$B$2:$B$3001,MATCH($A1300,'2. Schematic Parts'!$A$2:$A$3001,0)),"NOT FOUND"))</f>
        <v/>
      </c>
      <c r="F1300" s="9" t="str">
        <f aca="false">IF($A1300="","",IFERROR(INDEX('2. Schematic Parts'!$C$2:$C$3001,MATCH($A1300,'2. Schematic Parts'!$A$2:$A$3001,0))&amp;"","NOT FOUND"))</f>
        <v/>
      </c>
      <c r="G1300" s="9" t="str">
        <f aca="false">IF($A1300="","",IFERROR(INDEX('2. Schematic Parts'!$D$2:$D$3001,MATCH($A1300,'2. Schematic Parts'!$A$2:$A$3001,0))&amp;"","NOT FOUND"))</f>
        <v/>
      </c>
      <c r="H1300" s="9" t="str">
        <f aca="false">IF($A1300="","",IF(COUNTIF('2. Schematic Parts'!$A$2:$A$3001,$A1300)=0,"NOT IN SCHEMATIC","OK"))</f>
        <v/>
      </c>
      <c r="I1300" s="9" t="str">
        <f aca="false">IF($A1300="","",IF($H1300="NOT IN SCHEMATIC","",IF(UPPER(TRIM($C1300))=UPPER(TRIM($E1300)),"OK","MISMATCH")))</f>
        <v/>
      </c>
      <c r="J1300" s="9" t="str">
        <f aca="false">IF($A1300="","",IF($H1300="NOT IN SCHEMATIC","",IF($F1300="","NO SCH DECAL",IF($D1300="","",IF(UPPER(TRIM($D1300))=UPPER(TRIM($F1300)),"OK","MISMATCH")))))</f>
        <v/>
      </c>
      <c r="K1300" s="16" t="str">
        <f aca="false">IF($A1300="","",SUMPRODUCT(--ISNUMBER(SEARCH(","&amp;TRIM($A1300)&amp;",",","&amp;SUBSTITUTE('1. Master BOM'!$D$2:$D$400," ","")&amp;","))))</f>
        <v/>
      </c>
      <c r="L1300" s="16" t="str">
        <f aca="false">IF($A1300="","",IF($K1300&lt;&gt;1,0,SUMPRODUCT(ISNUMBER(SEARCH(","&amp;TRIM($A1300)&amp;",",","&amp;SUBSTITUTE('1. Master BOM'!$D$2:$D$400," ","")&amp;","))*ROW('1. Master BOM'!$D$2:$D$400))))</f>
        <v/>
      </c>
      <c r="M1300" s="9" t="str">
        <f aca="false">IF($A1300="","",IF($K1300=0,"NOT IN BOM",IF($K1300&gt;1,"MULTIPLE BOM LINES","OK")))</f>
        <v/>
      </c>
      <c r="N1300" s="9" t="str">
        <f aca="false">IF($A1300="","",IF($L1300=0,"—",INDEX('1. Master BOM'!$A$1:$A$400,$L1300)))</f>
        <v/>
      </c>
      <c r="O1300" s="9" t="str">
        <f aca="false">IF($A1300="","",IF($L1300=0,"—",INDEX('1. Master BOM'!$B$1:$B$400,$L1300)))</f>
        <v/>
      </c>
      <c r="P1300" s="9" t="str">
        <f aca="false">IF($A1300="","",IF(OR($H1300="NOT IN SCHEMATIC",$O1300="—"),"",IF($G1300="","NO SCH PN",IF(UPPER(TRIM($G1300))=UPPER(TRIM($O1300)),"OK","MISMATCH"))))</f>
        <v/>
      </c>
      <c r="Q1300" s="9" t="str">
        <f aca="false">IF($A1300="","",IF($L1300=0,"—",INDEX('1. Master BOM'!$E$1:$E$400,$L1300)))</f>
        <v/>
      </c>
      <c r="R1300" s="9" t="str">
        <f aca="false">IF($A1300="","",IF($L1300=0,"—",IF(T(INDEX('1. Master BOM'!$F$1:$F$400,$L1300))="","(not set)",INDEX('1. Master BOM'!$F$1:$F$400,$L1300))))</f>
        <v/>
      </c>
      <c r="S1300" s="9" t="str">
        <f aca="false">IF($A1300="","",IF(OR($R1300="—",$R1300="(not set)",$D1300=""),"",IF(ISNUMBER(SEARCH(SUBSTITUTE(SUBSTITUTE(SUBSTITUTE($R1300,"-",""),"_","")," ",""),SUBSTITUTE(SUBSTITUTE(SUBSTITUTE($D1300,"-",""),"_","")," ",""))),"OK","CHECK")))</f>
        <v/>
      </c>
      <c r="T1300" s="9" t="str">
        <f aca="false">IF($A1300="","",IF(OR($H1300="NOT IN SCHEMATIC",$I1300="MISMATCH",$J1300="MISMATCH",$P1300="MISMATCH",$M1300&lt;&gt;"OK"),"REVIEW","OK"))</f>
        <v/>
      </c>
      <c r="U1300" s="14"/>
      <c r="V1300" s="14"/>
      <c r="W1300" s="17"/>
      <c r="X1300" s="14"/>
    </row>
    <row r="1301" customFormat="false" ht="15" hidden="false" customHeight="false" outlineLevel="0" collapsed="false">
      <c r="A1301" s="9" t="str">
        <f aca="false">IF('3. Layout Parts'!$A1301="","",TRIM('3. Layout Parts'!$A1301))</f>
        <v/>
      </c>
      <c r="B1301" s="9" t="str">
        <f aca="false">IF($A1301="","",'3. Layout Parts'!$D1301)</f>
        <v/>
      </c>
      <c r="C1301" s="9" t="str">
        <f aca="false">IF($A1301="","",'3. Layout Parts'!$B1301)</f>
        <v/>
      </c>
      <c r="D1301" s="9" t="str">
        <f aca="false">IF($A1301="","",'3. Layout Parts'!$C1301)</f>
        <v/>
      </c>
      <c r="E1301" s="9" t="str">
        <f aca="false">IF($A1301="","",IFERROR(INDEX('2. Schematic Parts'!$B$2:$B$3001,MATCH($A1301,'2. Schematic Parts'!$A$2:$A$3001,0)),"NOT FOUND"))</f>
        <v/>
      </c>
      <c r="F1301" s="9" t="str">
        <f aca="false">IF($A1301="","",IFERROR(INDEX('2. Schematic Parts'!$C$2:$C$3001,MATCH($A1301,'2. Schematic Parts'!$A$2:$A$3001,0))&amp;"","NOT FOUND"))</f>
        <v/>
      </c>
      <c r="G1301" s="9" t="str">
        <f aca="false">IF($A1301="","",IFERROR(INDEX('2. Schematic Parts'!$D$2:$D$3001,MATCH($A1301,'2. Schematic Parts'!$A$2:$A$3001,0))&amp;"","NOT FOUND"))</f>
        <v/>
      </c>
      <c r="H1301" s="9" t="str">
        <f aca="false">IF($A1301="","",IF(COUNTIF('2. Schematic Parts'!$A$2:$A$3001,$A1301)=0,"NOT IN SCHEMATIC","OK"))</f>
        <v/>
      </c>
      <c r="I1301" s="9" t="str">
        <f aca="false">IF($A1301="","",IF($H1301="NOT IN SCHEMATIC","",IF(UPPER(TRIM($C1301))=UPPER(TRIM($E1301)),"OK","MISMATCH")))</f>
        <v/>
      </c>
      <c r="J1301" s="9" t="str">
        <f aca="false">IF($A1301="","",IF($H1301="NOT IN SCHEMATIC","",IF($F1301="","NO SCH DECAL",IF($D1301="","",IF(UPPER(TRIM($D1301))=UPPER(TRIM($F1301)),"OK","MISMATCH")))))</f>
        <v/>
      </c>
      <c r="K1301" s="16" t="str">
        <f aca="false">IF($A1301="","",SUMPRODUCT(--ISNUMBER(SEARCH(","&amp;TRIM($A1301)&amp;",",","&amp;SUBSTITUTE('1. Master BOM'!$D$2:$D$400," ","")&amp;","))))</f>
        <v/>
      </c>
      <c r="L1301" s="16" t="str">
        <f aca="false">IF($A1301="","",IF($K1301&lt;&gt;1,0,SUMPRODUCT(ISNUMBER(SEARCH(","&amp;TRIM($A1301)&amp;",",","&amp;SUBSTITUTE('1. Master BOM'!$D$2:$D$400," ","")&amp;","))*ROW('1. Master BOM'!$D$2:$D$400))))</f>
        <v/>
      </c>
      <c r="M1301" s="9" t="str">
        <f aca="false">IF($A1301="","",IF($K1301=0,"NOT IN BOM",IF($K1301&gt;1,"MULTIPLE BOM LINES","OK")))</f>
        <v/>
      </c>
      <c r="N1301" s="9" t="str">
        <f aca="false">IF($A1301="","",IF($L1301=0,"—",INDEX('1. Master BOM'!$A$1:$A$400,$L1301)))</f>
        <v/>
      </c>
      <c r="O1301" s="9" t="str">
        <f aca="false">IF($A1301="","",IF($L1301=0,"—",INDEX('1. Master BOM'!$B$1:$B$400,$L1301)))</f>
        <v/>
      </c>
      <c r="P1301" s="9" t="str">
        <f aca="false">IF($A1301="","",IF(OR($H1301="NOT IN SCHEMATIC",$O1301="—"),"",IF($G1301="","NO SCH PN",IF(UPPER(TRIM($G1301))=UPPER(TRIM($O1301)),"OK","MISMATCH"))))</f>
        <v/>
      </c>
      <c r="Q1301" s="9" t="str">
        <f aca="false">IF($A1301="","",IF($L1301=0,"—",INDEX('1. Master BOM'!$E$1:$E$400,$L1301)))</f>
        <v/>
      </c>
      <c r="R1301" s="9" t="str">
        <f aca="false">IF($A1301="","",IF($L1301=0,"—",IF(T(INDEX('1. Master BOM'!$F$1:$F$400,$L1301))="","(not set)",INDEX('1. Master BOM'!$F$1:$F$400,$L1301))))</f>
        <v/>
      </c>
      <c r="S1301" s="9" t="str">
        <f aca="false">IF($A1301="","",IF(OR($R1301="—",$R1301="(not set)",$D1301=""),"",IF(ISNUMBER(SEARCH(SUBSTITUTE(SUBSTITUTE(SUBSTITUTE($R1301,"-",""),"_","")," ",""),SUBSTITUTE(SUBSTITUTE(SUBSTITUTE($D1301,"-",""),"_","")," ",""))),"OK","CHECK")))</f>
        <v/>
      </c>
      <c r="T1301" s="9" t="str">
        <f aca="false">IF($A1301="","",IF(OR($H1301="NOT IN SCHEMATIC",$I1301="MISMATCH",$J1301="MISMATCH",$P1301="MISMATCH",$M1301&lt;&gt;"OK"),"REVIEW","OK"))</f>
        <v/>
      </c>
      <c r="U1301" s="14"/>
      <c r="V1301" s="14"/>
      <c r="W1301" s="17"/>
      <c r="X1301" s="14"/>
    </row>
    <row r="1302" customFormat="false" ht="15" hidden="false" customHeight="false" outlineLevel="0" collapsed="false">
      <c r="A1302" s="9" t="str">
        <f aca="false">IF('3. Layout Parts'!$A1302="","",TRIM('3. Layout Parts'!$A1302))</f>
        <v/>
      </c>
      <c r="B1302" s="9" t="str">
        <f aca="false">IF($A1302="","",'3. Layout Parts'!$D1302)</f>
        <v/>
      </c>
      <c r="C1302" s="9" t="str">
        <f aca="false">IF($A1302="","",'3. Layout Parts'!$B1302)</f>
        <v/>
      </c>
      <c r="D1302" s="9" t="str">
        <f aca="false">IF($A1302="","",'3. Layout Parts'!$C1302)</f>
        <v/>
      </c>
      <c r="E1302" s="9" t="str">
        <f aca="false">IF($A1302="","",IFERROR(INDEX('2. Schematic Parts'!$B$2:$B$3001,MATCH($A1302,'2. Schematic Parts'!$A$2:$A$3001,0)),"NOT FOUND"))</f>
        <v/>
      </c>
      <c r="F1302" s="9" t="str">
        <f aca="false">IF($A1302="","",IFERROR(INDEX('2. Schematic Parts'!$C$2:$C$3001,MATCH($A1302,'2. Schematic Parts'!$A$2:$A$3001,0))&amp;"","NOT FOUND"))</f>
        <v/>
      </c>
      <c r="G1302" s="9" t="str">
        <f aca="false">IF($A1302="","",IFERROR(INDEX('2. Schematic Parts'!$D$2:$D$3001,MATCH($A1302,'2. Schematic Parts'!$A$2:$A$3001,0))&amp;"","NOT FOUND"))</f>
        <v/>
      </c>
      <c r="H1302" s="9" t="str">
        <f aca="false">IF($A1302="","",IF(COUNTIF('2. Schematic Parts'!$A$2:$A$3001,$A1302)=0,"NOT IN SCHEMATIC","OK"))</f>
        <v/>
      </c>
      <c r="I1302" s="9" t="str">
        <f aca="false">IF($A1302="","",IF($H1302="NOT IN SCHEMATIC","",IF(UPPER(TRIM($C1302))=UPPER(TRIM($E1302)),"OK","MISMATCH")))</f>
        <v/>
      </c>
      <c r="J1302" s="9" t="str">
        <f aca="false">IF($A1302="","",IF($H1302="NOT IN SCHEMATIC","",IF($F1302="","NO SCH DECAL",IF($D1302="","",IF(UPPER(TRIM($D1302))=UPPER(TRIM($F1302)),"OK","MISMATCH")))))</f>
        <v/>
      </c>
      <c r="K1302" s="16" t="str">
        <f aca="false">IF($A1302="","",SUMPRODUCT(--ISNUMBER(SEARCH(","&amp;TRIM($A1302)&amp;",",","&amp;SUBSTITUTE('1. Master BOM'!$D$2:$D$400," ","")&amp;","))))</f>
        <v/>
      </c>
      <c r="L1302" s="16" t="str">
        <f aca="false">IF($A1302="","",IF($K1302&lt;&gt;1,0,SUMPRODUCT(ISNUMBER(SEARCH(","&amp;TRIM($A1302)&amp;",",","&amp;SUBSTITUTE('1. Master BOM'!$D$2:$D$400," ","")&amp;","))*ROW('1. Master BOM'!$D$2:$D$400))))</f>
        <v/>
      </c>
      <c r="M1302" s="9" t="str">
        <f aca="false">IF($A1302="","",IF($K1302=0,"NOT IN BOM",IF($K1302&gt;1,"MULTIPLE BOM LINES","OK")))</f>
        <v/>
      </c>
      <c r="N1302" s="9" t="str">
        <f aca="false">IF($A1302="","",IF($L1302=0,"—",INDEX('1. Master BOM'!$A$1:$A$400,$L1302)))</f>
        <v/>
      </c>
      <c r="O1302" s="9" t="str">
        <f aca="false">IF($A1302="","",IF($L1302=0,"—",INDEX('1. Master BOM'!$B$1:$B$400,$L1302)))</f>
        <v/>
      </c>
      <c r="P1302" s="9" t="str">
        <f aca="false">IF($A1302="","",IF(OR($H1302="NOT IN SCHEMATIC",$O1302="—"),"",IF($G1302="","NO SCH PN",IF(UPPER(TRIM($G1302))=UPPER(TRIM($O1302)),"OK","MISMATCH"))))</f>
        <v/>
      </c>
      <c r="Q1302" s="9" t="str">
        <f aca="false">IF($A1302="","",IF($L1302=0,"—",INDEX('1. Master BOM'!$E$1:$E$400,$L1302)))</f>
        <v/>
      </c>
      <c r="R1302" s="9" t="str">
        <f aca="false">IF($A1302="","",IF($L1302=0,"—",IF(T(INDEX('1. Master BOM'!$F$1:$F$400,$L1302))="","(not set)",INDEX('1. Master BOM'!$F$1:$F$400,$L1302))))</f>
        <v/>
      </c>
      <c r="S1302" s="9" t="str">
        <f aca="false">IF($A1302="","",IF(OR($R1302="—",$R1302="(not set)",$D1302=""),"",IF(ISNUMBER(SEARCH(SUBSTITUTE(SUBSTITUTE(SUBSTITUTE($R1302,"-",""),"_","")," ",""),SUBSTITUTE(SUBSTITUTE(SUBSTITUTE($D1302,"-",""),"_","")," ",""))),"OK","CHECK")))</f>
        <v/>
      </c>
      <c r="T1302" s="9" t="str">
        <f aca="false">IF($A1302="","",IF(OR($H1302="NOT IN SCHEMATIC",$I1302="MISMATCH",$J1302="MISMATCH",$P1302="MISMATCH",$M1302&lt;&gt;"OK"),"REVIEW","OK"))</f>
        <v/>
      </c>
      <c r="U1302" s="14"/>
      <c r="V1302" s="14"/>
      <c r="W1302" s="17"/>
      <c r="X1302" s="14"/>
    </row>
    <row r="1303" customFormat="false" ht="15" hidden="false" customHeight="false" outlineLevel="0" collapsed="false">
      <c r="A1303" s="9" t="str">
        <f aca="false">IF('3. Layout Parts'!$A1303="","",TRIM('3. Layout Parts'!$A1303))</f>
        <v/>
      </c>
      <c r="B1303" s="9" t="str">
        <f aca="false">IF($A1303="","",'3. Layout Parts'!$D1303)</f>
        <v/>
      </c>
      <c r="C1303" s="9" t="str">
        <f aca="false">IF($A1303="","",'3. Layout Parts'!$B1303)</f>
        <v/>
      </c>
      <c r="D1303" s="9" t="str">
        <f aca="false">IF($A1303="","",'3. Layout Parts'!$C1303)</f>
        <v/>
      </c>
      <c r="E1303" s="9" t="str">
        <f aca="false">IF($A1303="","",IFERROR(INDEX('2. Schematic Parts'!$B$2:$B$3001,MATCH($A1303,'2. Schematic Parts'!$A$2:$A$3001,0)),"NOT FOUND"))</f>
        <v/>
      </c>
      <c r="F1303" s="9" t="str">
        <f aca="false">IF($A1303="","",IFERROR(INDEX('2. Schematic Parts'!$C$2:$C$3001,MATCH($A1303,'2. Schematic Parts'!$A$2:$A$3001,0))&amp;"","NOT FOUND"))</f>
        <v/>
      </c>
      <c r="G1303" s="9" t="str">
        <f aca="false">IF($A1303="","",IFERROR(INDEX('2. Schematic Parts'!$D$2:$D$3001,MATCH($A1303,'2. Schematic Parts'!$A$2:$A$3001,0))&amp;"","NOT FOUND"))</f>
        <v/>
      </c>
      <c r="H1303" s="9" t="str">
        <f aca="false">IF($A1303="","",IF(COUNTIF('2. Schematic Parts'!$A$2:$A$3001,$A1303)=0,"NOT IN SCHEMATIC","OK"))</f>
        <v/>
      </c>
      <c r="I1303" s="9" t="str">
        <f aca="false">IF($A1303="","",IF($H1303="NOT IN SCHEMATIC","",IF(UPPER(TRIM($C1303))=UPPER(TRIM($E1303)),"OK","MISMATCH")))</f>
        <v/>
      </c>
      <c r="J1303" s="9" t="str">
        <f aca="false">IF($A1303="","",IF($H1303="NOT IN SCHEMATIC","",IF($F1303="","NO SCH DECAL",IF($D1303="","",IF(UPPER(TRIM($D1303))=UPPER(TRIM($F1303)),"OK","MISMATCH")))))</f>
        <v/>
      </c>
      <c r="K1303" s="16" t="str">
        <f aca="false">IF($A1303="","",SUMPRODUCT(--ISNUMBER(SEARCH(","&amp;TRIM($A1303)&amp;",",","&amp;SUBSTITUTE('1. Master BOM'!$D$2:$D$400," ","")&amp;","))))</f>
        <v/>
      </c>
      <c r="L1303" s="16" t="str">
        <f aca="false">IF($A1303="","",IF($K1303&lt;&gt;1,0,SUMPRODUCT(ISNUMBER(SEARCH(","&amp;TRIM($A1303)&amp;",",","&amp;SUBSTITUTE('1. Master BOM'!$D$2:$D$400," ","")&amp;","))*ROW('1. Master BOM'!$D$2:$D$400))))</f>
        <v/>
      </c>
      <c r="M1303" s="9" t="str">
        <f aca="false">IF($A1303="","",IF($K1303=0,"NOT IN BOM",IF($K1303&gt;1,"MULTIPLE BOM LINES","OK")))</f>
        <v/>
      </c>
      <c r="N1303" s="9" t="str">
        <f aca="false">IF($A1303="","",IF($L1303=0,"—",INDEX('1. Master BOM'!$A$1:$A$400,$L1303)))</f>
        <v/>
      </c>
      <c r="O1303" s="9" t="str">
        <f aca="false">IF($A1303="","",IF($L1303=0,"—",INDEX('1. Master BOM'!$B$1:$B$400,$L1303)))</f>
        <v/>
      </c>
      <c r="P1303" s="9" t="str">
        <f aca="false">IF($A1303="","",IF(OR($H1303="NOT IN SCHEMATIC",$O1303="—"),"",IF($G1303="","NO SCH PN",IF(UPPER(TRIM($G1303))=UPPER(TRIM($O1303)),"OK","MISMATCH"))))</f>
        <v/>
      </c>
      <c r="Q1303" s="9" t="str">
        <f aca="false">IF($A1303="","",IF($L1303=0,"—",INDEX('1. Master BOM'!$E$1:$E$400,$L1303)))</f>
        <v/>
      </c>
      <c r="R1303" s="9" t="str">
        <f aca="false">IF($A1303="","",IF($L1303=0,"—",IF(T(INDEX('1. Master BOM'!$F$1:$F$400,$L1303))="","(not set)",INDEX('1. Master BOM'!$F$1:$F$400,$L1303))))</f>
        <v/>
      </c>
      <c r="S1303" s="9" t="str">
        <f aca="false">IF($A1303="","",IF(OR($R1303="—",$R1303="(not set)",$D1303=""),"",IF(ISNUMBER(SEARCH(SUBSTITUTE(SUBSTITUTE(SUBSTITUTE($R1303,"-",""),"_","")," ",""),SUBSTITUTE(SUBSTITUTE(SUBSTITUTE($D1303,"-",""),"_","")," ",""))),"OK","CHECK")))</f>
        <v/>
      </c>
      <c r="T1303" s="9" t="str">
        <f aca="false">IF($A1303="","",IF(OR($H1303="NOT IN SCHEMATIC",$I1303="MISMATCH",$J1303="MISMATCH",$P1303="MISMATCH",$M1303&lt;&gt;"OK"),"REVIEW","OK"))</f>
        <v/>
      </c>
      <c r="U1303" s="14"/>
      <c r="V1303" s="14"/>
      <c r="W1303" s="17"/>
      <c r="X1303" s="14"/>
    </row>
    <row r="1304" customFormat="false" ht="15" hidden="false" customHeight="false" outlineLevel="0" collapsed="false">
      <c r="A1304" s="9" t="str">
        <f aca="false">IF('3. Layout Parts'!$A1304="","",TRIM('3. Layout Parts'!$A1304))</f>
        <v/>
      </c>
      <c r="B1304" s="9" t="str">
        <f aca="false">IF($A1304="","",'3. Layout Parts'!$D1304)</f>
        <v/>
      </c>
      <c r="C1304" s="9" t="str">
        <f aca="false">IF($A1304="","",'3. Layout Parts'!$B1304)</f>
        <v/>
      </c>
      <c r="D1304" s="9" t="str">
        <f aca="false">IF($A1304="","",'3. Layout Parts'!$C1304)</f>
        <v/>
      </c>
      <c r="E1304" s="9" t="str">
        <f aca="false">IF($A1304="","",IFERROR(INDEX('2. Schematic Parts'!$B$2:$B$3001,MATCH($A1304,'2. Schematic Parts'!$A$2:$A$3001,0)),"NOT FOUND"))</f>
        <v/>
      </c>
      <c r="F1304" s="9" t="str">
        <f aca="false">IF($A1304="","",IFERROR(INDEX('2. Schematic Parts'!$C$2:$C$3001,MATCH($A1304,'2. Schematic Parts'!$A$2:$A$3001,0))&amp;"","NOT FOUND"))</f>
        <v/>
      </c>
      <c r="G1304" s="9" t="str">
        <f aca="false">IF($A1304="","",IFERROR(INDEX('2. Schematic Parts'!$D$2:$D$3001,MATCH($A1304,'2. Schematic Parts'!$A$2:$A$3001,0))&amp;"","NOT FOUND"))</f>
        <v/>
      </c>
      <c r="H1304" s="9" t="str">
        <f aca="false">IF($A1304="","",IF(COUNTIF('2. Schematic Parts'!$A$2:$A$3001,$A1304)=0,"NOT IN SCHEMATIC","OK"))</f>
        <v/>
      </c>
      <c r="I1304" s="9" t="str">
        <f aca="false">IF($A1304="","",IF($H1304="NOT IN SCHEMATIC","",IF(UPPER(TRIM($C1304))=UPPER(TRIM($E1304)),"OK","MISMATCH")))</f>
        <v/>
      </c>
      <c r="J1304" s="9" t="str">
        <f aca="false">IF($A1304="","",IF($H1304="NOT IN SCHEMATIC","",IF($F1304="","NO SCH DECAL",IF($D1304="","",IF(UPPER(TRIM($D1304))=UPPER(TRIM($F1304)),"OK","MISMATCH")))))</f>
        <v/>
      </c>
      <c r="K1304" s="16" t="str">
        <f aca="false">IF($A1304="","",SUMPRODUCT(--ISNUMBER(SEARCH(","&amp;TRIM($A1304)&amp;",",","&amp;SUBSTITUTE('1. Master BOM'!$D$2:$D$400," ","")&amp;","))))</f>
        <v/>
      </c>
      <c r="L1304" s="16" t="str">
        <f aca="false">IF($A1304="","",IF($K1304&lt;&gt;1,0,SUMPRODUCT(ISNUMBER(SEARCH(","&amp;TRIM($A1304)&amp;",",","&amp;SUBSTITUTE('1. Master BOM'!$D$2:$D$400," ","")&amp;","))*ROW('1. Master BOM'!$D$2:$D$400))))</f>
        <v/>
      </c>
      <c r="M1304" s="9" t="str">
        <f aca="false">IF($A1304="","",IF($K1304=0,"NOT IN BOM",IF($K1304&gt;1,"MULTIPLE BOM LINES","OK")))</f>
        <v/>
      </c>
      <c r="N1304" s="9" t="str">
        <f aca="false">IF($A1304="","",IF($L1304=0,"—",INDEX('1. Master BOM'!$A$1:$A$400,$L1304)))</f>
        <v/>
      </c>
      <c r="O1304" s="9" t="str">
        <f aca="false">IF($A1304="","",IF($L1304=0,"—",INDEX('1. Master BOM'!$B$1:$B$400,$L1304)))</f>
        <v/>
      </c>
      <c r="P1304" s="9" t="str">
        <f aca="false">IF($A1304="","",IF(OR($H1304="NOT IN SCHEMATIC",$O1304="—"),"",IF($G1304="","NO SCH PN",IF(UPPER(TRIM($G1304))=UPPER(TRIM($O1304)),"OK","MISMATCH"))))</f>
        <v/>
      </c>
      <c r="Q1304" s="9" t="str">
        <f aca="false">IF($A1304="","",IF($L1304=0,"—",INDEX('1. Master BOM'!$E$1:$E$400,$L1304)))</f>
        <v/>
      </c>
      <c r="R1304" s="9" t="str">
        <f aca="false">IF($A1304="","",IF($L1304=0,"—",IF(T(INDEX('1. Master BOM'!$F$1:$F$400,$L1304))="","(not set)",INDEX('1. Master BOM'!$F$1:$F$400,$L1304))))</f>
        <v/>
      </c>
      <c r="S1304" s="9" t="str">
        <f aca="false">IF($A1304="","",IF(OR($R1304="—",$R1304="(not set)",$D1304=""),"",IF(ISNUMBER(SEARCH(SUBSTITUTE(SUBSTITUTE(SUBSTITUTE($R1304,"-",""),"_","")," ",""),SUBSTITUTE(SUBSTITUTE(SUBSTITUTE($D1304,"-",""),"_","")," ",""))),"OK","CHECK")))</f>
        <v/>
      </c>
      <c r="T1304" s="9" t="str">
        <f aca="false">IF($A1304="","",IF(OR($H1304="NOT IN SCHEMATIC",$I1304="MISMATCH",$J1304="MISMATCH",$P1304="MISMATCH",$M1304&lt;&gt;"OK"),"REVIEW","OK"))</f>
        <v/>
      </c>
      <c r="U1304" s="14"/>
      <c r="V1304" s="14"/>
      <c r="W1304" s="17"/>
      <c r="X1304" s="14"/>
    </row>
    <row r="1305" customFormat="false" ht="15" hidden="false" customHeight="false" outlineLevel="0" collapsed="false">
      <c r="A1305" s="9" t="str">
        <f aca="false">IF('3. Layout Parts'!$A1305="","",TRIM('3. Layout Parts'!$A1305))</f>
        <v/>
      </c>
      <c r="B1305" s="9" t="str">
        <f aca="false">IF($A1305="","",'3. Layout Parts'!$D1305)</f>
        <v/>
      </c>
      <c r="C1305" s="9" t="str">
        <f aca="false">IF($A1305="","",'3. Layout Parts'!$B1305)</f>
        <v/>
      </c>
      <c r="D1305" s="9" t="str">
        <f aca="false">IF($A1305="","",'3. Layout Parts'!$C1305)</f>
        <v/>
      </c>
      <c r="E1305" s="9" t="str">
        <f aca="false">IF($A1305="","",IFERROR(INDEX('2. Schematic Parts'!$B$2:$B$3001,MATCH($A1305,'2. Schematic Parts'!$A$2:$A$3001,0)),"NOT FOUND"))</f>
        <v/>
      </c>
      <c r="F1305" s="9" t="str">
        <f aca="false">IF($A1305="","",IFERROR(INDEX('2. Schematic Parts'!$C$2:$C$3001,MATCH($A1305,'2. Schematic Parts'!$A$2:$A$3001,0))&amp;"","NOT FOUND"))</f>
        <v/>
      </c>
      <c r="G1305" s="9" t="str">
        <f aca="false">IF($A1305="","",IFERROR(INDEX('2. Schematic Parts'!$D$2:$D$3001,MATCH($A1305,'2. Schematic Parts'!$A$2:$A$3001,0))&amp;"","NOT FOUND"))</f>
        <v/>
      </c>
      <c r="H1305" s="9" t="str">
        <f aca="false">IF($A1305="","",IF(COUNTIF('2. Schematic Parts'!$A$2:$A$3001,$A1305)=0,"NOT IN SCHEMATIC","OK"))</f>
        <v/>
      </c>
      <c r="I1305" s="9" t="str">
        <f aca="false">IF($A1305="","",IF($H1305="NOT IN SCHEMATIC","",IF(UPPER(TRIM($C1305))=UPPER(TRIM($E1305)),"OK","MISMATCH")))</f>
        <v/>
      </c>
      <c r="J1305" s="9" t="str">
        <f aca="false">IF($A1305="","",IF($H1305="NOT IN SCHEMATIC","",IF($F1305="","NO SCH DECAL",IF($D1305="","",IF(UPPER(TRIM($D1305))=UPPER(TRIM($F1305)),"OK","MISMATCH")))))</f>
        <v/>
      </c>
      <c r="K1305" s="16" t="str">
        <f aca="false">IF($A1305="","",SUMPRODUCT(--ISNUMBER(SEARCH(","&amp;TRIM($A1305)&amp;",",","&amp;SUBSTITUTE('1. Master BOM'!$D$2:$D$400," ","")&amp;","))))</f>
        <v/>
      </c>
      <c r="L1305" s="16" t="str">
        <f aca="false">IF($A1305="","",IF($K1305&lt;&gt;1,0,SUMPRODUCT(ISNUMBER(SEARCH(","&amp;TRIM($A1305)&amp;",",","&amp;SUBSTITUTE('1. Master BOM'!$D$2:$D$400," ","")&amp;","))*ROW('1. Master BOM'!$D$2:$D$400))))</f>
        <v/>
      </c>
      <c r="M1305" s="9" t="str">
        <f aca="false">IF($A1305="","",IF($K1305=0,"NOT IN BOM",IF($K1305&gt;1,"MULTIPLE BOM LINES","OK")))</f>
        <v/>
      </c>
      <c r="N1305" s="9" t="str">
        <f aca="false">IF($A1305="","",IF($L1305=0,"—",INDEX('1. Master BOM'!$A$1:$A$400,$L1305)))</f>
        <v/>
      </c>
      <c r="O1305" s="9" t="str">
        <f aca="false">IF($A1305="","",IF($L1305=0,"—",INDEX('1. Master BOM'!$B$1:$B$400,$L1305)))</f>
        <v/>
      </c>
      <c r="P1305" s="9" t="str">
        <f aca="false">IF($A1305="","",IF(OR($H1305="NOT IN SCHEMATIC",$O1305="—"),"",IF($G1305="","NO SCH PN",IF(UPPER(TRIM($G1305))=UPPER(TRIM($O1305)),"OK","MISMATCH"))))</f>
        <v/>
      </c>
      <c r="Q1305" s="9" t="str">
        <f aca="false">IF($A1305="","",IF($L1305=0,"—",INDEX('1. Master BOM'!$E$1:$E$400,$L1305)))</f>
        <v/>
      </c>
      <c r="R1305" s="9" t="str">
        <f aca="false">IF($A1305="","",IF($L1305=0,"—",IF(T(INDEX('1. Master BOM'!$F$1:$F$400,$L1305))="","(not set)",INDEX('1. Master BOM'!$F$1:$F$400,$L1305))))</f>
        <v/>
      </c>
      <c r="S1305" s="9" t="str">
        <f aca="false">IF($A1305="","",IF(OR($R1305="—",$R1305="(not set)",$D1305=""),"",IF(ISNUMBER(SEARCH(SUBSTITUTE(SUBSTITUTE(SUBSTITUTE($R1305,"-",""),"_","")," ",""),SUBSTITUTE(SUBSTITUTE(SUBSTITUTE($D1305,"-",""),"_","")," ",""))),"OK","CHECK")))</f>
        <v/>
      </c>
      <c r="T1305" s="9" t="str">
        <f aca="false">IF($A1305="","",IF(OR($H1305="NOT IN SCHEMATIC",$I1305="MISMATCH",$J1305="MISMATCH",$P1305="MISMATCH",$M1305&lt;&gt;"OK"),"REVIEW","OK"))</f>
        <v/>
      </c>
      <c r="U1305" s="14"/>
      <c r="V1305" s="14"/>
      <c r="W1305" s="17"/>
      <c r="X1305" s="14"/>
    </row>
    <row r="1306" customFormat="false" ht="15" hidden="false" customHeight="false" outlineLevel="0" collapsed="false">
      <c r="A1306" s="9" t="str">
        <f aca="false">IF('3. Layout Parts'!$A1306="","",TRIM('3. Layout Parts'!$A1306))</f>
        <v/>
      </c>
      <c r="B1306" s="9" t="str">
        <f aca="false">IF($A1306="","",'3. Layout Parts'!$D1306)</f>
        <v/>
      </c>
      <c r="C1306" s="9" t="str">
        <f aca="false">IF($A1306="","",'3. Layout Parts'!$B1306)</f>
        <v/>
      </c>
      <c r="D1306" s="9" t="str">
        <f aca="false">IF($A1306="","",'3. Layout Parts'!$C1306)</f>
        <v/>
      </c>
      <c r="E1306" s="9" t="str">
        <f aca="false">IF($A1306="","",IFERROR(INDEX('2. Schematic Parts'!$B$2:$B$3001,MATCH($A1306,'2. Schematic Parts'!$A$2:$A$3001,0)),"NOT FOUND"))</f>
        <v/>
      </c>
      <c r="F1306" s="9" t="str">
        <f aca="false">IF($A1306="","",IFERROR(INDEX('2. Schematic Parts'!$C$2:$C$3001,MATCH($A1306,'2. Schematic Parts'!$A$2:$A$3001,0))&amp;"","NOT FOUND"))</f>
        <v/>
      </c>
      <c r="G1306" s="9" t="str">
        <f aca="false">IF($A1306="","",IFERROR(INDEX('2. Schematic Parts'!$D$2:$D$3001,MATCH($A1306,'2. Schematic Parts'!$A$2:$A$3001,0))&amp;"","NOT FOUND"))</f>
        <v/>
      </c>
      <c r="H1306" s="9" t="str">
        <f aca="false">IF($A1306="","",IF(COUNTIF('2. Schematic Parts'!$A$2:$A$3001,$A1306)=0,"NOT IN SCHEMATIC","OK"))</f>
        <v/>
      </c>
      <c r="I1306" s="9" t="str">
        <f aca="false">IF($A1306="","",IF($H1306="NOT IN SCHEMATIC","",IF(UPPER(TRIM($C1306))=UPPER(TRIM($E1306)),"OK","MISMATCH")))</f>
        <v/>
      </c>
      <c r="J1306" s="9" t="str">
        <f aca="false">IF($A1306="","",IF($H1306="NOT IN SCHEMATIC","",IF($F1306="","NO SCH DECAL",IF($D1306="","",IF(UPPER(TRIM($D1306))=UPPER(TRIM($F1306)),"OK","MISMATCH")))))</f>
        <v/>
      </c>
      <c r="K1306" s="16" t="str">
        <f aca="false">IF($A1306="","",SUMPRODUCT(--ISNUMBER(SEARCH(","&amp;TRIM($A1306)&amp;",",","&amp;SUBSTITUTE('1. Master BOM'!$D$2:$D$400," ","")&amp;","))))</f>
        <v/>
      </c>
      <c r="L1306" s="16" t="str">
        <f aca="false">IF($A1306="","",IF($K1306&lt;&gt;1,0,SUMPRODUCT(ISNUMBER(SEARCH(","&amp;TRIM($A1306)&amp;",",","&amp;SUBSTITUTE('1. Master BOM'!$D$2:$D$400," ","")&amp;","))*ROW('1. Master BOM'!$D$2:$D$400))))</f>
        <v/>
      </c>
      <c r="M1306" s="9" t="str">
        <f aca="false">IF($A1306="","",IF($K1306=0,"NOT IN BOM",IF($K1306&gt;1,"MULTIPLE BOM LINES","OK")))</f>
        <v/>
      </c>
      <c r="N1306" s="9" t="str">
        <f aca="false">IF($A1306="","",IF($L1306=0,"—",INDEX('1. Master BOM'!$A$1:$A$400,$L1306)))</f>
        <v/>
      </c>
      <c r="O1306" s="9" t="str">
        <f aca="false">IF($A1306="","",IF($L1306=0,"—",INDEX('1. Master BOM'!$B$1:$B$400,$L1306)))</f>
        <v/>
      </c>
      <c r="P1306" s="9" t="str">
        <f aca="false">IF($A1306="","",IF(OR($H1306="NOT IN SCHEMATIC",$O1306="—"),"",IF($G1306="","NO SCH PN",IF(UPPER(TRIM($G1306))=UPPER(TRIM($O1306)),"OK","MISMATCH"))))</f>
        <v/>
      </c>
      <c r="Q1306" s="9" t="str">
        <f aca="false">IF($A1306="","",IF($L1306=0,"—",INDEX('1. Master BOM'!$E$1:$E$400,$L1306)))</f>
        <v/>
      </c>
      <c r="R1306" s="9" t="str">
        <f aca="false">IF($A1306="","",IF($L1306=0,"—",IF(T(INDEX('1. Master BOM'!$F$1:$F$400,$L1306))="","(not set)",INDEX('1. Master BOM'!$F$1:$F$400,$L1306))))</f>
        <v/>
      </c>
      <c r="S1306" s="9" t="str">
        <f aca="false">IF($A1306="","",IF(OR($R1306="—",$R1306="(not set)",$D1306=""),"",IF(ISNUMBER(SEARCH(SUBSTITUTE(SUBSTITUTE(SUBSTITUTE($R1306,"-",""),"_","")," ",""),SUBSTITUTE(SUBSTITUTE(SUBSTITUTE($D1306,"-",""),"_","")," ",""))),"OK","CHECK")))</f>
        <v/>
      </c>
      <c r="T1306" s="9" t="str">
        <f aca="false">IF($A1306="","",IF(OR($H1306="NOT IN SCHEMATIC",$I1306="MISMATCH",$J1306="MISMATCH",$P1306="MISMATCH",$M1306&lt;&gt;"OK"),"REVIEW","OK"))</f>
        <v/>
      </c>
      <c r="U1306" s="14"/>
      <c r="V1306" s="14"/>
      <c r="W1306" s="17"/>
      <c r="X1306" s="14"/>
    </row>
    <row r="1307" customFormat="false" ht="15" hidden="false" customHeight="false" outlineLevel="0" collapsed="false">
      <c r="A1307" s="9" t="str">
        <f aca="false">IF('3. Layout Parts'!$A1307="","",TRIM('3. Layout Parts'!$A1307))</f>
        <v/>
      </c>
      <c r="B1307" s="9" t="str">
        <f aca="false">IF($A1307="","",'3. Layout Parts'!$D1307)</f>
        <v/>
      </c>
      <c r="C1307" s="9" t="str">
        <f aca="false">IF($A1307="","",'3. Layout Parts'!$B1307)</f>
        <v/>
      </c>
      <c r="D1307" s="9" t="str">
        <f aca="false">IF($A1307="","",'3. Layout Parts'!$C1307)</f>
        <v/>
      </c>
      <c r="E1307" s="9" t="str">
        <f aca="false">IF($A1307="","",IFERROR(INDEX('2. Schematic Parts'!$B$2:$B$3001,MATCH($A1307,'2. Schematic Parts'!$A$2:$A$3001,0)),"NOT FOUND"))</f>
        <v/>
      </c>
      <c r="F1307" s="9" t="str">
        <f aca="false">IF($A1307="","",IFERROR(INDEX('2. Schematic Parts'!$C$2:$C$3001,MATCH($A1307,'2. Schematic Parts'!$A$2:$A$3001,0))&amp;"","NOT FOUND"))</f>
        <v/>
      </c>
      <c r="G1307" s="9" t="str">
        <f aca="false">IF($A1307="","",IFERROR(INDEX('2. Schematic Parts'!$D$2:$D$3001,MATCH($A1307,'2. Schematic Parts'!$A$2:$A$3001,0))&amp;"","NOT FOUND"))</f>
        <v/>
      </c>
      <c r="H1307" s="9" t="str">
        <f aca="false">IF($A1307="","",IF(COUNTIF('2. Schematic Parts'!$A$2:$A$3001,$A1307)=0,"NOT IN SCHEMATIC","OK"))</f>
        <v/>
      </c>
      <c r="I1307" s="9" t="str">
        <f aca="false">IF($A1307="","",IF($H1307="NOT IN SCHEMATIC","",IF(UPPER(TRIM($C1307))=UPPER(TRIM($E1307)),"OK","MISMATCH")))</f>
        <v/>
      </c>
      <c r="J1307" s="9" t="str">
        <f aca="false">IF($A1307="","",IF($H1307="NOT IN SCHEMATIC","",IF($F1307="","NO SCH DECAL",IF($D1307="","",IF(UPPER(TRIM($D1307))=UPPER(TRIM($F1307)),"OK","MISMATCH")))))</f>
        <v/>
      </c>
      <c r="K1307" s="16" t="str">
        <f aca="false">IF($A1307="","",SUMPRODUCT(--ISNUMBER(SEARCH(","&amp;TRIM($A1307)&amp;",",","&amp;SUBSTITUTE('1. Master BOM'!$D$2:$D$400," ","")&amp;","))))</f>
        <v/>
      </c>
      <c r="L1307" s="16" t="str">
        <f aca="false">IF($A1307="","",IF($K1307&lt;&gt;1,0,SUMPRODUCT(ISNUMBER(SEARCH(","&amp;TRIM($A1307)&amp;",",","&amp;SUBSTITUTE('1. Master BOM'!$D$2:$D$400," ","")&amp;","))*ROW('1. Master BOM'!$D$2:$D$400))))</f>
        <v/>
      </c>
      <c r="M1307" s="9" t="str">
        <f aca="false">IF($A1307="","",IF($K1307=0,"NOT IN BOM",IF($K1307&gt;1,"MULTIPLE BOM LINES","OK")))</f>
        <v/>
      </c>
      <c r="N1307" s="9" t="str">
        <f aca="false">IF($A1307="","",IF($L1307=0,"—",INDEX('1. Master BOM'!$A$1:$A$400,$L1307)))</f>
        <v/>
      </c>
      <c r="O1307" s="9" t="str">
        <f aca="false">IF($A1307="","",IF($L1307=0,"—",INDEX('1. Master BOM'!$B$1:$B$400,$L1307)))</f>
        <v/>
      </c>
      <c r="P1307" s="9" t="str">
        <f aca="false">IF($A1307="","",IF(OR($H1307="NOT IN SCHEMATIC",$O1307="—"),"",IF($G1307="","NO SCH PN",IF(UPPER(TRIM($G1307))=UPPER(TRIM($O1307)),"OK","MISMATCH"))))</f>
        <v/>
      </c>
      <c r="Q1307" s="9" t="str">
        <f aca="false">IF($A1307="","",IF($L1307=0,"—",INDEX('1. Master BOM'!$E$1:$E$400,$L1307)))</f>
        <v/>
      </c>
      <c r="R1307" s="9" t="str">
        <f aca="false">IF($A1307="","",IF($L1307=0,"—",IF(T(INDEX('1. Master BOM'!$F$1:$F$400,$L1307))="","(not set)",INDEX('1. Master BOM'!$F$1:$F$400,$L1307))))</f>
        <v/>
      </c>
      <c r="S1307" s="9" t="str">
        <f aca="false">IF($A1307="","",IF(OR($R1307="—",$R1307="(not set)",$D1307=""),"",IF(ISNUMBER(SEARCH(SUBSTITUTE(SUBSTITUTE(SUBSTITUTE($R1307,"-",""),"_","")," ",""),SUBSTITUTE(SUBSTITUTE(SUBSTITUTE($D1307,"-",""),"_","")," ",""))),"OK","CHECK")))</f>
        <v/>
      </c>
      <c r="T1307" s="9" t="str">
        <f aca="false">IF($A1307="","",IF(OR($H1307="NOT IN SCHEMATIC",$I1307="MISMATCH",$J1307="MISMATCH",$P1307="MISMATCH",$M1307&lt;&gt;"OK"),"REVIEW","OK"))</f>
        <v/>
      </c>
      <c r="U1307" s="14"/>
      <c r="V1307" s="14"/>
      <c r="W1307" s="17"/>
      <c r="X1307" s="14"/>
    </row>
    <row r="1308" customFormat="false" ht="15" hidden="false" customHeight="false" outlineLevel="0" collapsed="false">
      <c r="A1308" s="9" t="str">
        <f aca="false">IF('3. Layout Parts'!$A1308="","",TRIM('3. Layout Parts'!$A1308))</f>
        <v/>
      </c>
      <c r="B1308" s="9" t="str">
        <f aca="false">IF($A1308="","",'3. Layout Parts'!$D1308)</f>
        <v/>
      </c>
      <c r="C1308" s="9" t="str">
        <f aca="false">IF($A1308="","",'3. Layout Parts'!$B1308)</f>
        <v/>
      </c>
      <c r="D1308" s="9" t="str">
        <f aca="false">IF($A1308="","",'3. Layout Parts'!$C1308)</f>
        <v/>
      </c>
      <c r="E1308" s="9" t="str">
        <f aca="false">IF($A1308="","",IFERROR(INDEX('2. Schematic Parts'!$B$2:$B$3001,MATCH($A1308,'2. Schematic Parts'!$A$2:$A$3001,0)),"NOT FOUND"))</f>
        <v/>
      </c>
      <c r="F1308" s="9" t="str">
        <f aca="false">IF($A1308="","",IFERROR(INDEX('2. Schematic Parts'!$C$2:$C$3001,MATCH($A1308,'2. Schematic Parts'!$A$2:$A$3001,0))&amp;"","NOT FOUND"))</f>
        <v/>
      </c>
      <c r="G1308" s="9" t="str">
        <f aca="false">IF($A1308="","",IFERROR(INDEX('2. Schematic Parts'!$D$2:$D$3001,MATCH($A1308,'2. Schematic Parts'!$A$2:$A$3001,0))&amp;"","NOT FOUND"))</f>
        <v/>
      </c>
      <c r="H1308" s="9" t="str">
        <f aca="false">IF($A1308="","",IF(COUNTIF('2. Schematic Parts'!$A$2:$A$3001,$A1308)=0,"NOT IN SCHEMATIC","OK"))</f>
        <v/>
      </c>
      <c r="I1308" s="9" t="str">
        <f aca="false">IF($A1308="","",IF($H1308="NOT IN SCHEMATIC","",IF(UPPER(TRIM($C1308))=UPPER(TRIM($E1308)),"OK","MISMATCH")))</f>
        <v/>
      </c>
      <c r="J1308" s="9" t="str">
        <f aca="false">IF($A1308="","",IF($H1308="NOT IN SCHEMATIC","",IF($F1308="","NO SCH DECAL",IF($D1308="","",IF(UPPER(TRIM($D1308))=UPPER(TRIM($F1308)),"OK","MISMATCH")))))</f>
        <v/>
      </c>
      <c r="K1308" s="16" t="str">
        <f aca="false">IF($A1308="","",SUMPRODUCT(--ISNUMBER(SEARCH(","&amp;TRIM($A1308)&amp;",",","&amp;SUBSTITUTE('1. Master BOM'!$D$2:$D$400," ","")&amp;","))))</f>
        <v/>
      </c>
      <c r="L1308" s="16" t="str">
        <f aca="false">IF($A1308="","",IF($K1308&lt;&gt;1,0,SUMPRODUCT(ISNUMBER(SEARCH(","&amp;TRIM($A1308)&amp;",",","&amp;SUBSTITUTE('1. Master BOM'!$D$2:$D$400," ","")&amp;","))*ROW('1. Master BOM'!$D$2:$D$400))))</f>
        <v/>
      </c>
      <c r="M1308" s="9" t="str">
        <f aca="false">IF($A1308="","",IF($K1308=0,"NOT IN BOM",IF($K1308&gt;1,"MULTIPLE BOM LINES","OK")))</f>
        <v/>
      </c>
      <c r="N1308" s="9" t="str">
        <f aca="false">IF($A1308="","",IF($L1308=0,"—",INDEX('1. Master BOM'!$A$1:$A$400,$L1308)))</f>
        <v/>
      </c>
      <c r="O1308" s="9" t="str">
        <f aca="false">IF($A1308="","",IF($L1308=0,"—",INDEX('1. Master BOM'!$B$1:$B$400,$L1308)))</f>
        <v/>
      </c>
      <c r="P1308" s="9" t="str">
        <f aca="false">IF($A1308="","",IF(OR($H1308="NOT IN SCHEMATIC",$O1308="—"),"",IF($G1308="","NO SCH PN",IF(UPPER(TRIM($G1308))=UPPER(TRIM($O1308)),"OK","MISMATCH"))))</f>
        <v/>
      </c>
      <c r="Q1308" s="9" t="str">
        <f aca="false">IF($A1308="","",IF($L1308=0,"—",INDEX('1. Master BOM'!$E$1:$E$400,$L1308)))</f>
        <v/>
      </c>
      <c r="R1308" s="9" t="str">
        <f aca="false">IF($A1308="","",IF($L1308=0,"—",IF(T(INDEX('1. Master BOM'!$F$1:$F$400,$L1308))="","(not set)",INDEX('1. Master BOM'!$F$1:$F$400,$L1308))))</f>
        <v/>
      </c>
      <c r="S1308" s="9" t="str">
        <f aca="false">IF($A1308="","",IF(OR($R1308="—",$R1308="(not set)",$D1308=""),"",IF(ISNUMBER(SEARCH(SUBSTITUTE(SUBSTITUTE(SUBSTITUTE($R1308,"-",""),"_","")," ",""),SUBSTITUTE(SUBSTITUTE(SUBSTITUTE($D1308,"-",""),"_","")," ",""))),"OK","CHECK")))</f>
        <v/>
      </c>
      <c r="T1308" s="9" t="str">
        <f aca="false">IF($A1308="","",IF(OR($H1308="NOT IN SCHEMATIC",$I1308="MISMATCH",$J1308="MISMATCH",$P1308="MISMATCH",$M1308&lt;&gt;"OK"),"REVIEW","OK"))</f>
        <v/>
      </c>
      <c r="U1308" s="14"/>
      <c r="V1308" s="14"/>
      <c r="W1308" s="17"/>
      <c r="X1308" s="14"/>
    </row>
    <row r="1309" customFormat="false" ht="15" hidden="false" customHeight="false" outlineLevel="0" collapsed="false">
      <c r="A1309" s="9" t="str">
        <f aca="false">IF('3. Layout Parts'!$A1309="","",TRIM('3. Layout Parts'!$A1309))</f>
        <v/>
      </c>
      <c r="B1309" s="9" t="str">
        <f aca="false">IF($A1309="","",'3. Layout Parts'!$D1309)</f>
        <v/>
      </c>
      <c r="C1309" s="9" t="str">
        <f aca="false">IF($A1309="","",'3. Layout Parts'!$B1309)</f>
        <v/>
      </c>
      <c r="D1309" s="9" t="str">
        <f aca="false">IF($A1309="","",'3. Layout Parts'!$C1309)</f>
        <v/>
      </c>
      <c r="E1309" s="9" t="str">
        <f aca="false">IF($A1309="","",IFERROR(INDEX('2. Schematic Parts'!$B$2:$B$3001,MATCH($A1309,'2. Schematic Parts'!$A$2:$A$3001,0)),"NOT FOUND"))</f>
        <v/>
      </c>
      <c r="F1309" s="9" t="str">
        <f aca="false">IF($A1309="","",IFERROR(INDEX('2. Schematic Parts'!$C$2:$C$3001,MATCH($A1309,'2. Schematic Parts'!$A$2:$A$3001,0))&amp;"","NOT FOUND"))</f>
        <v/>
      </c>
      <c r="G1309" s="9" t="str">
        <f aca="false">IF($A1309="","",IFERROR(INDEX('2. Schematic Parts'!$D$2:$D$3001,MATCH($A1309,'2. Schematic Parts'!$A$2:$A$3001,0))&amp;"","NOT FOUND"))</f>
        <v/>
      </c>
      <c r="H1309" s="9" t="str">
        <f aca="false">IF($A1309="","",IF(COUNTIF('2. Schematic Parts'!$A$2:$A$3001,$A1309)=0,"NOT IN SCHEMATIC","OK"))</f>
        <v/>
      </c>
      <c r="I1309" s="9" t="str">
        <f aca="false">IF($A1309="","",IF($H1309="NOT IN SCHEMATIC","",IF(UPPER(TRIM($C1309))=UPPER(TRIM($E1309)),"OK","MISMATCH")))</f>
        <v/>
      </c>
      <c r="J1309" s="9" t="str">
        <f aca="false">IF($A1309="","",IF($H1309="NOT IN SCHEMATIC","",IF($F1309="","NO SCH DECAL",IF($D1309="","",IF(UPPER(TRIM($D1309))=UPPER(TRIM($F1309)),"OK","MISMATCH")))))</f>
        <v/>
      </c>
      <c r="K1309" s="16" t="str">
        <f aca="false">IF($A1309="","",SUMPRODUCT(--ISNUMBER(SEARCH(","&amp;TRIM($A1309)&amp;",",","&amp;SUBSTITUTE('1. Master BOM'!$D$2:$D$400," ","")&amp;","))))</f>
        <v/>
      </c>
      <c r="L1309" s="16" t="str">
        <f aca="false">IF($A1309="","",IF($K1309&lt;&gt;1,0,SUMPRODUCT(ISNUMBER(SEARCH(","&amp;TRIM($A1309)&amp;",",","&amp;SUBSTITUTE('1. Master BOM'!$D$2:$D$400," ","")&amp;","))*ROW('1. Master BOM'!$D$2:$D$400))))</f>
        <v/>
      </c>
      <c r="M1309" s="9" t="str">
        <f aca="false">IF($A1309="","",IF($K1309=0,"NOT IN BOM",IF($K1309&gt;1,"MULTIPLE BOM LINES","OK")))</f>
        <v/>
      </c>
      <c r="N1309" s="9" t="str">
        <f aca="false">IF($A1309="","",IF($L1309=0,"—",INDEX('1. Master BOM'!$A$1:$A$400,$L1309)))</f>
        <v/>
      </c>
      <c r="O1309" s="9" t="str">
        <f aca="false">IF($A1309="","",IF($L1309=0,"—",INDEX('1. Master BOM'!$B$1:$B$400,$L1309)))</f>
        <v/>
      </c>
      <c r="P1309" s="9" t="str">
        <f aca="false">IF($A1309="","",IF(OR($H1309="NOT IN SCHEMATIC",$O1309="—"),"",IF($G1309="","NO SCH PN",IF(UPPER(TRIM($G1309))=UPPER(TRIM($O1309)),"OK","MISMATCH"))))</f>
        <v/>
      </c>
      <c r="Q1309" s="9" t="str">
        <f aca="false">IF($A1309="","",IF($L1309=0,"—",INDEX('1. Master BOM'!$E$1:$E$400,$L1309)))</f>
        <v/>
      </c>
      <c r="R1309" s="9" t="str">
        <f aca="false">IF($A1309="","",IF($L1309=0,"—",IF(T(INDEX('1. Master BOM'!$F$1:$F$400,$L1309))="","(not set)",INDEX('1. Master BOM'!$F$1:$F$400,$L1309))))</f>
        <v/>
      </c>
      <c r="S1309" s="9" t="str">
        <f aca="false">IF($A1309="","",IF(OR($R1309="—",$R1309="(not set)",$D1309=""),"",IF(ISNUMBER(SEARCH(SUBSTITUTE(SUBSTITUTE(SUBSTITUTE($R1309,"-",""),"_","")," ",""),SUBSTITUTE(SUBSTITUTE(SUBSTITUTE($D1309,"-",""),"_","")," ",""))),"OK","CHECK")))</f>
        <v/>
      </c>
      <c r="T1309" s="9" t="str">
        <f aca="false">IF($A1309="","",IF(OR($H1309="NOT IN SCHEMATIC",$I1309="MISMATCH",$J1309="MISMATCH",$P1309="MISMATCH",$M1309&lt;&gt;"OK"),"REVIEW","OK"))</f>
        <v/>
      </c>
      <c r="U1309" s="14"/>
      <c r="V1309" s="14"/>
      <c r="W1309" s="17"/>
      <c r="X1309" s="14"/>
    </row>
    <row r="1310" customFormat="false" ht="15" hidden="false" customHeight="false" outlineLevel="0" collapsed="false">
      <c r="A1310" s="9" t="str">
        <f aca="false">IF('3. Layout Parts'!$A1310="","",TRIM('3. Layout Parts'!$A1310))</f>
        <v/>
      </c>
      <c r="B1310" s="9" t="str">
        <f aca="false">IF($A1310="","",'3. Layout Parts'!$D1310)</f>
        <v/>
      </c>
      <c r="C1310" s="9" t="str">
        <f aca="false">IF($A1310="","",'3. Layout Parts'!$B1310)</f>
        <v/>
      </c>
      <c r="D1310" s="9" t="str">
        <f aca="false">IF($A1310="","",'3. Layout Parts'!$C1310)</f>
        <v/>
      </c>
      <c r="E1310" s="9" t="str">
        <f aca="false">IF($A1310="","",IFERROR(INDEX('2. Schematic Parts'!$B$2:$B$3001,MATCH($A1310,'2. Schematic Parts'!$A$2:$A$3001,0)),"NOT FOUND"))</f>
        <v/>
      </c>
      <c r="F1310" s="9" t="str">
        <f aca="false">IF($A1310="","",IFERROR(INDEX('2. Schematic Parts'!$C$2:$C$3001,MATCH($A1310,'2. Schematic Parts'!$A$2:$A$3001,0))&amp;"","NOT FOUND"))</f>
        <v/>
      </c>
      <c r="G1310" s="9" t="str">
        <f aca="false">IF($A1310="","",IFERROR(INDEX('2. Schematic Parts'!$D$2:$D$3001,MATCH($A1310,'2. Schematic Parts'!$A$2:$A$3001,0))&amp;"","NOT FOUND"))</f>
        <v/>
      </c>
      <c r="H1310" s="9" t="str">
        <f aca="false">IF($A1310="","",IF(COUNTIF('2. Schematic Parts'!$A$2:$A$3001,$A1310)=0,"NOT IN SCHEMATIC","OK"))</f>
        <v/>
      </c>
      <c r="I1310" s="9" t="str">
        <f aca="false">IF($A1310="","",IF($H1310="NOT IN SCHEMATIC","",IF(UPPER(TRIM($C1310))=UPPER(TRIM($E1310)),"OK","MISMATCH")))</f>
        <v/>
      </c>
      <c r="J1310" s="9" t="str">
        <f aca="false">IF($A1310="","",IF($H1310="NOT IN SCHEMATIC","",IF($F1310="","NO SCH DECAL",IF($D1310="","",IF(UPPER(TRIM($D1310))=UPPER(TRIM($F1310)),"OK","MISMATCH")))))</f>
        <v/>
      </c>
      <c r="K1310" s="16" t="str">
        <f aca="false">IF($A1310="","",SUMPRODUCT(--ISNUMBER(SEARCH(","&amp;TRIM($A1310)&amp;",",","&amp;SUBSTITUTE('1. Master BOM'!$D$2:$D$400," ","")&amp;","))))</f>
        <v/>
      </c>
      <c r="L1310" s="16" t="str">
        <f aca="false">IF($A1310="","",IF($K1310&lt;&gt;1,0,SUMPRODUCT(ISNUMBER(SEARCH(","&amp;TRIM($A1310)&amp;",",","&amp;SUBSTITUTE('1. Master BOM'!$D$2:$D$400," ","")&amp;","))*ROW('1. Master BOM'!$D$2:$D$400))))</f>
        <v/>
      </c>
      <c r="M1310" s="9" t="str">
        <f aca="false">IF($A1310="","",IF($K1310=0,"NOT IN BOM",IF($K1310&gt;1,"MULTIPLE BOM LINES","OK")))</f>
        <v/>
      </c>
      <c r="N1310" s="9" t="str">
        <f aca="false">IF($A1310="","",IF($L1310=0,"—",INDEX('1. Master BOM'!$A$1:$A$400,$L1310)))</f>
        <v/>
      </c>
      <c r="O1310" s="9" t="str">
        <f aca="false">IF($A1310="","",IF($L1310=0,"—",INDEX('1. Master BOM'!$B$1:$B$400,$L1310)))</f>
        <v/>
      </c>
      <c r="P1310" s="9" t="str">
        <f aca="false">IF($A1310="","",IF(OR($H1310="NOT IN SCHEMATIC",$O1310="—"),"",IF($G1310="","NO SCH PN",IF(UPPER(TRIM($G1310))=UPPER(TRIM($O1310)),"OK","MISMATCH"))))</f>
        <v/>
      </c>
      <c r="Q1310" s="9" t="str">
        <f aca="false">IF($A1310="","",IF($L1310=0,"—",INDEX('1. Master BOM'!$E$1:$E$400,$L1310)))</f>
        <v/>
      </c>
      <c r="R1310" s="9" t="str">
        <f aca="false">IF($A1310="","",IF($L1310=0,"—",IF(T(INDEX('1. Master BOM'!$F$1:$F$400,$L1310))="","(not set)",INDEX('1. Master BOM'!$F$1:$F$400,$L1310))))</f>
        <v/>
      </c>
      <c r="S1310" s="9" t="str">
        <f aca="false">IF($A1310="","",IF(OR($R1310="—",$R1310="(not set)",$D1310=""),"",IF(ISNUMBER(SEARCH(SUBSTITUTE(SUBSTITUTE(SUBSTITUTE($R1310,"-",""),"_","")," ",""),SUBSTITUTE(SUBSTITUTE(SUBSTITUTE($D1310,"-",""),"_","")," ",""))),"OK","CHECK")))</f>
        <v/>
      </c>
      <c r="T1310" s="9" t="str">
        <f aca="false">IF($A1310="","",IF(OR($H1310="NOT IN SCHEMATIC",$I1310="MISMATCH",$J1310="MISMATCH",$P1310="MISMATCH",$M1310&lt;&gt;"OK"),"REVIEW","OK"))</f>
        <v/>
      </c>
      <c r="U1310" s="14"/>
      <c r="V1310" s="14"/>
      <c r="W1310" s="17"/>
      <c r="X1310" s="14"/>
    </row>
    <row r="1311" customFormat="false" ht="15" hidden="false" customHeight="false" outlineLevel="0" collapsed="false">
      <c r="A1311" s="9" t="str">
        <f aca="false">IF('3. Layout Parts'!$A1311="","",TRIM('3. Layout Parts'!$A1311))</f>
        <v/>
      </c>
      <c r="B1311" s="9" t="str">
        <f aca="false">IF($A1311="","",'3. Layout Parts'!$D1311)</f>
        <v/>
      </c>
      <c r="C1311" s="9" t="str">
        <f aca="false">IF($A1311="","",'3. Layout Parts'!$B1311)</f>
        <v/>
      </c>
      <c r="D1311" s="9" t="str">
        <f aca="false">IF($A1311="","",'3. Layout Parts'!$C1311)</f>
        <v/>
      </c>
      <c r="E1311" s="9" t="str">
        <f aca="false">IF($A1311="","",IFERROR(INDEX('2. Schematic Parts'!$B$2:$B$3001,MATCH($A1311,'2. Schematic Parts'!$A$2:$A$3001,0)),"NOT FOUND"))</f>
        <v/>
      </c>
      <c r="F1311" s="9" t="str">
        <f aca="false">IF($A1311="","",IFERROR(INDEX('2. Schematic Parts'!$C$2:$C$3001,MATCH($A1311,'2. Schematic Parts'!$A$2:$A$3001,0))&amp;"","NOT FOUND"))</f>
        <v/>
      </c>
      <c r="G1311" s="9" t="str">
        <f aca="false">IF($A1311="","",IFERROR(INDEX('2. Schematic Parts'!$D$2:$D$3001,MATCH($A1311,'2. Schematic Parts'!$A$2:$A$3001,0))&amp;"","NOT FOUND"))</f>
        <v/>
      </c>
      <c r="H1311" s="9" t="str">
        <f aca="false">IF($A1311="","",IF(COUNTIF('2. Schematic Parts'!$A$2:$A$3001,$A1311)=0,"NOT IN SCHEMATIC","OK"))</f>
        <v/>
      </c>
      <c r="I1311" s="9" t="str">
        <f aca="false">IF($A1311="","",IF($H1311="NOT IN SCHEMATIC","",IF(UPPER(TRIM($C1311))=UPPER(TRIM($E1311)),"OK","MISMATCH")))</f>
        <v/>
      </c>
      <c r="J1311" s="9" t="str">
        <f aca="false">IF($A1311="","",IF($H1311="NOT IN SCHEMATIC","",IF($F1311="","NO SCH DECAL",IF($D1311="","",IF(UPPER(TRIM($D1311))=UPPER(TRIM($F1311)),"OK","MISMATCH")))))</f>
        <v/>
      </c>
      <c r="K1311" s="16" t="str">
        <f aca="false">IF($A1311="","",SUMPRODUCT(--ISNUMBER(SEARCH(","&amp;TRIM($A1311)&amp;",",","&amp;SUBSTITUTE('1. Master BOM'!$D$2:$D$400," ","")&amp;","))))</f>
        <v/>
      </c>
      <c r="L1311" s="16" t="str">
        <f aca="false">IF($A1311="","",IF($K1311&lt;&gt;1,0,SUMPRODUCT(ISNUMBER(SEARCH(","&amp;TRIM($A1311)&amp;",",","&amp;SUBSTITUTE('1. Master BOM'!$D$2:$D$400," ","")&amp;","))*ROW('1. Master BOM'!$D$2:$D$400))))</f>
        <v/>
      </c>
      <c r="M1311" s="9" t="str">
        <f aca="false">IF($A1311="","",IF($K1311=0,"NOT IN BOM",IF($K1311&gt;1,"MULTIPLE BOM LINES","OK")))</f>
        <v/>
      </c>
      <c r="N1311" s="9" t="str">
        <f aca="false">IF($A1311="","",IF($L1311=0,"—",INDEX('1. Master BOM'!$A$1:$A$400,$L1311)))</f>
        <v/>
      </c>
      <c r="O1311" s="9" t="str">
        <f aca="false">IF($A1311="","",IF($L1311=0,"—",INDEX('1. Master BOM'!$B$1:$B$400,$L1311)))</f>
        <v/>
      </c>
      <c r="P1311" s="9" t="str">
        <f aca="false">IF($A1311="","",IF(OR($H1311="NOT IN SCHEMATIC",$O1311="—"),"",IF($G1311="","NO SCH PN",IF(UPPER(TRIM($G1311))=UPPER(TRIM($O1311)),"OK","MISMATCH"))))</f>
        <v/>
      </c>
      <c r="Q1311" s="9" t="str">
        <f aca="false">IF($A1311="","",IF($L1311=0,"—",INDEX('1. Master BOM'!$E$1:$E$400,$L1311)))</f>
        <v/>
      </c>
      <c r="R1311" s="9" t="str">
        <f aca="false">IF($A1311="","",IF($L1311=0,"—",IF(T(INDEX('1. Master BOM'!$F$1:$F$400,$L1311))="","(not set)",INDEX('1. Master BOM'!$F$1:$F$400,$L1311))))</f>
        <v/>
      </c>
      <c r="S1311" s="9" t="str">
        <f aca="false">IF($A1311="","",IF(OR($R1311="—",$R1311="(not set)",$D1311=""),"",IF(ISNUMBER(SEARCH(SUBSTITUTE(SUBSTITUTE(SUBSTITUTE($R1311,"-",""),"_","")," ",""),SUBSTITUTE(SUBSTITUTE(SUBSTITUTE($D1311,"-",""),"_","")," ",""))),"OK","CHECK")))</f>
        <v/>
      </c>
      <c r="T1311" s="9" t="str">
        <f aca="false">IF($A1311="","",IF(OR($H1311="NOT IN SCHEMATIC",$I1311="MISMATCH",$J1311="MISMATCH",$P1311="MISMATCH",$M1311&lt;&gt;"OK"),"REVIEW","OK"))</f>
        <v/>
      </c>
      <c r="U1311" s="14"/>
      <c r="V1311" s="14"/>
      <c r="W1311" s="17"/>
      <c r="X1311" s="14"/>
    </row>
    <row r="1312" customFormat="false" ht="15" hidden="false" customHeight="false" outlineLevel="0" collapsed="false">
      <c r="A1312" s="9" t="str">
        <f aca="false">IF('3. Layout Parts'!$A1312="","",TRIM('3. Layout Parts'!$A1312))</f>
        <v/>
      </c>
      <c r="B1312" s="9" t="str">
        <f aca="false">IF($A1312="","",'3. Layout Parts'!$D1312)</f>
        <v/>
      </c>
      <c r="C1312" s="9" t="str">
        <f aca="false">IF($A1312="","",'3. Layout Parts'!$B1312)</f>
        <v/>
      </c>
      <c r="D1312" s="9" t="str">
        <f aca="false">IF($A1312="","",'3. Layout Parts'!$C1312)</f>
        <v/>
      </c>
      <c r="E1312" s="9" t="str">
        <f aca="false">IF($A1312="","",IFERROR(INDEX('2. Schematic Parts'!$B$2:$B$3001,MATCH($A1312,'2. Schematic Parts'!$A$2:$A$3001,0)),"NOT FOUND"))</f>
        <v/>
      </c>
      <c r="F1312" s="9" t="str">
        <f aca="false">IF($A1312="","",IFERROR(INDEX('2. Schematic Parts'!$C$2:$C$3001,MATCH($A1312,'2. Schematic Parts'!$A$2:$A$3001,0))&amp;"","NOT FOUND"))</f>
        <v/>
      </c>
      <c r="G1312" s="9" t="str">
        <f aca="false">IF($A1312="","",IFERROR(INDEX('2. Schematic Parts'!$D$2:$D$3001,MATCH($A1312,'2. Schematic Parts'!$A$2:$A$3001,0))&amp;"","NOT FOUND"))</f>
        <v/>
      </c>
      <c r="H1312" s="9" t="str">
        <f aca="false">IF($A1312="","",IF(COUNTIF('2. Schematic Parts'!$A$2:$A$3001,$A1312)=0,"NOT IN SCHEMATIC","OK"))</f>
        <v/>
      </c>
      <c r="I1312" s="9" t="str">
        <f aca="false">IF($A1312="","",IF($H1312="NOT IN SCHEMATIC","",IF(UPPER(TRIM($C1312))=UPPER(TRIM($E1312)),"OK","MISMATCH")))</f>
        <v/>
      </c>
      <c r="J1312" s="9" t="str">
        <f aca="false">IF($A1312="","",IF($H1312="NOT IN SCHEMATIC","",IF($F1312="","NO SCH DECAL",IF($D1312="","",IF(UPPER(TRIM($D1312))=UPPER(TRIM($F1312)),"OK","MISMATCH")))))</f>
        <v/>
      </c>
      <c r="K1312" s="16" t="str">
        <f aca="false">IF($A1312="","",SUMPRODUCT(--ISNUMBER(SEARCH(","&amp;TRIM($A1312)&amp;",",","&amp;SUBSTITUTE('1. Master BOM'!$D$2:$D$400," ","")&amp;","))))</f>
        <v/>
      </c>
      <c r="L1312" s="16" t="str">
        <f aca="false">IF($A1312="","",IF($K1312&lt;&gt;1,0,SUMPRODUCT(ISNUMBER(SEARCH(","&amp;TRIM($A1312)&amp;",",","&amp;SUBSTITUTE('1. Master BOM'!$D$2:$D$400," ","")&amp;","))*ROW('1. Master BOM'!$D$2:$D$400))))</f>
        <v/>
      </c>
      <c r="M1312" s="9" t="str">
        <f aca="false">IF($A1312="","",IF($K1312=0,"NOT IN BOM",IF($K1312&gt;1,"MULTIPLE BOM LINES","OK")))</f>
        <v/>
      </c>
      <c r="N1312" s="9" t="str">
        <f aca="false">IF($A1312="","",IF($L1312=0,"—",INDEX('1. Master BOM'!$A$1:$A$400,$L1312)))</f>
        <v/>
      </c>
      <c r="O1312" s="9" t="str">
        <f aca="false">IF($A1312="","",IF($L1312=0,"—",INDEX('1. Master BOM'!$B$1:$B$400,$L1312)))</f>
        <v/>
      </c>
      <c r="P1312" s="9" t="str">
        <f aca="false">IF($A1312="","",IF(OR($H1312="NOT IN SCHEMATIC",$O1312="—"),"",IF($G1312="","NO SCH PN",IF(UPPER(TRIM($G1312))=UPPER(TRIM($O1312)),"OK","MISMATCH"))))</f>
        <v/>
      </c>
      <c r="Q1312" s="9" t="str">
        <f aca="false">IF($A1312="","",IF($L1312=0,"—",INDEX('1. Master BOM'!$E$1:$E$400,$L1312)))</f>
        <v/>
      </c>
      <c r="R1312" s="9" t="str">
        <f aca="false">IF($A1312="","",IF($L1312=0,"—",IF(T(INDEX('1. Master BOM'!$F$1:$F$400,$L1312))="","(not set)",INDEX('1. Master BOM'!$F$1:$F$400,$L1312))))</f>
        <v/>
      </c>
      <c r="S1312" s="9" t="str">
        <f aca="false">IF($A1312="","",IF(OR($R1312="—",$R1312="(not set)",$D1312=""),"",IF(ISNUMBER(SEARCH(SUBSTITUTE(SUBSTITUTE(SUBSTITUTE($R1312,"-",""),"_","")," ",""),SUBSTITUTE(SUBSTITUTE(SUBSTITUTE($D1312,"-",""),"_","")," ",""))),"OK","CHECK")))</f>
        <v/>
      </c>
      <c r="T1312" s="9" t="str">
        <f aca="false">IF($A1312="","",IF(OR($H1312="NOT IN SCHEMATIC",$I1312="MISMATCH",$J1312="MISMATCH",$P1312="MISMATCH",$M1312&lt;&gt;"OK"),"REVIEW","OK"))</f>
        <v/>
      </c>
      <c r="U1312" s="14"/>
      <c r="V1312" s="14"/>
      <c r="W1312" s="17"/>
      <c r="X1312" s="14"/>
    </row>
    <row r="1313" customFormat="false" ht="15" hidden="false" customHeight="false" outlineLevel="0" collapsed="false">
      <c r="A1313" s="9" t="str">
        <f aca="false">IF('3. Layout Parts'!$A1313="","",TRIM('3. Layout Parts'!$A1313))</f>
        <v/>
      </c>
      <c r="B1313" s="9" t="str">
        <f aca="false">IF($A1313="","",'3. Layout Parts'!$D1313)</f>
        <v/>
      </c>
      <c r="C1313" s="9" t="str">
        <f aca="false">IF($A1313="","",'3. Layout Parts'!$B1313)</f>
        <v/>
      </c>
      <c r="D1313" s="9" t="str">
        <f aca="false">IF($A1313="","",'3. Layout Parts'!$C1313)</f>
        <v/>
      </c>
      <c r="E1313" s="9" t="str">
        <f aca="false">IF($A1313="","",IFERROR(INDEX('2. Schematic Parts'!$B$2:$B$3001,MATCH($A1313,'2. Schematic Parts'!$A$2:$A$3001,0)),"NOT FOUND"))</f>
        <v/>
      </c>
      <c r="F1313" s="9" t="str">
        <f aca="false">IF($A1313="","",IFERROR(INDEX('2. Schematic Parts'!$C$2:$C$3001,MATCH($A1313,'2. Schematic Parts'!$A$2:$A$3001,0))&amp;"","NOT FOUND"))</f>
        <v/>
      </c>
      <c r="G1313" s="9" t="str">
        <f aca="false">IF($A1313="","",IFERROR(INDEX('2. Schematic Parts'!$D$2:$D$3001,MATCH($A1313,'2. Schematic Parts'!$A$2:$A$3001,0))&amp;"","NOT FOUND"))</f>
        <v/>
      </c>
      <c r="H1313" s="9" t="str">
        <f aca="false">IF($A1313="","",IF(COUNTIF('2. Schematic Parts'!$A$2:$A$3001,$A1313)=0,"NOT IN SCHEMATIC","OK"))</f>
        <v/>
      </c>
      <c r="I1313" s="9" t="str">
        <f aca="false">IF($A1313="","",IF($H1313="NOT IN SCHEMATIC","",IF(UPPER(TRIM($C1313))=UPPER(TRIM($E1313)),"OK","MISMATCH")))</f>
        <v/>
      </c>
      <c r="J1313" s="9" t="str">
        <f aca="false">IF($A1313="","",IF($H1313="NOT IN SCHEMATIC","",IF($F1313="","NO SCH DECAL",IF($D1313="","",IF(UPPER(TRIM($D1313))=UPPER(TRIM($F1313)),"OK","MISMATCH")))))</f>
        <v/>
      </c>
      <c r="K1313" s="16" t="str">
        <f aca="false">IF($A1313="","",SUMPRODUCT(--ISNUMBER(SEARCH(","&amp;TRIM($A1313)&amp;",",","&amp;SUBSTITUTE('1. Master BOM'!$D$2:$D$400," ","")&amp;","))))</f>
        <v/>
      </c>
      <c r="L1313" s="16" t="str">
        <f aca="false">IF($A1313="","",IF($K1313&lt;&gt;1,0,SUMPRODUCT(ISNUMBER(SEARCH(","&amp;TRIM($A1313)&amp;",",","&amp;SUBSTITUTE('1. Master BOM'!$D$2:$D$400," ","")&amp;","))*ROW('1. Master BOM'!$D$2:$D$400))))</f>
        <v/>
      </c>
      <c r="M1313" s="9" t="str">
        <f aca="false">IF($A1313="","",IF($K1313=0,"NOT IN BOM",IF($K1313&gt;1,"MULTIPLE BOM LINES","OK")))</f>
        <v/>
      </c>
      <c r="N1313" s="9" t="str">
        <f aca="false">IF($A1313="","",IF($L1313=0,"—",INDEX('1. Master BOM'!$A$1:$A$400,$L1313)))</f>
        <v/>
      </c>
      <c r="O1313" s="9" t="str">
        <f aca="false">IF($A1313="","",IF($L1313=0,"—",INDEX('1. Master BOM'!$B$1:$B$400,$L1313)))</f>
        <v/>
      </c>
      <c r="P1313" s="9" t="str">
        <f aca="false">IF($A1313="","",IF(OR($H1313="NOT IN SCHEMATIC",$O1313="—"),"",IF($G1313="","NO SCH PN",IF(UPPER(TRIM($G1313))=UPPER(TRIM($O1313)),"OK","MISMATCH"))))</f>
        <v/>
      </c>
      <c r="Q1313" s="9" t="str">
        <f aca="false">IF($A1313="","",IF($L1313=0,"—",INDEX('1. Master BOM'!$E$1:$E$400,$L1313)))</f>
        <v/>
      </c>
      <c r="R1313" s="9" t="str">
        <f aca="false">IF($A1313="","",IF($L1313=0,"—",IF(T(INDEX('1. Master BOM'!$F$1:$F$400,$L1313))="","(not set)",INDEX('1. Master BOM'!$F$1:$F$400,$L1313))))</f>
        <v/>
      </c>
      <c r="S1313" s="9" t="str">
        <f aca="false">IF($A1313="","",IF(OR($R1313="—",$R1313="(not set)",$D1313=""),"",IF(ISNUMBER(SEARCH(SUBSTITUTE(SUBSTITUTE(SUBSTITUTE($R1313,"-",""),"_","")," ",""),SUBSTITUTE(SUBSTITUTE(SUBSTITUTE($D1313,"-",""),"_","")," ",""))),"OK","CHECK")))</f>
        <v/>
      </c>
      <c r="T1313" s="9" t="str">
        <f aca="false">IF($A1313="","",IF(OR($H1313="NOT IN SCHEMATIC",$I1313="MISMATCH",$J1313="MISMATCH",$P1313="MISMATCH",$M1313&lt;&gt;"OK"),"REVIEW","OK"))</f>
        <v/>
      </c>
      <c r="U1313" s="14"/>
      <c r="V1313" s="14"/>
      <c r="W1313" s="17"/>
      <c r="X1313" s="14"/>
    </row>
    <row r="1314" customFormat="false" ht="15" hidden="false" customHeight="false" outlineLevel="0" collapsed="false">
      <c r="A1314" s="9" t="str">
        <f aca="false">IF('3. Layout Parts'!$A1314="","",TRIM('3. Layout Parts'!$A1314))</f>
        <v/>
      </c>
      <c r="B1314" s="9" t="str">
        <f aca="false">IF($A1314="","",'3. Layout Parts'!$D1314)</f>
        <v/>
      </c>
      <c r="C1314" s="9" t="str">
        <f aca="false">IF($A1314="","",'3. Layout Parts'!$B1314)</f>
        <v/>
      </c>
      <c r="D1314" s="9" t="str">
        <f aca="false">IF($A1314="","",'3. Layout Parts'!$C1314)</f>
        <v/>
      </c>
      <c r="E1314" s="9" t="str">
        <f aca="false">IF($A1314="","",IFERROR(INDEX('2. Schematic Parts'!$B$2:$B$3001,MATCH($A1314,'2. Schematic Parts'!$A$2:$A$3001,0)),"NOT FOUND"))</f>
        <v/>
      </c>
      <c r="F1314" s="9" t="str">
        <f aca="false">IF($A1314="","",IFERROR(INDEX('2. Schematic Parts'!$C$2:$C$3001,MATCH($A1314,'2. Schematic Parts'!$A$2:$A$3001,0))&amp;"","NOT FOUND"))</f>
        <v/>
      </c>
      <c r="G1314" s="9" t="str">
        <f aca="false">IF($A1314="","",IFERROR(INDEX('2. Schematic Parts'!$D$2:$D$3001,MATCH($A1314,'2. Schematic Parts'!$A$2:$A$3001,0))&amp;"","NOT FOUND"))</f>
        <v/>
      </c>
      <c r="H1314" s="9" t="str">
        <f aca="false">IF($A1314="","",IF(COUNTIF('2. Schematic Parts'!$A$2:$A$3001,$A1314)=0,"NOT IN SCHEMATIC","OK"))</f>
        <v/>
      </c>
      <c r="I1314" s="9" t="str">
        <f aca="false">IF($A1314="","",IF($H1314="NOT IN SCHEMATIC","",IF(UPPER(TRIM($C1314))=UPPER(TRIM($E1314)),"OK","MISMATCH")))</f>
        <v/>
      </c>
      <c r="J1314" s="9" t="str">
        <f aca="false">IF($A1314="","",IF($H1314="NOT IN SCHEMATIC","",IF($F1314="","NO SCH DECAL",IF($D1314="","",IF(UPPER(TRIM($D1314))=UPPER(TRIM($F1314)),"OK","MISMATCH")))))</f>
        <v/>
      </c>
      <c r="K1314" s="16" t="str">
        <f aca="false">IF($A1314="","",SUMPRODUCT(--ISNUMBER(SEARCH(","&amp;TRIM($A1314)&amp;",",","&amp;SUBSTITUTE('1. Master BOM'!$D$2:$D$400," ","")&amp;","))))</f>
        <v/>
      </c>
      <c r="L1314" s="16" t="str">
        <f aca="false">IF($A1314="","",IF($K1314&lt;&gt;1,0,SUMPRODUCT(ISNUMBER(SEARCH(","&amp;TRIM($A1314)&amp;",",","&amp;SUBSTITUTE('1. Master BOM'!$D$2:$D$400," ","")&amp;","))*ROW('1. Master BOM'!$D$2:$D$400))))</f>
        <v/>
      </c>
      <c r="M1314" s="9" t="str">
        <f aca="false">IF($A1314="","",IF($K1314=0,"NOT IN BOM",IF($K1314&gt;1,"MULTIPLE BOM LINES","OK")))</f>
        <v/>
      </c>
      <c r="N1314" s="9" t="str">
        <f aca="false">IF($A1314="","",IF($L1314=0,"—",INDEX('1. Master BOM'!$A$1:$A$400,$L1314)))</f>
        <v/>
      </c>
      <c r="O1314" s="9" t="str">
        <f aca="false">IF($A1314="","",IF($L1314=0,"—",INDEX('1. Master BOM'!$B$1:$B$400,$L1314)))</f>
        <v/>
      </c>
      <c r="P1314" s="9" t="str">
        <f aca="false">IF($A1314="","",IF(OR($H1314="NOT IN SCHEMATIC",$O1314="—"),"",IF($G1314="","NO SCH PN",IF(UPPER(TRIM($G1314))=UPPER(TRIM($O1314)),"OK","MISMATCH"))))</f>
        <v/>
      </c>
      <c r="Q1314" s="9" t="str">
        <f aca="false">IF($A1314="","",IF($L1314=0,"—",INDEX('1. Master BOM'!$E$1:$E$400,$L1314)))</f>
        <v/>
      </c>
      <c r="R1314" s="9" t="str">
        <f aca="false">IF($A1314="","",IF($L1314=0,"—",IF(T(INDEX('1. Master BOM'!$F$1:$F$400,$L1314))="","(not set)",INDEX('1. Master BOM'!$F$1:$F$400,$L1314))))</f>
        <v/>
      </c>
      <c r="S1314" s="9" t="str">
        <f aca="false">IF($A1314="","",IF(OR($R1314="—",$R1314="(not set)",$D1314=""),"",IF(ISNUMBER(SEARCH(SUBSTITUTE(SUBSTITUTE(SUBSTITUTE($R1314,"-",""),"_","")," ",""),SUBSTITUTE(SUBSTITUTE(SUBSTITUTE($D1314,"-",""),"_","")," ",""))),"OK","CHECK")))</f>
        <v/>
      </c>
      <c r="T1314" s="9" t="str">
        <f aca="false">IF($A1314="","",IF(OR($H1314="NOT IN SCHEMATIC",$I1314="MISMATCH",$J1314="MISMATCH",$P1314="MISMATCH",$M1314&lt;&gt;"OK"),"REVIEW","OK"))</f>
        <v/>
      </c>
      <c r="U1314" s="14"/>
      <c r="V1314" s="14"/>
      <c r="W1314" s="17"/>
      <c r="X1314" s="14"/>
    </row>
    <row r="1315" customFormat="false" ht="15" hidden="false" customHeight="false" outlineLevel="0" collapsed="false">
      <c r="A1315" s="9" t="str">
        <f aca="false">IF('3. Layout Parts'!$A1315="","",TRIM('3. Layout Parts'!$A1315))</f>
        <v/>
      </c>
      <c r="B1315" s="9" t="str">
        <f aca="false">IF($A1315="","",'3. Layout Parts'!$D1315)</f>
        <v/>
      </c>
      <c r="C1315" s="9" t="str">
        <f aca="false">IF($A1315="","",'3. Layout Parts'!$B1315)</f>
        <v/>
      </c>
      <c r="D1315" s="9" t="str">
        <f aca="false">IF($A1315="","",'3. Layout Parts'!$C1315)</f>
        <v/>
      </c>
      <c r="E1315" s="9" t="str">
        <f aca="false">IF($A1315="","",IFERROR(INDEX('2. Schematic Parts'!$B$2:$B$3001,MATCH($A1315,'2. Schematic Parts'!$A$2:$A$3001,0)),"NOT FOUND"))</f>
        <v/>
      </c>
      <c r="F1315" s="9" t="str">
        <f aca="false">IF($A1315="","",IFERROR(INDEX('2. Schematic Parts'!$C$2:$C$3001,MATCH($A1315,'2. Schematic Parts'!$A$2:$A$3001,0))&amp;"","NOT FOUND"))</f>
        <v/>
      </c>
      <c r="G1315" s="9" t="str">
        <f aca="false">IF($A1315="","",IFERROR(INDEX('2. Schematic Parts'!$D$2:$D$3001,MATCH($A1315,'2. Schematic Parts'!$A$2:$A$3001,0))&amp;"","NOT FOUND"))</f>
        <v/>
      </c>
      <c r="H1315" s="9" t="str">
        <f aca="false">IF($A1315="","",IF(COUNTIF('2. Schematic Parts'!$A$2:$A$3001,$A1315)=0,"NOT IN SCHEMATIC","OK"))</f>
        <v/>
      </c>
      <c r="I1315" s="9" t="str">
        <f aca="false">IF($A1315="","",IF($H1315="NOT IN SCHEMATIC","",IF(UPPER(TRIM($C1315))=UPPER(TRIM($E1315)),"OK","MISMATCH")))</f>
        <v/>
      </c>
      <c r="J1315" s="9" t="str">
        <f aca="false">IF($A1315="","",IF($H1315="NOT IN SCHEMATIC","",IF($F1315="","NO SCH DECAL",IF($D1315="","",IF(UPPER(TRIM($D1315))=UPPER(TRIM($F1315)),"OK","MISMATCH")))))</f>
        <v/>
      </c>
      <c r="K1315" s="16" t="str">
        <f aca="false">IF($A1315="","",SUMPRODUCT(--ISNUMBER(SEARCH(","&amp;TRIM($A1315)&amp;",",","&amp;SUBSTITUTE('1. Master BOM'!$D$2:$D$400," ","")&amp;","))))</f>
        <v/>
      </c>
      <c r="L1315" s="16" t="str">
        <f aca="false">IF($A1315="","",IF($K1315&lt;&gt;1,0,SUMPRODUCT(ISNUMBER(SEARCH(","&amp;TRIM($A1315)&amp;",",","&amp;SUBSTITUTE('1. Master BOM'!$D$2:$D$400," ","")&amp;","))*ROW('1. Master BOM'!$D$2:$D$400))))</f>
        <v/>
      </c>
      <c r="M1315" s="9" t="str">
        <f aca="false">IF($A1315="","",IF($K1315=0,"NOT IN BOM",IF($K1315&gt;1,"MULTIPLE BOM LINES","OK")))</f>
        <v/>
      </c>
      <c r="N1315" s="9" t="str">
        <f aca="false">IF($A1315="","",IF($L1315=0,"—",INDEX('1. Master BOM'!$A$1:$A$400,$L1315)))</f>
        <v/>
      </c>
      <c r="O1315" s="9" t="str">
        <f aca="false">IF($A1315="","",IF($L1315=0,"—",INDEX('1. Master BOM'!$B$1:$B$400,$L1315)))</f>
        <v/>
      </c>
      <c r="P1315" s="9" t="str">
        <f aca="false">IF($A1315="","",IF(OR($H1315="NOT IN SCHEMATIC",$O1315="—"),"",IF($G1315="","NO SCH PN",IF(UPPER(TRIM($G1315))=UPPER(TRIM($O1315)),"OK","MISMATCH"))))</f>
        <v/>
      </c>
      <c r="Q1315" s="9" t="str">
        <f aca="false">IF($A1315="","",IF($L1315=0,"—",INDEX('1. Master BOM'!$E$1:$E$400,$L1315)))</f>
        <v/>
      </c>
      <c r="R1315" s="9" t="str">
        <f aca="false">IF($A1315="","",IF($L1315=0,"—",IF(T(INDEX('1. Master BOM'!$F$1:$F$400,$L1315))="","(not set)",INDEX('1. Master BOM'!$F$1:$F$400,$L1315))))</f>
        <v/>
      </c>
      <c r="S1315" s="9" t="str">
        <f aca="false">IF($A1315="","",IF(OR($R1315="—",$R1315="(not set)",$D1315=""),"",IF(ISNUMBER(SEARCH(SUBSTITUTE(SUBSTITUTE(SUBSTITUTE($R1315,"-",""),"_","")," ",""),SUBSTITUTE(SUBSTITUTE(SUBSTITUTE($D1315,"-",""),"_","")," ",""))),"OK","CHECK")))</f>
        <v/>
      </c>
      <c r="T1315" s="9" t="str">
        <f aca="false">IF($A1315="","",IF(OR($H1315="NOT IN SCHEMATIC",$I1315="MISMATCH",$J1315="MISMATCH",$P1315="MISMATCH",$M1315&lt;&gt;"OK"),"REVIEW","OK"))</f>
        <v/>
      </c>
      <c r="U1315" s="14"/>
      <c r="V1315" s="14"/>
      <c r="W1315" s="17"/>
      <c r="X1315" s="14"/>
    </row>
    <row r="1316" customFormat="false" ht="15" hidden="false" customHeight="false" outlineLevel="0" collapsed="false">
      <c r="A1316" s="9" t="str">
        <f aca="false">IF('3. Layout Parts'!$A1316="","",TRIM('3. Layout Parts'!$A1316))</f>
        <v/>
      </c>
      <c r="B1316" s="9" t="str">
        <f aca="false">IF($A1316="","",'3. Layout Parts'!$D1316)</f>
        <v/>
      </c>
      <c r="C1316" s="9" t="str">
        <f aca="false">IF($A1316="","",'3. Layout Parts'!$B1316)</f>
        <v/>
      </c>
      <c r="D1316" s="9" t="str">
        <f aca="false">IF($A1316="","",'3. Layout Parts'!$C1316)</f>
        <v/>
      </c>
      <c r="E1316" s="9" t="str">
        <f aca="false">IF($A1316="","",IFERROR(INDEX('2. Schematic Parts'!$B$2:$B$3001,MATCH($A1316,'2. Schematic Parts'!$A$2:$A$3001,0)),"NOT FOUND"))</f>
        <v/>
      </c>
      <c r="F1316" s="9" t="str">
        <f aca="false">IF($A1316="","",IFERROR(INDEX('2. Schematic Parts'!$C$2:$C$3001,MATCH($A1316,'2. Schematic Parts'!$A$2:$A$3001,0))&amp;"","NOT FOUND"))</f>
        <v/>
      </c>
      <c r="G1316" s="9" t="str">
        <f aca="false">IF($A1316="","",IFERROR(INDEX('2. Schematic Parts'!$D$2:$D$3001,MATCH($A1316,'2. Schematic Parts'!$A$2:$A$3001,0))&amp;"","NOT FOUND"))</f>
        <v/>
      </c>
      <c r="H1316" s="9" t="str">
        <f aca="false">IF($A1316="","",IF(COUNTIF('2. Schematic Parts'!$A$2:$A$3001,$A1316)=0,"NOT IN SCHEMATIC","OK"))</f>
        <v/>
      </c>
      <c r="I1316" s="9" t="str">
        <f aca="false">IF($A1316="","",IF($H1316="NOT IN SCHEMATIC","",IF(UPPER(TRIM($C1316))=UPPER(TRIM($E1316)),"OK","MISMATCH")))</f>
        <v/>
      </c>
      <c r="J1316" s="9" t="str">
        <f aca="false">IF($A1316="","",IF($H1316="NOT IN SCHEMATIC","",IF($F1316="","NO SCH DECAL",IF($D1316="","",IF(UPPER(TRIM($D1316))=UPPER(TRIM($F1316)),"OK","MISMATCH")))))</f>
        <v/>
      </c>
      <c r="K1316" s="16" t="str">
        <f aca="false">IF($A1316="","",SUMPRODUCT(--ISNUMBER(SEARCH(","&amp;TRIM($A1316)&amp;",",","&amp;SUBSTITUTE('1. Master BOM'!$D$2:$D$400," ","")&amp;","))))</f>
        <v/>
      </c>
      <c r="L1316" s="16" t="str">
        <f aca="false">IF($A1316="","",IF($K1316&lt;&gt;1,0,SUMPRODUCT(ISNUMBER(SEARCH(","&amp;TRIM($A1316)&amp;",",","&amp;SUBSTITUTE('1. Master BOM'!$D$2:$D$400," ","")&amp;","))*ROW('1. Master BOM'!$D$2:$D$400))))</f>
        <v/>
      </c>
      <c r="M1316" s="9" t="str">
        <f aca="false">IF($A1316="","",IF($K1316=0,"NOT IN BOM",IF($K1316&gt;1,"MULTIPLE BOM LINES","OK")))</f>
        <v/>
      </c>
      <c r="N1316" s="9" t="str">
        <f aca="false">IF($A1316="","",IF($L1316=0,"—",INDEX('1. Master BOM'!$A$1:$A$400,$L1316)))</f>
        <v/>
      </c>
      <c r="O1316" s="9" t="str">
        <f aca="false">IF($A1316="","",IF($L1316=0,"—",INDEX('1. Master BOM'!$B$1:$B$400,$L1316)))</f>
        <v/>
      </c>
      <c r="P1316" s="9" t="str">
        <f aca="false">IF($A1316="","",IF(OR($H1316="NOT IN SCHEMATIC",$O1316="—"),"",IF($G1316="","NO SCH PN",IF(UPPER(TRIM($G1316))=UPPER(TRIM($O1316)),"OK","MISMATCH"))))</f>
        <v/>
      </c>
      <c r="Q1316" s="9" t="str">
        <f aca="false">IF($A1316="","",IF($L1316=0,"—",INDEX('1. Master BOM'!$E$1:$E$400,$L1316)))</f>
        <v/>
      </c>
      <c r="R1316" s="9" t="str">
        <f aca="false">IF($A1316="","",IF($L1316=0,"—",IF(T(INDEX('1. Master BOM'!$F$1:$F$400,$L1316))="","(not set)",INDEX('1. Master BOM'!$F$1:$F$400,$L1316))))</f>
        <v/>
      </c>
      <c r="S1316" s="9" t="str">
        <f aca="false">IF($A1316="","",IF(OR($R1316="—",$R1316="(not set)",$D1316=""),"",IF(ISNUMBER(SEARCH(SUBSTITUTE(SUBSTITUTE(SUBSTITUTE($R1316,"-",""),"_","")," ",""),SUBSTITUTE(SUBSTITUTE(SUBSTITUTE($D1316,"-",""),"_","")," ",""))),"OK","CHECK")))</f>
        <v/>
      </c>
      <c r="T1316" s="9" t="str">
        <f aca="false">IF($A1316="","",IF(OR($H1316="NOT IN SCHEMATIC",$I1316="MISMATCH",$J1316="MISMATCH",$P1316="MISMATCH",$M1316&lt;&gt;"OK"),"REVIEW","OK"))</f>
        <v/>
      </c>
      <c r="U1316" s="14"/>
      <c r="V1316" s="14"/>
      <c r="W1316" s="17"/>
      <c r="X1316" s="14"/>
    </row>
    <row r="1317" customFormat="false" ht="15" hidden="false" customHeight="false" outlineLevel="0" collapsed="false">
      <c r="A1317" s="9" t="str">
        <f aca="false">IF('3. Layout Parts'!$A1317="","",TRIM('3. Layout Parts'!$A1317))</f>
        <v/>
      </c>
      <c r="B1317" s="9" t="str">
        <f aca="false">IF($A1317="","",'3. Layout Parts'!$D1317)</f>
        <v/>
      </c>
      <c r="C1317" s="9" t="str">
        <f aca="false">IF($A1317="","",'3. Layout Parts'!$B1317)</f>
        <v/>
      </c>
      <c r="D1317" s="9" t="str">
        <f aca="false">IF($A1317="","",'3. Layout Parts'!$C1317)</f>
        <v/>
      </c>
      <c r="E1317" s="9" t="str">
        <f aca="false">IF($A1317="","",IFERROR(INDEX('2. Schematic Parts'!$B$2:$B$3001,MATCH($A1317,'2. Schematic Parts'!$A$2:$A$3001,0)),"NOT FOUND"))</f>
        <v/>
      </c>
      <c r="F1317" s="9" t="str">
        <f aca="false">IF($A1317="","",IFERROR(INDEX('2. Schematic Parts'!$C$2:$C$3001,MATCH($A1317,'2. Schematic Parts'!$A$2:$A$3001,0))&amp;"","NOT FOUND"))</f>
        <v/>
      </c>
      <c r="G1317" s="9" t="str">
        <f aca="false">IF($A1317="","",IFERROR(INDEX('2. Schematic Parts'!$D$2:$D$3001,MATCH($A1317,'2. Schematic Parts'!$A$2:$A$3001,0))&amp;"","NOT FOUND"))</f>
        <v/>
      </c>
      <c r="H1317" s="9" t="str">
        <f aca="false">IF($A1317="","",IF(COUNTIF('2. Schematic Parts'!$A$2:$A$3001,$A1317)=0,"NOT IN SCHEMATIC","OK"))</f>
        <v/>
      </c>
      <c r="I1317" s="9" t="str">
        <f aca="false">IF($A1317="","",IF($H1317="NOT IN SCHEMATIC","",IF(UPPER(TRIM($C1317))=UPPER(TRIM($E1317)),"OK","MISMATCH")))</f>
        <v/>
      </c>
      <c r="J1317" s="9" t="str">
        <f aca="false">IF($A1317="","",IF($H1317="NOT IN SCHEMATIC","",IF($F1317="","NO SCH DECAL",IF($D1317="","",IF(UPPER(TRIM($D1317))=UPPER(TRIM($F1317)),"OK","MISMATCH")))))</f>
        <v/>
      </c>
      <c r="K1317" s="16" t="str">
        <f aca="false">IF($A1317="","",SUMPRODUCT(--ISNUMBER(SEARCH(","&amp;TRIM($A1317)&amp;",",","&amp;SUBSTITUTE('1. Master BOM'!$D$2:$D$400," ","")&amp;","))))</f>
        <v/>
      </c>
      <c r="L1317" s="16" t="str">
        <f aca="false">IF($A1317="","",IF($K1317&lt;&gt;1,0,SUMPRODUCT(ISNUMBER(SEARCH(","&amp;TRIM($A1317)&amp;",",","&amp;SUBSTITUTE('1. Master BOM'!$D$2:$D$400," ","")&amp;","))*ROW('1. Master BOM'!$D$2:$D$400))))</f>
        <v/>
      </c>
      <c r="M1317" s="9" t="str">
        <f aca="false">IF($A1317="","",IF($K1317=0,"NOT IN BOM",IF($K1317&gt;1,"MULTIPLE BOM LINES","OK")))</f>
        <v/>
      </c>
      <c r="N1317" s="9" t="str">
        <f aca="false">IF($A1317="","",IF($L1317=0,"—",INDEX('1. Master BOM'!$A$1:$A$400,$L1317)))</f>
        <v/>
      </c>
      <c r="O1317" s="9" t="str">
        <f aca="false">IF($A1317="","",IF($L1317=0,"—",INDEX('1. Master BOM'!$B$1:$B$400,$L1317)))</f>
        <v/>
      </c>
      <c r="P1317" s="9" t="str">
        <f aca="false">IF($A1317="","",IF(OR($H1317="NOT IN SCHEMATIC",$O1317="—"),"",IF($G1317="","NO SCH PN",IF(UPPER(TRIM($G1317))=UPPER(TRIM($O1317)),"OK","MISMATCH"))))</f>
        <v/>
      </c>
      <c r="Q1317" s="9" t="str">
        <f aca="false">IF($A1317="","",IF($L1317=0,"—",INDEX('1. Master BOM'!$E$1:$E$400,$L1317)))</f>
        <v/>
      </c>
      <c r="R1317" s="9" t="str">
        <f aca="false">IF($A1317="","",IF($L1317=0,"—",IF(T(INDEX('1. Master BOM'!$F$1:$F$400,$L1317))="","(not set)",INDEX('1. Master BOM'!$F$1:$F$400,$L1317))))</f>
        <v/>
      </c>
      <c r="S1317" s="9" t="str">
        <f aca="false">IF($A1317="","",IF(OR($R1317="—",$R1317="(not set)",$D1317=""),"",IF(ISNUMBER(SEARCH(SUBSTITUTE(SUBSTITUTE(SUBSTITUTE($R1317,"-",""),"_","")," ",""),SUBSTITUTE(SUBSTITUTE(SUBSTITUTE($D1317,"-",""),"_","")," ",""))),"OK","CHECK")))</f>
        <v/>
      </c>
      <c r="T1317" s="9" t="str">
        <f aca="false">IF($A1317="","",IF(OR($H1317="NOT IN SCHEMATIC",$I1317="MISMATCH",$J1317="MISMATCH",$P1317="MISMATCH",$M1317&lt;&gt;"OK"),"REVIEW","OK"))</f>
        <v/>
      </c>
      <c r="U1317" s="14"/>
      <c r="V1317" s="14"/>
      <c r="W1317" s="17"/>
      <c r="X1317" s="14"/>
    </row>
    <row r="1318" customFormat="false" ht="15" hidden="false" customHeight="false" outlineLevel="0" collapsed="false">
      <c r="A1318" s="9" t="str">
        <f aca="false">IF('3. Layout Parts'!$A1318="","",TRIM('3. Layout Parts'!$A1318))</f>
        <v/>
      </c>
      <c r="B1318" s="9" t="str">
        <f aca="false">IF($A1318="","",'3. Layout Parts'!$D1318)</f>
        <v/>
      </c>
      <c r="C1318" s="9" t="str">
        <f aca="false">IF($A1318="","",'3. Layout Parts'!$B1318)</f>
        <v/>
      </c>
      <c r="D1318" s="9" t="str">
        <f aca="false">IF($A1318="","",'3. Layout Parts'!$C1318)</f>
        <v/>
      </c>
      <c r="E1318" s="9" t="str">
        <f aca="false">IF($A1318="","",IFERROR(INDEX('2. Schematic Parts'!$B$2:$B$3001,MATCH($A1318,'2. Schematic Parts'!$A$2:$A$3001,0)),"NOT FOUND"))</f>
        <v/>
      </c>
      <c r="F1318" s="9" t="str">
        <f aca="false">IF($A1318="","",IFERROR(INDEX('2. Schematic Parts'!$C$2:$C$3001,MATCH($A1318,'2. Schematic Parts'!$A$2:$A$3001,0))&amp;"","NOT FOUND"))</f>
        <v/>
      </c>
      <c r="G1318" s="9" t="str">
        <f aca="false">IF($A1318="","",IFERROR(INDEX('2. Schematic Parts'!$D$2:$D$3001,MATCH($A1318,'2. Schematic Parts'!$A$2:$A$3001,0))&amp;"","NOT FOUND"))</f>
        <v/>
      </c>
      <c r="H1318" s="9" t="str">
        <f aca="false">IF($A1318="","",IF(COUNTIF('2. Schematic Parts'!$A$2:$A$3001,$A1318)=0,"NOT IN SCHEMATIC","OK"))</f>
        <v/>
      </c>
      <c r="I1318" s="9" t="str">
        <f aca="false">IF($A1318="","",IF($H1318="NOT IN SCHEMATIC","",IF(UPPER(TRIM($C1318))=UPPER(TRIM($E1318)),"OK","MISMATCH")))</f>
        <v/>
      </c>
      <c r="J1318" s="9" t="str">
        <f aca="false">IF($A1318="","",IF($H1318="NOT IN SCHEMATIC","",IF($F1318="","NO SCH DECAL",IF($D1318="","",IF(UPPER(TRIM($D1318))=UPPER(TRIM($F1318)),"OK","MISMATCH")))))</f>
        <v/>
      </c>
      <c r="K1318" s="16" t="str">
        <f aca="false">IF($A1318="","",SUMPRODUCT(--ISNUMBER(SEARCH(","&amp;TRIM($A1318)&amp;",",","&amp;SUBSTITUTE('1. Master BOM'!$D$2:$D$400," ","")&amp;","))))</f>
        <v/>
      </c>
      <c r="L1318" s="16" t="str">
        <f aca="false">IF($A1318="","",IF($K1318&lt;&gt;1,0,SUMPRODUCT(ISNUMBER(SEARCH(","&amp;TRIM($A1318)&amp;",",","&amp;SUBSTITUTE('1. Master BOM'!$D$2:$D$400," ","")&amp;","))*ROW('1. Master BOM'!$D$2:$D$400))))</f>
        <v/>
      </c>
      <c r="M1318" s="9" t="str">
        <f aca="false">IF($A1318="","",IF($K1318=0,"NOT IN BOM",IF($K1318&gt;1,"MULTIPLE BOM LINES","OK")))</f>
        <v/>
      </c>
      <c r="N1318" s="9" t="str">
        <f aca="false">IF($A1318="","",IF($L1318=0,"—",INDEX('1. Master BOM'!$A$1:$A$400,$L1318)))</f>
        <v/>
      </c>
      <c r="O1318" s="9" t="str">
        <f aca="false">IF($A1318="","",IF($L1318=0,"—",INDEX('1. Master BOM'!$B$1:$B$400,$L1318)))</f>
        <v/>
      </c>
      <c r="P1318" s="9" t="str">
        <f aca="false">IF($A1318="","",IF(OR($H1318="NOT IN SCHEMATIC",$O1318="—"),"",IF($G1318="","NO SCH PN",IF(UPPER(TRIM($G1318))=UPPER(TRIM($O1318)),"OK","MISMATCH"))))</f>
        <v/>
      </c>
      <c r="Q1318" s="9" t="str">
        <f aca="false">IF($A1318="","",IF($L1318=0,"—",INDEX('1. Master BOM'!$E$1:$E$400,$L1318)))</f>
        <v/>
      </c>
      <c r="R1318" s="9" t="str">
        <f aca="false">IF($A1318="","",IF($L1318=0,"—",IF(T(INDEX('1. Master BOM'!$F$1:$F$400,$L1318))="","(not set)",INDEX('1. Master BOM'!$F$1:$F$400,$L1318))))</f>
        <v/>
      </c>
      <c r="S1318" s="9" t="str">
        <f aca="false">IF($A1318="","",IF(OR($R1318="—",$R1318="(not set)",$D1318=""),"",IF(ISNUMBER(SEARCH(SUBSTITUTE(SUBSTITUTE(SUBSTITUTE($R1318,"-",""),"_","")," ",""),SUBSTITUTE(SUBSTITUTE(SUBSTITUTE($D1318,"-",""),"_","")," ",""))),"OK","CHECK")))</f>
        <v/>
      </c>
      <c r="T1318" s="9" t="str">
        <f aca="false">IF($A1318="","",IF(OR($H1318="NOT IN SCHEMATIC",$I1318="MISMATCH",$J1318="MISMATCH",$P1318="MISMATCH",$M1318&lt;&gt;"OK"),"REVIEW","OK"))</f>
        <v/>
      </c>
      <c r="U1318" s="14"/>
      <c r="V1318" s="14"/>
      <c r="W1318" s="17"/>
      <c r="X1318" s="14"/>
    </row>
    <row r="1319" customFormat="false" ht="15" hidden="false" customHeight="false" outlineLevel="0" collapsed="false">
      <c r="A1319" s="9" t="str">
        <f aca="false">IF('3. Layout Parts'!$A1319="","",TRIM('3. Layout Parts'!$A1319))</f>
        <v/>
      </c>
      <c r="B1319" s="9" t="str">
        <f aca="false">IF($A1319="","",'3. Layout Parts'!$D1319)</f>
        <v/>
      </c>
      <c r="C1319" s="9" t="str">
        <f aca="false">IF($A1319="","",'3. Layout Parts'!$B1319)</f>
        <v/>
      </c>
      <c r="D1319" s="9" t="str">
        <f aca="false">IF($A1319="","",'3. Layout Parts'!$C1319)</f>
        <v/>
      </c>
      <c r="E1319" s="9" t="str">
        <f aca="false">IF($A1319="","",IFERROR(INDEX('2. Schematic Parts'!$B$2:$B$3001,MATCH($A1319,'2. Schematic Parts'!$A$2:$A$3001,0)),"NOT FOUND"))</f>
        <v/>
      </c>
      <c r="F1319" s="9" t="str">
        <f aca="false">IF($A1319="","",IFERROR(INDEX('2. Schematic Parts'!$C$2:$C$3001,MATCH($A1319,'2. Schematic Parts'!$A$2:$A$3001,0))&amp;"","NOT FOUND"))</f>
        <v/>
      </c>
      <c r="G1319" s="9" t="str">
        <f aca="false">IF($A1319="","",IFERROR(INDEX('2. Schematic Parts'!$D$2:$D$3001,MATCH($A1319,'2. Schematic Parts'!$A$2:$A$3001,0))&amp;"","NOT FOUND"))</f>
        <v/>
      </c>
      <c r="H1319" s="9" t="str">
        <f aca="false">IF($A1319="","",IF(COUNTIF('2. Schematic Parts'!$A$2:$A$3001,$A1319)=0,"NOT IN SCHEMATIC","OK"))</f>
        <v/>
      </c>
      <c r="I1319" s="9" t="str">
        <f aca="false">IF($A1319="","",IF($H1319="NOT IN SCHEMATIC","",IF(UPPER(TRIM($C1319))=UPPER(TRIM($E1319)),"OK","MISMATCH")))</f>
        <v/>
      </c>
      <c r="J1319" s="9" t="str">
        <f aca="false">IF($A1319="","",IF($H1319="NOT IN SCHEMATIC","",IF($F1319="","NO SCH DECAL",IF($D1319="","",IF(UPPER(TRIM($D1319))=UPPER(TRIM($F1319)),"OK","MISMATCH")))))</f>
        <v/>
      </c>
      <c r="K1319" s="16" t="str">
        <f aca="false">IF($A1319="","",SUMPRODUCT(--ISNUMBER(SEARCH(","&amp;TRIM($A1319)&amp;",",","&amp;SUBSTITUTE('1. Master BOM'!$D$2:$D$400," ","")&amp;","))))</f>
        <v/>
      </c>
      <c r="L1319" s="16" t="str">
        <f aca="false">IF($A1319="","",IF($K1319&lt;&gt;1,0,SUMPRODUCT(ISNUMBER(SEARCH(","&amp;TRIM($A1319)&amp;",",","&amp;SUBSTITUTE('1. Master BOM'!$D$2:$D$400," ","")&amp;","))*ROW('1. Master BOM'!$D$2:$D$400))))</f>
        <v/>
      </c>
      <c r="M1319" s="9" t="str">
        <f aca="false">IF($A1319="","",IF($K1319=0,"NOT IN BOM",IF($K1319&gt;1,"MULTIPLE BOM LINES","OK")))</f>
        <v/>
      </c>
      <c r="N1319" s="9" t="str">
        <f aca="false">IF($A1319="","",IF($L1319=0,"—",INDEX('1. Master BOM'!$A$1:$A$400,$L1319)))</f>
        <v/>
      </c>
      <c r="O1319" s="9" t="str">
        <f aca="false">IF($A1319="","",IF($L1319=0,"—",INDEX('1. Master BOM'!$B$1:$B$400,$L1319)))</f>
        <v/>
      </c>
      <c r="P1319" s="9" t="str">
        <f aca="false">IF($A1319="","",IF(OR($H1319="NOT IN SCHEMATIC",$O1319="—"),"",IF($G1319="","NO SCH PN",IF(UPPER(TRIM($G1319))=UPPER(TRIM($O1319)),"OK","MISMATCH"))))</f>
        <v/>
      </c>
      <c r="Q1319" s="9" t="str">
        <f aca="false">IF($A1319="","",IF($L1319=0,"—",INDEX('1. Master BOM'!$E$1:$E$400,$L1319)))</f>
        <v/>
      </c>
      <c r="R1319" s="9" t="str">
        <f aca="false">IF($A1319="","",IF($L1319=0,"—",IF(T(INDEX('1. Master BOM'!$F$1:$F$400,$L1319))="","(not set)",INDEX('1. Master BOM'!$F$1:$F$400,$L1319))))</f>
        <v/>
      </c>
      <c r="S1319" s="9" t="str">
        <f aca="false">IF($A1319="","",IF(OR($R1319="—",$R1319="(not set)",$D1319=""),"",IF(ISNUMBER(SEARCH(SUBSTITUTE(SUBSTITUTE(SUBSTITUTE($R1319,"-",""),"_","")," ",""),SUBSTITUTE(SUBSTITUTE(SUBSTITUTE($D1319,"-",""),"_","")," ",""))),"OK","CHECK")))</f>
        <v/>
      </c>
      <c r="T1319" s="9" t="str">
        <f aca="false">IF($A1319="","",IF(OR($H1319="NOT IN SCHEMATIC",$I1319="MISMATCH",$J1319="MISMATCH",$P1319="MISMATCH",$M1319&lt;&gt;"OK"),"REVIEW","OK"))</f>
        <v/>
      </c>
      <c r="U1319" s="14"/>
      <c r="V1319" s="14"/>
      <c r="W1319" s="17"/>
      <c r="X1319" s="14"/>
    </row>
    <row r="1320" customFormat="false" ht="15" hidden="false" customHeight="false" outlineLevel="0" collapsed="false">
      <c r="A1320" s="9" t="str">
        <f aca="false">IF('3. Layout Parts'!$A1320="","",TRIM('3. Layout Parts'!$A1320))</f>
        <v/>
      </c>
      <c r="B1320" s="9" t="str">
        <f aca="false">IF($A1320="","",'3. Layout Parts'!$D1320)</f>
        <v/>
      </c>
      <c r="C1320" s="9" t="str">
        <f aca="false">IF($A1320="","",'3. Layout Parts'!$B1320)</f>
        <v/>
      </c>
      <c r="D1320" s="9" t="str">
        <f aca="false">IF($A1320="","",'3. Layout Parts'!$C1320)</f>
        <v/>
      </c>
      <c r="E1320" s="9" t="str">
        <f aca="false">IF($A1320="","",IFERROR(INDEX('2. Schematic Parts'!$B$2:$B$3001,MATCH($A1320,'2. Schematic Parts'!$A$2:$A$3001,0)),"NOT FOUND"))</f>
        <v/>
      </c>
      <c r="F1320" s="9" t="str">
        <f aca="false">IF($A1320="","",IFERROR(INDEX('2. Schematic Parts'!$C$2:$C$3001,MATCH($A1320,'2. Schematic Parts'!$A$2:$A$3001,0))&amp;"","NOT FOUND"))</f>
        <v/>
      </c>
      <c r="G1320" s="9" t="str">
        <f aca="false">IF($A1320="","",IFERROR(INDEX('2. Schematic Parts'!$D$2:$D$3001,MATCH($A1320,'2. Schematic Parts'!$A$2:$A$3001,0))&amp;"","NOT FOUND"))</f>
        <v/>
      </c>
      <c r="H1320" s="9" t="str">
        <f aca="false">IF($A1320="","",IF(COUNTIF('2. Schematic Parts'!$A$2:$A$3001,$A1320)=0,"NOT IN SCHEMATIC","OK"))</f>
        <v/>
      </c>
      <c r="I1320" s="9" t="str">
        <f aca="false">IF($A1320="","",IF($H1320="NOT IN SCHEMATIC","",IF(UPPER(TRIM($C1320))=UPPER(TRIM($E1320)),"OK","MISMATCH")))</f>
        <v/>
      </c>
      <c r="J1320" s="9" t="str">
        <f aca="false">IF($A1320="","",IF($H1320="NOT IN SCHEMATIC","",IF($F1320="","NO SCH DECAL",IF($D1320="","",IF(UPPER(TRIM($D1320))=UPPER(TRIM($F1320)),"OK","MISMATCH")))))</f>
        <v/>
      </c>
      <c r="K1320" s="16" t="str">
        <f aca="false">IF($A1320="","",SUMPRODUCT(--ISNUMBER(SEARCH(","&amp;TRIM($A1320)&amp;",",","&amp;SUBSTITUTE('1. Master BOM'!$D$2:$D$400," ","")&amp;","))))</f>
        <v/>
      </c>
      <c r="L1320" s="16" t="str">
        <f aca="false">IF($A1320="","",IF($K1320&lt;&gt;1,0,SUMPRODUCT(ISNUMBER(SEARCH(","&amp;TRIM($A1320)&amp;",",","&amp;SUBSTITUTE('1. Master BOM'!$D$2:$D$400," ","")&amp;","))*ROW('1. Master BOM'!$D$2:$D$400))))</f>
        <v/>
      </c>
      <c r="M1320" s="9" t="str">
        <f aca="false">IF($A1320="","",IF($K1320=0,"NOT IN BOM",IF($K1320&gt;1,"MULTIPLE BOM LINES","OK")))</f>
        <v/>
      </c>
      <c r="N1320" s="9" t="str">
        <f aca="false">IF($A1320="","",IF($L1320=0,"—",INDEX('1. Master BOM'!$A$1:$A$400,$L1320)))</f>
        <v/>
      </c>
      <c r="O1320" s="9" t="str">
        <f aca="false">IF($A1320="","",IF($L1320=0,"—",INDEX('1. Master BOM'!$B$1:$B$400,$L1320)))</f>
        <v/>
      </c>
      <c r="P1320" s="9" t="str">
        <f aca="false">IF($A1320="","",IF(OR($H1320="NOT IN SCHEMATIC",$O1320="—"),"",IF($G1320="","NO SCH PN",IF(UPPER(TRIM($G1320))=UPPER(TRIM($O1320)),"OK","MISMATCH"))))</f>
        <v/>
      </c>
      <c r="Q1320" s="9" t="str">
        <f aca="false">IF($A1320="","",IF($L1320=0,"—",INDEX('1. Master BOM'!$E$1:$E$400,$L1320)))</f>
        <v/>
      </c>
      <c r="R1320" s="9" t="str">
        <f aca="false">IF($A1320="","",IF($L1320=0,"—",IF(T(INDEX('1. Master BOM'!$F$1:$F$400,$L1320))="","(not set)",INDEX('1. Master BOM'!$F$1:$F$400,$L1320))))</f>
        <v/>
      </c>
      <c r="S1320" s="9" t="str">
        <f aca="false">IF($A1320="","",IF(OR($R1320="—",$R1320="(not set)",$D1320=""),"",IF(ISNUMBER(SEARCH(SUBSTITUTE(SUBSTITUTE(SUBSTITUTE($R1320,"-",""),"_","")," ",""),SUBSTITUTE(SUBSTITUTE(SUBSTITUTE($D1320,"-",""),"_","")," ",""))),"OK","CHECK")))</f>
        <v/>
      </c>
      <c r="T1320" s="9" t="str">
        <f aca="false">IF($A1320="","",IF(OR($H1320="NOT IN SCHEMATIC",$I1320="MISMATCH",$J1320="MISMATCH",$P1320="MISMATCH",$M1320&lt;&gt;"OK"),"REVIEW","OK"))</f>
        <v/>
      </c>
      <c r="U1320" s="14"/>
      <c r="V1320" s="14"/>
      <c r="W1320" s="17"/>
      <c r="X1320" s="14"/>
    </row>
    <row r="1321" customFormat="false" ht="15" hidden="false" customHeight="false" outlineLevel="0" collapsed="false">
      <c r="A1321" s="9" t="str">
        <f aca="false">IF('3. Layout Parts'!$A1321="","",TRIM('3. Layout Parts'!$A1321))</f>
        <v/>
      </c>
      <c r="B1321" s="9" t="str">
        <f aca="false">IF($A1321="","",'3. Layout Parts'!$D1321)</f>
        <v/>
      </c>
      <c r="C1321" s="9" t="str">
        <f aca="false">IF($A1321="","",'3. Layout Parts'!$B1321)</f>
        <v/>
      </c>
      <c r="D1321" s="9" t="str">
        <f aca="false">IF($A1321="","",'3. Layout Parts'!$C1321)</f>
        <v/>
      </c>
      <c r="E1321" s="9" t="str">
        <f aca="false">IF($A1321="","",IFERROR(INDEX('2. Schematic Parts'!$B$2:$B$3001,MATCH($A1321,'2. Schematic Parts'!$A$2:$A$3001,0)),"NOT FOUND"))</f>
        <v/>
      </c>
      <c r="F1321" s="9" t="str">
        <f aca="false">IF($A1321="","",IFERROR(INDEX('2. Schematic Parts'!$C$2:$C$3001,MATCH($A1321,'2. Schematic Parts'!$A$2:$A$3001,0))&amp;"","NOT FOUND"))</f>
        <v/>
      </c>
      <c r="G1321" s="9" t="str">
        <f aca="false">IF($A1321="","",IFERROR(INDEX('2. Schematic Parts'!$D$2:$D$3001,MATCH($A1321,'2. Schematic Parts'!$A$2:$A$3001,0))&amp;"","NOT FOUND"))</f>
        <v/>
      </c>
      <c r="H1321" s="9" t="str">
        <f aca="false">IF($A1321="","",IF(COUNTIF('2. Schematic Parts'!$A$2:$A$3001,$A1321)=0,"NOT IN SCHEMATIC","OK"))</f>
        <v/>
      </c>
      <c r="I1321" s="9" t="str">
        <f aca="false">IF($A1321="","",IF($H1321="NOT IN SCHEMATIC","",IF(UPPER(TRIM($C1321))=UPPER(TRIM($E1321)),"OK","MISMATCH")))</f>
        <v/>
      </c>
      <c r="J1321" s="9" t="str">
        <f aca="false">IF($A1321="","",IF($H1321="NOT IN SCHEMATIC","",IF($F1321="","NO SCH DECAL",IF($D1321="","",IF(UPPER(TRIM($D1321))=UPPER(TRIM($F1321)),"OK","MISMATCH")))))</f>
        <v/>
      </c>
      <c r="K1321" s="16" t="str">
        <f aca="false">IF($A1321="","",SUMPRODUCT(--ISNUMBER(SEARCH(","&amp;TRIM($A1321)&amp;",",","&amp;SUBSTITUTE('1. Master BOM'!$D$2:$D$400," ","")&amp;","))))</f>
        <v/>
      </c>
      <c r="L1321" s="16" t="str">
        <f aca="false">IF($A1321="","",IF($K1321&lt;&gt;1,0,SUMPRODUCT(ISNUMBER(SEARCH(","&amp;TRIM($A1321)&amp;",",","&amp;SUBSTITUTE('1. Master BOM'!$D$2:$D$400," ","")&amp;","))*ROW('1. Master BOM'!$D$2:$D$400))))</f>
        <v/>
      </c>
      <c r="M1321" s="9" t="str">
        <f aca="false">IF($A1321="","",IF($K1321=0,"NOT IN BOM",IF($K1321&gt;1,"MULTIPLE BOM LINES","OK")))</f>
        <v/>
      </c>
      <c r="N1321" s="9" t="str">
        <f aca="false">IF($A1321="","",IF($L1321=0,"—",INDEX('1. Master BOM'!$A$1:$A$400,$L1321)))</f>
        <v/>
      </c>
      <c r="O1321" s="9" t="str">
        <f aca="false">IF($A1321="","",IF($L1321=0,"—",INDEX('1. Master BOM'!$B$1:$B$400,$L1321)))</f>
        <v/>
      </c>
      <c r="P1321" s="9" t="str">
        <f aca="false">IF($A1321="","",IF(OR($H1321="NOT IN SCHEMATIC",$O1321="—"),"",IF($G1321="","NO SCH PN",IF(UPPER(TRIM($G1321))=UPPER(TRIM($O1321)),"OK","MISMATCH"))))</f>
        <v/>
      </c>
      <c r="Q1321" s="9" t="str">
        <f aca="false">IF($A1321="","",IF($L1321=0,"—",INDEX('1. Master BOM'!$E$1:$E$400,$L1321)))</f>
        <v/>
      </c>
      <c r="R1321" s="9" t="str">
        <f aca="false">IF($A1321="","",IF($L1321=0,"—",IF(T(INDEX('1. Master BOM'!$F$1:$F$400,$L1321))="","(not set)",INDEX('1. Master BOM'!$F$1:$F$400,$L1321))))</f>
        <v/>
      </c>
      <c r="S1321" s="9" t="str">
        <f aca="false">IF($A1321="","",IF(OR($R1321="—",$R1321="(not set)",$D1321=""),"",IF(ISNUMBER(SEARCH(SUBSTITUTE(SUBSTITUTE(SUBSTITUTE($R1321,"-",""),"_","")," ",""),SUBSTITUTE(SUBSTITUTE(SUBSTITUTE($D1321,"-",""),"_","")," ",""))),"OK","CHECK")))</f>
        <v/>
      </c>
      <c r="T1321" s="9" t="str">
        <f aca="false">IF($A1321="","",IF(OR($H1321="NOT IN SCHEMATIC",$I1321="MISMATCH",$J1321="MISMATCH",$P1321="MISMATCH",$M1321&lt;&gt;"OK"),"REVIEW","OK"))</f>
        <v/>
      </c>
      <c r="U1321" s="14"/>
      <c r="V1321" s="14"/>
      <c r="W1321" s="17"/>
      <c r="X1321" s="14"/>
    </row>
    <row r="1322" customFormat="false" ht="15" hidden="false" customHeight="false" outlineLevel="0" collapsed="false">
      <c r="A1322" s="9" t="str">
        <f aca="false">IF('3. Layout Parts'!$A1322="","",TRIM('3. Layout Parts'!$A1322))</f>
        <v/>
      </c>
      <c r="B1322" s="9" t="str">
        <f aca="false">IF($A1322="","",'3. Layout Parts'!$D1322)</f>
        <v/>
      </c>
      <c r="C1322" s="9" t="str">
        <f aca="false">IF($A1322="","",'3. Layout Parts'!$B1322)</f>
        <v/>
      </c>
      <c r="D1322" s="9" t="str">
        <f aca="false">IF($A1322="","",'3. Layout Parts'!$C1322)</f>
        <v/>
      </c>
      <c r="E1322" s="9" t="str">
        <f aca="false">IF($A1322="","",IFERROR(INDEX('2. Schematic Parts'!$B$2:$B$3001,MATCH($A1322,'2. Schematic Parts'!$A$2:$A$3001,0)),"NOT FOUND"))</f>
        <v/>
      </c>
      <c r="F1322" s="9" t="str">
        <f aca="false">IF($A1322="","",IFERROR(INDEX('2. Schematic Parts'!$C$2:$C$3001,MATCH($A1322,'2. Schematic Parts'!$A$2:$A$3001,0))&amp;"","NOT FOUND"))</f>
        <v/>
      </c>
      <c r="G1322" s="9" t="str">
        <f aca="false">IF($A1322="","",IFERROR(INDEX('2. Schematic Parts'!$D$2:$D$3001,MATCH($A1322,'2. Schematic Parts'!$A$2:$A$3001,0))&amp;"","NOT FOUND"))</f>
        <v/>
      </c>
      <c r="H1322" s="9" t="str">
        <f aca="false">IF($A1322="","",IF(COUNTIF('2. Schematic Parts'!$A$2:$A$3001,$A1322)=0,"NOT IN SCHEMATIC","OK"))</f>
        <v/>
      </c>
      <c r="I1322" s="9" t="str">
        <f aca="false">IF($A1322="","",IF($H1322="NOT IN SCHEMATIC","",IF(UPPER(TRIM($C1322))=UPPER(TRIM($E1322)),"OK","MISMATCH")))</f>
        <v/>
      </c>
      <c r="J1322" s="9" t="str">
        <f aca="false">IF($A1322="","",IF($H1322="NOT IN SCHEMATIC","",IF($F1322="","NO SCH DECAL",IF($D1322="","",IF(UPPER(TRIM($D1322))=UPPER(TRIM($F1322)),"OK","MISMATCH")))))</f>
        <v/>
      </c>
      <c r="K1322" s="16" t="str">
        <f aca="false">IF($A1322="","",SUMPRODUCT(--ISNUMBER(SEARCH(","&amp;TRIM($A1322)&amp;",",","&amp;SUBSTITUTE('1. Master BOM'!$D$2:$D$400," ","")&amp;","))))</f>
        <v/>
      </c>
      <c r="L1322" s="16" t="str">
        <f aca="false">IF($A1322="","",IF($K1322&lt;&gt;1,0,SUMPRODUCT(ISNUMBER(SEARCH(","&amp;TRIM($A1322)&amp;",",","&amp;SUBSTITUTE('1. Master BOM'!$D$2:$D$400," ","")&amp;","))*ROW('1. Master BOM'!$D$2:$D$400))))</f>
        <v/>
      </c>
      <c r="M1322" s="9" t="str">
        <f aca="false">IF($A1322="","",IF($K1322=0,"NOT IN BOM",IF($K1322&gt;1,"MULTIPLE BOM LINES","OK")))</f>
        <v/>
      </c>
      <c r="N1322" s="9" t="str">
        <f aca="false">IF($A1322="","",IF($L1322=0,"—",INDEX('1. Master BOM'!$A$1:$A$400,$L1322)))</f>
        <v/>
      </c>
      <c r="O1322" s="9" t="str">
        <f aca="false">IF($A1322="","",IF($L1322=0,"—",INDEX('1. Master BOM'!$B$1:$B$400,$L1322)))</f>
        <v/>
      </c>
      <c r="P1322" s="9" t="str">
        <f aca="false">IF($A1322="","",IF(OR($H1322="NOT IN SCHEMATIC",$O1322="—"),"",IF($G1322="","NO SCH PN",IF(UPPER(TRIM($G1322))=UPPER(TRIM($O1322)),"OK","MISMATCH"))))</f>
        <v/>
      </c>
      <c r="Q1322" s="9" t="str">
        <f aca="false">IF($A1322="","",IF($L1322=0,"—",INDEX('1. Master BOM'!$E$1:$E$400,$L1322)))</f>
        <v/>
      </c>
      <c r="R1322" s="9" t="str">
        <f aca="false">IF($A1322="","",IF($L1322=0,"—",IF(T(INDEX('1. Master BOM'!$F$1:$F$400,$L1322))="","(not set)",INDEX('1. Master BOM'!$F$1:$F$400,$L1322))))</f>
        <v/>
      </c>
      <c r="S1322" s="9" t="str">
        <f aca="false">IF($A1322="","",IF(OR($R1322="—",$R1322="(not set)",$D1322=""),"",IF(ISNUMBER(SEARCH(SUBSTITUTE(SUBSTITUTE(SUBSTITUTE($R1322,"-",""),"_","")," ",""),SUBSTITUTE(SUBSTITUTE(SUBSTITUTE($D1322,"-",""),"_","")," ",""))),"OK","CHECK")))</f>
        <v/>
      </c>
      <c r="T1322" s="9" t="str">
        <f aca="false">IF($A1322="","",IF(OR($H1322="NOT IN SCHEMATIC",$I1322="MISMATCH",$J1322="MISMATCH",$P1322="MISMATCH",$M1322&lt;&gt;"OK"),"REVIEW","OK"))</f>
        <v/>
      </c>
      <c r="U1322" s="14"/>
      <c r="V1322" s="14"/>
      <c r="W1322" s="17"/>
      <c r="X1322" s="14"/>
    </row>
    <row r="1323" customFormat="false" ht="15" hidden="false" customHeight="false" outlineLevel="0" collapsed="false">
      <c r="A1323" s="9" t="str">
        <f aca="false">IF('3. Layout Parts'!$A1323="","",TRIM('3. Layout Parts'!$A1323))</f>
        <v/>
      </c>
      <c r="B1323" s="9" t="str">
        <f aca="false">IF($A1323="","",'3. Layout Parts'!$D1323)</f>
        <v/>
      </c>
      <c r="C1323" s="9" t="str">
        <f aca="false">IF($A1323="","",'3. Layout Parts'!$B1323)</f>
        <v/>
      </c>
      <c r="D1323" s="9" t="str">
        <f aca="false">IF($A1323="","",'3. Layout Parts'!$C1323)</f>
        <v/>
      </c>
      <c r="E1323" s="9" t="str">
        <f aca="false">IF($A1323="","",IFERROR(INDEX('2. Schematic Parts'!$B$2:$B$3001,MATCH($A1323,'2. Schematic Parts'!$A$2:$A$3001,0)),"NOT FOUND"))</f>
        <v/>
      </c>
      <c r="F1323" s="9" t="str">
        <f aca="false">IF($A1323="","",IFERROR(INDEX('2. Schematic Parts'!$C$2:$C$3001,MATCH($A1323,'2. Schematic Parts'!$A$2:$A$3001,0))&amp;"","NOT FOUND"))</f>
        <v/>
      </c>
      <c r="G1323" s="9" t="str">
        <f aca="false">IF($A1323="","",IFERROR(INDEX('2. Schematic Parts'!$D$2:$D$3001,MATCH($A1323,'2. Schematic Parts'!$A$2:$A$3001,0))&amp;"","NOT FOUND"))</f>
        <v/>
      </c>
      <c r="H1323" s="9" t="str">
        <f aca="false">IF($A1323="","",IF(COUNTIF('2. Schematic Parts'!$A$2:$A$3001,$A1323)=0,"NOT IN SCHEMATIC","OK"))</f>
        <v/>
      </c>
      <c r="I1323" s="9" t="str">
        <f aca="false">IF($A1323="","",IF($H1323="NOT IN SCHEMATIC","",IF(UPPER(TRIM($C1323))=UPPER(TRIM($E1323)),"OK","MISMATCH")))</f>
        <v/>
      </c>
      <c r="J1323" s="9" t="str">
        <f aca="false">IF($A1323="","",IF($H1323="NOT IN SCHEMATIC","",IF($F1323="","NO SCH DECAL",IF($D1323="","",IF(UPPER(TRIM($D1323))=UPPER(TRIM($F1323)),"OK","MISMATCH")))))</f>
        <v/>
      </c>
      <c r="K1323" s="16" t="str">
        <f aca="false">IF($A1323="","",SUMPRODUCT(--ISNUMBER(SEARCH(","&amp;TRIM($A1323)&amp;",",","&amp;SUBSTITUTE('1. Master BOM'!$D$2:$D$400," ","")&amp;","))))</f>
        <v/>
      </c>
      <c r="L1323" s="16" t="str">
        <f aca="false">IF($A1323="","",IF($K1323&lt;&gt;1,0,SUMPRODUCT(ISNUMBER(SEARCH(","&amp;TRIM($A1323)&amp;",",","&amp;SUBSTITUTE('1. Master BOM'!$D$2:$D$400," ","")&amp;","))*ROW('1. Master BOM'!$D$2:$D$400))))</f>
        <v/>
      </c>
      <c r="M1323" s="9" t="str">
        <f aca="false">IF($A1323="","",IF($K1323=0,"NOT IN BOM",IF($K1323&gt;1,"MULTIPLE BOM LINES","OK")))</f>
        <v/>
      </c>
      <c r="N1323" s="9" t="str">
        <f aca="false">IF($A1323="","",IF($L1323=0,"—",INDEX('1. Master BOM'!$A$1:$A$400,$L1323)))</f>
        <v/>
      </c>
      <c r="O1323" s="9" t="str">
        <f aca="false">IF($A1323="","",IF($L1323=0,"—",INDEX('1. Master BOM'!$B$1:$B$400,$L1323)))</f>
        <v/>
      </c>
      <c r="P1323" s="9" t="str">
        <f aca="false">IF($A1323="","",IF(OR($H1323="NOT IN SCHEMATIC",$O1323="—"),"",IF($G1323="","NO SCH PN",IF(UPPER(TRIM($G1323))=UPPER(TRIM($O1323)),"OK","MISMATCH"))))</f>
        <v/>
      </c>
      <c r="Q1323" s="9" t="str">
        <f aca="false">IF($A1323="","",IF($L1323=0,"—",INDEX('1. Master BOM'!$E$1:$E$400,$L1323)))</f>
        <v/>
      </c>
      <c r="R1323" s="9" t="str">
        <f aca="false">IF($A1323="","",IF($L1323=0,"—",IF(T(INDEX('1. Master BOM'!$F$1:$F$400,$L1323))="","(not set)",INDEX('1. Master BOM'!$F$1:$F$400,$L1323))))</f>
        <v/>
      </c>
      <c r="S1323" s="9" t="str">
        <f aca="false">IF($A1323="","",IF(OR($R1323="—",$R1323="(not set)",$D1323=""),"",IF(ISNUMBER(SEARCH(SUBSTITUTE(SUBSTITUTE(SUBSTITUTE($R1323,"-",""),"_","")," ",""),SUBSTITUTE(SUBSTITUTE(SUBSTITUTE($D1323,"-",""),"_","")," ",""))),"OK","CHECK")))</f>
        <v/>
      </c>
      <c r="T1323" s="9" t="str">
        <f aca="false">IF($A1323="","",IF(OR($H1323="NOT IN SCHEMATIC",$I1323="MISMATCH",$J1323="MISMATCH",$P1323="MISMATCH",$M1323&lt;&gt;"OK"),"REVIEW","OK"))</f>
        <v/>
      </c>
      <c r="U1323" s="14"/>
      <c r="V1323" s="14"/>
      <c r="W1323" s="17"/>
      <c r="X1323" s="14"/>
    </row>
    <row r="1324" customFormat="false" ht="15" hidden="false" customHeight="false" outlineLevel="0" collapsed="false">
      <c r="A1324" s="9" t="str">
        <f aca="false">IF('3. Layout Parts'!$A1324="","",TRIM('3. Layout Parts'!$A1324))</f>
        <v/>
      </c>
      <c r="B1324" s="9" t="str">
        <f aca="false">IF($A1324="","",'3. Layout Parts'!$D1324)</f>
        <v/>
      </c>
      <c r="C1324" s="9" t="str">
        <f aca="false">IF($A1324="","",'3. Layout Parts'!$B1324)</f>
        <v/>
      </c>
      <c r="D1324" s="9" t="str">
        <f aca="false">IF($A1324="","",'3. Layout Parts'!$C1324)</f>
        <v/>
      </c>
      <c r="E1324" s="9" t="str">
        <f aca="false">IF($A1324="","",IFERROR(INDEX('2. Schematic Parts'!$B$2:$B$3001,MATCH($A1324,'2. Schematic Parts'!$A$2:$A$3001,0)),"NOT FOUND"))</f>
        <v/>
      </c>
      <c r="F1324" s="9" t="str">
        <f aca="false">IF($A1324="","",IFERROR(INDEX('2. Schematic Parts'!$C$2:$C$3001,MATCH($A1324,'2. Schematic Parts'!$A$2:$A$3001,0))&amp;"","NOT FOUND"))</f>
        <v/>
      </c>
      <c r="G1324" s="9" t="str">
        <f aca="false">IF($A1324="","",IFERROR(INDEX('2. Schematic Parts'!$D$2:$D$3001,MATCH($A1324,'2. Schematic Parts'!$A$2:$A$3001,0))&amp;"","NOT FOUND"))</f>
        <v/>
      </c>
      <c r="H1324" s="9" t="str">
        <f aca="false">IF($A1324="","",IF(COUNTIF('2. Schematic Parts'!$A$2:$A$3001,$A1324)=0,"NOT IN SCHEMATIC","OK"))</f>
        <v/>
      </c>
      <c r="I1324" s="9" t="str">
        <f aca="false">IF($A1324="","",IF($H1324="NOT IN SCHEMATIC","",IF(UPPER(TRIM($C1324))=UPPER(TRIM($E1324)),"OK","MISMATCH")))</f>
        <v/>
      </c>
      <c r="J1324" s="9" t="str">
        <f aca="false">IF($A1324="","",IF($H1324="NOT IN SCHEMATIC","",IF($F1324="","NO SCH DECAL",IF($D1324="","",IF(UPPER(TRIM($D1324))=UPPER(TRIM($F1324)),"OK","MISMATCH")))))</f>
        <v/>
      </c>
      <c r="K1324" s="16" t="str">
        <f aca="false">IF($A1324="","",SUMPRODUCT(--ISNUMBER(SEARCH(","&amp;TRIM($A1324)&amp;",",","&amp;SUBSTITUTE('1. Master BOM'!$D$2:$D$400," ","")&amp;","))))</f>
        <v/>
      </c>
      <c r="L1324" s="16" t="str">
        <f aca="false">IF($A1324="","",IF($K1324&lt;&gt;1,0,SUMPRODUCT(ISNUMBER(SEARCH(","&amp;TRIM($A1324)&amp;",",","&amp;SUBSTITUTE('1. Master BOM'!$D$2:$D$400," ","")&amp;","))*ROW('1. Master BOM'!$D$2:$D$400))))</f>
        <v/>
      </c>
      <c r="M1324" s="9" t="str">
        <f aca="false">IF($A1324="","",IF($K1324=0,"NOT IN BOM",IF($K1324&gt;1,"MULTIPLE BOM LINES","OK")))</f>
        <v/>
      </c>
      <c r="N1324" s="9" t="str">
        <f aca="false">IF($A1324="","",IF($L1324=0,"—",INDEX('1. Master BOM'!$A$1:$A$400,$L1324)))</f>
        <v/>
      </c>
      <c r="O1324" s="9" t="str">
        <f aca="false">IF($A1324="","",IF($L1324=0,"—",INDEX('1. Master BOM'!$B$1:$B$400,$L1324)))</f>
        <v/>
      </c>
      <c r="P1324" s="9" t="str">
        <f aca="false">IF($A1324="","",IF(OR($H1324="NOT IN SCHEMATIC",$O1324="—"),"",IF($G1324="","NO SCH PN",IF(UPPER(TRIM($G1324))=UPPER(TRIM($O1324)),"OK","MISMATCH"))))</f>
        <v/>
      </c>
      <c r="Q1324" s="9" t="str">
        <f aca="false">IF($A1324="","",IF($L1324=0,"—",INDEX('1. Master BOM'!$E$1:$E$400,$L1324)))</f>
        <v/>
      </c>
      <c r="R1324" s="9" t="str">
        <f aca="false">IF($A1324="","",IF($L1324=0,"—",IF(T(INDEX('1. Master BOM'!$F$1:$F$400,$L1324))="","(not set)",INDEX('1. Master BOM'!$F$1:$F$400,$L1324))))</f>
        <v/>
      </c>
      <c r="S1324" s="9" t="str">
        <f aca="false">IF($A1324="","",IF(OR($R1324="—",$R1324="(not set)",$D1324=""),"",IF(ISNUMBER(SEARCH(SUBSTITUTE(SUBSTITUTE(SUBSTITUTE($R1324,"-",""),"_","")," ",""),SUBSTITUTE(SUBSTITUTE(SUBSTITUTE($D1324,"-",""),"_","")," ",""))),"OK","CHECK")))</f>
        <v/>
      </c>
      <c r="T1324" s="9" t="str">
        <f aca="false">IF($A1324="","",IF(OR($H1324="NOT IN SCHEMATIC",$I1324="MISMATCH",$J1324="MISMATCH",$P1324="MISMATCH",$M1324&lt;&gt;"OK"),"REVIEW","OK"))</f>
        <v/>
      </c>
      <c r="U1324" s="14"/>
      <c r="V1324" s="14"/>
      <c r="W1324" s="17"/>
      <c r="X1324" s="14"/>
    </row>
    <row r="1325" customFormat="false" ht="15" hidden="false" customHeight="false" outlineLevel="0" collapsed="false">
      <c r="A1325" s="9" t="str">
        <f aca="false">IF('3. Layout Parts'!$A1325="","",TRIM('3. Layout Parts'!$A1325))</f>
        <v/>
      </c>
      <c r="B1325" s="9" t="str">
        <f aca="false">IF($A1325="","",'3. Layout Parts'!$D1325)</f>
        <v/>
      </c>
      <c r="C1325" s="9" t="str">
        <f aca="false">IF($A1325="","",'3. Layout Parts'!$B1325)</f>
        <v/>
      </c>
      <c r="D1325" s="9" t="str">
        <f aca="false">IF($A1325="","",'3. Layout Parts'!$C1325)</f>
        <v/>
      </c>
      <c r="E1325" s="9" t="str">
        <f aca="false">IF($A1325="","",IFERROR(INDEX('2. Schematic Parts'!$B$2:$B$3001,MATCH($A1325,'2. Schematic Parts'!$A$2:$A$3001,0)),"NOT FOUND"))</f>
        <v/>
      </c>
      <c r="F1325" s="9" t="str">
        <f aca="false">IF($A1325="","",IFERROR(INDEX('2. Schematic Parts'!$C$2:$C$3001,MATCH($A1325,'2. Schematic Parts'!$A$2:$A$3001,0))&amp;"","NOT FOUND"))</f>
        <v/>
      </c>
      <c r="G1325" s="9" t="str">
        <f aca="false">IF($A1325="","",IFERROR(INDEX('2. Schematic Parts'!$D$2:$D$3001,MATCH($A1325,'2. Schematic Parts'!$A$2:$A$3001,0))&amp;"","NOT FOUND"))</f>
        <v/>
      </c>
      <c r="H1325" s="9" t="str">
        <f aca="false">IF($A1325="","",IF(COUNTIF('2. Schematic Parts'!$A$2:$A$3001,$A1325)=0,"NOT IN SCHEMATIC","OK"))</f>
        <v/>
      </c>
      <c r="I1325" s="9" t="str">
        <f aca="false">IF($A1325="","",IF($H1325="NOT IN SCHEMATIC","",IF(UPPER(TRIM($C1325))=UPPER(TRIM($E1325)),"OK","MISMATCH")))</f>
        <v/>
      </c>
      <c r="J1325" s="9" t="str">
        <f aca="false">IF($A1325="","",IF($H1325="NOT IN SCHEMATIC","",IF($F1325="","NO SCH DECAL",IF($D1325="","",IF(UPPER(TRIM($D1325))=UPPER(TRIM($F1325)),"OK","MISMATCH")))))</f>
        <v/>
      </c>
      <c r="K1325" s="16" t="str">
        <f aca="false">IF($A1325="","",SUMPRODUCT(--ISNUMBER(SEARCH(","&amp;TRIM($A1325)&amp;",",","&amp;SUBSTITUTE('1. Master BOM'!$D$2:$D$400," ","")&amp;","))))</f>
        <v/>
      </c>
      <c r="L1325" s="16" t="str">
        <f aca="false">IF($A1325="","",IF($K1325&lt;&gt;1,0,SUMPRODUCT(ISNUMBER(SEARCH(","&amp;TRIM($A1325)&amp;",",","&amp;SUBSTITUTE('1. Master BOM'!$D$2:$D$400," ","")&amp;","))*ROW('1. Master BOM'!$D$2:$D$400))))</f>
        <v/>
      </c>
      <c r="M1325" s="9" t="str">
        <f aca="false">IF($A1325="","",IF($K1325=0,"NOT IN BOM",IF($K1325&gt;1,"MULTIPLE BOM LINES","OK")))</f>
        <v/>
      </c>
      <c r="N1325" s="9" t="str">
        <f aca="false">IF($A1325="","",IF($L1325=0,"—",INDEX('1. Master BOM'!$A$1:$A$400,$L1325)))</f>
        <v/>
      </c>
      <c r="O1325" s="9" t="str">
        <f aca="false">IF($A1325="","",IF($L1325=0,"—",INDEX('1. Master BOM'!$B$1:$B$400,$L1325)))</f>
        <v/>
      </c>
      <c r="P1325" s="9" t="str">
        <f aca="false">IF($A1325="","",IF(OR($H1325="NOT IN SCHEMATIC",$O1325="—"),"",IF($G1325="","NO SCH PN",IF(UPPER(TRIM($G1325))=UPPER(TRIM($O1325)),"OK","MISMATCH"))))</f>
        <v/>
      </c>
      <c r="Q1325" s="9" t="str">
        <f aca="false">IF($A1325="","",IF($L1325=0,"—",INDEX('1. Master BOM'!$E$1:$E$400,$L1325)))</f>
        <v/>
      </c>
      <c r="R1325" s="9" t="str">
        <f aca="false">IF($A1325="","",IF($L1325=0,"—",IF(T(INDEX('1. Master BOM'!$F$1:$F$400,$L1325))="","(not set)",INDEX('1. Master BOM'!$F$1:$F$400,$L1325))))</f>
        <v/>
      </c>
      <c r="S1325" s="9" t="str">
        <f aca="false">IF($A1325="","",IF(OR($R1325="—",$R1325="(not set)",$D1325=""),"",IF(ISNUMBER(SEARCH(SUBSTITUTE(SUBSTITUTE(SUBSTITUTE($R1325,"-",""),"_","")," ",""),SUBSTITUTE(SUBSTITUTE(SUBSTITUTE($D1325,"-",""),"_","")," ",""))),"OK","CHECK")))</f>
        <v/>
      </c>
      <c r="T1325" s="9" t="str">
        <f aca="false">IF($A1325="","",IF(OR($H1325="NOT IN SCHEMATIC",$I1325="MISMATCH",$J1325="MISMATCH",$P1325="MISMATCH",$M1325&lt;&gt;"OK"),"REVIEW","OK"))</f>
        <v/>
      </c>
      <c r="U1325" s="14"/>
      <c r="V1325" s="14"/>
      <c r="W1325" s="17"/>
      <c r="X1325" s="14"/>
    </row>
    <row r="1326" customFormat="false" ht="15" hidden="false" customHeight="false" outlineLevel="0" collapsed="false">
      <c r="A1326" s="9" t="str">
        <f aca="false">IF('3. Layout Parts'!$A1326="","",TRIM('3. Layout Parts'!$A1326))</f>
        <v/>
      </c>
      <c r="B1326" s="9" t="str">
        <f aca="false">IF($A1326="","",'3. Layout Parts'!$D1326)</f>
        <v/>
      </c>
      <c r="C1326" s="9" t="str">
        <f aca="false">IF($A1326="","",'3. Layout Parts'!$B1326)</f>
        <v/>
      </c>
      <c r="D1326" s="9" t="str">
        <f aca="false">IF($A1326="","",'3. Layout Parts'!$C1326)</f>
        <v/>
      </c>
      <c r="E1326" s="9" t="str">
        <f aca="false">IF($A1326="","",IFERROR(INDEX('2. Schematic Parts'!$B$2:$B$3001,MATCH($A1326,'2. Schematic Parts'!$A$2:$A$3001,0)),"NOT FOUND"))</f>
        <v/>
      </c>
      <c r="F1326" s="9" t="str">
        <f aca="false">IF($A1326="","",IFERROR(INDEX('2. Schematic Parts'!$C$2:$C$3001,MATCH($A1326,'2. Schematic Parts'!$A$2:$A$3001,0))&amp;"","NOT FOUND"))</f>
        <v/>
      </c>
      <c r="G1326" s="9" t="str">
        <f aca="false">IF($A1326="","",IFERROR(INDEX('2. Schematic Parts'!$D$2:$D$3001,MATCH($A1326,'2. Schematic Parts'!$A$2:$A$3001,0))&amp;"","NOT FOUND"))</f>
        <v/>
      </c>
      <c r="H1326" s="9" t="str">
        <f aca="false">IF($A1326="","",IF(COUNTIF('2. Schematic Parts'!$A$2:$A$3001,$A1326)=0,"NOT IN SCHEMATIC","OK"))</f>
        <v/>
      </c>
      <c r="I1326" s="9" t="str">
        <f aca="false">IF($A1326="","",IF($H1326="NOT IN SCHEMATIC","",IF(UPPER(TRIM($C1326))=UPPER(TRIM($E1326)),"OK","MISMATCH")))</f>
        <v/>
      </c>
      <c r="J1326" s="9" t="str">
        <f aca="false">IF($A1326="","",IF($H1326="NOT IN SCHEMATIC","",IF($F1326="","NO SCH DECAL",IF($D1326="","",IF(UPPER(TRIM($D1326))=UPPER(TRIM($F1326)),"OK","MISMATCH")))))</f>
        <v/>
      </c>
      <c r="K1326" s="16" t="str">
        <f aca="false">IF($A1326="","",SUMPRODUCT(--ISNUMBER(SEARCH(","&amp;TRIM($A1326)&amp;",",","&amp;SUBSTITUTE('1. Master BOM'!$D$2:$D$400," ","")&amp;","))))</f>
        <v/>
      </c>
      <c r="L1326" s="16" t="str">
        <f aca="false">IF($A1326="","",IF($K1326&lt;&gt;1,0,SUMPRODUCT(ISNUMBER(SEARCH(","&amp;TRIM($A1326)&amp;",",","&amp;SUBSTITUTE('1. Master BOM'!$D$2:$D$400," ","")&amp;","))*ROW('1. Master BOM'!$D$2:$D$400))))</f>
        <v/>
      </c>
      <c r="M1326" s="9" t="str">
        <f aca="false">IF($A1326="","",IF($K1326=0,"NOT IN BOM",IF($K1326&gt;1,"MULTIPLE BOM LINES","OK")))</f>
        <v/>
      </c>
      <c r="N1326" s="9" t="str">
        <f aca="false">IF($A1326="","",IF($L1326=0,"—",INDEX('1. Master BOM'!$A$1:$A$400,$L1326)))</f>
        <v/>
      </c>
      <c r="O1326" s="9" t="str">
        <f aca="false">IF($A1326="","",IF($L1326=0,"—",INDEX('1. Master BOM'!$B$1:$B$400,$L1326)))</f>
        <v/>
      </c>
      <c r="P1326" s="9" t="str">
        <f aca="false">IF($A1326="","",IF(OR($H1326="NOT IN SCHEMATIC",$O1326="—"),"",IF($G1326="","NO SCH PN",IF(UPPER(TRIM($G1326))=UPPER(TRIM($O1326)),"OK","MISMATCH"))))</f>
        <v/>
      </c>
      <c r="Q1326" s="9" t="str">
        <f aca="false">IF($A1326="","",IF($L1326=0,"—",INDEX('1. Master BOM'!$E$1:$E$400,$L1326)))</f>
        <v/>
      </c>
      <c r="R1326" s="9" t="str">
        <f aca="false">IF($A1326="","",IF($L1326=0,"—",IF(T(INDEX('1. Master BOM'!$F$1:$F$400,$L1326))="","(not set)",INDEX('1. Master BOM'!$F$1:$F$400,$L1326))))</f>
        <v/>
      </c>
      <c r="S1326" s="9" t="str">
        <f aca="false">IF($A1326="","",IF(OR($R1326="—",$R1326="(not set)",$D1326=""),"",IF(ISNUMBER(SEARCH(SUBSTITUTE(SUBSTITUTE(SUBSTITUTE($R1326,"-",""),"_","")," ",""),SUBSTITUTE(SUBSTITUTE(SUBSTITUTE($D1326,"-",""),"_","")," ",""))),"OK","CHECK")))</f>
        <v/>
      </c>
      <c r="T1326" s="9" t="str">
        <f aca="false">IF($A1326="","",IF(OR($H1326="NOT IN SCHEMATIC",$I1326="MISMATCH",$J1326="MISMATCH",$P1326="MISMATCH",$M1326&lt;&gt;"OK"),"REVIEW","OK"))</f>
        <v/>
      </c>
      <c r="U1326" s="14"/>
      <c r="V1326" s="14"/>
      <c r="W1326" s="17"/>
      <c r="X1326" s="14"/>
    </row>
    <row r="1327" customFormat="false" ht="15" hidden="false" customHeight="false" outlineLevel="0" collapsed="false">
      <c r="A1327" s="9" t="str">
        <f aca="false">IF('3. Layout Parts'!$A1327="","",TRIM('3. Layout Parts'!$A1327))</f>
        <v/>
      </c>
      <c r="B1327" s="9" t="str">
        <f aca="false">IF($A1327="","",'3. Layout Parts'!$D1327)</f>
        <v/>
      </c>
      <c r="C1327" s="9" t="str">
        <f aca="false">IF($A1327="","",'3. Layout Parts'!$B1327)</f>
        <v/>
      </c>
      <c r="D1327" s="9" t="str">
        <f aca="false">IF($A1327="","",'3. Layout Parts'!$C1327)</f>
        <v/>
      </c>
      <c r="E1327" s="9" t="str">
        <f aca="false">IF($A1327="","",IFERROR(INDEX('2. Schematic Parts'!$B$2:$B$3001,MATCH($A1327,'2. Schematic Parts'!$A$2:$A$3001,0)),"NOT FOUND"))</f>
        <v/>
      </c>
      <c r="F1327" s="9" t="str">
        <f aca="false">IF($A1327="","",IFERROR(INDEX('2. Schematic Parts'!$C$2:$C$3001,MATCH($A1327,'2. Schematic Parts'!$A$2:$A$3001,0))&amp;"","NOT FOUND"))</f>
        <v/>
      </c>
      <c r="G1327" s="9" t="str">
        <f aca="false">IF($A1327="","",IFERROR(INDEX('2. Schematic Parts'!$D$2:$D$3001,MATCH($A1327,'2. Schematic Parts'!$A$2:$A$3001,0))&amp;"","NOT FOUND"))</f>
        <v/>
      </c>
      <c r="H1327" s="9" t="str">
        <f aca="false">IF($A1327="","",IF(COUNTIF('2. Schematic Parts'!$A$2:$A$3001,$A1327)=0,"NOT IN SCHEMATIC","OK"))</f>
        <v/>
      </c>
      <c r="I1327" s="9" t="str">
        <f aca="false">IF($A1327="","",IF($H1327="NOT IN SCHEMATIC","",IF(UPPER(TRIM($C1327))=UPPER(TRIM($E1327)),"OK","MISMATCH")))</f>
        <v/>
      </c>
      <c r="J1327" s="9" t="str">
        <f aca="false">IF($A1327="","",IF($H1327="NOT IN SCHEMATIC","",IF($F1327="","NO SCH DECAL",IF($D1327="","",IF(UPPER(TRIM($D1327))=UPPER(TRIM($F1327)),"OK","MISMATCH")))))</f>
        <v/>
      </c>
      <c r="K1327" s="16" t="str">
        <f aca="false">IF($A1327="","",SUMPRODUCT(--ISNUMBER(SEARCH(","&amp;TRIM($A1327)&amp;",",","&amp;SUBSTITUTE('1. Master BOM'!$D$2:$D$400," ","")&amp;","))))</f>
        <v/>
      </c>
      <c r="L1327" s="16" t="str">
        <f aca="false">IF($A1327="","",IF($K1327&lt;&gt;1,0,SUMPRODUCT(ISNUMBER(SEARCH(","&amp;TRIM($A1327)&amp;",",","&amp;SUBSTITUTE('1. Master BOM'!$D$2:$D$400," ","")&amp;","))*ROW('1. Master BOM'!$D$2:$D$400))))</f>
        <v/>
      </c>
      <c r="M1327" s="9" t="str">
        <f aca="false">IF($A1327="","",IF($K1327=0,"NOT IN BOM",IF($K1327&gt;1,"MULTIPLE BOM LINES","OK")))</f>
        <v/>
      </c>
      <c r="N1327" s="9" t="str">
        <f aca="false">IF($A1327="","",IF($L1327=0,"—",INDEX('1. Master BOM'!$A$1:$A$400,$L1327)))</f>
        <v/>
      </c>
      <c r="O1327" s="9" t="str">
        <f aca="false">IF($A1327="","",IF($L1327=0,"—",INDEX('1. Master BOM'!$B$1:$B$400,$L1327)))</f>
        <v/>
      </c>
      <c r="P1327" s="9" t="str">
        <f aca="false">IF($A1327="","",IF(OR($H1327="NOT IN SCHEMATIC",$O1327="—"),"",IF($G1327="","NO SCH PN",IF(UPPER(TRIM($G1327))=UPPER(TRIM($O1327)),"OK","MISMATCH"))))</f>
        <v/>
      </c>
      <c r="Q1327" s="9" t="str">
        <f aca="false">IF($A1327="","",IF($L1327=0,"—",INDEX('1. Master BOM'!$E$1:$E$400,$L1327)))</f>
        <v/>
      </c>
      <c r="R1327" s="9" t="str">
        <f aca="false">IF($A1327="","",IF($L1327=0,"—",IF(T(INDEX('1. Master BOM'!$F$1:$F$400,$L1327))="","(not set)",INDEX('1. Master BOM'!$F$1:$F$400,$L1327))))</f>
        <v/>
      </c>
      <c r="S1327" s="9" t="str">
        <f aca="false">IF($A1327="","",IF(OR($R1327="—",$R1327="(not set)",$D1327=""),"",IF(ISNUMBER(SEARCH(SUBSTITUTE(SUBSTITUTE(SUBSTITUTE($R1327,"-",""),"_","")," ",""),SUBSTITUTE(SUBSTITUTE(SUBSTITUTE($D1327,"-",""),"_","")," ",""))),"OK","CHECK")))</f>
        <v/>
      </c>
      <c r="T1327" s="9" t="str">
        <f aca="false">IF($A1327="","",IF(OR($H1327="NOT IN SCHEMATIC",$I1327="MISMATCH",$J1327="MISMATCH",$P1327="MISMATCH",$M1327&lt;&gt;"OK"),"REVIEW","OK"))</f>
        <v/>
      </c>
      <c r="U1327" s="14"/>
      <c r="V1327" s="14"/>
      <c r="W1327" s="17"/>
      <c r="X1327" s="14"/>
    </row>
    <row r="1328" customFormat="false" ht="15" hidden="false" customHeight="false" outlineLevel="0" collapsed="false">
      <c r="A1328" s="9" t="str">
        <f aca="false">IF('3. Layout Parts'!$A1328="","",TRIM('3. Layout Parts'!$A1328))</f>
        <v/>
      </c>
      <c r="B1328" s="9" t="str">
        <f aca="false">IF($A1328="","",'3. Layout Parts'!$D1328)</f>
        <v/>
      </c>
      <c r="C1328" s="9" t="str">
        <f aca="false">IF($A1328="","",'3. Layout Parts'!$B1328)</f>
        <v/>
      </c>
      <c r="D1328" s="9" t="str">
        <f aca="false">IF($A1328="","",'3. Layout Parts'!$C1328)</f>
        <v/>
      </c>
      <c r="E1328" s="9" t="str">
        <f aca="false">IF($A1328="","",IFERROR(INDEX('2. Schematic Parts'!$B$2:$B$3001,MATCH($A1328,'2. Schematic Parts'!$A$2:$A$3001,0)),"NOT FOUND"))</f>
        <v/>
      </c>
      <c r="F1328" s="9" t="str">
        <f aca="false">IF($A1328="","",IFERROR(INDEX('2. Schematic Parts'!$C$2:$C$3001,MATCH($A1328,'2. Schematic Parts'!$A$2:$A$3001,0))&amp;"","NOT FOUND"))</f>
        <v/>
      </c>
      <c r="G1328" s="9" t="str">
        <f aca="false">IF($A1328="","",IFERROR(INDEX('2. Schematic Parts'!$D$2:$D$3001,MATCH($A1328,'2. Schematic Parts'!$A$2:$A$3001,0))&amp;"","NOT FOUND"))</f>
        <v/>
      </c>
      <c r="H1328" s="9" t="str">
        <f aca="false">IF($A1328="","",IF(COUNTIF('2. Schematic Parts'!$A$2:$A$3001,$A1328)=0,"NOT IN SCHEMATIC","OK"))</f>
        <v/>
      </c>
      <c r="I1328" s="9" t="str">
        <f aca="false">IF($A1328="","",IF($H1328="NOT IN SCHEMATIC","",IF(UPPER(TRIM($C1328))=UPPER(TRIM($E1328)),"OK","MISMATCH")))</f>
        <v/>
      </c>
      <c r="J1328" s="9" t="str">
        <f aca="false">IF($A1328="","",IF($H1328="NOT IN SCHEMATIC","",IF($F1328="","NO SCH DECAL",IF($D1328="","",IF(UPPER(TRIM($D1328))=UPPER(TRIM($F1328)),"OK","MISMATCH")))))</f>
        <v/>
      </c>
      <c r="K1328" s="16" t="str">
        <f aca="false">IF($A1328="","",SUMPRODUCT(--ISNUMBER(SEARCH(","&amp;TRIM($A1328)&amp;",",","&amp;SUBSTITUTE('1. Master BOM'!$D$2:$D$400," ","")&amp;","))))</f>
        <v/>
      </c>
      <c r="L1328" s="16" t="str">
        <f aca="false">IF($A1328="","",IF($K1328&lt;&gt;1,0,SUMPRODUCT(ISNUMBER(SEARCH(","&amp;TRIM($A1328)&amp;",",","&amp;SUBSTITUTE('1. Master BOM'!$D$2:$D$400," ","")&amp;","))*ROW('1. Master BOM'!$D$2:$D$400))))</f>
        <v/>
      </c>
      <c r="M1328" s="9" t="str">
        <f aca="false">IF($A1328="","",IF($K1328=0,"NOT IN BOM",IF($K1328&gt;1,"MULTIPLE BOM LINES","OK")))</f>
        <v/>
      </c>
      <c r="N1328" s="9" t="str">
        <f aca="false">IF($A1328="","",IF($L1328=0,"—",INDEX('1. Master BOM'!$A$1:$A$400,$L1328)))</f>
        <v/>
      </c>
      <c r="O1328" s="9" t="str">
        <f aca="false">IF($A1328="","",IF($L1328=0,"—",INDEX('1. Master BOM'!$B$1:$B$400,$L1328)))</f>
        <v/>
      </c>
      <c r="P1328" s="9" t="str">
        <f aca="false">IF($A1328="","",IF(OR($H1328="NOT IN SCHEMATIC",$O1328="—"),"",IF($G1328="","NO SCH PN",IF(UPPER(TRIM($G1328))=UPPER(TRIM($O1328)),"OK","MISMATCH"))))</f>
        <v/>
      </c>
      <c r="Q1328" s="9" t="str">
        <f aca="false">IF($A1328="","",IF($L1328=0,"—",INDEX('1. Master BOM'!$E$1:$E$400,$L1328)))</f>
        <v/>
      </c>
      <c r="R1328" s="9" t="str">
        <f aca="false">IF($A1328="","",IF($L1328=0,"—",IF(T(INDEX('1. Master BOM'!$F$1:$F$400,$L1328))="","(not set)",INDEX('1. Master BOM'!$F$1:$F$400,$L1328))))</f>
        <v/>
      </c>
      <c r="S1328" s="9" t="str">
        <f aca="false">IF($A1328="","",IF(OR($R1328="—",$R1328="(not set)",$D1328=""),"",IF(ISNUMBER(SEARCH(SUBSTITUTE(SUBSTITUTE(SUBSTITUTE($R1328,"-",""),"_","")," ",""),SUBSTITUTE(SUBSTITUTE(SUBSTITUTE($D1328,"-",""),"_","")," ",""))),"OK","CHECK")))</f>
        <v/>
      </c>
      <c r="T1328" s="9" t="str">
        <f aca="false">IF($A1328="","",IF(OR($H1328="NOT IN SCHEMATIC",$I1328="MISMATCH",$J1328="MISMATCH",$P1328="MISMATCH",$M1328&lt;&gt;"OK"),"REVIEW","OK"))</f>
        <v/>
      </c>
      <c r="U1328" s="14"/>
      <c r="V1328" s="14"/>
      <c r="W1328" s="17"/>
      <c r="X1328" s="14"/>
    </row>
    <row r="1329" customFormat="false" ht="15" hidden="false" customHeight="false" outlineLevel="0" collapsed="false">
      <c r="A1329" s="9" t="str">
        <f aca="false">IF('3. Layout Parts'!$A1329="","",TRIM('3. Layout Parts'!$A1329))</f>
        <v/>
      </c>
      <c r="B1329" s="9" t="str">
        <f aca="false">IF($A1329="","",'3. Layout Parts'!$D1329)</f>
        <v/>
      </c>
      <c r="C1329" s="9" t="str">
        <f aca="false">IF($A1329="","",'3. Layout Parts'!$B1329)</f>
        <v/>
      </c>
      <c r="D1329" s="9" t="str">
        <f aca="false">IF($A1329="","",'3. Layout Parts'!$C1329)</f>
        <v/>
      </c>
      <c r="E1329" s="9" t="str">
        <f aca="false">IF($A1329="","",IFERROR(INDEX('2. Schematic Parts'!$B$2:$B$3001,MATCH($A1329,'2. Schematic Parts'!$A$2:$A$3001,0)),"NOT FOUND"))</f>
        <v/>
      </c>
      <c r="F1329" s="9" t="str">
        <f aca="false">IF($A1329="","",IFERROR(INDEX('2. Schematic Parts'!$C$2:$C$3001,MATCH($A1329,'2. Schematic Parts'!$A$2:$A$3001,0))&amp;"","NOT FOUND"))</f>
        <v/>
      </c>
      <c r="G1329" s="9" t="str">
        <f aca="false">IF($A1329="","",IFERROR(INDEX('2. Schematic Parts'!$D$2:$D$3001,MATCH($A1329,'2. Schematic Parts'!$A$2:$A$3001,0))&amp;"","NOT FOUND"))</f>
        <v/>
      </c>
      <c r="H1329" s="9" t="str">
        <f aca="false">IF($A1329="","",IF(COUNTIF('2. Schematic Parts'!$A$2:$A$3001,$A1329)=0,"NOT IN SCHEMATIC","OK"))</f>
        <v/>
      </c>
      <c r="I1329" s="9" t="str">
        <f aca="false">IF($A1329="","",IF($H1329="NOT IN SCHEMATIC","",IF(UPPER(TRIM($C1329))=UPPER(TRIM($E1329)),"OK","MISMATCH")))</f>
        <v/>
      </c>
      <c r="J1329" s="9" t="str">
        <f aca="false">IF($A1329="","",IF($H1329="NOT IN SCHEMATIC","",IF($F1329="","NO SCH DECAL",IF($D1329="","",IF(UPPER(TRIM($D1329))=UPPER(TRIM($F1329)),"OK","MISMATCH")))))</f>
        <v/>
      </c>
      <c r="K1329" s="16" t="str">
        <f aca="false">IF($A1329="","",SUMPRODUCT(--ISNUMBER(SEARCH(","&amp;TRIM($A1329)&amp;",",","&amp;SUBSTITUTE('1. Master BOM'!$D$2:$D$400," ","")&amp;","))))</f>
        <v/>
      </c>
      <c r="L1329" s="16" t="str">
        <f aca="false">IF($A1329="","",IF($K1329&lt;&gt;1,0,SUMPRODUCT(ISNUMBER(SEARCH(","&amp;TRIM($A1329)&amp;",",","&amp;SUBSTITUTE('1. Master BOM'!$D$2:$D$400," ","")&amp;","))*ROW('1. Master BOM'!$D$2:$D$400))))</f>
        <v/>
      </c>
      <c r="M1329" s="9" t="str">
        <f aca="false">IF($A1329="","",IF($K1329=0,"NOT IN BOM",IF($K1329&gt;1,"MULTIPLE BOM LINES","OK")))</f>
        <v/>
      </c>
      <c r="N1329" s="9" t="str">
        <f aca="false">IF($A1329="","",IF($L1329=0,"—",INDEX('1. Master BOM'!$A$1:$A$400,$L1329)))</f>
        <v/>
      </c>
      <c r="O1329" s="9" t="str">
        <f aca="false">IF($A1329="","",IF($L1329=0,"—",INDEX('1. Master BOM'!$B$1:$B$400,$L1329)))</f>
        <v/>
      </c>
      <c r="P1329" s="9" t="str">
        <f aca="false">IF($A1329="","",IF(OR($H1329="NOT IN SCHEMATIC",$O1329="—"),"",IF($G1329="","NO SCH PN",IF(UPPER(TRIM($G1329))=UPPER(TRIM($O1329)),"OK","MISMATCH"))))</f>
        <v/>
      </c>
      <c r="Q1329" s="9" t="str">
        <f aca="false">IF($A1329="","",IF($L1329=0,"—",INDEX('1. Master BOM'!$E$1:$E$400,$L1329)))</f>
        <v/>
      </c>
      <c r="R1329" s="9" t="str">
        <f aca="false">IF($A1329="","",IF($L1329=0,"—",IF(T(INDEX('1. Master BOM'!$F$1:$F$400,$L1329))="","(not set)",INDEX('1. Master BOM'!$F$1:$F$400,$L1329))))</f>
        <v/>
      </c>
      <c r="S1329" s="9" t="str">
        <f aca="false">IF($A1329="","",IF(OR($R1329="—",$R1329="(not set)",$D1329=""),"",IF(ISNUMBER(SEARCH(SUBSTITUTE(SUBSTITUTE(SUBSTITUTE($R1329,"-",""),"_","")," ",""),SUBSTITUTE(SUBSTITUTE(SUBSTITUTE($D1329,"-",""),"_","")," ",""))),"OK","CHECK")))</f>
        <v/>
      </c>
      <c r="T1329" s="9" t="str">
        <f aca="false">IF($A1329="","",IF(OR($H1329="NOT IN SCHEMATIC",$I1329="MISMATCH",$J1329="MISMATCH",$P1329="MISMATCH",$M1329&lt;&gt;"OK"),"REVIEW","OK"))</f>
        <v/>
      </c>
      <c r="U1329" s="14"/>
      <c r="V1329" s="14"/>
      <c r="W1329" s="17"/>
      <c r="X1329" s="14"/>
    </row>
    <row r="1330" customFormat="false" ht="15" hidden="false" customHeight="false" outlineLevel="0" collapsed="false">
      <c r="A1330" s="9" t="str">
        <f aca="false">IF('3. Layout Parts'!$A1330="","",TRIM('3. Layout Parts'!$A1330))</f>
        <v/>
      </c>
      <c r="B1330" s="9" t="str">
        <f aca="false">IF($A1330="","",'3. Layout Parts'!$D1330)</f>
        <v/>
      </c>
      <c r="C1330" s="9" t="str">
        <f aca="false">IF($A1330="","",'3. Layout Parts'!$B1330)</f>
        <v/>
      </c>
      <c r="D1330" s="9" t="str">
        <f aca="false">IF($A1330="","",'3. Layout Parts'!$C1330)</f>
        <v/>
      </c>
      <c r="E1330" s="9" t="str">
        <f aca="false">IF($A1330="","",IFERROR(INDEX('2. Schematic Parts'!$B$2:$B$3001,MATCH($A1330,'2. Schematic Parts'!$A$2:$A$3001,0)),"NOT FOUND"))</f>
        <v/>
      </c>
      <c r="F1330" s="9" t="str">
        <f aca="false">IF($A1330="","",IFERROR(INDEX('2. Schematic Parts'!$C$2:$C$3001,MATCH($A1330,'2. Schematic Parts'!$A$2:$A$3001,0))&amp;"","NOT FOUND"))</f>
        <v/>
      </c>
      <c r="G1330" s="9" t="str">
        <f aca="false">IF($A1330="","",IFERROR(INDEX('2. Schematic Parts'!$D$2:$D$3001,MATCH($A1330,'2. Schematic Parts'!$A$2:$A$3001,0))&amp;"","NOT FOUND"))</f>
        <v/>
      </c>
      <c r="H1330" s="9" t="str">
        <f aca="false">IF($A1330="","",IF(COUNTIF('2. Schematic Parts'!$A$2:$A$3001,$A1330)=0,"NOT IN SCHEMATIC","OK"))</f>
        <v/>
      </c>
      <c r="I1330" s="9" t="str">
        <f aca="false">IF($A1330="","",IF($H1330="NOT IN SCHEMATIC","",IF(UPPER(TRIM($C1330))=UPPER(TRIM($E1330)),"OK","MISMATCH")))</f>
        <v/>
      </c>
      <c r="J1330" s="9" t="str">
        <f aca="false">IF($A1330="","",IF($H1330="NOT IN SCHEMATIC","",IF($F1330="","NO SCH DECAL",IF($D1330="","",IF(UPPER(TRIM($D1330))=UPPER(TRIM($F1330)),"OK","MISMATCH")))))</f>
        <v/>
      </c>
      <c r="K1330" s="16" t="str">
        <f aca="false">IF($A1330="","",SUMPRODUCT(--ISNUMBER(SEARCH(","&amp;TRIM($A1330)&amp;",",","&amp;SUBSTITUTE('1. Master BOM'!$D$2:$D$400," ","")&amp;","))))</f>
        <v/>
      </c>
      <c r="L1330" s="16" t="str">
        <f aca="false">IF($A1330="","",IF($K1330&lt;&gt;1,0,SUMPRODUCT(ISNUMBER(SEARCH(","&amp;TRIM($A1330)&amp;",",","&amp;SUBSTITUTE('1. Master BOM'!$D$2:$D$400," ","")&amp;","))*ROW('1. Master BOM'!$D$2:$D$400))))</f>
        <v/>
      </c>
      <c r="M1330" s="9" t="str">
        <f aca="false">IF($A1330="","",IF($K1330=0,"NOT IN BOM",IF($K1330&gt;1,"MULTIPLE BOM LINES","OK")))</f>
        <v/>
      </c>
      <c r="N1330" s="9" t="str">
        <f aca="false">IF($A1330="","",IF($L1330=0,"—",INDEX('1. Master BOM'!$A$1:$A$400,$L1330)))</f>
        <v/>
      </c>
      <c r="O1330" s="9" t="str">
        <f aca="false">IF($A1330="","",IF($L1330=0,"—",INDEX('1. Master BOM'!$B$1:$B$400,$L1330)))</f>
        <v/>
      </c>
      <c r="P1330" s="9" t="str">
        <f aca="false">IF($A1330="","",IF(OR($H1330="NOT IN SCHEMATIC",$O1330="—"),"",IF($G1330="","NO SCH PN",IF(UPPER(TRIM($G1330))=UPPER(TRIM($O1330)),"OK","MISMATCH"))))</f>
        <v/>
      </c>
      <c r="Q1330" s="9" t="str">
        <f aca="false">IF($A1330="","",IF($L1330=0,"—",INDEX('1. Master BOM'!$E$1:$E$400,$L1330)))</f>
        <v/>
      </c>
      <c r="R1330" s="9" t="str">
        <f aca="false">IF($A1330="","",IF($L1330=0,"—",IF(T(INDEX('1. Master BOM'!$F$1:$F$400,$L1330))="","(not set)",INDEX('1. Master BOM'!$F$1:$F$400,$L1330))))</f>
        <v/>
      </c>
      <c r="S1330" s="9" t="str">
        <f aca="false">IF($A1330="","",IF(OR($R1330="—",$R1330="(not set)",$D1330=""),"",IF(ISNUMBER(SEARCH(SUBSTITUTE(SUBSTITUTE(SUBSTITUTE($R1330,"-",""),"_","")," ",""),SUBSTITUTE(SUBSTITUTE(SUBSTITUTE($D1330,"-",""),"_","")," ",""))),"OK","CHECK")))</f>
        <v/>
      </c>
      <c r="T1330" s="9" t="str">
        <f aca="false">IF($A1330="","",IF(OR($H1330="NOT IN SCHEMATIC",$I1330="MISMATCH",$J1330="MISMATCH",$P1330="MISMATCH",$M1330&lt;&gt;"OK"),"REVIEW","OK"))</f>
        <v/>
      </c>
      <c r="U1330" s="14"/>
      <c r="V1330" s="14"/>
      <c r="W1330" s="17"/>
      <c r="X1330" s="14"/>
    </row>
    <row r="1331" customFormat="false" ht="15" hidden="false" customHeight="false" outlineLevel="0" collapsed="false">
      <c r="A1331" s="9" t="str">
        <f aca="false">IF('3. Layout Parts'!$A1331="","",TRIM('3. Layout Parts'!$A1331))</f>
        <v/>
      </c>
      <c r="B1331" s="9" t="str">
        <f aca="false">IF($A1331="","",'3. Layout Parts'!$D1331)</f>
        <v/>
      </c>
      <c r="C1331" s="9" t="str">
        <f aca="false">IF($A1331="","",'3. Layout Parts'!$B1331)</f>
        <v/>
      </c>
      <c r="D1331" s="9" t="str">
        <f aca="false">IF($A1331="","",'3. Layout Parts'!$C1331)</f>
        <v/>
      </c>
      <c r="E1331" s="9" t="str">
        <f aca="false">IF($A1331="","",IFERROR(INDEX('2. Schematic Parts'!$B$2:$B$3001,MATCH($A1331,'2. Schematic Parts'!$A$2:$A$3001,0)),"NOT FOUND"))</f>
        <v/>
      </c>
      <c r="F1331" s="9" t="str">
        <f aca="false">IF($A1331="","",IFERROR(INDEX('2. Schematic Parts'!$C$2:$C$3001,MATCH($A1331,'2. Schematic Parts'!$A$2:$A$3001,0))&amp;"","NOT FOUND"))</f>
        <v/>
      </c>
      <c r="G1331" s="9" t="str">
        <f aca="false">IF($A1331="","",IFERROR(INDEX('2. Schematic Parts'!$D$2:$D$3001,MATCH($A1331,'2. Schematic Parts'!$A$2:$A$3001,0))&amp;"","NOT FOUND"))</f>
        <v/>
      </c>
      <c r="H1331" s="9" t="str">
        <f aca="false">IF($A1331="","",IF(COUNTIF('2. Schematic Parts'!$A$2:$A$3001,$A1331)=0,"NOT IN SCHEMATIC","OK"))</f>
        <v/>
      </c>
      <c r="I1331" s="9" t="str">
        <f aca="false">IF($A1331="","",IF($H1331="NOT IN SCHEMATIC","",IF(UPPER(TRIM($C1331))=UPPER(TRIM($E1331)),"OK","MISMATCH")))</f>
        <v/>
      </c>
      <c r="J1331" s="9" t="str">
        <f aca="false">IF($A1331="","",IF($H1331="NOT IN SCHEMATIC","",IF($F1331="","NO SCH DECAL",IF($D1331="","",IF(UPPER(TRIM($D1331))=UPPER(TRIM($F1331)),"OK","MISMATCH")))))</f>
        <v/>
      </c>
      <c r="K1331" s="16" t="str">
        <f aca="false">IF($A1331="","",SUMPRODUCT(--ISNUMBER(SEARCH(","&amp;TRIM($A1331)&amp;",",","&amp;SUBSTITUTE('1. Master BOM'!$D$2:$D$400," ","")&amp;","))))</f>
        <v/>
      </c>
      <c r="L1331" s="16" t="str">
        <f aca="false">IF($A1331="","",IF($K1331&lt;&gt;1,0,SUMPRODUCT(ISNUMBER(SEARCH(","&amp;TRIM($A1331)&amp;",",","&amp;SUBSTITUTE('1. Master BOM'!$D$2:$D$400," ","")&amp;","))*ROW('1. Master BOM'!$D$2:$D$400))))</f>
        <v/>
      </c>
      <c r="M1331" s="9" t="str">
        <f aca="false">IF($A1331="","",IF($K1331=0,"NOT IN BOM",IF($K1331&gt;1,"MULTIPLE BOM LINES","OK")))</f>
        <v/>
      </c>
      <c r="N1331" s="9" t="str">
        <f aca="false">IF($A1331="","",IF($L1331=0,"—",INDEX('1. Master BOM'!$A$1:$A$400,$L1331)))</f>
        <v/>
      </c>
      <c r="O1331" s="9" t="str">
        <f aca="false">IF($A1331="","",IF($L1331=0,"—",INDEX('1. Master BOM'!$B$1:$B$400,$L1331)))</f>
        <v/>
      </c>
      <c r="P1331" s="9" t="str">
        <f aca="false">IF($A1331="","",IF(OR($H1331="NOT IN SCHEMATIC",$O1331="—"),"",IF($G1331="","NO SCH PN",IF(UPPER(TRIM($G1331))=UPPER(TRIM($O1331)),"OK","MISMATCH"))))</f>
        <v/>
      </c>
      <c r="Q1331" s="9" t="str">
        <f aca="false">IF($A1331="","",IF($L1331=0,"—",INDEX('1. Master BOM'!$E$1:$E$400,$L1331)))</f>
        <v/>
      </c>
      <c r="R1331" s="9" t="str">
        <f aca="false">IF($A1331="","",IF($L1331=0,"—",IF(T(INDEX('1. Master BOM'!$F$1:$F$400,$L1331))="","(not set)",INDEX('1. Master BOM'!$F$1:$F$400,$L1331))))</f>
        <v/>
      </c>
      <c r="S1331" s="9" t="str">
        <f aca="false">IF($A1331="","",IF(OR($R1331="—",$R1331="(not set)",$D1331=""),"",IF(ISNUMBER(SEARCH(SUBSTITUTE(SUBSTITUTE(SUBSTITUTE($R1331,"-",""),"_","")," ",""),SUBSTITUTE(SUBSTITUTE(SUBSTITUTE($D1331,"-",""),"_","")," ",""))),"OK","CHECK")))</f>
        <v/>
      </c>
      <c r="T1331" s="9" t="str">
        <f aca="false">IF($A1331="","",IF(OR($H1331="NOT IN SCHEMATIC",$I1331="MISMATCH",$J1331="MISMATCH",$P1331="MISMATCH",$M1331&lt;&gt;"OK"),"REVIEW","OK"))</f>
        <v/>
      </c>
      <c r="U1331" s="14"/>
      <c r="V1331" s="14"/>
      <c r="W1331" s="17"/>
      <c r="X1331" s="14"/>
    </row>
    <row r="1332" customFormat="false" ht="15" hidden="false" customHeight="false" outlineLevel="0" collapsed="false">
      <c r="A1332" s="9" t="str">
        <f aca="false">IF('3. Layout Parts'!$A1332="","",TRIM('3. Layout Parts'!$A1332))</f>
        <v/>
      </c>
      <c r="B1332" s="9" t="str">
        <f aca="false">IF($A1332="","",'3. Layout Parts'!$D1332)</f>
        <v/>
      </c>
      <c r="C1332" s="9" t="str">
        <f aca="false">IF($A1332="","",'3. Layout Parts'!$B1332)</f>
        <v/>
      </c>
      <c r="D1332" s="9" t="str">
        <f aca="false">IF($A1332="","",'3. Layout Parts'!$C1332)</f>
        <v/>
      </c>
      <c r="E1332" s="9" t="str">
        <f aca="false">IF($A1332="","",IFERROR(INDEX('2. Schematic Parts'!$B$2:$B$3001,MATCH($A1332,'2. Schematic Parts'!$A$2:$A$3001,0)),"NOT FOUND"))</f>
        <v/>
      </c>
      <c r="F1332" s="9" t="str">
        <f aca="false">IF($A1332="","",IFERROR(INDEX('2. Schematic Parts'!$C$2:$C$3001,MATCH($A1332,'2. Schematic Parts'!$A$2:$A$3001,0))&amp;"","NOT FOUND"))</f>
        <v/>
      </c>
      <c r="G1332" s="9" t="str">
        <f aca="false">IF($A1332="","",IFERROR(INDEX('2. Schematic Parts'!$D$2:$D$3001,MATCH($A1332,'2. Schematic Parts'!$A$2:$A$3001,0))&amp;"","NOT FOUND"))</f>
        <v/>
      </c>
      <c r="H1332" s="9" t="str">
        <f aca="false">IF($A1332="","",IF(COUNTIF('2. Schematic Parts'!$A$2:$A$3001,$A1332)=0,"NOT IN SCHEMATIC","OK"))</f>
        <v/>
      </c>
      <c r="I1332" s="9" t="str">
        <f aca="false">IF($A1332="","",IF($H1332="NOT IN SCHEMATIC","",IF(UPPER(TRIM($C1332))=UPPER(TRIM($E1332)),"OK","MISMATCH")))</f>
        <v/>
      </c>
      <c r="J1332" s="9" t="str">
        <f aca="false">IF($A1332="","",IF($H1332="NOT IN SCHEMATIC","",IF($F1332="","NO SCH DECAL",IF($D1332="","",IF(UPPER(TRIM($D1332))=UPPER(TRIM($F1332)),"OK","MISMATCH")))))</f>
        <v/>
      </c>
      <c r="K1332" s="16" t="str">
        <f aca="false">IF($A1332="","",SUMPRODUCT(--ISNUMBER(SEARCH(","&amp;TRIM($A1332)&amp;",",","&amp;SUBSTITUTE('1. Master BOM'!$D$2:$D$400," ","")&amp;","))))</f>
        <v/>
      </c>
      <c r="L1332" s="16" t="str">
        <f aca="false">IF($A1332="","",IF($K1332&lt;&gt;1,0,SUMPRODUCT(ISNUMBER(SEARCH(","&amp;TRIM($A1332)&amp;",",","&amp;SUBSTITUTE('1. Master BOM'!$D$2:$D$400," ","")&amp;","))*ROW('1. Master BOM'!$D$2:$D$400))))</f>
        <v/>
      </c>
      <c r="M1332" s="9" t="str">
        <f aca="false">IF($A1332="","",IF($K1332=0,"NOT IN BOM",IF($K1332&gt;1,"MULTIPLE BOM LINES","OK")))</f>
        <v/>
      </c>
      <c r="N1332" s="9" t="str">
        <f aca="false">IF($A1332="","",IF($L1332=0,"—",INDEX('1. Master BOM'!$A$1:$A$400,$L1332)))</f>
        <v/>
      </c>
      <c r="O1332" s="9" t="str">
        <f aca="false">IF($A1332="","",IF($L1332=0,"—",INDEX('1. Master BOM'!$B$1:$B$400,$L1332)))</f>
        <v/>
      </c>
      <c r="P1332" s="9" t="str">
        <f aca="false">IF($A1332="","",IF(OR($H1332="NOT IN SCHEMATIC",$O1332="—"),"",IF($G1332="","NO SCH PN",IF(UPPER(TRIM($G1332))=UPPER(TRIM($O1332)),"OK","MISMATCH"))))</f>
        <v/>
      </c>
      <c r="Q1332" s="9" t="str">
        <f aca="false">IF($A1332="","",IF($L1332=0,"—",INDEX('1. Master BOM'!$E$1:$E$400,$L1332)))</f>
        <v/>
      </c>
      <c r="R1332" s="9" t="str">
        <f aca="false">IF($A1332="","",IF($L1332=0,"—",IF(T(INDEX('1. Master BOM'!$F$1:$F$400,$L1332))="","(not set)",INDEX('1. Master BOM'!$F$1:$F$400,$L1332))))</f>
        <v/>
      </c>
      <c r="S1332" s="9" t="str">
        <f aca="false">IF($A1332="","",IF(OR($R1332="—",$R1332="(not set)",$D1332=""),"",IF(ISNUMBER(SEARCH(SUBSTITUTE(SUBSTITUTE(SUBSTITUTE($R1332,"-",""),"_","")," ",""),SUBSTITUTE(SUBSTITUTE(SUBSTITUTE($D1332,"-",""),"_","")," ",""))),"OK","CHECK")))</f>
        <v/>
      </c>
      <c r="T1332" s="9" t="str">
        <f aca="false">IF($A1332="","",IF(OR($H1332="NOT IN SCHEMATIC",$I1332="MISMATCH",$J1332="MISMATCH",$P1332="MISMATCH",$M1332&lt;&gt;"OK"),"REVIEW","OK"))</f>
        <v/>
      </c>
      <c r="U1332" s="14"/>
      <c r="V1332" s="14"/>
      <c r="W1332" s="17"/>
      <c r="X1332" s="14"/>
    </row>
    <row r="1333" customFormat="false" ht="15" hidden="false" customHeight="false" outlineLevel="0" collapsed="false">
      <c r="A1333" s="9" t="str">
        <f aca="false">IF('3. Layout Parts'!$A1333="","",TRIM('3. Layout Parts'!$A1333))</f>
        <v/>
      </c>
      <c r="B1333" s="9" t="str">
        <f aca="false">IF($A1333="","",'3. Layout Parts'!$D1333)</f>
        <v/>
      </c>
      <c r="C1333" s="9" t="str">
        <f aca="false">IF($A1333="","",'3. Layout Parts'!$B1333)</f>
        <v/>
      </c>
      <c r="D1333" s="9" t="str">
        <f aca="false">IF($A1333="","",'3. Layout Parts'!$C1333)</f>
        <v/>
      </c>
      <c r="E1333" s="9" t="str">
        <f aca="false">IF($A1333="","",IFERROR(INDEX('2. Schematic Parts'!$B$2:$B$3001,MATCH($A1333,'2. Schematic Parts'!$A$2:$A$3001,0)),"NOT FOUND"))</f>
        <v/>
      </c>
      <c r="F1333" s="9" t="str">
        <f aca="false">IF($A1333="","",IFERROR(INDEX('2. Schematic Parts'!$C$2:$C$3001,MATCH($A1333,'2. Schematic Parts'!$A$2:$A$3001,0))&amp;"","NOT FOUND"))</f>
        <v/>
      </c>
      <c r="G1333" s="9" t="str">
        <f aca="false">IF($A1333="","",IFERROR(INDEX('2. Schematic Parts'!$D$2:$D$3001,MATCH($A1333,'2. Schematic Parts'!$A$2:$A$3001,0))&amp;"","NOT FOUND"))</f>
        <v/>
      </c>
      <c r="H1333" s="9" t="str">
        <f aca="false">IF($A1333="","",IF(COUNTIF('2. Schematic Parts'!$A$2:$A$3001,$A1333)=0,"NOT IN SCHEMATIC","OK"))</f>
        <v/>
      </c>
      <c r="I1333" s="9" t="str">
        <f aca="false">IF($A1333="","",IF($H1333="NOT IN SCHEMATIC","",IF(UPPER(TRIM($C1333))=UPPER(TRIM($E1333)),"OK","MISMATCH")))</f>
        <v/>
      </c>
      <c r="J1333" s="9" t="str">
        <f aca="false">IF($A1333="","",IF($H1333="NOT IN SCHEMATIC","",IF($F1333="","NO SCH DECAL",IF($D1333="","",IF(UPPER(TRIM($D1333))=UPPER(TRIM($F1333)),"OK","MISMATCH")))))</f>
        <v/>
      </c>
      <c r="K1333" s="16" t="str">
        <f aca="false">IF($A1333="","",SUMPRODUCT(--ISNUMBER(SEARCH(","&amp;TRIM($A1333)&amp;",",","&amp;SUBSTITUTE('1. Master BOM'!$D$2:$D$400," ","")&amp;","))))</f>
        <v/>
      </c>
      <c r="L1333" s="16" t="str">
        <f aca="false">IF($A1333="","",IF($K1333&lt;&gt;1,0,SUMPRODUCT(ISNUMBER(SEARCH(","&amp;TRIM($A1333)&amp;",",","&amp;SUBSTITUTE('1. Master BOM'!$D$2:$D$400," ","")&amp;","))*ROW('1. Master BOM'!$D$2:$D$400))))</f>
        <v/>
      </c>
      <c r="M1333" s="9" t="str">
        <f aca="false">IF($A1333="","",IF($K1333=0,"NOT IN BOM",IF($K1333&gt;1,"MULTIPLE BOM LINES","OK")))</f>
        <v/>
      </c>
      <c r="N1333" s="9" t="str">
        <f aca="false">IF($A1333="","",IF($L1333=0,"—",INDEX('1. Master BOM'!$A$1:$A$400,$L1333)))</f>
        <v/>
      </c>
      <c r="O1333" s="9" t="str">
        <f aca="false">IF($A1333="","",IF($L1333=0,"—",INDEX('1. Master BOM'!$B$1:$B$400,$L1333)))</f>
        <v/>
      </c>
      <c r="P1333" s="9" t="str">
        <f aca="false">IF($A1333="","",IF(OR($H1333="NOT IN SCHEMATIC",$O1333="—"),"",IF($G1333="","NO SCH PN",IF(UPPER(TRIM($G1333))=UPPER(TRIM($O1333)),"OK","MISMATCH"))))</f>
        <v/>
      </c>
      <c r="Q1333" s="9" t="str">
        <f aca="false">IF($A1333="","",IF($L1333=0,"—",INDEX('1. Master BOM'!$E$1:$E$400,$L1333)))</f>
        <v/>
      </c>
      <c r="R1333" s="9" t="str">
        <f aca="false">IF($A1333="","",IF($L1333=0,"—",IF(T(INDEX('1. Master BOM'!$F$1:$F$400,$L1333))="","(not set)",INDEX('1. Master BOM'!$F$1:$F$400,$L1333))))</f>
        <v/>
      </c>
      <c r="S1333" s="9" t="str">
        <f aca="false">IF($A1333="","",IF(OR($R1333="—",$R1333="(not set)",$D1333=""),"",IF(ISNUMBER(SEARCH(SUBSTITUTE(SUBSTITUTE(SUBSTITUTE($R1333,"-",""),"_","")," ",""),SUBSTITUTE(SUBSTITUTE(SUBSTITUTE($D1333,"-",""),"_","")," ",""))),"OK","CHECK")))</f>
        <v/>
      </c>
      <c r="T1333" s="9" t="str">
        <f aca="false">IF($A1333="","",IF(OR($H1333="NOT IN SCHEMATIC",$I1333="MISMATCH",$J1333="MISMATCH",$P1333="MISMATCH",$M1333&lt;&gt;"OK"),"REVIEW","OK"))</f>
        <v/>
      </c>
      <c r="U1333" s="14"/>
      <c r="V1333" s="14"/>
      <c r="W1333" s="17"/>
      <c r="X1333" s="14"/>
    </row>
    <row r="1334" customFormat="false" ht="15" hidden="false" customHeight="false" outlineLevel="0" collapsed="false">
      <c r="A1334" s="9" t="str">
        <f aca="false">IF('3. Layout Parts'!$A1334="","",TRIM('3. Layout Parts'!$A1334))</f>
        <v/>
      </c>
      <c r="B1334" s="9" t="str">
        <f aca="false">IF($A1334="","",'3. Layout Parts'!$D1334)</f>
        <v/>
      </c>
      <c r="C1334" s="9" t="str">
        <f aca="false">IF($A1334="","",'3. Layout Parts'!$B1334)</f>
        <v/>
      </c>
      <c r="D1334" s="9" t="str">
        <f aca="false">IF($A1334="","",'3. Layout Parts'!$C1334)</f>
        <v/>
      </c>
      <c r="E1334" s="9" t="str">
        <f aca="false">IF($A1334="","",IFERROR(INDEX('2. Schematic Parts'!$B$2:$B$3001,MATCH($A1334,'2. Schematic Parts'!$A$2:$A$3001,0)),"NOT FOUND"))</f>
        <v/>
      </c>
      <c r="F1334" s="9" t="str">
        <f aca="false">IF($A1334="","",IFERROR(INDEX('2. Schematic Parts'!$C$2:$C$3001,MATCH($A1334,'2. Schematic Parts'!$A$2:$A$3001,0))&amp;"","NOT FOUND"))</f>
        <v/>
      </c>
      <c r="G1334" s="9" t="str">
        <f aca="false">IF($A1334="","",IFERROR(INDEX('2. Schematic Parts'!$D$2:$D$3001,MATCH($A1334,'2. Schematic Parts'!$A$2:$A$3001,0))&amp;"","NOT FOUND"))</f>
        <v/>
      </c>
      <c r="H1334" s="9" t="str">
        <f aca="false">IF($A1334="","",IF(COUNTIF('2. Schematic Parts'!$A$2:$A$3001,$A1334)=0,"NOT IN SCHEMATIC","OK"))</f>
        <v/>
      </c>
      <c r="I1334" s="9" t="str">
        <f aca="false">IF($A1334="","",IF($H1334="NOT IN SCHEMATIC","",IF(UPPER(TRIM($C1334))=UPPER(TRIM($E1334)),"OK","MISMATCH")))</f>
        <v/>
      </c>
      <c r="J1334" s="9" t="str">
        <f aca="false">IF($A1334="","",IF($H1334="NOT IN SCHEMATIC","",IF($F1334="","NO SCH DECAL",IF($D1334="","",IF(UPPER(TRIM($D1334))=UPPER(TRIM($F1334)),"OK","MISMATCH")))))</f>
        <v/>
      </c>
      <c r="K1334" s="16" t="str">
        <f aca="false">IF($A1334="","",SUMPRODUCT(--ISNUMBER(SEARCH(","&amp;TRIM($A1334)&amp;",",","&amp;SUBSTITUTE('1. Master BOM'!$D$2:$D$400," ","")&amp;","))))</f>
        <v/>
      </c>
      <c r="L1334" s="16" t="str">
        <f aca="false">IF($A1334="","",IF($K1334&lt;&gt;1,0,SUMPRODUCT(ISNUMBER(SEARCH(","&amp;TRIM($A1334)&amp;",",","&amp;SUBSTITUTE('1. Master BOM'!$D$2:$D$400," ","")&amp;","))*ROW('1. Master BOM'!$D$2:$D$400))))</f>
        <v/>
      </c>
      <c r="M1334" s="9" t="str">
        <f aca="false">IF($A1334="","",IF($K1334=0,"NOT IN BOM",IF($K1334&gt;1,"MULTIPLE BOM LINES","OK")))</f>
        <v/>
      </c>
      <c r="N1334" s="9" t="str">
        <f aca="false">IF($A1334="","",IF($L1334=0,"—",INDEX('1. Master BOM'!$A$1:$A$400,$L1334)))</f>
        <v/>
      </c>
      <c r="O1334" s="9" t="str">
        <f aca="false">IF($A1334="","",IF($L1334=0,"—",INDEX('1. Master BOM'!$B$1:$B$400,$L1334)))</f>
        <v/>
      </c>
      <c r="P1334" s="9" t="str">
        <f aca="false">IF($A1334="","",IF(OR($H1334="NOT IN SCHEMATIC",$O1334="—"),"",IF($G1334="","NO SCH PN",IF(UPPER(TRIM($G1334))=UPPER(TRIM($O1334)),"OK","MISMATCH"))))</f>
        <v/>
      </c>
      <c r="Q1334" s="9" t="str">
        <f aca="false">IF($A1334="","",IF($L1334=0,"—",INDEX('1. Master BOM'!$E$1:$E$400,$L1334)))</f>
        <v/>
      </c>
      <c r="R1334" s="9" t="str">
        <f aca="false">IF($A1334="","",IF($L1334=0,"—",IF(T(INDEX('1. Master BOM'!$F$1:$F$400,$L1334))="","(not set)",INDEX('1. Master BOM'!$F$1:$F$400,$L1334))))</f>
        <v/>
      </c>
      <c r="S1334" s="9" t="str">
        <f aca="false">IF($A1334="","",IF(OR($R1334="—",$R1334="(not set)",$D1334=""),"",IF(ISNUMBER(SEARCH(SUBSTITUTE(SUBSTITUTE(SUBSTITUTE($R1334,"-",""),"_","")," ",""),SUBSTITUTE(SUBSTITUTE(SUBSTITUTE($D1334,"-",""),"_","")," ",""))),"OK","CHECK")))</f>
        <v/>
      </c>
      <c r="T1334" s="9" t="str">
        <f aca="false">IF($A1334="","",IF(OR($H1334="NOT IN SCHEMATIC",$I1334="MISMATCH",$J1334="MISMATCH",$P1334="MISMATCH",$M1334&lt;&gt;"OK"),"REVIEW","OK"))</f>
        <v/>
      </c>
      <c r="U1334" s="14"/>
      <c r="V1334" s="14"/>
      <c r="W1334" s="17"/>
      <c r="X1334" s="14"/>
    </row>
    <row r="1335" customFormat="false" ht="15" hidden="false" customHeight="false" outlineLevel="0" collapsed="false">
      <c r="A1335" s="9" t="str">
        <f aca="false">IF('3. Layout Parts'!$A1335="","",TRIM('3. Layout Parts'!$A1335))</f>
        <v/>
      </c>
      <c r="B1335" s="9" t="str">
        <f aca="false">IF($A1335="","",'3. Layout Parts'!$D1335)</f>
        <v/>
      </c>
      <c r="C1335" s="9" t="str">
        <f aca="false">IF($A1335="","",'3. Layout Parts'!$B1335)</f>
        <v/>
      </c>
      <c r="D1335" s="9" t="str">
        <f aca="false">IF($A1335="","",'3. Layout Parts'!$C1335)</f>
        <v/>
      </c>
      <c r="E1335" s="9" t="str">
        <f aca="false">IF($A1335="","",IFERROR(INDEX('2. Schematic Parts'!$B$2:$B$3001,MATCH($A1335,'2. Schematic Parts'!$A$2:$A$3001,0)),"NOT FOUND"))</f>
        <v/>
      </c>
      <c r="F1335" s="9" t="str">
        <f aca="false">IF($A1335="","",IFERROR(INDEX('2. Schematic Parts'!$C$2:$C$3001,MATCH($A1335,'2. Schematic Parts'!$A$2:$A$3001,0))&amp;"","NOT FOUND"))</f>
        <v/>
      </c>
      <c r="G1335" s="9" t="str">
        <f aca="false">IF($A1335="","",IFERROR(INDEX('2. Schematic Parts'!$D$2:$D$3001,MATCH($A1335,'2. Schematic Parts'!$A$2:$A$3001,0))&amp;"","NOT FOUND"))</f>
        <v/>
      </c>
      <c r="H1335" s="9" t="str">
        <f aca="false">IF($A1335="","",IF(COUNTIF('2. Schematic Parts'!$A$2:$A$3001,$A1335)=0,"NOT IN SCHEMATIC","OK"))</f>
        <v/>
      </c>
      <c r="I1335" s="9" t="str">
        <f aca="false">IF($A1335="","",IF($H1335="NOT IN SCHEMATIC","",IF(UPPER(TRIM($C1335))=UPPER(TRIM($E1335)),"OK","MISMATCH")))</f>
        <v/>
      </c>
      <c r="J1335" s="9" t="str">
        <f aca="false">IF($A1335="","",IF($H1335="NOT IN SCHEMATIC","",IF($F1335="","NO SCH DECAL",IF($D1335="","",IF(UPPER(TRIM($D1335))=UPPER(TRIM($F1335)),"OK","MISMATCH")))))</f>
        <v/>
      </c>
      <c r="K1335" s="16" t="str">
        <f aca="false">IF($A1335="","",SUMPRODUCT(--ISNUMBER(SEARCH(","&amp;TRIM($A1335)&amp;",",","&amp;SUBSTITUTE('1. Master BOM'!$D$2:$D$400," ","")&amp;","))))</f>
        <v/>
      </c>
      <c r="L1335" s="16" t="str">
        <f aca="false">IF($A1335="","",IF($K1335&lt;&gt;1,0,SUMPRODUCT(ISNUMBER(SEARCH(","&amp;TRIM($A1335)&amp;",",","&amp;SUBSTITUTE('1. Master BOM'!$D$2:$D$400," ","")&amp;","))*ROW('1. Master BOM'!$D$2:$D$400))))</f>
        <v/>
      </c>
      <c r="M1335" s="9" t="str">
        <f aca="false">IF($A1335="","",IF($K1335=0,"NOT IN BOM",IF($K1335&gt;1,"MULTIPLE BOM LINES","OK")))</f>
        <v/>
      </c>
      <c r="N1335" s="9" t="str">
        <f aca="false">IF($A1335="","",IF($L1335=0,"—",INDEX('1. Master BOM'!$A$1:$A$400,$L1335)))</f>
        <v/>
      </c>
      <c r="O1335" s="9" t="str">
        <f aca="false">IF($A1335="","",IF($L1335=0,"—",INDEX('1. Master BOM'!$B$1:$B$400,$L1335)))</f>
        <v/>
      </c>
      <c r="P1335" s="9" t="str">
        <f aca="false">IF($A1335="","",IF(OR($H1335="NOT IN SCHEMATIC",$O1335="—"),"",IF($G1335="","NO SCH PN",IF(UPPER(TRIM($G1335))=UPPER(TRIM($O1335)),"OK","MISMATCH"))))</f>
        <v/>
      </c>
      <c r="Q1335" s="9" t="str">
        <f aca="false">IF($A1335="","",IF($L1335=0,"—",INDEX('1. Master BOM'!$E$1:$E$400,$L1335)))</f>
        <v/>
      </c>
      <c r="R1335" s="9" t="str">
        <f aca="false">IF($A1335="","",IF($L1335=0,"—",IF(T(INDEX('1. Master BOM'!$F$1:$F$400,$L1335))="","(not set)",INDEX('1. Master BOM'!$F$1:$F$400,$L1335))))</f>
        <v/>
      </c>
      <c r="S1335" s="9" t="str">
        <f aca="false">IF($A1335="","",IF(OR($R1335="—",$R1335="(not set)",$D1335=""),"",IF(ISNUMBER(SEARCH(SUBSTITUTE(SUBSTITUTE(SUBSTITUTE($R1335,"-",""),"_","")," ",""),SUBSTITUTE(SUBSTITUTE(SUBSTITUTE($D1335,"-",""),"_","")," ",""))),"OK","CHECK")))</f>
        <v/>
      </c>
      <c r="T1335" s="9" t="str">
        <f aca="false">IF($A1335="","",IF(OR($H1335="NOT IN SCHEMATIC",$I1335="MISMATCH",$J1335="MISMATCH",$P1335="MISMATCH",$M1335&lt;&gt;"OK"),"REVIEW","OK"))</f>
        <v/>
      </c>
      <c r="U1335" s="14"/>
      <c r="V1335" s="14"/>
      <c r="W1335" s="17"/>
      <c r="X1335" s="14"/>
    </row>
    <row r="1336" customFormat="false" ht="15" hidden="false" customHeight="false" outlineLevel="0" collapsed="false">
      <c r="A1336" s="9" t="str">
        <f aca="false">IF('3. Layout Parts'!$A1336="","",TRIM('3. Layout Parts'!$A1336))</f>
        <v/>
      </c>
      <c r="B1336" s="9" t="str">
        <f aca="false">IF($A1336="","",'3. Layout Parts'!$D1336)</f>
        <v/>
      </c>
      <c r="C1336" s="9" t="str">
        <f aca="false">IF($A1336="","",'3. Layout Parts'!$B1336)</f>
        <v/>
      </c>
      <c r="D1336" s="9" t="str">
        <f aca="false">IF($A1336="","",'3. Layout Parts'!$C1336)</f>
        <v/>
      </c>
      <c r="E1336" s="9" t="str">
        <f aca="false">IF($A1336="","",IFERROR(INDEX('2. Schematic Parts'!$B$2:$B$3001,MATCH($A1336,'2. Schematic Parts'!$A$2:$A$3001,0)),"NOT FOUND"))</f>
        <v/>
      </c>
      <c r="F1336" s="9" t="str">
        <f aca="false">IF($A1336="","",IFERROR(INDEX('2. Schematic Parts'!$C$2:$C$3001,MATCH($A1336,'2. Schematic Parts'!$A$2:$A$3001,0))&amp;"","NOT FOUND"))</f>
        <v/>
      </c>
      <c r="G1336" s="9" t="str">
        <f aca="false">IF($A1336="","",IFERROR(INDEX('2. Schematic Parts'!$D$2:$D$3001,MATCH($A1336,'2. Schematic Parts'!$A$2:$A$3001,0))&amp;"","NOT FOUND"))</f>
        <v/>
      </c>
      <c r="H1336" s="9" t="str">
        <f aca="false">IF($A1336="","",IF(COUNTIF('2. Schematic Parts'!$A$2:$A$3001,$A1336)=0,"NOT IN SCHEMATIC","OK"))</f>
        <v/>
      </c>
      <c r="I1336" s="9" t="str">
        <f aca="false">IF($A1336="","",IF($H1336="NOT IN SCHEMATIC","",IF(UPPER(TRIM($C1336))=UPPER(TRIM($E1336)),"OK","MISMATCH")))</f>
        <v/>
      </c>
      <c r="J1336" s="9" t="str">
        <f aca="false">IF($A1336="","",IF($H1336="NOT IN SCHEMATIC","",IF($F1336="","NO SCH DECAL",IF($D1336="","",IF(UPPER(TRIM($D1336))=UPPER(TRIM($F1336)),"OK","MISMATCH")))))</f>
        <v/>
      </c>
      <c r="K1336" s="16" t="str">
        <f aca="false">IF($A1336="","",SUMPRODUCT(--ISNUMBER(SEARCH(","&amp;TRIM($A1336)&amp;",",","&amp;SUBSTITUTE('1. Master BOM'!$D$2:$D$400," ","")&amp;","))))</f>
        <v/>
      </c>
      <c r="L1336" s="16" t="str">
        <f aca="false">IF($A1336="","",IF($K1336&lt;&gt;1,0,SUMPRODUCT(ISNUMBER(SEARCH(","&amp;TRIM($A1336)&amp;",",","&amp;SUBSTITUTE('1. Master BOM'!$D$2:$D$400," ","")&amp;","))*ROW('1. Master BOM'!$D$2:$D$400))))</f>
        <v/>
      </c>
      <c r="M1336" s="9" t="str">
        <f aca="false">IF($A1336="","",IF($K1336=0,"NOT IN BOM",IF($K1336&gt;1,"MULTIPLE BOM LINES","OK")))</f>
        <v/>
      </c>
      <c r="N1336" s="9" t="str">
        <f aca="false">IF($A1336="","",IF($L1336=0,"—",INDEX('1. Master BOM'!$A$1:$A$400,$L1336)))</f>
        <v/>
      </c>
      <c r="O1336" s="9" t="str">
        <f aca="false">IF($A1336="","",IF($L1336=0,"—",INDEX('1. Master BOM'!$B$1:$B$400,$L1336)))</f>
        <v/>
      </c>
      <c r="P1336" s="9" t="str">
        <f aca="false">IF($A1336="","",IF(OR($H1336="NOT IN SCHEMATIC",$O1336="—"),"",IF($G1336="","NO SCH PN",IF(UPPER(TRIM($G1336))=UPPER(TRIM($O1336)),"OK","MISMATCH"))))</f>
        <v/>
      </c>
      <c r="Q1336" s="9" t="str">
        <f aca="false">IF($A1336="","",IF($L1336=0,"—",INDEX('1. Master BOM'!$E$1:$E$400,$L1336)))</f>
        <v/>
      </c>
      <c r="R1336" s="9" t="str">
        <f aca="false">IF($A1336="","",IF($L1336=0,"—",IF(T(INDEX('1. Master BOM'!$F$1:$F$400,$L1336))="","(not set)",INDEX('1. Master BOM'!$F$1:$F$400,$L1336))))</f>
        <v/>
      </c>
      <c r="S1336" s="9" t="str">
        <f aca="false">IF($A1336="","",IF(OR($R1336="—",$R1336="(not set)",$D1336=""),"",IF(ISNUMBER(SEARCH(SUBSTITUTE(SUBSTITUTE(SUBSTITUTE($R1336,"-",""),"_","")," ",""),SUBSTITUTE(SUBSTITUTE(SUBSTITUTE($D1336,"-",""),"_","")," ",""))),"OK","CHECK")))</f>
        <v/>
      </c>
      <c r="T1336" s="9" t="str">
        <f aca="false">IF($A1336="","",IF(OR($H1336="NOT IN SCHEMATIC",$I1336="MISMATCH",$J1336="MISMATCH",$P1336="MISMATCH",$M1336&lt;&gt;"OK"),"REVIEW","OK"))</f>
        <v/>
      </c>
      <c r="U1336" s="14"/>
      <c r="V1336" s="14"/>
      <c r="W1336" s="17"/>
      <c r="X1336" s="14"/>
    </row>
    <row r="1337" customFormat="false" ht="15" hidden="false" customHeight="false" outlineLevel="0" collapsed="false">
      <c r="A1337" s="9" t="str">
        <f aca="false">IF('3. Layout Parts'!$A1337="","",TRIM('3. Layout Parts'!$A1337))</f>
        <v/>
      </c>
      <c r="B1337" s="9" t="str">
        <f aca="false">IF($A1337="","",'3. Layout Parts'!$D1337)</f>
        <v/>
      </c>
      <c r="C1337" s="9" t="str">
        <f aca="false">IF($A1337="","",'3. Layout Parts'!$B1337)</f>
        <v/>
      </c>
      <c r="D1337" s="9" t="str">
        <f aca="false">IF($A1337="","",'3. Layout Parts'!$C1337)</f>
        <v/>
      </c>
      <c r="E1337" s="9" t="str">
        <f aca="false">IF($A1337="","",IFERROR(INDEX('2. Schematic Parts'!$B$2:$B$3001,MATCH($A1337,'2. Schematic Parts'!$A$2:$A$3001,0)),"NOT FOUND"))</f>
        <v/>
      </c>
      <c r="F1337" s="9" t="str">
        <f aca="false">IF($A1337="","",IFERROR(INDEX('2. Schematic Parts'!$C$2:$C$3001,MATCH($A1337,'2. Schematic Parts'!$A$2:$A$3001,0))&amp;"","NOT FOUND"))</f>
        <v/>
      </c>
      <c r="G1337" s="9" t="str">
        <f aca="false">IF($A1337="","",IFERROR(INDEX('2. Schematic Parts'!$D$2:$D$3001,MATCH($A1337,'2. Schematic Parts'!$A$2:$A$3001,0))&amp;"","NOT FOUND"))</f>
        <v/>
      </c>
      <c r="H1337" s="9" t="str">
        <f aca="false">IF($A1337="","",IF(COUNTIF('2. Schematic Parts'!$A$2:$A$3001,$A1337)=0,"NOT IN SCHEMATIC","OK"))</f>
        <v/>
      </c>
      <c r="I1337" s="9" t="str">
        <f aca="false">IF($A1337="","",IF($H1337="NOT IN SCHEMATIC","",IF(UPPER(TRIM($C1337))=UPPER(TRIM($E1337)),"OK","MISMATCH")))</f>
        <v/>
      </c>
      <c r="J1337" s="9" t="str">
        <f aca="false">IF($A1337="","",IF($H1337="NOT IN SCHEMATIC","",IF($F1337="","NO SCH DECAL",IF($D1337="","",IF(UPPER(TRIM($D1337))=UPPER(TRIM($F1337)),"OK","MISMATCH")))))</f>
        <v/>
      </c>
      <c r="K1337" s="16" t="str">
        <f aca="false">IF($A1337="","",SUMPRODUCT(--ISNUMBER(SEARCH(","&amp;TRIM($A1337)&amp;",",","&amp;SUBSTITUTE('1. Master BOM'!$D$2:$D$400," ","")&amp;","))))</f>
        <v/>
      </c>
      <c r="L1337" s="16" t="str">
        <f aca="false">IF($A1337="","",IF($K1337&lt;&gt;1,0,SUMPRODUCT(ISNUMBER(SEARCH(","&amp;TRIM($A1337)&amp;",",","&amp;SUBSTITUTE('1. Master BOM'!$D$2:$D$400," ","")&amp;","))*ROW('1. Master BOM'!$D$2:$D$400))))</f>
        <v/>
      </c>
      <c r="M1337" s="9" t="str">
        <f aca="false">IF($A1337="","",IF($K1337=0,"NOT IN BOM",IF($K1337&gt;1,"MULTIPLE BOM LINES","OK")))</f>
        <v/>
      </c>
      <c r="N1337" s="9" t="str">
        <f aca="false">IF($A1337="","",IF($L1337=0,"—",INDEX('1. Master BOM'!$A$1:$A$400,$L1337)))</f>
        <v/>
      </c>
      <c r="O1337" s="9" t="str">
        <f aca="false">IF($A1337="","",IF($L1337=0,"—",INDEX('1. Master BOM'!$B$1:$B$400,$L1337)))</f>
        <v/>
      </c>
      <c r="P1337" s="9" t="str">
        <f aca="false">IF($A1337="","",IF(OR($H1337="NOT IN SCHEMATIC",$O1337="—"),"",IF($G1337="","NO SCH PN",IF(UPPER(TRIM($G1337))=UPPER(TRIM($O1337)),"OK","MISMATCH"))))</f>
        <v/>
      </c>
      <c r="Q1337" s="9" t="str">
        <f aca="false">IF($A1337="","",IF($L1337=0,"—",INDEX('1. Master BOM'!$E$1:$E$400,$L1337)))</f>
        <v/>
      </c>
      <c r="R1337" s="9" t="str">
        <f aca="false">IF($A1337="","",IF($L1337=0,"—",IF(T(INDEX('1. Master BOM'!$F$1:$F$400,$L1337))="","(not set)",INDEX('1. Master BOM'!$F$1:$F$400,$L1337))))</f>
        <v/>
      </c>
      <c r="S1337" s="9" t="str">
        <f aca="false">IF($A1337="","",IF(OR($R1337="—",$R1337="(not set)",$D1337=""),"",IF(ISNUMBER(SEARCH(SUBSTITUTE(SUBSTITUTE(SUBSTITUTE($R1337,"-",""),"_","")," ",""),SUBSTITUTE(SUBSTITUTE(SUBSTITUTE($D1337,"-",""),"_","")," ",""))),"OK","CHECK")))</f>
        <v/>
      </c>
      <c r="T1337" s="9" t="str">
        <f aca="false">IF($A1337="","",IF(OR($H1337="NOT IN SCHEMATIC",$I1337="MISMATCH",$J1337="MISMATCH",$P1337="MISMATCH",$M1337&lt;&gt;"OK"),"REVIEW","OK"))</f>
        <v/>
      </c>
      <c r="U1337" s="14"/>
      <c r="V1337" s="14"/>
      <c r="W1337" s="17"/>
      <c r="X1337" s="14"/>
    </row>
    <row r="1338" customFormat="false" ht="15" hidden="false" customHeight="false" outlineLevel="0" collapsed="false">
      <c r="A1338" s="9" t="str">
        <f aca="false">IF('3. Layout Parts'!$A1338="","",TRIM('3. Layout Parts'!$A1338))</f>
        <v/>
      </c>
      <c r="B1338" s="9" t="str">
        <f aca="false">IF($A1338="","",'3. Layout Parts'!$D1338)</f>
        <v/>
      </c>
      <c r="C1338" s="9" t="str">
        <f aca="false">IF($A1338="","",'3. Layout Parts'!$B1338)</f>
        <v/>
      </c>
      <c r="D1338" s="9" t="str">
        <f aca="false">IF($A1338="","",'3. Layout Parts'!$C1338)</f>
        <v/>
      </c>
      <c r="E1338" s="9" t="str">
        <f aca="false">IF($A1338="","",IFERROR(INDEX('2. Schematic Parts'!$B$2:$B$3001,MATCH($A1338,'2. Schematic Parts'!$A$2:$A$3001,0)),"NOT FOUND"))</f>
        <v/>
      </c>
      <c r="F1338" s="9" t="str">
        <f aca="false">IF($A1338="","",IFERROR(INDEX('2. Schematic Parts'!$C$2:$C$3001,MATCH($A1338,'2. Schematic Parts'!$A$2:$A$3001,0))&amp;"","NOT FOUND"))</f>
        <v/>
      </c>
      <c r="G1338" s="9" t="str">
        <f aca="false">IF($A1338="","",IFERROR(INDEX('2. Schematic Parts'!$D$2:$D$3001,MATCH($A1338,'2. Schematic Parts'!$A$2:$A$3001,0))&amp;"","NOT FOUND"))</f>
        <v/>
      </c>
      <c r="H1338" s="9" t="str">
        <f aca="false">IF($A1338="","",IF(COUNTIF('2. Schematic Parts'!$A$2:$A$3001,$A1338)=0,"NOT IN SCHEMATIC","OK"))</f>
        <v/>
      </c>
      <c r="I1338" s="9" t="str">
        <f aca="false">IF($A1338="","",IF($H1338="NOT IN SCHEMATIC","",IF(UPPER(TRIM($C1338))=UPPER(TRIM($E1338)),"OK","MISMATCH")))</f>
        <v/>
      </c>
      <c r="J1338" s="9" t="str">
        <f aca="false">IF($A1338="","",IF($H1338="NOT IN SCHEMATIC","",IF($F1338="","NO SCH DECAL",IF($D1338="","",IF(UPPER(TRIM($D1338))=UPPER(TRIM($F1338)),"OK","MISMATCH")))))</f>
        <v/>
      </c>
      <c r="K1338" s="16" t="str">
        <f aca="false">IF($A1338="","",SUMPRODUCT(--ISNUMBER(SEARCH(","&amp;TRIM($A1338)&amp;",",","&amp;SUBSTITUTE('1. Master BOM'!$D$2:$D$400," ","")&amp;","))))</f>
        <v/>
      </c>
      <c r="L1338" s="16" t="str">
        <f aca="false">IF($A1338="","",IF($K1338&lt;&gt;1,0,SUMPRODUCT(ISNUMBER(SEARCH(","&amp;TRIM($A1338)&amp;",",","&amp;SUBSTITUTE('1. Master BOM'!$D$2:$D$400," ","")&amp;","))*ROW('1. Master BOM'!$D$2:$D$400))))</f>
        <v/>
      </c>
      <c r="M1338" s="9" t="str">
        <f aca="false">IF($A1338="","",IF($K1338=0,"NOT IN BOM",IF($K1338&gt;1,"MULTIPLE BOM LINES","OK")))</f>
        <v/>
      </c>
      <c r="N1338" s="9" t="str">
        <f aca="false">IF($A1338="","",IF($L1338=0,"—",INDEX('1. Master BOM'!$A$1:$A$400,$L1338)))</f>
        <v/>
      </c>
      <c r="O1338" s="9" t="str">
        <f aca="false">IF($A1338="","",IF($L1338=0,"—",INDEX('1. Master BOM'!$B$1:$B$400,$L1338)))</f>
        <v/>
      </c>
      <c r="P1338" s="9" t="str">
        <f aca="false">IF($A1338="","",IF(OR($H1338="NOT IN SCHEMATIC",$O1338="—"),"",IF($G1338="","NO SCH PN",IF(UPPER(TRIM($G1338))=UPPER(TRIM($O1338)),"OK","MISMATCH"))))</f>
        <v/>
      </c>
      <c r="Q1338" s="9" t="str">
        <f aca="false">IF($A1338="","",IF($L1338=0,"—",INDEX('1. Master BOM'!$E$1:$E$400,$L1338)))</f>
        <v/>
      </c>
      <c r="R1338" s="9" t="str">
        <f aca="false">IF($A1338="","",IF($L1338=0,"—",IF(T(INDEX('1. Master BOM'!$F$1:$F$400,$L1338))="","(not set)",INDEX('1. Master BOM'!$F$1:$F$400,$L1338))))</f>
        <v/>
      </c>
      <c r="S1338" s="9" t="str">
        <f aca="false">IF($A1338="","",IF(OR($R1338="—",$R1338="(not set)",$D1338=""),"",IF(ISNUMBER(SEARCH(SUBSTITUTE(SUBSTITUTE(SUBSTITUTE($R1338,"-",""),"_","")," ",""),SUBSTITUTE(SUBSTITUTE(SUBSTITUTE($D1338,"-",""),"_","")," ",""))),"OK","CHECK")))</f>
        <v/>
      </c>
      <c r="T1338" s="9" t="str">
        <f aca="false">IF($A1338="","",IF(OR($H1338="NOT IN SCHEMATIC",$I1338="MISMATCH",$J1338="MISMATCH",$P1338="MISMATCH",$M1338&lt;&gt;"OK"),"REVIEW","OK"))</f>
        <v/>
      </c>
      <c r="U1338" s="14"/>
      <c r="V1338" s="14"/>
      <c r="W1338" s="17"/>
      <c r="X1338" s="14"/>
    </row>
    <row r="1339" customFormat="false" ht="15" hidden="false" customHeight="false" outlineLevel="0" collapsed="false">
      <c r="A1339" s="9" t="str">
        <f aca="false">IF('3. Layout Parts'!$A1339="","",TRIM('3. Layout Parts'!$A1339))</f>
        <v/>
      </c>
      <c r="B1339" s="9" t="str">
        <f aca="false">IF($A1339="","",'3. Layout Parts'!$D1339)</f>
        <v/>
      </c>
      <c r="C1339" s="9" t="str">
        <f aca="false">IF($A1339="","",'3. Layout Parts'!$B1339)</f>
        <v/>
      </c>
      <c r="D1339" s="9" t="str">
        <f aca="false">IF($A1339="","",'3. Layout Parts'!$C1339)</f>
        <v/>
      </c>
      <c r="E1339" s="9" t="str">
        <f aca="false">IF($A1339="","",IFERROR(INDEX('2. Schematic Parts'!$B$2:$B$3001,MATCH($A1339,'2. Schematic Parts'!$A$2:$A$3001,0)),"NOT FOUND"))</f>
        <v/>
      </c>
      <c r="F1339" s="9" t="str">
        <f aca="false">IF($A1339="","",IFERROR(INDEX('2. Schematic Parts'!$C$2:$C$3001,MATCH($A1339,'2. Schematic Parts'!$A$2:$A$3001,0))&amp;"","NOT FOUND"))</f>
        <v/>
      </c>
      <c r="G1339" s="9" t="str">
        <f aca="false">IF($A1339="","",IFERROR(INDEX('2. Schematic Parts'!$D$2:$D$3001,MATCH($A1339,'2. Schematic Parts'!$A$2:$A$3001,0))&amp;"","NOT FOUND"))</f>
        <v/>
      </c>
      <c r="H1339" s="9" t="str">
        <f aca="false">IF($A1339="","",IF(COUNTIF('2. Schematic Parts'!$A$2:$A$3001,$A1339)=0,"NOT IN SCHEMATIC","OK"))</f>
        <v/>
      </c>
      <c r="I1339" s="9" t="str">
        <f aca="false">IF($A1339="","",IF($H1339="NOT IN SCHEMATIC","",IF(UPPER(TRIM($C1339))=UPPER(TRIM($E1339)),"OK","MISMATCH")))</f>
        <v/>
      </c>
      <c r="J1339" s="9" t="str">
        <f aca="false">IF($A1339="","",IF($H1339="NOT IN SCHEMATIC","",IF($F1339="","NO SCH DECAL",IF($D1339="","",IF(UPPER(TRIM($D1339))=UPPER(TRIM($F1339)),"OK","MISMATCH")))))</f>
        <v/>
      </c>
      <c r="K1339" s="16" t="str">
        <f aca="false">IF($A1339="","",SUMPRODUCT(--ISNUMBER(SEARCH(","&amp;TRIM($A1339)&amp;",",","&amp;SUBSTITUTE('1. Master BOM'!$D$2:$D$400," ","")&amp;","))))</f>
        <v/>
      </c>
      <c r="L1339" s="16" t="str">
        <f aca="false">IF($A1339="","",IF($K1339&lt;&gt;1,0,SUMPRODUCT(ISNUMBER(SEARCH(","&amp;TRIM($A1339)&amp;",",","&amp;SUBSTITUTE('1. Master BOM'!$D$2:$D$400," ","")&amp;","))*ROW('1. Master BOM'!$D$2:$D$400))))</f>
        <v/>
      </c>
      <c r="M1339" s="9" t="str">
        <f aca="false">IF($A1339="","",IF($K1339=0,"NOT IN BOM",IF($K1339&gt;1,"MULTIPLE BOM LINES","OK")))</f>
        <v/>
      </c>
      <c r="N1339" s="9" t="str">
        <f aca="false">IF($A1339="","",IF($L1339=0,"—",INDEX('1. Master BOM'!$A$1:$A$400,$L1339)))</f>
        <v/>
      </c>
      <c r="O1339" s="9" t="str">
        <f aca="false">IF($A1339="","",IF($L1339=0,"—",INDEX('1. Master BOM'!$B$1:$B$400,$L1339)))</f>
        <v/>
      </c>
      <c r="P1339" s="9" t="str">
        <f aca="false">IF($A1339="","",IF(OR($H1339="NOT IN SCHEMATIC",$O1339="—"),"",IF($G1339="","NO SCH PN",IF(UPPER(TRIM($G1339))=UPPER(TRIM($O1339)),"OK","MISMATCH"))))</f>
        <v/>
      </c>
      <c r="Q1339" s="9" t="str">
        <f aca="false">IF($A1339="","",IF($L1339=0,"—",INDEX('1. Master BOM'!$E$1:$E$400,$L1339)))</f>
        <v/>
      </c>
      <c r="R1339" s="9" t="str">
        <f aca="false">IF($A1339="","",IF($L1339=0,"—",IF(T(INDEX('1. Master BOM'!$F$1:$F$400,$L1339))="","(not set)",INDEX('1. Master BOM'!$F$1:$F$400,$L1339))))</f>
        <v/>
      </c>
      <c r="S1339" s="9" t="str">
        <f aca="false">IF($A1339="","",IF(OR($R1339="—",$R1339="(not set)",$D1339=""),"",IF(ISNUMBER(SEARCH(SUBSTITUTE(SUBSTITUTE(SUBSTITUTE($R1339,"-",""),"_","")," ",""),SUBSTITUTE(SUBSTITUTE(SUBSTITUTE($D1339,"-",""),"_","")," ",""))),"OK","CHECK")))</f>
        <v/>
      </c>
      <c r="T1339" s="9" t="str">
        <f aca="false">IF($A1339="","",IF(OR($H1339="NOT IN SCHEMATIC",$I1339="MISMATCH",$J1339="MISMATCH",$P1339="MISMATCH",$M1339&lt;&gt;"OK"),"REVIEW","OK"))</f>
        <v/>
      </c>
      <c r="U1339" s="14"/>
      <c r="V1339" s="14"/>
      <c r="W1339" s="17"/>
      <c r="X1339" s="14"/>
    </row>
    <row r="1340" customFormat="false" ht="15" hidden="false" customHeight="false" outlineLevel="0" collapsed="false">
      <c r="A1340" s="9" t="str">
        <f aca="false">IF('3. Layout Parts'!$A1340="","",TRIM('3. Layout Parts'!$A1340))</f>
        <v/>
      </c>
      <c r="B1340" s="9" t="str">
        <f aca="false">IF($A1340="","",'3. Layout Parts'!$D1340)</f>
        <v/>
      </c>
      <c r="C1340" s="9" t="str">
        <f aca="false">IF($A1340="","",'3. Layout Parts'!$B1340)</f>
        <v/>
      </c>
      <c r="D1340" s="9" t="str">
        <f aca="false">IF($A1340="","",'3. Layout Parts'!$C1340)</f>
        <v/>
      </c>
      <c r="E1340" s="9" t="str">
        <f aca="false">IF($A1340="","",IFERROR(INDEX('2. Schematic Parts'!$B$2:$B$3001,MATCH($A1340,'2. Schematic Parts'!$A$2:$A$3001,0)),"NOT FOUND"))</f>
        <v/>
      </c>
      <c r="F1340" s="9" t="str">
        <f aca="false">IF($A1340="","",IFERROR(INDEX('2. Schematic Parts'!$C$2:$C$3001,MATCH($A1340,'2. Schematic Parts'!$A$2:$A$3001,0))&amp;"","NOT FOUND"))</f>
        <v/>
      </c>
      <c r="G1340" s="9" t="str">
        <f aca="false">IF($A1340="","",IFERROR(INDEX('2. Schematic Parts'!$D$2:$D$3001,MATCH($A1340,'2. Schematic Parts'!$A$2:$A$3001,0))&amp;"","NOT FOUND"))</f>
        <v/>
      </c>
      <c r="H1340" s="9" t="str">
        <f aca="false">IF($A1340="","",IF(COUNTIF('2. Schematic Parts'!$A$2:$A$3001,$A1340)=0,"NOT IN SCHEMATIC","OK"))</f>
        <v/>
      </c>
      <c r="I1340" s="9" t="str">
        <f aca="false">IF($A1340="","",IF($H1340="NOT IN SCHEMATIC","",IF(UPPER(TRIM($C1340))=UPPER(TRIM($E1340)),"OK","MISMATCH")))</f>
        <v/>
      </c>
      <c r="J1340" s="9" t="str">
        <f aca="false">IF($A1340="","",IF($H1340="NOT IN SCHEMATIC","",IF($F1340="","NO SCH DECAL",IF($D1340="","",IF(UPPER(TRIM($D1340))=UPPER(TRIM($F1340)),"OK","MISMATCH")))))</f>
        <v/>
      </c>
      <c r="K1340" s="16" t="str">
        <f aca="false">IF($A1340="","",SUMPRODUCT(--ISNUMBER(SEARCH(","&amp;TRIM($A1340)&amp;",",","&amp;SUBSTITUTE('1. Master BOM'!$D$2:$D$400," ","")&amp;","))))</f>
        <v/>
      </c>
      <c r="L1340" s="16" t="str">
        <f aca="false">IF($A1340="","",IF($K1340&lt;&gt;1,0,SUMPRODUCT(ISNUMBER(SEARCH(","&amp;TRIM($A1340)&amp;",",","&amp;SUBSTITUTE('1. Master BOM'!$D$2:$D$400," ","")&amp;","))*ROW('1. Master BOM'!$D$2:$D$400))))</f>
        <v/>
      </c>
      <c r="M1340" s="9" t="str">
        <f aca="false">IF($A1340="","",IF($K1340=0,"NOT IN BOM",IF($K1340&gt;1,"MULTIPLE BOM LINES","OK")))</f>
        <v/>
      </c>
      <c r="N1340" s="9" t="str">
        <f aca="false">IF($A1340="","",IF($L1340=0,"—",INDEX('1. Master BOM'!$A$1:$A$400,$L1340)))</f>
        <v/>
      </c>
      <c r="O1340" s="9" t="str">
        <f aca="false">IF($A1340="","",IF($L1340=0,"—",INDEX('1. Master BOM'!$B$1:$B$400,$L1340)))</f>
        <v/>
      </c>
      <c r="P1340" s="9" t="str">
        <f aca="false">IF($A1340="","",IF(OR($H1340="NOT IN SCHEMATIC",$O1340="—"),"",IF($G1340="","NO SCH PN",IF(UPPER(TRIM($G1340))=UPPER(TRIM($O1340)),"OK","MISMATCH"))))</f>
        <v/>
      </c>
      <c r="Q1340" s="9" t="str">
        <f aca="false">IF($A1340="","",IF($L1340=0,"—",INDEX('1. Master BOM'!$E$1:$E$400,$L1340)))</f>
        <v/>
      </c>
      <c r="R1340" s="9" t="str">
        <f aca="false">IF($A1340="","",IF($L1340=0,"—",IF(T(INDEX('1. Master BOM'!$F$1:$F$400,$L1340))="","(not set)",INDEX('1. Master BOM'!$F$1:$F$400,$L1340))))</f>
        <v/>
      </c>
      <c r="S1340" s="9" t="str">
        <f aca="false">IF($A1340="","",IF(OR($R1340="—",$R1340="(not set)",$D1340=""),"",IF(ISNUMBER(SEARCH(SUBSTITUTE(SUBSTITUTE(SUBSTITUTE($R1340,"-",""),"_","")," ",""),SUBSTITUTE(SUBSTITUTE(SUBSTITUTE($D1340,"-",""),"_","")," ",""))),"OK","CHECK")))</f>
        <v/>
      </c>
      <c r="T1340" s="9" t="str">
        <f aca="false">IF($A1340="","",IF(OR($H1340="NOT IN SCHEMATIC",$I1340="MISMATCH",$J1340="MISMATCH",$P1340="MISMATCH",$M1340&lt;&gt;"OK"),"REVIEW","OK"))</f>
        <v/>
      </c>
      <c r="U1340" s="14"/>
      <c r="V1340" s="14"/>
      <c r="W1340" s="17"/>
      <c r="X1340" s="14"/>
    </row>
    <row r="1341" customFormat="false" ht="15" hidden="false" customHeight="false" outlineLevel="0" collapsed="false">
      <c r="A1341" s="9" t="str">
        <f aca="false">IF('3. Layout Parts'!$A1341="","",TRIM('3. Layout Parts'!$A1341))</f>
        <v/>
      </c>
      <c r="B1341" s="9" t="str">
        <f aca="false">IF($A1341="","",'3. Layout Parts'!$D1341)</f>
        <v/>
      </c>
      <c r="C1341" s="9" t="str">
        <f aca="false">IF($A1341="","",'3. Layout Parts'!$B1341)</f>
        <v/>
      </c>
      <c r="D1341" s="9" t="str">
        <f aca="false">IF($A1341="","",'3. Layout Parts'!$C1341)</f>
        <v/>
      </c>
      <c r="E1341" s="9" t="str">
        <f aca="false">IF($A1341="","",IFERROR(INDEX('2. Schematic Parts'!$B$2:$B$3001,MATCH($A1341,'2. Schematic Parts'!$A$2:$A$3001,0)),"NOT FOUND"))</f>
        <v/>
      </c>
      <c r="F1341" s="9" t="str">
        <f aca="false">IF($A1341="","",IFERROR(INDEX('2. Schematic Parts'!$C$2:$C$3001,MATCH($A1341,'2. Schematic Parts'!$A$2:$A$3001,0))&amp;"","NOT FOUND"))</f>
        <v/>
      </c>
      <c r="G1341" s="9" t="str">
        <f aca="false">IF($A1341="","",IFERROR(INDEX('2. Schematic Parts'!$D$2:$D$3001,MATCH($A1341,'2. Schematic Parts'!$A$2:$A$3001,0))&amp;"","NOT FOUND"))</f>
        <v/>
      </c>
      <c r="H1341" s="9" t="str">
        <f aca="false">IF($A1341="","",IF(COUNTIF('2. Schematic Parts'!$A$2:$A$3001,$A1341)=0,"NOT IN SCHEMATIC","OK"))</f>
        <v/>
      </c>
      <c r="I1341" s="9" t="str">
        <f aca="false">IF($A1341="","",IF($H1341="NOT IN SCHEMATIC","",IF(UPPER(TRIM($C1341))=UPPER(TRIM($E1341)),"OK","MISMATCH")))</f>
        <v/>
      </c>
      <c r="J1341" s="9" t="str">
        <f aca="false">IF($A1341="","",IF($H1341="NOT IN SCHEMATIC","",IF($F1341="","NO SCH DECAL",IF($D1341="","",IF(UPPER(TRIM($D1341))=UPPER(TRIM($F1341)),"OK","MISMATCH")))))</f>
        <v/>
      </c>
      <c r="K1341" s="16" t="str">
        <f aca="false">IF($A1341="","",SUMPRODUCT(--ISNUMBER(SEARCH(","&amp;TRIM($A1341)&amp;",",","&amp;SUBSTITUTE('1. Master BOM'!$D$2:$D$400," ","")&amp;","))))</f>
        <v/>
      </c>
      <c r="L1341" s="16" t="str">
        <f aca="false">IF($A1341="","",IF($K1341&lt;&gt;1,0,SUMPRODUCT(ISNUMBER(SEARCH(","&amp;TRIM($A1341)&amp;",",","&amp;SUBSTITUTE('1. Master BOM'!$D$2:$D$400," ","")&amp;","))*ROW('1. Master BOM'!$D$2:$D$400))))</f>
        <v/>
      </c>
      <c r="M1341" s="9" t="str">
        <f aca="false">IF($A1341="","",IF($K1341=0,"NOT IN BOM",IF($K1341&gt;1,"MULTIPLE BOM LINES","OK")))</f>
        <v/>
      </c>
      <c r="N1341" s="9" t="str">
        <f aca="false">IF($A1341="","",IF($L1341=0,"—",INDEX('1. Master BOM'!$A$1:$A$400,$L1341)))</f>
        <v/>
      </c>
      <c r="O1341" s="9" t="str">
        <f aca="false">IF($A1341="","",IF($L1341=0,"—",INDEX('1. Master BOM'!$B$1:$B$400,$L1341)))</f>
        <v/>
      </c>
      <c r="P1341" s="9" t="str">
        <f aca="false">IF($A1341="","",IF(OR($H1341="NOT IN SCHEMATIC",$O1341="—"),"",IF($G1341="","NO SCH PN",IF(UPPER(TRIM($G1341))=UPPER(TRIM($O1341)),"OK","MISMATCH"))))</f>
        <v/>
      </c>
      <c r="Q1341" s="9" t="str">
        <f aca="false">IF($A1341="","",IF($L1341=0,"—",INDEX('1. Master BOM'!$E$1:$E$400,$L1341)))</f>
        <v/>
      </c>
      <c r="R1341" s="9" t="str">
        <f aca="false">IF($A1341="","",IF($L1341=0,"—",IF(T(INDEX('1. Master BOM'!$F$1:$F$400,$L1341))="","(not set)",INDEX('1. Master BOM'!$F$1:$F$400,$L1341))))</f>
        <v/>
      </c>
      <c r="S1341" s="9" t="str">
        <f aca="false">IF($A1341="","",IF(OR($R1341="—",$R1341="(not set)",$D1341=""),"",IF(ISNUMBER(SEARCH(SUBSTITUTE(SUBSTITUTE(SUBSTITUTE($R1341,"-",""),"_","")," ",""),SUBSTITUTE(SUBSTITUTE(SUBSTITUTE($D1341,"-",""),"_","")," ",""))),"OK","CHECK")))</f>
        <v/>
      </c>
      <c r="T1341" s="9" t="str">
        <f aca="false">IF($A1341="","",IF(OR($H1341="NOT IN SCHEMATIC",$I1341="MISMATCH",$J1341="MISMATCH",$P1341="MISMATCH",$M1341&lt;&gt;"OK"),"REVIEW","OK"))</f>
        <v/>
      </c>
      <c r="U1341" s="14"/>
      <c r="V1341" s="14"/>
      <c r="W1341" s="17"/>
      <c r="X1341" s="14"/>
    </row>
    <row r="1342" customFormat="false" ht="15" hidden="false" customHeight="false" outlineLevel="0" collapsed="false">
      <c r="A1342" s="9" t="str">
        <f aca="false">IF('3. Layout Parts'!$A1342="","",TRIM('3. Layout Parts'!$A1342))</f>
        <v/>
      </c>
      <c r="B1342" s="9" t="str">
        <f aca="false">IF($A1342="","",'3. Layout Parts'!$D1342)</f>
        <v/>
      </c>
      <c r="C1342" s="9" t="str">
        <f aca="false">IF($A1342="","",'3. Layout Parts'!$B1342)</f>
        <v/>
      </c>
      <c r="D1342" s="9" t="str">
        <f aca="false">IF($A1342="","",'3. Layout Parts'!$C1342)</f>
        <v/>
      </c>
      <c r="E1342" s="9" t="str">
        <f aca="false">IF($A1342="","",IFERROR(INDEX('2. Schematic Parts'!$B$2:$B$3001,MATCH($A1342,'2. Schematic Parts'!$A$2:$A$3001,0)),"NOT FOUND"))</f>
        <v/>
      </c>
      <c r="F1342" s="9" t="str">
        <f aca="false">IF($A1342="","",IFERROR(INDEX('2. Schematic Parts'!$C$2:$C$3001,MATCH($A1342,'2. Schematic Parts'!$A$2:$A$3001,0))&amp;"","NOT FOUND"))</f>
        <v/>
      </c>
      <c r="G1342" s="9" t="str">
        <f aca="false">IF($A1342="","",IFERROR(INDEX('2. Schematic Parts'!$D$2:$D$3001,MATCH($A1342,'2. Schematic Parts'!$A$2:$A$3001,0))&amp;"","NOT FOUND"))</f>
        <v/>
      </c>
      <c r="H1342" s="9" t="str">
        <f aca="false">IF($A1342="","",IF(COUNTIF('2. Schematic Parts'!$A$2:$A$3001,$A1342)=0,"NOT IN SCHEMATIC","OK"))</f>
        <v/>
      </c>
      <c r="I1342" s="9" t="str">
        <f aca="false">IF($A1342="","",IF($H1342="NOT IN SCHEMATIC","",IF(UPPER(TRIM($C1342))=UPPER(TRIM($E1342)),"OK","MISMATCH")))</f>
        <v/>
      </c>
      <c r="J1342" s="9" t="str">
        <f aca="false">IF($A1342="","",IF($H1342="NOT IN SCHEMATIC","",IF($F1342="","NO SCH DECAL",IF($D1342="","",IF(UPPER(TRIM($D1342))=UPPER(TRIM($F1342)),"OK","MISMATCH")))))</f>
        <v/>
      </c>
      <c r="K1342" s="16" t="str">
        <f aca="false">IF($A1342="","",SUMPRODUCT(--ISNUMBER(SEARCH(","&amp;TRIM($A1342)&amp;",",","&amp;SUBSTITUTE('1. Master BOM'!$D$2:$D$400," ","")&amp;","))))</f>
        <v/>
      </c>
      <c r="L1342" s="16" t="str">
        <f aca="false">IF($A1342="","",IF($K1342&lt;&gt;1,0,SUMPRODUCT(ISNUMBER(SEARCH(","&amp;TRIM($A1342)&amp;",",","&amp;SUBSTITUTE('1. Master BOM'!$D$2:$D$400," ","")&amp;","))*ROW('1. Master BOM'!$D$2:$D$400))))</f>
        <v/>
      </c>
      <c r="M1342" s="9" t="str">
        <f aca="false">IF($A1342="","",IF($K1342=0,"NOT IN BOM",IF($K1342&gt;1,"MULTIPLE BOM LINES","OK")))</f>
        <v/>
      </c>
      <c r="N1342" s="9" t="str">
        <f aca="false">IF($A1342="","",IF($L1342=0,"—",INDEX('1. Master BOM'!$A$1:$A$400,$L1342)))</f>
        <v/>
      </c>
      <c r="O1342" s="9" t="str">
        <f aca="false">IF($A1342="","",IF($L1342=0,"—",INDEX('1. Master BOM'!$B$1:$B$400,$L1342)))</f>
        <v/>
      </c>
      <c r="P1342" s="9" t="str">
        <f aca="false">IF($A1342="","",IF(OR($H1342="NOT IN SCHEMATIC",$O1342="—"),"",IF($G1342="","NO SCH PN",IF(UPPER(TRIM($G1342))=UPPER(TRIM($O1342)),"OK","MISMATCH"))))</f>
        <v/>
      </c>
      <c r="Q1342" s="9" t="str">
        <f aca="false">IF($A1342="","",IF($L1342=0,"—",INDEX('1. Master BOM'!$E$1:$E$400,$L1342)))</f>
        <v/>
      </c>
      <c r="R1342" s="9" t="str">
        <f aca="false">IF($A1342="","",IF($L1342=0,"—",IF(T(INDEX('1. Master BOM'!$F$1:$F$400,$L1342))="","(not set)",INDEX('1. Master BOM'!$F$1:$F$400,$L1342))))</f>
        <v/>
      </c>
      <c r="S1342" s="9" t="str">
        <f aca="false">IF($A1342="","",IF(OR($R1342="—",$R1342="(not set)",$D1342=""),"",IF(ISNUMBER(SEARCH(SUBSTITUTE(SUBSTITUTE(SUBSTITUTE($R1342,"-",""),"_","")," ",""),SUBSTITUTE(SUBSTITUTE(SUBSTITUTE($D1342,"-",""),"_","")," ",""))),"OK","CHECK")))</f>
        <v/>
      </c>
      <c r="T1342" s="9" t="str">
        <f aca="false">IF($A1342="","",IF(OR($H1342="NOT IN SCHEMATIC",$I1342="MISMATCH",$J1342="MISMATCH",$P1342="MISMATCH",$M1342&lt;&gt;"OK"),"REVIEW","OK"))</f>
        <v/>
      </c>
      <c r="U1342" s="14"/>
      <c r="V1342" s="14"/>
      <c r="W1342" s="17"/>
      <c r="X1342" s="14"/>
    </row>
    <row r="1343" customFormat="false" ht="15" hidden="false" customHeight="false" outlineLevel="0" collapsed="false">
      <c r="A1343" s="9" t="str">
        <f aca="false">IF('3. Layout Parts'!$A1343="","",TRIM('3. Layout Parts'!$A1343))</f>
        <v/>
      </c>
      <c r="B1343" s="9" t="str">
        <f aca="false">IF($A1343="","",'3. Layout Parts'!$D1343)</f>
        <v/>
      </c>
      <c r="C1343" s="9" t="str">
        <f aca="false">IF($A1343="","",'3. Layout Parts'!$B1343)</f>
        <v/>
      </c>
      <c r="D1343" s="9" t="str">
        <f aca="false">IF($A1343="","",'3. Layout Parts'!$C1343)</f>
        <v/>
      </c>
      <c r="E1343" s="9" t="str">
        <f aca="false">IF($A1343="","",IFERROR(INDEX('2. Schematic Parts'!$B$2:$B$3001,MATCH($A1343,'2. Schematic Parts'!$A$2:$A$3001,0)),"NOT FOUND"))</f>
        <v/>
      </c>
      <c r="F1343" s="9" t="str">
        <f aca="false">IF($A1343="","",IFERROR(INDEX('2. Schematic Parts'!$C$2:$C$3001,MATCH($A1343,'2. Schematic Parts'!$A$2:$A$3001,0))&amp;"","NOT FOUND"))</f>
        <v/>
      </c>
      <c r="G1343" s="9" t="str">
        <f aca="false">IF($A1343="","",IFERROR(INDEX('2. Schematic Parts'!$D$2:$D$3001,MATCH($A1343,'2. Schematic Parts'!$A$2:$A$3001,0))&amp;"","NOT FOUND"))</f>
        <v/>
      </c>
      <c r="H1343" s="9" t="str">
        <f aca="false">IF($A1343="","",IF(COUNTIF('2. Schematic Parts'!$A$2:$A$3001,$A1343)=0,"NOT IN SCHEMATIC","OK"))</f>
        <v/>
      </c>
      <c r="I1343" s="9" t="str">
        <f aca="false">IF($A1343="","",IF($H1343="NOT IN SCHEMATIC","",IF(UPPER(TRIM($C1343))=UPPER(TRIM($E1343)),"OK","MISMATCH")))</f>
        <v/>
      </c>
      <c r="J1343" s="9" t="str">
        <f aca="false">IF($A1343="","",IF($H1343="NOT IN SCHEMATIC","",IF($F1343="","NO SCH DECAL",IF($D1343="","",IF(UPPER(TRIM($D1343))=UPPER(TRIM($F1343)),"OK","MISMATCH")))))</f>
        <v/>
      </c>
      <c r="K1343" s="16" t="str">
        <f aca="false">IF($A1343="","",SUMPRODUCT(--ISNUMBER(SEARCH(","&amp;TRIM($A1343)&amp;",",","&amp;SUBSTITUTE('1. Master BOM'!$D$2:$D$400," ","")&amp;","))))</f>
        <v/>
      </c>
      <c r="L1343" s="16" t="str">
        <f aca="false">IF($A1343="","",IF($K1343&lt;&gt;1,0,SUMPRODUCT(ISNUMBER(SEARCH(","&amp;TRIM($A1343)&amp;",",","&amp;SUBSTITUTE('1. Master BOM'!$D$2:$D$400," ","")&amp;","))*ROW('1. Master BOM'!$D$2:$D$400))))</f>
        <v/>
      </c>
      <c r="M1343" s="9" t="str">
        <f aca="false">IF($A1343="","",IF($K1343=0,"NOT IN BOM",IF($K1343&gt;1,"MULTIPLE BOM LINES","OK")))</f>
        <v/>
      </c>
      <c r="N1343" s="9" t="str">
        <f aca="false">IF($A1343="","",IF($L1343=0,"—",INDEX('1. Master BOM'!$A$1:$A$400,$L1343)))</f>
        <v/>
      </c>
      <c r="O1343" s="9" t="str">
        <f aca="false">IF($A1343="","",IF($L1343=0,"—",INDEX('1. Master BOM'!$B$1:$B$400,$L1343)))</f>
        <v/>
      </c>
      <c r="P1343" s="9" t="str">
        <f aca="false">IF($A1343="","",IF(OR($H1343="NOT IN SCHEMATIC",$O1343="—"),"",IF($G1343="","NO SCH PN",IF(UPPER(TRIM($G1343))=UPPER(TRIM($O1343)),"OK","MISMATCH"))))</f>
        <v/>
      </c>
      <c r="Q1343" s="9" t="str">
        <f aca="false">IF($A1343="","",IF($L1343=0,"—",INDEX('1. Master BOM'!$E$1:$E$400,$L1343)))</f>
        <v/>
      </c>
      <c r="R1343" s="9" t="str">
        <f aca="false">IF($A1343="","",IF($L1343=0,"—",IF(T(INDEX('1. Master BOM'!$F$1:$F$400,$L1343))="","(not set)",INDEX('1. Master BOM'!$F$1:$F$400,$L1343))))</f>
        <v/>
      </c>
      <c r="S1343" s="9" t="str">
        <f aca="false">IF($A1343="","",IF(OR($R1343="—",$R1343="(not set)",$D1343=""),"",IF(ISNUMBER(SEARCH(SUBSTITUTE(SUBSTITUTE(SUBSTITUTE($R1343,"-",""),"_","")," ",""),SUBSTITUTE(SUBSTITUTE(SUBSTITUTE($D1343,"-",""),"_","")," ",""))),"OK","CHECK")))</f>
        <v/>
      </c>
      <c r="T1343" s="9" t="str">
        <f aca="false">IF($A1343="","",IF(OR($H1343="NOT IN SCHEMATIC",$I1343="MISMATCH",$J1343="MISMATCH",$P1343="MISMATCH",$M1343&lt;&gt;"OK"),"REVIEW","OK"))</f>
        <v/>
      </c>
      <c r="U1343" s="14"/>
      <c r="V1343" s="14"/>
      <c r="W1343" s="17"/>
      <c r="X1343" s="14"/>
    </row>
    <row r="1344" customFormat="false" ht="15" hidden="false" customHeight="false" outlineLevel="0" collapsed="false">
      <c r="A1344" s="9" t="str">
        <f aca="false">IF('3. Layout Parts'!$A1344="","",TRIM('3. Layout Parts'!$A1344))</f>
        <v/>
      </c>
      <c r="B1344" s="9" t="str">
        <f aca="false">IF($A1344="","",'3. Layout Parts'!$D1344)</f>
        <v/>
      </c>
      <c r="C1344" s="9" t="str">
        <f aca="false">IF($A1344="","",'3. Layout Parts'!$B1344)</f>
        <v/>
      </c>
      <c r="D1344" s="9" t="str">
        <f aca="false">IF($A1344="","",'3. Layout Parts'!$C1344)</f>
        <v/>
      </c>
      <c r="E1344" s="9" t="str">
        <f aca="false">IF($A1344="","",IFERROR(INDEX('2. Schematic Parts'!$B$2:$B$3001,MATCH($A1344,'2. Schematic Parts'!$A$2:$A$3001,0)),"NOT FOUND"))</f>
        <v/>
      </c>
      <c r="F1344" s="9" t="str">
        <f aca="false">IF($A1344="","",IFERROR(INDEX('2. Schematic Parts'!$C$2:$C$3001,MATCH($A1344,'2. Schematic Parts'!$A$2:$A$3001,0))&amp;"","NOT FOUND"))</f>
        <v/>
      </c>
      <c r="G1344" s="9" t="str">
        <f aca="false">IF($A1344="","",IFERROR(INDEX('2. Schematic Parts'!$D$2:$D$3001,MATCH($A1344,'2. Schematic Parts'!$A$2:$A$3001,0))&amp;"","NOT FOUND"))</f>
        <v/>
      </c>
      <c r="H1344" s="9" t="str">
        <f aca="false">IF($A1344="","",IF(COUNTIF('2. Schematic Parts'!$A$2:$A$3001,$A1344)=0,"NOT IN SCHEMATIC","OK"))</f>
        <v/>
      </c>
      <c r="I1344" s="9" t="str">
        <f aca="false">IF($A1344="","",IF($H1344="NOT IN SCHEMATIC","",IF(UPPER(TRIM($C1344))=UPPER(TRIM($E1344)),"OK","MISMATCH")))</f>
        <v/>
      </c>
      <c r="J1344" s="9" t="str">
        <f aca="false">IF($A1344="","",IF($H1344="NOT IN SCHEMATIC","",IF($F1344="","NO SCH DECAL",IF($D1344="","",IF(UPPER(TRIM($D1344))=UPPER(TRIM($F1344)),"OK","MISMATCH")))))</f>
        <v/>
      </c>
      <c r="K1344" s="16" t="str">
        <f aca="false">IF($A1344="","",SUMPRODUCT(--ISNUMBER(SEARCH(","&amp;TRIM($A1344)&amp;",",","&amp;SUBSTITUTE('1. Master BOM'!$D$2:$D$400," ","")&amp;","))))</f>
        <v/>
      </c>
      <c r="L1344" s="16" t="str">
        <f aca="false">IF($A1344="","",IF($K1344&lt;&gt;1,0,SUMPRODUCT(ISNUMBER(SEARCH(","&amp;TRIM($A1344)&amp;",",","&amp;SUBSTITUTE('1. Master BOM'!$D$2:$D$400," ","")&amp;","))*ROW('1. Master BOM'!$D$2:$D$400))))</f>
        <v/>
      </c>
      <c r="M1344" s="9" t="str">
        <f aca="false">IF($A1344="","",IF($K1344=0,"NOT IN BOM",IF($K1344&gt;1,"MULTIPLE BOM LINES","OK")))</f>
        <v/>
      </c>
      <c r="N1344" s="9" t="str">
        <f aca="false">IF($A1344="","",IF($L1344=0,"—",INDEX('1. Master BOM'!$A$1:$A$400,$L1344)))</f>
        <v/>
      </c>
      <c r="O1344" s="9" t="str">
        <f aca="false">IF($A1344="","",IF($L1344=0,"—",INDEX('1. Master BOM'!$B$1:$B$400,$L1344)))</f>
        <v/>
      </c>
      <c r="P1344" s="9" t="str">
        <f aca="false">IF($A1344="","",IF(OR($H1344="NOT IN SCHEMATIC",$O1344="—"),"",IF($G1344="","NO SCH PN",IF(UPPER(TRIM($G1344))=UPPER(TRIM($O1344)),"OK","MISMATCH"))))</f>
        <v/>
      </c>
      <c r="Q1344" s="9" t="str">
        <f aca="false">IF($A1344="","",IF($L1344=0,"—",INDEX('1. Master BOM'!$E$1:$E$400,$L1344)))</f>
        <v/>
      </c>
      <c r="R1344" s="9" t="str">
        <f aca="false">IF($A1344="","",IF($L1344=0,"—",IF(T(INDEX('1. Master BOM'!$F$1:$F$400,$L1344))="","(not set)",INDEX('1. Master BOM'!$F$1:$F$400,$L1344))))</f>
        <v/>
      </c>
      <c r="S1344" s="9" t="str">
        <f aca="false">IF($A1344="","",IF(OR($R1344="—",$R1344="(not set)",$D1344=""),"",IF(ISNUMBER(SEARCH(SUBSTITUTE(SUBSTITUTE(SUBSTITUTE($R1344,"-",""),"_","")," ",""),SUBSTITUTE(SUBSTITUTE(SUBSTITUTE($D1344,"-",""),"_","")," ",""))),"OK","CHECK")))</f>
        <v/>
      </c>
      <c r="T1344" s="9" t="str">
        <f aca="false">IF($A1344="","",IF(OR($H1344="NOT IN SCHEMATIC",$I1344="MISMATCH",$J1344="MISMATCH",$P1344="MISMATCH",$M1344&lt;&gt;"OK"),"REVIEW","OK"))</f>
        <v/>
      </c>
      <c r="U1344" s="14"/>
      <c r="V1344" s="14"/>
      <c r="W1344" s="17"/>
      <c r="X1344" s="14"/>
    </row>
    <row r="1345" customFormat="false" ht="15" hidden="false" customHeight="false" outlineLevel="0" collapsed="false">
      <c r="A1345" s="9" t="str">
        <f aca="false">IF('3. Layout Parts'!$A1345="","",TRIM('3. Layout Parts'!$A1345))</f>
        <v/>
      </c>
      <c r="B1345" s="9" t="str">
        <f aca="false">IF($A1345="","",'3. Layout Parts'!$D1345)</f>
        <v/>
      </c>
      <c r="C1345" s="9" t="str">
        <f aca="false">IF($A1345="","",'3. Layout Parts'!$B1345)</f>
        <v/>
      </c>
      <c r="D1345" s="9" t="str">
        <f aca="false">IF($A1345="","",'3. Layout Parts'!$C1345)</f>
        <v/>
      </c>
      <c r="E1345" s="9" t="str">
        <f aca="false">IF($A1345="","",IFERROR(INDEX('2. Schematic Parts'!$B$2:$B$3001,MATCH($A1345,'2. Schematic Parts'!$A$2:$A$3001,0)),"NOT FOUND"))</f>
        <v/>
      </c>
      <c r="F1345" s="9" t="str">
        <f aca="false">IF($A1345="","",IFERROR(INDEX('2. Schematic Parts'!$C$2:$C$3001,MATCH($A1345,'2. Schematic Parts'!$A$2:$A$3001,0))&amp;"","NOT FOUND"))</f>
        <v/>
      </c>
      <c r="G1345" s="9" t="str">
        <f aca="false">IF($A1345="","",IFERROR(INDEX('2. Schematic Parts'!$D$2:$D$3001,MATCH($A1345,'2. Schematic Parts'!$A$2:$A$3001,0))&amp;"","NOT FOUND"))</f>
        <v/>
      </c>
      <c r="H1345" s="9" t="str">
        <f aca="false">IF($A1345="","",IF(COUNTIF('2. Schematic Parts'!$A$2:$A$3001,$A1345)=0,"NOT IN SCHEMATIC","OK"))</f>
        <v/>
      </c>
      <c r="I1345" s="9" t="str">
        <f aca="false">IF($A1345="","",IF($H1345="NOT IN SCHEMATIC","",IF(UPPER(TRIM($C1345))=UPPER(TRIM($E1345)),"OK","MISMATCH")))</f>
        <v/>
      </c>
      <c r="J1345" s="9" t="str">
        <f aca="false">IF($A1345="","",IF($H1345="NOT IN SCHEMATIC","",IF($F1345="","NO SCH DECAL",IF($D1345="","",IF(UPPER(TRIM($D1345))=UPPER(TRIM($F1345)),"OK","MISMATCH")))))</f>
        <v/>
      </c>
      <c r="K1345" s="16" t="str">
        <f aca="false">IF($A1345="","",SUMPRODUCT(--ISNUMBER(SEARCH(","&amp;TRIM($A1345)&amp;",",","&amp;SUBSTITUTE('1. Master BOM'!$D$2:$D$400," ","")&amp;","))))</f>
        <v/>
      </c>
      <c r="L1345" s="16" t="str">
        <f aca="false">IF($A1345="","",IF($K1345&lt;&gt;1,0,SUMPRODUCT(ISNUMBER(SEARCH(","&amp;TRIM($A1345)&amp;",",","&amp;SUBSTITUTE('1. Master BOM'!$D$2:$D$400," ","")&amp;","))*ROW('1. Master BOM'!$D$2:$D$400))))</f>
        <v/>
      </c>
      <c r="M1345" s="9" t="str">
        <f aca="false">IF($A1345="","",IF($K1345=0,"NOT IN BOM",IF($K1345&gt;1,"MULTIPLE BOM LINES","OK")))</f>
        <v/>
      </c>
      <c r="N1345" s="9" t="str">
        <f aca="false">IF($A1345="","",IF($L1345=0,"—",INDEX('1. Master BOM'!$A$1:$A$400,$L1345)))</f>
        <v/>
      </c>
      <c r="O1345" s="9" t="str">
        <f aca="false">IF($A1345="","",IF($L1345=0,"—",INDEX('1. Master BOM'!$B$1:$B$400,$L1345)))</f>
        <v/>
      </c>
      <c r="P1345" s="9" t="str">
        <f aca="false">IF($A1345="","",IF(OR($H1345="NOT IN SCHEMATIC",$O1345="—"),"",IF($G1345="","NO SCH PN",IF(UPPER(TRIM($G1345))=UPPER(TRIM($O1345)),"OK","MISMATCH"))))</f>
        <v/>
      </c>
      <c r="Q1345" s="9" t="str">
        <f aca="false">IF($A1345="","",IF($L1345=0,"—",INDEX('1. Master BOM'!$E$1:$E$400,$L1345)))</f>
        <v/>
      </c>
      <c r="R1345" s="9" t="str">
        <f aca="false">IF($A1345="","",IF($L1345=0,"—",IF(T(INDEX('1. Master BOM'!$F$1:$F$400,$L1345))="","(not set)",INDEX('1. Master BOM'!$F$1:$F$400,$L1345))))</f>
        <v/>
      </c>
      <c r="S1345" s="9" t="str">
        <f aca="false">IF($A1345="","",IF(OR($R1345="—",$R1345="(not set)",$D1345=""),"",IF(ISNUMBER(SEARCH(SUBSTITUTE(SUBSTITUTE(SUBSTITUTE($R1345,"-",""),"_","")," ",""),SUBSTITUTE(SUBSTITUTE(SUBSTITUTE($D1345,"-",""),"_","")," ",""))),"OK","CHECK")))</f>
        <v/>
      </c>
      <c r="T1345" s="9" t="str">
        <f aca="false">IF($A1345="","",IF(OR($H1345="NOT IN SCHEMATIC",$I1345="MISMATCH",$J1345="MISMATCH",$P1345="MISMATCH",$M1345&lt;&gt;"OK"),"REVIEW","OK"))</f>
        <v/>
      </c>
      <c r="U1345" s="14"/>
      <c r="V1345" s="14"/>
      <c r="W1345" s="17"/>
      <c r="X1345" s="14"/>
    </row>
    <row r="1346" customFormat="false" ht="15" hidden="false" customHeight="false" outlineLevel="0" collapsed="false">
      <c r="A1346" s="9" t="str">
        <f aca="false">IF('3. Layout Parts'!$A1346="","",TRIM('3. Layout Parts'!$A1346))</f>
        <v/>
      </c>
      <c r="B1346" s="9" t="str">
        <f aca="false">IF($A1346="","",'3. Layout Parts'!$D1346)</f>
        <v/>
      </c>
      <c r="C1346" s="9" t="str">
        <f aca="false">IF($A1346="","",'3. Layout Parts'!$B1346)</f>
        <v/>
      </c>
      <c r="D1346" s="9" t="str">
        <f aca="false">IF($A1346="","",'3. Layout Parts'!$C1346)</f>
        <v/>
      </c>
      <c r="E1346" s="9" t="str">
        <f aca="false">IF($A1346="","",IFERROR(INDEX('2. Schematic Parts'!$B$2:$B$3001,MATCH($A1346,'2. Schematic Parts'!$A$2:$A$3001,0)),"NOT FOUND"))</f>
        <v/>
      </c>
      <c r="F1346" s="9" t="str">
        <f aca="false">IF($A1346="","",IFERROR(INDEX('2. Schematic Parts'!$C$2:$C$3001,MATCH($A1346,'2. Schematic Parts'!$A$2:$A$3001,0))&amp;"","NOT FOUND"))</f>
        <v/>
      </c>
      <c r="G1346" s="9" t="str">
        <f aca="false">IF($A1346="","",IFERROR(INDEX('2. Schematic Parts'!$D$2:$D$3001,MATCH($A1346,'2. Schematic Parts'!$A$2:$A$3001,0))&amp;"","NOT FOUND"))</f>
        <v/>
      </c>
      <c r="H1346" s="9" t="str">
        <f aca="false">IF($A1346="","",IF(COUNTIF('2. Schematic Parts'!$A$2:$A$3001,$A1346)=0,"NOT IN SCHEMATIC","OK"))</f>
        <v/>
      </c>
      <c r="I1346" s="9" t="str">
        <f aca="false">IF($A1346="","",IF($H1346="NOT IN SCHEMATIC","",IF(UPPER(TRIM($C1346))=UPPER(TRIM($E1346)),"OK","MISMATCH")))</f>
        <v/>
      </c>
      <c r="J1346" s="9" t="str">
        <f aca="false">IF($A1346="","",IF($H1346="NOT IN SCHEMATIC","",IF($F1346="","NO SCH DECAL",IF($D1346="","",IF(UPPER(TRIM($D1346))=UPPER(TRIM($F1346)),"OK","MISMATCH")))))</f>
        <v/>
      </c>
      <c r="K1346" s="16" t="str">
        <f aca="false">IF($A1346="","",SUMPRODUCT(--ISNUMBER(SEARCH(","&amp;TRIM($A1346)&amp;",",","&amp;SUBSTITUTE('1. Master BOM'!$D$2:$D$400," ","")&amp;","))))</f>
        <v/>
      </c>
      <c r="L1346" s="16" t="str">
        <f aca="false">IF($A1346="","",IF($K1346&lt;&gt;1,0,SUMPRODUCT(ISNUMBER(SEARCH(","&amp;TRIM($A1346)&amp;",",","&amp;SUBSTITUTE('1. Master BOM'!$D$2:$D$400," ","")&amp;","))*ROW('1. Master BOM'!$D$2:$D$400))))</f>
        <v/>
      </c>
      <c r="M1346" s="9" t="str">
        <f aca="false">IF($A1346="","",IF($K1346=0,"NOT IN BOM",IF($K1346&gt;1,"MULTIPLE BOM LINES","OK")))</f>
        <v/>
      </c>
      <c r="N1346" s="9" t="str">
        <f aca="false">IF($A1346="","",IF($L1346=0,"—",INDEX('1. Master BOM'!$A$1:$A$400,$L1346)))</f>
        <v/>
      </c>
      <c r="O1346" s="9" t="str">
        <f aca="false">IF($A1346="","",IF($L1346=0,"—",INDEX('1. Master BOM'!$B$1:$B$400,$L1346)))</f>
        <v/>
      </c>
      <c r="P1346" s="9" t="str">
        <f aca="false">IF($A1346="","",IF(OR($H1346="NOT IN SCHEMATIC",$O1346="—"),"",IF($G1346="","NO SCH PN",IF(UPPER(TRIM($G1346))=UPPER(TRIM($O1346)),"OK","MISMATCH"))))</f>
        <v/>
      </c>
      <c r="Q1346" s="9" t="str">
        <f aca="false">IF($A1346="","",IF($L1346=0,"—",INDEX('1. Master BOM'!$E$1:$E$400,$L1346)))</f>
        <v/>
      </c>
      <c r="R1346" s="9" t="str">
        <f aca="false">IF($A1346="","",IF($L1346=0,"—",IF(T(INDEX('1. Master BOM'!$F$1:$F$400,$L1346))="","(not set)",INDEX('1. Master BOM'!$F$1:$F$400,$L1346))))</f>
        <v/>
      </c>
      <c r="S1346" s="9" t="str">
        <f aca="false">IF($A1346="","",IF(OR($R1346="—",$R1346="(not set)",$D1346=""),"",IF(ISNUMBER(SEARCH(SUBSTITUTE(SUBSTITUTE(SUBSTITUTE($R1346,"-",""),"_","")," ",""),SUBSTITUTE(SUBSTITUTE(SUBSTITUTE($D1346,"-",""),"_","")," ",""))),"OK","CHECK")))</f>
        <v/>
      </c>
      <c r="T1346" s="9" t="str">
        <f aca="false">IF($A1346="","",IF(OR($H1346="NOT IN SCHEMATIC",$I1346="MISMATCH",$J1346="MISMATCH",$P1346="MISMATCH",$M1346&lt;&gt;"OK"),"REVIEW","OK"))</f>
        <v/>
      </c>
      <c r="U1346" s="14"/>
      <c r="V1346" s="14"/>
      <c r="W1346" s="17"/>
      <c r="X1346" s="14"/>
    </row>
    <row r="1347" customFormat="false" ht="15" hidden="false" customHeight="false" outlineLevel="0" collapsed="false">
      <c r="A1347" s="9" t="str">
        <f aca="false">IF('3. Layout Parts'!$A1347="","",TRIM('3. Layout Parts'!$A1347))</f>
        <v/>
      </c>
      <c r="B1347" s="9" t="str">
        <f aca="false">IF($A1347="","",'3. Layout Parts'!$D1347)</f>
        <v/>
      </c>
      <c r="C1347" s="9" t="str">
        <f aca="false">IF($A1347="","",'3. Layout Parts'!$B1347)</f>
        <v/>
      </c>
      <c r="D1347" s="9" t="str">
        <f aca="false">IF($A1347="","",'3. Layout Parts'!$C1347)</f>
        <v/>
      </c>
      <c r="E1347" s="9" t="str">
        <f aca="false">IF($A1347="","",IFERROR(INDEX('2. Schematic Parts'!$B$2:$B$3001,MATCH($A1347,'2. Schematic Parts'!$A$2:$A$3001,0)),"NOT FOUND"))</f>
        <v/>
      </c>
      <c r="F1347" s="9" t="str">
        <f aca="false">IF($A1347="","",IFERROR(INDEX('2. Schematic Parts'!$C$2:$C$3001,MATCH($A1347,'2. Schematic Parts'!$A$2:$A$3001,0))&amp;"","NOT FOUND"))</f>
        <v/>
      </c>
      <c r="G1347" s="9" t="str">
        <f aca="false">IF($A1347="","",IFERROR(INDEX('2. Schematic Parts'!$D$2:$D$3001,MATCH($A1347,'2. Schematic Parts'!$A$2:$A$3001,0))&amp;"","NOT FOUND"))</f>
        <v/>
      </c>
      <c r="H1347" s="9" t="str">
        <f aca="false">IF($A1347="","",IF(COUNTIF('2. Schematic Parts'!$A$2:$A$3001,$A1347)=0,"NOT IN SCHEMATIC","OK"))</f>
        <v/>
      </c>
      <c r="I1347" s="9" t="str">
        <f aca="false">IF($A1347="","",IF($H1347="NOT IN SCHEMATIC","",IF(UPPER(TRIM($C1347))=UPPER(TRIM($E1347)),"OK","MISMATCH")))</f>
        <v/>
      </c>
      <c r="J1347" s="9" t="str">
        <f aca="false">IF($A1347="","",IF($H1347="NOT IN SCHEMATIC","",IF($F1347="","NO SCH DECAL",IF($D1347="","",IF(UPPER(TRIM($D1347))=UPPER(TRIM($F1347)),"OK","MISMATCH")))))</f>
        <v/>
      </c>
      <c r="K1347" s="16" t="str">
        <f aca="false">IF($A1347="","",SUMPRODUCT(--ISNUMBER(SEARCH(","&amp;TRIM($A1347)&amp;",",","&amp;SUBSTITUTE('1. Master BOM'!$D$2:$D$400," ","")&amp;","))))</f>
        <v/>
      </c>
      <c r="L1347" s="16" t="str">
        <f aca="false">IF($A1347="","",IF($K1347&lt;&gt;1,0,SUMPRODUCT(ISNUMBER(SEARCH(","&amp;TRIM($A1347)&amp;",",","&amp;SUBSTITUTE('1. Master BOM'!$D$2:$D$400," ","")&amp;","))*ROW('1. Master BOM'!$D$2:$D$400))))</f>
        <v/>
      </c>
      <c r="M1347" s="9" t="str">
        <f aca="false">IF($A1347="","",IF($K1347=0,"NOT IN BOM",IF($K1347&gt;1,"MULTIPLE BOM LINES","OK")))</f>
        <v/>
      </c>
      <c r="N1347" s="9" t="str">
        <f aca="false">IF($A1347="","",IF($L1347=0,"—",INDEX('1. Master BOM'!$A$1:$A$400,$L1347)))</f>
        <v/>
      </c>
      <c r="O1347" s="9" t="str">
        <f aca="false">IF($A1347="","",IF($L1347=0,"—",INDEX('1. Master BOM'!$B$1:$B$400,$L1347)))</f>
        <v/>
      </c>
      <c r="P1347" s="9" t="str">
        <f aca="false">IF($A1347="","",IF(OR($H1347="NOT IN SCHEMATIC",$O1347="—"),"",IF($G1347="","NO SCH PN",IF(UPPER(TRIM($G1347))=UPPER(TRIM($O1347)),"OK","MISMATCH"))))</f>
        <v/>
      </c>
      <c r="Q1347" s="9" t="str">
        <f aca="false">IF($A1347="","",IF($L1347=0,"—",INDEX('1. Master BOM'!$E$1:$E$400,$L1347)))</f>
        <v/>
      </c>
      <c r="R1347" s="9" t="str">
        <f aca="false">IF($A1347="","",IF($L1347=0,"—",IF(T(INDEX('1. Master BOM'!$F$1:$F$400,$L1347))="","(not set)",INDEX('1. Master BOM'!$F$1:$F$400,$L1347))))</f>
        <v/>
      </c>
      <c r="S1347" s="9" t="str">
        <f aca="false">IF($A1347="","",IF(OR($R1347="—",$R1347="(not set)",$D1347=""),"",IF(ISNUMBER(SEARCH(SUBSTITUTE(SUBSTITUTE(SUBSTITUTE($R1347,"-",""),"_","")," ",""),SUBSTITUTE(SUBSTITUTE(SUBSTITUTE($D1347,"-",""),"_","")," ",""))),"OK","CHECK")))</f>
        <v/>
      </c>
      <c r="T1347" s="9" t="str">
        <f aca="false">IF($A1347="","",IF(OR($H1347="NOT IN SCHEMATIC",$I1347="MISMATCH",$J1347="MISMATCH",$P1347="MISMATCH",$M1347&lt;&gt;"OK"),"REVIEW","OK"))</f>
        <v/>
      </c>
      <c r="U1347" s="14"/>
      <c r="V1347" s="14"/>
      <c r="W1347" s="17"/>
      <c r="X1347" s="14"/>
    </row>
    <row r="1348" customFormat="false" ht="15" hidden="false" customHeight="false" outlineLevel="0" collapsed="false">
      <c r="A1348" s="9" t="str">
        <f aca="false">IF('3. Layout Parts'!$A1348="","",TRIM('3. Layout Parts'!$A1348))</f>
        <v/>
      </c>
      <c r="B1348" s="9" t="str">
        <f aca="false">IF($A1348="","",'3. Layout Parts'!$D1348)</f>
        <v/>
      </c>
      <c r="C1348" s="9" t="str">
        <f aca="false">IF($A1348="","",'3. Layout Parts'!$B1348)</f>
        <v/>
      </c>
      <c r="D1348" s="9" t="str">
        <f aca="false">IF($A1348="","",'3. Layout Parts'!$C1348)</f>
        <v/>
      </c>
      <c r="E1348" s="9" t="str">
        <f aca="false">IF($A1348="","",IFERROR(INDEX('2. Schematic Parts'!$B$2:$B$3001,MATCH($A1348,'2. Schematic Parts'!$A$2:$A$3001,0)),"NOT FOUND"))</f>
        <v/>
      </c>
      <c r="F1348" s="9" t="str">
        <f aca="false">IF($A1348="","",IFERROR(INDEX('2. Schematic Parts'!$C$2:$C$3001,MATCH($A1348,'2. Schematic Parts'!$A$2:$A$3001,0))&amp;"","NOT FOUND"))</f>
        <v/>
      </c>
      <c r="G1348" s="9" t="str">
        <f aca="false">IF($A1348="","",IFERROR(INDEX('2. Schematic Parts'!$D$2:$D$3001,MATCH($A1348,'2. Schematic Parts'!$A$2:$A$3001,0))&amp;"","NOT FOUND"))</f>
        <v/>
      </c>
      <c r="H1348" s="9" t="str">
        <f aca="false">IF($A1348="","",IF(COUNTIF('2. Schematic Parts'!$A$2:$A$3001,$A1348)=0,"NOT IN SCHEMATIC","OK"))</f>
        <v/>
      </c>
      <c r="I1348" s="9" t="str">
        <f aca="false">IF($A1348="","",IF($H1348="NOT IN SCHEMATIC","",IF(UPPER(TRIM($C1348))=UPPER(TRIM($E1348)),"OK","MISMATCH")))</f>
        <v/>
      </c>
      <c r="J1348" s="9" t="str">
        <f aca="false">IF($A1348="","",IF($H1348="NOT IN SCHEMATIC","",IF($F1348="","NO SCH DECAL",IF($D1348="","",IF(UPPER(TRIM($D1348))=UPPER(TRIM($F1348)),"OK","MISMATCH")))))</f>
        <v/>
      </c>
      <c r="K1348" s="16" t="str">
        <f aca="false">IF($A1348="","",SUMPRODUCT(--ISNUMBER(SEARCH(","&amp;TRIM($A1348)&amp;",",","&amp;SUBSTITUTE('1. Master BOM'!$D$2:$D$400," ","")&amp;","))))</f>
        <v/>
      </c>
      <c r="L1348" s="16" t="str">
        <f aca="false">IF($A1348="","",IF($K1348&lt;&gt;1,0,SUMPRODUCT(ISNUMBER(SEARCH(","&amp;TRIM($A1348)&amp;",",","&amp;SUBSTITUTE('1. Master BOM'!$D$2:$D$400," ","")&amp;","))*ROW('1. Master BOM'!$D$2:$D$400))))</f>
        <v/>
      </c>
      <c r="M1348" s="9" t="str">
        <f aca="false">IF($A1348="","",IF($K1348=0,"NOT IN BOM",IF($K1348&gt;1,"MULTIPLE BOM LINES","OK")))</f>
        <v/>
      </c>
      <c r="N1348" s="9" t="str">
        <f aca="false">IF($A1348="","",IF($L1348=0,"—",INDEX('1. Master BOM'!$A$1:$A$400,$L1348)))</f>
        <v/>
      </c>
      <c r="O1348" s="9" t="str">
        <f aca="false">IF($A1348="","",IF($L1348=0,"—",INDEX('1. Master BOM'!$B$1:$B$400,$L1348)))</f>
        <v/>
      </c>
      <c r="P1348" s="9" t="str">
        <f aca="false">IF($A1348="","",IF(OR($H1348="NOT IN SCHEMATIC",$O1348="—"),"",IF($G1348="","NO SCH PN",IF(UPPER(TRIM($G1348))=UPPER(TRIM($O1348)),"OK","MISMATCH"))))</f>
        <v/>
      </c>
      <c r="Q1348" s="9" t="str">
        <f aca="false">IF($A1348="","",IF($L1348=0,"—",INDEX('1. Master BOM'!$E$1:$E$400,$L1348)))</f>
        <v/>
      </c>
      <c r="R1348" s="9" t="str">
        <f aca="false">IF($A1348="","",IF($L1348=0,"—",IF(T(INDEX('1. Master BOM'!$F$1:$F$400,$L1348))="","(not set)",INDEX('1. Master BOM'!$F$1:$F$400,$L1348))))</f>
        <v/>
      </c>
      <c r="S1348" s="9" t="str">
        <f aca="false">IF($A1348="","",IF(OR($R1348="—",$R1348="(not set)",$D1348=""),"",IF(ISNUMBER(SEARCH(SUBSTITUTE(SUBSTITUTE(SUBSTITUTE($R1348,"-",""),"_","")," ",""),SUBSTITUTE(SUBSTITUTE(SUBSTITUTE($D1348,"-",""),"_","")," ",""))),"OK","CHECK")))</f>
        <v/>
      </c>
      <c r="T1348" s="9" t="str">
        <f aca="false">IF($A1348="","",IF(OR($H1348="NOT IN SCHEMATIC",$I1348="MISMATCH",$J1348="MISMATCH",$P1348="MISMATCH",$M1348&lt;&gt;"OK"),"REVIEW","OK"))</f>
        <v/>
      </c>
      <c r="U1348" s="14"/>
      <c r="V1348" s="14"/>
      <c r="W1348" s="17"/>
      <c r="X1348" s="14"/>
    </row>
    <row r="1349" customFormat="false" ht="15" hidden="false" customHeight="false" outlineLevel="0" collapsed="false">
      <c r="A1349" s="9" t="str">
        <f aca="false">IF('3. Layout Parts'!$A1349="","",TRIM('3. Layout Parts'!$A1349))</f>
        <v/>
      </c>
      <c r="B1349" s="9" t="str">
        <f aca="false">IF($A1349="","",'3. Layout Parts'!$D1349)</f>
        <v/>
      </c>
      <c r="C1349" s="9" t="str">
        <f aca="false">IF($A1349="","",'3. Layout Parts'!$B1349)</f>
        <v/>
      </c>
      <c r="D1349" s="9" t="str">
        <f aca="false">IF($A1349="","",'3. Layout Parts'!$C1349)</f>
        <v/>
      </c>
      <c r="E1349" s="9" t="str">
        <f aca="false">IF($A1349="","",IFERROR(INDEX('2. Schematic Parts'!$B$2:$B$3001,MATCH($A1349,'2. Schematic Parts'!$A$2:$A$3001,0)),"NOT FOUND"))</f>
        <v/>
      </c>
      <c r="F1349" s="9" t="str">
        <f aca="false">IF($A1349="","",IFERROR(INDEX('2. Schematic Parts'!$C$2:$C$3001,MATCH($A1349,'2. Schematic Parts'!$A$2:$A$3001,0))&amp;"","NOT FOUND"))</f>
        <v/>
      </c>
      <c r="G1349" s="9" t="str">
        <f aca="false">IF($A1349="","",IFERROR(INDEX('2. Schematic Parts'!$D$2:$D$3001,MATCH($A1349,'2. Schematic Parts'!$A$2:$A$3001,0))&amp;"","NOT FOUND"))</f>
        <v/>
      </c>
      <c r="H1349" s="9" t="str">
        <f aca="false">IF($A1349="","",IF(COUNTIF('2. Schematic Parts'!$A$2:$A$3001,$A1349)=0,"NOT IN SCHEMATIC","OK"))</f>
        <v/>
      </c>
      <c r="I1349" s="9" t="str">
        <f aca="false">IF($A1349="","",IF($H1349="NOT IN SCHEMATIC","",IF(UPPER(TRIM($C1349))=UPPER(TRIM($E1349)),"OK","MISMATCH")))</f>
        <v/>
      </c>
      <c r="J1349" s="9" t="str">
        <f aca="false">IF($A1349="","",IF($H1349="NOT IN SCHEMATIC","",IF($F1349="","NO SCH DECAL",IF($D1349="","",IF(UPPER(TRIM($D1349))=UPPER(TRIM($F1349)),"OK","MISMATCH")))))</f>
        <v/>
      </c>
      <c r="K1349" s="16" t="str">
        <f aca="false">IF($A1349="","",SUMPRODUCT(--ISNUMBER(SEARCH(","&amp;TRIM($A1349)&amp;",",","&amp;SUBSTITUTE('1. Master BOM'!$D$2:$D$400," ","")&amp;","))))</f>
        <v/>
      </c>
      <c r="L1349" s="16" t="str">
        <f aca="false">IF($A1349="","",IF($K1349&lt;&gt;1,0,SUMPRODUCT(ISNUMBER(SEARCH(","&amp;TRIM($A1349)&amp;",",","&amp;SUBSTITUTE('1. Master BOM'!$D$2:$D$400," ","")&amp;","))*ROW('1. Master BOM'!$D$2:$D$400))))</f>
        <v/>
      </c>
      <c r="M1349" s="9" t="str">
        <f aca="false">IF($A1349="","",IF($K1349=0,"NOT IN BOM",IF($K1349&gt;1,"MULTIPLE BOM LINES","OK")))</f>
        <v/>
      </c>
      <c r="N1349" s="9" t="str">
        <f aca="false">IF($A1349="","",IF($L1349=0,"—",INDEX('1. Master BOM'!$A$1:$A$400,$L1349)))</f>
        <v/>
      </c>
      <c r="O1349" s="9" t="str">
        <f aca="false">IF($A1349="","",IF($L1349=0,"—",INDEX('1. Master BOM'!$B$1:$B$400,$L1349)))</f>
        <v/>
      </c>
      <c r="P1349" s="9" t="str">
        <f aca="false">IF($A1349="","",IF(OR($H1349="NOT IN SCHEMATIC",$O1349="—"),"",IF($G1349="","NO SCH PN",IF(UPPER(TRIM($G1349))=UPPER(TRIM($O1349)),"OK","MISMATCH"))))</f>
        <v/>
      </c>
      <c r="Q1349" s="9" t="str">
        <f aca="false">IF($A1349="","",IF($L1349=0,"—",INDEX('1. Master BOM'!$E$1:$E$400,$L1349)))</f>
        <v/>
      </c>
      <c r="R1349" s="9" t="str">
        <f aca="false">IF($A1349="","",IF($L1349=0,"—",IF(T(INDEX('1. Master BOM'!$F$1:$F$400,$L1349))="","(not set)",INDEX('1. Master BOM'!$F$1:$F$400,$L1349))))</f>
        <v/>
      </c>
      <c r="S1349" s="9" t="str">
        <f aca="false">IF($A1349="","",IF(OR($R1349="—",$R1349="(not set)",$D1349=""),"",IF(ISNUMBER(SEARCH(SUBSTITUTE(SUBSTITUTE(SUBSTITUTE($R1349,"-",""),"_","")," ",""),SUBSTITUTE(SUBSTITUTE(SUBSTITUTE($D1349,"-",""),"_","")," ",""))),"OK","CHECK")))</f>
        <v/>
      </c>
      <c r="T1349" s="9" t="str">
        <f aca="false">IF($A1349="","",IF(OR($H1349="NOT IN SCHEMATIC",$I1349="MISMATCH",$J1349="MISMATCH",$P1349="MISMATCH",$M1349&lt;&gt;"OK"),"REVIEW","OK"))</f>
        <v/>
      </c>
      <c r="U1349" s="14"/>
      <c r="V1349" s="14"/>
      <c r="W1349" s="17"/>
      <c r="X1349" s="14"/>
    </row>
    <row r="1350" customFormat="false" ht="15" hidden="false" customHeight="false" outlineLevel="0" collapsed="false">
      <c r="A1350" s="9" t="str">
        <f aca="false">IF('3. Layout Parts'!$A1350="","",TRIM('3. Layout Parts'!$A1350))</f>
        <v/>
      </c>
      <c r="B1350" s="9" t="str">
        <f aca="false">IF($A1350="","",'3. Layout Parts'!$D1350)</f>
        <v/>
      </c>
      <c r="C1350" s="9" t="str">
        <f aca="false">IF($A1350="","",'3. Layout Parts'!$B1350)</f>
        <v/>
      </c>
      <c r="D1350" s="9" t="str">
        <f aca="false">IF($A1350="","",'3. Layout Parts'!$C1350)</f>
        <v/>
      </c>
      <c r="E1350" s="9" t="str">
        <f aca="false">IF($A1350="","",IFERROR(INDEX('2. Schematic Parts'!$B$2:$B$3001,MATCH($A1350,'2. Schematic Parts'!$A$2:$A$3001,0)),"NOT FOUND"))</f>
        <v/>
      </c>
      <c r="F1350" s="9" t="str">
        <f aca="false">IF($A1350="","",IFERROR(INDEX('2. Schematic Parts'!$C$2:$C$3001,MATCH($A1350,'2. Schematic Parts'!$A$2:$A$3001,0))&amp;"","NOT FOUND"))</f>
        <v/>
      </c>
      <c r="G1350" s="9" t="str">
        <f aca="false">IF($A1350="","",IFERROR(INDEX('2. Schematic Parts'!$D$2:$D$3001,MATCH($A1350,'2. Schematic Parts'!$A$2:$A$3001,0))&amp;"","NOT FOUND"))</f>
        <v/>
      </c>
      <c r="H1350" s="9" t="str">
        <f aca="false">IF($A1350="","",IF(COUNTIF('2. Schematic Parts'!$A$2:$A$3001,$A1350)=0,"NOT IN SCHEMATIC","OK"))</f>
        <v/>
      </c>
      <c r="I1350" s="9" t="str">
        <f aca="false">IF($A1350="","",IF($H1350="NOT IN SCHEMATIC","",IF(UPPER(TRIM($C1350))=UPPER(TRIM($E1350)),"OK","MISMATCH")))</f>
        <v/>
      </c>
      <c r="J1350" s="9" t="str">
        <f aca="false">IF($A1350="","",IF($H1350="NOT IN SCHEMATIC","",IF($F1350="","NO SCH DECAL",IF($D1350="","",IF(UPPER(TRIM($D1350))=UPPER(TRIM($F1350)),"OK","MISMATCH")))))</f>
        <v/>
      </c>
      <c r="K1350" s="16" t="str">
        <f aca="false">IF($A1350="","",SUMPRODUCT(--ISNUMBER(SEARCH(","&amp;TRIM($A1350)&amp;",",","&amp;SUBSTITUTE('1. Master BOM'!$D$2:$D$400," ","")&amp;","))))</f>
        <v/>
      </c>
      <c r="L1350" s="16" t="str">
        <f aca="false">IF($A1350="","",IF($K1350&lt;&gt;1,0,SUMPRODUCT(ISNUMBER(SEARCH(","&amp;TRIM($A1350)&amp;",",","&amp;SUBSTITUTE('1. Master BOM'!$D$2:$D$400," ","")&amp;","))*ROW('1. Master BOM'!$D$2:$D$400))))</f>
        <v/>
      </c>
      <c r="M1350" s="9" t="str">
        <f aca="false">IF($A1350="","",IF($K1350=0,"NOT IN BOM",IF($K1350&gt;1,"MULTIPLE BOM LINES","OK")))</f>
        <v/>
      </c>
      <c r="N1350" s="9" t="str">
        <f aca="false">IF($A1350="","",IF($L1350=0,"—",INDEX('1. Master BOM'!$A$1:$A$400,$L1350)))</f>
        <v/>
      </c>
      <c r="O1350" s="9" t="str">
        <f aca="false">IF($A1350="","",IF($L1350=0,"—",INDEX('1. Master BOM'!$B$1:$B$400,$L1350)))</f>
        <v/>
      </c>
      <c r="P1350" s="9" t="str">
        <f aca="false">IF($A1350="","",IF(OR($H1350="NOT IN SCHEMATIC",$O1350="—"),"",IF($G1350="","NO SCH PN",IF(UPPER(TRIM($G1350))=UPPER(TRIM($O1350)),"OK","MISMATCH"))))</f>
        <v/>
      </c>
      <c r="Q1350" s="9" t="str">
        <f aca="false">IF($A1350="","",IF($L1350=0,"—",INDEX('1. Master BOM'!$E$1:$E$400,$L1350)))</f>
        <v/>
      </c>
      <c r="R1350" s="9" t="str">
        <f aca="false">IF($A1350="","",IF($L1350=0,"—",IF(T(INDEX('1. Master BOM'!$F$1:$F$400,$L1350))="","(not set)",INDEX('1. Master BOM'!$F$1:$F$400,$L1350))))</f>
        <v/>
      </c>
      <c r="S1350" s="9" t="str">
        <f aca="false">IF($A1350="","",IF(OR($R1350="—",$R1350="(not set)",$D1350=""),"",IF(ISNUMBER(SEARCH(SUBSTITUTE(SUBSTITUTE(SUBSTITUTE($R1350,"-",""),"_","")," ",""),SUBSTITUTE(SUBSTITUTE(SUBSTITUTE($D1350,"-",""),"_","")," ",""))),"OK","CHECK")))</f>
        <v/>
      </c>
      <c r="T1350" s="9" t="str">
        <f aca="false">IF($A1350="","",IF(OR($H1350="NOT IN SCHEMATIC",$I1350="MISMATCH",$J1350="MISMATCH",$P1350="MISMATCH",$M1350&lt;&gt;"OK"),"REVIEW","OK"))</f>
        <v/>
      </c>
      <c r="U1350" s="14"/>
      <c r="V1350" s="14"/>
      <c r="W1350" s="17"/>
      <c r="X1350" s="14"/>
    </row>
    <row r="1351" customFormat="false" ht="15" hidden="false" customHeight="false" outlineLevel="0" collapsed="false">
      <c r="A1351" s="9" t="str">
        <f aca="false">IF('3. Layout Parts'!$A1351="","",TRIM('3. Layout Parts'!$A1351))</f>
        <v/>
      </c>
      <c r="B1351" s="9" t="str">
        <f aca="false">IF($A1351="","",'3. Layout Parts'!$D1351)</f>
        <v/>
      </c>
      <c r="C1351" s="9" t="str">
        <f aca="false">IF($A1351="","",'3. Layout Parts'!$B1351)</f>
        <v/>
      </c>
      <c r="D1351" s="9" t="str">
        <f aca="false">IF($A1351="","",'3. Layout Parts'!$C1351)</f>
        <v/>
      </c>
      <c r="E1351" s="9" t="str">
        <f aca="false">IF($A1351="","",IFERROR(INDEX('2. Schematic Parts'!$B$2:$B$3001,MATCH($A1351,'2. Schematic Parts'!$A$2:$A$3001,0)),"NOT FOUND"))</f>
        <v/>
      </c>
      <c r="F1351" s="9" t="str">
        <f aca="false">IF($A1351="","",IFERROR(INDEX('2. Schematic Parts'!$C$2:$C$3001,MATCH($A1351,'2. Schematic Parts'!$A$2:$A$3001,0))&amp;"","NOT FOUND"))</f>
        <v/>
      </c>
      <c r="G1351" s="9" t="str">
        <f aca="false">IF($A1351="","",IFERROR(INDEX('2. Schematic Parts'!$D$2:$D$3001,MATCH($A1351,'2. Schematic Parts'!$A$2:$A$3001,0))&amp;"","NOT FOUND"))</f>
        <v/>
      </c>
      <c r="H1351" s="9" t="str">
        <f aca="false">IF($A1351="","",IF(COUNTIF('2. Schematic Parts'!$A$2:$A$3001,$A1351)=0,"NOT IN SCHEMATIC","OK"))</f>
        <v/>
      </c>
      <c r="I1351" s="9" t="str">
        <f aca="false">IF($A1351="","",IF($H1351="NOT IN SCHEMATIC","",IF(UPPER(TRIM($C1351))=UPPER(TRIM($E1351)),"OK","MISMATCH")))</f>
        <v/>
      </c>
      <c r="J1351" s="9" t="str">
        <f aca="false">IF($A1351="","",IF($H1351="NOT IN SCHEMATIC","",IF($F1351="","NO SCH DECAL",IF($D1351="","",IF(UPPER(TRIM($D1351))=UPPER(TRIM($F1351)),"OK","MISMATCH")))))</f>
        <v/>
      </c>
      <c r="K1351" s="16" t="str">
        <f aca="false">IF($A1351="","",SUMPRODUCT(--ISNUMBER(SEARCH(","&amp;TRIM($A1351)&amp;",",","&amp;SUBSTITUTE('1. Master BOM'!$D$2:$D$400," ","")&amp;","))))</f>
        <v/>
      </c>
      <c r="L1351" s="16" t="str">
        <f aca="false">IF($A1351="","",IF($K1351&lt;&gt;1,0,SUMPRODUCT(ISNUMBER(SEARCH(","&amp;TRIM($A1351)&amp;",",","&amp;SUBSTITUTE('1. Master BOM'!$D$2:$D$400," ","")&amp;","))*ROW('1. Master BOM'!$D$2:$D$400))))</f>
        <v/>
      </c>
      <c r="M1351" s="9" t="str">
        <f aca="false">IF($A1351="","",IF($K1351=0,"NOT IN BOM",IF($K1351&gt;1,"MULTIPLE BOM LINES","OK")))</f>
        <v/>
      </c>
      <c r="N1351" s="9" t="str">
        <f aca="false">IF($A1351="","",IF($L1351=0,"—",INDEX('1. Master BOM'!$A$1:$A$400,$L1351)))</f>
        <v/>
      </c>
      <c r="O1351" s="9" t="str">
        <f aca="false">IF($A1351="","",IF($L1351=0,"—",INDEX('1. Master BOM'!$B$1:$B$400,$L1351)))</f>
        <v/>
      </c>
      <c r="P1351" s="9" t="str">
        <f aca="false">IF($A1351="","",IF(OR($H1351="NOT IN SCHEMATIC",$O1351="—"),"",IF($G1351="","NO SCH PN",IF(UPPER(TRIM($G1351))=UPPER(TRIM($O1351)),"OK","MISMATCH"))))</f>
        <v/>
      </c>
      <c r="Q1351" s="9" t="str">
        <f aca="false">IF($A1351="","",IF($L1351=0,"—",INDEX('1. Master BOM'!$E$1:$E$400,$L1351)))</f>
        <v/>
      </c>
      <c r="R1351" s="9" t="str">
        <f aca="false">IF($A1351="","",IF($L1351=0,"—",IF(T(INDEX('1. Master BOM'!$F$1:$F$400,$L1351))="","(not set)",INDEX('1. Master BOM'!$F$1:$F$400,$L1351))))</f>
        <v/>
      </c>
      <c r="S1351" s="9" t="str">
        <f aca="false">IF($A1351="","",IF(OR($R1351="—",$R1351="(not set)",$D1351=""),"",IF(ISNUMBER(SEARCH(SUBSTITUTE(SUBSTITUTE(SUBSTITUTE($R1351,"-",""),"_","")," ",""),SUBSTITUTE(SUBSTITUTE(SUBSTITUTE($D1351,"-",""),"_","")," ",""))),"OK","CHECK")))</f>
        <v/>
      </c>
      <c r="T1351" s="9" t="str">
        <f aca="false">IF($A1351="","",IF(OR($H1351="NOT IN SCHEMATIC",$I1351="MISMATCH",$J1351="MISMATCH",$P1351="MISMATCH",$M1351&lt;&gt;"OK"),"REVIEW","OK"))</f>
        <v/>
      </c>
      <c r="U1351" s="14"/>
      <c r="V1351" s="14"/>
      <c r="W1351" s="17"/>
      <c r="X1351" s="14"/>
    </row>
    <row r="1352" customFormat="false" ht="15" hidden="false" customHeight="false" outlineLevel="0" collapsed="false">
      <c r="A1352" s="9" t="str">
        <f aca="false">IF('3. Layout Parts'!$A1352="","",TRIM('3. Layout Parts'!$A1352))</f>
        <v/>
      </c>
      <c r="B1352" s="9" t="str">
        <f aca="false">IF($A1352="","",'3. Layout Parts'!$D1352)</f>
        <v/>
      </c>
      <c r="C1352" s="9" t="str">
        <f aca="false">IF($A1352="","",'3. Layout Parts'!$B1352)</f>
        <v/>
      </c>
      <c r="D1352" s="9" t="str">
        <f aca="false">IF($A1352="","",'3. Layout Parts'!$C1352)</f>
        <v/>
      </c>
      <c r="E1352" s="9" t="str">
        <f aca="false">IF($A1352="","",IFERROR(INDEX('2. Schematic Parts'!$B$2:$B$3001,MATCH($A1352,'2. Schematic Parts'!$A$2:$A$3001,0)),"NOT FOUND"))</f>
        <v/>
      </c>
      <c r="F1352" s="9" t="str">
        <f aca="false">IF($A1352="","",IFERROR(INDEX('2. Schematic Parts'!$C$2:$C$3001,MATCH($A1352,'2. Schematic Parts'!$A$2:$A$3001,0))&amp;"","NOT FOUND"))</f>
        <v/>
      </c>
      <c r="G1352" s="9" t="str">
        <f aca="false">IF($A1352="","",IFERROR(INDEX('2. Schematic Parts'!$D$2:$D$3001,MATCH($A1352,'2. Schematic Parts'!$A$2:$A$3001,0))&amp;"","NOT FOUND"))</f>
        <v/>
      </c>
      <c r="H1352" s="9" t="str">
        <f aca="false">IF($A1352="","",IF(COUNTIF('2. Schematic Parts'!$A$2:$A$3001,$A1352)=0,"NOT IN SCHEMATIC","OK"))</f>
        <v/>
      </c>
      <c r="I1352" s="9" t="str">
        <f aca="false">IF($A1352="","",IF($H1352="NOT IN SCHEMATIC","",IF(UPPER(TRIM($C1352))=UPPER(TRIM($E1352)),"OK","MISMATCH")))</f>
        <v/>
      </c>
      <c r="J1352" s="9" t="str">
        <f aca="false">IF($A1352="","",IF($H1352="NOT IN SCHEMATIC","",IF($F1352="","NO SCH DECAL",IF($D1352="","",IF(UPPER(TRIM($D1352))=UPPER(TRIM($F1352)),"OK","MISMATCH")))))</f>
        <v/>
      </c>
      <c r="K1352" s="16" t="str">
        <f aca="false">IF($A1352="","",SUMPRODUCT(--ISNUMBER(SEARCH(","&amp;TRIM($A1352)&amp;",",","&amp;SUBSTITUTE('1. Master BOM'!$D$2:$D$400," ","")&amp;","))))</f>
        <v/>
      </c>
      <c r="L1352" s="16" t="str">
        <f aca="false">IF($A1352="","",IF($K1352&lt;&gt;1,0,SUMPRODUCT(ISNUMBER(SEARCH(","&amp;TRIM($A1352)&amp;",",","&amp;SUBSTITUTE('1. Master BOM'!$D$2:$D$400," ","")&amp;","))*ROW('1. Master BOM'!$D$2:$D$400))))</f>
        <v/>
      </c>
      <c r="M1352" s="9" t="str">
        <f aca="false">IF($A1352="","",IF($K1352=0,"NOT IN BOM",IF($K1352&gt;1,"MULTIPLE BOM LINES","OK")))</f>
        <v/>
      </c>
      <c r="N1352" s="9" t="str">
        <f aca="false">IF($A1352="","",IF($L1352=0,"—",INDEX('1. Master BOM'!$A$1:$A$400,$L1352)))</f>
        <v/>
      </c>
      <c r="O1352" s="9" t="str">
        <f aca="false">IF($A1352="","",IF($L1352=0,"—",INDEX('1. Master BOM'!$B$1:$B$400,$L1352)))</f>
        <v/>
      </c>
      <c r="P1352" s="9" t="str">
        <f aca="false">IF($A1352="","",IF(OR($H1352="NOT IN SCHEMATIC",$O1352="—"),"",IF($G1352="","NO SCH PN",IF(UPPER(TRIM($G1352))=UPPER(TRIM($O1352)),"OK","MISMATCH"))))</f>
        <v/>
      </c>
      <c r="Q1352" s="9" t="str">
        <f aca="false">IF($A1352="","",IF($L1352=0,"—",INDEX('1. Master BOM'!$E$1:$E$400,$L1352)))</f>
        <v/>
      </c>
      <c r="R1352" s="9" t="str">
        <f aca="false">IF($A1352="","",IF($L1352=0,"—",IF(T(INDEX('1. Master BOM'!$F$1:$F$400,$L1352))="","(not set)",INDEX('1. Master BOM'!$F$1:$F$400,$L1352))))</f>
        <v/>
      </c>
      <c r="S1352" s="9" t="str">
        <f aca="false">IF($A1352="","",IF(OR($R1352="—",$R1352="(not set)",$D1352=""),"",IF(ISNUMBER(SEARCH(SUBSTITUTE(SUBSTITUTE(SUBSTITUTE($R1352,"-",""),"_","")," ",""),SUBSTITUTE(SUBSTITUTE(SUBSTITUTE($D1352,"-",""),"_","")," ",""))),"OK","CHECK")))</f>
        <v/>
      </c>
      <c r="T1352" s="9" t="str">
        <f aca="false">IF($A1352="","",IF(OR($H1352="NOT IN SCHEMATIC",$I1352="MISMATCH",$J1352="MISMATCH",$P1352="MISMATCH",$M1352&lt;&gt;"OK"),"REVIEW","OK"))</f>
        <v/>
      </c>
      <c r="U1352" s="14"/>
      <c r="V1352" s="14"/>
      <c r="W1352" s="17"/>
      <c r="X1352" s="14"/>
    </row>
    <row r="1353" customFormat="false" ht="15" hidden="false" customHeight="false" outlineLevel="0" collapsed="false">
      <c r="A1353" s="9" t="str">
        <f aca="false">IF('3. Layout Parts'!$A1353="","",TRIM('3. Layout Parts'!$A1353))</f>
        <v/>
      </c>
      <c r="B1353" s="9" t="str">
        <f aca="false">IF($A1353="","",'3. Layout Parts'!$D1353)</f>
        <v/>
      </c>
      <c r="C1353" s="9" t="str">
        <f aca="false">IF($A1353="","",'3. Layout Parts'!$B1353)</f>
        <v/>
      </c>
      <c r="D1353" s="9" t="str">
        <f aca="false">IF($A1353="","",'3. Layout Parts'!$C1353)</f>
        <v/>
      </c>
      <c r="E1353" s="9" t="str">
        <f aca="false">IF($A1353="","",IFERROR(INDEX('2. Schematic Parts'!$B$2:$B$3001,MATCH($A1353,'2. Schematic Parts'!$A$2:$A$3001,0)),"NOT FOUND"))</f>
        <v/>
      </c>
      <c r="F1353" s="9" t="str">
        <f aca="false">IF($A1353="","",IFERROR(INDEX('2. Schematic Parts'!$C$2:$C$3001,MATCH($A1353,'2. Schematic Parts'!$A$2:$A$3001,0))&amp;"","NOT FOUND"))</f>
        <v/>
      </c>
      <c r="G1353" s="9" t="str">
        <f aca="false">IF($A1353="","",IFERROR(INDEX('2. Schematic Parts'!$D$2:$D$3001,MATCH($A1353,'2. Schematic Parts'!$A$2:$A$3001,0))&amp;"","NOT FOUND"))</f>
        <v/>
      </c>
      <c r="H1353" s="9" t="str">
        <f aca="false">IF($A1353="","",IF(COUNTIF('2. Schematic Parts'!$A$2:$A$3001,$A1353)=0,"NOT IN SCHEMATIC","OK"))</f>
        <v/>
      </c>
      <c r="I1353" s="9" t="str">
        <f aca="false">IF($A1353="","",IF($H1353="NOT IN SCHEMATIC","",IF(UPPER(TRIM($C1353))=UPPER(TRIM($E1353)),"OK","MISMATCH")))</f>
        <v/>
      </c>
      <c r="J1353" s="9" t="str">
        <f aca="false">IF($A1353="","",IF($H1353="NOT IN SCHEMATIC","",IF($F1353="","NO SCH DECAL",IF($D1353="","",IF(UPPER(TRIM($D1353))=UPPER(TRIM($F1353)),"OK","MISMATCH")))))</f>
        <v/>
      </c>
      <c r="K1353" s="16" t="str">
        <f aca="false">IF($A1353="","",SUMPRODUCT(--ISNUMBER(SEARCH(","&amp;TRIM($A1353)&amp;",",","&amp;SUBSTITUTE('1. Master BOM'!$D$2:$D$400," ","")&amp;","))))</f>
        <v/>
      </c>
      <c r="L1353" s="16" t="str">
        <f aca="false">IF($A1353="","",IF($K1353&lt;&gt;1,0,SUMPRODUCT(ISNUMBER(SEARCH(","&amp;TRIM($A1353)&amp;",",","&amp;SUBSTITUTE('1. Master BOM'!$D$2:$D$400," ","")&amp;","))*ROW('1. Master BOM'!$D$2:$D$400))))</f>
        <v/>
      </c>
      <c r="M1353" s="9" t="str">
        <f aca="false">IF($A1353="","",IF($K1353=0,"NOT IN BOM",IF($K1353&gt;1,"MULTIPLE BOM LINES","OK")))</f>
        <v/>
      </c>
      <c r="N1353" s="9" t="str">
        <f aca="false">IF($A1353="","",IF($L1353=0,"—",INDEX('1. Master BOM'!$A$1:$A$400,$L1353)))</f>
        <v/>
      </c>
      <c r="O1353" s="9" t="str">
        <f aca="false">IF($A1353="","",IF($L1353=0,"—",INDEX('1. Master BOM'!$B$1:$B$400,$L1353)))</f>
        <v/>
      </c>
      <c r="P1353" s="9" t="str">
        <f aca="false">IF($A1353="","",IF(OR($H1353="NOT IN SCHEMATIC",$O1353="—"),"",IF($G1353="","NO SCH PN",IF(UPPER(TRIM($G1353))=UPPER(TRIM($O1353)),"OK","MISMATCH"))))</f>
        <v/>
      </c>
      <c r="Q1353" s="9" t="str">
        <f aca="false">IF($A1353="","",IF($L1353=0,"—",INDEX('1. Master BOM'!$E$1:$E$400,$L1353)))</f>
        <v/>
      </c>
      <c r="R1353" s="9" t="str">
        <f aca="false">IF($A1353="","",IF($L1353=0,"—",IF(T(INDEX('1. Master BOM'!$F$1:$F$400,$L1353))="","(not set)",INDEX('1. Master BOM'!$F$1:$F$400,$L1353))))</f>
        <v/>
      </c>
      <c r="S1353" s="9" t="str">
        <f aca="false">IF($A1353="","",IF(OR($R1353="—",$R1353="(not set)",$D1353=""),"",IF(ISNUMBER(SEARCH(SUBSTITUTE(SUBSTITUTE(SUBSTITUTE($R1353,"-",""),"_","")," ",""),SUBSTITUTE(SUBSTITUTE(SUBSTITUTE($D1353,"-",""),"_","")," ",""))),"OK","CHECK")))</f>
        <v/>
      </c>
      <c r="T1353" s="9" t="str">
        <f aca="false">IF($A1353="","",IF(OR($H1353="NOT IN SCHEMATIC",$I1353="MISMATCH",$J1353="MISMATCH",$P1353="MISMATCH",$M1353&lt;&gt;"OK"),"REVIEW","OK"))</f>
        <v/>
      </c>
      <c r="U1353" s="14"/>
      <c r="V1353" s="14"/>
      <c r="W1353" s="17"/>
      <c r="X1353" s="14"/>
    </row>
    <row r="1354" customFormat="false" ht="15" hidden="false" customHeight="false" outlineLevel="0" collapsed="false">
      <c r="A1354" s="9" t="str">
        <f aca="false">IF('3. Layout Parts'!$A1354="","",TRIM('3. Layout Parts'!$A1354))</f>
        <v/>
      </c>
      <c r="B1354" s="9" t="str">
        <f aca="false">IF($A1354="","",'3. Layout Parts'!$D1354)</f>
        <v/>
      </c>
      <c r="C1354" s="9" t="str">
        <f aca="false">IF($A1354="","",'3. Layout Parts'!$B1354)</f>
        <v/>
      </c>
      <c r="D1354" s="9" t="str">
        <f aca="false">IF($A1354="","",'3. Layout Parts'!$C1354)</f>
        <v/>
      </c>
      <c r="E1354" s="9" t="str">
        <f aca="false">IF($A1354="","",IFERROR(INDEX('2. Schematic Parts'!$B$2:$B$3001,MATCH($A1354,'2. Schematic Parts'!$A$2:$A$3001,0)),"NOT FOUND"))</f>
        <v/>
      </c>
      <c r="F1354" s="9" t="str">
        <f aca="false">IF($A1354="","",IFERROR(INDEX('2. Schematic Parts'!$C$2:$C$3001,MATCH($A1354,'2. Schematic Parts'!$A$2:$A$3001,0))&amp;"","NOT FOUND"))</f>
        <v/>
      </c>
      <c r="G1354" s="9" t="str">
        <f aca="false">IF($A1354="","",IFERROR(INDEX('2. Schematic Parts'!$D$2:$D$3001,MATCH($A1354,'2. Schematic Parts'!$A$2:$A$3001,0))&amp;"","NOT FOUND"))</f>
        <v/>
      </c>
      <c r="H1354" s="9" t="str">
        <f aca="false">IF($A1354="","",IF(COUNTIF('2. Schematic Parts'!$A$2:$A$3001,$A1354)=0,"NOT IN SCHEMATIC","OK"))</f>
        <v/>
      </c>
      <c r="I1354" s="9" t="str">
        <f aca="false">IF($A1354="","",IF($H1354="NOT IN SCHEMATIC","",IF(UPPER(TRIM($C1354))=UPPER(TRIM($E1354)),"OK","MISMATCH")))</f>
        <v/>
      </c>
      <c r="J1354" s="9" t="str">
        <f aca="false">IF($A1354="","",IF($H1354="NOT IN SCHEMATIC","",IF($F1354="","NO SCH DECAL",IF($D1354="","",IF(UPPER(TRIM($D1354))=UPPER(TRIM($F1354)),"OK","MISMATCH")))))</f>
        <v/>
      </c>
      <c r="K1354" s="16" t="str">
        <f aca="false">IF($A1354="","",SUMPRODUCT(--ISNUMBER(SEARCH(","&amp;TRIM($A1354)&amp;",",","&amp;SUBSTITUTE('1. Master BOM'!$D$2:$D$400," ","")&amp;","))))</f>
        <v/>
      </c>
      <c r="L1354" s="16" t="str">
        <f aca="false">IF($A1354="","",IF($K1354&lt;&gt;1,0,SUMPRODUCT(ISNUMBER(SEARCH(","&amp;TRIM($A1354)&amp;",",","&amp;SUBSTITUTE('1. Master BOM'!$D$2:$D$400," ","")&amp;","))*ROW('1. Master BOM'!$D$2:$D$400))))</f>
        <v/>
      </c>
      <c r="M1354" s="9" t="str">
        <f aca="false">IF($A1354="","",IF($K1354=0,"NOT IN BOM",IF($K1354&gt;1,"MULTIPLE BOM LINES","OK")))</f>
        <v/>
      </c>
      <c r="N1354" s="9" t="str">
        <f aca="false">IF($A1354="","",IF($L1354=0,"—",INDEX('1. Master BOM'!$A$1:$A$400,$L1354)))</f>
        <v/>
      </c>
      <c r="O1354" s="9" t="str">
        <f aca="false">IF($A1354="","",IF($L1354=0,"—",INDEX('1. Master BOM'!$B$1:$B$400,$L1354)))</f>
        <v/>
      </c>
      <c r="P1354" s="9" t="str">
        <f aca="false">IF($A1354="","",IF(OR($H1354="NOT IN SCHEMATIC",$O1354="—"),"",IF($G1354="","NO SCH PN",IF(UPPER(TRIM($G1354))=UPPER(TRIM($O1354)),"OK","MISMATCH"))))</f>
        <v/>
      </c>
      <c r="Q1354" s="9" t="str">
        <f aca="false">IF($A1354="","",IF($L1354=0,"—",INDEX('1. Master BOM'!$E$1:$E$400,$L1354)))</f>
        <v/>
      </c>
      <c r="R1354" s="9" t="str">
        <f aca="false">IF($A1354="","",IF($L1354=0,"—",IF(T(INDEX('1. Master BOM'!$F$1:$F$400,$L1354))="","(not set)",INDEX('1. Master BOM'!$F$1:$F$400,$L1354))))</f>
        <v/>
      </c>
      <c r="S1354" s="9" t="str">
        <f aca="false">IF($A1354="","",IF(OR($R1354="—",$R1354="(not set)",$D1354=""),"",IF(ISNUMBER(SEARCH(SUBSTITUTE(SUBSTITUTE(SUBSTITUTE($R1354,"-",""),"_","")," ",""),SUBSTITUTE(SUBSTITUTE(SUBSTITUTE($D1354,"-",""),"_","")," ",""))),"OK","CHECK")))</f>
        <v/>
      </c>
      <c r="T1354" s="9" t="str">
        <f aca="false">IF($A1354="","",IF(OR($H1354="NOT IN SCHEMATIC",$I1354="MISMATCH",$J1354="MISMATCH",$P1354="MISMATCH",$M1354&lt;&gt;"OK"),"REVIEW","OK"))</f>
        <v/>
      </c>
      <c r="U1354" s="14"/>
      <c r="V1354" s="14"/>
      <c r="W1354" s="17"/>
      <c r="X1354" s="14"/>
    </row>
    <row r="1355" customFormat="false" ht="15" hidden="false" customHeight="false" outlineLevel="0" collapsed="false">
      <c r="A1355" s="9" t="str">
        <f aca="false">IF('3. Layout Parts'!$A1355="","",TRIM('3. Layout Parts'!$A1355))</f>
        <v/>
      </c>
      <c r="B1355" s="9" t="str">
        <f aca="false">IF($A1355="","",'3. Layout Parts'!$D1355)</f>
        <v/>
      </c>
      <c r="C1355" s="9" t="str">
        <f aca="false">IF($A1355="","",'3. Layout Parts'!$B1355)</f>
        <v/>
      </c>
      <c r="D1355" s="9" t="str">
        <f aca="false">IF($A1355="","",'3. Layout Parts'!$C1355)</f>
        <v/>
      </c>
      <c r="E1355" s="9" t="str">
        <f aca="false">IF($A1355="","",IFERROR(INDEX('2. Schematic Parts'!$B$2:$B$3001,MATCH($A1355,'2. Schematic Parts'!$A$2:$A$3001,0)),"NOT FOUND"))</f>
        <v/>
      </c>
      <c r="F1355" s="9" t="str">
        <f aca="false">IF($A1355="","",IFERROR(INDEX('2. Schematic Parts'!$C$2:$C$3001,MATCH($A1355,'2. Schematic Parts'!$A$2:$A$3001,0))&amp;"","NOT FOUND"))</f>
        <v/>
      </c>
      <c r="G1355" s="9" t="str">
        <f aca="false">IF($A1355="","",IFERROR(INDEX('2. Schematic Parts'!$D$2:$D$3001,MATCH($A1355,'2. Schematic Parts'!$A$2:$A$3001,0))&amp;"","NOT FOUND"))</f>
        <v/>
      </c>
      <c r="H1355" s="9" t="str">
        <f aca="false">IF($A1355="","",IF(COUNTIF('2. Schematic Parts'!$A$2:$A$3001,$A1355)=0,"NOT IN SCHEMATIC","OK"))</f>
        <v/>
      </c>
      <c r="I1355" s="9" t="str">
        <f aca="false">IF($A1355="","",IF($H1355="NOT IN SCHEMATIC","",IF(UPPER(TRIM($C1355))=UPPER(TRIM($E1355)),"OK","MISMATCH")))</f>
        <v/>
      </c>
      <c r="J1355" s="9" t="str">
        <f aca="false">IF($A1355="","",IF($H1355="NOT IN SCHEMATIC","",IF($F1355="","NO SCH DECAL",IF($D1355="","",IF(UPPER(TRIM($D1355))=UPPER(TRIM($F1355)),"OK","MISMATCH")))))</f>
        <v/>
      </c>
      <c r="K1355" s="16" t="str">
        <f aca="false">IF($A1355="","",SUMPRODUCT(--ISNUMBER(SEARCH(","&amp;TRIM($A1355)&amp;",",","&amp;SUBSTITUTE('1. Master BOM'!$D$2:$D$400," ","")&amp;","))))</f>
        <v/>
      </c>
      <c r="L1355" s="16" t="str">
        <f aca="false">IF($A1355="","",IF($K1355&lt;&gt;1,0,SUMPRODUCT(ISNUMBER(SEARCH(","&amp;TRIM($A1355)&amp;",",","&amp;SUBSTITUTE('1. Master BOM'!$D$2:$D$400," ","")&amp;","))*ROW('1. Master BOM'!$D$2:$D$400))))</f>
        <v/>
      </c>
      <c r="M1355" s="9" t="str">
        <f aca="false">IF($A1355="","",IF($K1355=0,"NOT IN BOM",IF($K1355&gt;1,"MULTIPLE BOM LINES","OK")))</f>
        <v/>
      </c>
      <c r="N1355" s="9" t="str">
        <f aca="false">IF($A1355="","",IF($L1355=0,"—",INDEX('1. Master BOM'!$A$1:$A$400,$L1355)))</f>
        <v/>
      </c>
      <c r="O1355" s="9" t="str">
        <f aca="false">IF($A1355="","",IF($L1355=0,"—",INDEX('1. Master BOM'!$B$1:$B$400,$L1355)))</f>
        <v/>
      </c>
      <c r="P1355" s="9" t="str">
        <f aca="false">IF($A1355="","",IF(OR($H1355="NOT IN SCHEMATIC",$O1355="—"),"",IF($G1355="","NO SCH PN",IF(UPPER(TRIM($G1355))=UPPER(TRIM($O1355)),"OK","MISMATCH"))))</f>
        <v/>
      </c>
      <c r="Q1355" s="9" t="str">
        <f aca="false">IF($A1355="","",IF($L1355=0,"—",INDEX('1. Master BOM'!$E$1:$E$400,$L1355)))</f>
        <v/>
      </c>
      <c r="R1355" s="9" t="str">
        <f aca="false">IF($A1355="","",IF($L1355=0,"—",IF(T(INDEX('1. Master BOM'!$F$1:$F$400,$L1355))="","(not set)",INDEX('1. Master BOM'!$F$1:$F$400,$L1355))))</f>
        <v/>
      </c>
      <c r="S1355" s="9" t="str">
        <f aca="false">IF($A1355="","",IF(OR($R1355="—",$R1355="(not set)",$D1355=""),"",IF(ISNUMBER(SEARCH(SUBSTITUTE(SUBSTITUTE(SUBSTITUTE($R1355,"-",""),"_","")," ",""),SUBSTITUTE(SUBSTITUTE(SUBSTITUTE($D1355,"-",""),"_","")," ",""))),"OK","CHECK")))</f>
        <v/>
      </c>
      <c r="T1355" s="9" t="str">
        <f aca="false">IF($A1355="","",IF(OR($H1355="NOT IN SCHEMATIC",$I1355="MISMATCH",$J1355="MISMATCH",$P1355="MISMATCH",$M1355&lt;&gt;"OK"),"REVIEW","OK"))</f>
        <v/>
      </c>
      <c r="U1355" s="14"/>
      <c r="V1355" s="14"/>
      <c r="W1355" s="17"/>
      <c r="X1355" s="14"/>
    </row>
    <row r="1356" customFormat="false" ht="15" hidden="false" customHeight="false" outlineLevel="0" collapsed="false">
      <c r="A1356" s="9" t="str">
        <f aca="false">IF('3. Layout Parts'!$A1356="","",TRIM('3. Layout Parts'!$A1356))</f>
        <v/>
      </c>
      <c r="B1356" s="9" t="str">
        <f aca="false">IF($A1356="","",'3. Layout Parts'!$D1356)</f>
        <v/>
      </c>
      <c r="C1356" s="9" t="str">
        <f aca="false">IF($A1356="","",'3. Layout Parts'!$B1356)</f>
        <v/>
      </c>
      <c r="D1356" s="9" t="str">
        <f aca="false">IF($A1356="","",'3. Layout Parts'!$C1356)</f>
        <v/>
      </c>
      <c r="E1356" s="9" t="str">
        <f aca="false">IF($A1356="","",IFERROR(INDEX('2. Schematic Parts'!$B$2:$B$3001,MATCH($A1356,'2. Schematic Parts'!$A$2:$A$3001,0)),"NOT FOUND"))</f>
        <v/>
      </c>
      <c r="F1356" s="9" t="str">
        <f aca="false">IF($A1356="","",IFERROR(INDEX('2. Schematic Parts'!$C$2:$C$3001,MATCH($A1356,'2. Schematic Parts'!$A$2:$A$3001,0))&amp;"","NOT FOUND"))</f>
        <v/>
      </c>
      <c r="G1356" s="9" t="str">
        <f aca="false">IF($A1356="","",IFERROR(INDEX('2. Schematic Parts'!$D$2:$D$3001,MATCH($A1356,'2. Schematic Parts'!$A$2:$A$3001,0))&amp;"","NOT FOUND"))</f>
        <v/>
      </c>
      <c r="H1356" s="9" t="str">
        <f aca="false">IF($A1356="","",IF(COUNTIF('2. Schematic Parts'!$A$2:$A$3001,$A1356)=0,"NOT IN SCHEMATIC","OK"))</f>
        <v/>
      </c>
      <c r="I1356" s="9" t="str">
        <f aca="false">IF($A1356="","",IF($H1356="NOT IN SCHEMATIC","",IF(UPPER(TRIM($C1356))=UPPER(TRIM($E1356)),"OK","MISMATCH")))</f>
        <v/>
      </c>
      <c r="J1356" s="9" t="str">
        <f aca="false">IF($A1356="","",IF($H1356="NOT IN SCHEMATIC","",IF($F1356="","NO SCH DECAL",IF($D1356="","",IF(UPPER(TRIM($D1356))=UPPER(TRIM($F1356)),"OK","MISMATCH")))))</f>
        <v/>
      </c>
      <c r="K1356" s="16" t="str">
        <f aca="false">IF($A1356="","",SUMPRODUCT(--ISNUMBER(SEARCH(","&amp;TRIM($A1356)&amp;",",","&amp;SUBSTITUTE('1. Master BOM'!$D$2:$D$400," ","")&amp;","))))</f>
        <v/>
      </c>
      <c r="L1356" s="16" t="str">
        <f aca="false">IF($A1356="","",IF($K1356&lt;&gt;1,0,SUMPRODUCT(ISNUMBER(SEARCH(","&amp;TRIM($A1356)&amp;",",","&amp;SUBSTITUTE('1. Master BOM'!$D$2:$D$400," ","")&amp;","))*ROW('1. Master BOM'!$D$2:$D$400))))</f>
        <v/>
      </c>
      <c r="M1356" s="9" t="str">
        <f aca="false">IF($A1356="","",IF($K1356=0,"NOT IN BOM",IF($K1356&gt;1,"MULTIPLE BOM LINES","OK")))</f>
        <v/>
      </c>
      <c r="N1356" s="9" t="str">
        <f aca="false">IF($A1356="","",IF($L1356=0,"—",INDEX('1. Master BOM'!$A$1:$A$400,$L1356)))</f>
        <v/>
      </c>
      <c r="O1356" s="9" t="str">
        <f aca="false">IF($A1356="","",IF($L1356=0,"—",INDEX('1. Master BOM'!$B$1:$B$400,$L1356)))</f>
        <v/>
      </c>
      <c r="P1356" s="9" t="str">
        <f aca="false">IF($A1356="","",IF(OR($H1356="NOT IN SCHEMATIC",$O1356="—"),"",IF($G1356="","NO SCH PN",IF(UPPER(TRIM($G1356))=UPPER(TRIM($O1356)),"OK","MISMATCH"))))</f>
        <v/>
      </c>
      <c r="Q1356" s="9" t="str">
        <f aca="false">IF($A1356="","",IF($L1356=0,"—",INDEX('1. Master BOM'!$E$1:$E$400,$L1356)))</f>
        <v/>
      </c>
      <c r="R1356" s="9" t="str">
        <f aca="false">IF($A1356="","",IF($L1356=0,"—",IF(T(INDEX('1. Master BOM'!$F$1:$F$400,$L1356))="","(not set)",INDEX('1. Master BOM'!$F$1:$F$400,$L1356))))</f>
        <v/>
      </c>
      <c r="S1356" s="9" t="str">
        <f aca="false">IF($A1356="","",IF(OR($R1356="—",$R1356="(not set)",$D1356=""),"",IF(ISNUMBER(SEARCH(SUBSTITUTE(SUBSTITUTE(SUBSTITUTE($R1356,"-",""),"_","")," ",""),SUBSTITUTE(SUBSTITUTE(SUBSTITUTE($D1356,"-",""),"_","")," ",""))),"OK","CHECK")))</f>
        <v/>
      </c>
      <c r="T1356" s="9" t="str">
        <f aca="false">IF($A1356="","",IF(OR($H1356="NOT IN SCHEMATIC",$I1356="MISMATCH",$J1356="MISMATCH",$P1356="MISMATCH",$M1356&lt;&gt;"OK"),"REVIEW","OK"))</f>
        <v/>
      </c>
      <c r="U1356" s="14"/>
      <c r="V1356" s="14"/>
      <c r="W1356" s="17"/>
      <c r="X1356" s="14"/>
    </row>
    <row r="1357" customFormat="false" ht="15" hidden="false" customHeight="false" outlineLevel="0" collapsed="false">
      <c r="A1357" s="9" t="str">
        <f aca="false">IF('3. Layout Parts'!$A1357="","",TRIM('3. Layout Parts'!$A1357))</f>
        <v/>
      </c>
      <c r="B1357" s="9" t="str">
        <f aca="false">IF($A1357="","",'3. Layout Parts'!$D1357)</f>
        <v/>
      </c>
      <c r="C1357" s="9" t="str">
        <f aca="false">IF($A1357="","",'3. Layout Parts'!$B1357)</f>
        <v/>
      </c>
      <c r="D1357" s="9" t="str">
        <f aca="false">IF($A1357="","",'3. Layout Parts'!$C1357)</f>
        <v/>
      </c>
      <c r="E1357" s="9" t="str">
        <f aca="false">IF($A1357="","",IFERROR(INDEX('2. Schematic Parts'!$B$2:$B$3001,MATCH($A1357,'2. Schematic Parts'!$A$2:$A$3001,0)),"NOT FOUND"))</f>
        <v/>
      </c>
      <c r="F1357" s="9" t="str">
        <f aca="false">IF($A1357="","",IFERROR(INDEX('2. Schematic Parts'!$C$2:$C$3001,MATCH($A1357,'2. Schematic Parts'!$A$2:$A$3001,0))&amp;"","NOT FOUND"))</f>
        <v/>
      </c>
      <c r="G1357" s="9" t="str">
        <f aca="false">IF($A1357="","",IFERROR(INDEX('2. Schematic Parts'!$D$2:$D$3001,MATCH($A1357,'2. Schematic Parts'!$A$2:$A$3001,0))&amp;"","NOT FOUND"))</f>
        <v/>
      </c>
      <c r="H1357" s="9" t="str">
        <f aca="false">IF($A1357="","",IF(COUNTIF('2. Schematic Parts'!$A$2:$A$3001,$A1357)=0,"NOT IN SCHEMATIC","OK"))</f>
        <v/>
      </c>
      <c r="I1357" s="9" t="str">
        <f aca="false">IF($A1357="","",IF($H1357="NOT IN SCHEMATIC","",IF(UPPER(TRIM($C1357))=UPPER(TRIM($E1357)),"OK","MISMATCH")))</f>
        <v/>
      </c>
      <c r="J1357" s="9" t="str">
        <f aca="false">IF($A1357="","",IF($H1357="NOT IN SCHEMATIC","",IF($F1357="","NO SCH DECAL",IF($D1357="","",IF(UPPER(TRIM($D1357))=UPPER(TRIM($F1357)),"OK","MISMATCH")))))</f>
        <v/>
      </c>
      <c r="K1357" s="16" t="str">
        <f aca="false">IF($A1357="","",SUMPRODUCT(--ISNUMBER(SEARCH(","&amp;TRIM($A1357)&amp;",",","&amp;SUBSTITUTE('1. Master BOM'!$D$2:$D$400," ","")&amp;","))))</f>
        <v/>
      </c>
      <c r="L1357" s="16" t="str">
        <f aca="false">IF($A1357="","",IF($K1357&lt;&gt;1,0,SUMPRODUCT(ISNUMBER(SEARCH(","&amp;TRIM($A1357)&amp;",",","&amp;SUBSTITUTE('1. Master BOM'!$D$2:$D$400," ","")&amp;","))*ROW('1. Master BOM'!$D$2:$D$400))))</f>
        <v/>
      </c>
      <c r="M1357" s="9" t="str">
        <f aca="false">IF($A1357="","",IF($K1357=0,"NOT IN BOM",IF($K1357&gt;1,"MULTIPLE BOM LINES","OK")))</f>
        <v/>
      </c>
      <c r="N1357" s="9" t="str">
        <f aca="false">IF($A1357="","",IF($L1357=0,"—",INDEX('1. Master BOM'!$A$1:$A$400,$L1357)))</f>
        <v/>
      </c>
      <c r="O1357" s="9" t="str">
        <f aca="false">IF($A1357="","",IF($L1357=0,"—",INDEX('1. Master BOM'!$B$1:$B$400,$L1357)))</f>
        <v/>
      </c>
      <c r="P1357" s="9" t="str">
        <f aca="false">IF($A1357="","",IF(OR($H1357="NOT IN SCHEMATIC",$O1357="—"),"",IF($G1357="","NO SCH PN",IF(UPPER(TRIM($G1357))=UPPER(TRIM($O1357)),"OK","MISMATCH"))))</f>
        <v/>
      </c>
      <c r="Q1357" s="9" t="str">
        <f aca="false">IF($A1357="","",IF($L1357=0,"—",INDEX('1. Master BOM'!$E$1:$E$400,$L1357)))</f>
        <v/>
      </c>
      <c r="R1357" s="9" t="str">
        <f aca="false">IF($A1357="","",IF($L1357=0,"—",IF(T(INDEX('1. Master BOM'!$F$1:$F$400,$L1357))="","(not set)",INDEX('1. Master BOM'!$F$1:$F$400,$L1357))))</f>
        <v/>
      </c>
      <c r="S1357" s="9" t="str">
        <f aca="false">IF($A1357="","",IF(OR($R1357="—",$R1357="(not set)",$D1357=""),"",IF(ISNUMBER(SEARCH(SUBSTITUTE(SUBSTITUTE(SUBSTITUTE($R1357,"-",""),"_","")," ",""),SUBSTITUTE(SUBSTITUTE(SUBSTITUTE($D1357,"-",""),"_","")," ",""))),"OK","CHECK")))</f>
        <v/>
      </c>
      <c r="T1357" s="9" t="str">
        <f aca="false">IF($A1357="","",IF(OR($H1357="NOT IN SCHEMATIC",$I1357="MISMATCH",$J1357="MISMATCH",$P1357="MISMATCH",$M1357&lt;&gt;"OK"),"REVIEW","OK"))</f>
        <v/>
      </c>
      <c r="U1357" s="14"/>
      <c r="V1357" s="14"/>
      <c r="W1357" s="17"/>
      <c r="X1357" s="14"/>
    </row>
    <row r="1358" customFormat="false" ht="15" hidden="false" customHeight="false" outlineLevel="0" collapsed="false">
      <c r="A1358" s="9" t="str">
        <f aca="false">IF('3. Layout Parts'!$A1358="","",TRIM('3. Layout Parts'!$A1358))</f>
        <v/>
      </c>
      <c r="B1358" s="9" t="str">
        <f aca="false">IF($A1358="","",'3. Layout Parts'!$D1358)</f>
        <v/>
      </c>
      <c r="C1358" s="9" t="str">
        <f aca="false">IF($A1358="","",'3. Layout Parts'!$B1358)</f>
        <v/>
      </c>
      <c r="D1358" s="9" t="str">
        <f aca="false">IF($A1358="","",'3. Layout Parts'!$C1358)</f>
        <v/>
      </c>
      <c r="E1358" s="9" t="str">
        <f aca="false">IF($A1358="","",IFERROR(INDEX('2. Schematic Parts'!$B$2:$B$3001,MATCH($A1358,'2. Schematic Parts'!$A$2:$A$3001,0)),"NOT FOUND"))</f>
        <v/>
      </c>
      <c r="F1358" s="9" t="str">
        <f aca="false">IF($A1358="","",IFERROR(INDEX('2. Schematic Parts'!$C$2:$C$3001,MATCH($A1358,'2. Schematic Parts'!$A$2:$A$3001,0))&amp;"","NOT FOUND"))</f>
        <v/>
      </c>
      <c r="G1358" s="9" t="str">
        <f aca="false">IF($A1358="","",IFERROR(INDEX('2. Schematic Parts'!$D$2:$D$3001,MATCH($A1358,'2. Schematic Parts'!$A$2:$A$3001,0))&amp;"","NOT FOUND"))</f>
        <v/>
      </c>
      <c r="H1358" s="9" t="str">
        <f aca="false">IF($A1358="","",IF(COUNTIF('2. Schematic Parts'!$A$2:$A$3001,$A1358)=0,"NOT IN SCHEMATIC","OK"))</f>
        <v/>
      </c>
      <c r="I1358" s="9" t="str">
        <f aca="false">IF($A1358="","",IF($H1358="NOT IN SCHEMATIC","",IF(UPPER(TRIM($C1358))=UPPER(TRIM($E1358)),"OK","MISMATCH")))</f>
        <v/>
      </c>
      <c r="J1358" s="9" t="str">
        <f aca="false">IF($A1358="","",IF($H1358="NOT IN SCHEMATIC","",IF($F1358="","NO SCH DECAL",IF($D1358="","",IF(UPPER(TRIM($D1358))=UPPER(TRIM($F1358)),"OK","MISMATCH")))))</f>
        <v/>
      </c>
      <c r="K1358" s="16" t="str">
        <f aca="false">IF($A1358="","",SUMPRODUCT(--ISNUMBER(SEARCH(","&amp;TRIM($A1358)&amp;",",","&amp;SUBSTITUTE('1. Master BOM'!$D$2:$D$400," ","")&amp;","))))</f>
        <v/>
      </c>
      <c r="L1358" s="16" t="str">
        <f aca="false">IF($A1358="","",IF($K1358&lt;&gt;1,0,SUMPRODUCT(ISNUMBER(SEARCH(","&amp;TRIM($A1358)&amp;",",","&amp;SUBSTITUTE('1. Master BOM'!$D$2:$D$400," ","")&amp;","))*ROW('1. Master BOM'!$D$2:$D$400))))</f>
        <v/>
      </c>
      <c r="M1358" s="9" t="str">
        <f aca="false">IF($A1358="","",IF($K1358=0,"NOT IN BOM",IF($K1358&gt;1,"MULTIPLE BOM LINES","OK")))</f>
        <v/>
      </c>
      <c r="N1358" s="9" t="str">
        <f aca="false">IF($A1358="","",IF($L1358=0,"—",INDEX('1. Master BOM'!$A$1:$A$400,$L1358)))</f>
        <v/>
      </c>
      <c r="O1358" s="9" t="str">
        <f aca="false">IF($A1358="","",IF($L1358=0,"—",INDEX('1. Master BOM'!$B$1:$B$400,$L1358)))</f>
        <v/>
      </c>
      <c r="P1358" s="9" t="str">
        <f aca="false">IF($A1358="","",IF(OR($H1358="NOT IN SCHEMATIC",$O1358="—"),"",IF($G1358="","NO SCH PN",IF(UPPER(TRIM($G1358))=UPPER(TRIM($O1358)),"OK","MISMATCH"))))</f>
        <v/>
      </c>
      <c r="Q1358" s="9" t="str">
        <f aca="false">IF($A1358="","",IF($L1358=0,"—",INDEX('1. Master BOM'!$E$1:$E$400,$L1358)))</f>
        <v/>
      </c>
      <c r="R1358" s="9" t="str">
        <f aca="false">IF($A1358="","",IF($L1358=0,"—",IF(T(INDEX('1. Master BOM'!$F$1:$F$400,$L1358))="","(not set)",INDEX('1. Master BOM'!$F$1:$F$400,$L1358))))</f>
        <v/>
      </c>
      <c r="S1358" s="9" t="str">
        <f aca="false">IF($A1358="","",IF(OR($R1358="—",$R1358="(not set)",$D1358=""),"",IF(ISNUMBER(SEARCH(SUBSTITUTE(SUBSTITUTE(SUBSTITUTE($R1358,"-",""),"_","")," ",""),SUBSTITUTE(SUBSTITUTE(SUBSTITUTE($D1358,"-",""),"_","")," ",""))),"OK","CHECK")))</f>
        <v/>
      </c>
      <c r="T1358" s="9" t="str">
        <f aca="false">IF($A1358="","",IF(OR($H1358="NOT IN SCHEMATIC",$I1358="MISMATCH",$J1358="MISMATCH",$P1358="MISMATCH",$M1358&lt;&gt;"OK"),"REVIEW","OK"))</f>
        <v/>
      </c>
      <c r="U1358" s="14"/>
      <c r="V1358" s="14"/>
      <c r="W1358" s="17"/>
      <c r="X1358" s="14"/>
    </row>
    <row r="1359" customFormat="false" ht="15" hidden="false" customHeight="false" outlineLevel="0" collapsed="false">
      <c r="A1359" s="9" t="str">
        <f aca="false">IF('3. Layout Parts'!$A1359="","",TRIM('3. Layout Parts'!$A1359))</f>
        <v/>
      </c>
      <c r="B1359" s="9" t="str">
        <f aca="false">IF($A1359="","",'3. Layout Parts'!$D1359)</f>
        <v/>
      </c>
      <c r="C1359" s="9" t="str">
        <f aca="false">IF($A1359="","",'3. Layout Parts'!$B1359)</f>
        <v/>
      </c>
      <c r="D1359" s="9" t="str">
        <f aca="false">IF($A1359="","",'3. Layout Parts'!$C1359)</f>
        <v/>
      </c>
      <c r="E1359" s="9" t="str">
        <f aca="false">IF($A1359="","",IFERROR(INDEX('2. Schematic Parts'!$B$2:$B$3001,MATCH($A1359,'2. Schematic Parts'!$A$2:$A$3001,0)),"NOT FOUND"))</f>
        <v/>
      </c>
      <c r="F1359" s="9" t="str">
        <f aca="false">IF($A1359="","",IFERROR(INDEX('2. Schematic Parts'!$C$2:$C$3001,MATCH($A1359,'2. Schematic Parts'!$A$2:$A$3001,0))&amp;"","NOT FOUND"))</f>
        <v/>
      </c>
      <c r="G1359" s="9" t="str">
        <f aca="false">IF($A1359="","",IFERROR(INDEX('2. Schematic Parts'!$D$2:$D$3001,MATCH($A1359,'2. Schematic Parts'!$A$2:$A$3001,0))&amp;"","NOT FOUND"))</f>
        <v/>
      </c>
      <c r="H1359" s="9" t="str">
        <f aca="false">IF($A1359="","",IF(COUNTIF('2. Schematic Parts'!$A$2:$A$3001,$A1359)=0,"NOT IN SCHEMATIC","OK"))</f>
        <v/>
      </c>
      <c r="I1359" s="9" t="str">
        <f aca="false">IF($A1359="","",IF($H1359="NOT IN SCHEMATIC","",IF(UPPER(TRIM($C1359))=UPPER(TRIM($E1359)),"OK","MISMATCH")))</f>
        <v/>
      </c>
      <c r="J1359" s="9" t="str">
        <f aca="false">IF($A1359="","",IF($H1359="NOT IN SCHEMATIC","",IF($F1359="","NO SCH DECAL",IF($D1359="","",IF(UPPER(TRIM($D1359))=UPPER(TRIM($F1359)),"OK","MISMATCH")))))</f>
        <v/>
      </c>
      <c r="K1359" s="16" t="str">
        <f aca="false">IF($A1359="","",SUMPRODUCT(--ISNUMBER(SEARCH(","&amp;TRIM($A1359)&amp;",",","&amp;SUBSTITUTE('1. Master BOM'!$D$2:$D$400," ","")&amp;","))))</f>
        <v/>
      </c>
      <c r="L1359" s="16" t="str">
        <f aca="false">IF($A1359="","",IF($K1359&lt;&gt;1,0,SUMPRODUCT(ISNUMBER(SEARCH(","&amp;TRIM($A1359)&amp;",",","&amp;SUBSTITUTE('1. Master BOM'!$D$2:$D$400," ","")&amp;","))*ROW('1. Master BOM'!$D$2:$D$400))))</f>
        <v/>
      </c>
      <c r="M1359" s="9" t="str">
        <f aca="false">IF($A1359="","",IF($K1359=0,"NOT IN BOM",IF($K1359&gt;1,"MULTIPLE BOM LINES","OK")))</f>
        <v/>
      </c>
      <c r="N1359" s="9" t="str">
        <f aca="false">IF($A1359="","",IF($L1359=0,"—",INDEX('1. Master BOM'!$A$1:$A$400,$L1359)))</f>
        <v/>
      </c>
      <c r="O1359" s="9" t="str">
        <f aca="false">IF($A1359="","",IF($L1359=0,"—",INDEX('1. Master BOM'!$B$1:$B$400,$L1359)))</f>
        <v/>
      </c>
      <c r="P1359" s="9" t="str">
        <f aca="false">IF($A1359="","",IF(OR($H1359="NOT IN SCHEMATIC",$O1359="—"),"",IF($G1359="","NO SCH PN",IF(UPPER(TRIM($G1359))=UPPER(TRIM($O1359)),"OK","MISMATCH"))))</f>
        <v/>
      </c>
      <c r="Q1359" s="9" t="str">
        <f aca="false">IF($A1359="","",IF($L1359=0,"—",INDEX('1. Master BOM'!$E$1:$E$400,$L1359)))</f>
        <v/>
      </c>
      <c r="R1359" s="9" t="str">
        <f aca="false">IF($A1359="","",IF($L1359=0,"—",IF(T(INDEX('1. Master BOM'!$F$1:$F$400,$L1359))="","(not set)",INDEX('1. Master BOM'!$F$1:$F$400,$L1359))))</f>
        <v/>
      </c>
      <c r="S1359" s="9" t="str">
        <f aca="false">IF($A1359="","",IF(OR($R1359="—",$R1359="(not set)",$D1359=""),"",IF(ISNUMBER(SEARCH(SUBSTITUTE(SUBSTITUTE(SUBSTITUTE($R1359,"-",""),"_","")," ",""),SUBSTITUTE(SUBSTITUTE(SUBSTITUTE($D1359,"-",""),"_","")," ",""))),"OK","CHECK")))</f>
        <v/>
      </c>
      <c r="T1359" s="9" t="str">
        <f aca="false">IF($A1359="","",IF(OR($H1359="NOT IN SCHEMATIC",$I1359="MISMATCH",$J1359="MISMATCH",$P1359="MISMATCH",$M1359&lt;&gt;"OK"),"REVIEW","OK"))</f>
        <v/>
      </c>
      <c r="U1359" s="14"/>
      <c r="V1359" s="14"/>
      <c r="W1359" s="17"/>
      <c r="X1359" s="14"/>
    </row>
    <row r="1360" customFormat="false" ht="15" hidden="false" customHeight="false" outlineLevel="0" collapsed="false">
      <c r="A1360" s="9" t="str">
        <f aca="false">IF('3. Layout Parts'!$A1360="","",TRIM('3. Layout Parts'!$A1360))</f>
        <v/>
      </c>
      <c r="B1360" s="9" t="str">
        <f aca="false">IF($A1360="","",'3. Layout Parts'!$D1360)</f>
        <v/>
      </c>
      <c r="C1360" s="9" t="str">
        <f aca="false">IF($A1360="","",'3. Layout Parts'!$B1360)</f>
        <v/>
      </c>
      <c r="D1360" s="9" t="str">
        <f aca="false">IF($A1360="","",'3. Layout Parts'!$C1360)</f>
        <v/>
      </c>
      <c r="E1360" s="9" t="str">
        <f aca="false">IF($A1360="","",IFERROR(INDEX('2. Schematic Parts'!$B$2:$B$3001,MATCH($A1360,'2. Schematic Parts'!$A$2:$A$3001,0)),"NOT FOUND"))</f>
        <v/>
      </c>
      <c r="F1360" s="9" t="str">
        <f aca="false">IF($A1360="","",IFERROR(INDEX('2. Schematic Parts'!$C$2:$C$3001,MATCH($A1360,'2. Schematic Parts'!$A$2:$A$3001,0))&amp;"","NOT FOUND"))</f>
        <v/>
      </c>
      <c r="G1360" s="9" t="str">
        <f aca="false">IF($A1360="","",IFERROR(INDEX('2. Schematic Parts'!$D$2:$D$3001,MATCH($A1360,'2. Schematic Parts'!$A$2:$A$3001,0))&amp;"","NOT FOUND"))</f>
        <v/>
      </c>
      <c r="H1360" s="9" t="str">
        <f aca="false">IF($A1360="","",IF(COUNTIF('2. Schematic Parts'!$A$2:$A$3001,$A1360)=0,"NOT IN SCHEMATIC","OK"))</f>
        <v/>
      </c>
      <c r="I1360" s="9" t="str">
        <f aca="false">IF($A1360="","",IF($H1360="NOT IN SCHEMATIC","",IF(UPPER(TRIM($C1360))=UPPER(TRIM($E1360)),"OK","MISMATCH")))</f>
        <v/>
      </c>
      <c r="J1360" s="9" t="str">
        <f aca="false">IF($A1360="","",IF($H1360="NOT IN SCHEMATIC","",IF($F1360="","NO SCH DECAL",IF($D1360="","",IF(UPPER(TRIM($D1360))=UPPER(TRIM($F1360)),"OK","MISMATCH")))))</f>
        <v/>
      </c>
      <c r="K1360" s="16" t="str">
        <f aca="false">IF($A1360="","",SUMPRODUCT(--ISNUMBER(SEARCH(","&amp;TRIM($A1360)&amp;",",","&amp;SUBSTITUTE('1. Master BOM'!$D$2:$D$400," ","")&amp;","))))</f>
        <v/>
      </c>
      <c r="L1360" s="16" t="str">
        <f aca="false">IF($A1360="","",IF($K1360&lt;&gt;1,0,SUMPRODUCT(ISNUMBER(SEARCH(","&amp;TRIM($A1360)&amp;",",","&amp;SUBSTITUTE('1. Master BOM'!$D$2:$D$400," ","")&amp;","))*ROW('1. Master BOM'!$D$2:$D$400))))</f>
        <v/>
      </c>
      <c r="M1360" s="9" t="str">
        <f aca="false">IF($A1360="","",IF($K1360=0,"NOT IN BOM",IF($K1360&gt;1,"MULTIPLE BOM LINES","OK")))</f>
        <v/>
      </c>
      <c r="N1360" s="9" t="str">
        <f aca="false">IF($A1360="","",IF($L1360=0,"—",INDEX('1. Master BOM'!$A$1:$A$400,$L1360)))</f>
        <v/>
      </c>
      <c r="O1360" s="9" t="str">
        <f aca="false">IF($A1360="","",IF($L1360=0,"—",INDEX('1. Master BOM'!$B$1:$B$400,$L1360)))</f>
        <v/>
      </c>
      <c r="P1360" s="9" t="str">
        <f aca="false">IF($A1360="","",IF(OR($H1360="NOT IN SCHEMATIC",$O1360="—"),"",IF($G1360="","NO SCH PN",IF(UPPER(TRIM($G1360))=UPPER(TRIM($O1360)),"OK","MISMATCH"))))</f>
        <v/>
      </c>
      <c r="Q1360" s="9" t="str">
        <f aca="false">IF($A1360="","",IF($L1360=0,"—",INDEX('1. Master BOM'!$E$1:$E$400,$L1360)))</f>
        <v/>
      </c>
      <c r="R1360" s="9" t="str">
        <f aca="false">IF($A1360="","",IF($L1360=0,"—",IF(T(INDEX('1. Master BOM'!$F$1:$F$400,$L1360))="","(not set)",INDEX('1. Master BOM'!$F$1:$F$400,$L1360))))</f>
        <v/>
      </c>
      <c r="S1360" s="9" t="str">
        <f aca="false">IF($A1360="","",IF(OR($R1360="—",$R1360="(not set)",$D1360=""),"",IF(ISNUMBER(SEARCH(SUBSTITUTE(SUBSTITUTE(SUBSTITUTE($R1360,"-",""),"_","")," ",""),SUBSTITUTE(SUBSTITUTE(SUBSTITUTE($D1360,"-",""),"_","")," ",""))),"OK","CHECK")))</f>
        <v/>
      </c>
      <c r="T1360" s="9" t="str">
        <f aca="false">IF($A1360="","",IF(OR($H1360="NOT IN SCHEMATIC",$I1360="MISMATCH",$J1360="MISMATCH",$P1360="MISMATCH",$M1360&lt;&gt;"OK"),"REVIEW","OK"))</f>
        <v/>
      </c>
      <c r="U1360" s="14"/>
      <c r="V1360" s="14"/>
      <c r="W1360" s="17"/>
      <c r="X1360" s="14"/>
    </row>
    <row r="1361" customFormat="false" ht="15" hidden="false" customHeight="false" outlineLevel="0" collapsed="false">
      <c r="A1361" s="9" t="str">
        <f aca="false">IF('3. Layout Parts'!$A1361="","",TRIM('3. Layout Parts'!$A1361))</f>
        <v/>
      </c>
      <c r="B1361" s="9" t="str">
        <f aca="false">IF($A1361="","",'3. Layout Parts'!$D1361)</f>
        <v/>
      </c>
      <c r="C1361" s="9" t="str">
        <f aca="false">IF($A1361="","",'3. Layout Parts'!$B1361)</f>
        <v/>
      </c>
      <c r="D1361" s="9" t="str">
        <f aca="false">IF($A1361="","",'3. Layout Parts'!$C1361)</f>
        <v/>
      </c>
      <c r="E1361" s="9" t="str">
        <f aca="false">IF($A1361="","",IFERROR(INDEX('2. Schematic Parts'!$B$2:$B$3001,MATCH($A1361,'2. Schematic Parts'!$A$2:$A$3001,0)),"NOT FOUND"))</f>
        <v/>
      </c>
      <c r="F1361" s="9" t="str">
        <f aca="false">IF($A1361="","",IFERROR(INDEX('2. Schematic Parts'!$C$2:$C$3001,MATCH($A1361,'2. Schematic Parts'!$A$2:$A$3001,0))&amp;"","NOT FOUND"))</f>
        <v/>
      </c>
      <c r="G1361" s="9" t="str">
        <f aca="false">IF($A1361="","",IFERROR(INDEX('2. Schematic Parts'!$D$2:$D$3001,MATCH($A1361,'2. Schematic Parts'!$A$2:$A$3001,0))&amp;"","NOT FOUND"))</f>
        <v/>
      </c>
      <c r="H1361" s="9" t="str">
        <f aca="false">IF($A1361="","",IF(COUNTIF('2. Schematic Parts'!$A$2:$A$3001,$A1361)=0,"NOT IN SCHEMATIC","OK"))</f>
        <v/>
      </c>
      <c r="I1361" s="9" t="str">
        <f aca="false">IF($A1361="","",IF($H1361="NOT IN SCHEMATIC","",IF(UPPER(TRIM($C1361))=UPPER(TRIM($E1361)),"OK","MISMATCH")))</f>
        <v/>
      </c>
      <c r="J1361" s="9" t="str">
        <f aca="false">IF($A1361="","",IF($H1361="NOT IN SCHEMATIC","",IF($F1361="","NO SCH DECAL",IF($D1361="","",IF(UPPER(TRIM($D1361))=UPPER(TRIM($F1361)),"OK","MISMATCH")))))</f>
        <v/>
      </c>
      <c r="K1361" s="16" t="str">
        <f aca="false">IF($A1361="","",SUMPRODUCT(--ISNUMBER(SEARCH(","&amp;TRIM($A1361)&amp;",",","&amp;SUBSTITUTE('1. Master BOM'!$D$2:$D$400," ","")&amp;","))))</f>
        <v/>
      </c>
      <c r="L1361" s="16" t="str">
        <f aca="false">IF($A1361="","",IF($K1361&lt;&gt;1,0,SUMPRODUCT(ISNUMBER(SEARCH(","&amp;TRIM($A1361)&amp;",",","&amp;SUBSTITUTE('1. Master BOM'!$D$2:$D$400," ","")&amp;","))*ROW('1. Master BOM'!$D$2:$D$400))))</f>
        <v/>
      </c>
      <c r="M1361" s="9" t="str">
        <f aca="false">IF($A1361="","",IF($K1361=0,"NOT IN BOM",IF($K1361&gt;1,"MULTIPLE BOM LINES","OK")))</f>
        <v/>
      </c>
      <c r="N1361" s="9" t="str">
        <f aca="false">IF($A1361="","",IF($L1361=0,"—",INDEX('1. Master BOM'!$A$1:$A$400,$L1361)))</f>
        <v/>
      </c>
      <c r="O1361" s="9" t="str">
        <f aca="false">IF($A1361="","",IF($L1361=0,"—",INDEX('1. Master BOM'!$B$1:$B$400,$L1361)))</f>
        <v/>
      </c>
      <c r="P1361" s="9" t="str">
        <f aca="false">IF($A1361="","",IF(OR($H1361="NOT IN SCHEMATIC",$O1361="—"),"",IF($G1361="","NO SCH PN",IF(UPPER(TRIM($G1361))=UPPER(TRIM($O1361)),"OK","MISMATCH"))))</f>
        <v/>
      </c>
      <c r="Q1361" s="9" t="str">
        <f aca="false">IF($A1361="","",IF($L1361=0,"—",INDEX('1. Master BOM'!$E$1:$E$400,$L1361)))</f>
        <v/>
      </c>
      <c r="R1361" s="9" t="str">
        <f aca="false">IF($A1361="","",IF($L1361=0,"—",IF(T(INDEX('1. Master BOM'!$F$1:$F$400,$L1361))="","(not set)",INDEX('1. Master BOM'!$F$1:$F$400,$L1361))))</f>
        <v/>
      </c>
      <c r="S1361" s="9" t="str">
        <f aca="false">IF($A1361="","",IF(OR($R1361="—",$R1361="(not set)",$D1361=""),"",IF(ISNUMBER(SEARCH(SUBSTITUTE(SUBSTITUTE(SUBSTITUTE($R1361,"-",""),"_","")," ",""),SUBSTITUTE(SUBSTITUTE(SUBSTITUTE($D1361,"-",""),"_","")," ",""))),"OK","CHECK")))</f>
        <v/>
      </c>
      <c r="T1361" s="9" t="str">
        <f aca="false">IF($A1361="","",IF(OR($H1361="NOT IN SCHEMATIC",$I1361="MISMATCH",$J1361="MISMATCH",$P1361="MISMATCH",$M1361&lt;&gt;"OK"),"REVIEW","OK"))</f>
        <v/>
      </c>
      <c r="U1361" s="14"/>
      <c r="V1361" s="14"/>
      <c r="W1361" s="17"/>
      <c r="X1361" s="14"/>
    </row>
    <row r="1362" customFormat="false" ht="15" hidden="false" customHeight="false" outlineLevel="0" collapsed="false">
      <c r="A1362" s="9" t="str">
        <f aca="false">IF('3. Layout Parts'!$A1362="","",TRIM('3. Layout Parts'!$A1362))</f>
        <v/>
      </c>
      <c r="B1362" s="9" t="str">
        <f aca="false">IF($A1362="","",'3. Layout Parts'!$D1362)</f>
        <v/>
      </c>
      <c r="C1362" s="9" t="str">
        <f aca="false">IF($A1362="","",'3. Layout Parts'!$B1362)</f>
        <v/>
      </c>
      <c r="D1362" s="9" t="str">
        <f aca="false">IF($A1362="","",'3. Layout Parts'!$C1362)</f>
        <v/>
      </c>
      <c r="E1362" s="9" t="str">
        <f aca="false">IF($A1362="","",IFERROR(INDEX('2. Schematic Parts'!$B$2:$B$3001,MATCH($A1362,'2. Schematic Parts'!$A$2:$A$3001,0)),"NOT FOUND"))</f>
        <v/>
      </c>
      <c r="F1362" s="9" t="str">
        <f aca="false">IF($A1362="","",IFERROR(INDEX('2. Schematic Parts'!$C$2:$C$3001,MATCH($A1362,'2. Schematic Parts'!$A$2:$A$3001,0))&amp;"","NOT FOUND"))</f>
        <v/>
      </c>
      <c r="G1362" s="9" t="str">
        <f aca="false">IF($A1362="","",IFERROR(INDEX('2. Schematic Parts'!$D$2:$D$3001,MATCH($A1362,'2. Schematic Parts'!$A$2:$A$3001,0))&amp;"","NOT FOUND"))</f>
        <v/>
      </c>
      <c r="H1362" s="9" t="str">
        <f aca="false">IF($A1362="","",IF(COUNTIF('2. Schematic Parts'!$A$2:$A$3001,$A1362)=0,"NOT IN SCHEMATIC","OK"))</f>
        <v/>
      </c>
      <c r="I1362" s="9" t="str">
        <f aca="false">IF($A1362="","",IF($H1362="NOT IN SCHEMATIC","",IF(UPPER(TRIM($C1362))=UPPER(TRIM($E1362)),"OK","MISMATCH")))</f>
        <v/>
      </c>
      <c r="J1362" s="9" t="str">
        <f aca="false">IF($A1362="","",IF($H1362="NOT IN SCHEMATIC","",IF($F1362="","NO SCH DECAL",IF($D1362="","",IF(UPPER(TRIM($D1362))=UPPER(TRIM($F1362)),"OK","MISMATCH")))))</f>
        <v/>
      </c>
      <c r="K1362" s="16" t="str">
        <f aca="false">IF($A1362="","",SUMPRODUCT(--ISNUMBER(SEARCH(","&amp;TRIM($A1362)&amp;",",","&amp;SUBSTITUTE('1. Master BOM'!$D$2:$D$400," ","")&amp;","))))</f>
        <v/>
      </c>
      <c r="L1362" s="16" t="str">
        <f aca="false">IF($A1362="","",IF($K1362&lt;&gt;1,0,SUMPRODUCT(ISNUMBER(SEARCH(","&amp;TRIM($A1362)&amp;",",","&amp;SUBSTITUTE('1. Master BOM'!$D$2:$D$400," ","")&amp;","))*ROW('1. Master BOM'!$D$2:$D$400))))</f>
        <v/>
      </c>
      <c r="M1362" s="9" t="str">
        <f aca="false">IF($A1362="","",IF($K1362=0,"NOT IN BOM",IF($K1362&gt;1,"MULTIPLE BOM LINES","OK")))</f>
        <v/>
      </c>
      <c r="N1362" s="9" t="str">
        <f aca="false">IF($A1362="","",IF($L1362=0,"—",INDEX('1. Master BOM'!$A$1:$A$400,$L1362)))</f>
        <v/>
      </c>
      <c r="O1362" s="9" t="str">
        <f aca="false">IF($A1362="","",IF($L1362=0,"—",INDEX('1. Master BOM'!$B$1:$B$400,$L1362)))</f>
        <v/>
      </c>
      <c r="P1362" s="9" t="str">
        <f aca="false">IF($A1362="","",IF(OR($H1362="NOT IN SCHEMATIC",$O1362="—"),"",IF($G1362="","NO SCH PN",IF(UPPER(TRIM($G1362))=UPPER(TRIM($O1362)),"OK","MISMATCH"))))</f>
        <v/>
      </c>
      <c r="Q1362" s="9" t="str">
        <f aca="false">IF($A1362="","",IF($L1362=0,"—",INDEX('1. Master BOM'!$E$1:$E$400,$L1362)))</f>
        <v/>
      </c>
      <c r="R1362" s="9" t="str">
        <f aca="false">IF($A1362="","",IF($L1362=0,"—",IF(T(INDEX('1. Master BOM'!$F$1:$F$400,$L1362))="","(not set)",INDEX('1. Master BOM'!$F$1:$F$400,$L1362))))</f>
        <v/>
      </c>
      <c r="S1362" s="9" t="str">
        <f aca="false">IF($A1362="","",IF(OR($R1362="—",$R1362="(not set)",$D1362=""),"",IF(ISNUMBER(SEARCH(SUBSTITUTE(SUBSTITUTE(SUBSTITUTE($R1362,"-",""),"_","")," ",""),SUBSTITUTE(SUBSTITUTE(SUBSTITUTE($D1362,"-",""),"_","")," ",""))),"OK","CHECK")))</f>
        <v/>
      </c>
      <c r="T1362" s="9" t="str">
        <f aca="false">IF($A1362="","",IF(OR($H1362="NOT IN SCHEMATIC",$I1362="MISMATCH",$J1362="MISMATCH",$P1362="MISMATCH",$M1362&lt;&gt;"OK"),"REVIEW","OK"))</f>
        <v/>
      </c>
      <c r="U1362" s="14"/>
      <c r="V1362" s="14"/>
      <c r="W1362" s="17"/>
      <c r="X1362" s="14"/>
    </row>
    <row r="1363" customFormat="false" ht="15" hidden="false" customHeight="false" outlineLevel="0" collapsed="false">
      <c r="A1363" s="9" t="str">
        <f aca="false">IF('3. Layout Parts'!$A1363="","",TRIM('3. Layout Parts'!$A1363))</f>
        <v/>
      </c>
      <c r="B1363" s="9" t="str">
        <f aca="false">IF($A1363="","",'3. Layout Parts'!$D1363)</f>
        <v/>
      </c>
      <c r="C1363" s="9" t="str">
        <f aca="false">IF($A1363="","",'3. Layout Parts'!$B1363)</f>
        <v/>
      </c>
      <c r="D1363" s="9" t="str">
        <f aca="false">IF($A1363="","",'3. Layout Parts'!$C1363)</f>
        <v/>
      </c>
      <c r="E1363" s="9" t="str">
        <f aca="false">IF($A1363="","",IFERROR(INDEX('2. Schematic Parts'!$B$2:$B$3001,MATCH($A1363,'2. Schematic Parts'!$A$2:$A$3001,0)),"NOT FOUND"))</f>
        <v/>
      </c>
      <c r="F1363" s="9" t="str">
        <f aca="false">IF($A1363="","",IFERROR(INDEX('2. Schematic Parts'!$C$2:$C$3001,MATCH($A1363,'2. Schematic Parts'!$A$2:$A$3001,0))&amp;"","NOT FOUND"))</f>
        <v/>
      </c>
      <c r="G1363" s="9" t="str">
        <f aca="false">IF($A1363="","",IFERROR(INDEX('2. Schematic Parts'!$D$2:$D$3001,MATCH($A1363,'2. Schematic Parts'!$A$2:$A$3001,0))&amp;"","NOT FOUND"))</f>
        <v/>
      </c>
      <c r="H1363" s="9" t="str">
        <f aca="false">IF($A1363="","",IF(COUNTIF('2. Schematic Parts'!$A$2:$A$3001,$A1363)=0,"NOT IN SCHEMATIC","OK"))</f>
        <v/>
      </c>
      <c r="I1363" s="9" t="str">
        <f aca="false">IF($A1363="","",IF($H1363="NOT IN SCHEMATIC","",IF(UPPER(TRIM($C1363))=UPPER(TRIM($E1363)),"OK","MISMATCH")))</f>
        <v/>
      </c>
      <c r="J1363" s="9" t="str">
        <f aca="false">IF($A1363="","",IF($H1363="NOT IN SCHEMATIC","",IF($F1363="","NO SCH DECAL",IF($D1363="","",IF(UPPER(TRIM($D1363))=UPPER(TRIM($F1363)),"OK","MISMATCH")))))</f>
        <v/>
      </c>
      <c r="K1363" s="16" t="str">
        <f aca="false">IF($A1363="","",SUMPRODUCT(--ISNUMBER(SEARCH(","&amp;TRIM($A1363)&amp;",",","&amp;SUBSTITUTE('1. Master BOM'!$D$2:$D$400," ","")&amp;","))))</f>
        <v/>
      </c>
      <c r="L1363" s="16" t="str">
        <f aca="false">IF($A1363="","",IF($K1363&lt;&gt;1,0,SUMPRODUCT(ISNUMBER(SEARCH(","&amp;TRIM($A1363)&amp;",",","&amp;SUBSTITUTE('1. Master BOM'!$D$2:$D$400," ","")&amp;","))*ROW('1. Master BOM'!$D$2:$D$400))))</f>
        <v/>
      </c>
      <c r="M1363" s="9" t="str">
        <f aca="false">IF($A1363="","",IF($K1363=0,"NOT IN BOM",IF($K1363&gt;1,"MULTIPLE BOM LINES","OK")))</f>
        <v/>
      </c>
      <c r="N1363" s="9" t="str">
        <f aca="false">IF($A1363="","",IF($L1363=0,"—",INDEX('1. Master BOM'!$A$1:$A$400,$L1363)))</f>
        <v/>
      </c>
      <c r="O1363" s="9" t="str">
        <f aca="false">IF($A1363="","",IF($L1363=0,"—",INDEX('1. Master BOM'!$B$1:$B$400,$L1363)))</f>
        <v/>
      </c>
      <c r="P1363" s="9" t="str">
        <f aca="false">IF($A1363="","",IF(OR($H1363="NOT IN SCHEMATIC",$O1363="—"),"",IF($G1363="","NO SCH PN",IF(UPPER(TRIM($G1363))=UPPER(TRIM($O1363)),"OK","MISMATCH"))))</f>
        <v/>
      </c>
      <c r="Q1363" s="9" t="str">
        <f aca="false">IF($A1363="","",IF($L1363=0,"—",INDEX('1. Master BOM'!$E$1:$E$400,$L1363)))</f>
        <v/>
      </c>
      <c r="R1363" s="9" t="str">
        <f aca="false">IF($A1363="","",IF($L1363=0,"—",IF(T(INDEX('1. Master BOM'!$F$1:$F$400,$L1363))="","(not set)",INDEX('1. Master BOM'!$F$1:$F$400,$L1363))))</f>
        <v/>
      </c>
      <c r="S1363" s="9" t="str">
        <f aca="false">IF($A1363="","",IF(OR($R1363="—",$R1363="(not set)",$D1363=""),"",IF(ISNUMBER(SEARCH(SUBSTITUTE(SUBSTITUTE(SUBSTITUTE($R1363,"-",""),"_","")," ",""),SUBSTITUTE(SUBSTITUTE(SUBSTITUTE($D1363,"-",""),"_","")," ",""))),"OK","CHECK")))</f>
        <v/>
      </c>
      <c r="T1363" s="9" t="str">
        <f aca="false">IF($A1363="","",IF(OR($H1363="NOT IN SCHEMATIC",$I1363="MISMATCH",$J1363="MISMATCH",$P1363="MISMATCH",$M1363&lt;&gt;"OK"),"REVIEW","OK"))</f>
        <v/>
      </c>
      <c r="U1363" s="14"/>
      <c r="V1363" s="14"/>
      <c r="W1363" s="17"/>
      <c r="X1363" s="14"/>
    </row>
    <row r="1364" customFormat="false" ht="15" hidden="false" customHeight="false" outlineLevel="0" collapsed="false">
      <c r="A1364" s="9" t="str">
        <f aca="false">IF('3. Layout Parts'!$A1364="","",TRIM('3. Layout Parts'!$A1364))</f>
        <v/>
      </c>
      <c r="B1364" s="9" t="str">
        <f aca="false">IF($A1364="","",'3. Layout Parts'!$D1364)</f>
        <v/>
      </c>
      <c r="C1364" s="9" t="str">
        <f aca="false">IF($A1364="","",'3. Layout Parts'!$B1364)</f>
        <v/>
      </c>
      <c r="D1364" s="9" t="str">
        <f aca="false">IF($A1364="","",'3. Layout Parts'!$C1364)</f>
        <v/>
      </c>
      <c r="E1364" s="9" t="str">
        <f aca="false">IF($A1364="","",IFERROR(INDEX('2. Schematic Parts'!$B$2:$B$3001,MATCH($A1364,'2. Schematic Parts'!$A$2:$A$3001,0)),"NOT FOUND"))</f>
        <v/>
      </c>
      <c r="F1364" s="9" t="str">
        <f aca="false">IF($A1364="","",IFERROR(INDEX('2. Schematic Parts'!$C$2:$C$3001,MATCH($A1364,'2. Schematic Parts'!$A$2:$A$3001,0))&amp;"","NOT FOUND"))</f>
        <v/>
      </c>
      <c r="G1364" s="9" t="str">
        <f aca="false">IF($A1364="","",IFERROR(INDEX('2. Schematic Parts'!$D$2:$D$3001,MATCH($A1364,'2. Schematic Parts'!$A$2:$A$3001,0))&amp;"","NOT FOUND"))</f>
        <v/>
      </c>
      <c r="H1364" s="9" t="str">
        <f aca="false">IF($A1364="","",IF(COUNTIF('2. Schematic Parts'!$A$2:$A$3001,$A1364)=0,"NOT IN SCHEMATIC","OK"))</f>
        <v/>
      </c>
      <c r="I1364" s="9" t="str">
        <f aca="false">IF($A1364="","",IF($H1364="NOT IN SCHEMATIC","",IF(UPPER(TRIM($C1364))=UPPER(TRIM($E1364)),"OK","MISMATCH")))</f>
        <v/>
      </c>
      <c r="J1364" s="9" t="str">
        <f aca="false">IF($A1364="","",IF($H1364="NOT IN SCHEMATIC","",IF($F1364="","NO SCH DECAL",IF($D1364="","",IF(UPPER(TRIM($D1364))=UPPER(TRIM($F1364)),"OK","MISMATCH")))))</f>
        <v/>
      </c>
      <c r="K1364" s="16" t="str">
        <f aca="false">IF($A1364="","",SUMPRODUCT(--ISNUMBER(SEARCH(","&amp;TRIM($A1364)&amp;",",","&amp;SUBSTITUTE('1. Master BOM'!$D$2:$D$400," ","")&amp;","))))</f>
        <v/>
      </c>
      <c r="L1364" s="16" t="str">
        <f aca="false">IF($A1364="","",IF($K1364&lt;&gt;1,0,SUMPRODUCT(ISNUMBER(SEARCH(","&amp;TRIM($A1364)&amp;",",","&amp;SUBSTITUTE('1. Master BOM'!$D$2:$D$400," ","")&amp;","))*ROW('1. Master BOM'!$D$2:$D$400))))</f>
        <v/>
      </c>
      <c r="M1364" s="9" t="str">
        <f aca="false">IF($A1364="","",IF($K1364=0,"NOT IN BOM",IF($K1364&gt;1,"MULTIPLE BOM LINES","OK")))</f>
        <v/>
      </c>
      <c r="N1364" s="9" t="str">
        <f aca="false">IF($A1364="","",IF($L1364=0,"—",INDEX('1. Master BOM'!$A$1:$A$400,$L1364)))</f>
        <v/>
      </c>
      <c r="O1364" s="9" t="str">
        <f aca="false">IF($A1364="","",IF($L1364=0,"—",INDEX('1. Master BOM'!$B$1:$B$400,$L1364)))</f>
        <v/>
      </c>
      <c r="P1364" s="9" t="str">
        <f aca="false">IF($A1364="","",IF(OR($H1364="NOT IN SCHEMATIC",$O1364="—"),"",IF($G1364="","NO SCH PN",IF(UPPER(TRIM($G1364))=UPPER(TRIM($O1364)),"OK","MISMATCH"))))</f>
        <v/>
      </c>
      <c r="Q1364" s="9" t="str">
        <f aca="false">IF($A1364="","",IF($L1364=0,"—",INDEX('1. Master BOM'!$E$1:$E$400,$L1364)))</f>
        <v/>
      </c>
      <c r="R1364" s="9" t="str">
        <f aca="false">IF($A1364="","",IF($L1364=0,"—",IF(T(INDEX('1. Master BOM'!$F$1:$F$400,$L1364))="","(not set)",INDEX('1. Master BOM'!$F$1:$F$400,$L1364))))</f>
        <v/>
      </c>
      <c r="S1364" s="9" t="str">
        <f aca="false">IF($A1364="","",IF(OR($R1364="—",$R1364="(not set)",$D1364=""),"",IF(ISNUMBER(SEARCH(SUBSTITUTE(SUBSTITUTE(SUBSTITUTE($R1364,"-",""),"_","")," ",""),SUBSTITUTE(SUBSTITUTE(SUBSTITUTE($D1364,"-",""),"_","")," ",""))),"OK","CHECK")))</f>
        <v/>
      </c>
      <c r="T1364" s="9" t="str">
        <f aca="false">IF($A1364="","",IF(OR($H1364="NOT IN SCHEMATIC",$I1364="MISMATCH",$J1364="MISMATCH",$P1364="MISMATCH",$M1364&lt;&gt;"OK"),"REVIEW","OK"))</f>
        <v/>
      </c>
      <c r="U1364" s="14"/>
      <c r="V1364" s="14"/>
      <c r="W1364" s="17"/>
      <c r="X1364" s="14"/>
    </row>
    <row r="1365" customFormat="false" ht="15" hidden="false" customHeight="false" outlineLevel="0" collapsed="false">
      <c r="A1365" s="9" t="str">
        <f aca="false">IF('3. Layout Parts'!$A1365="","",TRIM('3. Layout Parts'!$A1365))</f>
        <v/>
      </c>
      <c r="B1365" s="9" t="str">
        <f aca="false">IF($A1365="","",'3. Layout Parts'!$D1365)</f>
        <v/>
      </c>
      <c r="C1365" s="9" t="str">
        <f aca="false">IF($A1365="","",'3. Layout Parts'!$B1365)</f>
        <v/>
      </c>
      <c r="D1365" s="9" t="str">
        <f aca="false">IF($A1365="","",'3. Layout Parts'!$C1365)</f>
        <v/>
      </c>
      <c r="E1365" s="9" t="str">
        <f aca="false">IF($A1365="","",IFERROR(INDEX('2. Schematic Parts'!$B$2:$B$3001,MATCH($A1365,'2. Schematic Parts'!$A$2:$A$3001,0)),"NOT FOUND"))</f>
        <v/>
      </c>
      <c r="F1365" s="9" t="str">
        <f aca="false">IF($A1365="","",IFERROR(INDEX('2. Schematic Parts'!$C$2:$C$3001,MATCH($A1365,'2. Schematic Parts'!$A$2:$A$3001,0))&amp;"","NOT FOUND"))</f>
        <v/>
      </c>
      <c r="G1365" s="9" t="str">
        <f aca="false">IF($A1365="","",IFERROR(INDEX('2. Schematic Parts'!$D$2:$D$3001,MATCH($A1365,'2. Schematic Parts'!$A$2:$A$3001,0))&amp;"","NOT FOUND"))</f>
        <v/>
      </c>
      <c r="H1365" s="9" t="str">
        <f aca="false">IF($A1365="","",IF(COUNTIF('2. Schematic Parts'!$A$2:$A$3001,$A1365)=0,"NOT IN SCHEMATIC","OK"))</f>
        <v/>
      </c>
      <c r="I1365" s="9" t="str">
        <f aca="false">IF($A1365="","",IF($H1365="NOT IN SCHEMATIC","",IF(UPPER(TRIM($C1365))=UPPER(TRIM($E1365)),"OK","MISMATCH")))</f>
        <v/>
      </c>
      <c r="J1365" s="9" t="str">
        <f aca="false">IF($A1365="","",IF($H1365="NOT IN SCHEMATIC","",IF($F1365="","NO SCH DECAL",IF($D1365="","",IF(UPPER(TRIM($D1365))=UPPER(TRIM($F1365)),"OK","MISMATCH")))))</f>
        <v/>
      </c>
      <c r="K1365" s="16" t="str">
        <f aca="false">IF($A1365="","",SUMPRODUCT(--ISNUMBER(SEARCH(","&amp;TRIM($A1365)&amp;",",","&amp;SUBSTITUTE('1. Master BOM'!$D$2:$D$400," ","")&amp;","))))</f>
        <v/>
      </c>
      <c r="L1365" s="16" t="str">
        <f aca="false">IF($A1365="","",IF($K1365&lt;&gt;1,0,SUMPRODUCT(ISNUMBER(SEARCH(","&amp;TRIM($A1365)&amp;",",","&amp;SUBSTITUTE('1. Master BOM'!$D$2:$D$400," ","")&amp;","))*ROW('1. Master BOM'!$D$2:$D$400))))</f>
        <v/>
      </c>
      <c r="M1365" s="9" t="str">
        <f aca="false">IF($A1365="","",IF($K1365=0,"NOT IN BOM",IF($K1365&gt;1,"MULTIPLE BOM LINES","OK")))</f>
        <v/>
      </c>
      <c r="N1365" s="9" t="str">
        <f aca="false">IF($A1365="","",IF($L1365=0,"—",INDEX('1. Master BOM'!$A$1:$A$400,$L1365)))</f>
        <v/>
      </c>
      <c r="O1365" s="9" t="str">
        <f aca="false">IF($A1365="","",IF($L1365=0,"—",INDEX('1. Master BOM'!$B$1:$B$400,$L1365)))</f>
        <v/>
      </c>
      <c r="P1365" s="9" t="str">
        <f aca="false">IF($A1365="","",IF(OR($H1365="NOT IN SCHEMATIC",$O1365="—"),"",IF($G1365="","NO SCH PN",IF(UPPER(TRIM($G1365))=UPPER(TRIM($O1365)),"OK","MISMATCH"))))</f>
        <v/>
      </c>
      <c r="Q1365" s="9" t="str">
        <f aca="false">IF($A1365="","",IF($L1365=0,"—",INDEX('1. Master BOM'!$E$1:$E$400,$L1365)))</f>
        <v/>
      </c>
      <c r="R1365" s="9" t="str">
        <f aca="false">IF($A1365="","",IF($L1365=0,"—",IF(T(INDEX('1. Master BOM'!$F$1:$F$400,$L1365))="","(not set)",INDEX('1. Master BOM'!$F$1:$F$400,$L1365))))</f>
        <v/>
      </c>
      <c r="S1365" s="9" t="str">
        <f aca="false">IF($A1365="","",IF(OR($R1365="—",$R1365="(not set)",$D1365=""),"",IF(ISNUMBER(SEARCH(SUBSTITUTE(SUBSTITUTE(SUBSTITUTE($R1365,"-",""),"_","")," ",""),SUBSTITUTE(SUBSTITUTE(SUBSTITUTE($D1365,"-",""),"_","")," ",""))),"OK","CHECK")))</f>
        <v/>
      </c>
      <c r="T1365" s="9" t="str">
        <f aca="false">IF($A1365="","",IF(OR($H1365="NOT IN SCHEMATIC",$I1365="MISMATCH",$J1365="MISMATCH",$P1365="MISMATCH",$M1365&lt;&gt;"OK"),"REVIEW","OK"))</f>
        <v/>
      </c>
      <c r="U1365" s="14"/>
      <c r="V1365" s="14"/>
      <c r="W1365" s="17"/>
      <c r="X1365" s="14"/>
    </row>
    <row r="1366" customFormat="false" ht="15" hidden="false" customHeight="false" outlineLevel="0" collapsed="false">
      <c r="A1366" s="9" t="str">
        <f aca="false">IF('3. Layout Parts'!$A1366="","",TRIM('3. Layout Parts'!$A1366))</f>
        <v/>
      </c>
      <c r="B1366" s="9" t="str">
        <f aca="false">IF($A1366="","",'3. Layout Parts'!$D1366)</f>
        <v/>
      </c>
      <c r="C1366" s="9" t="str">
        <f aca="false">IF($A1366="","",'3. Layout Parts'!$B1366)</f>
        <v/>
      </c>
      <c r="D1366" s="9" t="str">
        <f aca="false">IF($A1366="","",'3. Layout Parts'!$C1366)</f>
        <v/>
      </c>
      <c r="E1366" s="9" t="str">
        <f aca="false">IF($A1366="","",IFERROR(INDEX('2. Schematic Parts'!$B$2:$B$3001,MATCH($A1366,'2. Schematic Parts'!$A$2:$A$3001,0)),"NOT FOUND"))</f>
        <v/>
      </c>
      <c r="F1366" s="9" t="str">
        <f aca="false">IF($A1366="","",IFERROR(INDEX('2. Schematic Parts'!$C$2:$C$3001,MATCH($A1366,'2. Schematic Parts'!$A$2:$A$3001,0))&amp;"","NOT FOUND"))</f>
        <v/>
      </c>
      <c r="G1366" s="9" t="str">
        <f aca="false">IF($A1366="","",IFERROR(INDEX('2. Schematic Parts'!$D$2:$D$3001,MATCH($A1366,'2. Schematic Parts'!$A$2:$A$3001,0))&amp;"","NOT FOUND"))</f>
        <v/>
      </c>
      <c r="H1366" s="9" t="str">
        <f aca="false">IF($A1366="","",IF(COUNTIF('2. Schematic Parts'!$A$2:$A$3001,$A1366)=0,"NOT IN SCHEMATIC","OK"))</f>
        <v/>
      </c>
      <c r="I1366" s="9" t="str">
        <f aca="false">IF($A1366="","",IF($H1366="NOT IN SCHEMATIC","",IF(UPPER(TRIM($C1366))=UPPER(TRIM($E1366)),"OK","MISMATCH")))</f>
        <v/>
      </c>
      <c r="J1366" s="9" t="str">
        <f aca="false">IF($A1366="","",IF($H1366="NOT IN SCHEMATIC","",IF($F1366="","NO SCH DECAL",IF($D1366="","",IF(UPPER(TRIM($D1366))=UPPER(TRIM($F1366)),"OK","MISMATCH")))))</f>
        <v/>
      </c>
      <c r="K1366" s="16" t="str">
        <f aca="false">IF($A1366="","",SUMPRODUCT(--ISNUMBER(SEARCH(","&amp;TRIM($A1366)&amp;",",","&amp;SUBSTITUTE('1. Master BOM'!$D$2:$D$400," ","")&amp;","))))</f>
        <v/>
      </c>
      <c r="L1366" s="16" t="str">
        <f aca="false">IF($A1366="","",IF($K1366&lt;&gt;1,0,SUMPRODUCT(ISNUMBER(SEARCH(","&amp;TRIM($A1366)&amp;",",","&amp;SUBSTITUTE('1. Master BOM'!$D$2:$D$400," ","")&amp;","))*ROW('1. Master BOM'!$D$2:$D$400))))</f>
        <v/>
      </c>
      <c r="M1366" s="9" t="str">
        <f aca="false">IF($A1366="","",IF($K1366=0,"NOT IN BOM",IF($K1366&gt;1,"MULTIPLE BOM LINES","OK")))</f>
        <v/>
      </c>
      <c r="N1366" s="9" t="str">
        <f aca="false">IF($A1366="","",IF($L1366=0,"—",INDEX('1. Master BOM'!$A$1:$A$400,$L1366)))</f>
        <v/>
      </c>
      <c r="O1366" s="9" t="str">
        <f aca="false">IF($A1366="","",IF($L1366=0,"—",INDEX('1. Master BOM'!$B$1:$B$400,$L1366)))</f>
        <v/>
      </c>
      <c r="P1366" s="9" t="str">
        <f aca="false">IF($A1366="","",IF(OR($H1366="NOT IN SCHEMATIC",$O1366="—"),"",IF($G1366="","NO SCH PN",IF(UPPER(TRIM($G1366))=UPPER(TRIM($O1366)),"OK","MISMATCH"))))</f>
        <v/>
      </c>
      <c r="Q1366" s="9" t="str">
        <f aca="false">IF($A1366="","",IF($L1366=0,"—",INDEX('1. Master BOM'!$E$1:$E$400,$L1366)))</f>
        <v/>
      </c>
      <c r="R1366" s="9" t="str">
        <f aca="false">IF($A1366="","",IF($L1366=0,"—",IF(T(INDEX('1. Master BOM'!$F$1:$F$400,$L1366))="","(not set)",INDEX('1. Master BOM'!$F$1:$F$400,$L1366))))</f>
        <v/>
      </c>
      <c r="S1366" s="9" t="str">
        <f aca="false">IF($A1366="","",IF(OR($R1366="—",$R1366="(not set)",$D1366=""),"",IF(ISNUMBER(SEARCH(SUBSTITUTE(SUBSTITUTE(SUBSTITUTE($R1366,"-",""),"_","")," ",""),SUBSTITUTE(SUBSTITUTE(SUBSTITUTE($D1366,"-",""),"_","")," ",""))),"OK","CHECK")))</f>
        <v/>
      </c>
      <c r="T1366" s="9" t="str">
        <f aca="false">IF($A1366="","",IF(OR($H1366="NOT IN SCHEMATIC",$I1366="MISMATCH",$J1366="MISMATCH",$P1366="MISMATCH",$M1366&lt;&gt;"OK"),"REVIEW","OK"))</f>
        <v/>
      </c>
      <c r="U1366" s="14"/>
      <c r="V1366" s="14"/>
      <c r="W1366" s="17"/>
      <c r="X1366" s="14"/>
    </row>
    <row r="1367" customFormat="false" ht="15" hidden="false" customHeight="false" outlineLevel="0" collapsed="false">
      <c r="A1367" s="9" t="str">
        <f aca="false">IF('3. Layout Parts'!$A1367="","",TRIM('3. Layout Parts'!$A1367))</f>
        <v/>
      </c>
      <c r="B1367" s="9" t="str">
        <f aca="false">IF($A1367="","",'3. Layout Parts'!$D1367)</f>
        <v/>
      </c>
      <c r="C1367" s="9" t="str">
        <f aca="false">IF($A1367="","",'3. Layout Parts'!$B1367)</f>
        <v/>
      </c>
      <c r="D1367" s="9" t="str">
        <f aca="false">IF($A1367="","",'3. Layout Parts'!$C1367)</f>
        <v/>
      </c>
      <c r="E1367" s="9" t="str">
        <f aca="false">IF($A1367="","",IFERROR(INDEX('2. Schematic Parts'!$B$2:$B$3001,MATCH($A1367,'2. Schematic Parts'!$A$2:$A$3001,0)),"NOT FOUND"))</f>
        <v/>
      </c>
      <c r="F1367" s="9" t="str">
        <f aca="false">IF($A1367="","",IFERROR(INDEX('2. Schematic Parts'!$C$2:$C$3001,MATCH($A1367,'2. Schematic Parts'!$A$2:$A$3001,0))&amp;"","NOT FOUND"))</f>
        <v/>
      </c>
      <c r="G1367" s="9" t="str">
        <f aca="false">IF($A1367="","",IFERROR(INDEX('2. Schematic Parts'!$D$2:$D$3001,MATCH($A1367,'2. Schematic Parts'!$A$2:$A$3001,0))&amp;"","NOT FOUND"))</f>
        <v/>
      </c>
      <c r="H1367" s="9" t="str">
        <f aca="false">IF($A1367="","",IF(COUNTIF('2. Schematic Parts'!$A$2:$A$3001,$A1367)=0,"NOT IN SCHEMATIC","OK"))</f>
        <v/>
      </c>
      <c r="I1367" s="9" t="str">
        <f aca="false">IF($A1367="","",IF($H1367="NOT IN SCHEMATIC","",IF(UPPER(TRIM($C1367))=UPPER(TRIM($E1367)),"OK","MISMATCH")))</f>
        <v/>
      </c>
      <c r="J1367" s="9" t="str">
        <f aca="false">IF($A1367="","",IF($H1367="NOT IN SCHEMATIC","",IF($F1367="","NO SCH DECAL",IF($D1367="","",IF(UPPER(TRIM($D1367))=UPPER(TRIM($F1367)),"OK","MISMATCH")))))</f>
        <v/>
      </c>
      <c r="K1367" s="16" t="str">
        <f aca="false">IF($A1367="","",SUMPRODUCT(--ISNUMBER(SEARCH(","&amp;TRIM($A1367)&amp;",",","&amp;SUBSTITUTE('1. Master BOM'!$D$2:$D$400," ","")&amp;","))))</f>
        <v/>
      </c>
      <c r="L1367" s="16" t="str">
        <f aca="false">IF($A1367="","",IF($K1367&lt;&gt;1,0,SUMPRODUCT(ISNUMBER(SEARCH(","&amp;TRIM($A1367)&amp;",",","&amp;SUBSTITUTE('1. Master BOM'!$D$2:$D$400," ","")&amp;","))*ROW('1. Master BOM'!$D$2:$D$400))))</f>
        <v/>
      </c>
      <c r="M1367" s="9" t="str">
        <f aca="false">IF($A1367="","",IF($K1367=0,"NOT IN BOM",IF($K1367&gt;1,"MULTIPLE BOM LINES","OK")))</f>
        <v/>
      </c>
      <c r="N1367" s="9" t="str">
        <f aca="false">IF($A1367="","",IF($L1367=0,"—",INDEX('1. Master BOM'!$A$1:$A$400,$L1367)))</f>
        <v/>
      </c>
      <c r="O1367" s="9" t="str">
        <f aca="false">IF($A1367="","",IF($L1367=0,"—",INDEX('1. Master BOM'!$B$1:$B$400,$L1367)))</f>
        <v/>
      </c>
      <c r="P1367" s="9" t="str">
        <f aca="false">IF($A1367="","",IF(OR($H1367="NOT IN SCHEMATIC",$O1367="—"),"",IF($G1367="","NO SCH PN",IF(UPPER(TRIM($G1367))=UPPER(TRIM($O1367)),"OK","MISMATCH"))))</f>
        <v/>
      </c>
      <c r="Q1367" s="9" t="str">
        <f aca="false">IF($A1367="","",IF($L1367=0,"—",INDEX('1. Master BOM'!$E$1:$E$400,$L1367)))</f>
        <v/>
      </c>
      <c r="R1367" s="9" t="str">
        <f aca="false">IF($A1367="","",IF($L1367=0,"—",IF(T(INDEX('1. Master BOM'!$F$1:$F$400,$L1367))="","(not set)",INDEX('1. Master BOM'!$F$1:$F$400,$L1367))))</f>
        <v/>
      </c>
      <c r="S1367" s="9" t="str">
        <f aca="false">IF($A1367="","",IF(OR($R1367="—",$R1367="(not set)",$D1367=""),"",IF(ISNUMBER(SEARCH(SUBSTITUTE(SUBSTITUTE(SUBSTITUTE($R1367,"-",""),"_","")," ",""),SUBSTITUTE(SUBSTITUTE(SUBSTITUTE($D1367,"-",""),"_","")," ",""))),"OK","CHECK")))</f>
        <v/>
      </c>
      <c r="T1367" s="9" t="str">
        <f aca="false">IF($A1367="","",IF(OR($H1367="NOT IN SCHEMATIC",$I1367="MISMATCH",$J1367="MISMATCH",$P1367="MISMATCH",$M1367&lt;&gt;"OK"),"REVIEW","OK"))</f>
        <v/>
      </c>
      <c r="U1367" s="14"/>
      <c r="V1367" s="14"/>
      <c r="W1367" s="17"/>
      <c r="X1367" s="14"/>
    </row>
    <row r="1368" customFormat="false" ht="15" hidden="false" customHeight="false" outlineLevel="0" collapsed="false">
      <c r="A1368" s="9" t="str">
        <f aca="false">IF('3. Layout Parts'!$A1368="","",TRIM('3. Layout Parts'!$A1368))</f>
        <v/>
      </c>
      <c r="B1368" s="9" t="str">
        <f aca="false">IF($A1368="","",'3. Layout Parts'!$D1368)</f>
        <v/>
      </c>
      <c r="C1368" s="9" t="str">
        <f aca="false">IF($A1368="","",'3. Layout Parts'!$B1368)</f>
        <v/>
      </c>
      <c r="D1368" s="9" t="str">
        <f aca="false">IF($A1368="","",'3. Layout Parts'!$C1368)</f>
        <v/>
      </c>
      <c r="E1368" s="9" t="str">
        <f aca="false">IF($A1368="","",IFERROR(INDEX('2. Schematic Parts'!$B$2:$B$3001,MATCH($A1368,'2. Schematic Parts'!$A$2:$A$3001,0)),"NOT FOUND"))</f>
        <v/>
      </c>
      <c r="F1368" s="9" t="str">
        <f aca="false">IF($A1368="","",IFERROR(INDEX('2. Schematic Parts'!$C$2:$C$3001,MATCH($A1368,'2. Schematic Parts'!$A$2:$A$3001,0))&amp;"","NOT FOUND"))</f>
        <v/>
      </c>
      <c r="G1368" s="9" t="str">
        <f aca="false">IF($A1368="","",IFERROR(INDEX('2. Schematic Parts'!$D$2:$D$3001,MATCH($A1368,'2. Schematic Parts'!$A$2:$A$3001,0))&amp;"","NOT FOUND"))</f>
        <v/>
      </c>
      <c r="H1368" s="9" t="str">
        <f aca="false">IF($A1368="","",IF(COUNTIF('2. Schematic Parts'!$A$2:$A$3001,$A1368)=0,"NOT IN SCHEMATIC","OK"))</f>
        <v/>
      </c>
      <c r="I1368" s="9" t="str">
        <f aca="false">IF($A1368="","",IF($H1368="NOT IN SCHEMATIC","",IF(UPPER(TRIM($C1368))=UPPER(TRIM($E1368)),"OK","MISMATCH")))</f>
        <v/>
      </c>
      <c r="J1368" s="9" t="str">
        <f aca="false">IF($A1368="","",IF($H1368="NOT IN SCHEMATIC","",IF($F1368="","NO SCH DECAL",IF($D1368="","",IF(UPPER(TRIM($D1368))=UPPER(TRIM($F1368)),"OK","MISMATCH")))))</f>
        <v/>
      </c>
      <c r="K1368" s="16" t="str">
        <f aca="false">IF($A1368="","",SUMPRODUCT(--ISNUMBER(SEARCH(","&amp;TRIM($A1368)&amp;",",","&amp;SUBSTITUTE('1. Master BOM'!$D$2:$D$400," ","")&amp;","))))</f>
        <v/>
      </c>
      <c r="L1368" s="16" t="str">
        <f aca="false">IF($A1368="","",IF($K1368&lt;&gt;1,0,SUMPRODUCT(ISNUMBER(SEARCH(","&amp;TRIM($A1368)&amp;",",","&amp;SUBSTITUTE('1. Master BOM'!$D$2:$D$400," ","")&amp;","))*ROW('1. Master BOM'!$D$2:$D$400))))</f>
        <v/>
      </c>
      <c r="M1368" s="9" t="str">
        <f aca="false">IF($A1368="","",IF($K1368=0,"NOT IN BOM",IF($K1368&gt;1,"MULTIPLE BOM LINES","OK")))</f>
        <v/>
      </c>
      <c r="N1368" s="9" t="str">
        <f aca="false">IF($A1368="","",IF($L1368=0,"—",INDEX('1. Master BOM'!$A$1:$A$400,$L1368)))</f>
        <v/>
      </c>
      <c r="O1368" s="9" t="str">
        <f aca="false">IF($A1368="","",IF($L1368=0,"—",INDEX('1. Master BOM'!$B$1:$B$400,$L1368)))</f>
        <v/>
      </c>
      <c r="P1368" s="9" t="str">
        <f aca="false">IF($A1368="","",IF(OR($H1368="NOT IN SCHEMATIC",$O1368="—"),"",IF($G1368="","NO SCH PN",IF(UPPER(TRIM($G1368))=UPPER(TRIM($O1368)),"OK","MISMATCH"))))</f>
        <v/>
      </c>
      <c r="Q1368" s="9" t="str">
        <f aca="false">IF($A1368="","",IF($L1368=0,"—",INDEX('1. Master BOM'!$E$1:$E$400,$L1368)))</f>
        <v/>
      </c>
      <c r="R1368" s="9" t="str">
        <f aca="false">IF($A1368="","",IF($L1368=0,"—",IF(T(INDEX('1. Master BOM'!$F$1:$F$400,$L1368))="","(not set)",INDEX('1. Master BOM'!$F$1:$F$400,$L1368))))</f>
        <v/>
      </c>
      <c r="S1368" s="9" t="str">
        <f aca="false">IF($A1368="","",IF(OR($R1368="—",$R1368="(not set)",$D1368=""),"",IF(ISNUMBER(SEARCH(SUBSTITUTE(SUBSTITUTE(SUBSTITUTE($R1368,"-",""),"_","")," ",""),SUBSTITUTE(SUBSTITUTE(SUBSTITUTE($D1368,"-",""),"_","")," ",""))),"OK","CHECK")))</f>
        <v/>
      </c>
      <c r="T1368" s="9" t="str">
        <f aca="false">IF($A1368="","",IF(OR($H1368="NOT IN SCHEMATIC",$I1368="MISMATCH",$J1368="MISMATCH",$P1368="MISMATCH",$M1368&lt;&gt;"OK"),"REVIEW","OK"))</f>
        <v/>
      </c>
      <c r="U1368" s="14"/>
      <c r="V1368" s="14"/>
      <c r="W1368" s="17"/>
      <c r="X1368" s="14"/>
    </row>
    <row r="1369" customFormat="false" ht="15" hidden="false" customHeight="false" outlineLevel="0" collapsed="false">
      <c r="A1369" s="9" t="str">
        <f aca="false">IF('3. Layout Parts'!$A1369="","",TRIM('3. Layout Parts'!$A1369))</f>
        <v/>
      </c>
      <c r="B1369" s="9" t="str">
        <f aca="false">IF($A1369="","",'3. Layout Parts'!$D1369)</f>
        <v/>
      </c>
      <c r="C1369" s="9" t="str">
        <f aca="false">IF($A1369="","",'3. Layout Parts'!$B1369)</f>
        <v/>
      </c>
      <c r="D1369" s="9" t="str">
        <f aca="false">IF($A1369="","",'3. Layout Parts'!$C1369)</f>
        <v/>
      </c>
      <c r="E1369" s="9" t="str">
        <f aca="false">IF($A1369="","",IFERROR(INDEX('2. Schematic Parts'!$B$2:$B$3001,MATCH($A1369,'2. Schematic Parts'!$A$2:$A$3001,0)),"NOT FOUND"))</f>
        <v/>
      </c>
      <c r="F1369" s="9" t="str">
        <f aca="false">IF($A1369="","",IFERROR(INDEX('2. Schematic Parts'!$C$2:$C$3001,MATCH($A1369,'2. Schematic Parts'!$A$2:$A$3001,0))&amp;"","NOT FOUND"))</f>
        <v/>
      </c>
      <c r="G1369" s="9" t="str">
        <f aca="false">IF($A1369="","",IFERROR(INDEX('2. Schematic Parts'!$D$2:$D$3001,MATCH($A1369,'2. Schematic Parts'!$A$2:$A$3001,0))&amp;"","NOT FOUND"))</f>
        <v/>
      </c>
      <c r="H1369" s="9" t="str">
        <f aca="false">IF($A1369="","",IF(COUNTIF('2. Schematic Parts'!$A$2:$A$3001,$A1369)=0,"NOT IN SCHEMATIC","OK"))</f>
        <v/>
      </c>
      <c r="I1369" s="9" t="str">
        <f aca="false">IF($A1369="","",IF($H1369="NOT IN SCHEMATIC","",IF(UPPER(TRIM($C1369))=UPPER(TRIM($E1369)),"OK","MISMATCH")))</f>
        <v/>
      </c>
      <c r="J1369" s="9" t="str">
        <f aca="false">IF($A1369="","",IF($H1369="NOT IN SCHEMATIC","",IF($F1369="","NO SCH DECAL",IF($D1369="","",IF(UPPER(TRIM($D1369))=UPPER(TRIM($F1369)),"OK","MISMATCH")))))</f>
        <v/>
      </c>
      <c r="K1369" s="16" t="str">
        <f aca="false">IF($A1369="","",SUMPRODUCT(--ISNUMBER(SEARCH(","&amp;TRIM($A1369)&amp;",",","&amp;SUBSTITUTE('1. Master BOM'!$D$2:$D$400," ","")&amp;","))))</f>
        <v/>
      </c>
      <c r="L1369" s="16" t="str">
        <f aca="false">IF($A1369="","",IF($K1369&lt;&gt;1,0,SUMPRODUCT(ISNUMBER(SEARCH(","&amp;TRIM($A1369)&amp;",",","&amp;SUBSTITUTE('1. Master BOM'!$D$2:$D$400," ","")&amp;","))*ROW('1. Master BOM'!$D$2:$D$400))))</f>
        <v/>
      </c>
      <c r="M1369" s="9" t="str">
        <f aca="false">IF($A1369="","",IF($K1369=0,"NOT IN BOM",IF($K1369&gt;1,"MULTIPLE BOM LINES","OK")))</f>
        <v/>
      </c>
      <c r="N1369" s="9" t="str">
        <f aca="false">IF($A1369="","",IF($L1369=0,"—",INDEX('1. Master BOM'!$A$1:$A$400,$L1369)))</f>
        <v/>
      </c>
      <c r="O1369" s="9" t="str">
        <f aca="false">IF($A1369="","",IF($L1369=0,"—",INDEX('1. Master BOM'!$B$1:$B$400,$L1369)))</f>
        <v/>
      </c>
      <c r="P1369" s="9" t="str">
        <f aca="false">IF($A1369="","",IF(OR($H1369="NOT IN SCHEMATIC",$O1369="—"),"",IF($G1369="","NO SCH PN",IF(UPPER(TRIM($G1369))=UPPER(TRIM($O1369)),"OK","MISMATCH"))))</f>
        <v/>
      </c>
      <c r="Q1369" s="9" t="str">
        <f aca="false">IF($A1369="","",IF($L1369=0,"—",INDEX('1. Master BOM'!$E$1:$E$400,$L1369)))</f>
        <v/>
      </c>
      <c r="R1369" s="9" t="str">
        <f aca="false">IF($A1369="","",IF($L1369=0,"—",IF(T(INDEX('1. Master BOM'!$F$1:$F$400,$L1369))="","(not set)",INDEX('1. Master BOM'!$F$1:$F$400,$L1369))))</f>
        <v/>
      </c>
      <c r="S1369" s="9" t="str">
        <f aca="false">IF($A1369="","",IF(OR($R1369="—",$R1369="(not set)",$D1369=""),"",IF(ISNUMBER(SEARCH(SUBSTITUTE(SUBSTITUTE(SUBSTITUTE($R1369,"-",""),"_","")," ",""),SUBSTITUTE(SUBSTITUTE(SUBSTITUTE($D1369,"-",""),"_","")," ",""))),"OK","CHECK")))</f>
        <v/>
      </c>
      <c r="T1369" s="9" t="str">
        <f aca="false">IF($A1369="","",IF(OR($H1369="NOT IN SCHEMATIC",$I1369="MISMATCH",$J1369="MISMATCH",$P1369="MISMATCH",$M1369&lt;&gt;"OK"),"REVIEW","OK"))</f>
        <v/>
      </c>
      <c r="U1369" s="14"/>
      <c r="V1369" s="14"/>
      <c r="W1369" s="17"/>
      <c r="X1369" s="14"/>
    </row>
    <row r="1370" customFormat="false" ht="15" hidden="false" customHeight="false" outlineLevel="0" collapsed="false">
      <c r="A1370" s="9" t="str">
        <f aca="false">IF('3. Layout Parts'!$A1370="","",TRIM('3. Layout Parts'!$A1370))</f>
        <v/>
      </c>
      <c r="B1370" s="9" t="str">
        <f aca="false">IF($A1370="","",'3. Layout Parts'!$D1370)</f>
        <v/>
      </c>
      <c r="C1370" s="9" t="str">
        <f aca="false">IF($A1370="","",'3. Layout Parts'!$B1370)</f>
        <v/>
      </c>
      <c r="D1370" s="9" t="str">
        <f aca="false">IF($A1370="","",'3. Layout Parts'!$C1370)</f>
        <v/>
      </c>
      <c r="E1370" s="9" t="str">
        <f aca="false">IF($A1370="","",IFERROR(INDEX('2. Schematic Parts'!$B$2:$B$3001,MATCH($A1370,'2. Schematic Parts'!$A$2:$A$3001,0)),"NOT FOUND"))</f>
        <v/>
      </c>
      <c r="F1370" s="9" t="str">
        <f aca="false">IF($A1370="","",IFERROR(INDEX('2. Schematic Parts'!$C$2:$C$3001,MATCH($A1370,'2. Schematic Parts'!$A$2:$A$3001,0))&amp;"","NOT FOUND"))</f>
        <v/>
      </c>
      <c r="G1370" s="9" t="str">
        <f aca="false">IF($A1370="","",IFERROR(INDEX('2. Schematic Parts'!$D$2:$D$3001,MATCH($A1370,'2. Schematic Parts'!$A$2:$A$3001,0))&amp;"","NOT FOUND"))</f>
        <v/>
      </c>
      <c r="H1370" s="9" t="str">
        <f aca="false">IF($A1370="","",IF(COUNTIF('2. Schematic Parts'!$A$2:$A$3001,$A1370)=0,"NOT IN SCHEMATIC","OK"))</f>
        <v/>
      </c>
      <c r="I1370" s="9" t="str">
        <f aca="false">IF($A1370="","",IF($H1370="NOT IN SCHEMATIC","",IF(UPPER(TRIM($C1370))=UPPER(TRIM($E1370)),"OK","MISMATCH")))</f>
        <v/>
      </c>
      <c r="J1370" s="9" t="str">
        <f aca="false">IF($A1370="","",IF($H1370="NOT IN SCHEMATIC","",IF($F1370="","NO SCH DECAL",IF($D1370="","",IF(UPPER(TRIM($D1370))=UPPER(TRIM($F1370)),"OK","MISMATCH")))))</f>
        <v/>
      </c>
      <c r="K1370" s="16" t="str">
        <f aca="false">IF($A1370="","",SUMPRODUCT(--ISNUMBER(SEARCH(","&amp;TRIM($A1370)&amp;",",","&amp;SUBSTITUTE('1. Master BOM'!$D$2:$D$400," ","")&amp;","))))</f>
        <v/>
      </c>
      <c r="L1370" s="16" t="str">
        <f aca="false">IF($A1370="","",IF($K1370&lt;&gt;1,0,SUMPRODUCT(ISNUMBER(SEARCH(","&amp;TRIM($A1370)&amp;",",","&amp;SUBSTITUTE('1. Master BOM'!$D$2:$D$400," ","")&amp;","))*ROW('1. Master BOM'!$D$2:$D$400))))</f>
        <v/>
      </c>
      <c r="M1370" s="9" t="str">
        <f aca="false">IF($A1370="","",IF($K1370=0,"NOT IN BOM",IF($K1370&gt;1,"MULTIPLE BOM LINES","OK")))</f>
        <v/>
      </c>
      <c r="N1370" s="9" t="str">
        <f aca="false">IF($A1370="","",IF($L1370=0,"—",INDEX('1. Master BOM'!$A$1:$A$400,$L1370)))</f>
        <v/>
      </c>
      <c r="O1370" s="9" t="str">
        <f aca="false">IF($A1370="","",IF($L1370=0,"—",INDEX('1. Master BOM'!$B$1:$B$400,$L1370)))</f>
        <v/>
      </c>
      <c r="P1370" s="9" t="str">
        <f aca="false">IF($A1370="","",IF(OR($H1370="NOT IN SCHEMATIC",$O1370="—"),"",IF($G1370="","NO SCH PN",IF(UPPER(TRIM($G1370))=UPPER(TRIM($O1370)),"OK","MISMATCH"))))</f>
        <v/>
      </c>
      <c r="Q1370" s="9" t="str">
        <f aca="false">IF($A1370="","",IF($L1370=0,"—",INDEX('1. Master BOM'!$E$1:$E$400,$L1370)))</f>
        <v/>
      </c>
      <c r="R1370" s="9" t="str">
        <f aca="false">IF($A1370="","",IF($L1370=0,"—",IF(T(INDEX('1. Master BOM'!$F$1:$F$400,$L1370))="","(not set)",INDEX('1. Master BOM'!$F$1:$F$400,$L1370))))</f>
        <v/>
      </c>
      <c r="S1370" s="9" t="str">
        <f aca="false">IF($A1370="","",IF(OR($R1370="—",$R1370="(not set)",$D1370=""),"",IF(ISNUMBER(SEARCH(SUBSTITUTE(SUBSTITUTE(SUBSTITUTE($R1370,"-",""),"_","")," ",""),SUBSTITUTE(SUBSTITUTE(SUBSTITUTE($D1370,"-",""),"_","")," ",""))),"OK","CHECK")))</f>
        <v/>
      </c>
      <c r="T1370" s="9" t="str">
        <f aca="false">IF($A1370="","",IF(OR($H1370="NOT IN SCHEMATIC",$I1370="MISMATCH",$J1370="MISMATCH",$P1370="MISMATCH",$M1370&lt;&gt;"OK"),"REVIEW","OK"))</f>
        <v/>
      </c>
      <c r="U1370" s="14"/>
      <c r="V1370" s="14"/>
      <c r="W1370" s="17"/>
      <c r="X1370" s="14"/>
    </row>
    <row r="1371" customFormat="false" ht="15" hidden="false" customHeight="false" outlineLevel="0" collapsed="false">
      <c r="A1371" s="9" t="str">
        <f aca="false">IF('3. Layout Parts'!$A1371="","",TRIM('3. Layout Parts'!$A1371))</f>
        <v/>
      </c>
      <c r="B1371" s="9" t="str">
        <f aca="false">IF($A1371="","",'3. Layout Parts'!$D1371)</f>
        <v/>
      </c>
      <c r="C1371" s="9" t="str">
        <f aca="false">IF($A1371="","",'3. Layout Parts'!$B1371)</f>
        <v/>
      </c>
      <c r="D1371" s="9" t="str">
        <f aca="false">IF($A1371="","",'3. Layout Parts'!$C1371)</f>
        <v/>
      </c>
      <c r="E1371" s="9" t="str">
        <f aca="false">IF($A1371="","",IFERROR(INDEX('2. Schematic Parts'!$B$2:$B$3001,MATCH($A1371,'2. Schematic Parts'!$A$2:$A$3001,0)),"NOT FOUND"))</f>
        <v/>
      </c>
      <c r="F1371" s="9" t="str">
        <f aca="false">IF($A1371="","",IFERROR(INDEX('2. Schematic Parts'!$C$2:$C$3001,MATCH($A1371,'2. Schematic Parts'!$A$2:$A$3001,0))&amp;"","NOT FOUND"))</f>
        <v/>
      </c>
      <c r="G1371" s="9" t="str">
        <f aca="false">IF($A1371="","",IFERROR(INDEX('2. Schematic Parts'!$D$2:$D$3001,MATCH($A1371,'2. Schematic Parts'!$A$2:$A$3001,0))&amp;"","NOT FOUND"))</f>
        <v/>
      </c>
      <c r="H1371" s="9" t="str">
        <f aca="false">IF($A1371="","",IF(COUNTIF('2. Schematic Parts'!$A$2:$A$3001,$A1371)=0,"NOT IN SCHEMATIC","OK"))</f>
        <v/>
      </c>
      <c r="I1371" s="9" t="str">
        <f aca="false">IF($A1371="","",IF($H1371="NOT IN SCHEMATIC","",IF(UPPER(TRIM($C1371))=UPPER(TRIM($E1371)),"OK","MISMATCH")))</f>
        <v/>
      </c>
      <c r="J1371" s="9" t="str">
        <f aca="false">IF($A1371="","",IF($H1371="NOT IN SCHEMATIC","",IF($F1371="","NO SCH DECAL",IF($D1371="","",IF(UPPER(TRIM($D1371))=UPPER(TRIM($F1371)),"OK","MISMATCH")))))</f>
        <v/>
      </c>
      <c r="K1371" s="16" t="str">
        <f aca="false">IF($A1371="","",SUMPRODUCT(--ISNUMBER(SEARCH(","&amp;TRIM($A1371)&amp;",",","&amp;SUBSTITUTE('1. Master BOM'!$D$2:$D$400," ","")&amp;","))))</f>
        <v/>
      </c>
      <c r="L1371" s="16" t="str">
        <f aca="false">IF($A1371="","",IF($K1371&lt;&gt;1,0,SUMPRODUCT(ISNUMBER(SEARCH(","&amp;TRIM($A1371)&amp;",",","&amp;SUBSTITUTE('1. Master BOM'!$D$2:$D$400," ","")&amp;","))*ROW('1. Master BOM'!$D$2:$D$400))))</f>
        <v/>
      </c>
      <c r="M1371" s="9" t="str">
        <f aca="false">IF($A1371="","",IF($K1371=0,"NOT IN BOM",IF($K1371&gt;1,"MULTIPLE BOM LINES","OK")))</f>
        <v/>
      </c>
      <c r="N1371" s="9" t="str">
        <f aca="false">IF($A1371="","",IF($L1371=0,"—",INDEX('1. Master BOM'!$A$1:$A$400,$L1371)))</f>
        <v/>
      </c>
      <c r="O1371" s="9" t="str">
        <f aca="false">IF($A1371="","",IF($L1371=0,"—",INDEX('1. Master BOM'!$B$1:$B$400,$L1371)))</f>
        <v/>
      </c>
      <c r="P1371" s="9" t="str">
        <f aca="false">IF($A1371="","",IF(OR($H1371="NOT IN SCHEMATIC",$O1371="—"),"",IF($G1371="","NO SCH PN",IF(UPPER(TRIM($G1371))=UPPER(TRIM($O1371)),"OK","MISMATCH"))))</f>
        <v/>
      </c>
      <c r="Q1371" s="9" t="str">
        <f aca="false">IF($A1371="","",IF($L1371=0,"—",INDEX('1. Master BOM'!$E$1:$E$400,$L1371)))</f>
        <v/>
      </c>
      <c r="R1371" s="9" t="str">
        <f aca="false">IF($A1371="","",IF($L1371=0,"—",IF(T(INDEX('1. Master BOM'!$F$1:$F$400,$L1371))="","(not set)",INDEX('1. Master BOM'!$F$1:$F$400,$L1371))))</f>
        <v/>
      </c>
      <c r="S1371" s="9" t="str">
        <f aca="false">IF($A1371="","",IF(OR($R1371="—",$R1371="(not set)",$D1371=""),"",IF(ISNUMBER(SEARCH(SUBSTITUTE(SUBSTITUTE(SUBSTITUTE($R1371,"-",""),"_","")," ",""),SUBSTITUTE(SUBSTITUTE(SUBSTITUTE($D1371,"-",""),"_","")," ",""))),"OK","CHECK")))</f>
        <v/>
      </c>
      <c r="T1371" s="9" t="str">
        <f aca="false">IF($A1371="","",IF(OR($H1371="NOT IN SCHEMATIC",$I1371="MISMATCH",$J1371="MISMATCH",$P1371="MISMATCH",$M1371&lt;&gt;"OK"),"REVIEW","OK"))</f>
        <v/>
      </c>
      <c r="U1371" s="14"/>
      <c r="V1371" s="14"/>
      <c r="W1371" s="17"/>
      <c r="X1371" s="14"/>
    </row>
    <row r="1372" customFormat="false" ht="15" hidden="false" customHeight="false" outlineLevel="0" collapsed="false">
      <c r="A1372" s="9" t="str">
        <f aca="false">IF('3. Layout Parts'!$A1372="","",TRIM('3. Layout Parts'!$A1372))</f>
        <v/>
      </c>
      <c r="B1372" s="9" t="str">
        <f aca="false">IF($A1372="","",'3. Layout Parts'!$D1372)</f>
        <v/>
      </c>
      <c r="C1372" s="9" t="str">
        <f aca="false">IF($A1372="","",'3. Layout Parts'!$B1372)</f>
        <v/>
      </c>
      <c r="D1372" s="9" t="str">
        <f aca="false">IF($A1372="","",'3. Layout Parts'!$C1372)</f>
        <v/>
      </c>
      <c r="E1372" s="9" t="str">
        <f aca="false">IF($A1372="","",IFERROR(INDEX('2. Schematic Parts'!$B$2:$B$3001,MATCH($A1372,'2. Schematic Parts'!$A$2:$A$3001,0)),"NOT FOUND"))</f>
        <v/>
      </c>
      <c r="F1372" s="9" t="str">
        <f aca="false">IF($A1372="","",IFERROR(INDEX('2. Schematic Parts'!$C$2:$C$3001,MATCH($A1372,'2. Schematic Parts'!$A$2:$A$3001,0))&amp;"","NOT FOUND"))</f>
        <v/>
      </c>
      <c r="G1372" s="9" t="str">
        <f aca="false">IF($A1372="","",IFERROR(INDEX('2. Schematic Parts'!$D$2:$D$3001,MATCH($A1372,'2. Schematic Parts'!$A$2:$A$3001,0))&amp;"","NOT FOUND"))</f>
        <v/>
      </c>
      <c r="H1372" s="9" t="str">
        <f aca="false">IF($A1372="","",IF(COUNTIF('2. Schematic Parts'!$A$2:$A$3001,$A1372)=0,"NOT IN SCHEMATIC","OK"))</f>
        <v/>
      </c>
      <c r="I1372" s="9" t="str">
        <f aca="false">IF($A1372="","",IF($H1372="NOT IN SCHEMATIC","",IF(UPPER(TRIM($C1372))=UPPER(TRIM($E1372)),"OK","MISMATCH")))</f>
        <v/>
      </c>
      <c r="J1372" s="9" t="str">
        <f aca="false">IF($A1372="","",IF($H1372="NOT IN SCHEMATIC","",IF($F1372="","NO SCH DECAL",IF($D1372="","",IF(UPPER(TRIM($D1372))=UPPER(TRIM($F1372)),"OK","MISMATCH")))))</f>
        <v/>
      </c>
      <c r="K1372" s="16" t="str">
        <f aca="false">IF($A1372="","",SUMPRODUCT(--ISNUMBER(SEARCH(","&amp;TRIM($A1372)&amp;",",","&amp;SUBSTITUTE('1. Master BOM'!$D$2:$D$400," ","")&amp;","))))</f>
        <v/>
      </c>
      <c r="L1372" s="16" t="str">
        <f aca="false">IF($A1372="","",IF($K1372&lt;&gt;1,0,SUMPRODUCT(ISNUMBER(SEARCH(","&amp;TRIM($A1372)&amp;",",","&amp;SUBSTITUTE('1. Master BOM'!$D$2:$D$400," ","")&amp;","))*ROW('1. Master BOM'!$D$2:$D$400))))</f>
        <v/>
      </c>
      <c r="M1372" s="9" t="str">
        <f aca="false">IF($A1372="","",IF($K1372=0,"NOT IN BOM",IF($K1372&gt;1,"MULTIPLE BOM LINES","OK")))</f>
        <v/>
      </c>
      <c r="N1372" s="9" t="str">
        <f aca="false">IF($A1372="","",IF($L1372=0,"—",INDEX('1. Master BOM'!$A$1:$A$400,$L1372)))</f>
        <v/>
      </c>
      <c r="O1372" s="9" t="str">
        <f aca="false">IF($A1372="","",IF($L1372=0,"—",INDEX('1. Master BOM'!$B$1:$B$400,$L1372)))</f>
        <v/>
      </c>
      <c r="P1372" s="9" t="str">
        <f aca="false">IF($A1372="","",IF(OR($H1372="NOT IN SCHEMATIC",$O1372="—"),"",IF($G1372="","NO SCH PN",IF(UPPER(TRIM($G1372))=UPPER(TRIM($O1372)),"OK","MISMATCH"))))</f>
        <v/>
      </c>
      <c r="Q1372" s="9" t="str">
        <f aca="false">IF($A1372="","",IF($L1372=0,"—",INDEX('1. Master BOM'!$E$1:$E$400,$L1372)))</f>
        <v/>
      </c>
      <c r="R1372" s="9" t="str">
        <f aca="false">IF($A1372="","",IF($L1372=0,"—",IF(T(INDEX('1. Master BOM'!$F$1:$F$400,$L1372))="","(not set)",INDEX('1. Master BOM'!$F$1:$F$400,$L1372))))</f>
        <v/>
      </c>
      <c r="S1372" s="9" t="str">
        <f aca="false">IF($A1372="","",IF(OR($R1372="—",$R1372="(not set)",$D1372=""),"",IF(ISNUMBER(SEARCH(SUBSTITUTE(SUBSTITUTE(SUBSTITUTE($R1372,"-",""),"_","")," ",""),SUBSTITUTE(SUBSTITUTE(SUBSTITUTE($D1372,"-",""),"_","")," ",""))),"OK","CHECK")))</f>
        <v/>
      </c>
      <c r="T1372" s="9" t="str">
        <f aca="false">IF($A1372="","",IF(OR($H1372="NOT IN SCHEMATIC",$I1372="MISMATCH",$J1372="MISMATCH",$P1372="MISMATCH",$M1372&lt;&gt;"OK"),"REVIEW","OK"))</f>
        <v/>
      </c>
      <c r="U1372" s="14"/>
      <c r="V1372" s="14"/>
      <c r="W1372" s="17"/>
      <c r="X1372" s="14"/>
    </row>
    <row r="1373" customFormat="false" ht="15" hidden="false" customHeight="false" outlineLevel="0" collapsed="false">
      <c r="A1373" s="9" t="str">
        <f aca="false">IF('3. Layout Parts'!$A1373="","",TRIM('3. Layout Parts'!$A1373))</f>
        <v/>
      </c>
      <c r="B1373" s="9" t="str">
        <f aca="false">IF($A1373="","",'3. Layout Parts'!$D1373)</f>
        <v/>
      </c>
      <c r="C1373" s="9" t="str">
        <f aca="false">IF($A1373="","",'3. Layout Parts'!$B1373)</f>
        <v/>
      </c>
      <c r="D1373" s="9" t="str">
        <f aca="false">IF($A1373="","",'3. Layout Parts'!$C1373)</f>
        <v/>
      </c>
      <c r="E1373" s="9" t="str">
        <f aca="false">IF($A1373="","",IFERROR(INDEX('2. Schematic Parts'!$B$2:$B$3001,MATCH($A1373,'2. Schematic Parts'!$A$2:$A$3001,0)),"NOT FOUND"))</f>
        <v/>
      </c>
      <c r="F1373" s="9" t="str">
        <f aca="false">IF($A1373="","",IFERROR(INDEX('2. Schematic Parts'!$C$2:$C$3001,MATCH($A1373,'2. Schematic Parts'!$A$2:$A$3001,0))&amp;"","NOT FOUND"))</f>
        <v/>
      </c>
      <c r="G1373" s="9" t="str">
        <f aca="false">IF($A1373="","",IFERROR(INDEX('2. Schematic Parts'!$D$2:$D$3001,MATCH($A1373,'2. Schematic Parts'!$A$2:$A$3001,0))&amp;"","NOT FOUND"))</f>
        <v/>
      </c>
      <c r="H1373" s="9" t="str">
        <f aca="false">IF($A1373="","",IF(COUNTIF('2. Schematic Parts'!$A$2:$A$3001,$A1373)=0,"NOT IN SCHEMATIC","OK"))</f>
        <v/>
      </c>
      <c r="I1373" s="9" t="str">
        <f aca="false">IF($A1373="","",IF($H1373="NOT IN SCHEMATIC","",IF(UPPER(TRIM($C1373))=UPPER(TRIM($E1373)),"OK","MISMATCH")))</f>
        <v/>
      </c>
      <c r="J1373" s="9" t="str">
        <f aca="false">IF($A1373="","",IF($H1373="NOT IN SCHEMATIC","",IF($F1373="","NO SCH DECAL",IF($D1373="","",IF(UPPER(TRIM($D1373))=UPPER(TRIM($F1373)),"OK","MISMATCH")))))</f>
        <v/>
      </c>
      <c r="K1373" s="16" t="str">
        <f aca="false">IF($A1373="","",SUMPRODUCT(--ISNUMBER(SEARCH(","&amp;TRIM($A1373)&amp;",",","&amp;SUBSTITUTE('1. Master BOM'!$D$2:$D$400," ","")&amp;","))))</f>
        <v/>
      </c>
      <c r="L1373" s="16" t="str">
        <f aca="false">IF($A1373="","",IF($K1373&lt;&gt;1,0,SUMPRODUCT(ISNUMBER(SEARCH(","&amp;TRIM($A1373)&amp;",",","&amp;SUBSTITUTE('1. Master BOM'!$D$2:$D$400," ","")&amp;","))*ROW('1. Master BOM'!$D$2:$D$400))))</f>
        <v/>
      </c>
      <c r="M1373" s="9" t="str">
        <f aca="false">IF($A1373="","",IF($K1373=0,"NOT IN BOM",IF($K1373&gt;1,"MULTIPLE BOM LINES","OK")))</f>
        <v/>
      </c>
      <c r="N1373" s="9" t="str">
        <f aca="false">IF($A1373="","",IF($L1373=0,"—",INDEX('1. Master BOM'!$A$1:$A$400,$L1373)))</f>
        <v/>
      </c>
      <c r="O1373" s="9" t="str">
        <f aca="false">IF($A1373="","",IF($L1373=0,"—",INDEX('1. Master BOM'!$B$1:$B$400,$L1373)))</f>
        <v/>
      </c>
      <c r="P1373" s="9" t="str">
        <f aca="false">IF($A1373="","",IF(OR($H1373="NOT IN SCHEMATIC",$O1373="—"),"",IF($G1373="","NO SCH PN",IF(UPPER(TRIM($G1373))=UPPER(TRIM($O1373)),"OK","MISMATCH"))))</f>
        <v/>
      </c>
      <c r="Q1373" s="9" t="str">
        <f aca="false">IF($A1373="","",IF($L1373=0,"—",INDEX('1. Master BOM'!$E$1:$E$400,$L1373)))</f>
        <v/>
      </c>
      <c r="R1373" s="9" t="str">
        <f aca="false">IF($A1373="","",IF($L1373=0,"—",IF(T(INDEX('1. Master BOM'!$F$1:$F$400,$L1373))="","(not set)",INDEX('1. Master BOM'!$F$1:$F$400,$L1373))))</f>
        <v/>
      </c>
      <c r="S1373" s="9" t="str">
        <f aca="false">IF($A1373="","",IF(OR($R1373="—",$R1373="(not set)",$D1373=""),"",IF(ISNUMBER(SEARCH(SUBSTITUTE(SUBSTITUTE(SUBSTITUTE($R1373,"-",""),"_","")," ",""),SUBSTITUTE(SUBSTITUTE(SUBSTITUTE($D1373,"-",""),"_","")," ",""))),"OK","CHECK")))</f>
        <v/>
      </c>
      <c r="T1373" s="9" t="str">
        <f aca="false">IF($A1373="","",IF(OR($H1373="NOT IN SCHEMATIC",$I1373="MISMATCH",$J1373="MISMATCH",$P1373="MISMATCH",$M1373&lt;&gt;"OK"),"REVIEW","OK"))</f>
        <v/>
      </c>
      <c r="U1373" s="14"/>
      <c r="V1373" s="14"/>
      <c r="W1373" s="17"/>
      <c r="X1373" s="14"/>
    </row>
    <row r="1374" customFormat="false" ht="15" hidden="false" customHeight="false" outlineLevel="0" collapsed="false">
      <c r="A1374" s="9" t="str">
        <f aca="false">IF('3. Layout Parts'!$A1374="","",TRIM('3. Layout Parts'!$A1374))</f>
        <v/>
      </c>
      <c r="B1374" s="9" t="str">
        <f aca="false">IF($A1374="","",'3. Layout Parts'!$D1374)</f>
        <v/>
      </c>
      <c r="C1374" s="9" t="str">
        <f aca="false">IF($A1374="","",'3. Layout Parts'!$B1374)</f>
        <v/>
      </c>
      <c r="D1374" s="9" t="str">
        <f aca="false">IF($A1374="","",'3. Layout Parts'!$C1374)</f>
        <v/>
      </c>
      <c r="E1374" s="9" t="str">
        <f aca="false">IF($A1374="","",IFERROR(INDEX('2. Schematic Parts'!$B$2:$B$3001,MATCH($A1374,'2. Schematic Parts'!$A$2:$A$3001,0)),"NOT FOUND"))</f>
        <v/>
      </c>
      <c r="F1374" s="9" t="str">
        <f aca="false">IF($A1374="","",IFERROR(INDEX('2. Schematic Parts'!$C$2:$C$3001,MATCH($A1374,'2. Schematic Parts'!$A$2:$A$3001,0))&amp;"","NOT FOUND"))</f>
        <v/>
      </c>
      <c r="G1374" s="9" t="str">
        <f aca="false">IF($A1374="","",IFERROR(INDEX('2. Schematic Parts'!$D$2:$D$3001,MATCH($A1374,'2. Schematic Parts'!$A$2:$A$3001,0))&amp;"","NOT FOUND"))</f>
        <v/>
      </c>
      <c r="H1374" s="9" t="str">
        <f aca="false">IF($A1374="","",IF(COUNTIF('2. Schematic Parts'!$A$2:$A$3001,$A1374)=0,"NOT IN SCHEMATIC","OK"))</f>
        <v/>
      </c>
      <c r="I1374" s="9" t="str">
        <f aca="false">IF($A1374="","",IF($H1374="NOT IN SCHEMATIC","",IF(UPPER(TRIM($C1374))=UPPER(TRIM($E1374)),"OK","MISMATCH")))</f>
        <v/>
      </c>
      <c r="J1374" s="9" t="str">
        <f aca="false">IF($A1374="","",IF($H1374="NOT IN SCHEMATIC","",IF($F1374="","NO SCH DECAL",IF($D1374="","",IF(UPPER(TRIM($D1374))=UPPER(TRIM($F1374)),"OK","MISMATCH")))))</f>
        <v/>
      </c>
      <c r="K1374" s="16" t="str">
        <f aca="false">IF($A1374="","",SUMPRODUCT(--ISNUMBER(SEARCH(","&amp;TRIM($A1374)&amp;",",","&amp;SUBSTITUTE('1. Master BOM'!$D$2:$D$400," ","")&amp;","))))</f>
        <v/>
      </c>
      <c r="L1374" s="16" t="str">
        <f aca="false">IF($A1374="","",IF($K1374&lt;&gt;1,0,SUMPRODUCT(ISNUMBER(SEARCH(","&amp;TRIM($A1374)&amp;",",","&amp;SUBSTITUTE('1. Master BOM'!$D$2:$D$400," ","")&amp;","))*ROW('1. Master BOM'!$D$2:$D$400))))</f>
        <v/>
      </c>
      <c r="M1374" s="9" t="str">
        <f aca="false">IF($A1374="","",IF($K1374=0,"NOT IN BOM",IF($K1374&gt;1,"MULTIPLE BOM LINES","OK")))</f>
        <v/>
      </c>
      <c r="N1374" s="9" t="str">
        <f aca="false">IF($A1374="","",IF($L1374=0,"—",INDEX('1. Master BOM'!$A$1:$A$400,$L1374)))</f>
        <v/>
      </c>
      <c r="O1374" s="9" t="str">
        <f aca="false">IF($A1374="","",IF($L1374=0,"—",INDEX('1. Master BOM'!$B$1:$B$400,$L1374)))</f>
        <v/>
      </c>
      <c r="P1374" s="9" t="str">
        <f aca="false">IF($A1374="","",IF(OR($H1374="NOT IN SCHEMATIC",$O1374="—"),"",IF($G1374="","NO SCH PN",IF(UPPER(TRIM($G1374))=UPPER(TRIM($O1374)),"OK","MISMATCH"))))</f>
        <v/>
      </c>
      <c r="Q1374" s="9" t="str">
        <f aca="false">IF($A1374="","",IF($L1374=0,"—",INDEX('1. Master BOM'!$E$1:$E$400,$L1374)))</f>
        <v/>
      </c>
      <c r="R1374" s="9" t="str">
        <f aca="false">IF($A1374="","",IF($L1374=0,"—",IF(T(INDEX('1. Master BOM'!$F$1:$F$400,$L1374))="","(not set)",INDEX('1. Master BOM'!$F$1:$F$400,$L1374))))</f>
        <v/>
      </c>
      <c r="S1374" s="9" t="str">
        <f aca="false">IF($A1374="","",IF(OR($R1374="—",$R1374="(not set)",$D1374=""),"",IF(ISNUMBER(SEARCH(SUBSTITUTE(SUBSTITUTE(SUBSTITUTE($R1374,"-",""),"_","")," ",""),SUBSTITUTE(SUBSTITUTE(SUBSTITUTE($D1374,"-",""),"_","")," ",""))),"OK","CHECK")))</f>
        <v/>
      </c>
      <c r="T1374" s="9" t="str">
        <f aca="false">IF($A1374="","",IF(OR($H1374="NOT IN SCHEMATIC",$I1374="MISMATCH",$J1374="MISMATCH",$P1374="MISMATCH",$M1374&lt;&gt;"OK"),"REVIEW","OK"))</f>
        <v/>
      </c>
      <c r="U1374" s="14"/>
      <c r="V1374" s="14"/>
      <c r="W1374" s="17"/>
      <c r="X1374" s="14"/>
    </row>
    <row r="1375" customFormat="false" ht="15" hidden="false" customHeight="false" outlineLevel="0" collapsed="false">
      <c r="A1375" s="9" t="str">
        <f aca="false">IF('3. Layout Parts'!$A1375="","",TRIM('3. Layout Parts'!$A1375))</f>
        <v/>
      </c>
      <c r="B1375" s="9" t="str">
        <f aca="false">IF($A1375="","",'3. Layout Parts'!$D1375)</f>
        <v/>
      </c>
      <c r="C1375" s="9" t="str">
        <f aca="false">IF($A1375="","",'3. Layout Parts'!$B1375)</f>
        <v/>
      </c>
      <c r="D1375" s="9" t="str">
        <f aca="false">IF($A1375="","",'3. Layout Parts'!$C1375)</f>
        <v/>
      </c>
      <c r="E1375" s="9" t="str">
        <f aca="false">IF($A1375="","",IFERROR(INDEX('2. Schematic Parts'!$B$2:$B$3001,MATCH($A1375,'2. Schematic Parts'!$A$2:$A$3001,0)),"NOT FOUND"))</f>
        <v/>
      </c>
      <c r="F1375" s="9" t="str">
        <f aca="false">IF($A1375="","",IFERROR(INDEX('2. Schematic Parts'!$C$2:$C$3001,MATCH($A1375,'2. Schematic Parts'!$A$2:$A$3001,0))&amp;"","NOT FOUND"))</f>
        <v/>
      </c>
      <c r="G1375" s="9" t="str">
        <f aca="false">IF($A1375="","",IFERROR(INDEX('2. Schematic Parts'!$D$2:$D$3001,MATCH($A1375,'2. Schematic Parts'!$A$2:$A$3001,0))&amp;"","NOT FOUND"))</f>
        <v/>
      </c>
      <c r="H1375" s="9" t="str">
        <f aca="false">IF($A1375="","",IF(COUNTIF('2. Schematic Parts'!$A$2:$A$3001,$A1375)=0,"NOT IN SCHEMATIC","OK"))</f>
        <v/>
      </c>
      <c r="I1375" s="9" t="str">
        <f aca="false">IF($A1375="","",IF($H1375="NOT IN SCHEMATIC","",IF(UPPER(TRIM($C1375))=UPPER(TRIM($E1375)),"OK","MISMATCH")))</f>
        <v/>
      </c>
      <c r="J1375" s="9" t="str">
        <f aca="false">IF($A1375="","",IF($H1375="NOT IN SCHEMATIC","",IF($F1375="","NO SCH DECAL",IF($D1375="","",IF(UPPER(TRIM($D1375))=UPPER(TRIM($F1375)),"OK","MISMATCH")))))</f>
        <v/>
      </c>
      <c r="K1375" s="16" t="str">
        <f aca="false">IF($A1375="","",SUMPRODUCT(--ISNUMBER(SEARCH(","&amp;TRIM($A1375)&amp;",",","&amp;SUBSTITUTE('1. Master BOM'!$D$2:$D$400," ","")&amp;","))))</f>
        <v/>
      </c>
      <c r="L1375" s="16" t="str">
        <f aca="false">IF($A1375="","",IF($K1375&lt;&gt;1,0,SUMPRODUCT(ISNUMBER(SEARCH(","&amp;TRIM($A1375)&amp;",",","&amp;SUBSTITUTE('1. Master BOM'!$D$2:$D$400," ","")&amp;","))*ROW('1. Master BOM'!$D$2:$D$400))))</f>
        <v/>
      </c>
      <c r="M1375" s="9" t="str">
        <f aca="false">IF($A1375="","",IF($K1375=0,"NOT IN BOM",IF($K1375&gt;1,"MULTIPLE BOM LINES","OK")))</f>
        <v/>
      </c>
      <c r="N1375" s="9" t="str">
        <f aca="false">IF($A1375="","",IF($L1375=0,"—",INDEX('1. Master BOM'!$A$1:$A$400,$L1375)))</f>
        <v/>
      </c>
      <c r="O1375" s="9" t="str">
        <f aca="false">IF($A1375="","",IF($L1375=0,"—",INDEX('1. Master BOM'!$B$1:$B$400,$L1375)))</f>
        <v/>
      </c>
      <c r="P1375" s="9" t="str">
        <f aca="false">IF($A1375="","",IF(OR($H1375="NOT IN SCHEMATIC",$O1375="—"),"",IF($G1375="","NO SCH PN",IF(UPPER(TRIM($G1375))=UPPER(TRIM($O1375)),"OK","MISMATCH"))))</f>
        <v/>
      </c>
      <c r="Q1375" s="9" t="str">
        <f aca="false">IF($A1375="","",IF($L1375=0,"—",INDEX('1. Master BOM'!$E$1:$E$400,$L1375)))</f>
        <v/>
      </c>
      <c r="R1375" s="9" t="str">
        <f aca="false">IF($A1375="","",IF($L1375=0,"—",IF(T(INDEX('1. Master BOM'!$F$1:$F$400,$L1375))="","(not set)",INDEX('1. Master BOM'!$F$1:$F$400,$L1375))))</f>
        <v/>
      </c>
      <c r="S1375" s="9" t="str">
        <f aca="false">IF($A1375="","",IF(OR($R1375="—",$R1375="(not set)",$D1375=""),"",IF(ISNUMBER(SEARCH(SUBSTITUTE(SUBSTITUTE(SUBSTITUTE($R1375,"-",""),"_","")," ",""),SUBSTITUTE(SUBSTITUTE(SUBSTITUTE($D1375,"-",""),"_","")," ",""))),"OK","CHECK")))</f>
        <v/>
      </c>
      <c r="T1375" s="9" t="str">
        <f aca="false">IF($A1375="","",IF(OR($H1375="NOT IN SCHEMATIC",$I1375="MISMATCH",$J1375="MISMATCH",$P1375="MISMATCH",$M1375&lt;&gt;"OK"),"REVIEW","OK"))</f>
        <v/>
      </c>
      <c r="U1375" s="14"/>
      <c r="V1375" s="14"/>
      <c r="W1375" s="17"/>
      <c r="X1375" s="14"/>
    </row>
    <row r="1376" customFormat="false" ht="15" hidden="false" customHeight="false" outlineLevel="0" collapsed="false">
      <c r="A1376" s="9" t="str">
        <f aca="false">IF('3. Layout Parts'!$A1376="","",TRIM('3. Layout Parts'!$A1376))</f>
        <v/>
      </c>
      <c r="B1376" s="9" t="str">
        <f aca="false">IF($A1376="","",'3. Layout Parts'!$D1376)</f>
        <v/>
      </c>
      <c r="C1376" s="9" t="str">
        <f aca="false">IF($A1376="","",'3. Layout Parts'!$B1376)</f>
        <v/>
      </c>
      <c r="D1376" s="9" t="str">
        <f aca="false">IF($A1376="","",'3. Layout Parts'!$C1376)</f>
        <v/>
      </c>
      <c r="E1376" s="9" t="str">
        <f aca="false">IF($A1376="","",IFERROR(INDEX('2. Schematic Parts'!$B$2:$B$3001,MATCH($A1376,'2. Schematic Parts'!$A$2:$A$3001,0)),"NOT FOUND"))</f>
        <v/>
      </c>
      <c r="F1376" s="9" t="str">
        <f aca="false">IF($A1376="","",IFERROR(INDEX('2. Schematic Parts'!$C$2:$C$3001,MATCH($A1376,'2. Schematic Parts'!$A$2:$A$3001,0))&amp;"","NOT FOUND"))</f>
        <v/>
      </c>
      <c r="G1376" s="9" t="str">
        <f aca="false">IF($A1376="","",IFERROR(INDEX('2. Schematic Parts'!$D$2:$D$3001,MATCH($A1376,'2. Schematic Parts'!$A$2:$A$3001,0))&amp;"","NOT FOUND"))</f>
        <v/>
      </c>
      <c r="H1376" s="9" t="str">
        <f aca="false">IF($A1376="","",IF(COUNTIF('2. Schematic Parts'!$A$2:$A$3001,$A1376)=0,"NOT IN SCHEMATIC","OK"))</f>
        <v/>
      </c>
      <c r="I1376" s="9" t="str">
        <f aca="false">IF($A1376="","",IF($H1376="NOT IN SCHEMATIC","",IF(UPPER(TRIM($C1376))=UPPER(TRIM($E1376)),"OK","MISMATCH")))</f>
        <v/>
      </c>
      <c r="J1376" s="9" t="str">
        <f aca="false">IF($A1376="","",IF($H1376="NOT IN SCHEMATIC","",IF($F1376="","NO SCH DECAL",IF($D1376="","",IF(UPPER(TRIM($D1376))=UPPER(TRIM($F1376)),"OK","MISMATCH")))))</f>
        <v/>
      </c>
      <c r="K1376" s="16" t="str">
        <f aca="false">IF($A1376="","",SUMPRODUCT(--ISNUMBER(SEARCH(","&amp;TRIM($A1376)&amp;",",","&amp;SUBSTITUTE('1. Master BOM'!$D$2:$D$400," ","")&amp;","))))</f>
        <v/>
      </c>
      <c r="L1376" s="16" t="str">
        <f aca="false">IF($A1376="","",IF($K1376&lt;&gt;1,0,SUMPRODUCT(ISNUMBER(SEARCH(","&amp;TRIM($A1376)&amp;",",","&amp;SUBSTITUTE('1. Master BOM'!$D$2:$D$400," ","")&amp;","))*ROW('1. Master BOM'!$D$2:$D$400))))</f>
        <v/>
      </c>
      <c r="M1376" s="9" t="str">
        <f aca="false">IF($A1376="","",IF($K1376=0,"NOT IN BOM",IF($K1376&gt;1,"MULTIPLE BOM LINES","OK")))</f>
        <v/>
      </c>
      <c r="N1376" s="9" t="str">
        <f aca="false">IF($A1376="","",IF($L1376=0,"—",INDEX('1. Master BOM'!$A$1:$A$400,$L1376)))</f>
        <v/>
      </c>
      <c r="O1376" s="9" t="str">
        <f aca="false">IF($A1376="","",IF($L1376=0,"—",INDEX('1. Master BOM'!$B$1:$B$400,$L1376)))</f>
        <v/>
      </c>
      <c r="P1376" s="9" t="str">
        <f aca="false">IF($A1376="","",IF(OR($H1376="NOT IN SCHEMATIC",$O1376="—"),"",IF($G1376="","NO SCH PN",IF(UPPER(TRIM($G1376))=UPPER(TRIM($O1376)),"OK","MISMATCH"))))</f>
        <v/>
      </c>
      <c r="Q1376" s="9" t="str">
        <f aca="false">IF($A1376="","",IF($L1376=0,"—",INDEX('1. Master BOM'!$E$1:$E$400,$L1376)))</f>
        <v/>
      </c>
      <c r="R1376" s="9" t="str">
        <f aca="false">IF($A1376="","",IF($L1376=0,"—",IF(T(INDEX('1. Master BOM'!$F$1:$F$400,$L1376))="","(not set)",INDEX('1. Master BOM'!$F$1:$F$400,$L1376))))</f>
        <v/>
      </c>
      <c r="S1376" s="9" t="str">
        <f aca="false">IF($A1376="","",IF(OR($R1376="—",$R1376="(not set)",$D1376=""),"",IF(ISNUMBER(SEARCH(SUBSTITUTE(SUBSTITUTE(SUBSTITUTE($R1376,"-",""),"_","")," ",""),SUBSTITUTE(SUBSTITUTE(SUBSTITUTE($D1376,"-",""),"_","")," ",""))),"OK","CHECK")))</f>
        <v/>
      </c>
      <c r="T1376" s="9" t="str">
        <f aca="false">IF($A1376="","",IF(OR($H1376="NOT IN SCHEMATIC",$I1376="MISMATCH",$J1376="MISMATCH",$P1376="MISMATCH",$M1376&lt;&gt;"OK"),"REVIEW","OK"))</f>
        <v/>
      </c>
      <c r="U1376" s="14"/>
      <c r="V1376" s="14"/>
      <c r="W1376" s="17"/>
      <c r="X1376" s="14"/>
    </row>
    <row r="1377" customFormat="false" ht="15" hidden="false" customHeight="false" outlineLevel="0" collapsed="false">
      <c r="A1377" s="9" t="str">
        <f aca="false">IF('3. Layout Parts'!$A1377="","",TRIM('3. Layout Parts'!$A1377))</f>
        <v/>
      </c>
      <c r="B1377" s="9" t="str">
        <f aca="false">IF($A1377="","",'3. Layout Parts'!$D1377)</f>
        <v/>
      </c>
      <c r="C1377" s="9" t="str">
        <f aca="false">IF($A1377="","",'3. Layout Parts'!$B1377)</f>
        <v/>
      </c>
      <c r="D1377" s="9" t="str">
        <f aca="false">IF($A1377="","",'3. Layout Parts'!$C1377)</f>
        <v/>
      </c>
      <c r="E1377" s="9" t="str">
        <f aca="false">IF($A1377="","",IFERROR(INDEX('2. Schematic Parts'!$B$2:$B$3001,MATCH($A1377,'2. Schematic Parts'!$A$2:$A$3001,0)),"NOT FOUND"))</f>
        <v/>
      </c>
      <c r="F1377" s="9" t="str">
        <f aca="false">IF($A1377="","",IFERROR(INDEX('2. Schematic Parts'!$C$2:$C$3001,MATCH($A1377,'2. Schematic Parts'!$A$2:$A$3001,0))&amp;"","NOT FOUND"))</f>
        <v/>
      </c>
      <c r="G1377" s="9" t="str">
        <f aca="false">IF($A1377="","",IFERROR(INDEX('2. Schematic Parts'!$D$2:$D$3001,MATCH($A1377,'2. Schematic Parts'!$A$2:$A$3001,0))&amp;"","NOT FOUND"))</f>
        <v/>
      </c>
      <c r="H1377" s="9" t="str">
        <f aca="false">IF($A1377="","",IF(COUNTIF('2. Schematic Parts'!$A$2:$A$3001,$A1377)=0,"NOT IN SCHEMATIC","OK"))</f>
        <v/>
      </c>
      <c r="I1377" s="9" t="str">
        <f aca="false">IF($A1377="","",IF($H1377="NOT IN SCHEMATIC","",IF(UPPER(TRIM($C1377))=UPPER(TRIM($E1377)),"OK","MISMATCH")))</f>
        <v/>
      </c>
      <c r="J1377" s="9" t="str">
        <f aca="false">IF($A1377="","",IF($H1377="NOT IN SCHEMATIC","",IF($F1377="","NO SCH DECAL",IF($D1377="","",IF(UPPER(TRIM($D1377))=UPPER(TRIM($F1377)),"OK","MISMATCH")))))</f>
        <v/>
      </c>
      <c r="K1377" s="16" t="str">
        <f aca="false">IF($A1377="","",SUMPRODUCT(--ISNUMBER(SEARCH(","&amp;TRIM($A1377)&amp;",",","&amp;SUBSTITUTE('1. Master BOM'!$D$2:$D$400," ","")&amp;","))))</f>
        <v/>
      </c>
      <c r="L1377" s="16" t="str">
        <f aca="false">IF($A1377="","",IF($K1377&lt;&gt;1,0,SUMPRODUCT(ISNUMBER(SEARCH(","&amp;TRIM($A1377)&amp;",",","&amp;SUBSTITUTE('1. Master BOM'!$D$2:$D$400," ","")&amp;","))*ROW('1. Master BOM'!$D$2:$D$400))))</f>
        <v/>
      </c>
      <c r="M1377" s="9" t="str">
        <f aca="false">IF($A1377="","",IF($K1377=0,"NOT IN BOM",IF($K1377&gt;1,"MULTIPLE BOM LINES","OK")))</f>
        <v/>
      </c>
      <c r="N1377" s="9" t="str">
        <f aca="false">IF($A1377="","",IF($L1377=0,"—",INDEX('1. Master BOM'!$A$1:$A$400,$L1377)))</f>
        <v/>
      </c>
      <c r="O1377" s="9" t="str">
        <f aca="false">IF($A1377="","",IF($L1377=0,"—",INDEX('1. Master BOM'!$B$1:$B$400,$L1377)))</f>
        <v/>
      </c>
      <c r="P1377" s="9" t="str">
        <f aca="false">IF($A1377="","",IF(OR($H1377="NOT IN SCHEMATIC",$O1377="—"),"",IF($G1377="","NO SCH PN",IF(UPPER(TRIM($G1377))=UPPER(TRIM($O1377)),"OK","MISMATCH"))))</f>
        <v/>
      </c>
      <c r="Q1377" s="9" t="str">
        <f aca="false">IF($A1377="","",IF($L1377=0,"—",INDEX('1. Master BOM'!$E$1:$E$400,$L1377)))</f>
        <v/>
      </c>
      <c r="R1377" s="9" t="str">
        <f aca="false">IF($A1377="","",IF($L1377=0,"—",IF(T(INDEX('1. Master BOM'!$F$1:$F$400,$L1377))="","(not set)",INDEX('1. Master BOM'!$F$1:$F$400,$L1377))))</f>
        <v/>
      </c>
      <c r="S1377" s="9" t="str">
        <f aca="false">IF($A1377="","",IF(OR($R1377="—",$R1377="(not set)",$D1377=""),"",IF(ISNUMBER(SEARCH(SUBSTITUTE(SUBSTITUTE(SUBSTITUTE($R1377,"-",""),"_","")," ",""),SUBSTITUTE(SUBSTITUTE(SUBSTITUTE($D1377,"-",""),"_","")," ",""))),"OK","CHECK")))</f>
        <v/>
      </c>
      <c r="T1377" s="9" t="str">
        <f aca="false">IF($A1377="","",IF(OR($H1377="NOT IN SCHEMATIC",$I1377="MISMATCH",$J1377="MISMATCH",$P1377="MISMATCH",$M1377&lt;&gt;"OK"),"REVIEW","OK"))</f>
        <v/>
      </c>
      <c r="U1377" s="14"/>
      <c r="V1377" s="14"/>
      <c r="W1377" s="17"/>
      <c r="X1377" s="14"/>
    </row>
    <row r="1378" customFormat="false" ht="15" hidden="false" customHeight="false" outlineLevel="0" collapsed="false">
      <c r="A1378" s="9" t="str">
        <f aca="false">IF('3. Layout Parts'!$A1378="","",TRIM('3. Layout Parts'!$A1378))</f>
        <v/>
      </c>
      <c r="B1378" s="9" t="str">
        <f aca="false">IF($A1378="","",'3. Layout Parts'!$D1378)</f>
        <v/>
      </c>
      <c r="C1378" s="9" t="str">
        <f aca="false">IF($A1378="","",'3. Layout Parts'!$B1378)</f>
        <v/>
      </c>
      <c r="D1378" s="9" t="str">
        <f aca="false">IF($A1378="","",'3. Layout Parts'!$C1378)</f>
        <v/>
      </c>
      <c r="E1378" s="9" t="str">
        <f aca="false">IF($A1378="","",IFERROR(INDEX('2. Schematic Parts'!$B$2:$B$3001,MATCH($A1378,'2. Schematic Parts'!$A$2:$A$3001,0)),"NOT FOUND"))</f>
        <v/>
      </c>
      <c r="F1378" s="9" t="str">
        <f aca="false">IF($A1378="","",IFERROR(INDEX('2. Schematic Parts'!$C$2:$C$3001,MATCH($A1378,'2. Schematic Parts'!$A$2:$A$3001,0))&amp;"","NOT FOUND"))</f>
        <v/>
      </c>
      <c r="G1378" s="9" t="str">
        <f aca="false">IF($A1378="","",IFERROR(INDEX('2. Schematic Parts'!$D$2:$D$3001,MATCH($A1378,'2. Schematic Parts'!$A$2:$A$3001,0))&amp;"","NOT FOUND"))</f>
        <v/>
      </c>
      <c r="H1378" s="9" t="str">
        <f aca="false">IF($A1378="","",IF(COUNTIF('2. Schematic Parts'!$A$2:$A$3001,$A1378)=0,"NOT IN SCHEMATIC","OK"))</f>
        <v/>
      </c>
      <c r="I1378" s="9" t="str">
        <f aca="false">IF($A1378="","",IF($H1378="NOT IN SCHEMATIC","",IF(UPPER(TRIM($C1378))=UPPER(TRIM($E1378)),"OK","MISMATCH")))</f>
        <v/>
      </c>
      <c r="J1378" s="9" t="str">
        <f aca="false">IF($A1378="","",IF($H1378="NOT IN SCHEMATIC","",IF($F1378="","NO SCH DECAL",IF($D1378="","",IF(UPPER(TRIM($D1378))=UPPER(TRIM($F1378)),"OK","MISMATCH")))))</f>
        <v/>
      </c>
      <c r="K1378" s="16" t="str">
        <f aca="false">IF($A1378="","",SUMPRODUCT(--ISNUMBER(SEARCH(","&amp;TRIM($A1378)&amp;",",","&amp;SUBSTITUTE('1. Master BOM'!$D$2:$D$400," ","")&amp;","))))</f>
        <v/>
      </c>
      <c r="L1378" s="16" t="str">
        <f aca="false">IF($A1378="","",IF($K1378&lt;&gt;1,0,SUMPRODUCT(ISNUMBER(SEARCH(","&amp;TRIM($A1378)&amp;",",","&amp;SUBSTITUTE('1. Master BOM'!$D$2:$D$400," ","")&amp;","))*ROW('1. Master BOM'!$D$2:$D$400))))</f>
        <v/>
      </c>
      <c r="M1378" s="9" t="str">
        <f aca="false">IF($A1378="","",IF($K1378=0,"NOT IN BOM",IF($K1378&gt;1,"MULTIPLE BOM LINES","OK")))</f>
        <v/>
      </c>
      <c r="N1378" s="9" t="str">
        <f aca="false">IF($A1378="","",IF($L1378=0,"—",INDEX('1. Master BOM'!$A$1:$A$400,$L1378)))</f>
        <v/>
      </c>
      <c r="O1378" s="9" t="str">
        <f aca="false">IF($A1378="","",IF($L1378=0,"—",INDEX('1. Master BOM'!$B$1:$B$400,$L1378)))</f>
        <v/>
      </c>
      <c r="P1378" s="9" t="str">
        <f aca="false">IF($A1378="","",IF(OR($H1378="NOT IN SCHEMATIC",$O1378="—"),"",IF($G1378="","NO SCH PN",IF(UPPER(TRIM($G1378))=UPPER(TRIM($O1378)),"OK","MISMATCH"))))</f>
        <v/>
      </c>
      <c r="Q1378" s="9" t="str">
        <f aca="false">IF($A1378="","",IF($L1378=0,"—",INDEX('1. Master BOM'!$E$1:$E$400,$L1378)))</f>
        <v/>
      </c>
      <c r="R1378" s="9" t="str">
        <f aca="false">IF($A1378="","",IF($L1378=0,"—",IF(T(INDEX('1. Master BOM'!$F$1:$F$400,$L1378))="","(not set)",INDEX('1. Master BOM'!$F$1:$F$400,$L1378))))</f>
        <v/>
      </c>
      <c r="S1378" s="9" t="str">
        <f aca="false">IF($A1378="","",IF(OR($R1378="—",$R1378="(not set)",$D1378=""),"",IF(ISNUMBER(SEARCH(SUBSTITUTE(SUBSTITUTE(SUBSTITUTE($R1378,"-",""),"_","")," ",""),SUBSTITUTE(SUBSTITUTE(SUBSTITUTE($D1378,"-",""),"_","")," ",""))),"OK","CHECK")))</f>
        <v/>
      </c>
      <c r="T1378" s="9" t="str">
        <f aca="false">IF($A1378="","",IF(OR($H1378="NOT IN SCHEMATIC",$I1378="MISMATCH",$J1378="MISMATCH",$P1378="MISMATCH",$M1378&lt;&gt;"OK"),"REVIEW","OK"))</f>
        <v/>
      </c>
      <c r="U1378" s="14"/>
      <c r="V1378" s="14"/>
      <c r="W1378" s="17"/>
      <c r="X1378" s="14"/>
    </row>
    <row r="1379" customFormat="false" ht="15" hidden="false" customHeight="false" outlineLevel="0" collapsed="false">
      <c r="A1379" s="9" t="str">
        <f aca="false">IF('3. Layout Parts'!$A1379="","",TRIM('3. Layout Parts'!$A1379))</f>
        <v/>
      </c>
      <c r="B1379" s="9" t="str">
        <f aca="false">IF($A1379="","",'3. Layout Parts'!$D1379)</f>
        <v/>
      </c>
      <c r="C1379" s="9" t="str">
        <f aca="false">IF($A1379="","",'3. Layout Parts'!$B1379)</f>
        <v/>
      </c>
      <c r="D1379" s="9" t="str">
        <f aca="false">IF($A1379="","",'3. Layout Parts'!$C1379)</f>
        <v/>
      </c>
      <c r="E1379" s="9" t="str">
        <f aca="false">IF($A1379="","",IFERROR(INDEX('2. Schematic Parts'!$B$2:$B$3001,MATCH($A1379,'2. Schematic Parts'!$A$2:$A$3001,0)),"NOT FOUND"))</f>
        <v/>
      </c>
      <c r="F1379" s="9" t="str">
        <f aca="false">IF($A1379="","",IFERROR(INDEX('2. Schematic Parts'!$C$2:$C$3001,MATCH($A1379,'2. Schematic Parts'!$A$2:$A$3001,0))&amp;"","NOT FOUND"))</f>
        <v/>
      </c>
      <c r="G1379" s="9" t="str">
        <f aca="false">IF($A1379="","",IFERROR(INDEX('2. Schematic Parts'!$D$2:$D$3001,MATCH($A1379,'2. Schematic Parts'!$A$2:$A$3001,0))&amp;"","NOT FOUND"))</f>
        <v/>
      </c>
      <c r="H1379" s="9" t="str">
        <f aca="false">IF($A1379="","",IF(COUNTIF('2. Schematic Parts'!$A$2:$A$3001,$A1379)=0,"NOT IN SCHEMATIC","OK"))</f>
        <v/>
      </c>
      <c r="I1379" s="9" t="str">
        <f aca="false">IF($A1379="","",IF($H1379="NOT IN SCHEMATIC","",IF(UPPER(TRIM($C1379))=UPPER(TRIM($E1379)),"OK","MISMATCH")))</f>
        <v/>
      </c>
      <c r="J1379" s="9" t="str">
        <f aca="false">IF($A1379="","",IF($H1379="NOT IN SCHEMATIC","",IF($F1379="","NO SCH DECAL",IF($D1379="","",IF(UPPER(TRIM($D1379))=UPPER(TRIM($F1379)),"OK","MISMATCH")))))</f>
        <v/>
      </c>
      <c r="K1379" s="16" t="str">
        <f aca="false">IF($A1379="","",SUMPRODUCT(--ISNUMBER(SEARCH(","&amp;TRIM($A1379)&amp;",",","&amp;SUBSTITUTE('1. Master BOM'!$D$2:$D$400," ","")&amp;","))))</f>
        <v/>
      </c>
      <c r="L1379" s="16" t="str">
        <f aca="false">IF($A1379="","",IF($K1379&lt;&gt;1,0,SUMPRODUCT(ISNUMBER(SEARCH(","&amp;TRIM($A1379)&amp;",",","&amp;SUBSTITUTE('1. Master BOM'!$D$2:$D$400," ","")&amp;","))*ROW('1. Master BOM'!$D$2:$D$400))))</f>
        <v/>
      </c>
      <c r="M1379" s="9" t="str">
        <f aca="false">IF($A1379="","",IF($K1379=0,"NOT IN BOM",IF($K1379&gt;1,"MULTIPLE BOM LINES","OK")))</f>
        <v/>
      </c>
      <c r="N1379" s="9" t="str">
        <f aca="false">IF($A1379="","",IF($L1379=0,"—",INDEX('1. Master BOM'!$A$1:$A$400,$L1379)))</f>
        <v/>
      </c>
      <c r="O1379" s="9" t="str">
        <f aca="false">IF($A1379="","",IF($L1379=0,"—",INDEX('1. Master BOM'!$B$1:$B$400,$L1379)))</f>
        <v/>
      </c>
      <c r="P1379" s="9" t="str">
        <f aca="false">IF($A1379="","",IF(OR($H1379="NOT IN SCHEMATIC",$O1379="—"),"",IF($G1379="","NO SCH PN",IF(UPPER(TRIM($G1379))=UPPER(TRIM($O1379)),"OK","MISMATCH"))))</f>
        <v/>
      </c>
      <c r="Q1379" s="9" t="str">
        <f aca="false">IF($A1379="","",IF($L1379=0,"—",INDEX('1. Master BOM'!$E$1:$E$400,$L1379)))</f>
        <v/>
      </c>
      <c r="R1379" s="9" t="str">
        <f aca="false">IF($A1379="","",IF($L1379=0,"—",IF(T(INDEX('1. Master BOM'!$F$1:$F$400,$L1379))="","(not set)",INDEX('1. Master BOM'!$F$1:$F$400,$L1379))))</f>
        <v/>
      </c>
      <c r="S1379" s="9" t="str">
        <f aca="false">IF($A1379="","",IF(OR($R1379="—",$R1379="(not set)",$D1379=""),"",IF(ISNUMBER(SEARCH(SUBSTITUTE(SUBSTITUTE(SUBSTITUTE($R1379,"-",""),"_","")," ",""),SUBSTITUTE(SUBSTITUTE(SUBSTITUTE($D1379,"-",""),"_","")," ",""))),"OK","CHECK")))</f>
        <v/>
      </c>
      <c r="T1379" s="9" t="str">
        <f aca="false">IF($A1379="","",IF(OR($H1379="NOT IN SCHEMATIC",$I1379="MISMATCH",$J1379="MISMATCH",$P1379="MISMATCH",$M1379&lt;&gt;"OK"),"REVIEW","OK"))</f>
        <v/>
      </c>
      <c r="U1379" s="14"/>
      <c r="V1379" s="14"/>
      <c r="W1379" s="17"/>
      <c r="X1379" s="14"/>
    </row>
    <row r="1380" customFormat="false" ht="15" hidden="false" customHeight="false" outlineLevel="0" collapsed="false">
      <c r="A1380" s="9" t="str">
        <f aca="false">IF('3. Layout Parts'!$A1380="","",TRIM('3. Layout Parts'!$A1380))</f>
        <v/>
      </c>
      <c r="B1380" s="9" t="str">
        <f aca="false">IF($A1380="","",'3. Layout Parts'!$D1380)</f>
        <v/>
      </c>
      <c r="C1380" s="9" t="str">
        <f aca="false">IF($A1380="","",'3. Layout Parts'!$B1380)</f>
        <v/>
      </c>
      <c r="D1380" s="9" t="str">
        <f aca="false">IF($A1380="","",'3. Layout Parts'!$C1380)</f>
        <v/>
      </c>
      <c r="E1380" s="9" t="str">
        <f aca="false">IF($A1380="","",IFERROR(INDEX('2. Schematic Parts'!$B$2:$B$3001,MATCH($A1380,'2. Schematic Parts'!$A$2:$A$3001,0)),"NOT FOUND"))</f>
        <v/>
      </c>
      <c r="F1380" s="9" t="str">
        <f aca="false">IF($A1380="","",IFERROR(INDEX('2. Schematic Parts'!$C$2:$C$3001,MATCH($A1380,'2. Schematic Parts'!$A$2:$A$3001,0))&amp;"","NOT FOUND"))</f>
        <v/>
      </c>
      <c r="G1380" s="9" t="str">
        <f aca="false">IF($A1380="","",IFERROR(INDEX('2. Schematic Parts'!$D$2:$D$3001,MATCH($A1380,'2. Schematic Parts'!$A$2:$A$3001,0))&amp;"","NOT FOUND"))</f>
        <v/>
      </c>
      <c r="H1380" s="9" t="str">
        <f aca="false">IF($A1380="","",IF(COUNTIF('2. Schematic Parts'!$A$2:$A$3001,$A1380)=0,"NOT IN SCHEMATIC","OK"))</f>
        <v/>
      </c>
      <c r="I1380" s="9" t="str">
        <f aca="false">IF($A1380="","",IF($H1380="NOT IN SCHEMATIC","",IF(UPPER(TRIM($C1380))=UPPER(TRIM($E1380)),"OK","MISMATCH")))</f>
        <v/>
      </c>
      <c r="J1380" s="9" t="str">
        <f aca="false">IF($A1380="","",IF($H1380="NOT IN SCHEMATIC","",IF($F1380="","NO SCH DECAL",IF($D1380="","",IF(UPPER(TRIM($D1380))=UPPER(TRIM($F1380)),"OK","MISMATCH")))))</f>
        <v/>
      </c>
      <c r="K1380" s="16" t="str">
        <f aca="false">IF($A1380="","",SUMPRODUCT(--ISNUMBER(SEARCH(","&amp;TRIM($A1380)&amp;",",","&amp;SUBSTITUTE('1. Master BOM'!$D$2:$D$400," ","")&amp;","))))</f>
        <v/>
      </c>
      <c r="L1380" s="16" t="str">
        <f aca="false">IF($A1380="","",IF($K1380&lt;&gt;1,0,SUMPRODUCT(ISNUMBER(SEARCH(","&amp;TRIM($A1380)&amp;",",","&amp;SUBSTITUTE('1. Master BOM'!$D$2:$D$400," ","")&amp;","))*ROW('1. Master BOM'!$D$2:$D$400))))</f>
        <v/>
      </c>
      <c r="M1380" s="9" t="str">
        <f aca="false">IF($A1380="","",IF($K1380=0,"NOT IN BOM",IF($K1380&gt;1,"MULTIPLE BOM LINES","OK")))</f>
        <v/>
      </c>
      <c r="N1380" s="9" t="str">
        <f aca="false">IF($A1380="","",IF($L1380=0,"—",INDEX('1. Master BOM'!$A$1:$A$400,$L1380)))</f>
        <v/>
      </c>
      <c r="O1380" s="9" t="str">
        <f aca="false">IF($A1380="","",IF($L1380=0,"—",INDEX('1. Master BOM'!$B$1:$B$400,$L1380)))</f>
        <v/>
      </c>
      <c r="P1380" s="9" t="str">
        <f aca="false">IF($A1380="","",IF(OR($H1380="NOT IN SCHEMATIC",$O1380="—"),"",IF($G1380="","NO SCH PN",IF(UPPER(TRIM($G1380))=UPPER(TRIM($O1380)),"OK","MISMATCH"))))</f>
        <v/>
      </c>
      <c r="Q1380" s="9" t="str">
        <f aca="false">IF($A1380="","",IF($L1380=0,"—",INDEX('1. Master BOM'!$E$1:$E$400,$L1380)))</f>
        <v/>
      </c>
      <c r="R1380" s="9" t="str">
        <f aca="false">IF($A1380="","",IF($L1380=0,"—",IF(T(INDEX('1. Master BOM'!$F$1:$F$400,$L1380))="","(not set)",INDEX('1. Master BOM'!$F$1:$F$400,$L1380))))</f>
        <v/>
      </c>
      <c r="S1380" s="9" t="str">
        <f aca="false">IF($A1380="","",IF(OR($R1380="—",$R1380="(not set)",$D1380=""),"",IF(ISNUMBER(SEARCH(SUBSTITUTE(SUBSTITUTE(SUBSTITUTE($R1380,"-",""),"_","")," ",""),SUBSTITUTE(SUBSTITUTE(SUBSTITUTE($D1380,"-",""),"_","")," ",""))),"OK","CHECK")))</f>
        <v/>
      </c>
      <c r="T1380" s="9" t="str">
        <f aca="false">IF($A1380="","",IF(OR($H1380="NOT IN SCHEMATIC",$I1380="MISMATCH",$J1380="MISMATCH",$P1380="MISMATCH",$M1380&lt;&gt;"OK"),"REVIEW","OK"))</f>
        <v/>
      </c>
      <c r="U1380" s="14"/>
      <c r="V1380" s="14"/>
      <c r="W1380" s="17"/>
      <c r="X1380" s="14"/>
    </row>
    <row r="1381" customFormat="false" ht="15" hidden="false" customHeight="false" outlineLevel="0" collapsed="false">
      <c r="A1381" s="9" t="str">
        <f aca="false">IF('3. Layout Parts'!$A1381="","",TRIM('3. Layout Parts'!$A1381))</f>
        <v/>
      </c>
      <c r="B1381" s="9" t="str">
        <f aca="false">IF($A1381="","",'3. Layout Parts'!$D1381)</f>
        <v/>
      </c>
      <c r="C1381" s="9" t="str">
        <f aca="false">IF($A1381="","",'3. Layout Parts'!$B1381)</f>
        <v/>
      </c>
      <c r="D1381" s="9" t="str">
        <f aca="false">IF($A1381="","",'3. Layout Parts'!$C1381)</f>
        <v/>
      </c>
      <c r="E1381" s="9" t="str">
        <f aca="false">IF($A1381="","",IFERROR(INDEX('2. Schematic Parts'!$B$2:$B$3001,MATCH($A1381,'2. Schematic Parts'!$A$2:$A$3001,0)),"NOT FOUND"))</f>
        <v/>
      </c>
      <c r="F1381" s="9" t="str">
        <f aca="false">IF($A1381="","",IFERROR(INDEX('2. Schematic Parts'!$C$2:$C$3001,MATCH($A1381,'2. Schematic Parts'!$A$2:$A$3001,0))&amp;"","NOT FOUND"))</f>
        <v/>
      </c>
      <c r="G1381" s="9" t="str">
        <f aca="false">IF($A1381="","",IFERROR(INDEX('2. Schematic Parts'!$D$2:$D$3001,MATCH($A1381,'2. Schematic Parts'!$A$2:$A$3001,0))&amp;"","NOT FOUND"))</f>
        <v/>
      </c>
      <c r="H1381" s="9" t="str">
        <f aca="false">IF($A1381="","",IF(COUNTIF('2. Schematic Parts'!$A$2:$A$3001,$A1381)=0,"NOT IN SCHEMATIC","OK"))</f>
        <v/>
      </c>
      <c r="I1381" s="9" t="str">
        <f aca="false">IF($A1381="","",IF($H1381="NOT IN SCHEMATIC","",IF(UPPER(TRIM($C1381))=UPPER(TRIM($E1381)),"OK","MISMATCH")))</f>
        <v/>
      </c>
      <c r="J1381" s="9" t="str">
        <f aca="false">IF($A1381="","",IF($H1381="NOT IN SCHEMATIC","",IF($F1381="","NO SCH DECAL",IF($D1381="","",IF(UPPER(TRIM($D1381))=UPPER(TRIM($F1381)),"OK","MISMATCH")))))</f>
        <v/>
      </c>
      <c r="K1381" s="16" t="str">
        <f aca="false">IF($A1381="","",SUMPRODUCT(--ISNUMBER(SEARCH(","&amp;TRIM($A1381)&amp;",",","&amp;SUBSTITUTE('1. Master BOM'!$D$2:$D$400," ","")&amp;","))))</f>
        <v/>
      </c>
      <c r="L1381" s="16" t="str">
        <f aca="false">IF($A1381="","",IF($K1381&lt;&gt;1,0,SUMPRODUCT(ISNUMBER(SEARCH(","&amp;TRIM($A1381)&amp;",",","&amp;SUBSTITUTE('1. Master BOM'!$D$2:$D$400," ","")&amp;","))*ROW('1. Master BOM'!$D$2:$D$400))))</f>
        <v/>
      </c>
      <c r="M1381" s="9" t="str">
        <f aca="false">IF($A1381="","",IF($K1381=0,"NOT IN BOM",IF($K1381&gt;1,"MULTIPLE BOM LINES","OK")))</f>
        <v/>
      </c>
      <c r="N1381" s="9" t="str">
        <f aca="false">IF($A1381="","",IF($L1381=0,"—",INDEX('1. Master BOM'!$A$1:$A$400,$L1381)))</f>
        <v/>
      </c>
      <c r="O1381" s="9" t="str">
        <f aca="false">IF($A1381="","",IF($L1381=0,"—",INDEX('1. Master BOM'!$B$1:$B$400,$L1381)))</f>
        <v/>
      </c>
      <c r="P1381" s="9" t="str">
        <f aca="false">IF($A1381="","",IF(OR($H1381="NOT IN SCHEMATIC",$O1381="—"),"",IF($G1381="","NO SCH PN",IF(UPPER(TRIM($G1381))=UPPER(TRIM($O1381)),"OK","MISMATCH"))))</f>
        <v/>
      </c>
      <c r="Q1381" s="9" t="str">
        <f aca="false">IF($A1381="","",IF($L1381=0,"—",INDEX('1. Master BOM'!$E$1:$E$400,$L1381)))</f>
        <v/>
      </c>
      <c r="R1381" s="9" t="str">
        <f aca="false">IF($A1381="","",IF($L1381=0,"—",IF(T(INDEX('1. Master BOM'!$F$1:$F$400,$L1381))="","(not set)",INDEX('1. Master BOM'!$F$1:$F$400,$L1381))))</f>
        <v/>
      </c>
      <c r="S1381" s="9" t="str">
        <f aca="false">IF($A1381="","",IF(OR($R1381="—",$R1381="(not set)",$D1381=""),"",IF(ISNUMBER(SEARCH(SUBSTITUTE(SUBSTITUTE(SUBSTITUTE($R1381,"-",""),"_","")," ",""),SUBSTITUTE(SUBSTITUTE(SUBSTITUTE($D1381,"-",""),"_","")," ",""))),"OK","CHECK")))</f>
        <v/>
      </c>
      <c r="T1381" s="9" t="str">
        <f aca="false">IF($A1381="","",IF(OR($H1381="NOT IN SCHEMATIC",$I1381="MISMATCH",$J1381="MISMATCH",$P1381="MISMATCH",$M1381&lt;&gt;"OK"),"REVIEW","OK"))</f>
        <v/>
      </c>
      <c r="U1381" s="14"/>
      <c r="V1381" s="14"/>
      <c r="W1381" s="17"/>
      <c r="X1381" s="14"/>
    </row>
    <row r="1382" customFormat="false" ht="15" hidden="false" customHeight="false" outlineLevel="0" collapsed="false">
      <c r="A1382" s="9" t="str">
        <f aca="false">IF('3. Layout Parts'!$A1382="","",TRIM('3. Layout Parts'!$A1382))</f>
        <v/>
      </c>
      <c r="B1382" s="9" t="str">
        <f aca="false">IF($A1382="","",'3. Layout Parts'!$D1382)</f>
        <v/>
      </c>
      <c r="C1382" s="9" t="str">
        <f aca="false">IF($A1382="","",'3. Layout Parts'!$B1382)</f>
        <v/>
      </c>
      <c r="D1382" s="9" t="str">
        <f aca="false">IF($A1382="","",'3. Layout Parts'!$C1382)</f>
        <v/>
      </c>
      <c r="E1382" s="9" t="str">
        <f aca="false">IF($A1382="","",IFERROR(INDEX('2. Schematic Parts'!$B$2:$B$3001,MATCH($A1382,'2. Schematic Parts'!$A$2:$A$3001,0)),"NOT FOUND"))</f>
        <v/>
      </c>
      <c r="F1382" s="9" t="str">
        <f aca="false">IF($A1382="","",IFERROR(INDEX('2. Schematic Parts'!$C$2:$C$3001,MATCH($A1382,'2. Schematic Parts'!$A$2:$A$3001,0))&amp;"","NOT FOUND"))</f>
        <v/>
      </c>
      <c r="G1382" s="9" t="str">
        <f aca="false">IF($A1382="","",IFERROR(INDEX('2. Schematic Parts'!$D$2:$D$3001,MATCH($A1382,'2. Schematic Parts'!$A$2:$A$3001,0))&amp;"","NOT FOUND"))</f>
        <v/>
      </c>
      <c r="H1382" s="9" t="str">
        <f aca="false">IF($A1382="","",IF(COUNTIF('2. Schematic Parts'!$A$2:$A$3001,$A1382)=0,"NOT IN SCHEMATIC","OK"))</f>
        <v/>
      </c>
      <c r="I1382" s="9" t="str">
        <f aca="false">IF($A1382="","",IF($H1382="NOT IN SCHEMATIC","",IF(UPPER(TRIM($C1382))=UPPER(TRIM($E1382)),"OK","MISMATCH")))</f>
        <v/>
      </c>
      <c r="J1382" s="9" t="str">
        <f aca="false">IF($A1382="","",IF($H1382="NOT IN SCHEMATIC","",IF($F1382="","NO SCH DECAL",IF($D1382="","",IF(UPPER(TRIM($D1382))=UPPER(TRIM($F1382)),"OK","MISMATCH")))))</f>
        <v/>
      </c>
      <c r="K1382" s="16" t="str">
        <f aca="false">IF($A1382="","",SUMPRODUCT(--ISNUMBER(SEARCH(","&amp;TRIM($A1382)&amp;",",","&amp;SUBSTITUTE('1. Master BOM'!$D$2:$D$400," ","")&amp;","))))</f>
        <v/>
      </c>
      <c r="L1382" s="16" t="str">
        <f aca="false">IF($A1382="","",IF($K1382&lt;&gt;1,0,SUMPRODUCT(ISNUMBER(SEARCH(","&amp;TRIM($A1382)&amp;",",","&amp;SUBSTITUTE('1. Master BOM'!$D$2:$D$400," ","")&amp;","))*ROW('1. Master BOM'!$D$2:$D$400))))</f>
        <v/>
      </c>
      <c r="M1382" s="9" t="str">
        <f aca="false">IF($A1382="","",IF($K1382=0,"NOT IN BOM",IF($K1382&gt;1,"MULTIPLE BOM LINES","OK")))</f>
        <v/>
      </c>
      <c r="N1382" s="9" t="str">
        <f aca="false">IF($A1382="","",IF($L1382=0,"—",INDEX('1. Master BOM'!$A$1:$A$400,$L1382)))</f>
        <v/>
      </c>
      <c r="O1382" s="9" t="str">
        <f aca="false">IF($A1382="","",IF($L1382=0,"—",INDEX('1. Master BOM'!$B$1:$B$400,$L1382)))</f>
        <v/>
      </c>
      <c r="P1382" s="9" t="str">
        <f aca="false">IF($A1382="","",IF(OR($H1382="NOT IN SCHEMATIC",$O1382="—"),"",IF($G1382="","NO SCH PN",IF(UPPER(TRIM($G1382))=UPPER(TRIM($O1382)),"OK","MISMATCH"))))</f>
        <v/>
      </c>
      <c r="Q1382" s="9" t="str">
        <f aca="false">IF($A1382="","",IF($L1382=0,"—",INDEX('1. Master BOM'!$E$1:$E$400,$L1382)))</f>
        <v/>
      </c>
      <c r="R1382" s="9" t="str">
        <f aca="false">IF($A1382="","",IF($L1382=0,"—",IF(T(INDEX('1. Master BOM'!$F$1:$F$400,$L1382))="","(not set)",INDEX('1. Master BOM'!$F$1:$F$400,$L1382))))</f>
        <v/>
      </c>
      <c r="S1382" s="9" t="str">
        <f aca="false">IF($A1382="","",IF(OR($R1382="—",$R1382="(not set)",$D1382=""),"",IF(ISNUMBER(SEARCH(SUBSTITUTE(SUBSTITUTE(SUBSTITUTE($R1382,"-",""),"_","")," ",""),SUBSTITUTE(SUBSTITUTE(SUBSTITUTE($D1382,"-",""),"_","")," ",""))),"OK","CHECK")))</f>
        <v/>
      </c>
      <c r="T1382" s="9" t="str">
        <f aca="false">IF($A1382="","",IF(OR($H1382="NOT IN SCHEMATIC",$I1382="MISMATCH",$J1382="MISMATCH",$P1382="MISMATCH",$M1382&lt;&gt;"OK"),"REVIEW","OK"))</f>
        <v/>
      </c>
      <c r="U1382" s="14"/>
      <c r="V1382" s="14"/>
      <c r="W1382" s="17"/>
      <c r="X1382" s="14"/>
    </row>
    <row r="1383" customFormat="false" ht="15" hidden="false" customHeight="false" outlineLevel="0" collapsed="false">
      <c r="A1383" s="9" t="str">
        <f aca="false">IF('3. Layout Parts'!$A1383="","",TRIM('3. Layout Parts'!$A1383))</f>
        <v/>
      </c>
      <c r="B1383" s="9" t="str">
        <f aca="false">IF($A1383="","",'3. Layout Parts'!$D1383)</f>
        <v/>
      </c>
      <c r="C1383" s="9" t="str">
        <f aca="false">IF($A1383="","",'3. Layout Parts'!$B1383)</f>
        <v/>
      </c>
      <c r="D1383" s="9" t="str">
        <f aca="false">IF($A1383="","",'3. Layout Parts'!$C1383)</f>
        <v/>
      </c>
      <c r="E1383" s="9" t="str">
        <f aca="false">IF($A1383="","",IFERROR(INDEX('2. Schematic Parts'!$B$2:$B$3001,MATCH($A1383,'2. Schematic Parts'!$A$2:$A$3001,0)),"NOT FOUND"))</f>
        <v/>
      </c>
      <c r="F1383" s="9" t="str">
        <f aca="false">IF($A1383="","",IFERROR(INDEX('2. Schematic Parts'!$C$2:$C$3001,MATCH($A1383,'2. Schematic Parts'!$A$2:$A$3001,0))&amp;"","NOT FOUND"))</f>
        <v/>
      </c>
      <c r="G1383" s="9" t="str">
        <f aca="false">IF($A1383="","",IFERROR(INDEX('2. Schematic Parts'!$D$2:$D$3001,MATCH($A1383,'2. Schematic Parts'!$A$2:$A$3001,0))&amp;"","NOT FOUND"))</f>
        <v/>
      </c>
      <c r="H1383" s="9" t="str">
        <f aca="false">IF($A1383="","",IF(COUNTIF('2. Schematic Parts'!$A$2:$A$3001,$A1383)=0,"NOT IN SCHEMATIC","OK"))</f>
        <v/>
      </c>
      <c r="I1383" s="9" t="str">
        <f aca="false">IF($A1383="","",IF($H1383="NOT IN SCHEMATIC","",IF(UPPER(TRIM($C1383))=UPPER(TRIM($E1383)),"OK","MISMATCH")))</f>
        <v/>
      </c>
      <c r="J1383" s="9" t="str">
        <f aca="false">IF($A1383="","",IF($H1383="NOT IN SCHEMATIC","",IF($F1383="","NO SCH DECAL",IF($D1383="","",IF(UPPER(TRIM($D1383))=UPPER(TRIM($F1383)),"OK","MISMATCH")))))</f>
        <v/>
      </c>
      <c r="K1383" s="16" t="str">
        <f aca="false">IF($A1383="","",SUMPRODUCT(--ISNUMBER(SEARCH(","&amp;TRIM($A1383)&amp;",",","&amp;SUBSTITUTE('1. Master BOM'!$D$2:$D$400," ","")&amp;","))))</f>
        <v/>
      </c>
      <c r="L1383" s="16" t="str">
        <f aca="false">IF($A1383="","",IF($K1383&lt;&gt;1,0,SUMPRODUCT(ISNUMBER(SEARCH(","&amp;TRIM($A1383)&amp;",",","&amp;SUBSTITUTE('1. Master BOM'!$D$2:$D$400," ","")&amp;","))*ROW('1. Master BOM'!$D$2:$D$400))))</f>
        <v/>
      </c>
      <c r="M1383" s="9" t="str">
        <f aca="false">IF($A1383="","",IF($K1383=0,"NOT IN BOM",IF($K1383&gt;1,"MULTIPLE BOM LINES","OK")))</f>
        <v/>
      </c>
      <c r="N1383" s="9" t="str">
        <f aca="false">IF($A1383="","",IF($L1383=0,"—",INDEX('1. Master BOM'!$A$1:$A$400,$L1383)))</f>
        <v/>
      </c>
      <c r="O1383" s="9" t="str">
        <f aca="false">IF($A1383="","",IF($L1383=0,"—",INDEX('1. Master BOM'!$B$1:$B$400,$L1383)))</f>
        <v/>
      </c>
      <c r="P1383" s="9" t="str">
        <f aca="false">IF($A1383="","",IF(OR($H1383="NOT IN SCHEMATIC",$O1383="—"),"",IF($G1383="","NO SCH PN",IF(UPPER(TRIM($G1383))=UPPER(TRIM($O1383)),"OK","MISMATCH"))))</f>
        <v/>
      </c>
      <c r="Q1383" s="9" t="str">
        <f aca="false">IF($A1383="","",IF($L1383=0,"—",INDEX('1. Master BOM'!$E$1:$E$400,$L1383)))</f>
        <v/>
      </c>
      <c r="R1383" s="9" t="str">
        <f aca="false">IF($A1383="","",IF($L1383=0,"—",IF(T(INDEX('1. Master BOM'!$F$1:$F$400,$L1383))="","(not set)",INDEX('1. Master BOM'!$F$1:$F$400,$L1383))))</f>
        <v/>
      </c>
      <c r="S1383" s="9" t="str">
        <f aca="false">IF($A1383="","",IF(OR($R1383="—",$R1383="(not set)",$D1383=""),"",IF(ISNUMBER(SEARCH(SUBSTITUTE(SUBSTITUTE(SUBSTITUTE($R1383,"-",""),"_","")," ",""),SUBSTITUTE(SUBSTITUTE(SUBSTITUTE($D1383,"-",""),"_","")," ",""))),"OK","CHECK")))</f>
        <v/>
      </c>
      <c r="T1383" s="9" t="str">
        <f aca="false">IF($A1383="","",IF(OR($H1383="NOT IN SCHEMATIC",$I1383="MISMATCH",$J1383="MISMATCH",$P1383="MISMATCH",$M1383&lt;&gt;"OK"),"REVIEW","OK"))</f>
        <v/>
      </c>
      <c r="U1383" s="14"/>
      <c r="V1383" s="14"/>
      <c r="W1383" s="17"/>
      <c r="X1383" s="14"/>
    </row>
    <row r="1384" customFormat="false" ht="15" hidden="false" customHeight="false" outlineLevel="0" collapsed="false">
      <c r="A1384" s="9" t="str">
        <f aca="false">IF('3. Layout Parts'!$A1384="","",TRIM('3. Layout Parts'!$A1384))</f>
        <v/>
      </c>
      <c r="B1384" s="9" t="str">
        <f aca="false">IF($A1384="","",'3. Layout Parts'!$D1384)</f>
        <v/>
      </c>
      <c r="C1384" s="9" t="str">
        <f aca="false">IF($A1384="","",'3. Layout Parts'!$B1384)</f>
        <v/>
      </c>
      <c r="D1384" s="9" t="str">
        <f aca="false">IF($A1384="","",'3. Layout Parts'!$C1384)</f>
        <v/>
      </c>
      <c r="E1384" s="9" t="str">
        <f aca="false">IF($A1384="","",IFERROR(INDEX('2. Schematic Parts'!$B$2:$B$3001,MATCH($A1384,'2. Schematic Parts'!$A$2:$A$3001,0)),"NOT FOUND"))</f>
        <v/>
      </c>
      <c r="F1384" s="9" t="str">
        <f aca="false">IF($A1384="","",IFERROR(INDEX('2. Schematic Parts'!$C$2:$C$3001,MATCH($A1384,'2. Schematic Parts'!$A$2:$A$3001,0))&amp;"","NOT FOUND"))</f>
        <v/>
      </c>
      <c r="G1384" s="9" t="str">
        <f aca="false">IF($A1384="","",IFERROR(INDEX('2. Schematic Parts'!$D$2:$D$3001,MATCH($A1384,'2. Schematic Parts'!$A$2:$A$3001,0))&amp;"","NOT FOUND"))</f>
        <v/>
      </c>
      <c r="H1384" s="9" t="str">
        <f aca="false">IF($A1384="","",IF(COUNTIF('2. Schematic Parts'!$A$2:$A$3001,$A1384)=0,"NOT IN SCHEMATIC","OK"))</f>
        <v/>
      </c>
      <c r="I1384" s="9" t="str">
        <f aca="false">IF($A1384="","",IF($H1384="NOT IN SCHEMATIC","",IF(UPPER(TRIM($C1384))=UPPER(TRIM($E1384)),"OK","MISMATCH")))</f>
        <v/>
      </c>
      <c r="J1384" s="9" t="str">
        <f aca="false">IF($A1384="","",IF($H1384="NOT IN SCHEMATIC","",IF($F1384="","NO SCH DECAL",IF($D1384="","",IF(UPPER(TRIM($D1384))=UPPER(TRIM($F1384)),"OK","MISMATCH")))))</f>
        <v/>
      </c>
      <c r="K1384" s="16" t="str">
        <f aca="false">IF($A1384="","",SUMPRODUCT(--ISNUMBER(SEARCH(","&amp;TRIM($A1384)&amp;",",","&amp;SUBSTITUTE('1. Master BOM'!$D$2:$D$400," ","")&amp;","))))</f>
        <v/>
      </c>
      <c r="L1384" s="16" t="str">
        <f aca="false">IF($A1384="","",IF($K1384&lt;&gt;1,0,SUMPRODUCT(ISNUMBER(SEARCH(","&amp;TRIM($A1384)&amp;",",","&amp;SUBSTITUTE('1. Master BOM'!$D$2:$D$400," ","")&amp;","))*ROW('1. Master BOM'!$D$2:$D$400))))</f>
        <v/>
      </c>
      <c r="M1384" s="9" t="str">
        <f aca="false">IF($A1384="","",IF($K1384=0,"NOT IN BOM",IF($K1384&gt;1,"MULTIPLE BOM LINES","OK")))</f>
        <v/>
      </c>
      <c r="N1384" s="9" t="str">
        <f aca="false">IF($A1384="","",IF($L1384=0,"—",INDEX('1. Master BOM'!$A$1:$A$400,$L1384)))</f>
        <v/>
      </c>
      <c r="O1384" s="9" t="str">
        <f aca="false">IF($A1384="","",IF($L1384=0,"—",INDEX('1. Master BOM'!$B$1:$B$400,$L1384)))</f>
        <v/>
      </c>
      <c r="P1384" s="9" t="str">
        <f aca="false">IF($A1384="","",IF(OR($H1384="NOT IN SCHEMATIC",$O1384="—"),"",IF($G1384="","NO SCH PN",IF(UPPER(TRIM($G1384))=UPPER(TRIM($O1384)),"OK","MISMATCH"))))</f>
        <v/>
      </c>
      <c r="Q1384" s="9" t="str">
        <f aca="false">IF($A1384="","",IF($L1384=0,"—",INDEX('1. Master BOM'!$E$1:$E$400,$L1384)))</f>
        <v/>
      </c>
      <c r="R1384" s="9" t="str">
        <f aca="false">IF($A1384="","",IF($L1384=0,"—",IF(T(INDEX('1. Master BOM'!$F$1:$F$400,$L1384))="","(not set)",INDEX('1. Master BOM'!$F$1:$F$400,$L1384))))</f>
        <v/>
      </c>
      <c r="S1384" s="9" t="str">
        <f aca="false">IF($A1384="","",IF(OR($R1384="—",$R1384="(not set)",$D1384=""),"",IF(ISNUMBER(SEARCH(SUBSTITUTE(SUBSTITUTE(SUBSTITUTE($R1384,"-",""),"_","")," ",""),SUBSTITUTE(SUBSTITUTE(SUBSTITUTE($D1384,"-",""),"_","")," ",""))),"OK","CHECK")))</f>
        <v/>
      </c>
      <c r="T1384" s="9" t="str">
        <f aca="false">IF($A1384="","",IF(OR($H1384="NOT IN SCHEMATIC",$I1384="MISMATCH",$J1384="MISMATCH",$P1384="MISMATCH",$M1384&lt;&gt;"OK"),"REVIEW","OK"))</f>
        <v/>
      </c>
      <c r="U1384" s="14"/>
      <c r="V1384" s="14"/>
      <c r="W1384" s="17"/>
      <c r="X1384" s="14"/>
    </row>
    <row r="1385" customFormat="false" ht="15" hidden="false" customHeight="false" outlineLevel="0" collapsed="false">
      <c r="A1385" s="9" t="str">
        <f aca="false">IF('3. Layout Parts'!$A1385="","",TRIM('3. Layout Parts'!$A1385))</f>
        <v/>
      </c>
      <c r="B1385" s="9" t="str">
        <f aca="false">IF($A1385="","",'3. Layout Parts'!$D1385)</f>
        <v/>
      </c>
      <c r="C1385" s="9" t="str">
        <f aca="false">IF($A1385="","",'3. Layout Parts'!$B1385)</f>
        <v/>
      </c>
      <c r="D1385" s="9" t="str">
        <f aca="false">IF($A1385="","",'3. Layout Parts'!$C1385)</f>
        <v/>
      </c>
      <c r="E1385" s="9" t="str">
        <f aca="false">IF($A1385="","",IFERROR(INDEX('2. Schematic Parts'!$B$2:$B$3001,MATCH($A1385,'2. Schematic Parts'!$A$2:$A$3001,0)),"NOT FOUND"))</f>
        <v/>
      </c>
      <c r="F1385" s="9" t="str">
        <f aca="false">IF($A1385="","",IFERROR(INDEX('2. Schematic Parts'!$C$2:$C$3001,MATCH($A1385,'2. Schematic Parts'!$A$2:$A$3001,0))&amp;"","NOT FOUND"))</f>
        <v/>
      </c>
      <c r="G1385" s="9" t="str">
        <f aca="false">IF($A1385="","",IFERROR(INDEX('2. Schematic Parts'!$D$2:$D$3001,MATCH($A1385,'2. Schematic Parts'!$A$2:$A$3001,0))&amp;"","NOT FOUND"))</f>
        <v/>
      </c>
      <c r="H1385" s="9" t="str">
        <f aca="false">IF($A1385="","",IF(COUNTIF('2. Schematic Parts'!$A$2:$A$3001,$A1385)=0,"NOT IN SCHEMATIC","OK"))</f>
        <v/>
      </c>
      <c r="I1385" s="9" t="str">
        <f aca="false">IF($A1385="","",IF($H1385="NOT IN SCHEMATIC","",IF(UPPER(TRIM($C1385))=UPPER(TRIM($E1385)),"OK","MISMATCH")))</f>
        <v/>
      </c>
      <c r="J1385" s="9" t="str">
        <f aca="false">IF($A1385="","",IF($H1385="NOT IN SCHEMATIC","",IF($F1385="","NO SCH DECAL",IF($D1385="","",IF(UPPER(TRIM($D1385))=UPPER(TRIM($F1385)),"OK","MISMATCH")))))</f>
        <v/>
      </c>
      <c r="K1385" s="16" t="str">
        <f aca="false">IF($A1385="","",SUMPRODUCT(--ISNUMBER(SEARCH(","&amp;TRIM($A1385)&amp;",",","&amp;SUBSTITUTE('1. Master BOM'!$D$2:$D$400," ","")&amp;","))))</f>
        <v/>
      </c>
      <c r="L1385" s="16" t="str">
        <f aca="false">IF($A1385="","",IF($K1385&lt;&gt;1,0,SUMPRODUCT(ISNUMBER(SEARCH(","&amp;TRIM($A1385)&amp;",",","&amp;SUBSTITUTE('1. Master BOM'!$D$2:$D$400," ","")&amp;","))*ROW('1. Master BOM'!$D$2:$D$400))))</f>
        <v/>
      </c>
      <c r="M1385" s="9" t="str">
        <f aca="false">IF($A1385="","",IF($K1385=0,"NOT IN BOM",IF($K1385&gt;1,"MULTIPLE BOM LINES","OK")))</f>
        <v/>
      </c>
      <c r="N1385" s="9" t="str">
        <f aca="false">IF($A1385="","",IF($L1385=0,"—",INDEX('1. Master BOM'!$A$1:$A$400,$L1385)))</f>
        <v/>
      </c>
      <c r="O1385" s="9" t="str">
        <f aca="false">IF($A1385="","",IF($L1385=0,"—",INDEX('1. Master BOM'!$B$1:$B$400,$L1385)))</f>
        <v/>
      </c>
      <c r="P1385" s="9" t="str">
        <f aca="false">IF($A1385="","",IF(OR($H1385="NOT IN SCHEMATIC",$O1385="—"),"",IF($G1385="","NO SCH PN",IF(UPPER(TRIM($G1385))=UPPER(TRIM($O1385)),"OK","MISMATCH"))))</f>
        <v/>
      </c>
      <c r="Q1385" s="9" t="str">
        <f aca="false">IF($A1385="","",IF($L1385=0,"—",INDEX('1. Master BOM'!$E$1:$E$400,$L1385)))</f>
        <v/>
      </c>
      <c r="R1385" s="9" t="str">
        <f aca="false">IF($A1385="","",IF($L1385=0,"—",IF(T(INDEX('1. Master BOM'!$F$1:$F$400,$L1385))="","(not set)",INDEX('1. Master BOM'!$F$1:$F$400,$L1385))))</f>
        <v/>
      </c>
      <c r="S1385" s="9" t="str">
        <f aca="false">IF($A1385="","",IF(OR($R1385="—",$R1385="(not set)",$D1385=""),"",IF(ISNUMBER(SEARCH(SUBSTITUTE(SUBSTITUTE(SUBSTITUTE($R1385,"-",""),"_","")," ",""),SUBSTITUTE(SUBSTITUTE(SUBSTITUTE($D1385,"-",""),"_","")," ",""))),"OK","CHECK")))</f>
        <v/>
      </c>
      <c r="T1385" s="9" t="str">
        <f aca="false">IF($A1385="","",IF(OR($H1385="NOT IN SCHEMATIC",$I1385="MISMATCH",$J1385="MISMATCH",$P1385="MISMATCH",$M1385&lt;&gt;"OK"),"REVIEW","OK"))</f>
        <v/>
      </c>
      <c r="U1385" s="14"/>
      <c r="V1385" s="14"/>
      <c r="W1385" s="17"/>
      <c r="X1385" s="14"/>
    </row>
    <row r="1386" customFormat="false" ht="15" hidden="false" customHeight="false" outlineLevel="0" collapsed="false">
      <c r="A1386" s="9" t="str">
        <f aca="false">IF('3. Layout Parts'!$A1386="","",TRIM('3. Layout Parts'!$A1386))</f>
        <v/>
      </c>
      <c r="B1386" s="9" t="str">
        <f aca="false">IF($A1386="","",'3. Layout Parts'!$D1386)</f>
        <v/>
      </c>
      <c r="C1386" s="9" t="str">
        <f aca="false">IF($A1386="","",'3. Layout Parts'!$B1386)</f>
        <v/>
      </c>
      <c r="D1386" s="9" t="str">
        <f aca="false">IF($A1386="","",'3. Layout Parts'!$C1386)</f>
        <v/>
      </c>
      <c r="E1386" s="9" t="str">
        <f aca="false">IF($A1386="","",IFERROR(INDEX('2. Schematic Parts'!$B$2:$B$3001,MATCH($A1386,'2. Schematic Parts'!$A$2:$A$3001,0)),"NOT FOUND"))</f>
        <v/>
      </c>
      <c r="F1386" s="9" t="str">
        <f aca="false">IF($A1386="","",IFERROR(INDEX('2. Schematic Parts'!$C$2:$C$3001,MATCH($A1386,'2. Schematic Parts'!$A$2:$A$3001,0))&amp;"","NOT FOUND"))</f>
        <v/>
      </c>
      <c r="G1386" s="9" t="str">
        <f aca="false">IF($A1386="","",IFERROR(INDEX('2. Schematic Parts'!$D$2:$D$3001,MATCH($A1386,'2. Schematic Parts'!$A$2:$A$3001,0))&amp;"","NOT FOUND"))</f>
        <v/>
      </c>
      <c r="H1386" s="9" t="str">
        <f aca="false">IF($A1386="","",IF(COUNTIF('2. Schematic Parts'!$A$2:$A$3001,$A1386)=0,"NOT IN SCHEMATIC","OK"))</f>
        <v/>
      </c>
      <c r="I1386" s="9" t="str">
        <f aca="false">IF($A1386="","",IF($H1386="NOT IN SCHEMATIC","",IF(UPPER(TRIM($C1386))=UPPER(TRIM($E1386)),"OK","MISMATCH")))</f>
        <v/>
      </c>
      <c r="J1386" s="9" t="str">
        <f aca="false">IF($A1386="","",IF($H1386="NOT IN SCHEMATIC","",IF($F1386="","NO SCH DECAL",IF($D1386="","",IF(UPPER(TRIM($D1386))=UPPER(TRIM($F1386)),"OK","MISMATCH")))))</f>
        <v/>
      </c>
      <c r="K1386" s="16" t="str">
        <f aca="false">IF($A1386="","",SUMPRODUCT(--ISNUMBER(SEARCH(","&amp;TRIM($A1386)&amp;",",","&amp;SUBSTITUTE('1. Master BOM'!$D$2:$D$400," ","")&amp;","))))</f>
        <v/>
      </c>
      <c r="L1386" s="16" t="str">
        <f aca="false">IF($A1386="","",IF($K1386&lt;&gt;1,0,SUMPRODUCT(ISNUMBER(SEARCH(","&amp;TRIM($A1386)&amp;",",","&amp;SUBSTITUTE('1. Master BOM'!$D$2:$D$400," ","")&amp;","))*ROW('1. Master BOM'!$D$2:$D$400))))</f>
        <v/>
      </c>
      <c r="M1386" s="9" t="str">
        <f aca="false">IF($A1386="","",IF($K1386=0,"NOT IN BOM",IF($K1386&gt;1,"MULTIPLE BOM LINES","OK")))</f>
        <v/>
      </c>
      <c r="N1386" s="9" t="str">
        <f aca="false">IF($A1386="","",IF($L1386=0,"—",INDEX('1. Master BOM'!$A$1:$A$400,$L1386)))</f>
        <v/>
      </c>
      <c r="O1386" s="9" t="str">
        <f aca="false">IF($A1386="","",IF($L1386=0,"—",INDEX('1. Master BOM'!$B$1:$B$400,$L1386)))</f>
        <v/>
      </c>
      <c r="P1386" s="9" t="str">
        <f aca="false">IF($A1386="","",IF(OR($H1386="NOT IN SCHEMATIC",$O1386="—"),"",IF($G1386="","NO SCH PN",IF(UPPER(TRIM($G1386))=UPPER(TRIM($O1386)),"OK","MISMATCH"))))</f>
        <v/>
      </c>
      <c r="Q1386" s="9" t="str">
        <f aca="false">IF($A1386="","",IF($L1386=0,"—",INDEX('1. Master BOM'!$E$1:$E$400,$L1386)))</f>
        <v/>
      </c>
      <c r="R1386" s="9" t="str">
        <f aca="false">IF($A1386="","",IF($L1386=0,"—",IF(T(INDEX('1. Master BOM'!$F$1:$F$400,$L1386))="","(not set)",INDEX('1. Master BOM'!$F$1:$F$400,$L1386))))</f>
        <v/>
      </c>
      <c r="S1386" s="9" t="str">
        <f aca="false">IF($A1386="","",IF(OR($R1386="—",$R1386="(not set)",$D1386=""),"",IF(ISNUMBER(SEARCH(SUBSTITUTE(SUBSTITUTE(SUBSTITUTE($R1386,"-",""),"_","")," ",""),SUBSTITUTE(SUBSTITUTE(SUBSTITUTE($D1386,"-",""),"_","")," ",""))),"OK","CHECK")))</f>
        <v/>
      </c>
      <c r="T1386" s="9" t="str">
        <f aca="false">IF($A1386="","",IF(OR($H1386="NOT IN SCHEMATIC",$I1386="MISMATCH",$J1386="MISMATCH",$P1386="MISMATCH",$M1386&lt;&gt;"OK"),"REVIEW","OK"))</f>
        <v/>
      </c>
      <c r="U1386" s="14"/>
      <c r="V1386" s="14"/>
      <c r="W1386" s="17"/>
      <c r="X1386" s="14"/>
    </row>
    <row r="1387" customFormat="false" ht="15" hidden="false" customHeight="false" outlineLevel="0" collapsed="false">
      <c r="A1387" s="9" t="str">
        <f aca="false">IF('3. Layout Parts'!$A1387="","",TRIM('3. Layout Parts'!$A1387))</f>
        <v/>
      </c>
      <c r="B1387" s="9" t="str">
        <f aca="false">IF($A1387="","",'3. Layout Parts'!$D1387)</f>
        <v/>
      </c>
      <c r="C1387" s="9" t="str">
        <f aca="false">IF($A1387="","",'3. Layout Parts'!$B1387)</f>
        <v/>
      </c>
      <c r="D1387" s="9" t="str">
        <f aca="false">IF($A1387="","",'3. Layout Parts'!$C1387)</f>
        <v/>
      </c>
      <c r="E1387" s="9" t="str">
        <f aca="false">IF($A1387="","",IFERROR(INDEX('2. Schematic Parts'!$B$2:$B$3001,MATCH($A1387,'2. Schematic Parts'!$A$2:$A$3001,0)),"NOT FOUND"))</f>
        <v/>
      </c>
      <c r="F1387" s="9" t="str">
        <f aca="false">IF($A1387="","",IFERROR(INDEX('2. Schematic Parts'!$C$2:$C$3001,MATCH($A1387,'2. Schematic Parts'!$A$2:$A$3001,0))&amp;"","NOT FOUND"))</f>
        <v/>
      </c>
      <c r="G1387" s="9" t="str">
        <f aca="false">IF($A1387="","",IFERROR(INDEX('2. Schematic Parts'!$D$2:$D$3001,MATCH($A1387,'2. Schematic Parts'!$A$2:$A$3001,0))&amp;"","NOT FOUND"))</f>
        <v/>
      </c>
      <c r="H1387" s="9" t="str">
        <f aca="false">IF($A1387="","",IF(COUNTIF('2. Schematic Parts'!$A$2:$A$3001,$A1387)=0,"NOT IN SCHEMATIC","OK"))</f>
        <v/>
      </c>
      <c r="I1387" s="9" t="str">
        <f aca="false">IF($A1387="","",IF($H1387="NOT IN SCHEMATIC","",IF(UPPER(TRIM($C1387))=UPPER(TRIM($E1387)),"OK","MISMATCH")))</f>
        <v/>
      </c>
      <c r="J1387" s="9" t="str">
        <f aca="false">IF($A1387="","",IF($H1387="NOT IN SCHEMATIC","",IF($F1387="","NO SCH DECAL",IF($D1387="","",IF(UPPER(TRIM($D1387))=UPPER(TRIM($F1387)),"OK","MISMATCH")))))</f>
        <v/>
      </c>
      <c r="K1387" s="16" t="str">
        <f aca="false">IF($A1387="","",SUMPRODUCT(--ISNUMBER(SEARCH(","&amp;TRIM($A1387)&amp;",",","&amp;SUBSTITUTE('1. Master BOM'!$D$2:$D$400," ","")&amp;","))))</f>
        <v/>
      </c>
      <c r="L1387" s="16" t="str">
        <f aca="false">IF($A1387="","",IF($K1387&lt;&gt;1,0,SUMPRODUCT(ISNUMBER(SEARCH(","&amp;TRIM($A1387)&amp;",",","&amp;SUBSTITUTE('1. Master BOM'!$D$2:$D$400," ","")&amp;","))*ROW('1. Master BOM'!$D$2:$D$400))))</f>
        <v/>
      </c>
      <c r="M1387" s="9" t="str">
        <f aca="false">IF($A1387="","",IF($K1387=0,"NOT IN BOM",IF($K1387&gt;1,"MULTIPLE BOM LINES","OK")))</f>
        <v/>
      </c>
      <c r="N1387" s="9" t="str">
        <f aca="false">IF($A1387="","",IF($L1387=0,"—",INDEX('1. Master BOM'!$A$1:$A$400,$L1387)))</f>
        <v/>
      </c>
      <c r="O1387" s="9" t="str">
        <f aca="false">IF($A1387="","",IF($L1387=0,"—",INDEX('1. Master BOM'!$B$1:$B$400,$L1387)))</f>
        <v/>
      </c>
      <c r="P1387" s="9" t="str">
        <f aca="false">IF($A1387="","",IF(OR($H1387="NOT IN SCHEMATIC",$O1387="—"),"",IF($G1387="","NO SCH PN",IF(UPPER(TRIM($G1387))=UPPER(TRIM($O1387)),"OK","MISMATCH"))))</f>
        <v/>
      </c>
      <c r="Q1387" s="9" t="str">
        <f aca="false">IF($A1387="","",IF($L1387=0,"—",INDEX('1. Master BOM'!$E$1:$E$400,$L1387)))</f>
        <v/>
      </c>
      <c r="R1387" s="9" t="str">
        <f aca="false">IF($A1387="","",IF($L1387=0,"—",IF(T(INDEX('1. Master BOM'!$F$1:$F$400,$L1387))="","(not set)",INDEX('1. Master BOM'!$F$1:$F$400,$L1387))))</f>
        <v/>
      </c>
      <c r="S1387" s="9" t="str">
        <f aca="false">IF($A1387="","",IF(OR($R1387="—",$R1387="(not set)",$D1387=""),"",IF(ISNUMBER(SEARCH(SUBSTITUTE(SUBSTITUTE(SUBSTITUTE($R1387,"-",""),"_","")," ",""),SUBSTITUTE(SUBSTITUTE(SUBSTITUTE($D1387,"-",""),"_","")," ",""))),"OK","CHECK")))</f>
        <v/>
      </c>
      <c r="T1387" s="9" t="str">
        <f aca="false">IF($A1387="","",IF(OR($H1387="NOT IN SCHEMATIC",$I1387="MISMATCH",$J1387="MISMATCH",$P1387="MISMATCH",$M1387&lt;&gt;"OK"),"REVIEW","OK"))</f>
        <v/>
      </c>
      <c r="U1387" s="14"/>
      <c r="V1387" s="14"/>
      <c r="W1387" s="17"/>
      <c r="X1387" s="14"/>
    </row>
    <row r="1388" customFormat="false" ht="15" hidden="false" customHeight="false" outlineLevel="0" collapsed="false">
      <c r="A1388" s="9" t="str">
        <f aca="false">IF('3. Layout Parts'!$A1388="","",TRIM('3. Layout Parts'!$A1388))</f>
        <v/>
      </c>
      <c r="B1388" s="9" t="str">
        <f aca="false">IF($A1388="","",'3. Layout Parts'!$D1388)</f>
        <v/>
      </c>
      <c r="C1388" s="9" t="str">
        <f aca="false">IF($A1388="","",'3. Layout Parts'!$B1388)</f>
        <v/>
      </c>
      <c r="D1388" s="9" t="str">
        <f aca="false">IF($A1388="","",'3. Layout Parts'!$C1388)</f>
        <v/>
      </c>
      <c r="E1388" s="9" t="str">
        <f aca="false">IF($A1388="","",IFERROR(INDEX('2. Schematic Parts'!$B$2:$B$3001,MATCH($A1388,'2. Schematic Parts'!$A$2:$A$3001,0)),"NOT FOUND"))</f>
        <v/>
      </c>
      <c r="F1388" s="9" t="str">
        <f aca="false">IF($A1388="","",IFERROR(INDEX('2. Schematic Parts'!$C$2:$C$3001,MATCH($A1388,'2. Schematic Parts'!$A$2:$A$3001,0))&amp;"","NOT FOUND"))</f>
        <v/>
      </c>
      <c r="G1388" s="9" t="str">
        <f aca="false">IF($A1388="","",IFERROR(INDEX('2. Schematic Parts'!$D$2:$D$3001,MATCH($A1388,'2. Schematic Parts'!$A$2:$A$3001,0))&amp;"","NOT FOUND"))</f>
        <v/>
      </c>
      <c r="H1388" s="9" t="str">
        <f aca="false">IF($A1388="","",IF(COUNTIF('2. Schematic Parts'!$A$2:$A$3001,$A1388)=0,"NOT IN SCHEMATIC","OK"))</f>
        <v/>
      </c>
      <c r="I1388" s="9" t="str">
        <f aca="false">IF($A1388="","",IF($H1388="NOT IN SCHEMATIC","",IF(UPPER(TRIM($C1388))=UPPER(TRIM($E1388)),"OK","MISMATCH")))</f>
        <v/>
      </c>
      <c r="J1388" s="9" t="str">
        <f aca="false">IF($A1388="","",IF($H1388="NOT IN SCHEMATIC","",IF($F1388="","NO SCH DECAL",IF($D1388="","",IF(UPPER(TRIM($D1388))=UPPER(TRIM($F1388)),"OK","MISMATCH")))))</f>
        <v/>
      </c>
      <c r="K1388" s="16" t="str">
        <f aca="false">IF($A1388="","",SUMPRODUCT(--ISNUMBER(SEARCH(","&amp;TRIM($A1388)&amp;",",","&amp;SUBSTITUTE('1. Master BOM'!$D$2:$D$400," ","")&amp;","))))</f>
        <v/>
      </c>
      <c r="L1388" s="16" t="str">
        <f aca="false">IF($A1388="","",IF($K1388&lt;&gt;1,0,SUMPRODUCT(ISNUMBER(SEARCH(","&amp;TRIM($A1388)&amp;",",","&amp;SUBSTITUTE('1. Master BOM'!$D$2:$D$400," ","")&amp;","))*ROW('1. Master BOM'!$D$2:$D$400))))</f>
        <v/>
      </c>
      <c r="M1388" s="9" t="str">
        <f aca="false">IF($A1388="","",IF($K1388=0,"NOT IN BOM",IF($K1388&gt;1,"MULTIPLE BOM LINES","OK")))</f>
        <v/>
      </c>
      <c r="N1388" s="9" t="str">
        <f aca="false">IF($A1388="","",IF($L1388=0,"—",INDEX('1. Master BOM'!$A$1:$A$400,$L1388)))</f>
        <v/>
      </c>
      <c r="O1388" s="9" t="str">
        <f aca="false">IF($A1388="","",IF($L1388=0,"—",INDEX('1. Master BOM'!$B$1:$B$400,$L1388)))</f>
        <v/>
      </c>
      <c r="P1388" s="9" t="str">
        <f aca="false">IF($A1388="","",IF(OR($H1388="NOT IN SCHEMATIC",$O1388="—"),"",IF($G1388="","NO SCH PN",IF(UPPER(TRIM($G1388))=UPPER(TRIM($O1388)),"OK","MISMATCH"))))</f>
        <v/>
      </c>
      <c r="Q1388" s="9" t="str">
        <f aca="false">IF($A1388="","",IF($L1388=0,"—",INDEX('1. Master BOM'!$E$1:$E$400,$L1388)))</f>
        <v/>
      </c>
      <c r="R1388" s="9" t="str">
        <f aca="false">IF($A1388="","",IF($L1388=0,"—",IF(T(INDEX('1. Master BOM'!$F$1:$F$400,$L1388))="","(not set)",INDEX('1. Master BOM'!$F$1:$F$400,$L1388))))</f>
        <v/>
      </c>
      <c r="S1388" s="9" t="str">
        <f aca="false">IF($A1388="","",IF(OR($R1388="—",$R1388="(not set)",$D1388=""),"",IF(ISNUMBER(SEARCH(SUBSTITUTE(SUBSTITUTE(SUBSTITUTE($R1388,"-",""),"_","")," ",""),SUBSTITUTE(SUBSTITUTE(SUBSTITUTE($D1388,"-",""),"_","")," ",""))),"OK","CHECK")))</f>
        <v/>
      </c>
      <c r="T1388" s="9" t="str">
        <f aca="false">IF($A1388="","",IF(OR($H1388="NOT IN SCHEMATIC",$I1388="MISMATCH",$J1388="MISMATCH",$P1388="MISMATCH",$M1388&lt;&gt;"OK"),"REVIEW","OK"))</f>
        <v/>
      </c>
      <c r="U1388" s="14"/>
      <c r="V1388" s="14"/>
      <c r="W1388" s="17"/>
      <c r="X1388" s="14"/>
    </row>
    <row r="1389" customFormat="false" ht="15" hidden="false" customHeight="false" outlineLevel="0" collapsed="false">
      <c r="A1389" s="9" t="str">
        <f aca="false">IF('3. Layout Parts'!$A1389="","",TRIM('3. Layout Parts'!$A1389))</f>
        <v/>
      </c>
      <c r="B1389" s="9" t="str">
        <f aca="false">IF($A1389="","",'3. Layout Parts'!$D1389)</f>
        <v/>
      </c>
      <c r="C1389" s="9" t="str">
        <f aca="false">IF($A1389="","",'3. Layout Parts'!$B1389)</f>
        <v/>
      </c>
      <c r="D1389" s="9" t="str">
        <f aca="false">IF($A1389="","",'3. Layout Parts'!$C1389)</f>
        <v/>
      </c>
      <c r="E1389" s="9" t="str">
        <f aca="false">IF($A1389="","",IFERROR(INDEX('2. Schematic Parts'!$B$2:$B$3001,MATCH($A1389,'2. Schematic Parts'!$A$2:$A$3001,0)),"NOT FOUND"))</f>
        <v/>
      </c>
      <c r="F1389" s="9" t="str">
        <f aca="false">IF($A1389="","",IFERROR(INDEX('2. Schematic Parts'!$C$2:$C$3001,MATCH($A1389,'2. Schematic Parts'!$A$2:$A$3001,0))&amp;"","NOT FOUND"))</f>
        <v/>
      </c>
      <c r="G1389" s="9" t="str">
        <f aca="false">IF($A1389="","",IFERROR(INDEX('2. Schematic Parts'!$D$2:$D$3001,MATCH($A1389,'2. Schematic Parts'!$A$2:$A$3001,0))&amp;"","NOT FOUND"))</f>
        <v/>
      </c>
      <c r="H1389" s="9" t="str">
        <f aca="false">IF($A1389="","",IF(COUNTIF('2. Schematic Parts'!$A$2:$A$3001,$A1389)=0,"NOT IN SCHEMATIC","OK"))</f>
        <v/>
      </c>
      <c r="I1389" s="9" t="str">
        <f aca="false">IF($A1389="","",IF($H1389="NOT IN SCHEMATIC","",IF(UPPER(TRIM($C1389))=UPPER(TRIM($E1389)),"OK","MISMATCH")))</f>
        <v/>
      </c>
      <c r="J1389" s="9" t="str">
        <f aca="false">IF($A1389="","",IF($H1389="NOT IN SCHEMATIC","",IF($F1389="","NO SCH DECAL",IF($D1389="","",IF(UPPER(TRIM($D1389))=UPPER(TRIM($F1389)),"OK","MISMATCH")))))</f>
        <v/>
      </c>
      <c r="K1389" s="16" t="str">
        <f aca="false">IF($A1389="","",SUMPRODUCT(--ISNUMBER(SEARCH(","&amp;TRIM($A1389)&amp;",",","&amp;SUBSTITUTE('1. Master BOM'!$D$2:$D$400," ","")&amp;","))))</f>
        <v/>
      </c>
      <c r="L1389" s="16" t="str">
        <f aca="false">IF($A1389="","",IF($K1389&lt;&gt;1,0,SUMPRODUCT(ISNUMBER(SEARCH(","&amp;TRIM($A1389)&amp;",",","&amp;SUBSTITUTE('1. Master BOM'!$D$2:$D$400," ","")&amp;","))*ROW('1. Master BOM'!$D$2:$D$400))))</f>
        <v/>
      </c>
      <c r="M1389" s="9" t="str">
        <f aca="false">IF($A1389="","",IF($K1389=0,"NOT IN BOM",IF($K1389&gt;1,"MULTIPLE BOM LINES","OK")))</f>
        <v/>
      </c>
      <c r="N1389" s="9" t="str">
        <f aca="false">IF($A1389="","",IF($L1389=0,"—",INDEX('1. Master BOM'!$A$1:$A$400,$L1389)))</f>
        <v/>
      </c>
      <c r="O1389" s="9" t="str">
        <f aca="false">IF($A1389="","",IF($L1389=0,"—",INDEX('1. Master BOM'!$B$1:$B$400,$L1389)))</f>
        <v/>
      </c>
      <c r="P1389" s="9" t="str">
        <f aca="false">IF($A1389="","",IF(OR($H1389="NOT IN SCHEMATIC",$O1389="—"),"",IF($G1389="","NO SCH PN",IF(UPPER(TRIM($G1389))=UPPER(TRIM($O1389)),"OK","MISMATCH"))))</f>
        <v/>
      </c>
      <c r="Q1389" s="9" t="str">
        <f aca="false">IF($A1389="","",IF($L1389=0,"—",INDEX('1. Master BOM'!$E$1:$E$400,$L1389)))</f>
        <v/>
      </c>
      <c r="R1389" s="9" t="str">
        <f aca="false">IF($A1389="","",IF($L1389=0,"—",IF(T(INDEX('1. Master BOM'!$F$1:$F$400,$L1389))="","(not set)",INDEX('1. Master BOM'!$F$1:$F$400,$L1389))))</f>
        <v/>
      </c>
      <c r="S1389" s="9" t="str">
        <f aca="false">IF($A1389="","",IF(OR($R1389="—",$R1389="(not set)",$D1389=""),"",IF(ISNUMBER(SEARCH(SUBSTITUTE(SUBSTITUTE(SUBSTITUTE($R1389,"-",""),"_","")," ",""),SUBSTITUTE(SUBSTITUTE(SUBSTITUTE($D1389,"-",""),"_","")," ",""))),"OK","CHECK")))</f>
        <v/>
      </c>
      <c r="T1389" s="9" t="str">
        <f aca="false">IF($A1389="","",IF(OR($H1389="NOT IN SCHEMATIC",$I1389="MISMATCH",$J1389="MISMATCH",$P1389="MISMATCH",$M1389&lt;&gt;"OK"),"REVIEW","OK"))</f>
        <v/>
      </c>
      <c r="U1389" s="14"/>
      <c r="V1389" s="14"/>
      <c r="W1389" s="17"/>
      <c r="X1389" s="14"/>
    </row>
    <row r="1390" customFormat="false" ht="15" hidden="false" customHeight="false" outlineLevel="0" collapsed="false">
      <c r="A1390" s="9" t="str">
        <f aca="false">IF('3. Layout Parts'!$A1390="","",TRIM('3. Layout Parts'!$A1390))</f>
        <v/>
      </c>
      <c r="B1390" s="9" t="str">
        <f aca="false">IF($A1390="","",'3. Layout Parts'!$D1390)</f>
        <v/>
      </c>
      <c r="C1390" s="9" t="str">
        <f aca="false">IF($A1390="","",'3. Layout Parts'!$B1390)</f>
        <v/>
      </c>
      <c r="D1390" s="9" t="str">
        <f aca="false">IF($A1390="","",'3. Layout Parts'!$C1390)</f>
        <v/>
      </c>
      <c r="E1390" s="9" t="str">
        <f aca="false">IF($A1390="","",IFERROR(INDEX('2. Schematic Parts'!$B$2:$B$3001,MATCH($A1390,'2. Schematic Parts'!$A$2:$A$3001,0)),"NOT FOUND"))</f>
        <v/>
      </c>
      <c r="F1390" s="9" t="str">
        <f aca="false">IF($A1390="","",IFERROR(INDEX('2. Schematic Parts'!$C$2:$C$3001,MATCH($A1390,'2. Schematic Parts'!$A$2:$A$3001,0))&amp;"","NOT FOUND"))</f>
        <v/>
      </c>
      <c r="G1390" s="9" t="str">
        <f aca="false">IF($A1390="","",IFERROR(INDEX('2. Schematic Parts'!$D$2:$D$3001,MATCH($A1390,'2. Schematic Parts'!$A$2:$A$3001,0))&amp;"","NOT FOUND"))</f>
        <v/>
      </c>
      <c r="H1390" s="9" t="str">
        <f aca="false">IF($A1390="","",IF(COUNTIF('2. Schematic Parts'!$A$2:$A$3001,$A1390)=0,"NOT IN SCHEMATIC","OK"))</f>
        <v/>
      </c>
      <c r="I1390" s="9" t="str">
        <f aca="false">IF($A1390="","",IF($H1390="NOT IN SCHEMATIC","",IF(UPPER(TRIM($C1390))=UPPER(TRIM($E1390)),"OK","MISMATCH")))</f>
        <v/>
      </c>
      <c r="J1390" s="9" t="str">
        <f aca="false">IF($A1390="","",IF($H1390="NOT IN SCHEMATIC","",IF($F1390="","NO SCH DECAL",IF($D1390="","",IF(UPPER(TRIM($D1390))=UPPER(TRIM($F1390)),"OK","MISMATCH")))))</f>
        <v/>
      </c>
      <c r="K1390" s="16" t="str">
        <f aca="false">IF($A1390="","",SUMPRODUCT(--ISNUMBER(SEARCH(","&amp;TRIM($A1390)&amp;",",","&amp;SUBSTITUTE('1. Master BOM'!$D$2:$D$400," ","")&amp;","))))</f>
        <v/>
      </c>
      <c r="L1390" s="16" t="str">
        <f aca="false">IF($A1390="","",IF($K1390&lt;&gt;1,0,SUMPRODUCT(ISNUMBER(SEARCH(","&amp;TRIM($A1390)&amp;",",","&amp;SUBSTITUTE('1. Master BOM'!$D$2:$D$400," ","")&amp;","))*ROW('1. Master BOM'!$D$2:$D$400))))</f>
        <v/>
      </c>
      <c r="M1390" s="9" t="str">
        <f aca="false">IF($A1390="","",IF($K1390=0,"NOT IN BOM",IF($K1390&gt;1,"MULTIPLE BOM LINES","OK")))</f>
        <v/>
      </c>
      <c r="N1390" s="9" t="str">
        <f aca="false">IF($A1390="","",IF($L1390=0,"—",INDEX('1. Master BOM'!$A$1:$A$400,$L1390)))</f>
        <v/>
      </c>
      <c r="O1390" s="9" t="str">
        <f aca="false">IF($A1390="","",IF($L1390=0,"—",INDEX('1. Master BOM'!$B$1:$B$400,$L1390)))</f>
        <v/>
      </c>
      <c r="P1390" s="9" t="str">
        <f aca="false">IF($A1390="","",IF(OR($H1390="NOT IN SCHEMATIC",$O1390="—"),"",IF($G1390="","NO SCH PN",IF(UPPER(TRIM($G1390))=UPPER(TRIM($O1390)),"OK","MISMATCH"))))</f>
        <v/>
      </c>
      <c r="Q1390" s="9" t="str">
        <f aca="false">IF($A1390="","",IF($L1390=0,"—",INDEX('1. Master BOM'!$E$1:$E$400,$L1390)))</f>
        <v/>
      </c>
      <c r="R1390" s="9" t="str">
        <f aca="false">IF($A1390="","",IF($L1390=0,"—",IF(T(INDEX('1. Master BOM'!$F$1:$F$400,$L1390))="","(not set)",INDEX('1. Master BOM'!$F$1:$F$400,$L1390))))</f>
        <v/>
      </c>
      <c r="S1390" s="9" t="str">
        <f aca="false">IF($A1390="","",IF(OR($R1390="—",$R1390="(not set)",$D1390=""),"",IF(ISNUMBER(SEARCH(SUBSTITUTE(SUBSTITUTE(SUBSTITUTE($R1390,"-",""),"_","")," ",""),SUBSTITUTE(SUBSTITUTE(SUBSTITUTE($D1390,"-",""),"_","")," ",""))),"OK","CHECK")))</f>
        <v/>
      </c>
      <c r="T1390" s="9" t="str">
        <f aca="false">IF($A1390="","",IF(OR($H1390="NOT IN SCHEMATIC",$I1390="MISMATCH",$J1390="MISMATCH",$P1390="MISMATCH",$M1390&lt;&gt;"OK"),"REVIEW","OK"))</f>
        <v/>
      </c>
      <c r="U1390" s="14"/>
      <c r="V1390" s="14"/>
      <c r="W1390" s="17"/>
      <c r="X1390" s="14"/>
    </row>
    <row r="1391" customFormat="false" ht="15" hidden="false" customHeight="false" outlineLevel="0" collapsed="false">
      <c r="A1391" s="9" t="str">
        <f aca="false">IF('3. Layout Parts'!$A1391="","",TRIM('3. Layout Parts'!$A1391))</f>
        <v/>
      </c>
      <c r="B1391" s="9" t="str">
        <f aca="false">IF($A1391="","",'3. Layout Parts'!$D1391)</f>
        <v/>
      </c>
      <c r="C1391" s="9" t="str">
        <f aca="false">IF($A1391="","",'3. Layout Parts'!$B1391)</f>
        <v/>
      </c>
      <c r="D1391" s="9" t="str">
        <f aca="false">IF($A1391="","",'3. Layout Parts'!$C1391)</f>
        <v/>
      </c>
      <c r="E1391" s="9" t="str">
        <f aca="false">IF($A1391="","",IFERROR(INDEX('2. Schematic Parts'!$B$2:$B$3001,MATCH($A1391,'2. Schematic Parts'!$A$2:$A$3001,0)),"NOT FOUND"))</f>
        <v/>
      </c>
      <c r="F1391" s="9" t="str">
        <f aca="false">IF($A1391="","",IFERROR(INDEX('2. Schematic Parts'!$C$2:$C$3001,MATCH($A1391,'2. Schematic Parts'!$A$2:$A$3001,0))&amp;"","NOT FOUND"))</f>
        <v/>
      </c>
      <c r="G1391" s="9" t="str">
        <f aca="false">IF($A1391="","",IFERROR(INDEX('2. Schematic Parts'!$D$2:$D$3001,MATCH($A1391,'2. Schematic Parts'!$A$2:$A$3001,0))&amp;"","NOT FOUND"))</f>
        <v/>
      </c>
      <c r="H1391" s="9" t="str">
        <f aca="false">IF($A1391="","",IF(COUNTIF('2. Schematic Parts'!$A$2:$A$3001,$A1391)=0,"NOT IN SCHEMATIC","OK"))</f>
        <v/>
      </c>
      <c r="I1391" s="9" t="str">
        <f aca="false">IF($A1391="","",IF($H1391="NOT IN SCHEMATIC","",IF(UPPER(TRIM($C1391))=UPPER(TRIM($E1391)),"OK","MISMATCH")))</f>
        <v/>
      </c>
      <c r="J1391" s="9" t="str">
        <f aca="false">IF($A1391="","",IF($H1391="NOT IN SCHEMATIC","",IF($F1391="","NO SCH DECAL",IF($D1391="","",IF(UPPER(TRIM($D1391))=UPPER(TRIM($F1391)),"OK","MISMATCH")))))</f>
        <v/>
      </c>
      <c r="K1391" s="16" t="str">
        <f aca="false">IF($A1391="","",SUMPRODUCT(--ISNUMBER(SEARCH(","&amp;TRIM($A1391)&amp;",",","&amp;SUBSTITUTE('1. Master BOM'!$D$2:$D$400," ","")&amp;","))))</f>
        <v/>
      </c>
      <c r="L1391" s="16" t="str">
        <f aca="false">IF($A1391="","",IF($K1391&lt;&gt;1,0,SUMPRODUCT(ISNUMBER(SEARCH(","&amp;TRIM($A1391)&amp;",",","&amp;SUBSTITUTE('1. Master BOM'!$D$2:$D$400," ","")&amp;","))*ROW('1. Master BOM'!$D$2:$D$400))))</f>
        <v/>
      </c>
      <c r="M1391" s="9" t="str">
        <f aca="false">IF($A1391="","",IF($K1391=0,"NOT IN BOM",IF($K1391&gt;1,"MULTIPLE BOM LINES","OK")))</f>
        <v/>
      </c>
      <c r="N1391" s="9" t="str">
        <f aca="false">IF($A1391="","",IF($L1391=0,"—",INDEX('1. Master BOM'!$A$1:$A$400,$L1391)))</f>
        <v/>
      </c>
      <c r="O1391" s="9" t="str">
        <f aca="false">IF($A1391="","",IF($L1391=0,"—",INDEX('1. Master BOM'!$B$1:$B$400,$L1391)))</f>
        <v/>
      </c>
      <c r="P1391" s="9" t="str">
        <f aca="false">IF($A1391="","",IF(OR($H1391="NOT IN SCHEMATIC",$O1391="—"),"",IF($G1391="","NO SCH PN",IF(UPPER(TRIM($G1391))=UPPER(TRIM($O1391)),"OK","MISMATCH"))))</f>
        <v/>
      </c>
      <c r="Q1391" s="9" t="str">
        <f aca="false">IF($A1391="","",IF($L1391=0,"—",INDEX('1. Master BOM'!$E$1:$E$400,$L1391)))</f>
        <v/>
      </c>
      <c r="R1391" s="9" t="str">
        <f aca="false">IF($A1391="","",IF($L1391=0,"—",IF(T(INDEX('1. Master BOM'!$F$1:$F$400,$L1391))="","(not set)",INDEX('1. Master BOM'!$F$1:$F$400,$L1391))))</f>
        <v/>
      </c>
      <c r="S1391" s="9" t="str">
        <f aca="false">IF($A1391="","",IF(OR($R1391="—",$R1391="(not set)",$D1391=""),"",IF(ISNUMBER(SEARCH(SUBSTITUTE(SUBSTITUTE(SUBSTITUTE($R1391,"-",""),"_","")," ",""),SUBSTITUTE(SUBSTITUTE(SUBSTITUTE($D1391,"-",""),"_","")," ",""))),"OK","CHECK")))</f>
        <v/>
      </c>
      <c r="T1391" s="9" t="str">
        <f aca="false">IF($A1391="","",IF(OR($H1391="NOT IN SCHEMATIC",$I1391="MISMATCH",$J1391="MISMATCH",$P1391="MISMATCH",$M1391&lt;&gt;"OK"),"REVIEW","OK"))</f>
        <v/>
      </c>
      <c r="U1391" s="14"/>
      <c r="V1391" s="14"/>
      <c r="W1391" s="17"/>
      <c r="X1391" s="14"/>
    </row>
    <row r="1392" customFormat="false" ht="15" hidden="false" customHeight="false" outlineLevel="0" collapsed="false">
      <c r="A1392" s="9" t="str">
        <f aca="false">IF('3. Layout Parts'!$A1392="","",TRIM('3. Layout Parts'!$A1392))</f>
        <v/>
      </c>
      <c r="B1392" s="9" t="str">
        <f aca="false">IF($A1392="","",'3. Layout Parts'!$D1392)</f>
        <v/>
      </c>
      <c r="C1392" s="9" t="str">
        <f aca="false">IF($A1392="","",'3. Layout Parts'!$B1392)</f>
        <v/>
      </c>
      <c r="D1392" s="9" t="str">
        <f aca="false">IF($A1392="","",'3. Layout Parts'!$C1392)</f>
        <v/>
      </c>
      <c r="E1392" s="9" t="str">
        <f aca="false">IF($A1392="","",IFERROR(INDEX('2. Schematic Parts'!$B$2:$B$3001,MATCH($A1392,'2. Schematic Parts'!$A$2:$A$3001,0)),"NOT FOUND"))</f>
        <v/>
      </c>
      <c r="F1392" s="9" t="str">
        <f aca="false">IF($A1392="","",IFERROR(INDEX('2. Schematic Parts'!$C$2:$C$3001,MATCH($A1392,'2. Schematic Parts'!$A$2:$A$3001,0))&amp;"","NOT FOUND"))</f>
        <v/>
      </c>
      <c r="G1392" s="9" t="str">
        <f aca="false">IF($A1392="","",IFERROR(INDEX('2. Schematic Parts'!$D$2:$D$3001,MATCH($A1392,'2. Schematic Parts'!$A$2:$A$3001,0))&amp;"","NOT FOUND"))</f>
        <v/>
      </c>
      <c r="H1392" s="9" t="str">
        <f aca="false">IF($A1392="","",IF(COUNTIF('2. Schematic Parts'!$A$2:$A$3001,$A1392)=0,"NOT IN SCHEMATIC","OK"))</f>
        <v/>
      </c>
      <c r="I1392" s="9" t="str">
        <f aca="false">IF($A1392="","",IF($H1392="NOT IN SCHEMATIC","",IF(UPPER(TRIM($C1392))=UPPER(TRIM($E1392)),"OK","MISMATCH")))</f>
        <v/>
      </c>
      <c r="J1392" s="9" t="str">
        <f aca="false">IF($A1392="","",IF($H1392="NOT IN SCHEMATIC","",IF($F1392="","NO SCH DECAL",IF($D1392="","",IF(UPPER(TRIM($D1392))=UPPER(TRIM($F1392)),"OK","MISMATCH")))))</f>
        <v/>
      </c>
      <c r="K1392" s="16" t="str">
        <f aca="false">IF($A1392="","",SUMPRODUCT(--ISNUMBER(SEARCH(","&amp;TRIM($A1392)&amp;",",","&amp;SUBSTITUTE('1. Master BOM'!$D$2:$D$400," ","")&amp;","))))</f>
        <v/>
      </c>
      <c r="L1392" s="16" t="str">
        <f aca="false">IF($A1392="","",IF($K1392&lt;&gt;1,0,SUMPRODUCT(ISNUMBER(SEARCH(","&amp;TRIM($A1392)&amp;",",","&amp;SUBSTITUTE('1. Master BOM'!$D$2:$D$400," ","")&amp;","))*ROW('1. Master BOM'!$D$2:$D$400))))</f>
        <v/>
      </c>
      <c r="M1392" s="9" t="str">
        <f aca="false">IF($A1392="","",IF($K1392=0,"NOT IN BOM",IF($K1392&gt;1,"MULTIPLE BOM LINES","OK")))</f>
        <v/>
      </c>
      <c r="N1392" s="9" t="str">
        <f aca="false">IF($A1392="","",IF($L1392=0,"—",INDEX('1. Master BOM'!$A$1:$A$400,$L1392)))</f>
        <v/>
      </c>
      <c r="O1392" s="9" t="str">
        <f aca="false">IF($A1392="","",IF($L1392=0,"—",INDEX('1. Master BOM'!$B$1:$B$400,$L1392)))</f>
        <v/>
      </c>
      <c r="P1392" s="9" t="str">
        <f aca="false">IF($A1392="","",IF(OR($H1392="NOT IN SCHEMATIC",$O1392="—"),"",IF($G1392="","NO SCH PN",IF(UPPER(TRIM($G1392))=UPPER(TRIM($O1392)),"OK","MISMATCH"))))</f>
        <v/>
      </c>
      <c r="Q1392" s="9" t="str">
        <f aca="false">IF($A1392="","",IF($L1392=0,"—",INDEX('1. Master BOM'!$E$1:$E$400,$L1392)))</f>
        <v/>
      </c>
      <c r="R1392" s="9" t="str">
        <f aca="false">IF($A1392="","",IF($L1392=0,"—",IF(T(INDEX('1. Master BOM'!$F$1:$F$400,$L1392))="","(not set)",INDEX('1. Master BOM'!$F$1:$F$400,$L1392))))</f>
        <v/>
      </c>
      <c r="S1392" s="9" t="str">
        <f aca="false">IF($A1392="","",IF(OR($R1392="—",$R1392="(not set)",$D1392=""),"",IF(ISNUMBER(SEARCH(SUBSTITUTE(SUBSTITUTE(SUBSTITUTE($R1392,"-",""),"_","")," ",""),SUBSTITUTE(SUBSTITUTE(SUBSTITUTE($D1392,"-",""),"_","")," ",""))),"OK","CHECK")))</f>
        <v/>
      </c>
      <c r="T1392" s="9" t="str">
        <f aca="false">IF($A1392="","",IF(OR($H1392="NOT IN SCHEMATIC",$I1392="MISMATCH",$J1392="MISMATCH",$P1392="MISMATCH",$M1392&lt;&gt;"OK"),"REVIEW","OK"))</f>
        <v/>
      </c>
      <c r="U1392" s="14"/>
      <c r="V1392" s="14"/>
      <c r="W1392" s="17"/>
      <c r="X1392" s="14"/>
    </row>
    <row r="1393" customFormat="false" ht="15" hidden="false" customHeight="false" outlineLevel="0" collapsed="false">
      <c r="A1393" s="9" t="str">
        <f aca="false">IF('3. Layout Parts'!$A1393="","",TRIM('3. Layout Parts'!$A1393))</f>
        <v/>
      </c>
      <c r="B1393" s="9" t="str">
        <f aca="false">IF($A1393="","",'3. Layout Parts'!$D1393)</f>
        <v/>
      </c>
      <c r="C1393" s="9" t="str">
        <f aca="false">IF($A1393="","",'3. Layout Parts'!$B1393)</f>
        <v/>
      </c>
      <c r="D1393" s="9" t="str">
        <f aca="false">IF($A1393="","",'3. Layout Parts'!$C1393)</f>
        <v/>
      </c>
      <c r="E1393" s="9" t="str">
        <f aca="false">IF($A1393="","",IFERROR(INDEX('2. Schematic Parts'!$B$2:$B$3001,MATCH($A1393,'2. Schematic Parts'!$A$2:$A$3001,0)),"NOT FOUND"))</f>
        <v/>
      </c>
      <c r="F1393" s="9" t="str">
        <f aca="false">IF($A1393="","",IFERROR(INDEX('2. Schematic Parts'!$C$2:$C$3001,MATCH($A1393,'2. Schematic Parts'!$A$2:$A$3001,0))&amp;"","NOT FOUND"))</f>
        <v/>
      </c>
      <c r="G1393" s="9" t="str">
        <f aca="false">IF($A1393="","",IFERROR(INDEX('2. Schematic Parts'!$D$2:$D$3001,MATCH($A1393,'2. Schematic Parts'!$A$2:$A$3001,0))&amp;"","NOT FOUND"))</f>
        <v/>
      </c>
      <c r="H1393" s="9" t="str">
        <f aca="false">IF($A1393="","",IF(COUNTIF('2. Schematic Parts'!$A$2:$A$3001,$A1393)=0,"NOT IN SCHEMATIC","OK"))</f>
        <v/>
      </c>
      <c r="I1393" s="9" t="str">
        <f aca="false">IF($A1393="","",IF($H1393="NOT IN SCHEMATIC","",IF(UPPER(TRIM($C1393))=UPPER(TRIM($E1393)),"OK","MISMATCH")))</f>
        <v/>
      </c>
      <c r="J1393" s="9" t="str">
        <f aca="false">IF($A1393="","",IF($H1393="NOT IN SCHEMATIC","",IF($F1393="","NO SCH DECAL",IF($D1393="","",IF(UPPER(TRIM($D1393))=UPPER(TRIM($F1393)),"OK","MISMATCH")))))</f>
        <v/>
      </c>
      <c r="K1393" s="16" t="str">
        <f aca="false">IF($A1393="","",SUMPRODUCT(--ISNUMBER(SEARCH(","&amp;TRIM($A1393)&amp;",",","&amp;SUBSTITUTE('1. Master BOM'!$D$2:$D$400," ","")&amp;","))))</f>
        <v/>
      </c>
      <c r="L1393" s="16" t="str">
        <f aca="false">IF($A1393="","",IF($K1393&lt;&gt;1,0,SUMPRODUCT(ISNUMBER(SEARCH(","&amp;TRIM($A1393)&amp;",",","&amp;SUBSTITUTE('1. Master BOM'!$D$2:$D$400," ","")&amp;","))*ROW('1. Master BOM'!$D$2:$D$400))))</f>
        <v/>
      </c>
      <c r="M1393" s="9" t="str">
        <f aca="false">IF($A1393="","",IF($K1393=0,"NOT IN BOM",IF($K1393&gt;1,"MULTIPLE BOM LINES","OK")))</f>
        <v/>
      </c>
      <c r="N1393" s="9" t="str">
        <f aca="false">IF($A1393="","",IF($L1393=0,"—",INDEX('1. Master BOM'!$A$1:$A$400,$L1393)))</f>
        <v/>
      </c>
      <c r="O1393" s="9" t="str">
        <f aca="false">IF($A1393="","",IF($L1393=0,"—",INDEX('1. Master BOM'!$B$1:$B$400,$L1393)))</f>
        <v/>
      </c>
      <c r="P1393" s="9" t="str">
        <f aca="false">IF($A1393="","",IF(OR($H1393="NOT IN SCHEMATIC",$O1393="—"),"",IF($G1393="","NO SCH PN",IF(UPPER(TRIM($G1393))=UPPER(TRIM($O1393)),"OK","MISMATCH"))))</f>
        <v/>
      </c>
      <c r="Q1393" s="9" t="str">
        <f aca="false">IF($A1393="","",IF($L1393=0,"—",INDEX('1. Master BOM'!$E$1:$E$400,$L1393)))</f>
        <v/>
      </c>
      <c r="R1393" s="9" t="str">
        <f aca="false">IF($A1393="","",IF($L1393=0,"—",IF(T(INDEX('1. Master BOM'!$F$1:$F$400,$L1393))="","(not set)",INDEX('1. Master BOM'!$F$1:$F$400,$L1393))))</f>
        <v/>
      </c>
      <c r="S1393" s="9" t="str">
        <f aca="false">IF($A1393="","",IF(OR($R1393="—",$R1393="(not set)",$D1393=""),"",IF(ISNUMBER(SEARCH(SUBSTITUTE(SUBSTITUTE(SUBSTITUTE($R1393,"-",""),"_","")," ",""),SUBSTITUTE(SUBSTITUTE(SUBSTITUTE($D1393,"-",""),"_","")," ",""))),"OK","CHECK")))</f>
        <v/>
      </c>
      <c r="T1393" s="9" t="str">
        <f aca="false">IF($A1393="","",IF(OR($H1393="NOT IN SCHEMATIC",$I1393="MISMATCH",$J1393="MISMATCH",$P1393="MISMATCH",$M1393&lt;&gt;"OK"),"REVIEW","OK"))</f>
        <v/>
      </c>
      <c r="U1393" s="14"/>
      <c r="V1393" s="14"/>
      <c r="W1393" s="17"/>
      <c r="X1393" s="14"/>
    </row>
    <row r="1394" customFormat="false" ht="15" hidden="false" customHeight="false" outlineLevel="0" collapsed="false">
      <c r="A1394" s="9" t="str">
        <f aca="false">IF('3. Layout Parts'!$A1394="","",TRIM('3. Layout Parts'!$A1394))</f>
        <v/>
      </c>
      <c r="B1394" s="9" t="str">
        <f aca="false">IF($A1394="","",'3. Layout Parts'!$D1394)</f>
        <v/>
      </c>
      <c r="C1394" s="9" t="str">
        <f aca="false">IF($A1394="","",'3. Layout Parts'!$B1394)</f>
        <v/>
      </c>
      <c r="D1394" s="9" t="str">
        <f aca="false">IF($A1394="","",'3. Layout Parts'!$C1394)</f>
        <v/>
      </c>
      <c r="E1394" s="9" t="str">
        <f aca="false">IF($A1394="","",IFERROR(INDEX('2. Schematic Parts'!$B$2:$B$3001,MATCH($A1394,'2. Schematic Parts'!$A$2:$A$3001,0)),"NOT FOUND"))</f>
        <v/>
      </c>
      <c r="F1394" s="9" t="str">
        <f aca="false">IF($A1394="","",IFERROR(INDEX('2. Schematic Parts'!$C$2:$C$3001,MATCH($A1394,'2. Schematic Parts'!$A$2:$A$3001,0))&amp;"","NOT FOUND"))</f>
        <v/>
      </c>
      <c r="G1394" s="9" t="str">
        <f aca="false">IF($A1394="","",IFERROR(INDEX('2. Schematic Parts'!$D$2:$D$3001,MATCH($A1394,'2. Schematic Parts'!$A$2:$A$3001,0))&amp;"","NOT FOUND"))</f>
        <v/>
      </c>
      <c r="H1394" s="9" t="str">
        <f aca="false">IF($A1394="","",IF(COUNTIF('2. Schematic Parts'!$A$2:$A$3001,$A1394)=0,"NOT IN SCHEMATIC","OK"))</f>
        <v/>
      </c>
      <c r="I1394" s="9" t="str">
        <f aca="false">IF($A1394="","",IF($H1394="NOT IN SCHEMATIC","",IF(UPPER(TRIM($C1394))=UPPER(TRIM($E1394)),"OK","MISMATCH")))</f>
        <v/>
      </c>
      <c r="J1394" s="9" t="str">
        <f aca="false">IF($A1394="","",IF($H1394="NOT IN SCHEMATIC","",IF($F1394="","NO SCH DECAL",IF($D1394="","",IF(UPPER(TRIM($D1394))=UPPER(TRIM($F1394)),"OK","MISMATCH")))))</f>
        <v/>
      </c>
      <c r="K1394" s="16" t="str">
        <f aca="false">IF($A1394="","",SUMPRODUCT(--ISNUMBER(SEARCH(","&amp;TRIM($A1394)&amp;",",","&amp;SUBSTITUTE('1. Master BOM'!$D$2:$D$400," ","")&amp;","))))</f>
        <v/>
      </c>
      <c r="L1394" s="16" t="str">
        <f aca="false">IF($A1394="","",IF($K1394&lt;&gt;1,0,SUMPRODUCT(ISNUMBER(SEARCH(","&amp;TRIM($A1394)&amp;",",","&amp;SUBSTITUTE('1. Master BOM'!$D$2:$D$400," ","")&amp;","))*ROW('1. Master BOM'!$D$2:$D$400))))</f>
        <v/>
      </c>
      <c r="M1394" s="9" t="str">
        <f aca="false">IF($A1394="","",IF($K1394=0,"NOT IN BOM",IF($K1394&gt;1,"MULTIPLE BOM LINES","OK")))</f>
        <v/>
      </c>
      <c r="N1394" s="9" t="str">
        <f aca="false">IF($A1394="","",IF($L1394=0,"—",INDEX('1. Master BOM'!$A$1:$A$400,$L1394)))</f>
        <v/>
      </c>
      <c r="O1394" s="9" t="str">
        <f aca="false">IF($A1394="","",IF($L1394=0,"—",INDEX('1. Master BOM'!$B$1:$B$400,$L1394)))</f>
        <v/>
      </c>
      <c r="P1394" s="9" t="str">
        <f aca="false">IF($A1394="","",IF(OR($H1394="NOT IN SCHEMATIC",$O1394="—"),"",IF($G1394="","NO SCH PN",IF(UPPER(TRIM($G1394))=UPPER(TRIM($O1394)),"OK","MISMATCH"))))</f>
        <v/>
      </c>
      <c r="Q1394" s="9" t="str">
        <f aca="false">IF($A1394="","",IF($L1394=0,"—",INDEX('1. Master BOM'!$E$1:$E$400,$L1394)))</f>
        <v/>
      </c>
      <c r="R1394" s="9" t="str">
        <f aca="false">IF($A1394="","",IF($L1394=0,"—",IF(T(INDEX('1. Master BOM'!$F$1:$F$400,$L1394))="","(not set)",INDEX('1. Master BOM'!$F$1:$F$400,$L1394))))</f>
        <v/>
      </c>
      <c r="S1394" s="9" t="str">
        <f aca="false">IF($A1394="","",IF(OR($R1394="—",$R1394="(not set)",$D1394=""),"",IF(ISNUMBER(SEARCH(SUBSTITUTE(SUBSTITUTE(SUBSTITUTE($R1394,"-",""),"_","")," ",""),SUBSTITUTE(SUBSTITUTE(SUBSTITUTE($D1394,"-",""),"_","")," ",""))),"OK","CHECK")))</f>
        <v/>
      </c>
      <c r="T1394" s="9" t="str">
        <f aca="false">IF($A1394="","",IF(OR($H1394="NOT IN SCHEMATIC",$I1394="MISMATCH",$J1394="MISMATCH",$P1394="MISMATCH",$M1394&lt;&gt;"OK"),"REVIEW","OK"))</f>
        <v/>
      </c>
      <c r="U1394" s="14"/>
      <c r="V1394" s="14"/>
      <c r="W1394" s="17"/>
      <c r="X1394" s="14"/>
    </row>
    <row r="1395" customFormat="false" ht="15" hidden="false" customHeight="false" outlineLevel="0" collapsed="false">
      <c r="A1395" s="9" t="str">
        <f aca="false">IF('3. Layout Parts'!$A1395="","",TRIM('3. Layout Parts'!$A1395))</f>
        <v/>
      </c>
      <c r="B1395" s="9" t="str">
        <f aca="false">IF($A1395="","",'3. Layout Parts'!$D1395)</f>
        <v/>
      </c>
      <c r="C1395" s="9" t="str">
        <f aca="false">IF($A1395="","",'3. Layout Parts'!$B1395)</f>
        <v/>
      </c>
      <c r="D1395" s="9" t="str">
        <f aca="false">IF($A1395="","",'3. Layout Parts'!$C1395)</f>
        <v/>
      </c>
      <c r="E1395" s="9" t="str">
        <f aca="false">IF($A1395="","",IFERROR(INDEX('2. Schematic Parts'!$B$2:$B$3001,MATCH($A1395,'2. Schematic Parts'!$A$2:$A$3001,0)),"NOT FOUND"))</f>
        <v/>
      </c>
      <c r="F1395" s="9" t="str">
        <f aca="false">IF($A1395="","",IFERROR(INDEX('2. Schematic Parts'!$C$2:$C$3001,MATCH($A1395,'2. Schematic Parts'!$A$2:$A$3001,0))&amp;"","NOT FOUND"))</f>
        <v/>
      </c>
      <c r="G1395" s="9" t="str">
        <f aca="false">IF($A1395="","",IFERROR(INDEX('2. Schematic Parts'!$D$2:$D$3001,MATCH($A1395,'2. Schematic Parts'!$A$2:$A$3001,0))&amp;"","NOT FOUND"))</f>
        <v/>
      </c>
      <c r="H1395" s="9" t="str">
        <f aca="false">IF($A1395="","",IF(COUNTIF('2. Schematic Parts'!$A$2:$A$3001,$A1395)=0,"NOT IN SCHEMATIC","OK"))</f>
        <v/>
      </c>
      <c r="I1395" s="9" t="str">
        <f aca="false">IF($A1395="","",IF($H1395="NOT IN SCHEMATIC","",IF(UPPER(TRIM($C1395))=UPPER(TRIM($E1395)),"OK","MISMATCH")))</f>
        <v/>
      </c>
      <c r="J1395" s="9" t="str">
        <f aca="false">IF($A1395="","",IF($H1395="NOT IN SCHEMATIC","",IF($F1395="","NO SCH DECAL",IF($D1395="","",IF(UPPER(TRIM($D1395))=UPPER(TRIM($F1395)),"OK","MISMATCH")))))</f>
        <v/>
      </c>
      <c r="K1395" s="16" t="str">
        <f aca="false">IF($A1395="","",SUMPRODUCT(--ISNUMBER(SEARCH(","&amp;TRIM($A1395)&amp;",",","&amp;SUBSTITUTE('1. Master BOM'!$D$2:$D$400," ","")&amp;","))))</f>
        <v/>
      </c>
      <c r="L1395" s="16" t="str">
        <f aca="false">IF($A1395="","",IF($K1395&lt;&gt;1,0,SUMPRODUCT(ISNUMBER(SEARCH(","&amp;TRIM($A1395)&amp;",",","&amp;SUBSTITUTE('1. Master BOM'!$D$2:$D$400," ","")&amp;","))*ROW('1. Master BOM'!$D$2:$D$400))))</f>
        <v/>
      </c>
      <c r="M1395" s="9" t="str">
        <f aca="false">IF($A1395="","",IF($K1395=0,"NOT IN BOM",IF($K1395&gt;1,"MULTIPLE BOM LINES","OK")))</f>
        <v/>
      </c>
      <c r="N1395" s="9" t="str">
        <f aca="false">IF($A1395="","",IF($L1395=0,"—",INDEX('1. Master BOM'!$A$1:$A$400,$L1395)))</f>
        <v/>
      </c>
      <c r="O1395" s="9" t="str">
        <f aca="false">IF($A1395="","",IF($L1395=0,"—",INDEX('1. Master BOM'!$B$1:$B$400,$L1395)))</f>
        <v/>
      </c>
      <c r="P1395" s="9" t="str">
        <f aca="false">IF($A1395="","",IF(OR($H1395="NOT IN SCHEMATIC",$O1395="—"),"",IF($G1395="","NO SCH PN",IF(UPPER(TRIM($G1395))=UPPER(TRIM($O1395)),"OK","MISMATCH"))))</f>
        <v/>
      </c>
      <c r="Q1395" s="9" t="str">
        <f aca="false">IF($A1395="","",IF($L1395=0,"—",INDEX('1. Master BOM'!$E$1:$E$400,$L1395)))</f>
        <v/>
      </c>
      <c r="R1395" s="9" t="str">
        <f aca="false">IF($A1395="","",IF($L1395=0,"—",IF(T(INDEX('1. Master BOM'!$F$1:$F$400,$L1395))="","(not set)",INDEX('1. Master BOM'!$F$1:$F$400,$L1395))))</f>
        <v/>
      </c>
      <c r="S1395" s="9" t="str">
        <f aca="false">IF($A1395="","",IF(OR($R1395="—",$R1395="(not set)",$D1395=""),"",IF(ISNUMBER(SEARCH(SUBSTITUTE(SUBSTITUTE(SUBSTITUTE($R1395,"-",""),"_","")," ",""),SUBSTITUTE(SUBSTITUTE(SUBSTITUTE($D1395,"-",""),"_","")," ",""))),"OK","CHECK")))</f>
        <v/>
      </c>
      <c r="T1395" s="9" t="str">
        <f aca="false">IF($A1395="","",IF(OR($H1395="NOT IN SCHEMATIC",$I1395="MISMATCH",$J1395="MISMATCH",$P1395="MISMATCH",$M1395&lt;&gt;"OK"),"REVIEW","OK"))</f>
        <v/>
      </c>
      <c r="U1395" s="14"/>
      <c r="V1395" s="14"/>
      <c r="W1395" s="17"/>
      <c r="X1395" s="14"/>
    </row>
    <row r="1396" customFormat="false" ht="15" hidden="false" customHeight="false" outlineLevel="0" collapsed="false">
      <c r="A1396" s="9" t="str">
        <f aca="false">IF('3. Layout Parts'!$A1396="","",TRIM('3. Layout Parts'!$A1396))</f>
        <v/>
      </c>
      <c r="B1396" s="9" t="str">
        <f aca="false">IF($A1396="","",'3. Layout Parts'!$D1396)</f>
        <v/>
      </c>
      <c r="C1396" s="9" t="str">
        <f aca="false">IF($A1396="","",'3. Layout Parts'!$B1396)</f>
        <v/>
      </c>
      <c r="D1396" s="9" t="str">
        <f aca="false">IF($A1396="","",'3. Layout Parts'!$C1396)</f>
        <v/>
      </c>
      <c r="E1396" s="9" t="str">
        <f aca="false">IF($A1396="","",IFERROR(INDEX('2. Schematic Parts'!$B$2:$B$3001,MATCH($A1396,'2. Schematic Parts'!$A$2:$A$3001,0)),"NOT FOUND"))</f>
        <v/>
      </c>
      <c r="F1396" s="9" t="str">
        <f aca="false">IF($A1396="","",IFERROR(INDEX('2. Schematic Parts'!$C$2:$C$3001,MATCH($A1396,'2. Schematic Parts'!$A$2:$A$3001,0))&amp;"","NOT FOUND"))</f>
        <v/>
      </c>
      <c r="G1396" s="9" t="str">
        <f aca="false">IF($A1396="","",IFERROR(INDEX('2. Schematic Parts'!$D$2:$D$3001,MATCH($A1396,'2. Schematic Parts'!$A$2:$A$3001,0))&amp;"","NOT FOUND"))</f>
        <v/>
      </c>
      <c r="H1396" s="9" t="str">
        <f aca="false">IF($A1396="","",IF(COUNTIF('2. Schematic Parts'!$A$2:$A$3001,$A1396)=0,"NOT IN SCHEMATIC","OK"))</f>
        <v/>
      </c>
      <c r="I1396" s="9" t="str">
        <f aca="false">IF($A1396="","",IF($H1396="NOT IN SCHEMATIC","",IF(UPPER(TRIM($C1396))=UPPER(TRIM($E1396)),"OK","MISMATCH")))</f>
        <v/>
      </c>
      <c r="J1396" s="9" t="str">
        <f aca="false">IF($A1396="","",IF($H1396="NOT IN SCHEMATIC","",IF($F1396="","NO SCH DECAL",IF($D1396="","",IF(UPPER(TRIM($D1396))=UPPER(TRIM($F1396)),"OK","MISMATCH")))))</f>
        <v/>
      </c>
      <c r="K1396" s="16" t="str">
        <f aca="false">IF($A1396="","",SUMPRODUCT(--ISNUMBER(SEARCH(","&amp;TRIM($A1396)&amp;",",","&amp;SUBSTITUTE('1. Master BOM'!$D$2:$D$400," ","")&amp;","))))</f>
        <v/>
      </c>
      <c r="L1396" s="16" t="str">
        <f aca="false">IF($A1396="","",IF($K1396&lt;&gt;1,0,SUMPRODUCT(ISNUMBER(SEARCH(","&amp;TRIM($A1396)&amp;",",","&amp;SUBSTITUTE('1. Master BOM'!$D$2:$D$400," ","")&amp;","))*ROW('1. Master BOM'!$D$2:$D$400))))</f>
        <v/>
      </c>
      <c r="M1396" s="9" t="str">
        <f aca="false">IF($A1396="","",IF($K1396=0,"NOT IN BOM",IF($K1396&gt;1,"MULTIPLE BOM LINES","OK")))</f>
        <v/>
      </c>
      <c r="N1396" s="9" t="str">
        <f aca="false">IF($A1396="","",IF($L1396=0,"—",INDEX('1. Master BOM'!$A$1:$A$400,$L1396)))</f>
        <v/>
      </c>
      <c r="O1396" s="9" t="str">
        <f aca="false">IF($A1396="","",IF($L1396=0,"—",INDEX('1. Master BOM'!$B$1:$B$400,$L1396)))</f>
        <v/>
      </c>
      <c r="P1396" s="9" t="str">
        <f aca="false">IF($A1396="","",IF(OR($H1396="NOT IN SCHEMATIC",$O1396="—"),"",IF($G1396="","NO SCH PN",IF(UPPER(TRIM($G1396))=UPPER(TRIM($O1396)),"OK","MISMATCH"))))</f>
        <v/>
      </c>
      <c r="Q1396" s="9" t="str">
        <f aca="false">IF($A1396="","",IF($L1396=0,"—",INDEX('1. Master BOM'!$E$1:$E$400,$L1396)))</f>
        <v/>
      </c>
      <c r="R1396" s="9" t="str">
        <f aca="false">IF($A1396="","",IF($L1396=0,"—",IF(T(INDEX('1. Master BOM'!$F$1:$F$400,$L1396))="","(not set)",INDEX('1. Master BOM'!$F$1:$F$400,$L1396))))</f>
        <v/>
      </c>
      <c r="S1396" s="9" t="str">
        <f aca="false">IF($A1396="","",IF(OR($R1396="—",$R1396="(not set)",$D1396=""),"",IF(ISNUMBER(SEARCH(SUBSTITUTE(SUBSTITUTE(SUBSTITUTE($R1396,"-",""),"_","")," ",""),SUBSTITUTE(SUBSTITUTE(SUBSTITUTE($D1396,"-",""),"_","")," ",""))),"OK","CHECK")))</f>
        <v/>
      </c>
      <c r="T1396" s="9" t="str">
        <f aca="false">IF($A1396="","",IF(OR($H1396="NOT IN SCHEMATIC",$I1396="MISMATCH",$J1396="MISMATCH",$P1396="MISMATCH",$M1396&lt;&gt;"OK"),"REVIEW","OK"))</f>
        <v/>
      </c>
      <c r="U1396" s="14"/>
      <c r="V1396" s="14"/>
      <c r="W1396" s="17"/>
      <c r="X1396" s="14"/>
    </row>
    <row r="1397" customFormat="false" ht="15" hidden="false" customHeight="false" outlineLevel="0" collapsed="false">
      <c r="A1397" s="9" t="str">
        <f aca="false">IF('3. Layout Parts'!$A1397="","",TRIM('3. Layout Parts'!$A1397))</f>
        <v/>
      </c>
      <c r="B1397" s="9" t="str">
        <f aca="false">IF($A1397="","",'3. Layout Parts'!$D1397)</f>
        <v/>
      </c>
      <c r="C1397" s="9" t="str">
        <f aca="false">IF($A1397="","",'3. Layout Parts'!$B1397)</f>
        <v/>
      </c>
      <c r="D1397" s="9" t="str">
        <f aca="false">IF($A1397="","",'3. Layout Parts'!$C1397)</f>
        <v/>
      </c>
      <c r="E1397" s="9" t="str">
        <f aca="false">IF($A1397="","",IFERROR(INDEX('2. Schematic Parts'!$B$2:$B$3001,MATCH($A1397,'2. Schematic Parts'!$A$2:$A$3001,0)),"NOT FOUND"))</f>
        <v/>
      </c>
      <c r="F1397" s="9" t="str">
        <f aca="false">IF($A1397="","",IFERROR(INDEX('2. Schematic Parts'!$C$2:$C$3001,MATCH($A1397,'2. Schematic Parts'!$A$2:$A$3001,0))&amp;"","NOT FOUND"))</f>
        <v/>
      </c>
      <c r="G1397" s="9" t="str">
        <f aca="false">IF($A1397="","",IFERROR(INDEX('2. Schematic Parts'!$D$2:$D$3001,MATCH($A1397,'2. Schematic Parts'!$A$2:$A$3001,0))&amp;"","NOT FOUND"))</f>
        <v/>
      </c>
      <c r="H1397" s="9" t="str">
        <f aca="false">IF($A1397="","",IF(COUNTIF('2. Schematic Parts'!$A$2:$A$3001,$A1397)=0,"NOT IN SCHEMATIC","OK"))</f>
        <v/>
      </c>
      <c r="I1397" s="9" t="str">
        <f aca="false">IF($A1397="","",IF($H1397="NOT IN SCHEMATIC","",IF(UPPER(TRIM($C1397))=UPPER(TRIM($E1397)),"OK","MISMATCH")))</f>
        <v/>
      </c>
      <c r="J1397" s="9" t="str">
        <f aca="false">IF($A1397="","",IF($H1397="NOT IN SCHEMATIC","",IF($F1397="","NO SCH DECAL",IF($D1397="","",IF(UPPER(TRIM($D1397))=UPPER(TRIM($F1397)),"OK","MISMATCH")))))</f>
        <v/>
      </c>
      <c r="K1397" s="16" t="str">
        <f aca="false">IF($A1397="","",SUMPRODUCT(--ISNUMBER(SEARCH(","&amp;TRIM($A1397)&amp;",",","&amp;SUBSTITUTE('1. Master BOM'!$D$2:$D$400," ","")&amp;","))))</f>
        <v/>
      </c>
      <c r="L1397" s="16" t="str">
        <f aca="false">IF($A1397="","",IF($K1397&lt;&gt;1,0,SUMPRODUCT(ISNUMBER(SEARCH(","&amp;TRIM($A1397)&amp;",",","&amp;SUBSTITUTE('1. Master BOM'!$D$2:$D$400," ","")&amp;","))*ROW('1. Master BOM'!$D$2:$D$400))))</f>
        <v/>
      </c>
      <c r="M1397" s="9" t="str">
        <f aca="false">IF($A1397="","",IF($K1397=0,"NOT IN BOM",IF($K1397&gt;1,"MULTIPLE BOM LINES","OK")))</f>
        <v/>
      </c>
      <c r="N1397" s="9" t="str">
        <f aca="false">IF($A1397="","",IF($L1397=0,"—",INDEX('1. Master BOM'!$A$1:$A$400,$L1397)))</f>
        <v/>
      </c>
      <c r="O1397" s="9" t="str">
        <f aca="false">IF($A1397="","",IF($L1397=0,"—",INDEX('1. Master BOM'!$B$1:$B$400,$L1397)))</f>
        <v/>
      </c>
      <c r="P1397" s="9" t="str">
        <f aca="false">IF($A1397="","",IF(OR($H1397="NOT IN SCHEMATIC",$O1397="—"),"",IF($G1397="","NO SCH PN",IF(UPPER(TRIM($G1397))=UPPER(TRIM($O1397)),"OK","MISMATCH"))))</f>
        <v/>
      </c>
      <c r="Q1397" s="9" t="str">
        <f aca="false">IF($A1397="","",IF($L1397=0,"—",INDEX('1. Master BOM'!$E$1:$E$400,$L1397)))</f>
        <v/>
      </c>
      <c r="R1397" s="9" t="str">
        <f aca="false">IF($A1397="","",IF($L1397=0,"—",IF(T(INDEX('1. Master BOM'!$F$1:$F$400,$L1397))="","(not set)",INDEX('1. Master BOM'!$F$1:$F$400,$L1397))))</f>
        <v/>
      </c>
      <c r="S1397" s="9" t="str">
        <f aca="false">IF($A1397="","",IF(OR($R1397="—",$R1397="(not set)",$D1397=""),"",IF(ISNUMBER(SEARCH(SUBSTITUTE(SUBSTITUTE(SUBSTITUTE($R1397,"-",""),"_","")," ",""),SUBSTITUTE(SUBSTITUTE(SUBSTITUTE($D1397,"-",""),"_","")," ",""))),"OK","CHECK")))</f>
        <v/>
      </c>
      <c r="T1397" s="9" t="str">
        <f aca="false">IF($A1397="","",IF(OR($H1397="NOT IN SCHEMATIC",$I1397="MISMATCH",$J1397="MISMATCH",$P1397="MISMATCH",$M1397&lt;&gt;"OK"),"REVIEW","OK"))</f>
        <v/>
      </c>
      <c r="U1397" s="14"/>
      <c r="V1397" s="14"/>
      <c r="W1397" s="17"/>
      <c r="X1397" s="14"/>
    </row>
    <row r="1398" customFormat="false" ht="15" hidden="false" customHeight="false" outlineLevel="0" collapsed="false">
      <c r="A1398" s="9" t="str">
        <f aca="false">IF('3. Layout Parts'!$A1398="","",TRIM('3. Layout Parts'!$A1398))</f>
        <v/>
      </c>
      <c r="B1398" s="9" t="str">
        <f aca="false">IF($A1398="","",'3. Layout Parts'!$D1398)</f>
        <v/>
      </c>
      <c r="C1398" s="9" t="str">
        <f aca="false">IF($A1398="","",'3. Layout Parts'!$B1398)</f>
        <v/>
      </c>
      <c r="D1398" s="9" t="str">
        <f aca="false">IF($A1398="","",'3. Layout Parts'!$C1398)</f>
        <v/>
      </c>
      <c r="E1398" s="9" t="str">
        <f aca="false">IF($A1398="","",IFERROR(INDEX('2. Schematic Parts'!$B$2:$B$3001,MATCH($A1398,'2. Schematic Parts'!$A$2:$A$3001,0)),"NOT FOUND"))</f>
        <v/>
      </c>
      <c r="F1398" s="9" t="str">
        <f aca="false">IF($A1398="","",IFERROR(INDEX('2. Schematic Parts'!$C$2:$C$3001,MATCH($A1398,'2. Schematic Parts'!$A$2:$A$3001,0))&amp;"","NOT FOUND"))</f>
        <v/>
      </c>
      <c r="G1398" s="9" t="str">
        <f aca="false">IF($A1398="","",IFERROR(INDEX('2. Schematic Parts'!$D$2:$D$3001,MATCH($A1398,'2. Schematic Parts'!$A$2:$A$3001,0))&amp;"","NOT FOUND"))</f>
        <v/>
      </c>
      <c r="H1398" s="9" t="str">
        <f aca="false">IF($A1398="","",IF(COUNTIF('2. Schematic Parts'!$A$2:$A$3001,$A1398)=0,"NOT IN SCHEMATIC","OK"))</f>
        <v/>
      </c>
      <c r="I1398" s="9" t="str">
        <f aca="false">IF($A1398="","",IF($H1398="NOT IN SCHEMATIC","",IF(UPPER(TRIM($C1398))=UPPER(TRIM($E1398)),"OK","MISMATCH")))</f>
        <v/>
      </c>
      <c r="J1398" s="9" t="str">
        <f aca="false">IF($A1398="","",IF($H1398="NOT IN SCHEMATIC","",IF($F1398="","NO SCH DECAL",IF($D1398="","",IF(UPPER(TRIM($D1398))=UPPER(TRIM($F1398)),"OK","MISMATCH")))))</f>
        <v/>
      </c>
      <c r="K1398" s="16" t="str">
        <f aca="false">IF($A1398="","",SUMPRODUCT(--ISNUMBER(SEARCH(","&amp;TRIM($A1398)&amp;",",","&amp;SUBSTITUTE('1. Master BOM'!$D$2:$D$400," ","")&amp;","))))</f>
        <v/>
      </c>
      <c r="L1398" s="16" t="str">
        <f aca="false">IF($A1398="","",IF($K1398&lt;&gt;1,0,SUMPRODUCT(ISNUMBER(SEARCH(","&amp;TRIM($A1398)&amp;",",","&amp;SUBSTITUTE('1. Master BOM'!$D$2:$D$400," ","")&amp;","))*ROW('1. Master BOM'!$D$2:$D$400))))</f>
        <v/>
      </c>
      <c r="M1398" s="9" t="str">
        <f aca="false">IF($A1398="","",IF($K1398=0,"NOT IN BOM",IF($K1398&gt;1,"MULTIPLE BOM LINES","OK")))</f>
        <v/>
      </c>
      <c r="N1398" s="9" t="str">
        <f aca="false">IF($A1398="","",IF($L1398=0,"—",INDEX('1. Master BOM'!$A$1:$A$400,$L1398)))</f>
        <v/>
      </c>
      <c r="O1398" s="9" t="str">
        <f aca="false">IF($A1398="","",IF($L1398=0,"—",INDEX('1. Master BOM'!$B$1:$B$400,$L1398)))</f>
        <v/>
      </c>
      <c r="P1398" s="9" t="str">
        <f aca="false">IF($A1398="","",IF(OR($H1398="NOT IN SCHEMATIC",$O1398="—"),"",IF($G1398="","NO SCH PN",IF(UPPER(TRIM($G1398))=UPPER(TRIM($O1398)),"OK","MISMATCH"))))</f>
        <v/>
      </c>
      <c r="Q1398" s="9" t="str">
        <f aca="false">IF($A1398="","",IF($L1398=0,"—",INDEX('1. Master BOM'!$E$1:$E$400,$L1398)))</f>
        <v/>
      </c>
      <c r="R1398" s="9" t="str">
        <f aca="false">IF($A1398="","",IF($L1398=0,"—",IF(T(INDEX('1. Master BOM'!$F$1:$F$400,$L1398))="","(not set)",INDEX('1. Master BOM'!$F$1:$F$400,$L1398))))</f>
        <v/>
      </c>
      <c r="S1398" s="9" t="str">
        <f aca="false">IF($A1398="","",IF(OR($R1398="—",$R1398="(not set)",$D1398=""),"",IF(ISNUMBER(SEARCH(SUBSTITUTE(SUBSTITUTE(SUBSTITUTE($R1398,"-",""),"_","")," ",""),SUBSTITUTE(SUBSTITUTE(SUBSTITUTE($D1398,"-",""),"_","")," ",""))),"OK","CHECK")))</f>
        <v/>
      </c>
      <c r="T1398" s="9" t="str">
        <f aca="false">IF($A1398="","",IF(OR($H1398="NOT IN SCHEMATIC",$I1398="MISMATCH",$J1398="MISMATCH",$P1398="MISMATCH",$M1398&lt;&gt;"OK"),"REVIEW","OK"))</f>
        <v/>
      </c>
      <c r="U1398" s="14"/>
      <c r="V1398" s="14"/>
      <c r="W1398" s="17"/>
      <c r="X1398" s="14"/>
    </row>
    <row r="1399" customFormat="false" ht="15" hidden="false" customHeight="false" outlineLevel="0" collapsed="false">
      <c r="A1399" s="9" t="str">
        <f aca="false">IF('3. Layout Parts'!$A1399="","",TRIM('3. Layout Parts'!$A1399))</f>
        <v/>
      </c>
      <c r="B1399" s="9" t="str">
        <f aca="false">IF($A1399="","",'3. Layout Parts'!$D1399)</f>
        <v/>
      </c>
      <c r="C1399" s="9" t="str">
        <f aca="false">IF($A1399="","",'3. Layout Parts'!$B1399)</f>
        <v/>
      </c>
      <c r="D1399" s="9" t="str">
        <f aca="false">IF($A1399="","",'3. Layout Parts'!$C1399)</f>
        <v/>
      </c>
      <c r="E1399" s="9" t="str">
        <f aca="false">IF($A1399="","",IFERROR(INDEX('2. Schematic Parts'!$B$2:$B$3001,MATCH($A1399,'2. Schematic Parts'!$A$2:$A$3001,0)),"NOT FOUND"))</f>
        <v/>
      </c>
      <c r="F1399" s="9" t="str">
        <f aca="false">IF($A1399="","",IFERROR(INDEX('2. Schematic Parts'!$C$2:$C$3001,MATCH($A1399,'2. Schematic Parts'!$A$2:$A$3001,0))&amp;"","NOT FOUND"))</f>
        <v/>
      </c>
      <c r="G1399" s="9" t="str">
        <f aca="false">IF($A1399="","",IFERROR(INDEX('2. Schematic Parts'!$D$2:$D$3001,MATCH($A1399,'2. Schematic Parts'!$A$2:$A$3001,0))&amp;"","NOT FOUND"))</f>
        <v/>
      </c>
      <c r="H1399" s="9" t="str">
        <f aca="false">IF($A1399="","",IF(COUNTIF('2. Schematic Parts'!$A$2:$A$3001,$A1399)=0,"NOT IN SCHEMATIC","OK"))</f>
        <v/>
      </c>
      <c r="I1399" s="9" t="str">
        <f aca="false">IF($A1399="","",IF($H1399="NOT IN SCHEMATIC","",IF(UPPER(TRIM($C1399))=UPPER(TRIM($E1399)),"OK","MISMATCH")))</f>
        <v/>
      </c>
      <c r="J1399" s="9" t="str">
        <f aca="false">IF($A1399="","",IF($H1399="NOT IN SCHEMATIC","",IF($F1399="","NO SCH DECAL",IF($D1399="","",IF(UPPER(TRIM($D1399))=UPPER(TRIM($F1399)),"OK","MISMATCH")))))</f>
        <v/>
      </c>
      <c r="K1399" s="16" t="str">
        <f aca="false">IF($A1399="","",SUMPRODUCT(--ISNUMBER(SEARCH(","&amp;TRIM($A1399)&amp;",",","&amp;SUBSTITUTE('1. Master BOM'!$D$2:$D$400," ","")&amp;","))))</f>
        <v/>
      </c>
      <c r="L1399" s="16" t="str">
        <f aca="false">IF($A1399="","",IF($K1399&lt;&gt;1,0,SUMPRODUCT(ISNUMBER(SEARCH(","&amp;TRIM($A1399)&amp;",",","&amp;SUBSTITUTE('1. Master BOM'!$D$2:$D$400," ","")&amp;","))*ROW('1. Master BOM'!$D$2:$D$400))))</f>
        <v/>
      </c>
      <c r="M1399" s="9" t="str">
        <f aca="false">IF($A1399="","",IF($K1399=0,"NOT IN BOM",IF($K1399&gt;1,"MULTIPLE BOM LINES","OK")))</f>
        <v/>
      </c>
      <c r="N1399" s="9" t="str">
        <f aca="false">IF($A1399="","",IF($L1399=0,"—",INDEX('1. Master BOM'!$A$1:$A$400,$L1399)))</f>
        <v/>
      </c>
      <c r="O1399" s="9" t="str">
        <f aca="false">IF($A1399="","",IF($L1399=0,"—",INDEX('1. Master BOM'!$B$1:$B$400,$L1399)))</f>
        <v/>
      </c>
      <c r="P1399" s="9" t="str">
        <f aca="false">IF($A1399="","",IF(OR($H1399="NOT IN SCHEMATIC",$O1399="—"),"",IF($G1399="","NO SCH PN",IF(UPPER(TRIM($G1399))=UPPER(TRIM($O1399)),"OK","MISMATCH"))))</f>
        <v/>
      </c>
      <c r="Q1399" s="9" t="str">
        <f aca="false">IF($A1399="","",IF($L1399=0,"—",INDEX('1. Master BOM'!$E$1:$E$400,$L1399)))</f>
        <v/>
      </c>
      <c r="R1399" s="9" t="str">
        <f aca="false">IF($A1399="","",IF($L1399=0,"—",IF(T(INDEX('1. Master BOM'!$F$1:$F$400,$L1399))="","(not set)",INDEX('1. Master BOM'!$F$1:$F$400,$L1399))))</f>
        <v/>
      </c>
      <c r="S1399" s="9" t="str">
        <f aca="false">IF($A1399="","",IF(OR($R1399="—",$R1399="(not set)",$D1399=""),"",IF(ISNUMBER(SEARCH(SUBSTITUTE(SUBSTITUTE(SUBSTITUTE($R1399,"-",""),"_","")," ",""),SUBSTITUTE(SUBSTITUTE(SUBSTITUTE($D1399,"-",""),"_","")," ",""))),"OK","CHECK")))</f>
        <v/>
      </c>
      <c r="T1399" s="9" t="str">
        <f aca="false">IF($A1399="","",IF(OR($H1399="NOT IN SCHEMATIC",$I1399="MISMATCH",$J1399="MISMATCH",$P1399="MISMATCH",$M1399&lt;&gt;"OK"),"REVIEW","OK"))</f>
        <v/>
      </c>
      <c r="U1399" s="14"/>
      <c r="V1399" s="14"/>
      <c r="W1399" s="17"/>
      <c r="X1399" s="14"/>
    </row>
    <row r="1400" customFormat="false" ht="15" hidden="false" customHeight="false" outlineLevel="0" collapsed="false">
      <c r="A1400" s="9" t="str">
        <f aca="false">IF('3. Layout Parts'!$A1400="","",TRIM('3. Layout Parts'!$A1400))</f>
        <v/>
      </c>
      <c r="B1400" s="9" t="str">
        <f aca="false">IF($A1400="","",'3. Layout Parts'!$D1400)</f>
        <v/>
      </c>
      <c r="C1400" s="9" t="str">
        <f aca="false">IF($A1400="","",'3. Layout Parts'!$B1400)</f>
        <v/>
      </c>
      <c r="D1400" s="9" t="str">
        <f aca="false">IF($A1400="","",'3. Layout Parts'!$C1400)</f>
        <v/>
      </c>
      <c r="E1400" s="9" t="str">
        <f aca="false">IF($A1400="","",IFERROR(INDEX('2. Schematic Parts'!$B$2:$B$3001,MATCH($A1400,'2. Schematic Parts'!$A$2:$A$3001,0)),"NOT FOUND"))</f>
        <v/>
      </c>
      <c r="F1400" s="9" t="str">
        <f aca="false">IF($A1400="","",IFERROR(INDEX('2. Schematic Parts'!$C$2:$C$3001,MATCH($A1400,'2. Schematic Parts'!$A$2:$A$3001,0))&amp;"","NOT FOUND"))</f>
        <v/>
      </c>
      <c r="G1400" s="9" t="str">
        <f aca="false">IF($A1400="","",IFERROR(INDEX('2. Schematic Parts'!$D$2:$D$3001,MATCH($A1400,'2. Schematic Parts'!$A$2:$A$3001,0))&amp;"","NOT FOUND"))</f>
        <v/>
      </c>
      <c r="H1400" s="9" t="str">
        <f aca="false">IF($A1400="","",IF(COUNTIF('2. Schematic Parts'!$A$2:$A$3001,$A1400)=0,"NOT IN SCHEMATIC","OK"))</f>
        <v/>
      </c>
      <c r="I1400" s="9" t="str">
        <f aca="false">IF($A1400="","",IF($H1400="NOT IN SCHEMATIC","",IF(UPPER(TRIM($C1400))=UPPER(TRIM($E1400)),"OK","MISMATCH")))</f>
        <v/>
      </c>
      <c r="J1400" s="9" t="str">
        <f aca="false">IF($A1400="","",IF($H1400="NOT IN SCHEMATIC","",IF($F1400="","NO SCH DECAL",IF($D1400="","",IF(UPPER(TRIM($D1400))=UPPER(TRIM($F1400)),"OK","MISMATCH")))))</f>
        <v/>
      </c>
      <c r="K1400" s="16" t="str">
        <f aca="false">IF($A1400="","",SUMPRODUCT(--ISNUMBER(SEARCH(","&amp;TRIM($A1400)&amp;",",","&amp;SUBSTITUTE('1. Master BOM'!$D$2:$D$400," ","")&amp;","))))</f>
        <v/>
      </c>
      <c r="L1400" s="16" t="str">
        <f aca="false">IF($A1400="","",IF($K1400&lt;&gt;1,0,SUMPRODUCT(ISNUMBER(SEARCH(","&amp;TRIM($A1400)&amp;",",","&amp;SUBSTITUTE('1. Master BOM'!$D$2:$D$400," ","")&amp;","))*ROW('1. Master BOM'!$D$2:$D$400))))</f>
        <v/>
      </c>
      <c r="M1400" s="9" t="str">
        <f aca="false">IF($A1400="","",IF($K1400=0,"NOT IN BOM",IF($K1400&gt;1,"MULTIPLE BOM LINES","OK")))</f>
        <v/>
      </c>
      <c r="N1400" s="9" t="str">
        <f aca="false">IF($A1400="","",IF($L1400=0,"—",INDEX('1. Master BOM'!$A$1:$A$400,$L1400)))</f>
        <v/>
      </c>
      <c r="O1400" s="9" t="str">
        <f aca="false">IF($A1400="","",IF($L1400=0,"—",INDEX('1. Master BOM'!$B$1:$B$400,$L1400)))</f>
        <v/>
      </c>
      <c r="P1400" s="9" t="str">
        <f aca="false">IF($A1400="","",IF(OR($H1400="NOT IN SCHEMATIC",$O1400="—"),"",IF($G1400="","NO SCH PN",IF(UPPER(TRIM($G1400))=UPPER(TRIM($O1400)),"OK","MISMATCH"))))</f>
        <v/>
      </c>
      <c r="Q1400" s="9" t="str">
        <f aca="false">IF($A1400="","",IF($L1400=0,"—",INDEX('1. Master BOM'!$E$1:$E$400,$L1400)))</f>
        <v/>
      </c>
      <c r="R1400" s="9" t="str">
        <f aca="false">IF($A1400="","",IF($L1400=0,"—",IF(T(INDEX('1. Master BOM'!$F$1:$F$400,$L1400))="","(not set)",INDEX('1. Master BOM'!$F$1:$F$400,$L1400))))</f>
        <v/>
      </c>
      <c r="S1400" s="9" t="str">
        <f aca="false">IF($A1400="","",IF(OR($R1400="—",$R1400="(not set)",$D1400=""),"",IF(ISNUMBER(SEARCH(SUBSTITUTE(SUBSTITUTE(SUBSTITUTE($R1400,"-",""),"_","")," ",""),SUBSTITUTE(SUBSTITUTE(SUBSTITUTE($D1400,"-",""),"_","")," ",""))),"OK","CHECK")))</f>
        <v/>
      </c>
      <c r="T1400" s="9" t="str">
        <f aca="false">IF($A1400="","",IF(OR($H1400="NOT IN SCHEMATIC",$I1400="MISMATCH",$J1400="MISMATCH",$P1400="MISMATCH",$M1400&lt;&gt;"OK"),"REVIEW","OK"))</f>
        <v/>
      </c>
      <c r="U1400" s="14"/>
      <c r="V1400" s="14"/>
      <c r="W1400" s="17"/>
      <c r="X1400" s="14"/>
    </row>
    <row r="1401" customFormat="false" ht="15" hidden="false" customHeight="false" outlineLevel="0" collapsed="false">
      <c r="A1401" s="9" t="str">
        <f aca="false">IF('3. Layout Parts'!$A1401="","",TRIM('3. Layout Parts'!$A1401))</f>
        <v/>
      </c>
      <c r="B1401" s="9" t="str">
        <f aca="false">IF($A1401="","",'3. Layout Parts'!$D1401)</f>
        <v/>
      </c>
      <c r="C1401" s="9" t="str">
        <f aca="false">IF($A1401="","",'3. Layout Parts'!$B1401)</f>
        <v/>
      </c>
      <c r="D1401" s="9" t="str">
        <f aca="false">IF($A1401="","",'3. Layout Parts'!$C1401)</f>
        <v/>
      </c>
      <c r="E1401" s="9" t="str">
        <f aca="false">IF($A1401="","",IFERROR(INDEX('2. Schematic Parts'!$B$2:$B$3001,MATCH($A1401,'2. Schematic Parts'!$A$2:$A$3001,0)),"NOT FOUND"))</f>
        <v/>
      </c>
      <c r="F1401" s="9" t="str">
        <f aca="false">IF($A1401="","",IFERROR(INDEX('2. Schematic Parts'!$C$2:$C$3001,MATCH($A1401,'2. Schematic Parts'!$A$2:$A$3001,0))&amp;"","NOT FOUND"))</f>
        <v/>
      </c>
      <c r="G1401" s="9" t="str">
        <f aca="false">IF($A1401="","",IFERROR(INDEX('2. Schematic Parts'!$D$2:$D$3001,MATCH($A1401,'2. Schematic Parts'!$A$2:$A$3001,0))&amp;"","NOT FOUND"))</f>
        <v/>
      </c>
      <c r="H1401" s="9" t="str">
        <f aca="false">IF($A1401="","",IF(COUNTIF('2. Schematic Parts'!$A$2:$A$3001,$A1401)=0,"NOT IN SCHEMATIC","OK"))</f>
        <v/>
      </c>
      <c r="I1401" s="9" t="str">
        <f aca="false">IF($A1401="","",IF($H1401="NOT IN SCHEMATIC","",IF(UPPER(TRIM($C1401))=UPPER(TRIM($E1401)),"OK","MISMATCH")))</f>
        <v/>
      </c>
      <c r="J1401" s="9" t="str">
        <f aca="false">IF($A1401="","",IF($H1401="NOT IN SCHEMATIC","",IF($F1401="","NO SCH DECAL",IF($D1401="","",IF(UPPER(TRIM($D1401))=UPPER(TRIM($F1401)),"OK","MISMATCH")))))</f>
        <v/>
      </c>
      <c r="K1401" s="16" t="str">
        <f aca="false">IF($A1401="","",SUMPRODUCT(--ISNUMBER(SEARCH(","&amp;TRIM($A1401)&amp;",",","&amp;SUBSTITUTE('1. Master BOM'!$D$2:$D$400," ","")&amp;","))))</f>
        <v/>
      </c>
      <c r="L1401" s="16" t="str">
        <f aca="false">IF($A1401="","",IF($K1401&lt;&gt;1,0,SUMPRODUCT(ISNUMBER(SEARCH(","&amp;TRIM($A1401)&amp;",",","&amp;SUBSTITUTE('1. Master BOM'!$D$2:$D$400," ","")&amp;","))*ROW('1. Master BOM'!$D$2:$D$400))))</f>
        <v/>
      </c>
      <c r="M1401" s="9" t="str">
        <f aca="false">IF($A1401="","",IF($K1401=0,"NOT IN BOM",IF($K1401&gt;1,"MULTIPLE BOM LINES","OK")))</f>
        <v/>
      </c>
      <c r="N1401" s="9" t="str">
        <f aca="false">IF($A1401="","",IF($L1401=0,"—",INDEX('1. Master BOM'!$A$1:$A$400,$L1401)))</f>
        <v/>
      </c>
      <c r="O1401" s="9" t="str">
        <f aca="false">IF($A1401="","",IF($L1401=0,"—",INDEX('1. Master BOM'!$B$1:$B$400,$L1401)))</f>
        <v/>
      </c>
      <c r="P1401" s="9" t="str">
        <f aca="false">IF($A1401="","",IF(OR($H1401="NOT IN SCHEMATIC",$O1401="—"),"",IF($G1401="","NO SCH PN",IF(UPPER(TRIM($G1401))=UPPER(TRIM($O1401)),"OK","MISMATCH"))))</f>
        <v/>
      </c>
      <c r="Q1401" s="9" t="str">
        <f aca="false">IF($A1401="","",IF($L1401=0,"—",INDEX('1. Master BOM'!$E$1:$E$400,$L1401)))</f>
        <v/>
      </c>
      <c r="R1401" s="9" t="str">
        <f aca="false">IF($A1401="","",IF($L1401=0,"—",IF(T(INDEX('1. Master BOM'!$F$1:$F$400,$L1401))="","(not set)",INDEX('1. Master BOM'!$F$1:$F$400,$L1401))))</f>
        <v/>
      </c>
      <c r="S1401" s="9" t="str">
        <f aca="false">IF($A1401="","",IF(OR($R1401="—",$R1401="(not set)",$D1401=""),"",IF(ISNUMBER(SEARCH(SUBSTITUTE(SUBSTITUTE(SUBSTITUTE($R1401,"-",""),"_","")," ",""),SUBSTITUTE(SUBSTITUTE(SUBSTITUTE($D1401,"-",""),"_","")," ",""))),"OK","CHECK")))</f>
        <v/>
      </c>
      <c r="T1401" s="9" t="str">
        <f aca="false">IF($A1401="","",IF(OR($H1401="NOT IN SCHEMATIC",$I1401="MISMATCH",$J1401="MISMATCH",$P1401="MISMATCH",$M1401&lt;&gt;"OK"),"REVIEW","OK"))</f>
        <v/>
      </c>
      <c r="U1401" s="14"/>
      <c r="V1401" s="14"/>
      <c r="W1401" s="17"/>
      <c r="X1401" s="14"/>
    </row>
    <row r="1402" customFormat="false" ht="15" hidden="false" customHeight="false" outlineLevel="0" collapsed="false">
      <c r="A1402" s="9" t="str">
        <f aca="false">IF('3. Layout Parts'!$A1402="","",TRIM('3. Layout Parts'!$A1402))</f>
        <v/>
      </c>
      <c r="B1402" s="9" t="str">
        <f aca="false">IF($A1402="","",'3. Layout Parts'!$D1402)</f>
        <v/>
      </c>
      <c r="C1402" s="9" t="str">
        <f aca="false">IF($A1402="","",'3. Layout Parts'!$B1402)</f>
        <v/>
      </c>
      <c r="D1402" s="9" t="str">
        <f aca="false">IF($A1402="","",'3. Layout Parts'!$C1402)</f>
        <v/>
      </c>
      <c r="E1402" s="9" t="str">
        <f aca="false">IF($A1402="","",IFERROR(INDEX('2. Schematic Parts'!$B$2:$B$3001,MATCH($A1402,'2. Schematic Parts'!$A$2:$A$3001,0)),"NOT FOUND"))</f>
        <v/>
      </c>
      <c r="F1402" s="9" t="str">
        <f aca="false">IF($A1402="","",IFERROR(INDEX('2. Schematic Parts'!$C$2:$C$3001,MATCH($A1402,'2. Schematic Parts'!$A$2:$A$3001,0))&amp;"","NOT FOUND"))</f>
        <v/>
      </c>
      <c r="G1402" s="9" t="str">
        <f aca="false">IF($A1402="","",IFERROR(INDEX('2. Schematic Parts'!$D$2:$D$3001,MATCH($A1402,'2. Schematic Parts'!$A$2:$A$3001,0))&amp;"","NOT FOUND"))</f>
        <v/>
      </c>
      <c r="H1402" s="9" t="str">
        <f aca="false">IF($A1402="","",IF(COUNTIF('2. Schematic Parts'!$A$2:$A$3001,$A1402)=0,"NOT IN SCHEMATIC","OK"))</f>
        <v/>
      </c>
      <c r="I1402" s="9" t="str">
        <f aca="false">IF($A1402="","",IF($H1402="NOT IN SCHEMATIC","",IF(UPPER(TRIM($C1402))=UPPER(TRIM($E1402)),"OK","MISMATCH")))</f>
        <v/>
      </c>
      <c r="J1402" s="9" t="str">
        <f aca="false">IF($A1402="","",IF($H1402="NOT IN SCHEMATIC","",IF($F1402="","NO SCH DECAL",IF($D1402="","",IF(UPPER(TRIM($D1402))=UPPER(TRIM($F1402)),"OK","MISMATCH")))))</f>
        <v/>
      </c>
      <c r="K1402" s="16" t="str">
        <f aca="false">IF($A1402="","",SUMPRODUCT(--ISNUMBER(SEARCH(","&amp;TRIM($A1402)&amp;",",","&amp;SUBSTITUTE('1. Master BOM'!$D$2:$D$400," ","")&amp;","))))</f>
        <v/>
      </c>
      <c r="L1402" s="16" t="str">
        <f aca="false">IF($A1402="","",IF($K1402&lt;&gt;1,0,SUMPRODUCT(ISNUMBER(SEARCH(","&amp;TRIM($A1402)&amp;",",","&amp;SUBSTITUTE('1. Master BOM'!$D$2:$D$400," ","")&amp;","))*ROW('1. Master BOM'!$D$2:$D$400))))</f>
        <v/>
      </c>
      <c r="M1402" s="9" t="str">
        <f aca="false">IF($A1402="","",IF($K1402=0,"NOT IN BOM",IF($K1402&gt;1,"MULTIPLE BOM LINES","OK")))</f>
        <v/>
      </c>
      <c r="N1402" s="9" t="str">
        <f aca="false">IF($A1402="","",IF($L1402=0,"—",INDEX('1. Master BOM'!$A$1:$A$400,$L1402)))</f>
        <v/>
      </c>
      <c r="O1402" s="9" t="str">
        <f aca="false">IF($A1402="","",IF($L1402=0,"—",INDEX('1. Master BOM'!$B$1:$B$400,$L1402)))</f>
        <v/>
      </c>
      <c r="P1402" s="9" t="str">
        <f aca="false">IF($A1402="","",IF(OR($H1402="NOT IN SCHEMATIC",$O1402="—"),"",IF($G1402="","NO SCH PN",IF(UPPER(TRIM($G1402))=UPPER(TRIM($O1402)),"OK","MISMATCH"))))</f>
        <v/>
      </c>
      <c r="Q1402" s="9" t="str">
        <f aca="false">IF($A1402="","",IF($L1402=0,"—",INDEX('1. Master BOM'!$E$1:$E$400,$L1402)))</f>
        <v/>
      </c>
      <c r="R1402" s="9" t="str">
        <f aca="false">IF($A1402="","",IF($L1402=0,"—",IF(T(INDEX('1. Master BOM'!$F$1:$F$400,$L1402))="","(not set)",INDEX('1. Master BOM'!$F$1:$F$400,$L1402))))</f>
        <v/>
      </c>
      <c r="S1402" s="9" t="str">
        <f aca="false">IF($A1402="","",IF(OR($R1402="—",$R1402="(not set)",$D1402=""),"",IF(ISNUMBER(SEARCH(SUBSTITUTE(SUBSTITUTE(SUBSTITUTE($R1402,"-",""),"_","")," ",""),SUBSTITUTE(SUBSTITUTE(SUBSTITUTE($D1402,"-",""),"_","")," ",""))),"OK","CHECK")))</f>
        <v/>
      </c>
      <c r="T1402" s="9" t="str">
        <f aca="false">IF($A1402="","",IF(OR($H1402="NOT IN SCHEMATIC",$I1402="MISMATCH",$J1402="MISMATCH",$P1402="MISMATCH",$M1402&lt;&gt;"OK"),"REVIEW","OK"))</f>
        <v/>
      </c>
      <c r="U1402" s="14"/>
      <c r="V1402" s="14"/>
      <c r="W1402" s="17"/>
      <c r="X1402" s="14"/>
    </row>
    <row r="1403" customFormat="false" ht="15" hidden="false" customHeight="false" outlineLevel="0" collapsed="false">
      <c r="A1403" s="9" t="str">
        <f aca="false">IF('3. Layout Parts'!$A1403="","",TRIM('3. Layout Parts'!$A1403))</f>
        <v/>
      </c>
      <c r="B1403" s="9" t="str">
        <f aca="false">IF($A1403="","",'3. Layout Parts'!$D1403)</f>
        <v/>
      </c>
      <c r="C1403" s="9" t="str">
        <f aca="false">IF($A1403="","",'3. Layout Parts'!$B1403)</f>
        <v/>
      </c>
      <c r="D1403" s="9" t="str">
        <f aca="false">IF($A1403="","",'3. Layout Parts'!$C1403)</f>
        <v/>
      </c>
      <c r="E1403" s="9" t="str">
        <f aca="false">IF($A1403="","",IFERROR(INDEX('2. Schematic Parts'!$B$2:$B$3001,MATCH($A1403,'2. Schematic Parts'!$A$2:$A$3001,0)),"NOT FOUND"))</f>
        <v/>
      </c>
      <c r="F1403" s="9" t="str">
        <f aca="false">IF($A1403="","",IFERROR(INDEX('2. Schematic Parts'!$C$2:$C$3001,MATCH($A1403,'2. Schematic Parts'!$A$2:$A$3001,0))&amp;"","NOT FOUND"))</f>
        <v/>
      </c>
      <c r="G1403" s="9" t="str">
        <f aca="false">IF($A1403="","",IFERROR(INDEX('2. Schematic Parts'!$D$2:$D$3001,MATCH($A1403,'2. Schematic Parts'!$A$2:$A$3001,0))&amp;"","NOT FOUND"))</f>
        <v/>
      </c>
      <c r="H1403" s="9" t="str">
        <f aca="false">IF($A1403="","",IF(COUNTIF('2. Schematic Parts'!$A$2:$A$3001,$A1403)=0,"NOT IN SCHEMATIC","OK"))</f>
        <v/>
      </c>
      <c r="I1403" s="9" t="str">
        <f aca="false">IF($A1403="","",IF($H1403="NOT IN SCHEMATIC","",IF(UPPER(TRIM($C1403))=UPPER(TRIM($E1403)),"OK","MISMATCH")))</f>
        <v/>
      </c>
      <c r="J1403" s="9" t="str">
        <f aca="false">IF($A1403="","",IF($H1403="NOT IN SCHEMATIC","",IF($F1403="","NO SCH DECAL",IF($D1403="","",IF(UPPER(TRIM($D1403))=UPPER(TRIM($F1403)),"OK","MISMATCH")))))</f>
        <v/>
      </c>
      <c r="K1403" s="16" t="str">
        <f aca="false">IF($A1403="","",SUMPRODUCT(--ISNUMBER(SEARCH(","&amp;TRIM($A1403)&amp;",",","&amp;SUBSTITUTE('1. Master BOM'!$D$2:$D$400," ","")&amp;","))))</f>
        <v/>
      </c>
      <c r="L1403" s="16" t="str">
        <f aca="false">IF($A1403="","",IF($K1403&lt;&gt;1,0,SUMPRODUCT(ISNUMBER(SEARCH(","&amp;TRIM($A1403)&amp;",",","&amp;SUBSTITUTE('1. Master BOM'!$D$2:$D$400," ","")&amp;","))*ROW('1. Master BOM'!$D$2:$D$400))))</f>
        <v/>
      </c>
      <c r="M1403" s="9" t="str">
        <f aca="false">IF($A1403="","",IF($K1403=0,"NOT IN BOM",IF($K1403&gt;1,"MULTIPLE BOM LINES","OK")))</f>
        <v/>
      </c>
      <c r="N1403" s="9" t="str">
        <f aca="false">IF($A1403="","",IF($L1403=0,"—",INDEX('1. Master BOM'!$A$1:$A$400,$L1403)))</f>
        <v/>
      </c>
      <c r="O1403" s="9" t="str">
        <f aca="false">IF($A1403="","",IF($L1403=0,"—",INDEX('1. Master BOM'!$B$1:$B$400,$L1403)))</f>
        <v/>
      </c>
      <c r="P1403" s="9" t="str">
        <f aca="false">IF($A1403="","",IF(OR($H1403="NOT IN SCHEMATIC",$O1403="—"),"",IF($G1403="","NO SCH PN",IF(UPPER(TRIM($G1403))=UPPER(TRIM($O1403)),"OK","MISMATCH"))))</f>
        <v/>
      </c>
      <c r="Q1403" s="9" t="str">
        <f aca="false">IF($A1403="","",IF($L1403=0,"—",INDEX('1. Master BOM'!$E$1:$E$400,$L1403)))</f>
        <v/>
      </c>
      <c r="R1403" s="9" t="str">
        <f aca="false">IF($A1403="","",IF($L1403=0,"—",IF(T(INDEX('1. Master BOM'!$F$1:$F$400,$L1403))="","(not set)",INDEX('1. Master BOM'!$F$1:$F$400,$L1403))))</f>
        <v/>
      </c>
      <c r="S1403" s="9" t="str">
        <f aca="false">IF($A1403="","",IF(OR($R1403="—",$R1403="(not set)",$D1403=""),"",IF(ISNUMBER(SEARCH(SUBSTITUTE(SUBSTITUTE(SUBSTITUTE($R1403,"-",""),"_","")," ",""),SUBSTITUTE(SUBSTITUTE(SUBSTITUTE($D1403,"-",""),"_","")," ",""))),"OK","CHECK")))</f>
        <v/>
      </c>
      <c r="T1403" s="9" t="str">
        <f aca="false">IF($A1403="","",IF(OR($H1403="NOT IN SCHEMATIC",$I1403="MISMATCH",$J1403="MISMATCH",$P1403="MISMATCH",$M1403&lt;&gt;"OK"),"REVIEW","OK"))</f>
        <v/>
      </c>
      <c r="U1403" s="14"/>
      <c r="V1403" s="14"/>
      <c r="W1403" s="17"/>
      <c r="X1403" s="14"/>
    </row>
    <row r="1404" customFormat="false" ht="15" hidden="false" customHeight="false" outlineLevel="0" collapsed="false">
      <c r="A1404" s="9" t="str">
        <f aca="false">IF('3. Layout Parts'!$A1404="","",TRIM('3. Layout Parts'!$A1404))</f>
        <v/>
      </c>
      <c r="B1404" s="9" t="str">
        <f aca="false">IF($A1404="","",'3. Layout Parts'!$D1404)</f>
        <v/>
      </c>
      <c r="C1404" s="9" t="str">
        <f aca="false">IF($A1404="","",'3. Layout Parts'!$B1404)</f>
        <v/>
      </c>
      <c r="D1404" s="9" t="str">
        <f aca="false">IF($A1404="","",'3. Layout Parts'!$C1404)</f>
        <v/>
      </c>
      <c r="E1404" s="9" t="str">
        <f aca="false">IF($A1404="","",IFERROR(INDEX('2. Schematic Parts'!$B$2:$B$3001,MATCH($A1404,'2. Schematic Parts'!$A$2:$A$3001,0)),"NOT FOUND"))</f>
        <v/>
      </c>
      <c r="F1404" s="9" t="str">
        <f aca="false">IF($A1404="","",IFERROR(INDEX('2. Schematic Parts'!$C$2:$C$3001,MATCH($A1404,'2. Schematic Parts'!$A$2:$A$3001,0))&amp;"","NOT FOUND"))</f>
        <v/>
      </c>
      <c r="G1404" s="9" t="str">
        <f aca="false">IF($A1404="","",IFERROR(INDEX('2. Schematic Parts'!$D$2:$D$3001,MATCH($A1404,'2. Schematic Parts'!$A$2:$A$3001,0))&amp;"","NOT FOUND"))</f>
        <v/>
      </c>
      <c r="H1404" s="9" t="str">
        <f aca="false">IF($A1404="","",IF(COUNTIF('2. Schematic Parts'!$A$2:$A$3001,$A1404)=0,"NOT IN SCHEMATIC","OK"))</f>
        <v/>
      </c>
      <c r="I1404" s="9" t="str">
        <f aca="false">IF($A1404="","",IF($H1404="NOT IN SCHEMATIC","",IF(UPPER(TRIM($C1404))=UPPER(TRIM($E1404)),"OK","MISMATCH")))</f>
        <v/>
      </c>
      <c r="J1404" s="9" t="str">
        <f aca="false">IF($A1404="","",IF($H1404="NOT IN SCHEMATIC","",IF($F1404="","NO SCH DECAL",IF($D1404="","",IF(UPPER(TRIM($D1404))=UPPER(TRIM($F1404)),"OK","MISMATCH")))))</f>
        <v/>
      </c>
      <c r="K1404" s="16" t="str">
        <f aca="false">IF($A1404="","",SUMPRODUCT(--ISNUMBER(SEARCH(","&amp;TRIM($A1404)&amp;",",","&amp;SUBSTITUTE('1. Master BOM'!$D$2:$D$400," ","")&amp;","))))</f>
        <v/>
      </c>
      <c r="L1404" s="16" t="str">
        <f aca="false">IF($A1404="","",IF($K1404&lt;&gt;1,0,SUMPRODUCT(ISNUMBER(SEARCH(","&amp;TRIM($A1404)&amp;",",","&amp;SUBSTITUTE('1. Master BOM'!$D$2:$D$400," ","")&amp;","))*ROW('1. Master BOM'!$D$2:$D$400))))</f>
        <v/>
      </c>
      <c r="M1404" s="9" t="str">
        <f aca="false">IF($A1404="","",IF($K1404=0,"NOT IN BOM",IF($K1404&gt;1,"MULTIPLE BOM LINES","OK")))</f>
        <v/>
      </c>
      <c r="N1404" s="9" t="str">
        <f aca="false">IF($A1404="","",IF($L1404=0,"—",INDEX('1. Master BOM'!$A$1:$A$400,$L1404)))</f>
        <v/>
      </c>
      <c r="O1404" s="9" t="str">
        <f aca="false">IF($A1404="","",IF($L1404=0,"—",INDEX('1. Master BOM'!$B$1:$B$400,$L1404)))</f>
        <v/>
      </c>
      <c r="P1404" s="9" t="str">
        <f aca="false">IF($A1404="","",IF(OR($H1404="NOT IN SCHEMATIC",$O1404="—"),"",IF($G1404="","NO SCH PN",IF(UPPER(TRIM($G1404))=UPPER(TRIM($O1404)),"OK","MISMATCH"))))</f>
        <v/>
      </c>
      <c r="Q1404" s="9" t="str">
        <f aca="false">IF($A1404="","",IF($L1404=0,"—",INDEX('1. Master BOM'!$E$1:$E$400,$L1404)))</f>
        <v/>
      </c>
      <c r="R1404" s="9" t="str">
        <f aca="false">IF($A1404="","",IF($L1404=0,"—",IF(T(INDEX('1. Master BOM'!$F$1:$F$400,$L1404))="","(not set)",INDEX('1. Master BOM'!$F$1:$F$400,$L1404))))</f>
        <v/>
      </c>
      <c r="S1404" s="9" t="str">
        <f aca="false">IF($A1404="","",IF(OR($R1404="—",$R1404="(not set)",$D1404=""),"",IF(ISNUMBER(SEARCH(SUBSTITUTE(SUBSTITUTE(SUBSTITUTE($R1404,"-",""),"_","")," ",""),SUBSTITUTE(SUBSTITUTE(SUBSTITUTE($D1404,"-",""),"_","")," ",""))),"OK","CHECK")))</f>
        <v/>
      </c>
      <c r="T1404" s="9" t="str">
        <f aca="false">IF($A1404="","",IF(OR($H1404="NOT IN SCHEMATIC",$I1404="MISMATCH",$J1404="MISMATCH",$P1404="MISMATCH",$M1404&lt;&gt;"OK"),"REVIEW","OK"))</f>
        <v/>
      </c>
      <c r="U1404" s="14"/>
      <c r="V1404" s="14"/>
      <c r="W1404" s="17"/>
      <c r="X1404" s="14"/>
    </row>
    <row r="1405" customFormat="false" ht="15" hidden="false" customHeight="false" outlineLevel="0" collapsed="false">
      <c r="A1405" s="9" t="str">
        <f aca="false">IF('3. Layout Parts'!$A1405="","",TRIM('3. Layout Parts'!$A1405))</f>
        <v/>
      </c>
      <c r="B1405" s="9" t="str">
        <f aca="false">IF($A1405="","",'3. Layout Parts'!$D1405)</f>
        <v/>
      </c>
      <c r="C1405" s="9" t="str">
        <f aca="false">IF($A1405="","",'3. Layout Parts'!$B1405)</f>
        <v/>
      </c>
      <c r="D1405" s="9" t="str">
        <f aca="false">IF($A1405="","",'3. Layout Parts'!$C1405)</f>
        <v/>
      </c>
      <c r="E1405" s="9" t="str">
        <f aca="false">IF($A1405="","",IFERROR(INDEX('2. Schematic Parts'!$B$2:$B$3001,MATCH($A1405,'2. Schematic Parts'!$A$2:$A$3001,0)),"NOT FOUND"))</f>
        <v/>
      </c>
      <c r="F1405" s="9" t="str">
        <f aca="false">IF($A1405="","",IFERROR(INDEX('2. Schematic Parts'!$C$2:$C$3001,MATCH($A1405,'2. Schematic Parts'!$A$2:$A$3001,0))&amp;"","NOT FOUND"))</f>
        <v/>
      </c>
      <c r="G1405" s="9" t="str">
        <f aca="false">IF($A1405="","",IFERROR(INDEX('2. Schematic Parts'!$D$2:$D$3001,MATCH($A1405,'2. Schematic Parts'!$A$2:$A$3001,0))&amp;"","NOT FOUND"))</f>
        <v/>
      </c>
      <c r="H1405" s="9" t="str">
        <f aca="false">IF($A1405="","",IF(COUNTIF('2. Schematic Parts'!$A$2:$A$3001,$A1405)=0,"NOT IN SCHEMATIC","OK"))</f>
        <v/>
      </c>
      <c r="I1405" s="9" t="str">
        <f aca="false">IF($A1405="","",IF($H1405="NOT IN SCHEMATIC","",IF(UPPER(TRIM($C1405))=UPPER(TRIM($E1405)),"OK","MISMATCH")))</f>
        <v/>
      </c>
      <c r="J1405" s="9" t="str">
        <f aca="false">IF($A1405="","",IF($H1405="NOT IN SCHEMATIC","",IF($F1405="","NO SCH DECAL",IF($D1405="","",IF(UPPER(TRIM($D1405))=UPPER(TRIM($F1405)),"OK","MISMATCH")))))</f>
        <v/>
      </c>
      <c r="K1405" s="16" t="str">
        <f aca="false">IF($A1405="","",SUMPRODUCT(--ISNUMBER(SEARCH(","&amp;TRIM($A1405)&amp;",",","&amp;SUBSTITUTE('1. Master BOM'!$D$2:$D$400," ","")&amp;","))))</f>
        <v/>
      </c>
      <c r="L1405" s="16" t="str">
        <f aca="false">IF($A1405="","",IF($K1405&lt;&gt;1,0,SUMPRODUCT(ISNUMBER(SEARCH(","&amp;TRIM($A1405)&amp;",",","&amp;SUBSTITUTE('1. Master BOM'!$D$2:$D$400," ","")&amp;","))*ROW('1. Master BOM'!$D$2:$D$400))))</f>
        <v/>
      </c>
      <c r="M1405" s="9" t="str">
        <f aca="false">IF($A1405="","",IF($K1405=0,"NOT IN BOM",IF($K1405&gt;1,"MULTIPLE BOM LINES","OK")))</f>
        <v/>
      </c>
      <c r="N1405" s="9" t="str">
        <f aca="false">IF($A1405="","",IF($L1405=0,"—",INDEX('1. Master BOM'!$A$1:$A$400,$L1405)))</f>
        <v/>
      </c>
      <c r="O1405" s="9" t="str">
        <f aca="false">IF($A1405="","",IF($L1405=0,"—",INDEX('1. Master BOM'!$B$1:$B$400,$L1405)))</f>
        <v/>
      </c>
      <c r="P1405" s="9" t="str">
        <f aca="false">IF($A1405="","",IF(OR($H1405="NOT IN SCHEMATIC",$O1405="—"),"",IF($G1405="","NO SCH PN",IF(UPPER(TRIM($G1405))=UPPER(TRIM($O1405)),"OK","MISMATCH"))))</f>
        <v/>
      </c>
      <c r="Q1405" s="9" t="str">
        <f aca="false">IF($A1405="","",IF($L1405=0,"—",INDEX('1. Master BOM'!$E$1:$E$400,$L1405)))</f>
        <v/>
      </c>
      <c r="R1405" s="9" t="str">
        <f aca="false">IF($A1405="","",IF($L1405=0,"—",IF(T(INDEX('1. Master BOM'!$F$1:$F$400,$L1405))="","(not set)",INDEX('1. Master BOM'!$F$1:$F$400,$L1405))))</f>
        <v/>
      </c>
      <c r="S1405" s="9" t="str">
        <f aca="false">IF($A1405="","",IF(OR($R1405="—",$R1405="(not set)",$D1405=""),"",IF(ISNUMBER(SEARCH(SUBSTITUTE(SUBSTITUTE(SUBSTITUTE($R1405,"-",""),"_","")," ",""),SUBSTITUTE(SUBSTITUTE(SUBSTITUTE($D1405,"-",""),"_","")," ",""))),"OK","CHECK")))</f>
        <v/>
      </c>
      <c r="T1405" s="9" t="str">
        <f aca="false">IF($A1405="","",IF(OR($H1405="NOT IN SCHEMATIC",$I1405="MISMATCH",$J1405="MISMATCH",$P1405="MISMATCH",$M1405&lt;&gt;"OK"),"REVIEW","OK"))</f>
        <v/>
      </c>
      <c r="U1405" s="14"/>
      <c r="V1405" s="14"/>
      <c r="W1405" s="17"/>
      <c r="X1405" s="14"/>
    </row>
    <row r="1406" customFormat="false" ht="15" hidden="false" customHeight="false" outlineLevel="0" collapsed="false">
      <c r="A1406" s="9" t="str">
        <f aca="false">IF('3. Layout Parts'!$A1406="","",TRIM('3. Layout Parts'!$A1406))</f>
        <v/>
      </c>
      <c r="B1406" s="9" t="str">
        <f aca="false">IF($A1406="","",'3. Layout Parts'!$D1406)</f>
        <v/>
      </c>
      <c r="C1406" s="9" t="str">
        <f aca="false">IF($A1406="","",'3. Layout Parts'!$B1406)</f>
        <v/>
      </c>
      <c r="D1406" s="9" t="str">
        <f aca="false">IF($A1406="","",'3. Layout Parts'!$C1406)</f>
        <v/>
      </c>
      <c r="E1406" s="9" t="str">
        <f aca="false">IF($A1406="","",IFERROR(INDEX('2. Schematic Parts'!$B$2:$B$3001,MATCH($A1406,'2. Schematic Parts'!$A$2:$A$3001,0)),"NOT FOUND"))</f>
        <v/>
      </c>
      <c r="F1406" s="9" t="str">
        <f aca="false">IF($A1406="","",IFERROR(INDEX('2. Schematic Parts'!$C$2:$C$3001,MATCH($A1406,'2. Schematic Parts'!$A$2:$A$3001,0))&amp;"","NOT FOUND"))</f>
        <v/>
      </c>
      <c r="G1406" s="9" t="str">
        <f aca="false">IF($A1406="","",IFERROR(INDEX('2. Schematic Parts'!$D$2:$D$3001,MATCH($A1406,'2. Schematic Parts'!$A$2:$A$3001,0))&amp;"","NOT FOUND"))</f>
        <v/>
      </c>
      <c r="H1406" s="9" t="str">
        <f aca="false">IF($A1406="","",IF(COUNTIF('2. Schematic Parts'!$A$2:$A$3001,$A1406)=0,"NOT IN SCHEMATIC","OK"))</f>
        <v/>
      </c>
      <c r="I1406" s="9" t="str">
        <f aca="false">IF($A1406="","",IF($H1406="NOT IN SCHEMATIC","",IF(UPPER(TRIM($C1406))=UPPER(TRIM($E1406)),"OK","MISMATCH")))</f>
        <v/>
      </c>
      <c r="J1406" s="9" t="str">
        <f aca="false">IF($A1406="","",IF($H1406="NOT IN SCHEMATIC","",IF($F1406="","NO SCH DECAL",IF($D1406="","",IF(UPPER(TRIM($D1406))=UPPER(TRIM($F1406)),"OK","MISMATCH")))))</f>
        <v/>
      </c>
      <c r="K1406" s="16" t="str">
        <f aca="false">IF($A1406="","",SUMPRODUCT(--ISNUMBER(SEARCH(","&amp;TRIM($A1406)&amp;",",","&amp;SUBSTITUTE('1. Master BOM'!$D$2:$D$400," ","")&amp;","))))</f>
        <v/>
      </c>
      <c r="L1406" s="16" t="str">
        <f aca="false">IF($A1406="","",IF($K1406&lt;&gt;1,0,SUMPRODUCT(ISNUMBER(SEARCH(","&amp;TRIM($A1406)&amp;",",","&amp;SUBSTITUTE('1. Master BOM'!$D$2:$D$400," ","")&amp;","))*ROW('1. Master BOM'!$D$2:$D$400))))</f>
        <v/>
      </c>
      <c r="M1406" s="9" t="str">
        <f aca="false">IF($A1406="","",IF($K1406=0,"NOT IN BOM",IF($K1406&gt;1,"MULTIPLE BOM LINES","OK")))</f>
        <v/>
      </c>
      <c r="N1406" s="9" t="str">
        <f aca="false">IF($A1406="","",IF($L1406=0,"—",INDEX('1. Master BOM'!$A$1:$A$400,$L1406)))</f>
        <v/>
      </c>
      <c r="O1406" s="9" t="str">
        <f aca="false">IF($A1406="","",IF($L1406=0,"—",INDEX('1. Master BOM'!$B$1:$B$400,$L1406)))</f>
        <v/>
      </c>
      <c r="P1406" s="9" t="str">
        <f aca="false">IF($A1406="","",IF(OR($H1406="NOT IN SCHEMATIC",$O1406="—"),"",IF($G1406="","NO SCH PN",IF(UPPER(TRIM($G1406))=UPPER(TRIM($O1406)),"OK","MISMATCH"))))</f>
        <v/>
      </c>
      <c r="Q1406" s="9" t="str">
        <f aca="false">IF($A1406="","",IF($L1406=0,"—",INDEX('1. Master BOM'!$E$1:$E$400,$L1406)))</f>
        <v/>
      </c>
      <c r="R1406" s="9" t="str">
        <f aca="false">IF($A1406="","",IF($L1406=0,"—",IF(T(INDEX('1. Master BOM'!$F$1:$F$400,$L1406))="","(not set)",INDEX('1. Master BOM'!$F$1:$F$400,$L1406))))</f>
        <v/>
      </c>
      <c r="S1406" s="9" t="str">
        <f aca="false">IF($A1406="","",IF(OR($R1406="—",$R1406="(not set)",$D1406=""),"",IF(ISNUMBER(SEARCH(SUBSTITUTE(SUBSTITUTE(SUBSTITUTE($R1406,"-",""),"_","")," ",""),SUBSTITUTE(SUBSTITUTE(SUBSTITUTE($D1406,"-",""),"_","")," ",""))),"OK","CHECK")))</f>
        <v/>
      </c>
      <c r="T1406" s="9" t="str">
        <f aca="false">IF($A1406="","",IF(OR($H1406="NOT IN SCHEMATIC",$I1406="MISMATCH",$J1406="MISMATCH",$P1406="MISMATCH",$M1406&lt;&gt;"OK"),"REVIEW","OK"))</f>
        <v/>
      </c>
      <c r="U1406" s="14"/>
      <c r="V1406" s="14"/>
      <c r="W1406" s="17"/>
      <c r="X1406" s="14"/>
    </row>
    <row r="1407" customFormat="false" ht="15" hidden="false" customHeight="false" outlineLevel="0" collapsed="false">
      <c r="A1407" s="9" t="str">
        <f aca="false">IF('3. Layout Parts'!$A1407="","",TRIM('3. Layout Parts'!$A1407))</f>
        <v/>
      </c>
      <c r="B1407" s="9" t="str">
        <f aca="false">IF($A1407="","",'3. Layout Parts'!$D1407)</f>
        <v/>
      </c>
      <c r="C1407" s="9" t="str">
        <f aca="false">IF($A1407="","",'3. Layout Parts'!$B1407)</f>
        <v/>
      </c>
      <c r="D1407" s="9" t="str">
        <f aca="false">IF($A1407="","",'3. Layout Parts'!$C1407)</f>
        <v/>
      </c>
      <c r="E1407" s="9" t="str">
        <f aca="false">IF($A1407="","",IFERROR(INDEX('2. Schematic Parts'!$B$2:$B$3001,MATCH($A1407,'2. Schematic Parts'!$A$2:$A$3001,0)),"NOT FOUND"))</f>
        <v/>
      </c>
      <c r="F1407" s="9" t="str">
        <f aca="false">IF($A1407="","",IFERROR(INDEX('2. Schematic Parts'!$C$2:$C$3001,MATCH($A1407,'2. Schematic Parts'!$A$2:$A$3001,0))&amp;"","NOT FOUND"))</f>
        <v/>
      </c>
      <c r="G1407" s="9" t="str">
        <f aca="false">IF($A1407="","",IFERROR(INDEX('2. Schematic Parts'!$D$2:$D$3001,MATCH($A1407,'2. Schematic Parts'!$A$2:$A$3001,0))&amp;"","NOT FOUND"))</f>
        <v/>
      </c>
      <c r="H1407" s="9" t="str">
        <f aca="false">IF($A1407="","",IF(COUNTIF('2. Schematic Parts'!$A$2:$A$3001,$A1407)=0,"NOT IN SCHEMATIC","OK"))</f>
        <v/>
      </c>
      <c r="I1407" s="9" t="str">
        <f aca="false">IF($A1407="","",IF($H1407="NOT IN SCHEMATIC","",IF(UPPER(TRIM($C1407))=UPPER(TRIM($E1407)),"OK","MISMATCH")))</f>
        <v/>
      </c>
      <c r="J1407" s="9" t="str">
        <f aca="false">IF($A1407="","",IF($H1407="NOT IN SCHEMATIC","",IF($F1407="","NO SCH DECAL",IF($D1407="","",IF(UPPER(TRIM($D1407))=UPPER(TRIM($F1407)),"OK","MISMATCH")))))</f>
        <v/>
      </c>
      <c r="K1407" s="16" t="str">
        <f aca="false">IF($A1407="","",SUMPRODUCT(--ISNUMBER(SEARCH(","&amp;TRIM($A1407)&amp;",",","&amp;SUBSTITUTE('1. Master BOM'!$D$2:$D$400," ","")&amp;","))))</f>
        <v/>
      </c>
      <c r="L1407" s="16" t="str">
        <f aca="false">IF($A1407="","",IF($K1407&lt;&gt;1,0,SUMPRODUCT(ISNUMBER(SEARCH(","&amp;TRIM($A1407)&amp;",",","&amp;SUBSTITUTE('1. Master BOM'!$D$2:$D$400," ","")&amp;","))*ROW('1. Master BOM'!$D$2:$D$400))))</f>
        <v/>
      </c>
      <c r="M1407" s="9" t="str">
        <f aca="false">IF($A1407="","",IF($K1407=0,"NOT IN BOM",IF($K1407&gt;1,"MULTIPLE BOM LINES","OK")))</f>
        <v/>
      </c>
      <c r="N1407" s="9" t="str">
        <f aca="false">IF($A1407="","",IF($L1407=0,"—",INDEX('1. Master BOM'!$A$1:$A$400,$L1407)))</f>
        <v/>
      </c>
      <c r="O1407" s="9" t="str">
        <f aca="false">IF($A1407="","",IF($L1407=0,"—",INDEX('1. Master BOM'!$B$1:$B$400,$L1407)))</f>
        <v/>
      </c>
      <c r="P1407" s="9" t="str">
        <f aca="false">IF($A1407="","",IF(OR($H1407="NOT IN SCHEMATIC",$O1407="—"),"",IF($G1407="","NO SCH PN",IF(UPPER(TRIM($G1407))=UPPER(TRIM($O1407)),"OK","MISMATCH"))))</f>
        <v/>
      </c>
      <c r="Q1407" s="9" t="str">
        <f aca="false">IF($A1407="","",IF($L1407=0,"—",INDEX('1. Master BOM'!$E$1:$E$400,$L1407)))</f>
        <v/>
      </c>
      <c r="R1407" s="9" t="str">
        <f aca="false">IF($A1407="","",IF($L1407=0,"—",IF(T(INDEX('1. Master BOM'!$F$1:$F$400,$L1407))="","(not set)",INDEX('1. Master BOM'!$F$1:$F$400,$L1407))))</f>
        <v/>
      </c>
      <c r="S1407" s="9" t="str">
        <f aca="false">IF($A1407="","",IF(OR($R1407="—",$R1407="(not set)",$D1407=""),"",IF(ISNUMBER(SEARCH(SUBSTITUTE(SUBSTITUTE(SUBSTITUTE($R1407,"-",""),"_","")," ",""),SUBSTITUTE(SUBSTITUTE(SUBSTITUTE($D1407,"-",""),"_","")," ",""))),"OK","CHECK")))</f>
        <v/>
      </c>
      <c r="T1407" s="9" t="str">
        <f aca="false">IF($A1407="","",IF(OR($H1407="NOT IN SCHEMATIC",$I1407="MISMATCH",$J1407="MISMATCH",$P1407="MISMATCH",$M1407&lt;&gt;"OK"),"REVIEW","OK"))</f>
        <v/>
      </c>
      <c r="U1407" s="14"/>
      <c r="V1407" s="14"/>
      <c r="W1407" s="17"/>
      <c r="X1407" s="14"/>
    </row>
    <row r="1408" customFormat="false" ht="15" hidden="false" customHeight="false" outlineLevel="0" collapsed="false">
      <c r="A1408" s="9" t="str">
        <f aca="false">IF('3. Layout Parts'!$A1408="","",TRIM('3. Layout Parts'!$A1408))</f>
        <v/>
      </c>
      <c r="B1408" s="9" t="str">
        <f aca="false">IF($A1408="","",'3. Layout Parts'!$D1408)</f>
        <v/>
      </c>
      <c r="C1408" s="9" t="str">
        <f aca="false">IF($A1408="","",'3. Layout Parts'!$B1408)</f>
        <v/>
      </c>
      <c r="D1408" s="9" t="str">
        <f aca="false">IF($A1408="","",'3. Layout Parts'!$C1408)</f>
        <v/>
      </c>
      <c r="E1408" s="9" t="str">
        <f aca="false">IF($A1408="","",IFERROR(INDEX('2. Schematic Parts'!$B$2:$B$3001,MATCH($A1408,'2. Schematic Parts'!$A$2:$A$3001,0)),"NOT FOUND"))</f>
        <v/>
      </c>
      <c r="F1408" s="9" t="str">
        <f aca="false">IF($A1408="","",IFERROR(INDEX('2. Schematic Parts'!$C$2:$C$3001,MATCH($A1408,'2. Schematic Parts'!$A$2:$A$3001,0))&amp;"","NOT FOUND"))</f>
        <v/>
      </c>
      <c r="G1408" s="9" t="str">
        <f aca="false">IF($A1408="","",IFERROR(INDEX('2. Schematic Parts'!$D$2:$D$3001,MATCH($A1408,'2. Schematic Parts'!$A$2:$A$3001,0))&amp;"","NOT FOUND"))</f>
        <v/>
      </c>
      <c r="H1408" s="9" t="str">
        <f aca="false">IF($A1408="","",IF(COUNTIF('2. Schematic Parts'!$A$2:$A$3001,$A1408)=0,"NOT IN SCHEMATIC","OK"))</f>
        <v/>
      </c>
      <c r="I1408" s="9" t="str">
        <f aca="false">IF($A1408="","",IF($H1408="NOT IN SCHEMATIC","",IF(UPPER(TRIM($C1408))=UPPER(TRIM($E1408)),"OK","MISMATCH")))</f>
        <v/>
      </c>
      <c r="J1408" s="9" t="str">
        <f aca="false">IF($A1408="","",IF($H1408="NOT IN SCHEMATIC","",IF($F1408="","NO SCH DECAL",IF($D1408="","",IF(UPPER(TRIM($D1408))=UPPER(TRIM($F1408)),"OK","MISMATCH")))))</f>
        <v/>
      </c>
      <c r="K1408" s="16" t="str">
        <f aca="false">IF($A1408="","",SUMPRODUCT(--ISNUMBER(SEARCH(","&amp;TRIM($A1408)&amp;",",","&amp;SUBSTITUTE('1. Master BOM'!$D$2:$D$400," ","")&amp;","))))</f>
        <v/>
      </c>
      <c r="L1408" s="16" t="str">
        <f aca="false">IF($A1408="","",IF($K1408&lt;&gt;1,0,SUMPRODUCT(ISNUMBER(SEARCH(","&amp;TRIM($A1408)&amp;",",","&amp;SUBSTITUTE('1. Master BOM'!$D$2:$D$400," ","")&amp;","))*ROW('1. Master BOM'!$D$2:$D$400))))</f>
        <v/>
      </c>
      <c r="M1408" s="9" t="str">
        <f aca="false">IF($A1408="","",IF($K1408=0,"NOT IN BOM",IF($K1408&gt;1,"MULTIPLE BOM LINES","OK")))</f>
        <v/>
      </c>
      <c r="N1408" s="9" t="str">
        <f aca="false">IF($A1408="","",IF($L1408=0,"—",INDEX('1. Master BOM'!$A$1:$A$400,$L1408)))</f>
        <v/>
      </c>
      <c r="O1408" s="9" t="str">
        <f aca="false">IF($A1408="","",IF($L1408=0,"—",INDEX('1. Master BOM'!$B$1:$B$400,$L1408)))</f>
        <v/>
      </c>
      <c r="P1408" s="9" t="str">
        <f aca="false">IF($A1408="","",IF(OR($H1408="NOT IN SCHEMATIC",$O1408="—"),"",IF($G1408="","NO SCH PN",IF(UPPER(TRIM($G1408))=UPPER(TRIM($O1408)),"OK","MISMATCH"))))</f>
        <v/>
      </c>
      <c r="Q1408" s="9" t="str">
        <f aca="false">IF($A1408="","",IF($L1408=0,"—",INDEX('1. Master BOM'!$E$1:$E$400,$L1408)))</f>
        <v/>
      </c>
      <c r="R1408" s="9" t="str">
        <f aca="false">IF($A1408="","",IF($L1408=0,"—",IF(T(INDEX('1. Master BOM'!$F$1:$F$400,$L1408))="","(not set)",INDEX('1. Master BOM'!$F$1:$F$400,$L1408))))</f>
        <v/>
      </c>
      <c r="S1408" s="9" t="str">
        <f aca="false">IF($A1408="","",IF(OR($R1408="—",$R1408="(not set)",$D1408=""),"",IF(ISNUMBER(SEARCH(SUBSTITUTE(SUBSTITUTE(SUBSTITUTE($R1408,"-",""),"_","")," ",""),SUBSTITUTE(SUBSTITUTE(SUBSTITUTE($D1408,"-",""),"_","")," ",""))),"OK","CHECK")))</f>
        <v/>
      </c>
      <c r="T1408" s="9" t="str">
        <f aca="false">IF($A1408="","",IF(OR($H1408="NOT IN SCHEMATIC",$I1408="MISMATCH",$J1408="MISMATCH",$P1408="MISMATCH",$M1408&lt;&gt;"OK"),"REVIEW","OK"))</f>
        <v/>
      </c>
      <c r="U1408" s="14"/>
      <c r="V1408" s="14"/>
      <c r="W1408" s="17"/>
      <c r="X1408" s="14"/>
    </row>
    <row r="1409" customFormat="false" ht="15" hidden="false" customHeight="false" outlineLevel="0" collapsed="false">
      <c r="A1409" s="9" t="str">
        <f aca="false">IF('3. Layout Parts'!$A1409="","",TRIM('3. Layout Parts'!$A1409))</f>
        <v/>
      </c>
      <c r="B1409" s="9" t="str">
        <f aca="false">IF($A1409="","",'3. Layout Parts'!$D1409)</f>
        <v/>
      </c>
      <c r="C1409" s="9" t="str">
        <f aca="false">IF($A1409="","",'3. Layout Parts'!$B1409)</f>
        <v/>
      </c>
      <c r="D1409" s="9" t="str">
        <f aca="false">IF($A1409="","",'3. Layout Parts'!$C1409)</f>
        <v/>
      </c>
      <c r="E1409" s="9" t="str">
        <f aca="false">IF($A1409="","",IFERROR(INDEX('2. Schematic Parts'!$B$2:$B$3001,MATCH($A1409,'2. Schematic Parts'!$A$2:$A$3001,0)),"NOT FOUND"))</f>
        <v/>
      </c>
      <c r="F1409" s="9" t="str">
        <f aca="false">IF($A1409="","",IFERROR(INDEX('2. Schematic Parts'!$C$2:$C$3001,MATCH($A1409,'2. Schematic Parts'!$A$2:$A$3001,0))&amp;"","NOT FOUND"))</f>
        <v/>
      </c>
      <c r="G1409" s="9" t="str">
        <f aca="false">IF($A1409="","",IFERROR(INDEX('2. Schematic Parts'!$D$2:$D$3001,MATCH($A1409,'2. Schematic Parts'!$A$2:$A$3001,0))&amp;"","NOT FOUND"))</f>
        <v/>
      </c>
      <c r="H1409" s="9" t="str">
        <f aca="false">IF($A1409="","",IF(COUNTIF('2. Schematic Parts'!$A$2:$A$3001,$A1409)=0,"NOT IN SCHEMATIC","OK"))</f>
        <v/>
      </c>
      <c r="I1409" s="9" t="str">
        <f aca="false">IF($A1409="","",IF($H1409="NOT IN SCHEMATIC","",IF(UPPER(TRIM($C1409))=UPPER(TRIM($E1409)),"OK","MISMATCH")))</f>
        <v/>
      </c>
      <c r="J1409" s="9" t="str">
        <f aca="false">IF($A1409="","",IF($H1409="NOT IN SCHEMATIC","",IF($F1409="","NO SCH DECAL",IF($D1409="","",IF(UPPER(TRIM($D1409))=UPPER(TRIM($F1409)),"OK","MISMATCH")))))</f>
        <v/>
      </c>
      <c r="K1409" s="16" t="str">
        <f aca="false">IF($A1409="","",SUMPRODUCT(--ISNUMBER(SEARCH(","&amp;TRIM($A1409)&amp;",",","&amp;SUBSTITUTE('1. Master BOM'!$D$2:$D$400," ","")&amp;","))))</f>
        <v/>
      </c>
      <c r="L1409" s="16" t="str">
        <f aca="false">IF($A1409="","",IF($K1409&lt;&gt;1,0,SUMPRODUCT(ISNUMBER(SEARCH(","&amp;TRIM($A1409)&amp;",",","&amp;SUBSTITUTE('1. Master BOM'!$D$2:$D$400," ","")&amp;","))*ROW('1. Master BOM'!$D$2:$D$400))))</f>
        <v/>
      </c>
      <c r="M1409" s="9" t="str">
        <f aca="false">IF($A1409="","",IF($K1409=0,"NOT IN BOM",IF($K1409&gt;1,"MULTIPLE BOM LINES","OK")))</f>
        <v/>
      </c>
      <c r="N1409" s="9" t="str">
        <f aca="false">IF($A1409="","",IF($L1409=0,"—",INDEX('1. Master BOM'!$A$1:$A$400,$L1409)))</f>
        <v/>
      </c>
      <c r="O1409" s="9" t="str">
        <f aca="false">IF($A1409="","",IF($L1409=0,"—",INDEX('1. Master BOM'!$B$1:$B$400,$L1409)))</f>
        <v/>
      </c>
      <c r="P1409" s="9" t="str">
        <f aca="false">IF($A1409="","",IF(OR($H1409="NOT IN SCHEMATIC",$O1409="—"),"",IF($G1409="","NO SCH PN",IF(UPPER(TRIM($G1409))=UPPER(TRIM($O1409)),"OK","MISMATCH"))))</f>
        <v/>
      </c>
      <c r="Q1409" s="9" t="str">
        <f aca="false">IF($A1409="","",IF($L1409=0,"—",INDEX('1. Master BOM'!$E$1:$E$400,$L1409)))</f>
        <v/>
      </c>
      <c r="R1409" s="9" t="str">
        <f aca="false">IF($A1409="","",IF($L1409=0,"—",IF(T(INDEX('1. Master BOM'!$F$1:$F$400,$L1409))="","(not set)",INDEX('1. Master BOM'!$F$1:$F$400,$L1409))))</f>
        <v/>
      </c>
      <c r="S1409" s="9" t="str">
        <f aca="false">IF($A1409="","",IF(OR($R1409="—",$R1409="(not set)",$D1409=""),"",IF(ISNUMBER(SEARCH(SUBSTITUTE(SUBSTITUTE(SUBSTITUTE($R1409,"-",""),"_","")," ",""),SUBSTITUTE(SUBSTITUTE(SUBSTITUTE($D1409,"-",""),"_","")," ",""))),"OK","CHECK")))</f>
        <v/>
      </c>
      <c r="T1409" s="9" t="str">
        <f aca="false">IF($A1409="","",IF(OR($H1409="NOT IN SCHEMATIC",$I1409="MISMATCH",$J1409="MISMATCH",$P1409="MISMATCH",$M1409&lt;&gt;"OK"),"REVIEW","OK"))</f>
        <v/>
      </c>
      <c r="U1409" s="14"/>
      <c r="V1409" s="14"/>
      <c r="W1409" s="17"/>
      <c r="X1409" s="14"/>
    </row>
    <row r="1410" customFormat="false" ht="15" hidden="false" customHeight="false" outlineLevel="0" collapsed="false">
      <c r="A1410" s="9" t="str">
        <f aca="false">IF('3. Layout Parts'!$A1410="","",TRIM('3. Layout Parts'!$A1410))</f>
        <v/>
      </c>
      <c r="B1410" s="9" t="str">
        <f aca="false">IF($A1410="","",'3. Layout Parts'!$D1410)</f>
        <v/>
      </c>
      <c r="C1410" s="9" t="str">
        <f aca="false">IF($A1410="","",'3. Layout Parts'!$B1410)</f>
        <v/>
      </c>
      <c r="D1410" s="9" t="str">
        <f aca="false">IF($A1410="","",'3. Layout Parts'!$C1410)</f>
        <v/>
      </c>
      <c r="E1410" s="9" t="str">
        <f aca="false">IF($A1410="","",IFERROR(INDEX('2. Schematic Parts'!$B$2:$B$3001,MATCH($A1410,'2. Schematic Parts'!$A$2:$A$3001,0)),"NOT FOUND"))</f>
        <v/>
      </c>
      <c r="F1410" s="9" t="str">
        <f aca="false">IF($A1410="","",IFERROR(INDEX('2. Schematic Parts'!$C$2:$C$3001,MATCH($A1410,'2. Schematic Parts'!$A$2:$A$3001,0))&amp;"","NOT FOUND"))</f>
        <v/>
      </c>
      <c r="G1410" s="9" t="str">
        <f aca="false">IF($A1410="","",IFERROR(INDEX('2. Schematic Parts'!$D$2:$D$3001,MATCH($A1410,'2. Schematic Parts'!$A$2:$A$3001,0))&amp;"","NOT FOUND"))</f>
        <v/>
      </c>
      <c r="H1410" s="9" t="str">
        <f aca="false">IF($A1410="","",IF(COUNTIF('2. Schematic Parts'!$A$2:$A$3001,$A1410)=0,"NOT IN SCHEMATIC","OK"))</f>
        <v/>
      </c>
      <c r="I1410" s="9" t="str">
        <f aca="false">IF($A1410="","",IF($H1410="NOT IN SCHEMATIC","",IF(UPPER(TRIM($C1410))=UPPER(TRIM($E1410)),"OK","MISMATCH")))</f>
        <v/>
      </c>
      <c r="J1410" s="9" t="str">
        <f aca="false">IF($A1410="","",IF($H1410="NOT IN SCHEMATIC","",IF($F1410="","NO SCH DECAL",IF($D1410="","",IF(UPPER(TRIM($D1410))=UPPER(TRIM($F1410)),"OK","MISMATCH")))))</f>
        <v/>
      </c>
      <c r="K1410" s="16" t="str">
        <f aca="false">IF($A1410="","",SUMPRODUCT(--ISNUMBER(SEARCH(","&amp;TRIM($A1410)&amp;",",","&amp;SUBSTITUTE('1. Master BOM'!$D$2:$D$400," ","")&amp;","))))</f>
        <v/>
      </c>
      <c r="L1410" s="16" t="str">
        <f aca="false">IF($A1410="","",IF($K1410&lt;&gt;1,0,SUMPRODUCT(ISNUMBER(SEARCH(","&amp;TRIM($A1410)&amp;",",","&amp;SUBSTITUTE('1. Master BOM'!$D$2:$D$400," ","")&amp;","))*ROW('1. Master BOM'!$D$2:$D$400))))</f>
        <v/>
      </c>
      <c r="M1410" s="9" t="str">
        <f aca="false">IF($A1410="","",IF($K1410=0,"NOT IN BOM",IF($K1410&gt;1,"MULTIPLE BOM LINES","OK")))</f>
        <v/>
      </c>
      <c r="N1410" s="9" t="str">
        <f aca="false">IF($A1410="","",IF($L1410=0,"—",INDEX('1. Master BOM'!$A$1:$A$400,$L1410)))</f>
        <v/>
      </c>
      <c r="O1410" s="9" t="str">
        <f aca="false">IF($A1410="","",IF($L1410=0,"—",INDEX('1. Master BOM'!$B$1:$B$400,$L1410)))</f>
        <v/>
      </c>
      <c r="P1410" s="9" t="str">
        <f aca="false">IF($A1410="","",IF(OR($H1410="NOT IN SCHEMATIC",$O1410="—"),"",IF($G1410="","NO SCH PN",IF(UPPER(TRIM($G1410))=UPPER(TRIM($O1410)),"OK","MISMATCH"))))</f>
        <v/>
      </c>
      <c r="Q1410" s="9" t="str">
        <f aca="false">IF($A1410="","",IF($L1410=0,"—",INDEX('1. Master BOM'!$E$1:$E$400,$L1410)))</f>
        <v/>
      </c>
      <c r="R1410" s="9" t="str">
        <f aca="false">IF($A1410="","",IF($L1410=0,"—",IF(T(INDEX('1. Master BOM'!$F$1:$F$400,$L1410))="","(not set)",INDEX('1. Master BOM'!$F$1:$F$400,$L1410))))</f>
        <v/>
      </c>
      <c r="S1410" s="9" t="str">
        <f aca="false">IF($A1410="","",IF(OR($R1410="—",$R1410="(not set)",$D1410=""),"",IF(ISNUMBER(SEARCH(SUBSTITUTE(SUBSTITUTE(SUBSTITUTE($R1410,"-",""),"_","")," ",""),SUBSTITUTE(SUBSTITUTE(SUBSTITUTE($D1410,"-",""),"_","")," ",""))),"OK","CHECK")))</f>
        <v/>
      </c>
      <c r="T1410" s="9" t="str">
        <f aca="false">IF($A1410="","",IF(OR($H1410="NOT IN SCHEMATIC",$I1410="MISMATCH",$J1410="MISMATCH",$P1410="MISMATCH",$M1410&lt;&gt;"OK"),"REVIEW","OK"))</f>
        <v/>
      </c>
      <c r="U1410" s="14"/>
      <c r="V1410" s="14"/>
      <c r="W1410" s="17"/>
      <c r="X1410" s="14"/>
    </row>
    <row r="1411" customFormat="false" ht="15" hidden="false" customHeight="false" outlineLevel="0" collapsed="false">
      <c r="A1411" s="9" t="str">
        <f aca="false">IF('3. Layout Parts'!$A1411="","",TRIM('3. Layout Parts'!$A1411))</f>
        <v/>
      </c>
      <c r="B1411" s="9" t="str">
        <f aca="false">IF($A1411="","",'3. Layout Parts'!$D1411)</f>
        <v/>
      </c>
      <c r="C1411" s="9" t="str">
        <f aca="false">IF($A1411="","",'3. Layout Parts'!$B1411)</f>
        <v/>
      </c>
      <c r="D1411" s="9" t="str">
        <f aca="false">IF($A1411="","",'3. Layout Parts'!$C1411)</f>
        <v/>
      </c>
      <c r="E1411" s="9" t="str">
        <f aca="false">IF($A1411="","",IFERROR(INDEX('2. Schematic Parts'!$B$2:$B$3001,MATCH($A1411,'2. Schematic Parts'!$A$2:$A$3001,0)),"NOT FOUND"))</f>
        <v/>
      </c>
      <c r="F1411" s="9" t="str">
        <f aca="false">IF($A1411="","",IFERROR(INDEX('2. Schematic Parts'!$C$2:$C$3001,MATCH($A1411,'2. Schematic Parts'!$A$2:$A$3001,0))&amp;"","NOT FOUND"))</f>
        <v/>
      </c>
      <c r="G1411" s="9" t="str">
        <f aca="false">IF($A1411="","",IFERROR(INDEX('2. Schematic Parts'!$D$2:$D$3001,MATCH($A1411,'2. Schematic Parts'!$A$2:$A$3001,0))&amp;"","NOT FOUND"))</f>
        <v/>
      </c>
      <c r="H1411" s="9" t="str">
        <f aca="false">IF($A1411="","",IF(COUNTIF('2. Schematic Parts'!$A$2:$A$3001,$A1411)=0,"NOT IN SCHEMATIC","OK"))</f>
        <v/>
      </c>
      <c r="I1411" s="9" t="str">
        <f aca="false">IF($A1411="","",IF($H1411="NOT IN SCHEMATIC","",IF(UPPER(TRIM($C1411))=UPPER(TRIM($E1411)),"OK","MISMATCH")))</f>
        <v/>
      </c>
      <c r="J1411" s="9" t="str">
        <f aca="false">IF($A1411="","",IF($H1411="NOT IN SCHEMATIC","",IF($F1411="","NO SCH DECAL",IF($D1411="","",IF(UPPER(TRIM($D1411))=UPPER(TRIM($F1411)),"OK","MISMATCH")))))</f>
        <v/>
      </c>
      <c r="K1411" s="16" t="str">
        <f aca="false">IF($A1411="","",SUMPRODUCT(--ISNUMBER(SEARCH(","&amp;TRIM($A1411)&amp;",",","&amp;SUBSTITUTE('1. Master BOM'!$D$2:$D$400," ","")&amp;","))))</f>
        <v/>
      </c>
      <c r="L1411" s="16" t="str">
        <f aca="false">IF($A1411="","",IF($K1411&lt;&gt;1,0,SUMPRODUCT(ISNUMBER(SEARCH(","&amp;TRIM($A1411)&amp;",",","&amp;SUBSTITUTE('1. Master BOM'!$D$2:$D$400," ","")&amp;","))*ROW('1. Master BOM'!$D$2:$D$400))))</f>
        <v/>
      </c>
      <c r="M1411" s="9" t="str">
        <f aca="false">IF($A1411="","",IF($K1411=0,"NOT IN BOM",IF($K1411&gt;1,"MULTIPLE BOM LINES","OK")))</f>
        <v/>
      </c>
      <c r="N1411" s="9" t="str">
        <f aca="false">IF($A1411="","",IF($L1411=0,"—",INDEX('1. Master BOM'!$A$1:$A$400,$L1411)))</f>
        <v/>
      </c>
      <c r="O1411" s="9" t="str">
        <f aca="false">IF($A1411="","",IF($L1411=0,"—",INDEX('1. Master BOM'!$B$1:$B$400,$L1411)))</f>
        <v/>
      </c>
      <c r="P1411" s="9" t="str">
        <f aca="false">IF($A1411="","",IF(OR($H1411="NOT IN SCHEMATIC",$O1411="—"),"",IF($G1411="","NO SCH PN",IF(UPPER(TRIM($G1411))=UPPER(TRIM($O1411)),"OK","MISMATCH"))))</f>
        <v/>
      </c>
      <c r="Q1411" s="9" t="str">
        <f aca="false">IF($A1411="","",IF($L1411=0,"—",INDEX('1. Master BOM'!$E$1:$E$400,$L1411)))</f>
        <v/>
      </c>
      <c r="R1411" s="9" t="str">
        <f aca="false">IF($A1411="","",IF($L1411=0,"—",IF(T(INDEX('1. Master BOM'!$F$1:$F$400,$L1411))="","(not set)",INDEX('1. Master BOM'!$F$1:$F$400,$L1411))))</f>
        <v/>
      </c>
      <c r="S1411" s="9" t="str">
        <f aca="false">IF($A1411="","",IF(OR($R1411="—",$R1411="(not set)",$D1411=""),"",IF(ISNUMBER(SEARCH(SUBSTITUTE(SUBSTITUTE(SUBSTITUTE($R1411,"-",""),"_","")," ",""),SUBSTITUTE(SUBSTITUTE(SUBSTITUTE($D1411,"-",""),"_","")," ",""))),"OK","CHECK")))</f>
        <v/>
      </c>
      <c r="T1411" s="9" t="str">
        <f aca="false">IF($A1411="","",IF(OR($H1411="NOT IN SCHEMATIC",$I1411="MISMATCH",$J1411="MISMATCH",$P1411="MISMATCH",$M1411&lt;&gt;"OK"),"REVIEW","OK"))</f>
        <v/>
      </c>
      <c r="U1411" s="14"/>
      <c r="V1411" s="14"/>
      <c r="W1411" s="17"/>
      <c r="X1411" s="14"/>
    </row>
    <row r="1412" customFormat="false" ht="15" hidden="false" customHeight="false" outlineLevel="0" collapsed="false">
      <c r="A1412" s="9" t="str">
        <f aca="false">IF('3. Layout Parts'!$A1412="","",TRIM('3. Layout Parts'!$A1412))</f>
        <v/>
      </c>
      <c r="B1412" s="9" t="str">
        <f aca="false">IF($A1412="","",'3. Layout Parts'!$D1412)</f>
        <v/>
      </c>
      <c r="C1412" s="9" t="str">
        <f aca="false">IF($A1412="","",'3. Layout Parts'!$B1412)</f>
        <v/>
      </c>
      <c r="D1412" s="9" t="str">
        <f aca="false">IF($A1412="","",'3. Layout Parts'!$C1412)</f>
        <v/>
      </c>
      <c r="E1412" s="9" t="str">
        <f aca="false">IF($A1412="","",IFERROR(INDEX('2. Schematic Parts'!$B$2:$B$3001,MATCH($A1412,'2. Schematic Parts'!$A$2:$A$3001,0)),"NOT FOUND"))</f>
        <v/>
      </c>
      <c r="F1412" s="9" t="str">
        <f aca="false">IF($A1412="","",IFERROR(INDEX('2. Schematic Parts'!$C$2:$C$3001,MATCH($A1412,'2. Schematic Parts'!$A$2:$A$3001,0))&amp;"","NOT FOUND"))</f>
        <v/>
      </c>
      <c r="G1412" s="9" t="str">
        <f aca="false">IF($A1412="","",IFERROR(INDEX('2. Schematic Parts'!$D$2:$D$3001,MATCH($A1412,'2. Schematic Parts'!$A$2:$A$3001,0))&amp;"","NOT FOUND"))</f>
        <v/>
      </c>
      <c r="H1412" s="9" t="str">
        <f aca="false">IF($A1412="","",IF(COUNTIF('2. Schematic Parts'!$A$2:$A$3001,$A1412)=0,"NOT IN SCHEMATIC","OK"))</f>
        <v/>
      </c>
      <c r="I1412" s="9" t="str">
        <f aca="false">IF($A1412="","",IF($H1412="NOT IN SCHEMATIC","",IF(UPPER(TRIM($C1412))=UPPER(TRIM($E1412)),"OK","MISMATCH")))</f>
        <v/>
      </c>
      <c r="J1412" s="9" t="str">
        <f aca="false">IF($A1412="","",IF($H1412="NOT IN SCHEMATIC","",IF($F1412="","NO SCH DECAL",IF($D1412="","",IF(UPPER(TRIM($D1412))=UPPER(TRIM($F1412)),"OK","MISMATCH")))))</f>
        <v/>
      </c>
      <c r="K1412" s="16" t="str">
        <f aca="false">IF($A1412="","",SUMPRODUCT(--ISNUMBER(SEARCH(","&amp;TRIM($A1412)&amp;",",","&amp;SUBSTITUTE('1. Master BOM'!$D$2:$D$400," ","")&amp;","))))</f>
        <v/>
      </c>
      <c r="L1412" s="16" t="str">
        <f aca="false">IF($A1412="","",IF($K1412&lt;&gt;1,0,SUMPRODUCT(ISNUMBER(SEARCH(","&amp;TRIM($A1412)&amp;",",","&amp;SUBSTITUTE('1. Master BOM'!$D$2:$D$400," ","")&amp;","))*ROW('1. Master BOM'!$D$2:$D$400))))</f>
        <v/>
      </c>
      <c r="M1412" s="9" t="str">
        <f aca="false">IF($A1412="","",IF($K1412=0,"NOT IN BOM",IF($K1412&gt;1,"MULTIPLE BOM LINES","OK")))</f>
        <v/>
      </c>
      <c r="N1412" s="9" t="str">
        <f aca="false">IF($A1412="","",IF($L1412=0,"—",INDEX('1. Master BOM'!$A$1:$A$400,$L1412)))</f>
        <v/>
      </c>
      <c r="O1412" s="9" t="str">
        <f aca="false">IF($A1412="","",IF($L1412=0,"—",INDEX('1. Master BOM'!$B$1:$B$400,$L1412)))</f>
        <v/>
      </c>
      <c r="P1412" s="9" t="str">
        <f aca="false">IF($A1412="","",IF(OR($H1412="NOT IN SCHEMATIC",$O1412="—"),"",IF($G1412="","NO SCH PN",IF(UPPER(TRIM($G1412))=UPPER(TRIM($O1412)),"OK","MISMATCH"))))</f>
        <v/>
      </c>
      <c r="Q1412" s="9" t="str">
        <f aca="false">IF($A1412="","",IF($L1412=0,"—",INDEX('1. Master BOM'!$E$1:$E$400,$L1412)))</f>
        <v/>
      </c>
      <c r="R1412" s="9" t="str">
        <f aca="false">IF($A1412="","",IF($L1412=0,"—",IF(T(INDEX('1. Master BOM'!$F$1:$F$400,$L1412))="","(not set)",INDEX('1. Master BOM'!$F$1:$F$400,$L1412))))</f>
        <v/>
      </c>
      <c r="S1412" s="9" t="str">
        <f aca="false">IF($A1412="","",IF(OR($R1412="—",$R1412="(not set)",$D1412=""),"",IF(ISNUMBER(SEARCH(SUBSTITUTE(SUBSTITUTE(SUBSTITUTE($R1412,"-",""),"_","")," ",""),SUBSTITUTE(SUBSTITUTE(SUBSTITUTE($D1412,"-",""),"_","")," ",""))),"OK","CHECK")))</f>
        <v/>
      </c>
      <c r="T1412" s="9" t="str">
        <f aca="false">IF($A1412="","",IF(OR($H1412="NOT IN SCHEMATIC",$I1412="MISMATCH",$J1412="MISMATCH",$P1412="MISMATCH",$M1412&lt;&gt;"OK"),"REVIEW","OK"))</f>
        <v/>
      </c>
      <c r="U1412" s="14"/>
      <c r="V1412" s="14"/>
      <c r="W1412" s="17"/>
      <c r="X1412" s="14"/>
    </row>
    <row r="1413" customFormat="false" ht="15" hidden="false" customHeight="false" outlineLevel="0" collapsed="false">
      <c r="A1413" s="9" t="str">
        <f aca="false">IF('3. Layout Parts'!$A1413="","",TRIM('3. Layout Parts'!$A1413))</f>
        <v/>
      </c>
      <c r="B1413" s="9" t="str">
        <f aca="false">IF($A1413="","",'3. Layout Parts'!$D1413)</f>
        <v/>
      </c>
      <c r="C1413" s="9" t="str">
        <f aca="false">IF($A1413="","",'3. Layout Parts'!$B1413)</f>
        <v/>
      </c>
      <c r="D1413" s="9" t="str">
        <f aca="false">IF($A1413="","",'3. Layout Parts'!$C1413)</f>
        <v/>
      </c>
      <c r="E1413" s="9" t="str">
        <f aca="false">IF($A1413="","",IFERROR(INDEX('2. Schematic Parts'!$B$2:$B$3001,MATCH($A1413,'2. Schematic Parts'!$A$2:$A$3001,0)),"NOT FOUND"))</f>
        <v/>
      </c>
      <c r="F1413" s="9" t="str">
        <f aca="false">IF($A1413="","",IFERROR(INDEX('2. Schematic Parts'!$C$2:$C$3001,MATCH($A1413,'2. Schematic Parts'!$A$2:$A$3001,0))&amp;"","NOT FOUND"))</f>
        <v/>
      </c>
      <c r="G1413" s="9" t="str">
        <f aca="false">IF($A1413="","",IFERROR(INDEX('2. Schematic Parts'!$D$2:$D$3001,MATCH($A1413,'2. Schematic Parts'!$A$2:$A$3001,0))&amp;"","NOT FOUND"))</f>
        <v/>
      </c>
      <c r="H1413" s="9" t="str">
        <f aca="false">IF($A1413="","",IF(COUNTIF('2. Schematic Parts'!$A$2:$A$3001,$A1413)=0,"NOT IN SCHEMATIC","OK"))</f>
        <v/>
      </c>
      <c r="I1413" s="9" t="str">
        <f aca="false">IF($A1413="","",IF($H1413="NOT IN SCHEMATIC","",IF(UPPER(TRIM($C1413))=UPPER(TRIM($E1413)),"OK","MISMATCH")))</f>
        <v/>
      </c>
      <c r="J1413" s="9" t="str">
        <f aca="false">IF($A1413="","",IF($H1413="NOT IN SCHEMATIC","",IF($F1413="","NO SCH DECAL",IF($D1413="","",IF(UPPER(TRIM($D1413))=UPPER(TRIM($F1413)),"OK","MISMATCH")))))</f>
        <v/>
      </c>
      <c r="K1413" s="16" t="str">
        <f aca="false">IF($A1413="","",SUMPRODUCT(--ISNUMBER(SEARCH(","&amp;TRIM($A1413)&amp;",",","&amp;SUBSTITUTE('1. Master BOM'!$D$2:$D$400," ","")&amp;","))))</f>
        <v/>
      </c>
      <c r="L1413" s="16" t="str">
        <f aca="false">IF($A1413="","",IF($K1413&lt;&gt;1,0,SUMPRODUCT(ISNUMBER(SEARCH(","&amp;TRIM($A1413)&amp;",",","&amp;SUBSTITUTE('1. Master BOM'!$D$2:$D$400," ","")&amp;","))*ROW('1. Master BOM'!$D$2:$D$400))))</f>
        <v/>
      </c>
      <c r="M1413" s="9" t="str">
        <f aca="false">IF($A1413="","",IF($K1413=0,"NOT IN BOM",IF($K1413&gt;1,"MULTIPLE BOM LINES","OK")))</f>
        <v/>
      </c>
      <c r="N1413" s="9" t="str">
        <f aca="false">IF($A1413="","",IF($L1413=0,"—",INDEX('1. Master BOM'!$A$1:$A$400,$L1413)))</f>
        <v/>
      </c>
      <c r="O1413" s="9" t="str">
        <f aca="false">IF($A1413="","",IF($L1413=0,"—",INDEX('1. Master BOM'!$B$1:$B$400,$L1413)))</f>
        <v/>
      </c>
      <c r="P1413" s="9" t="str">
        <f aca="false">IF($A1413="","",IF(OR($H1413="NOT IN SCHEMATIC",$O1413="—"),"",IF($G1413="","NO SCH PN",IF(UPPER(TRIM($G1413))=UPPER(TRIM($O1413)),"OK","MISMATCH"))))</f>
        <v/>
      </c>
      <c r="Q1413" s="9" t="str">
        <f aca="false">IF($A1413="","",IF($L1413=0,"—",INDEX('1. Master BOM'!$E$1:$E$400,$L1413)))</f>
        <v/>
      </c>
      <c r="R1413" s="9" t="str">
        <f aca="false">IF($A1413="","",IF($L1413=0,"—",IF(T(INDEX('1. Master BOM'!$F$1:$F$400,$L1413))="","(not set)",INDEX('1. Master BOM'!$F$1:$F$400,$L1413))))</f>
        <v/>
      </c>
      <c r="S1413" s="9" t="str">
        <f aca="false">IF($A1413="","",IF(OR($R1413="—",$R1413="(not set)",$D1413=""),"",IF(ISNUMBER(SEARCH(SUBSTITUTE(SUBSTITUTE(SUBSTITUTE($R1413,"-",""),"_","")," ",""),SUBSTITUTE(SUBSTITUTE(SUBSTITUTE($D1413,"-",""),"_","")," ",""))),"OK","CHECK")))</f>
        <v/>
      </c>
      <c r="T1413" s="9" t="str">
        <f aca="false">IF($A1413="","",IF(OR($H1413="NOT IN SCHEMATIC",$I1413="MISMATCH",$J1413="MISMATCH",$P1413="MISMATCH",$M1413&lt;&gt;"OK"),"REVIEW","OK"))</f>
        <v/>
      </c>
      <c r="U1413" s="14"/>
      <c r="V1413" s="14"/>
      <c r="W1413" s="17"/>
      <c r="X1413" s="14"/>
    </row>
    <row r="1414" customFormat="false" ht="15" hidden="false" customHeight="false" outlineLevel="0" collapsed="false">
      <c r="A1414" s="9" t="str">
        <f aca="false">IF('3. Layout Parts'!$A1414="","",TRIM('3. Layout Parts'!$A1414))</f>
        <v/>
      </c>
      <c r="B1414" s="9" t="str">
        <f aca="false">IF($A1414="","",'3. Layout Parts'!$D1414)</f>
        <v/>
      </c>
      <c r="C1414" s="9" t="str">
        <f aca="false">IF($A1414="","",'3. Layout Parts'!$B1414)</f>
        <v/>
      </c>
      <c r="D1414" s="9" t="str">
        <f aca="false">IF($A1414="","",'3. Layout Parts'!$C1414)</f>
        <v/>
      </c>
      <c r="E1414" s="9" t="str">
        <f aca="false">IF($A1414="","",IFERROR(INDEX('2. Schematic Parts'!$B$2:$B$3001,MATCH($A1414,'2. Schematic Parts'!$A$2:$A$3001,0)),"NOT FOUND"))</f>
        <v/>
      </c>
      <c r="F1414" s="9" t="str">
        <f aca="false">IF($A1414="","",IFERROR(INDEX('2. Schematic Parts'!$C$2:$C$3001,MATCH($A1414,'2. Schematic Parts'!$A$2:$A$3001,0))&amp;"","NOT FOUND"))</f>
        <v/>
      </c>
      <c r="G1414" s="9" t="str">
        <f aca="false">IF($A1414="","",IFERROR(INDEX('2. Schematic Parts'!$D$2:$D$3001,MATCH($A1414,'2. Schematic Parts'!$A$2:$A$3001,0))&amp;"","NOT FOUND"))</f>
        <v/>
      </c>
      <c r="H1414" s="9" t="str">
        <f aca="false">IF($A1414="","",IF(COUNTIF('2. Schematic Parts'!$A$2:$A$3001,$A1414)=0,"NOT IN SCHEMATIC","OK"))</f>
        <v/>
      </c>
      <c r="I1414" s="9" t="str">
        <f aca="false">IF($A1414="","",IF($H1414="NOT IN SCHEMATIC","",IF(UPPER(TRIM($C1414))=UPPER(TRIM($E1414)),"OK","MISMATCH")))</f>
        <v/>
      </c>
      <c r="J1414" s="9" t="str">
        <f aca="false">IF($A1414="","",IF($H1414="NOT IN SCHEMATIC","",IF($F1414="","NO SCH DECAL",IF($D1414="","",IF(UPPER(TRIM($D1414))=UPPER(TRIM($F1414)),"OK","MISMATCH")))))</f>
        <v/>
      </c>
      <c r="K1414" s="16" t="str">
        <f aca="false">IF($A1414="","",SUMPRODUCT(--ISNUMBER(SEARCH(","&amp;TRIM($A1414)&amp;",",","&amp;SUBSTITUTE('1. Master BOM'!$D$2:$D$400," ","")&amp;","))))</f>
        <v/>
      </c>
      <c r="L1414" s="16" t="str">
        <f aca="false">IF($A1414="","",IF($K1414&lt;&gt;1,0,SUMPRODUCT(ISNUMBER(SEARCH(","&amp;TRIM($A1414)&amp;",",","&amp;SUBSTITUTE('1. Master BOM'!$D$2:$D$400," ","")&amp;","))*ROW('1. Master BOM'!$D$2:$D$400))))</f>
        <v/>
      </c>
      <c r="M1414" s="9" t="str">
        <f aca="false">IF($A1414="","",IF($K1414=0,"NOT IN BOM",IF($K1414&gt;1,"MULTIPLE BOM LINES","OK")))</f>
        <v/>
      </c>
      <c r="N1414" s="9" t="str">
        <f aca="false">IF($A1414="","",IF($L1414=0,"—",INDEX('1. Master BOM'!$A$1:$A$400,$L1414)))</f>
        <v/>
      </c>
      <c r="O1414" s="9" t="str">
        <f aca="false">IF($A1414="","",IF($L1414=0,"—",INDEX('1. Master BOM'!$B$1:$B$400,$L1414)))</f>
        <v/>
      </c>
      <c r="P1414" s="9" t="str">
        <f aca="false">IF($A1414="","",IF(OR($H1414="NOT IN SCHEMATIC",$O1414="—"),"",IF($G1414="","NO SCH PN",IF(UPPER(TRIM($G1414))=UPPER(TRIM($O1414)),"OK","MISMATCH"))))</f>
        <v/>
      </c>
      <c r="Q1414" s="9" t="str">
        <f aca="false">IF($A1414="","",IF($L1414=0,"—",INDEX('1. Master BOM'!$E$1:$E$400,$L1414)))</f>
        <v/>
      </c>
      <c r="R1414" s="9" t="str">
        <f aca="false">IF($A1414="","",IF($L1414=0,"—",IF(T(INDEX('1. Master BOM'!$F$1:$F$400,$L1414))="","(not set)",INDEX('1. Master BOM'!$F$1:$F$400,$L1414))))</f>
        <v/>
      </c>
      <c r="S1414" s="9" t="str">
        <f aca="false">IF($A1414="","",IF(OR($R1414="—",$R1414="(not set)",$D1414=""),"",IF(ISNUMBER(SEARCH(SUBSTITUTE(SUBSTITUTE(SUBSTITUTE($R1414,"-",""),"_","")," ",""),SUBSTITUTE(SUBSTITUTE(SUBSTITUTE($D1414,"-",""),"_","")," ",""))),"OK","CHECK")))</f>
        <v/>
      </c>
      <c r="T1414" s="9" t="str">
        <f aca="false">IF($A1414="","",IF(OR($H1414="NOT IN SCHEMATIC",$I1414="MISMATCH",$J1414="MISMATCH",$P1414="MISMATCH",$M1414&lt;&gt;"OK"),"REVIEW","OK"))</f>
        <v/>
      </c>
      <c r="U1414" s="14"/>
      <c r="V1414" s="14"/>
      <c r="W1414" s="17"/>
      <c r="X1414" s="14"/>
    </row>
    <row r="1415" customFormat="false" ht="15" hidden="false" customHeight="false" outlineLevel="0" collapsed="false">
      <c r="A1415" s="9" t="str">
        <f aca="false">IF('3. Layout Parts'!$A1415="","",TRIM('3. Layout Parts'!$A1415))</f>
        <v/>
      </c>
      <c r="B1415" s="9" t="str">
        <f aca="false">IF($A1415="","",'3. Layout Parts'!$D1415)</f>
        <v/>
      </c>
      <c r="C1415" s="9" t="str">
        <f aca="false">IF($A1415="","",'3. Layout Parts'!$B1415)</f>
        <v/>
      </c>
      <c r="D1415" s="9" t="str">
        <f aca="false">IF($A1415="","",'3. Layout Parts'!$C1415)</f>
        <v/>
      </c>
      <c r="E1415" s="9" t="str">
        <f aca="false">IF($A1415="","",IFERROR(INDEX('2. Schematic Parts'!$B$2:$B$3001,MATCH($A1415,'2. Schematic Parts'!$A$2:$A$3001,0)),"NOT FOUND"))</f>
        <v/>
      </c>
      <c r="F1415" s="9" t="str">
        <f aca="false">IF($A1415="","",IFERROR(INDEX('2. Schematic Parts'!$C$2:$C$3001,MATCH($A1415,'2. Schematic Parts'!$A$2:$A$3001,0))&amp;"","NOT FOUND"))</f>
        <v/>
      </c>
      <c r="G1415" s="9" t="str">
        <f aca="false">IF($A1415="","",IFERROR(INDEX('2. Schematic Parts'!$D$2:$D$3001,MATCH($A1415,'2. Schematic Parts'!$A$2:$A$3001,0))&amp;"","NOT FOUND"))</f>
        <v/>
      </c>
      <c r="H1415" s="9" t="str">
        <f aca="false">IF($A1415="","",IF(COUNTIF('2. Schematic Parts'!$A$2:$A$3001,$A1415)=0,"NOT IN SCHEMATIC","OK"))</f>
        <v/>
      </c>
      <c r="I1415" s="9" t="str">
        <f aca="false">IF($A1415="","",IF($H1415="NOT IN SCHEMATIC","",IF(UPPER(TRIM($C1415))=UPPER(TRIM($E1415)),"OK","MISMATCH")))</f>
        <v/>
      </c>
      <c r="J1415" s="9" t="str">
        <f aca="false">IF($A1415="","",IF($H1415="NOT IN SCHEMATIC","",IF($F1415="","NO SCH DECAL",IF($D1415="","",IF(UPPER(TRIM($D1415))=UPPER(TRIM($F1415)),"OK","MISMATCH")))))</f>
        <v/>
      </c>
      <c r="K1415" s="16" t="str">
        <f aca="false">IF($A1415="","",SUMPRODUCT(--ISNUMBER(SEARCH(","&amp;TRIM($A1415)&amp;",",","&amp;SUBSTITUTE('1. Master BOM'!$D$2:$D$400," ","")&amp;","))))</f>
        <v/>
      </c>
      <c r="L1415" s="16" t="str">
        <f aca="false">IF($A1415="","",IF($K1415&lt;&gt;1,0,SUMPRODUCT(ISNUMBER(SEARCH(","&amp;TRIM($A1415)&amp;",",","&amp;SUBSTITUTE('1. Master BOM'!$D$2:$D$400," ","")&amp;","))*ROW('1. Master BOM'!$D$2:$D$400))))</f>
        <v/>
      </c>
      <c r="M1415" s="9" t="str">
        <f aca="false">IF($A1415="","",IF($K1415=0,"NOT IN BOM",IF($K1415&gt;1,"MULTIPLE BOM LINES","OK")))</f>
        <v/>
      </c>
      <c r="N1415" s="9" t="str">
        <f aca="false">IF($A1415="","",IF($L1415=0,"—",INDEX('1. Master BOM'!$A$1:$A$400,$L1415)))</f>
        <v/>
      </c>
      <c r="O1415" s="9" t="str">
        <f aca="false">IF($A1415="","",IF($L1415=0,"—",INDEX('1. Master BOM'!$B$1:$B$400,$L1415)))</f>
        <v/>
      </c>
      <c r="P1415" s="9" t="str">
        <f aca="false">IF($A1415="","",IF(OR($H1415="NOT IN SCHEMATIC",$O1415="—"),"",IF($G1415="","NO SCH PN",IF(UPPER(TRIM($G1415))=UPPER(TRIM($O1415)),"OK","MISMATCH"))))</f>
        <v/>
      </c>
      <c r="Q1415" s="9" t="str">
        <f aca="false">IF($A1415="","",IF($L1415=0,"—",INDEX('1. Master BOM'!$E$1:$E$400,$L1415)))</f>
        <v/>
      </c>
      <c r="R1415" s="9" t="str">
        <f aca="false">IF($A1415="","",IF($L1415=0,"—",IF(T(INDEX('1. Master BOM'!$F$1:$F$400,$L1415))="","(not set)",INDEX('1. Master BOM'!$F$1:$F$400,$L1415))))</f>
        <v/>
      </c>
      <c r="S1415" s="9" t="str">
        <f aca="false">IF($A1415="","",IF(OR($R1415="—",$R1415="(not set)",$D1415=""),"",IF(ISNUMBER(SEARCH(SUBSTITUTE(SUBSTITUTE(SUBSTITUTE($R1415,"-",""),"_","")," ",""),SUBSTITUTE(SUBSTITUTE(SUBSTITUTE($D1415,"-",""),"_","")," ",""))),"OK","CHECK")))</f>
        <v/>
      </c>
      <c r="T1415" s="9" t="str">
        <f aca="false">IF($A1415="","",IF(OR($H1415="NOT IN SCHEMATIC",$I1415="MISMATCH",$J1415="MISMATCH",$P1415="MISMATCH",$M1415&lt;&gt;"OK"),"REVIEW","OK"))</f>
        <v/>
      </c>
      <c r="U1415" s="14"/>
      <c r="V1415" s="14"/>
      <c r="W1415" s="17"/>
      <c r="X1415" s="14"/>
    </row>
    <row r="1416" customFormat="false" ht="15" hidden="false" customHeight="false" outlineLevel="0" collapsed="false">
      <c r="A1416" s="9" t="str">
        <f aca="false">IF('3. Layout Parts'!$A1416="","",TRIM('3. Layout Parts'!$A1416))</f>
        <v/>
      </c>
      <c r="B1416" s="9" t="str">
        <f aca="false">IF($A1416="","",'3. Layout Parts'!$D1416)</f>
        <v/>
      </c>
      <c r="C1416" s="9" t="str">
        <f aca="false">IF($A1416="","",'3. Layout Parts'!$B1416)</f>
        <v/>
      </c>
      <c r="D1416" s="9" t="str">
        <f aca="false">IF($A1416="","",'3. Layout Parts'!$C1416)</f>
        <v/>
      </c>
      <c r="E1416" s="9" t="str">
        <f aca="false">IF($A1416="","",IFERROR(INDEX('2. Schematic Parts'!$B$2:$B$3001,MATCH($A1416,'2. Schematic Parts'!$A$2:$A$3001,0)),"NOT FOUND"))</f>
        <v/>
      </c>
      <c r="F1416" s="9" t="str">
        <f aca="false">IF($A1416="","",IFERROR(INDEX('2. Schematic Parts'!$C$2:$C$3001,MATCH($A1416,'2. Schematic Parts'!$A$2:$A$3001,0))&amp;"","NOT FOUND"))</f>
        <v/>
      </c>
      <c r="G1416" s="9" t="str">
        <f aca="false">IF($A1416="","",IFERROR(INDEX('2. Schematic Parts'!$D$2:$D$3001,MATCH($A1416,'2. Schematic Parts'!$A$2:$A$3001,0))&amp;"","NOT FOUND"))</f>
        <v/>
      </c>
      <c r="H1416" s="9" t="str">
        <f aca="false">IF($A1416="","",IF(COUNTIF('2. Schematic Parts'!$A$2:$A$3001,$A1416)=0,"NOT IN SCHEMATIC","OK"))</f>
        <v/>
      </c>
      <c r="I1416" s="9" t="str">
        <f aca="false">IF($A1416="","",IF($H1416="NOT IN SCHEMATIC","",IF(UPPER(TRIM($C1416))=UPPER(TRIM($E1416)),"OK","MISMATCH")))</f>
        <v/>
      </c>
      <c r="J1416" s="9" t="str">
        <f aca="false">IF($A1416="","",IF($H1416="NOT IN SCHEMATIC","",IF($F1416="","NO SCH DECAL",IF($D1416="","",IF(UPPER(TRIM($D1416))=UPPER(TRIM($F1416)),"OK","MISMATCH")))))</f>
        <v/>
      </c>
      <c r="K1416" s="16" t="str">
        <f aca="false">IF($A1416="","",SUMPRODUCT(--ISNUMBER(SEARCH(","&amp;TRIM($A1416)&amp;",",","&amp;SUBSTITUTE('1. Master BOM'!$D$2:$D$400," ","")&amp;","))))</f>
        <v/>
      </c>
      <c r="L1416" s="16" t="str">
        <f aca="false">IF($A1416="","",IF($K1416&lt;&gt;1,0,SUMPRODUCT(ISNUMBER(SEARCH(","&amp;TRIM($A1416)&amp;",",","&amp;SUBSTITUTE('1. Master BOM'!$D$2:$D$400," ","")&amp;","))*ROW('1. Master BOM'!$D$2:$D$400))))</f>
        <v/>
      </c>
      <c r="M1416" s="9" t="str">
        <f aca="false">IF($A1416="","",IF($K1416=0,"NOT IN BOM",IF($K1416&gt;1,"MULTIPLE BOM LINES","OK")))</f>
        <v/>
      </c>
      <c r="N1416" s="9" t="str">
        <f aca="false">IF($A1416="","",IF($L1416=0,"—",INDEX('1. Master BOM'!$A$1:$A$400,$L1416)))</f>
        <v/>
      </c>
      <c r="O1416" s="9" t="str">
        <f aca="false">IF($A1416="","",IF($L1416=0,"—",INDEX('1. Master BOM'!$B$1:$B$400,$L1416)))</f>
        <v/>
      </c>
      <c r="P1416" s="9" t="str">
        <f aca="false">IF($A1416="","",IF(OR($H1416="NOT IN SCHEMATIC",$O1416="—"),"",IF($G1416="","NO SCH PN",IF(UPPER(TRIM($G1416))=UPPER(TRIM($O1416)),"OK","MISMATCH"))))</f>
        <v/>
      </c>
      <c r="Q1416" s="9" t="str">
        <f aca="false">IF($A1416="","",IF($L1416=0,"—",INDEX('1. Master BOM'!$E$1:$E$400,$L1416)))</f>
        <v/>
      </c>
      <c r="R1416" s="9" t="str">
        <f aca="false">IF($A1416="","",IF($L1416=0,"—",IF(T(INDEX('1. Master BOM'!$F$1:$F$400,$L1416))="","(not set)",INDEX('1. Master BOM'!$F$1:$F$400,$L1416))))</f>
        <v/>
      </c>
      <c r="S1416" s="9" t="str">
        <f aca="false">IF($A1416="","",IF(OR($R1416="—",$R1416="(not set)",$D1416=""),"",IF(ISNUMBER(SEARCH(SUBSTITUTE(SUBSTITUTE(SUBSTITUTE($R1416,"-",""),"_","")," ",""),SUBSTITUTE(SUBSTITUTE(SUBSTITUTE($D1416,"-",""),"_","")," ",""))),"OK","CHECK")))</f>
        <v/>
      </c>
      <c r="T1416" s="9" t="str">
        <f aca="false">IF($A1416="","",IF(OR($H1416="NOT IN SCHEMATIC",$I1416="MISMATCH",$J1416="MISMATCH",$P1416="MISMATCH",$M1416&lt;&gt;"OK"),"REVIEW","OK"))</f>
        <v/>
      </c>
      <c r="U1416" s="14"/>
      <c r="V1416" s="14"/>
      <c r="W1416" s="17"/>
      <c r="X1416" s="14"/>
    </row>
    <row r="1417" customFormat="false" ht="15" hidden="false" customHeight="false" outlineLevel="0" collapsed="false">
      <c r="A1417" s="9" t="str">
        <f aca="false">IF('3. Layout Parts'!$A1417="","",TRIM('3. Layout Parts'!$A1417))</f>
        <v/>
      </c>
      <c r="B1417" s="9" t="str">
        <f aca="false">IF($A1417="","",'3. Layout Parts'!$D1417)</f>
        <v/>
      </c>
      <c r="C1417" s="9" t="str">
        <f aca="false">IF($A1417="","",'3. Layout Parts'!$B1417)</f>
        <v/>
      </c>
      <c r="D1417" s="9" t="str">
        <f aca="false">IF($A1417="","",'3. Layout Parts'!$C1417)</f>
        <v/>
      </c>
      <c r="E1417" s="9" t="str">
        <f aca="false">IF($A1417="","",IFERROR(INDEX('2. Schematic Parts'!$B$2:$B$3001,MATCH($A1417,'2. Schematic Parts'!$A$2:$A$3001,0)),"NOT FOUND"))</f>
        <v/>
      </c>
      <c r="F1417" s="9" t="str">
        <f aca="false">IF($A1417="","",IFERROR(INDEX('2. Schematic Parts'!$C$2:$C$3001,MATCH($A1417,'2. Schematic Parts'!$A$2:$A$3001,0))&amp;"","NOT FOUND"))</f>
        <v/>
      </c>
      <c r="G1417" s="9" t="str">
        <f aca="false">IF($A1417="","",IFERROR(INDEX('2. Schematic Parts'!$D$2:$D$3001,MATCH($A1417,'2. Schematic Parts'!$A$2:$A$3001,0))&amp;"","NOT FOUND"))</f>
        <v/>
      </c>
      <c r="H1417" s="9" t="str">
        <f aca="false">IF($A1417="","",IF(COUNTIF('2. Schematic Parts'!$A$2:$A$3001,$A1417)=0,"NOT IN SCHEMATIC","OK"))</f>
        <v/>
      </c>
      <c r="I1417" s="9" t="str">
        <f aca="false">IF($A1417="","",IF($H1417="NOT IN SCHEMATIC","",IF(UPPER(TRIM($C1417))=UPPER(TRIM($E1417)),"OK","MISMATCH")))</f>
        <v/>
      </c>
      <c r="J1417" s="9" t="str">
        <f aca="false">IF($A1417="","",IF($H1417="NOT IN SCHEMATIC","",IF($F1417="","NO SCH DECAL",IF($D1417="","",IF(UPPER(TRIM($D1417))=UPPER(TRIM($F1417)),"OK","MISMATCH")))))</f>
        <v/>
      </c>
      <c r="K1417" s="16" t="str">
        <f aca="false">IF($A1417="","",SUMPRODUCT(--ISNUMBER(SEARCH(","&amp;TRIM($A1417)&amp;",",","&amp;SUBSTITUTE('1. Master BOM'!$D$2:$D$400," ","")&amp;","))))</f>
        <v/>
      </c>
      <c r="L1417" s="16" t="str">
        <f aca="false">IF($A1417="","",IF($K1417&lt;&gt;1,0,SUMPRODUCT(ISNUMBER(SEARCH(","&amp;TRIM($A1417)&amp;",",","&amp;SUBSTITUTE('1. Master BOM'!$D$2:$D$400," ","")&amp;","))*ROW('1. Master BOM'!$D$2:$D$400))))</f>
        <v/>
      </c>
      <c r="M1417" s="9" t="str">
        <f aca="false">IF($A1417="","",IF($K1417=0,"NOT IN BOM",IF($K1417&gt;1,"MULTIPLE BOM LINES","OK")))</f>
        <v/>
      </c>
      <c r="N1417" s="9" t="str">
        <f aca="false">IF($A1417="","",IF($L1417=0,"—",INDEX('1. Master BOM'!$A$1:$A$400,$L1417)))</f>
        <v/>
      </c>
      <c r="O1417" s="9" t="str">
        <f aca="false">IF($A1417="","",IF($L1417=0,"—",INDEX('1. Master BOM'!$B$1:$B$400,$L1417)))</f>
        <v/>
      </c>
      <c r="P1417" s="9" t="str">
        <f aca="false">IF($A1417="","",IF(OR($H1417="NOT IN SCHEMATIC",$O1417="—"),"",IF($G1417="","NO SCH PN",IF(UPPER(TRIM($G1417))=UPPER(TRIM($O1417)),"OK","MISMATCH"))))</f>
        <v/>
      </c>
      <c r="Q1417" s="9" t="str">
        <f aca="false">IF($A1417="","",IF($L1417=0,"—",INDEX('1. Master BOM'!$E$1:$E$400,$L1417)))</f>
        <v/>
      </c>
      <c r="R1417" s="9" t="str">
        <f aca="false">IF($A1417="","",IF($L1417=0,"—",IF(T(INDEX('1. Master BOM'!$F$1:$F$400,$L1417))="","(not set)",INDEX('1. Master BOM'!$F$1:$F$400,$L1417))))</f>
        <v/>
      </c>
      <c r="S1417" s="9" t="str">
        <f aca="false">IF($A1417="","",IF(OR($R1417="—",$R1417="(not set)",$D1417=""),"",IF(ISNUMBER(SEARCH(SUBSTITUTE(SUBSTITUTE(SUBSTITUTE($R1417,"-",""),"_","")," ",""),SUBSTITUTE(SUBSTITUTE(SUBSTITUTE($D1417,"-",""),"_","")," ",""))),"OK","CHECK")))</f>
        <v/>
      </c>
      <c r="T1417" s="9" t="str">
        <f aca="false">IF($A1417="","",IF(OR($H1417="NOT IN SCHEMATIC",$I1417="MISMATCH",$J1417="MISMATCH",$P1417="MISMATCH",$M1417&lt;&gt;"OK"),"REVIEW","OK"))</f>
        <v/>
      </c>
      <c r="U1417" s="14"/>
      <c r="V1417" s="14"/>
      <c r="W1417" s="17"/>
      <c r="X1417" s="14"/>
    </row>
    <row r="1418" customFormat="false" ht="15" hidden="false" customHeight="false" outlineLevel="0" collapsed="false">
      <c r="A1418" s="9" t="str">
        <f aca="false">IF('3. Layout Parts'!$A1418="","",TRIM('3. Layout Parts'!$A1418))</f>
        <v/>
      </c>
      <c r="B1418" s="9" t="str">
        <f aca="false">IF($A1418="","",'3. Layout Parts'!$D1418)</f>
        <v/>
      </c>
      <c r="C1418" s="9" t="str">
        <f aca="false">IF($A1418="","",'3. Layout Parts'!$B1418)</f>
        <v/>
      </c>
      <c r="D1418" s="9" t="str">
        <f aca="false">IF($A1418="","",'3. Layout Parts'!$C1418)</f>
        <v/>
      </c>
      <c r="E1418" s="9" t="str">
        <f aca="false">IF($A1418="","",IFERROR(INDEX('2. Schematic Parts'!$B$2:$B$3001,MATCH($A1418,'2. Schematic Parts'!$A$2:$A$3001,0)),"NOT FOUND"))</f>
        <v/>
      </c>
      <c r="F1418" s="9" t="str">
        <f aca="false">IF($A1418="","",IFERROR(INDEX('2. Schematic Parts'!$C$2:$C$3001,MATCH($A1418,'2. Schematic Parts'!$A$2:$A$3001,0))&amp;"","NOT FOUND"))</f>
        <v/>
      </c>
      <c r="G1418" s="9" t="str">
        <f aca="false">IF($A1418="","",IFERROR(INDEX('2. Schematic Parts'!$D$2:$D$3001,MATCH($A1418,'2. Schematic Parts'!$A$2:$A$3001,0))&amp;"","NOT FOUND"))</f>
        <v/>
      </c>
      <c r="H1418" s="9" t="str">
        <f aca="false">IF($A1418="","",IF(COUNTIF('2. Schematic Parts'!$A$2:$A$3001,$A1418)=0,"NOT IN SCHEMATIC","OK"))</f>
        <v/>
      </c>
      <c r="I1418" s="9" t="str">
        <f aca="false">IF($A1418="","",IF($H1418="NOT IN SCHEMATIC","",IF(UPPER(TRIM($C1418))=UPPER(TRIM($E1418)),"OK","MISMATCH")))</f>
        <v/>
      </c>
      <c r="J1418" s="9" t="str">
        <f aca="false">IF($A1418="","",IF($H1418="NOT IN SCHEMATIC","",IF($F1418="","NO SCH DECAL",IF($D1418="","",IF(UPPER(TRIM($D1418))=UPPER(TRIM($F1418)),"OK","MISMATCH")))))</f>
        <v/>
      </c>
      <c r="K1418" s="16" t="str">
        <f aca="false">IF($A1418="","",SUMPRODUCT(--ISNUMBER(SEARCH(","&amp;TRIM($A1418)&amp;",",","&amp;SUBSTITUTE('1. Master BOM'!$D$2:$D$400," ","")&amp;","))))</f>
        <v/>
      </c>
      <c r="L1418" s="16" t="str">
        <f aca="false">IF($A1418="","",IF($K1418&lt;&gt;1,0,SUMPRODUCT(ISNUMBER(SEARCH(","&amp;TRIM($A1418)&amp;",",","&amp;SUBSTITUTE('1. Master BOM'!$D$2:$D$400," ","")&amp;","))*ROW('1. Master BOM'!$D$2:$D$400))))</f>
        <v/>
      </c>
      <c r="M1418" s="9" t="str">
        <f aca="false">IF($A1418="","",IF($K1418=0,"NOT IN BOM",IF($K1418&gt;1,"MULTIPLE BOM LINES","OK")))</f>
        <v/>
      </c>
      <c r="N1418" s="9" t="str">
        <f aca="false">IF($A1418="","",IF($L1418=0,"—",INDEX('1. Master BOM'!$A$1:$A$400,$L1418)))</f>
        <v/>
      </c>
      <c r="O1418" s="9" t="str">
        <f aca="false">IF($A1418="","",IF($L1418=0,"—",INDEX('1. Master BOM'!$B$1:$B$400,$L1418)))</f>
        <v/>
      </c>
      <c r="P1418" s="9" t="str">
        <f aca="false">IF($A1418="","",IF(OR($H1418="NOT IN SCHEMATIC",$O1418="—"),"",IF($G1418="","NO SCH PN",IF(UPPER(TRIM($G1418))=UPPER(TRIM($O1418)),"OK","MISMATCH"))))</f>
        <v/>
      </c>
      <c r="Q1418" s="9" t="str">
        <f aca="false">IF($A1418="","",IF($L1418=0,"—",INDEX('1. Master BOM'!$E$1:$E$400,$L1418)))</f>
        <v/>
      </c>
      <c r="R1418" s="9" t="str">
        <f aca="false">IF($A1418="","",IF($L1418=0,"—",IF(T(INDEX('1. Master BOM'!$F$1:$F$400,$L1418))="","(not set)",INDEX('1. Master BOM'!$F$1:$F$400,$L1418))))</f>
        <v/>
      </c>
      <c r="S1418" s="9" t="str">
        <f aca="false">IF($A1418="","",IF(OR($R1418="—",$R1418="(not set)",$D1418=""),"",IF(ISNUMBER(SEARCH(SUBSTITUTE(SUBSTITUTE(SUBSTITUTE($R1418,"-",""),"_","")," ",""),SUBSTITUTE(SUBSTITUTE(SUBSTITUTE($D1418,"-",""),"_","")," ",""))),"OK","CHECK")))</f>
        <v/>
      </c>
      <c r="T1418" s="9" t="str">
        <f aca="false">IF($A1418="","",IF(OR($H1418="NOT IN SCHEMATIC",$I1418="MISMATCH",$J1418="MISMATCH",$P1418="MISMATCH",$M1418&lt;&gt;"OK"),"REVIEW","OK"))</f>
        <v/>
      </c>
      <c r="U1418" s="14"/>
      <c r="V1418" s="14"/>
      <c r="W1418" s="17"/>
      <c r="X1418" s="14"/>
    </row>
    <row r="1419" customFormat="false" ht="15" hidden="false" customHeight="false" outlineLevel="0" collapsed="false">
      <c r="A1419" s="9" t="str">
        <f aca="false">IF('3. Layout Parts'!$A1419="","",TRIM('3. Layout Parts'!$A1419))</f>
        <v/>
      </c>
      <c r="B1419" s="9" t="str">
        <f aca="false">IF($A1419="","",'3. Layout Parts'!$D1419)</f>
        <v/>
      </c>
      <c r="C1419" s="9" t="str">
        <f aca="false">IF($A1419="","",'3. Layout Parts'!$B1419)</f>
        <v/>
      </c>
      <c r="D1419" s="9" t="str">
        <f aca="false">IF($A1419="","",'3. Layout Parts'!$C1419)</f>
        <v/>
      </c>
      <c r="E1419" s="9" t="str">
        <f aca="false">IF($A1419="","",IFERROR(INDEX('2. Schematic Parts'!$B$2:$B$3001,MATCH($A1419,'2. Schematic Parts'!$A$2:$A$3001,0)),"NOT FOUND"))</f>
        <v/>
      </c>
      <c r="F1419" s="9" t="str">
        <f aca="false">IF($A1419="","",IFERROR(INDEX('2. Schematic Parts'!$C$2:$C$3001,MATCH($A1419,'2. Schematic Parts'!$A$2:$A$3001,0))&amp;"","NOT FOUND"))</f>
        <v/>
      </c>
      <c r="G1419" s="9" t="str">
        <f aca="false">IF($A1419="","",IFERROR(INDEX('2. Schematic Parts'!$D$2:$D$3001,MATCH($A1419,'2. Schematic Parts'!$A$2:$A$3001,0))&amp;"","NOT FOUND"))</f>
        <v/>
      </c>
      <c r="H1419" s="9" t="str">
        <f aca="false">IF($A1419="","",IF(COUNTIF('2. Schematic Parts'!$A$2:$A$3001,$A1419)=0,"NOT IN SCHEMATIC","OK"))</f>
        <v/>
      </c>
      <c r="I1419" s="9" t="str">
        <f aca="false">IF($A1419="","",IF($H1419="NOT IN SCHEMATIC","",IF(UPPER(TRIM($C1419))=UPPER(TRIM($E1419)),"OK","MISMATCH")))</f>
        <v/>
      </c>
      <c r="J1419" s="9" t="str">
        <f aca="false">IF($A1419="","",IF($H1419="NOT IN SCHEMATIC","",IF($F1419="","NO SCH DECAL",IF($D1419="","",IF(UPPER(TRIM($D1419))=UPPER(TRIM($F1419)),"OK","MISMATCH")))))</f>
        <v/>
      </c>
      <c r="K1419" s="16" t="str">
        <f aca="false">IF($A1419="","",SUMPRODUCT(--ISNUMBER(SEARCH(","&amp;TRIM($A1419)&amp;",",","&amp;SUBSTITUTE('1. Master BOM'!$D$2:$D$400," ","")&amp;","))))</f>
        <v/>
      </c>
      <c r="L1419" s="16" t="str">
        <f aca="false">IF($A1419="","",IF($K1419&lt;&gt;1,0,SUMPRODUCT(ISNUMBER(SEARCH(","&amp;TRIM($A1419)&amp;",",","&amp;SUBSTITUTE('1. Master BOM'!$D$2:$D$400," ","")&amp;","))*ROW('1. Master BOM'!$D$2:$D$400))))</f>
        <v/>
      </c>
      <c r="M1419" s="9" t="str">
        <f aca="false">IF($A1419="","",IF($K1419=0,"NOT IN BOM",IF($K1419&gt;1,"MULTIPLE BOM LINES","OK")))</f>
        <v/>
      </c>
      <c r="N1419" s="9" t="str">
        <f aca="false">IF($A1419="","",IF($L1419=0,"—",INDEX('1. Master BOM'!$A$1:$A$400,$L1419)))</f>
        <v/>
      </c>
      <c r="O1419" s="9" t="str">
        <f aca="false">IF($A1419="","",IF($L1419=0,"—",INDEX('1. Master BOM'!$B$1:$B$400,$L1419)))</f>
        <v/>
      </c>
      <c r="P1419" s="9" t="str">
        <f aca="false">IF($A1419="","",IF(OR($H1419="NOT IN SCHEMATIC",$O1419="—"),"",IF($G1419="","NO SCH PN",IF(UPPER(TRIM($G1419))=UPPER(TRIM($O1419)),"OK","MISMATCH"))))</f>
        <v/>
      </c>
      <c r="Q1419" s="9" t="str">
        <f aca="false">IF($A1419="","",IF($L1419=0,"—",INDEX('1. Master BOM'!$E$1:$E$400,$L1419)))</f>
        <v/>
      </c>
      <c r="R1419" s="9" t="str">
        <f aca="false">IF($A1419="","",IF($L1419=0,"—",IF(T(INDEX('1. Master BOM'!$F$1:$F$400,$L1419))="","(not set)",INDEX('1. Master BOM'!$F$1:$F$400,$L1419))))</f>
        <v/>
      </c>
      <c r="S1419" s="9" t="str">
        <f aca="false">IF($A1419="","",IF(OR($R1419="—",$R1419="(not set)",$D1419=""),"",IF(ISNUMBER(SEARCH(SUBSTITUTE(SUBSTITUTE(SUBSTITUTE($R1419,"-",""),"_","")," ",""),SUBSTITUTE(SUBSTITUTE(SUBSTITUTE($D1419,"-",""),"_","")," ",""))),"OK","CHECK")))</f>
        <v/>
      </c>
      <c r="T1419" s="9" t="str">
        <f aca="false">IF($A1419="","",IF(OR($H1419="NOT IN SCHEMATIC",$I1419="MISMATCH",$J1419="MISMATCH",$P1419="MISMATCH",$M1419&lt;&gt;"OK"),"REVIEW","OK"))</f>
        <v/>
      </c>
      <c r="U1419" s="14"/>
      <c r="V1419" s="14"/>
      <c r="W1419" s="17"/>
      <c r="X1419" s="14"/>
    </row>
    <row r="1420" customFormat="false" ht="15" hidden="false" customHeight="false" outlineLevel="0" collapsed="false">
      <c r="A1420" s="9" t="str">
        <f aca="false">IF('3. Layout Parts'!$A1420="","",TRIM('3. Layout Parts'!$A1420))</f>
        <v/>
      </c>
      <c r="B1420" s="9" t="str">
        <f aca="false">IF($A1420="","",'3. Layout Parts'!$D1420)</f>
        <v/>
      </c>
      <c r="C1420" s="9" t="str">
        <f aca="false">IF($A1420="","",'3. Layout Parts'!$B1420)</f>
        <v/>
      </c>
      <c r="D1420" s="9" t="str">
        <f aca="false">IF($A1420="","",'3. Layout Parts'!$C1420)</f>
        <v/>
      </c>
      <c r="E1420" s="9" t="str">
        <f aca="false">IF($A1420="","",IFERROR(INDEX('2. Schematic Parts'!$B$2:$B$3001,MATCH($A1420,'2. Schematic Parts'!$A$2:$A$3001,0)),"NOT FOUND"))</f>
        <v/>
      </c>
      <c r="F1420" s="9" t="str">
        <f aca="false">IF($A1420="","",IFERROR(INDEX('2. Schematic Parts'!$C$2:$C$3001,MATCH($A1420,'2. Schematic Parts'!$A$2:$A$3001,0))&amp;"","NOT FOUND"))</f>
        <v/>
      </c>
      <c r="G1420" s="9" t="str">
        <f aca="false">IF($A1420="","",IFERROR(INDEX('2. Schematic Parts'!$D$2:$D$3001,MATCH($A1420,'2. Schematic Parts'!$A$2:$A$3001,0))&amp;"","NOT FOUND"))</f>
        <v/>
      </c>
      <c r="H1420" s="9" t="str">
        <f aca="false">IF($A1420="","",IF(COUNTIF('2. Schematic Parts'!$A$2:$A$3001,$A1420)=0,"NOT IN SCHEMATIC","OK"))</f>
        <v/>
      </c>
      <c r="I1420" s="9" t="str">
        <f aca="false">IF($A1420="","",IF($H1420="NOT IN SCHEMATIC","",IF(UPPER(TRIM($C1420))=UPPER(TRIM($E1420)),"OK","MISMATCH")))</f>
        <v/>
      </c>
      <c r="J1420" s="9" t="str">
        <f aca="false">IF($A1420="","",IF($H1420="NOT IN SCHEMATIC","",IF($F1420="","NO SCH DECAL",IF($D1420="","",IF(UPPER(TRIM($D1420))=UPPER(TRIM($F1420)),"OK","MISMATCH")))))</f>
        <v/>
      </c>
      <c r="K1420" s="16" t="str">
        <f aca="false">IF($A1420="","",SUMPRODUCT(--ISNUMBER(SEARCH(","&amp;TRIM($A1420)&amp;",",","&amp;SUBSTITUTE('1. Master BOM'!$D$2:$D$400," ","")&amp;","))))</f>
        <v/>
      </c>
      <c r="L1420" s="16" t="str">
        <f aca="false">IF($A1420="","",IF($K1420&lt;&gt;1,0,SUMPRODUCT(ISNUMBER(SEARCH(","&amp;TRIM($A1420)&amp;",",","&amp;SUBSTITUTE('1. Master BOM'!$D$2:$D$400," ","")&amp;","))*ROW('1. Master BOM'!$D$2:$D$400))))</f>
        <v/>
      </c>
      <c r="M1420" s="9" t="str">
        <f aca="false">IF($A1420="","",IF($K1420=0,"NOT IN BOM",IF($K1420&gt;1,"MULTIPLE BOM LINES","OK")))</f>
        <v/>
      </c>
      <c r="N1420" s="9" t="str">
        <f aca="false">IF($A1420="","",IF($L1420=0,"—",INDEX('1. Master BOM'!$A$1:$A$400,$L1420)))</f>
        <v/>
      </c>
      <c r="O1420" s="9" t="str">
        <f aca="false">IF($A1420="","",IF($L1420=0,"—",INDEX('1. Master BOM'!$B$1:$B$400,$L1420)))</f>
        <v/>
      </c>
      <c r="P1420" s="9" t="str">
        <f aca="false">IF($A1420="","",IF(OR($H1420="NOT IN SCHEMATIC",$O1420="—"),"",IF($G1420="","NO SCH PN",IF(UPPER(TRIM($G1420))=UPPER(TRIM($O1420)),"OK","MISMATCH"))))</f>
        <v/>
      </c>
      <c r="Q1420" s="9" t="str">
        <f aca="false">IF($A1420="","",IF($L1420=0,"—",INDEX('1. Master BOM'!$E$1:$E$400,$L1420)))</f>
        <v/>
      </c>
      <c r="R1420" s="9" t="str">
        <f aca="false">IF($A1420="","",IF($L1420=0,"—",IF(T(INDEX('1. Master BOM'!$F$1:$F$400,$L1420))="","(not set)",INDEX('1. Master BOM'!$F$1:$F$400,$L1420))))</f>
        <v/>
      </c>
      <c r="S1420" s="9" t="str">
        <f aca="false">IF($A1420="","",IF(OR($R1420="—",$R1420="(not set)",$D1420=""),"",IF(ISNUMBER(SEARCH(SUBSTITUTE(SUBSTITUTE(SUBSTITUTE($R1420,"-",""),"_","")," ",""),SUBSTITUTE(SUBSTITUTE(SUBSTITUTE($D1420,"-",""),"_","")," ",""))),"OK","CHECK")))</f>
        <v/>
      </c>
      <c r="T1420" s="9" t="str">
        <f aca="false">IF($A1420="","",IF(OR($H1420="NOT IN SCHEMATIC",$I1420="MISMATCH",$J1420="MISMATCH",$P1420="MISMATCH",$M1420&lt;&gt;"OK"),"REVIEW","OK"))</f>
        <v/>
      </c>
      <c r="U1420" s="14"/>
      <c r="V1420" s="14"/>
      <c r="W1420" s="17"/>
      <c r="X1420" s="14"/>
    </row>
    <row r="1421" customFormat="false" ht="15" hidden="false" customHeight="false" outlineLevel="0" collapsed="false">
      <c r="A1421" s="9" t="str">
        <f aca="false">IF('3. Layout Parts'!$A1421="","",TRIM('3. Layout Parts'!$A1421))</f>
        <v/>
      </c>
      <c r="B1421" s="9" t="str">
        <f aca="false">IF($A1421="","",'3. Layout Parts'!$D1421)</f>
        <v/>
      </c>
      <c r="C1421" s="9" t="str">
        <f aca="false">IF($A1421="","",'3. Layout Parts'!$B1421)</f>
        <v/>
      </c>
      <c r="D1421" s="9" t="str">
        <f aca="false">IF($A1421="","",'3. Layout Parts'!$C1421)</f>
        <v/>
      </c>
      <c r="E1421" s="9" t="str">
        <f aca="false">IF($A1421="","",IFERROR(INDEX('2. Schematic Parts'!$B$2:$B$3001,MATCH($A1421,'2. Schematic Parts'!$A$2:$A$3001,0)),"NOT FOUND"))</f>
        <v/>
      </c>
      <c r="F1421" s="9" t="str">
        <f aca="false">IF($A1421="","",IFERROR(INDEX('2. Schematic Parts'!$C$2:$C$3001,MATCH($A1421,'2. Schematic Parts'!$A$2:$A$3001,0))&amp;"","NOT FOUND"))</f>
        <v/>
      </c>
      <c r="G1421" s="9" t="str">
        <f aca="false">IF($A1421="","",IFERROR(INDEX('2. Schematic Parts'!$D$2:$D$3001,MATCH($A1421,'2. Schematic Parts'!$A$2:$A$3001,0))&amp;"","NOT FOUND"))</f>
        <v/>
      </c>
      <c r="H1421" s="9" t="str">
        <f aca="false">IF($A1421="","",IF(COUNTIF('2. Schematic Parts'!$A$2:$A$3001,$A1421)=0,"NOT IN SCHEMATIC","OK"))</f>
        <v/>
      </c>
      <c r="I1421" s="9" t="str">
        <f aca="false">IF($A1421="","",IF($H1421="NOT IN SCHEMATIC","",IF(UPPER(TRIM($C1421))=UPPER(TRIM($E1421)),"OK","MISMATCH")))</f>
        <v/>
      </c>
      <c r="J1421" s="9" t="str">
        <f aca="false">IF($A1421="","",IF($H1421="NOT IN SCHEMATIC","",IF($F1421="","NO SCH DECAL",IF($D1421="","",IF(UPPER(TRIM($D1421))=UPPER(TRIM($F1421)),"OK","MISMATCH")))))</f>
        <v/>
      </c>
      <c r="K1421" s="16" t="str">
        <f aca="false">IF($A1421="","",SUMPRODUCT(--ISNUMBER(SEARCH(","&amp;TRIM($A1421)&amp;",",","&amp;SUBSTITUTE('1. Master BOM'!$D$2:$D$400," ","")&amp;","))))</f>
        <v/>
      </c>
      <c r="L1421" s="16" t="str">
        <f aca="false">IF($A1421="","",IF($K1421&lt;&gt;1,0,SUMPRODUCT(ISNUMBER(SEARCH(","&amp;TRIM($A1421)&amp;",",","&amp;SUBSTITUTE('1. Master BOM'!$D$2:$D$400," ","")&amp;","))*ROW('1. Master BOM'!$D$2:$D$400))))</f>
        <v/>
      </c>
      <c r="M1421" s="9" t="str">
        <f aca="false">IF($A1421="","",IF($K1421=0,"NOT IN BOM",IF($K1421&gt;1,"MULTIPLE BOM LINES","OK")))</f>
        <v/>
      </c>
      <c r="N1421" s="9" t="str">
        <f aca="false">IF($A1421="","",IF($L1421=0,"—",INDEX('1. Master BOM'!$A$1:$A$400,$L1421)))</f>
        <v/>
      </c>
      <c r="O1421" s="9" t="str">
        <f aca="false">IF($A1421="","",IF($L1421=0,"—",INDEX('1. Master BOM'!$B$1:$B$400,$L1421)))</f>
        <v/>
      </c>
      <c r="P1421" s="9" t="str">
        <f aca="false">IF($A1421="","",IF(OR($H1421="NOT IN SCHEMATIC",$O1421="—"),"",IF($G1421="","NO SCH PN",IF(UPPER(TRIM($G1421))=UPPER(TRIM($O1421)),"OK","MISMATCH"))))</f>
        <v/>
      </c>
      <c r="Q1421" s="9" t="str">
        <f aca="false">IF($A1421="","",IF($L1421=0,"—",INDEX('1. Master BOM'!$E$1:$E$400,$L1421)))</f>
        <v/>
      </c>
      <c r="R1421" s="9" t="str">
        <f aca="false">IF($A1421="","",IF($L1421=0,"—",IF(T(INDEX('1. Master BOM'!$F$1:$F$400,$L1421))="","(not set)",INDEX('1. Master BOM'!$F$1:$F$400,$L1421))))</f>
        <v/>
      </c>
      <c r="S1421" s="9" t="str">
        <f aca="false">IF($A1421="","",IF(OR($R1421="—",$R1421="(not set)",$D1421=""),"",IF(ISNUMBER(SEARCH(SUBSTITUTE(SUBSTITUTE(SUBSTITUTE($R1421,"-",""),"_","")," ",""),SUBSTITUTE(SUBSTITUTE(SUBSTITUTE($D1421,"-",""),"_","")," ",""))),"OK","CHECK")))</f>
        <v/>
      </c>
      <c r="T1421" s="9" t="str">
        <f aca="false">IF($A1421="","",IF(OR($H1421="NOT IN SCHEMATIC",$I1421="MISMATCH",$J1421="MISMATCH",$P1421="MISMATCH",$M1421&lt;&gt;"OK"),"REVIEW","OK"))</f>
        <v/>
      </c>
      <c r="U1421" s="14"/>
      <c r="V1421" s="14"/>
      <c r="W1421" s="17"/>
      <c r="X1421" s="14"/>
    </row>
    <row r="1422" customFormat="false" ht="15" hidden="false" customHeight="false" outlineLevel="0" collapsed="false">
      <c r="A1422" s="9" t="str">
        <f aca="false">IF('3. Layout Parts'!$A1422="","",TRIM('3. Layout Parts'!$A1422))</f>
        <v/>
      </c>
      <c r="B1422" s="9" t="str">
        <f aca="false">IF($A1422="","",'3. Layout Parts'!$D1422)</f>
        <v/>
      </c>
      <c r="C1422" s="9" t="str">
        <f aca="false">IF($A1422="","",'3. Layout Parts'!$B1422)</f>
        <v/>
      </c>
      <c r="D1422" s="9" t="str">
        <f aca="false">IF($A1422="","",'3. Layout Parts'!$C1422)</f>
        <v/>
      </c>
      <c r="E1422" s="9" t="str">
        <f aca="false">IF($A1422="","",IFERROR(INDEX('2. Schematic Parts'!$B$2:$B$3001,MATCH($A1422,'2. Schematic Parts'!$A$2:$A$3001,0)),"NOT FOUND"))</f>
        <v/>
      </c>
      <c r="F1422" s="9" t="str">
        <f aca="false">IF($A1422="","",IFERROR(INDEX('2. Schematic Parts'!$C$2:$C$3001,MATCH($A1422,'2. Schematic Parts'!$A$2:$A$3001,0))&amp;"","NOT FOUND"))</f>
        <v/>
      </c>
      <c r="G1422" s="9" t="str">
        <f aca="false">IF($A1422="","",IFERROR(INDEX('2. Schematic Parts'!$D$2:$D$3001,MATCH($A1422,'2. Schematic Parts'!$A$2:$A$3001,0))&amp;"","NOT FOUND"))</f>
        <v/>
      </c>
      <c r="H1422" s="9" t="str">
        <f aca="false">IF($A1422="","",IF(COUNTIF('2. Schematic Parts'!$A$2:$A$3001,$A1422)=0,"NOT IN SCHEMATIC","OK"))</f>
        <v/>
      </c>
      <c r="I1422" s="9" t="str">
        <f aca="false">IF($A1422="","",IF($H1422="NOT IN SCHEMATIC","",IF(UPPER(TRIM($C1422))=UPPER(TRIM($E1422)),"OK","MISMATCH")))</f>
        <v/>
      </c>
      <c r="J1422" s="9" t="str">
        <f aca="false">IF($A1422="","",IF($H1422="NOT IN SCHEMATIC","",IF($F1422="","NO SCH DECAL",IF($D1422="","",IF(UPPER(TRIM($D1422))=UPPER(TRIM($F1422)),"OK","MISMATCH")))))</f>
        <v/>
      </c>
      <c r="K1422" s="16" t="str">
        <f aca="false">IF($A1422="","",SUMPRODUCT(--ISNUMBER(SEARCH(","&amp;TRIM($A1422)&amp;",",","&amp;SUBSTITUTE('1. Master BOM'!$D$2:$D$400," ","")&amp;","))))</f>
        <v/>
      </c>
      <c r="L1422" s="16" t="str">
        <f aca="false">IF($A1422="","",IF($K1422&lt;&gt;1,0,SUMPRODUCT(ISNUMBER(SEARCH(","&amp;TRIM($A1422)&amp;",",","&amp;SUBSTITUTE('1. Master BOM'!$D$2:$D$400," ","")&amp;","))*ROW('1. Master BOM'!$D$2:$D$400))))</f>
        <v/>
      </c>
      <c r="M1422" s="9" t="str">
        <f aca="false">IF($A1422="","",IF($K1422=0,"NOT IN BOM",IF($K1422&gt;1,"MULTIPLE BOM LINES","OK")))</f>
        <v/>
      </c>
      <c r="N1422" s="9" t="str">
        <f aca="false">IF($A1422="","",IF($L1422=0,"—",INDEX('1. Master BOM'!$A$1:$A$400,$L1422)))</f>
        <v/>
      </c>
      <c r="O1422" s="9" t="str">
        <f aca="false">IF($A1422="","",IF($L1422=0,"—",INDEX('1. Master BOM'!$B$1:$B$400,$L1422)))</f>
        <v/>
      </c>
      <c r="P1422" s="9" t="str">
        <f aca="false">IF($A1422="","",IF(OR($H1422="NOT IN SCHEMATIC",$O1422="—"),"",IF($G1422="","NO SCH PN",IF(UPPER(TRIM($G1422))=UPPER(TRIM($O1422)),"OK","MISMATCH"))))</f>
        <v/>
      </c>
      <c r="Q1422" s="9" t="str">
        <f aca="false">IF($A1422="","",IF($L1422=0,"—",INDEX('1. Master BOM'!$E$1:$E$400,$L1422)))</f>
        <v/>
      </c>
      <c r="R1422" s="9" t="str">
        <f aca="false">IF($A1422="","",IF($L1422=0,"—",IF(T(INDEX('1. Master BOM'!$F$1:$F$400,$L1422))="","(not set)",INDEX('1. Master BOM'!$F$1:$F$400,$L1422))))</f>
        <v/>
      </c>
      <c r="S1422" s="9" t="str">
        <f aca="false">IF($A1422="","",IF(OR($R1422="—",$R1422="(not set)",$D1422=""),"",IF(ISNUMBER(SEARCH(SUBSTITUTE(SUBSTITUTE(SUBSTITUTE($R1422,"-",""),"_","")," ",""),SUBSTITUTE(SUBSTITUTE(SUBSTITUTE($D1422,"-",""),"_","")," ",""))),"OK","CHECK")))</f>
        <v/>
      </c>
      <c r="T1422" s="9" t="str">
        <f aca="false">IF($A1422="","",IF(OR($H1422="NOT IN SCHEMATIC",$I1422="MISMATCH",$J1422="MISMATCH",$P1422="MISMATCH",$M1422&lt;&gt;"OK"),"REVIEW","OK"))</f>
        <v/>
      </c>
      <c r="U1422" s="14"/>
      <c r="V1422" s="14"/>
      <c r="W1422" s="17"/>
      <c r="X1422" s="14"/>
    </row>
    <row r="1423" customFormat="false" ht="15" hidden="false" customHeight="false" outlineLevel="0" collapsed="false">
      <c r="A1423" s="9" t="str">
        <f aca="false">IF('3. Layout Parts'!$A1423="","",TRIM('3. Layout Parts'!$A1423))</f>
        <v/>
      </c>
      <c r="B1423" s="9" t="str">
        <f aca="false">IF($A1423="","",'3. Layout Parts'!$D1423)</f>
        <v/>
      </c>
      <c r="C1423" s="9" t="str">
        <f aca="false">IF($A1423="","",'3. Layout Parts'!$B1423)</f>
        <v/>
      </c>
      <c r="D1423" s="9" t="str">
        <f aca="false">IF($A1423="","",'3. Layout Parts'!$C1423)</f>
        <v/>
      </c>
      <c r="E1423" s="9" t="str">
        <f aca="false">IF($A1423="","",IFERROR(INDEX('2. Schematic Parts'!$B$2:$B$3001,MATCH($A1423,'2. Schematic Parts'!$A$2:$A$3001,0)),"NOT FOUND"))</f>
        <v/>
      </c>
      <c r="F1423" s="9" t="str">
        <f aca="false">IF($A1423="","",IFERROR(INDEX('2. Schematic Parts'!$C$2:$C$3001,MATCH($A1423,'2. Schematic Parts'!$A$2:$A$3001,0))&amp;"","NOT FOUND"))</f>
        <v/>
      </c>
      <c r="G1423" s="9" t="str">
        <f aca="false">IF($A1423="","",IFERROR(INDEX('2. Schematic Parts'!$D$2:$D$3001,MATCH($A1423,'2. Schematic Parts'!$A$2:$A$3001,0))&amp;"","NOT FOUND"))</f>
        <v/>
      </c>
      <c r="H1423" s="9" t="str">
        <f aca="false">IF($A1423="","",IF(COUNTIF('2. Schematic Parts'!$A$2:$A$3001,$A1423)=0,"NOT IN SCHEMATIC","OK"))</f>
        <v/>
      </c>
      <c r="I1423" s="9" t="str">
        <f aca="false">IF($A1423="","",IF($H1423="NOT IN SCHEMATIC","",IF(UPPER(TRIM($C1423))=UPPER(TRIM($E1423)),"OK","MISMATCH")))</f>
        <v/>
      </c>
      <c r="J1423" s="9" t="str">
        <f aca="false">IF($A1423="","",IF($H1423="NOT IN SCHEMATIC","",IF($F1423="","NO SCH DECAL",IF($D1423="","",IF(UPPER(TRIM($D1423))=UPPER(TRIM($F1423)),"OK","MISMATCH")))))</f>
        <v/>
      </c>
      <c r="K1423" s="16" t="str">
        <f aca="false">IF($A1423="","",SUMPRODUCT(--ISNUMBER(SEARCH(","&amp;TRIM($A1423)&amp;",",","&amp;SUBSTITUTE('1. Master BOM'!$D$2:$D$400," ","")&amp;","))))</f>
        <v/>
      </c>
      <c r="L1423" s="16" t="str">
        <f aca="false">IF($A1423="","",IF($K1423&lt;&gt;1,0,SUMPRODUCT(ISNUMBER(SEARCH(","&amp;TRIM($A1423)&amp;",",","&amp;SUBSTITUTE('1. Master BOM'!$D$2:$D$400," ","")&amp;","))*ROW('1. Master BOM'!$D$2:$D$400))))</f>
        <v/>
      </c>
      <c r="M1423" s="9" t="str">
        <f aca="false">IF($A1423="","",IF($K1423=0,"NOT IN BOM",IF($K1423&gt;1,"MULTIPLE BOM LINES","OK")))</f>
        <v/>
      </c>
      <c r="N1423" s="9" t="str">
        <f aca="false">IF($A1423="","",IF($L1423=0,"—",INDEX('1. Master BOM'!$A$1:$A$400,$L1423)))</f>
        <v/>
      </c>
      <c r="O1423" s="9" t="str">
        <f aca="false">IF($A1423="","",IF($L1423=0,"—",INDEX('1. Master BOM'!$B$1:$B$400,$L1423)))</f>
        <v/>
      </c>
      <c r="P1423" s="9" t="str">
        <f aca="false">IF($A1423="","",IF(OR($H1423="NOT IN SCHEMATIC",$O1423="—"),"",IF($G1423="","NO SCH PN",IF(UPPER(TRIM($G1423))=UPPER(TRIM($O1423)),"OK","MISMATCH"))))</f>
        <v/>
      </c>
      <c r="Q1423" s="9" t="str">
        <f aca="false">IF($A1423="","",IF($L1423=0,"—",INDEX('1. Master BOM'!$E$1:$E$400,$L1423)))</f>
        <v/>
      </c>
      <c r="R1423" s="9" t="str">
        <f aca="false">IF($A1423="","",IF($L1423=0,"—",IF(T(INDEX('1. Master BOM'!$F$1:$F$400,$L1423))="","(not set)",INDEX('1. Master BOM'!$F$1:$F$400,$L1423))))</f>
        <v/>
      </c>
      <c r="S1423" s="9" t="str">
        <f aca="false">IF($A1423="","",IF(OR($R1423="—",$R1423="(not set)",$D1423=""),"",IF(ISNUMBER(SEARCH(SUBSTITUTE(SUBSTITUTE(SUBSTITUTE($R1423,"-",""),"_","")," ",""),SUBSTITUTE(SUBSTITUTE(SUBSTITUTE($D1423,"-",""),"_","")," ",""))),"OK","CHECK")))</f>
        <v/>
      </c>
      <c r="T1423" s="9" t="str">
        <f aca="false">IF($A1423="","",IF(OR($H1423="NOT IN SCHEMATIC",$I1423="MISMATCH",$J1423="MISMATCH",$P1423="MISMATCH",$M1423&lt;&gt;"OK"),"REVIEW","OK"))</f>
        <v/>
      </c>
      <c r="U1423" s="14"/>
      <c r="V1423" s="14"/>
      <c r="W1423" s="17"/>
      <c r="X1423" s="14"/>
    </row>
    <row r="1424" customFormat="false" ht="15" hidden="false" customHeight="false" outlineLevel="0" collapsed="false">
      <c r="A1424" s="9" t="str">
        <f aca="false">IF('3. Layout Parts'!$A1424="","",TRIM('3. Layout Parts'!$A1424))</f>
        <v/>
      </c>
      <c r="B1424" s="9" t="str">
        <f aca="false">IF($A1424="","",'3. Layout Parts'!$D1424)</f>
        <v/>
      </c>
      <c r="C1424" s="9" t="str">
        <f aca="false">IF($A1424="","",'3. Layout Parts'!$B1424)</f>
        <v/>
      </c>
      <c r="D1424" s="9" t="str">
        <f aca="false">IF($A1424="","",'3. Layout Parts'!$C1424)</f>
        <v/>
      </c>
      <c r="E1424" s="9" t="str">
        <f aca="false">IF($A1424="","",IFERROR(INDEX('2. Schematic Parts'!$B$2:$B$3001,MATCH($A1424,'2. Schematic Parts'!$A$2:$A$3001,0)),"NOT FOUND"))</f>
        <v/>
      </c>
      <c r="F1424" s="9" t="str">
        <f aca="false">IF($A1424="","",IFERROR(INDEX('2. Schematic Parts'!$C$2:$C$3001,MATCH($A1424,'2. Schematic Parts'!$A$2:$A$3001,0))&amp;"","NOT FOUND"))</f>
        <v/>
      </c>
      <c r="G1424" s="9" t="str">
        <f aca="false">IF($A1424="","",IFERROR(INDEX('2. Schematic Parts'!$D$2:$D$3001,MATCH($A1424,'2. Schematic Parts'!$A$2:$A$3001,0))&amp;"","NOT FOUND"))</f>
        <v/>
      </c>
      <c r="H1424" s="9" t="str">
        <f aca="false">IF($A1424="","",IF(COUNTIF('2. Schematic Parts'!$A$2:$A$3001,$A1424)=0,"NOT IN SCHEMATIC","OK"))</f>
        <v/>
      </c>
      <c r="I1424" s="9" t="str">
        <f aca="false">IF($A1424="","",IF($H1424="NOT IN SCHEMATIC","",IF(UPPER(TRIM($C1424))=UPPER(TRIM($E1424)),"OK","MISMATCH")))</f>
        <v/>
      </c>
      <c r="J1424" s="9" t="str">
        <f aca="false">IF($A1424="","",IF($H1424="NOT IN SCHEMATIC","",IF($F1424="","NO SCH DECAL",IF($D1424="","",IF(UPPER(TRIM($D1424))=UPPER(TRIM($F1424)),"OK","MISMATCH")))))</f>
        <v/>
      </c>
      <c r="K1424" s="16" t="str">
        <f aca="false">IF($A1424="","",SUMPRODUCT(--ISNUMBER(SEARCH(","&amp;TRIM($A1424)&amp;",",","&amp;SUBSTITUTE('1. Master BOM'!$D$2:$D$400," ","")&amp;","))))</f>
        <v/>
      </c>
      <c r="L1424" s="16" t="str">
        <f aca="false">IF($A1424="","",IF($K1424&lt;&gt;1,0,SUMPRODUCT(ISNUMBER(SEARCH(","&amp;TRIM($A1424)&amp;",",","&amp;SUBSTITUTE('1. Master BOM'!$D$2:$D$400," ","")&amp;","))*ROW('1. Master BOM'!$D$2:$D$400))))</f>
        <v/>
      </c>
      <c r="M1424" s="9" t="str">
        <f aca="false">IF($A1424="","",IF($K1424=0,"NOT IN BOM",IF($K1424&gt;1,"MULTIPLE BOM LINES","OK")))</f>
        <v/>
      </c>
      <c r="N1424" s="9" t="str">
        <f aca="false">IF($A1424="","",IF($L1424=0,"—",INDEX('1. Master BOM'!$A$1:$A$400,$L1424)))</f>
        <v/>
      </c>
      <c r="O1424" s="9" t="str">
        <f aca="false">IF($A1424="","",IF($L1424=0,"—",INDEX('1. Master BOM'!$B$1:$B$400,$L1424)))</f>
        <v/>
      </c>
      <c r="P1424" s="9" t="str">
        <f aca="false">IF($A1424="","",IF(OR($H1424="NOT IN SCHEMATIC",$O1424="—"),"",IF($G1424="","NO SCH PN",IF(UPPER(TRIM($G1424))=UPPER(TRIM($O1424)),"OK","MISMATCH"))))</f>
        <v/>
      </c>
      <c r="Q1424" s="9" t="str">
        <f aca="false">IF($A1424="","",IF($L1424=0,"—",INDEX('1. Master BOM'!$E$1:$E$400,$L1424)))</f>
        <v/>
      </c>
      <c r="R1424" s="9" t="str">
        <f aca="false">IF($A1424="","",IF($L1424=0,"—",IF(T(INDEX('1. Master BOM'!$F$1:$F$400,$L1424))="","(not set)",INDEX('1. Master BOM'!$F$1:$F$400,$L1424))))</f>
        <v/>
      </c>
      <c r="S1424" s="9" t="str">
        <f aca="false">IF($A1424="","",IF(OR($R1424="—",$R1424="(not set)",$D1424=""),"",IF(ISNUMBER(SEARCH(SUBSTITUTE(SUBSTITUTE(SUBSTITUTE($R1424,"-",""),"_","")," ",""),SUBSTITUTE(SUBSTITUTE(SUBSTITUTE($D1424,"-",""),"_","")," ",""))),"OK","CHECK")))</f>
        <v/>
      </c>
      <c r="T1424" s="9" t="str">
        <f aca="false">IF($A1424="","",IF(OR($H1424="NOT IN SCHEMATIC",$I1424="MISMATCH",$J1424="MISMATCH",$P1424="MISMATCH",$M1424&lt;&gt;"OK"),"REVIEW","OK"))</f>
        <v/>
      </c>
      <c r="U1424" s="14"/>
      <c r="V1424" s="14"/>
      <c r="W1424" s="17"/>
      <c r="X1424" s="14"/>
    </row>
    <row r="1425" customFormat="false" ht="15" hidden="false" customHeight="false" outlineLevel="0" collapsed="false">
      <c r="A1425" s="9" t="str">
        <f aca="false">IF('3. Layout Parts'!$A1425="","",TRIM('3. Layout Parts'!$A1425))</f>
        <v/>
      </c>
      <c r="B1425" s="9" t="str">
        <f aca="false">IF($A1425="","",'3. Layout Parts'!$D1425)</f>
        <v/>
      </c>
      <c r="C1425" s="9" t="str">
        <f aca="false">IF($A1425="","",'3. Layout Parts'!$B1425)</f>
        <v/>
      </c>
      <c r="D1425" s="9" t="str">
        <f aca="false">IF($A1425="","",'3. Layout Parts'!$C1425)</f>
        <v/>
      </c>
      <c r="E1425" s="9" t="str">
        <f aca="false">IF($A1425="","",IFERROR(INDEX('2. Schematic Parts'!$B$2:$B$3001,MATCH($A1425,'2. Schematic Parts'!$A$2:$A$3001,0)),"NOT FOUND"))</f>
        <v/>
      </c>
      <c r="F1425" s="9" t="str">
        <f aca="false">IF($A1425="","",IFERROR(INDEX('2. Schematic Parts'!$C$2:$C$3001,MATCH($A1425,'2. Schematic Parts'!$A$2:$A$3001,0))&amp;"","NOT FOUND"))</f>
        <v/>
      </c>
      <c r="G1425" s="9" t="str">
        <f aca="false">IF($A1425="","",IFERROR(INDEX('2. Schematic Parts'!$D$2:$D$3001,MATCH($A1425,'2. Schematic Parts'!$A$2:$A$3001,0))&amp;"","NOT FOUND"))</f>
        <v/>
      </c>
      <c r="H1425" s="9" t="str">
        <f aca="false">IF($A1425="","",IF(COUNTIF('2. Schematic Parts'!$A$2:$A$3001,$A1425)=0,"NOT IN SCHEMATIC","OK"))</f>
        <v/>
      </c>
      <c r="I1425" s="9" t="str">
        <f aca="false">IF($A1425="","",IF($H1425="NOT IN SCHEMATIC","",IF(UPPER(TRIM($C1425))=UPPER(TRIM($E1425)),"OK","MISMATCH")))</f>
        <v/>
      </c>
      <c r="J1425" s="9" t="str">
        <f aca="false">IF($A1425="","",IF($H1425="NOT IN SCHEMATIC","",IF($F1425="","NO SCH DECAL",IF($D1425="","",IF(UPPER(TRIM($D1425))=UPPER(TRIM($F1425)),"OK","MISMATCH")))))</f>
        <v/>
      </c>
      <c r="K1425" s="16" t="str">
        <f aca="false">IF($A1425="","",SUMPRODUCT(--ISNUMBER(SEARCH(","&amp;TRIM($A1425)&amp;",",","&amp;SUBSTITUTE('1. Master BOM'!$D$2:$D$400," ","")&amp;","))))</f>
        <v/>
      </c>
      <c r="L1425" s="16" t="str">
        <f aca="false">IF($A1425="","",IF($K1425&lt;&gt;1,0,SUMPRODUCT(ISNUMBER(SEARCH(","&amp;TRIM($A1425)&amp;",",","&amp;SUBSTITUTE('1. Master BOM'!$D$2:$D$400," ","")&amp;","))*ROW('1. Master BOM'!$D$2:$D$400))))</f>
        <v/>
      </c>
      <c r="M1425" s="9" t="str">
        <f aca="false">IF($A1425="","",IF($K1425=0,"NOT IN BOM",IF($K1425&gt;1,"MULTIPLE BOM LINES","OK")))</f>
        <v/>
      </c>
      <c r="N1425" s="9" t="str">
        <f aca="false">IF($A1425="","",IF($L1425=0,"—",INDEX('1. Master BOM'!$A$1:$A$400,$L1425)))</f>
        <v/>
      </c>
      <c r="O1425" s="9" t="str">
        <f aca="false">IF($A1425="","",IF($L1425=0,"—",INDEX('1. Master BOM'!$B$1:$B$400,$L1425)))</f>
        <v/>
      </c>
      <c r="P1425" s="9" t="str">
        <f aca="false">IF($A1425="","",IF(OR($H1425="NOT IN SCHEMATIC",$O1425="—"),"",IF($G1425="","NO SCH PN",IF(UPPER(TRIM($G1425))=UPPER(TRIM($O1425)),"OK","MISMATCH"))))</f>
        <v/>
      </c>
      <c r="Q1425" s="9" t="str">
        <f aca="false">IF($A1425="","",IF($L1425=0,"—",INDEX('1. Master BOM'!$E$1:$E$400,$L1425)))</f>
        <v/>
      </c>
      <c r="R1425" s="9" t="str">
        <f aca="false">IF($A1425="","",IF($L1425=0,"—",IF(T(INDEX('1. Master BOM'!$F$1:$F$400,$L1425))="","(not set)",INDEX('1. Master BOM'!$F$1:$F$400,$L1425))))</f>
        <v/>
      </c>
      <c r="S1425" s="9" t="str">
        <f aca="false">IF($A1425="","",IF(OR($R1425="—",$R1425="(not set)",$D1425=""),"",IF(ISNUMBER(SEARCH(SUBSTITUTE(SUBSTITUTE(SUBSTITUTE($R1425,"-",""),"_","")," ",""),SUBSTITUTE(SUBSTITUTE(SUBSTITUTE($D1425,"-",""),"_","")," ",""))),"OK","CHECK")))</f>
        <v/>
      </c>
      <c r="T1425" s="9" t="str">
        <f aca="false">IF($A1425="","",IF(OR($H1425="NOT IN SCHEMATIC",$I1425="MISMATCH",$J1425="MISMATCH",$P1425="MISMATCH",$M1425&lt;&gt;"OK"),"REVIEW","OK"))</f>
        <v/>
      </c>
      <c r="U1425" s="14"/>
      <c r="V1425" s="14"/>
      <c r="W1425" s="17"/>
      <c r="X1425" s="14"/>
    </row>
    <row r="1426" customFormat="false" ht="15" hidden="false" customHeight="false" outlineLevel="0" collapsed="false">
      <c r="A1426" s="9" t="str">
        <f aca="false">IF('3. Layout Parts'!$A1426="","",TRIM('3. Layout Parts'!$A1426))</f>
        <v/>
      </c>
      <c r="B1426" s="9" t="str">
        <f aca="false">IF($A1426="","",'3. Layout Parts'!$D1426)</f>
        <v/>
      </c>
      <c r="C1426" s="9" t="str">
        <f aca="false">IF($A1426="","",'3. Layout Parts'!$B1426)</f>
        <v/>
      </c>
      <c r="D1426" s="9" t="str">
        <f aca="false">IF($A1426="","",'3. Layout Parts'!$C1426)</f>
        <v/>
      </c>
      <c r="E1426" s="9" t="str">
        <f aca="false">IF($A1426="","",IFERROR(INDEX('2. Schematic Parts'!$B$2:$B$3001,MATCH($A1426,'2. Schematic Parts'!$A$2:$A$3001,0)),"NOT FOUND"))</f>
        <v/>
      </c>
      <c r="F1426" s="9" t="str">
        <f aca="false">IF($A1426="","",IFERROR(INDEX('2. Schematic Parts'!$C$2:$C$3001,MATCH($A1426,'2. Schematic Parts'!$A$2:$A$3001,0))&amp;"","NOT FOUND"))</f>
        <v/>
      </c>
      <c r="G1426" s="9" t="str">
        <f aca="false">IF($A1426="","",IFERROR(INDEX('2. Schematic Parts'!$D$2:$D$3001,MATCH($A1426,'2. Schematic Parts'!$A$2:$A$3001,0))&amp;"","NOT FOUND"))</f>
        <v/>
      </c>
      <c r="H1426" s="9" t="str">
        <f aca="false">IF($A1426="","",IF(COUNTIF('2. Schematic Parts'!$A$2:$A$3001,$A1426)=0,"NOT IN SCHEMATIC","OK"))</f>
        <v/>
      </c>
      <c r="I1426" s="9" t="str">
        <f aca="false">IF($A1426="","",IF($H1426="NOT IN SCHEMATIC","",IF(UPPER(TRIM($C1426))=UPPER(TRIM($E1426)),"OK","MISMATCH")))</f>
        <v/>
      </c>
      <c r="J1426" s="9" t="str">
        <f aca="false">IF($A1426="","",IF($H1426="NOT IN SCHEMATIC","",IF($F1426="","NO SCH DECAL",IF($D1426="","",IF(UPPER(TRIM($D1426))=UPPER(TRIM($F1426)),"OK","MISMATCH")))))</f>
        <v/>
      </c>
      <c r="K1426" s="16" t="str">
        <f aca="false">IF($A1426="","",SUMPRODUCT(--ISNUMBER(SEARCH(","&amp;TRIM($A1426)&amp;",",","&amp;SUBSTITUTE('1. Master BOM'!$D$2:$D$400," ","")&amp;","))))</f>
        <v/>
      </c>
      <c r="L1426" s="16" t="str">
        <f aca="false">IF($A1426="","",IF($K1426&lt;&gt;1,0,SUMPRODUCT(ISNUMBER(SEARCH(","&amp;TRIM($A1426)&amp;",",","&amp;SUBSTITUTE('1. Master BOM'!$D$2:$D$400," ","")&amp;","))*ROW('1. Master BOM'!$D$2:$D$400))))</f>
        <v/>
      </c>
      <c r="M1426" s="9" t="str">
        <f aca="false">IF($A1426="","",IF($K1426=0,"NOT IN BOM",IF($K1426&gt;1,"MULTIPLE BOM LINES","OK")))</f>
        <v/>
      </c>
      <c r="N1426" s="9" t="str">
        <f aca="false">IF($A1426="","",IF($L1426=0,"—",INDEX('1. Master BOM'!$A$1:$A$400,$L1426)))</f>
        <v/>
      </c>
      <c r="O1426" s="9" t="str">
        <f aca="false">IF($A1426="","",IF($L1426=0,"—",INDEX('1. Master BOM'!$B$1:$B$400,$L1426)))</f>
        <v/>
      </c>
      <c r="P1426" s="9" t="str">
        <f aca="false">IF($A1426="","",IF(OR($H1426="NOT IN SCHEMATIC",$O1426="—"),"",IF($G1426="","NO SCH PN",IF(UPPER(TRIM($G1426))=UPPER(TRIM($O1426)),"OK","MISMATCH"))))</f>
        <v/>
      </c>
      <c r="Q1426" s="9" t="str">
        <f aca="false">IF($A1426="","",IF($L1426=0,"—",INDEX('1. Master BOM'!$E$1:$E$400,$L1426)))</f>
        <v/>
      </c>
      <c r="R1426" s="9" t="str">
        <f aca="false">IF($A1426="","",IF($L1426=0,"—",IF(T(INDEX('1. Master BOM'!$F$1:$F$400,$L1426))="","(not set)",INDEX('1. Master BOM'!$F$1:$F$400,$L1426))))</f>
        <v/>
      </c>
      <c r="S1426" s="9" t="str">
        <f aca="false">IF($A1426="","",IF(OR($R1426="—",$R1426="(not set)",$D1426=""),"",IF(ISNUMBER(SEARCH(SUBSTITUTE(SUBSTITUTE(SUBSTITUTE($R1426,"-",""),"_","")," ",""),SUBSTITUTE(SUBSTITUTE(SUBSTITUTE($D1426,"-",""),"_","")," ",""))),"OK","CHECK")))</f>
        <v/>
      </c>
      <c r="T1426" s="9" t="str">
        <f aca="false">IF($A1426="","",IF(OR($H1426="NOT IN SCHEMATIC",$I1426="MISMATCH",$J1426="MISMATCH",$P1426="MISMATCH",$M1426&lt;&gt;"OK"),"REVIEW","OK"))</f>
        <v/>
      </c>
      <c r="U1426" s="14"/>
      <c r="V1426" s="14"/>
      <c r="W1426" s="17"/>
      <c r="X1426" s="14"/>
    </row>
    <row r="1427" customFormat="false" ht="15" hidden="false" customHeight="false" outlineLevel="0" collapsed="false">
      <c r="A1427" s="9" t="str">
        <f aca="false">IF('3. Layout Parts'!$A1427="","",TRIM('3. Layout Parts'!$A1427))</f>
        <v/>
      </c>
      <c r="B1427" s="9" t="str">
        <f aca="false">IF($A1427="","",'3. Layout Parts'!$D1427)</f>
        <v/>
      </c>
      <c r="C1427" s="9" t="str">
        <f aca="false">IF($A1427="","",'3. Layout Parts'!$B1427)</f>
        <v/>
      </c>
      <c r="D1427" s="9" t="str">
        <f aca="false">IF($A1427="","",'3. Layout Parts'!$C1427)</f>
        <v/>
      </c>
      <c r="E1427" s="9" t="str">
        <f aca="false">IF($A1427="","",IFERROR(INDEX('2. Schematic Parts'!$B$2:$B$3001,MATCH($A1427,'2. Schematic Parts'!$A$2:$A$3001,0)),"NOT FOUND"))</f>
        <v/>
      </c>
      <c r="F1427" s="9" t="str">
        <f aca="false">IF($A1427="","",IFERROR(INDEX('2. Schematic Parts'!$C$2:$C$3001,MATCH($A1427,'2. Schematic Parts'!$A$2:$A$3001,0))&amp;"","NOT FOUND"))</f>
        <v/>
      </c>
      <c r="G1427" s="9" t="str">
        <f aca="false">IF($A1427="","",IFERROR(INDEX('2. Schematic Parts'!$D$2:$D$3001,MATCH($A1427,'2. Schematic Parts'!$A$2:$A$3001,0))&amp;"","NOT FOUND"))</f>
        <v/>
      </c>
      <c r="H1427" s="9" t="str">
        <f aca="false">IF($A1427="","",IF(COUNTIF('2. Schematic Parts'!$A$2:$A$3001,$A1427)=0,"NOT IN SCHEMATIC","OK"))</f>
        <v/>
      </c>
      <c r="I1427" s="9" t="str">
        <f aca="false">IF($A1427="","",IF($H1427="NOT IN SCHEMATIC","",IF(UPPER(TRIM($C1427))=UPPER(TRIM($E1427)),"OK","MISMATCH")))</f>
        <v/>
      </c>
      <c r="J1427" s="9" t="str">
        <f aca="false">IF($A1427="","",IF($H1427="NOT IN SCHEMATIC","",IF($F1427="","NO SCH DECAL",IF($D1427="","",IF(UPPER(TRIM($D1427))=UPPER(TRIM($F1427)),"OK","MISMATCH")))))</f>
        <v/>
      </c>
      <c r="K1427" s="16" t="str">
        <f aca="false">IF($A1427="","",SUMPRODUCT(--ISNUMBER(SEARCH(","&amp;TRIM($A1427)&amp;",",","&amp;SUBSTITUTE('1. Master BOM'!$D$2:$D$400," ","")&amp;","))))</f>
        <v/>
      </c>
      <c r="L1427" s="16" t="str">
        <f aca="false">IF($A1427="","",IF($K1427&lt;&gt;1,0,SUMPRODUCT(ISNUMBER(SEARCH(","&amp;TRIM($A1427)&amp;",",","&amp;SUBSTITUTE('1. Master BOM'!$D$2:$D$400," ","")&amp;","))*ROW('1. Master BOM'!$D$2:$D$400))))</f>
        <v/>
      </c>
      <c r="M1427" s="9" t="str">
        <f aca="false">IF($A1427="","",IF($K1427=0,"NOT IN BOM",IF($K1427&gt;1,"MULTIPLE BOM LINES","OK")))</f>
        <v/>
      </c>
      <c r="N1427" s="9" t="str">
        <f aca="false">IF($A1427="","",IF($L1427=0,"—",INDEX('1. Master BOM'!$A$1:$A$400,$L1427)))</f>
        <v/>
      </c>
      <c r="O1427" s="9" t="str">
        <f aca="false">IF($A1427="","",IF($L1427=0,"—",INDEX('1. Master BOM'!$B$1:$B$400,$L1427)))</f>
        <v/>
      </c>
      <c r="P1427" s="9" t="str">
        <f aca="false">IF($A1427="","",IF(OR($H1427="NOT IN SCHEMATIC",$O1427="—"),"",IF($G1427="","NO SCH PN",IF(UPPER(TRIM($G1427))=UPPER(TRIM($O1427)),"OK","MISMATCH"))))</f>
        <v/>
      </c>
      <c r="Q1427" s="9" t="str">
        <f aca="false">IF($A1427="","",IF($L1427=0,"—",INDEX('1. Master BOM'!$E$1:$E$400,$L1427)))</f>
        <v/>
      </c>
      <c r="R1427" s="9" t="str">
        <f aca="false">IF($A1427="","",IF($L1427=0,"—",IF(T(INDEX('1. Master BOM'!$F$1:$F$400,$L1427))="","(not set)",INDEX('1. Master BOM'!$F$1:$F$400,$L1427))))</f>
        <v/>
      </c>
      <c r="S1427" s="9" t="str">
        <f aca="false">IF($A1427="","",IF(OR($R1427="—",$R1427="(not set)",$D1427=""),"",IF(ISNUMBER(SEARCH(SUBSTITUTE(SUBSTITUTE(SUBSTITUTE($R1427,"-",""),"_","")," ",""),SUBSTITUTE(SUBSTITUTE(SUBSTITUTE($D1427,"-",""),"_","")," ",""))),"OK","CHECK")))</f>
        <v/>
      </c>
      <c r="T1427" s="9" t="str">
        <f aca="false">IF($A1427="","",IF(OR($H1427="NOT IN SCHEMATIC",$I1427="MISMATCH",$J1427="MISMATCH",$P1427="MISMATCH",$M1427&lt;&gt;"OK"),"REVIEW","OK"))</f>
        <v/>
      </c>
      <c r="U1427" s="14"/>
      <c r="V1427" s="14"/>
      <c r="W1427" s="17"/>
      <c r="X1427" s="14"/>
    </row>
    <row r="1428" customFormat="false" ht="15" hidden="false" customHeight="false" outlineLevel="0" collapsed="false">
      <c r="A1428" s="9" t="str">
        <f aca="false">IF('3. Layout Parts'!$A1428="","",TRIM('3. Layout Parts'!$A1428))</f>
        <v/>
      </c>
      <c r="B1428" s="9" t="str">
        <f aca="false">IF($A1428="","",'3. Layout Parts'!$D1428)</f>
        <v/>
      </c>
      <c r="C1428" s="9" t="str">
        <f aca="false">IF($A1428="","",'3. Layout Parts'!$B1428)</f>
        <v/>
      </c>
      <c r="D1428" s="9" t="str">
        <f aca="false">IF($A1428="","",'3. Layout Parts'!$C1428)</f>
        <v/>
      </c>
      <c r="E1428" s="9" t="str">
        <f aca="false">IF($A1428="","",IFERROR(INDEX('2. Schematic Parts'!$B$2:$B$3001,MATCH($A1428,'2. Schematic Parts'!$A$2:$A$3001,0)),"NOT FOUND"))</f>
        <v/>
      </c>
      <c r="F1428" s="9" t="str">
        <f aca="false">IF($A1428="","",IFERROR(INDEX('2. Schematic Parts'!$C$2:$C$3001,MATCH($A1428,'2. Schematic Parts'!$A$2:$A$3001,0))&amp;"","NOT FOUND"))</f>
        <v/>
      </c>
      <c r="G1428" s="9" t="str">
        <f aca="false">IF($A1428="","",IFERROR(INDEX('2. Schematic Parts'!$D$2:$D$3001,MATCH($A1428,'2. Schematic Parts'!$A$2:$A$3001,0))&amp;"","NOT FOUND"))</f>
        <v/>
      </c>
      <c r="H1428" s="9" t="str">
        <f aca="false">IF($A1428="","",IF(COUNTIF('2. Schematic Parts'!$A$2:$A$3001,$A1428)=0,"NOT IN SCHEMATIC","OK"))</f>
        <v/>
      </c>
      <c r="I1428" s="9" t="str">
        <f aca="false">IF($A1428="","",IF($H1428="NOT IN SCHEMATIC","",IF(UPPER(TRIM($C1428))=UPPER(TRIM($E1428)),"OK","MISMATCH")))</f>
        <v/>
      </c>
      <c r="J1428" s="9" t="str">
        <f aca="false">IF($A1428="","",IF($H1428="NOT IN SCHEMATIC","",IF($F1428="","NO SCH DECAL",IF($D1428="","",IF(UPPER(TRIM($D1428))=UPPER(TRIM($F1428)),"OK","MISMATCH")))))</f>
        <v/>
      </c>
      <c r="K1428" s="16" t="str">
        <f aca="false">IF($A1428="","",SUMPRODUCT(--ISNUMBER(SEARCH(","&amp;TRIM($A1428)&amp;",",","&amp;SUBSTITUTE('1. Master BOM'!$D$2:$D$400," ","")&amp;","))))</f>
        <v/>
      </c>
      <c r="L1428" s="16" t="str">
        <f aca="false">IF($A1428="","",IF($K1428&lt;&gt;1,0,SUMPRODUCT(ISNUMBER(SEARCH(","&amp;TRIM($A1428)&amp;",",","&amp;SUBSTITUTE('1. Master BOM'!$D$2:$D$400," ","")&amp;","))*ROW('1. Master BOM'!$D$2:$D$400))))</f>
        <v/>
      </c>
      <c r="M1428" s="9" t="str">
        <f aca="false">IF($A1428="","",IF($K1428=0,"NOT IN BOM",IF($K1428&gt;1,"MULTIPLE BOM LINES","OK")))</f>
        <v/>
      </c>
      <c r="N1428" s="9" t="str">
        <f aca="false">IF($A1428="","",IF($L1428=0,"—",INDEX('1. Master BOM'!$A$1:$A$400,$L1428)))</f>
        <v/>
      </c>
      <c r="O1428" s="9" t="str">
        <f aca="false">IF($A1428="","",IF($L1428=0,"—",INDEX('1. Master BOM'!$B$1:$B$400,$L1428)))</f>
        <v/>
      </c>
      <c r="P1428" s="9" t="str">
        <f aca="false">IF($A1428="","",IF(OR($H1428="NOT IN SCHEMATIC",$O1428="—"),"",IF($G1428="","NO SCH PN",IF(UPPER(TRIM($G1428))=UPPER(TRIM($O1428)),"OK","MISMATCH"))))</f>
        <v/>
      </c>
      <c r="Q1428" s="9" t="str">
        <f aca="false">IF($A1428="","",IF($L1428=0,"—",INDEX('1. Master BOM'!$E$1:$E$400,$L1428)))</f>
        <v/>
      </c>
      <c r="R1428" s="9" t="str">
        <f aca="false">IF($A1428="","",IF($L1428=0,"—",IF(T(INDEX('1. Master BOM'!$F$1:$F$400,$L1428))="","(not set)",INDEX('1. Master BOM'!$F$1:$F$400,$L1428))))</f>
        <v/>
      </c>
      <c r="S1428" s="9" t="str">
        <f aca="false">IF($A1428="","",IF(OR($R1428="—",$R1428="(not set)",$D1428=""),"",IF(ISNUMBER(SEARCH(SUBSTITUTE(SUBSTITUTE(SUBSTITUTE($R1428,"-",""),"_","")," ",""),SUBSTITUTE(SUBSTITUTE(SUBSTITUTE($D1428,"-",""),"_","")," ",""))),"OK","CHECK")))</f>
        <v/>
      </c>
      <c r="T1428" s="9" t="str">
        <f aca="false">IF($A1428="","",IF(OR($H1428="NOT IN SCHEMATIC",$I1428="MISMATCH",$J1428="MISMATCH",$P1428="MISMATCH",$M1428&lt;&gt;"OK"),"REVIEW","OK"))</f>
        <v/>
      </c>
      <c r="U1428" s="14"/>
      <c r="V1428" s="14"/>
      <c r="W1428" s="17"/>
      <c r="X1428" s="14"/>
    </row>
    <row r="1429" customFormat="false" ht="15" hidden="false" customHeight="false" outlineLevel="0" collapsed="false">
      <c r="A1429" s="9" t="str">
        <f aca="false">IF('3. Layout Parts'!$A1429="","",TRIM('3. Layout Parts'!$A1429))</f>
        <v/>
      </c>
      <c r="B1429" s="9" t="str">
        <f aca="false">IF($A1429="","",'3. Layout Parts'!$D1429)</f>
        <v/>
      </c>
      <c r="C1429" s="9" t="str">
        <f aca="false">IF($A1429="","",'3. Layout Parts'!$B1429)</f>
        <v/>
      </c>
      <c r="D1429" s="9" t="str">
        <f aca="false">IF($A1429="","",'3. Layout Parts'!$C1429)</f>
        <v/>
      </c>
      <c r="E1429" s="9" t="str">
        <f aca="false">IF($A1429="","",IFERROR(INDEX('2. Schematic Parts'!$B$2:$B$3001,MATCH($A1429,'2. Schematic Parts'!$A$2:$A$3001,0)),"NOT FOUND"))</f>
        <v/>
      </c>
      <c r="F1429" s="9" t="str">
        <f aca="false">IF($A1429="","",IFERROR(INDEX('2. Schematic Parts'!$C$2:$C$3001,MATCH($A1429,'2. Schematic Parts'!$A$2:$A$3001,0))&amp;"","NOT FOUND"))</f>
        <v/>
      </c>
      <c r="G1429" s="9" t="str">
        <f aca="false">IF($A1429="","",IFERROR(INDEX('2. Schematic Parts'!$D$2:$D$3001,MATCH($A1429,'2. Schematic Parts'!$A$2:$A$3001,0))&amp;"","NOT FOUND"))</f>
        <v/>
      </c>
      <c r="H1429" s="9" t="str">
        <f aca="false">IF($A1429="","",IF(COUNTIF('2. Schematic Parts'!$A$2:$A$3001,$A1429)=0,"NOT IN SCHEMATIC","OK"))</f>
        <v/>
      </c>
      <c r="I1429" s="9" t="str">
        <f aca="false">IF($A1429="","",IF($H1429="NOT IN SCHEMATIC","",IF(UPPER(TRIM($C1429))=UPPER(TRIM($E1429)),"OK","MISMATCH")))</f>
        <v/>
      </c>
      <c r="J1429" s="9" t="str">
        <f aca="false">IF($A1429="","",IF($H1429="NOT IN SCHEMATIC","",IF($F1429="","NO SCH DECAL",IF($D1429="","",IF(UPPER(TRIM($D1429))=UPPER(TRIM($F1429)),"OK","MISMATCH")))))</f>
        <v/>
      </c>
      <c r="K1429" s="16" t="str">
        <f aca="false">IF($A1429="","",SUMPRODUCT(--ISNUMBER(SEARCH(","&amp;TRIM($A1429)&amp;",",","&amp;SUBSTITUTE('1. Master BOM'!$D$2:$D$400," ","")&amp;","))))</f>
        <v/>
      </c>
      <c r="L1429" s="16" t="str">
        <f aca="false">IF($A1429="","",IF($K1429&lt;&gt;1,0,SUMPRODUCT(ISNUMBER(SEARCH(","&amp;TRIM($A1429)&amp;",",","&amp;SUBSTITUTE('1. Master BOM'!$D$2:$D$400," ","")&amp;","))*ROW('1. Master BOM'!$D$2:$D$400))))</f>
        <v/>
      </c>
      <c r="M1429" s="9" t="str">
        <f aca="false">IF($A1429="","",IF($K1429=0,"NOT IN BOM",IF($K1429&gt;1,"MULTIPLE BOM LINES","OK")))</f>
        <v/>
      </c>
      <c r="N1429" s="9" t="str">
        <f aca="false">IF($A1429="","",IF($L1429=0,"—",INDEX('1. Master BOM'!$A$1:$A$400,$L1429)))</f>
        <v/>
      </c>
      <c r="O1429" s="9" t="str">
        <f aca="false">IF($A1429="","",IF($L1429=0,"—",INDEX('1. Master BOM'!$B$1:$B$400,$L1429)))</f>
        <v/>
      </c>
      <c r="P1429" s="9" t="str">
        <f aca="false">IF($A1429="","",IF(OR($H1429="NOT IN SCHEMATIC",$O1429="—"),"",IF($G1429="","NO SCH PN",IF(UPPER(TRIM($G1429))=UPPER(TRIM($O1429)),"OK","MISMATCH"))))</f>
        <v/>
      </c>
      <c r="Q1429" s="9" t="str">
        <f aca="false">IF($A1429="","",IF($L1429=0,"—",INDEX('1. Master BOM'!$E$1:$E$400,$L1429)))</f>
        <v/>
      </c>
      <c r="R1429" s="9" t="str">
        <f aca="false">IF($A1429="","",IF($L1429=0,"—",IF(T(INDEX('1. Master BOM'!$F$1:$F$400,$L1429))="","(not set)",INDEX('1. Master BOM'!$F$1:$F$400,$L1429))))</f>
        <v/>
      </c>
      <c r="S1429" s="9" t="str">
        <f aca="false">IF($A1429="","",IF(OR($R1429="—",$R1429="(not set)",$D1429=""),"",IF(ISNUMBER(SEARCH(SUBSTITUTE(SUBSTITUTE(SUBSTITUTE($R1429,"-",""),"_","")," ",""),SUBSTITUTE(SUBSTITUTE(SUBSTITUTE($D1429,"-",""),"_","")," ",""))),"OK","CHECK")))</f>
        <v/>
      </c>
      <c r="T1429" s="9" t="str">
        <f aca="false">IF($A1429="","",IF(OR($H1429="NOT IN SCHEMATIC",$I1429="MISMATCH",$J1429="MISMATCH",$P1429="MISMATCH",$M1429&lt;&gt;"OK"),"REVIEW","OK"))</f>
        <v/>
      </c>
      <c r="U1429" s="14"/>
      <c r="V1429" s="14"/>
      <c r="W1429" s="17"/>
      <c r="X1429" s="14"/>
    </row>
    <row r="1430" customFormat="false" ht="15" hidden="false" customHeight="false" outlineLevel="0" collapsed="false">
      <c r="A1430" s="9" t="str">
        <f aca="false">IF('3. Layout Parts'!$A1430="","",TRIM('3. Layout Parts'!$A1430))</f>
        <v/>
      </c>
      <c r="B1430" s="9" t="str">
        <f aca="false">IF($A1430="","",'3. Layout Parts'!$D1430)</f>
        <v/>
      </c>
      <c r="C1430" s="9" t="str">
        <f aca="false">IF($A1430="","",'3. Layout Parts'!$B1430)</f>
        <v/>
      </c>
      <c r="D1430" s="9" t="str">
        <f aca="false">IF($A1430="","",'3. Layout Parts'!$C1430)</f>
        <v/>
      </c>
      <c r="E1430" s="9" t="str">
        <f aca="false">IF($A1430="","",IFERROR(INDEX('2. Schematic Parts'!$B$2:$B$3001,MATCH($A1430,'2. Schematic Parts'!$A$2:$A$3001,0)),"NOT FOUND"))</f>
        <v/>
      </c>
      <c r="F1430" s="9" t="str">
        <f aca="false">IF($A1430="","",IFERROR(INDEX('2. Schematic Parts'!$C$2:$C$3001,MATCH($A1430,'2. Schematic Parts'!$A$2:$A$3001,0))&amp;"","NOT FOUND"))</f>
        <v/>
      </c>
      <c r="G1430" s="9" t="str">
        <f aca="false">IF($A1430="","",IFERROR(INDEX('2. Schematic Parts'!$D$2:$D$3001,MATCH($A1430,'2. Schematic Parts'!$A$2:$A$3001,0))&amp;"","NOT FOUND"))</f>
        <v/>
      </c>
      <c r="H1430" s="9" t="str">
        <f aca="false">IF($A1430="","",IF(COUNTIF('2. Schematic Parts'!$A$2:$A$3001,$A1430)=0,"NOT IN SCHEMATIC","OK"))</f>
        <v/>
      </c>
      <c r="I1430" s="9" t="str">
        <f aca="false">IF($A1430="","",IF($H1430="NOT IN SCHEMATIC","",IF(UPPER(TRIM($C1430))=UPPER(TRIM($E1430)),"OK","MISMATCH")))</f>
        <v/>
      </c>
      <c r="J1430" s="9" t="str">
        <f aca="false">IF($A1430="","",IF($H1430="NOT IN SCHEMATIC","",IF($F1430="","NO SCH DECAL",IF($D1430="","",IF(UPPER(TRIM($D1430))=UPPER(TRIM($F1430)),"OK","MISMATCH")))))</f>
        <v/>
      </c>
      <c r="K1430" s="16" t="str">
        <f aca="false">IF($A1430="","",SUMPRODUCT(--ISNUMBER(SEARCH(","&amp;TRIM($A1430)&amp;",",","&amp;SUBSTITUTE('1. Master BOM'!$D$2:$D$400," ","")&amp;","))))</f>
        <v/>
      </c>
      <c r="L1430" s="16" t="str">
        <f aca="false">IF($A1430="","",IF($K1430&lt;&gt;1,0,SUMPRODUCT(ISNUMBER(SEARCH(","&amp;TRIM($A1430)&amp;",",","&amp;SUBSTITUTE('1. Master BOM'!$D$2:$D$400," ","")&amp;","))*ROW('1. Master BOM'!$D$2:$D$400))))</f>
        <v/>
      </c>
      <c r="M1430" s="9" t="str">
        <f aca="false">IF($A1430="","",IF($K1430=0,"NOT IN BOM",IF($K1430&gt;1,"MULTIPLE BOM LINES","OK")))</f>
        <v/>
      </c>
      <c r="N1430" s="9" t="str">
        <f aca="false">IF($A1430="","",IF($L1430=0,"—",INDEX('1. Master BOM'!$A$1:$A$400,$L1430)))</f>
        <v/>
      </c>
      <c r="O1430" s="9" t="str">
        <f aca="false">IF($A1430="","",IF($L1430=0,"—",INDEX('1. Master BOM'!$B$1:$B$400,$L1430)))</f>
        <v/>
      </c>
      <c r="P1430" s="9" t="str">
        <f aca="false">IF($A1430="","",IF(OR($H1430="NOT IN SCHEMATIC",$O1430="—"),"",IF($G1430="","NO SCH PN",IF(UPPER(TRIM($G1430))=UPPER(TRIM($O1430)),"OK","MISMATCH"))))</f>
        <v/>
      </c>
      <c r="Q1430" s="9" t="str">
        <f aca="false">IF($A1430="","",IF($L1430=0,"—",INDEX('1. Master BOM'!$E$1:$E$400,$L1430)))</f>
        <v/>
      </c>
      <c r="R1430" s="9" t="str">
        <f aca="false">IF($A1430="","",IF($L1430=0,"—",IF(T(INDEX('1. Master BOM'!$F$1:$F$400,$L1430))="","(not set)",INDEX('1. Master BOM'!$F$1:$F$400,$L1430))))</f>
        <v/>
      </c>
      <c r="S1430" s="9" t="str">
        <f aca="false">IF($A1430="","",IF(OR($R1430="—",$R1430="(not set)",$D1430=""),"",IF(ISNUMBER(SEARCH(SUBSTITUTE(SUBSTITUTE(SUBSTITUTE($R1430,"-",""),"_","")," ",""),SUBSTITUTE(SUBSTITUTE(SUBSTITUTE($D1430,"-",""),"_","")," ",""))),"OK","CHECK")))</f>
        <v/>
      </c>
      <c r="T1430" s="9" t="str">
        <f aca="false">IF($A1430="","",IF(OR($H1430="NOT IN SCHEMATIC",$I1430="MISMATCH",$J1430="MISMATCH",$P1430="MISMATCH",$M1430&lt;&gt;"OK"),"REVIEW","OK"))</f>
        <v/>
      </c>
      <c r="U1430" s="14"/>
      <c r="V1430" s="14"/>
      <c r="W1430" s="17"/>
      <c r="X1430" s="14"/>
    </row>
    <row r="1431" customFormat="false" ht="15" hidden="false" customHeight="false" outlineLevel="0" collapsed="false">
      <c r="A1431" s="9" t="str">
        <f aca="false">IF('3. Layout Parts'!$A1431="","",TRIM('3. Layout Parts'!$A1431))</f>
        <v/>
      </c>
      <c r="B1431" s="9" t="str">
        <f aca="false">IF($A1431="","",'3. Layout Parts'!$D1431)</f>
        <v/>
      </c>
      <c r="C1431" s="9" t="str">
        <f aca="false">IF($A1431="","",'3. Layout Parts'!$B1431)</f>
        <v/>
      </c>
      <c r="D1431" s="9" t="str">
        <f aca="false">IF($A1431="","",'3. Layout Parts'!$C1431)</f>
        <v/>
      </c>
      <c r="E1431" s="9" t="str">
        <f aca="false">IF($A1431="","",IFERROR(INDEX('2. Schematic Parts'!$B$2:$B$3001,MATCH($A1431,'2. Schematic Parts'!$A$2:$A$3001,0)),"NOT FOUND"))</f>
        <v/>
      </c>
      <c r="F1431" s="9" t="str">
        <f aca="false">IF($A1431="","",IFERROR(INDEX('2. Schematic Parts'!$C$2:$C$3001,MATCH($A1431,'2. Schematic Parts'!$A$2:$A$3001,0))&amp;"","NOT FOUND"))</f>
        <v/>
      </c>
      <c r="G1431" s="9" t="str">
        <f aca="false">IF($A1431="","",IFERROR(INDEX('2. Schematic Parts'!$D$2:$D$3001,MATCH($A1431,'2. Schematic Parts'!$A$2:$A$3001,0))&amp;"","NOT FOUND"))</f>
        <v/>
      </c>
      <c r="H1431" s="9" t="str">
        <f aca="false">IF($A1431="","",IF(COUNTIF('2. Schematic Parts'!$A$2:$A$3001,$A1431)=0,"NOT IN SCHEMATIC","OK"))</f>
        <v/>
      </c>
      <c r="I1431" s="9" t="str">
        <f aca="false">IF($A1431="","",IF($H1431="NOT IN SCHEMATIC","",IF(UPPER(TRIM($C1431))=UPPER(TRIM($E1431)),"OK","MISMATCH")))</f>
        <v/>
      </c>
      <c r="J1431" s="9" t="str">
        <f aca="false">IF($A1431="","",IF($H1431="NOT IN SCHEMATIC","",IF($F1431="","NO SCH DECAL",IF($D1431="","",IF(UPPER(TRIM($D1431))=UPPER(TRIM($F1431)),"OK","MISMATCH")))))</f>
        <v/>
      </c>
      <c r="K1431" s="16" t="str">
        <f aca="false">IF($A1431="","",SUMPRODUCT(--ISNUMBER(SEARCH(","&amp;TRIM($A1431)&amp;",",","&amp;SUBSTITUTE('1. Master BOM'!$D$2:$D$400," ","")&amp;","))))</f>
        <v/>
      </c>
      <c r="L1431" s="16" t="str">
        <f aca="false">IF($A1431="","",IF($K1431&lt;&gt;1,0,SUMPRODUCT(ISNUMBER(SEARCH(","&amp;TRIM($A1431)&amp;",",","&amp;SUBSTITUTE('1. Master BOM'!$D$2:$D$400," ","")&amp;","))*ROW('1. Master BOM'!$D$2:$D$400))))</f>
        <v/>
      </c>
      <c r="M1431" s="9" t="str">
        <f aca="false">IF($A1431="","",IF($K1431=0,"NOT IN BOM",IF($K1431&gt;1,"MULTIPLE BOM LINES","OK")))</f>
        <v/>
      </c>
      <c r="N1431" s="9" t="str">
        <f aca="false">IF($A1431="","",IF($L1431=0,"—",INDEX('1. Master BOM'!$A$1:$A$400,$L1431)))</f>
        <v/>
      </c>
      <c r="O1431" s="9" t="str">
        <f aca="false">IF($A1431="","",IF($L1431=0,"—",INDEX('1. Master BOM'!$B$1:$B$400,$L1431)))</f>
        <v/>
      </c>
      <c r="P1431" s="9" t="str">
        <f aca="false">IF($A1431="","",IF(OR($H1431="NOT IN SCHEMATIC",$O1431="—"),"",IF($G1431="","NO SCH PN",IF(UPPER(TRIM($G1431))=UPPER(TRIM($O1431)),"OK","MISMATCH"))))</f>
        <v/>
      </c>
      <c r="Q1431" s="9" t="str">
        <f aca="false">IF($A1431="","",IF($L1431=0,"—",INDEX('1. Master BOM'!$E$1:$E$400,$L1431)))</f>
        <v/>
      </c>
      <c r="R1431" s="9" t="str">
        <f aca="false">IF($A1431="","",IF($L1431=0,"—",IF(T(INDEX('1. Master BOM'!$F$1:$F$400,$L1431))="","(not set)",INDEX('1. Master BOM'!$F$1:$F$400,$L1431))))</f>
        <v/>
      </c>
      <c r="S1431" s="9" t="str">
        <f aca="false">IF($A1431="","",IF(OR($R1431="—",$R1431="(not set)",$D1431=""),"",IF(ISNUMBER(SEARCH(SUBSTITUTE(SUBSTITUTE(SUBSTITUTE($R1431,"-",""),"_","")," ",""),SUBSTITUTE(SUBSTITUTE(SUBSTITUTE($D1431,"-",""),"_","")," ",""))),"OK","CHECK")))</f>
        <v/>
      </c>
      <c r="T1431" s="9" t="str">
        <f aca="false">IF($A1431="","",IF(OR($H1431="NOT IN SCHEMATIC",$I1431="MISMATCH",$J1431="MISMATCH",$P1431="MISMATCH",$M1431&lt;&gt;"OK"),"REVIEW","OK"))</f>
        <v/>
      </c>
      <c r="U1431" s="14"/>
      <c r="V1431" s="14"/>
      <c r="W1431" s="17"/>
      <c r="X1431" s="14"/>
    </row>
    <row r="1432" customFormat="false" ht="15" hidden="false" customHeight="false" outlineLevel="0" collapsed="false">
      <c r="A1432" s="9" t="str">
        <f aca="false">IF('3. Layout Parts'!$A1432="","",TRIM('3. Layout Parts'!$A1432))</f>
        <v/>
      </c>
      <c r="B1432" s="9" t="str">
        <f aca="false">IF($A1432="","",'3. Layout Parts'!$D1432)</f>
        <v/>
      </c>
      <c r="C1432" s="9" t="str">
        <f aca="false">IF($A1432="","",'3. Layout Parts'!$B1432)</f>
        <v/>
      </c>
      <c r="D1432" s="9" t="str">
        <f aca="false">IF($A1432="","",'3. Layout Parts'!$C1432)</f>
        <v/>
      </c>
      <c r="E1432" s="9" t="str">
        <f aca="false">IF($A1432="","",IFERROR(INDEX('2. Schematic Parts'!$B$2:$B$3001,MATCH($A1432,'2. Schematic Parts'!$A$2:$A$3001,0)),"NOT FOUND"))</f>
        <v/>
      </c>
      <c r="F1432" s="9" t="str">
        <f aca="false">IF($A1432="","",IFERROR(INDEX('2. Schematic Parts'!$C$2:$C$3001,MATCH($A1432,'2. Schematic Parts'!$A$2:$A$3001,0))&amp;"","NOT FOUND"))</f>
        <v/>
      </c>
      <c r="G1432" s="9" t="str">
        <f aca="false">IF($A1432="","",IFERROR(INDEX('2. Schematic Parts'!$D$2:$D$3001,MATCH($A1432,'2. Schematic Parts'!$A$2:$A$3001,0))&amp;"","NOT FOUND"))</f>
        <v/>
      </c>
      <c r="H1432" s="9" t="str">
        <f aca="false">IF($A1432="","",IF(COUNTIF('2. Schematic Parts'!$A$2:$A$3001,$A1432)=0,"NOT IN SCHEMATIC","OK"))</f>
        <v/>
      </c>
      <c r="I1432" s="9" t="str">
        <f aca="false">IF($A1432="","",IF($H1432="NOT IN SCHEMATIC","",IF(UPPER(TRIM($C1432))=UPPER(TRIM($E1432)),"OK","MISMATCH")))</f>
        <v/>
      </c>
      <c r="J1432" s="9" t="str">
        <f aca="false">IF($A1432="","",IF($H1432="NOT IN SCHEMATIC","",IF($F1432="","NO SCH DECAL",IF($D1432="","",IF(UPPER(TRIM($D1432))=UPPER(TRIM($F1432)),"OK","MISMATCH")))))</f>
        <v/>
      </c>
      <c r="K1432" s="16" t="str">
        <f aca="false">IF($A1432="","",SUMPRODUCT(--ISNUMBER(SEARCH(","&amp;TRIM($A1432)&amp;",",","&amp;SUBSTITUTE('1. Master BOM'!$D$2:$D$400," ","")&amp;","))))</f>
        <v/>
      </c>
      <c r="L1432" s="16" t="str">
        <f aca="false">IF($A1432="","",IF($K1432&lt;&gt;1,0,SUMPRODUCT(ISNUMBER(SEARCH(","&amp;TRIM($A1432)&amp;",",","&amp;SUBSTITUTE('1. Master BOM'!$D$2:$D$400," ","")&amp;","))*ROW('1. Master BOM'!$D$2:$D$400))))</f>
        <v/>
      </c>
      <c r="M1432" s="9" t="str">
        <f aca="false">IF($A1432="","",IF($K1432=0,"NOT IN BOM",IF($K1432&gt;1,"MULTIPLE BOM LINES","OK")))</f>
        <v/>
      </c>
      <c r="N1432" s="9" t="str">
        <f aca="false">IF($A1432="","",IF($L1432=0,"—",INDEX('1. Master BOM'!$A$1:$A$400,$L1432)))</f>
        <v/>
      </c>
      <c r="O1432" s="9" t="str">
        <f aca="false">IF($A1432="","",IF($L1432=0,"—",INDEX('1. Master BOM'!$B$1:$B$400,$L1432)))</f>
        <v/>
      </c>
      <c r="P1432" s="9" t="str">
        <f aca="false">IF($A1432="","",IF(OR($H1432="NOT IN SCHEMATIC",$O1432="—"),"",IF($G1432="","NO SCH PN",IF(UPPER(TRIM($G1432))=UPPER(TRIM($O1432)),"OK","MISMATCH"))))</f>
        <v/>
      </c>
      <c r="Q1432" s="9" t="str">
        <f aca="false">IF($A1432="","",IF($L1432=0,"—",INDEX('1. Master BOM'!$E$1:$E$400,$L1432)))</f>
        <v/>
      </c>
      <c r="R1432" s="9" t="str">
        <f aca="false">IF($A1432="","",IF($L1432=0,"—",IF(T(INDEX('1. Master BOM'!$F$1:$F$400,$L1432))="","(not set)",INDEX('1. Master BOM'!$F$1:$F$400,$L1432))))</f>
        <v/>
      </c>
      <c r="S1432" s="9" t="str">
        <f aca="false">IF($A1432="","",IF(OR($R1432="—",$R1432="(not set)",$D1432=""),"",IF(ISNUMBER(SEARCH(SUBSTITUTE(SUBSTITUTE(SUBSTITUTE($R1432,"-",""),"_","")," ",""),SUBSTITUTE(SUBSTITUTE(SUBSTITUTE($D1432,"-",""),"_","")," ",""))),"OK","CHECK")))</f>
        <v/>
      </c>
      <c r="T1432" s="9" t="str">
        <f aca="false">IF($A1432="","",IF(OR($H1432="NOT IN SCHEMATIC",$I1432="MISMATCH",$J1432="MISMATCH",$P1432="MISMATCH",$M1432&lt;&gt;"OK"),"REVIEW","OK"))</f>
        <v/>
      </c>
      <c r="U1432" s="14"/>
      <c r="V1432" s="14"/>
      <c r="W1432" s="17"/>
      <c r="X1432" s="14"/>
    </row>
    <row r="1433" customFormat="false" ht="15" hidden="false" customHeight="false" outlineLevel="0" collapsed="false">
      <c r="A1433" s="9" t="str">
        <f aca="false">IF('3. Layout Parts'!$A1433="","",TRIM('3. Layout Parts'!$A1433))</f>
        <v/>
      </c>
      <c r="B1433" s="9" t="str">
        <f aca="false">IF($A1433="","",'3. Layout Parts'!$D1433)</f>
        <v/>
      </c>
      <c r="C1433" s="9" t="str">
        <f aca="false">IF($A1433="","",'3. Layout Parts'!$B1433)</f>
        <v/>
      </c>
      <c r="D1433" s="9" t="str">
        <f aca="false">IF($A1433="","",'3. Layout Parts'!$C1433)</f>
        <v/>
      </c>
      <c r="E1433" s="9" t="str">
        <f aca="false">IF($A1433="","",IFERROR(INDEX('2. Schematic Parts'!$B$2:$B$3001,MATCH($A1433,'2. Schematic Parts'!$A$2:$A$3001,0)),"NOT FOUND"))</f>
        <v/>
      </c>
      <c r="F1433" s="9" t="str">
        <f aca="false">IF($A1433="","",IFERROR(INDEX('2. Schematic Parts'!$C$2:$C$3001,MATCH($A1433,'2. Schematic Parts'!$A$2:$A$3001,0))&amp;"","NOT FOUND"))</f>
        <v/>
      </c>
      <c r="G1433" s="9" t="str">
        <f aca="false">IF($A1433="","",IFERROR(INDEX('2. Schematic Parts'!$D$2:$D$3001,MATCH($A1433,'2. Schematic Parts'!$A$2:$A$3001,0))&amp;"","NOT FOUND"))</f>
        <v/>
      </c>
      <c r="H1433" s="9" t="str">
        <f aca="false">IF($A1433="","",IF(COUNTIF('2. Schematic Parts'!$A$2:$A$3001,$A1433)=0,"NOT IN SCHEMATIC","OK"))</f>
        <v/>
      </c>
      <c r="I1433" s="9" t="str">
        <f aca="false">IF($A1433="","",IF($H1433="NOT IN SCHEMATIC","",IF(UPPER(TRIM($C1433))=UPPER(TRIM($E1433)),"OK","MISMATCH")))</f>
        <v/>
      </c>
      <c r="J1433" s="9" t="str">
        <f aca="false">IF($A1433="","",IF($H1433="NOT IN SCHEMATIC","",IF($F1433="","NO SCH DECAL",IF($D1433="","",IF(UPPER(TRIM($D1433))=UPPER(TRIM($F1433)),"OK","MISMATCH")))))</f>
        <v/>
      </c>
      <c r="K1433" s="16" t="str">
        <f aca="false">IF($A1433="","",SUMPRODUCT(--ISNUMBER(SEARCH(","&amp;TRIM($A1433)&amp;",",","&amp;SUBSTITUTE('1. Master BOM'!$D$2:$D$400," ","")&amp;","))))</f>
        <v/>
      </c>
      <c r="L1433" s="16" t="str">
        <f aca="false">IF($A1433="","",IF($K1433&lt;&gt;1,0,SUMPRODUCT(ISNUMBER(SEARCH(","&amp;TRIM($A1433)&amp;",",","&amp;SUBSTITUTE('1. Master BOM'!$D$2:$D$400," ","")&amp;","))*ROW('1. Master BOM'!$D$2:$D$400))))</f>
        <v/>
      </c>
      <c r="M1433" s="9" t="str">
        <f aca="false">IF($A1433="","",IF($K1433=0,"NOT IN BOM",IF($K1433&gt;1,"MULTIPLE BOM LINES","OK")))</f>
        <v/>
      </c>
      <c r="N1433" s="9" t="str">
        <f aca="false">IF($A1433="","",IF($L1433=0,"—",INDEX('1. Master BOM'!$A$1:$A$400,$L1433)))</f>
        <v/>
      </c>
      <c r="O1433" s="9" t="str">
        <f aca="false">IF($A1433="","",IF($L1433=0,"—",INDEX('1. Master BOM'!$B$1:$B$400,$L1433)))</f>
        <v/>
      </c>
      <c r="P1433" s="9" t="str">
        <f aca="false">IF($A1433="","",IF(OR($H1433="NOT IN SCHEMATIC",$O1433="—"),"",IF($G1433="","NO SCH PN",IF(UPPER(TRIM($G1433))=UPPER(TRIM($O1433)),"OK","MISMATCH"))))</f>
        <v/>
      </c>
      <c r="Q1433" s="9" t="str">
        <f aca="false">IF($A1433="","",IF($L1433=0,"—",INDEX('1. Master BOM'!$E$1:$E$400,$L1433)))</f>
        <v/>
      </c>
      <c r="R1433" s="9" t="str">
        <f aca="false">IF($A1433="","",IF($L1433=0,"—",IF(T(INDEX('1. Master BOM'!$F$1:$F$400,$L1433))="","(not set)",INDEX('1. Master BOM'!$F$1:$F$400,$L1433))))</f>
        <v/>
      </c>
      <c r="S1433" s="9" t="str">
        <f aca="false">IF($A1433="","",IF(OR($R1433="—",$R1433="(not set)",$D1433=""),"",IF(ISNUMBER(SEARCH(SUBSTITUTE(SUBSTITUTE(SUBSTITUTE($R1433,"-",""),"_","")," ",""),SUBSTITUTE(SUBSTITUTE(SUBSTITUTE($D1433,"-",""),"_","")," ",""))),"OK","CHECK")))</f>
        <v/>
      </c>
      <c r="T1433" s="9" t="str">
        <f aca="false">IF($A1433="","",IF(OR($H1433="NOT IN SCHEMATIC",$I1433="MISMATCH",$J1433="MISMATCH",$P1433="MISMATCH",$M1433&lt;&gt;"OK"),"REVIEW","OK"))</f>
        <v/>
      </c>
      <c r="U1433" s="14"/>
      <c r="V1433" s="14"/>
      <c r="W1433" s="17"/>
      <c r="X1433" s="14"/>
    </row>
    <row r="1434" customFormat="false" ht="15" hidden="false" customHeight="false" outlineLevel="0" collapsed="false">
      <c r="A1434" s="9" t="str">
        <f aca="false">IF('3. Layout Parts'!$A1434="","",TRIM('3. Layout Parts'!$A1434))</f>
        <v/>
      </c>
      <c r="B1434" s="9" t="str">
        <f aca="false">IF($A1434="","",'3. Layout Parts'!$D1434)</f>
        <v/>
      </c>
      <c r="C1434" s="9" t="str">
        <f aca="false">IF($A1434="","",'3. Layout Parts'!$B1434)</f>
        <v/>
      </c>
      <c r="D1434" s="9" t="str">
        <f aca="false">IF($A1434="","",'3. Layout Parts'!$C1434)</f>
        <v/>
      </c>
      <c r="E1434" s="9" t="str">
        <f aca="false">IF($A1434="","",IFERROR(INDEX('2. Schematic Parts'!$B$2:$B$3001,MATCH($A1434,'2. Schematic Parts'!$A$2:$A$3001,0)),"NOT FOUND"))</f>
        <v/>
      </c>
      <c r="F1434" s="9" t="str">
        <f aca="false">IF($A1434="","",IFERROR(INDEX('2. Schematic Parts'!$C$2:$C$3001,MATCH($A1434,'2. Schematic Parts'!$A$2:$A$3001,0))&amp;"","NOT FOUND"))</f>
        <v/>
      </c>
      <c r="G1434" s="9" t="str">
        <f aca="false">IF($A1434="","",IFERROR(INDEX('2. Schematic Parts'!$D$2:$D$3001,MATCH($A1434,'2. Schematic Parts'!$A$2:$A$3001,0))&amp;"","NOT FOUND"))</f>
        <v/>
      </c>
      <c r="H1434" s="9" t="str">
        <f aca="false">IF($A1434="","",IF(COUNTIF('2. Schematic Parts'!$A$2:$A$3001,$A1434)=0,"NOT IN SCHEMATIC","OK"))</f>
        <v/>
      </c>
      <c r="I1434" s="9" t="str">
        <f aca="false">IF($A1434="","",IF($H1434="NOT IN SCHEMATIC","",IF(UPPER(TRIM($C1434))=UPPER(TRIM($E1434)),"OK","MISMATCH")))</f>
        <v/>
      </c>
      <c r="J1434" s="9" t="str">
        <f aca="false">IF($A1434="","",IF($H1434="NOT IN SCHEMATIC","",IF($F1434="","NO SCH DECAL",IF($D1434="","",IF(UPPER(TRIM($D1434))=UPPER(TRIM($F1434)),"OK","MISMATCH")))))</f>
        <v/>
      </c>
      <c r="K1434" s="16" t="str">
        <f aca="false">IF($A1434="","",SUMPRODUCT(--ISNUMBER(SEARCH(","&amp;TRIM($A1434)&amp;",",","&amp;SUBSTITUTE('1. Master BOM'!$D$2:$D$400," ","")&amp;","))))</f>
        <v/>
      </c>
      <c r="L1434" s="16" t="str">
        <f aca="false">IF($A1434="","",IF($K1434&lt;&gt;1,0,SUMPRODUCT(ISNUMBER(SEARCH(","&amp;TRIM($A1434)&amp;",",","&amp;SUBSTITUTE('1. Master BOM'!$D$2:$D$400," ","")&amp;","))*ROW('1. Master BOM'!$D$2:$D$400))))</f>
        <v/>
      </c>
      <c r="M1434" s="9" t="str">
        <f aca="false">IF($A1434="","",IF($K1434=0,"NOT IN BOM",IF($K1434&gt;1,"MULTIPLE BOM LINES","OK")))</f>
        <v/>
      </c>
      <c r="N1434" s="9" t="str">
        <f aca="false">IF($A1434="","",IF($L1434=0,"—",INDEX('1. Master BOM'!$A$1:$A$400,$L1434)))</f>
        <v/>
      </c>
      <c r="O1434" s="9" t="str">
        <f aca="false">IF($A1434="","",IF($L1434=0,"—",INDEX('1. Master BOM'!$B$1:$B$400,$L1434)))</f>
        <v/>
      </c>
      <c r="P1434" s="9" t="str">
        <f aca="false">IF($A1434="","",IF(OR($H1434="NOT IN SCHEMATIC",$O1434="—"),"",IF($G1434="","NO SCH PN",IF(UPPER(TRIM($G1434))=UPPER(TRIM($O1434)),"OK","MISMATCH"))))</f>
        <v/>
      </c>
      <c r="Q1434" s="9" t="str">
        <f aca="false">IF($A1434="","",IF($L1434=0,"—",INDEX('1. Master BOM'!$E$1:$E$400,$L1434)))</f>
        <v/>
      </c>
      <c r="R1434" s="9" t="str">
        <f aca="false">IF($A1434="","",IF($L1434=0,"—",IF(T(INDEX('1. Master BOM'!$F$1:$F$400,$L1434))="","(not set)",INDEX('1. Master BOM'!$F$1:$F$400,$L1434))))</f>
        <v/>
      </c>
      <c r="S1434" s="9" t="str">
        <f aca="false">IF($A1434="","",IF(OR($R1434="—",$R1434="(not set)",$D1434=""),"",IF(ISNUMBER(SEARCH(SUBSTITUTE(SUBSTITUTE(SUBSTITUTE($R1434,"-",""),"_","")," ",""),SUBSTITUTE(SUBSTITUTE(SUBSTITUTE($D1434,"-",""),"_","")," ",""))),"OK","CHECK")))</f>
        <v/>
      </c>
      <c r="T1434" s="9" t="str">
        <f aca="false">IF($A1434="","",IF(OR($H1434="NOT IN SCHEMATIC",$I1434="MISMATCH",$J1434="MISMATCH",$P1434="MISMATCH",$M1434&lt;&gt;"OK"),"REVIEW","OK"))</f>
        <v/>
      </c>
      <c r="U1434" s="14"/>
      <c r="V1434" s="14"/>
      <c r="W1434" s="17"/>
      <c r="X1434" s="14"/>
    </row>
    <row r="1435" customFormat="false" ht="15" hidden="false" customHeight="false" outlineLevel="0" collapsed="false">
      <c r="A1435" s="9" t="str">
        <f aca="false">IF('3. Layout Parts'!$A1435="","",TRIM('3. Layout Parts'!$A1435))</f>
        <v/>
      </c>
      <c r="B1435" s="9" t="str">
        <f aca="false">IF($A1435="","",'3. Layout Parts'!$D1435)</f>
        <v/>
      </c>
      <c r="C1435" s="9" t="str">
        <f aca="false">IF($A1435="","",'3. Layout Parts'!$B1435)</f>
        <v/>
      </c>
      <c r="D1435" s="9" t="str">
        <f aca="false">IF($A1435="","",'3. Layout Parts'!$C1435)</f>
        <v/>
      </c>
      <c r="E1435" s="9" t="str">
        <f aca="false">IF($A1435="","",IFERROR(INDEX('2. Schematic Parts'!$B$2:$B$3001,MATCH($A1435,'2. Schematic Parts'!$A$2:$A$3001,0)),"NOT FOUND"))</f>
        <v/>
      </c>
      <c r="F1435" s="9" t="str">
        <f aca="false">IF($A1435="","",IFERROR(INDEX('2. Schematic Parts'!$C$2:$C$3001,MATCH($A1435,'2. Schematic Parts'!$A$2:$A$3001,0))&amp;"","NOT FOUND"))</f>
        <v/>
      </c>
      <c r="G1435" s="9" t="str">
        <f aca="false">IF($A1435="","",IFERROR(INDEX('2. Schematic Parts'!$D$2:$D$3001,MATCH($A1435,'2. Schematic Parts'!$A$2:$A$3001,0))&amp;"","NOT FOUND"))</f>
        <v/>
      </c>
      <c r="H1435" s="9" t="str">
        <f aca="false">IF($A1435="","",IF(COUNTIF('2. Schematic Parts'!$A$2:$A$3001,$A1435)=0,"NOT IN SCHEMATIC","OK"))</f>
        <v/>
      </c>
      <c r="I1435" s="9" t="str">
        <f aca="false">IF($A1435="","",IF($H1435="NOT IN SCHEMATIC","",IF(UPPER(TRIM($C1435))=UPPER(TRIM($E1435)),"OK","MISMATCH")))</f>
        <v/>
      </c>
      <c r="J1435" s="9" t="str">
        <f aca="false">IF($A1435="","",IF($H1435="NOT IN SCHEMATIC","",IF($F1435="","NO SCH DECAL",IF($D1435="","",IF(UPPER(TRIM($D1435))=UPPER(TRIM($F1435)),"OK","MISMATCH")))))</f>
        <v/>
      </c>
      <c r="K1435" s="16" t="str">
        <f aca="false">IF($A1435="","",SUMPRODUCT(--ISNUMBER(SEARCH(","&amp;TRIM($A1435)&amp;",",","&amp;SUBSTITUTE('1. Master BOM'!$D$2:$D$400," ","")&amp;","))))</f>
        <v/>
      </c>
      <c r="L1435" s="16" t="str">
        <f aca="false">IF($A1435="","",IF($K1435&lt;&gt;1,0,SUMPRODUCT(ISNUMBER(SEARCH(","&amp;TRIM($A1435)&amp;",",","&amp;SUBSTITUTE('1. Master BOM'!$D$2:$D$400," ","")&amp;","))*ROW('1. Master BOM'!$D$2:$D$400))))</f>
        <v/>
      </c>
      <c r="M1435" s="9" t="str">
        <f aca="false">IF($A1435="","",IF($K1435=0,"NOT IN BOM",IF($K1435&gt;1,"MULTIPLE BOM LINES","OK")))</f>
        <v/>
      </c>
      <c r="N1435" s="9" t="str">
        <f aca="false">IF($A1435="","",IF($L1435=0,"—",INDEX('1. Master BOM'!$A$1:$A$400,$L1435)))</f>
        <v/>
      </c>
      <c r="O1435" s="9" t="str">
        <f aca="false">IF($A1435="","",IF($L1435=0,"—",INDEX('1. Master BOM'!$B$1:$B$400,$L1435)))</f>
        <v/>
      </c>
      <c r="P1435" s="9" t="str">
        <f aca="false">IF($A1435="","",IF(OR($H1435="NOT IN SCHEMATIC",$O1435="—"),"",IF($G1435="","NO SCH PN",IF(UPPER(TRIM($G1435))=UPPER(TRIM($O1435)),"OK","MISMATCH"))))</f>
        <v/>
      </c>
      <c r="Q1435" s="9" t="str">
        <f aca="false">IF($A1435="","",IF($L1435=0,"—",INDEX('1. Master BOM'!$E$1:$E$400,$L1435)))</f>
        <v/>
      </c>
      <c r="R1435" s="9" t="str">
        <f aca="false">IF($A1435="","",IF($L1435=0,"—",IF(T(INDEX('1. Master BOM'!$F$1:$F$400,$L1435))="","(not set)",INDEX('1. Master BOM'!$F$1:$F$400,$L1435))))</f>
        <v/>
      </c>
      <c r="S1435" s="9" t="str">
        <f aca="false">IF($A1435="","",IF(OR($R1435="—",$R1435="(not set)",$D1435=""),"",IF(ISNUMBER(SEARCH(SUBSTITUTE(SUBSTITUTE(SUBSTITUTE($R1435,"-",""),"_","")," ",""),SUBSTITUTE(SUBSTITUTE(SUBSTITUTE($D1435,"-",""),"_","")," ",""))),"OK","CHECK")))</f>
        <v/>
      </c>
      <c r="T1435" s="9" t="str">
        <f aca="false">IF($A1435="","",IF(OR($H1435="NOT IN SCHEMATIC",$I1435="MISMATCH",$J1435="MISMATCH",$P1435="MISMATCH",$M1435&lt;&gt;"OK"),"REVIEW","OK"))</f>
        <v/>
      </c>
      <c r="U1435" s="14"/>
      <c r="V1435" s="14"/>
      <c r="W1435" s="17"/>
      <c r="X1435" s="14"/>
    </row>
    <row r="1436" customFormat="false" ht="15" hidden="false" customHeight="false" outlineLevel="0" collapsed="false">
      <c r="A1436" s="9" t="str">
        <f aca="false">IF('3. Layout Parts'!$A1436="","",TRIM('3. Layout Parts'!$A1436))</f>
        <v/>
      </c>
      <c r="B1436" s="9" t="str">
        <f aca="false">IF($A1436="","",'3. Layout Parts'!$D1436)</f>
        <v/>
      </c>
      <c r="C1436" s="9" t="str">
        <f aca="false">IF($A1436="","",'3. Layout Parts'!$B1436)</f>
        <v/>
      </c>
      <c r="D1436" s="9" t="str">
        <f aca="false">IF($A1436="","",'3. Layout Parts'!$C1436)</f>
        <v/>
      </c>
      <c r="E1436" s="9" t="str">
        <f aca="false">IF($A1436="","",IFERROR(INDEX('2. Schematic Parts'!$B$2:$B$3001,MATCH($A1436,'2. Schematic Parts'!$A$2:$A$3001,0)),"NOT FOUND"))</f>
        <v/>
      </c>
      <c r="F1436" s="9" t="str">
        <f aca="false">IF($A1436="","",IFERROR(INDEX('2. Schematic Parts'!$C$2:$C$3001,MATCH($A1436,'2. Schematic Parts'!$A$2:$A$3001,0))&amp;"","NOT FOUND"))</f>
        <v/>
      </c>
      <c r="G1436" s="9" t="str">
        <f aca="false">IF($A1436="","",IFERROR(INDEX('2. Schematic Parts'!$D$2:$D$3001,MATCH($A1436,'2. Schematic Parts'!$A$2:$A$3001,0))&amp;"","NOT FOUND"))</f>
        <v/>
      </c>
      <c r="H1436" s="9" t="str">
        <f aca="false">IF($A1436="","",IF(COUNTIF('2. Schematic Parts'!$A$2:$A$3001,$A1436)=0,"NOT IN SCHEMATIC","OK"))</f>
        <v/>
      </c>
      <c r="I1436" s="9" t="str">
        <f aca="false">IF($A1436="","",IF($H1436="NOT IN SCHEMATIC","",IF(UPPER(TRIM($C1436))=UPPER(TRIM($E1436)),"OK","MISMATCH")))</f>
        <v/>
      </c>
      <c r="J1436" s="9" t="str">
        <f aca="false">IF($A1436="","",IF($H1436="NOT IN SCHEMATIC","",IF($F1436="","NO SCH DECAL",IF($D1436="","",IF(UPPER(TRIM($D1436))=UPPER(TRIM($F1436)),"OK","MISMATCH")))))</f>
        <v/>
      </c>
      <c r="K1436" s="16" t="str">
        <f aca="false">IF($A1436="","",SUMPRODUCT(--ISNUMBER(SEARCH(","&amp;TRIM($A1436)&amp;",",","&amp;SUBSTITUTE('1. Master BOM'!$D$2:$D$400," ","")&amp;","))))</f>
        <v/>
      </c>
      <c r="L1436" s="16" t="str">
        <f aca="false">IF($A1436="","",IF($K1436&lt;&gt;1,0,SUMPRODUCT(ISNUMBER(SEARCH(","&amp;TRIM($A1436)&amp;",",","&amp;SUBSTITUTE('1. Master BOM'!$D$2:$D$400," ","")&amp;","))*ROW('1. Master BOM'!$D$2:$D$400))))</f>
        <v/>
      </c>
      <c r="M1436" s="9" t="str">
        <f aca="false">IF($A1436="","",IF($K1436=0,"NOT IN BOM",IF($K1436&gt;1,"MULTIPLE BOM LINES","OK")))</f>
        <v/>
      </c>
      <c r="N1436" s="9" t="str">
        <f aca="false">IF($A1436="","",IF($L1436=0,"—",INDEX('1. Master BOM'!$A$1:$A$400,$L1436)))</f>
        <v/>
      </c>
      <c r="O1436" s="9" t="str">
        <f aca="false">IF($A1436="","",IF($L1436=0,"—",INDEX('1. Master BOM'!$B$1:$B$400,$L1436)))</f>
        <v/>
      </c>
      <c r="P1436" s="9" t="str">
        <f aca="false">IF($A1436="","",IF(OR($H1436="NOT IN SCHEMATIC",$O1436="—"),"",IF($G1436="","NO SCH PN",IF(UPPER(TRIM($G1436))=UPPER(TRIM($O1436)),"OK","MISMATCH"))))</f>
        <v/>
      </c>
      <c r="Q1436" s="9" t="str">
        <f aca="false">IF($A1436="","",IF($L1436=0,"—",INDEX('1. Master BOM'!$E$1:$E$400,$L1436)))</f>
        <v/>
      </c>
      <c r="R1436" s="9" t="str">
        <f aca="false">IF($A1436="","",IF($L1436=0,"—",IF(T(INDEX('1. Master BOM'!$F$1:$F$400,$L1436))="","(not set)",INDEX('1. Master BOM'!$F$1:$F$400,$L1436))))</f>
        <v/>
      </c>
      <c r="S1436" s="9" t="str">
        <f aca="false">IF($A1436="","",IF(OR($R1436="—",$R1436="(not set)",$D1436=""),"",IF(ISNUMBER(SEARCH(SUBSTITUTE(SUBSTITUTE(SUBSTITUTE($R1436,"-",""),"_","")," ",""),SUBSTITUTE(SUBSTITUTE(SUBSTITUTE($D1436,"-",""),"_","")," ",""))),"OK","CHECK")))</f>
        <v/>
      </c>
      <c r="T1436" s="9" t="str">
        <f aca="false">IF($A1436="","",IF(OR($H1436="NOT IN SCHEMATIC",$I1436="MISMATCH",$J1436="MISMATCH",$P1436="MISMATCH",$M1436&lt;&gt;"OK"),"REVIEW","OK"))</f>
        <v/>
      </c>
      <c r="U1436" s="14"/>
      <c r="V1436" s="14"/>
      <c r="W1436" s="17"/>
      <c r="X1436" s="14"/>
    </row>
    <row r="1437" customFormat="false" ht="15" hidden="false" customHeight="false" outlineLevel="0" collapsed="false">
      <c r="A1437" s="9" t="str">
        <f aca="false">IF('3. Layout Parts'!$A1437="","",TRIM('3. Layout Parts'!$A1437))</f>
        <v/>
      </c>
      <c r="B1437" s="9" t="str">
        <f aca="false">IF($A1437="","",'3. Layout Parts'!$D1437)</f>
        <v/>
      </c>
      <c r="C1437" s="9" t="str">
        <f aca="false">IF($A1437="","",'3. Layout Parts'!$B1437)</f>
        <v/>
      </c>
      <c r="D1437" s="9" t="str">
        <f aca="false">IF($A1437="","",'3. Layout Parts'!$C1437)</f>
        <v/>
      </c>
      <c r="E1437" s="9" t="str">
        <f aca="false">IF($A1437="","",IFERROR(INDEX('2. Schematic Parts'!$B$2:$B$3001,MATCH($A1437,'2. Schematic Parts'!$A$2:$A$3001,0)),"NOT FOUND"))</f>
        <v/>
      </c>
      <c r="F1437" s="9" t="str">
        <f aca="false">IF($A1437="","",IFERROR(INDEX('2. Schematic Parts'!$C$2:$C$3001,MATCH($A1437,'2. Schematic Parts'!$A$2:$A$3001,0))&amp;"","NOT FOUND"))</f>
        <v/>
      </c>
      <c r="G1437" s="9" t="str">
        <f aca="false">IF($A1437="","",IFERROR(INDEX('2. Schematic Parts'!$D$2:$D$3001,MATCH($A1437,'2. Schematic Parts'!$A$2:$A$3001,0))&amp;"","NOT FOUND"))</f>
        <v/>
      </c>
      <c r="H1437" s="9" t="str">
        <f aca="false">IF($A1437="","",IF(COUNTIF('2. Schematic Parts'!$A$2:$A$3001,$A1437)=0,"NOT IN SCHEMATIC","OK"))</f>
        <v/>
      </c>
      <c r="I1437" s="9" t="str">
        <f aca="false">IF($A1437="","",IF($H1437="NOT IN SCHEMATIC","",IF(UPPER(TRIM($C1437))=UPPER(TRIM($E1437)),"OK","MISMATCH")))</f>
        <v/>
      </c>
      <c r="J1437" s="9" t="str">
        <f aca="false">IF($A1437="","",IF($H1437="NOT IN SCHEMATIC","",IF($F1437="","NO SCH DECAL",IF($D1437="","",IF(UPPER(TRIM($D1437))=UPPER(TRIM($F1437)),"OK","MISMATCH")))))</f>
        <v/>
      </c>
      <c r="K1437" s="16" t="str">
        <f aca="false">IF($A1437="","",SUMPRODUCT(--ISNUMBER(SEARCH(","&amp;TRIM($A1437)&amp;",",","&amp;SUBSTITUTE('1. Master BOM'!$D$2:$D$400," ","")&amp;","))))</f>
        <v/>
      </c>
      <c r="L1437" s="16" t="str">
        <f aca="false">IF($A1437="","",IF($K1437&lt;&gt;1,0,SUMPRODUCT(ISNUMBER(SEARCH(","&amp;TRIM($A1437)&amp;",",","&amp;SUBSTITUTE('1. Master BOM'!$D$2:$D$400," ","")&amp;","))*ROW('1. Master BOM'!$D$2:$D$400))))</f>
        <v/>
      </c>
      <c r="M1437" s="9" t="str">
        <f aca="false">IF($A1437="","",IF($K1437=0,"NOT IN BOM",IF($K1437&gt;1,"MULTIPLE BOM LINES","OK")))</f>
        <v/>
      </c>
      <c r="N1437" s="9" t="str">
        <f aca="false">IF($A1437="","",IF($L1437=0,"—",INDEX('1. Master BOM'!$A$1:$A$400,$L1437)))</f>
        <v/>
      </c>
      <c r="O1437" s="9" t="str">
        <f aca="false">IF($A1437="","",IF($L1437=0,"—",INDEX('1. Master BOM'!$B$1:$B$400,$L1437)))</f>
        <v/>
      </c>
      <c r="P1437" s="9" t="str">
        <f aca="false">IF($A1437="","",IF(OR($H1437="NOT IN SCHEMATIC",$O1437="—"),"",IF($G1437="","NO SCH PN",IF(UPPER(TRIM($G1437))=UPPER(TRIM($O1437)),"OK","MISMATCH"))))</f>
        <v/>
      </c>
      <c r="Q1437" s="9" t="str">
        <f aca="false">IF($A1437="","",IF($L1437=0,"—",INDEX('1. Master BOM'!$E$1:$E$400,$L1437)))</f>
        <v/>
      </c>
      <c r="R1437" s="9" t="str">
        <f aca="false">IF($A1437="","",IF($L1437=0,"—",IF(T(INDEX('1. Master BOM'!$F$1:$F$400,$L1437))="","(not set)",INDEX('1. Master BOM'!$F$1:$F$400,$L1437))))</f>
        <v/>
      </c>
      <c r="S1437" s="9" t="str">
        <f aca="false">IF($A1437="","",IF(OR($R1437="—",$R1437="(not set)",$D1437=""),"",IF(ISNUMBER(SEARCH(SUBSTITUTE(SUBSTITUTE(SUBSTITUTE($R1437,"-",""),"_","")," ",""),SUBSTITUTE(SUBSTITUTE(SUBSTITUTE($D1437,"-",""),"_","")," ",""))),"OK","CHECK")))</f>
        <v/>
      </c>
      <c r="T1437" s="9" t="str">
        <f aca="false">IF($A1437="","",IF(OR($H1437="NOT IN SCHEMATIC",$I1437="MISMATCH",$J1437="MISMATCH",$P1437="MISMATCH",$M1437&lt;&gt;"OK"),"REVIEW","OK"))</f>
        <v/>
      </c>
      <c r="U1437" s="14"/>
      <c r="V1437" s="14"/>
      <c r="W1437" s="17"/>
      <c r="X1437" s="14"/>
    </row>
    <row r="1438" customFormat="false" ht="15" hidden="false" customHeight="false" outlineLevel="0" collapsed="false">
      <c r="A1438" s="9" t="str">
        <f aca="false">IF('3. Layout Parts'!$A1438="","",TRIM('3. Layout Parts'!$A1438))</f>
        <v/>
      </c>
      <c r="B1438" s="9" t="str">
        <f aca="false">IF($A1438="","",'3. Layout Parts'!$D1438)</f>
        <v/>
      </c>
      <c r="C1438" s="9" t="str">
        <f aca="false">IF($A1438="","",'3. Layout Parts'!$B1438)</f>
        <v/>
      </c>
      <c r="D1438" s="9" t="str">
        <f aca="false">IF($A1438="","",'3. Layout Parts'!$C1438)</f>
        <v/>
      </c>
      <c r="E1438" s="9" t="str">
        <f aca="false">IF($A1438="","",IFERROR(INDEX('2. Schematic Parts'!$B$2:$B$3001,MATCH($A1438,'2. Schematic Parts'!$A$2:$A$3001,0)),"NOT FOUND"))</f>
        <v/>
      </c>
      <c r="F1438" s="9" t="str">
        <f aca="false">IF($A1438="","",IFERROR(INDEX('2. Schematic Parts'!$C$2:$C$3001,MATCH($A1438,'2. Schematic Parts'!$A$2:$A$3001,0))&amp;"","NOT FOUND"))</f>
        <v/>
      </c>
      <c r="G1438" s="9" t="str">
        <f aca="false">IF($A1438="","",IFERROR(INDEX('2. Schematic Parts'!$D$2:$D$3001,MATCH($A1438,'2. Schematic Parts'!$A$2:$A$3001,0))&amp;"","NOT FOUND"))</f>
        <v/>
      </c>
      <c r="H1438" s="9" t="str">
        <f aca="false">IF($A1438="","",IF(COUNTIF('2. Schematic Parts'!$A$2:$A$3001,$A1438)=0,"NOT IN SCHEMATIC","OK"))</f>
        <v/>
      </c>
      <c r="I1438" s="9" t="str">
        <f aca="false">IF($A1438="","",IF($H1438="NOT IN SCHEMATIC","",IF(UPPER(TRIM($C1438))=UPPER(TRIM($E1438)),"OK","MISMATCH")))</f>
        <v/>
      </c>
      <c r="J1438" s="9" t="str">
        <f aca="false">IF($A1438="","",IF($H1438="NOT IN SCHEMATIC","",IF($F1438="","NO SCH DECAL",IF($D1438="","",IF(UPPER(TRIM($D1438))=UPPER(TRIM($F1438)),"OK","MISMATCH")))))</f>
        <v/>
      </c>
      <c r="K1438" s="16" t="str">
        <f aca="false">IF($A1438="","",SUMPRODUCT(--ISNUMBER(SEARCH(","&amp;TRIM($A1438)&amp;",",","&amp;SUBSTITUTE('1. Master BOM'!$D$2:$D$400," ","")&amp;","))))</f>
        <v/>
      </c>
      <c r="L1438" s="16" t="str">
        <f aca="false">IF($A1438="","",IF($K1438&lt;&gt;1,0,SUMPRODUCT(ISNUMBER(SEARCH(","&amp;TRIM($A1438)&amp;",",","&amp;SUBSTITUTE('1. Master BOM'!$D$2:$D$400," ","")&amp;","))*ROW('1. Master BOM'!$D$2:$D$400))))</f>
        <v/>
      </c>
      <c r="M1438" s="9" t="str">
        <f aca="false">IF($A1438="","",IF($K1438=0,"NOT IN BOM",IF($K1438&gt;1,"MULTIPLE BOM LINES","OK")))</f>
        <v/>
      </c>
      <c r="N1438" s="9" t="str">
        <f aca="false">IF($A1438="","",IF($L1438=0,"—",INDEX('1. Master BOM'!$A$1:$A$400,$L1438)))</f>
        <v/>
      </c>
      <c r="O1438" s="9" t="str">
        <f aca="false">IF($A1438="","",IF($L1438=0,"—",INDEX('1. Master BOM'!$B$1:$B$400,$L1438)))</f>
        <v/>
      </c>
      <c r="P1438" s="9" t="str">
        <f aca="false">IF($A1438="","",IF(OR($H1438="NOT IN SCHEMATIC",$O1438="—"),"",IF($G1438="","NO SCH PN",IF(UPPER(TRIM($G1438))=UPPER(TRIM($O1438)),"OK","MISMATCH"))))</f>
        <v/>
      </c>
      <c r="Q1438" s="9" t="str">
        <f aca="false">IF($A1438="","",IF($L1438=0,"—",INDEX('1. Master BOM'!$E$1:$E$400,$L1438)))</f>
        <v/>
      </c>
      <c r="R1438" s="9" t="str">
        <f aca="false">IF($A1438="","",IF($L1438=0,"—",IF(T(INDEX('1. Master BOM'!$F$1:$F$400,$L1438))="","(not set)",INDEX('1. Master BOM'!$F$1:$F$400,$L1438))))</f>
        <v/>
      </c>
      <c r="S1438" s="9" t="str">
        <f aca="false">IF($A1438="","",IF(OR($R1438="—",$R1438="(not set)",$D1438=""),"",IF(ISNUMBER(SEARCH(SUBSTITUTE(SUBSTITUTE(SUBSTITUTE($R1438,"-",""),"_","")," ",""),SUBSTITUTE(SUBSTITUTE(SUBSTITUTE($D1438,"-",""),"_","")," ",""))),"OK","CHECK")))</f>
        <v/>
      </c>
      <c r="T1438" s="9" t="str">
        <f aca="false">IF($A1438="","",IF(OR($H1438="NOT IN SCHEMATIC",$I1438="MISMATCH",$J1438="MISMATCH",$P1438="MISMATCH",$M1438&lt;&gt;"OK"),"REVIEW","OK"))</f>
        <v/>
      </c>
      <c r="U1438" s="14"/>
      <c r="V1438" s="14"/>
      <c r="W1438" s="17"/>
      <c r="X1438" s="14"/>
    </row>
    <row r="1439" customFormat="false" ht="15" hidden="false" customHeight="false" outlineLevel="0" collapsed="false">
      <c r="A1439" s="9" t="str">
        <f aca="false">IF('3. Layout Parts'!$A1439="","",TRIM('3. Layout Parts'!$A1439))</f>
        <v/>
      </c>
      <c r="B1439" s="9" t="str">
        <f aca="false">IF($A1439="","",'3. Layout Parts'!$D1439)</f>
        <v/>
      </c>
      <c r="C1439" s="9" t="str">
        <f aca="false">IF($A1439="","",'3. Layout Parts'!$B1439)</f>
        <v/>
      </c>
      <c r="D1439" s="9" t="str">
        <f aca="false">IF($A1439="","",'3. Layout Parts'!$C1439)</f>
        <v/>
      </c>
      <c r="E1439" s="9" t="str">
        <f aca="false">IF($A1439="","",IFERROR(INDEX('2. Schematic Parts'!$B$2:$B$3001,MATCH($A1439,'2. Schematic Parts'!$A$2:$A$3001,0)),"NOT FOUND"))</f>
        <v/>
      </c>
      <c r="F1439" s="9" t="str">
        <f aca="false">IF($A1439="","",IFERROR(INDEX('2. Schematic Parts'!$C$2:$C$3001,MATCH($A1439,'2. Schematic Parts'!$A$2:$A$3001,0))&amp;"","NOT FOUND"))</f>
        <v/>
      </c>
      <c r="G1439" s="9" t="str">
        <f aca="false">IF($A1439="","",IFERROR(INDEX('2. Schematic Parts'!$D$2:$D$3001,MATCH($A1439,'2. Schematic Parts'!$A$2:$A$3001,0))&amp;"","NOT FOUND"))</f>
        <v/>
      </c>
      <c r="H1439" s="9" t="str">
        <f aca="false">IF($A1439="","",IF(COUNTIF('2. Schematic Parts'!$A$2:$A$3001,$A1439)=0,"NOT IN SCHEMATIC","OK"))</f>
        <v/>
      </c>
      <c r="I1439" s="9" t="str">
        <f aca="false">IF($A1439="","",IF($H1439="NOT IN SCHEMATIC","",IF(UPPER(TRIM($C1439))=UPPER(TRIM($E1439)),"OK","MISMATCH")))</f>
        <v/>
      </c>
      <c r="J1439" s="9" t="str">
        <f aca="false">IF($A1439="","",IF($H1439="NOT IN SCHEMATIC","",IF($F1439="","NO SCH DECAL",IF($D1439="","",IF(UPPER(TRIM($D1439))=UPPER(TRIM($F1439)),"OK","MISMATCH")))))</f>
        <v/>
      </c>
      <c r="K1439" s="16" t="str">
        <f aca="false">IF($A1439="","",SUMPRODUCT(--ISNUMBER(SEARCH(","&amp;TRIM($A1439)&amp;",",","&amp;SUBSTITUTE('1. Master BOM'!$D$2:$D$400," ","")&amp;","))))</f>
        <v/>
      </c>
      <c r="L1439" s="16" t="str">
        <f aca="false">IF($A1439="","",IF($K1439&lt;&gt;1,0,SUMPRODUCT(ISNUMBER(SEARCH(","&amp;TRIM($A1439)&amp;",",","&amp;SUBSTITUTE('1. Master BOM'!$D$2:$D$400," ","")&amp;","))*ROW('1. Master BOM'!$D$2:$D$400))))</f>
        <v/>
      </c>
      <c r="M1439" s="9" t="str">
        <f aca="false">IF($A1439="","",IF($K1439=0,"NOT IN BOM",IF($K1439&gt;1,"MULTIPLE BOM LINES","OK")))</f>
        <v/>
      </c>
      <c r="N1439" s="9" t="str">
        <f aca="false">IF($A1439="","",IF($L1439=0,"—",INDEX('1. Master BOM'!$A$1:$A$400,$L1439)))</f>
        <v/>
      </c>
      <c r="O1439" s="9" t="str">
        <f aca="false">IF($A1439="","",IF($L1439=0,"—",INDEX('1. Master BOM'!$B$1:$B$400,$L1439)))</f>
        <v/>
      </c>
      <c r="P1439" s="9" t="str">
        <f aca="false">IF($A1439="","",IF(OR($H1439="NOT IN SCHEMATIC",$O1439="—"),"",IF($G1439="","NO SCH PN",IF(UPPER(TRIM($G1439))=UPPER(TRIM($O1439)),"OK","MISMATCH"))))</f>
        <v/>
      </c>
      <c r="Q1439" s="9" t="str">
        <f aca="false">IF($A1439="","",IF($L1439=0,"—",INDEX('1. Master BOM'!$E$1:$E$400,$L1439)))</f>
        <v/>
      </c>
      <c r="R1439" s="9" t="str">
        <f aca="false">IF($A1439="","",IF($L1439=0,"—",IF(T(INDEX('1. Master BOM'!$F$1:$F$400,$L1439))="","(not set)",INDEX('1. Master BOM'!$F$1:$F$400,$L1439))))</f>
        <v/>
      </c>
      <c r="S1439" s="9" t="str">
        <f aca="false">IF($A1439="","",IF(OR($R1439="—",$R1439="(not set)",$D1439=""),"",IF(ISNUMBER(SEARCH(SUBSTITUTE(SUBSTITUTE(SUBSTITUTE($R1439,"-",""),"_","")," ",""),SUBSTITUTE(SUBSTITUTE(SUBSTITUTE($D1439,"-",""),"_","")," ",""))),"OK","CHECK")))</f>
        <v/>
      </c>
      <c r="T1439" s="9" t="str">
        <f aca="false">IF($A1439="","",IF(OR($H1439="NOT IN SCHEMATIC",$I1439="MISMATCH",$J1439="MISMATCH",$P1439="MISMATCH",$M1439&lt;&gt;"OK"),"REVIEW","OK"))</f>
        <v/>
      </c>
      <c r="U1439" s="14"/>
      <c r="V1439" s="14"/>
      <c r="W1439" s="17"/>
      <c r="X1439" s="14"/>
    </row>
    <row r="1440" customFormat="false" ht="15" hidden="false" customHeight="false" outlineLevel="0" collapsed="false">
      <c r="A1440" s="9" t="str">
        <f aca="false">IF('3. Layout Parts'!$A1440="","",TRIM('3. Layout Parts'!$A1440))</f>
        <v/>
      </c>
      <c r="B1440" s="9" t="str">
        <f aca="false">IF($A1440="","",'3. Layout Parts'!$D1440)</f>
        <v/>
      </c>
      <c r="C1440" s="9" t="str">
        <f aca="false">IF($A1440="","",'3. Layout Parts'!$B1440)</f>
        <v/>
      </c>
      <c r="D1440" s="9" t="str">
        <f aca="false">IF($A1440="","",'3. Layout Parts'!$C1440)</f>
        <v/>
      </c>
      <c r="E1440" s="9" t="str">
        <f aca="false">IF($A1440="","",IFERROR(INDEX('2. Schematic Parts'!$B$2:$B$3001,MATCH($A1440,'2. Schematic Parts'!$A$2:$A$3001,0)),"NOT FOUND"))</f>
        <v/>
      </c>
      <c r="F1440" s="9" t="str">
        <f aca="false">IF($A1440="","",IFERROR(INDEX('2. Schematic Parts'!$C$2:$C$3001,MATCH($A1440,'2. Schematic Parts'!$A$2:$A$3001,0))&amp;"","NOT FOUND"))</f>
        <v/>
      </c>
      <c r="G1440" s="9" t="str">
        <f aca="false">IF($A1440="","",IFERROR(INDEX('2. Schematic Parts'!$D$2:$D$3001,MATCH($A1440,'2. Schematic Parts'!$A$2:$A$3001,0))&amp;"","NOT FOUND"))</f>
        <v/>
      </c>
      <c r="H1440" s="9" t="str">
        <f aca="false">IF($A1440="","",IF(COUNTIF('2. Schematic Parts'!$A$2:$A$3001,$A1440)=0,"NOT IN SCHEMATIC","OK"))</f>
        <v/>
      </c>
      <c r="I1440" s="9" t="str">
        <f aca="false">IF($A1440="","",IF($H1440="NOT IN SCHEMATIC","",IF(UPPER(TRIM($C1440))=UPPER(TRIM($E1440)),"OK","MISMATCH")))</f>
        <v/>
      </c>
      <c r="J1440" s="9" t="str">
        <f aca="false">IF($A1440="","",IF($H1440="NOT IN SCHEMATIC","",IF($F1440="","NO SCH DECAL",IF($D1440="","",IF(UPPER(TRIM($D1440))=UPPER(TRIM($F1440)),"OK","MISMATCH")))))</f>
        <v/>
      </c>
      <c r="K1440" s="16" t="str">
        <f aca="false">IF($A1440="","",SUMPRODUCT(--ISNUMBER(SEARCH(","&amp;TRIM($A1440)&amp;",",","&amp;SUBSTITUTE('1. Master BOM'!$D$2:$D$400," ","")&amp;","))))</f>
        <v/>
      </c>
      <c r="L1440" s="16" t="str">
        <f aca="false">IF($A1440="","",IF($K1440&lt;&gt;1,0,SUMPRODUCT(ISNUMBER(SEARCH(","&amp;TRIM($A1440)&amp;",",","&amp;SUBSTITUTE('1. Master BOM'!$D$2:$D$400," ","")&amp;","))*ROW('1. Master BOM'!$D$2:$D$400))))</f>
        <v/>
      </c>
      <c r="M1440" s="9" t="str">
        <f aca="false">IF($A1440="","",IF($K1440=0,"NOT IN BOM",IF($K1440&gt;1,"MULTIPLE BOM LINES","OK")))</f>
        <v/>
      </c>
      <c r="N1440" s="9" t="str">
        <f aca="false">IF($A1440="","",IF($L1440=0,"—",INDEX('1. Master BOM'!$A$1:$A$400,$L1440)))</f>
        <v/>
      </c>
      <c r="O1440" s="9" t="str">
        <f aca="false">IF($A1440="","",IF($L1440=0,"—",INDEX('1. Master BOM'!$B$1:$B$400,$L1440)))</f>
        <v/>
      </c>
      <c r="P1440" s="9" t="str">
        <f aca="false">IF($A1440="","",IF(OR($H1440="NOT IN SCHEMATIC",$O1440="—"),"",IF($G1440="","NO SCH PN",IF(UPPER(TRIM($G1440))=UPPER(TRIM($O1440)),"OK","MISMATCH"))))</f>
        <v/>
      </c>
      <c r="Q1440" s="9" t="str">
        <f aca="false">IF($A1440="","",IF($L1440=0,"—",INDEX('1. Master BOM'!$E$1:$E$400,$L1440)))</f>
        <v/>
      </c>
      <c r="R1440" s="9" t="str">
        <f aca="false">IF($A1440="","",IF($L1440=0,"—",IF(T(INDEX('1. Master BOM'!$F$1:$F$400,$L1440))="","(not set)",INDEX('1. Master BOM'!$F$1:$F$400,$L1440))))</f>
        <v/>
      </c>
      <c r="S1440" s="9" t="str">
        <f aca="false">IF($A1440="","",IF(OR($R1440="—",$R1440="(not set)",$D1440=""),"",IF(ISNUMBER(SEARCH(SUBSTITUTE(SUBSTITUTE(SUBSTITUTE($R1440,"-",""),"_","")," ",""),SUBSTITUTE(SUBSTITUTE(SUBSTITUTE($D1440,"-",""),"_","")," ",""))),"OK","CHECK")))</f>
        <v/>
      </c>
      <c r="T1440" s="9" t="str">
        <f aca="false">IF($A1440="","",IF(OR($H1440="NOT IN SCHEMATIC",$I1440="MISMATCH",$J1440="MISMATCH",$P1440="MISMATCH",$M1440&lt;&gt;"OK"),"REVIEW","OK"))</f>
        <v/>
      </c>
      <c r="U1440" s="14"/>
      <c r="V1440" s="14"/>
      <c r="W1440" s="17"/>
      <c r="X1440" s="14"/>
    </row>
    <row r="1441" customFormat="false" ht="15" hidden="false" customHeight="false" outlineLevel="0" collapsed="false">
      <c r="A1441" s="9" t="str">
        <f aca="false">IF('3. Layout Parts'!$A1441="","",TRIM('3. Layout Parts'!$A1441))</f>
        <v/>
      </c>
      <c r="B1441" s="9" t="str">
        <f aca="false">IF($A1441="","",'3. Layout Parts'!$D1441)</f>
        <v/>
      </c>
      <c r="C1441" s="9" t="str">
        <f aca="false">IF($A1441="","",'3. Layout Parts'!$B1441)</f>
        <v/>
      </c>
      <c r="D1441" s="9" t="str">
        <f aca="false">IF($A1441="","",'3. Layout Parts'!$C1441)</f>
        <v/>
      </c>
      <c r="E1441" s="9" t="str">
        <f aca="false">IF($A1441="","",IFERROR(INDEX('2. Schematic Parts'!$B$2:$B$3001,MATCH($A1441,'2. Schematic Parts'!$A$2:$A$3001,0)),"NOT FOUND"))</f>
        <v/>
      </c>
      <c r="F1441" s="9" t="str">
        <f aca="false">IF($A1441="","",IFERROR(INDEX('2. Schematic Parts'!$C$2:$C$3001,MATCH($A1441,'2. Schematic Parts'!$A$2:$A$3001,0))&amp;"","NOT FOUND"))</f>
        <v/>
      </c>
      <c r="G1441" s="9" t="str">
        <f aca="false">IF($A1441="","",IFERROR(INDEX('2. Schematic Parts'!$D$2:$D$3001,MATCH($A1441,'2. Schematic Parts'!$A$2:$A$3001,0))&amp;"","NOT FOUND"))</f>
        <v/>
      </c>
      <c r="H1441" s="9" t="str">
        <f aca="false">IF($A1441="","",IF(COUNTIF('2. Schematic Parts'!$A$2:$A$3001,$A1441)=0,"NOT IN SCHEMATIC","OK"))</f>
        <v/>
      </c>
      <c r="I1441" s="9" t="str">
        <f aca="false">IF($A1441="","",IF($H1441="NOT IN SCHEMATIC","",IF(UPPER(TRIM($C1441))=UPPER(TRIM($E1441)),"OK","MISMATCH")))</f>
        <v/>
      </c>
      <c r="J1441" s="9" t="str">
        <f aca="false">IF($A1441="","",IF($H1441="NOT IN SCHEMATIC","",IF($F1441="","NO SCH DECAL",IF($D1441="","",IF(UPPER(TRIM($D1441))=UPPER(TRIM($F1441)),"OK","MISMATCH")))))</f>
        <v/>
      </c>
      <c r="K1441" s="16" t="str">
        <f aca="false">IF($A1441="","",SUMPRODUCT(--ISNUMBER(SEARCH(","&amp;TRIM($A1441)&amp;",",","&amp;SUBSTITUTE('1. Master BOM'!$D$2:$D$400," ","")&amp;","))))</f>
        <v/>
      </c>
      <c r="L1441" s="16" t="str">
        <f aca="false">IF($A1441="","",IF($K1441&lt;&gt;1,0,SUMPRODUCT(ISNUMBER(SEARCH(","&amp;TRIM($A1441)&amp;",",","&amp;SUBSTITUTE('1. Master BOM'!$D$2:$D$400," ","")&amp;","))*ROW('1. Master BOM'!$D$2:$D$400))))</f>
        <v/>
      </c>
      <c r="M1441" s="9" t="str">
        <f aca="false">IF($A1441="","",IF($K1441=0,"NOT IN BOM",IF($K1441&gt;1,"MULTIPLE BOM LINES","OK")))</f>
        <v/>
      </c>
      <c r="N1441" s="9" t="str">
        <f aca="false">IF($A1441="","",IF($L1441=0,"—",INDEX('1. Master BOM'!$A$1:$A$400,$L1441)))</f>
        <v/>
      </c>
      <c r="O1441" s="9" t="str">
        <f aca="false">IF($A1441="","",IF($L1441=0,"—",INDEX('1. Master BOM'!$B$1:$B$400,$L1441)))</f>
        <v/>
      </c>
      <c r="P1441" s="9" t="str">
        <f aca="false">IF($A1441="","",IF(OR($H1441="NOT IN SCHEMATIC",$O1441="—"),"",IF($G1441="","NO SCH PN",IF(UPPER(TRIM($G1441))=UPPER(TRIM($O1441)),"OK","MISMATCH"))))</f>
        <v/>
      </c>
      <c r="Q1441" s="9" t="str">
        <f aca="false">IF($A1441="","",IF($L1441=0,"—",INDEX('1. Master BOM'!$E$1:$E$400,$L1441)))</f>
        <v/>
      </c>
      <c r="R1441" s="9" t="str">
        <f aca="false">IF($A1441="","",IF($L1441=0,"—",IF(T(INDEX('1. Master BOM'!$F$1:$F$400,$L1441))="","(not set)",INDEX('1. Master BOM'!$F$1:$F$400,$L1441))))</f>
        <v/>
      </c>
      <c r="S1441" s="9" t="str">
        <f aca="false">IF($A1441="","",IF(OR($R1441="—",$R1441="(not set)",$D1441=""),"",IF(ISNUMBER(SEARCH(SUBSTITUTE(SUBSTITUTE(SUBSTITUTE($R1441,"-",""),"_","")," ",""),SUBSTITUTE(SUBSTITUTE(SUBSTITUTE($D1441,"-",""),"_","")," ",""))),"OK","CHECK")))</f>
        <v/>
      </c>
      <c r="T1441" s="9" t="str">
        <f aca="false">IF($A1441="","",IF(OR($H1441="NOT IN SCHEMATIC",$I1441="MISMATCH",$J1441="MISMATCH",$P1441="MISMATCH",$M1441&lt;&gt;"OK"),"REVIEW","OK"))</f>
        <v/>
      </c>
      <c r="U1441" s="14"/>
      <c r="V1441" s="14"/>
      <c r="W1441" s="17"/>
      <c r="X1441" s="14"/>
    </row>
    <row r="1442" customFormat="false" ht="15" hidden="false" customHeight="false" outlineLevel="0" collapsed="false">
      <c r="A1442" s="9" t="str">
        <f aca="false">IF('3. Layout Parts'!$A1442="","",TRIM('3. Layout Parts'!$A1442))</f>
        <v/>
      </c>
      <c r="B1442" s="9" t="str">
        <f aca="false">IF($A1442="","",'3. Layout Parts'!$D1442)</f>
        <v/>
      </c>
      <c r="C1442" s="9" t="str">
        <f aca="false">IF($A1442="","",'3. Layout Parts'!$B1442)</f>
        <v/>
      </c>
      <c r="D1442" s="9" t="str">
        <f aca="false">IF($A1442="","",'3. Layout Parts'!$C1442)</f>
        <v/>
      </c>
      <c r="E1442" s="9" t="str">
        <f aca="false">IF($A1442="","",IFERROR(INDEX('2. Schematic Parts'!$B$2:$B$3001,MATCH($A1442,'2. Schematic Parts'!$A$2:$A$3001,0)),"NOT FOUND"))</f>
        <v/>
      </c>
      <c r="F1442" s="9" t="str">
        <f aca="false">IF($A1442="","",IFERROR(INDEX('2. Schematic Parts'!$C$2:$C$3001,MATCH($A1442,'2. Schematic Parts'!$A$2:$A$3001,0))&amp;"","NOT FOUND"))</f>
        <v/>
      </c>
      <c r="G1442" s="9" t="str">
        <f aca="false">IF($A1442="","",IFERROR(INDEX('2. Schematic Parts'!$D$2:$D$3001,MATCH($A1442,'2. Schematic Parts'!$A$2:$A$3001,0))&amp;"","NOT FOUND"))</f>
        <v/>
      </c>
      <c r="H1442" s="9" t="str">
        <f aca="false">IF($A1442="","",IF(COUNTIF('2. Schematic Parts'!$A$2:$A$3001,$A1442)=0,"NOT IN SCHEMATIC","OK"))</f>
        <v/>
      </c>
      <c r="I1442" s="9" t="str">
        <f aca="false">IF($A1442="","",IF($H1442="NOT IN SCHEMATIC","",IF(UPPER(TRIM($C1442))=UPPER(TRIM($E1442)),"OK","MISMATCH")))</f>
        <v/>
      </c>
      <c r="J1442" s="9" t="str">
        <f aca="false">IF($A1442="","",IF($H1442="NOT IN SCHEMATIC","",IF($F1442="","NO SCH DECAL",IF($D1442="","",IF(UPPER(TRIM($D1442))=UPPER(TRIM($F1442)),"OK","MISMATCH")))))</f>
        <v/>
      </c>
      <c r="K1442" s="16" t="str">
        <f aca="false">IF($A1442="","",SUMPRODUCT(--ISNUMBER(SEARCH(","&amp;TRIM($A1442)&amp;",",","&amp;SUBSTITUTE('1. Master BOM'!$D$2:$D$400," ","")&amp;","))))</f>
        <v/>
      </c>
      <c r="L1442" s="16" t="str">
        <f aca="false">IF($A1442="","",IF($K1442&lt;&gt;1,0,SUMPRODUCT(ISNUMBER(SEARCH(","&amp;TRIM($A1442)&amp;",",","&amp;SUBSTITUTE('1. Master BOM'!$D$2:$D$400," ","")&amp;","))*ROW('1. Master BOM'!$D$2:$D$400))))</f>
        <v/>
      </c>
      <c r="M1442" s="9" t="str">
        <f aca="false">IF($A1442="","",IF($K1442=0,"NOT IN BOM",IF($K1442&gt;1,"MULTIPLE BOM LINES","OK")))</f>
        <v/>
      </c>
      <c r="N1442" s="9" t="str">
        <f aca="false">IF($A1442="","",IF($L1442=0,"—",INDEX('1. Master BOM'!$A$1:$A$400,$L1442)))</f>
        <v/>
      </c>
      <c r="O1442" s="9" t="str">
        <f aca="false">IF($A1442="","",IF($L1442=0,"—",INDEX('1. Master BOM'!$B$1:$B$400,$L1442)))</f>
        <v/>
      </c>
      <c r="P1442" s="9" t="str">
        <f aca="false">IF($A1442="","",IF(OR($H1442="NOT IN SCHEMATIC",$O1442="—"),"",IF($G1442="","NO SCH PN",IF(UPPER(TRIM($G1442))=UPPER(TRIM($O1442)),"OK","MISMATCH"))))</f>
        <v/>
      </c>
      <c r="Q1442" s="9" t="str">
        <f aca="false">IF($A1442="","",IF($L1442=0,"—",INDEX('1. Master BOM'!$E$1:$E$400,$L1442)))</f>
        <v/>
      </c>
      <c r="R1442" s="9" t="str">
        <f aca="false">IF($A1442="","",IF($L1442=0,"—",IF(T(INDEX('1. Master BOM'!$F$1:$F$400,$L1442))="","(not set)",INDEX('1. Master BOM'!$F$1:$F$400,$L1442))))</f>
        <v/>
      </c>
      <c r="S1442" s="9" t="str">
        <f aca="false">IF($A1442="","",IF(OR($R1442="—",$R1442="(not set)",$D1442=""),"",IF(ISNUMBER(SEARCH(SUBSTITUTE(SUBSTITUTE(SUBSTITUTE($R1442,"-",""),"_","")," ",""),SUBSTITUTE(SUBSTITUTE(SUBSTITUTE($D1442,"-",""),"_","")," ",""))),"OK","CHECK")))</f>
        <v/>
      </c>
      <c r="T1442" s="9" t="str">
        <f aca="false">IF($A1442="","",IF(OR($H1442="NOT IN SCHEMATIC",$I1442="MISMATCH",$J1442="MISMATCH",$P1442="MISMATCH",$M1442&lt;&gt;"OK"),"REVIEW","OK"))</f>
        <v/>
      </c>
      <c r="U1442" s="14"/>
      <c r="V1442" s="14"/>
      <c r="W1442" s="17"/>
      <c r="X1442" s="14"/>
    </row>
    <row r="1443" customFormat="false" ht="15" hidden="false" customHeight="false" outlineLevel="0" collapsed="false">
      <c r="A1443" s="9" t="str">
        <f aca="false">IF('3. Layout Parts'!$A1443="","",TRIM('3. Layout Parts'!$A1443))</f>
        <v/>
      </c>
      <c r="B1443" s="9" t="str">
        <f aca="false">IF($A1443="","",'3. Layout Parts'!$D1443)</f>
        <v/>
      </c>
      <c r="C1443" s="9" t="str">
        <f aca="false">IF($A1443="","",'3. Layout Parts'!$B1443)</f>
        <v/>
      </c>
      <c r="D1443" s="9" t="str">
        <f aca="false">IF($A1443="","",'3. Layout Parts'!$C1443)</f>
        <v/>
      </c>
      <c r="E1443" s="9" t="str">
        <f aca="false">IF($A1443="","",IFERROR(INDEX('2. Schematic Parts'!$B$2:$B$3001,MATCH($A1443,'2. Schematic Parts'!$A$2:$A$3001,0)),"NOT FOUND"))</f>
        <v/>
      </c>
      <c r="F1443" s="9" t="str">
        <f aca="false">IF($A1443="","",IFERROR(INDEX('2. Schematic Parts'!$C$2:$C$3001,MATCH($A1443,'2. Schematic Parts'!$A$2:$A$3001,0))&amp;"","NOT FOUND"))</f>
        <v/>
      </c>
      <c r="G1443" s="9" t="str">
        <f aca="false">IF($A1443="","",IFERROR(INDEX('2. Schematic Parts'!$D$2:$D$3001,MATCH($A1443,'2. Schematic Parts'!$A$2:$A$3001,0))&amp;"","NOT FOUND"))</f>
        <v/>
      </c>
      <c r="H1443" s="9" t="str">
        <f aca="false">IF($A1443="","",IF(COUNTIF('2. Schematic Parts'!$A$2:$A$3001,$A1443)=0,"NOT IN SCHEMATIC","OK"))</f>
        <v/>
      </c>
      <c r="I1443" s="9" t="str">
        <f aca="false">IF($A1443="","",IF($H1443="NOT IN SCHEMATIC","",IF(UPPER(TRIM($C1443))=UPPER(TRIM($E1443)),"OK","MISMATCH")))</f>
        <v/>
      </c>
      <c r="J1443" s="9" t="str">
        <f aca="false">IF($A1443="","",IF($H1443="NOT IN SCHEMATIC","",IF($F1443="","NO SCH DECAL",IF($D1443="","",IF(UPPER(TRIM($D1443))=UPPER(TRIM($F1443)),"OK","MISMATCH")))))</f>
        <v/>
      </c>
      <c r="K1443" s="16" t="str">
        <f aca="false">IF($A1443="","",SUMPRODUCT(--ISNUMBER(SEARCH(","&amp;TRIM($A1443)&amp;",",","&amp;SUBSTITUTE('1. Master BOM'!$D$2:$D$400," ","")&amp;","))))</f>
        <v/>
      </c>
      <c r="L1443" s="16" t="str">
        <f aca="false">IF($A1443="","",IF($K1443&lt;&gt;1,0,SUMPRODUCT(ISNUMBER(SEARCH(","&amp;TRIM($A1443)&amp;",",","&amp;SUBSTITUTE('1. Master BOM'!$D$2:$D$400," ","")&amp;","))*ROW('1. Master BOM'!$D$2:$D$400))))</f>
        <v/>
      </c>
      <c r="M1443" s="9" t="str">
        <f aca="false">IF($A1443="","",IF($K1443=0,"NOT IN BOM",IF($K1443&gt;1,"MULTIPLE BOM LINES","OK")))</f>
        <v/>
      </c>
      <c r="N1443" s="9" t="str">
        <f aca="false">IF($A1443="","",IF($L1443=0,"—",INDEX('1. Master BOM'!$A$1:$A$400,$L1443)))</f>
        <v/>
      </c>
      <c r="O1443" s="9" t="str">
        <f aca="false">IF($A1443="","",IF($L1443=0,"—",INDEX('1. Master BOM'!$B$1:$B$400,$L1443)))</f>
        <v/>
      </c>
      <c r="P1443" s="9" t="str">
        <f aca="false">IF($A1443="","",IF(OR($H1443="NOT IN SCHEMATIC",$O1443="—"),"",IF($G1443="","NO SCH PN",IF(UPPER(TRIM($G1443))=UPPER(TRIM($O1443)),"OK","MISMATCH"))))</f>
        <v/>
      </c>
      <c r="Q1443" s="9" t="str">
        <f aca="false">IF($A1443="","",IF($L1443=0,"—",INDEX('1. Master BOM'!$E$1:$E$400,$L1443)))</f>
        <v/>
      </c>
      <c r="R1443" s="9" t="str">
        <f aca="false">IF($A1443="","",IF($L1443=0,"—",IF(T(INDEX('1. Master BOM'!$F$1:$F$400,$L1443))="","(not set)",INDEX('1. Master BOM'!$F$1:$F$400,$L1443))))</f>
        <v/>
      </c>
      <c r="S1443" s="9" t="str">
        <f aca="false">IF($A1443="","",IF(OR($R1443="—",$R1443="(not set)",$D1443=""),"",IF(ISNUMBER(SEARCH(SUBSTITUTE(SUBSTITUTE(SUBSTITUTE($R1443,"-",""),"_","")," ",""),SUBSTITUTE(SUBSTITUTE(SUBSTITUTE($D1443,"-",""),"_","")," ",""))),"OK","CHECK")))</f>
        <v/>
      </c>
      <c r="T1443" s="9" t="str">
        <f aca="false">IF($A1443="","",IF(OR($H1443="NOT IN SCHEMATIC",$I1443="MISMATCH",$J1443="MISMATCH",$P1443="MISMATCH",$M1443&lt;&gt;"OK"),"REVIEW","OK"))</f>
        <v/>
      </c>
      <c r="U1443" s="14"/>
      <c r="V1443" s="14"/>
      <c r="W1443" s="17"/>
      <c r="X1443" s="14"/>
    </row>
    <row r="1444" customFormat="false" ht="15" hidden="false" customHeight="false" outlineLevel="0" collapsed="false">
      <c r="A1444" s="9" t="str">
        <f aca="false">IF('3. Layout Parts'!$A1444="","",TRIM('3. Layout Parts'!$A1444))</f>
        <v/>
      </c>
      <c r="B1444" s="9" t="str">
        <f aca="false">IF($A1444="","",'3. Layout Parts'!$D1444)</f>
        <v/>
      </c>
      <c r="C1444" s="9" t="str">
        <f aca="false">IF($A1444="","",'3. Layout Parts'!$B1444)</f>
        <v/>
      </c>
      <c r="D1444" s="9" t="str">
        <f aca="false">IF($A1444="","",'3. Layout Parts'!$C1444)</f>
        <v/>
      </c>
      <c r="E1444" s="9" t="str">
        <f aca="false">IF($A1444="","",IFERROR(INDEX('2. Schematic Parts'!$B$2:$B$3001,MATCH($A1444,'2. Schematic Parts'!$A$2:$A$3001,0)),"NOT FOUND"))</f>
        <v/>
      </c>
      <c r="F1444" s="9" t="str">
        <f aca="false">IF($A1444="","",IFERROR(INDEX('2. Schematic Parts'!$C$2:$C$3001,MATCH($A1444,'2. Schematic Parts'!$A$2:$A$3001,0))&amp;"","NOT FOUND"))</f>
        <v/>
      </c>
      <c r="G1444" s="9" t="str">
        <f aca="false">IF($A1444="","",IFERROR(INDEX('2. Schematic Parts'!$D$2:$D$3001,MATCH($A1444,'2. Schematic Parts'!$A$2:$A$3001,0))&amp;"","NOT FOUND"))</f>
        <v/>
      </c>
      <c r="H1444" s="9" t="str">
        <f aca="false">IF($A1444="","",IF(COUNTIF('2. Schematic Parts'!$A$2:$A$3001,$A1444)=0,"NOT IN SCHEMATIC","OK"))</f>
        <v/>
      </c>
      <c r="I1444" s="9" t="str">
        <f aca="false">IF($A1444="","",IF($H1444="NOT IN SCHEMATIC","",IF(UPPER(TRIM($C1444))=UPPER(TRIM($E1444)),"OK","MISMATCH")))</f>
        <v/>
      </c>
      <c r="J1444" s="9" t="str">
        <f aca="false">IF($A1444="","",IF($H1444="NOT IN SCHEMATIC","",IF($F1444="","NO SCH DECAL",IF($D1444="","",IF(UPPER(TRIM($D1444))=UPPER(TRIM($F1444)),"OK","MISMATCH")))))</f>
        <v/>
      </c>
      <c r="K1444" s="16" t="str">
        <f aca="false">IF($A1444="","",SUMPRODUCT(--ISNUMBER(SEARCH(","&amp;TRIM($A1444)&amp;",",","&amp;SUBSTITUTE('1. Master BOM'!$D$2:$D$400," ","")&amp;","))))</f>
        <v/>
      </c>
      <c r="L1444" s="16" t="str">
        <f aca="false">IF($A1444="","",IF($K1444&lt;&gt;1,0,SUMPRODUCT(ISNUMBER(SEARCH(","&amp;TRIM($A1444)&amp;",",","&amp;SUBSTITUTE('1. Master BOM'!$D$2:$D$400," ","")&amp;","))*ROW('1. Master BOM'!$D$2:$D$400))))</f>
        <v/>
      </c>
      <c r="M1444" s="9" t="str">
        <f aca="false">IF($A1444="","",IF($K1444=0,"NOT IN BOM",IF($K1444&gt;1,"MULTIPLE BOM LINES","OK")))</f>
        <v/>
      </c>
      <c r="N1444" s="9" t="str">
        <f aca="false">IF($A1444="","",IF($L1444=0,"—",INDEX('1. Master BOM'!$A$1:$A$400,$L1444)))</f>
        <v/>
      </c>
      <c r="O1444" s="9" t="str">
        <f aca="false">IF($A1444="","",IF($L1444=0,"—",INDEX('1. Master BOM'!$B$1:$B$400,$L1444)))</f>
        <v/>
      </c>
      <c r="P1444" s="9" t="str">
        <f aca="false">IF($A1444="","",IF(OR($H1444="NOT IN SCHEMATIC",$O1444="—"),"",IF($G1444="","NO SCH PN",IF(UPPER(TRIM($G1444))=UPPER(TRIM($O1444)),"OK","MISMATCH"))))</f>
        <v/>
      </c>
      <c r="Q1444" s="9" t="str">
        <f aca="false">IF($A1444="","",IF($L1444=0,"—",INDEX('1. Master BOM'!$E$1:$E$400,$L1444)))</f>
        <v/>
      </c>
      <c r="R1444" s="9" t="str">
        <f aca="false">IF($A1444="","",IF($L1444=0,"—",IF(T(INDEX('1. Master BOM'!$F$1:$F$400,$L1444))="","(not set)",INDEX('1. Master BOM'!$F$1:$F$400,$L1444))))</f>
        <v/>
      </c>
      <c r="S1444" s="9" t="str">
        <f aca="false">IF($A1444="","",IF(OR($R1444="—",$R1444="(not set)",$D1444=""),"",IF(ISNUMBER(SEARCH(SUBSTITUTE(SUBSTITUTE(SUBSTITUTE($R1444,"-",""),"_","")," ",""),SUBSTITUTE(SUBSTITUTE(SUBSTITUTE($D1444,"-",""),"_","")," ",""))),"OK","CHECK")))</f>
        <v/>
      </c>
      <c r="T1444" s="9" t="str">
        <f aca="false">IF($A1444="","",IF(OR($H1444="NOT IN SCHEMATIC",$I1444="MISMATCH",$J1444="MISMATCH",$P1444="MISMATCH",$M1444&lt;&gt;"OK"),"REVIEW","OK"))</f>
        <v/>
      </c>
      <c r="U1444" s="14"/>
      <c r="V1444" s="14"/>
      <c r="W1444" s="17"/>
      <c r="X1444" s="14"/>
    </row>
    <row r="1445" customFormat="false" ht="15" hidden="false" customHeight="false" outlineLevel="0" collapsed="false">
      <c r="A1445" s="9" t="str">
        <f aca="false">IF('3. Layout Parts'!$A1445="","",TRIM('3. Layout Parts'!$A1445))</f>
        <v/>
      </c>
      <c r="B1445" s="9" t="str">
        <f aca="false">IF($A1445="","",'3. Layout Parts'!$D1445)</f>
        <v/>
      </c>
      <c r="C1445" s="9" t="str">
        <f aca="false">IF($A1445="","",'3. Layout Parts'!$B1445)</f>
        <v/>
      </c>
      <c r="D1445" s="9" t="str">
        <f aca="false">IF($A1445="","",'3. Layout Parts'!$C1445)</f>
        <v/>
      </c>
      <c r="E1445" s="9" t="str">
        <f aca="false">IF($A1445="","",IFERROR(INDEX('2. Schematic Parts'!$B$2:$B$3001,MATCH($A1445,'2. Schematic Parts'!$A$2:$A$3001,0)),"NOT FOUND"))</f>
        <v/>
      </c>
      <c r="F1445" s="9" t="str">
        <f aca="false">IF($A1445="","",IFERROR(INDEX('2. Schematic Parts'!$C$2:$C$3001,MATCH($A1445,'2. Schematic Parts'!$A$2:$A$3001,0))&amp;"","NOT FOUND"))</f>
        <v/>
      </c>
      <c r="G1445" s="9" t="str">
        <f aca="false">IF($A1445="","",IFERROR(INDEX('2. Schematic Parts'!$D$2:$D$3001,MATCH($A1445,'2. Schematic Parts'!$A$2:$A$3001,0))&amp;"","NOT FOUND"))</f>
        <v/>
      </c>
      <c r="H1445" s="9" t="str">
        <f aca="false">IF($A1445="","",IF(COUNTIF('2. Schematic Parts'!$A$2:$A$3001,$A1445)=0,"NOT IN SCHEMATIC","OK"))</f>
        <v/>
      </c>
      <c r="I1445" s="9" t="str">
        <f aca="false">IF($A1445="","",IF($H1445="NOT IN SCHEMATIC","",IF(UPPER(TRIM($C1445))=UPPER(TRIM($E1445)),"OK","MISMATCH")))</f>
        <v/>
      </c>
      <c r="J1445" s="9" t="str">
        <f aca="false">IF($A1445="","",IF($H1445="NOT IN SCHEMATIC","",IF($F1445="","NO SCH DECAL",IF($D1445="","",IF(UPPER(TRIM($D1445))=UPPER(TRIM($F1445)),"OK","MISMATCH")))))</f>
        <v/>
      </c>
      <c r="K1445" s="16" t="str">
        <f aca="false">IF($A1445="","",SUMPRODUCT(--ISNUMBER(SEARCH(","&amp;TRIM($A1445)&amp;",",","&amp;SUBSTITUTE('1. Master BOM'!$D$2:$D$400," ","")&amp;","))))</f>
        <v/>
      </c>
      <c r="L1445" s="16" t="str">
        <f aca="false">IF($A1445="","",IF($K1445&lt;&gt;1,0,SUMPRODUCT(ISNUMBER(SEARCH(","&amp;TRIM($A1445)&amp;",",","&amp;SUBSTITUTE('1. Master BOM'!$D$2:$D$400," ","")&amp;","))*ROW('1. Master BOM'!$D$2:$D$400))))</f>
        <v/>
      </c>
      <c r="M1445" s="9" t="str">
        <f aca="false">IF($A1445="","",IF($K1445=0,"NOT IN BOM",IF($K1445&gt;1,"MULTIPLE BOM LINES","OK")))</f>
        <v/>
      </c>
      <c r="N1445" s="9" t="str">
        <f aca="false">IF($A1445="","",IF($L1445=0,"—",INDEX('1. Master BOM'!$A$1:$A$400,$L1445)))</f>
        <v/>
      </c>
      <c r="O1445" s="9" t="str">
        <f aca="false">IF($A1445="","",IF($L1445=0,"—",INDEX('1. Master BOM'!$B$1:$B$400,$L1445)))</f>
        <v/>
      </c>
      <c r="P1445" s="9" t="str">
        <f aca="false">IF($A1445="","",IF(OR($H1445="NOT IN SCHEMATIC",$O1445="—"),"",IF($G1445="","NO SCH PN",IF(UPPER(TRIM($G1445))=UPPER(TRIM($O1445)),"OK","MISMATCH"))))</f>
        <v/>
      </c>
      <c r="Q1445" s="9" t="str">
        <f aca="false">IF($A1445="","",IF($L1445=0,"—",INDEX('1. Master BOM'!$E$1:$E$400,$L1445)))</f>
        <v/>
      </c>
      <c r="R1445" s="9" t="str">
        <f aca="false">IF($A1445="","",IF($L1445=0,"—",IF(T(INDEX('1. Master BOM'!$F$1:$F$400,$L1445))="","(not set)",INDEX('1. Master BOM'!$F$1:$F$400,$L1445))))</f>
        <v/>
      </c>
      <c r="S1445" s="9" t="str">
        <f aca="false">IF($A1445="","",IF(OR($R1445="—",$R1445="(not set)",$D1445=""),"",IF(ISNUMBER(SEARCH(SUBSTITUTE(SUBSTITUTE(SUBSTITUTE($R1445,"-",""),"_","")," ",""),SUBSTITUTE(SUBSTITUTE(SUBSTITUTE($D1445,"-",""),"_","")," ",""))),"OK","CHECK")))</f>
        <v/>
      </c>
      <c r="T1445" s="9" t="str">
        <f aca="false">IF($A1445="","",IF(OR($H1445="NOT IN SCHEMATIC",$I1445="MISMATCH",$J1445="MISMATCH",$P1445="MISMATCH",$M1445&lt;&gt;"OK"),"REVIEW","OK"))</f>
        <v/>
      </c>
      <c r="U1445" s="14"/>
      <c r="V1445" s="14"/>
      <c r="W1445" s="17"/>
      <c r="X1445" s="14"/>
    </row>
    <row r="1446" customFormat="false" ht="15" hidden="false" customHeight="false" outlineLevel="0" collapsed="false">
      <c r="A1446" s="9" t="str">
        <f aca="false">IF('3. Layout Parts'!$A1446="","",TRIM('3. Layout Parts'!$A1446))</f>
        <v/>
      </c>
      <c r="B1446" s="9" t="str">
        <f aca="false">IF($A1446="","",'3. Layout Parts'!$D1446)</f>
        <v/>
      </c>
      <c r="C1446" s="9" t="str">
        <f aca="false">IF($A1446="","",'3. Layout Parts'!$B1446)</f>
        <v/>
      </c>
      <c r="D1446" s="9" t="str">
        <f aca="false">IF($A1446="","",'3. Layout Parts'!$C1446)</f>
        <v/>
      </c>
      <c r="E1446" s="9" t="str">
        <f aca="false">IF($A1446="","",IFERROR(INDEX('2. Schematic Parts'!$B$2:$B$3001,MATCH($A1446,'2. Schematic Parts'!$A$2:$A$3001,0)),"NOT FOUND"))</f>
        <v/>
      </c>
      <c r="F1446" s="9" t="str">
        <f aca="false">IF($A1446="","",IFERROR(INDEX('2. Schematic Parts'!$C$2:$C$3001,MATCH($A1446,'2. Schematic Parts'!$A$2:$A$3001,0))&amp;"","NOT FOUND"))</f>
        <v/>
      </c>
      <c r="G1446" s="9" t="str">
        <f aca="false">IF($A1446="","",IFERROR(INDEX('2. Schematic Parts'!$D$2:$D$3001,MATCH($A1446,'2. Schematic Parts'!$A$2:$A$3001,0))&amp;"","NOT FOUND"))</f>
        <v/>
      </c>
      <c r="H1446" s="9" t="str">
        <f aca="false">IF($A1446="","",IF(COUNTIF('2. Schematic Parts'!$A$2:$A$3001,$A1446)=0,"NOT IN SCHEMATIC","OK"))</f>
        <v/>
      </c>
      <c r="I1446" s="9" t="str">
        <f aca="false">IF($A1446="","",IF($H1446="NOT IN SCHEMATIC","",IF(UPPER(TRIM($C1446))=UPPER(TRIM($E1446)),"OK","MISMATCH")))</f>
        <v/>
      </c>
      <c r="J1446" s="9" t="str">
        <f aca="false">IF($A1446="","",IF($H1446="NOT IN SCHEMATIC","",IF($F1446="","NO SCH DECAL",IF($D1446="","",IF(UPPER(TRIM($D1446))=UPPER(TRIM($F1446)),"OK","MISMATCH")))))</f>
        <v/>
      </c>
      <c r="K1446" s="16" t="str">
        <f aca="false">IF($A1446="","",SUMPRODUCT(--ISNUMBER(SEARCH(","&amp;TRIM($A1446)&amp;",",","&amp;SUBSTITUTE('1. Master BOM'!$D$2:$D$400," ","")&amp;","))))</f>
        <v/>
      </c>
      <c r="L1446" s="16" t="str">
        <f aca="false">IF($A1446="","",IF($K1446&lt;&gt;1,0,SUMPRODUCT(ISNUMBER(SEARCH(","&amp;TRIM($A1446)&amp;",",","&amp;SUBSTITUTE('1. Master BOM'!$D$2:$D$400," ","")&amp;","))*ROW('1. Master BOM'!$D$2:$D$400))))</f>
        <v/>
      </c>
      <c r="M1446" s="9" t="str">
        <f aca="false">IF($A1446="","",IF($K1446=0,"NOT IN BOM",IF($K1446&gt;1,"MULTIPLE BOM LINES","OK")))</f>
        <v/>
      </c>
      <c r="N1446" s="9" t="str">
        <f aca="false">IF($A1446="","",IF($L1446=0,"—",INDEX('1. Master BOM'!$A$1:$A$400,$L1446)))</f>
        <v/>
      </c>
      <c r="O1446" s="9" t="str">
        <f aca="false">IF($A1446="","",IF($L1446=0,"—",INDEX('1. Master BOM'!$B$1:$B$400,$L1446)))</f>
        <v/>
      </c>
      <c r="P1446" s="9" t="str">
        <f aca="false">IF($A1446="","",IF(OR($H1446="NOT IN SCHEMATIC",$O1446="—"),"",IF($G1446="","NO SCH PN",IF(UPPER(TRIM($G1446))=UPPER(TRIM($O1446)),"OK","MISMATCH"))))</f>
        <v/>
      </c>
      <c r="Q1446" s="9" t="str">
        <f aca="false">IF($A1446="","",IF($L1446=0,"—",INDEX('1. Master BOM'!$E$1:$E$400,$L1446)))</f>
        <v/>
      </c>
      <c r="R1446" s="9" t="str">
        <f aca="false">IF($A1446="","",IF($L1446=0,"—",IF(T(INDEX('1. Master BOM'!$F$1:$F$400,$L1446))="","(not set)",INDEX('1. Master BOM'!$F$1:$F$400,$L1446))))</f>
        <v/>
      </c>
      <c r="S1446" s="9" t="str">
        <f aca="false">IF($A1446="","",IF(OR($R1446="—",$R1446="(not set)",$D1446=""),"",IF(ISNUMBER(SEARCH(SUBSTITUTE(SUBSTITUTE(SUBSTITUTE($R1446,"-",""),"_","")," ",""),SUBSTITUTE(SUBSTITUTE(SUBSTITUTE($D1446,"-",""),"_","")," ",""))),"OK","CHECK")))</f>
        <v/>
      </c>
      <c r="T1446" s="9" t="str">
        <f aca="false">IF($A1446="","",IF(OR($H1446="NOT IN SCHEMATIC",$I1446="MISMATCH",$J1446="MISMATCH",$P1446="MISMATCH",$M1446&lt;&gt;"OK"),"REVIEW","OK"))</f>
        <v/>
      </c>
      <c r="U1446" s="14"/>
      <c r="V1446" s="14"/>
      <c r="W1446" s="17"/>
      <c r="X1446" s="14"/>
    </row>
    <row r="1447" customFormat="false" ht="15" hidden="false" customHeight="false" outlineLevel="0" collapsed="false">
      <c r="A1447" s="9" t="str">
        <f aca="false">IF('3. Layout Parts'!$A1447="","",TRIM('3. Layout Parts'!$A1447))</f>
        <v/>
      </c>
      <c r="B1447" s="9" t="str">
        <f aca="false">IF($A1447="","",'3. Layout Parts'!$D1447)</f>
        <v/>
      </c>
      <c r="C1447" s="9" t="str">
        <f aca="false">IF($A1447="","",'3. Layout Parts'!$B1447)</f>
        <v/>
      </c>
      <c r="D1447" s="9" t="str">
        <f aca="false">IF($A1447="","",'3. Layout Parts'!$C1447)</f>
        <v/>
      </c>
      <c r="E1447" s="9" t="str">
        <f aca="false">IF($A1447="","",IFERROR(INDEX('2. Schematic Parts'!$B$2:$B$3001,MATCH($A1447,'2. Schematic Parts'!$A$2:$A$3001,0)),"NOT FOUND"))</f>
        <v/>
      </c>
      <c r="F1447" s="9" t="str">
        <f aca="false">IF($A1447="","",IFERROR(INDEX('2. Schematic Parts'!$C$2:$C$3001,MATCH($A1447,'2. Schematic Parts'!$A$2:$A$3001,0))&amp;"","NOT FOUND"))</f>
        <v/>
      </c>
      <c r="G1447" s="9" t="str">
        <f aca="false">IF($A1447="","",IFERROR(INDEX('2. Schematic Parts'!$D$2:$D$3001,MATCH($A1447,'2. Schematic Parts'!$A$2:$A$3001,0))&amp;"","NOT FOUND"))</f>
        <v/>
      </c>
      <c r="H1447" s="9" t="str">
        <f aca="false">IF($A1447="","",IF(COUNTIF('2. Schematic Parts'!$A$2:$A$3001,$A1447)=0,"NOT IN SCHEMATIC","OK"))</f>
        <v/>
      </c>
      <c r="I1447" s="9" t="str">
        <f aca="false">IF($A1447="","",IF($H1447="NOT IN SCHEMATIC","",IF(UPPER(TRIM($C1447))=UPPER(TRIM($E1447)),"OK","MISMATCH")))</f>
        <v/>
      </c>
      <c r="J1447" s="9" t="str">
        <f aca="false">IF($A1447="","",IF($H1447="NOT IN SCHEMATIC","",IF($F1447="","NO SCH DECAL",IF($D1447="","",IF(UPPER(TRIM($D1447))=UPPER(TRIM($F1447)),"OK","MISMATCH")))))</f>
        <v/>
      </c>
      <c r="K1447" s="16" t="str">
        <f aca="false">IF($A1447="","",SUMPRODUCT(--ISNUMBER(SEARCH(","&amp;TRIM($A1447)&amp;",",","&amp;SUBSTITUTE('1. Master BOM'!$D$2:$D$400," ","")&amp;","))))</f>
        <v/>
      </c>
      <c r="L1447" s="16" t="str">
        <f aca="false">IF($A1447="","",IF($K1447&lt;&gt;1,0,SUMPRODUCT(ISNUMBER(SEARCH(","&amp;TRIM($A1447)&amp;",",","&amp;SUBSTITUTE('1. Master BOM'!$D$2:$D$400," ","")&amp;","))*ROW('1. Master BOM'!$D$2:$D$400))))</f>
        <v/>
      </c>
      <c r="M1447" s="9" t="str">
        <f aca="false">IF($A1447="","",IF($K1447=0,"NOT IN BOM",IF($K1447&gt;1,"MULTIPLE BOM LINES","OK")))</f>
        <v/>
      </c>
      <c r="N1447" s="9" t="str">
        <f aca="false">IF($A1447="","",IF($L1447=0,"—",INDEX('1. Master BOM'!$A$1:$A$400,$L1447)))</f>
        <v/>
      </c>
      <c r="O1447" s="9" t="str">
        <f aca="false">IF($A1447="","",IF($L1447=0,"—",INDEX('1. Master BOM'!$B$1:$B$400,$L1447)))</f>
        <v/>
      </c>
      <c r="P1447" s="9" t="str">
        <f aca="false">IF($A1447="","",IF(OR($H1447="NOT IN SCHEMATIC",$O1447="—"),"",IF($G1447="","NO SCH PN",IF(UPPER(TRIM($G1447))=UPPER(TRIM($O1447)),"OK","MISMATCH"))))</f>
        <v/>
      </c>
      <c r="Q1447" s="9" t="str">
        <f aca="false">IF($A1447="","",IF($L1447=0,"—",INDEX('1. Master BOM'!$E$1:$E$400,$L1447)))</f>
        <v/>
      </c>
      <c r="R1447" s="9" t="str">
        <f aca="false">IF($A1447="","",IF($L1447=0,"—",IF(T(INDEX('1. Master BOM'!$F$1:$F$400,$L1447))="","(not set)",INDEX('1. Master BOM'!$F$1:$F$400,$L1447))))</f>
        <v/>
      </c>
      <c r="S1447" s="9" t="str">
        <f aca="false">IF($A1447="","",IF(OR($R1447="—",$R1447="(not set)",$D1447=""),"",IF(ISNUMBER(SEARCH(SUBSTITUTE(SUBSTITUTE(SUBSTITUTE($R1447,"-",""),"_","")," ",""),SUBSTITUTE(SUBSTITUTE(SUBSTITUTE($D1447,"-",""),"_","")," ",""))),"OK","CHECK")))</f>
        <v/>
      </c>
      <c r="T1447" s="9" t="str">
        <f aca="false">IF($A1447="","",IF(OR($H1447="NOT IN SCHEMATIC",$I1447="MISMATCH",$J1447="MISMATCH",$P1447="MISMATCH",$M1447&lt;&gt;"OK"),"REVIEW","OK"))</f>
        <v/>
      </c>
      <c r="U1447" s="14"/>
      <c r="V1447" s="14"/>
      <c r="W1447" s="17"/>
      <c r="X1447" s="14"/>
    </row>
    <row r="1448" customFormat="false" ht="15" hidden="false" customHeight="false" outlineLevel="0" collapsed="false">
      <c r="A1448" s="9" t="str">
        <f aca="false">IF('3. Layout Parts'!$A1448="","",TRIM('3. Layout Parts'!$A1448))</f>
        <v/>
      </c>
      <c r="B1448" s="9" t="str">
        <f aca="false">IF($A1448="","",'3. Layout Parts'!$D1448)</f>
        <v/>
      </c>
      <c r="C1448" s="9" t="str">
        <f aca="false">IF($A1448="","",'3. Layout Parts'!$B1448)</f>
        <v/>
      </c>
      <c r="D1448" s="9" t="str">
        <f aca="false">IF($A1448="","",'3. Layout Parts'!$C1448)</f>
        <v/>
      </c>
      <c r="E1448" s="9" t="str">
        <f aca="false">IF($A1448="","",IFERROR(INDEX('2. Schematic Parts'!$B$2:$B$3001,MATCH($A1448,'2. Schematic Parts'!$A$2:$A$3001,0)),"NOT FOUND"))</f>
        <v/>
      </c>
      <c r="F1448" s="9" t="str">
        <f aca="false">IF($A1448="","",IFERROR(INDEX('2. Schematic Parts'!$C$2:$C$3001,MATCH($A1448,'2. Schematic Parts'!$A$2:$A$3001,0))&amp;"","NOT FOUND"))</f>
        <v/>
      </c>
      <c r="G1448" s="9" t="str">
        <f aca="false">IF($A1448="","",IFERROR(INDEX('2. Schematic Parts'!$D$2:$D$3001,MATCH($A1448,'2. Schematic Parts'!$A$2:$A$3001,0))&amp;"","NOT FOUND"))</f>
        <v/>
      </c>
      <c r="H1448" s="9" t="str">
        <f aca="false">IF($A1448="","",IF(COUNTIF('2. Schematic Parts'!$A$2:$A$3001,$A1448)=0,"NOT IN SCHEMATIC","OK"))</f>
        <v/>
      </c>
      <c r="I1448" s="9" t="str">
        <f aca="false">IF($A1448="","",IF($H1448="NOT IN SCHEMATIC","",IF(UPPER(TRIM($C1448))=UPPER(TRIM($E1448)),"OK","MISMATCH")))</f>
        <v/>
      </c>
      <c r="J1448" s="9" t="str">
        <f aca="false">IF($A1448="","",IF($H1448="NOT IN SCHEMATIC","",IF($F1448="","NO SCH DECAL",IF($D1448="","",IF(UPPER(TRIM($D1448))=UPPER(TRIM($F1448)),"OK","MISMATCH")))))</f>
        <v/>
      </c>
      <c r="K1448" s="16" t="str">
        <f aca="false">IF($A1448="","",SUMPRODUCT(--ISNUMBER(SEARCH(","&amp;TRIM($A1448)&amp;",",","&amp;SUBSTITUTE('1. Master BOM'!$D$2:$D$400," ","")&amp;","))))</f>
        <v/>
      </c>
      <c r="L1448" s="16" t="str">
        <f aca="false">IF($A1448="","",IF($K1448&lt;&gt;1,0,SUMPRODUCT(ISNUMBER(SEARCH(","&amp;TRIM($A1448)&amp;",",","&amp;SUBSTITUTE('1. Master BOM'!$D$2:$D$400," ","")&amp;","))*ROW('1. Master BOM'!$D$2:$D$400))))</f>
        <v/>
      </c>
      <c r="M1448" s="9" t="str">
        <f aca="false">IF($A1448="","",IF($K1448=0,"NOT IN BOM",IF($K1448&gt;1,"MULTIPLE BOM LINES","OK")))</f>
        <v/>
      </c>
      <c r="N1448" s="9" t="str">
        <f aca="false">IF($A1448="","",IF($L1448=0,"—",INDEX('1. Master BOM'!$A$1:$A$400,$L1448)))</f>
        <v/>
      </c>
      <c r="O1448" s="9" t="str">
        <f aca="false">IF($A1448="","",IF($L1448=0,"—",INDEX('1. Master BOM'!$B$1:$B$400,$L1448)))</f>
        <v/>
      </c>
      <c r="P1448" s="9" t="str">
        <f aca="false">IF($A1448="","",IF(OR($H1448="NOT IN SCHEMATIC",$O1448="—"),"",IF($G1448="","NO SCH PN",IF(UPPER(TRIM($G1448))=UPPER(TRIM($O1448)),"OK","MISMATCH"))))</f>
        <v/>
      </c>
      <c r="Q1448" s="9" t="str">
        <f aca="false">IF($A1448="","",IF($L1448=0,"—",INDEX('1. Master BOM'!$E$1:$E$400,$L1448)))</f>
        <v/>
      </c>
      <c r="R1448" s="9" t="str">
        <f aca="false">IF($A1448="","",IF($L1448=0,"—",IF(T(INDEX('1. Master BOM'!$F$1:$F$400,$L1448))="","(not set)",INDEX('1. Master BOM'!$F$1:$F$400,$L1448))))</f>
        <v/>
      </c>
      <c r="S1448" s="9" t="str">
        <f aca="false">IF($A1448="","",IF(OR($R1448="—",$R1448="(not set)",$D1448=""),"",IF(ISNUMBER(SEARCH(SUBSTITUTE(SUBSTITUTE(SUBSTITUTE($R1448,"-",""),"_","")," ",""),SUBSTITUTE(SUBSTITUTE(SUBSTITUTE($D1448,"-",""),"_","")," ",""))),"OK","CHECK")))</f>
        <v/>
      </c>
      <c r="T1448" s="9" t="str">
        <f aca="false">IF($A1448="","",IF(OR($H1448="NOT IN SCHEMATIC",$I1448="MISMATCH",$J1448="MISMATCH",$P1448="MISMATCH",$M1448&lt;&gt;"OK"),"REVIEW","OK"))</f>
        <v/>
      </c>
      <c r="U1448" s="14"/>
      <c r="V1448" s="14"/>
      <c r="W1448" s="17"/>
      <c r="X1448" s="14"/>
    </row>
    <row r="1449" customFormat="false" ht="15" hidden="false" customHeight="false" outlineLevel="0" collapsed="false">
      <c r="A1449" s="9" t="str">
        <f aca="false">IF('3. Layout Parts'!$A1449="","",TRIM('3. Layout Parts'!$A1449))</f>
        <v/>
      </c>
      <c r="B1449" s="9" t="str">
        <f aca="false">IF($A1449="","",'3. Layout Parts'!$D1449)</f>
        <v/>
      </c>
      <c r="C1449" s="9" t="str">
        <f aca="false">IF($A1449="","",'3. Layout Parts'!$B1449)</f>
        <v/>
      </c>
      <c r="D1449" s="9" t="str">
        <f aca="false">IF($A1449="","",'3. Layout Parts'!$C1449)</f>
        <v/>
      </c>
      <c r="E1449" s="9" t="str">
        <f aca="false">IF($A1449="","",IFERROR(INDEX('2. Schematic Parts'!$B$2:$B$3001,MATCH($A1449,'2. Schematic Parts'!$A$2:$A$3001,0)),"NOT FOUND"))</f>
        <v/>
      </c>
      <c r="F1449" s="9" t="str">
        <f aca="false">IF($A1449="","",IFERROR(INDEX('2. Schematic Parts'!$C$2:$C$3001,MATCH($A1449,'2. Schematic Parts'!$A$2:$A$3001,0))&amp;"","NOT FOUND"))</f>
        <v/>
      </c>
      <c r="G1449" s="9" t="str">
        <f aca="false">IF($A1449="","",IFERROR(INDEX('2. Schematic Parts'!$D$2:$D$3001,MATCH($A1449,'2. Schematic Parts'!$A$2:$A$3001,0))&amp;"","NOT FOUND"))</f>
        <v/>
      </c>
      <c r="H1449" s="9" t="str">
        <f aca="false">IF($A1449="","",IF(COUNTIF('2. Schematic Parts'!$A$2:$A$3001,$A1449)=0,"NOT IN SCHEMATIC","OK"))</f>
        <v/>
      </c>
      <c r="I1449" s="9" t="str">
        <f aca="false">IF($A1449="","",IF($H1449="NOT IN SCHEMATIC","",IF(UPPER(TRIM($C1449))=UPPER(TRIM($E1449)),"OK","MISMATCH")))</f>
        <v/>
      </c>
      <c r="J1449" s="9" t="str">
        <f aca="false">IF($A1449="","",IF($H1449="NOT IN SCHEMATIC","",IF($F1449="","NO SCH DECAL",IF($D1449="","",IF(UPPER(TRIM($D1449))=UPPER(TRIM($F1449)),"OK","MISMATCH")))))</f>
        <v/>
      </c>
      <c r="K1449" s="16" t="str">
        <f aca="false">IF($A1449="","",SUMPRODUCT(--ISNUMBER(SEARCH(","&amp;TRIM($A1449)&amp;",",","&amp;SUBSTITUTE('1. Master BOM'!$D$2:$D$400," ","")&amp;","))))</f>
        <v/>
      </c>
      <c r="L1449" s="16" t="str">
        <f aca="false">IF($A1449="","",IF($K1449&lt;&gt;1,0,SUMPRODUCT(ISNUMBER(SEARCH(","&amp;TRIM($A1449)&amp;",",","&amp;SUBSTITUTE('1. Master BOM'!$D$2:$D$400," ","")&amp;","))*ROW('1. Master BOM'!$D$2:$D$400))))</f>
        <v/>
      </c>
      <c r="M1449" s="9" t="str">
        <f aca="false">IF($A1449="","",IF($K1449=0,"NOT IN BOM",IF($K1449&gt;1,"MULTIPLE BOM LINES","OK")))</f>
        <v/>
      </c>
      <c r="N1449" s="9" t="str">
        <f aca="false">IF($A1449="","",IF($L1449=0,"—",INDEX('1. Master BOM'!$A$1:$A$400,$L1449)))</f>
        <v/>
      </c>
      <c r="O1449" s="9" t="str">
        <f aca="false">IF($A1449="","",IF($L1449=0,"—",INDEX('1. Master BOM'!$B$1:$B$400,$L1449)))</f>
        <v/>
      </c>
      <c r="P1449" s="9" t="str">
        <f aca="false">IF($A1449="","",IF(OR($H1449="NOT IN SCHEMATIC",$O1449="—"),"",IF($G1449="","NO SCH PN",IF(UPPER(TRIM($G1449))=UPPER(TRIM($O1449)),"OK","MISMATCH"))))</f>
        <v/>
      </c>
      <c r="Q1449" s="9" t="str">
        <f aca="false">IF($A1449="","",IF($L1449=0,"—",INDEX('1. Master BOM'!$E$1:$E$400,$L1449)))</f>
        <v/>
      </c>
      <c r="R1449" s="9" t="str">
        <f aca="false">IF($A1449="","",IF($L1449=0,"—",IF(T(INDEX('1. Master BOM'!$F$1:$F$400,$L1449))="","(not set)",INDEX('1. Master BOM'!$F$1:$F$400,$L1449))))</f>
        <v/>
      </c>
      <c r="S1449" s="9" t="str">
        <f aca="false">IF($A1449="","",IF(OR($R1449="—",$R1449="(not set)",$D1449=""),"",IF(ISNUMBER(SEARCH(SUBSTITUTE(SUBSTITUTE(SUBSTITUTE($R1449,"-",""),"_","")," ",""),SUBSTITUTE(SUBSTITUTE(SUBSTITUTE($D1449,"-",""),"_","")," ",""))),"OK","CHECK")))</f>
        <v/>
      </c>
      <c r="T1449" s="9" t="str">
        <f aca="false">IF($A1449="","",IF(OR($H1449="NOT IN SCHEMATIC",$I1449="MISMATCH",$J1449="MISMATCH",$P1449="MISMATCH",$M1449&lt;&gt;"OK"),"REVIEW","OK"))</f>
        <v/>
      </c>
      <c r="U1449" s="14"/>
      <c r="V1449" s="14"/>
      <c r="W1449" s="17"/>
      <c r="X1449" s="14"/>
    </row>
    <row r="1450" customFormat="false" ht="15" hidden="false" customHeight="false" outlineLevel="0" collapsed="false">
      <c r="A1450" s="9" t="str">
        <f aca="false">IF('3. Layout Parts'!$A1450="","",TRIM('3. Layout Parts'!$A1450))</f>
        <v/>
      </c>
      <c r="B1450" s="9" t="str">
        <f aca="false">IF($A1450="","",'3. Layout Parts'!$D1450)</f>
        <v/>
      </c>
      <c r="C1450" s="9" t="str">
        <f aca="false">IF($A1450="","",'3. Layout Parts'!$B1450)</f>
        <v/>
      </c>
      <c r="D1450" s="9" t="str">
        <f aca="false">IF($A1450="","",'3. Layout Parts'!$C1450)</f>
        <v/>
      </c>
      <c r="E1450" s="9" t="str">
        <f aca="false">IF($A1450="","",IFERROR(INDEX('2. Schematic Parts'!$B$2:$B$3001,MATCH($A1450,'2. Schematic Parts'!$A$2:$A$3001,0)),"NOT FOUND"))</f>
        <v/>
      </c>
      <c r="F1450" s="9" t="str">
        <f aca="false">IF($A1450="","",IFERROR(INDEX('2. Schematic Parts'!$C$2:$C$3001,MATCH($A1450,'2. Schematic Parts'!$A$2:$A$3001,0))&amp;"","NOT FOUND"))</f>
        <v/>
      </c>
      <c r="G1450" s="9" t="str">
        <f aca="false">IF($A1450="","",IFERROR(INDEX('2. Schematic Parts'!$D$2:$D$3001,MATCH($A1450,'2. Schematic Parts'!$A$2:$A$3001,0))&amp;"","NOT FOUND"))</f>
        <v/>
      </c>
      <c r="H1450" s="9" t="str">
        <f aca="false">IF($A1450="","",IF(COUNTIF('2. Schematic Parts'!$A$2:$A$3001,$A1450)=0,"NOT IN SCHEMATIC","OK"))</f>
        <v/>
      </c>
      <c r="I1450" s="9" t="str">
        <f aca="false">IF($A1450="","",IF($H1450="NOT IN SCHEMATIC","",IF(UPPER(TRIM($C1450))=UPPER(TRIM($E1450)),"OK","MISMATCH")))</f>
        <v/>
      </c>
      <c r="J1450" s="9" t="str">
        <f aca="false">IF($A1450="","",IF($H1450="NOT IN SCHEMATIC","",IF($F1450="","NO SCH DECAL",IF($D1450="","",IF(UPPER(TRIM($D1450))=UPPER(TRIM($F1450)),"OK","MISMATCH")))))</f>
        <v/>
      </c>
      <c r="K1450" s="16" t="str">
        <f aca="false">IF($A1450="","",SUMPRODUCT(--ISNUMBER(SEARCH(","&amp;TRIM($A1450)&amp;",",","&amp;SUBSTITUTE('1. Master BOM'!$D$2:$D$400," ","")&amp;","))))</f>
        <v/>
      </c>
      <c r="L1450" s="16" t="str">
        <f aca="false">IF($A1450="","",IF($K1450&lt;&gt;1,0,SUMPRODUCT(ISNUMBER(SEARCH(","&amp;TRIM($A1450)&amp;",",","&amp;SUBSTITUTE('1. Master BOM'!$D$2:$D$400," ","")&amp;","))*ROW('1. Master BOM'!$D$2:$D$400))))</f>
        <v/>
      </c>
      <c r="M1450" s="9" t="str">
        <f aca="false">IF($A1450="","",IF($K1450=0,"NOT IN BOM",IF($K1450&gt;1,"MULTIPLE BOM LINES","OK")))</f>
        <v/>
      </c>
      <c r="N1450" s="9" t="str">
        <f aca="false">IF($A1450="","",IF($L1450=0,"—",INDEX('1. Master BOM'!$A$1:$A$400,$L1450)))</f>
        <v/>
      </c>
      <c r="O1450" s="9" t="str">
        <f aca="false">IF($A1450="","",IF($L1450=0,"—",INDEX('1. Master BOM'!$B$1:$B$400,$L1450)))</f>
        <v/>
      </c>
      <c r="P1450" s="9" t="str">
        <f aca="false">IF($A1450="","",IF(OR($H1450="NOT IN SCHEMATIC",$O1450="—"),"",IF($G1450="","NO SCH PN",IF(UPPER(TRIM($G1450))=UPPER(TRIM($O1450)),"OK","MISMATCH"))))</f>
        <v/>
      </c>
      <c r="Q1450" s="9" t="str">
        <f aca="false">IF($A1450="","",IF($L1450=0,"—",INDEX('1. Master BOM'!$E$1:$E$400,$L1450)))</f>
        <v/>
      </c>
      <c r="R1450" s="9" t="str">
        <f aca="false">IF($A1450="","",IF($L1450=0,"—",IF(T(INDEX('1. Master BOM'!$F$1:$F$400,$L1450))="","(not set)",INDEX('1. Master BOM'!$F$1:$F$400,$L1450))))</f>
        <v/>
      </c>
      <c r="S1450" s="9" t="str">
        <f aca="false">IF($A1450="","",IF(OR($R1450="—",$R1450="(not set)",$D1450=""),"",IF(ISNUMBER(SEARCH(SUBSTITUTE(SUBSTITUTE(SUBSTITUTE($R1450,"-",""),"_","")," ",""),SUBSTITUTE(SUBSTITUTE(SUBSTITUTE($D1450,"-",""),"_","")," ",""))),"OK","CHECK")))</f>
        <v/>
      </c>
      <c r="T1450" s="9" t="str">
        <f aca="false">IF($A1450="","",IF(OR($H1450="NOT IN SCHEMATIC",$I1450="MISMATCH",$J1450="MISMATCH",$P1450="MISMATCH",$M1450&lt;&gt;"OK"),"REVIEW","OK"))</f>
        <v/>
      </c>
      <c r="U1450" s="14"/>
      <c r="V1450" s="14"/>
      <c r="W1450" s="17"/>
      <c r="X1450" s="14"/>
    </row>
    <row r="1451" customFormat="false" ht="15" hidden="false" customHeight="false" outlineLevel="0" collapsed="false">
      <c r="A1451" s="9" t="str">
        <f aca="false">IF('3. Layout Parts'!$A1451="","",TRIM('3. Layout Parts'!$A1451))</f>
        <v/>
      </c>
      <c r="B1451" s="9" t="str">
        <f aca="false">IF($A1451="","",'3. Layout Parts'!$D1451)</f>
        <v/>
      </c>
      <c r="C1451" s="9" t="str">
        <f aca="false">IF($A1451="","",'3. Layout Parts'!$B1451)</f>
        <v/>
      </c>
      <c r="D1451" s="9" t="str">
        <f aca="false">IF($A1451="","",'3. Layout Parts'!$C1451)</f>
        <v/>
      </c>
      <c r="E1451" s="9" t="str">
        <f aca="false">IF($A1451="","",IFERROR(INDEX('2. Schematic Parts'!$B$2:$B$3001,MATCH($A1451,'2. Schematic Parts'!$A$2:$A$3001,0)),"NOT FOUND"))</f>
        <v/>
      </c>
      <c r="F1451" s="9" t="str">
        <f aca="false">IF($A1451="","",IFERROR(INDEX('2. Schematic Parts'!$C$2:$C$3001,MATCH($A1451,'2. Schematic Parts'!$A$2:$A$3001,0))&amp;"","NOT FOUND"))</f>
        <v/>
      </c>
      <c r="G1451" s="9" t="str">
        <f aca="false">IF($A1451="","",IFERROR(INDEX('2. Schematic Parts'!$D$2:$D$3001,MATCH($A1451,'2. Schematic Parts'!$A$2:$A$3001,0))&amp;"","NOT FOUND"))</f>
        <v/>
      </c>
      <c r="H1451" s="9" t="str">
        <f aca="false">IF($A1451="","",IF(COUNTIF('2. Schematic Parts'!$A$2:$A$3001,$A1451)=0,"NOT IN SCHEMATIC","OK"))</f>
        <v/>
      </c>
      <c r="I1451" s="9" t="str">
        <f aca="false">IF($A1451="","",IF($H1451="NOT IN SCHEMATIC","",IF(UPPER(TRIM($C1451))=UPPER(TRIM($E1451)),"OK","MISMATCH")))</f>
        <v/>
      </c>
      <c r="J1451" s="9" t="str">
        <f aca="false">IF($A1451="","",IF($H1451="NOT IN SCHEMATIC","",IF($F1451="","NO SCH DECAL",IF($D1451="","",IF(UPPER(TRIM($D1451))=UPPER(TRIM($F1451)),"OK","MISMATCH")))))</f>
        <v/>
      </c>
      <c r="K1451" s="16" t="str">
        <f aca="false">IF($A1451="","",SUMPRODUCT(--ISNUMBER(SEARCH(","&amp;TRIM($A1451)&amp;",",","&amp;SUBSTITUTE('1. Master BOM'!$D$2:$D$400," ","")&amp;","))))</f>
        <v/>
      </c>
      <c r="L1451" s="16" t="str">
        <f aca="false">IF($A1451="","",IF($K1451&lt;&gt;1,0,SUMPRODUCT(ISNUMBER(SEARCH(","&amp;TRIM($A1451)&amp;",",","&amp;SUBSTITUTE('1. Master BOM'!$D$2:$D$400," ","")&amp;","))*ROW('1. Master BOM'!$D$2:$D$400))))</f>
        <v/>
      </c>
      <c r="M1451" s="9" t="str">
        <f aca="false">IF($A1451="","",IF($K1451=0,"NOT IN BOM",IF($K1451&gt;1,"MULTIPLE BOM LINES","OK")))</f>
        <v/>
      </c>
      <c r="N1451" s="9" t="str">
        <f aca="false">IF($A1451="","",IF($L1451=0,"—",INDEX('1. Master BOM'!$A$1:$A$400,$L1451)))</f>
        <v/>
      </c>
      <c r="O1451" s="9" t="str">
        <f aca="false">IF($A1451="","",IF($L1451=0,"—",INDEX('1. Master BOM'!$B$1:$B$400,$L1451)))</f>
        <v/>
      </c>
      <c r="P1451" s="9" t="str">
        <f aca="false">IF($A1451="","",IF(OR($H1451="NOT IN SCHEMATIC",$O1451="—"),"",IF($G1451="","NO SCH PN",IF(UPPER(TRIM($G1451))=UPPER(TRIM($O1451)),"OK","MISMATCH"))))</f>
        <v/>
      </c>
      <c r="Q1451" s="9" t="str">
        <f aca="false">IF($A1451="","",IF($L1451=0,"—",INDEX('1. Master BOM'!$E$1:$E$400,$L1451)))</f>
        <v/>
      </c>
      <c r="R1451" s="9" t="str">
        <f aca="false">IF($A1451="","",IF($L1451=0,"—",IF(T(INDEX('1. Master BOM'!$F$1:$F$400,$L1451))="","(not set)",INDEX('1. Master BOM'!$F$1:$F$400,$L1451))))</f>
        <v/>
      </c>
      <c r="S1451" s="9" t="str">
        <f aca="false">IF($A1451="","",IF(OR($R1451="—",$R1451="(not set)",$D1451=""),"",IF(ISNUMBER(SEARCH(SUBSTITUTE(SUBSTITUTE(SUBSTITUTE($R1451,"-",""),"_","")," ",""),SUBSTITUTE(SUBSTITUTE(SUBSTITUTE($D1451,"-",""),"_","")," ",""))),"OK","CHECK")))</f>
        <v/>
      </c>
      <c r="T1451" s="9" t="str">
        <f aca="false">IF($A1451="","",IF(OR($H1451="NOT IN SCHEMATIC",$I1451="MISMATCH",$J1451="MISMATCH",$P1451="MISMATCH",$M1451&lt;&gt;"OK"),"REVIEW","OK"))</f>
        <v/>
      </c>
      <c r="U1451" s="14"/>
      <c r="V1451" s="14"/>
      <c r="W1451" s="17"/>
      <c r="X1451" s="14"/>
    </row>
    <row r="1452" customFormat="false" ht="15" hidden="false" customHeight="false" outlineLevel="0" collapsed="false">
      <c r="A1452" s="9" t="str">
        <f aca="false">IF('3. Layout Parts'!$A1452="","",TRIM('3. Layout Parts'!$A1452))</f>
        <v/>
      </c>
      <c r="B1452" s="9" t="str">
        <f aca="false">IF($A1452="","",'3. Layout Parts'!$D1452)</f>
        <v/>
      </c>
      <c r="C1452" s="9" t="str">
        <f aca="false">IF($A1452="","",'3. Layout Parts'!$B1452)</f>
        <v/>
      </c>
      <c r="D1452" s="9" t="str">
        <f aca="false">IF($A1452="","",'3. Layout Parts'!$C1452)</f>
        <v/>
      </c>
      <c r="E1452" s="9" t="str">
        <f aca="false">IF($A1452="","",IFERROR(INDEX('2. Schematic Parts'!$B$2:$B$3001,MATCH($A1452,'2. Schematic Parts'!$A$2:$A$3001,0)),"NOT FOUND"))</f>
        <v/>
      </c>
      <c r="F1452" s="9" t="str">
        <f aca="false">IF($A1452="","",IFERROR(INDEX('2. Schematic Parts'!$C$2:$C$3001,MATCH($A1452,'2. Schematic Parts'!$A$2:$A$3001,0))&amp;"","NOT FOUND"))</f>
        <v/>
      </c>
      <c r="G1452" s="9" t="str">
        <f aca="false">IF($A1452="","",IFERROR(INDEX('2. Schematic Parts'!$D$2:$D$3001,MATCH($A1452,'2. Schematic Parts'!$A$2:$A$3001,0))&amp;"","NOT FOUND"))</f>
        <v/>
      </c>
      <c r="H1452" s="9" t="str">
        <f aca="false">IF($A1452="","",IF(COUNTIF('2. Schematic Parts'!$A$2:$A$3001,$A1452)=0,"NOT IN SCHEMATIC","OK"))</f>
        <v/>
      </c>
      <c r="I1452" s="9" t="str">
        <f aca="false">IF($A1452="","",IF($H1452="NOT IN SCHEMATIC","",IF(UPPER(TRIM($C1452))=UPPER(TRIM($E1452)),"OK","MISMATCH")))</f>
        <v/>
      </c>
      <c r="J1452" s="9" t="str">
        <f aca="false">IF($A1452="","",IF($H1452="NOT IN SCHEMATIC","",IF($F1452="","NO SCH DECAL",IF($D1452="","",IF(UPPER(TRIM($D1452))=UPPER(TRIM($F1452)),"OK","MISMATCH")))))</f>
        <v/>
      </c>
      <c r="K1452" s="16" t="str">
        <f aca="false">IF($A1452="","",SUMPRODUCT(--ISNUMBER(SEARCH(","&amp;TRIM($A1452)&amp;",",","&amp;SUBSTITUTE('1. Master BOM'!$D$2:$D$400," ","")&amp;","))))</f>
        <v/>
      </c>
      <c r="L1452" s="16" t="str">
        <f aca="false">IF($A1452="","",IF($K1452&lt;&gt;1,0,SUMPRODUCT(ISNUMBER(SEARCH(","&amp;TRIM($A1452)&amp;",",","&amp;SUBSTITUTE('1. Master BOM'!$D$2:$D$400," ","")&amp;","))*ROW('1. Master BOM'!$D$2:$D$400))))</f>
        <v/>
      </c>
      <c r="M1452" s="9" t="str">
        <f aca="false">IF($A1452="","",IF($K1452=0,"NOT IN BOM",IF($K1452&gt;1,"MULTIPLE BOM LINES","OK")))</f>
        <v/>
      </c>
      <c r="N1452" s="9" t="str">
        <f aca="false">IF($A1452="","",IF($L1452=0,"—",INDEX('1. Master BOM'!$A$1:$A$400,$L1452)))</f>
        <v/>
      </c>
      <c r="O1452" s="9" t="str">
        <f aca="false">IF($A1452="","",IF($L1452=0,"—",INDEX('1. Master BOM'!$B$1:$B$400,$L1452)))</f>
        <v/>
      </c>
      <c r="P1452" s="9" t="str">
        <f aca="false">IF($A1452="","",IF(OR($H1452="NOT IN SCHEMATIC",$O1452="—"),"",IF($G1452="","NO SCH PN",IF(UPPER(TRIM($G1452))=UPPER(TRIM($O1452)),"OK","MISMATCH"))))</f>
        <v/>
      </c>
      <c r="Q1452" s="9" t="str">
        <f aca="false">IF($A1452="","",IF($L1452=0,"—",INDEX('1. Master BOM'!$E$1:$E$400,$L1452)))</f>
        <v/>
      </c>
      <c r="R1452" s="9" t="str">
        <f aca="false">IF($A1452="","",IF($L1452=0,"—",IF(T(INDEX('1. Master BOM'!$F$1:$F$400,$L1452))="","(not set)",INDEX('1. Master BOM'!$F$1:$F$400,$L1452))))</f>
        <v/>
      </c>
      <c r="S1452" s="9" t="str">
        <f aca="false">IF($A1452="","",IF(OR($R1452="—",$R1452="(not set)",$D1452=""),"",IF(ISNUMBER(SEARCH(SUBSTITUTE(SUBSTITUTE(SUBSTITUTE($R1452,"-",""),"_","")," ",""),SUBSTITUTE(SUBSTITUTE(SUBSTITUTE($D1452,"-",""),"_","")," ",""))),"OK","CHECK")))</f>
        <v/>
      </c>
      <c r="T1452" s="9" t="str">
        <f aca="false">IF($A1452="","",IF(OR($H1452="NOT IN SCHEMATIC",$I1452="MISMATCH",$J1452="MISMATCH",$P1452="MISMATCH",$M1452&lt;&gt;"OK"),"REVIEW","OK"))</f>
        <v/>
      </c>
      <c r="U1452" s="14"/>
      <c r="V1452" s="14"/>
      <c r="W1452" s="17"/>
      <c r="X1452" s="14"/>
    </row>
    <row r="1453" customFormat="false" ht="15" hidden="false" customHeight="false" outlineLevel="0" collapsed="false">
      <c r="A1453" s="9" t="str">
        <f aca="false">IF('3. Layout Parts'!$A1453="","",TRIM('3. Layout Parts'!$A1453))</f>
        <v/>
      </c>
      <c r="B1453" s="9" t="str">
        <f aca="false">IF($A1453="","",'3. Layout Parts'!$D1453)</f>
        <v/>
      </c>
      <c r="C1453" s="9" t="str">
        <f aca="false">IF($A1453="","",'3. Layout Parts'!$B1453)</f>
        <v/>
      </c>
      <c r="D1453" s="9" t="str">
        <f aca="false">IF($A1453="","",'3. Layout Parts'!$C1453)</f>
        <v/>
      </c>
      <c r="E1453" s="9" t="str">
        <f aca="false">IF($A1453="","",IFERROR(INDEX('2. Schematic Parts'!$B$2:$B$3001,MATCH($A1453,'2. Schematic Parts'!$A$2:$A$3001,0)),"NOT FOUND"))</f>
        <v/>
      </c>
      <c r="F1453" s="9" t="str">
        <f aca="false">IF($A1453="","",IFERROR(INDEX('2. Schematic Parts'!$C$2:$C$3001,MATCH($A1453,'2. Schematic Parts'!$A$2:$A$3001,0))&amp;"","NOT FOUND"))</f>
        <v/>
      </c>
      <c r="G1453" s="9" t="str">
        <f aca="false">IF($A1453="","",IFERROR(INDEX('2. Schematic Parts'!$D$2:$D$3001,MATCH($A1453,'2. Schematic Parts'!$A$2:$A$3001,0))&amp;"","NOT FOUND"))</f>
        <v/>
      </c>
      <c r="H1453" s="9" t="str">
        <f aca="false">IF($A1453="","",IF(COUNTIF('2. Schematic Parts'!$A$2:$A$3001,$A1453)=0,"NOT IN SCHEMATIC","OK"))</f>
        <v/>
      </c>
      <c r="I1453" s="9" t="str">
        <f aca="false">IF($A1453="","",IF($H1453="NOT IN SCHEMATIC","",IF(UPPER(TRIM($C1453))=UPPER(TRIM($E1453)),"OK","MISMATCH")))</f>
        <v/>
      </c>
      <c r="J1453" s="9" t="str">
        <f aca="false">IF($A1453="","",IF($H1453="NOT IN SCHEMATIC","",IF($F1453="","NO SCH DECAL",IF($D1453="","",IF(UPPER(TRIM($D1453))=UPPER(TRIM($F1453)),"OK","MISMATCH")))))</f>
        <v/>
      </c>
      <c r="K1453" s="16" t="str">
        <f aca="false">IF($A1453="","",SUMPRODUCT(--ISNUMBER(SEARCH(","&amp;TRIM($A1453)&amp;",",","&amp;SUBSTITUTE('1. Master BOM'!$D$2:$D$400," ","")&amp;","))))</f>
        <v/>
      </c>
      <c r="L1453" s="16" t="str">
        <f aca="false">IF($A1453="","",IF($K1453&lt;&gt;1,0,SUMPRODUCT(ISNUMBER(SEARCH(","&amp;TRIM($A1453)&amp;",",","&amp;SUBSTITUTE('1. Master BOM'!$D$2:$D$400," ","")&amp;","))*ROW('1. Master BOM'!$D$2:$D$400))))</f>
        <v/>
      </c>
      <c r="M1453" s="9" t="str">
        <f aca="false">IF($A1453="","",IF($K1453=0,"NOT IN BOM",IF($K1453&gt;1,"MULTIPLE BOM LINES","OK")))</f>
        <v/>
      </c>
      <c r="N1453" s="9" t="str">
        <f aca="false">IF($A1453="","",IF($L1453=0,"—",INDEX('1. Master BOM'!$A$1:$A$400,$L1453)))</f>
        <v/>
      </c>
      <c r="O1453" s="9" t="str">
        <f aca="false">IF($A1453="","",IF($L1453=0,"—",INDEX('1. Master BOM'!$B$1:$B$400,$L1453)))</f>
        <v/>
      </c>
      <c r="P1453" s="9" t="str">
        <f aca="false">IF($A1453="","",IF(OR($H1453="NOT IN SCHEMATIC",$O1453="—"),"",IF($G1453="","NO SCH PN",IF(UPPER(TRIM($G1453))=UPPER(TRIM($O1453)),"OK","MISMATCH"))))</f>
        <v/>
      </c>
      <c r="Q1453" s="9" t="str">
        <f aca="false">IF($A1453="","",IF($L1453=0,"—",INDEX('1. Master BOM'!$E$1:$E$400,$L1453)))</f>
        <v/>
      </c>
      <c r="R1453" s="9" t="str">
        <f aca="false">IF($A1453="","",IF($L1453=0,"—",IF(T(INDEX('1. Master BOM'!$F$1:$F$400,$L1453))="","(not set)",INDEX('1. Master BOM'!$F$1:$F$400,$L1453))))</f>
        <v/>
      </c>
      <c r="S1453" s="9" t="str">
        <f aca="false">IF($A1453="","",IF(OR($R1453="—",$R1453="(not set)",$D1453=""),"",IF(ISNUMBER(SEARCH(SUBSTITUTE(SUBSTITUTE(SUBSTITUTE($R1453,"-",""),"_","")," ",""),SUBSTITUTE(SUBSTITUTE(SUBSTITUTE($D1453,"-",""),"_","")," ",""))),"OK","CHECK")))</f>
        <v/>
      </c>
      <c r="T1453" s="9" t="str">
        <f aca="false">IF($A1453="","",IF(OR($H1453="NOT IN SCHEMATIC",$I1453="MISMATCH",$J1453="MISMATCH",$P1453="MISMATCH",$M1453&lt;&gt;"OK"),"REVIEW","OK"))</f>
        <v/>
      </c>
      <c r="U1453" s="14"/>
      <c r="V1453" s="14"/>
      <c r="W1453" s="17"/>
      <c r="X1453" s="14"/>
    </row>
    <row r="1454" customFormat="false" ht="15" hidden="false" customHeight="false" outlineLevel="0" collapsed="false">
      <c r="A1454" s="9" t="str">
        <f aca="false">IF('3. Layout Parts'!$A1454="","",TRIM('3. Layout Parts'!$A1454))</f>
        <v/>
      </c>
      <c r="B1454" s="9" t="str">
        <f aca="false">IF($A1454="","",'3. Layout Parts'!$D1454)</f>
        <v/>
      </c>
      <c r="C1454" s="9" t="str">
        <f aca="false">IF($A1454="","",'3. Layout Parts'!$B1454)</f>
        <v/>
      </c>
      <c r="D1454" s="9" t="str">
        <f aca="false">IF($A1454="","",'3. Layout Parts'!$C1454)</f>
        <v/>
      </c>
      <c r="E1454" s="9" t="str">
        <f aca="false">IF($A1454="","",IFERROR(INDEX('2. Schematic Parts'!$B$2:$B$3001,MATCH($A1454,'2. Schematic Parts'!$A$2:$A$3001,0)),"NOT FOUND"))</f>
        <v/>
      </c>
      <c r="F1454" s="9" t="str">
        <f aca="false">IF($A1454="","",IFERROR(INDEX('2. Schematic Parts'!$C$2:$C$3001,MATCH($A1454,'2. Schematic Parts'!$A$2:$A$3001,0))&amp;"","NOT FOUND"))</f>
        <v/>
      </c>
      <c r="G1454" s="9" t="str">
        <f aca="false">IF($A1454="","",IFERROR(INDEX('2. Schematic Parts'!$D$2:$D$3001,MATCH($A1454,'2. Schematic Parts'!$A$2:$A$3001,0))&amp;"","NOT FOUND"))</f>
        <v/>
      </c>
      <c r="H1454" s="9" t="str">
        <f aca="false">IF($A1454="","",IF(COUNTIF('2. Schematic Parts'!$A$2:$A$3001,$A1454)=0,"NOT IN SCHEMATIC","OK"))</f>
        <v/>
      </c>
      <c r="I1454" s="9" t="str">
        <f aca="false">IF($A1454="","",IF($H1454="NOT IN SCHEMATIC","",IF(UPPER(TRIM($C1454))=UPPER(TRIM($E1454)),"OK","MISMATCH")))</f>
        <v/>
      </c>
      <c r="J1454" s="9" t="str">
        <f aca="false">IF($A1454="","",IF($H1454="NOT IN SCHEMATIC","",IF($F1454="","NO SCH DECAL",IF($D1454="","",IF(UPPER(TRIM($D1454))=UPPER(TRIM($F1454)),"OK","MISMATCH")))))</f>
        <v/>
      </c>
      <c r="K1454" s="16" t="str">
        <f aca="false">IF($A1454="","",SUMPRODUCT(--ISNUMBER(SEARCH(","&amp;TRIM($A1454)&amp;",",","&amp;SUBSTITUTE('1. Master BOM'!$D$2:$D$400," ","")&amp;","))))</f>
        <v/>
      </c>
      <c r="L1454" s="16" t="str">
        <f aca="false">IF($A1454="","",IF($K1454&lt;&gt;1,0,SUMPRODUCT(ISNUMBER(SEARCH(","&amp;TRIM($A1454)&amp;",",","&amp;SUBSTITUTE('1. Master BOM'!$D$2:$D$400," ","")&amp;","))*ROW('1. Master BOM'!$D$2:$D$400))))</f>
        <v/>
      </c>
      <c r="M1454" s="9" t="str">
        <f aca="false">IF($A1454="","",IF($K1454=0,"NOT IN BOM",IF($K1454&gt;1,"MULTIPLE BOM LINES","OK")))</f>
        <v/>
      </c>
      <c r="N1454" s="9" t="str">
        <f aca="false">IF($A1454="","",IF($L1454=0,"—",INDEX('1. Master BOM'!$A$1:$A$400,$L1454)))</f>
        <v/>
      </c>
      <c r="O1454" s="9" t="str">
        <f aca="false">IF($A1454="","",IF($L1454=0,"—",INDEX('1. Master BOM'!$B$1:$B$400,$L1454)))</f>
        <v/>
      </c>
      <c r="P1454" s="9" t="str">
        <f aca="false">IF($A1454="","",IF(OR($H1454="NOT IN SCHEMATIC",$O1454="—"),"",IF($G1454="","NO SCH PN",IF(UPPER(TRIM($G1454))=UPPER(TRIM($O1454)),"OK","MISMATCH"))))</f>
        <v/>
      </c>
      <c r="Q1454" s="9" t="str">
        <f aca="false">IF($A1454="","",IF($L1454=0,"—",INDEX('1. Master BOM'!$E$1:$E$400,$L1454)))</f>
        <v/>
      </c>
      <c r="R1454" s="9" t="str">
        <f aca="false">IF($A1454="","",IF($L1454=0,"—",IF(T(INDEX('1. Master BOM'!$F$1:$F$400,$L1454))="","(not set)",INDEX('1. Master BOM'!$F$1:$F$400,$L1454))))</f>
        <v/>
      </c>
      <c r="S1454" s="9" t="str">
        <f aca="false">IF($A1454="","",IF(OR($R1454="—",$R1454="(not set)",$D1454=""),"",IF(ISNUMBER(SEARCH(SUBSTITUTE(SUBSTITUTE(SUBSTITUTE($R1454,"-",""),"_","")," ",""),SUBSTITUTE(SUBSTITUTE(SUBSTITUTE($D1454,"-",""),"_","")," ",""))),"OK","CHECK")))</f>
        <v/>
      </c>
      <c r="T1454" s="9" t="str">
        <f aca="false">IF($A1454="","",IF(OR($H1454="NOT IN SCHEMATIC",$I1454="MISMATCH",$J1454="MISMATCH",$P1454="MISMATCH",$M1454&lt;&gt;"OK"),"REVIEW","OK"))</f>
        <v/>
      </c>
      <c r="U1454" s="14"/>
      <c r="V1454" s="14"/>
      <c r="W1454" s="17"/>
      <c r="X1454" s="14"/>
    </row>
    <row r="1455" customFormat="false" ht="15" hidden="false" customHeight="false" outlineLevel="0" collapsed="false">
      <c r="A1455" s="9" t="str">
        <f aca="false">IF('3. Layout Parts'!$A1455="","",TRIM('3. Layout Parts'!$A1455))</f>
        <v/>
      </c>
      <c r="B1455" s="9" t="str">
        <f aca="false">IF($A1455="","",'3. Layout Parts'!$D1455)</f>
        <v/>
      </c>
      <c r="C1455" s="9" t="str">
        <f aca="false">IF($A1455="","",'3. Layout Parts'!$B1455)</f>
        <v/>
      </c>
      <c r="D1455" s="9" t="str">
        <f aca="false">IF($A1455="","",'3. Layout Parts'!$C1455)</f>
        <v/>
      </c>
      <c r="E1455" s="9" t="str">
        <f aca="false">IF($A1455="","",IFERROR(INDEX('2. Schematic Parts'!$B$2:$B$3001,MATCH($A1455,'2. Schematic Parts'!$A$2:$A$3001,0)),"NOT FOUND"))</f>
        <v/>
      </c>
      <c r="F1455" s="9" t="str">
        <f aca="false">IF($A1455="","",IFERROR(INDEX('2. Schematic Parts'!$C$2:$C$3001,MATCH($A1455,'2. Schematic Parts'!$A$2:$A$3001,0))&amp;"","NOT FOUND"))</f>
        <v/>
      </c>
      <c r="G1455" s="9" t="str">
        <f aca="false">IF($A1455="","",IFERROR(INDEX('2. Schematic Parts'!$D$2:$D$3001,MATCH($A1455,'2. Schematic Parts'!$A$2:$A$3001,0))&amp;"","NOT FOUND"))</f>
        <v/>
      </c>
      <c r="H1455" s="9" t="str">
        <f aca="false">IF($A1455="","",IF(COUNTIF('2. Schematic Parts'!$A$2:$A$3001,$A1455)=0,"NOT IN SCHEMATIC","OK"))</f>
        <v/>
      </c>
      <c r="I1455" s="9" t="str">
        <f aca="false">IF($A1455="","",IF($H1455="NOT IN SCHEMATIC","",IF(UPPER(TRIM($C1455))=UPPER(TRIM($E1455)),"OK","MISMATCH")))</f>
        <v/>
      </c>
      <c r="J1455" s="9" t="str">
        <f aca="false">IF($A1455="","",IF($H1455="NOT IN SCHEMATIC","",IF($F1455="","NO SCH DECAL",IF($D1455="","",IF(UPPER(TRIM($D1455))=UPPER(TRIM($F1455)),"OK","MISMATCH")))))</f>
        <v/>
      </c>
      <c r="K1455" s="16" t="str">
        <f aca="false">IF($A1455="","",SUMPRODUCT(--ISNUMBER(SEARCH(","&amp;TRIM($A1455)&amp;",",","&amp;SUBSTITUTE('1. Master BOM'!$D$2:$D$400," ","")&amp;","))))</f>
        <v/>
      </c>
      <c r="L1455" s="16" t="str">
        <f aca="false">IF($A1455="","",IF($K1455&lt;&gt;1,0,SUMPRODUCT(ISNUMBER(SEARCH(","&amp;TRIM($A1455)&amp;",",","&amp;SUBSTITUTE('1. Master BOM'!$D$2:$D$400," ","")&amp;","))*ROW('1. Master BOM'!$D$2:$D$400))))</f>
        <v/>
      </c>
      <c r="M1455" s="9" t="str">
        <f aca="false">IF($A1455="","",IF($K1455=0,"NOT IN BOM",IF($K1455&gt;1,"MULTIPLE BOM LINES","OK")))</f>
        <v/>
      </c>
      <c r="N1455" s="9" t="str">
        <f aca="false">IF($A1455="","",IF($L1455=0,"—",INDEX('1. Master BOM'!$A$1:$A$400,$L1455)))</f>
        <v/>
      </c>
      <c r="O1455" s="9" t="str">
        <f aca="false">IF($A1455="","",IF($L1455=0,"—",INDEX('1. Master BOM'!$B$1:$B$400,$L1455)))</f>
        <v/>
      </c>
      <c r="P1455" s="9" t="str">
        <f aca="false">IF($A1455="","",IF(OR($H1455="NOT IN SCHEMATIC",$O1455="—"),"",IF($G1455="","NO SCH PN",IF(UPPER(TRIM($G1455))=UPPER(TRIM($O1455)),"OK","MISMATCH"))))</f>
        <v/>
      </c>
      <c r="Q1455" s="9" t="str">
        <f aca="false">IF($A1455="","",IF($L1455=0,"—",INDEX('1. Master BOM'!$E$1:$E$400,$L1455)))</f>
        <v/>
      </c>
      <c r="R1455" s="9" t="str">
        <f aca="false">IF($A1455="","",IF($L1455=0,"—",IF(T(INDEX('1. Master BOM'!$F$1:$F$400,$L1455))="","(not set)",INDEX('1. Master BOM'!$F$1:$F$400,$L1455))))</f>
        <v/>
      </c>
      <c r="S1455" s="9" t="str">
        <f aca="false">IF($A1455="","",IF(OR($R1455="—",$R1455="(not set)",$D1455=""),"",IF(ISNUMBER(SEARCH(SUBSTITUTE(SUBSTITUTE(SUBSTITUTE($R1455,"-",""),"_","")," ",""),SUBSTITUTE(SUBSTITUTE(SUBSTITUTE($D1455,"-",""),"_","")," ",""))),"OK","CHECK")))</f>
        <v/>
      </c>
      <c r="T1455" s="9" t="str">
        <f aca="false">IF($A1455="","",IF(OR($H1455="NOT IN SCHEMATIC",$I1455="MISMATCH",$J1455="MISMATCH",$P1455="MISMATCH",$M1455&lt;&gt;"OK"),"REVIEW","OK"))</f>
        <v/>
      </c>
      <c r="U1455" s="14"/>
      <c r="V1455" s="14"/>
      <c r="W1455" s="17"/>
      <c r="X1455" s="14"/>
    </row>
    <row r="1456" customFormat="false" ht="15" hidden="false" customHeight="false" outlineLevel="0" collapsed="false">
      <c r="A1456" s="9" t="str">
        <f aca="false">IF('3. Layout Parts'!$A1456="","",TRIM('3. Layout Parts'!$A1456))</f>
        <v/>
      </c>
      <c r="B1456" s="9" t="str">
        <f aca="false">IF($A1456="","",'3. Layout Parts'!$D1456)</f>
        <v/>
      </c>
      <c r="C1456" s="9" t="str">
        <f aca="false">IF($A1456="","",'3. Layout Parts'!$B1456)</f>
        <v/>
      </c>
      <c r="D1456" s="9" t="str">
        <f aca="false">IF($A1456="","",'3. Layout Parts'!$C1456)</f>
        <v/>
      </c>
      <c r="E1456" s="9" t="str">
        <f aca="false">IF($A1456="","",IFERROR(INDEX('2. Schematic Parts'!$B$2:$B$3001,MATCH($A1456,'2. Schematic Parts'!$A$2:$A$3001,0)),"NOT FOUND"))</f>
        <v/>
      </c>
      <c r="F1456" s="9" t="str">
        <f aca="false">IF($A1456="","",IFERROR(INDEX('2. Schematic Parts'!$C$2:$C$3001,MATCH($A1456,'2. Schematic Parts'!$A$2:$A$3001,0))&amp;"","NOT FOUND"))</f>
        <v/>
      </c>
      <c r="G1456" s="9" t="str">
        <f aca="false">IF($A1456="","",IFERROR(INDEX('2. Schematic Parts'!$D$2:$D$3001,MATCH($A1456,'2. Schematic Parts'!$A$2:$A$3001,0))&amp;"","NOT FOUND"))</f>
        <v/>
      </c>
      <c r="H1456" s="9" t="str">
        <f aca="false">IF($A1456="","",IF(COUNTIF('2. Schematic Parts'!$A$2:$A$3001,$A1456)=0,"NOT IN SCHEMATIC","OK"))</f>
        <v/>
      </c>
      <c r="I1456" s="9" t="str">
        <f aca="false">IF($A1456="","",IF($H1456="NOT IN SCHEMATIC","",IF(UPPER(TRIM($C1456))=UPPER(TRIM($E1456)),"OK","MISMATCH")))</f>
        <v/>
      </c>
      <c r="J1456" s="9" t="str">
        <f aca="false">IF($A1456="","",IF($H1456="NOT IN SCHEMATIC","",IF($F1456="","NO SCH DECAL",IF($D1456="","",IF(UPPER(TRIM($D1456))=UPPER(TRIM($F1456)),"OK","MISMATCH")))))</f>
        <v/>
      </c>
      <c r="K1456" s="16" t="str">
        <f aca="false">IF($A1456="","",SUMPRODUCT(--ISNUMBER(SEARCH(","&amp;TRIM($A1456)&amp;",",","&amp;SUBSTITUTE('1. Master BOM'!$D$2:$D$400," ","")&amp;","))))</f>
        <v/>
      </c>
      <c r="L1456" s="16" t="str">
        <f aca="false">IF($A1456="","",IF($K1456&lt;&gt;1,0,SUMPRODUCT(ISNUMBER(SEARCH(","&amp;TRIM($A1456)&amp;",",","&amp;SUBSTITUTE('1. Master BOM'!$D$2:$D$400," ","")&amp;","))*ROW('1. Master BOM'!$D$2:$D$400))))</f>
        <v/>
      </c>
      <c r="M1456" s="9" t="str">
        <f aca="false">IF($A1456="","",IF($K1456=0,"NOT IN BOM",IF($K1456&gt;1,"MULTIPLE BOM LINES","OK")))</f>
        <v/>
      </c>
      <c r="N1456" s="9" t="str">
        <f aca="false">IF($A1456="","",IF($L1456=0,"—",INDEX('1. Master BOM'!$A$1:$A$400,$L1456)))</f>
        <v/>
      </c>
      <c r="O1456" s="9" t="str">
        <f aca="false">IF($A1456="","",IF($L1456=0,"—",INDEX('1. Master BOM'!$B$1:$B$400,$L1456)))</f>
        <v/>
      </c>
      <c r="P1456" s="9" t="str">
        <f aca="false">IF($A1456="","",IF(OR($H1456="NOT IN SCHEMATIC",$O1456="—"),"",IF($G1456="","NO SCH PN",IF(UPPER(TRIM($G1456))=UPPER(TRIM($O1456)),"OK","MISMATCH"))))</f>
        <v/>
      </c>
      <c r="Q1456" s="9" t="str">
        <f aca="false">IF($A1456="","",IF($L1456=0,"—",INDEX('1. Master BOM'!$E$1:$E$400,$L1456)))</f>
        <v/>
      </c>
      <c r="R1456" s="9" t="str">
        <f aca="false">IF($A1456="","",IF($L1456=0,"—",IF(T(INDEX('1. Master BOM'!$F$1:$F$400,$L1456))="","(not set)",INDEX('1. Master BOM'!$F$1:$F$400,$L1456))))</f>
        <v/>
      </c>
      <c r="S1456" s="9" t="str">
        <f aca="false">IF($A1456="","",IF(OR($R1456="—",$R1456="(not set)",$D1456=""),"",IF(ISNUMBER(SEARCH(SUBSTITUTE(SUBSTITUTE(SUBSTITUTE($R1456,"-",""),"_","")," ",""),SUBSTITUTE(SUBSTITUTE(SUBSTITUTE($D1456,"-",""),"_","")," ",""))),"OK","CHECK")))</f>
        <v/>
      </c>
      <c r="T1456" s="9" t="str">
        <f aca="false">IF($A1456="","",IF(OR($H1456="NOT IN SCHEMATIC",$I1456="MISMATCH",$J1456="MISMATCH",$P1456="MISMATCH",$M1456&lt;&gt;"OK"),"REVIEW","OK"))</f>
        <v/>
      </c>
      <c r="U1456" s="14"/>
      <c r="V1456" s="14"/>
      <c r="W1456" s="17"/>
      <c r="X1456" s="14"/>
    </row>
    <row r="1457" customFormat="false" ht="15" hidden="false" customHeight="false" outlineLevel="0" collapsed="false">
      <c r="A1457" s="9" t="str">
        <f aca="false">IF('3. Layout Parts'!$A1457="","",TRIM('3. Layout Parts'!$A1457))</f>
        <v/>
      </c>
      <c r="B1457" s="9" t="str">
        <f aca="false">IF($A1457="","",'3. Layout Parts'!$D1457)</f>
        <v/>
      </c>
      <c r="C1457" s="9" t="str">
        <f aca="false">IF($A1457="","",'3. Layout Parts'!$B1457)</f>
        <v/>
      </c>
      <c r="D1457" s="9" t="str">
        <f aca="false">IF($A1457="","",'3. Layout Parts'!$C1457)</f>
        <v/>
      </c>
      <c r="E1457" s="9" t="str">
        <f aca="false">IF($A1457="","",IFERROR(INDEX('2. Schematic Parts'!$B$2:$B$3001,MATCH($A1457,'2. Schematic Parts'!$A$2:$A$3001,0)),"NOT FOUND"))</f>
        <v/>
      </c>
      <c r="F1457" s="9" t="str">
        <f aca="false">IF($A1457="","",IFERROR(INDEX('2. Schematic Parts'!$C$2:$C$3001,MATCH($A1457,'2. Schematic Parts'!$A$2:$A$3001,0))&amp;"","NOT FOUND"))</f>
        <v/>
      </c>
      <c r="G1457" s="9" t="str">
        <f aca="false">IF($A1457="","",IFERROR(INDEX('2. Schematic Parts'!$D$2:$D$3001,MATCH($A1457,'2. Schematic Parts'!$A$2:$A$3001,0))&amp;"","NOT FOUND"))</f>
        <v/>
      </c>
      <c r="H1457" s="9" t="str">
        <f aca="false">IF($A1457="","",IF(COUNTIF('2. Schematic Parts'!$A$2:$A$3001,$A1457)=0,"NOT IN SCHEMATIC","OK"))</f>
        <v/>
      </c>
      <c r="I1457" s="9" t="str">
        <f aca="false">IF($A1457="","",IF($H1457="NOT IN SCHEMATIC","",IF(UPPER(TRIM($C1457))=UPPER(TRIM($E1457)),"OK","MISMATCH")))</f>
        <v/>
      </c>
      <c r="J1457" s="9" t="str">
        <f aca="false">IF($A1457="","",IF($H1457="NOT IN SCHEMATIC","",IF($F1457="","NO SCH DECAL",IF($D1457="","",IF(UPPER(TRIM($D1457))=UPPER(TRIM($F1457)),"OK","MISMATCH")))))</f>
        <v/>
      </c>
      <c r="K1457" s="16" t="str">
        <f aca="false">IF($A1457="","",SUMPRODUCT(--ISNUMBER(SEARCH(","&amp;TRIM($A1457)&amp;",",","&amp;SUBSTITUTE('1. Master BOM'!$D$2:$D$400," ","")&amp;","))))</f>
        <v/>
      </c>
      <c r="L1457" s="16" t="str">
        <f aca="false">IF($A1457="","",IF($K1457&lt;&gt;1,0,SUMPRODUCT(ISNUMBER(SEARCH(","&amp;TRIM($A1457)&amp;",",","&amp;SUBSTITUTE('1. Master BOM'!$D$2:$D$400," ","")&amp;","))*ROW('1. Master BOM'!$D$2:$D$400))))</f>
        <v/>
      </c>
      <c r="M1457" s="9" t="str">
        <f aca="false">IF($A1457="","",IF($K1457=0,"NOT IN BOM",IF($K1457&gt;1,"MULTIPLE BOM LINES","OK")))</f>
        <v/>
      </c>
      <c r="N1457" s="9" t="str">
        <f aca="false">IF($A1457="","",IF($L1457=0,"—",INDEX('1. Master BOM'!$A$1:$A$400,$L1457)))</f>
        <v/>
      </c>
      <c r="O1457" s="9" t="str">
        <f aca="false">IF($A1457="","",IF($L1457=0,"—",INDEX('1. Master BOM'!$B$1:$B$400,$L1457)))</f>
        <v/>
      </c>
      <c r="P1457" s="9" t="str">
        <f aca="false">IF($A1457="","",IF(OR($H1457="NOT IN SCHEMATIC",$O1457="—"),"",IF($G1457="","NO SCH PN",IF(UPPER(TRIM($G1457))=UPPER(TRIM($O1457)),"OK","MISMATCH"))))</f>
        <v/>
      </c>
      <c r="Q1457" s="9" t="str">
        <f aca="false">IF($A1457="","",IF($L1457=0,"—",INDEX('1. Master BOM'!$E$1:$E$400,$L1457)))</f>
        <v/>
      </c>
      <c r="R1457" s="9" t="str">
        <f aca="false">IF($A1457="","",IF($L1457=0,"—",IF(T(INDEX('1. Master BOM'!$F$1:$F$400,$L1457))="","(not set)",INDEX('1. Master BOM'!$F$1:$F$400,$L1457))))</f>
        <v/>
      </c>
      <c r="S1457" s="9" t="str">
        <f aca="false">IF($A1457="","",IF(OR($R1457="—",$R1457="(not set)",$D1457=""),"",IF(ISNUMBER(SEARCH(SUBSTITUTE(SUBSTITUTE(SUBSTITUTE($R1457,"-",""),"_","")," ",""),SUBSTITUTE(SUBSTITUTE(SUBSTITUTE($D1457,"-",""),"_","")," ",""))),"OK","CHECK")))</f>
        <v/>
      </c>
      <c r="T1457" s="9" t="str">
        <f aca="false">IF($A1457="","",IF(OR($H1457="NOT IN SCHEMATIC",$I1457="MISMATCH",$J1457="MISMATCH",$P1457="MISMATCH",$M1457&lt;&gt;"OK"),"REVIEW","OK"))</f>
        <v/>
      </c>
      <c r="U1457" s="14"/>
      <c r="V1457" s="14"/>
      <c r="W1457" s="17"/>
      <c r="X1457" s="14"/>
    </row>
    <row r="1458" customFormat="false" ht="15" hidden="false" customHeight="false" outlineLevel="0" collapsed="false">
      <c r="A1458" s="9" t="str">
        <f aca="false">IF('3. Layout Parts'!$A1458="","",TRIM('3. Layout Parts'!$A1458))</f>
        <v/>
      </c>
      <c r="B1458" s="9" t="str">
        <f aca="false">IF($A1458="","",'3. Layout Parts'!$D1458)</f>
        <v/>
      </c>
      <c r="C1458" s="9" t="str">
        <f aca="false">IF($A1458="","",'3. Layout Parts'!$B1458)</f>
        <v/>
      </c>
      <c r="D1458" s="9" t="str">
        <f aca="false">IF($A1458="","",'3. Layout Parts'!$C1458)</f>
        <v/>
      </c>
      <c r="E1458" s="9" t="str">
        <f aca="false">IF($A1458="","",IFERROR(INDEX('2. Schematic Parts'!$B$2:$B$3001,MATCH($A1458,'2. Schematic Parts'!$A$2:$A$3001,0)),"NOT FOUND"))</f>
        <v/>
      </c>
      <c r="F1458" s="9" t="str">
        <f aca="false">IF($A1458="","",IFERROR(INDEX('2. Schematic Parts'!$C$2:$C$3001,MATCH($A1458,'2. Schematic Parts'!$A$2:$A$3001,0))&amp;"","NOT FOUND"))</f>
        <v/>
      </c>
      <c r="G1458" s="9" t="str">
        <f aca="false">IF($A1458="","",IFERROR(INDEX('2. Schematic Parts'!$D$2:$D$3001,MATCH($A1458,'2. Schematic Parts'!$A$2:$A$3001,0))&amp;"","NOT FOUND"))</f>
        <v/>
      </c>
      <c r="H1458" s="9" t="str">
        <f aca="false">IF($A1458="","",IF(COUNTIF('2. Schematic Parts'!$A$2:$A$3001,$A1458)=0,"NOT IN SCHEMATIC","OK"))</f>
        <v/>
      </c>
      <c r="I1458" s="9" t="str">
        <f aca="false">IF($A1458="","",IF($H1458="NOT IN SCHEMATIC","",IF(UPPER(TRIM($C1458))=UPPER(TRIM($E1458)),"OK","MISMATCH")))</f>
        <v/>
      </c>
      <c r="J1458" s="9" t="str">
        <f aca="false">IF($A1458="","",IF($H1458="NOT IN SCHEMATIC","",IF($F1458="","NO SCH DECAL",IF($D1458="","",IF(UPPER(TRIM($D1458))=UPPER(TRIM($F1458)),"OK","MISMATCH")))))</f>
        <v/>
      </c>
      <c r="K1458" s="16" t="str">
        <f aca="false">IF($A1458="","",SUMPRODUCT(--ISNUMBER(SEARCH(","&amp;TRIM($A1458)&amp;",",","&amp;SUBSTITUTE('1. Master BOM'!$D$2:$D$400," ","")&amp;","))))</f>
        <v/>
      </c>
      <c r="L1458" s="16" t="str">
        <f aca="false">IF($A1458="","",IF($K1458&lt;&gt;1,0,SUMPRODUCT(ISNUMBER(SEARCH(","&amp;TRIM($A1458)&amp;",",","&amp;SUBSTITUTE('1. Master BOM'!$D$2:$D$400," ","")&amp;","))*ROW('1. Master BOM'!$D$2:$D$400))))</f>
        <v/>
      </c>
      <c r="M1458" s="9" t="str">
        <f aca="false">IF($A1458="","",IF($K1458=0,"NOT IN BOM",IF($K1458&gt;1,"MULTIPLE BOM LINES","OK")))</f>
        <v/>
      </c>
      <c r="N1458" s="9" t="str">
        <f aca="false">IF($A1458="","",IF($L1458=0,"—",INDEX('1. Master BOM'!$A$1:$A$400,$L1458)))</f>
        <v/>
      </c>
      <c r="O1458" s="9" t="str">
        <f aca="false">IF($A1458="","",IF($L1458=0,"—",INDEX('1. Master BOM'!$B$1:$B$400,$L1458)))</f>
        <v/>
      </c>
      <c r="P1458" s="9" t="str">
        <f aca="false">IF($A1458="","",IF(OR($H1458="NOT IN SCHEMATIC",$O1458="—"),"",IF($G1458="","NO SCH PN",IF(UPPER(TRIM($G1458))=UPPER(TRIM($O1458)),"OK","MISMATCH"))))</f>
        <v/>
      </c>
      <c r="Q1458" s="9" t="str">
        <f aca="false">IF($A1458="","",IF($L1458=0,"—",INDEX('1. Master BOM'!$E$1:$E$400,$L1458)))</f>
        <v/>
      </c>
      <c r="R1458" s="9" t="str">
        <f aca="false">IF($A1458="","",IF($L1458=0,"—",IF(T(INDEX('1. Master BOM'!$F$1:$F$400,$L1458))="","(not set)",INDEX('1. Master BOM'!$F$1:$F$400,$L1458))))</f>
        <v/>
      </c>
      <c r="S1458" s="9" t="str">
        <f aca="false">IF($A1458="","",IF(OR($R1458="—",$R1458="(not set)",$D1458=""),"",IF(ISNUMBER(SEARCH(SUBSTITUTE(SUBSTITUTE(SUBSTITUTE($R1458,"-",""),"_","")," ",""),SUBSTITUTE(SUBSTITUTE(SUBSTITUTE($D1458,"-",""),"_","")," ",""))),"OK","CHECK")))</f>
        <v/>
      </c>
      <c r="T1458" s="9" t="str">
        <f aca="false">IF($A1458="","",IF(OR($H1458="NOT IN SCHEMATIC",$I1458="MISMATCH",$J1458="MISMATCH",$P1458="MISMATCH",$M1458&lt;&gt;"OK"),"REVIEW","OK"))</f>
        <v/>
      </c>
      <c r="U1458" s="14"/>
      <c r="V1458" s="14"/>
      <c r="W1458" s="17"/>
      <c r="X1458" s="14"/>
    </row>
    <row r="1459" customFormat="false" ht="15" hidden="false" customHeight="false" outlineLevel="0" collapsed="false">
      <c r="A1459" s="9" t="str">
        <f aca="false">IF('3. Layout Parts'!$A1459="","",TRIM('3. Layout Parts'!$A1459))</f>
        <v/>
      </c>
      <c r="B1459" s="9" t="str">
        <f aca="false">IF($A1459="","",'3. Layout Parts'!$D1459)</f>
        <v/>
      </c>
      <c r="C1459" s="9" t="str">
        <f aca="false">IF($A1459="","",'3. Layout Parts'!$B1459)</f>
        <v/>
      </c>
      <c r="D1459" s="9" t="str">
        <f aca="false">IF($A1459="","",'3. Layout Parts'!$C1459)</f>
        <v/>
      </c>
      <c r="E1459" s="9" t="str">
        <f aca="false">IF($A1459="","",IFERROR(INDEX('2. Schematic Parts'!$B$2:$B$3001,MATCH($A1459,'2. Schematic Parts'!$A$2:$A$3001,0)),"NOT FOUND"))</f>
        <v/>
      </c>
      <c r="F1459" s="9" t="str">
        <f aca="false">IF($A1459="","",IFERROR(INDEX('2. Schematic Parts'!$C$2:$C$3001,MATCH($A1459,'2. Schematic Parts'!$A$2:$A$3001,0))&amp;"","NOT FOUND"))</f>
        <v/>
      </c>
      <c r="G1459" s="9" t="str">
        <f aca="false">IF($A1459="","",IFERROR(INDEX('2. Schematic Parts'!$D$2:$D$3001,MATCH($A1459,'2. Schematic Parts'!$A$2:$A$3001,0))&amp;"","NOT FOUND"))</f>
        <v/>
      </c>
      <c r="H1459" s="9" t="str">
        <f aca="false">IF($A1459="","",IF(COUNTIF('2. Schematic Parts'!$A$2:$A$3001,$A1459)=0,"NOT IN SCHEMATIC","OK"))</f>
        <v/>
      </c>
      <c r="I1459" s="9" t="str">
        <f aca="false">IF($A1459="","",IF($H1459="NOT IN SCHEMATIC","",IF(UPPER(TRIM($C1459))=UPPER(TRIM($E1459)),"OK","MISMATCH")))</f>
        <v/>
      </c>
      <c r="J1459" s="9" t="str">
        <f aca="false">IF($A1459="","",IF($H1459="NOT IN SCHEMATIC","",IF($F1459="","NO SCH DECAL",IF($D1459="","",IF(UPPER(TRIM($D1459))=UPPER(TRIM($F1459)),"OK","MISMATCH")))))</f>
        <v/>
      </c>
      <c r="K1459" s="16" t="str">
        <f aca="false">IF($A1459="","",SUMPRODUCT(--ISNUMBER(SEARCH(","&amp;TRIM($A1459)&amp;",",","&amp;SUBSTITUTE('1. Master BOM'!$D$2:$D$400," ","")&amp;","))))</f>
        <v/>
      </c>
      <c r="L1459" s="16" t="str">
        <f aca="false">IF($A1459="","",IF($K1459&lt;&gt;1,0,SUMPRODUCT(ISNUMBER(SEARCH(","&amp;TRIM($A1459)&amp;",",","&amp;SUBSTITUTE('1. Master BOM'!$D$2:$D$400," ","")&amp;","))*ROW('1. Master BOM'!$D$2:$D$400))))</f>
        <v/>
      </c>
      <c r="M1459" s="9" t="str">
        <f aca="false">IF($A1459="","",IF($K1459=0,"NOT IN BOM",IF($K1459&gt;1,"MULTIPLE BOM LINES","OK")))</f>
        <v/>
      </c>
      <c r="N1459" s="9" t="str">
        <f aca="false">IF($A1459="","",IF($L1459=0,"—",INDEX('1. Master BOM'!$A$1:$A$400,$L1459)))</f>
        <v/>
      </c>
      <c r="O1459" s="9" t="str">
        <f aca="false">IF($A1459="","",IF($L1459=0,"—",INDEX('1. Master BOM'!$B$1:$B$400,$L1459)))</f>
        <v/>
      </c>
      <c r="P1459" s="9" t="str">
        <f aca="false">IF($A1459="","",IF(OR($H1459="NOT IN SCHEMATIC",$O1459="—"),"",IF($G1459="","NO SCH PN",IF(UPPER(TRIM($G1459))=UPPER(TRIM($O1459)),"OK","MISMATCH"))))</f>
        <v/>
      </c>
      <c r="Q1459" s="9" t="str">
        <f aca="false">IF($A1459="","",IF($L1459=0,"—",INDEX('1. Master BOM'!$E$1:$E$400,$L1459)))</f>
        <v/>
      </c>
      <c r="R1459" s="9" t="str">
        <f aca="false">IF($A1459="","",IF($L1459=0,"—",IF(T(INDEX('1. Master BOM'!$F$1:$F$400,$L1459))="","(not set)",INDEX('1. Master BOM'!$F$1:$F$400,$L1459))))</f>
        <v/>
      </c>
      <c r="S1459" s="9" t="str">
        <f aca="false">IF($A1459="","",IF(OR($R1459="—",$R1459="(not set)",$D1459=""),"",IF(ISNUMBER(SEARCH(SUBSTITUTE(SUBSTITUTE(SUBSTITUTE($R1459,"-",""),"_","")," ",""),SUBSTITUTE(SUBSTITUTE(SUBSTITUTE($D1459,"-",""),"_","")," ",""))),"OK","CHECK")))</f>
        <v/>
      </c>
      <c r="T1459" s="9" t="str">
        <f aca="false">IF($A1459="","",IF(OR($H1459="NOT IN SCHEMATIC",$I1459="MISMATCH",$J1459="MISMATCH",$P1459="MISMATCH",$M1459&lt;&gt;"OK"),"REVIEW","OK"))</f>
        <v/>
      </c>
      <c r="U1459" s="14"/>
      <c r="V1459" s="14"/>
      <c r="W1459" s="17"/>
      <c r="X1459" s="14"/>
    </row>
    <row r="1460" customFormat="false" ht="15" hidden="false" customHeight="false" outlineLevel="0" collapsed="false">
      <c r="A1460" s="9" t="str">
        <f aca="false">IF('3. Layout Parts'!$A1460="","",TRIM('3. Layout Parts'!$A1460))</f>
        <v/>
      </c>
      <c r="B1460" s="9" t="str">
        <f aca="false">IF($A1460="","",'3. Layout Parts'!$D1460)</f>
        <v/>
      </c>
      <c r="C1460" s="9" t="str">
        <f aca="false">IF($A1460="","",'3. Layout Parts'!$B1460)</f>
        <v/>
      </c>
      <c r="D1460" s="9" t="str">
        <f aca="false">IF($A1460="","",'3. Layout Parts'!$C1460)</f>
        <v/>
      </c>
      <c r="E1460" s="9" t="str">
        <f aca="false">IF($A1460="","",IFERROR(INDEX('2. Schematic Parts'!$B$2:$B$3001,MATCH($A1460,'2. Schematic Parts'!$A$2:$A$3001,0)),"NOT FOUND"))</f>
        <v/>
      </c>
      <c r="F1460" s="9" t="str">
        <f aca="false">IF($A1460="","",IFERROR(INDEX('2. Schematic Parts'!$C$2:$C$3001,MATCH($A1460,'2. Schematic Parts'!$A$2:$A$3001,0))&amp;"","NOT FOUND"))</f>
        <v/>
      </c>
      <c r="G1460" s="9" t="str">
        <f aca="false">IF($A1460="","",IFERROR(INDEX('2. Schematic Parts'!$D$2:$D$3001,MATCH($A1460,'2. Schematic Parts'!$A$2:$A$3001,0))&amp;"","NOT FOUND"))</f>
        <v/>
      </c>
      <c r="H1460" s="9" t="str">
        <f aca="false">IF($A1460="","",IF(COUNTIF('2. Schematic Parts'!$A$2:$A$3001,$A1460)=0,"NOT IN SCHEMATIC","OK"))</f>
        <v/>
      </c>
      <c r="I1460" s="9" t="str">
        <f aca="false">IF($A1460="","",IF($H1460="NOT IN SCHEMATIC","",IF(UPPER(TRIM($C1460))=UPPER(TRIM($E1460)),"OK","MISMATCH")))</f>
        <v/>
      </c>
      <c r="J1460" s="9" t="str">
        <f aca="false">IF($A1460="","",IF($H1460="NOT IN SCHEMATIC","",IF($F1460="","NO SCH DECAL",IF($D1460="","",IF(UPPER(TRIM($D1460))=UPPER(TRIM($F1460)),"OK","MISMATCH")))))</f>
        <v/>
      </c>
      <c r="K1460" s="16" t="str">
        <f aca="false">IF($A1460="","",SUMPRODUCT(--ISNUMBER(SEARCH(","&amp;TRIM($A1460)&amp;",",","&amp;SUBSTITUTE('1. Master BOM'!$D$2:$D$400," ","")&amp;","))))</f>
        <v/>
      </c>
      <c r="L1460" s="16" t="str">
        <f aca="false">IF($A1460="","",IF($K1460&lt;&gt;1,0,SUMPRODUCT(ISNUMBER(SEARCH(","&amp;TRIM($A1460)&amp;",",","&amp;SUBSTITUTE('1. Master BOM'!$D$2:$D$400," ","")&amp;","))*ROW('1. Master BOM'!$D$2:$D$400))))</f>
        <v/>
      </c>
      <c r="M1460" s="9" t="str">
        <f aca="false">IF($A1460="","",IF($K1460=0,"NOT IN BOM",IF($K1460&gt;1,"MULTIPLE BOM LINES","OK")))</f>
        <v/>
      </c>
      <c r="N1460" s="9" t="str">
        <f aca="false">IF($A1460="","",IF($L1460=0,"—",INDEX('1. Master BOM'!$A$1:$A$400,$L1460)))</f>
        <v/>
      </c>
      <c r="O1460" s="9" t="str">
        <f aca="false">IF($A1460="","",IF($L1460=0,"—",INDEX('1. Master BOM'!$B$1:$B$400,$L1460)))</f>
        <v/>
      </c>
      <c r="P1460" s="9" t="str">
        <f aca="false">IF($A1460="","",IF(OR($H1460="NOT IN SCHEMATIC",$O1460="—"),"",IF($G1460="","NO SCH PN",IF(UPPER(TRIM($G1460))=UPPER(TRIM($O1460)),"OK","MISMATCH"))))</f>
        <v/>
      </c>
      <c r="Q1460" s="9" t="str">
        <f aca="false">IF($A1460="","",IF($L1460=0,"—",INDEX('1. Master BOM'!$E$1:$E$400,$L1460)))</f>
        <v/>
      </c>
      <c r="R1460" s="9" t="str">
        <f aca="false">IF($A1460="","",IF($L1460=0,"—",IF(T(INDEX('1. Master BOM'!$F$1:$F$400,$L1460))="","(not set)",INDEX('1. Master BOM'!$F$1:$F$400,$L1460))))</f>
        <v/>
      </c>
      <c r="S1460" s="9" t="str">
        <f aca="false">IF($A1460="","",IF(OR($R1460="—",$R1460="(not set)",$D1460=""),"",IF(ISNUMBER(SEARCH(SUBSTITUTE(SUBSTITUTE(SUBSTITUTE($R1460,"-",""),"_","")," ",""),SUBSTITUTE(SUBSTITUTE(SUBSTITUTE($D1460,"-",""),"_","")," ",""))),"OK","CHECK")))</f>
        <v/>
      </c>
      <c r="T1460" s="9" t="str">
        <f aca="false">IF($A1460="","",IF(OR($H1460="NOT IN SCHEMATIC",$I1460="MISMATCH",$J1460="MISMATCH",$P1460="MISMATCH",$M1460&lt;&gt;"OK"),"REVIEW","OK"))</f>
        <v/>
      </c>
      <c r="U1460" s="14"/>
      <c r="V1460" s="14"/>
      <c r="W1460" s="17"/>
      <c r="X1460" s="14"/>
    </row>
    <row r="1461" customFormat="false" ht="15" hidden="false" customHeight="false" outlineLevel="0" collapsed="false">
      <c r="A1461" s="9" t="str">
        <f aca="false">IF('3. Layout Parts'!$A1461="","",TRIM('3. Layout Parts'!$A1461))</f>
        <v/>
      </c>
      <c r="B1461" s="9" t="str">
        <f aca="false">IF($A1461="","",'3. Layout Parts'!$D1461)</f>
        <v/>
      </c>
      <c r="C1461" s="9" t="str">
        <f aca="false">IF($A1461="","",'3. Layout Parts'!$B1461)</f>
        <v/>
      </c>
      <c r="D1461" s="9" t="str">
        <f aca="false">IF($A1461="","",'3. Layout Parts'!$C1461)</f>
        <v/>
      </c>
      <c r="E1461" s="9" t="str">
        <f aca="false">IF($A1461="","",IFERROR(INDEX('2. Schematic Parts'!$B$2:$B$3001,MATCH($A1461,'2. Schematic Parts'!$A$2:$A$3001,0)),"NOT FOUND"))</f>
        <v/>
      </c>
      <c r="F1461" s="9" t="str">
        <f aca="false">IF($A1461="","",IFERROR(INDEX('2. Schematic Parts'!$C$2:$C$3001,MATCH($A1461,'2. Schematic Parts'!$A$2:$A$3001,0))&amp;"","NOT FOUND"))</f>
        <v/>
      </c>
      <c r="G1461" s="9" t="str">
        <f aca="false">IF($A1461="","",IFERROR(INDEX('2. Schematic Parts'!$D$2:$D$3001,MATCH($A1461,'2. Schematic Parts'!$A$2:$A$3001,0))&amp;"","NOT FOUND"))</f>
        <v/>
      </c>
      <c r="H1461" s="9" t="str">
        <f aca="false">IF($A1461="","",IF(COUNTIF('2. Schematic Parts'!$A$2:$A$3001,$A1461)=0,"NOT IN SCHEMATIC","OK"))</f>
        <v/>
      </c>
      <c r="I1461" s="9" t="str">
        <f aca="false">IF($A1461="","",IF($H1461="NOT IN SCHEMATIC","",IF(UPPER(TRIM($C1461))=UPPER(TRIM($E1461)),"OK","MISMATCH")))</f>
        <v/>
      </c>
      <c r="J1461" s="9" t="str">
        <f aca="false">IF($A1461="","",IF($H1461="NOT IN SCHEMATIC","",IF($F1461="","NO SCH DECAL",IF($D1461="","",IF(UPPER(TRIM($D1461))=UPPER(TRIM($F1461)),"OK","MISMATCH")))))</f>
        <v/>
      </c>
      <c r="K1461" s="16" t="str">
        <f aca="false">IF($A1461="","",SUMPRODUCT(--ISNUMBER(SEARCH(","&amp;TRIM($A1461)&amp;",",","&amp;SUBSTITUTE('1. Master BOM'!$D$2:$D$400," ","")&amp;","))))</f>
        <v/>
      </c>
      <c r="L1461" s="16" t="str">
        <f aca="false">IF($A1461="","",IF($K1461&lt;&gt;1,0,SUMPRODUCT(ISNUMBER(SEARCH(","&amp;TRIM($A1461)&amp;",",","&amp;SUBSTITUTE('1. Master BOM'!$D$2:$D$400," ","")&amp;","))*ROW('1. Master BOM'!$D$2:$D$400))))</f>
        <v/>
      </c>
      <c r="M1461" s="9" t="str">
        <f aca="false">IF($A1461="","",IF($K1461=0,"NOT IN BOM",IF($K1461&gt;1,"MULTIPLE BOM LINES","OK")))</f>
        <v/>
      </c>
      <c r="N1461" s="9" t="str">
        <f aca="false">IF($A1461="","",IF($L1461=0,"—",INDEX('1. Master BOM'!$A$1:$A$400,$L1461)))</f>
        <v/>
      </c>
      <c r="O1461" s="9" t="str">
        <f aca="false">IF($A1461="","",IF($L1461=0,"—",INDEX('1. Master BOM'!$B$1:$B$400,$L1461)))</f>
        <v/>
      </c>
      <c r="P1461" s="9" t="str">
        <f aca="false">IF($A1461="","",IF(OR($H1461="NOT IN SCHEMATIC",$O1461="—"),"",IF($G1461="","NO SCH PN",IF(UPPER(TRIM($G1461))=UPPER(TRIM($O1461)),"OK","MISMATCH"))))</f>
        <v/>
      </c>
      <c r="Q1461" s="9" t="str">
        <f aca="false">IF($A1461="","",IF($L1461=0,"—",INDEX('1. Master BOM'!$E$1:$E$400,$L1461)))</f>
        <v/>
      </c>
      <c r="R1461" s="9" t="str">
        <f aca="false">IF($A1461="","",IF($L1461=0,"—",IF(T(INDEX('1. Master BOM'!$F$1:$F$400,$L1461))="","(not set)",INDEX('1. Master BOM'!$F$1:$F$400,$L1461))))</f>
        <v/>
      </c>
      <c r="S1461" s="9" t="str">
        <f aca="false">IF($A1461="","",IF(OR($R1461="—",$R1461="(not set)",$D1461=""),"",IF(ISNUMBER(SEARCH(SUBSTITUTE(SUBSTITUTE(SUBSTITUTE($R1461,"-",""),"_","")," ",""),SUBSTITUTE(SUBSTITUTE(SUBSTITUTE($D1461,"-",""),"_","")," ",""))),"OK","CHECK")))</f>
        <v/>
      </c>
      <c r="T1461" s="9" t="str">
        <f aca="false">IF($A1461="","",IF(OR($H1461="NOT IN SCHEMATIC",$I1461="MISMATCH",$J1461="MISMATCH",$P1461="MISMATCH",$M1461&lt;&gt;"OK"),"REVIEW","OK"))</f>
        <v/>
      </c>
      <c r="U1461" s="14"/>
      <c r="V1461" s="14"/>
      <c r="W1461" s="17"/>
      <c r="X1461" s="14"/>
    </row>
    <row r="1462" customFormat="false" ht="15" hidden="false" customHeight="false" outlineLevel="0" collapsed="false">
      <c r="A1462" s="9" t="str">
        <f aca="false">IF('3. Layout Parts'!$A1462="","",TRIM('3. Layout Parts'!$A1462))</f>
        <v/>
      </c>
      <c r="B1462" s="9" t="str">
        <f aca="false">IF($A1462="","",'3. Layout Parts'!$D1462)</f>
        <v/>
      </c>
      <c r="C1462" s="9" t="str">
        <f aca="false">IF($A1462="","",'3. Layout Parts'!$B1462)</f>
        <v/>
      </c>
      <c r="D1462" s="9" t="str">
        <f aca="false">IF($A1462="","",'3. Layout Parts'!$C1462)</f>
        <v/>
      </c>
      <c r="E1462" s="9" t="str">
        <f aca="false">IF($A1462="","",IFERROR(INDEX('2. Schematic Parts'!$B$2:$B$3001,MATCH($A1462,'2. Schematic Parts'!$A$2:$A$3001,0)),"NOT FOUND"))</f>
        <v/>
      </c>
      <c r="F1462" s="9" t="str">
        <f aca="false">IF($A1462="","",IFERROR(INDEX('2. Schematic Parts'!$C$2:$C$3001,MATCH($A1462,'2. Schematic Parts'!$A$2:$A$3001,0))&amp;"","NOT FOUND"))</f>
        <v/>
      </c>
      <c r="G1462" s="9" t="str">
        <f aca="false">IF($A1462="","",IFERROR(INDEX('2. Schematic Parts'!$D$2:$D$3001,MATCH($A1462,'2. Schematic Parts'!$A$2:$A$3001,0))&amp;"","NOT FOUND"))</f>
        <v/>
      </c>
      <c r="H1462" s="9" t="str">
        <f aca="false">IF($A1462="","",IF(COUNTIF('2. Schematic Parts'!$A$2:$A$3001,$A1462)=0,"NOT IN SCHEMATIC","OK"))</f>
        <v/>
      </c>
      <c r="I1462" s="9" t="str">
        <f aca="false">IF($A1462="","",IF($H1462="NOT IN SCHEMATIC","",IF(UPPER(TRIM($C1462))=UPPER(TRIM($E1462)),"OK","MISMATCH")))</f>
        <v/>
      </c>
      <c r="J1462" s="9" t="str">
        <f aca="false">IF($A1462="","",IF($H1462="NOT IN SCHEMATIC","",IF($F1462="","NO SCH DECAL",IF($D1462="","",IF(UPPER(TRIM($D1462))=UPPER(TRIM($F1462)),"OK","MISMATCH")))))</f>
        <v/>
      </c>
      <c r="K1462" s="16" t="str">
        <f aca="false">IF($A1462="","",SUMPRODUCT(--ISNUMBER(SEARCH(","&amp;TRIM($A1462)&amp;",",","&amp;SUBSTITUTE('1. Master BOM'!$D$2:$D$400," ","")&amp;","))))</f>
        <v/>
      </c>
      <c r="L1462" s="16" t="str">
        <f aca="false">IF($A1462="","",IF($K1462&lt;&gt;1,0,SUMPRODUCT(ISNUMBER(SEARCH(","&amp;TRIM($A1462)&amp;",",","&amp;SUBSTITUTE('1. Master BOM'!$D$2:$D$400," ","")&amp;","))*ROW('1. Master BOM'!$D$2:$D$400))))</f>
        <v/>
      </c>
      <c r="M1462" s="9" t="str">
        <f aca="false">IF($A1462="","",IF($K1462=0,"NOT IN BOM",IF($K1462&gt;1,"MULTIPLE BOM LINES","OK")))</f>
        <v/>
      </c>
      <c r="N1462" s="9" t="str">
        <f aca="false">IF($A1462="","",IF($L1462=0,"—",INDEX('1. Master BOM'!$A$1:$A$400,$L1462)))</f>
        <v/>
      </c>
      <c r="O1462" s="9" t="str">
        <f aca="false">IF($A1462="","",IF($L1462=0,"—",INDEX('1. Master BOM'!$B$1:$B$400,$L1462)))</f>
        <v/>
      </c>
      <c r="P1462" s="9" t="str">
        <f aca="false">IF($A1462="","",IF(OR($H1462="NOT IN SCHEMATIC",$O1462="—"),"",IF($G1462="","NO SCH PN",IF(UPPER(TRIM($G1462))=UPPER(TRIM($O1462)),"OK","MISMATCH"))))</f>
        <v/>
      </c>
      <c r="Q1462" s="9" t="str">
        <f aca="false">IF($A1462="","",IF($L1462=0,"—",INDEX('1. Master BOM'!$E$1:$E$400,$L1462)))</f>
        <v/>
      </c>
      <c r="R1462" s="9" t="str">
        <f aca="false">IF($A1462="","",IF($L1462=0,"—",IF(T(INDEX('1. Master BOM'!$F$1:$F$400,$L1462))="","(not set)",INDEX('1. Master BOM'!$F$1:$F$400,$L1462))))</f>
        <v/>
      </c>
      <c r="S1462" s="9" t="str">
        <f aca="false">IF($A1462="","",IF(OR($R1462="—",$R1462="(not set)",$D1462=""),"",IF(ISNUMBER(SEARCH(SUBSTITUTE(SUBSTITUTE(SUBSTITUTE($R1462,"-",""),"_","")," ",""),SUBSTITUTE(SUBSTITUTE(SUBSTITUTE($D1462,"-",""),"_","")," ",""))),"OK","CHECK")))</f>
        <v/>
      </c>
      <c r="T1462" s="9" t="str">
        <f aca="false">IF($A1462="","",IF(OR($H1462="NOT IN SCHEMATIC",$I1462="MISMATCH",$J1462="MISMATCH",$P1462="MISMATCH",$M1462&lt;&gt;"OK"),"REVIEW","OK"))</f>
        <v/>
      </c>
      <c r="U1462" s="14"/>
      <c r="V1462" s="14"/>
      <c r="W1462" s="17"/>
      <c r="X1462" s="14"/>
    </row>
    <row r="1463" customFormat="false" ht="15" hidden="false" customHeight="false" outlineLevel="0" collapsed="false">
      <c r="A1463" s="9" t="str">
        <f aca="false">IF('3. Layout Parts'!$A1463="","",TRIM('3. Layout Parts'!$A1463))</f>
        <v/>
      </c>
      <c r="B1463" s="9" t="str">
        <f aca="false">IF($A1463="","",'3. Layout Parts'!$D1463)</f>
        <v/>
      </c>
      <c r="C1463" s="9" t="str">
        <f aca="false">IF($A1463="","",'3. Layout Parts'!$B1463)</f>
        <v/>
      </c>
      <c r="D1463" s="9" t="str">
        <f aca="false">IF($A1463="","",'3. Layout Parts'!$C1463)</f>
        <v/>
      </c>
      <c r="E1463" s="9" t="str">
        <f aca="false">IF($A1463="","",IFERROR(INDEX('2. Schematic Parts'!$B$2:$B$3001,MATCH($A1463,'2. Schematic Parts'!$A$2:$A$3001,0)),"NOT FOUND"))</f>
        <v/>
      </c>
      <c r="F1463" s="9" t="str">
        <f aca="false">IF($A1463="","",IFERROR(INDEX('2. Schematic Parts'!$C$2:$C$3001,MATCH($A1463,'2. Schematic Parts'!$A$2:$A$3001,0))&amp;"","NOT FOUND"))</f>
        <v/>
      </c>
      <c r="G1463" s="9" t="str">
        <f aca="false">IF($A1463="","",IFERROR(INDEX('2. Schematic Parts'!$D$2:$D$3001,MATCH($A1463,'2. Schematic Parts'!$A$2:$A$3001,0))&amp;"","NOT FOUND"))</f>
        <v/>
      </c>
      <c r="H1463" s="9" t="str">
        <f aca="false">IF($A1463="","",IF(COUNTIF('2. Schematic Parts'!$A$2:$A$3001,$A1463)=0,"NOT IN SCHEMATIC","OK"))</f>
        <v/>
      </c>
      <c r="I1463" s="9" t="str">
        <f aca="false">IF($A1463="","",IF($H1463="NOT IN SCHEMATIC","",IF(UPPER(TRIM($C1463))=UPPER(TRIM($E1463)),"OK","MISMATCH")))</f>
        <v/>
      </c>
      <c r="J1463" s="9" t="str">
        <f aca="false">IF($A1463="","",IF($H1463="NOT IN SCHEMATIC","",IF($F1463="","NO SCH DECAL",IF($D1463="","",IF(UPPER(TRIM($D1463))=UPPER(TRIM($F1463)),"OK","MISMATCH")))))</f>
        <v/>
      </c>
      <c r="K1463" s="16" t="str">
        <f aca="false">IF($A1463="","",SUMPRODUCT(--ISNUMBER(SEARCH(","&amp;TRIM($A1463)&amp;",",","&amp;SUBSTITUTE('1. Master BOM'!$D$2:$D$400," ","")&amp;","))))</f>
        <v/>
      </c>
      <c r="L1463" s="16" t="str">
        <f aca="false">IF($A1463="","",IF($K1463&lt;&gt;1,0,SUMPRODUCT(ISNUMBER(SEARCH(","&amp;TRIM($A1463)&amp;",",","&amp;SUBSTITUTE('1. Master BOM'!$D$2:$D$400," ","")&amp;","))*ROW('1. Master BOM'!$D$2:$D$400))))</f>
        <v/>
      </c>
      <c r="M1463" s="9" t="str">
        <f aca="false">IF($A1463="","",IF($K1463=0,"NOT IN BOM",IF($K1463&gt;1,"MULTIPLE BOM LINES","OK")))</f>
        <v/>
      </c>
      <c r="N1463" s="9" t="str">
        <f aca="false">IF($A1463="","",IF($L1463=0,"—",INDEX('1. Master BOM'!$A$1:$A$400,$L1463)))</f>
        <v/>
      </c>
      <c r="O1463" s="9" t="str">
        <f aca="false">IF($A1463="","",IF($L1463=0,"—",INDEX('1. Master BOM'!$B$1:$B$400,$L1463)))</f>
        <v/>
      </c>
      <c r="P1463" s="9" t="str">
        <f aca="false">IF($A1463="","",IF(OR($H1463="NOT IN SCHEMATIC",$O1463="—"),"",IF($G1463="","NO SCH PN",IF(UPPER(TRIM($G1463))=UPPER(TRIM($O1463)),"OK","MISMATCH"))))</f>
        <v/>
      </c>
      <c r="Q1463" s="9" t="str">
        <f aca="false">IF($A1463="","",IF($L1463=0,"—",INDEX('1. Master BOM'!$E$1:$E$400,$L1463)))</f>
        <v/>
      </c>
      <c r="R1463" s="9" t="str">
        <f aca="false">IF($A1463="","",IF($L1463=0,"—",IF(T(INDEX('1. Master BOM'!$F$1:$F$400,$L1463))="","(not set)",INDEX('1. Master BOM'!$F$1:$F$400,$L1463))))</f>
        <v/>
      </c>
      <c r="S1463" s="9" t="str">
        <f aca="false">IF($A1463="","",IF(OR($R1463="—",$R1463="(not set)",$D1463=""),"",IF(ISNUMBER(SEARCH(SUBSTITUTE(SUBSTITUTE(SUBSTITUTE($R1463,"-",""),"_","")," ",""),SUBSTITUTE(SUBSTITUTE(SUBSTITUTE($D1463,"-",""),"_","")," ",""))),"OK","CHECK")))</f>
        <v/>
      </c>
      <c r="T1463" s="9" t="str">
        <f aca="false">IF($A1463="","",IF(OR($H1463="NOT IN SCHEMATIC",$I1463="MISMATCH",$J1463="MISMATCH",$P1463="MISMATCH",$M1463&lt;&gt;"OK"),"REVIEW","OK"))</f>
        <v/>
      </c>
      <c r="U1463" s="14"/>
      <c r="V1463" s="14"/>
      <c r="W1463" s="17"/>
      <c r="X1463" s="14"/>
    </row>
    <row r="1464" customFormat="false" ht="15" hidden="false" customHeight="false" outlineLevel="0" collapsed="false">
      <c r="A1464" s="9" t="str">
        <f aca="false">IF('3. Layout Parts'!$A1464="","",TRIM('3. Layout Parts'!$A1464))</f>
        <v/>
      </c>
      <c r="B1464" s="9" t="str">
        <f aca="false">IF($A1464="","",'3. Layout Parts'!$D1464)</f>
        <v/>
      </c>
      <c r="C1464" s="9" t="str">
        <f aca="false">IF($A1464="","",'3. Layout Parts'!$B1464)</f>
        <v/>
      </c>
      <c r="D1464" s="9" t="str">
        <f aca="false">IF($A1464="","",'3. Layout Parts'!$C1464)</f>
        <v/>
      </c>
      <c r="E1464" s="9" t="str">
        <f aca="false">IF($A1464="","",IFERROR(INDEX('2. Schematic Parts'!$B$2:$B$3001,MATCH($A1464,'2. Schematic Parts'!$A$2:$A$3001,0)),"NOT FOUND"))</f>
        <v/>
      </c>
      <c r="F1464" s="9" t="str">
        <f aca="false">IF($A1464="","",IFERROR(INDEX('2. Schematic Parts'!$C$2:$C$3001,MATCH($A1464,'2. Schematic Parts'!$A$2:$A$3001,0))&amp;"","NOT FOUND"))</f>
        <v/>
      </c>
      <c r="G1464" s="9" t="str">
        <f aca="false">IF($A1464="","",IFERROR(INDEX('2. Schematic Parts'!$D$2:$D$3001,MATCH($A1464,'2. Schematic Parts'!$A$2:$A$3001,0))&amp;"","NOT FOUND"))</f>
        <v/>
      </c>
      <c r="H1464" s="9" t="str">
        <f aca="false">IF($A1464="","",IF(COUNTIF('2. Schematic Parts'!$A$2:$A$3001,$A1464)=0,"NOT IN SCHEMATIC","OK"))</f>
        <v/>
      </c>
      <c r="I1464" s="9" t="str">
        <f aca="false">IF($A1464="","",IF($H1464="NOT IN SCHEMATIC","",IF(UPPER(TRIM($C1464))=UPPER(TRIM($E1464)),"OK","MISMATCH")))</f>
        <v/>
      </c>
      <c r="J1464" s="9" t="str">
        <f aca="false">IF($A1464="","",IF($H1464="NOT IN SCHEMATIC","",IF($F1464="","NO SCH DECAL",IF($D1464="","",IF(UPPER(TRIM($D1464))=UPPER(TRIM($F1464)),"OK","MISMATCH")))))</f>
        <v/>
      </c>
      <c r="K1464" s="16" t="str">
        <f aca="false">IF($A1464="","",SUMPRODUCT(--ISNUMBER(SEARCH(","&amp;TRIM($A1464)&amp;",",","&amp;SUBSTITUTE('1. Master BOM'!$D$2:$D$400," ","")&amp;","))))</f>
        <v/>
      </c>
      <c r="L1464" s="16" t="str">
        <f aca="false">IF($A1464="","",IF($K1464&lt;&gt;1,0,SUMPRODUCT(ISNUMBER(SEARCH(","&amp;TRIM($A1464)&amp;",",","&amp;SUBSTITUTE('1. Master BOM'!$D$2:$D$400," ","")&amp;","))*ROW('1. Master BOM'!$D$2:$D$400))))</f>
        <v/>
      </c>
      <c r="M1464" s="9" t="str">
        <f aca="false">IF($A1464="","",IF($K1464=0,"NOT IN BOM",IF($K1464&gt;1,"MULTIPLE BOM LINES","OK")))</f>
        <v/>
      </c>
      <c r="N1464" s="9" t="str">
        <f aca="false">IF($A1464="","",IF($L1464=0,"—",INDEX('1. Master BOM'!$A$1:$A$400,$L1464)))</f>
        <v/>
      </c>
      <c r="O1464" s="9" t="str">
        <f aca="false">IF($A1464="","",IF($L1464=0,"—",INDEX('1. Master BOM'!$B$1:$B$400,$L1464)))</f>
        <v/>
      </c>
      <c r="P1464" s="9" t="str">
        <f aca="false">IF($A1464="","",IF(OR($H1464="NOT IN SCHEMATIC",$O1464="—"),"",IF($G1464="","NO SCH PN",IF(UPPER(TRIM($G1464))=UPPER(TRIM($O1464)),"OK","MISMATCH"))))</f>
        <v/>
      </c>
      <c r="Q1464" s="9" t="str">
        <f aca="false">IF($A1464="","",IF($L1464=0,"—",INDEX('1. Master BOM'!$E$1:$E$400,$L1464)))</f>
        <v/>
      </c>
      <c r="R1464" s="9" t="str">
        <f aca="false">IF($A1464="","",IF($L1464=0,"—",IF(T(INDEX('1. Master BOM'!$F$1:$F$400,$L1464))="","(not set)",INDEX('1. Master BOM'!$F$1:$F$400,$L1464))))</f>
        <v/>
      </c>
      <c r="S1464" s="9" t="str">
        <f aca="false">IF($A1464="","",IF(OR($R1464="—",$R1464="(not set)",$D1464=""),"",IF(ISNUMBER(SEARCH(SUBSTITUTE(SUBSTITUTE(SUBSTITUTE($R1464,"-",""),"_","")," ",""),SUBSTITUTE(SUBSTITUTE(SUBSTITUTE($D1464,"-",""),"_","")," ",""))),"OK","CHECK")))</f>
        <v/>
      </c>
      <c r="T1464" s="9" t="str">
        <f aca="false">IF($A1464="","",IF(OR($H1464="NOT IN SCHEMATIC",$I1464="MISMATCH",$J1464="MISMATCH",$P1464="MISMATCH",$M1464&lt;&gt;"OK"),"REVIEW","OK"))</f>
        <v/>
      </c>
      <c r="U1464" s="14"/>
      <c r="V1464" s="14"/>
      <c r="W1464" s="17"/>
      <c r="X1464" s="14"/>
    </row>
    <row r="1465" customFormat="false" ht="15" hidden="false" customHeight="false" outlineLevel="0" collapsed="false">
      <c r="A1465" s="9" t="str">
        <f aca="false">IF('3. Layout Parts'!$A1465="","",TRIM('3. Layout Parts'!$A1465))</f>
        <v/>
      </c>
      <c r="B1465" s="9" t="str">
        <f aca="false">IF($A1465="","",'3. Layout Parts'!$D1465)</f>
        <v/>
      </c>
      <c r="C1465" s="9" t="str">
        <f aca="false">IF($A1465="","",'3. Layout Parts'!$B1465)</f>
        <v/>
      </c>
      <c r="D1465" s="9" t="str">
        <f aca="false">IF($A1465="","",'3. Layout Parts'!$C1465)</f>
        <v/>
      </c>
      <c r="E1465" s="9" t="str">
        <f aca="false">IF($A1465="","",IFERROR(INDEX('2. Schematic Parts'!$B$2:$B$3001,MATCH($A1465,'2. Schematic Parts'!$A$2:$A$3001,0)),"NOT FOUND"))</f>
        <v/>
      </c>
      <c r="F1465" s="9" t="str">
        <f aca="false">IF($A1465="","",IFERROR(INDEX('2. Schematic Parts'!$C$2:$C$3001,MATCH($A1465,'2. Schematic Parts'!$A$2:$A$3001,0))&amp;"","NOT FOUND"))</f>
        <v/>
      </c>
      <c r="G1465" s="9" t="str">
        <f aca="false">IF($A1465="","",IFERROR(INDEX('2. Schematic Parts'!$D$2:$D$3001,MATCH($A1465,'2. Schematic Parts'!$A$2:$A$3001,0))&amp;"","NOT FOUND"))</f>
        <v/>
      </c>
      <c r="H1465" s="9" t="str">
        <f aca="false">IF($A1465="","",IF(COUNTIF('2. Schematic Parts'!$A$2:$A$3001,$A1465)=0,"NOT IN SCHEMATIC","OK"))</f>
        <v/>
      </c>
      <c r="I1465" s="9" t="str">
        <f aca="false">IF($A1465="","",IF($H1465="NOT IN SCHEMATIC","",IF(UPPER(TRIM($C1465))=UPPER(TRIM($E1465)),"OK","MISMATCH")))</f>
        <v/>
      </c>
      <c r="J1465" s="9" t="str">
        <f aca="false">IF($A1465="","",IF($H1465="NOT IN SCHEMATIC","",IF($F1465="","NO SCH DECAL",IF($D1465="","",IF(UPPER(TRIM($D1465))=UPPER(TRIM($F1465)),"OK","MISMATCH")))))</f>
        <v/>
      </c>
      <c r="K1465" s="16" t="str">
        <f aca="false">IF($A1465="","",SUMPRODUCT(--ISNUMBER(SEARCH(","&amp;TRIM($A1465)&amp;",",","&amp;SUBSTITUTE('1. Master BOM'!$D$2:$D$400," ","")&amp;","))))</f>
        <v/>
      </c>
      <c r="L1465" s="16" t="str">
        <f aca="false">IF($A1465="","",IF($K1465&lt;&gt;1,0,SUMPRODUCT(ISNUMBER(SEARCH(","&amp;TRIM($A1465)&amp;",",","&amp;SUBSTITUTE('1. Master BOM'!$D$2:$D$400," ","")&amp;","))*ROW('1. Master BOM'!$D$2:$D$400))))</f>
        <v/>
      </c>
      <c r="M1465" s="9" t="str">
        <f aca="false">IF($A1465="","",IF($K1465=0,"NOT IN BOM",IF($K1465&gt;1,"MULTIPLE BOM LINES","OK")))</f>
        <v/>
      </c>
      <c r="N1465" s="9" t="str">
        <f aca="false">IF($A1465="","",IF($L1465=0,"—",INDEX('1. Master BOM'!$A$1:$A$400,$L1465)))</f>
        <v/>
      </c>
      <c r="O1465" s="9" t="str">
        <f aca="false">IF($A1465="","",IF($L1465=0,"—",INDEX('1. Master BOM'!$B$1:$B$400,$L1465)))</f>
        <v/>
      </c>
      <c r="P1465" s="9" t="str">
        <f aca="false">IF($A1465="","",IF(OR($H1465="NOT IN SCHEMATIC",$O1465="—"),"",IF($G1465="","NO SCH PN",IF(UPPER(TRIM($G1465))=UPPER(TRIM($O1465)),"OK","MISMATCH"))))</f>
        <v/>
      </c>
      <c r="Q1465" s="9" t="str">
        <f aca="false">IF($A1465="","",IF($L1465=0,"—",INDEX('1. Master BOM'!$E$1:$E$400,$L1465)))</f>
        <v/>
      </c>
      <c r="R1465" s="9" t="str">
        <f aca="false">IF($A1465="","",IF($L1465=0,"—",IF(T(INDEX('1. Master BOM'!$F$1:$F$400,$L1465))="","(not set)",INDEX('1. Master BOM'!$F$1:$F$400,$L1465))))</f>
        <v/>
      </c>
      <c r="S1465" s="9" t="str">
        <f aca="false">IF($A1465="","",IF(OR($R1465="—",$R1465="(not set)",$D1465=""),"",IF(ISNUMBER(SEARCH(SUBSTITUTE(SUBSTITUTE(SUBSTITUTE($R1465,"-",""),"_","")," ",""),SUBSTITUTE(SUBSTITUTE(SUBSTITUTE($D1465,"-",""),"_","")," ",""))),"OK","CHECK")))</f>
        <v/>
      </c>
      <c r="T1465" s="9" t="str">
        <f aca="false">IF($A1465="","",IF(OR($H1465="NOT IN SCHEMATIC",$I1465="MISMATCH",$J1465="MISMATCH",$P1465="MISMATCH",$M1465&lt;&gt;"OK"),"REVIEW","OK"))</f>
        <v/>
      </c>
      <c r="U1465" s="14"/>
      <c r="V1465" s="14"/>
      <c r="W1465" s="17"/>
      <c r="X1465" s="14"/>
    </row>
    <row r="1466" customFormat="false" ht="15" hidden="false" customHeight="false" outlineLevel="0" collapsed="false">
      <c r="A1466" s="9" t="str">
        <f aca="false">IF('3. Layout Parts'!$A1466="","",TRIM('3. Layout Parts'!$A1466))</f>
        <v/>
      </c>
      <c r="B1466" s="9" t="str">
        <f aca="false">IF($A1466="","",'3. Layout Parts'!$D1466)</f>
        <v/>
      </c>
      <c r="C1466" s="9" t="str">
        <f aca="false">IF($A1466="","",'3. Layout Parts'!$B1466)</f>
        <v/>
      </c>
      <c r="D1466" s="9" t="str">
        <f aca="false">IF($A1466="","",'3. Layout Parts'!$C1466)</f>
        <v/>
      </c>
      <c r="E1466" s="9" t="str">
        <f aca="false">IF($A1466="","",IFERROR(INDEX('2. Schematic Parts'!$B$2:$B$3001,MATCH($A1466,'2. Schematic Parts'!$A$2:$A$3001,0)),"NOT FOUND"))</f>
        <v/>
      </c>
      <c r="F1466" s="9" t="str">
        <f aca="false">IF($A1466="","",IFERROR(INDEX('2. Schematic Parts'!$C$2:$C$3001,MATCH($A1466,'2. Schematic Parts'!$A$2:$A$3001,0))&amp;"","NOT FOUND"))</f>
        <v/>
      </c>
      <c r="G1466" s="9" t="str">
        <f aca="false">IF($A1466="","",IFERROR(INDEX('2. Schematic Parts'!$D$2:$D$3001,MATCH($A1466,'2. Schematic Parts'!$A$2:$A$3001,0))&amp;"","NOT FOUND"))</f>
        <v/>
      </c>
      <c r="H1466" s="9" t="str">
        <f aca="false">IF($A1466="","",IF(COUNTIF('2. Schematic Parts'!$A$2:$A$3001,$A1466)=0,"NOT IN SCHEMATIC","OK"))</f>
        <v/>
      </c>
      <c r="I1466" s="9" t="str">
        <f aca="false">IF($A1466="","",IF($H1466="NOT IN SCHEMATIC","",IF(UPPER(TRIM($C1466))=UPPER(TRIM($E1466)),"OK","MISMATCH")))</f>
        <v/>
      </c>
      <c r="J1466" s="9" t="str">
        <f aca="false">IF($A1466="","",IF($H1466="NOT IN SCHEMATIC","",IF($F1466="","NO SCH DECAL",IF($D1466="","",IF(UPPER(TRIM($D1466))=UPPER(TRIM($F1466)),"OK","MISMATCH")))))</f>
        <v/>
      </c>
      <c r="K1466" s="16" t="str">
        <f aca="false">IF($A1466="","",SUMPRODUCT(--ISNUMBER(SEARCH(","&amp;TRIM($A1466)&amp;",",","&amp;SUBSTITUTE('1. Master BOM'!$D$2:$D$400," ","")&amp;","))))</f>
        <v/>
      </c>
      <c r="L1466" s="16" t="str">
        <f aca="false">IF($A1466="","",IF($K1466&lt;&gt;1,0,SUMPRODUCT(ISNUMBER(SEARCH(","&amp;TRIM($A1466)&amp;",",","&amp;SUBSTITUTE('1. Master BOM'!$D$2:$D$400," ","")&amp;","))*ROW('1. Master BOM'!$D$2:$D$400))))</f>
        <v/>
      </c>
      <c r="M1466" s="9" t="str">
        <f aca="false">IF($A1466="","",IF($K1466=0,"NOT IN BOM",IF($K1466&gt;1,"MULTIPLE BOM LINES","OK")))</f>
        <v/>
      </c>
      <c r="N1466" s="9" t="str">
        <f aca="false">IF($A1466="","",IF($L1466=0,"—",INDEX('1. Master BOM'!$A$1:$A$400,$L1466)))</f>
        <v/>
      </c>
      <c r="O1466" s="9" t="str">
        <f aca="false">IF($A1466="","",IF($L1466=0,"—",INDEX('1. Master BOM'!$B$1:$B$400,$L1466)))</f>
        <v/>
      </c>
      <c r="P1466" s="9" t="str">
        <f aca="false">IF($A1466="","",IF(OR($H1466="NOT IN SCHEMATIC",$O1466="—"),"",IF($G1466="","NO SCH PN",IF(UPPER(TRIM($G1466))=UPPER(TRIM($O1466)),"OK","MISMATCH"))))</f>
        <v/>
      </c>
      <c r="Q1466" s="9" t="str">
        <f aca="false">IF($A1466="","",IF($L1466=0,"—",INDEX('1. Master BOM'!$E$1:$E$400,$L1466)))</f>
        <v/>
      </c>
      <c r="R1466" s="9" t="str">
        <f aca="false">IF($A1466="","",IF($L1466=0,"—",IF(T(INDEX('1. Master BOM'!$F$1:$F$400,$L1466))="","(not set)",INDEX('1. Master BOM'!$F$1:$F$400,$L1466))))</f>
        <v/>
      </c>
      <c r="S1466" s="9" t="str">
        <f aca="false">IF($A1466="","",IF(OR($R1466="—",$R1466="(not set)",$D1466=""),"",IF(ISNUMBER(SEARCH(SUBSTITUTE(SUBSTITUTE(SUBSTITUTE($R1466,"-",""),"_","")," ",""),SUBSTITUTE(SUBSTITUTE(SUBSTITUTE($D1466,"-",""),"_","")," ",""))),"OK","CHECK")))</f>
        <v/>
      </c>
      <c r="T1466" s="9" t="str">
        <f aca="false">IF($A1466="","",IF(OR($H1466="NOT IN SCHEMATIC",$I1466="MISMATCH",$J1466="MISMATCH",$P1466="MISMATCH",$M1466&lt;&gt;"OK"),"REVIEW","OK"))</f>
        <v/>
      </c>
      <c r="U1466" s="14"/>
      <c r="V1466" s="14"/>
      <c r="W1466" s="17"/>
      <c r="X1466" s="14"/>
    </row>
    <row r="1467" customFormat="false" ht="15" hidden="false" customHeight="false" outlineLevel="0" collapsed="false">
      <c r="A1467" s="9" t="str">
        <f aca="false">IF('3. Layout Parts'!$A1467="","",TRIM('3. Layout Parts'!$A1467))</f>
        <v/>
      </c>
      <c r="B1467" s="9" t="str">
        <f aca="false">IF($A1467="","",'3. Layout Parts'!$D1467)</f>
        <v/>
      </c>
      <c r="C1467" s="9" t="str">
        <f aca="false">IF($A1467="","",'3. Layout Parts'!$B1467)</f>
        <v/>
      </c>
      <c r="D1467" s="9" t="str">
        <f aca="false">IF($A1467="","",'3. Layout Parts'!$C1467)</f>
        <v/>
      </c>
      <c r="E1467" s="9" t="str">
        <f aca="false">IF($A1467="","",IFERROR(INDEX('2. Schematic Parts'!$B$2:$B$3001,MATCH($A1467,'2. Schematic Parts'!$A$2:$A$3001,0)),"NOT FOUND"))</f>
        <v/>
      </c>
      <c r="F1467" s="9" t="str">
        <f aca="false">IF($A1467="","",IFERROR(INDEX('2. Schematic Parts'!$C$2:$C$3001,MATCH($A1467,'2. Schematic Parts'!$A$2:$A$3001,0))&amp;"","NOT FOUND"))</f>
        <v/>
      </c>
      <c r="G1467" s="9" t="str">
        <f aca="false">IF($A1467="","",IFERROR(INDEX('2. Schematic Parts'!$D$2:$D$3001,MATCH($A1467,'2. Schematic Parts'!$A$2:$A$3001,0))&amp;"","NOT FOUND"))</f>
        <v/>
      </c>
      <c r="H1467" s="9" t="str">
        <f aca="false">IF($A1467="","",IF(COUNTIF('2. Schematic Parts'!$A$2:$A$3001,$A1467)=0,"NOT IN SCHEMATIC","OK"))</f>
        <v/>
      </c>
      <c r="I1467" s="9" t="str">
        <f aca="false">IF($A1467="","",IF($H1467="NOT IN SCHEMATIC","",IF(UPPER(TRIM($C1467))=UPPER(TRIM($E1467)),"OK","MISMATCH")))</f>
        <v/>
      </c>
      <c r="J1467" s="9" t="str">
        <f aca="false">IF($A1467="","",IF($H1467="NOT IN SCHEMATIC","",IF($F1467="","NO SCH DECAL",IF($D1467="","",IF(UPPER(TRIM($D1467))=UPPER(TRIM($F1467)),"OK","MISMATCH")))))</f>
        <v/>
      </c>
      <c r="K1467" s="16" t="str">
        <f aca="false">IF($A1467="","",SUMPRODUCT(--ISNUMBER(SEARCH(","&amp;TRIM($A1467)&amp;",",","&amp;SUBSTITUTE('1. Master BOM'!$D$2:$D$400," ","")&amp;","))))</f>
        <v/>
      </c>
      <c r="L1467" s="16" t="str">
        <f aca="false">IF($A1467="","",IF($K1467&lt;&gt;1,0,SUMPRODUCT(ISNUMBER(SEARCH(","&amp;TRIM($A1467)&amp;",",","&amp;SUBSTITUTE('1. Master BOM'!$D$2:$D$400," ","")&amp;","))*ROW('1. Master BOM'!$D$2:$D$400))))</f>
        <v/>
      </c>
      <c r="M1467" s="9" t="str">
        <f aca="false">IF($A1467="","",IF($K1467=0,"NOT IN BOM",IF($K1467&gt;1,"MULTIPLE BOM LINES","OK")))</f>
        <v/>
      </c>
      <c r="N1467" s="9" t="str">
        <f aca="false">IF($A1467="","",IF($L1467=0,"—",INDEX('1. Master BOM'!$A$1:$A$400,$L1467)))</f>
        <v/>
      </c>
      <c r="O1467" s="9" t="str">
        <f aca="false">IF($A1467="","",IF($L1467=0,"—",INDEX('1. Master BOM'!$B$1:$B$400,$L1467)))</f>
        <v/>
      </c>
      <c r="P1467" s="9" t="str">
        <f aca="false">IF($A1467="","",IF(OR($H1467="NOT IN SCHEMATIC",$O1467="—"),"",IF($G1467="","NO SCH PN",IF(UPPER(TRIM($G1467))=UPPER(TRIM($O1467)),"OK","MISMATCH"))))</f>
        <v/>
      </c>
      <c r="Q1467" s="9" t="str">
        <f aca="false">IF($A1467="","",IF($L1467=0,"—",INDEX('1. Master BOM'!$E$1:$E$400,$L1467)))</f>
        <v/>
      </c>
      <c r="R1467" s="9" t="str">
        <f aca="false">IF($A1467="","",IF($L1467=0,"—",IF(T(INDEX('1. Master BOM'!$F$1:$F$400,$L1467))="","(not set)",INDEX('1. Master BOM'!$F$1:$F$400,$L1467))))</f>
        <v/>
      </c>
      <c r="S1467" s="9" t="str">
        <f aca="false">IF($A1467="","",IF(OR($R1467="—",$R1467="(not set)",$D1467=""),"",IF(ISNUMBER(SEARCH(SUBSTITUTE(SUBSTITUTE(SUBSTITUTE($R1467,"-",""),"_","")," ",""),SUBSTITUTE(SUBSTITUTE(SUBSTITUTE($D1467,"-",""),"_","")," ",""))),"OK","CHECK")))</f>
        <v/>
      </c>
      <c r="T1467" s="9" t="str">
        <f aca="false">IF($A1467="","",IF(OR($H1467="NOT IN SCHEMATIC",$I1467="MISMATCH",$J1467="MISMATCH",$P1467="MISMATCH",$M1467&lt;&gt;"OK"),"REVIEW","OK"))</f>
        <v/>
      </c>
      <c r="U1467" s="14"/>
      <c r="V1467" s="14"/>
      <c r="W1467" s="17"/>
      <c r="X1467" s="14"/>
    </row>
    <row r="1468" customFormat="false" ht="15" hidden="false" customHeight="false" outlineLevel="0" collapsed="false">
      <c r="A1468" s="9" t="str">
        <f aca="false">IF('3. Layout Parts'!$A1468="","",TRIM('3. Layout Parts'!$A1468))</f>
        <v/>
      </c>
      <c r="B1468" s="9" t="str">
        <f aca="false">IF($A1468="","",'3. Layout Parts'!$D1468)</f>
        <v/>
      </c>
      <c r="C1468" s="9" t="str">
        <f aca="false">IF($A1468="","",'3. Layout Parts'!$B1468)</f>
        <v/>
      </c>
      <c r="D1468" s="9" t="str">
        <f aca="false">IF($A1468="","",'3. Layout Parts'!$C1468)</f>
        <v/>
      </c>
      <c r="E1468" s="9" t="str">
        <f aca="false">IF($A1468="","",IFERROR(INDEX('2. Schematic Parts'!$B$2:$B$3001,MATCH($A1468,'2. Schematic Parts'!$A$2:$A$3001,0)),"NOT FOUND"))</f>
        <v/>
      </c>
      <c r="F1468" s="9" t="str">
        <f aca="false">IF($A1468="","",IFERROR(INDEX('2. Schematic Parts'!$C$2:$C$3001,MATCH($A1468,'2. Schematic Parts'!$A$2:$A$3001,0))&amp;"","NOT FOUND"))</f>
        <v/>
      </c>
      <c r="G1468" s="9" t="str">
        <f aca="false">IF($A1468="","",IFERROR(INDEX('2. Schematic Parts'!$D$2:$D$3001,MATCH($A1468,'2. Schematic Parts'!$A$2:$A$3001,0))&amp;"","NOT FOUND"))</f>
        <v/>
      </c>
      <c r="H1468" s="9" t="str">
        <f aca="false">IF($A1468="","",IF(COUNTIF('2. Schematic Parts'!$A$2:$A$3001,$A1468)=0,"NOT IN SCHEMATIC","OK"))</f>
        <v/>
      </c>
      <c r="I1468" s="9" t="str">
        <f aca="false">IF($A1468="","",IF($H1468="NOT IN SCHEMATIC","",IF(UPPER(TRIM($C1468))=UPPER(TRIM($E1468)),"OK","MISMATCH")))</f>
        <v/>
      </c>
      <c r="J1468" s="9" t="str">
        <f aca="false">IF($A1468="","",IF($H1468="NOT IN SCHEMATIC","",IF($F1468="","NO SCH DECAL",IF($D1468="","",IF(UPPER(TRIM($D1468))=UPPER(TRIM($F1468)),"OK","MISMATCH")))))</f>
        <v/>
      </c>
      <c r="K1468" s="16" t="str">
        <f aca="false">IF($A1468="","",SUMPRODUCT(--ISNUMBER(SEARCH(","&amp;TRIM($A1468)&amp;",",","&amp;SUBSTITUTE('1. Master BOM'!$D$2:$D$400," ","")&amp;","))))</f>
        <v/>
      </c>
      <c r="L1468" s="16" t="str">
        <f aca="false">IF($A1468="","",IF($K1468&lt;&gt;1,0,SUMPRODUCT(ISNUMBER(SEARCH(","&amp;TRIM($A1468)&amp;",",","&amp;SUBSTITUTE('1. Master BOM'!$D$2:$D$400," ","")&amp;","))*ROW('1. Master BOM'!$D$2:$D$400))))</f>
        <v/>
      </c>
      <c r="M1468" s="9" t="str">
        <f aca="false">IF($A1468="","",IF($K1468=0,"NOT IN BOM",IF($K1468&gt;1,"MULTIPLE BOM LINES","OK")))</f>
        <v/>
      </c>
      <c r="N1468" s="9" t="str">
        <f aca="false">IF($A1468="","",IF($L1468=0,"—",INDEX('1. Master BOM'!$A$1:$A$400,$L1468)))</f>
        <v/>
      </c>
      <c r="O1468" s="9" t="str">
        <f aca="false">IF($A1468="","",IF($L1468=0,"—",INDEX('1. Master BOM'!$B$1:$B$400,$L1468)))</f>
        <v/>
      </c>
      <c r="P1468" s="9" t="str">
        <f aca="false">IF($A1468="","",IF(OR($H1468="NOT IN SCHEMATIC",$O1468="—"),"",IF($G1468="","NO SCH PN",IF(UPPER(TRIM($G1468))=UPPER(TRIM($O1468)),"OK","MISMATCH"))))</f>
        <v/>
      </c>
      <c r="Q1468" s="9" t="str">
        <f aca="false">IF($A1468="","",IF($L1468=0,"—",INDEX('1. Master BOM'!$E$1:$E$400,$L1468)))</f>
        <v/>
      </c>
      <c r="R1468" s="9" t="str">
        <f aca="false">IF($A1468="","",IF($L1468=0,"—",IF(T(INDEX('1. Master BOM'!$F$1:$F$400,$L1468))="","(not set)",INDEX('1. Master BOM'!$F$1:$F$400,$L1468))))</f>
        <v/>
      </c>
      <c r="S1468" s="9" t="str">
        <f aca="false">IF($A1468="","",IF(OR($R1468="—",$R1468="(not set)",$D1468=""),"",IF(ISNUMBER(SEARCH(SUBSTITUTE(SUBSTITUTE(SUBSTITUTE($R1468,"-",""),"_","")," ",""),SUBSTITUTE(SUBSTITUTE(SUBSTITUTE($D1468,"-",""),"_","")," ",""))),"OK","CHECK")))</f>
        <v/>
      </c>
      <c r="T1468" s="9" t="str">
        <f aca="false">IF($A1468="","",IF(OR($H1468="NOT IN SCHEMATIC",$I1468="MISMATCH",$J1468="MISMATCH",$P1468="MISMATCH",$M1468&lt;&gt;"OK"),"REVIEW","OK"))</f>
        <v/>
      </c>
      <c r="U1468" s="14"/>
      <c r="V1468" s="14"/>
      <c r="W1468" s="17"/>
      <c r="X1468" s="14"/>
    </row>
    <row r="1469" customFormat="false" ht="15" hidden="false" customHeight="false" outlineLevel="0" collapsed="false">
      <c r="A1469" s="9" t="str">
        <f aca="false">IF('3. Layout Parts'!$A1469="","",TRIM('3. Layout Parts'!$A1469))</f>
        <v/>
      </c>
      <c r="B1469" s="9" t="str">
        <f aca="false">IF($A1469="","",'3. Layout Parts'!$D1469)</f>
        <v/>
      </c>
      <c r="C1469" s="9" t="str">
        <f aca="false">IF($A1469="","",'3. Layout Parts'!$B1469)</f>
        <v/>
      </c>
      <c r="D1469" s="9" t="str">
        <f aca="false">IF($A1469="","",'3. Layout Parts'!$C1469)</f>
        <v/>
      </c>
      <c r="E1469" s="9" t="str">
        <f aca="false">IF($A1469="","",IFERROR(INDEX('2. Schematic Parts'!$B$2:$B$3001,MATCH($A1469,'2. Schematic Parts'!$A$2:$A$3001,0)),"NOT FOUND"))</f>
        <v/>
      </c>
      <c r="F1469" s="9" t="str">
        <f aca="false">IF($A1469="","",IFERROR(INDEX('2. Schematic Parts'!$C$2:$C$3001,MATCH($A1469,'2. Schematic Parts'!$A$2:$A$3001,0))&amp;"","NOT FOUND"))</f>
        <v/>
      </c>
      <c r="G1469" s="9" t="str">
        <f aca="false">IF($A1469="","",IFERROR(INDEX('2. Schematic Parts'!$D$2:$D$3001,MATCH($A1469,'2. Schematic Parts'!$A$2:$A$3001,0))&amp;"","NOT FOUND"))</f>
        <v/>
      </c>
      <c r="H1469" s="9" t="str">
        <f aca="false">IF($A1469="","",IF(COUNTIF('2. Schematic Parts'!$A$2:$A$3001,$A1469)=0,"NOT IN SCHEMATIC","OK"))</f>
        <v/>
      </c>
      <c r="I1469" s="9" t="str">
        <f aca="false">IF($A1469="","",IF($H1469="NOT IN SCHEMATIC","",IF(UPPER(TRIM($C1469))=UPPER(TRIM($E1469)),"OK","MISMATCH")))</f>
        <v/>
      </c>
      <c r="J1469" s="9" t="str">
        <f aca="false">IF($A1469="","",IF($H1469="NOT IN SCHEMATIC","",IF($F1469="","NO SCH DECAL",IF($D1469="","",IF(UPPER(TRIM($D1469))=UPPER(TRIM($F1469)),"OK","MISMATCH")))))</f>
        <v/>
      </c>
      <c r="K1469" s="16" t="str">
        <f aca="false">IF($A1469="","",SUMPRODUCT(--ISNUMBER(SEARCH(","&amp;TRIM($A1469)&amp;",",","&amp;SUBSTITUTE('1. Master BOM'!$D$2:$D$400," ","")&amp;","))))</f>
        <v/>
      </c>
      <c r="L1469" s="16" t="str">
        <f aca="false">IF($A1469="","",IF($K1469&lt;&gt;1,0,SUMPRODUCT(ISNUMBER(SEARCH(","&amp;TRIM($A1469)&amp;",",","&amp;SUBSTITUTE('1. Master BOM'!$D$2:$D$400," ","")&amp;","))*ROW('1. Master BOM'!$D$2:$D$400))))</f>
        <v/>
      </c>
      <c r="M1469" s="9" t="str">
        <f aca="false">IF($A1469="","",IF($K1469=0,"NOT IN BOM",IF($K1469&gt;1,"MULTIPLE BOM LINES","OK")))</f>
        <v/>
      </c>
      <c r="N1469" s="9" t="str">
        <f aca="false">IF($A1469="","",IF($L1469=0,"—",INDEX('1. Master BOM'!$A$1:$A$400,$L1469)))</f>
        <v/>
      </c>
      <c r="O1469" s="9" t="str">
        <f aca="false">IF($A1469="","",IF($L1469=0,"—",INDEX('1. Master BOM'!$B$1:$B$400,$L1469)))</f>
        <v/>
      </c>
      <c r="P1469" s="9" t="str">
        <f aca="false">IF($A1469="","",IF(OR($H1469="NOT IN SCHEMATIC",$O1469="—"),"",IF($G1469="","NO SCH PN",IF(UPPER(TRIM($G1469))=UPPER(TRIM($O1469)),"OK","MISMATCH"))))</f>
        <v/>
      </c>
      <c r="Q1469" s="9" t="str">
        <f aca="false">IF($A1469="","",IF($L1469=0,"—",INDEX('1. Master BOM'!$E$1:$E$400,$L1469)))</f>
        <v/>
      </c>
      <c r="R1469" s="9" t="str">
        <f aca="false">IF($A1469="","",IF($L1469=0,"—",IF(T(INDEX('1. Master BOM'!$F$1:$F$400,$L1469))="","(not set)",INDEX('1. Master BOM'!$F$1:$F$400,$L1469))))</f>
        <v/>
      </c>
      <c r="S1469" s="9" t="str">
        <f aca="false">IF($A1469="","",IF(OR($R1469="—",$R1469="(not set)",$D1469=""),"",IF(ISNUMBER(SEARCH(SUBSTITUTE(SUBSTITUTE(SUBSTITUTE($R1469,"-",""),"_","")," ",""),SUBSTITUTE(SUBSTITUTE(SUBSTITUTE($D1469,"-",""),"_","")," ",""))),"OK","CHECK")))</f>
        <v/>
      </c>
      <c r="T1469" s="9" t="str">
        <f aca="false">IF($A1469="","",IF(OR($H1469="NOT IN SCHEMATIC",$I1469="MISMATCH",$J1469="MISMATCH",$P1469="MISMATCH",$M1469&lt;&gt;"OK"),"REVIEW","OK"))</f>
        <v/>
      </c>
      <c r="U1469" s="14"/>
      <c r="V1469" s="14"/>
      <c r="W1469" s="17"/>
      <c r="X1469" s="14"/>
    </row>
    <row r="1470" customFormat="false" ht="15" hidden="false" customHeight="false" outlineLevel="0" collapsed="false">
      <c r="A1470" s="9" t="str">
        <f aca="false">IF('3. Layout Parts'!$A1470="","",TRIM('3. Layout Parts'!$A1470))</f>
        <v/>
      </c>
      <c r="B1470" s="9" t="str">
        <f aca="false">IF($A1470="","",'3. Layout Parts'!$D1470)</f>
        <v/>
      </c>
      <c r="C1470" s="9" t="str">
        <f aca="false">IF($A1470="","",'3. Layout Parts'!$B1470)</f>
        <v/>
      </c>
      <c r="D1470" s="9" t="str">
        <f aca="false">IF($A1470="","",'3. Layout Parts'!$C1470)</f>
        <v/>
      </c>
      <c r="E1470" s="9" t="str">
        <f aca="false">IF($A1470="","",IFERROR(INDEX('2. Schematic Parts'!$B$2:$B$3001,MATCH($A1470,'2. Schematic Parts'!$A$2:$A$3001,0)),"NOT FOUND"))</f>
        <v/>
      </c>
      <c r="F1470" s="9" t="str">
        <f aca="false">IF($A1470="","",IFERROR(INDEX('2. Schematic Parts'!$C$2:$C$3001,MATCH($A1470,'2. Schematic Parts'!$A$2:$A$3001,0))&amp;"","NOT FOUND"))</f>
        <v/>
      </c>
      <c r="G1470" s="9" t="str">
        <f aca="false">IF($A1470="","",IFERROR(INDEX('2. Schematic Parts'!$D$2:$D$3001,MATCH($A1470,'2. Schematic Parts'!$A$2:$A$3001,0))&amp;"","NOT FOUND"))</f>
        <v/>
      </c>
      <c r="H1470" s="9" t="str">
        <f aca="false">IF($A1470="","",IF(COUNTIF('2. Schematic Parts'!$A$2:$A$3001,$A1470)=0,"NOT IN SCHEMATIC","OK"))</f>
        <v/>
      </c>
      <c r="I1470" s="9" t="str">
        <f aca="false">IF($A1470="","",IF($H1470="NOT IN SCHEMATIC","",IF(UPPER(TRIM($C1470))=UPPER(TRIM($E1470)),"OK","MISMATCH")))</f>
        <v/>
      </c>
      <c r="J1470" s="9" t="str">
        <f aca="false">IF($A1470="","",IF($H1470="NOT IN SCHEMATIC","",IF($F1470="","NO SCH DECAL",IF($D1470="","",IF(UPPER(TRIM($D1470))=UPPER(TRIM($F1470)),"OK","MISMATCH")))))</f>
        <v/>
      </c>
      <c r="K1470" s="16" t="str">
        <f aca="false">IF($A1470="","",SUMPRODUCT(--ISNUMBER(SEARCH(","&amp;TRIM($A1470)&amp;",",","&amp;SUBSTITUTE('1. Master BOM'!$D$2:$D$400," ","")&amp;","))))</f>
        <v/>
      </c>
      <c r="L1470" s="16" t="str">
        <f aca="false">IF($A1470="","",IF($K1470&lt;&gt;1,0,SUMPRODUCT(ISNUMBER(SEARCH(","&amp;TRIM($A1470)&amp;",",","&amp;SUBSTITUTE('1. Master BOM'!$D$2:$D$400," ","")&amp;","))*ROW('1. Master BOM'!$D$2:$D$400))))</f>
        <v/>
      </c>
      <c r="M1470" s="9" t="str">
        <f aca="false">IF($A1470="","",IF($K1470=0,"NOT IN BOM",IF($K1470&gt;1,"MULTIPLE BOM LINES","OK")))</f>
        <v/>
      </c>
      <c r="N1470" s="9" t="str">
        <f aca="false">IF($A1470="","",IF($L1470=0,"—",INDEX('1. Master BOM'!$A$1:$A$400,$L1470)))</f>
        <v/>
      </c>
      <c r="O1470" s="9" t="str">
        <f aca="false">IF($A1470="","",IF($L1470=0,"—",INDEX('1. Master BOM'!$B$1:$B$400,$L1470)))</f>
        <v/>
      </c>
      <c r="P1470" s="9" t="str">
        <f aca="false">IF($A1470="","",IF(OR($H1470="NOT IN SCHEMATIC",$O1470="—"),"",IF($G1470="","NO SCH PN",IF(UPPER(TRIM($G1470))=UPPER(TRIM($O1470)),"OK","MISMATCH"))))</f>
        <v/>
      </c>
      <c r="Q1470" s="9" t="str">
        <f aca="false">IF($A1470="","",IF($L1470=0,"—",INDEX('1. Master BOM'!$E$1:$E$400,$L1470)))</f>
        <v/>
      </c>
      <c r="R1470" s="9" t="str">
        <f aca="false">IF($A1470="","",IF($L1470=0,"—",IF(T(INDEX('1. Master BOM'!$F$1:$F$400,$L1470))="","(not set)",INDEX('1. Master BOM'!$F$1:$F$400,$L1470))))</f>
        <v/>
      </c>
      <c r="S1470" s="9" t="str">
        <f aca="false">IF($A1470="","",IF(OR($R1470="—",$R1470="(not set)",$D1470=""),"",IF(ISNUMBER(SEARCH(SUBSTITUTE(SUBSTITUTE(SUBSTITUTE($R1470,"-",""),"_","")," ",""),SUBSTITUTE(SUBSTITUTE(SUBSTITUTE($D1470,"-",""),"_","")," ",""))),"OK","CHECK")))</f>
        <v/>
      </c>
      <c r="T1470" s="9" t="str">
        <f aca="false">IF($A1470="","",IF(OR($H1470="NOT IN SCHEMATIC",$I1470="MISMATCH",$J1470="MISMATCH",$P1470="MISMATCH",$M1470&lt;&gt;"OK"),"REVIEW","OK"))</f>
        <v/>
      </c>
      <c r="U1470" s="14"/>
      <c r="V1470" s="14"/>
      <c r="W1470" s="17"/>
      <c r="X1470" s="14"/>
    </row>
    <row r="1471" customFormat="false" ht="15" hidden="false" customHeight="false" outlineLevel="0" collapsed="false">
      <c r="A1471" s="9" t="str">
        <f aca="false">IF('3. Layout Parts'!$A1471="","",TRIM('3. Layout Parts'!$A1471))</f>
        <v/>
      </c>
      <c r="B1471" s="9" t="str">
        <f aca="false">IF($A1471="","",'3. Layout Parts'!$D1471)</f>
        <v/>
      </c>
      <c r="C1471" s="9" t="str">
        <f aca="false">IF($A1471="","",'3. Layout Parts'!$B1471)</f>
        <v/>
      </c>
      <c r="D1471" s="9" t="str">
        <f aca="false">IF($A1471="","",'3. Layout Parts'!$C1471)</f>
        <v/>
      </c>
      <c r="E1471" s="9" t="str">
        <f aca="false">IF($A1471="","",IFERROR(INDEX('2. Schematic Parts'!$B$2:$B$3001,MATCH($A1471,'2. Schematic Parts'!$A$2:$A$3001,0)),"NOT FOUND"))</f>
        <v/>
      </c>
      <c r="F1471" s="9" t="str">
        <f aca="false">IF($A1471="","",IFERROR(INDEX('2. Schematic Parts'!$C$2:$C$3001,MATCH($A1471,'2. Schematic Parts'!$A$2:$A$3001,0))&amp;"","NOT FOUND"))</f>
        <v/>
      </c>
      <c r="G1471" s="9" t="str">
        <f aca="false">IF($A1471="","",IFERROR(INDEX('2. Schematic Parts'!$D$2:$D$3001,MATCH($A1471,'2. Schematic Parts'!$A$2:$A$3001,0))&amp;"","NOT FOUND"))</f>
        <v/>
      </c>
      <c r="H1471" s="9" t="str">
        <f aca="false">IF($A1471="","",IF(COUNTIF('2. Schematic Parts'!$A$2:$A$3001,$A1471)=0,"NOT IN SCHEMATIC","OK"))</f>
        <v/>
      </c>
      <c r="I1471" s="9" t="str">
        <f aca="false">IF($A1471="","",IF($H1471="NOT IN SCHEMATIC","",IF(UPPER(TRIM($C1471))=UPPER(TRIM($E1471)),"OK","MISMATCH")))</f>
        <v/>
      </c>
      <c r="J1471" s="9" t="str">
        <f aca="false">IF($A1471="","",IF($H1471="NOT IN SCHEMATIC","",IF($F1471="","NO SCH DECAL",IF($D1471="","",IF(UPPER(TRIM($D1471))=UPPER(TRIM($F1471)),"OK","MISMATCH")))))</f>
        <v/>
      </c>
      <c r="K1471" s="16" t="str">
        <f aca="false">IF($A1471="","",SUMPRODUCT(--ISNUMBER(SEARCH(","&amp;TRIM($A1471)&amp;",",","&amp;SUBSTITUTE('1. Master BOM'!$D$2:$D$400," ","")&amp;","))))</f>
        <v/>
      </c>
      <c r="L1471" s="16" t="str">
        <f aca="false">IF($A1471="","",IF($K1471&lt;&gt;1,0,SUMPRODUCT(ISNUMBER(SEARCH(","&amp;TRIM($A1471)&amp;",",","&amp;SUBSTITUTE('1. Master BOM'!$D$2:$D$400," ","")&amp;","))*ROW('1. Master BOM'!$D$2:$D$400))))</f>
        <v/>
      </c>
      <c r="M1471" s="9" t="str">
        <f aca="false">IF($A1471="","",IF($K1471=0,"NOT IN BOM",IF($K1471&gt;1,"MULTIPLE BOM LINES","OK")))</f>
        <v/>
      </c>
      <c r="N1471" s="9" t="str">
        <f aca="false">IF($A1471="","",IF($L1471=0,"—",INDEX('1. Master BOM'!$A$1:$A$400,$L1471)))</f>
        <v/>
      </c>
      <c r="O1471" s="9" t="str">
        <f aca="false">IF($A1471="","",IF($L1471=0,"—",INDEX('1. Master BOM'!$B$1:$B$400,$L1471)))</f>
        <v/>
      </c>
      <c r="P1471" s="9" t="str">
        <f aca="false">IF($A1471="","",IF(OR($H1471="NOT IN SCHEMATIC",$O1471="—"),"",IF($G1471="","NO SCH PN",IF(UPPER(TRIM($G1471))=UPPER(TRIM($O1471)),"OK","MISMATCH"))))</f>
        <v/>
      </c>
      <c r="Q1471" s="9" t="str">
        <f aca="false">IF($A1471="","",IF($L1471=0,"—",INDEX('1. Master BOM'!$E$1:$E$400,$L1471)))</f>
        <v/>
      </c>
      <c r="R1471" s="9" t="str">
        <f aca="false">IF($A1471="","",IF($L1471=0,"—",IF(T(INDEX('1. Master BOM'!$F$1:$F$400,$L1471))="","(not set)",INDEX('1. Master BOM'!$F$1:$F$400,$L1471))))</f>
        <v/>
      </c>
      <c r="S1471" s="9" t="str">
        <f aca="false">IF($A1471="","",IF(OR($R1471="—",$R1471="(not set)",$D1471=""),"",IF(ISNUMBER(SEARCH(SUBSTITUTE(SUBSTITUTE(SUBSTITUTE($R1471,"-",""),"_","")," ",""),SUBSTITUTE(SUBSTITUTE(SUBSTITUTE($D1471,"-",""),"_","")," ",""))),"OK","CHECK")))</f>
        <v/>
      </c>
      <c r="T1471" s="9" t="str">
        <f aca="false">IF($A1471="","",IF(OR($H1471="NOT IN SCHEMATIC",$I1471="MISMATCH",$J1471="MISMATCH",$P1471="MISMATCH",$M1471&lt;&gt;"OK"),"REVIEW","OK"))</f>
        <v/>
      </c>
      <c r="U1471" s="14"/>
      <c r="V1471" s="14"/>
      <c r="W1471" s="17"/>
      <c r="X1471" s="14"/>
    </row>
    <row r="1472" customFormat="false" ht="15" hidden="false" customHeight="false" outlineLevel="0" collapsed="false">
      <c r="A1472" s="9" t="str">
        <f aca="false">IF('3. Layout Parts'!$A1472="","",TRIM('3. Layout Parts'!$A1472))</f>
        <v/>
      </c>
      <c r="B1472" s="9" t="str">
        <f aca="false">IF($A1472="","",'3. Layout Parts'!$D1472)</f>
        <v/>
      </c>
      <c r="C1472" s="9" t="str">
        <f aca="false">IF($A1472="","",'3. Layout Parts'!$B1472)</f>
        <v/>
      </c>
      <c r="D1472" s="9" t="str">
        <f aca="false">IF($A1472="","",'3. Layout Parts'!$C1472)</f>
        <v/>
      </c>
      <c r="E1472" s="9" t="str">
        <f aca="false">IF($A1472="","",IFERROR(INDEX('2. Schematic Parts'!$B$2:$B$3001,MATCH($A1472,'2. Schematic Parts'!$A$2:$A$3001,0)),"NOT FOUND"))</f>
        <v/>
      </c>
      <c r="F1472" s="9" t="str">
        <f aca="false">IF($A1472="","",IFERROR(INDEX('2. Schematic Parts'!$C$2:$C$3001,MATCH($A1472,'2. Schematic Parts'!$A$2:$A$3001,0))&amp;"","NOT FOUND"))</f>
        <v/>
      </c>
      <c r="G1472" s="9" t="str">
        <f aca="false">IF($A1472="","",IFERROR(INDEX('2. Schematic Parts'!$D$2:$D$3001,MATCH($A1472,'2. Schematic Parts'!$A$2:$A$3001,0))&amp;"","NOT FOUND"))</f>
        <v/>
      </c>
      <c r="H1472" s="9" t="str">
        <f aca="false">IF($A1472="","",IF(COUNTIF('2. Schematic Parts'!$A$2:$A$3001,$A1472)=0,"NOT IN SCHEMATIC","OK"))</f>
        <v/>
      </c>
      <c r="I1472" s="9" t="str">
        <f aca="false">IF($A1472="","",IF($H1472="NOT IN SCHEMATIC","",IF(UPPER(TRIM($C1472))=UPPER(TRIM($E1472)),"OK","MISMATCH")))</f>
        <v/>
      </c>
      <c r="J1472" s="9" t="str">
        <f aca="false">IF($A1472="","",IF($H1472="NOT IN SCHEMATIC","",IF($F1472="","NO SCH DECAL",IF($D1472="","",IF(UPPER(TRIM($D1472))=UPPER(TRIM($F1472)),"OK","MISMATCH")))))</f>
        <v/>
      </c>
      <c r="K1472" s="16" t="str">
        <f aca="false">IF($A1472="","",SUMPRODUCT(--ISNUMBER(SEARCH(","&amp;TRIM($A1472)&amp;",",","&amp;SUBSTITUTE('1. Master BOM'!$D$2:$D$400," ","")&amp;","))))</f>
        <v/>
      </c>
      <c r="L1472" s="16" t="str">
        <f aca="false">IF($A1472="","",IF($K1472&lt;&gt;1,0,SUMPRODUCT(ISNUMBER(SEARCH(","&amp;TRIM($A1472)&amp;",",","&amp;SUBSTITUTE('1. Master BOM'!$D$2:$D$400," ","")&amp;","))*ROW('1. Master BOM'!$D$2:$D$400))))</f>
        <v/>
      </c>
      <c r="M1472" s="9" t="str">
        <f aca="false">IF($A1472="","",IF($K1472=0,"NOT IN BOM",IF($K1472&gt;1,"MULTIPLE BOM LINES","OK")))</f>
        <v/>
      </c>
      <c r="N1472" s="9" t="str">
        <f aca="false">IF($A1472="","",IF($L1472=0,"—",INDEX('1. Master BOM'!$A$1:$A$400,$L1472)))</f>
        <v/>
      </c>
      <c r="O1472" s="9" t="str">
        <f aca="false">IF($A1472="","",IF($L1472=0,"—",INDEX('1. Master BOM'!$B$1:$B$400,$L1472)))</f>
        <v/>
      </c>
      <c r="P1472" s="9" t="str">
        <f aca="false">IF($A1472="","",IF(OR($H1472="NOT IN SCHEMATIC",$O1472="—"),"",IF($G1472="","NO SCH PN",IF(UPPER(TRIM($G1472))=UPPER(TRIM($O1472)),"OK","MISMATCH"))))</f>
        <v/>
      </c>
      <c r="Q1472" s="9" t="str">
        <f aca="false">IF($A1472="","",IF($L1472=0,"—",INDEX('1. Master BOM'!$E$1:$E$400,$L1472)))</f>
        <v/>
      </c>
      <c r="R1472" s="9" t="str">
        <f aca="false">IF($A1472="","",IF($L1472=0,"—",IF(T(INDEX('1. Master BOM'!$F$1:$F$400,$L1472))="","(not set)",INDEX('1. Master BOM'!$F$1:$F$400,$L1472))))</f>
        <v/>
      </c>
      <c r="S1472" s="9" t="str">
        <f aca="false">IF($A1472="","",IF(OR($R1472="—",$R1472="(not set)",$D1472=""),"",IF(ISNUMBER(SEARCH(SUBSTITUTE(SUBSTITUTE(SUBSTITUTE($R1472,"-",""),"_","")," ",""),SUBSTITUTE(SUBSTITUTE(SUBSTITUTE($D1472,"-",""),"_","")," ",""))),"OK","CHECK")))</f>
        <v/>
      </c>
      <c r="T1472" s="9" t="str">
        <f aca="false">IF($A1472="","",IF(OR($H1472="NOT IN SCHEMATIC",$I1472="MISMATCH",$J1472="MISMATCH",$P1472="MISMATCH",$M1472&lt;&gt;"OK"),"REVIEW","OK"))</f>
        <v/>
      </c>
      <c r="U1472" s="14"/>
      <c r="V1472" s="14"/>
      <c r="W1472" s="17"/>
      <c r="X1472" s="14"/>
    </row>
    <row r="1473" customFormat="false" ht="15" hidden="false" customHeight="false" outlineLevel="0" collapsed="false">
      <c r="A1473" s="9" t="str">
        <f aca="false">IF('3. Layout Parts'!$A1473="","",TRIM('3. Layout Parts'!$A1473))</f>
        <v/>
      </c>
      <c r="B1473" s="9" t="str">
        <f aca="false">IF($A1473="","",'3. Layout Parts'!$D1473)</f>
        <v/>
      </c>
      <c r="C1473" s="9" t="str">
        <f aca="false">IF($A1473="","",'3. Layout Parts'!$B1473)</f>
        <v/>
      </c>
      <c r="D1473" s="9" t="str">
        <f aca="false">IF($A1473="","",'3. Layout Parts'!$C1473)</f>
        <v/>
      </c>
      <c r="E1473" s="9" t="str">
        <f aca="false">IF($A1473="","",IFERROR(INDEX('2. Schematic Parts'!$B$2:$B$3001,MATCH($A1473,'2. Schematic Parts'!$A$2:$A$3001,0)),"NOT FOUND"))</f>
        <v/>
      </c>
      <c r="F1473" s="9" t="str">
        <f aca="false">IF($A1473="","",IFERROR(INDEX('2. Schematic Parts'!$C$2:$C$3001,MATCH($A1473,'2. Schematic Parts'!$A$2:$A$3001,0))&amp;"","NOT FOUND"))</f>
        <v/>
      </c>
      <c r="G1473" s="9" t="str">
        <f aca="false">IF($A1473="","",IFERROR(INDEX('2. Schematic Parts'!$D$2:$D$3001,MATCH($A1473,'2. Schematic Parts'!$A$2:$A$3001,0))&amp;"","NOT FOUND"))</f>
        <v/>
      </c>
      <c r="H1473" s="9" t="str">
        <f aca="false">IF($A1473="","",IF(COUNTIF('2. Schematic Parts'!$A$2:$A$3001,$A1473)=0,"NOT IN SCHEMATIC","OK"))</f>
        <v/>
      </c>
      <c r="I1473" s="9" t="str">
        <f aca="false">IF($A1473="","",IF($H1473="NOT IN SCHEMATIC","",IF(UPPER(TRIM($C1473))=UPPER(TRIM($E1473)),"OK","MISMATCH")))</f>
        <v/>
      </c>
      <c r="J1473" s="9" t="str">
        <f aca="false">IF($A1473="","",IF($H1473="NOT IN SCHEMATIC","",IF($F1473="","NO SCH DECAL",IF($D1473="","",IF(UPPER(TRIM($D1473))=UPPER(TRIM($F1473)),"OK","MISMATCH")))))</f>
        <v/>
      </c>
      <c r="K1473" s="16" t="str">
        <f aca="false">IF($A1473="","",SUMPRODUCT(--ISNUMBER(SEARCH(","&amp;TRIM($A1473)&amp;",",","&amp;SUBSTITUTE('1. Master BOM'!$D$2:$D$400," ","")&amp;","))))</f>
        <v/>
      </c>
      <c r="L1473" s="16" t="str">
        <f aca="false">IF($A1473="","",IF($K1473&lt;&gt;1,0,SUMPRODUCT(ISNUMBER(SEARCH(","&amp;TRIM($A1473)&amp;",",","&amp;SUBSTITUTE('1. Master BOM'!$D$2:$D$400," ","")&amp;","))*ROW('1. Master BOM'!$D$2:$D$400))))</f>
        <v/>
      </c>
      <c r="M1473" s="9" t="str">
        <f aca="false">IF($A1473="","",IF($K1473=0,"NOT IN BOM",IF($K1473&gt;1,"MULTIPLE BOM LINES","OK")))</f>
        <v/>
      </c>
      <c r="N1473" s="9" t="str">
        <f aca="false">IF($A1473="","",IF($L1473=0,"—",INDEX('1. Master BOM'!$A$1:$A$400,$L1473)))</f>
        <v/>
      </c>
      <c r="O1473" s="9" t="str">
        <f aca="false">IF($A1473="","",IF($L1473=0,"—",INDEX('1. Master BOM'!$B$1:$B$400,$L1473)))</f>
        <v/>
      </c>
      <c r="P1473" s="9" t="str">
        <f aca="false">IF($A1473="","",IF(OR($H1473="NOT IN SCHEMATIC",$O1473="—"),"",IF($G1473="","NO SCH PN",IF(UPPER(TRIM($G1473))=UPPER(TRIM($O1473)),"OK","MISMATCH"))))</f>
        <v/>
      </c>
      <c r="Q1473" s="9" t="str">
        <f aca="false">IF($A1473="","",IF($L1473=0,"—",INDEX('1. Master BOM'!$E$1:$E$400,$L1473)))</f>
        <v/>
      </c>
      <c r="R1473" s="9" t="str">
        <f aca="false">IF($A1473="","",IF($L1473=0,"—",IF(T(INDEX('1. Master BOM'!$F$1:$F$400,$L1473))="","(not set)",INDEX('1. Master BOM'!$F$1:$F$400,$L1473))))</f>
        <v/>
      </c>
      <c r="S1473" s="9" t="str">
        <f aca="false">IF($A1473="","",IF(OR($R1473="—",$R1473="(not set)",$D1473=""),"",IF(ISNUMBER(SEARCH(SUBSTITUTE(SUBSTITUTE(SUBSTITUTE($R1473,"-",""),"_","")," ",""),SUBSTITUTE(SUBSTITUTE(SUBSTITUTE($D1473,"-",""),"_","")," ",""))),"OK","CHECK")))</f>
        <v/>
      </c>
      <c r="T1473" s="9" t="str">
        <f aca="false">IF($A1473="","",IF(OR($H1473="NOT IN SCHEMATIC",$I1473="MISMATCH",$J1473="MISMATCH",$P1473="MISMATCH",$M1473&lt;&gt;"OK"),"REVIEW","OK"))</f>
        <v/>
      </c>
      <c r="U1473" s="14"/>
      <c r="V1473" s="14"/>
      <c r="W1473" s="17"/>
      <c r="X1473" s="14"/>
    </row>
    <row r="1474" customFormat="false" ht="15" hidden="false" customHeight="false" outlineLevel="0" collapsed="false">
      <c r="A1474" s="9" t="str">
        <f aca="false">IF('3. Layout Parts'!$A1474="","",TRIM('3. Layout Parts'!$A1474))</f>
        <v/>
      </c>
      <c r="B1474" s="9" t="str">
        <f aca="false">IF($A1474="","",'3. Layout Parts'!$D1474)</f>
        <v/>
      </c>
      <c r="C1474" s="9" t="str">
        <f aca="false">IF($A1474="","",'3. Layout Parts'!$B1474)</f>
        <v/>
      </c>
      <c r="D1474" s="9" t="str">
        <f aca="false">IF($A1474="","",'3. Layout Parts'!$C1474)</f>
        <v/>
      </c>
      <c r="E1474" s="9" t="str">
        <f aca="false">IF($A1474="","",IFERROR(INDEX('2. Schematic Parts'!$B$2:$B$3001,MATCH($A1474,'2. Schematic Parts'!$A$2:$A$3001,0)),"NOT FOUND"))</f>
        <v/>
      </c>
      <c r="F1474" s="9" t="str">
        <f aca="false">IF($A1474="","",IFERROR(INDEX('2. Schematic Parts'!$C$2:$C$3001,MATCH($A1474,'2. Schematic Parts'!$A$2:$A$3001,0))&amp;"","NOT FOUND"))</f>
        <v/>
      </c>
      <c r="G1474" s="9" t="str">
        <f aca="false">IF($A1474="","",IFERROR(INDEX('2. Schematic Parts'!$D$2:$D$3001,MATCH($A1474,'2. Schematic Parts'!$A$2:$A$3001,0))&amp;"","NOT FOUND"))</f>
        <v/>
      </c>
      <c r="H1474" s="9" t="str">
        <f aca="false">IF($A1474="","",IF(COUNTIF('2. Schematic Parts'!$A$2:$A$3001,$A1474)=0,"NOT IN SCHEMATIC","OK"))</f>
        <v/>
      </c>
      <c r="I1474" s="9" t="str">
        <f aca="false">IF($A1474="","",IF($H1474="NOT IN SCHEMATIC","",IF(UPPER(TRIM($C1474))=UPPER(TRIM($E1474)),"OK","MISMATCH")))</f>
        <v/>
      </c>
      <c r="J1474" s="9" t="str">
        <f aca="false">IF($A1474="","",IF($H1474="NOT IN SCHEMATIC","",IF($F1474="","NO SCH DECAL",IF($D1474="","",IF(UPPER(TRIM($D1474))=UPPER(TRIM($F1474)),"OK","MISMATCH")))))</f>
        <v/>
      </c>
      <c r="K1474" s="16" t="str">
        <f aca="false">IF($A1474="","",SUMPRODUCT(--ISNUMBER(SEARCH(","&amp;TRIM($A1474)&amp;",",","&amp;SUBSTITUTE('1. Master BOM'!$D$2:$D$400," ","")&amp;","))))</f>
        <v/>
      </c>
      <c r="L1474" s="16" t="str">
        <f aca="false">IF($A1474="","",IF($K1474&lt;&gt;1,0,SUMPRODUCT(ISNUMBER(SEARCH(","&amp;TRIM($A1474)&amp;",",","&amp;SUBSTITUTE('1. Master BOM'!$D$2:$D$400," ","")&amp;","))*ROW('1. Master BOM'!$D$2:$D$400))))</f>
        <v/>
      </c>
      <c r="M1474" s="9" t="str">
        <f aca="false">IF($A1474="","",IF($K1474=0,"NOT IN BOM",IF($K1474&gt;1,"MULTIPLE BOM LINES","OK")))</f>
        <v/>
      </c>
      <c r="N1474" s="9" t="str">
        <f aca="false">IF($A1474="","",IF($L1474=0,"—",INDEX('1. Master BOM'!$A$1:$A$400,$L1474)))</f>
        <v/>
      </c>
      <c r="O1474" s="9" t="str">
        <f aca="false">IF($A1474="","",IF($L1474=0,"—",INDEX('1. Master BOM'!$B$1:$B$400,$L1474)))</f>
        <v/>
      </c>
      <c r="P1474" s="9" t="str">
        <f aca="false">IF($A1474="","",IF(OR($H1474="NOT IN SCHEMATIC",$O1474="—"),"",IF($G1474="","NO SCH PN",IF(UPPER(TRIM($G1474))=UPPER(TRIM($O1474)),"OK","MISMATCH"))))</f>
        <v/>
      </c>
      <c r="Q1474" s="9" t="str">
        <f aca="false">IF($A1474="","",IF($L1474=0,"—",INDEX('1. Master BOM'!$E$1:$E$400,$L1474)))</f>
        <v/>
      </c>
      <c r="R1474" s="9" t="str">
        <f aca="false">IF($A1474="","",IF($L1474=0,"—",IF(T(INDEX('1. Master BOM'!$F$1:$F$400,$L1474))="","(not set)",INDEX('1. Master BOM'!$F$1:$F$400,$L1474))))</f>
        <v/>
      </c>
      <c r="S1474" s="9" t="str">
        <f aca="false">IF($A1474="","",IF(OR($R1474="—",$R1474="(not set)",$D1474=""),"",IF(ISNUMBER(SEARCH(SUBSTITUTE(SUBSTITUTE(SUBSTITUTE($R1474,"-",""),"_","")," ",""),SUBSTITUTE(SUBSTITUTE(SUBSTITUTE($D1474,"-",""),"_","")," ",""))),"OK","CHECK")))</f>
        <v/>
      </c>
      <c r="T1474" s="9" t="str">
        <f aca="false">IF($A1474="","",IF(OR($H1474="NOT IN SCHEMATIC",$I1474="MISMATCH",$J1474="MISMATCH",$P1474="MISMATCH",$M1474&lt;&gt;"OK"),"REVIEW","OK"))</f>
        <v/>
      </c>
      <c r="U1474" s="14"/>
      <c r="V1474" s="14"/>
      <c r="W1474" s="17"/>
      <c r="X1474" s="14"/>
    </row>
    <row r="1475" customFormat="false" ht="15" hidden="false" customHeight="false" outlineLevel="0" collapsed="false">
      <c r="A1475" s="9" t="str">
        <f aca="false">IF('3. Layout Parts'!$A1475="","",TRIM('3. Layout Parts'!$A1475))</f>
        <v/>
      </c>
      <c r="B1475" s="9" t="str">
        <f aca="false">IF($A1475="","",'3. Layout Parts'!$D1475)</f>
        <v/>
      </c>
      <c r="C1475" s="9" t="str">
        <f aca="false">IF($A1475="","",'3. Layout Parts'!$B1475)</f>
        <v/>
      </c>
      <c r="D1475" s="9" t="str">
        <f aca="false">IF($A1475="","",'3. Layout Parts'!$C1475)</f>
        <v/>
      </c>
      <c r="E1475" s="9" t="str">
        <f aca="false">IF($A1475="","",IFERROR(INDEX('2. Schematic Parts'!$B$2:$B$3001,MATCH($A1475,'2. Schematic Parts'!$A$2:$A$3001,0)),"NOT FOUND"))</f>
        <v/>
      </c>
      <c r="F1475" s="9" t="str">
        <f aca="false">IF($A1475="","",IFERROR(INDEX('2. Schematic Parts'!$C$2:$C$3001,MATCH($A1475,'2. Schematic Parts'!$A$2:$A$3001,0))&amp;"","NOT FOUND"))</f>
        <v/>
      </c>
      <c r="G1475" s="9" t="str">
        <f aca="false">IF($A1475="","",IFERROR(INDEX('2. Schematic Parts'!$D$2:$D$3001,MATCH($A1475,'2. Schematic Parts'!$A$2:$A$3001,0))&amp;"","NOT FOUND"))</f>
        <v/>
      </c>
      <c r="H1475" s="9" t="str">
        <f aca="false">IF($A1475="","",IF(COUNTIF('2. Schematic Parts'!$A$2:$A$3001,$A1475)=0,"NOT IN SCHEMATIC","OK"))</f>
        <v/>
      </c>
      <c r="I1475" s="9" t="str">
        <f aca="false">IF($A1475="","",IF($H1475="NOT IN SCHEMATIC","",IF(UPPER(TRIM($C1475))=UPPER(TRIM($E1475)),"OK","MISMATCH")))</f>
        <v/>
      </c>
      <c r="J1475" s="9" t="str">
        <f aca="false">IF($A1475="","",IF($H1475="NOT IN SCHEMATIC","",IF($F1475="","NO SCH DECAL",IF($D1475="","",IF(UPPER(TRIM($D1475))=UPPER(TRIM($F1475)),"OK","MISMATCH")))))</f>
        <v/>
      </c>
      <c r="K1475" s="16" t="str">
        <f aca="false">IF($A1475="","",SUMPRODUCT(--ISNUMBER(SEARCH(","&amp;TRIM($A1475)&amp;",",","&amp;SUBSTITUTE('1. Master BOM'!$D$2:$D$400," ","")&amp;","))))</f>
        <v/>
      </c>
      <c r="L1475" s="16" t="str">
        <f aca="false">IF($A1475="","",IF($K1475&lt;&gt;1,0,SUMPRODUCT(ISNUMBER(SEARCH(","&amp;TRIM($A1475)&amp;",",","&amp;SUBSTITUTE('1. Master BOM'!$D$2:$D$400," ","")&amp;","))*ROW('1. Master BOM'!$D$2:$D$400))))</f>
        <v/>
      </c>
      <c r="M1475" s="9" t="str">
        <f aca="false">IF($A1475="","",IF($K1475=0,"NOT IN BOM",IF($K1475&gt;1,"MULTIPLE BOM LINES","OK")))</f>
        <v/>
      </c>
      <c r="N1475" s="9" t="str">
        <f aca="false">IF($A1475="","",IF($L1475=0,"—",INDEX('1. Master BOM'!$A$1:$A$400,$L1475)))</f>
        <v/>
      </c>
      <c r="O1475" s="9" t="str">
        <f aca="false">IF($A1475="","",IF($L1475=0,"—",INDEX('1. Master BOM'!$B$1:$B$400,$L1475)))</f>
        <v/>
      </c>
      <c r="P1475" s="9" t="str">
        <f aca="false">IF($A1475="","",IF(OR($H1475="NOT IN SCHEMATIC",$O1475="—"),"",IF($G1475="","NO SCH PN",IF(UPPER(TRIM($G1475))=UPPER(TRIM($O1475)),"OK","MISMATCH"))))</f>
        <v/>
      </c>
      <c r="Q1475" s="9" t="str">
        <f aca="false">IF($A1475="","",IF($L1475=0,"—",INDEX('1. Master BOM'!$E$1:$E$400,$L1475)))</f>
        <v/>
      </c>
      <c r="R1475" s="9" t="str">
        <f aca="false">IF($A1475="","",IF($L1475=0,"—",IF(T(INDEX('1. Master BOM'!$F$1:$F$400,$L1475))="","(not set)",INDEX('1. Master BOM'!$F$1:$F$400,$L1475))))</f>
        <v/>
      </c>
      <c r="S1475" s="9" t="str">
        <f aca="false">IF($A1475="","",IF(OR($R1475="—",$R1475="(not set)",$D1475=""),"",IF(ISNUMBER(SEARCH(SUBSTITUTE(SUBSTITUTE(SUBSTITUTE($R1475,"-",""),"_","")," ",""),SUBSTITUTE(SUBSTITUTE(SUBSTITUTE($D1475,"-",""),"_","")," ",""))),"OK","CHECK")))</f>
        <v/>
      </c>
      <c r="T1475" s="9" t="str">
        <f aca="false">IF($A1475="","",IF(OR($H1475="NOT IN SCHEMATIC",$I1475="MISMATCH",$J1475="MISMATCH",$P1475="MISMATCH",$M1475&lt;&gt;"OK"),"REVIEW","OK"))</f>
        <v/>
      </c>
      <c r="U1475" s="14"/>
      <c r="V1475" s="14"/>
      <c r="W1475" s="17"/>
      <c r="X1475" s="14"/>
    </row>
    <row r="1476" customFormat="false" ht="15" hidden="false" customHeight="false" outlineLevel="0" collapsed="false">
      <c r="A1476" s="9" t="str">
        <f aca="false">IF('3. Layout Parts'!$A1476="","",TRIM('3. Layout Parts'!$A1476))</f>
        <v/>
      </c>
      <c r="B1476" s="9" t="str">
        <f aca="false">IF($A1476="","",'3. Layout Parts'!$D1476)</f>
        <v/>
      </c>
      <c r="C1476" s="9" t="str">
        <f aca="false">IF($A1476="","",'3. Layout Parts'!$B1476)</f>
        <v/>
      </c>
      <c r="D1476" s="9" t="str">
        <f aca="false">IF($A1476="","",'3. Layout Parts'!$C1476)</f>
        <v/>
      </c>
      <c r="E1476" s="9" t="str">
        <f aca="false">IF($A1476="","",IFERROR(INDEX('2. Schematic Parts'!$B$2:$B$3001,MATCH($A1476,'2. Schematic Parts'!$A$2:$A$3001,0)),"NOT FOUND"))</f>
        <v/>
      </c>
      <c r="F1476" s="9" t="str">
        <f aca="false">IF($A1476="","",IFERROR(INDEX('2. Schematic Parts'!$C$2:$C$3001,MATCH($A1476,'2. Schematic Parts'!$A$2:$A$3001,0))&amp;"","NOT FOUND"))</f>
        <v/>
      </c>
      <c r="G1476" s="9" t="str">
        <f aca="false">IF($A1476="","",IFERROR(INDEX('2. Schematic Parts'!$D$2:$D$3001,MATCH($A1476,'2. Schematic Parts'!$A$2:$A$3001,0))&amp;"","NOT FOUND"))</f>
        <v/>
      </c>
      <c r="H1476" s="9" t="str">
        <f aca="false">IF($A1476="","",IF(COUNTIF('2. Schematic Parts'!$A$2:$A$3001,$A1476)=0,"NOT IN SCHEMATIC","OK"))</f>
        <v/>
      </c>
      <c r="I1476" s="9" t="str">
        <f aca="false">IF($A1476="","",IF($H1476="NOT IN SCHEMATIC","",IF(UPPER(TRIM($C1476))=UPPER(TRIM($E1476)),"OK","MISMATCH")))</f>
        <v/>
      </c>
      <c r="J1476" s="9" t="str">
        <f aca="false">IF($A1476="","",IF($H1476="NOT IN SCHEMATIC","",IF($F1476="","NO SCH DECAL",IF($D1476="","",IF(UPPER(TRIM($D1476))=UPPER(TRIM($F1476)),"OK","MISMATCH")))))</f>
        <v/>
      </c>
      <c r="K1476" s="16" t="str">
        <f aca="false">IF($A1476="","",SUMPRODUCT(--ISNUMBER(SEARCH(","&amp;TRIM($A1476)&amp;",",","&amp;SUBSTITUTE('1. Master BOM'!$D$2:$D$400," ","")&amp;","))))</f>
        <v/>
      </c>
      <c r="L1476" s="16" t="str">
        <f aca="false">IF($A1476="","",IF($K1476&lt;&gt;1,0,SUMPRODUCT(ISNUMBER(SEARCH(","&amp;TRIM($A1476)&amp;",",","&amp;SUBSTITUTE('1. Master BOM'!$D$2:$D$400," ","")&amp;","))*ROW('1. Master BOM'!$D$2:$D$400))))</f>
        <v/>
      </c>
      <c r="M1476" s="9" t="str">
        <f aca="false">IF($A1476="","",IF($K1476=0,"NOT IN BOM",IF($K1476&gt;1,"MULTIPLE BOM LINES","OK")))</f>
        <v/>
      </c>
      <c r="N1476" s="9" t="str">
        <f aca="false">IF($A1476="","",IF($L1476=0,"—",INDEX('1. Master BOM'!$A$1:$A$400,$L1476)))</f>
        <v/>
      </c>
      <c r="O1476" s="9" t="str">
        <f aca="false">IF($A1476="","",IF($L1476=0,"—",INDEX('1. Master BOM'!$B$1:$B$400,$L1476)))</f>
        <v/>
      </c>
      <c r="P1476" s="9" t="str">
        <f aca="false">IF($A1476="","",IF(OR($H1476="NOT IN SCHEMATIC",$O1476="—"),"",IF($G1476="","NO SCH PN",IF(UPPER(TRIM($G1476))=UPPER(TRIM($O1476)),"OK","MISMATCH"))))</f>
        <v/>
      </c>
      <c r="Q1476" s="9" t="str">
        <f aca="false">IF($A1476="","",IF($L1476=0,"—",INDEX('1. Master BOM'!$E$1:$E$400,$L1476)))</f>
        <v/>
      </c>
      <c r="R1476" s="9" t="str">
        <f aca="false">IF($A1476="","",IF($L1476=0,"—",IF(T(INDEX('1. Master BOM'!$F$1:$F$400,$L1476))="","(not set)",INDEX('1. Master BOM'!$F$1:$F$400,$L1476))))</f>
        <v/>
      </c>
      <c r="S1476" s="9" t="str">
        <f aca="false">IF($A1476="","",IF(OR($R1476="—",$R1476="(not set)",$D1476=""),"",IF(ISNUMBER(SEARCH(SUBSTITUTE(SUBSTITUTE(SUBSTITUTE($R1476,"-",""),"_","")," ",""),SUBSTITUTE(SUBSTITUTE(SUBSTITUTE($D1476,"-",""),"_","")," ",""))),"OK","CHECK")))</f>
        <v/>
      </c>
      <c r="T1476" s="9" t="str">
        <f aca="false">IF($A1476="","",IF(OR($H1476="NOT IN SCHEMATIC",$I1476="MISMATCH",$J1476="MISMATCH",$P1476="MISMATCH",$M1476&lt;&gt;"OK"),"REVIEW","OK"))</f>
        <v/>
      </c>
      <c r="U1476" s="14"/>
      <c r="V1476" s="14"/>
      <c r="W1476" s="17"/>
      <c r="X1476" s="14"/>
    </row>
    <row r="1477" customFormat="false" ht="15" hidden="false" customHeight="false" outlineLevel="0" collapsed="false">
      <c r="A1477" s="9" t="str">
        <f aca="false">IF('3. Layout Parts'!$A1477="","",TRIM('3. Layout Parts'!$A1477))</f>
        <v/>
      </c>
      <c r="B1477" s="9" t="str">
        <f aca="false">IF($A1477="","",'3. Layout Parts'!$D1477)</f>
        <v/>
      </c>
      <c r="C1477" s="9" t="str">
        <f aca="false">IF($A1477="","",'3. Layout Parts'!$B1477)</f>
        <v/>
      </c>
      <c r="D1477" s="9" t="str">
        <f aca="false">IF($A1477="","",'3. Layout Parts'!$C1477)</f>
        <v/>
      </c>
      <c r="E1477" s="9" t="str">
        <f aca="false">IF($A1477="","",IFERROR(INDEX('2. Schematic Parts'!$B$2:$B$3001,MATCH($A1477,'2. Schematic Parts'!$A$2:$A$3001,0)),"NOT FOUND"))</f>
        <v/>
      </c>
      <c r="F1477" s="9" t="str">
        <f aca="false">IF($A1477="","",IFERROR(INDEX('2. Schematic Parts'!$C$2:$C$3001,MATCH($A1477,'2. Schematic Parts'!$A$2:$A$3001,0))&amp;"","NOT FOUND"))</f>
        <v/>
      </c>
      <c r="G1477" s="9" t="str">
        <f aca="false">IF($A1477="","",IFERROR(INDEX('2. Schematic Parts'!$D$2:$D$3001,MATCH($A1477,'2. Schematic Parts'!$A$2:$A$3001,0))&amp;"","NOT FOUND"))</f>
        <v/>
      </c>
      <c r="H1477" s="9" t="str">
        <f aca="false">IF($A1477="","",IF(COUNTIF('2. Schematic Parts'!$A$2:$A$3001,$A1477)=0,"NOT IN SCHEMATIC","OK"))</f>
        <v/>
      </c>
      <c r="I1477" s="9" t="str">
        <f aca="false">IF($A1477="","",IF($H1477="NOT IN SCHEMATIC","",IF(UPPER(TRIM($C1477))=UPPER(TRIM($E1477)),"OK","MISMATCH")))</f>
        <v/>
      </c>
      <c r="J1477" s="9" t="str">
        <f aca="false">IF($A1477="","",IF($H1477="NOT IN SCHEMATIC","",IF($F1477="","NO SCH DECAL",IF($D1477="","",IF(UPPER(TRIM($D1477))=UPPER(TRIM($F1477)),"OK","MISMATCH")))))</f>
        <v/>
      </c>
      <c r="K1477" s="16" t="str">
        <f aca="false">IF($A1477="","",SUMPRODUCT(--ISNUMBER(SEARCH(","&amp;TRIM($A1477)&amp;",",","&amp;SUBSTITUTE('1. Master BOM'!$D$2:$D$400," ","")&amp;","))))</f>
        <v/>
      </c>
      <c r="L1477" s="16" t="str">
        <f aca="false">IF($A1477="","",IF($K1477&lt;&gt;1,0,SUMPRODUCT(ISNUMBER(SEARCH(","&amp;TRIM($A1477)&amp;",",","&amp;SUBSTITUTE('1. Master BOM'!$D$2:$D$400," ","")&amp;","))*ROW('1. Master BOM'!$D$2:$D$400))))</f>
        <v/>
      </c>
      <c r="M1477" s="9" t="str">
        <f aca="false">IF($A1477="","",IF($K1477=0,"NOT IN BOM",IF($K1477&gt;1,"MULTIPLE BOM LINES","OK")))</f>
        <v/>
      </c>
      <c r="N1477" s="9" t="str">
        <f aca="false">IF($A1477="","",IF($L1477=0,"—",INDEX('1. Master BOM'!$A$1:$A$400,$L1477)))</f>
        <v/>
      </c>
      <c r="O1477" s="9" t="str">
        <f aca="false">IF($A1477="","",IF($L1477=0,"—",INDEX('1. Master BOM'!$B$1:$B$400,$L1477)))</f>
        <v/>
      </c>
      <c r="P1477" s="9" t="str">
        <f aca="false">IF($A1477="","",IF(OR($H1477="NOT IN SCHEMATIC",$O1477="—"),"",IF($G1477="","NO SCH PN",IF(UPPER(TRIM($G1477))=UPPER(TRIM($O1477)),"OK","MISMATCH"))))</f>
        <v/>
      </c>
      <c r="Q1477" s="9" t="str">
        <f aca="false">IF($A1477="","",IF($L1477=0,"—",INDEX('1. Master BOM'!$E$1:$E$400,$L1477)))</f>
        <v/>
      </c>
      <c r="R1477" s="9" t="str">
        <f aca="false">IF($A1477="","",IF($L1477=0,"—",IF(T(INDEX('1. Master BOM'!$F$1:$F$400,$L1477))="","(not set)",INDEX('1. Master BOM'!$F$1:$F$400,$L1477))))</f>
        <v/>
      </c>
      <c r="S1477" s="9" t="str">
        <f aca="false">IF($A1477="","",IF(OR($R1477="—",$R1477="(not set)",$D1477=""),"",IF(ISNUMBER(SEARCH(SUBSTITUTE(SUBSTITUTE(SUBSTITUTE($R1477,"-",""),"_","")," ",""),SUBSTITUTE(SUBSTITUTE(SUBSTITUTE($D1477,"-",""),"_","")," ",""))),"OK","CHECK")))</f>
        <v/>
      </c>
      <c r="T1477" s="9" t="str">
        <f aca="false">IF($A1477="","",IF(OR($H1477="NOT IN SCHEMATIC",$I1477="MISMATCH",$J1477="MISMATCH",$P1477="MISMATCH",$M1477&lt;&gt;"OK"),"REVIEW","OK"))</f>
        <v/>
      </c>
      <c r="U1477" s="14"/>
      <c r="V1477" s="14"/>
      <c r="W1477" s="17"/>
      <c r="X1477" s="14"/>
    </row>
    <row r="1478" customFormat="false" ht="15" hidden="false" customHeight="false" outlineLevel="0" collapsed="false">
      <c r="A1478" s="9" t="str">
        <f aca="false">IF('3. Layout Parts'!$A1478="","",TRIM('3. Layout Parts'!$A1478))</f>
        <v/>
      </c>
      <c r="B1478" s="9" t="str">
        <f aca="false">IF($A1478="","",'3. Layout Parts'!$D1478)</f>
        <v/>
      </c>
      <c r="C1478" s="9" t="str">
        <f aca="false">IF($A1478="","",'3. Layout Parts'!$B1478)</f>
        <v/>
      </c>
      <c r="D1478" s="9" t="str">
        <f aca="false">IF($A1478="","",'3. Layout Parts'!$C1478)</f>
        <v/>
      </c>
      <c r="E1478" s="9" t="str">
        <f aca="false">IF($A1478="","",IFERROR(INDEX('2. Schematic Parts'!$B$2:$B$3001,MATCH($A1478,'2. Schematic Parts'!$A$2:$A$3001,0)),"NOT FOUND"))</f>
        <v/>
      </c>
      <c r="F1478" s="9" t="str">
        <f aca="false">IF($A1478="","",IFERROR(INDEX('2. Schematic Parts'!$C$2:$C$3001,MATCH($A1478,'2. Schematic Parts'!$A$2:$A$3001,0))&amp;"","NOT FOUND"))</f>
        <v/>
      </c>
      <c r="G1478" s="9" t="str">
        <f aca="false">IF($A1478="","",IFERROR(INDEX('2. Schematic Parts'!$D$2:$D$3001,MATCH($A1478,'2. Schematic Parts'!$A$2:$A$3001,0))&amp;"","NOT FOUND"))</f>
        <v/>
      </c>
      <c r="H1478" s="9" t="str">
        <f aca="false">IF($A1478="","",IF(COUNTIF('2. Schematic Parts'!$A$2:$A$3001,$A1478)=0,"NOT IN SCHEMATIC","OK"))</f>
        <v/>
      </c>
      <c r="I1478" s="9" t="str">
        <f aca="false">IF($A1478="","",IF($H1478="NOT IN SCHEMATIC","",IF(UPPER(TRIM($C1478))=UPPER(TRIM($E1478)),"OK","MISMATCH")))</f>
        <v/>
      </c>
      <c r="J1478" s="9" t="str">
        <f aca="false">IF($A1478="","",IF($H1478="NOT IN SCHEMATIC","",IF($F1478="","NO SCH DECAL",IF($D1478="","",IF(UPPER(TRIM($D1478))=UPPER(TRIM($F1478)),"OK","MISMATCH")))))</f>
        <v/>
      </c>
      <c r="K1478" s="16" t="str">
        <f aca="false">IF($A1478="","",SUMPRODUCT(--ISNUMBER(SEARCH(","&amp;TRIM($A1478)&amp;",",","&amp;SUBSTITUTE('1. Master BOM'!$D$2:$D$400," ","")&amp;","))))</f>
        <v/>
      </c>
      <c r="L1478" s="16" t="str">
        <f aca="false">IF($A1478="","",IF($K1478&lt;&gt;1,0,SUMPRODUCT(ISNUMBER(SEARCH(","&amp;TRIM($A1478)&amp;",",","&amp;SUBSTITUTE('1. Master BOM'!$D$2:$D$400," ","")&amp;","))*ROW('1. Master BOM'!$D$2:$D$400))))</f>
        <v/>
      </c>
      <c r="M1478" s="9" t="str">
        <f aca="false">IF($A1478="","",IF($K1478=0,"NOT IN BOM",IF($K1478&gt;1,"MULTIPLE BOM LINES","OK")))</f>
        <v/>
      </c>
      <c r="N1478" s="9" t="str">
        <f aca="false">IF($A1478="","",IF($L1478=0,"—",INDEX('1. Master BOM'!$A$1:$A$400,$L1478)))</f>
        <v/>
      </c>
      <c r="O1478" s="9" t="str">
        <f aca="false">IF($A1478="","",IF($L1478=0,"—",INDEX('1. Master BOM'!$B$1:$B$400,$L1478)))</f>
        <v/>
      </c>
      <c r="P1478" s="9" t="str">
        <f aca="false">IF($A1478="","",IF(OR($H1478="NOT IN SCHEMATIC",$O1478="—"),"",IF($G1478="","NO SCH PN",IF(UPPER(TRIM($G1478))=UPPER(TRIM($O1478)),"OK","MISMATCH"))))</f>
        <v/>
      </c>
      <c r="Q1478" s="9" t="str">
        <f aca="false">IF($A1478="","",IF($L1478=0,"—",INDEX('1. Master BOM'!$E$1:$E$400,$L1478)))</f>
        <v/>
      </c>
      <c r="R1478" s="9" t="str">
        <f aca="false">IF($A1478="","",IF($L1478=0,"—",IF(T(INDEX('1. Master BOM'!$F$1:$F$400,$L1478))="","(not set)",INDEX('1. Master BOM'!$F$1:$F$400,$L1478))))</f>
        <v/>
      </c>
      <c r="S1478" s="9" t="str">
        <f aca="false">IF($A1478="","",IF(OR($R1478="—",$R1478="(not set)",$D1478=""),"",IF(ISNUMBER(SEARCH(SUBSTITUTE(SUBSTITUTE(SUBSTITUTE($R1478,"-",""),"_","")," ",""),SUBSTITUTE(SUBSTITUTE(SUBSTITUTE($D1478,"-",""),"_","")," ",""))),"OK","CHECK")))</f>
        <v/>
      </c>
      <c r="T1478" s="9" t="str">
        <f aca="false">IF($A1478="","",IF(OR($H1478="NOT IN SCHEMATIC",$I1478="MISMATCH",$J1478="MISMATCH",$P1478="MISMATCH",$M1478&lt;&gt;"OK"),"REVIEW","OK"))</f>
        <v/>
      </c>
      <c r="U1478" s="14"/>
      <c r="V1478" s="14"/>
      <c r="W1478" s="17"/>
      <c r="X1478" s="14"/>
    </row>
    <row r="1479" customFormat="false" ht="15" hidden="false" customHeight="false" outlineLevel="0" collapsed="false">
      <c r="A1479" s="9" t="str">
        <f aca="false">IF('3. Layout Parts'!$A1479="","",TRIM('3. Layout Parts'!$A1479))</f>
        <v/>
      </c>
      <c r="B1479" s="9" t="str">
        <f aca="false">IF($A1479="","",'3. Layout Parts'!$D1479)</f>
        <v/>
      </c>
      <c r="C1479" s="9" t="str">
        <f aca="false">IF($A1479="","",'3. Layout Parts'!$B1479)</f>
        <v/>
      </c>
      <c r="D1479" s="9" t="str">
        <f aca="false">IF($A1479="","",'3. Layout Parts'!$C1479)</f>
        <v/>
      </c>
      <c r="E1479" s="9" t="str">
        <f aca="false">IF($A1479="","",IFERROR(INDEX('2. Schematic Parts'!$B$2:$B$3001,MATCH($A1479,'2. Schematic Parts'!$A$2:$A$3001,0)),"NOT FOUND"))</f>
        <v/>
      </c>
      <c r="F1479" s="9" t="str">
        <f aca="false">IF($A1479="","",IFERROR(INDEX('2. Schematic Parts'!$C$2:$C$3001,MATCH($A1479,'2. Schematic Parts'!$A$2:$A$3001,0))&amp;"","NOT FOUND"))</f>
        <v/>
      </c>
      <c r="G1479" s="9" t="str">
        <f aca="false">IF($A1479="","",IFERROR(INDEX('2. Schematic Parts'!$D$2:$D$3001,MATCH($A1479,'2. Schematic Parts'!$A$2:$A$3001,0))&amp;"","NOT FOUND"))</f>
        <v/>
      </c>
      <c r="H1479" s="9" t="str">
        <f aca="false">IF($A1479="","",IF(COUNTIF('2. Schematic Parts'!$A$2:$A$3001,$A1479)=0,"NOT IN SCHEMATIC","OK"))</f>
        <v/>
      </c>
      <c r="I1479" s="9" t="str">
        <f aca="false">IF($A1479="","",IF($H1479="NOT IN SCHEMATIC","",IF(UPPER(TRIM($C1479))=UPPER(TRIM($E1479)),"OK","MISMATCH")))</f>
        <v/>
      </c>
      <c r="J1479" s="9" t="str">
        <f aca="false">IF($A1479="","",IF($H1479="NOT IN SCHEMATIC","",IF($F1479="","NO SCH DECAL",IF($D1479="","",IF(UPPER(TRIM($D1479))=UPPER(TRIM($F1479)),"OK","MISMATCH")))))</f>
        <v/>
      </c>
      <c r="K1479" s="16" t="str">
        <f aca="false">IF($A1479="","",SUMPRODUCT(--ISNUMBER(SEARCH(","&amp;TRIM($A1479)&amp;",",","&amp;SUBSTITUTE('1. Master BOM'!$D$2:$D$400," ","")&amp;","))))</f>
        <v/>
      </c>
      <c r="L1479" s="16" t="str">
        <f aca="false">IF($A1479="","",IF($K1479&lt;&gt;1,0,SUMPRODUCT(ISNUMBER(SEARCH(","&amp;TRIM($A1479)&amp;",",","&amp;SUBSTITUTE('1. Master BOM'!$D$2:$D$400," ","")&amp;","))*ROW('1. Master BOM'!$D$2:$D$400))))</f>
        <v/>
      </c>
      <c r="M1479" s="9" t="str">
        <f aca="false">IF($A1479="","",IF($K1479=0,"NOT IN BOM",IF($K1479&gt;1,"MULTIPLE BOM LINES","OK")))</f>
        <v/>
      </c>
      <c r="N1479" s="9" t="str">
        <f aca="false">IF($A1479="","",IF($L1479=0,"—",INDEX('1. Master BOM'!$A$1:$A$400,$L1479)))</f>
        <v/>
      </c>
      <c r="O1479" s="9" t="str">
        <f aca="false">IF($A1479="","",IF($L1479=0,"—",INDEX('1. Master BOM'!$B$1:$B$400,$L1479)))</f>
        <v/>
      </c>
      <c r="P1479" s="9" t="str">
        <f aca="false">IF($A1479="","",IF(OR($H1479="NOT IN SCHEMATIC",$O1479="—"),"",IF($G1479="","NO SCH PN",IF(UPPER(TRIM($G1479))=UPPER(TRIM($O1479)),"OK","MISMATCH"))))</f>
        <v/>
      </c>
      <c r="Q1479" s="9" t="str">
        <f aca="false">IF($A1479="","",IF($L1479=0,"—",INDEX('1. Master BOM'!$E$1:$E$400,$L1479)))</f>
        <v/>
      </c>
      <c r="R1479" s="9" t="str">
        <f aca="false">IF($A1479="","",IF($L1479=0,"—",IF(T(INDEX('1. Master BOM'!$F$1:$F$400,$L1479))="","(not set)",INDEX('1. Master BOM'!$F$1:$F$400,$L1479))))</f>
        <v/>
      </c>
      <c r="S1479" s="9" t="str">
        <f aca="false">IF($A1479="","",IF(OR($R1479="—",$R1479="(not set)",$D1479=""),"",IF(ISNUMBER(SEARCH(SUBSTITUTE(SUBSTITUTE(SUBSTITUTE($R1479,"-",""),"_","")," ",""),SUBSTITUTE(SUBSTITUTE(SUBSTITUTE($D1479,"-",""),"_","")," ",""))),"OK","CHECK")))</f>
        <v/>
      </c>
      <c r="T1479" s="9" t="str">
        <f aca="false">IF($A1479="","",IF(OR($H1479="NOT IN SCHEMATIC",$I1479="MISMATCH",$J1479="MISMATCH",$P1479="MISMATCH",$M1479&lt;&gt;"OK"),"REVIEW","OK"))</f>
        <v/>
      </c>
      <c r="U1479" s="14"/>
      <c r="V1479" s="14"/>
      <c r="W1479" s="17"/>
      <c r="X1479" s="14"/>
    </row>
    <row r="1480" customFormat="false" ht="15" hidden="false" customHeight="false" outlineLevel="0" collapsed="false">
      <c r="A1480" s="9" t="str">
        <f aca="false">IF('3. Layout Parts'!$A1480="","",TRIM('3. Layout Parts'!$A1480))</f>
        <v/>
      </c>
      <c r="B1480" s="9" t="str">
        <f aca="false">IF($A1480="","",'3. Layout Parts'!$D1480)</f>
        <v/>
      </c>
      <c r="C1480" s="9" t="str">
        <f aca="false">IF($A1480="","",'3. Layout Parts'!$B1480)</f>
        <v/>
      </c>
      <c r="D1480" s="9" t="str">
        <f aca="false">IF($A1480="","",'3. Layout Parts'!$C1480)</f>
        <v/>
      </c>
      <c r="E1480" s="9" t="str">
        <f aca="false">IF($A1480="","",IFERROR(INDEX('2. Schematic Parts'!$B$2:$B$3001,MATCH($A1480,'2. Schematic Parts'!$A$2:$A$3001,0)),"NOT FOUND"))</f>
        <v/>
      </c>
      <c r="F1480" s="9" t="str">
        <f aca="false">IF($A1480="","",IFERROR(INDEX('2. Schematic Parts'!$C$2:$C$3001,MATCH($A1480,'2. Schematic Parts'!$A$2:$A$3001,0))&amp;"","NOT FOUND"))</f>
        <v/>
      </c>
      <c r="G1480" s="9" t="str">
        <f aca="false">IF($A1480="","",IFERROR(INDEX('2. Schematic Parts'!$D$2:$D$3001,MATCH($A1480,'2. Schematic Parts'!$A$2:$A$3001,0))&amp;"","NOT FOUND"))</f>
        <v/>
      </c>
      <c r="H1480" s="9" t="str">
        <f aca="false">IF($A1480="","",IF(COUNTIF('2. Schematic Parts'!$A$2:$A$3001,$A1480)=0,"NOT IN SCHEMATIC","OK"))</f>
        <v/>
      </c>
      <c r="I1480" s="9" t="str">
        <f aca="false">IF($A1480="","",IF($H1480="NOT IN SCHEMATIC","",IF(UPPER(TRIM($C1480))=UPPER(TRIM($E1480)),"OK","MISMATCH")))</f>
        <v/>
      </c>
      <c r="J1480" s="9" t="str">
        <f aca="false">IF($A1480="","",IF($H1480="NOT IN SCHEMATIC","",IF($F1480="","NO SCH DECAL",IF($D1480="","",IF(UPPER(TRIM($D1480))=UPPER(TRIM($F1480)),"OK","MISMATCH")))))</f>
        <v/>
      </c>
      <c r="K1480" s="16" t="str">
        <f aca="false">IF($A1480="","",SUMPRODUCT(--ISNUMBER(SEARCH(","&amp;TRIM($A1480)&amp;",",","&amp;SUBSTITUTE('1. Master BOM'!$D$2:$D$400," ","")&amp;","))))</f>
        <v/>
      </c>
      <c r="L1480" s="16" t="str">
        <f aca="false">IF($A1480="","",IF($K1480&lt;&gt;1,0,SUMPRODUCT(ISNUMBER(SEARCH(","&amp;TRIM($A1480)&amp;",",","&amp;SUBSTITUTE('1. Master BOM'!$D$2:$D$400," ","")&amp;","))*ROW('1. Master BOM'!$D$2:$D$400))))</f>
        <v/>
      </c>
      <c r="M1480" s="9" t="str">
        <f aca="false">IF($A1480="","",IF($K1480=0,"NOT IN BOM",IF($K1480&gt;1,"MULTIPLE BOM LINES","OK")))</f>
        <v/>
      </c>
      <c r="N1480" s="9" t="str">
        <f aca="false">IF($A1480="","",IF($L1480=0,"—",INDEX('1. Master BOM'!$A$1:$A$400,$L1480)))</f>
        <v/>
      </c>
      <c r="O1480" s="9" t="str">
        <f aca="false">IF($A1480="","",IF($L1480=0,"—",INDEX('1. Master BOM'!$B$1:$B$400,$L1480)))</f>
        <v/>
      </c>
      <c r="P1480" s="9" t="str">
        <f aca="false">IF($A1480="","",IF(OR($H1480="NOT IN SCHEMATIC",$O1480="—"),"",IF($G1480="","NO SCH PN",IF(UPPER(TRIM($G1480))=UPPER(TRIM($O1480)),"OK","MISMATCH"))))</f>
        <v/>
      </c>
      <c r="Q1480" s="9" t="str">
        <f aca="false">IF($A1480="","",IF($L1480=0,"—",INDEX('1. Master BOM'!$E$1:$E$400,$L1480)))</f>
        <v/>
      </c>
      <c r="R1480" s="9" t="str">
        <f aca="false">IF($A1480="","",IF($L1480=0,"—",IF(T(INDEX('1. Master BOM'!$F$1:$F$400,$L1480))="","(not set)",INDEX('1. Master BOM'!$F$1:$F$400,$L1480))))</f>
        <v/>
      </c>
      <c r="S1480" s="9" t="str">
        <f aca="false">IF($A1480="","",IF(OR($R1480="—",$R1480="(not set)",$D1480=""),"",IF(ISNUMBER(SEARCH(SUBSTITUTE(SUBSTITUTE(SUBSTITUTE($R1480,"-",""),"_","")," ",""),SUBSTITUTE(SUBSTITUTE(SUBSTITUTE($D1480,"-",""),"_","")," ",""))),"OK","CHECK")))</f>
        <v/>
      </c>
      <c r="T1480" s="9" t="str">
        <f aca="false">IF($A1480="","",IF(OR($H1480="NOT IN SCHEMATIC",$I1480="MISMATCH",$J1480="MISMATCH",$P1480="MISMATCH",$M1480&lt;&gt;"OK"),"REVIEW","OK"))</f>
        <v/>
      </c>
      <c r="U1480" s="14"/>
      <c r="V1480" s="14"/>
      <c r="W1480" s="17"/>
      <c r="X1480" s="14"/>
    </row>
    <row r="1481" customFormat="false" ht="15" hidden="false" customHeight="false" outlineLevel="0" collapsed="false">
      <c r="A1481" s="9" t="str">
        <f aca="false">IF('3. Layout Parts'!$A1481="","",TRIM('3. Layout Parts'!$A1481))</f>
        <v/>
      </c>
      <c r="B1481" s="9" t="str">
        <f aca="false">IF($A1481="","",'3. Layout Parts'!$D1481)</f>
        <v/>
      </c>
      <c r="C1481" s="9" t="str">
        <f aca="false">IF($A1481="","",'3. Layout Parts'!$B1481)</f>
        <v/>
      </c>
      <c r="D1481" s="9" t="str">
        <f aca="false">IF($A1481="","",'3. Layout Parts'!$C1481)</f>
        <v/>
      </c>
      <c r="E1481" s="9" t="str">
        <f aca="false">IF($A1481="","",IFERROR(INDEX('2. Schematic Parts'!$B$2:$B$3001,MATCH($A1481,'2. Schematic Parts'!$A$2:$A$3001,0)),"NOT FOUND"))</f>
        <v/>
      </c>
      <c r="F1481" s="9" t="str">
        <f aca="false">IF($A1481="","",IFERROR(INDEX('2. Schematic Parts'!$C$2:$C$3001,MATCH($A1481,'2. Schematic Parts'!$A$2:$A$3001,0))&amp;"","NOT FOUND"))</f>
        <v/>
      </c>
      <c r="G1481" s="9" t="str">
        <f aca="false">IF($A1481="","",IFERROR(INDEX('2. Schematic Parts'!$D$2:$D$3001,MATCH($A1481,'2. Schematic Parts'!$A$2:$A$3001,0))&amp;"","NOT FOUND"))</f>
        <v/>
      </c>
      <c r="H1481" s="9" t="str">
        <f aca="false">IF($A1481="","",IF(COUNTIF('2. Schematic Parts'!$A$2:$A$3001,$A1481)=0,"NOT IN SCHEMATIC","OK"))</f>
        <v/>
      </c>
      <c r="I1481" s="9" t="str">
        <f aca="false">IF($A1481="","",IF($H1481="NOT IN SCHEMATIC","",IF(UPPER(TRIM($C1481))=UPPER(TRIM($E1481)),"OK","MISMATCH")))</f>
        <v/>
      </c>
      <c r="J1481" s="9" t="str">
        <f aca="false">IF($A1481="","",IF($H1481="NOT IN SCHEMATIC","",IF($F1481="","NO SCH DECAL",IF($D1481="","",IF(UPPER(TRIM($D1481))=UPPER(TRIM($F1481)),"OK","MISMATCH")))))</f>
        <v/>
      </c>
      <c r="K1481" s="16" t="str">
        <f aca="false">IF($A1481="","",SUMPRODUCT(--ISNUMBER(SEARCH(","&amp;TRIM($A1481)&amp;",",","&amp;SUBSTITUTE('1. Master BOM'!$D$2:$D$400," ","")&amp;","))))</f>
        <v/>
      </c>
      <c r="L1481" s="16" t="str">
        <f aca="false">IF($A1481="","",IF($K1481&lt;&gt;1,0,SUMPRODUCT(ISNUMBER(SEARCH(","&amp;TRIM($A1481)&amp;",",","&amp;SUBSTITUTE('1. Master BOM'!$D$2:$D$400," ","")&amp;","))*ROW('1. Master BOM'!$D$2:$D$400))))</f>
        <v/>
      </c>
      <c r="M1481" s="9" t="str">
        <f aca="false">IF($A1481="","",IF($K1481=0,"NOT IN BOM",IF($K1481&gt;1,"MULTIPLE BOM LINES","OK")))</f>
        <v/>
      </c>
      <c r="N1481" s="9" t="str">
        <f aca="false">IF($A1481="","",IF($L1481=0,"—",INDEX('1. Master BOM'!$A$1:$A$400,$L1481)))</f>
        <v/>
      </c>
      <c r="O1481" s="9" t="str">
        <f aca="false">IF($A1481="","",IF($L1481=0,"—",INDEX('1. Master BOM'!$B$1:$B$400,$L1481)))</f>
        <v/>
      </c>
      <c r="P1481" s="9" t="str">
        <f aca="false">IF($A1481="","",IF(OR($H1481="NOT IN SCHEMATIC",$O1481="—"),"",IF($G1481="","NO SCH PN",IF(UPPER(TRIM($G1481))=UPPER(TRIM($O1481)),"OK","MISMATCH"))))</f>
        <v/>
      </c>
      <c r="Q1481" s="9" t="str">
        <f aca="false">IF($A1481="","",IF($L1481=0,"—",INDEX('1. Master BOM'!$E$1:$E$400,$L1481)))</f>
        <v/>
      </c>
      <c r="R1481" s="9" t="str">
        <f aca="false">IF($A1481="","",IF($L1481=0,"—",IF(T(INDEX('1. Master BOM'!$F$1:$F$400,$L1481))="","(not set)",INDEX('1. Master BOM'!$F$1:$F$400,$L1481))))</f>
        <v/>
      </c>
      <c r="S1481" s="9" t="str">
        <f aca="false">IF($A1481="","",IF(OR($R1481="—",$R1481="(not set)",$D1481=""),"",IF(ISNUMBER(SEARCH(SUBSTITUTE(SUBSTITUTE(SUBSTITUTE($R1481,"-",""),"_","")," ",""),SUBSTITUTE(SUBSTITUTE(SUBSTITUTE($D1481,"-",""),"_","")," ",""))),"OK","CHECK")))</f>
        <v/>
      </c>
      <c r="T1481" s="9" t="str">
        <f aca="false">IF($A1481="","",IF(OR($H1481="NOT IN SCHEMATIC",$I1481="MISMATCH",$J1481="MISMATCH",$P1481="MISMATCH",$M1481&lt;&gt;"OK"),"REVIEW","OK"))</f>
        <v/>
      </c>
      <c r="U1481" s="14"/>
      <c r="V1481" s="14"/>
      <c r="W1481" s="17"/>
      <c r="X1481" s="14"/>
    </row>
    <row r="1482" customFormat="false" ht="15" hidden="false" customHeight="false" outlineLevel="0" collapsed="false">
      <c r="A1482" s="9" t="str">
        <f aca="false">IF('3. Layout Parts'!$A1482="","",TRIM('3. Layout Parts'!$A1482))</f>
        <v/>
      </c>
      <c r="B1482" s="9" t="str">
        <f aca="false">IF($A1482="","",'3. Layout Parts'!$D1482)</f>
        <v/>
      </c>
      <c r="C1482" s="9" t="str">
        <f aca="false">IF($A1482="","",'3. Layout Parts'!$B1482)</f>
        <v/>
      </c>
      <c r="D1482" s="9" t="str">
        <f aca="false">IF($A1482="","",'3. Layout Parts'!$C1482)</f>
        <v/>
      </c>
      <c r="E1482" s="9" t="str">
        <f aca="false">IF($A1482="","",IFERROR(INDEX('2. Schematic Parts'!$B$2:$B$3001,MATCH($A1482,'2. Schematic Parts'!$A$2:$A$3001,0)),"NOT FOUND"))</f>
        <v/>
      </c>
      <c r="F1482" s="9" t="str">
        <f aca="false">IF($A1482="","",IFERROR(INDEX('2. Schematic Parts'!$C$2:$C$3001,MATCH($A1482,'2. Schematic Parts'!$A$2:$A$3001,0))&amp;"","NOT FOUND"))</f>
        <v/>
      </c>
      <c r="G1482" s="9" t="str">
        <f aca="false">IF($A1482="","",IFERROR(INDEX('2. Schematic Parts'!$D$2:$D$3001,MATCH($A1482,'2. Schematic Parts'!$A$2:$A$3001,0))&amp;"","NOT FOUND"))</f>
        <v/>
      </c>
      <c r="H1482" s="9" t="str">
        <f aca="false">IF($A1482="","",IF(COUNTIF('2. Schematic Parts'!$A$2:$A$3001,$A1482)=0,"NOT IN SCHEMATIC","OK"))</f>
        <v/>
      </c>
      <c r="I1482" s="9" t="str">
        <f aca="false">IF($A1482="","",IF($H1482="NOT IN SCHEMATIC","",IF(UPPER(TRIM($C1482))=UPPER(TRIM($E1482)),"OK","MISMATCH")))</f>
        <v/>
      </c>
      <c r="J1482" s="9" t="str">
        <f aca="false">IF($A1482="","",IF($H1482="NOT IN SCHEMATIC","",IF($F1482="","NO SCH DECAL",IF($D1482="","",IF(UPPER(TRIM($D1482))=UPPER(TRIM($F1482)),"OK","MISMATCH")))))</f>
        <v/>
      </c>
      <c r="K1482" s="16" t="str">
        <f aca="false">IF($A1482="","",SUMPRODUCT(--ISNUMBER(SEARCH(","&amp;TRIM($A1482)&amp;",",","&amp;SUBSTITUTE('1. Master BOM'!$D$2:$D$400," ","")&amp;","))))</f>
        <v/>
      </c>
      <c r="L1482" s="16" t="str">
        <f aca="false">IF($A1482="","",IF($K1482&lt;&gt;1,0,SUMPRODUCT(ISNUMBER(SEARCH(","&amp;TRIM($A1482)&amp;",",","&amp;SUBSTITUTE('1. Master BOM'!$D$2:$D$400," ","")&amp;","))*ROW('1. Master BOM'!$D$2:$D$400))))</f>
        <v/>
      </c>
      <c r="M1482" s="9" t="str">
        <f aca="false">IF($A1482="","",IF($K1482=0,"NOT IN BOM",IF($K1482&gt;1,"MULTIPLE BOM LINES","OK")))</f>
        <v/>
      </c>
      <c r="N1482" s="9" t="str">
        <f aca="false">IF($A1482="","",IF($L1482=0,"—",INDEX('1. Master BOM'!$A$1:$A$400,$L1482)))</f>
        <v/>
      </c>
      <c r="O1482" s="9" t="str">
        <f aca="false">IF($A1482="","",IF($L1482=0,"—",INDEX('1. Master BOM'!$B$1:$B$400,$L1482)))</f>
        <v/>
      </c>
      <c r="P1482" s="9" t="str">
        <f aca="false">IF($A1482="","",IF(OR($H1482="NOT IN SCHEMATIC",$O1482="—"),"",IF($G1482="","NO SCH PN",IF(UPPER(TRIM($G1482))=UPPER(TRIM($O1482)),"OK","MISMATCH"))))</f>
        <v/>
      </c>
      <c r="Q1482" s="9" t="str">
        <f aca="false">IF($A1482="","",IF($L1482=0,"—",INDEX('1. Master BOM'!$E$1:$E$400,$L1482)))</f>
        <v/>
      </c>
      <c r="R1482" s="9" t="str">
        <f aca="false">IF($A1482="","",IF($L1482=0,"—",IF(T(INDEX('1. Master BOM'!$F$1:$F$400,$L1482))="","(not set)",INDEX('1. Master BOM'!$F$1:$F$400,$L1482))))</f>
        <v/>
      </c>
      <c r="S1482" s="9" t="str">
        <f aca="false">IF($A1482="","",IF(OR($R1482="—",$R1482="(not set)",$D1482=""),"",IF(ISNUMBER(SEARCH(SUBSTITUTE(SUBSTITUTE(SUBSTITUTE($R1482,"-",""),"_","")," ",""),SUBSTITUTE(SUBSTITUTE(SUBSTITUTE($D1482,"-",""),"_","")," ",""))),"OK","CHECK")))</f>
        <v/>
      </c>
      <c r="T1482" s="9" t="str">
        <f aca="false">IF($A1482="","",IF(OR($H1482="NOT IN SCHEMATIC",$I1482="MISMATCH",$J1482="MISMATCH",$P1482="MISMATCH",$M1482&lt;&gt;"OK"),"REVIEW","OK"))</f>
        <v/>
      </c>
      <c r="U1482" s="14"/>
      <c r="V1482" s="14"/>
      <c r="W1482" s="17"/>
      <c r="X1482" s="14"/>
    </row>
    <row r="1483" customFormat="false" ht="15" hidden="false" customHeight="false" outlineLevel="0" collapsed="false">
      <c r="A1483" s="9" t="str">
        <f aca="false">IF('3. Layout Parts'!$A1483="","",TRIM('3. Layout Parts'!$A1483))</f>
        <v/>
      </c>
      <c r="B1483" s="9" t="str">
        <f aca="false">IF($A1483="","",'3. Layout Parts'!$D1483)</f>
        <v/>
      </c>
      <c r="C1483" s="9" t="str">
        <f aca="false">IF($A1483="","",'3. Layout Parts'!$B1483)</f>
        <v/>
      </c>
      <c r="D1483" s="9" t="str">
        <f aca="false">IF($A1483="","",'3. Layout Parts'!$C1483)</f>
        <v/>
      </c>
      <c r="E1483" s="9" t="str">
        <f aca="false">IF($A1483="","",IFERROR(INDEX('2. Schematic Parts'!$B$2:$B$3001,MATCH($A1483,'2. Schematic Parts'!$A$2:$A$3001,0)),"NOT FOUND"))</f>
        <v/>
      </c>
      <c r="F1483" s="9" t="str">
        <f aca="false">IF($A1483="","",IFERROR(INDEX('2. Schematic Parts'!$C$2:$C$3001,MATCH($A1483,'2. Schematic Parts'!$A$2:$A$3001,0))&amp;"","NOT FOUND"))</f>
        <v/>
      </c>
      <c r="G1483" s="9" t="str">
        <f aca="false">IF($A1483="","",IFERROR(INDEX('2. Schematic Parts'!$D$2:$D$3001,MATCH($A1483,'2. Schematic Parts'!$A$2:$A$3001,0))&amp;"","NOT FOUND"))</f>
        <v/>
      </c>
      <c r="H1483" s="9" t="str">
        <f aca="false">IF($A1483="","",IF(COUNTIF('2. Schematic Parts'!$A$2:$A$3001,$A1483)=0,"NOT IN SCHEMATIC","OK"))</f>
        <v/>
      </c>
      <c r="I1483" s="9" t="str">
        <f aca="false">IF($A1483="","",IF($H1483="NOT IN SCHEMATIC","",IF(UPPER(TRIM($C1483))=UPPER(TRIM($E1483)),"OK","MISMATCH")))</f>
        <v/>
      </c>
      <c r="J1483" s="9" t="str">
        <f aca="false">IF($A1483="","",IF($H1483="NOT IN SCHEMATIC","",IF($F1483="","NO SCH DECAL",IF($D1483="","",IF(UPPER(TRIM($D1483))=UPPER(TRIM($F1483)),"OK","MISMATCH")))))</f>
        <v/>
      </c>
      <c r="K1483" s="16" t="str">
        <f aca="false">IF($A1483="","",SUMPRODUCT(--ISNUMBER(SEARCH(","&amp;TRIM($A1483)&amp;",",","&amp;SUBSTITUTE('1. Master BOM'!$D$2:$D$400," ","")&amp;","))))</f>
        <v/>
      </c>
      <c r="L1483" s="16" t="str">
        <f aca="false">IF($A1483="","",IF($K1483&lt;&gt;1,0,SUMPRODUCT(ISNUMBER(SEARCH(","&amp;TRIM($A1483)&amp;",",","&amp;SUBSTITUTE('1. Master BOM'!$D$2:$D$400," ","")&amp;","))*ROW('1. Master BOM'!$D$2:$D$400))))</f>
        <v/>
      </c>
      <c r="M1483" s="9" t="str">
        <f aca="false">IF($A1483="","",IF($K1483=0,"NOT IN BOM",IF($K1483&gt;1,"MULTIPLE BOM LINES","OK")))</f>
        <v/>
      </c>
      <c r="N1483" s="9" t="str">
        <f aca="false">IF($A1483="","",IF($L1483=0,"—",INDEX('1. Master BOM'!$A$1:$A$400,$L1483)))</f>
        <v/>
      </c>
      <c r="O1483" s="9" t="str">
        <f aca="false">IF($A1483="","",IF($L1483=0,"—",INDEX('1. Master BOM'!$B$1:$B$400,$L1483)))</f>
        <v/>
      </c>
      <c r="P1483" s="9" t="str">
        <f aca="false">IF($A1483="","",IF(OR($H1483="NOT IN SCHEMATIC",$O1483="—"),"",IF($G1483="","NO SCH PN",IF(UPPER(TRIM($G1483))=UPPER(TRIM($O1483)),"OK","MISMATCH"))))</f>
        <v/>
      </c>
      <c r="Q1483" s="9" t="str">
        <f aca="false">IF($A1483="","",IF($L1483=0,"—",INDEX('1. Master BOM'!$E$1:$E$400,$L1483)))</f>
        <v/>
      </c>
      <c r="R1483" s="9" t="str">
        <f aca="false">IF($A1483="","",IF($L1483=0,"—",IF(T(INDEX('1. Master BOM'!$F$1:$F$400,$L1483))="","(not set)",INDEX('1. Master BOM'!$F$1:$F$400,$L1483))))</f>
        <v/>
      </c>
      <c r="S1483" s="9" t="str">
        <f aca="false">IF($A1483="","",IF(OR($R1483="—",$R1483="(not set)",$D1483=""),"",IF(ISNUMBER(SEARCH(SUBSTITUTE(SUBSTITUTE(SUBSTITUTE($R1483,"-",""),"_","")," ",""),SUBSTITUTE(SUBSTITUTE(SUBSTITUTE($D1483,"-",""),"_","")," ",""))),"OK","CHECK")))</f>
        <v/>
      </c>
      <c r="T1483" s="9" t="str">
        <f aca="false">IF($A1483="","",IF(OR($H1483="NOT IN SCHEMATIC",$I1483="MISMATCH",$J1483="MISMATCH",$P1483="MISMATCH",$M1483&lt;&gt;"OK"),"REVIEW","OK"))</f>
        <v/>
      </c>
      <c r="U1483" s="14"/>
      <c r="V1483" s="14"/>
      <c r="W1483" s="17"/>
      <c r="X1483" s="14"/>
    </row>
    <row r="1484" customFormat="false" ht="15" hidden="false" customHeight="false" outlineLevel="0" collapsed="false">
      <c r="A1484" s="9" t="str">
        <f aca="false">IF('3. Layout Parts'!$A1484="","",TRIM('3. Layout Parts'!$A1484))</f>
        <v/>
      </c>
      <c r="B1484" s="9" t="str">
        <f aca="false">IF($A1484="","",'3. Layout Parts'!$D1484)</f>
        <v/>
      </c>
      <c r="C1484" s="9" t="str">
        <f aca="false">IF($A1484="","",'3. Layout Parts'!$B1484)</f>
        <v/>
      </c>
      <c r="D1484" s="9" t="str">
        <f aca="false">IF($A1484="","",'3. Layout Parts'!$C1484)</f>
        <v/>
      </c>
      <c r="E1484" s="9" t="str">
        <f aca="false">IF($A1484="","",IFERROR(INDEX('2. Schematic Parts'!$B$2:$B$3001,MATCH($A1484,'2. Schematic Parts'!$A$2:$A$3001,0)),"NOT FOUND"))</f>
        <v/>
      </c>
      <c r="F1484" s="9" t="str">
        <f aca="false">IF($A1484="","",IFERROR(INDEX('2. Schematic Parts'!$C$2:$C$3001,MATCH($A1484,'2. Schematic Parts'!$A$2:$A$3001,0))&amp;"","NOT FOUND"))</f>
        <v/>
      </c>
      <c r="G1484" s="9" t="str">
        <f aca="false">IF($A1484="","",IFERROR(INDEX('2. Schematic Parts'!$D$2:$D$3001,MATCH($A1484,'2. Schematic Parts'!$A$2:$A$3001,0))&amp;"","NOT FOUND"))</f>
        <v/>
      </c>
      <c r="H1484" s="9" t="str">
        <f aca="false">IF($A1484="","",IF(COUNTIF('2. Schematic Parts'!$A$2:$A$3001,$A1484)=0,"NOT IN SCHEMATIC","OK"))</f>
        <v/>
      </c>
      <c r="I1484" s="9" t="str">
        <f aca="false">IF($A1484="","",IF($H1484="NOT IN SCHEMATIC","",IF(UPPER(TRIM($C1484))=UPPER(TRIM($E1484)),"OK","MISMATCH")))</f>
        <v/>
      </c>
      <c r="J1484" s="9" t="str">
        <f aca="false">IF($A1484="","",IF($H1484="NOT IN SCHEMATIC","",IF($F1484="","NO SCH DECAL",IF($D1484="","",IF(UPPER(TRIM($D1484))=UPPER(TRIM($F1484)),"OK","MISMATCH")))))</f>
        <v/>
      </c>
      <c r="K1484" s="16" t="str">
        <f aca="false">IF($A1484="","",SUMPRODUCT(--ISNUMBER(SEARCH(","&amp;TRIM($A1484)&amp;",",","&amp;SUBSTITUTE('1. Master BOM'!$D$2:$D$400," ","")&amp;","))))</f>
        <v/>
      </c>
      <c r="L1484" s="16" t="str">
        <f aca="false">IF($A1484="","",IF($K1484&lt;&gt;1,0,SUMPRODUCT(ISNUMBER(SEARCH(","&amp;TRIM($A1484)&amp;",",","&amp;SUBSTITUTE('1. Master BOM'!$D$2:$D$400," ","")&amp;","))*ROW('1. Master BOM'!$D$2:$D$400))))</f>
        <v/>
      </c>
      <c r="M1484" s="9" t="str">
        <f aca="false">IF($A1484="","",IF($K1484=0,"NOT IN BOM",IF($K1484&gt;1,"MULTIPLE BOM LINES","OK")))</f>
        <v/>
      </c>
      <c r="N1484" s="9" t="str">
        <f aca="false">IF($A1484="","",IF($L1484=0,"—",INDEX('1. Master BOM'!$A$1:$A$400,$L1484)))</f>
        <v/>
      </c>
      <c r="O1484" s="9" t="str">
        <f aca="false">IF($A1484="","",IF($L1484=0,"—",INDEX('1. Master BOM'!$B$1:$B$400,$L1484)))</f>
        <v/>
      </c>
      <c r="P1484" s="9" t="str">
        <f aca="false">IF($A1484="","",IF(OR($H1484="NOT IN SCHEMATIC",$O1484="—"),"",IF($G1484="","NO SCH PN",IF(UPPER(TRIM($G1484))=UPPER(TRIM($O1484)),"OK","MISMATCH"))))</f>
        <v/>
      </c>
      <c r="Q1484" s="9" t="str">
        <f aca="false">IF($A1484="","",IF($L1484=0,"—",INDEX('1. Master BOM'!$E$1:$E$400,$L1484)))</f>
        <v/>
      </c>
      <c r="R1484" s="9" t="str">
        <f aca="false">IF($A1484="","",IF($L1484=0,"—",IF(T(INDEX('1. Master BOM'!$F$1:$F$400,$L1484))="","(not set)",INDEX('1. Master BOM'!$F$1:$F$400,$L1484))))</f>
        <v/>
      </c>
      <c r="S1484" s="9" t="str">
        <f aca="false">IF($A1484="","",IF(OR($R1484="—",$R1484="(not set)",$D1484=""),"",IF(ISNUMBER(SEARCH(SUBSTITUTE(SUBSTITUTE(SUBSTITUTE($R1484,"-",""),"_","")," ",""),SUBSTITUTE(SUBSTITUTE(SUBSTITUTE($D1484,"-",""),"_","")," ",""))),"OK","CHECK")))</f>
        <v/>
      </c>
      <c r="T1484" s="9" t="str">
        <f aca="false">IF($A1484="","",IF(OR($H1484="NOT IN SCHEMATIC",$I1484="MISMATCH",$J1484="MISMATCH",$P1484="MISMATCH",$M1484&lt;&gt;"OK"),"REVIEW","OK"))</f>
        <v/>
      </c>
      <c r="U1484" s="14"/>
      <c r="V1484" s="14"/>
      <c r="W1484" s="17"/>
      <c r="X1484" s="14"/>
    </row>
    <row r="1485" customFormat="false" ht="15" hidden="false" customHeight="false" outlineLevel="0" collapsed="false">
      <c r="A1485" s="9" t="str">
        <f aca="false">IF('3. Layout Parts'!$A1485="","",TRIM('3. Layout Parts'!$A1485))</f>
        <v/>
      </c>
      <c r="B1485" s="9" t="str">
        <f aca="false">IF($A1485="","",'3. Layout Parts'!$D1485)</f>
        <v/>
      </c>
      <c r="C1485" s="9" t="str">
        <f aca="false">IF($A1485="","",'3. Layout Parts'!$B1485)</f>
        <v/>
      </c>
      <c r="D1485" s="9" t="str">
        <f aca="false">IF($A1485="","",'3. Layout Parts'!$C1485)</f>
        <v/>
      </c>
      <c r="E1485" s="9" t="str">
        <f aca="false">IF($A1485="","",IFERROR(INDEX('2. Schematic Parts'!$B$2:$B$3001,MATCH($A1485,'2. Schematic Parts'!$A$2:$A$3001,0)),"NOT FOUND"))</f>
        <v/>
      </c>
      <c r="F1485" s="9" t="str">
        <f aca="false">IF($A1485="","",IFERROR(INDEX('2. Schematic Parts'!$C$2:$C$3001,MATCH($A1485,'2. Schematic Parts'!$A$2:$A$3001,0))&amp;"","NOT FOUND"))</f>
        <v/>
      </c>
      <c r="G1485" s="9" t="str">
        <f aca="false">IF($A1485="","",IFERROR(INDEX('2. Schematic Parts'!$D$2:$D$3001,MATCH($A1485,'2. Schematic Parts'!$A$2:$A$3001,0))&amp;"","NOT FOUND"))</f>
        <v/>
      </c>
      <c r="H1485" s="9" t="str">
        <f aca="false">IF($A1485="","",IF(COUNTIF('2. Schematic Parts'!$A$2:$A$3001,$A1485)=0,"NOT IN SCHEMATIC","OK"))</f>
        <v/>
      </c>
      <c r="I1485" s="9" t="str">
        <f aca="false">IF($A1485="","",IF($H1485="NOT IN SCHEMATIC","",IF(UPPER(TRIM($C1485))=UPPER(TRIM($E1485)),"OK","MISMATCH")))</f>
        <v/>
      </c>
      <c r="J1485" s="9" t="str">
        <f aca="false">IF($A1485="","",IF($H1485="NOT IN SCHEMATIC","",IF($F1485="","NO SCH DECAL",IF($D1485="","",IF(UPPER(TRIM($D1485))=UPPER(TRIM($F1485)),"OK","MISMATCH")))))</f>
        <v/>
      </c>
      <c r="K1485" s="16" t="str">
        <f aca="false">IF($A1485="","",SUMPRODUCT(--ISNUMBER(SEARCH(","&amp;TRIM($A1485)&amp;",",","&amp;SUBSTITUTE('1. Master BOM'!$D$2:$D$400," ","")&amp;","))))</f>
        <v/>
      </c>
      <c r="L1485" s="16" t="str">
        <f aca="false">IF($A1485="","",IF($K1485&lt;&gt;1,0,SUMPRODUCT(ISNUMBER(SEARCH(","&amp;TRIM($A1485)&amp;",",","&amp;SUBSTITUTE('1. Master BOM'!$D$2:$D$400," ","")&amp;","))*ROW('1. Master BOM'!$D$2:$D$400))))</f>
        <v/>
      </c>
      <c r="M1485" s="9" t="str">
        <f aca="false">IF($A1485="","",IF($K1485=0,"NOT IN BOM",IF($K1485&gt;1,"MULTIPLE BOM LINES","OK")))</f>
        <v/>
      </c>
      <c r="N1485" s="9" t="str">
        <f aca="false">IF($A1485="","",IF($L1485=0,"—",INDEX('1. Master BOM'!$A$1:$A$400,$L1485)))</f>
        <v/>
      </c>
      <c r="O1485" s="9" t="str">
        <f aca="false">IF($A1485="","",IF($L1485=0,"—",INDEX('1. Master BOM'!$B$1:$B$400,$L1485)))</f>
        <v/>
      </c>
      <c r="P1485" s="9" t="str">
        <f aca="false">IF($A1485="","",IF(OR($H1485="NOT IN SCHEMATIC",$O1485="—"),"",IF($G1485="","NO SCH PN",IF(UPPER(TRIM($G1485))=UPPER(TRIM($O1485)),"OK","MISMATCH"))))</f>
        <v/>
      </c>
      <c r="Q1485" s="9" t="str">
        <f aca="false">IF($A1485="","",IF($L1485=0,"—",INDEX('1. Master BOM'!$E$1:$E$400,$L1485)))</f>
        <v/>
      </c>
      <c r="R1485" s="9" t="str">
        <f aca="false">IF($A1485="","",IF($L1485=0,"—",IF(T(INDEX('1. Master BOM'!$F$1:$F$400,$L1485))="","(not set)",INDEX('1. Master BOM'!$F$1:$F$400,$L1485))))</f>
        <v/>
      </c>
      <c r="S1485" s="9" t="str">
        <f aca="false">IF($A1485="","",IF(OR($R1485="—",$R1485="(not set)",$D1485=""),"",IF(ISNUMBER(SEARCH(SUBSTITUTE(SUBSTITUTE(SUBSTITUTE($R1485,"-",""),"_","")," ",""),SUBSTITUTE(SUBSTITUTE(SUBSTITUTE($D1485,"-",""),"_","")," ",""))),"OK","CHECK")))</f>
        <v/>
      </c>
      <c r="T1485" s="9" t="str">
        <f aca="false">IF($A1485="","",IF(OR($H1485="NOT IN SCHEMATIC",$I1485="MISMATCH",$J1485="MISMATCH",$P1485="MISMATCH",$M1485&lt;&gt;"OK"),"REVIEW","OK"))</f>
        <v/>
      </c>
      <c r="U1485" s="14"/>
      <c r="V1485" s="14"/>
      <c r="W1485" s="17"/>
      <c r="X1485" s="14"/>
    </row>
    <row r="1486" customFormat="false" ht="15" hidden="false" customHeight="false" outlineLevel="0" collapsed="false">
      <c r="A1486" s="9" t="str">
        <f aca="false">IF('3. Layout Parts'!$A1486="","",TRIM('3. Layout Parts'!$A1486))</f>
        <v/>
      </c>
      <c r="B1486" s="9" t="str">
        <f aca="false">IF($A1486="","",'3. Layout Parts'!$D1486)</f>
        <v/>
      </c>
      <c r="C1486" s="9" t="str">
        <f aca="false">IF($A1486="","",'3. Layout Parts'!$B1486)</f>
        <v/>
      </c>
      <c r="D1486" s="9" t="str">
        <f aca="false">IF($A1486="","",'3. Layout Parts'!$C1486)</f>
        <v/>
      </c>
      <c r="E1486" s="9" t="str">
        <f aca="false">IF($A1486="","",IFERROR(INDEX('2. Schematic Parts'!$B$2:$B$3001,MATCH($A1486,'2. Schematic Parts'!$A$2:$A$3001,0)),"NOT FOUND"))</f>
        <v/>
      </c>
      <c r="F1486" s="9" t="str">
        <f aca="false">IF($A1486="","",IFERROR(INDEX('2. Schematic Parts'!$C$2:$C$3001,MATCH($A1486,'2. Schematic Parts'!$A$2:$A$3001,0))&amp;"","NOT FOUND"))</f>
        <v/>
      </c>
      <c r="G1486" s="9" t="str">
        <f aca="false">IF($A1486="","",IFERROR(INDEX('2. Schematic Parts'!$D$2:$D$3001,MATCH($A1486,'2. Schematic Parts'!$A$2:$A$3001,0))&amp;"","NOT FOUND"))</f>
        <v/>
      </c>
      <c r="H1486" s="9" t="str">
        <f aca="false">IF($A1486="","",IF(COUNTIF('2. Schematic Parts'!$A$2:$A$3001,$A1486)=0,"NOT IN SCHEMATIC","OK"))</f>
        <v/>
      </c>
      <c r="I1486" s="9" t="str">
        <f aca="false">IF($A1486="","",IF($H1486="NOT IN SCHEMATIC","",IF(UPPER(TRIM($C1486))=UPPER(TRIM($E1486)),"OK","MISMATCH")))</f>
        <v/>
      </c>
      <c r="J1486" s="9" t="str">
        <f aca="false">IF($A1486="","",IF($H1486="NOT IN SCHEMATIC","",IF($F1486="","NO SCH DECAL",IF($D1486="","",IF(UPPER(TRIM($D1486))=UPPER(TRIM($F1486)),"OK","MISMATCH")))))</f>
        <v/>
      </c>
      <c r="K1486" s="16" t="str">
        <f aca="false">IF($A1486="","",SUMPRODUCT(--ISNUMBER(SEARCH(","&amp;TRIM($A1486)&amp;",",","&amp;SUBSTITUTE('1. Master BOM'!$D$2:$D$400," ","")&amp;","))))</f>
        <v/>
      </c>
      <c r="L1486" s="16" t="str">
        <f aca="false">IF($A1486="","",IF($K1486&lt;&gt;1,0,SUMPRODUCT(ISNUMBER(SEARCH(","&amp;TRIM($A1486)&amp;",",","&amp;SUBSTITUTE('1. Master BOM'!$D$2:$D$400," ","")&amp;","))*ROW('1. Master BOM'!$D$2:$D$400))))</f>
        <v/>
      </c>
      <c r="M1486" s="9" t="str">
        <f aca="false">IF($A1486="","",IF($K1486=0,"NOT IN BOM",IF($K1486&gt;1,"MULTIPLE BOM LINES","OK")))</f>
        <v/>
      </c>
      <c r="N1486" s="9" t="str">
        <f aca="false">IF($A1486="","",IF($L1486=0,"—",INDEX('1. Master BOM'!$A$1:$A$400,$L1486)))</f>
        <v/>
      </c>
      <c r="O1486" s="9" t="str">
        <f aca="false">IF($A1486="","",IF($L1486=0,"—",INDEX('1. Master BOM'!$B$1:$B$400,$L1486)))</f>
        <v/>
      </c>
      <c r="P1486" s="9" t="str">
        <f aca="false">IF($A1486="","",IF(OR($H1486="NOT IN SCHEMATIC",$O1486="—"),"",IF($G1486="","NO SCH PN",IF(UPPER(TRIM($G1486))=UPPER(TRIM($O1486)),"OK","MISMATCH"))))</f>
        <v/>
      </c>
      <c r="Q1486" s="9" t="str">
        <f aca="false">IF($A1486="","",IF($L1486=0,"—",INDEX('1. Master BOM'!$E$1:$E$400,$L1486)))</f>
        <v/>
      </c>
      <c r="R1486" s="9" t="str">
        <f aca="false">IF($A1486="","",IF($L1486=0,"—",IF(T(INDEX('1. Master BOM'!$F$1:$F$400,$L1486))="","(not set)",INDEX('1. Master BOM'!$F$1:$F$400,$L1486))))</f>
        <v/>
      </c>
      <c r="S1486" s="9" t="str">
        <f aca="false">IF($A1486="","",IF(OR($R1486="—",$R1486="(not set)",$D1486=""),"",IF(ISNUMBER(SEARCH(SUBSTITUTE(SUBSTITUTE(SUBSTITUTE($R1486,"-",""),"_","")," ",""),SUBSTITUTE(SUBSTITUTE(SUBSTITUTE($D1486,"-",""),"_","")," ",""))),"OK","CHECK")))</f>
        <v/>
      </c>
      <c r="T1486" s="9" t="str">
        <f aca="false">IF($A1486="","",IF(OR($H1486="NOT IN SCHEMATIC",$I1486="MISMATCH",$J1486="MISMATCH",$P1486="MISMATCH",$M1486&lt;&gt;"OK"),"REVIEW","OK"))</f>
        <v/>
      </c>
      <c r="U1486" s="14"/>
      <c r="V1486" s="14"/>
      <c r="W1486" s="17"/>
      <c r="X1486" s="14"/>
    </row>
    <row r="1487" customFormat="false" ht="15" hidden="false" customHeight="false" outlineLevel="0" collapsed="false">
      <c r="A1487" s="9" t="str">
        <f aca="false">IF('3. Layout Parts'!$A1487="","",TRIM('3. Layout Parts'!$A1487))</f>
        <v/>
      </c>
      <c r="B1487" s="9" t="str">
        <f aca="false">IF($A1487="","",'3. Layout Parts'!$D1487)</f>
        <v/>
      </c>
      <c r="C1487" s="9" t="str">
        <f aca="false">IF($A1487="","",'3. Layout Parts'!$B1487)</f>
        <v/>
      </c>
      <c r="D1487" s="9" t="str">
        <f aca="false">IF($A1487="","",'3. Layout Parts'!$C1487)</f>
        <v/>
      </c>
      <c r="E1487" s="9" t="str">
        <f aca="false">IF($A1487="","",IFERROR(INDEX('2. Schematic Parts'!$B$2:$B$3001,MATCH($A1487,'2. Schematic Parts'!$A$2:$A$3001,0)),"NOT FOUND"))</f>
        <v/>
      </c>
      <c r="F1487" s="9" t="str">
        <f aca="false">IF($A1487="","",IFERROR(INDEX('2. Schematic Parts'!$C$2:$C$3001,MATCH($A1487,'2. Schematic Parts'!$A$2:$A$3001,0))&amp;"","NOT FOUND"))</f>
        <v/>
      </c>
      <c r="G1487" s="9" t="str">
        <f aca="false">IF($A1487="","",IFERROR(INDEX('2. Schematic Parts'!$D$2:$D$3001,MATCH($A1487,'2. Schematic Parts'!$A$2:$A$3001,0))&amp;"","NOT FOUND"))</f>
        <v/>
      </c>
      <c r="H1487" s="9" t="str">
        <f aca="false">IF($A1487="","",IF(COUNTIF('2. Schematic Parts'!$A$2:$A$3001,$A1487)=0,"NOT IN SCHEMATIC","OK"))</f>
        <v/>
      </c>
      <c r="I1487" s="9" t="str">
        <f aca="false">IF($A1487="","",IF($H1487="NOT IN SCHEMATIC","",IF(UPPER(TRIM($C1487))=UPPER(TRIM($E1487)),"OK","MISMATCH")))</f>
        <v/>
      </c>
      <c r="J1487" s="9" t="str">
        <f aca="false">IF($A1487="","",IF($H1487="NOT IN SCHEMATIC","",IF($F1487="","NO SCH DECAL",IF($D1487="","",IF(UPPER(TRIM($D1487))=UPPER(TRIM($F1487)),"OK","MISMATCH")))))</f>
        <v/>
      </c>
      <c r="K1487" s="16" t="str">
        <f aca="false">IF($A1487="","",SUMPRODUCT(--ISNUMBER(SEARCH(","&amp;TRIM($A1487)&amp;",",","&amp;SUBSTITUTE('1. Master BOM'!$D$2:$D$400," ","")&amp;","))))</f>
        <v/>
      </c>
      <c r="L1487" s="16" t="str">
        <f aca="false">IF($A1487="","",IF($K1487&lt;&gt;1,0,SUMPRODUCT(ISNUMBER(SEARCH(","&amp;TRIM($A1487)&amp;",",","&amp;SUBSTITUTE('1. Master BOM'!$D$2:$D$400," ","")&amp;","))*ROW('1. Master BOM'!$D$2:$D$400))))</f>
        <v/>
      </c>
      <c r="M1487" s="9" t="str">
        <f aca="false">IF($A1487="","",IF($K1487=0,"NOT IN BOM",IF($K1487&gt;1,"MULTIPLE BOM LINES","OK")))</f>
        <v/>
      </c>
      <c r="N1487" s="9" t="str">
        <f aca="false">IF($A1487="","",IF($L1487=0,"—",INDEX('1. Master BOM'!$A$1:$A$400,$L1487)))</f>
        <v/>
      </c>
      <c r="O1487" s="9" t="str">
        <f aca="false">IF($A1487="","",IF($L1487=0,"—",INDEX('1. Master BOM'!$B$1:$B$400,$L1487)))</f>
        <v/>
      </c>
      <c r="P1487" s="9" t="str">
        <f aca="false">IF($A1487="","",IF(OR($H1487="NOT IN SCHEMATIC",$O1487="—"),"",IF($G1487="","NO SCH PN",IF(UPPER(TRIM($G1487))=UPPER(TRIM($O1487)),"OK","MISMATCH"))))</f>
        <v/>
      </c>
      <c r="Q1487" s="9" t="str">
        <f aca="false">IF($A1487="","",IF($L1487=0,"—",INDEX('1. Master BOM'!$E$1:$E$400,$L1487)))</f>
        <v/>
      </c>
      <c r="R1487" s="9" t="str">
        <f aca="false">IF($A1487="","",IF($L1487=0,"—",IF(T(INDEX('1. Master BOM'!$F$1:$F$400,$L1487))="","(not set)",INDEX('1. Master BOM'!$F$1:$F$400,$L1487))))</f>
        <v/>
      </c>
      <c r="S1487" s="9" t="str">
        <f aca="false">IF($A1487="","",IF(OR($R1487="—",$R1487="(not set)",$D1487=""),"",IF(ISNUMBER(SEARCH(SUBSTITUTE(SUBSTITUTE(SUBSTITUTE($R1487,"-",""),"_","")," ",""),SUBSTITUTE(SUBSTITUTE(SUBSTITUTE($D1487,"-",""),"_","")," ",""))),"OK","CHECK")))</f>
        <v/>
      </c>
      <c r="T1487" s="9" t="str">
        <f aca="false">IF($A1487="","",IF(OR($H1487="NOT IN SCHEMATIC",$I1487="MISMATCH",$J1487="MISMATCH",$P1487="MISMATCH",$M1487&lt;&gt;"OK"),"REVIEW","OK"))</f>
        <v/>
      </c>
      <c r="U1487" s="14"/>
      <c r="V1487" s="14"/>
      <c r="W1487" s="17"/>
      <c r="X1487" s="14"/>
    </row>
    <row r="1488" customFormat="false" ht="15" hidden="false" customHeight="false" outlineLevel="0" collapsed="false">
      <c r="A1488" s="9" t="str">
        <f aca="false">IF('3. Layout Parts'!$A1488="","",TRIM('3. Layout Parts'!$A1488))</f>
        <v/>
      </c>
      <c r="B1488" s="9" t="str">
        <f aca="false">IF($A1488="","",'3. Layout Parts'!$D1488)</f>
        <v/>
      </c>
      <c r="C1488" s="9" t="str">
        <f aca="false">IF($A1488="","",'3. Layout Parts'!$B1488)</f>
        <v/>
      </c>
      <c r="D1488" s="9" t="str">
        <f aca="false">IF($A1488="","",'3. Layout Parts'!$C1488)</f>
        <v/>
      </c>
      <c r="E1488" s="9" t="str">
        <f aca="false">IF($A1488="","",IFERROR(INDEX('2. Schematic Parts'!$B$2:$B$3001,MATCH($A1488,'2. Schematic Parts'!$A$2:$A$3001,0)),"NOT FOUND"))</f>
        <v/>
      </c>
      <c r="F1488" s="9" t="str">
        <f aca="false">IF($A1488="","",IFERROR(INDEX('2. Schematic Parts'!$C$2:$C$3001,MATCH($A1488,'2. Schematic Parts'!$A$2:$A$3001,0))&amp;"","NOT FOUND"))</f>
        <v/>
      </c>
      <c r="G1488" s="9" t="str">
        <f aca="false">IF($A1488="","",IFERROR(INDEX('2. Schematic Parts'!$D$2:$D$3001,MATCH($A1488,'2. Schematic Parts'!$A$2:$A$3001,0))&amp;"","NOT FOUND"))</f>
        <v/>
      </c>
      <c r="H1488" s="9" t="str">
        <f aca="false">IF($A1488="","",IF(COUNTIF('2. Schematic Parts'!$A$2:$A$3001,$A1488)=0,"NOT IN SCHEMATIC","OK"))</f>
        <v/>
      </c>
      <c r="I1488" s="9" t="str">
        <f aca="false">IF($A1488="","",IF($H1488="NOT IN SCHEMATIC","",IF(UPPER(TRIM($C1488))=UPPER(TRIM($E1488)),"OK","MISMATCH")))</f>
        <v/>
      </c>
      <c r="J1488" s="9" t="str">
        <f aca="false">IF($A1488="","",IF($H1488="NOT IN SCHEMATIC","",IF($F1488="","NO SCH DECAL",IF($D1488="","",IF(UPPER(TRIM($D1488))=UPPER(TRIM($F1488)),"OK","MISMATCH")))))</f>
        <v/>
      </c>
      <c r="K1488" s="16" t="str">
        <f aca="false">IF($A1488="","",SUMPRODUCT(--ISNUMBER(SEARCH(","&amp;TRIM($A1488)&amp;",",","&amp;SUBSTITUTE('1. Master BOM'!$D$2:$D$400," ","")&amp;","))))</f>
        <v/>
      </c>
      <c r="L1488" s="16" t="str">
        <f aca="false">IF($A1488="","",IF($K1488&lt;&gt;1,0,SUMPRODUCT(ISNUMBER(SEARCH(","&amp;TRIM($A1488)&amp;",",","&amp;SUBSTITUTE('1. Master BOM'!$D$2:$D$400," ","")&amp;","))*ROW('1. Master BOM'!$D$2:$D$400))))</f>
        <v/>
      </c>
      <c r="M1488" s="9" t="str">
        <f aca="false">IF($A1488="","",IF($K1488=0,"NOT IN BOM",IF($K1488&gt;1,"MULTIPLE BOM LINES","OK")))</f>
        <v/>
      </c>
      <c r="N1488" s="9" t="str">
        <f aca="false">IF($A1488="","",IF($L1488=0,"—",INDEX('1. Master BOM'!$A$1:$A$400,$L1488)))</f>
        <v/>
      </c>
      <c r="O1488" s="9" t="str">
        <f aca="false">IF($A1488="","",IF($L1488=0,"—",INDEX('1. Master BOM'!$B$1:$B$400,$L1488)))</f>
        <v/>
      </c>
      <c r="P1488" s="9" t="str">
        <f aca="false">IF($A1488="","",IF(OR($H1488="NOT IN SCHEMATIC",$O1488="—"),"",IF($G1488="","NO SCH PN",IF(UPPER(TRIM($G1488))=UPPER(TRIM($O1488)),"OK","MISMATCH"))))</f>
        <v/>
      </c>
      <c r="Q1488" s="9" t="str">
        <f aca="false">IF($A1488="","",IF($L1488=0,"—",INDEX('1. Master BOM'!$E$1:$E$400,$L1488)))</f>
        <v/>
      </c>
      <c r="R1488" s="9" t="str">
        <f aca="false">IF($A1488="","",IF($L1488=0,"—",IF(T(INDEX('1. Master BOM'!$F$1:$F$400,$L1488))="","(not set)",INDEX('1. Master BOM'!$F$1:$F$400,$L1488))))</f>
        <v/>
      </c>
      <c r="S1488" s="9" t="str">
        <f aca="false">IF($A1488="","",IF(OR($R1488="—",$R1488="(not set)",$D1488=""),"",IF(ISNUMBER(SEARCH(SUBSTITUTE(SUBSTITUTE(SUBSTITUTE($R1488,"-",""),"_","")," ",""),SUBSTITUTE(SUBSTITUTE(SUBSTITUTE($D1488,"-",""),"_","")," ",""))),"OK","CHECK")))</f>
        <v/>
      </c>
      <c r="T1488" s="9" t="str">
        <f aca="false">IF($A1488="","",IF(OR($H1488="NOT IN SCHEMATIC",$I1488="MISMATCH",$J1488="MISMATCH",$P1488="MISMATCH",$M1488&lt;&gt;"OK"),"REVIEW","OK"))</f>
        <v/>
      </c>
      <c r="U1488" s="14"/>
      <c r="V1488" s="14"/>
      <c r="W1488" s="17"/>
      <c r="X1488" s="14"/>
    </row>
    <row r="1489" customFormat="false" ht="15" hidden="false" customHeight="false" outlineLevel="0" collapsed="false">
      <c r="A1489" s="9" t="str">
        <f aca="false">IF('3. Layout Parts'!$A1489="","",TRIM('3. Layout Parts'!$A1489))</f>
        <v/>
      </c>
      <c r="B1489" s="9" t="str">
        <f aca="false">IF($A1489="","",'3. Layout Parts'!$D1489)</f>
        <v/>
      </c>
      <c r="C1489" s="9" t="str">
        <f aca="false">IF($A1489="","",'3. Layout Parts'!$B1489)</f>
        <v/>
      </c>
      <c r="D1489" s="9" t="str">
        <f aca="false">IF($A1489="","",'3. Layout Parts'!$C1489)</f>
        <v/>
      </c>
      <c r="E1489" s="9" t="str">
        <f aca="false">IF($A1489="","",IFERROR(INDEX('2. Schematic Parts'!$B$2:$B$3001,MATCH($A1489,'2. Schematic Parts'!$A$2:$A$3001,0)),"NOT FOUND"))</f>
        <v/>
      </c>
      <c r="F1489" s="9" t="str">
        <f aca="false">IF($A1489="","",IFERROR(INDEX('2. Schematic Parts'!$C$2:$C$3001,MATCH($A1489,'2. Schematic Parts'!$A$2:$A$3001,0))&amp;"","NOT FOUND"))</f>
        <v/>
      </c>
      <c r="G1489" s="9" t="str">
        <f aca="false">IF($A1489="","",IFERROR(INDEX('2. Schematic Parts'!$D$2:$D$3001,MATCH($A1489,'2. Schematic Parts'!$A$2:$A$3001,0))&amp;"","NOT FOUND"))</f>
        <v/>
      </c>
      <c r="H1489" s="9" t="str">
        <f aca="false">IF($A1489="","",IF(COUNTIF('2. Schematic Parts'!$A$2:$A$3001,$A1489)=0,"NOT IN SCHEMATIC","OK"))</f>
        <v/>
      </c>
      <c r="I1489" s="9" t="str">
        <f aca="false">IF($A1489="","",IF($H1489="NOT IN SCHEMATIC","",IF(UPPER(TRIM($C1489))=UPPER(TRIM($E1489)),"OK","MISMATCH")))</f>
        <v/>
      </c>
      <c r="J1489" s="9" t="str">
        <f aca="false">IF($A1489="","",IF($H1489="NOT IN SCHEMATIC","",IF($F1489="","NO SCH DECAL",IF($D1489="","",IF(UPPER(TRIM($D1489))=UPPER(TRIM($F1489)),"OK","MISMATCH")))))</f>
        <v/>
      </c>
      <c r="K1489" s="16" t="str">
        <f aca="false">IF($A1489="","",SUMPRODUCT(--ISNUMBER(SEARCH(","&amp;TRIM($A1489)&amp;",",","&amp;SUBSTITUTE('1. Master BOM'!$D$2:$D$400," ","")&amp;","))))</f>
        <v/>
      </c>
      <c r="L1489" s="16" t="str">
        <f aca="false">IF($A1489="","",IF($K1489&lt;&gt;1,0,SUMPRODUCT(ISNUMBER(SEARCH(","&amp;TRIM($A1489)&amp;",",","&amp;SUBSTITUTE('1. Master BOM'!$D$2:$D$400," ","")&amp;","))*ROW('1. Master BOM'!$D$2:$D$400))))</f>
        <v/>
      </c>
      <c r="M1489" s="9" t="str">
        <f aca="false">IF($A1489="","",IF($K1489=0,"NOT IN BOM",IF($K1489&gt;1,"MULTIPLE BOM LINES","OK")))</f>
        <v/>
      </c>
      <c r="N1489" s="9" t="str">
        <f aca="false">IF($A1489="","",IF($L1489=0,"—",INDEX('1. Master BOM'!$A$1:$A$400,$L1489)))</f>
        <v/>
      </c>
      <c r="O1489" s="9" t="str">
        <f aca="false">IF($A1489="","",IF($L1489=0,"—",INDEX('1. Master BOM'!$B$1:$B$400,$L1489)))</f>
        <v/>
      </c>
      <c r="P1489" s="9" t="str">
        <f aca="false">IF($A1489="","",IF(OR($H1489="NOT IN SCHEMATIC",$O1489="—"),"",IF($G1489="","NO SCH PN",IF(UPPER(TRIM($G1489))=UPPER(TRIM($O1489)),"OK","MISMATCH"))))</f>
        <v/>
      </c>
      <c r="Q1489" s="9" t="str">
        <f aca="false">IF($A1489="","",IF($L1489=0,"—",INDEX('1. Master BOM'!$E$1:$E$400,$L1489)))</f>
        <v/>
      </c>
      <c r="R1489" s="9" t="str">
        <f aca="false">IF($A1489="","",IF($L1489=0,"—",IF(T(INDEX('1. Master BOM'!$F$1:$F$400,$L1489))="","(not set)",INDEX('1. Master BOM'!$F$1:$F$400,$L1489))))</f>
        <v/>
      </c>
      <c r="S1489" s="9" t="str">
        <f aca="false">IF($A1489="","",IF(OR($R1489="—",$R1489="(not set)",$D1489=""),"",IF(ISNUMBER(SEARCH(SUBSTITUTE(SUBSTITUTE(SUBSTITUTE($R1489,"-",""),"_","")," ",""),SUBSTITUTE(SUBSTITUTE(SUBSTITUTE($D1489,"-",""),"_","")," ",""))),"OK","CHECK")))</f>
        <v/>
      </c>
      <c r="T1489" s="9" t="str">
        <f aca="false">IF($A1489="","",IF(OR($H1489="NOT IN SCHEMATIC",$I1489="MISMATCH",$J1489="MISMATCH",$P1489="MISMATCH",$M1489&lt;&gt;"OK"),"REVIEW","OK"))</f>
        <v/>
      </c>
      <c r="U1489" s="14"/>
      <c r="V1489" s="14"/>
      <c r="W1489" s="17"/>
      <c r="X1489" s="14"/>
    </row>
    <row r="1490" customFormat="false" ht="15" hidden="false" customHeight="false" outlineLevel="0" collapsed="false">
      <c r="A1490" s="9" t="str">
        <f aca="false">IF('3. Layout Parts'!$A1490="","",TRIM('3. Layout Parts'!$A1490))</f>
        <v/>
      </c>
      <c r="B1490" s="9" t="str">
        <f aca="false">IF($A1490="","",'3. Layout Parts'!$D1490)</f>
        <v/>
      </c>
      <c r="C1490" s="9" t="str">
        <f aca="false">IF($A1490="","",'3. Layout Parts'!$B1490)</f>
        <v/>
      </c>
      <c r="D1490" s="9" t="str">
        <f aca="false">IF($A1490="","",'3. Layout Parts'!$C1490)</f>
        <v/>
      </c>
      <c r="E1490" s="9" t="str">
        <f aca="false">IF($A1490="","",IFERROR(INDEX('2. Schematic Parts'!$B$2:$B$3001,MATCH($A1490,'2. Schematic Parts'!$A$2:$A$3001,0)),"NOT FOUND"))</f>
        <v/>
      </c>
      <c r="F1490" s="9" t="str">
        <f aca="false">IF($A1490="","",IFERROR(INDEX('2. Schematic Parts'!$C$2:$C$3001,MATCH($A1490,'2. Schematic Parts'!$A$2:$A$3001,0))&amp;"","NOT FOUND"))</f>
        <v/>
      </c>
      <c r="G1490" s="9" t="str">
        <f aca="false">IF($A1490="","",IFERROR(INDEX('2. Schematic Parts'!$D$2:$D$3001,MATCH($A1490,'2. Schematic Parts'!$A$2:$A$3001,0))&amp;"","NOT FOUND"))</f>
        <v/>
      </c>
      <c r="H1490" s="9" t="str">
        <f aca="false">IF($A1490="","",IF(COUNTIF('2. Schematic Parts'!$A$2:$A$3001,$A1490)=0,"NOT IN SCHEMATIC","OK"))</f>
        <v/>
      </c>
      <c r="I1490" s="9" t="str">
        <f aca="false">IF($A1490="","",IF($H1490="NOT IN SCHEMATIC","",IF(UPPER(TRIM($C1490))=UPPER(TRIM($E1490)),"OK","MISMATCH")))</f>
        <v/>
      </c>
      <c r="J1490" s="9" t="str">
        <f aca="false">IF($A1490="","",IF($H1490="NOT IN SCHEMATIC","",IF($F1490="","NO SCH DECAL",IF($D1490="","",IF(UPPER(TRIM($D1490))=UPPER(TRIM($F1490)),"OK","MISMATCH")))))</f>
        <v/>
      </c>
      <c r="K1490" s="16" t="str">
        <f aca="false">IF($A1490="","",SUMPRODUCT(--ISNUMBER(SEARCH(","&amp;TRIM($A1490)&amp;",",","&amp;SUBSTITUTE('1. Master BOM'!$D$2:$D$400," ","")&amp;","))))</f>
        <v/>
      </c>
      <c r="L1490" s="16" t="str">
        <f aca="false">IF($A1490="","",IF($K1490&lt;&gt;1,0,SUMPRODUCT(ISNUMBER(SEARCH(","&amp;TRIM($A1490)&amp;",",","&amp;SUBSTITUTE('1. Master BOM'!$D$2:$D$400," ","")&amp;","))*ROW('1. Master BOM'!$D$2:$D$400))))</f>
        <v/>
      </c>
      <c r="M1490" s="9" t="str">
        <f aca="false">IF($A1490="","",IF($K1490=0,"NOT IN BOM",IF($K1490&gt;1,"MULTIPLE BOM LINES","OK")))</f>
        <v/>
      </c>
      <c r="N1490" s="9" t="str">
        <f aca="false">IF($A1490="","",IF($L1490=0,"—",INDEX('1. Master BOM'!$A$1:$A$400,$L1490)))</f>
        <v/>
      </c>
      <c r="O1490" s="9" t="str">
        <f aca="false">IF($A1490="","",IF($L1490=0,"—",INDEX('1. Master BOM'!$B$1:$B$400,$L1490)))</f>
        <v/>
      </c>
      <c r="P1490" s="9" t="str">
        <f aca="false">IF($A1490="","",IF(OR($H1490="NOT IN SCHEMATIC",$O1490="—"),"",IF($G1490="","NO SCH PN",IF(UPPER(TRIM($G1490))=UPPER(TRIM($O1490)),"OK","MISMATCH"))))</f>
        <v/>
      </c>
      <c r="Q1490" s="9" t="str">
        <f aca="false">IF($A1490="","",IF($L1490=0,"—",INDEX('1. Master BOM'!$E$1:$E$400,$L1490)))</f>
        <v/>
      </c>
      <c r="R1490" s="9" t="str">
        <f aca="false">IF($A1490="","",IF($L1490=0,"—",IF(T(INDEX('1. Master BOM'!$F$1:$F$400,$L1490))="","(not set)",INDEX('1. Master BOM'!$F$1:$F$400,$L1490))))</f>
        <v/>
      </c>
      <c r="S1490" s="9" t="str">
        <f aca="false">IF($A1490="","",IF(OR($R1490="—",$R1490="(not set)",$D1490=""),"",IF(ISNUMBER(SEARCH(SUBSTITUTE(SUBSTITUTE(SUBSTITUTE($R1490,"-",""),"_","")," ",""),SUBSTITUTE(SUBSTITUTE(SUBSTITUTE($D1490,"-",""),"_","")," ",""))),"OK","CHECK")))</f>
        <v/>
      </c>
      <c r="T1490" s="9" t="str">
        <f aca="false">IF($A1490="","",IF(OR($H1490="NOT IN SCHEMATIC",$I1490="MISMATCH",$J1490="MISMATCH",$P1490="MISMATCH",$M1490&lt;&gt;"OK"),"REVIEW","OK"))</f>
        <v/>
      </c>
      <c r="U1490" s="14"/>
      <c r="V1490" s="14"/>
      <c r="W1490" s="17"/>
      <c r="X1490" s="14"/>
    </row>
    <row r="1491" customFormat="false" ht="15" hidden="false" customHeight="false" outlineLevel="0" collapsed="false">
      <c r="A1491" s="9" t="str">
        <f aca="false">IF('3. Layout Parts'!$A1491="","",TRIM('3. Layout Parts'!$A1491))</f>
        <v/>
      </c>
      <c r="B1491" s="9" t="str">
        <f aca="false">IF($A1491="","",'3. Layout Parts'!$D1491)</f>
        <v/>
      </c>
      <c r="C1491" s="9" t="str">
        <f aca="false">IF($A1491="","",'3. Layout Parts'!$B1491)</f>
        <v/>
      </c>
      <c r="D1491" s="9" t="str">
        <f aca="false">IF($A1491="","",'3. Layout Parts'!$C1491)</f>
        <v/>
      </c>
      <c r="E1491" s="9" t="str">
        <f aca="false">IF($A1491="","",IFERROR(INDEX('2. Schematic Parts'!$B$2:$B$3001,MATCH($A1491,'2. Schematic Parts'!$A$2:$A$3001,0)),"NOT FOUND"))</f>
        <v/>
      </c>
      <c r="F1491" s="9" t="str">
        <f aca="false">IF($A1491="","",IFERROR(INDEX('2. Schematic Parts'!$C$2:$C$3001,MATCH($A1491,'2. Schematic Parts'!$A$2:$A$3001,0))&amp;"","NOT FOUND"))</f>
        <v/>
      </c>
      <c r="G1491" s="9" t="str">
        <f aca="false">IF($A1491="","",IFERROR(INDEX('2. Schematic Parts'!$D$2:$D$3001,MATCH($A1491,'2. Schematic Parts'!$A$2:$A$3001,0))&amp;"","NOT FOUND"))</f>
        <v/>
      </c>
      <c r="H1491" s="9" t="str">
        <f aca="false">IF($A1491="","",IF(COUNTIF('2. Schematic Parts'!$A$2:$A$3001,$A1491)=0,"NOT IN SCHEMATIC","OK"))</f>
        <v/>
      </c>
      <c r="I1491" s="9" t="str">
        <f aca="false">IF($A1491="","",IF($H1491="NOT IN SCHEMATIC","",IF(UPPER(TRIM($C1491))=UPPER(TRIM($E1491)),"OK","MISMATCH")))</f>
        <v/>
      </c>
      <c r="J1491" s="9" t="str">
        <f aca="false">IF($A1491="","",IF($H1491="NOT IN SCHEMATIC","",IF($F1491="","NO SCH DECAL",IF($D1491="","",IF(UPPER(TRIM($D1491))=UPPER(TRIM($F1491)),"OK","MISMATCH")))))</f>
        <v/>
      </c>
      <c r="K1491" s="16" t="str">
        <f aca="false">IF($A1491="","",SUMPRODUCT(--ISNUMBER(SEARCH(","&amp;TRIM($A1491)&amp;",",","&amp;SUBSTITUTE('1. Master BOM'!$D$2:$D$400," ","")&amp;","))))</f>
        <v/>
      </c>
      <c r="L1491" s="16" t="str">
        <f aca="false">IF($A1491="","",IF($K1491&lt;&gt;1,0,SUMPRODUCT(ISNUMBER(SEARCH(","&amp;TRIM($A1491)&amp;",",","&amp;SUBSTITUTE('1. Master BOM'!$D$2:$D$400," ","")&amp;","))*ROW('1. Master BOM'!$D$2:$D$400))))</f>
        <v/>
      </c>
      <c r="M1491" s="9" t="str">
        <f aca="false">IF($A1491="","",IF($K1491=0,"NOT IN BOM",IF($K1491&gt;1,"MULTIPLE BOM LINES","OK")))</f>
        <v/>
      </c>
      <c r="N1491" s="9" t="str">
        <f aca="false">IF($A1491="","",IF($L1491=0,"—",INDEX('1. Master BOM'!$A$1:$A$400,$L1491)))</f>
        <v/>
      </c>
      <c r="O1491" s="9" t="str">
        <f aca="false">IF($A1491="","",IF($L1491=0,"—",INDEX('1. Master BOM'!$B$1:$B$400,$L1491)))</f>
        <v/>
      </c>
      <c r="P1491" s="9" t="str">
        <f aca="false">IF($A1491="","",IF(OR($H1491="NOT IN SCHEMATIC",$O1491="—"),"",IF($G1491="","NO SCH PN",IF(UPPER(TRIM($G1491))=UPPER(TRIM($O1491)),"OK","MISMATCH"))))</f>
        <v/>
      </c>
      <c r="Q1491" s="9" t="str">
        <f aca="false">IF($A1491="","",IF($L1491=0,"—",INDEX('1. Master BOM'!$E$1:$E$400,$L1491)))</f>
        <v/>
      </c>
      <c r="R1491" s="9" t="str">
        <f aca="false">IF($A1491="","",IF($L1491=0,"—",IF(T(INDEX('1. Master BOM'!$F$1:$F$400,$L1491))="","(not set)",INDEX('1. Master BOM'!$F$1:$F$400,$L1491))))</f>
        <v/>
      </c>
      <c r="S1491" s="9" t="str">
        <f aca="false">IF($A1491="","",IF(OR($R1491="—",$R1491="(not set)",$D1491=""),"",IF(ISNUMBER(SEARCH(SUBSTITUTE(SUBSTITUTE(SUBSTITUTE($R1491,"-",""),"_","")," ",""),SUBSTITUTE(SUBSTITUTE(SUBSTITUTE($D1491,"-",""),"_","")," ",""))),"OK","CHECK")))</f>
        <v/>
      </c>
      <c r="T1491" s="9" t="str">
        <f aca="false">IF($A1491="","",IF(OR($H1491="NOT IN SCHEMATIC",$I1491="MISMATCH",$J1491="MISMATCH",$P1491="MISMATCH",$M1491&lt;&gt;"OK"),"REVIEW","OK"))</f>
        <v/>
      </c>
      <c r="U1491" s="14"/>
      <c r="V1491" s="14"/>
      <c r="W1491" s="17"/>
      <c r="X1491" s="14"/>
    </row>
    <row r="1492" customFormat="false" ht="15" hidden="false" customHeight="false" outlineLevel="0" collapsed="false">
      <c r="A1492" s="9" t="str">
        <f aca="false">IF('3. Layout Parts'!$A1492="","",TRIM('3. Layout Parts'!$A1492))</f>
        <v/>
      </c>
      <c r="B1492" s="9" t="str">
        <f aca="false">IF($A1492="","",'3. Layout Parts'!$D1492)</f>
        <v/>
      </c>
      <c r="C1492" s="9" t="str">
        <f aca="false">IF($A1492="","",'3. Layout Parts'!$B1492)</f>
        <v/>
      </c>
      <c r="D1492" s="9" t="str">
        <f aca="false">IF($A1492="","",'3. Layout Parts'!$C1492)</f>
        <v/>
      </c>
      <c r="E1492" s="9" t="str">
        <f aca="false">IF($A1492="","",IFERROR(INDEX('2. Schematic Parts'!$B$2:$B$3001,MATCH($A1492,'2. Schematic Parts'!$A$2:$A$3001,0)),"NOT FOUND"))</f>
        <v/>
      </c>
      <c r="F1492" s="9" t="str">
        <f aca="false">IF($A1492="","",IFERROR(INDEX('2. Schematic Parts'!$C$2:$C$3001,MATCH($A1492,'2. Schematic Parts'!$A$2:$A$3001,0))&amp;"","NOT FOUND"))</f>
        <v/>
      </c>
      <c r="G1492" s="9" t="str">
        <f aca="false">IF($A1492="","",IFERROR(INDEX('2. Schematic Parts'!$D$2:$D$3001,MATCH($A1492,'2. Schematic Parts'!$A$2:$A$3001,0))&amp;"","NOT FOUND"))</f>
        <v/>
      </c>
      <c r="H1492" s="9" t="str">
        <f aca="false">IF($A1492="","",IF(COUNTIF('2. Schematic Parts'!$A$2:$A$3001,$A1492)=0,"NOT IN SCHEMATIC","OK"))</f>
        <v/>
      </c>
      <c r="I1492" s="9" t="str">
        <f aca="false">IF($A1492="","",IF($H1492="NOT IN SCHEMATIC","",IF(UPPER(TRIM($C1492))=UPPER(TRIM($E1492)),"OK","MISMATCH")))</f>
        <v/>
      </c>
      <c r="J1492" s="9" t="str">
        <f aca="false">IF($A1492="","",IF($H1492="NOT IN SCHEMATIC","",IF($F1492="","NO SCH DECAL",IF($D1492="","",IF(UPPER(TRIM($D1492))=UPPER(TRIM($F1492)),"OK","MISMATCH")))))</f>
        <v/>
      </c>
      <c r="K1492" s="16" t="str">
        <f aca="false">IF($A1492="","",SUMPRODUCT(--ISNUMBER(SEARCH(","&amp;TRIM($A1492)&amp;",",","&amp;SUBSTITUTE('1. Master BOM'!$D$2:$D$400," ","")&amp;","))))</f>
        <v/>
      </c>
      <c r="L1492" s="16" t="str">
        <f aca="false">IF($A1492="","",IF($K1492&lt;&gt;1,0,SUMPRODUCT(ISNUMBER(SEARCH(","&amp;TRIM($A1492)&amp;",",","&amp;SUBSTITUTE('1. Master BOM'!$D$2:$D$400," ","")&amp;","))*ROW('1. Master BOM'!$D$2:$D$400))))</f>
        <v/>
      </c>
      <c r="M1492" s="9" t="str">
        <f aca="false">IF($A1492="","",IF($K1492=0,"NOT IN BOM",IF($K1492&gt;1,"MULTIPLE BOM LINES","OK")))</f>
        <v/>
      </c>
      <c r="N1492" s="9" t="str">
        <f aca="false">IF($A1492="","",IF($L1492=0,"—",INDEX('1. Master BOM'!$A$1:$A$400,$L1492)))</f>
        <v/>
      </c>
      <c r="O1492" s="9" t="str">
        <f aca="false">IF($A1492="","",IF($L1492=0,"—",INDEX('1. Master BOM'!$B$1:$B$400,$L1492)))</f>
        <v/>
      </c>
      <c r="P1492" s="9" t="str">
        <f aca="false">IF($A1492="","",IF(OR($H1492="NOT IN SCHEMATIC",$O1492="—"),"",IF($G1492="","NO SCH PN",IF(UPPER(TRIM($G1492))=UPPER(TRIM($O1492)),"OK","MISMATCH"))))</f>
        <v/>
      </c>
      <c r="Q1492" s="9" t="str">
        <f aca="false">IF($A1492="","",IF($L1492=0,"—",INDEX('1. Master BOM'!$E$1:$E$400,$L1492)))</f>
        <v/>
      </c>
      <c r="R1492" s="9" t="str">
        <f aca="false">IF($A1492="","",IF($L1492=0,"—",IF(T(INDEX('1. Master BOM'!$F$1:$F$400,$L1492))="","(not set)",INDEX('1. Master BOM'!$F$1:$F$400,$L1492))))</f>
        <v/>
      </c>
      <c r="S1492" s="9" t="str">
        <f aca="false">IF($A1492="","",IF(OR($R1492="—",$R1492="(not set)",$D1492=""),"",IF(ISNUMBER(SEARCH(SUBSTITUTE(SUBSTITUTE(SUBSTITUTE($R1492,"-",""),"_","")," ",""),SUBSTITUTE(SUBSTITUTE(SUBSTITUTE($D1492,"-",""),"_","")," ",""))),"OK","CHECK")))</f>
        <v/>
      </c>
      <c r="T1492" s="9" t="str">
        <f aca="false">IF($A1492="","",IF(OR($H1492="NOT IN SCHEMATIC",$I1492="MISMATCH",$J1492="MISMATCH",$P1492="MISMATCH",$M1492&lt;&gt;"OK"),"REVIEW","OK"))</f>
        <v/>
      </c>
      <c r="U1492" s="14"/>
      <c r="V1492" s="14"/>
      <c r="W1492" s="17"/>
      <c r="X1492" s="14"/>
    </row>
    <row r="1493" customFormat="false" ht="15" hidden="false" customHeight="false" outlineLevel="0" collapsed="false">
      <c r="A1493" s="9" t="str">
        <f aca="false">IF('3. Layout Parts'!$A1493="","",TRIM('3. Layout Parts'!$A1493))</f>
        <v/>
      </c>
      <c r="B1493" s="9" t="str">
        <f aca="false">IF($A1493="","",'3. Layout Parts'!$D1493)</f>
        <v/>
      </c>
      <c r="C1493" s="9" t="str">
        <f aca="false">IF($A1493="","",'3. Layout Parts'!$B1493)</f>
        <v/>
      </c>
      <c r="D1493" s="9" t="str">
        <f aca="false">IF($A1493="","",'3. Layout Parts'!$C1493)</f>
        <v/>
      </c>
      <c r="E1493" s="9" t="str">
        <f aca="false">IF($A1493="","",IFERROR(INDEX('2. Schematic Parts'!$B$2:$B$3001,MATCH($A1493,'2. Schematic Parts'!$A$2:$A$3001,0)),"NOT FOUND"))</f>
        <v/>
      </c>
      <c r="F1493" s="9" t="str">
        <f aca="false">IF($A1493="","",IFERROR(INDEX('2. Schematic Parts'!$C$2:$C$3001,MATCH($A1493,'2. Schematic Parts'!$A$2:$A$3001,0))&amp;"","NOT FOUND"))</f>
        <v/>
      </c>
      <c r="G1493" s="9" t="str">
        <f aca="false">IF($A1493="","",IFERROR(INDEX('2. Schematic Parts'!$D$2:$D$3001,MATCH($A1493,'2. Schematic Parts'!$A$2:$A$3001,0))&amp;"","NOT FOUND"))</f>
        <v/>
      </c>
      <c r="H1493" s="9" t="str">
        <f aca="false">IF($A1493="","",IF(COUNTIF('2. Schematic Parts'!$A$2:$A$3001,$A1493)=0,"NOT IN SCHEMATIC","OK"))</f>
        <v/>
      </c>
      <c r="I1493" s="9" t="str">
        <f aca="false">IF($A1493="","",IF($H1493="NOT IN SCHEMATIC","",IF(UPPER(TRIM($C1493))=UPPER(TRIM($E1493)),"OK","MISMATCH")))</f>
        <v/>
      </c>
      <c r="J1493" s="9" t="str">
        <f aca="false">IF($A1493="","",IF($H1493="NOT IN SCHEMATIC","",IF($F1493="","NO SCH DECAL",IF($D1493="","",IF(UPPER(TRIM($D1493))=UPPER(TRIM($F1493)),"OK","MISMATCH")))))</f>
        <v/>
      </c>
      <c r="K1493" s="16" t="str">
        <f aca="false">IF($A1493="","",SUMPRODUCT(--ISNUMBER(SEARCH(","&amp;TRIM($A1493)&amp;",",","&amp;SUBSTITUTE('1. Master BOM'!$D$2:$D$400," ","")&amp;","))))</f>
        <v/>
      </c>
      <c r="L1493" s="16" t="str">
        <f aca="false">IF($A1493="","",IF($K1493&lt;&gt;1,0,SUMPRODUCT(ISNUMBER(SEARCH(","&amp;TRIM($A1493)&amp;",",","&amp;SUBSTITUTE('1. Master BOM'!$D$2:$D$400," ","")&amp;","))*ROW('1. Master BOM'!$D$2:$D$400))))</f>
        <v/>
      </c>
      <c r="M1493" s="9" t="str">
        <f aca="false">IF($A1493="","",IF($K1493=0,"NOT IN BOM",IF($K1493&gt;1,"MULTIPLE BOM LINES","OK")))</f>
        <v/>
      </c>
      <c r="N1493" s="9" t="str">
        <f aca="false">IF($A1493="","",IF($L1493=0,"—",INDEX('1. Master BOM'!$A$1:$A$400,$L1493)))</f>
        <v/>
      </c>
      <c r="O1493" s="9" t="str">
        <f aca="false">IF($A1493="","",IF($L1493=0,"—",INDEX('1. Master BOM'!$B$1:$B$400,$L1493)))</f>
        <v/>
      </c>
      <c r="P1493" s="9" t="str">
        <f aca="false">IF($A1493="","",IF(OR($H1493="NOT IN SCHEMATIC",$O1493="—"),"",IF($G1493="","NO SCH PN",IF(UPPER(TRIM($G1493))=UPPER(TRIM($O1493)),"OK","MISMATCH"))))</f>
        <v/>
      </c>
      <c r="Q1493" s="9" t="str">
        <f aca="false">IF($A1493="","",IF($L1493=0,"—",INDEX('1. Master BOM'!$E$1:$E$400,$L1493)))</f>
        <v/>
      </c>
      <c r="R1493" s="9" t="str">
        <f aca="false">IF($A1493="","",IF($L1493=0,"—",IF(T(INDEX('1. Master BOM'!$F$1:$F$400,$L1493))="","(not set)",INDEX('1. Master BOM'!$F$1:$F$400,$L1493))))</f>
        <v/>
      </c>
      <c r="S1493" s="9" t="str">
        <f aca="false">IF($A1493="","",IF(OR($R1493="—",$R1493="(not set)",$D1493=""),"",IF(ISNUMBER(SEARCH(SUBSTITUTE(SUBSTITUTE(SUBSTITUTE($R1493,"-",""),"_","")," ",""),SUBSTITUTE(SUBSTITUTE(SUBSTITUTE($D1493,"-",""),"_","")," ",""))),"OK","CHECK")))</f>
        <v/>
      </c>
      <c r="T1493" s="9" t="str">
        <f aca="false">IF($A1493="","",IF(OR($H1493="NOT IN SCHEMATIC",$I1493="MISMATCH",$J1493="MISMATCH",$P1493="MISMATCH",$M1493&lt;&gt;"OK"),"REVIEW","OK"))</f>
        <v/>
      </c>
      <c r="U1493" s="14"/>
      <c r="V1493" s="14"/>
      <c r="W1493" s="17"/>
      <c r="X1493" s="14"/>
    </row>
    <row r="1494" customFormat="false" ht="15" hidden="false" customHeight="false" outlineLevel="0" collapsed="false">
      <c r="A1494" s="9" t="str">
        <f aca="false">IF('3. Layout Parts'!$A1494="","",TRIM('3. Layout Parts'!$A1494))</f>
        <v/>
      </c>
      <c r="B1494" s="9" t="str">
        <f aca="false">IF($A1494="","",'3. Layout Parts'!$D1494)</f>
        <v/>
      </c>
      <c r="C1494" s="9" t="str">
        <f aca="false">IF($A1494="","",'3. Layout Parts'!$B1494)</f>
        <v/>
      </c>
      <c r="D1494" s="9" t="str">
        <f aca="false">IF($A1494="","",'3. Layout Parts'!$C1494)</f>
        <v/>
      </c>
      <c r="E1494" s="9" t="str">
        <f aca="false">IF($A1494="","",IFERROR(INDEX('2. Schematic Parts'!$B$2:$B$3001,MATCH($A1494,'2. Schematic Parts'!$A$2:$A$3001,0)),"NOT FOUND"))</f>
        <v/>
      </c>
      <c r="F1494" s="9" t="str">
        <f aca="false">IF($A1494="","",IFERROR(INDEX('2. Schematic Parts'!$C$2:$C$3001,MATCH($A1494,'2. Schematic Parts'!$A$2:$A$3001,0))&amp;"","NOT FOUND"))</f>
        <v/>
      </c>
      <c r="G1494" s="9" t="str">
        <f aca="false">IF($A1494="","",IFERROR(INDEX('2. Schematic Parts'!$D$2:$D$3001,MATCH($A1494,'2. Schematic Parts'!$A$2:$A$3001,0))&amp;"","NOT FOUND"))</f>
        <v/>
      </c>
      <c r="H1494" s="9" t="str">
        <f aca="false">IF($A1494="","",IF(COUNTIF('2. Schematic Parts'!$A$2:$A$3001,$A1494)=0,"NOT IN SCHEMATIC","OK"))</f>
        <v/>
      </c>
      <c r="I1494" s="9" t="str">
        <f aca="false">IF($A1494="","",IF($H1494="NOT IN SCHEMATIC","",IF(UPPER(TRIM($C1494))=UPPER(TRIM($E1494)),"OK","MISMATCH")))</f>
        <v/>
      </c>
      <c r="J1494" s="9" t="str">
        <f aca="false">IF($A1494="","",IF($H1494="NOT IN SCHEMATIC","",IF($F1494="","NO SCH DECAL",IF($D1494="","",IF(UPPER(TRIM($D1494))=UPPER(TRIM($F1494)),"OK","MISMATCH")))))</f>
        <v/>
      </c>
      <c r="K1494" s="16" t="str">
        <f aca="false">IF($A1494="","",SUMPRODUCT(--ISNUMBER(SEARCH(","&amp;TRIM($A1494)&amp;",",","&amp;SUBSTITUTE('1. Master BOM'!$D$2:$D$400," ","")&amp;","))))</f>
        <v/>
      </c>
      <c r="L1494" s="16" t="str">
        <f aca="false">IF($A1494="","",IF($K1494&lt;&gt;1,0,SUMPRODUCT(ISNUMBER(SEARCH(","&amp;TRIM($A1494)&amp;",",","&amp;SUBSTITUTE('1. Master BOM'!$D$2:$D$400," ","")&amp;","))*ROW('1. Master BOM'!$D$2:$D$400))))</f>
        <v/>
      </c>
      <c r="M1494" s="9" t="str">
        <f aca="false">IF($A1494="","",IF($K1494=0,"NOT IN BOM",IF($K1494&gt;1,"MULTIPLE BOM LINES","OK")))</f>
        <v/>
      </c>
      <c r="N1494" s="9" t="str">
        <f aca="false">IF($A1494="","",IF($L1494=0,"—",INDEX('1. Master BOM'!$A$1:$A$400,$L1494)))</f>
        <v/>
      </c>
      <c r="O1494" s="9" t="str">
        <f aca="false">IF($A1494="","",IF($L1494=0,"—",INDEX('1. Master BOM'!$B$1:$B$400,$L1494)))</f>
        <v/>
      </c>
      <c r="P1494" s="9" t="str">
        <f aca="false">IF($A1494="","",IF(OR($H1494="NOT IN SCHEMATIC",$O1494="—"),"",IF($G1494="","NO SCH PN",IF(UPPER(TRIM($G1494))=UPPER(TRIM($O1494)),"OK","MISMATCH"))))</f>
        <v/>
      </c>
      <c r="Q1494" s="9" t="str">
        <f aca="false">IF($A1494="","",IF($L1494=0,"—",INDEX('1. Master BOM'!$E$1:$E$400,$L1494)))</f>
        <v/>
      </c>
      <c r="R1494" s="9" t="str">
        <f aca="false">IF($A1494="","",IF($L1494=0,"—",IF(T(INDEX('1. Master BOM'!$F$1:$F$400,$L1494))="","(not set)",INDEX('1. Master BOM'!$F$1:$F$400,$L1494))))</f>
        <v/>
      </c>
      <c r="S1494" s="9" t="str">
        <f aca="false">IF($A1494="","",IF(OR($R1494="—",$R1494="(not set)",$D1494=""),"",IF(ISNUMBER(SEARCH(SUBSTITUTE(SUBSTITUTE(SUBSTITUTE($R1494,"-",""),"_","")," ",""),SUBSTITUTE(SUBSTITUTE(SUBSTITUTE($D1494,"-",""),"_","")," ",""))),"OK","CHECK")))</f>
        <v/>
      </c>
      <c r="T1494" s="9" t="str">
        <f aca="false">IF($A1494="","",IF(OR($H1494="NOT IN SCHEMATIC",$I1494="MISMATCH",$J1494="MISMATCH",$P1494="MISMATCH",$M1494&lt;&gt;"OK"),"REVIEW","OK"))</f>
        <v/>
      </c>
      <c r="U1494" s="14"/>
      <c r="V1494" s="14"/>
      <c r="W1494" s="17"/>
      <c r="X1494" s="14"/>
    </row>
    <row r="1495" customFormat="false" ht="15" hidden="false" customHeight="false" outlineLevel="0" collapsed="false">
      <c r="A1495" s="9" t="str">
        <f aca="false">IF('3. Layout Parts'!$A1495="","",TRIM('3. Layout Parts'!$A1495))</f>
        <v/>
      </c>
      <c r="B1495" s="9" t="str">
        <f aca="false">IF($A1495="","",'3. Layout Parts'!$D1495)</f>
        <v/>
      </c>
      <c r="C1495" s="9" t="str">
        <f aca="false">IF($A1495="","",'3. Layout Parts'!$B1495)</f>
        <v/>
      </c>
      <c r="D1495" s="9" t="str">
        <f aca="false">IF($A1495="","",'3. Layout Parts'!$C1495)</f>
        <v/>
      </c>
      <c r="E1495" s="9" t="str">
        <f aca="false">IF($A1495="","",IFERROR(INDEX('2. Schematic Parts'!$B$2:$B$3001,MATCH($A1495,'2. Schematic Parts'!$A$2:$A$3001,0)),"NOT FOUND"))</f>
        <v/>
      </c>
      <c r="F1495" s="9" t="str">
        <f aca="false">IF($A1495="","",IFERROR(INDEX('2. Schematic Parts'!$C$2:$C$3001,MATCH($A1495,'2. Schematic Parts'!$A$2:$A$3001,0))&amp;"","NOT FOUND"))</f>
        <v/>
      </c>
      <c r="G1495" s="9" t="str">
        <f aca="false">IF($A1495="","",IFERROR(INDEX('2. Schematic Parts'!$D$2:$D$3001,MATCH($A1495,'2. Schematic Parts'!$A$2:$A$3001,0))&amp;"","NOT FOUND"))</f>
        <v/>
      </c>
      <c r="H1495" s="9" t="str">
        <f aca="false">IF($A1495="","",IF(COUNTIF('2. Schematic Parts'!$A$2:$A$3001,$A1495)=0,"NOT IN SCHEMATIC","OK"))</f>
        <v/>
      </c>
      <c r="I1495" s="9" t="str">
        <f aca="false">IF($A1495="","",IF($H1495="NOT IN SCHEMATIC","",IF(UPPER(TRIM($C1495))=UPPER(TRIM($E1495)),"OK","MISMATCH")))</f>
        <v/>
      </c>
      <c r="J1495" s="9" t="str">
        <f aca="false">IF($A1495="","",IF($H1495="NOT IN SCHEMATIC","",IF($F1495="","NO SCH DECAL",IF($D1495="","",IF(UPPER(TRIM($D1495))=UPPER(TRIM($F1495)),"OK","MISMATCH")))))</f>
        <v/>
      </c>
      <c r="K1495" s="16" t="str">
        <f aca="false">IF($A1495="","",SUMPRODUCT(--ISNUMBER(SEARCH(","&amp;TRIM($A1495)&amp;",",","&amp;SUBSTITUTE('1. Master BOM'!$D$2:$D$400," ","")&amp;","))))</f>
        <v/>
      </c>
      <c r="L1495" s="16" t="str">
        <f aca="false">IF($A1495="","",IF($K1495&lt;&gt;1,0,SUMPRODUCT(ISNUMBER(SEARCH(","&amp;TRIM($A1495)&amp;",",","&amp;SUBSTITUTE('1. Master BOM'!$D$2:$D$400," ","")&amp;","))*ROW('1. Master BOM'!$D$2:$D$400))))</f>
        <v/>
      </c>
      <c r="M1495" s="9" t="str">
        <f aca="false">IF($A1495="","",IF($K1495=0,"NOT IN BOM",IF($K1495&gt;1,"MULTIPLE BOM LINES","OK")))</f>
        <v/>
      </c>
      <c r="N1495" s="9" t="str">
        <f aca="false">IF($A1495="","",IF($L1495=0,"—",INDEX('1. Master BOM'!$A$1:$A$400,$L1495)))</f>
        <v/>
      </c>
      <c r="O1495" s="9" t="str">
        <f aca="false">IF($A1495="","",IF($L1495=0,"—",INDEX('1. Master BOM'!$B$1:$B$400,$L1495)))</f>
        <v/>
      </c>
      <c r="P1495" s="9" t="str">
        <f aca="false">IF($A1495="","",IF(OR($H1495="NOT IN SCHEMATIC",$O1495="—"),"",IF($G1495="","NO SCH PN",IF(UPPER(TRIM($G1495))=UPPER(TRIM($O1495)),"OK","MISMATCH"))))</f>
        <v/>
      </c>
      <c r="Q1495" s="9" t="str">
        <f aca="false">IF($A1495="","",IF($L1495=0,"—",INDEX('1. Master BOM'!$E$1:$E$400,$L1495)))</f>
        <v/>
      </c>
      <c r="R1495" s="9" t="str">
        <f aca="false">IF($A1495="","",IF($L1495=0,"—",IF(T(INDEX('1. Master BOM'!$F$1:$F$400,$L1495))="","(not set)",INDEX('1. Master BOM'!$F$1:$F$400,$L1495))))</f>
        <v/>
      </c>
      <c r="S1495" s="9" t="str">
        <f aca="false">IF($A1495="","",IF(OR($R1495="—",$R1495="(not set)",$D1495=""),"",IF(ISNUMBER(SEARCH(SUBSTITUTE(SUBSTITUTE(SUBSTITUTE($R1495,"-",""),"_","")," ",""),SUBSTITUTE(SUBSTITUTE(SUBSTITUTE($D1495,"-",""),"_","")," ",""))),"OK","CHECK")))</f>
        <v/>
      </c>
      <c r="T1495" s="9" t="str">
        <f aca="false">IF($A1495="","",IF(OR($H1495="NOT IN SCHEMATIC",$I1495="MISMATCH",$J1495="MISMATCH",$P1495="MISMATCH",$M1495&lt;&gt;"OK"),"REVIEW","OK"))</f>
        <v/>
      </c>
      <c r="U1495" s="14"/>
      <c r="V1495" s="14"/>
      <c r="W1495" s="17"/>
      <c r="X1495" s="14"/>
    </row>
    <row r="1496" customFormat="false" ht="15" hidden="false" customHeight="false" outlineLevel="0" collapsed="false">
      <c r="A1496" s="9" t="str">
        <f aca="false">IF('3. Layout Parts'!$A1496="","",TRIM('3. Layout Parts'!$A1496))</f>
        <v/>
      </c>
      <c r="B1496" s="9" t="str">
        <f aca="false">IF($A1496="","",'3. Layout Parts'!$D1496)</f>
        <v/>
      </c>
      <c r="C1496" s="9" t="str">
        <f aca="false">IF($A1496="","",'3. Layout Parts'!$B1496)</f>
        <v/>
      </c>
      <c r="D1496" s="9" t="str">
        <f aca="false">IF($A1496="","",'3. Layout Parts'!$C1496)</f>
        <v/>
      </c>
      <c r="E1496" s="9" t="str">
        <f aca="false">IF($A1496="","",IFERROR(INDEX('2. Schematic Parts'!$B$2:$B$3001,MATCH($A1496,'2. Schematic Parts'!$A$2:$A$3001,0)),"NOT FOUND"))</f>
        <v/>
      </c>
      <c r="F1496" s="9" t="str">
        <f aca="false">IF($A1496="","",IFERROR(INDEX('2. Schematic Parts'!$C$2:$C$3001,MATCH($A1496,'2. Schematic Parts'!$A$2:$A$3001,0))&amp;"","NOT FOUND"))</f>
        <v/>
      </c>
      <c r="G1496" s="9" t="str">
        <f aca="false">IF($A1496="","",IFERROR(INDEX('2. Schematic Parts'!$D$2:$D$3001,MATCH($A1496,'2. Schematic Parts'!$A$2:$A$3001,0))&amp;"","NOT FOUND"))</f>
        <v/>
      </c>
      <c r="H1496" s="9" t="str">
        <f aca="false">IF($A1496="","",IF(COUNTIF('2. Schematic Parts'!$A$2:$A$3001,$A1496)=0,"NOT IN SCHEMATIC","OK"))</f>
        <v/>
      </c>
      <c r="I1496" s="9" t="str">
        <f aca="false">IF($A1496="","",IF($H1496="NOT IN SCHEMATIC","",IF(UPPER(TRIM($C1496))=UPPER(TRIM($E1496)),"OK","MISMATCH")))</f>
        <v/>
      </c>
      <c r="J1496" s="9" t="str">
        <f aca="false">IF($A1496="","",IF($H1496="NOT IN SCHEMATIC","",IF($F1496="","NO SCH DECAL",IF($D1496="","",IF(UPPER(TRIM($D1496))=UPPER(TRIM($F1496)),"OK","MISMATCH")))))</f>
        <v/>
      </c>
      <c r="K1496" s="16" t="str">
        <f aca="false">IF($A1496="","",SUMPRODUCT(--ISNUMBER(SEARCH(","&amp;TRIM($A1496)&amp;",",","&amp;SUBSTITUTE('1. Master BOM'!$D$2:$D$400," ","")&amp;","))))</f>
        <v/>
      </c>
      <c r="L1496" s="16" t="str">
        <f aca="false">IF($A1496="","",IF($K1496&lt;&gt;1,0,SUMPRODUCT(ISNUMBER(SEARCH(","&amp;TRIM($A1496)&amp;",",","&amp;SUBSTITUTE('1. Master BOM'!$D$2:$D$400," ","")&amp;","))*ROW('1. Master BOM'!$D$2:$D$400))))</f>
        <v/>
      </c>
      <c r="M1496" s="9" t="str">
        <f aca="false">IF($A1496="","",IF($K1496=0,"NOT IN BOM",IF($K1496&gt;1,"MULTIPLE BOM LINES","OK")))</f>
        <v/>
      </c>
      <c r="N1496" s="9" t="str">
        <f aca="false">IF($A1496="","",IF($L1496=0,"—",INDEX('1. Master BOM'!$A$1:$A$400,$L1496)))</f>
        <v/>
      </c>
      <c r="O1496" s="9" t="str">
        <f aca="false">IF($A1496="","",IF($L1496=0,"—",INDEX('1. Master BOM'!$B$1:$B$400,$L1496)))</f>
        <v/>
      </c>
      <c r="P1496" s="9" t="str">
        <f aca="false">IF($A1496="","",IF(OR($H1496="NOT IN SCHEMATIC",$O1496="—"),"",IF($G1496="","NO SCH PN",IF(UPPER(TRIM($G1496))=UPPER(TRIM($O1496)),"OK","MISMATCH"))))</f>
        <v/>
      </c>
      <c r="Q1496" s="9" t="str">
        <f aca="false">IF($A1496="","",IF($L1496=0,"—",INDEX('1. Master BOM'!$E$1:$E$400,$L1496)))</f>
        <v/>
      </c>
      <c r="R1496" s="9" t="str">
        <f aca="false">IF($A1496="","",IF($L1496=0,"—",IF(T(INDEX('1. Master BOM'!$F$1:$F$400,$L1496))="","(not set)",INDEX('1. Master BOM'!$F$1:$F$400,$L1496))))</f>
        <v/>
      </c>
      <c r="S1496" s="9" t="str">
        <f aca="false">IF($A1496="","",IF(OR($R1496="—",$R1496="(not set)",$D1496=""),"",IF(ISNUMBER(SEARCH(SUBSTITUTE(SUBSTITUTE(SUBSTITUTE($R1496,"-",""),"_","")," ",""),SUBSTITUTE(SUBSTITUTE(SUBSTITUTE($D1496,"-",""),"_","")," ",""))),"OK","CHECK")))</f>
        <v/>
      </c>
      <c r="T1496" s="9" t="str">
        <f aca="false">IF($A1496="","",IF(OR($H1496="NOT IN SCHEMATIC",$I1496="MISMATCH",$J1496="MISMATCH",$P1496="MISMATCH",$M1496&lt;&gt;"OK"),"REVIEW","OK"))</f>
        <v/>
      </c>
      <c r="U1496" s="14"/>
      <c r="V1496" s="14"/>
      <c r="W1496" s="17"/>
      <c r="X1496" s="14"/>
    </row>
    <row r="1497" customFormat="false" ht="15" hidden="false" customHeight="false" outlineLevel="0" collapsed="false">
      <c r="A1497" s="9" t="str">
        <f aca="false">IF('3. Layout Parts'!$A1497="","",TRIM('3. Layout Parts'!$A1497))</f>
        <v/>
      </c>
      <c r="B1497" s="9" t="str">
        <f aca="false">IF($A1497="","",'3. Layout Parts'!$D1497)</f>
        <v/>
      </c>
      <c r="C1497" s="9" t="str">
        <f aca="false">IF($A1497="","",'3. Layout Parts'!$B1497)</f>
        <v/>
      </c>
      <c r="D1497" s="9" t="str">
        <f aca="false">IF($A1497="","",'3. Layout Parts'!$C1497)</f>
        <v/>
      </c>
      <c r="E1497" s="9" t="str">
        <f aca="false">IF($A1497="","",IFERROR(INDEX('2. Schematic Parts'!$B$2:$B$3001,MATCH($A1497,'2. Schematic Parts'!$A$2:$A$3001,0)),"NOT FOUND"))</f>
        <v/>
      </c>
      <c r="F1497" s="9" t="str">
        <f aca="false">IF($A1497="","",IFERROR(INDEX('2. Schematic Parts'!$C$2:$C$3001,MATCH($A1497,'2. Schematic Parts'!$A$2:$A$3001,0))&amp;"","NOT FOUND"))</f>
        <v/>
      </c>
      <c r="G1497" s="9" t="str">
        <f aca="false">IF($A1497="","",IFERROR(INDEX('2. Schematic Parts'!$D$2:$D$3001,MATCH($A1497,'2. Schematic Parts'!$A$2:$A$3001,0))&amp;"","NOT FOUND"))</f>
        <v/>
      </c>
      <c r="H1497" s="9" t="str">
        <f aca="false">IF($A1497="","",IF(COUNTIF('2. Schematic Parts'!$A$2:$A$3001,$A1497)=0,"NOT IN SCHEMATIC","OK"))</f>
        <v/>
      </c>
      <c r="I1497" s="9" t="str">
        <f aca="false">IF($A1497="","",IF($H1497="NOT IN SCHEMATIC","",IF(UPPER(TRIM($C1497))=UPPER(TRIM($E1497)),"OK","MISMATCH")))</f>
        <v/>
      </c>
      <c r="J1497" s="9" t="str">
        <f aca="false">IF($A1497="","",IF($H1497="NOT IN SCHEMATIC","",IF($F1497="","NO SCH DECAL",IF($D1497="","",IF(UPPER(TRIM($D1497))=UPPER(TRIM($F1497)),"OK","MISMATCH")))))</f>
        <v/>
      </c>
      <c r="K1497" s="16" t="str">
        <f aca="false">IF($A1497="","",SUMPRODUCT(--ISNUMBER(SEARCH(","&amp;TRIM($A1497)&amp;",",","&amp;SUBSTITUTE('1. Master BOM'!$D$2:$D$400," ","")&amp;","))))</f>
        <v/>
      </c>
      <c r="L1497" s="16" t="str">
        <f aca="false">IF($A1497="","",IF($K1497&lt;&gt;1,0,SUMPRODUCT(ISNUMBER(SEARCH(","&amp;TRIM($A1497)&amp;",",","&amp;SUBSTITUTE('1. Master BOM'!$D$2:$D$400," ","")&amp;","))*ROW('1. Master BOM'!$D$2:$D$400))))</f>
        <v/>
      </c>
      <c r="M1497" s="9" t="str">
        <f aca="false">IF($A1497="","",IF($K1497=0,"NOT IN BOM",IF($K1497&gt;1,"MULTIPLE BOM LINES","OK")))</f>
        <v/>
      </c>
      <c r="N1497" s="9" t="str">
        <f aca="false">IF($A1497="","",IF($L1497=0,"—",INDEX('1. Master BOM'!$A$1:$A$400,$L1497)))</f>
        <v/>
      </c>
      <c r="O1497" s="9" t="str">
        <f aca="false">IF($A1497="","",IF($L1497=0,"—",INDEX('1. Master BOM'!$B$1:$B$400,$L1497)))</f>
        <v/>
      </c>
      <c r="P1497" s="9" t="str">
        <f aca="false">IF($A1497="","",IF(OR($H1497="NOT IN SCHEMATIC",$O1497="—"),"",IF($G1497="","NO SCH PN",IF(UPPER(TRIM($G1497))=UPPER(TRIM($O1497)),"OK","MISMATCH"))))</f>
        <v/>
      </c>
      <c r="Q1497" s="9" t="str">
        <f aca="false">IF($A1497="","",IF($L1497=0,"—",INDEX('1. Master BOM'!$E$1:$E$400,$L1497)))</f>
        <v/>
      </c>
      <c r="R1497" s="9" t="str">
        <f aca="false">IF($A1497="","",IF($L1497=0,"—",IF(T(INDEX('1. Master BOM'!$F$1:$F$400,$L1497))="","(not set)",INDEX('1. Master BOM'!$F$1:$F$400,$L1497))))</f>
        <v/>
      </c>
      <c r="S1497" s="9" t="str">
        <f aca="false">IF($A1497="","",IF(OR($R1497="—",$R1497="(not set)",$D1497=""),"",IF(ISNUMBER(SEARCH(SUBSTITUTE(SUBSTITUTE(SUBSTITUTE($R1497,"-",""),"_","")," ",""),SUBSTITUTE(SUBSTITUTE(SUBSTITUTE($D1497,"-",""),"_","")," ",""))),"OK","CHECK")))</f>
        <v/>
      </c>
      <c r="T1497" s="9" t="str">
        <f aca="false">IF($A1497="","",IF(OR($H1497="NOT IN SCHEMATIC",$I1497="MISMATCH",$J1497="MISMATCH",$P1497="MISMATCH",$M1497&lt;&gt;"OK"),"REVIEW","OK"))</f>
        <v/>
      </c>
      <c r="U1497" s="14"/>
      <c r="V1497" s="14"/>
      <c r="W1497" s="17"/>
      <c r="X1497" s="14"/>
    </row>
    <row r="1498" customFormat="false" ht="15" hidden="false" customHeight="false" outlineLevel="0" collapsed="false">
      <c r="A1498" s="9" t="str">
        <f aca="false">IF('3. Layout Parts'!$A1498="","",TRIM('3. Layout Parts'!$A1498))</f>
        <v/>
      </c>
      <c r="B1498" s="9" t="str">
        <f aca="false">IF($A1498="","",'3. Layout Parts'!$D1498)</f>
        <v/>
      </c>
      <c r="C1498" s="9" t="str">
        <f aca="false">IF($A1498="","",'3. Layout Parts'!$B1498)</f>
        <v/>
      </c>
      <c r="D1498" s="9" t="str">
        <f aca="false">IF($A1498="","",'3. Layout Parts'!$C1498)</f>
        <v/>
      </c>
      <c r="E1498" s="9" t="str">
        <f aca="false">IF($A1498="","",IFERROR(INDEX('2. Schematic Parts'!$B$2:$B$3001,MATCH($A1498,'2. Schematic Parts'!$A$2:$A$3001,0)),"NOT FOUND"))</f>
        <v/>
      </c>
      <c r="F1498" s="9" t="str">
        <f aca="false">IF($A1498="","",IFERROR(INDEX('2. Schematic Parts'!$C$2:$C$3001,MATCH($A1498,'2. Schematic Parts'!$A$2:$A$3001,0))&amp;"","NOT FOUND"))</f>
        <v/>
      </c>
      <c r="G1498" s="9" t="str">
        <f aca="false">IF($A1498="","",IFERROR(INDEX('2. Schematic Parts'!$D$2:$D$3001,MATCH($A1498,'2. Schematic Parts'!$A$2:$A$3001,0))&amp;"","NOT FOUND"))</f>
        <v/>
      </c>
      <c r="H1498" s="9" t="str">
        <f aca="false">IF($A1498="","",IF(COUNTIF('2. Schematic Parts'!$A$2:$A$3001,$A1498)=0,"NOT IN SCHEMATIC","OK"))</f>
        <v/>
      </c>
      <c r="I1498" s="9" t="str">
        <f aca="false">IF($A1498="","",IF($H1498="NOT IN SCHEMATIC","",IF(UPPER(TRIM($C1498))=UPPER(TRIM($E1498)),"OK","MISMATCH")))</f>
        <v/>
      </c>
      <c r="J1498" s="9" t="str">
        <f aca="false">IF($A1498="","",IF($H1498="NOT IN SCHEMATIC","",IF($F1498="","NO SCH DECAL",IF($D1498="","",IF(UPPER(TRIM($D1498))=UPPER(TRIM($F1498)),"OK","MISMATCH")))))</f>
        <v/>
      </c>
      <c r="K1498" s="16" t="str">
        <f aca="false">IF($A1498="","",SUMPRODUCT(--ISNUMBER(SEARCH(","&amp;TRIM($A1498)&amp;",",","&amp;SUBSTITUTE('1. Master BOM'!$D$2:$D$400," ","")&amp;","))))</f>
        <v/>
      </c>
      <c r="L1498" s="16" t="str">
        <f aca="false">IF($A1498="","",IF($K1498&lt;&gt;1,0,SUMPRODUCT(ISNUMBER(SEARCH(","&amp;TRIM($A1498)&amp;",",","&amp;SUBSTITUTE('1. Master BOM'!$D$2:$D$400," ","")&amp;","))*ROW('1. Master BOM'!$D$2:$D$400))))</f>
        <v/>
      </c>
      <c r="M1498" s="9" t="str">
        <f aca="false">IF($A1498="","",IF($K1498=0,"NOT IN BOM",IF($K1498&gt;1,"MULTIPLE BOM LINES","OK")))</f>
        <v/>
      </c>
      <c r="N1498" s="9" t="str">
        <f aca="false">IF($A1498="","",IF($L1498=0,"—",INDEX('1. Master BOM'!$A$1:$A$400,$L1498)))</f>
        <v/>
      </c>
      <c r="O1498" s="9" t="str">
        <f aca="false">IF($A1498="","",IF($L1498=0,"—",INDEX('1. Master BOM'!$B$1:$B$400,$L1498)))</f>
        <v/>
      </c>
      <c r="P1498" s="9" t="str">
        <f aca="false">IF($A1498="","",IF(OR($H1498="NOT IN SCHEMATIC",$O1498="—"),"",IF($G1498="","NO SCH PN",IF(UPPER(TRIM($G1498))=UPPER(TRIM($O1498)),"OK","MISMATCH"))))</f>
        <v/>
      </c>
      <c r="Q1498" s="9" t="str">
        <f aca="false">IF($A1498="","",IF($L1498=0,"—",INDEX('1. Master BOM'!$E$1:$E$400,$L1498)))</f>
        <v/>
      </c>
      <c r="R1498" s="9" t="str">
        <f aca="false">IF($A1498="","",IF($L1498=0,"—",IF(T(INDEX('1. Master BOM'!$F$1:$F$400,$L1498))="","(not set)",INDEX('1. Master BOM'!$F$1:$F$400,$L1498))))</f>
        <v/>
      </c>
      <c r="S1498" s="9" t="str">
        <f aca="false">IF($A1498="","",IF(OR($R1498="—",$R1498="(not set)",$D1498=""),"",IF(ISNUMBER(SEARCH(SUBSTITUTE(SUBSTITUTE(SUBSTITUTE($R1498,"-",""),"_","")," ",""),SUBSTITUTE(SUBSTITUTE(SUBSTITUTE($D1498,"-",""),"_","")," ",""))),"OK","CHECK")))</f>
        <v/>
      </c>
      <c r="T1498" s="9" t="str">
        <f aca="false">IF($A1498="","",IF(OR($H1498="NOT IN SCHEMATIC",$I1498="MISMATCH",$J1498="MISMATCH",$P1498="MISMATCH",$M1498&lt;&gt;"OK"),"REVIEW","OK"))</f>
        <v/>
      </c>
      <c r="U1498" s="14"/>
      <c r="V1498" s="14"/>
      <c r="W1498" s="17"/>
      <c r="X1498" s="14"/>
    </row>
    <row r="1499" customFormat="false" ht="15" hidden="false" customHeight="false" outlineLevel="0" collapsed="false">
      <c r="A1499" s="9" t="str">
        <f aca="false">IF('3. Layout Parts'!$A1499="","",TRIM('3. Layout Parts'!$A1499))</f>
        <v/>
      </c>
      <c r="B1499" s="9" t="str">
        <f aca="false">IF($A1499="","",'3. Layout Parts'!$D1499)</f>
        <v/>
      </c>
      <c r="C1499" s="9" t="str">
        <f aca="false">IF($A1499="","",'3. Layout Parts'!$B1499)</f>
        <v/>
      </c>
      <c r="D1499" s="9" t="str">
        <f aca="false">IF($A1499="","",'3. Layout Parts'!$C1499)</f>
        <v/>
      </c>
      <c r="E1499" s="9" t="str">
        <f aca="false">IF($A1499="","",IFERROR(INDEX('2. Schematic Parts'!$B$2:$B$3001,MATCH($A1499,'2. Schematic Parts'!$A$2:$A$3001,0)),"NOT FOUND"))</f>
        <v/>
      </c>
      <c r="F1499" s="9" t="str">
        <f aca="false">IF($A1499="","",IFERROR(INDEX('2. Schematic Parts'!$C$2:$C$3001,MATCH($A1499,'2. Schematic Parts'!$A$2:$A$3001,0))&amp;"","NOT FOUND"))</f>
        <v/>
      </c>
      <c r="G1499" s="9" t="str">
        <f aca="false">IF($A1499="","",IFERROR(INDEX('2. Schematic Parts'!$D$2:$D$3001,MATCH($A1499,'2. Schematic Parts'!$A$2:$A$3001,0))&amp;"","NOT FOUND"))</f>
        <v/>
      </c>
      <c r="H1499" s="9" t="str">
        <f aca="false">IF($A1499="","",IF(COUNTIF('2. Schematic Parts'!$A$2:$A$3001,$A1499)=0,"NOT IN SCHEMATIC","OK"))</f>
        <v/>
      </c>
      <c r="I1499" s="9" t="str">
        <f aca="false">IF($A1499="","",IF($H1499="NOT IN SCHEMATIC","",IF(UPPER(TRIM($C1499))=UPPER(TRIM($E1499)),"OK","MISMATCH")))</f>
        <v/>
      </c>
      <c r="J1499" s="9" t="str">
        <f aca="false">IF($A1499="","",IF($H1499="NOT IN SCHEMATIC","",IF($F1499="","NO SCH DECAL",IF($D1499="","",IF(UPPER(TRIM($D1499))=UPPER(TRIM($F1499)),"OK","MISMATCH")))))</f>
        <v/>
      </c>
      <c r="K1499" s="16" t="str">
        <f aca="false">IF($A1499="","",SUMPRODUCT(--ISNUMBER(SEARCH(","&amp;TRIM($A1499)&amp;",",","&amp;SUBSTITUTE('1. Master BOM'!$D$2:$D$400," ","")&amp;","))))</f>
        <v/>
      </c>
      <c r="L1499" s="16" t="str">
        <f aca="false">IF($A1499="","",IF($K1499&lt;&gt;1,0,SUMPRODUCT(ISNUMBER(SEARCH(","&amp;TRIM($A1499)&amp;",",","&amp;SUBSTITUTE('1. Master BOM'!$D$2:$D$400," ","")&amp;","))*ROW('1. Master BOM'!$D$2:$D$400))))</f>
        <v/>
      </c>
      <c r="M1499" s="9" t="str">
        <f aca="false">IF($A1499="","",IF($K1499=0,"NOT IN BOM",IF($K1499&gt;1,"MULTIPLE BOM LINES","OK")))</f>
        <v/>
      </c>
      <c r="N1499" s="9" t="str">
        <f aca="false">IF($A1499="","",IF($L1499=0,"—",INDEX('1. Master BOM'!$A$1:$A$400,$L1499)))</f>
        <v/>
      </c>
      <c r="O1499" s="9" t="str">
        <f aca="false">IF($A1499="","",IF($L1499=0,"—",INDEX('1. Master BOM'!$B$1:$B$400,$L1499)))</f>
        <v/>
      </c>
      <c r="P1499" s="9" t="str">
        <f aca="false">IF($A1499="","",IF(OR($H1499="NOT IN SCHEMATIC",$O1499="—"),"",IF($G1499="","NO SCH PN",IF(UPPER(TRIM($G1499))=UPPER(TRIM($O1499)),"OK","MISMATCH"))))</f>
        <v/>
      </c>
      <c r="Q1499" s="9" t="str">
        <f aca="false">IF($A1499="","",IF($L1499=0,"—",INDEX('1. Master BOM'!$E$1:$E$400,$L1499)))</f>
        <v/>
      </c>
      <c r="R1499" s="9" t="str">
        <f aca="false">IF($A1499="","",IF($L1499=0,"—",IF(T(INDEX('1. Master BOM'!$F$1:$F$400,$L1499))="","(not set)",INDEX('1. Master BOM'!$F$1:$F$400,$L1499))))</f>
        <v/>
      </c>
      <c r="S1499" s="9" t="str">
        <f aca="false">IF($A1499="","",IF(OR($R1499="—",$R1499="(not set)",$D1499=""),"",IF(ISNUMBER(SEARCH(SUBSTITUTE(SUBSTITUTE(SUBSTITUTE($R1499,"-",""),"_","")," ",""),SUBSTITUTE(SUBSTITUTE(SUBSTITUTE($D1499,"-",""),"_","")," ",""))),"OK","CHECK")))</f>
        <v/>
      </c>
      <c r="T1499" s="9" t="str">
        <f aca="false">IF($A1499="","",IF(OR($H1499="NOT IN SCHEMATIC",$I1499="MISMATCH",$J1499="MISMATCH",$P1499="MISMATCH",$M1499&lt;&gt;"OK"),"REVIEW","OK"))</f>
        <v/>
      </c>
      <c r="U1499" s="14"/>
      <c r="V1499" s="14"/>
      <c r="W1499" s="17"/>
      <c r="X1499" s="14"/>
    </row>
    <row r="1500" customFormat="false" ht="15" hidden="false" customHeight="false" outlineLevel="0" collapsed="false">
      <c r="A1500" s="9" t="str">
        <f aca="false">IF('3. Layout Parts'!$A1500="","",TRIM('3. Layout Parts'!$A1500))</f>
        <v/>
      </c>
      <c r="B1500" s="9" t="str">
        <f aca="false">IF($A1500="","",'3. Layout Parts'!$D1500)</f>
        <v/>
      </c>
      <c r="C1500" s="9" t="str">
        <f aca="false">IF($A1500="","",'3. Layout Parts'!$B1500)</f>
        <v/>
      </c>
      <c r="D1500" s="9" t="str">
        <f aca="false">IF($A1500="","",'3. Layout Parts'!$C1500)</f>
        <v/>
      </c>
      <c r="E1500" s="9" t="str">
        <f aca="false">IF($A1500="","",IFERROR(INDEX('2. Schematic Parts'!$B$2:$B$3001,MATCH($A1500,'2. Schematic Parts'!$A$2:$A$3001,0)),"NOT FOUND"))</f>
        <v/>
      </c>
      <c r="F1500" s="9" t="str">
        <f aca="false">IF($A1500="","",IFERROR(INDEX('2. Schematic Parts'!$C$2:$C$3001,MATCH($A1500,'2. Schematic Parts'!$A$2:$A$3001,0))&amp;"","NOT FOUND"))</f>
        <v/>
      </c>
      <c r="G1500" s="9" t="str">
        <f aca="false">IF($A1500="","",IFERROR(INDEX('2. Schematic Parts'!$D$2:$D$3001,MATCH($A1500,'2. Schematic Parts'!$A$2:$A$3001,0))&amp;"","NOT FOUND"))</f>
        <v/>
      </c>
      <c r="H1500" s="9" t="str">
        <f aca="false">IF($A1500="","",IF(COUNTIF('2. Schematic Parts'!$A$2:$A$3001,$A1500)=0,"NOT IN SCHEMATIC","OK"))</f>
        <v/>
      </c>
      <c r="I1500" s="9" t="str">
        <f aca="false">IF($A1500="","",IF($H1500="NOT IN SCHEMATIC","",IF(UPPER(TRIM($C1500))=UPPER(TRIM($E1500)),"OK","MISMATCH")))</f>
        <v/>
      </c>
      <c r="J1500" s="9" t="str">
        <f aca="false">IF($A1500="","",IF($H1500="NOT IN SCHEMATIC","",IF($F1500="","NO SCH DECAL",IF($D1500="","",IF(UPPER(TRIM($D1500))=UPPER(TRIM($F1500)),"OK","MISMATCH")))))</f>
        <v/>
      </c>
      <c r="K1500" s="16" t="str">
        <f aca="false">IF($A1500="","",SUMPRODUCT(--ISNUMBER(SEARCH(","&amp;TRIM($A1500)&amp;",",","&amp;SUBSTITUTE('1. Master BOM'!$D$2:$D$400," ","")&amp;","))))</f>
        <v/>
      </c>
      <c r="L1500" s="16" t="str">
        <f aca="false">IF($A1500="","",IF($K1500&lt;&gt;1,0,SUMPRODUCT(ISNUMBER(SEARCH(","&amp;TRIM($A1500)&amp;",",","&amp;SUBSTITUTE('1. Master BOM'!$D$2:$D$400," ","")&amp;","))*ROW('1. Master BOM'!$D$2:$D$400))))</f>
        <v/>
      </c>
      <c r="M1500" s="9" t="str">
        <f aca="false">IF($A1500="","",IF($K1500=0,"NOT IN BOM",IF($K1500&gt;1,"MULTIPLE BOM LINES","OK")))</f>
        <v/>
      </c>
      <c r="N1500" s="9" t="str">
        <f aca="false">IF($A1500="","",IF($L1500=0,"—",INDEX('1. Master BOM'!$A$1:$A$400,$L1500)))</f>
        <v/>
      </c>
      <c r="O1500" s="9" t="str">
        <f aca="false">IF($A1500="","",IF($L1500=0,"—",INDEX('1. Master BOM'!$B$1:$B$400,$L1500)))</f>
        <v/>
      </c>
      <c r="P1500" s="9" t="str">
        <f aca="false">IF($A1500="","",IF(OR($H1500="NOT IN SCHEMATIC",$O1500="—"),"",IF($G1500="","NO SCH PN",IF(UPPER(TRIM($G1500))=UPPER(TRIM($O1500)),"OK","MISMATCH"))))</f>
        <v/>
      </c>
      <c r="Q1500" s="9" t="str">
        <f aca="false">IF($A1500="","",IF($L1500=0,"—",INDEX('1. Master BOM'!$E$1:$E$400,$L1500)))</f>
        <v/>
      </c>
      <c r="R1500" s="9" t="str">
        <f aca="false">IF($A1500="","",IF($L1500=0,"—",IF(T(INDEX('1. Master BOM'!$F$1:$F$400,$L1500))="","(not set)",INDEX('1. Master BOM'!$F$1:$F$400,$L1500))))</f>
        <v/>
      </c>
      <c r="S1500" s="9" t="str">
        <f aca="false">IF($A1500="","",IF(OR($R1500="—",$R1500="(not set)",$D1500=""),"",IF(ISNUMBER(SEARCH(SUBSTITUTE(SUBSTITUTE(SUBSTITUTE($R1500,"-",""),"_","")," ",""),SUBSTITUTE(SUBSTITUTE(SUBSTITUTE($D1500,"-",""),"_","")," ",""))),"OK","CHECK")))</f>
        <v/>
      </c>
      <c r="T1500" s="9" t="str">
        <f aca="false">IF($A1500="","",IF(OR($H1500="NOT IN SCHEMATIC",$I1500="MISMATCH",$J1500="MISMATCH",$P1500="MISMATCH",$M1500&lt;&gt;"OK"),"REVIEW","OK"))</f>
        <v/>
      </c>
      <c r="U1500" s="14"/>
      <c r="V1500" s="14"/>
      <c r="W1500" s="17"/>
      <c r="X1500" s="14"/>
    </row>
    <row r="1501" customFormat="false" ht="15" hidden="false" customHeight="false" outlineLevel="0" collapsed="false">
      <c r="A1501" s="9" t="str">
        <f aca="false">IF('3. Layout Parts'!$A1501="","",TRIM('3. Layout Parts'!$A1501))</f>
        <v/>
      </c>
      <c r="B1501" s="9" t="str">
        <f aca="false">IF($A1501="","",'3. Layout Parts'!$D1501)</f>
        <v/>
      </c>
      <c r="C1501" s="9" t="str">
        <f aca="false">IF($A1501="","",'3. Layout Parts'!$B1501)</f>
        <v/>
      </c>
      <c r="D1501" s="9" t="str">
        <f aca="false">IF($A1501="","",'3. Layout Parts'!$C1501)</f>
        <v/>
      </c>
      <c r="E1501" s="9" t="str">
        <f aca="false">IF($A1501="","",IFERROR(INDEX('2. Schematic Parts'!$B$2:$B$3001,MATCH($A1501,'2. Schematic Parts'!$A$2:$A$3001,0)),"NOT FOUND"))</f>
        <v/>
      </c>
      <c r="F1501" s="9" t="str">
        <f aca="false">IF($A1501="","",IFERROR(INDEX('2. Schematic Parts'!$C$2:$C$3001,MATCH($A1501,'2. Schematic Parts'!$A$2:$A$3001,0))&amp;"","NOT FOUND"))</f>
        <v/>
      </c>
      <c r="G1501" s="9" t="str">
        <f aca="false">IF($A1501="","",IFERROR(INDEX('2. Schematic Parts'!$D$2:$D$3001,MATCH($A1501,'2. Schematic Parts'!$A$2:$A$3001,0))&amp;"","NOT FOUND"))</f>
        <v/>
      </c>
      <c r="H1501" s="9" t="str">
        <f aca="false">IF($A1501="","",IF(COUNTIF('2. Schematic Parts'!$A$2:$A$3001,$A1501)=0,"NOT IN SCHEMATIC","OK"))</f>
        <v/>
      </c>
      <c r="I1501" s="9" t="str">
        <f aca="false">IF($A1501="","",IF($H1501="NOT IN SCHEMATIC","",IF(UPPER(TRIM($C1501))=UPPER(TRIM($E1501)),"OK","MISMATCH")))</f>
        <v/>
      </c>
      <c r="J1501" s="9" t="str">
        <f aca="false">IF($A1501="","",IF($H1501="NOT IN SCHEMATIC","",IF($F1501="","NO SCH DECAL",IF($D1501="","",IF(UPPER(TRIM($D1501))=UPPER(TRIM($F1501)),"OK","MISMATCH")))))</f>
        <v/>
      </c>
      <c r="K1501" s="16" t="str">
        <f aca="false">IF($A1501="","",SUMPRODUCT(--ISNUMBER(SEARCH(","&amp;TRIM($A1501)&amp;",",","&amp;SUBSTITUTE('1. Master BOM'!$D$2:$D$400," ","")&amp;","))))</f>
        <v/>
      </c>
      <c r="L1501" s="16" t="str">
        <f aca="false">IF($A1501="","",IF($K1501&lt;&gt;1,0,SUMPRODUCT(ISNUMBER(SEARCH(","&amp;TRIM($A1501)&amp;",",","&amp;SUBSTITUTE('1. Master BOM'!$D$2:$D$400," ","")&amp;","))*ROW('1. Master BOM'!$D$2:$D$400))))</f>
        <v/>
      </c>
      <c r="M1501" s="9" t="str">
        <f aca="false">IF($A1501="","",IF($K1501=0,"NOT IN BOM",IF($K1501&gt;1,"MULTIPLE BOM LINES","OK")))</f>
        <v/>
      </c>
      <c r="N1501" s="9" t="str">
        <f aca="false">IF($A1501="","",IF($L1501=0,"—",INDEX('1. Master BOM'!$A$1:$A$400,$L1501)))</f>
        <v/>
      </c>
      <c r="O1501" s="9" t="str">
        <f aca="false">IF($A1501="","",IF($L1501=0,"—",INDEX('1. Master BOM'!$B$1:$B$400,$L1501)))</f>
        <v/>
      </c>
      <c r="P1501" s="9" t="str">
        <f aca="false">IF($A1501="","",IF(OR($H1501="NOT IN SCHEMATIC",$O1501="—"),"",IF($G1501="","NO SCH PN",IF(UPPER(TRIM($G1501))=UPPER(TRIM($O1501)),"OK","MISMATCH"))))</f>
        <v/>
      </c>
      <c r="Q1501" s="9" t="str">
        <f aca="false">IF($A1501="","",IF($L1501=0,"—",INDEX('1. Master BOM'!$E$1:$E$400,$L1501)))</f>
        <v/>
      </c>
      <c r="R1501" s="9" t="str">
        <f aca="false">IF($A1501="","",IF($L1501=0,"—",IF(T(INDEX('1. Master BOM'!$F$1:$F$400,$L1501))="","(not set)",INDEX('1. Master BOM'!$F$1:$F$400,$L1501))))</f>
        <v/>
      </c>
      <c r="S1501" s="9" t="str">
        <f aca="false">IF($A1501="","",IF(OR($R1501="—",$R1501="(not set)",$D1501=""),"",IF(ISNUMBER(SEARCH(SUBSTITUTE(SUBSTITUTE(SUBSTITUTE($R1501,"-",""),"_","")," ",""),SUBSTITUTE(SUBSTITUTE(SUBSTITUTE($D1501,"-",""),"_","")," ",""))),"OK","CHECK")))</f>
        <v/>
      </c>
      <c r="T1501" s="9" t="str">
        <f aca="false">IF($A1501="","",IF(OR($H1501="NOT IN SCHEMATIC",$I1501="MISMATCH",$J1501="MISMATCH",$P1501="MISMATCH",$M1501&lt;&gt;"OK"),"REVIEW","OK"))</f>
        <v/>
      </c>
      <c r="U1501" s="14"/>
      <c r="V1501" s="14"/>
      <c r="W1501" s="17"/>
      <c r="X1501" s="14"/>
    </row>
    <row r="1502" customFormat="false" ht="15" hidden="false" customHeight="false" outlineLevel="0" collapsed="false">
      <c r="A1502" s="9" t="str">
        <f aca="false">IF('3. Layout Parts'!$A1502="","",TRIM('3. Layout Parts'!$A1502))</f>
        <v/>
      </c>
      <c r="B1502" s="9" t="str">
        <f aca="false">IF($A1502="","",'3. Layout Parts'!$D1502)</f>
        <v/>
      </c>
      <c r="C1502" s="9" t="str">
        <f aca="false">IF($A1502="","",'3. Layout Parts'!$B1502)</f>
        <v/>
      </c>
      <c r="D1502" s="9" t="str">
        <f aca="false">IF($A1502="","",'3. Layout Parts'!$C1502)</f>
        <v/>
      </c>
      <c r="E1502" s="9" t="str">
        <f aca="false">IF($A1502="","",IFERROR(INDEX('2. Schematic Parts'!$B$2:$B$3001,MATCH($A1502,'2. Schematic Parts'!$A$2:$A$3001,0)),"NOT FOUND"))</f>
        <v/>
      </c>
      <c r="F1502" s="9" t="str">
        <f aca="false">IF($A1502="","",IFERROR(INDEX('2. Schematic Parts'!$C$2:$C$3001,MATCH($A1502,'2. Schematic Parts'!$A$2:$A$3001,0))&amp;"","NOT FOUND"))</f>
        <v/>
      </c>
      <c r="G1502" s="9" t="str">
        <f aca="false">IF($A1502="","",IFERROR(INDEX('2. Schematic Parts'!$D$2:$D$3001,MATCH($A1502,'2. Schematic Parts'!$A$2:$A$3001,0))&amp;"","NOT FOUND"))</f>
        <v/>
      </c>
      <c r="H1502" s="9" t="str">
        <f aca="false">IF($A1502="","",IF(COUNTIF('2. Schematic Parts'!$A$2:$A$3001,$A1502)=0,"NOT IN SCHEMATIC","OK"))</f>
        <v/>
      </c>
      <c r="I1502" s="9" t="str">
        <f aca="false">IF($A1502="","",IF($H1502="NOT IN SCHEMATIC","",IF(UPPER(TRIM($C1502))=UPPER(TRIM($E1502)),"OK","MISMATCH")))</f>
        <v/>
      </c>
      <c r="J1502" s="9" t="str">
        <f aca="false">IF($A1502="","",IF($H1502="NOT IN SCHEMATIC","",IF($F1502="","NO SCH DECAL",IF($D1502="","",IF(UPPER(TRIM($D1502))=UPPER(TRIM($F1502)),"OK","MISMATCH")))))</f>
        <v/>
      </c>
      <c r="K1502" s="16" t="str">
        <f aca="false">IF($A1502="","",SUMPRODUCT(--ISNUMBER(SEARCH(","&amp;TRIM($A1502)&amp;",",","&amp;SUBSTITUTE('1. Master BOM'!$D$2:$D$400," ","")&amp;","))))</f>
        <v/>
      </c>
      <c r="L1502" s="16" t="str">
        <f aca="false">IF($A1502="","",IF($K1502&lt;&gt;1,0,SUMPRODUCT(ISNUMBER(SEARCH(","&amp;TRIM($A1502)&amp;",",","&amp;SUBSTITUTE('1. Master BOM'!$D$2:$D$400," ","")&amp;","))*ROW('1. Master BOM'!$D$2:$D$400))))</f>
        <v/>
      </c>
      <c r="M1502" s="9" t="str">
        <f aca="false">IF($A1502="","",IF($K1502=0,"NOT IN BOM",IF($K1502&gt;1,"MULTIPLE BOM LINES","OK")))</f>
        <v/>
      </c>
      <c r="N1502" s="9" t="str">
        <f aca="false">IF($A1502="","",IF($L1502=0,"—",INDEX('1. Master BOM'!$A$1:$A$400,$L1502)))</f>
        <v/>
      </c>
      <c r="O1502" s="9" t="str">
        <f aca="false">IF($A1502="","",IF($L1502=0,"—",INDEX('1. Master BOM'!$B$1:$B$400,$L1502)))</f>
        <v/>
      </c>
      <c r="P1502" s="9" t="str">
        <f aca="false">IF($A1502="","",IF(OR($H1502="NOT IN SCHEMATIC",$O1502="—"),"",IF($G1502="","NO SCH PN",IF(UPPER(TRIM($G1502))=UPPER(TRIM($O1502)),"OK","MISMATCH"))))</f>
        <v/>
      </c>
      <c r="Q1502" s="9" t="str">
        <f aca="false">IF($A1502="","",IF($L1502=0,"—",INDEX('1. Master BOM'!$E$1:$E$400,$L1502)))</f>
        <v/>
      </c>
      <c r="R1502" s="9" t="str">
        <f aca="false">IF($A1502="","",IF($L1502=0,"—",IF(T(INDEX('1. Master BOM'!$F$1:$F$400,$L1502))="","(not set)",INDEX('1. Master BOM'!$F$1:$F$400,$L1502))))</f>
        <v/>
      </c>
      <c r="S1502" s="9" t="str">
        <f aca="false">IF($A1502="","",IF(OR($R1502="—",$R1502="(not set)",$D1502=""),"",IF(ISNUMBER(SEARCH(SUBSTITUTE(SUBSTITUTE(SUBSTITUTE($R1502,"-",""),"_","")," ",""),SUBSTITUTE(SUBSTITUTE(SUBSTITUTE($D1502,"-",""),"_","")," ",""))),"OK","CHECK")))</f>
        <v/>
      </c>
      <c r="T1502" s="9" t="str">
        <f aca="false">IF($A1502="","",IF(OR($H1502="NOT IN SCHEMATIC",$I1502="MISMATCH",$J1502="MISMATCH",$P1502="MISMATCH",$M1502&lt;&gt;"OK"),"REVIEW","OK"))</f>
        <v/>
      </c>
      <c r="U1502" s="14"/>
      <c r="V1502" s="14"/>
      <c r="W1502" s="17"/>
      <c r="X1502" s="14"/>
    </row>
    <row r="1503" customFormat="false" ht="15" hidden="false" customHeight="false" outlineLevel="0" collapsed="false">
      <c r="A1503" s="9" t="str">
        <f aca="false">IF('3. Layout Parts'!$A1503="","",TRIM('3. Layout Parts'!$A1503))</f>
        <v/>
      </c>
      <c r="B1503" s="9" t="str">
        <f aca="false">IF($A1503="","",'3. Layout Parts'!$D1503)</f>
        <v/>
      </c>
      <c r="C1503" s="9" t="str">
        <f aca="false">IF($A1503="","",'3. Layout Parts'!$B1503)</f>
        <v/>
      </c>
      <c r="D1503" s="9" t="str">
        <f aca="false">IF($A1503="","",'3. Layout Parts'!$C1503)</f>
        <v/>
      </c>
      <c r="E1503" s="9" t="str">
        <f aca="false">IF($A1503="","",IFERROR(INDEX('2. Schematic Parts'!$B$2:$B$3001,MATCH($A1503,'2. Schematic Parts'!$A$2:$A$3001,0)),"NOT FOUND"))</f>
        <v/>
      </c>
      <c r="F1503" s="9" t="str">
        <f aca="false">IF($A1503="","",IFERROR(INDEX('2. Schematic Parts'!$C$2:$C$3001,MATCH($A1503,'2. Schematic Parts'!$A$2:$A$3001,0))&amp;"","NOT FOUND"))</f>
        <v/>
      </c>
      <c r="G1503" s="9" t="str">
        <f aca="false">IF($A1503="","",IFERROR(INDEX('2. Schematic Parts'!$D$2:$D$3001,MATCH($A1503,'2. Schematic Parts'!$A$2:$A$3001,0))&amp;"","NOT FOUND"))</f>
        <v/>
      </c>
      <c r="H1503" s="9" t="str">
        <f aca="false">IF($A1503="","",IF(COUNTIF('2. Schematic Parts'!$A$2:$A$3001,$A1503)=0,"NOT IN SCHEMATIC","OK"))</f>
        <v/>
      </c>
      <c r="I1503" s="9" t="str">
        <f aca="false">IF($A1503="","",IF($H1503="NOT IN SCHEMATIC","",IF(UPPER(TRIM($C1503))=UPPER(TRIM($E1503)),"OK","MISMATCH")))</f>
        <v/>
      </c>
      <c r="J1503" s="9" t="str">
        <f aca="false">IF($A1503="","",IF($H1503="NOT IN SCHEMATIC","",IF($F1503="","NO SCH DECAL",IF($D1503="","",IF(UPPER(TRIM($D1503))=UPPER(TRIM($F1503)),"OK","MISMATCH")))))</f>
        <v/>
      </c>
      <c r="K1503" s="16" t="str">
        <f aca="false">IF($A1503="","",SUMPRODUCT(--ISNUMBER(SEARCH(","&amp;TRIM($A1503)&amp;",",","&amp;SUBSTITUTE('1. Master BOM'!$D$2:$D$400," ","")&amp;","))))</f>
        <v/>
      </c>
      <c r="L1503" s="16" t="str">
        <f aca="false">IF($A1503="","",IF($K1503&lt;&gt;1,0,SUMPRODUCT(ISNUMBER(SEARCH(","&amp;TRIM($A1503)&amp;",",","&amp;SUBSTITUTE('1. Master BOM'!$D$2:$D$400," ","")&amp;","))*ROW('1. Master BOM'!$D$2:$D$400))))</f>
        <v/>
      </c>
      <c r="M1503" s="9" t="str">
        <f aca="false">IF($A1503="","",IF($K1503=0,"NOT IN BOM",IF($K1503&gt;1,"MULTIPLE BOM LINES","OK")))</f>
        <v/>
      </c>
      <c r="N1503" s="9" t="str">
        <f aca="false">IF($A1503="","",IF($L1503=0,"—",INDEX('1. Master BOM'!$A$1:$A$400,$L1503)))</f>
        <v/>
      </c>
      <c r="O1503" s="9" t="str">
        <f aca="false">IF($A1503="","",IF($L1503=0,"—",INDEX('1. Master BOM'!$B$1:$B$400,$L1503)))</f>
        <v/>
      </c>
      <c r="P1503" s="9" t="str">
        <f aca="false">IF($A1503="","",IF(OR($H1503="NOT IN SCHEMATIC",$O1503="—"),"",IF($G1503="","NO SCH PN",IF(UPPER(TRIM($G1503))=UPPER(TRIM($O1503)),"OK","MISMATCH"))))</f>
        <v/>
      </c>
      <c r="Q1503" s="9" t="str">
        <f aca="false">IF($A1503="","",IF($L1503=0,"—",INDEX('1. Master BOM'!$E$1:$E$400,$L1503)))</f>
        <v/>
      </c>
      <c r="R1503" s="9" t="str">
        <f aca="false">IF($A1503="","",IF($L1503=0,"—",IF(T(INDEX('1. Master BOM'!$F$1:$F$400,$L1503))="","(not set)",INDEX('1. Master BOM'!$F$1:$F$400,$L1503))))</f>
        <v/>
      </c>
      <c r="S1503" s="9" t="str">
        <f aca="false">IF($A1503="","",IF(OR($R1503="—",$R1503="(not set)",$D1503=""),"",IF(ISNUMBER(SEARCH(SUBSTITUTE(SUBSTITUTE(SUBSTITUTE($R1503,"-",""),"_","")," ",""),SUBSTITUTE(SUBSTITUTE(SUBSTITUTE($D1503,"-",""),"_","")," ",""))),"OK","CHECK")))</f>
        <v/>
      </c>
      <c r="T1503" s="9" t="str">
        <f aca="false">IF($A1503="","",IF(OR($H1503="NOT IN SCHEMATIC",$I1503="MISMATCH",$J1503="MISMATCH",$P1503="MISMATCH",$M1503&lt;&gt;"OK"),"REVIEW","OK"))</f>
        <v/>
      </c>
      <c r="U1503" s="14"/>
      <c r="V1503" s="14"/>
      <c r="W1503" s="17"/>
      <c r="X1503" s="14"/>
    </row>
    <row r="1504" customFormat="false" ht="15" hidden="false" customHeight="false" outlineLevel="0" collapsed="false">
      <c r="A1504" s="9" t="str">
        <f aca="false">IF('3. Layout Parts'!$A1504="","",TRIM('3. Layout Parts'!$A1504))</f>
        <v/>
      </c>
      <c r="B1504" s="9" t="str">
        <f aca="false">IF($A1504="","",'3. Layout Parts'!$D1504)</f>
        <v/>
      </c>
      <c r="C1504" s="9" t="str">
        <f aca="false">IF($A1504="","",'3. Layout Parts'!$B1504)</f>
        <v/>
      </c>
      <c r="D1504" s="9" t="str">
        <f aca="false">IF($A1504="","",'3. Layout Parts'!$C1504)</f>
        <v/>
      </c>
      <c r="E1504" s="9" t="str">
        <f aca="false">IF($A1504="","",IFERROR(INDEX('2. Schematic Parts'!$B$2:$B$3001,MATCH($A1504,'2. Schematic Parts'!$A$2:$A$3001,0)),"NOT FOUND"))</f>
        <v/>
      </c>
      <c r="F1504" s="9" t="str">
        <f aca="false">IF($A1504="","",IFERROR(INDEX('2. Schematic Parts'!$C$2:$C$3001,MATCH($A1504,'2. Schematic Parts'!$A$2:$A$3001,0))&amp;"","NOT FOUND"))</f>
        <v/>
      </c>
      <c r="G1504" s="9" t="str">
        <f aca="false">IF($A1504="","",IFERROR(INDEX('2. Schematic Parts'!$D$2:$D$3001,MATCH($A1504,'2. Schematic Parts'!$A$2:$A$3001,0))&amp;"","NOT FOUND"))</f>
        <v/>
      </c>
      <c r="H1504" s="9" t="str">
        <f aca="false">IF($A1504="","",IF(COUNTIF('2. Schematic Parts'!$A$2:$A$3001,$A1504)=0,"NOT IN SCHEMATIC","OK"))</f>
        <v/>
      </c>
      <c r="I1504" s="9" t="str">
        <f aca="false">IF($A1504="","",IF($H1504="NOT IN SCHEMATIC","",IF(UPPER(TRIM($C1504))=UPPER(TRIM($E1504)),"OK","MISMATCH")))</f>
        <v/>
      </c>
      <c r="J1504" s="9" t="str">
        <f aca="false">IF($A1504="","",IF($H1504="NOT IN SCHEMATIC","",IF($F1504="","NO SCH DECAL",IF($D1504="","",IF(UPPER(TRIM($D1504))=UPPER(TRIM($F1504)),"OK","MISMATCH")))))</f>
        <v/>
      </c>
      <c r="K1504" s="16" t="str">
        <f aca="false">IF($A1504="","",SUMPRODUCT(--ISNUMBER(SEARCH(","&amp;TRIM($A1504)&amp;",",","&amp;SUBSTITUTE('1. Master BOM'!$D$2:$D$400," ","")&amp;","))))</f>
        <v/>
      </c>
      <c r="L1504" s="16" t="str">
        <f aca="false">IF($A1504="","",IF($K1504&lt;&gt;1,0,SUMPRODUCT(ISNUMBER(SEARCH(","&amp;TRIM($A1504)&amp;",",","&amp;SUBSTITUTE('1. Master BOM'!$D$2:$D$400," ","")&amp;","))*ROW('1. Master BOM'!$D$2:$D$400))))</f>
        <v/>
      </c>
      <c r="M1504" s="9" t="str">
        <f aca="false">IF($A1504="","",IF($K1504=0,"NOT IN BOM",IF($K1504&gt;1,"MULTIPLE BOM LINES","OK")))</f>
        <v/>
      </c>
      <c r="N1504" s="9" t="str">
        <f aca="false">IF($A1504="","",IF($L1504=0,"—",INDEX('1. Master BOM'!$A$1:$A$400,$L1504)))</f>
        <v/>
      </c>
      <c r="O1504" s="9" t="str">
        <f aca="false">IF($A1504="","",IF($L1504=0,"—",INDEX('1. Master BOM'!$B$1:$B$400,$L1504)))</f>
        <v/>
      </c>
      <c r="P1504" s="9" t="str">
        <f aca="false">IF($A1504="","",IF(OR($H1504="NOT IN SCHEMATIC",$O1504="—"),"",IF($G1504="","NO SCH PN",IF(UPPER(TRIM($G1504))=UPPER(TRIM($O1504)),"OK","MISMATCH"))))</f>
        <v/>
      </c>
      <c r="Q1504" s="9" t="str">
        <f aca="false">IF($A1504="","",IF($L1504=0,"—",INDEX('1. Master BOM'!$E$1:$E$400,$L1504)))</f>
        <v/>
      </c>
      <c r="R1504" s="9" t="str">
        <f aca="false">IF($A1504="","",IF($L1504=0,"—",IF(T(INDEX('1. Master BOM'!$F$1:$F$400,$L1504))="","(not set)",INDEX('1. Master BOM'!$F$1:$F$400,$L1504))))</f>
        <v/>
      </c>
      <c r="S1504" s="9" t="str">
        <f aca="false">IF($A1504="","",IF(OR($R1504="—",$R1504="(not set)",$D1504=""),"",IF(ISNUMBER(SEARCH(SUBSTITUTE(SUBSTITUTE(SUBSTITUTE($R1504,"-",""),"_","")," ",""),SUBSTITUTE(SUBSTITUTE(SUBSTITUTE($D1504,"-",""),"_","")," ",""))),"OK","CHECK")))</f>
        <v/>
      </c>
      <c r="T1504" s="9" t="str">
        <f aca="false">IF($A1504="","",IF(OR($H1504="NOT IN SCHEMATIC",$I1504="MISMATCH",$J1504="MISMATCH",$P1504="MISMATCH",$M1504&lt;&gt;"OK"),"REVIEW","OK"))</f>
        <v/>
      </c>
      <c r="U1504" s="14"/>
      <c r="V1504" s="14"/>
      <c r="W1504" s="17"/>
      <c r="X1504" s="14"/>
    </row>
    <row r="1505" customFormat="false" ht="15" hidden="false" customHeight="false" outlineLevel="0" collapsed="false">
      <c r="A1505" s="9" t="str">
        <f aca="false">IF('3. Layout Parts'!$A1505="","",TRIM('3. Layout Parts'!$A1505))</f>
        <v/>
      </c>
      <c r="B1505" s="9" t="str">
        <f aca="false">IF($A1505="","",'3. Layout Parts'!$D1505)</f>
        <v/>
      </c>
      <c r="C1505" s="9" t="str">
        <f aca="false">IF($A1505="","",'3. Layout Parts'!$B1505)</f>
        <v/>
      </c>
      <c r="D1505" s="9" t="str">
        <f aca="false">IF($A1505="","",'3. Layout Parts'!$C1505)</f>
        <v/>
      </c>
      <c r="E1505" s="9" t="str">
        <f aca="false">IF($A1505="","",IFERROR(INDEX('2. Schematic Parts'!$B$2:$B$3001,MATCH($A1505,'2. Schematic Parts'!$A$2:$A$3001,0)),"NOT FOUND"))</f>
        <v/>
      </c>
      <c r="F1505" s="9" t="str">
        <f aca="false">IF($A1505="","",IFERROR(INDEX('2. Schematic Parts'!$C$2:$C$3001,MATCH($A1505,'2. Schematic Parts'!$A$2:$A$3001,0))&amp;"","NOT FOUND"))</f>
        <v/>
      </c>
      <c r="G1505" s="9" t="str">
        <f aca="false">IF($A1505="","",IFERROR(INDEX('2. Schematic Parts'!$D$2:$D$3001,MATCH($A1505,'2. Schematic Parts'!$A$2:$A$3001,0))&amp;"","NOT FOUND"))</f>
        <v/>
      </c>
      <c r="H1505" s="9" t="str">
        <f aca="false">IF($A1505="","",IF(COUNTIF('2. Schematic Parts'!$A$2:$A$3001,$A1505)=0,"NOT IN SCHEMATIC","OK"))</f>
        <v/>
      </c>
      <c r="I1505" s="9" t="str">
        <f aca="false">IF($A1505="","",IF($H1505="NOT IN SCHEMATIC","",IF(UPPER(TRIM($C1505))=UPPER(TRIM($E1505)),"OK","MISMATCH")))</f>
        <v/>
      </c>
      <c r="J1505" s="9" t="str">
        <f aca="false">IF($A1505="","",IF($H1505="NOT IN SCHEMATIC","",IF($F1505="","NO SCH DECAL",IF($D1505="","",IF(UPPER(TRIM($D1505))=UPPER(TRIM($F1505)),"OK","MISMATCH")))))</f>
        <v/>
      </c>
      <c r="K1505" s="16" t="str">
        <f aca="false">IF($A1505="","",SUMPRODUCT(--ISNUMBER(SEARCH(","&amp;TRIM($A1505)&amp;",",","&amp;SUBSTITUTE('1. Master BOM'!$D$2:$D$400," ","")&amp;","))))</f>
        <v/>
      </c>
      <c r="L1505" s="16" t="str">
        <f aca="false">IF($A1505="","",IF($K1505&lt;&gt;1,0,SUMPRODUCT(ISNUMBER(SEARCH(","&amp;TRIM($A1505)&amp;",",","&amp;SUBSTITUTE('1. Master BOM'!$D$2:$D$400," ","")&amp;","))*ROW('1. Master BOM'!$D$2:$D$400))))</f>
        <v/>
      </c>
      <c r="M1505" s="9" t="str">
        <f aca="false">IF($A1505="","",IF($K1505=0,"NOT IN BOM",IF($K1505&gt;1,"MULTIPLE BOM LINES","OK")))</f>
        <v/>
      </c>
      <c r="N1505" s="9" t="str">
        <f aca="false">IF($A1505="","",IF($L1505=0,"—",INDEX('1. Master BOM'!$A$1:$A$400,$L1505)))</f>
        <v/>
      </c>
      <c r="O1505" s="9" t="str">
        <f aca="false">IF($A1505="","",IF($L1505=0,"—",INDEX('1. Master BOM'!$B$1:$B$400,$L1505)))</f>
        <v/>
      </c>
      <c r="P1505" s="9" t="str">
        <f aca="false">IF($A1505="","",IF(OR($H1505="NOT IN SCHEMATIC",$O1505="—"),"",IF($G1505="","NO SCH PN",IF(UPPER(TRIM($G1505))=UPPER(TRIM($O1505)),"OK","MISMATCH"))))</f>
        <v/>
      </c>
      <c r="Q1505" s="9" t="str">
        <f aca="false">IF($A1505="","",IF($L1505=0,"—",INDEX('1. Master BOM'!$E$1:$E$400,$L1505)))</f>
        <v/>
      </c>
      <c r="R1505" s="9" t="str">
        <f aca="false">IF($A1505="","",IF($L1505=0,"—",IF(T(INDEX('1. Master BOM'!$F$1:$F$400,$L1505))="","(not set)",INDEX('1. Master BOM'!$F$1:$F$400,$L1505))))</f>
        <v/>
      </c>
      <c r="S1505" s="9" t="str">
        <f aca="false">IF($A1505="","",IF(OR($R1505="—",$R1505="(not set)",$D1505=""),"",IF(ISNUMBER(SEARCH(SUBSTITUTE(SUBSTITUTE(SUBSTITUTE($R1505,"-",""),"_","")," ",""),SUBSTITUTE(SUBSTITUTE(SUBSTITUTE($D1505,"-",""),"_","")," ",""))),"OK","CHECK")))</f>
        <v/>
      </c>
      <c r="T1505" s="9" t="str">
        <f aca="false">IF($A1505="","",IF(OR($H1505="NOT IN SCHEMATIC",$I1505="MISMATCH",$J1505="MISMATCH",$P1505="MISMATCH",$M1505&lt;&gt;"OK"),"REVIEW","OK"))</f>
        <v/>
      </c>
      <c r="U1505" s="14"/>
      <c r="V1505" s="14"/>
      <c r="W1505" s="17"/>
      <c r="X1505" s="14"/>
    </row>
    <row r="1506" customFormat="false" ht="15" hidden="false" customHeight="false" outlineLevel="0" collapsed="false">
      <c r="A1506" s="9" t="str">
        <f aca="false">IF('3. Layout Parts'!$A1506="","",TRIM('3. Layout Parts'!$A1506))</f>
        <v/>
      </c>
      <c r="B1506" s="9" t="str">
        <f aca="false">IF($A1506="","",'3. Layout Parts'!$D1506)</f>
        <v/>
      </c>
      <c r="C1506" s="9" t="str">
        <f aca="false">IF($A1506="","",'3. Layout Parts'!$B1506)</f>
        <v/>
      </c>
      <c r="D1506" s="9" t="str">
        <f aca="false">IF($A1506="","",'3. Layout Parts'!$C1506)</f>
        <v/>
      </c>
      <c r="E1506" s="9" t="str">
        <f aca="false">IF($A1506="","",IFERROR(INDEX('2. Schematic Parts'!$B$2:$B$3001,MATCH($A1506,'2. Schematic Parts'!$A$2:$A$3001,0)),"NOT FOUND"))</f>
        <v/>
      </c>
      <c r="F1506" s="9" t="str">
        <f aca="false">IF($A1506="","",IFERROR(INDEX('2. Schematic Parts'!$C$2:$C$3001,MATCH($A1506,'2. Schematic Parts'!$A$2:$A$3001,0))&amp;"","NOT FOUND"))</f>
        <v/>
      </c>
      <c r="G1506" s="9" t="str">
        <f aca="false">IF($A1506="","",IFERROR(INDEX('2. Schematic Parts'!$D$2:$D$3001,MATCH($A1506,'2. Schematic Parts'!$A$2:$A$3001,0))&amp;"","NOT FOUND"))</f>
        <v/>
      </c>
      <c r="H1506" s="9" t="str">
        <f aca="false">IF($A1506="","",IF(COUNTIF('2. Schematic Parts'!$A$2:$A$3001,$A1506)=0,"NOT IN SCHEMATIC","OK"))</f>
        <v/>
      </c>
      <c r="I1506" s="9" t="str">
        <f aca="false">IF($A1506="","",IF($H1506="NOT IN SCHEMATIC","",IF(UPPER(TRIM($C1506))=UPPER(TRIM($E1506)),"OK","MISMATCH")))</f>
        <v/>
      </c>
      <c r="J1506" s="9" t="str">
        <f aca="false">IF($A1506="","",IF($H1506="NOT IN SCHEMATIC","",IF($F1506="","NO SCH DECAL",IF($D1506="","",IF(UPPER(TRIM($D1506))=UPPER(TRIM($F1506)),"OK","MISMATCH")))))</f>
        <v/>
      </c>
      <c r="K1506" s="16" t="str">
        <f aca="false">IF($A1506="","",SUMPRODUCT(--ISNUMBER(SEARCH(","&amp;TRIM($A1506)&amp;",",","&amp;SUBSTITUTE('1. Master BOM'!$D$2:$D$400," ","")&amp;","))))</f>
        <v/>
      </c>
      <c r="L1506" s="16" t="str">
        <f aca="false">IF($A1506="","",IF($K1506&lt;&gt;1,0,SUMPRODUCT(ISNUMBER(SEARCH(","&amp;TRIM($A1506)&amp;",",","&amp;SUBSTITUTE('1. Master BOM'!$D$2:$D$400," ","")&amp;","))*ROW('1. Master BOM'!$D$2:$D$400))))</f>
        <v/>
      </c>
      <c r="M1506" s="9" t="str">
        <f aca="false">IF($A1506="","",IF($K1506=0,"NOT IN BOM",IF($K1506&gt;1,"MULTIPLE BOM LINES","OK")))</f>
        <v/>
      </c>
      <c r="N1506" s="9" t="str">
        <f aca="false">IF($A1506="","",IF($L1506=0,"—",INDEX('1. Master BOM'!$A$1:$A$400,$L1506)))</f>
        <v/>
      </c>
      <c r="O1506" s="9" t="str">
        <f aca="false">IF($A1506="","",IF($L1506=0,"—",INDEX('1. Master BOM'!$B$1:$B$400,$L1506)))</f>
        <v/>
      </c>
      <c r="P1506" s="9" t="str">
        <f aca="false">IF($A1506="","",IF(OR($H1506="NOT IN SCHEMATIC",$O1506="—"),"",IF($G1506="","NO SCH PN",IF(UPPER(TRIM($G1506))=UPPER(TRIM($O1506)),"OK","MISMATCH"))))</f>
        <v/>
      </c>
      <c r="Q1506" s="9" t="str">
        <f aca="false">IF($A1506="","",IF($L1506=0,"—",INDEX('1. Master BOM'!$E$1:$E$400,$L1506)))</f>
        <v/>
      </c>
      <c r="R1506" s="9" t="str">
        <f aca="false">IF($A1506="","",IF($L1506=0,"—",IF(T(INDEX('1. Master BOM'!$F$1:$F$400,$L1506))="","(not set)",INDEX('1. Master BOM'!$F$1:$F$400,$L1506))))</f>
        <v/>
      </c>
      <c r="S1506" s="9" t="str">
        <f aca="false">IF($A1506="","",IF(OR($R1506="—",$R1506="(not set)",$D1506=""),"",IF(ISNUMBER(SEARCH(SUBSTITUTE(SUBSTITUTE(SUBSTITUTE($R1506,"-",""),"_","")," ",""),SUBSTITUTE(SUBSTITUTE(SUBSTITUTE($D1506,"-",""),"_","")," ",""))),"OK","CHECK")))</f>
        <v/>
      </c>
      <c r="T1506" s="9" t="str">
        <f aca="false">IF($A1506="","",IF(OR($H1506="NOT IN SCHEMATIC",$I1506="MISMATCH",$J1506="MISMATCH",$P1506="MISMATCH",$M1506&lt;&gt;"OK"),"REVIEW","OK"))</f>
        <v/>
      </c>
      <c r="U1506" s="14"/>
      <c r="V1506" s="14"/>
      <c r="W1506" s="17"/>
      <c r="X1506" s="14"/>
    </row>
    <row r="1507" customFormat="false" ht="15" hidden="false" customHeight="false" outlineLevel="0" collapsed="false">
      <c r="A1507" s="9" t="str">
        <f aca="false">IF('3. Layout Parts'!$A1507="","",TRIM('3. Layout Parts'!$A1507))</f>
        <v/>
      </c>
      <c r="B1507" s="9" t="str">
        <f aca="false">IF($A1507="","",'3. Layout Parts'!$D1507)</f>
        <v/>
      </c>
      <c r="C1507" s="9" t="str">
        <f aca="false">IF($A1507="","",'3. Layout Parts'!$B1507)</f>
        <v/>
      </c>
      <c r="D1507" s="9" t="str">
        <f aca="false">IF($A1507="","",'3. Layout Parts'!$C1507)</f>
        <v/>
      </c>
      <c r="E1507" s="9" t="str">
        <f aca="false">IF($A1507="","",IFERROR(INDEX('2. Schematic Parts'!$B$2:$B$3001,MATCH($A1507,'2. Schematic Parts'!$A$2:$A$3001,0)),"NOT FOUND"))</f>
        <v/>
      </c>
      <c r="F1507" s="9" t="str">
        <f aca="false">IF($A1507="","",IFERROR(INDEX('2. Schematic Parts'!$C$2:$C$3001,MATCH($A1507,'2. Schematic Parts'!$A$2:$A$3001,0))&amp;"","NOT FOUND"))</f>
        <v/>
      </c>
      <c r="G1507" s="9" t="str">
        <f aca="false">IF($A1507="","",IFERROR(INDEX('2. Schematic Parts'!$D$2:$D$3001,MATCH($A1507,'2. Schematic Parts'!$A$2:$A$3001,0))&amp;"","NOT FOUND"))</f>
        <v/>
      </c>
      <c r="H1507" s="9" t="str">
        <f aca="false">IF($A1507="","",IF(COUNTIF('2. Schematic Parts'!$A$2:$A$3001,$A1507)=0,"NOT IN SCHEMATIC","OK"))</f>
        <v/>
      </c>
      <c r="I1507" s="9" t="str">
        <f aca="false">IF($A1507="","",IF($H1507="NOT IN SCHEMATIC","",IF(UPPER(TRIM($C1507))=UPPER(TRIM($E1507)),"OK","MISMATCH")))</f>
        <v/>
      </c>
      <c r="J1507" s="9" t="str">
        <f aca="false">IF($A1507="","",IF($H1507="NOT IN SCHEMATIC","",IF($F1507="","NO SCH DECAL",IF($D1507="","",IF(UPPER(TRIM($D1507))=UPPER(TRIM($F1507)),"OK","MISMATCH")))))</f>
        <v/>
      </c>
      <c r="K1507" s="16" t="str">
        <f aca="false">IF($A1507="","",SUMPRODUCT(--ISNUMBER(SEARCH(","&amp;TRIM($A1507)&amp;",",","&amp;SUBSTITUTE('1. Master BOM'!$D$2:$D$400," ","")&amp;","))))</f>
        <v/>
      </c>
      <c r="L1507" s="16" t="str">
        <f aca="false">IF($A1507="","",IF($K1507&lt;&gt;1,0,SUMPRODUCT(ISNUMBER(SEARCH(","&amp;TRIM($A1507)&amp;",",","&amp;SUBSTITUTE('1. Master BOM'!$D$2:$D$400," ","")&amp;","))*ROW('1. Master BOM'!$D$2:$D$400))))</f>
        <v/>
      </c>
      <c r="M1507" s="9" t="str">
        <f aca="false">IF($A1507="","",IF($K1507=0,"NOT IN BOM",IF($K1507&gt;1,"MULTIPLE BOM LINES","OK")))</f>
        <v/>
      </c>
      <c r="N1507" s="9" t="str">
        <f aca="false">IF($A1507="","",IF($L1507=0,"—",INDEX('1. Master BOM'!$A$1:$A$400,$L1507)))</f>
        <v/>
      </c>
      <c r="O1507" s="9" t="str">
        <f aca="false">IF($A1507="","",IF($L1507=0,"—",INDEX('1. Master BOM'!$B$1:$B$400,$L1507)))</f>
        <v/>
      </c>
      <c r="P1507" s="9" t="str">
        <f aca="false">IF($A1507="","",IF(OR($H1507="NOT IN SCHEMATIC",$O1507="—"),"",IF($G1507="","NO SCH PN",IF(UPPER(TRIM($G1507))=UPPER(TRIM($O1507)),"OK","MISMATCH"))))</f>
        <v/>
      </c>
      <c r="Q1507" s="9" t="str">
        <f aca="false">IF($A1507="","",IF($L1507=0,"—",INDEX('1. Master BOM'!$E$1:$E$400,$L1507)))</f>
        <v/>
      </c>
      <c r="R1507" s="9" t="str">
        <f aca="false">IF($A1507="","",IF($L1507=0,"—",IF(T(INDEX('1. Master BOM'!$F$1:$F$400,$L1507))="","(not set)",INDEX('1. Master BOM'!$F$1:$F$400,$L1507))))</f>
        <v/>
      </c>
      <c r="S1507" s="9" t="str">
        <f aca="false">IF($A1507="","",IF(OR($R1507="—",$R1507="(not set)",$D1507=""),"",IF(ISNUMBER(SEARCH(SUBSTITUTE(SUBSTITUTE(SUBSTITUTE($R1507,"-",""),"_","")," ",""),SUBSTITUTE(SUBSTITUTE(SUBSTITUTE($D1507,"-",""),"_","")," ",""))),"OK","CHECK")))</f>
        <v/>
      </c>
      <c r="T1507" s="9" t="str">
        <f aca="false">IF($A1507="","",IF(OR($H1507="NOT IN SCHEMATIC",$I1507="MISMATCH",$J1507="MISMATCH",$P1507="MISMATCH",$M1507&lt;&gt;"OK"),"REVIEW","OK"))</f>
        <v/>
      </c>
      <c r="U1507" s="14"/>
      <c r="V1507" s="14"/>
      <c r="W1507" s="17"/>
      <c r="X1507" s="14"/>
    </row>
    <row r="1508" customFormat="false" ht="15" hidden="false" customHeight="false" outlineLevel="0" collapsed="false">
      <c r="A1508" s="9" t="str">
        <f aca="false">IF('3. Layout Parts'!$A1508="","",TRIM('3. Layout Parts'!$A1508))</f>
        <v/>
      </c>
      <c r="B1508" s="9" t="str">
        <f aca="false">IF($A1508="","",'3. Layout Parts'!$D1508)</f>
        <v/>
      </c>
      <c r="C1508" s="9" t="str">
        <f aca="false">IF($A1508="","",'3. Layout Parts'!$B1508)</f>
        <v/>
      </c>
      <c r="D1508" s="9" t="str">
        <f aca="false">IF($A1508="","",'3. Layout Parts'!$C1508)</f>
        <v/>
      </c>
      <c r="E1508" s="9" t="str">
        <f aca="false">IF($A1508="","",IFERROR(INDEX('2. Schematic Parts'!$B$2:$B$3001,MATCH($A1508,'2. Schematic Parts'!$A$2:$A$3001,0)),"NOT FOUND"))</f>
        <v/>
      </c>
      <c r="F1508" s="9" t="str">
        <f aca="false">IF($A1508="","",IFERROR(INDEX('2. Schematic Parts'!$C$2:$C$3001,MATCH($A1508,'2. Schematic Parts'!$A$2:$A$3001,0))&amp;"","NOT FOUND"))</f>
        <v/>
      </c>
      <c r="G1508" s="9" t="str">
        <f aca="false">IF($A1508="","",IFERROR(INDEX('2. Schematic Parts'!$D$2:$D$3001,MATCH($A1508,'2. Schematic Parts'!$A$2:$A$3001,0))&amp;"","NOT FOUND"))</f>
        <v/>
      </c>
      <c r="H1508" s="9" t="str">
        <f aca="false">IF($A1508="","",IF(COUNTIF('2. Schematic Parts'!$A$2:$A$3001,$A1508)=0,"NOT IN SCHEMATIC","OK"))</f>
        <v/>
      </c>
      <c r="I1508" s="9" t="str">
        <f aca="false">IF($A1508="","",IF($H1508="NOT IN SCHEMATIC","",IF(UPPER(TRIM($C1508))=UPPER(TRIM($E1508)),"OK","MISMATCH")))</f>
        <v/>
      </c>
      <c r="J1508" s="9" t="str">
        <f aca="false">IF($A1508="","",IF($H1508="NOT IN SCHEMATIC","",IF($F1508="","NO SCH DECAL",IF($D1508="","",IF(UPPER(TRIM($D1508))=UPPER(TRIM($F1508)),"OK","MISMATCH")))))</f>
        <v/>
      </c>
      <c r="K1508" s="16" t="str">
        <f aca="false">IF($A1508="","",SUMPRODUCT(--ISNUMBER(SEARCH(","&amp;TRIM($A1508)&amp;",",","&amp;SUBSTITUTE('1. Master BOM'!$D$2:$D$400," ","")&amp;","))))</f>
        <v/>
      </c>
      <c r="L1508" s="16" t="str">
        <f aca="false">IF($A1508="","",IF($K1508&lt;&gt;1,0,SUMPRODUCT(ISNUMBER(SEARCH(","&amp;TRIM($A1508)&amp;",",","&amp;SUBSTITUTE('1. Master BOM'!$D$2:$D$400," ","")&amp;","))*ROW('1. Master BOM'!$D$2:$D$400))))</f>
        <v/>
      </c>
      <c r="M1508" s="9" t="str">
        <f aca="false">IF($A1508="","",IF($K1508=0,"NOT IN BOM",IF($K1508&gt;1,"MULTIPLE BOM LINES","OK")))</f>
        <v/>
      </c>
      <c r="N1508" s="9" t="str">
        <f aca="false">IF($A1508="","",IF($L1508=0,"—",INDEX('1. Master BOM'!$A$1:$A$400,$L1508)))</f>
        <v/>
      </c>
      <c r="O1508" s="9" t="str">
        <f aca="false">IF($A1508="","",IF($L1508=0,"—",INDEX('1. Master BOM'!$B$1:$B$400,$L1508)))</f>
        <v/>
      </c>
      <c r="P1508" s="9" t="str">
        <f aca="false">IF($A1508="","",IF(OR($H1508="NOT IN SCHEMATIC",$O1508="—"),"",IF($G1508="","NO SCH PN",IF(UPPER(TRIM($G1508))=UPPER(TRIM($O1508)),"OK","MISMATCH"))))</f>
        <v/>
      </c>
      <c r="Q1508" s="9" t="str">
        <f aca="false">IF($A1508="","",IF($L1508=0,"—",INDEX('1. Master BOM'!$E$1:$E$400,$L1508)))</f>
        <v/>
      </c>
      <c r="R1508" s="9" t="str">
        <f aca="false">IF($A1508="","",IF($L1508=0,"—",IF(T(INDEX('1. Master BOM'!$F$1:$F$400,$L1508))="","(not set)",INDEX('1. Master BOM'!$F$1:$F$400,$L1508))))</f>
        <v/>
      </c>
      <c r="S1508" s="9" t="str">
        <f aca="false">IF($A1508="","",IF(OR($R1508="—",$R1508="(not set)",$D1508=""),"",IF(ISNUMBER(SEARCH(SUBSTITUTE(SUBSTITUTE(SUBSTITUTE($R1508,"-",""),"_","")," ",""),SUBSTITUTE(SUBSTITUTE(SUBSTITUTE($D1508,"-",""),"_","")," ",""))),"OK","CHECK")))</f>
        <v/>
      </c>
      <c r="T1508" s="9" t="str">
        <f aca="false">IF($A1508="","",IF(OR($H1508="NOT IN SCHEMATIC",$I1508="MISMATCH",$J1508="MISMATCH",$P1508="MISMATCH",$M1508&lt;&gt;"OK"),"REVIEW","OK"))</f>
        <v/>
      </c>
      <c r="U1508" s="14"/>
      <c r="V1508" s="14"/>
      <c r="W1508" s="17"/>
      <c r="X1508" s="14"/>
    </row>
    <row r="1509" customFormat="false" ht="15" hidden="false" customHeight="false" outlineLevel="0" collapsed="false">
      <c r="A1509" s="9" t="str">
        <f aca="false">IF('3. Layout Parts'!$A1509="","",TRIM('3. Layout Parts'!$A1509))</f>
        <v/>
      </c>
      <c r="B1509" s="9" t="str">
        <f aca="false">IF($A1509="","",'3. Layout Parts'!$D1509)</f>
        <v/>
      </c>
      <c r="C1509" s="9" t="str">
        <f aca="false">IF($A1509="","",'3. Layout Parts'!$B1509)</f>
        <v/>
      </c>
      <c r="D1509" s="9" t="str">
        <f aca="false">IF($A1509="","",'3. Layout Parts'!$C1509)</f>
        <v/>
      </c>
      <c r="E1509" s="9" t="str">
        <f aca="false">IF($A1509="","",IFERROR(INDEX('2. Schematic Parts'!$B$2:$B$3001,MATCH($A1509,'2. Schematic Parts'!$A$2:$A$3001,0)),"NOT FOUND"))</f>
        <v/>
      </c>
      <c r="F1509" s="9" t="str">
        <f aca="false">IF($A1509="","",IFERROR(INDEX('2. Schematic Parts'!$C$2:$C$3001,MATCH($A1509,'2. Schematic Parts'!$A$2:$A$3001,0))&amp;"","NOT FOUND"))</f>
        <v/>
      </c>
      <c r="G1509" s="9" t="str">
        <f aca="false">IF($A1509="","",IFERROR(INDEX('2. Schematic Parts'!$D$2:$D$3001,MATCH($A1509,'2. Schematic Parts'!$A$2:$A$3001,0))&amp;"","NOT FOUND"))</f>
        <v/>
      </c>
      <c r="H1509" s="9" t="str">
        <f aca="false">IF($A1509="","",IF(COUNTIF('2. Schematic Parts'!$A$2:$A$3001,$A1509)=0,"NOT IN SCHEMATIC","OK"))</f>
        <v/>
      </c>
      <c r="I1509" s="9" t="str">
        <f aca="false">IF($A1509="","",IF($H1509="NOT IN SCHEMATIC","",IF(UPPER(TRIM($C1509))=UPPER(TRIM($E1509)),"OK","MISMATCH")))</f>
        <v/>
      </c>
      <c r="J1509" s="9" t="str">
        <f aca="false">IF($A1509="","",IF($H1509="NOT IN SCHEMATIC","",IF($F1509="","NO SCH DECAL",IF($D1509="","",IF(UPPER(TRIM($D1509))=UPPER(TRIM($F1509)),"OK","MISMATCH")))))</f>
        <v/>
      </c>
      <c r="K1509" s="16" t="str">
        <f aca="false">IF($A1509="","",SUMPRODUCT(--ISNUMBER(SEARCH(","&amp;TRIM($A1509)&amp;",",","&amp;SUBSTITUTE('1. Master BOM'!$D$2:$D$400," ","")&amp;","))))</f>
        <v/>
      </c>
      <c r="L1509" s="16" t="str">
        <f aca="false">IF($A1509="","",IF($K1509&lt;&gt;1,0,SUMPRODUCT(ISNUMBER(SEARCH(","&amp;TRIM($A1509)&amp;",",","&amp;SUBSTITUTE('1. Master BOM'!$D$2:$D$400," ","")&amp;","))*ROW('1. Master BOM'!$D$2:$D$400))))</f>
        <v/>
      </c>
      <c r="M1509" s="9" t="str">
        <f aca="false">IF($A1509="","",IF($K1509=0,"NOT IN BOM",IF($K1509&gt;1,"MULTIPLE BOM LINES","OK")))</f>
        <v/>
      </c>
      <c r="N1509" s="9" t="str">
        <f aca="false">IF($A1509="","",IF($L1509=0,"—",INDEX('1. Master BOM'!$A$1:$A$400,$L1509)))</f>
        <v/>
      </c>
      <c r="O1509" s="9" t="str">
        <f aca="false">IF($A1509="","",IF($L1509=0,"—",INDEX('1. Master BOM'!$B$1:$B$400,$L1509)))</f>
        <v/>
      </c>
      <c r="P1509" s="9" t="str">
        <f aca="false">IF($A1509="","",IF(OR($H1509="NOT IN SCHEMATIC",$O1509="—"),"",IF($G1509="","NO SCH PN",IF(UPPER(TRIM($G1509))=UPPER(TRIM($O1509)),"OK","MISMATCH"))))</f>
        <v/>
      </c>
      <c r="Q1509" s="9" t="str">
        <f aca="false">IF($A1509="","",IF($L1509=0,"—",INDEX('1. Master BOM'!$E$1:$E$400,$L1509)))</f>
        <v/>
      </c>
      <c r="R1509" s="9" t="str">
        <f aca="false">IF($A1509="","",IF($L1509=0,"—",IF(T(INDEX('1. Master BOM'!$F$1:$F$400,$L1509))="","(not set)",INDEX('1. Master BOM'!$F$1:$F$400,$L1509))))</f>
        <v/>
      </c>
      <c r="S1509" s="9" t="str">
        <f aca="false">IF($A1509="","",IF(OR($R1509="—",$R1509="(not set)",$D1509=""),"",IF(ISNUMBER(SEARCH(SUBSTITUTE(SUBSTITUTE(SUBSTITUTE($R1509,"-",""),"_","")," ",""),SUBSTITUTE(SUBSTITUTE(SUBSTITUTE($D1509,"-",""),"_","")," ",""))),"OK","CHECK")))</f>
        <v/>
      </c>
      <c r="T1509" s="9" t="str">
        <f aca="false">IF($A1509="","",IF(OR($H1509="NOT IN SCHEMATIC",$I1509="MISMATCH",$J1509="MISMATCH",$P1509="MISMATCH",$M1509&lt;&gt;"OK"),"REVIEW","OK"))</f>
        <v/>
      </c>
      <c r="U1509" s="14"/>
      <c r="V1509" s="14"/>
      <c r="W1509" s="17"/>
      <c r="X1509" s="14"/>
    </row>
    <row r="1510" customFormat="false" ht="15" hidden="false" customHeight="false" outlineLevel="0" collapsed="false">
      <c r="A1510" s="9" t="str">
        <f aca="false">IF('3. Layout Parts'!$A1510="","",TRIM('3. Layout Parts'!$A1510))</f>
        <v/>
      </c>
      <c r="B1510" s="9" t="str">
        <f aca="false">IF($A1510="","",'3. Layout Parts'!$D1510)</f>
        <v/>
      </c>
      <c r="C1510" s="9" t="str">
        <f aca="false">IF($A1510="","",'3. Layout Parts'!$B1510)</f>
        <v/>
      </c>
      <c r="D1510" s="9" t="str">
        <f aca="false">IF($A1510="","",'3. Layout Parts'!$C1510)</f>
        <v/>
      </c>
      <c r="E1510" s="9" t="str">
        <f aca="false">IF($A1510="","",IFERROR(INDEX('2. Schematic Parts'!$B$2:$B$3001,MATCH($A1510,'2. Schematic Parts'!$A$2:$A$3001,0)),"NOT FOUND"))</f>
        <v/>
      </c>
      <c r="F1510" s="9" t="str">
        <f aca="false">IF($A1510="","",IFERROR(INDEX('2. Schematic Parts'!$C$2:$C$3001,MATCH($A1510,'2. Schematic Parts'!$A$2:$A$3001,0))&amp;"","NOT FOUND"))</f>
        <v/>
      </c>
      <c r="G1510" s="9" t="str">
        <f aca="false">IF($A1510="","",IFERROR(INDEX('2. Schematic Parts'!$D$2:$D$3001,MATCH($A1510,'2. Schematic Parts'!$A$2:$A$3001,0))&amp;"","NOT FOUND"))</f>
        <v/>
      </c>
      <c r="H1510" s="9" t="str">
        <f aca="false">IF($A1510="","",IF(COUNTIF('2. Schematic Parts'!$A$2:$A$3001,$A1510)=0,"NOT IN SCHEMATIC","OK"))</f>
        <v/>
      </c>
      <c r="I1510" s="9" t="str">
        <f aca="false">IF($A1510="","",IF($H1510="NOT IN SCHEMATIC","",IF(UPPER(TRIM($C1510))=UPPER(TRIM($E1510)),"OK","MISMATCH")))</f>
        <v/>
      </c>
      <c r="J1510" s="9" t="str">
        <f aca="false">IF($A1510="","",IF($H1510="NOT IN SCHEMATIC","",IF($F1510="","NO SCH DECAL",IF($D1510="","",IF(UPPER(TRIM($D1510))=UPPER(TRIM($F1510)),"OK","MISMATCH")))))</f>
        <v/>
      </c>
      <c r="K1510" s="16" t="str">
        <f aca="false">IF($A1510="","",SUMPRODUCT(--ISNUMBER(SEARCH(","&amp;TRIM($A1510)&amp;",",","&amp;SUBSTITUTE('1. Master BOM'!$D$2:$D$400," ","")&amp;","))))</f>
        <v/>
      </c>
      <c r="L1510" s="16" t="str">
        <f aca="false">IF($A1510="","",IF($K1510&lt;&gt;1,0,SUMPRODUCT(ISNUMBER(SEARCH(","&amp;TRIM($A1510)&amp;",",","&amp;SUBSTITUTE('1. Master BOM'!$D$2:$D$400," ","")&amp;","))*ROW('1. Master BOM'!$D$2:$D$400))))</f>
        <v/>
      </c>
      <c r="M1510" s="9" t="str">
        <f aca="false">IF($A1510="","",IF($K1510=0,"NOT IN BOM",IF($K1510&gt;1,"MULTIPLE BOM LINES","OK")))</f>
        <v/>
      </c>
      <c r="N1510" s="9" t="str">
        <f aca="false">IF($A1510="","",IF($L1510=0,"—",INDEX('1. Master BOM'!$A$1:$A$400,$L1510)))</f>
        <v/>
      </c>
      <c r="O1510" s="9" t="str">
        <f aca="false">IF($A1510="","",IF($L1510=0,"—",INDEX('1. Master BOM'!$B$1:$B$400,$L1510)))</f>
        <v/>
      </c>
      <c r="P1510" s="9" t="str">
        <f aca="false">IF($A1510="","",IF(OR($H1510="NOT IN SCHEMATIC",$O1510="—"),"",IF($G1510="","NO SCH PN",IF(UPPER(TRIM($G1510))=UPPER(TRIM($O1510)),"OK","MISMATCH"))))</f>
        <v/>
      </c>
      <c r="Q1510" s="9" t="str">
        <f aca="false">IF($A1510="","",IF($L1510=0,"—",INDEX('1. Master BOM'!$E$1:$E$400,$L1510)))</f>
        <v/>
      </c>
      <c r="R1510" s="9" t="str">
        <f aca="false">IF($A1510="","",IF($L1510=0,"—",IF(T(INDEX('1. Master BOM'!$F$1:$F$400,$L1510))="","(not set)",INDEX('1. Master BOM'!$F$1:$F$400,$L1510))))</f>
        <v/>
      </c>
      <c r="S1510" s="9" t="str">
        <f aca="false">IF($A1510="","",IF(OR($R1510="—",$R1510="(not set)",$D1510=""),"",IF(ISNUMBER(SEARCH(SUBSTITUTE(SUBSTITUTE(SUBSTITUTE($R1510,"-",""),"_","")," ",""),SUBSTITUTE(SUBSTITUTE(SUBSTITUTE($D1510,"-",""),"_","")," ",""))),"OK","CHECK")))</f>
        <v/>
      </c>
      <c r="T1510" s="9" t="str">
        <f aca="false">IF($A1510="","",IF(OR($H1510="NOT IN SCHEMATIC",$I1510="MISMATCH",$J1510="MISMATCH",$P1510="MISMATCH",$M1510&lt;&gt;"OK"),"REVIEW","OK"))</f>
        <v/>
      </c>
      <c r="U1510" s="14"/>
      <c r="V1510" s="14"/>
      <c r="W1510" s="17"/>
      <c r="X1510" s="14"/>
    </row>
    <row r="1511" customFormat="false" ht="15" hidden="false" customHeight="false" outlineLevel="0" collapsed="false">
      <c r="A1511" s="9" t="str">
        <f aca="false">IF('3. Layout Parts'!$A1511="","",TRIM('3. Layout Parts'!$A1511))</f>
        <v/>
      </c>
      <c r="B1511" s="9" t="str">
        <f aca="false">IF($A1511="","",'3. Layout Parts'!$D1511)</f>
        <v/>
      </c>
      <c r="C1511" s="9" t="str">
        <f aca="false">IF($A1511="","",'3. Layout Parts'!$B1511)</f>
        <v/>
      </c>
      <c r="D1511" s="9" t="str">
        <f aca="false">IF($A1511="","",'3. Layout Parts'!$C1511)</f>
        <v/>
      </c>
      <c r="E1511" s="9" t="str">
        <f aca="false">IF($A1511="","",IFERROR(INDEX('2. Schematic Parts'!$B$2:$B$3001,MATCH($A1511,'2. Schematic Parts'!$A$2:$A$3001,0)),"NOT FOUND"))</f>
        <v/>
      </c>
      <c r="F1511" s="9" t="str">
        <f aca="false">IF($A1511="","",IFERROR(INDEX('2. Schematic Parts'!$C$2:$C$3001,MATCH($A1511,'2. Schematic Parts'!$A$2:$A$3001,0))&amp;"","NOT FOUND"))</f>
        <v/>
      </c>
      <c r="G1511" s="9" t="str">
        <f aca="false">IF($A1511="","",IFERROR(INDEX('2. Schematic Parts'!$D$2:$D$3001,MATCH($A1511,'2. Schematic Parts'!$A$2:$A$3001,0))&amp;"","NOT FOUND"))</f>
        <v/>
      </c>
      <c r="H1511" s="9" t="str">
        <f aca="false">IF($A1511="","",IF(COUNTIF('2. Schematic Parts'!$A$2:$A$3001,$A1511)=0,"NOT IN SCHEMATIC","OK"))</f>
        <v/>
      </c>
      <c r="I1511" s="9" t="str">
        <f aca="false">IF($A1511="","",IF($H1511="NOT IN SCHEMATIC","",IF(UPPER(TRIM($C1511))=UPPER(TRIM($E1511)),"OK","MISMATCH")))</f>
        <v/>
      </c>
      <c r="J1511" s="9" t="str">
        <f aca="false">IF($A1511="","",IF($H1511="NOT IN SCHEMATIC","",IF($F1511="","NO SCH DECAL",IF($D1511="","",IF(UPPER(TRIM($D1511))=UPPER(TRIM($F1511)),"OK","MISMATCH")))))</f>
        <v/>
      </c>
      <c r="K1511" s="16" t="str">
        <f aca="false">IF($A1511="","",SUMPRODUCT(--ISNUMBER(SEARCH(","&amp;TRIM($A1511)&amp;",",","&amp;SUBSTITUTE('1. Master BOM'!$D$2:$D$400," ","")&amp;","))))</f>
        <v/>
      </c>
      <c r="L1511" s="16" t="str">
        <f aca="false">IF($A1511="","",IF($K1511&lt;&gt;1,0,SUMPRODUCT(ISNUMBER(SEARCH(","&amp;TRIM($A1511)&amp;",",","&amp;SUBSTITUTE('1. Master BOM'!$D$2:$D$400," ","")&amp;","))*ROW('1. Master BOM'!$D$2:$D$400))))</f>
        <v/>
      </c>
      <c r="M1511" s="9" t="str">
        <f aca="false">IF($A1511="","",IF($K1511=0,"NOT IN BOM",IF($K1511&gt;1,"MULTIPLE BOM LINES","OK")))</f>
        <v/>
      </c>
      <c r="N1511" s="9" t="str">
        <f aca="false">IF($A1511="","",IF($L1511=0,"—",INDEX('1. Master BOM'!$A$1:$A$400,$L1511)))</f>
        <v/>
      </c>
      <c r="O1511" s="9" t="str">
        <f aca="false">IF($A1511="","",IF($L1511=0,"—",INDEX('1. Master BOM'!$B$1:$B$400,$L1511)))</f>
        <v/>
      </c>
      <c r="P1511" s="9" t="str">
        <f aca="false">IF($A1511="","",IF(OR($H1511="NOT IN SCHEMATIC",$O1511="—"),"",IF($G1511="","NO SCH PN",IF(UPPER(TRIM($G1511))=UPPER(TRIM($O1511)),"OK","MISMATCH"))))</f>
        <v/>
      </c>
      <c r="Q1511" s="9" t="str">
        <f aca="false">IF($A1511="","",IF($L1511=0,"—",INDEX('1. Master BOM'!$E$1:$E$400,$L1511)))</f>
        <v/>
      </c>
      <c r="R1511" s="9" t="str">
        <f aca="false">IF($A1511="","",IF($L1511=0,"—",IF(T(INDEX('1. Master BOM'!$F$1:$F$400,$L1511))="","(not set)",INDEX('1. Master BOM'!$F$1:$F$400,$L1511))))</f>
        <v/>
      </c>
      <c r="S1511" s="9" t="str">
        <f aca="false">IF($A1511="","",IF(OR($R1511="—",$R1511="(not set)",$D1511=""),"",IF(ISNUMBER(SEARCH(SUBSTITUTE(SUBSTITUTE(SUBSTITUTE($R1511,"-",""),"_","")," ",""),SUBSTITUTE(SUBSTITUTE(SUBSTITUTE($D1511,"-",""),"_","")," ",""))),"OK","CHECK")))</f>
        <v/>
      </c>
      <c r="T1511" s="9" t="str">
        <f aca="false">IF($A1511="","",IF(OR($H1511="NOT IN SCHEMATIC",$I1511="MISMATCH",$J1511="MISMATCH",$P1511="MISMATCH",$M1511&lt;&gt;"OK"),"REVIEW","OK"))</f>
        <v/>
      </c>
      <c r="U1511" s="14"/>
      <c r="V1511" s="14"/>
      <c r="W1511" s="17"/>
      <c r="X1511" s="14"/>
    </row>
    <row r="1512" customFormat="false" ht="15" hidden="false" customHeight="false" outlineLevel="0" collapsed="false">
      <c r="A1512" s="9" t="str">
        <f aca="false">IF('3. Layout Parts'!$A1512="","",TRIM('3. Layout Parts'!$A1512))</f>
        <v/>
      </c>
      <c r="B1512" s="9" t="str">
        <f aca="false">IF($A1512="","",'3. Layout Parts'!$D1512)</f>
        <v/>
      </c>
      <c r="C1512" s="9" t="str">
        <f aca="false">IF($A1512="","",'3. Layout Parts'!$B1512)</f>
        <v/>
      </c>
      <c r="D1512" s="9" t="str">
        <f aca="false">IF($A1512="","",'3. Layout Parts'!$C1512)</f>
        <v/>
      </c>
      <c r="E1512" s="9" t="str">
        <f aca="false">IF($A1512="","",IFERROR(INDEX('2. Schematic Parts'!$B$2:$B$3001,MATCH($A1512,'2. Schematic Parts'!$A$2:$A$3001,0)),"NOT FOUND"))</f>
        <v/>
      </c>
      <c r="F1512" s="9" t="str">
        <f aca="false">IF($A1512="","",IFERROR(INDEX('2. Schematic Parts'!$C$2:$C$3001,MATCH($A1512,'2. Schematic Parts'!$A$2:$A$3001,0))&amp;"","NOT FOUND"))</f>
        <v/>
      </c>
      <c r="G1512" s="9" t="str">
        <f aca="false">IF($A1512="","",IFERROR(INDEX('2. Schematic Parts'!$D$2:$D$3001,MATCH($A1512,'2. Schematic Parts'!$A$2:$A$3001,0))&amp;"","NOT FOUND"))</f>
        <v/>
      </c>
      <c r="H1512" s="9" t="str">
        <f aca="false">IF($A1512="","",IF(COUNTIF('2. Schematic Parts'!$A$2:$A$3001,$A1512)=0,"NOT IN SCHEMATIC","OK"))</f>
        <v/>
      </c>
      <c r="I1512" s="9" t="str">
        <f aca="false">IF($A1512="","",IF($H1512="NOT IN SCHEMATIC","",IF(UPPER(TRIM($C1512))=UPPER(TRIM($E1512)),"OK","MISMATCH")))</f>
        <v/>
      </c>
      <c r="J1512" s="9" t="str">
        <f aca="false">IF($A1512="","",IF($H1512="NOT IN SCHEMATIC","",IF($F1512="","NO SCH DECAL",IF($D1512="","",IF(UPPER(TRIM($D1512))=UPPER(TRIM($F1512)),"OK","MISMATCH")))))</f>
        <v/>
      </c>
      <c r="K1512" s="16" t="str">
        <f aca="false">IF($A1512="","",SUMPRODUCT(--ISNUMBER(SEARCH(","&amp;TRIM($A1512)&amp;",",","&amp;SUBSTITUTE('1. Master BOM'!$D$2:$D$400," ","")&amp;","))))</f>
        <v/>
      </c>
      <c r="L1512" s="16" t="str">
        <f aca="false">IF($A1512="","",IF($K1512&lt;&gt;1,0,SUMPRODUCT(ISNUMBER(SEARCH(","&amp;TRIM($A1512)&amp;",",","&amp;SUBSTITUTE('1. Master BOM'!$D$2:$D$400," ","")&amp;","))*ROW('1. Master BOM'!$D$2:$D$400))))</f>
        <v/>
      </c>
      <c r="M1512" s="9" t="str">
        <f aca="false">IF($A1512="","",IF($K1512=0,"NOT IN BOM",IF($K1512&gt;1,"MULTIPLE BOM LINES","OK")))</f>
        <v/>
      </c>
      <c r="N1512" s="9" t="str">
        <f aca="false">IF($A1512="","",IF($L1512=0,"—",INDEX('1. Master BOM'!$A$1:$A$400,$L1512)))</f>
        <v/>
      </c>
      <c r="O1512" s="9" t="str">
        <f aca="false">IF($A1512="","",IF($L1512=0,"—",INDEX('1. Master BOM'!$B$1:$B$400,$L1512)))</f>
        <v/>
      </c>
      <c r="P1512" s="9" t="str">
        <f aca="false">IF($A1512="","",IF(OR($H1512="NOT IN SCHEMATIC",$O1512="—"),"",IF($G1512="","NO SCH PN",IF(UPPER(TRIM($G1512))=UPPER(TRIM($O1512)),"OK","MISMATCH"))))</f>
        <v/>
      </c>
      <c r="Q1512" s="9" t="str">
        <f aca="false">IF($A1512="","",IF($L1512=0,"—",INDEX('1. Master BOM'!$E$1:$E$400,$L1512)))</f>
        <v/>
      </c>
      <c r="R1512" s="9" t="str">
        <f aca="false">IF($A1512="","",IF($L1512=0,"—",IF(T(INDEX('1. Master BOM'!$F$1:$F$400,$L1512))="","(not set)",INDEX('1. Master BOM'!$F$1:$F$400,$L1512))))</f>
        <v/>
      </c>
      <c r="S1512" s="9" t="str">
        <f aca="false">IF($A1512="","",IF(OR($R1512="—",$R1512="(not set)",$D1512=""),"",IF(ISNUMBER(SEARCH(SUBSTITUTE(SUBSTITUTE(SUBSTITUTE($R1512,"-",""),"_","")," ",""),SUBSTITUTE(SUBSTITUTE(SUBSTITUTE($D1512,"-",""),"_","")," ",""))),"OK","CHECK")))</f>
        <v/>
      </c>
      <c r="T1512" s="9" t="str">
        <f aca="false">IF($A1512="","",IF(OR($H1512="NOT IN SCHEMATIC",$I1512="MISMATCH",$J1512="MISMATCH",$P1512="MISMATCH",$M1512&lt;&gt;"OK"),"REVIEW","OK"))</f>
        <v/>
      </c>
      <c r="U1512" s="14"/>
      <c r="V1512" s="14"/>
      <c r="W1512" s="17"/>
      <c r="X1512" s="14"/>
    </row>
    <row r="1513" customFormat="false" ht="15" hidden="false" customHeight="false" outlineLevel="0" collapsed="false">
      <c r="A1513" s="9" t="str">
        <f aca="false">IF('3. Layout Parts'!$A1513="","",TRIM('3. Layout Parts'!$A1513))</f>
        <v/>
      </c>
      <c r="B1513" s="9" t="str">
        <f aca="false">IF($A1513="","",'3. Layout Parts'!$D1513)</f>
        <v/>
      </c>
      <c r="C1513" s="9" t="str">
        <f aca="false">IF($A1513="","",'3. Layout Parts'!$B1513)</f>
        <v/>
      </c>
      <c r="D1513" s="9" t="str">
        <f aca="false">IF($A1513="","",'3. Layout Parts'!$C1513)</f>
        <v/>
      </c>
      <c r="E1513" s="9" t="str">
        <f aca="false">IF($A1513="","",IFERROR(INDEX('2. Schematic Parts'!$B$2:$B$3001,MATCH($A1513,'2. Schematic Parts'!$A$2:$A$3001,0)),"NOT FOUND"))</f>
        <v/>
      </c>
      <c r="F1513" s="9" t="str">
        <f aca="false">IF($A1513="","",IFERROR(INDEX('2. Schematic Parts'!$C$2:$C$3001,MATCH($A1513,'2. Schematic Parts'!$A$2:$A$3001,0))&amp;"","NOT FOUND"))</f>
        <v/>
      </c>
      <c r="G1513" s="9" t="str">
        <f aca="false">IF($A1513="","",IFERROR(INDEX('2. Schematic Parts'!$D$2:$D$3001,MATCH($A1513,'2. Schematic Parts'!$A$2:$A$3001,0))&amp;"","NOT FOUND"))</f>
        <v/>
      </c>
      <c r="H1513" s="9" t="str">
        <f aca="false">IF($A1513="","",IF(COUNTIF('2. Schematic Parts'!$A$2:$A$3001,$A1513)=0,"NOT IN SCHEMATIC","OK"))</f>
        <v/>
      </c>
      <c r="I1513" s="9" t="str">
        <f aca="false">IF($A1513="","",IF($H1513="NOT IN SCHEMATIC","",IF(UPPER(TRIM($C1513))=UPPER(TRIM($E1513)),"OK","MISMATCH")))</f>
        <v/>
      </c>
      <c r="J1513" s="9" t="str">
        <f aca="false">IF($A1513="","",IF($H1513="NOT IN SCHEMATIC","",IF($F1513="","NO SCH DECAL",IF($D1513="","",IF(UPPER(TRIM($D1513))=UPPER(TRIM($F1513)),"OK","MISMATCH")))))</f>
        <v/>
      </c>
      <c r="K1513" s="16" t="str">
        <f aca="false">IF($A1513="","",SUMPRODUCT(--ISNUMBER(SEARCH(","&amp;TRIM($A1513)&amp;",",","&amp;SUBSTITUTE('1. Master BOM'!$D$2:$D$400," ","")&amp;","))))</f>
        <v/>
      </c>
      <c r="L1513" s="16" t="str">
        <f aca="false">IF($A1513="","",IF($K1513&lt;&gt;1,0,SUMPRODUCT(ISNUMBER(SEARCH(","&amp;TRIM($A1513)&amp;",",","&amp;SUBSTITUTE('1. Master BOM'!$D$2:$D$400," ","")&amp;","))*ROW('1. Master BOM'!$D$2:$D$400))))</f>
        <v/>
      </c>
      <c r="M1513" s="9" t="str">
        <f aca="false">IF($A1513="","",IF($K1513=0,"NOT IN BOM",IF($K1513&gt;1,"MULTIPLE BOM LINES","OK")))</f>
        <v/>
      </c>
      <c r="N1513" s="9" t="str">
        <f aca="false">IF($A1513="","",IF($L1513=0,"—",INDEX('1. Master BOM'!$A$1:$A$400,$L1513)))</f>
        <v/>
      </c>
      <c r="O1513" s="9" t="str">
        <f aca="false">IF($A1513="","",IF($L1513=0,"—",INDEX('1. Master BOM'!$B$1:$B$400,$L1513)))</f>
        <v/>
      </c>
      <c r="P1513" s="9" t="str">
        <f aca="false">IF($A1513="","",IF(OR($H1513="NOT IN SCHEMATIC",$O1513="—"),"",IF($G1513="","NO SCH PN",IF(UPPER(TRIM($G1513))=UPPER(TRIM($O1513)),"OK","MISMATCH"))))</f>
        <v/>
      </c>
      <c r="Q1513" s="9" t="str">
        <f aca="false">IF($A1513="","",IF($L1513=0,"—",INDEX('1. Master BOM'!$E$1:$E$400,$L1513)))</f>
        <v/>
      </c>
      <c r="R1513" s="9" t="str">
        <f aca="false">IF($A1513="","",IF($L1513=0,"—",IF(T(INDEX('1. Master BOM'!$F$1:$F$400,$L1513))="","(not set)",INDEX('1. Master BOM'!$F$1:$F$400,$L1513))))</f>
        <v/>
      </c>
      <c r="S1513" s="9" t="str">
        <f aca="false">IF($A1513="","",IF(OR($R1513="—",$R1513="(not set)",$D1513=""),"",IF(ISNUMBER(SEARCH(SUBSTITUTE(SUBSTITUTE(SUBSTITUTE($R1513,"-",""),"_","")," ",""),SUBSTITUTE(SUBSTITUTE(SUBSTITUTE($D1513,"-",""),"_","")," ",""))),"OK","CHECK")))</f>
        <v/>
      </c>
      <c r="T1513" s="9" t="str">
        <f aca="false">IF($A1513="","",IF(OR($H1513="NOT IN SCHEMATIC",$I1513="MISMATCH",$J1513="MISMATCH",$P1513="MISMATCH",$M1513&lt;&gt;"OK"),"REVIEW","OK"))</f>
        <v/>
      </c>
      <c r="U1513" s="14"/>
      <c r="V1513" s="14"/>
      <c r="W1513" s="17"/>
      <c r="X1513" s="14"/>
    </row>
    <row r="1514" customFormat="false" ht="15" hidden="false" customHeight="false" outlineLevel="0" collapsed="false">
      <c r="A1514" s="9" t="str">
        <f aca="false">IF('3. Layout Parts'!$A1514="","",TRIM('3. Layout Parts'!$A1514))</f>
        <v/>
      </c>
      <c r="B1514" s="9" t="str">
        <f aca="false">IF($A1514="","",'3. Layout Parts'!$D1514)</f>
        <v/>
      </c>
      <c r="C1514" s="9" t="str">
        <f aca="false">IF($A1514="","",'3. Layout Parts'!$B1514)</f>
        <v/>
      </c>
      <c r="D1514" s="9" t="str">
        <f aca="false">IF($A1514="","",'3. Layout Parts'!$C1514)</f>
        <v/>
      </c>
      <c r="E1514" s="9" t="str">
        <f aca="false">IF($A1514="","",IFERROR(INDEX('2. Schematic Parts'!$B$2:$B$3001,MATCH($A1514,'2. Schematic Parts'!$A$2:$A$3001,0)),"NOT FOUND"))</f>
        <v/>
      </c>
      <c r="F1514" s="9" t="str">
        <f aca="false">IF($A1514="","",IFERROR(INDEX('2. Schematic Parts'!$C$2:$C$3001,MATCH($A1514,'2. Schematic Parts'!$A$2:$A$3001,0))&amp;"","NOT FOUND"))</f>
        <v/>
      </c>
      <c r="G1514" s="9" t="str">
        <f aca="false">IF($A1514="","",IFERROR(INDEX('2. Schematic Parts'!$D$2:$D$3001,MATCH($A1514,'2. Schematic Parts'!$A$2:$A$3001,0))&amp;"","NOT FOUND"))</f>
        <v/>
      </c>
      <c r="H1514" s="9" t="str">
        <f aca="false">IF($A1514="","",IF(COUNTIF('2. Schematic Parts'!$A$2:$A$3001,$A1514)=0,"NOT IN SCHEMATIC","OK"))</f>
        <v/>
      </c>
      <c r="I1514" s="9" t="str">
        <f aca="false">IF($A1514="","",IF($H1514="NOT IN SCHEMATIC","",IF(UPPER(TRIM($C1514))=UPPER(TRIM($E1514)),"OK","MISMATCH")))</f>
        <v/>
      </c>
      <c r="J1514" s="9" t="str">
        <f aca="false">IF($A1514="","",IF($H1514="NOT IN SCHEMATIC","",IF($F1514="","NO SCH DECAL",IF($D1514="","",IF(UPPER(TRIM($D1514))=UPPER(TRIM($F1514)),"OK","MISMATCH")))))</f>
        <v/>
      </c>
      <c r="K1514" s="16" t="str">
        <f aca="false">IF($A1514="","",SUMPRODUCT(--ISNUMBER(SEARCH(","&amp;TRIM($A1514)&amp;",",","&amp;SUBSTITUTE('1. Master BOM'!$D$2:$D$400," ","")&amp;","))))</f>
        <v/>
      </c>
      <c r="L1514" s="16" t="str">
        <f aca="false">IF($A1514="","",IF($K1514&lt;&gt;1,0,SUMPRODUCT(ISNUMBER(SEARCH(","&amp;TRIM($A1514)&amp;",",","&amp;SUBSTITUTE('1. Master BOM'!$D$2:$D$400," ","")&amp;","))*ROW('1. Master BOM'!$D$2:$D$400))))</f>
        <v/>
      </c>
      <c r="M1514" s="9" t="str">
        <f aca="false">IF($A1514="","",IF($K1514=0,"NOT IN BOM",IF($K1514&gt;1,"MULTIPLE BOM LINES","OK")))</f>
        <v/>
      </c>
      <c r="N1514" s="9" t="str">
        <f aca="false">IF($A1514="","",IF($L1514=0,"—",INDEX('1. Master BOM'!$A$1:$A$400,$L1514)))</f>
        <v/>
      </c>
      <c r="O1514" s="9" t="str">
        <f aca="false">IF($A1514="","",IF($L1514=0,"—",INDEX('1. Master BOM'!$B$1:$B$400,$L1514)))</f>
        <v/>
      </c>
      <c r="P1514" s="9" t="str">
        <f aca="false">IF($A1514="","",IF(OR($H1514="NOT IN SCHEMATIC",$O1514="—"),"",IF($G1514="","NO SCH PN",IF(UPPER(TRIM($G1514))=UPPER(TRIM($O1514)),"OK","MISMATCH"))))</f>
        <v/>
      </c>
      <c r="Q1514" s="9" t="str">
        <f aca="false">IF($A1514="","",IF($L1514=0,"—",INDEX('1. Master BOM'!$E$1:$E$400,$L1514)))</f>
        <v/>
      </c>
      <c r="R1514" s="9" t="str">
        <f aca="false">IF($A1514="","",IF($L1514=0,"—",IF(T(INDEX('1. Master BOM'!$F$1:$F$400,$L1514))="","(not set)",INDEX('1. Master BOM'!$F$1:$F$400,$L1514))))</f>
        <v/>
      </c>
      <c r="S1514" s="9" t="str">
        <f aca="false">IF($A1514="","",IF(OR($R1514="—",$R1514="(not set)",$D1514=""),"",IF(ISNUMBER(SEARCH(SUBSTITUTE(SUBSTITUTE(SUBSTITUTE($R1514,"-",""),"_","")," ",""),SUBSTITUTE(SUBSTITUTE(SUBSTITUTE($D1514,"-",""),"_","")," ",""))),"OK","CHECK")))</f>
        <v/>
      </c>
      <c r="T1514" s="9" t="str">
        <f aca="false">IF($A1514="","",IF(OR($H1514="NOT IN SCHEMATIC",$I1514="MISMATCH",$J1514="MISMATCH",$P1514="MISMATCH",$M1514&lt;&gt;"OK"),"REVIEW","OK"))</f>
        <v/>
      </c>
      <c r="U1514" s="14"/>
      <c r="V1514" s="14"/>
      <c r="W1514" s="17"/>
      <c r="X1514" s="14"/>
    </row>
    <row r="1515" customFormat="false" ht="15" hidden="false" customHeight="false" outlineLevel="0" collapsed="false">
      <c r="A1515" s="9" t="str">
        <f aca="false">IF('3. Layout Parts'!$A1515="","",TRIM('3. Layout Parts'!$A1515))</f>
        <v/>
      </c>
      <c r="B1515" s="9" t="str">
        <f aca="false">IF($A1515="","",'3. Layout Parts'!$D1515)</f>
        <v/>
      </c>
      <c r="C1515" s="9" t="str">
        <f aca="false">IF($A1515="","",'3. Layout Parts'!$B1515)</f>
        <v/>
      </c>
      <c r="D1515" s="9" t="str">
        <f aca="false">IF($A1515="","",'3. Layout Parts'!$C1515)</f>
        <v/>
      </c>
      <c r="E1515" s="9" t="str">
        <f aca="false">IF($A1515="","",IFERROR(INDEX('2. Schematic Parts'!$B$2:$B$3001,MATCH($A1515,'2. Schematic Parts'!$A$2:$A$3001,0)),"NOT FOUND"))</f>
        <v/>
      </c>
      <c r="F1515" s="9" t="str">
        <f aca="false">IF($A1515="","",IFERROR(INDEX('2. Schematic Parts'!$C$2:$C$3001,MATCH($A1515,'2. Schematic Parts'!$A$2:$A$3001,0))&amp;"","NOT FOUND"))</f>
        <v/>
      </c>
      <c r="G1515" s="9" t="str">
        <f aca="false">IF($A1515="","",IFERROR(INDEX('2. Schematic Parts'!$D$2:$D$3001,MATCH($A1515,'2. Schematic Parts'!$A$2:$A$3001,0))&amp;"","NOT FOUND"))</f>
        <v/>
      </c>
      <c r="H1515" s="9" t="str">
        <f aca="false">IF($A1515="","",IF(COUNTIF('2. Schematic Parts'!$A$2:$A$3001,$A1515)=0,"NOT IN SCHEMATIC","OK"))</f>
        <v/>
      </c>
      <c r="I1515" s="9" t="str">
        <f aca="false">IF($A1515="","",IF($H1515="NOT IN SCHEMATIC","",IF(UPPER(TRIM($C1515))=UPPER(TRIM($E1515)),"OK","MISMATCH")))</f>
        <v/>
      </c>
      <c r="J1515" s="9" t="str">
        <f aca="false">IF($A1515="","",IF($H1515="NOT IN SCHEMATIC","",IF($F1515="","NO SCH DECAL",IF($D1515="","",IF(UPPER(TRIM($D1515))=UPPER(TRIM($F1515)),"OK","MISMATCH")))))</f>
        <v/>
      </c>
      <c r="K1515" s="16" t="str">
        <f aca="false">IF($A1515="","",SUMPRODUCT(--ISNUMBER(SEARCH(","&amp;TRIM($A1515)&amp;",",","&amp;SUBSTITUTE('1. Master BOM'!$D$2:$D$400," ","")&amp;","))))</f>
        <v/>
      </c>
      <c r="L1515" s="16" t="str">
        <f aca="false">IF($A1515="","",IF($K1515&lt;&gt;1,0,SUMPRODUCT(ISNUMBER(SEARCH(","&amp;TRIM($A1515)&amp;",",","&amp;SUBSTITUTE('1. Master BOM'!$D$2:$D$400," ","")&amp;","))*ROW('1. Master BOM'!$D$2:$D$400))))</f>
        <v/>
      </c>
      <c r="M1515" s="9" t="str">
        <f aca="false">IF($A1515="","",IF($K1515=0,"NOT IN BOM",IF($K1515&gt;1,"MULTIPLE BOM LINES","OK")))</f>
        <v/>
      </c>
      <c r="N1515" s="9" t="str">
        <f aca="false">IF($A1515="","",IF($L1515=0,"—",INDEX('1. Master BOM'!$A$1:$A$400,$L1515)))</f>
        <v/>
      </c>
      <c r="O1515" s="9" t="str">
        <f aca="false">IF($A1515="","",IF($L1515=0,"—",INDEX('1. Master BOM'!$B$1:$B$400,$L1515)))</f>
        <v/>
      </c>
      <c r="P1515" s="9" t="str">
        <f aca="false">IF($A1515="","",IF(OR($H1515="NOT IN SCHEMATIC",$O1515="—"),"",IF($G1515="","NO SCH PN",IF(UPPER(TRIM($G1515))=UPPER(TRIM($O1515)),"OK","MISMATCH"))))</f>
        <v/>
      </c>
      <c r="Q1515" s="9" t="str">
        <f aca="false">IF($A1515="","",IF($L1515=0,"—",INDEX('1. Master BOM'!$E$1:$E$400,$L1515)))</f>
        <v/>
      </c>
      <c r="R1515" s="9" t="str">
        <f aca="false">IF($A1515="","",IF($L1515=0,"—",IF(T(INDEX('1. Master BOM'!$F$1:$F$400,$L1515))="","(not set)",INDEX('1. Master BOM'!$F$1:$F$400,$L1515))))</f>
        <v/>
      </c>
      <c r="S1515" s="9" t="str">
        <f aca="false">IF($A1515="","",IF(OR($R1515="—",$R1515="(not set)",$D1515=""),"",IF(ISNUMBER(SEARCH(SUBSTITUTE(SUBSTITUTE(SUBSTITUTE($R1515,"-",""),"_","")," ",""),SUBSTITUTE(SUBSTITUTE(SUBSTITUTE($D1515,"-",""),"_","")," ",""))),"OK","CHECK")))</f>
        <v/>
      </c>
      <c r="T1515" s="9" t="str">
        <f aca="false">IF($A1515="","",IF(OR($H1515="NOT IN SCHEMATIC",$I1515="MISMATCH",$J1515="MISMATCH",$P1515="MISMATCH",$M1515&lt;&gt;"OK"),"REVIEW","OK"))</f>
        <v/>
      </c>
      <c r="U1515" s="14"/>
      <c r="V1515" s="14"/>
      <c r="W1515" s="17"/>
      <c r="X1515" s="14"/>
    </row>
    <row r="1516" customFormat="false" ht="15" hidden="false" customHeight="false" outlineLevel="0" collapsed="false">
      <c r="A1516" s="9" t="str">
        <f aca="false">IF('3. Layout Parts'!$A1516="","",TRIM('3. Layout Parts'!$A1516))</f>
        <v/>
      </c>
      <c r="B1516" s="9" t="str">
        <f aca="false">IF($A1516="","",'3. Layout Parts'!$D1516)</f>
        <v/>
      </c>
      <c r="C1516" s="9" t="str">
        <f aca="false">IF($A1516="","",'3. Layout Parts'!$B1516)</f>
        <v/>
      </c>
      <c r="D1516" s="9" t="str">
        <f aca="false">IF($A1516="","",'3. Layout Parts'!$C1516)</f>
        <v/>
      </c>
      <c r="E1516" s="9" t="str">
        <f aca="false">IF($A1516="","",IFERROR(INDEX('2. Schematic Parts'!$B$2:$B$3001,MATCH($A1516,'2. Schematic Parts'!$A$2:$A$3001,0)),"NOT FOUND"))</f>
        <v/>
      </c>
      <c r="F1516" s="9" t="str">
        <f aca="false">IF($A1516="","",IFERROR(INDEX('2. Schematic Parts'!$C$2:$C$3001,MATCH($A1516,'2. Schematic Parts'!$A$2:$A$3001,0))&amp;"","NOT FOUND"))</f>
        <v/>
      </c>
      <c r="G1516" s="9" t="str">
        <f aca="false">IF($A1516="","",IFERROR(INDEX('2. Schematic Parts'!$D$2:$D$3001,MATCH($A1516,'2. Schematic Parts'!$A$2:$A$3001,0))&amp;"","NOT FOUND"))</f>
        <v/>
      </c>
      <c r="H1516" s="9" t="str">
        <f aca="false">IF($A1516="","",IF(COUNTIF('2. Schematic Parts'!$A$2:$A$3001,$A1516)=0,"NOT IN SCHEMATIC","OK"))</f>
        <v/>
      </c>
      <c r="I1516" s="9" t="str">
        <f aca="false">IF($A1516="","",IF($H1516="NOT IN SCHEMATIC","",IF(UPPER(TRIM($C1516))=UPPER(TRIM($E1516)),"OK","MISMATCH")))</f>
        <v/>
      </c>
      <c r="J1516" s="9" t="str">
        <f aca="false">IF($A1516="","",IF($H1516="NOT IN SCHEMATIC","",IF($F1516="","NO SCH DECAL",IF($D1516="","",IF(UPPER(TRIM($D1516))=UPPER(TRIM($F1516)),"OK","MISMATCH")))))</f>
        <v/>
      </c>
      <c r="K1516" s="16" t="str">
        <f aca="false">IF($A1516="","",SUMPRODUCT(--ISNUMBER(SEARCH(","&amp;TRIM($A1516)&amp;",",","&amp;SUBSTITUTE('1. Master BOM'!$D$2:$D$400," ","")&amp;","))))</f>
        <v/>
      </c>
      <c r="L1516" s="16" t="str">
        <f aca="false">IF($A1516="","",IF($K1516&lt;&gt;1,0,SUMPRODUCT(ISNUMBER(SEARCH(","&amp;TRIM($A1516)&amp;",",","&amp;SUBSTITUTE('1. Master BOM'!$D$2:$D$400," ","")&amp;","))*ROW('1. Master BOM'!$D$2:$D$400))))</f>
        <v/>
      </c>
      <c r="M1516" s="9" t="str">
        <f aca="false">IF($A1516="","",IF($K1516=0,"NOT IN BOM",IF($K1516&gt;1,"MULTIPLE BOM LINES","OK")))</f>
        <v/>
      </c>
      <c r="N1516" s="9" t="str">
        <f aca="false">IF($A1516="","",IF($L1516=0,"—",INDEX('1. Master BOM'!$A$1:$A$400,$L1516)))</f>
        <v/>
      </c>
      <c r="O1516" s="9" t="str">
        <f aca="false">IF($A1516="","",IF($L1516=0,"—",INDEX('1. Master BOM'!$B$1:$B$400,$L1516)))</f>
        <v/>
      </c>
      <c r="P1516" s="9" t="str">
        <f aca="false">IF($A1516="","",IF(OR($H1516="NOT IN SCHEMATIC",$O1516="—"),"",IF($G1516="","NO SCH PN",IF(UPPER(TRIM($G1516))=UPPER(TRIM($O1516)),"OK","MISMATCH"))))</f>
        <v/>
      </c>
      <c r="Q1516" s="9" t="str">
        <f aca="false">IF($A1516="","",IF($L1516=0,"—",INDEX('1. Master BOM'!$E$1:$E$400,$L1516)))</f>
        <v/>
      </c>
      <c r="R1516" s="9" t="str">
        <f aca="false">IF($A1516="","",IF($L1516=0,"—",IF(T(INDEX('1. Master BOM'!$F$1:$F$400,$L1516))="","(not set)",INDEX('1. Master BOM'!$F$1:$F$400,$L1516))))</f>
        <v/>
      </c>
      <c r="S1516" s="9" t="str">
        <f aca="false">IF($A1516="","",IF(OR($R1516="—",$R1516="(not set)",$D1516=""),"",IF(ISNUMBER(SEARCH(SUBSTITUTE(SUBSTITUTE(SUBSTITUTE($R1516,"-",""),"_","")," ",""),SUBSTITUTE(SUBSTITUTE(SUBSTITUTE($D1516,"-",""),"_","")," ",""))),"OK","CHECK")))</f>
        <v/>
      </c>
      <c r="T1516" s="9" t="str">
        <f aca="false">IF($A1516="","",IF(OR($H1516="NOT IN SCHEMATIC",$I1516="MISMATCH",$J1516="MISMATCH",$P1516="MISMATCH",$M1516&lt;&gt;"OK"),"REVIEW","OK"))</f>
        <v/>
      </c>
      <c r="U1516" s="14"/>
      <c r="V1516" s="14"/>
      <c r="W1516" s="17"/>
      <c r="X1516" s="14"/>
    </row>
    <row r="1517" customFormat="false" ht="15" hidden="false" customHeight="false" outlineLevel="0" collapsed="false">
      <c r="A1517" s="9" t="str">
        <f aca="false">IF('3. Layout Parts'!$A1517="","",TRIM('3. Layout Parts'!$A1517))</f>
        <v/>
      </c>
      <c r="B1517" s="9" t="str">
        <f aca="false">IF($A1517="","",'3. Layout Parts'!$D1517)</f>
        <v/>
      </c>
      <c r="C1517" s="9" t="str">
        <f aca="false">IF($A1517="","",'3. Layout Parts'!$B1517)</f>
        <v/>
      </c>
      <c r="D1517" s="9" t="str">
        <f aca="false">IF($A1517="","",'3. Layout Parts'!$C1517)</f>
        <v/>
      </c>
      <c r="E1517" s="9" t="str">
        <f aca="false">IF($A1517="","",IFERROR(INDEX('2. Schematic Parts'!$B$2:$B$3001,MATCH($A1517,'2. Schematic Parts'!$A$2:$A$3001,0)),"NOT FOUND"))</f>
        <v/>
      </c>
      <c r="F1517" s="9" t="str">
        <f aca="false">IF($A1517="","",IFERROR(INDEX('2. Schematic Parts'!$C$2:$C$3001,MATCH($A1517,'2. Schematic Parts'!$A$2:$A$3001,0))&amp;"","NOT FOUND"))</f>
        <v/>
      </c>
      <c r="G1517" s="9" t="str">
        <f aca="false">IF($A1517="","",IFERROR(INDEX('2. Schematic Parts'!$D$2:$D$3001,MATCH($A1517,'2. Schematic Parts'!$A$2:$A$3001,0))&amp;"","NOT FOUND"))</f>
        <v/>
      </c>
      <c r="H1517" s="9" t="str">
        <f aca="false">IF($A1517="","",IF(COUNTIF('2. Schematic Parts'!$A$2:$A$3001,$A1517)=0,"NOT IN SCHEMATIC","OK"))</f>
        <v/>
      </c>
      <c r="I1517" s="9" t="str">
        <f aca="false">IF($A1517="","",IF($H1517="NOT IN SCHEMATIC","",IF(UPPER(TRIM($C1517))=UPPER(TRIM($E1517)),"OK","MISMATCH")))</f>
        <v/>
      </c>
      <c r="J1517" s="9" t="str">
        <f aca="false">IF($A1517="","",IF($H1517="NOT IN SCHEMATIC","",IF($F1517="","NO SCH DECAL",IF($D1517="","",IF(UPPER(TRIM($D1517))=UPPER(TRIM($F1517)),"OK","MISMATCH")))))</f>
        <v/>
      </c>
      <c r="K1517" s="16" t="str">
        <f aca="false">IF($A1517="","",SUMPRODUCT(--ISNUMBER(SEARCH(","&amp;TRIM($A1517)&amp;",",","&amp;SUBSTITUTE('1. Master BOM'!$D$2:$D$400," ","")&amp;","))))</f>
        <v/>
      </c>
      <c r="L1517" s="16" t="str">
        <f aca="false">IF($A1517="","",IF($K1517&lt;&gt;1,0,SUMPRODUCT(ISNUMBER(SEARCH(","&amp;TRIM($A1517)&amp;",",","&amp;SUBSTITUTE('1. Master BOM'!$D$2:$D$400," ","")&amp;","))*ROW('1. Master BOM'!$D$2:$D$400))))</f>
        <v/>
      </c>
      <c r="M1517" s="9" t="str">
        <f aca="false">IF($A1517="","",IF($K1517=0,"NOT IN BOM",IF($K1517&gt;1,"MULTIPLE BOM LINES","OK")))</f>
        <v/>
      </c>
      <c r="N1517" s="9" t="str">
        <f aca="false">IF($A1517="","",IF($L1517=0,"—",INDEX('1. Master BOM'!$A$1:$A$400,$L1517)))</f>
        <v/>
      </c>
      <c r="O1517" s="9" t="str">
        <f aca="false">IF($A1517="","",IF($L1517=0,"—",INDEX('1. Master BOM'!$B$1:$B$400,$L1517)))</f>
        <v/>
      </c>
      <c r="P1517" s="9" t="str">
        <f aca="false">IF($A1517="","",IF(OR($H1517="NOT IN SCHEMATIC",$O1517="—"),"",IF($G1517="","NO SCH PN",IF(UPPER(TRIM($G1517))=UPPER(TRIM($O1517)),"OK","MISMATCH"))))</f>
        <v/>
      </c>
      <c r="Q1517" s="9" t="str">
        <f aca="false">IF($A1517="","",IF($L1517=0,"—",INDEX('1. Master BOM'!$E$1:$E$400,$L1517)))</f>
        <v/>
      </c>
      <c r="R1517" s="9" t="str">
        <f aca="false">IF($A1517="","",IF($L1517=0,"—",IF(T(INDEX('1. Master BOM'!$F$1:$F$400,$L1517))="","(not set)",INDEX('1. Master BOM'!$F$1:$F$400,$L1517))))</f>
        <v/>
      </c>
      <c r="S1517" s="9" t="str">
        <f aca="false">IF($A1517="","",IF(OR($R1517="—",$R1517="(not set)",$D1517=""),"",IF(ISNUMBER(SEARCH(SUBSTITUTE(SUBSTITUTE(SUBSTITUTE($R1517,"-",""),"_","")," ",""),SUBSTITUTE(SUBSTITUTE(SUBSTITUTE($D1517,"-",""),"_","")," ",""))),"OK","CHECK")))</f>
        <v/>
      </c>
      <c r="T1517" s="9" t="str">
        <f aca="false">IF($A1517="","",IF(OR($H1517="NOT IN SCHEMATIC",$I1517="MISMATCH",$J1517="MISMATCH",$P1517="MISMATCH",$M1517&lt;&gt;"OK"),"REVIEW","OK"))</f>
        <v/>
      </c>
      <c r="U1517" s="14"/>
      <c r="V1517" s="14"/>
      <c r="W1517" s="17"/>
      <c r="X1517" s="14"/>
    </row>
    <row r="1518" customFormat="false" ht="15" hidden="false" customHeight="false" outlineLevel="0" collapsed="false">
      <c r="A1518" s="9" t="str">
        <f aca="false">IF('3. Layout Parts'!$A1518="","",TRIM('3. Layout Parts'!$A1518))</f>
        <v/>
      </c>
      <c r="B1518" s="9" t="str">
        <f aca="false">IF($A1518="","",'3. Layout Parts'!$D1518)</f>
        <v/>
      </c>
      <c r="C1518" s="9" t="str">
        <f aca="false">IF($A1518="","",'3. Layout Parts'!$B1518)</f>
        <v/>
      </c>
      <c r="D1518" s="9" t="str">
        <f aca="false">IF($A1518="","",'3. Layout Parts'!$C1518)</f>
        <v/>
      </c>
      <c r="E1518" s="9" t="str">
        <f aca="false">IF($A1518="","",IFERROR(INDEX('2. Schematic Parts'!$B$2:$B$3001,MATCH($A1518,'2. Schematic Parts'!$A$2:$A$3001,0)),"NOT FOUND"))</f>
        <v/>
      </c>
      <c r="F1518" s="9" t="str">
        <f aca="false">IF($A1518="","",IFERROR(INDEX('2. Schematic Parts'!$C$2:$C$3001,MATCH($A1518,'2. Schematic Parts'!$A$2:$A$3001,0))&amp;"","NOT FOUND"))</f>
        <v/>
      </c>
      <c r="G1518" s="9" t="str">
        <f aca="false">IF($A1518="","",IFERROR(INDEX('2. Schematic Parts'!$D$2:$D$3001,MATCH($A1518,'2. Schematic Parts'!$A$2:$A$3001,0))&amp;"","NOT FOUND"))</f>
        <v/>
      </c>
      <c r="H1518" s="9" t="str">
        <f aca="false">IF($A1518="","",IF(COUNTIF('2. Schematic Parts'!$A$2:$A$3001,$A1518)=0,"NOT IN SCHEMATIC","OK"))</f>
        <v/>
      </c>
      <c r="I1518" s="9" t="str">
        <f aca="false">IF($A1518="","",IF($H1518="NOT IN SCHEMATIC","",IF(UPPER(TRIM($C1518))=UPPER(TRIM($E1518)),"OK","MISMATCH")))</f>
        <v/>
      </c>
      <c r="J1518" s="9" t="str">
        <f aca="false">IF($A1518="","",IF($H1518="NOT IN SCHEMATIC","",IF($F1518="","NO SCH DECAL",IF($D1518="","",IF(UPPER(TRIM($D1518))=UPPER(TRIM($F1518)),"OK","MISMATCH")))))</f>
        <v/>
      </c>
      <c r="K1518" s="16" t="str">
        <f aca="false">IF($A1518="","",SUMPRODUCT(--ISNUMBER(SEARCH(","&amp;TRIM($A1518)&amp;",",","&amp;SUBSTITUTE('1. Master BOM'!$D$2:$D$400," ","")&amp;","))))</f>
        <v/>
      </c>
      <c r="L1518" s="16" t="str">
        <f aca="false">IF($A1518="","",IF($K1518&lt;&gt;1,0,SUMPRODUCT(ISNUMBER(SEARCH(","&amp;TRIM($A1518)&amp;",",","&amp;SUBSTITUTE('1. Master BOM'!$D$2:$D$400," ","")&amp;","))*ROW('1. Master BOM'!$D$2:$D$400))))</f>
        <v/>
      </c>
      <c r="M1518" s="9" t="str">
        <f aca="false">IF($A1518="","",IF($K1518=0,"NOT IN BOM",IF($K1518&gt;1,"MULTIPLE BOM LINES","OK")))</f>
        <v/>
      </c>
      <c r="N1518" s="9" t="str">
        <f aca="false">IF($A1518="","",IF($L1518=0,"—",INDEX('1. Master BOM'!$A$1:$A$400,$L1518)))</f>
        <v/>
      </c>
      <c r="O1518" s="9" t="str">
        <f aca="false">IF($A1518="","",IF($L1518=0,"—",INDEX('1. Master BOM'!$B$1:$B$400,$L1518)))</f>
        <v/>
      </c>
      <c r="P1518" s="9" t="str">
        <f aca="false">IF($A1518="","",IF(OR($H1518="NOT IN SCHEMATIC",$O1518="—"),"",IF($G1518="","NO SCH PN",IF(UPPER(TRIM($G1518))=UPPER(TRIM($O1518)),"OK","MISMATCH"))))</f>
        <v/>
      </c>
      <c r="Q1518" s="9" t="str">
        <f aca="false">IF($A1518="","",IF($L1518=0,"—",INDEX('1. Master BOM'!$E$1:$E$400,$L1518)))</f>
        <v/>
      </c>
      <c r="R1518" s="9" t="str">
        <f aca="false">IF($A1518="","",IF($L1518=0,"—",IF(T(INDEX('1. Master BOM'!$F$1:$F$400,$L1518))="","(not set)",INDEX('1. Master BOM'!$F$1:$F$400,$L1518))))</f>
        <v/>
      </c>
      <c r="S1518" s="9" t="str">
        <f aca="false">IF($A1518="","",IF(OR($R1518="—",$R1518="(not set)",$D1518=""),"",IF(ISNUMBER(SEARCH(SUBSTITUTE(SUBSTITUTE(SUBSTITUTE($R1518,"-",""),"_","")," ",""),SUBSTITUTE(SUBSTITUTE(SUBSTITUTE($D1518,"-",""),"_","")," ",""))),"OK","CHECK")))</f>
        <v/>
      </c>
      <c r="T1518" s="9" t="str">
        <f aca="false">IF($A1518="","",IF(OR($H1518="NOT IN SCHEMATIC",$I1518="MISMATCH",$J1518="MISMATCH",$P1518="MISMATCH",$M1518&lt;&gt;"OK"),"REVIEW","OK"))</f>
        <v/>
      </c>
      <c r="U1518" s="14"/>
      <c r="V1518" s="14"/>
      <c r="W1518" s="17"/>
      <c r="X1518" s="14"/>
    </row>
    <row r="1519" customFormat="false" ht="15" hidden="false" customHeight="false" outlineLevel="0" collapsed="false">
      <c r="A1519" s="9" t="str">
        <f aca="false">IF('3. Layout Parts'!$A1519="","",TRIM('3. Layout Parts'!$A1519))</f>
        <v/>
      </c>
      <c r="B1519" s="9" t="str">
        <f aca="false">IF($A1519="","",'3. Layout Parts'!$D1519)</f>
        <v/>
      </c>
      <c r="C1519" s="9" t="str">
        <f aca="false">IF($A1519="","",'3. Layout Parts'!$B1519)</f>
        <v/>
      </c>
      <c r="D1519" s="9" t="str">
        <f aca="false">IF($A1519="","",'3. Layout Parts'!$C1519)</f>
        <v/>
      </c>
      <c r="E1519" s="9" t="str">
        <f aca="false">IF($A1519="","",IFERROR(INDEX('2. Schematic Parts'!$B$2:$B$3001,MATCH($A1519,'2. Schematic Parts'!$A$2:$A$3001,0)),"NOT FOUND"))</f>
        <v/>
      </c>
      <c r="F1519" s="9" t="str">
        <f aca="false">IF($A1519="","",IFERROR(INDEX('2. Schematic Parts'!$C$2:$C$3001,MATCH($A1519,'2. Schematic Parts'!$A$2:$A$3001,0))&amp;"","NOT FOUND"))</f>
        <v/>
      </c>
      <c r="G1519" s="9" t="str">
        <f aca="false">IF($A1519="","",IFERROR(INDEX('2. Schematic Parts'!$D$2:$D$3001,MATCH($A1519,'2. Schematic Parts'!$A$2:$A$3001,0))&amp;"","NOT FOUND"))</f>
        <v/>
      </c>
      <c r="H1519" s="9" t="str">
        <f aca="false">IF($A1519="","",IF(COUNTIF('2. Schematic Parts'!$A$2:$A$3001,$A1519)=0,"NOT IN SCHEMATIC","OK"))</f>
        <v/>
      </c>
      <c r="I1519" s="9" t="str">
        <f aca="false">IF($A1519="","",IF($H1519="NOT IN SCHEMATIC","",IF(UPPER(TRIM($C1519))=UPPER(TRIM($E1519)),"OK","MISMATCH")))</f>
        <v/>
      </c>
      <c r="J1519" s="9" t="str">
        <f aca="false">IF($A1519="","",IF($H1519="NOT IN SCHEMATIC","",IF($F1519="","NO SCH DECAL",IF($D1519="","",IF(UPPER(TRIM($D1519))=UPPER(TRIM($F1519)),"OK","MISMATCH")))))</f>
        <v/>
      </c>
      <c r="K1519" s="16" t="str">
        <f aca="false">IF($A1519="","",SUMPRODUCT(--ISNUMBER(SEARCH(","&amp;TRIM($A1519)&amp;",",","&amp;SUBSTITUTE('1. Master BOM'!$D$2:$D$400," ","")&amp;","))))</f>
        <v/>
      </c>
      <c r="L1519" s="16" t="str">
        <f aca="false">IF($A1519="","",IF($K1519&lt;&gt;1,0,SUMPRODUCT(ISNUMBER(SEARCH(","&amp;TRIM($A1519)&amp;",",","&amp;SUBSTITUTE('1. Master BOM'!$D$2:$D$400," ","")&amp;","))*ROW('1. Master BOM'!$D$2:$D$400))))</f>
        <v/>
      </c>
      <c r="M1519" s="9" t="str">
        <f aca="false">IF($A1519="","",IF($K1519=0,"NOT IN BOM",IF($K1519&gt;1,"MULTIPLE BOM LINES","OK")))</f>
        <v/>
      </c>
      <c r="N1519" s="9" t="str">
        <f aca="false">IF($A1519="","",IF($L1519=0,"—",INDEX('1. Master BOM'!$A$1:$A$400,$L1519)))</f>
        <v/>
      </c>
      <c r="O1519" s="9" t="str">
        <f aca="false">IF($A1519="","",IF($L1519=0,"—",INDEX('1. Master BOM'!$B$1:$B$400,$L1519)))</f>
        <v/>
      </c>
      <c r="P1519" s="9" t="str">
        <f aca="false">IF($A1519="","",IF(OR($H1519="NOT IN SCHEMATIC",$O1519="—"),"",IF($G1519="","NO SCH PN",IF(UPPER(TRIM($G1519))=UPPER(TRIM($O1519)),"OK","MISMATCH"))))</f>
        <v/>
      </c>
      <c r="Q1519" s="9" t="str">
        <f aca="false">IF($A1519="","",IF($L1519=0,"—",INDEX('1. Master BOM'!$E$1:$E$400,$L1519)))</f>
        <v/>
      </c>
      <c r="R1519" s="9" t="str">
        <f aca="false">IF($A1519="","",IF($L1519=0,"—",IF(T(INDEX('1. Master BOM'!$F$1:$F$400,$L1519))="","(not set)",INDEX('1. Master BOM'!$F$1:$F$400,$L1519))))</f>
        <v/>
      </c>
      <c r="S1519" s="9" t="str">
        <f aca="false">IF($A1519="","",IF(OR($R1519="—",$R1519="(not set)",$D1519=""),"",IF(ISNUMBER(SEARCH(SUBSTITUTE(SUBSTITUTE(SUBSTITUTE($R1519,"-",""),"_","")," ",""),SUBSTITUTE(SUBSTITUTE(SUBSTITUTE($D1519,"-",""),"_","")," ",""))),"OK","CHECK")))</f>
        <v/>
      </c>
      <c r="T1519" s="9" t="str">
        <f aca="false">IF($A1519="","",IF(OR($H1519="NOT IN SCHEMATIC",$I1519="MISMATCH",$J1519="MISMATCH",$P1519="MISMATCH",$M1519&lt;&gt;"OK"),"REVIEW","OK"))</f>
        <v/>
      </c>
      <c r="U1519" s="14"/>
      <c r="V1519" s="14"/>
      <c r="W1519" s="17"/>
      <c r="X1519" s="14"/>
    </row>
    <row r="1520" customFormat="false" ht="15" hidden="false" customHeight="false" outlineLevel="0" collapsed="false">
      <c r="A1520" s="9" t="str">
        <f aca="false">IF('3. Layout Parts'!$A1520="","",TRIM('3. Layout Parts'!$A1520))</f>
        <v/>
      </c>
      <c r="B1520" s="9" t="str">
        <f aca="false">IF($A1520="","",'3. Layout Parts'!$D1520)</f>
        <v/>
      </c>
      <c r="C1520" s="9" t="str">
        <f aca="false">IF($A1520="","",'3. Layout Parts'!$B1520)</f>
        <v/>
      </c>
      <c r="D1520" s="9" t="str">
        <f aca="false">IF($A1520="","",'3. Layout Parts'!$C1520)</f>
        <v/>
      </c>
      <c r="E1520" s="9" t="str">
        <f aca="false">IF($A1520="","",IFERROR(INDEX('2. Schematic Parts'!$B$2:$B$3001,MATCH($A1520,'2. Schematic Parts'!$A$2:$A$3001,0)),"NOT FOUND"))</f>
        <v/>
      </c>
      <c r="F1520" s="9" t="str">
        <f aca="false">IF($A1520="","",IFERROR(INDEX('2. Schematic Parts'!$C$2:$C$3001,MATCH($A1520,'2. Schematic Parts'!$A$2:$A$3001,0))&amp;"","NOT FOUND"))</f>
        <v/>
      </c>
      <c r="G1520" s="9" t="str">
        <f aca="false">IF($A1520="","",IFERROR(INDEX('2. Schematic Parts'!$D$2:$D$3001,MATCH($A1520,'2. Schematic Parts'!$A$2:$A$3001,0))&amp;"","NOT FOUND"))</f>
        <v/>
      </c>
      <c r="H1520" s="9" t="str">
        <f aca="false">IF($A1520="","",IF(COUNTIF('2. Schematic Parts'!$A$2:$A$3001,$A1520)=0,"NOT IN SCHEMATIC","OK"))</f>
        <v/>
      </c>
      <c r="I1520" s="9" t="str">
        <f aca="false">IF($A1520="","",IF($H1520="NOT IN SCHEMATIC","",IF(UPPER(TRIM($C1520))=UPPER(TRIM($E1520)),"OK","MISMATCH")))</f>
        <v/>
      </c>
      <c r="J1520" s="9" t="str">
        <f aca="false">IF($A1520="","",IF($H1520="NOT IN SCHEMATIC","",IF($F1520="","NO SCH DECAL",IF($D1520="","",IF(UPPER(TRIM($D1520))=UPPER(TRIM($F1520)),"OK","MISMATCH")))))</f>
        <v/>
      </c>
      <c r="K1520" s="16" t="str">
        <f aca="false">IF($A1520="","",SUMPRODUCT(--ISNUMBER(SEARCH(","&amp;TRIM($A1520)&amp;",",","&amp;SUBSTITUTE('1. Master BOM'!$D$2:$D$400," ","")&amp;","))))</f>
        <v/>
      </c>
      <c r="L1520" s="16" t="str">
        <f aca="false">IF($A1520="","",IF($K1520&lt;&gt;1,0,SUMPRODUCT(ISNUMBER(SEARCH(","&amp;TRIM($A1520)&amp;",",","&amp;SUBSTITUTE('1. Master BOM'!$D$2:$D$400," ","")&amp;","))*ROW('1. Master BOM'!$D$2:$D$400))))</f>
        <v/>
      </c>
      <c r="M1520" s="9" t="str">
        <f aca="false">IF($A1520="","",IF($K1520=0,"NOT IN BOM",IF($K1520&gt;1,"MULTIPLE BOM LINES","OK")))</f>
        <v/>
      </c>
      <c r="N1520" s="9" t="str">
        <f aca="false">IF($A1520="","",IF($L1520=0,"—",INDEX('1. Master BOM'!$A$1:$A$400,$L1520)))</f>
        <v/>
      </c>
      <c r="O1520" s="9" t="str">
        <f aca="false">IF($A1520="","",IF($L1520=0,"—",INDEX('1. Master BOM'!$B$1:$B$400,$L1520)))</f>
        <v/>
      </c>
      <c r="P1520" s="9" t="str">
        <f aca="false">IF($A1520="","",IF(OR($H1520="NOT IN SCHEMATIC",$O1520="—"),"",IF($G1520="","NO SCH PN",IF(UPPER(TRIM($G1520))=UPPER(TRIM($O1520)),"OK","MISMATCH"))))</f>
        <v/>
      </c>
      <c r="Q1520" s="9" t="str">
        <f aca="false">IF($A1520="","",IF($L1520=0,"—",INDEX('1. Master BOM'!$E$1:$E$400,$L1520)))</f>
        <v/>
      </c>
      <c r="R1520" s="9" t="str">
        <f aca="false">IF($A1520="","",IF($L1520=0,"—",IF(T(INDEX('1. Master BOM'!$F$1:$F$400,$L1520))="","(not set)",INDEX('1. Master BOM'!$F$1:$F$400,$L1520))))</f>
        <v/>
      </c>
      <c r="S1520" s="9" t="str">
        <f aca="false">IF($A1520="","",IF(OR($R1520="—",$R1520="(not set)",$D1520=""),"",IF(ISNUMBER(SEARCH(SUBSTITUTE(SUBSTITUTE(SUBSTITUTE($R1520,"-",""),"_","")," ",""),SUBSTITUTE(SUBSTITUTE(SUBSTITUTE($D1520,"-",""),"_","")," ",""))),"OK","CHECK")))</f>
        <v/>
      </c>
      <c r="T1520" s="9" t="str">
        <f aca="false">IF($A1520="","",IF(OR($H1520="NOT IN SCHEMATIC",$I1520="MISMATCH",$J1520="MISMATCH",$P1520="MISMATCH",$M1520&lt;&gt;"OK"),"REVIEW","OK"))</f>
        <v/>
      </c>
      <c r="U1520" s="14"/>
      <c r="V1520" s="14"/>
      <c r="W1520" s="17"/>
      <c r="X1520" s="14"/>
    </row>
    <row r="1521" customFormat="false" ht="15" hidden="false" customHeight="false" outlineLevel="0" collapsed="false">
      <c r="A1521" s="9" t="str">
        <f aca="false">IF('3. Layout Parts'!$A1521="","",TRIM('3. Layout Parts'!$A1521))</f>
        <v/>
      </c>
      <c r="B1521" s="9" t="str">
        <f aca="false">IF($A1521="","",'3. Layout Parts'!$D1521)</f>
        <v/>
      </c>
      <c r="C1521" s="9" t="str">
        <f aca="false">IF($A1521="","",'3. Layout Parts'!$B1521)</f>
        <v/>
      </c>
      <c r="D1521" s="9" t="str">
        <f aca="false">IF($A1521="","",'3. Layout Parts'!$C1521)</f>
        <v/>
      </c>
      <c r="E1521" s="9" t="str">
        <f aca="false">IF($A1521="","",IFERROR(INDEX('2. Schematic Parts'!$B$2:$B$3001,MATCH($A1521,'2. Schematic Parts'!$A$2:$A$3001,0)),"NOT FOUND"))</f>
        <v/>
      </c>
      <c r="F1521" s="9" t="str">
        <f aca="false">IF($A1521="","",IFERROR(INDEX('2. Schematic Parts'!$C$2:$C$3001,MATCH($A1521,'2. Schematic Parts'!$A$2:$A$3001,0))&amp;"","NOT FOUND"))</f>
        <v/>
      </c>
      <c r="G1521" s="9" t="str">
        <f aca="false">IF($A1521="","",IFERROR(INDEX('2. Schematic Parts'!$D$2:$D$3001,MATCH($A1521,'2. Schematic Parts'!$A$2:$A$3001,0))&amp;"","NOT FOUND"))</f>
        <v/>
      </c>
      <c r="H1521" s="9" t="str">
        <f aca="false">IF($A1521="","",IF(COUNTIF('2. Schematic Parts'!$A$2:$A$3001,$A1521)=0,"NOT IN SCHEMATIC","OK"))</f>
        <v/>
      </c>
      <c r="I1521" s="9" t="str">
        <f aca="false">IF($A1521="","",IF($H1521="NOT IN SCHEMATIC","",IF(UPPER(TRIM($C1521))=UPPER(TRIM($E1521)),"OK","MISMATCH")))</f>
        <v/>
      </c>
      <c r="J1521" s="9" t="str">
        <f aca="false">IF($A1521="","",IF($H1521="NOT IN SCHEMATIC","",IF($F1521="","NO SCH DECAL",IF($D1521="","",IF(UPPER(TRIM($D1521))=UPPER(TRIM($F1521)),"OK","MISMATCH")))))</f>
        <v/>
      </c>
      <c r="K1521" s="16" t="str">
        <f aca="false">IF($A1521="","",SUMPRODUCT(--ISNUMBER(SEARCH(","&amp;TRIM($A1521)&amp;",",","&amp;SUBSTITUTE('1. Master BOM'!$D$2:$D$400," ","")&amp;","))))</f>
        <v/>
      </c>
      <c r="L1521" s="16" t="str">
        <f aca="false">IF($A1521="","",IF($K1521&lt;&gt;1,0,SUMPRODUCT(ISNUMBER(SEARCH(","&amp;TRIM($A1521)&amp;",",","&amp;SUBSTITUTE('1. Master BOM'!$D$2:$D$400," ","")&amp;","))*ROW('1. Master BOM'!$D$2:$D$400))))</f>
        <v/>
      </c>
      <c r="M1521" s="9" t="str">
        <f aca="false">IF($A1521="","",IF($K1521=0,"NOT IN BOM",IF($K1521&gt;1,"MULTIPLE BOM LINES","OK")))</f>
        <v/>
      </c>
      <c r="N1521" s="9" t="str">
        <f aca="false">IF($A1521="","",IF($L1521=0,"—",INDEX('1. Master BOM'!$A$1:$A$400,$L1521)))</f>
        <v/>
      </c>
      <c r="O1521" s="9" t="str">
        <f aca="false">IF($A1521="","",IF($L1521=0,"—",INDEX('1. Master BOM'!$B$1:$B$400,$L1521)))</f>
        <v/>
      </c>
      <c r="P1521" s="9" t="str">
        <f aca="false">IF($A1521="","",IF(OR($H1521="NOT IN SCHEMATIC",$O1521="—"),"",IF($G1521="","NO SCH PN",IF(UPPER(TRIM($G1521))=UPPER(TRIM($O1521)),"OK","MISMATCH"))))</f>
        <v/>
      </c>
      <c r="Q1521" s="9" t="str">
        <f aca="false">IF($A1521="","",IF($L1521=0,"—",INDEX('1. Master BOM'!$E$1:$E$400,$L1521)))</f>
        <v/>
      </c>
      <c r="R1521" s="9" t="str">
        <f aca="false">IF($A1521="","",IF($L1521=0,"—",IF(T(INDEX('1. Master BOM'!$F$1:$F$400,$L1521))="","(not set)",INDEX('1. Master BOM'!$F$1:$F$400,$L1521))))</f>
        <v/>
      </c>
      <c r="S1521" s="9" t="str">
        <f aca="false">IF($A1521="","",IF(OR($R1521="—",$R1521="(not set)",$D1521=""),"",IF(ISNUMBER(SEARCH(SUBSTITUTE(SUBSTITUTE(SUBSTITUTE($R1521,"-",""),"_","")," ",""),SUBSTITUTE(SUBSTITUTE(SUBSTITUTE($D1521,"-",""),"_","")," ",""))),"OK","CHECK")))</f>
        <v/>
      </c>
      <c r="T1521" s="9" t="str">
        <f aca="false">IF($A1521="","",IF(OR($H1521="NOT IN SCHEMATIC",$I1521="MISMATCH",$J1521="MISMATCH",$P1521="MISMATCH",$M1521&lt;&gt;"OK"),"REVIEW","OK"))</f>
        <v/>
      </c>
      <c r="U1521" s="14"/>
      <c r="V1521" s="14"/>
      <c r="W1521" s="17"/>
      <c r="X1521" s="14"/>
    </row>
    <row r="1522" customFormat="false" ht="15" hidden="false" customHeight="false" outlineLevel="0" collapsed="false">
      <c r="A1522" s="9" t="str">
        <f aca="false">IF('3. Layout Parts'!$A1522="","",TRIM('3. Layout Parts'!$A1522))</f>
        <v/>
      </c>
      <c r="B1522" s="9" t="str">
        <f aca="false">IF($A1522="","",'3. Layout Parts'!$D1522)</f>
        <v/>
      </c>
      <c r="C1522" s="9" t="str">
        <f aca="false">IF($A1522="","",'3. Layout Parts'!$B1522)</f>
        <v/>
      </c>
      <c r="D1522" s="9" t="str">
        <f aca="false">IF($A1522="","",'3. Layout Parts'!$C1522)</f>
        <v/>
      </c>
      <c r="E1522" s="9" t="str">
        <f aca="false">IF($A1522="","",IFERROR(INDEX('2. Schematic Parts'!$B$2:$B$3001,MATCH($A1522,'2. Schematic Parts'!$A$2:$A$3001,0)),"NOT FOUND"))</f>
        <v/>
      </c>
      <c r="F1522" s="9" t="str">
        <f aca="false">IF($A1522="","",IFERROR(INDEX('2. Schematic Parts'!$C$2:$C$3001,MATCH($A1522,'2. Schematic Parts'!$A$2:$A$3001,0))&amp;"","NOT FOUND"))</f>
        <v/>
      </c>
      <c r="G1522" s="9" t="str">
        <f aca="false">IF($A1522="","",IFERROR(INDEX('2. Schematic Parts'!$D$2:$D$3001,MATCH($A1522,'2. Schematic Parts'!$A$2:$A$3001,0))&amp;"","NOT FOUND"))</f>
        <v/>
      </c>
      <c r="H1522" s="9" t="str">
        <f aca="false">IF($A1522="","",IF(COUNTIF('2. Schematic Parts'!$A$2:$A$3001,$A1522)=0,"NOT IN SCHEMATIC","OK"))</f>
        <v/>
      </c>
      <c r="I1522" s="9" t="str">
        <f aca="false">IF($A1522="","",IF($H1522="NOT IN SCHEMATIC","",IF(UPPER(TRIM($C1522))=UPPER(TRIM($E1522)),"OK","MISMATCH")))</f>
        <v/>
      </c>
      <c r="J1522" s="9" t="str">
        <f aca="false">IF($A1522="","",IF($H1522="NOT IN SCHEMATIC","",IF($F1522="","NO SCH DECAL",IF($D1522="","",IF(UPPER(TRIM($D1522))=UPPER(TRIM($F1522)),"OK","MISMATCH")))))</f>
        <v/>
      </c>
      <c r="K1522" s="16" t="str">
        <f aca="false">IF($A1522="","",SUMPRODUCT(--ISNUMBER(SEARCH(","&amp;TRIM($A1522)&amp;",",","&amp;SUBSTITUTE('1. Master BOM'!$D$2:$D$400," ","")&amp;","))))</f>
        <v/>
      </c>
      <c r="L1522" s="16" t="str">
        <f aca="false">IF($A1522="","",IF($K1522&lt;&gt;1,0,SUMPRODUCT(ISNUMBER(SEARCH(","&amp;TRIM($A1522)&amp;",",","&amp;SUBSTITUTE('1. Master BOM'!$D$2:$D$400," ","")&amp;","))*ROW('1. Master BOM'!$D$2:$D$400))))</f>
        <v/>
      </c>
      <c r="M1522" s="9" t="str">
        <f aca="false">IF($A1522="","",IF($K1522=0,"NOT IN BOM",IF($K1522&gt;1,"MULTIPLE BOM LINES","OK")))</f>
        <v/>
      </c>
      <c r="N1522" s="9" t="str">
        <f aca="false">IF($A1522="","",IF($L1522=0,"—",INDEX('1. Master BOM'!$A$1:$A$400,$L1522)))</f>
        <v/>
      </c>
      <c r="O1522" s="9" t="str">
        <f aca="false">IF($A1522="","",IF($L1522=0,"—",INDEX('1. Master BOM'!$B$1:$B$400,$L1522)))</f>
        <v/>
      </c>
      <c r="P1522" s="9" t="str">
        <f aca="false">IF($A1522="","",IF(OR($H1522="NOT IN SCHEMATIC",$O1522="—"),"",IF($G1522="","NO SCH PN",IF(UPPER(TRIM($G1522))=UPPER(TRIM($O1522)),"OK","MISMATCH"))))</f>
        <v/>
      </c>
      <c r="Q1522" s="9" t="str">
        <f aca="false">IF($A1522="","",IF($L1522=0,"—",INDEX('1. Master BOM'!$E$1:$E$400,$L1522)))</f>
        <v/>
      </c>
      <c r="R1522" s="9" t="str">
        <f aca="false">IF($A1522="","",IF($L1522=0,"—",IF(T(INDEX('1. Master BOM'!$F$1:$F$400,$L1522))="","(not set)",INDEX('1. Master BOM'!$F$1:$F$400,$L1522))))</f>
        <v/>
      </c>
      <c r="S1522" s="9" t="str">
        <f aca="false">IF($A1522="","",IF(OR($R1522="—",$R1522="(not set)",$D1522=""),"",IF(ISNUMBER(SEARCH(SUBSTITUTE(SUBSTITUTE(SUBSTITUTE($R1522,"-",""),"_","")," ",""),SUBSTITUTE(SUBSTITUTE(SUBSTITUTE($D1522,"-",""),"_","")," ",""))),"OK","CHECK")))</f>
        <v/>
      </c>
      <c r="T1522" s="9" t="str">
        <f aca="false">IF($A1522="","",IF(OR($H1522="NOT IN SCHEMATIC",$I1522="MISMATCH",$J1522="MISMATCH",$P1522="MISMATCH",$M1522&lt;&gt;"OK"),"REVIEW","OK"))</f>
        <v/>
      </c>
      <c r="U1522" s="14"/>
      <c r="V1522" s="14"/>
      <c r="W1522" s="17"/>
      <c r="X1522" s="14"/>
    </row>
    <row r="1523" customFormat="false" ht="15" hidden="false" customHeight="false" outlineLevel="0" collapsed="false">
      <c r="A1523" s="9" t="str">
        <f aca="false">IF('3. Layout Parts'!$A1523="","",TRIM('3. Layout Parts'!$A1523))</f>
        <v/>
      </c>
      <c r="B1523" s="9" t="str">
        <f aca="false">IF($A1523="","",'3. Layout Parts'!$D1523)</f>
        <v/>
      </c>
      <c r="C1523" s="9" t="str">
        <f aca="false">IF($A1523="","",'3. Layout Parts'!$B1523)</f>
        <v/>
      </c>
      <c r="D1523" s="9" t="str">
        <f aca="false">IF($A1523="","",'3. Layout Parts'!$C1523)</f>
        <v/>
      </c>
      <c r="E1523" s="9" t="str">
        <f aca="false">IF($A1523="","",IFERROR(INDEX('2. Schematic Parts'!$B$2:$B$3001,MATCH($A1523,'2. Schematic Parts'!$A$2:$A$3001,0)),"NOT FOUND"))</f>
        <v/>
      </c>
      <c r="F1523" s="9" t="str">
        <f aca="false">IF($A1523="","",IFERROR(INDEX('2. Schematic Parts'!$C$2:$C$3001,MATCH($A1523,'2. Schematic Parts'!$A$2:$A$3001,0))&amp;"","NOT FOUND"))</f>
        <v/>
      </c>
      <c r="G1523" s="9" t="str">
        <f aca="false">IF($A1523="","",IFERROR(INDEX('2. Schematic Parts'!$D$2:$D$3001,MATCH($A1523,'2. Schematic Parts'!$A$2:$A$3001,0))&amp;"","NOT FOUND"))</f>
        <v/>
      </c>
      <c r="H1523" s="9" t="str">
        <f aca="false">IF($A1523="","",IF(COUNTIF('2. Schematic Parts'!$A$2:$A$3001,$A1523)=0,"NOT IN SCHEMATIC","OK"))</f>
        <v/>
      </c>
      <c r="I1523" s="9" t="str">
        <f aca="false">IF($A1523="","",IF($H1523="NOT IN SCHEMATIC","",IF(UPPER(TRIM($C1523))=UPPER(TRIM($E1523)),"OK","MISMATCH")))</f>
        <v/>
      </c>
      <c r="J1523" s="9" t="str">
        <f aca="false">IF($A1523="","",IF($H1523="NOT IN SCHEMATIC","",IF($F1523="","NO SCH DECAL",IF($D1523="","",IF(UPPER(TRIM($D1523))=UPPER(TRIM($F1523)),"OK","MISMATCH")))))</f>
        <v/>
      </c>
      <c r="K1523" s="16" t="str">
        <f aca="false">IF($A1523="","",SUMPRODUCT(--ISNUMBER(SEARCH(","&amp;TRIM($A1523)&amp;",",","&amp;SUBSTITUTE('1. Master BOM'!$D$2:$D$400," ","")&amp;","))))</f>
        <v/>
      </c>
      <c r="L1523" s="16" t="str">
        <f aca="false">IF($A1523="","",IF($K1523&lt;&gt;1,0,SUMPRODUCT(ISNUMBER(SEARCH(","&amp;TRIM($A1523)&amp;",",","&amp;SUBSTITUTE('1. Master BOM'!$D$2:$D$400," ","")&amp;","))*ROW('1. Master BOM'!$D$2:$D$400))))</f>
        <v/>
      </c>
      <c r="M1523" s="9" t="str">
        <f aca="false">IF($A1523="","",IF($K1523=0,"NOT IN BOM",IF($K1523&gt;1,"MULTIPLE BOM LINES","OK")))</f>
        <v/>
      </c>
      <c r="N1523" s="9" t="str">
        <f aca="false">IF($A1523="","",IF($L1523=0,"—",INDEX('1. Master BOM'!$A$1:$A$400,$L1523)))</f>
        <v/>
      </c>
      <c r="O1523" s="9" t="str">
        <f aca="false">IF($A1523="","",IF($L1523=0,"—",INDEX('1. Master BOM'!$B$1:$B$400,$L1523)))</f>
        <v/>
      </c>
      <c r="P1523" s="9" t="str">
        <f aca="false">IF($A1523="","",IF(OR($H1523="NOT IN SCHEMATIC",$O1523="—"),"",IF($G1523="","NO SCH PN",IF(UPPER(TRIM($G1523))=UPPER(TRIM($O1523)),"OK","MISMATCH"))))</f>
        <v/>
      </c>
      <c r="Q1523" s="9" t="str">
        <f aca="false">IF($A1523="","",IF($L1523=0,"—",INDEX('1. Master BOM'!$E$1:$E$400,$L1523)))</f>
        <v/>
      </c>
      <c r="R1523" s="9" t="str">
        <f aca="false">IF($A1523="","",IF($L1523=0,"—",IF(T(INDEX('1. Master BOM'!$F$1:$F$400,$L1523))="","(not set)",INDEX('1. Master BOM'!$F$1:$F$400,$L1523))))</f>
        <v/>
      </c>
      <c r="S1523" s="9" t="str">
        <f aca="false">IF($A1523="","",IF(OR($R1523="—",$R1523="(not set)",$D1523=""),"",IF(ISNUMBER(SEARCH(SUBSTITUTE(SUBSTITUTE(SUBSTITUTE($R1523,"-",""),"_","")," ",""),SUBSTITUTE(SUBSTITUTE(SUBSTITUTE($D1523,"-",""),"_","")," ",""))),"OK","CHECK")))</f>
        <v/>
      </c>
      <c r="T1523" s="9" t="str">
        <f aca="false">IF($A1523="","",IF(OR($H1523="NOT IN SCHEMATIC",$I1523="MISMATCH",$J1523="MISMATCH",$P1523="MISMATCH",$M1523&lt;&gt;"OK"),"REVIEW","OK"))</f>
        <v/>
      </c>
      <c r="U1523" s="14"/>
      <c r="V1523" s="14"/>
      <c r="W1523" s="17"/>
      <c r="X1523" s="14"/>
    </row>
    <row r="1524" customFormat="false" ht="15" hidden="false" customHeight="false" outlineLevel="0" collapsed="false">
      <c r="A1524" s="9" t="str">
        <f aca="false">IF('3. Layout Parts'!$A1524="","",TRIM('3. Layout Parts'!$A1524))</f>
        <v/>
      </c>
      <c r="B1524" s="9" t="str">
        <f aca="false">IF($A1524="","",'3. Layout Parts'!$D1524)</f>
        <v/>
      </c>
      <c r="C1524" s="9" t="str">
        <f aca="false">IF($A1524="","",'3. Layout Parts'!$B1524)</f>
        <v/>
      </c>
      <c r="D1524" s="9" t="str">
        <f aca="false">IF($A1524="","",'3. Layout Parts'!$C1524)</f>
        <v/>
      </c>
      <c r="E1524" s="9" t="str">
        <f aca="false">IF($A1524="","",IFERROR(INDEX('2. Schematic Parts'!$B$2:$B$3001,MATCH($A1524,'2. Schematic Parts'!$A$2:$A$3001,0)),"NOT FOUND"))</f>
        <v/>
      </c>
      <c r="F1524" s="9" t="str">
        <f aca="false">IF($A1524="","",IFERROR(INDEX('2. Schematic Parts'!$C$2:$C$3001,MATCH($A1524,'2. Schematic Parts'!$A$2:$A$3001,0))&amp;"","NOT FOUND"))</f>
        <v/>
      </c>
      <c r="G1524" s="9" t="str">
        <f aca="false">IF($A1524="","",IFERROR(INDEX('2. Schematic Parts'!$D$2:$D$3001,MATCH($A1524,'2. Schematic Parts'!$A$2:$A$3001,0))&amp;"","NOT FOUND"))</f>
        <v/>
      </c>
      <c r="H1524" s="9" t="str">
        <f aca="false">IF($A1524="","",IF(COUNTIF('2. Schematic Parts'!$A$2:$A$3001,$A1524)=0,"NOT IN SCHEMATIC","OK"))</f>
        <v/>
      </c>
      <c r="I1524" s="9" t="str">
        <f aca="false">IF($A1524="","",IF($H1524="NOT IN SCHEMATIC","",IF(UPPER(TRIM($C1524))=UPPER(TRIM($E1524)),"OK","MISMATCH")))</f>
        <v/>
      </c>
      <c r="J1524" s="9" t="str">
        <f aca="false">IF($A1524="","",IF($H1524="NOT IN SCHEMATIC","",IF($F1524="","NO SCH DECAL",IF($D1524="","",IF(UPPER(TRIM($D1524))=UPPER(TRIM($F1524)),"OK","MISMATCH")))))</f>
        <v/>
      </c>
      <c r="K1524" s="16" t="str">
        <f aca="false">IF($A1524="","",SUMPRODUCT(--ISNUMBER(SEARCH(","&amp;TRIM($A1524)&amp;",",","&amp;SUBSTITUTE('1. Master BOM'!$D$2:$D$400," ","")&amp;","))))</f>
        <v/>
      </c>
      <c r="L1524" s="16" t="str">
        <f aca="false">IF($A1524="","",IF($K1524&lt;&gt;1,0,SUMPRODUCT(ISNUMBER(SEARCH(","&amp;TRIM($A1524)&amp;",",","&amp;SUBSTITUTE('1. Master BOM'!$D$2:$D$400," ","")&amp;","))*ROW('1. Master BOM'!$D$2:$D$400))))</f>
        <v/>
      </c>
      <c r="M1524" s="9" t="str">
        <f aca="false">IF($A1524="","",IF($K1524=0,"NOT IN BOM",IF($K1524&gt;1,"MULTIPLE BOM LINES","OK")))</f>
        <v/>
      </c>
      <c r="N1524" s="9" t="str">
        <f aca="false">IF($A1524="","",IF($L1524=0,"—",INDEX('1. Master BOM'!$A$1:$A$400,$L1524)))</f>
        <v/>
      </c>
      <c r="O1524" s="9" t="str">
        <f aca="false">IF($A1524="","",IF($L1524=0,"—",INDEX('1. Master BOM'!$B$1:$B$400,$L1524)))</f>
        <v/>
      </c>
      <c r="P1524" s="9" t="str">
        <f aca="false">IF($A1524="","",IF(OR($H1524="NOT IN SCHEMATIC",$O1524="—"),"",IF($G1524="","NO SCH PN",IF(UPPER(TRIM($G1524))=UPPER(TRIM($O1524)),"OK","MISMATCH"))))</f>
        <v/>
      </c>
      <c r="Q1524" s="9" t="str">
        <f aca="false">IF($A1524="","",IF($L1524=0,"—",INDEX('1. Master BOM'!$E$1:$E$400,$L1524)))</f>
        <v/>
      </c>
      <c r="R1524" s="9" t="str">
        <f aca="false">IF($A1524="","",IF($L1524=0,"—",IF(T(INDEX('1. Master BOM'!$F$1:$F$400,$L1524))="","(not set)",INDEX('1. Master BOM'!$F$1:$F$400,$L1524))))</f>
        <v/>
      </c>
      <c r="S1524" s="9" t="str">
        <f aca="false">IF($A1524="","",IF(OR($R1524="—",$R1524="(not set)",$D1524=""),"",IF(ISNUMBER(SEARCH(SUBSTITUTE(SUBSTITUTE(SUBSTITUTE($R1524,"-",""),"_","")," ",""),SUBSTITUTE(SUBSTITUTE(SUBSTITUTE($D1524,"-",""),"_","")," ",""))),"OK","CHECK")))</f>
        <v/>
      </c>
      <c r="T1524" s="9" t="str">
        <f aca="false">IF($A1524="","",IF(OR($H1524="NOT IN SCHEMATIC",$I1524="MISMATCH",$J1524="MISMATCH",$P1524="MISMATCH",$M1524&lt;&gt;"OK"),"REVIEW","OK"))</f>
        <v/>
      </c>
      <c r="U1524" s="14"/>
      <c r="V1524" s="14"/>
      <c r="W1524" s="17"/>
      <c r="X1524" s="14"/>
    </row>
    <row r="1525" customFormat="false" ht="15" hidden="false" customHeight="false" outlineLevel="0" collapsed="false">
      <c r="A1525" s="9" t="str">
        <f aca="false">IF('3. Layout Parts'!$A1525="","",TRIM('3. Layout Parts'!$A1525))</f>
        <v/>
      </c>
      <c r="B1525" s="9" t="str">
        <f aca="false">IF($A1525="","",'3. Layout Parts'!$D1525)</f>
        <v/>
      </c>
      <c r="C1525" s="9" t="str">
        <f aca="false">IF($A1525="","",'3. Layout Parts'!$B1525)</f>
        <v/>
      </c>
      <c r="D1525" s="9" t="str">
        <f aca="false">IF($A1525="","",'3. Layout Parts'!$C1525)</f>
        <v/>
      </c>
      <c r="E1525" s="9" t="str">
        <f aca="false">IF($A1525="","",IFERROR(INDEX('2. Schematic Parts'!$B$2:$B$3001,MATCH($A1525,'2. Schematic Parts'!$A$2:$A$3001,0)),"NOT FOUND"))</f>
        <v/>
      </c>
      <c r="F1525" s="9" t="str">
        <f aca="false">IF($A1525="","",IFERROR(INDEX('2. Schematic Parts'!$C$2:$C$3001,MATCH($A1525,'2. Schematic Parts'!$A$2:$A$3001,0))&amp;"","NOT FOUND"))</f>
        <v/>
      </c>
      <c r="G1525" s="9" t="str">
        <f aca="false">IF($A1525="","",IFERROR(INDEX('2. Schematic Parts'!$D$2:$D$3001,MATCH($A1525,'2. Schematic Parts'!$A$2:$A$3001,0))&amp;"","NOT FOUND"))</f>
        <v/>
      </c>
      <c r="H1525" s="9" t="str">
        <f aca="false">IF($A1525="","",IF(COUNTIF('2. Schematic Parts'!$A$2:$A$3001,$A1525)=0,"NOT IN SCHEMATIC","OK"))</f>
        <v/>
      </c>
      <c r="I1525" s="9" t="str">
        <f aca="false">IF($A1525="","",IF($H1525="NOT IN SCHEMATIC","",IF(UPPER(TRIM($C1525))=UPPER(TRIM($E1525)),"OK","MISMATCH")))</f>
        <v/>
      </c>
      <c r="J1525" s="9" t="str">
        <f aca="false">IF($A1525="","",IF($H1525="NOT IN SCHEMATIC","",IF($F1525="","NO SCH DECAL",IF($D1525="","",IF(UPPER(TRIM($D1525))=UPPER(TRIM($F1525)),"OK","MISMATCH")))))</f>
        <v/>
      </c>
      <c r="K1525" s="16" t="str">
        <f aca="false">IF($A1525="","",SUMPRODUCT(--ISNUMBER(SEARCH(","&amp;TRIM($A1525)&amp;",",","&amp;SUBSTITUTE('1. Master BOM'!$D$2:$D$400," ","")&amp;","))))</f>
        <v/>
      </c>
      <c r="L1525" s="16" t="str">
        <f aca="false">IF($A1525="","",IF($K1525&lt;&gt;1,0,SUMPRODUCT(ISNUMBER(SEARCH(","&amp;TRIM($A1525)&amp;",",","&amp;SUBSTITUTE('1. Master BOM'!$D$2:$D$400," ","")&amp;","))*ROW('1. Master BOM'!$D$2:$D$400))))</f>
        <v/>
      </c>
      <c r="M1525" s="9" t="str">
        <f aca="false">IF($A1525="","",IF($K1525=0,"NOT IN BOM",IF($K1525&gt;1,"MULTIPLE BOM LINES","OK")))</f>
        <v/>
      </c>
      <c r="N1525" s="9" t="str">
        <f aca="false">IF($A1525="","",IF($L1525=0,"—",INDEX('1. Master BOM'!$A$1:$A$400,$L1525)))</f>
        <v/>
      </c>
      <c r="O1525" s="9" t="str">
        <f aca="false">IF($A1525="","",IF($L1525=0,"—",INDEX('1. Master BOM'!$B$1:$B$400,$L1525)))</f>
        <v/>
      </c>
      <c r="P1525" s="9" t="str">
        <f aca="false">IF($A1525="","",IF(OR($H1525="NOT IN SCHEMATIC",$O1525="—"),"",IF($G1525="","NO SCH PN",IF(UPPER(TRIM($G1525))=UPPER(TRIM($O1525)),"OK","MISMATCH"))))</f>
        <v/>
      </c>
      <c r="Q1525" s="9" t="str">
        <f aca="false">IF($A1525="","",IF($L1525=0,"—",INDEX('1. Master BOM'!$E$1:$E$400,$L1525)))</f>
        <v/>
      </c>
      <c r="R1525" s="9" t="str">
        <f aca="false">IF($A1525="","",IF($L1525=0,"—",IF(T(INDEX('1. Master BOM'!$F$1:$F$400,$L1525))="","(not set)",INDEX('1. Master BOM'!$F$1:$F$400,$L1525))))</f>
        <v/>
      </c>
      <c r="S1525" s="9" t="str">
        <f aca="false">IF($A1525="","",IF(OR($R1525="—",$R1525="(not set)",$D1525=""),"",IF(ISNUMBER(SEARCH(SUBSTITUTE(SUBSTITUTE(SUBSTITUTE($R1525,"-",""),"_","")," ",""),SUBSTITUTE(SUBSTITUTE(SUBSTITUTE($D1525,"-",""),"_","")," ",""))),"OK","CHECK")))</f>
        <v/>
      </c>
      <c r="T1525" s="9" t="str">
        <f aca="false">IF($A1525="","",IF(OR($H1525="NOT IN SCHEMATIC",$I1525="MISMATCH",$J1525="MISMATCH",$P1525="MISMATCH",$M1525&lt;&gt;"OK"),"REVIEW","OK"))</f>
        <v/>
      </c>
      <c r="U1525" s="14"/>
      <c r="V1525" s="14"/>
      <c r="W1525" s="17"/>
      <c r="X1525" s="14"/>
    </row>
    <row r="1526" customFormat="false" ht="15" hidden="false" customHeight="false" outlineLevel="0" collapsed="false">
      <c r="A1526" s="9" t="str">
        <f aca="false">IF('3. Layout Parts'!$A1526="","",TRIM('3. Layout Parts'!$A1526))</f>
        <v/>
      </c>
      <c r="B1526" s="9" t="str">
        <f aca="false">IF($A1526="","",'3. Layout Parts'!$D1526)</f>
        <v/>
      </c>
      <c r="C1526" s="9" t="str">
        <f aca="false">IF($A1526="","",'3. Layout Parts'!$B1526)</f>
        <v/>
      </c>
      <c r="D1526" s="9" t="str">
        <f aca="false">IF($A1526="","",'3. Layout Parts'!$C1526)</f>
        <v/>
      </c>
      <c r="E1526" s="9" t="str">
        <f aca="false">IF($A1526="","",IFERROR(INDEX('2. Schematic Parts'!$B$2:$B$3001,MATCH($A1526,'2. Schematic Parts'!$A$2:$A$3001,0)),"NOT FOUND"))</f>
        <v/>
      </c>
      <c r="F1526" s="9" t="str">
        <f aca="false">IF($A1526="","",IFERROR(INDEX('2. Schematic Parts'!$C$2:$C$3001,MATCH($A1526,'2. Schematic Parts'!$A$2:$A$3001,0))&amp;"","NOT FOUND"))</f>
        <v/>
      </c>
      <c r="G1526" s="9" t="str">
        <f aca="false">IF($A1526="","",IFERROR(INDEX('2. Schematic Parts'!$D$2:$D$3001,MATCH($A1526,'2. Schematic Parts'!$A$2:$A$3001,0))&amp;"","NOT FOUND"))</f>
        <v/>
      </c>
      <c r="H1526" s="9" t="str">
        <f aca="false">IF($A1526="","",IF(COUNTIF('2. Schematic Parts'!$A$2:$A$3001,$A1526)=0,"NOT IN SCHEMATIC","OK"))</f>
        <v/>
      </c>
      <c r="I1526" s="9" t="str">
        <f aca="false">IF($A1526="","",IF($H1526="NOT IN SCHEMATIC","",IF(UPPER(TRIM($C1526))=UPPER(TRIM($E1526)),"OK","MISMATCH")))</f>
        <v/>
      </c>
      <c r="J1526" s="9" t="str">
        <f aca="false">IF($A1526="","",IF($H1526="NOT IN SCHEMATIC","",IF($F1526="","NO SCH DECAL",IF($D1526="","",IF(UPPER(TRIM($D1526))=UPPER(TRIM($F1526)),"OK","MISMATCH")))))</f>
        <v/>
      </c>
      <c r="K1526" s="16" t="str">
        <f aca="false">IF($A1526="","",SUMPRODUCT(--ISNUMBER(SEARCH(","&amp;TRIM($A1526)&amp;",",","&amp;SUBSTITUTE('1. Master BOM'!$D$2:$D$400," ","")&amp;","))))</f>
        <v/>
      </c>
      <c r="L1526" s="16" t="str">
        <f aca="false">IF($A1526="","",IF($K1526&lt;&gt;1,0,SUMPRODUCT(ISNUMBER(SEARCH(","&amp;TRIM($A1526)&amp;",",","&amp;SUBSTITUTE('1. Master BOM'!$D$2:$D$400," ","")&amp;","))*ROW('1. Master BOM'!$D$2:$D$400))))</f>
        <v/>
      </c>
      <c r="M1526" s="9" t="str">
        <f aca="false">IF($A1526="","",IF($K1526=0,"NOT IN BOM",IF($K1526&gt;1,"MULTIPLE BOM LINES","OK")))</f>
        <v/>
      </c>
      <c r="N1526" s="9" t="str">
        <f aca="false">IF($A1526="","",IF($L1526=0,"—",INDEX('1. Master BOM'!$A$1:$A$400,$L1526)))</f>
        <v/>
      </c>
      <c r="O1526" s="9" t="str">
        <f aca="false">IF($A1526="","",IF($L1526=0,"—",INDEX('1. Master BOM'!$B$1:$B$400,$L1526)))</f>
        <v/>
      </c>
      <c r="P1526" s="9" t="str">
        <f aca="false">IF($A1526="","",IF(OR($H1526="NOT IN SCHEMATIC",$O1526="—"),"",IF($G1526="","NO SCH PN",IF(UPPER(TRIM($G1526))=UPPER(TRIM($O1526)),"OK","MISMATCH"))))</f>
        <v/>
      </c>
      <c r="Q1526" s="9" t="str">
        <f aca="false">IF($A1526="","",IF($L1526=0,"—",INDEX('1. Master BOM'!$E$1:$E$400,$L1526)))</f>
        <v/>
      </c>
      <c r="R1526" s="9" t="str">
        <f aca="false">IF($A1526="","",IF($L1526=0,"—",IF(T(INDEX('1. Master BOM'!$F$1:$F$400,$L1526))="","(not set)",INDEX('1. Master BOM'!$F$1:$F$400,$L1526))))</f>
        <v/>
      </c>
      <c r="S1526" s="9" t="str">
        <f aca="false">IF($A1526="","",IF(OR($R1526="—",$R1526="(not set)",$D1526=""),"",IF(ISNUMBER(SEARCH(SUBSTITUTE(SUBSTITUTE(SUBSTITUTE($R1526,"-",""),"_","")," ",""),SUBSTITUTE(SUBSTITUTE(SUBSTITUTE($D1526,"-",""),"_","")," ",""))),"OK","CHECK")))</f>
        <v/>
      </c>
      <c r="T1526" s="9" t="str">
        <f aca="false">IF($A1526="","",IF(OR($H1526="NOT IN SCHEMATIC",$I1526="MISMATCH",$J1526="MISMATCH",$P1526="MISMATCH",$M1526&lt;&gt;"OK"),"REVIEW","OK"))</f>
        <v/>
      </c>
      <c r="U1526" s="14"/>
      <c r="V1526" s="14"/>
      <c r="W1526" s="17"/>
      <c r="X1526" s="14"/>
    </row>
    <row r="1527" customFormat="false" ht="15" hidden="false" customHeight="false" outlineLevel="0" collapsed="false">
      <c r="A1527" s="9" t="str">
        <f aca="false">IF('3. Layout Parts'!$A1527="","",TRIM('3. Layout Parts'!$A1527))</f>
        <v/>
      </c>
      <c r="B1527" s="9" t="str">
        <f aca="false">IF($A1527="","",'3. Layout Parts'!$D1527)</f>
        <v/>
      </c>
      <c r="C1527" s="9" t="str">
        <f aca="false">IF($A1527="","",'3. Layout Parts'!$B1527)</f>
        <v/>
      </c>
      <c r="D1527" s="9" t="str">
        <f aca="false">IF($A1527="","",'3. Layout Parts'!$C1527)</f>
        <v/>
      </c>
      <c r="E1527" s="9" t="str">
        <f aca="false">IF($A1527="","",IFERROR(INDEX('2. Schematic Parts'!$B$2:$B$3001,MATCH($A1527,'2. Schematic Parts'!$A$2:$A$3001,0)),"NOT FOUND"))</f>
        <v/>
      </c>
      <c r="F1527" s="9" t="str">
        <f aca="false">IF($A1527="","",IFERROR(INDEX('2. Schematic Parts'!$C$2:$C$3001,MATCH($A1527,'2. Schematic Parts'!$A$2:$A$3001,0))&amp;"","NOT FOUND"))</f>
        <v/>
      </c>
      <c r="G1527" s="9" t="str">
        <f aca="false">IF($A1527="","",IFERROR(INDEX('2. Schematic Parts'!$D$2:$D$3001,MATCH($A1527,'2. Schematic Parts'!$A$2:$A$3001,0))&amp;"","NOT FOUND"))</f>
        <v/>
      </c>
      <c r="H1527" s="9" t="str">
        <f aca="false">IF($A1527="","",IF(COUNTIF('2. Schematic Parts'!$A$2:$A$3001,$A1527)=0,"NOT IN SCHEMATIC","OK"))</f>
        <v/>
      </c>
      <c r="I1527" s="9" t="str">
        <f aca="false">IF($A1527="","",IF($H1527="NOT IN SCHEMATIC","",IF(UPPER(TRIM($C1527))=UPPER(TRIM($E1527)),"OK","MISMATCH")))</f>
        <v/>
      </c>
      <c r="J1527" s="9" t="str">
        <f aca="false">IF($A1527="","",IF($H1527="NOT IN SCHEMATIC","",IF($F1527="","NO SCH DECAL",IF($D1527="","",IF(UPPER(TRIM($D1527))=UPPER(TRIM($F1527)),"OK","MISMATCH")))))</f>
        <v/>
      </c>
      <c r="K1527" s="16" t="str">
        <f aca="false">IF($A1527="","",SUMPRODUCT(--ISNUMBER(SEARCH(","&amp;TRIM($A1527)&amp;",",","&amp;SUBSTITUTE('1. Master BOM'!$D$2:$D$400," ","")&amp;","))))</f>
        <v/>
      </c>
      <c r="L1527" s="16" t="str">
        <f aca="false">IF($A1527="","",IF($K1527&lt;&gt;1,0,SUMPRODUCT(ISNUMBER(SEARCH(","&amp;TRIM($A1527)&amp;",",","&amp;SUBSTITUTE('1. Master BOM'!$D$2:$D$400," ","")&amp;","))*ROW('1. Master BOM'!$D$2:$D$400))))</f>
        <v/>
      </c>
      <c r="M1527" s="9" t="str">
        <f aca="false">IF($A1527="","",IF($K1527=0,"NOT IN BOM",IF($K1527&gt;1,"MULTIPLE BOM LINES","OK")))</f>
        <v/>
      </c>
      <c r="N1527" s="9" t="str">
        <f aca="false">IF($A1527="","",IF($L1527=0,"—",INDEX('1. Master BOM'!$A$1:$A$400,$L1527)))</f>
        <v/>
      </c>
      <c r="O1527" s="9" t="str">
        <f aca="false">IF($A1527="","",IF($L1527=0,"—",INDEX('1. Master BOM'!$B$1:$B$400,$L1527)))</f>
        <v/>
      </c>
      <c r="P1527" s="9" t="str">
        <f aca="false">IF($A1527="","",IF(OR($H1527="NOT IN SCHEMATIC",$O1527="—"),"",IF($G1527="","NO SCH PN",IF(UPPER(TRIM($G1527))=UPPER(TRIM($O1527)),"OK","MISMATCH"))))</f>
        <v/>
      </c>
      <c r="Q1527" s="9" t="str">
        <f aca="false">IF($A1527="","",IF($L1527=0,"—",INDEX('1. Master BOM'!$E$1:$E$400,$L1527)))</f>
        <v/>
      </c>
      <c r="R1527" s="9" t="str">
        <f aca="false">IF($A1527="","",IF($L1527=0,"—",IF(T(INDEX('1. Master BOM'!$F$1:$F$400,$L1527))="","(not set)",INDEX('1. Master BOM'!$F$1:$F$400,$L1527))))</f>
        <v/>
      </c>
      <c r="S1527" s="9" t="str">
        <f aca="false">IF($A1527="","",IF(OR($R1527="—",$R1527="(not set)",$D1527=""),"",IF(ISNUMBER(SEARCH(SUBSTITUTE(SUBSTITUTE(SUBSTITUTE($R1527,"-",""),"_","")," ",""),SUBSTITUTE(SUBSTITUTE(SUBSTITUTE($D1527,"-",""),"_","")," ",""))),"OK","CHECK")))</f>
        <v/>
      </c>
      <c r="T1527" s="9" t="str">
        <f aca="false">IF($A1527="","",IF(OR($H1527="NOT IN SCHEMATIC",$I1527="MISMATCH",$J1527="MISMATCH",$P1527="MISMATCH",$M1527&lt;&gt;"OK"),"REVIEW","OK"))</f>
        <v/>
      </c>
      <c r="U1527" s="14"/>
      <c r="V1527" s="14"/>
      <c r="W1527" s="17"/>
      <c r="X1527" s="14"/>
    </row>
    <row r="1528" customFormat="false" ht="15" hidden="false" customHeight="false" outlineLevel="0" collapsed="false">
      <c r="A1528" s="9" t="str">
        <f aca="false">IF('3. Layout Parts'!$A1528="","",TRIM('3. Layout Parts'!$A1528))</f>
        <v/>
      </c>
      <c r="B1528" s="9" t="str">
        <f aca="false">IF($A1528="","",'3. Layout Parts'!$D1528)</f>
        <v/>
      </c>
      <c r="C1528" s="9" t="str">
        <f aca="false">IF($A1528="","",'3. Layout Parts'!$B1528)</f>
        <v/>
      </c>
      <c r="D1528" s="9" t="str">
        <f aca="false">IF($A1528="","",'3. Layout Parts'!$C1528)</f>
        <v/>
      </c>
      <c r="E1528" s="9" t="str">
        <f aca="false">IF($A1528="","",IFERROR(INDEX('2. Schematic Parts'!$B$2:$B$3001,MATCH($A1528,'2. Schematic Parts'!$A$2:$A$3001,0)),"NOT FOUND"))</f>
        <v/>
      </c>
      <c r="F1528" s="9" t="str">
        <f aca="false">IF($A1528="","",IFERROR(INDEX('2. Schematic Parts'!$C$2:$C$3001,MATCH($A1528,'2. Schematic Parts'!$A$2:$A$3001,0))&amp;"","NOT FOUND"))</f>
        <v/>
      </c>
      <c r="G1528" s="9" t="str">
        <f aca="false">IF($A1528="","",IFERROR(INDEX('2. Schematic Parts'!$D$2:$D$3001,MATCH($A1528,'2. Schematic Parts'!$A$2:$A$3001,0))&amp;"","NOT FOUND"))</f>
        <v/>
      </c>
      <c r="H1528" s="9" t="str">
        <f aca="false">IF($A1528="","",IF(COUNTIF('2. Schematic Parts'!$A$2:$A$3001,$A1528)=0,"NOT IN SCHEMATIC","OK"))</f>
        <v/>
      </c>
      <c r="I1528" s="9" t="str">
        <f aca="false">IF($A1528="","",IF($H1528="NOT IN SCHEMATIC","",IF(UPPER(TRIM($C1528))=UPPER(TRIM($E1528)),"OK","MISMATCH")))</f>
        <v/>
      </c>
      <c r="J1528" s="9" t="str">
        <f aca="false">IF($A1528="","",IF($H1528="NOT IN SCHEMATIC","",IF($F1528="","NO SCH DECAL",IF($D1528="","",IF(UPPER(TRIM($D1528))=UPPER(TRIM($F1528)),"OK","MISMATCH")))))</f>
        <v/>
      </c>
      <c r="K1528" s="16" t="str">
        <f aca="false">IF($A1528="","",SUMPRODUCT(--ISNUMBER(SEARCH(","&amp;TRIM($A1528)&amp;",",","&amp;SUBSTITUTE('1. Master BOM'!$D$2:$D$400," ","")&amp;","))))</f>
        <v/>
      </c>
      <c r="L1528" s="16" t="str">
        <f aca="false">IF($A1528="","",IF($K1528&lt;&gt;1,0,SUMPRODUCT(ISNUMBER(SEARCH(","&amp;TRIM($A1528)&amp;",",","&amp;SUBSTITUTE('1. Master BOM'!$D$2:$D$400," ","")&amp;","))*ROW('1. Master BOM'!$D$2:$D$400))))</f>
        <v/>
      </c>
      <c r="M1528" s="9" t="str">
        <f aca="false">IF($A1528="","",IF($K1528=0,"NOT IN BOM",IF($K1528&gt;1,"MULTIPLE BOM LINES","OK")))</f>
        <v/>
      </c>
      <c r="N1528" s="9" t="str">
        <f aca="false">IF($A1528="","",IF($L1528=0,"—",INDEX('1. Master BOM'!$A$1:$A$400,$L1528)))</f>
        <v/>
      </c>
      <c r="O1528" s="9" t="str">
        <f aca="false">IF($A1528="","",IF($L1528=0,"—",INDEX('1. Master BOM'!$B$1:$B$400,$L1528)))</f>
        <v/>
      </c>
      <c r="P1528" s="9" t="str">
        <f aca="false">IF($A1528="","",IF(OR($H1528="NOT IN SCHEMATIC",$O1528="—"),"",IF($G1528="","NO SCH PN",IF(UPPER(TRIM($G1528))=UPPER(TRIM($O1528)),"OK","MISMATCH"))))</f>
        <v/>
      </c>
      <c r="Q1528" s="9" t="str">
        <f aca="false">IF($A1528="","",IF($L1528=0,"—",INDEX('1. Master BOM'!$E$1:$E$400,$L1528)))</f>
        <v/>
      </c>
      <c r="R1528" s="9" t="str">
        <f aca="false">IF($A1528="","",IF($L1528=0,"—",IF(T(INDEX('1. Master BOM'!$F$1:$F$400,$L1528))="","(not set)",INDEX('1. Master BOM'!$F$1:$F$400,$L1528))))</f>
        <v/>
      </c>
      <c r="S1528" s="9" t="str">
        <f aca="false">IF($A1528="","",IF(OR($R1528="—",$R1528="(not set)",$D1528=""),"",IF(ISNUMBER(SEARCH(SUBSTITUTE(SUBSTITUTE(SUBSTITUTE($R1528,"-",""),"_","")," ",""),SUBSTITUTE(SUBSTITUTE(SUBSTITUTE($D1528,"-",""),"_","")," ",""))),"OK","CHECK")))</f>
        <v/>
      </c>
      <c r="T1528" s="9" t="str">
        <f aca="false">IF($A1528="","",IF(OR($H1528="NOT IN SCHEMATIC",$I1528="MISMATCH",$J1528="MISMATCH",$P1528="MISMATCH",$M1528&lt;&gt;"OK"),"REVIEW","OK"))</f>
        <v/>
      </c>
      <c r="U1528" s="14"/>
      <c r="V1528" s="14"/>
      <c r="W1528" s="17"/>
      <c r="X1528" s="14"/>
    </row>
    <row r="1529" customFormat="false" ht="15" hidden="false" customHeight="false" outlineLevel="0" collapsed="false">
      <c r="A1529" s="9" t="str">
        <f aca="false">IF('3. Layout Parts'!$A1529="","",TRIM('3. Layout Parts'!$A1529))</f>
        <v/>
      </c>
      <c r="B1529" s="9" t="str">
        <f aca="false">IF($A1529="","",'3. Layout Parts'!$D1529)</f>
        <v/>
      </c>
      <c r="C1529" s="9" t="str">
        <f aca="false">IF($A1529="","",'3. Layout Parts'!$B1529)</f>
        <v/>
      </c>
      <c r="D1529" s="9" t="str">
        <f aca="false">IF($A1529="","",'3. Layout Parts'!$C1529)</f>
        <v/>
      </c>
      <c r="E1529" s="9" t="str">
        <f aca="false">IF($A1529="","",IFERROR(INDEX('2. Schematic Parts'!$B$2:$B$3001,MATCH($A1529,'2. Schematic Parts'!$A$2:$A$3001,0)),"NOT FOUND"))</f>
        <v/>
      </c>
      <c r="F1529" s="9" t="str">
        <f aca="false">IF($A1529="","",IFERROR(INDEX('2. Schematic Parts'!$C$2:$C$3001,MATCH($A1529,'2. Schematic Parts'!$A$2:$A$3001,0))&amp;"","NOT FOUND"))</f>
        <v/>
      </c>
      <c r="G1529" s="9" t="str">
        <f aca="false">IF($A1529="","",IFERROR(INDEX('2. Schematic Parts'!$D$2:$D$3001,MATCH($A1529,'2. Schematic Parts'!$A$2:$A$3001,0))&amp;"","NOT FOUND"))</f>
        <v/>
      </c>
      <c r="H1529" s="9" t="str">
        <f aca="false">IF($A1529="","",IF(COUNTIF('2. Schematic Parts'!$A$2:$A$3001,$A1529)=0,"NOT IN SCHEMATIC","OK"))</f>
        <v/>
      </c>
      <c r="I1529" s="9" t="str">
        <f aca="false">IF($A1529="","",IF($H1529="NOT IN SCHEMATIC","",IF(UPPER(TRIM($C1529))=UPPER(TRIM($E1529)),"OK","MISMATCH")))</f>
        <v/>
      </c>
      <c r="J1529" s="9" t="str">
        <f aca="false">IF($A1529="","",IF($H1529="NOT IN SCHEMATIC","",IF($F1529="","NO SCH DECAL",IF($D1529="","",IF(UPPER(TRIM($D1529))=UPPER(TRIM($F1529)),"OK","MISMATCH")))))</f>
        <v/>
      </c>
      <c r="K1529" s="16" t="str">
        <f aca="false">IF($A1529="","",SUMPRODUCT(--ISNUMBER(SEARCH(","&amp;TRIM($A1529)&amp;",",","&amp;SUBSTITUTE('1. Master BOM'!$D$2:$D$400," ","")&amp;","))))</f>
        <v/>
      </c>
      <c r="L1529" s="16" t="str">
        <f aca="false">IF($A1529="","",IF($K1529&lt;&gt;1,0,SUMPRODUCT(ISNUMBER(SEARCH(","&amp;TRIM($A1529)&amp;",",","&amp;SUBSTITUTE('1. Master BOM'!$D$2:$D$400," ","")&amp;","))*ROW('1. Master BOM'!$D$2:$D$400))))</f>
        <v/>
      </c>
      <c r="M1529" s="9" t="str">
        <f aca="false">IF($A1529="","",IF($K1529=0,"NOT IN BOM",IF($K1529&gt;1,"MULTIPLE BOM LINES","OK")))</f>
        <v/>
      </c>
      <c r="N1529" s="9" t="str">
        <f aca="false">IF($A1529="","",IF($L1529=0,"—",INDEX('1. Master BOM'!$A$1:$A$400,$L1529)))</f>
        <v/>
      </c>
      <c r="O1529" s="9" t="str">
        <f aca="false">IF($A1529="","",IF($L1529=0,"—",INDEX('1. Master BOM'!$B$1:$B$400,$L1529)))</f>
        <v/>
      </c>
      <c r="P1529" s="9" t="str">
        <f aca="false">IF($A1529="","",IF(OR($H1529="NOT IN SCHEMATIC",$O1529="—"),"",IF($G1529="","NO SCH PN",IF(UPPER(TRIM($G1529))=UPPER(TRIM($O1529)),"OK","MISMATCH"))))</f>
        <v/>
      </c>
      <c r="Q1529" s="9" t="str">
        <f aca="false">IF($A1529="","",IF($L1529=0,"—",INDEX('1. Master BOM'!$E$1:$E$400,$L1529)))</f>
        <v/>
      </c>
      <c r="R1529" s="9" t="str">
        <f aca="false">IF($A1529="","",IF($L1529=0,"—",IF(T(INDEX('1. Master BOM'!$F$1:$F$400,$L1529))="","(not set)",INDEX('1. Master BOM'!$F$1:$F$400,$L1529))))</f>
        <v/>
      </c>
      <c r="S1529" s="9" t="str">
        <f aca="false">IF($A1529="","",IF(OR($R1529="—",$R1529="(not set)",$D1529=""),"",IF(ISNUMBER(SEARCH(SUBSTITUTE(SUBSTITUTE(SUBSTITUTE($R1529,"-",""),"_","")," ",""),SUBSTITUTE(SUBSTITUTE(SUBSTITUTE($D1529,"-",""),"_","")," ",""))),"OK","CHECK")))</f>
        <v/>
      </c>
      <c r="T1529" s="9" t="str">
        <f aca="false">IF($A1529="","",IF(OR($H1529="NOT IN SCHEMATIC",$I1529="MISMATCH",$J1529="MISMATCH",$P1529="MISMATCH",$M1529&lt;&gt;"OK"),"REVIEW","OK"))</f>
        <v/>
      </c>
      <c r="U1529" s="14"/>
      <c r="V1529" s="14"/>
      <c r="W1529" s="17"/>
      <c r="X1529" s="14"/>
    </row>
    <row r="1530" customFormat="false" ht="15" hidden="false" customHeight="false" outlineLevel="0" collapsed="false">
      <c r="A1530" s="9" t="str">
        <f aca="false">IF('3. Layout Parts'!$A1530="","",TRIM('3. Layout Parts'!$A1530))</f>
        <v/>
      </c>
      <c r="B1530" s="9" t="str">
        <f aca="false">IF($A1530="","",'3. Layout Parts'!$D1530)</f>
        <v/>
      </c>
      <c r="C1530" s="9" t="str">
        <f aca="false">IF($A1530="","",'3. Layout Parts'!$B1530)</f>
        <v/>
      </c>
      <c r="D1530" s="9" t="str">
        <f aca="false">IF($A1530="","",'3. Layout Parts'!$C1530)</f>
        <v/>
      </c>
      <c r="E1530" s="9" t="str">
        <f aca="false">IF($A1530="","",IFERROR(INDEX('2. Schematic Parts'!$B$2:$B$3001,MATCH($A1530,'2. Schematic Parts'!$A$2:$A$3001,0)),"NOT FOUND"))</f>
        <v/>
      </c>
      <c r="F1530" s="9" t="str">
        <f aca="false">IF($A1530="","",IFERROR(INDEX('2. Schematic Parts'!$C$2:$C$3001,MATCH($A1530,'2. Schematic Parts'!$A$2:$A$3001,0))&amp;"","NOT FOUND"))</f>
        <v/>
      </c>
      <c r="G1530" s="9" t="str">
        <f aca="false">IF($A1530="","",IFERROR(INDEX('2. Schematic Parts'!$D$2:$D$3001,MATCH($A1530,'2. Schematic Parts'!$A$2:$A$3001,0))&amp;"","NOT FOUND"))</f>
        <v/>
      </c>
      <c r="H1530" s="9" t="str">
        <f aca="false">IF($A1530="","",IF(COUNTIF('2. Schematic Parts'!$A$2:$A$3001,$A1530)=0,"NOT IN SCHEMATIC","OK"))</f>
        <v/>
      </c>
      <c r="I1530" s="9" t="str">
        <f aca="false">IF($A1530="","",IF($H1530="NOT IN SCHEMATIC","",IF(UPPER(TRIM($C1530))=UPPER(TRIM($E1530)),"OK","MISMATCH")))</f>
        <v/>
      </c>
      <c r="J1530" s="9" t="str">
        <f aca="false">IF($A1530="","",IF($H1530="NOT IN SCHEMATIC","",IF($F1530="","NO SCH DECAL",IF($D1530="","",IF(UPPER(TRIM($D1530))=UPPER(TRIM($F1530)),"OK","MISMATCH")))))</f>
        <v/>
      </c>
      <c r="K1530" s="16" t="str">
        <f aca="false">IF($A1530="","",SUMPRODUCT(--ISNUMBER(SEARCH(","&amp;TRIM($A1530)&amp;",",","&amp;SUBSTITUTE('1. Master BOM'!$D$2:$D$400," ","")&amp;","))))</f>
        <v/>
      </c>
      <c r="L1530" s="16" t="str">
        <f aca="false">IF($A1530="","",IF($K1530&lt;&gt;1,0,SUMPRODUCT(ISNUMBER(SEARCH(","&amp;TRIM($A1530)&amp;",",","&amp;SUBSTITUTE('1. Master BOM'!$D$2:$D$400," ","")&amp;","))*ROW('1. Master BOM'!$D$2:$D$400))))</f>
        <v/>
      </c>
      <c r="M1530" s="9" t="str">
        <f aca="false">IF($A1530="","",IF($K1530=0,"NOT IN BOM",IF($K1530&gt;1,"MULTIPLE BOM LINES","OK")))</f>
        <v/>
      </c>
      <c r="N1530" s="9" t="str">
        <f aca="false">IF($A1530="","",IF($L1530=0,"—",INDEX('1. Master BOM'!$A$1:$A$400,$L1530)))</f>
        <v/>
      </c>
      <c r="O1530" s="9" t="str">
        <f aca="false">IF($A1530="","",IF($L1530=0,"—",INDEX('1. Master BOM'!$B$1:$B$400,$L1530)))</f>
        <v/>
      </c>
      <c r="P1530" s="9" t="str">
        <f aca="false">IF($A1530="","",IF(OR($H1530="NOT IN SCHEMATIC",$O1530="—"),"",IF($G1530="","NO SCH PN",IF(UPPER(TRIM($G1530))=UPPER(TRIM($O1530)),"OK","MISMATCH"))))</f>
        <v/>
      </c>
      <c r="Q1530" s="9" t="str">
        <f aca="false">IF($A1530="","",IF($L1530=0,"—",INDEX('1. Master BOM'!$E$1:$E$400,$L1530)))</f>
        <v/>
      </c>
      <c r="R1530" s="9" t="str">
        <f aca="false">IF($A1530="","",IF($L1530=0,"—",IF(T(INDEX('1. Master BOM'!$F$1:$F$400,$L1530))="","(not set)",INDEX('1. Master BOM'!$F$1:$F$400,$L1530))))</f>
        <v/>
      </c>
      <c r="S1530" s="9" t="str">
        <f aca="false">IF($A1530="","",IF(OR($R1530="—",$R1530="(not set)",$D1530=""),"",IF(ISNUMBER(SEARCH(SUBSTITUTE(SUBSTITUTE(SUBSTITUTE($R1530,"-",""),"_","")," ",""),SUBSTITUTE(SUBSTITUTE(SUBSTITUTE($D1530,"-",""),"_","")," ",""))),"OK","CHECK")))</f>
        <v/>
      </c>
      <c r="T1530" s="9" t="str">
        <f aca="false">IF($A1530="","",IF(OR($H1530="NOT IN SCHEMATIC",$I1530="MISMATCH",$J1530="MISMATCH",$P1530="MISMATCH",$M1530&lt;&gt;"OK"),"REVIEW","OK"))</f>
        <v/>
      </c>
      <c r="U1530" s="14"/>
      <c r="V1530" s="14"/>
      <c r="W1530" s="17"/>
      <c r="X1530" s="14"/>
    </row>
    <row r="1531" customFormat="false" ht="15" hidden="false" customHeight="false" outlineLevel="0" collapsed="false">
      <c r="A1531" s="9" t="str">
        <f aca="false">IF('3. Layout Parts'!$A1531="","",TRIM('3. Layout Parts'!$A1531))</f>
        <v/>
      </c>
      <c r="B1531" s="9" t="str">
        <f aca="false">IF($A1531="","",'3. Layout Parts'!$D1531)</f>
        <v/>
      </c>
      <c r="C1531" s="9" t="str">
        <f aca="false">IF($A1531="","",'3. Layout Parts'!$B1531)</f>
        <v/>
      </c>
      <c r="D1531" s="9" t="str">
        <f aca="false">IF($A1531="","",'3. Layout Parts'!$C1531)</f>
        <v/>
      </c>
      <c r="E1531" s="9" t="str">
        <f aca="false">IF($A1531="","",IFERROR(INDEX('2. Schematic Parts'!$B$2:$B$3001,MATCH($A1531,'2. Schematic Parts'!$A$2:$A$3001,0)),"NOT FOUND"))</f>
        <v/>
      </c>
      <c r="F1531" s="9" t="str">
        <f aca="false">IF($A1531="","",IFERROR(INDEX('2. Schematic Parts'!$C$2:$C$3001,MATCH($A1531,'2. Schematic Parts'!$A$2:$A$3001,0))&amp;"","NOT FOUND"))</f>
        <v/>
      </c>
      <c r="G1531" s="9" t="str">
        <f aca="false">IF($A1531="","",IFERROR(INDEX('2. Schematic Parts'!$D$2:$D$3001,MATCH($A1531,'2. Schematic Parts'!$A$2:$A$3001,0))&amp;"","NOT FOUND"))</f>
        <v/>
      </c>
      <c r="H1531" s="9" t="str">
        <f aca="false">IF($A1531="","",IF(COUNTIF('2. Schematic Parts'!$A$2:$A$3001,$A1531)=0,"NOT IN SCHEMATIC","OK"))</f>
        <v/>
      </c>
      <c r="I1531" s="9" t="str">
        <f aca="false">IF($A1531="","",IF($H1531="NOT IN SCHEMATIC","",IF(UPPER(TRIM($C1531))=UPPER(TRIM($E1531)),"OK","MISMATCH")))</f>
        <v/>
      </c>
      <c r="J1531" s="9" t="str">
        <f aca="false">IF($A1531="","",IF($H1531="NOT IN SCHEMATIC","",IF($F1531="","NO SCH DECAL",IF($D1531="","",IF(UPPER(TRIM($D1531))=UPPER(TRIM($F1531)),"OK","MISMATCH")))))</f>
        <v/>
      </c>
      <c r="K1531" s="16" t="str">
        <f aca="false">IF($A1531="","",SUMPRODUCT(--ISNUMBER(SEARCH(","&amp;TRIM($A1531)&amp;",",","&amp;SUBSTITUTE('1. Master BOM'!$D$2:$D$400," ","")&amp;","))))</f>
        <v/>
      </c>
      <c r="L1531" s="16" t="str">
        <f aca="false">IF($A1531="","",IF($K1531&lt;&gt;1,0,SUMPRODUCT(ISNUMBER(SEARCH(","&amp;TRIM($A1531)&amp;",",","&amp;SUBSTITUTE('1. Master BOM'!$D$2:$D$400," ","")&amp;","))*ROW('1. Master BOM'!$D$2:$D$400))))</f>
        <v/>
      </c>
      <c r="M1531" s="9" t="str">
        <f aca="false">IF($A1531="","",IF($K1531=0,"NOT IN BOM",IF($K1531&gt;1,"MULTIPLE BOM LINES","OK")))</f>
        <v/>
      </c>
      <c r="N1531" s="9" t="str">
        <f aca="false">IF($A1531="","",IF($L1531=0,"—",INDEX('1. Master BOM'!$A$1:$A$400,$L1531)))</f>
        <v/>
      </c>
      <c r="O1531" s="9" t="str">
        <f aca="false">IF($A1531="","",IF($L1531=0,"—",INDEX('1. Master BOM'!$B$1:$B$400,$L1531)))</f>
        <v/>
      </c>
      <c r="P1531" s="9" t="str">
        <f aca="false">IF($A1531="","",IF(OR($H1531="NOT IN SCHEMATIC",$O1531="—"),"",IF($G1531="","NO SCH PN",IF(UPPER(TRIM($G1531))=UPPER(TRIM($O1531)),"OK","MISMATCH"))))</f>
        <v/>
      </c>
      <c r="Q1531" s="9" t="str">
        <f aca="false">IF($A1531="","",IF($L1531=0,"—",INDEX('1. Master BOM'!$E$1:$E$400,$L1531)))</f>
        <v/>
      </c>
      <c r="R1531" s="9" t="str">
        <f aca="false">IF($A1531="","",IF($L1531=0,"—",IF(T(INDEX('1. Master BOM'!$F$1:$F$400,$L1531))="","(not set)",INDEX('1. Master BOM'!$F$1:$F$400,$L1531))))</f>
        <v/>
      </c>
      <c r="S1531" s="9" t="str">
        <f aca="false">IF($A1531="","",IF(OR($R1531="—",$R1531="(not set)",$D1531=""),"",IF(ISNUMBER(SEARCH(SUBSTITUTE(SUBSTITUTE(SUBSTITUTE($R1531,"-",""),"_","")," ",""),SUBSTITUTE(SUBSTITUTE(SUBSTITUTE($D1531,"-",""),"_","")," ",""))),"OK","CHECK")))</f>
        <v/>
      </c>
      <c r="T1531" s="9" t="str">
        <f aca="false">IF($A1531="","",IF(OR($H1531="NOT IN SCHEMATIC",$I1531="MISMATCH",$J1531="MISMATCH",$P1531="MISMATCH",$M1531&lt;&gt;"OK"),"REVIEW","OK"))</f>
        <v/>
      </c>
      <c r="U1531" s="14"/>
      <c r="V1531" s="14"/>
      <c r="W1531" s="17"/>
      <c r="X1531" s="14"/>
    </row>
    <row r="1532" customFormat="false" ht="15" hidden="false" customHeight="false" outlineLevel="0" collapsed="false">
      <c r="A1532" s="9" t="str">
        <f aca="false">IF('3. Layout Parts'!$A1532="","",TRIM('3. Layout Parts'!$A1532))</f>
        <v/>
      </c>
      <c r="B1532" s="9" t="str">
        <f aca="false">IF($A1532="","",'3. Layout Parts'!$D1532)</f>
        <v/>
      </c>
      <c r="C1532" s="9" t="str">
        <f aca="false">IF($A1532="","",'3. Layout Parts'!$B1532)</f>
        <v/>
      </c>
      <c r="D1532" s="9" t="str">
        <f aca="false">IF($A1532="","",'3. Layout Parts'!$C1532)</f>
        <v/>
      </c>
      <c r="E1532" s="9" t="str">
        <f aca="false">IF($A1532="","",IFERROR(INDEX('2. Schematic Parts'!$B$2:$B$3001,MATCH($A1532,'2. Schematic Parts'!$A$2:$A$3001,0)),"NOT FOUND"))</f>
        <v/>
      </c>
      <c r="F1532" s="9" t="str">
        <f aca="false">IF($A1532="","",IFERROR(INDEX('2. Schematic Parts'!$C$2:$C$3001,MATCH($A1532,'2. Schematic Parts'!$A$2:$A$3001,0))&amp;"","NOT FOUND"))</f>
        <v/>
      </c>
      <c r="G1532" s="9" t="str">
        <f aca="false">IF($A1532="","",IFERROR(INDEX('2. Schematic Parts'!$D$2:$D$3001,MATCH($A1532,'2. Schematic Parts'!$A$2:$A$3001,0))&amp;"","NOT FOUND"))</f>
        <v/>
      </c>
      <c r="H1532" s="9" t="str">
        <f aca="false">IF($A1532="","",IF(COUNTIF('2. Schematic Parts'!$A$2:$A$3001,$A1532)=0,"NOT IN SCHEMATIC","OK"))</f>
        <v/>
      </c>
      <c r="I1532" s="9" t="str">
        <f aca="false">IF($A1532="","",IF($H1532="NOT IN SCHEMATIC","",IF(UPPER(TRIM($C1532))=UPPER(TRIM($E1532)),"OK","MISMATCH")))</f>
        <v/>
      </c>
      <c r="J1532" s="9" t="str">
        <f aca="false">IF($A1532="","",IF($H1532="NOT IN SCHEMATIC","",IF($F1532="","NO SCH DECAL",IF($D1532="","",IF(UPPER(TRIM($D1532))=UPPER(TRIM($F1532)),"OK","MISMATCH")))))</f>
        <v/>
      </c>
      <c r="K1532" s="16" t="str">
        <f aca="false">IF($A1532="","",SUMPRODUCT(--ISNUMBER(SEARCH(","&amp;TRIM($A1532)&amp;",",","&amp;SUBSTITUTE('1. Master BOM'!$D$2:$D$400," ","")&amp;","))))</f>
        <v/>
      </c>
      <c r="L1532" s="16" t="str">
        <f aca="false">IF($A1532="","",IF($K1532&lt;&gt;1,0,SUMPRODUCT(ISNUMBER(SEARCH(","&amp;TRIM($A1532)&amp;",",","&amp;SUBSTITUTE('1. Master BOM'!$D$2:$D$400," ","")&amp;","))*ROW('1. Master BOM'!$D$2:$D$400))))</f>
        <v/>
      </c>
      <c r="M1532" s="9" t="str">
        <f aca="false">IF($A1532="","",IF($K1532=0,"NOT IN BOM",IF($K1532&gt;1,"MULTIPLE BOM LINES","OK")))</f>
        <v/>
      </c>
      <c r="N1532" s="9" t="str">
        <f aca="false">IF($A1532="","",IF($L1532=0,"—",INDEX('1. Master BOM'!$A$1:$A$400,$L1532)))</f>
        <v/>
      </c>
      <c r="O1532" s="9" t="str">
        <f aca="false">IF($A1532="","",IF($L1532=0,"—",INDEX('1. Master BOM'!$B$1:$B$400,$L1532)))</f>
        <v/>
      </c>
      <c r="P1532" s="9" t="str">
        <f aca="false">IF($A1532="","",IF(OR($H1532="NOT IN SCHEMATIC",$O1532="—"),"",IF($G1532="","NO SCH PN",IF(UPPER(TRIM($G1532))=UPPER(TRIM($O1532)),"OK","MISMATCH"))))</f>
        <v/>
      </c>
      <c r="Q1532" s="9" t="str">
        <f aca="false">IF($A1532="","",IF($L1532=0,"—",INDEX('1. Master BOM'!$E$1:$E$400,$L1532)))</f>
        <v/>
      </c>
      <c r="R1532" s="9" t="str">
        <f aca="false">IF($A1532="","",IF($L1532=0,"—",IF(T(INDEX('1. Master BOM'!$F$1:$F$400,$L1532))="","(not set)",INDEX('1. Master BOM'!$F$1:$F$400,$L1532))))</f>
        <v/>
      </c>
      <c r="S1532" s="9" t="str">
        <f aca="false">IF($A1532="","",IF(OR($R1532="—",$R1532="(not set)",$D1532=""),"",IF(ISNUMBER(SEARCH(SUBSTITUTE(SUBSTITUTE(SUBSTITUTE($R1532,"-",""),"_","")," ",""),SUBSTITUTE(SUBSTITUTE(SUBSTITUTE($D1532,"-",""),"_","")," ",""))),"OK","CHECK")))</f>
        <v/>
      </c>
      <c r="T1532" s="9" t="str">
        <f aca="false">IF($A1532="","",IF(OR($H1532="NOT IN SCHEMATIC",$I1532="MISMATCH",$J1532="MISMATCH",$P1532="MISMATCH",$M1532&lt;&gt;"OK"),"REVIEW","OK"))</f>
        <v/>
      </c>
      <c r="U1532" s="14"/>
      <c r="V1532" s="14"/>
      <c r="W1532" s="17"/>
      <c r="X1532" s="14"/>
    </row>
    <row r="1533" customFormat="false" ht="15" hidden="false" customHeight="false" outlineLevel="0" collapsed="false">
      <c r="A1533" s="9" t="str">
        <f aca="false">IF('3. Layout Parts'!$A1533="","",TRIM('3. Layout Parts'!$A1533))</f>
        <v/>
      </c>
      <c r="B1533" s="9" t="str">
        <f aca="false">IF($A1533="","",'3. Layout Parts'!$D1533)</f>
        <v/>
      </c>
      <c r="C1533" s="9" t="str">
        <f aca="false">IF($A1533="","",'3. Layout Parts'!$B1533)</f>
        <v/>
      </c>
      <c r="D1533" s="9" t="str">
        <f aca="false">IF($A1533="","",'3. Layout Parts'!$C1533)</f>
        <v/>
      </c>
      <c r="E1533" s="9" t="str">
        <f aca="false">IF($A1533="","",IFERROR(INDEX('2. Schematic Parts'!$B$2:$B$3001,MATCH($A1533,'2. Schematic Parts'!$A$2:$A$3001,0)),"NOT FOUND"))</f>
        <v/>
      </c>
      <c r="F1533" s="9" t="str">
        <f aca="false">IF($A1533="","",IFERROR(INDEX('2. Schematic Parts'!$C$2:$C$3001,MATCH($A1533,'2. Schematic Parts'!$A$2:$A$3001,0))&amp;"","NOT FOUND"))</f>
        <v/>
      </c>
      <c r="G1533" s="9" t="str">
        <f aca="false">IF($A1533="","",IFERROR(INDEX('2. Schematic Parts'!$D$2:$D$3001,MATCH($A1533,'2. Schematic Parts'!$A$2:$A$3001,0))&amp;"","NOT FOUND"))</f>
        <v/>
      </c>
      <c r="H1533" s="9" t="str">
        <f aca="false">IF($A1533="","",IF(COUNTIF('2. Schematic Parts'!$A$2:$A$3001,$A1533)=0,"NOT IN SCHEMATIC","OK"))</f>
        <v/>
      </c>
      <c r="I1533" s="9" t="str">
        <f aca="false">IF($A1533="","",IF($H1533="NOT IN SCHEMATIC","",IF(UPPER(TRIM($C1533))=UPPER(TRIM($E1533)),"OK","MISMATCH")))</f>
        <v/>
      </c>
      <c r="J1533" s="9" t="str">
        <f aca="false">IF($A1533="","",IF($H1533="NOT IN SCHEMATIC","",IF($F1533="","NO SCH DECAL",IF($D1533="","",IF(UPPER(TRIM($D1533))=UPPER(TRIM($F1533)),"OK","MISMATCH")))))</f>
        <v/>
      </c>
      <c r="K1533" s="16" t="str">
        <f aca="false">IF($A1533="","",SUMPRODUCT(--ISNUMBER(SEARCH(","&amp;TRIM($A1533)&amp;",",","&amp;SUBSTITUTE('1. Master BOM'!$D$2:$D$400," ","")&amp;","))))</f>
        <v/>
      </c>
      <c r="L1533" s="16" t="str">
        <f aca="false">IF($A1533="","",IF($K1533&lt;&gt;1,0,SUMPRODUCT(ISNUMBER(SEARCH(","&amp;TRIM($A1533)&amp;",",","&amp;SUBSTITUTE('1. Master BOM'!$D$2:$D$400," ","")&amp;","))*ROW('1. Master BOM'!$D$2:$D$400))))</f>
        <v/>
      </c>
      <c r="M1533" s="9" t="str">
        <f aca="false">IF($A1533="","",IF($K1533=0,"NOT IN BOM",IF($K1533&gt;1,"MULTIPLE BOM LINES","OK")))</f>
        <v/>
      </c>
      <c r="N1533" s="9" t="str">
        <f aca="false">IF($A1533="","",IF($L1533=0,"—",INDEX('1. Master BOM'!$A$1:$A$400,$L1533)))</f>
        <v/>
      </c>
      <c r="O1533" s="9" t="str">
        <f aca="false">IF($A1533="","",IF($L1533=0,"—",INDEX('1. Master BOM'!$B$1:$B$400,$L1533)))</f>
        <v/>
      </c>
      <c r="P1533" s="9" t="str">
        <f aca="false">IF($A1533="","",IF(OR($H1533="NOT IN SCHEMATIC",$O1533="—"),"",IF($G1533="","NO SCH PN",IF(UPPER(TRIM($G1533))=UPPER(TRIM($O1533)),"OK","MISMATCH"))))</f>
        <v/>
      </c>
      <c r="Q1533" s="9" t="str">
        <f aca="false">IF($A1533="","",IF($L1533=0,"—",INDEX('1. Master BOM'!$E$1:$E$400,$L1533)))</f>
        <v/>
      </c>
      <c r="R1533" s="9" t="str">
        <f aca="false">IF($A1533="","",IF($L1533=0,"—",IF(T(INDEX('1. Master BOM'!$F$1:$F$400,$L1533))="","(not set)",INDEX('1. Master BOM'!$F$1:$F$400,$L1533))))</f>
        <v/>
      </c>
      <c r="S1533" s="9" t="str">
        <f aca="false">IF($A1533="","",IF(OR($R1533="—",$R1533="(not set)",$D1533=""),"",IF(ISNUMBER(SEARCH(SUBSTITUTE(SUBSTITUTE(SUBSTITUTE($R1533,"-",""),"_","")," ",""),SUBSTITUTE(SUBSTITUTE(SUBSTITUTE($D1533,"-",""),"_","")," ",""))),"OK","CHECK")))</f>
        <v/>
      </c>
      <c r="T1533" s="9" t="str">
        <f aca="false">IF($A1533="","",IF(OR($H1533="NOT IN SCHEMATIC",$I1533="MISMATCH",$J1533="MISMATCH",$P1533="MISMATCH",$M1533&lt;&gt;"OK"),"REVIEW","OK"))</f>
        <v/>
      </c>
      <c r="U1533" s="14"/>
      <c r="V1533" s="14"/>
      <c r="W1533" s="17"/>
      <c r="X1533" s="14"/>
    </row>
    <row r="1534" customFormat="false" ht="15" hidden="false" customHeight="false" outlineLevel="0" collapsed="false">
      <c r="A1534" s="9" t="str">
        <f aca="false">IF('3. Layout Parts'!$A1534="","",TRIM('3. Layout Parts'!$A1534))</f>
        <v/>
      </c>
      <c r="B1534" s="9" t="str">
        <f aca="false">IF($A1534="","",'3. Layout Parts'!$D1534)</f>
        <v/>
      </c>
      <c r="C1534" s="9" t="str">
        <f aca="false">IF($A1534="","",'3. Layout Parts'!$B1534)</f>
        <v/>
      </c>
      <c r="D1534" s="9" t="str">
        <f aca="false">IF($A1534="","",'3. Layout Parts'!$C1534)</f>
        <v/>
      </c>
      <c r="E1534" s="9" t="str">
        <f aca="false">IF($A1534="","",IFERROR(INDEX('2. Schematic Parts'!$B$2:$B$3001,MATCH($A1534,'2. Schematic Parts'!$A$2:$A$3001,0)),"NOT FOUND"))</f>
        <v/>
      </c>
      <c r="F1534" s="9" t="str">
        <f aca="false">IF($A1534="","",IFERROR(INDEX('2. Schematic Parts'!$C$2:$C$3001,MATCH($A1534,'2. Schematic Parts'!$A$2:$A$3001,0))&amp;"","NOT FOUND"))</f>
        <v/>
      </c>
      <c r="G1534" s="9" t="str">
        <f aca="false">IF($A1534="","",IFERROR(INDEX('2. Schematic Parts'!$D$2:$D$3001,MATCH($A1534,'2. Schematic Parts'!$A$2:$A$3001,0))&amp;"","NOT FOUND"))</f>
        <v/>
      </c>
      <c r="H1534" s="9" t="str">
        <f aca="false">IF($A1534="","",IF(COUNTIF('2. Schematic Parts'!$A$2:$A$3001,$A1534)=0,"NOT IN SCHEMATIC","OK"))</f>
        <v/>
      </c>
      <c r="I1534" s="9" t="str">
        <f aca="false">IF($A1534="","",IF($H1534="NOT IN SCHEMATIC","",IF(UPPER(TRIM($C1534))=UPPER(TRIM($E1534)),"OK","MISMATCH")))</f>
        <v/>
      </c>
      <c r="J1534" s="9" t="str">
        <f aca="false">IF($A1534="","",IF($H1534="NOT IN SCHEMATIC","",IF($F1534="","NO SCH DECAL",IF($D1534="","",IF(UPPER(TRIM($D1534))=UPPER(TRIM($F1534)),"OK","MISMATCH")))))</f>
        <v/>
      </c>
      <c r="K1534" s="16" t="str">
        <f aca="false">IF($A1534="","",SUMPRODUCT(--ISNUMBER(SEARCH(","&amp;TRIM($A1534)&amp;",",","&amp;SUBSTITUTE('1. Master BOM'!$D$2:$D$400," ","")&amp;","))))</f>
        <v/>
      </c>
      <c r="L1534" s="16" t="str">
        <f aca="false">IF($A1534="","",IF($K1534&lt;&gt;1,0,SUMPRODUCT(ISNUMBER(SEARCH(","&amp;TRIM($A1534)&amp;",",","&amp;SUBSTITUTE('1. Master BOM'!$D$2:$D$400," ","")&amp;","))*ROW('1. Master BOM'!$D$2:$D$400))))</f>
        <v/>
      </c>
      <c r="M1534" s="9" t="str">
        <f aca="false">IF($A1534="","",IF($K1534=0,"NOT IN BOM",IF($K1534&gt;1,"MULTIPLE BOM LINES","OK")))</f>
        <v/>
      </c>
      <c r="N1534" s="9" t="str">
        <f aca="false">IF($A1534="","",IF($L1534=0,"—",INDEX('1. Master BOM'!$A$1:$A$400,$L1534)))</f>
        <v/>
      </c>
      <c r="O1534" s="9" t="str">
        <f aca="false">IF($A1534="","",IF($L1534=0,"—",INDEX('1. Master BOM'!$B$1:$B$400,$L1534)))</f>
        <v/>
      </c>
      <c r="P1534" s="9" t="str">
        <f aca="false">IF($A1534="","",IF(OR($H1534="NOT IN SCHEMATIC",$O1534="—"),"",IF($G1534="","NO SCH PN",IF(UPPER(TRIM($G1534))=UPPER(TRIM($O1534)),"OK","MISMATCH"))))</f>
        <v/>
      </c>
      <c r="Q1534" s="9" t="str">
        <f aca="false">IF($A1534="","",IF($L1534=0,"—",INDEX('1. Master BOM'!$E$1:$E$400,$L1534)))</f>
        <v/>
      </c>
      <c r="R1534" s="9" t="str">
        <f aca="false">IF($A1534="","",IF($L1534=0,"—",IF(T(INDEX('1. Master BOM'!$F$1:$F$400,$L1534))="","(not set)",INDEX('1. Master BOM'!$F$1:$F$400,$L1534))))</f>
        <v/>
      </c>
      <c r="S1534" s="9" t="str">
        <f aca="false">IF($A1534="","",IF(OR($R1534="—",$R1534="(not set)",$D1534=""),"",IF(ISNUMBER(SEARCH(SUBSTITUTE(SUBSTITUTE(SUBSTITUTE($R1534,"-",""),"_","")," ",""),SUBSTITUTE(SUBSTITUTE(SUBSTITUTE($D1534,"-",""),"_","")," ",""))),"OK","CHECK")))</f>
        <v/>
      </c>
      <c r="T1534" s="9" t="str">
        <f aca="false">IF($A1534="","",IF(OR($H1534="NOT IN SCHEMATIC",$I1534="MISMATCH",$J1534="MISMATCH",$P1534="MISMATCH",$M1534&lt;&gt;"OK"),"REVIEW","OK"))</f>
        <v/>
      </c>
      <c r="U1534" s="14"/>
      <c r="V1534" s="14"/>
      <c r="W1534" s="17"/>
      <c r="X1534" s="14"/>
    </row>
    <row r="1535" customFormat="false" ht="15" hidden="false" customHeight="false" outlineLevel="0" collapsed="false">
      <c r="A1535" s="9" t="str">
        <f aca="false">IF('3. Layout Parts'!$A1535="","",TRIM('3. Layout Parts'!$A1535))</f>
        <v/>
      </c>
      <c r="B1535" s="9" t="str">
        <f aca="false">IF($A1535="","",'3. Layout Parts'!$D1535)</f>
        <v/>
      </c>
      <c r="C1535" s="9" t="str">
        <f aca="false">IF($A1535="","",'3. Layout Parts'!$B1535)</f>
        <v/>
      </c>
      <c r="D1535" s="9" t="str">
        <f aca="false">IF($A1535="","",'3. Layout Parts'!$C1535)</f>
        <v/>
      </c>
      <c r="E1535" s="9" t="str">
        <f aca="false">IF($A1535="","",IFERROR(INDEX('2. Schematic Parts'!$B$2:$B$3001,MATCH($A1535,'2. Schematic Parts'!$A$2:$A$3001,0)),"NOT FOUND"))</f>
        <v/>
      </c>
      <c r="F1535" s="9" t="str">
        <f aca="false">IF($A1535="","",IFERROR(INDEX('2. Schematic Parts'!$C$2:$C$3001,MATCH($A1535,'2. Schematic Parts'!$A$2:$A$3001,0))&amp;"","NOT FOUND"))</f>
        <v/>
      </c>
      <c r="G1535" s="9" t="str">
        <f aca="false">IF($A1535="","",IFERROR(INDEX('2. Schematic Parts'!$D$2:$D$3001,MATCH($A1535,'2. Schematic Parts'!$A$2:$A$3001,0))&amp;"","NOT FOUND"))</f>
        <v/>
      </c>
      <c r="H1535" s="9" t="str">
        <f aca="false">IF($A1535="","",IF(COUNTIF('2. Schematic Parts'!$A$2:$A$3001,$A1535)=0,"NOT IN SCHEMATIC","OK"))</f>
        <v/>
      </c>
      <c r="I1535" s="9" t="str">
        <f aca="false">IF($A1535="","",IF($H1535="NOT IN SCHEMATIC","",IF(UPPER(TRIM($C1535))=UPPER(TRIM($E1535)),"OK","MISMATCH")))</f>
        <v/>
      </c>
      <c r="J1535" s="9" t="str">
        <f aca="false">IF($A1535="","",IF($H1535="NOT IN SCHEMATIC","",IF($F1535="","NO SCH DECAL",IF($D1535="","",IF(UPPER(TRIM($D1535))=UPPER(TRIM($F1535)),"OK","MISMATCH")))))</f>
        <v/>
      </c>
      <c r="K1535" s="16" t="str">
        <f aca="false">IF($A1535="","",SUMPRODUCT(--ISNUMBER(SEARCH(","&amp;TRIM($A1535)&amp;",",","&amp;SUBSTITUTE('1. Master BOM'!$D$2:$D$400," ","")&amp;","))))</f>
        <v/>
      </c>
      <c r="L1535" s="16" t="str">
        <f aca="false">IF($A1535="","",IF($K1535&lt;&gt;1,0,SUMPRODUCT(ISNUMBER(SEARCH(","&amp;TRIM($A1535)&amp;",",","&amp;SUBSTITUTE('1. Master BOM'!$D$2:$D$400," ","")&amp;","))*ROW('1. Master BOM'!$D$2:$D$400))))</f>
        <v/>
      </c>
      <c r="M1535" s="9" t="str">
        <f aca="false">IF($A1535="","",IF($K1535=0,"NOT IN BOM",IF($K1535&gt;1,"MULTIPLE BOM LINES","OK")))</f>
        <v/>
      </c>
      <c r="N1535" s="9" t="str">
        <f aca="false">IF($A1535="","",IF($L1535=0,"—",INDEX('1. Master BOM'!$A$1:$A$400,$L1535)))</f>
        <v/>
      </c>
      <c r="O1535" s="9" t="str">
        <f aca="false">IF($A1535="","",IF($L1535=0,"—",INDEX('1. Master BOM'!$B$1:$B$400,$L1535)))</f>
        <v/>
      </c>
      <c r="P1535" s="9" t="str">
        <f aca="false">IF($A1535="","",IF(OR($H1535="NOT IN SCHEMATIC",$O1535="—"),"",IF($G1535="","NO SCH PN",IF(UPPER(TRIM($G1535))=UPPER(TRIM($O1535)),"OK","MISMATCH"))))</f>
        <v/>
      </c>
      <c r="Q1535" s="9" t="str">
        <f aca="false">IF($A1535="","",IF($L1535=0,"—",INDEX('1. Master BOM'!$E$1:$E$400,$L1535)))</f>
        <v/>
      </c>
      <c r="R1535" s="9" t="str">
        <f aca="false">IF($A1535="","",IF($L1535=0,"—",IF(T(INDEX('1. Master BOM'!$F$1:$F$400,$L1535))="","(not set)",INDEX('1. Master BOM'!$F$1:$F$400,$L1535))))</f>
        <v/>
      </c>
      <c r="S1535" s="9" t="str">
        <f aca="false">IF($A1535="","",IF(OR($R1535="—",$R1535="(not set)",$D1535=""),"",IF(ISNUMBER(SEARCH(SUBSTITUTE(SUBSTITUTE(SUBSTITUTE($R1535,"-",""),"_","")," ",""),SUBSTITUTE(SUBSTITUTE(SUBSTITUTE($D1535,"-",""),"_","")," ",""))),"OK","CHECK")))</f>
        <v/>
      </c>
      <c r="T1535" s="9" t="str">
        <f aca="false">IF($A1535="","",IF(OR($H1535="NOT IN SCHEMATIC",$I1535="MISMATCH",$J1535="MISMATCH",$P1535="MISMATCH",$M1535&lt;&gt;"OK"),"REVIEW","OK"))</f>
        <v/>
      </c>
      <c r="U1535" s="14"/>
      <c r="V1535" s="14"/>
      <c r="W1535" s="17"/>
      <c r="X1535" s="14"/>
    </row>
    <row r="1536" customFormat="false" ht="15" hidden="false" customHeight="false" outlineLevel="0" collapsed="false">
      <c r="A1536" s="9" t="str">
        <f aca="false">IF('3. Layout Parts'!$A1536="","",TRIM('3. Layout Parts'!$A1536))</f>
        <v/>
      </c>
      <c r="B1536" s="9" t="str">
        <f aca="false">IF($A1536="","",'3. Layout Parts'!$D1536)</f>
        <v/>
      </c>
      <c r="C1536" s="9" t="str">
        <f aca="false">IF($A1536="","",'3. Layout Parts'!$B1536)</f>
        <v/>
      </c>
      <c r="D1536" s="9" t="str">
        <f aca="false">IF($A1536="","",'3. Layout Parts'!$C1536)</f>
        <v/>
      </c>
      <c r="E1536" s="9" t="str">
        <f aca="false">IF($A1536="","",IFERROR(INDEX('2. Schematic Parts'!$B$2:$B$3001,MATCH($A1536,'2. Schematic Parts'!$A$2:$A$3001,0)),"NOT FOUND"))</f>
        <v/>
      </c>
      <c r="F1536" s="9" t="str">
        <f aca="false">IF($A1536="","",IFERROR(INDEX('2. Schematic Parts'!$C$2:$C$3001,MATCH($A1536,'2. Schematic Parts'!$A$2:$A$3001,0))&amp;"","NOT FOUND"))</f>
        <v/>
      </c>
      <c r="G1536" s="9" t="str">
        <f aca="false">IF($A1536="","",IFERROR(INDEX('2. Schematic Parts'!$D$2:$D$3001,MATCH($A1536,'2. Schematic Parts'!$A$2:$A$3001,0))&amp;"","NOT FOUND"))</f>
        <v/>
      </c>
      <c r="H1536" s="9" t="str">
        <f aca="false">IF($A1536="","",IF(COUNTIF('2. Schematic Parts'!$A$2:$A$3001,$A1536)=0,"NOT IN SCHEMATIC","OK"))</f>
        <v/>
      </c>
      <c r="I1536" s="9" t="str">
        <f aca="false">IF($A1536="","",IF($H1536="NOT IN SCHEMATIC","",IF(UPPER(TRIM($C1536))=UPPER(TRIM($E1536)),"OK","MISMATCH")))</f>
        <v/>
      </c>
      <c r="J1536" s="9" t="str">
        <f aca="false">IF($A1536="","",IF($H1536="NOT IN SCHEMATIC","",IF($F1536="","NO SCH DECAL",IF($D1536="","",IF(UPPER(TRIM($D1536))=UPPER(TRIM($F1536)),"OK","MISMATCH")))))</f>
        <v/>
      </c>
      <c r="K1536" s="16" t="str">
        <f aca="false">IF($A1536="","",SUMPRODUCT(--ISNUMBER(SEARCH(","&amp;TRIM($A1536)&amp;",",","&amp;SUBSTITUTE('1. Master BOM'!$D$2:$D$400," ","")&amp;","))))</f>
        <v/>
      </c>
      <c r="L1536" s="16" t="str">
        <f aca="false">IF($A1536="","",IF($K1536&lt;&gt;1,0,SUMPRODUCT(ISNUMBER(SEARCH(","&amp;TRIM($A1536)&amp;",",","&amp;SUBSTITUTE('1. Master BOM'!$D$2:$D$400," ","")&amp;","))*ROW('1. Master BOM'!$D$2:$D$400))))</f>
        <v/>
      </c>
      <c r="M1536" s="9" t="str">
        <f aca="false">IF($A1536="","",IF($K1536=0,"NOT IN BOM",IF($K1536&gt;1,"MULTIPLE BOM LINES","OK")))</f>
        <v/>
      </c>
      <c r="N1536" s="9" t="str">
        <f aca="false">IF($A1536="","",IF($L1536=0,"—",INDEX('1. Master BOM'!$A$1:$A$400,$L1536)))</f>
        <v/>
      </c>
      <c r="O1536" s="9" t="str">
        <f aca="false">IF($A1536="","",IF($L1536=0,"—",INDEX('1. Master BOM'!$B$1:$B$400,$L1536)))</f>
        <v/>
      </c>
      <c r="P1536" s="9" t="str">
        <f aca="false">IF($A1536="","",IF(OR($H1536="NOT IN SCHEMATIC",$O1536="—"),"",IF($G1536="","NO SCH PN",IF(UPPER(TRIM($G1536))=UPPER(TRIM($O1536)),"OK","MISMATCH"))))</f>
        <v/>
      </c>
      <c r="Q1536" s="9" t="str">
        <f aca="false">IF($A1536="","",IF($L1536=0,"—",INDEX('1. Master BOM'!$E$1:$E$400,$L1536)))</f>
        <v/>
      </c>
      <c r="R1536" s="9" t="str">
        <f aca="false">IF($A1536="","",IF($L1536=0,"—",IF(T(INDEX('1. Master BOM'!$F$1:$F$400,$L1536))="","(not set)",INDEX('1. Master BOM'!$F$1:$F$400,$L1536))))</f>
        <v/>
      </c>
      <c r="S1536" s="9" t="str">
        <f aca="false">IF($A1536="","",IF(OR($R1536="—",$R1536="(not set)",$D1536=""),"",IF(ISNUMBER(SEARCH(SUBSTITUTE(SUBSTITUTE(SUBSTITUTE($R1536,"-",""),"_","")," ",""),SUBSTITUTE(SUBSTITUTE(SUBSTITUTE($D1536,"-",""),"_","")," ",""))),"OK","CHECK")))</f>
        <v/>
      </c>
      <c r="T1536" s="9" t="str">
        <f aca="false">IF($A1536="","",IF(OR($H1536="NOT IN SCHEMATIC",$I1536="MISMATCH",$J1536="MISMATCH",$P1536="MISMATCH",$M1536&lt;&gt;"OK"),"REVIEW","OK"))</f>
        <v/>
      </c>
      <c r="U1536" s="14"/>
      <c r="V1536" s="14"/>
      <c r="W1536" s="17"/>
      <c r="X1536" s="14"/>
    </row>
    <row r="1537" customFormat="false" ht="15" hidden="false" customHeight="false" outlineLevel="0" collapsed="false">
      <c r="A1537" s="9" t="str">
        <f aca="false">IF('3. Layout Parts'!$A1537="","",TRIM('3. Layout Parts'!$A1537))</f>
        <v/>
      </c>
      <c r="B1537" s="9" t="str">
        <f aca="false">IF($A1537="","",'3. Layout Parts'!$D1537)</f>
        <v/>
      </c>
      <c r="C1537" s="9" t="str">
        <f aca="false">IF($A1537="","",'3. Layout Parts'!$B1537)</f>
        <v/>
      </c>
      <c r="D1537" s="9" t="str">
        <f aca="false">IF($A1537="","",'3. Layout Parts'!$C1537)</f>
        <v/>
      </c>
      <c r="E1537" s="9" t="str">
        <f aca="false">IF($A1537="","",IFERROR(INDEX('2. Schematic Parts'!$B$2:$B$3001,MATCH($A1537,'2. Schematic Parts'!$A$2:$A$3001,0)),"NOT FOUND"))</f>
        <v/>
      </c>
      <c r="F1537" s="9" t="str">
        <f aca="false">IF($A1537="","",IFERROR(INDEX('2. Schematic Parts'!$C$2:$C$3001,MATCH($A1537,'2. Schematic Parts'!$A$2:$A$3001,0))&amp;"","NOT FOUND"))</f>
        <v/>
      </c>
      <c r="G1537" s="9" t="str">
        <f aca="false">IF($A1537="","",IFERROR(INDEX('2. Schematic Parts'!$D$2:$D$3001,MATCH($A1537,'2. Schematic Parts'!$A$2:$A$3001,0))&amp;"","NOT FOUND"))</f>
        <v/>
      </c>
      <c r="H1537" s="9" t="str">
        <f aca="false">IF($A1537="","",IF(COUNTIF('2. Schematic Parts'!$A$2:$A$3001,$A1537)=0,"NOT IN SCHEMATIC","OK"))</f>
        <v/>
      </c>
      <c r="I1537" s="9" t="str">
        <f aca="false">IF($A1537="","",IF($H1537="NOT IN SCHEMATIC","",IF(UPPER(TRIM($C1537))=UPPER(TRIM($E1537)),"OK","MISMATCH")))</f>
        <v/>
      </c>
      <c r="J1537" s="9" t="str">
        <f aca="false">IF($A1537="","",IF($H1537="NOT IN SCHEMATIC","",IF($F1537="","NO SCH DECAL",IF($D1537="","",IF(UPPER(TRIM($D1537))=UPPER(TRIM($F1537)),"OK","MISMATCH")))))</f>
        <v/>
      </c>
      <c r="K1537" s="16" t="str">
        <f aca="false">IF($A1537="","",SUMPRODUCT(--ISNUMBER(SEARCH(","&amp;TRIM($A1537)&amp;",",","&amp;SUBSTITUTE('1. Master BOM'!$D$2:$D$400," ","")&amp;","))))</f>
        <v/>
      </c>
      <c r="L1537" s="16" t="str">
        <f aca="false">IF($A1537="","",IF($K1537&lt;&gt;1,0,SUMPRODUCT(ISNUMBER(SEARCH(","&amp;TRIM($A1537)&amp;",",","&amp;SUBSTITUTE('1. Master BOM'!$D$2:$D$400," ","")&amp;","))*ROW('1. Master BOM'!$D$2:$D$400))))</f>
        <v/>
      </c>
      <c r="M1537" s="9" t="str">
        <f aca="false">IF($A1537="","",IF($K1537=0,"NOT IN BOM",IF($K1537&gt;1,"MULTIPLE BOM LINES","OK")))</f>
        <v/>
      </c>
      <c r="N1537" s="9" t="str">
        <f aca="false">IF($A1537="","",IF($L1537=0,"—",INDEX('1. Master BOM'!$A$1:$A$400,$L1537)))</f>
        <v/>
      </c>
      <c r="O1537" s="9" t="str">
        <f aca="false">IF($A1537="","",IF($L1537=0,"—",INDEX('1. Master BOM'!$B$1:$B$400,$L1537)))</f>
        <v/>
      </c>
      <c r="P1537" s="9" t="str">
        <f aca="false">IF($A1537="","",IF(OR($H1537="NOT IN SCHEMATIC",$O1537="—"),"",IF($G1537="","NO SCH PN",IF(UPPER(TRIM($G1537))=UPPER(TRIM($O1537)),"OK","MISMATCH"))))</f>
        <v/>
      </c>
      <c r="Q1537" s="9" t="str">
        <f aca="false">IF($A1537="","",IF($L1537=0,"—",INDEX('1. Master BOM'!$E$1:$E$400,$L1537)))</f>
        <v/>
      </c>
      <c r="R1537" s="9" t="str">
        <f aca="false">IF($A1537="","",IF($L1537=0,"—",IF(T(INDEX('1. Master BOM'!$F$1:$F$400,$L1537))="","(not set)",INDEX('1. Master BOM'!$F$1:$F$400,$L1537))))</f>
        <v/>
      </c>
      <c r="S1537" s="9" t="str">
        <f aca="false">IF($A1537="","",IF(OR($R1537="—",$R1537="(not set)",$D1537=""),"",IF(ISNUMBER(SEARCH(SUBSTITUTE(SUBSTITUTE(SUBSTITUTE($R1537,"-",""),"_","")," ",""),SUBSTITUTE(SUBSTITUTE(SUBSTITUTE($D1537,"-",""),"_","")," ",""))),"OK","CHECK")))</f>
        <v/>
      </c>
      <c r="T1537" s="9" t="str">
        <f aca="false">IF($A1537="","",IF(OR($H1537="NOT IN SCHEMATIC",$I1537="MISMATCH",$J1537="MISMATCH",$P1537="MISMATCH",$M1537&lt;&gt;"OK"),"REVIEW","OK"))</f>
        <v/>
      </c>
      <c r="U1537" s="14"/>
      <c r="V1537" s="14"/>
      <c r="W1537" s="17"/>
      <c r="X1537" s="14"/>
    </row>
    <row r="1538" customFormat="false" ht="15" hidden="false" customHeight="false" outlineLevel="0" collapsed="false">
      <c r="A1538" s="9" t="str">
        <f aca="false">IF('3. Layout Parts'!$A1538="","",TRIM('3. Layout Parts'!$A1538))</f>
        <v/>
      </c>
      <c r="B1538" s="9" t="str">
        <f aca="false">IF($A1538="","",'3. Layout Parts'!$D1538)</f>
        <v/>
      </c>
      <c r="C1538" s="9" t="str">
        <f aca="false">IF($A1538="","",'3. Layout Parts'!$B1538)</f>
        <v/>
      </c>
      <c r="D1538" s="9" t="str">
        <f aca="false">IF($A1538="","",'3. Layout Parts'!$C1538)</f>
        <v/>
      </c>
      <c r="E1538" s="9" t="str">
        <f aca="false">IF($A1538="","",IFERROR(INDEX('2. Schematic Parts'!$B$2:$B$3001,MATCH($A1538,'2. Schematic Parts'!$A$2:$A$3001,0)),"NOT FOUND"))</f>
        <v/>
      </c>
      <c r="F1538" s="9" t="str">
        <f aca="false">IF($A1538="","",IFERROR(INDEX('2. Schematic Parts'!$C$2:$C$3001,MATCH($A1538,'2. Schematic Parts'!$A$2:$A$3001,0))&amp;"","NOT FOUND"))</f>
        <v/>
      </c>
      <c r="G1538" s="9" t="str">
        <f aca="false">IF($A1538="","",IFERROR(INDEX('2. Schematic Parts'!$D$2:$D$3001,MATCH($A1538,'2. Schematic Parts'!$A$2:$A$3001,0))&amp;"","NOT FOUND"))</f>
        <v/>
      </c>
      <c r="H1538" s="9" t="str">
        <f aca="false">IF($A1538="","",IF(COUNTIF('2. Schematic Parts'!$A$2:$A$3001,$A1538)=0,"NOT IN SCHEMATIC","OK"))</f>
        <v/>
      </c>
      <c r="I1538" s="9" t="str">
        <f aca="false">IF($A1538="","",IF($H1538="NOT IN SCHEMATIC","",IF(UPPER(TRIM($C1538))=UPPER(TRIM($E1538)),"OK","MISMATCH")))</f>
        <v/>
      </c>
      <c r="J1538" s="9" t="str">
        <f aca="false">IF($A1538="","",IF($H1538="NOT IN SCHEMATIC","",IF($F1538="","NO SCH DECAL",IF($D1538="","",IF(UPPER(TRIM($D1538))=UPPER(TRIM($F1538)),"OK","MISMATCH")))))</f>
        <v/>
      </c>
      <c r="K1538" s="16" t="str">
        <f aca="false">IF($A1538="","",SUMPRODUCT(--ISNUMBER(SEARCH(","&amp;TRIM($A1538)&amp;",",","&amp;SUBSTITUTE('1. Master BOM'!$D$2:$D$400," ","")&amp;","))))</f>
        <v/>
      </c>
      <c r="L1538" s="16" t="str">
        <f aca="false">IF($A1538="","",IF($K1538&lt;&gt;1,0,SUMPRODUCT(ISNUMBER(SEARCH(","&amp;TRIM($A1538)&amp;",",","&amp;SUBSTITUTE('1. Master BOM'!$D$2:$D$400," ","")&amp;","))*ROW('1. Master BOM'!$D$2:$D$400))))</f>
        <v/>
      </c>
      <c r="M1538" s="9" t="str">
        <f aca="false">IF($A1538="","",IF($K1538=0,"NOT IN BOM",IF($K1538&gt;1,"MULTIPLE BOM LINES","OK")))</f>
        <v/>
      </c>
      <c r="N1538" s="9" t="str">
        <f aca="false">IF($A1538="","",IF($L1538=0,"—",INDEX('1. Master BOM'!$A$1:$A$400,$L1538)))</f>
        <v/>
      </c>
      <c r="O1538" s="9" t="str">
        <f aca="false">IF($A1538="","",IF($L1538=0,"—",INDEX('1. Master BOM'!$B$1:$B$400,$L1538)))</f>
        <v/>
      </c>
      <c r="P1538" s="9" t="str">
        <f aca="false">IF($A1538="","",IF(OR($H1538="NOT IN SCHEMATIC",$O1538="—"),"",IF($G1538="","NO SCH PN",IF(UPPER(TRIM($G1538))=UPPER(TRIM($O1538)),"OK","MISMATCH"))))</f>
        <v/>
      </c>
      <c r="Q1538" s="9" t="str">
        <f aca="false">IF($A1538="","",IF($L1538=0,"—",INDEX('1. Master BOM'!$E$1:$E$400,$L1538)))</f>
        <v/>
      </c>
      <c r="R1538" s="9" t="str">
        <f aca="false">IF($A1538="","",IF($L1538=0,"—",IF(T(INDEX('1. Master BOM'!$F$1:$F$400,$L1538))="","(not set)",INDEX('1. Master BOM'!$F$1:$F$400,$L1538))))</f>
        <v/>
      </c>
      <c r="S1538" s="9" t="str">
        <f aca="false">IF($A1538="","",IF(OR($R1538="—",$R1538="(not set)",$D1538=""),"",IF(ISNUMBER(SEARCH(SUBSTITUTE(SUBSTITUTE(SUBSTITUTE($R1538,"-",""),"_","")," ",""),SUBSTITUTE(SUBSTITUTE(SUBSTITUTE($D1538,"-",""),"_","")," ",""))),"OK","CHECK")))</f>
        <v/>
      </c>
      <c r="T1538" s="9" t="str">
        <f aca="false">IF($A1538="","",IF(OR($H1538="NOT IN SCHEMATIC",$I1538="MISMATCH",$J1538="MISMATCH",$P1538="MISMATCH",$M1538&lt;&gt;"OK"),"REVIEW","OK"))</f>
        <v/>
      </c>
      <c r="U1538" s="14"/>
      <c r="V1538" s="14"/>
      <c r="W1538" s="17"/>
      <c r="X1538" s="14"/>
    </row>
    <row r="1539" customFormat="false" ht="15" hidden="false" customHeight="false" outlineLevel="0" collapsed="false">
      <c r="A1539" s="9" t="str">
        <f aca="false">IF('3. Layout Parts'!$A1539="","",TRIM('3. Layout Parts'!$A1539))</f>
        <v/>
      </c>
      <c r="B1539" s="9" t="str">
        <f aca="false">IF($A1539="","",'3. Layout Parts'!$D1539)</f>
        <v/>
      </c>
      <c r="C1539" s="9" t="str">
        <f aca="false">IF($A1539="","",'3. Layout Parts'!$B1539)</f>
        <v/>
      </c>
      <c r="D1539" s="9" t="str">
        <f aca="false">IF($A1539="","",'3. Layout Parts'!$C1539)</f>
        <v/>
      </c>
      <c r="E1539" s="9" t="str">
        <f aca="false">IF($A1539="","",IFERROR(INDEX('2. Schematic Parts'!$B$2:$B$3001,MATCH($A1539,'2. Schematic Parts'!$A$2:$A$3001,0)),"NOT FOUND"))</f>
        <v/>
      </c>
      <c r="F1539" s="9" t="str">
        <f aca="false">IF($A1539="","",IFERROR(INDEX('2. Schematic Parts'!$C$2:$C$3001,MATCH($A1539,'2. Schematic Parts'!$A$2:$A$3001,0))&amp;"","NOT FOUND"))</f>
        <v/>
      </c>
      <c r="G1539" s="9" t="str">
        <f aca="false">IF($A1539="","",IFERROR(INDEX('2. Schematic Parts'!$D$2:$D$3001,MATCH($A1539,'2. Schematic Parts'!$A$2:$A$3001,0))&amp;"","NOT FOUND"))</f>
        <v/>
      </c>
      <c r="H1539" s="9" t="str">
        <f aca="false">IF($A1539="","",IF(COUNTIF('2. Schematic Parts'!$A$2:$A$3001,$A1539)=0,"NOT IN SCHEMATIC","OK"))</f>
        <v/>
      </c>
      <c r="I1539" s="9" t="str">
        <f aca="false">IF($A1539="","",IF($H1539="NOT IN SCHEMATIC","",IF(UPPER(TRIM($C1539))=UPPER(TRIM($E1539)),"OK","MISMATCH")))</f>
        <v/>
      </c>
      <c r="J1539" s="9" t="str">
        <f aca="false">IF($A1539="","",IF($H1539="NOT IN SCHEMATIC","",IF($F1539="","NO SCH DECAL",IF($D1539="","",IF(UPPER(TRIM($D1539))=UPPER(TRIM($F1539)),"OK","MISMATCH")))))</f>
        <v/>
      </c>
      <c r="K1539" s="16" t="str">
        <f aca="false">IF($A1539="","",SUMPRODUCT(--ISNUMBER(SEARCH(","&amp;TRIM($A1539)&amp;",",","&amp;SUBSTITUTE('1. Master BOM'!$D$2:$D$400," ","")&amp;","))))</f>
        <v/>
      </c>
      <c r="L1539" s="16" t="str">
        <f aca="false">IF($A1539="","",IF($K1539&lt;&gt;1,0,SUMPRODUCT(ISNUMBER(SEARCH(","&amp;TRIM($A1539)&amp;",",","&amp;SUBSTITUTE('1. Master BOM'!$D$2:$D$400," ","")&amp;","))*ROW('1. Master BOM'!$D$2:$D$400))))</f>
        <v/>
      </c>
      <c r="M1539" s="9" t="str">
        <f aca="false">IF($A1539="","",IF($K1539=0,"NOT IN BOM",IF($K1539&gt;1,"MULTIPLE BOM LINES","OK")))</f>
        <v/>
      </c>
      <c r="N1539" s="9" t="str">
        <f aca="false">IF($A1539="","",IF($L1539=0,"—",INDEX('1. Master BOM'!$A$1:$A$400,$L1539)))</f>
        <v/>
      </c>
      <c r="O1539" s="9" t="str">
        <f aca="false">IF($A1539="","",IF($L1539=0,"—",INDEX('1. Master BOM'!$B$1:$B$400,$L1539)))</f>
        <v/>
      </c>
      <c r="P1539" s="9" t="str">
        <f aca="false">IF($A1539="","",IF(OR($H1539="NOT IN SCHEMATIC",$O1539="—"),"",IF($G1539="","NO SCH PN",IF(UPPER(TRIM($G1539))=UPPER(TRIM($O1539)),"OK","MISMATCH"))))</f>
        <v/>
      </c>
      <c r="Q1539" s="9" t="str">
        <f aca="false">IF($A1539="","",IF($L1539=0,"—",INDEX('1. Master BOM'!$E$1:$E$400,$L1539)))</f>
        <v/>
      </c>
      <c r="R1539" s="9" t="str">
        <f aca="false">IF($A1539="","",IF($L1539=0,"—",IF(T(INDEX('1. Master BOM'!$F$1:$F$400,$L1539))="","(not set)",INDEX('1. Master BOM'!$F$1:$F$400,$L1539))))</f>
        <v/>
      </c>
      <c r="S1539" s="9" t="str">
        <f aca="false">IF($A1539="","",IF(OR($R1539="—",$R1539="(not set)",$D1539=""),"",IF(ISNUMBER(SEARCH(SUBSTITUTE(SUBSTITUTE(SUBSTITUTE($R1539,"-",""),"_","")," ",""),SUBSTITUTE(SUBSTITUTE(SUBSTITUTE($D1539,"-",""),"_","")," ",""))),"OK","CHECK")))</f>
        <v/>
      </c>
      <c r="T1539" s="9" t="str">
        <f aca="false">IF($A1539="","",IF(OR($H1539="NOT IN SCHEMATIC",$I1539="MISMATCH",$J1539="MISMATCH",$P1539="MISMATCH",$M1539&lt;&gt;"OK"),"REVIEW","OK"))</f>
        <v/>
      </c>
      <c r="U1539" s="14"/>
      <c r="V1539" s="14"/>
      <c r="W1539" s="17"/>
      <c r="X1539" s="14"/>
    </row>
    <row r="1540" customFormat="false" ht="15" hidden="false" customHeight="false" outlineLevel="0" collapsed="false">
      <c r="A1540" s="9" t="str">
        <f aca="false">IF('3. Layout Parts'!$A1540="","",TRIM('3. Layout Parts'!$A1540))</f>
        <v/>
      </c>
      <c r="B1540" s="9" t="str">
        <f aca="false">IF($A1540="","",'3. Layout Parts'!$D1540)</f>
        <v/>
      </c>
      <c r="C1540" s="9" t="str">
        <f aca="false">IF($A1540="","",'3. Layout Parts'!$B1540)</f>
        <v/>
      </c>
      <c r="D1540" s="9" t="str">
        <f aca="false">IF($A1540="","",'3. Layout Parts'!$C1540)</f>
        <v/>
      </c>
      <c r="E1540" s="9" t="str">
        <f aca="false">IF($A1540="","",IFERROR(INDEX('2. Schematic Parts'!$B$2:$B$3001,MATCH($A1540,'2. Schematic Parts'!$A$2:$A$3001,0)),"NOT FOUND"))</f>
        <v/>
      </c>
      <c r="F1540" s="9" t="str">
        <f aca="false">IF($A1540="","",IFERROR(INDEX('2. Schematic Parts'!$C$2:$C$3001,MATCH($A1540,'2. Schematic Parts'!$A$2:$A$3001,0))&amp;"","NOT FOUND"))</f>
        <v/>
      </c>
      <c r="G1540" s="9" t="str">
        <f aca="false">IF($A1540="","",IFERROR(INDEX('2. Schematic Parts'!$D$2:$D$3001,MATCH($A1540,'2. Schematic Parts'!$A$2:$A$3001,0))&amp;"","NOT FOUND"))</f>
        <v/>
      </c>
      <c r="H1540" s="9" t="str">
        <f aca="false">IF($A1540="","",IF(COUNTIF('2. Schematic Parts'!$A$2:$A$3001,$A1540)=0,"NOT IN SCHEMATIC","OK"))</f>
        <v/>
      </c>
      <c r="I1540" s="9" t="str">
        <f aca="false">IF($A1540="","",IF($H1540="NOT IN SCHEMATIC","",IF(UPPER(TRIM($C1540))=UPPER(TRIM($E1540)),"OK","MISMATCH")))</f>
        <v/>
      </c>
      <c r="J1540" s="9" t="str">
        <f aca="false">IF($A1540="","",IF($H1540="NOT IN SCHEMATIC","",IF($F1540="","NO SCH DECAL",IF($D1540="","",IF(UPPER(TRIM($D1540))=UPPER(TRIM($F1540)),"OK","MISMATCH")))))</f>
        <v/>
      </c>
      <c r="K1540" s="16" t="str">
        <f aca="false">IF($A1540="","",SUMPRODUCT(--ISNUMBER(SEARCH(","&amp;TRIM($A1540)&amp;",",","&amp;SUBSTITUTE('1. Master BOM'!$D$2:$D$400," ","")&amp;","))))</f>
        <v/>
      </c>
      <c r="L1540" s="16" t="str">
        <f aca="false">IF($A1540="","",IF($K1540&lt;&gt;1,0,SUMPRODUCT(ISNUMBER(SEARCH(","&amp;TRIM($A1540)&amp;",",","&amp;SUBSTITUTE('1. Master BOM'!$D$2:$D$400," ","")&amp;","))*ROW('1. Master BOM'!$D$2:$D$400))))</f>
        <v/>
      </c>
      <c r="M1540" s="9" t="str">
        <f aca="false">IF($A1540="","",IF($K1540=0,"NOT IN BOM",IF($K1540&gt;1,"MULTIPLE BOM LINES","OK")))</f>
        <v/>
      </c>
      <c r="N1540" s="9" t="str">
        <f aca="false">IF($A1540="","",IF($L1540=0,"—",INDEX('1. Master BOM'!$A$1:$A$400,$L1540)))</f>
        <v/>
      </c>
      <c r="O1540" s="9" t="str">
        <f aca="false">IF($A1540="","",IF($L1540=0,"—",INDEX('1. Master BOM'!$B$1:$B$400,$L1540)))</f>
        <v/>
      </c>
      <c r="P1540" s="9" t="str">
        <f aca="false">IF($A1540="","",IF(OR($H1540="NOT IN SCHEMATIC",$O1540="—"),"",IF($G1540="","NO SCH PN",IF(UPPER(TRIM($G1540))=UPPER(TRIM($O1540)),"OK","MISMATCH"))))</f>
        <v/>
      </c>
      <c r="Q1540" s="9" t="str">
        <f aca="false">IF($A1540="","",IF($L1540=0,"—",INDEX('1. Master BOM'!$E$1:$E$400,$L1540)))</f>
        <v/>
      </c>
      <c r="R1540" s="9" t="str">
        <f aca="false">IF($A1540="","",IF($L1540=0,"—",IF(T(INDEX('1. Master BOM'!$F$1:$F$400,$L1540))="","(not set)",INDEX('1. Master BOM'!$F$1:$F$400,$L1540))))</f>
        <v/>
      </c>
      <c r="S1540" s="9" t="str">
        <f aca="false">IF($A1540="","",IF(OR($R1540="—",$R1540="(not set)",$D1540=""),"",IF(ISNUMBER(SEARCH(SUBSTITUTE(SUBSTITUTE(SUBSTITUTE($R1540,"-",""),"_","")," ",""),SUBSTITUTE(SUBSTITUTE(SUBSTITUTE($D1540,"-",""),"_","")," ",""))),"OK","CHECK")))</f>
        <v/>
      </c>
      <c r="T1540" s="9" t="str">
        <f aca="false">IF($A1540="","",IF(OR($H1540="NOT IN SCHEMATIC",$I1540="MISMATCH",$J1540="MISMATCH",$P1540="MISMATCH",$M1540&lt;&gt;"OK"),"REVIEW","OK"))</f>
        <v/>
      </c>
      <c r="U1540" s="14"/>
      <c r="V1540" s="14"/>
      <c r="W1540" s="17"/>
      <c r="X1540" s="14"/>
    </row>
    <row r="1541" customFormat="false" ht="15" hidden="false" customHeight="false" outlineLevel="0" collapsed="false">
      <c r="A1541" s="9" t="str">
        <f aca="false">IF('3. Layout Parts'!$A1541="","",TRIM('3. Layout Parts'!$A1541))</f>
        <v/>
      </c>
      <c r="B1541" s="9" t="str">
        <f aca="false">IF($A1541="","",'3. Layout Parts'!$D1541)</f>
        <v/>
      </c>
      <c r="C1541" s="9" t="str">
        <f aca="false">IF($A1541="","",'3. Layout Parts'!$B1541)</f>
        <v/>
      </c>
      <c r="D1541" s="9" t="str">
        <f aca="false">IF($A1541="","",'3. Layout Parts'!$C1541)</f>
        <v/>
      </c>
      <c r="E1541" s="9" t="str">
        <f aca="false">IF($A1541="","",IFERROR(INDEX('2. Schematic Parts'!$B$2:$B$3001,MATCH($A1541,'2. Schematic Parts'!$A$2:$A$3001,0)),"NOT FOUND"))</f>
        <v/>
      </c>
      <c r="F1541" s="9" t="str">
        <f aca="false">IF($A1541="","",IFERROR(INDEX('2. Schematic Parts'!$C$2:$C$3001,MATCH($A1541,'2. Schematic Parts'!$A$2:$A$3001,0))&amp;"","NOT FOUND"))</f>
        <v/>
      </c>
      <c r="G1541" s="9" t="str">
        <f aca="false">IF($A1541="","",IFERROR(INDEX('2. Schematic Parts'!$D$2:$D$3001,MATCH($A1541,'2. Schematic Parts'!$A$2:$A$3001,0))&amp;"","NOT FOUND"))</f>
        <v/>
      </c>
      <c r="H1541" s="9" t="str">
        <f aca="false">IF($A1541="","",IF(COUNTIF('2. Schematic Parts'!$A$2:$A$3001,$A1541)=0,"NOT IN SCHEMATIC","OK"))</f>
        <v/>
      </c>
      <c r="I1541" s="9" t="str">
        <f aca="false">IF($A1541="","",IF($H1541="NOT IN SCHEMATIC","",IF(UPPER(TRIM($C1541))=UPPER(TRIM($E1541)),"OK","MISMATCH")))</f>
        <v/>
      </c>
      <c r="J1541" s="9" t="str">
        <f aca="false">IF($A1541="","",IF($H1541="NOT IN SCHEMATIC","",IF($F1541="","NO SCH DECAL",IF($D1541="","",IF(UPPER(TRIM($D1541))=UPPER(TRIM($F1541)),"OK","MISMATCH")))))</f>
        <v/>
      </c>
      <c r="K1541" s="16" t="str">
        <f aca="false">IF($A1541="","",SUMPRODUCT(--ISNUMBER(SEARCH(","&amp;TRIM($A1541)&amp;",",","&amp;SUBSTITUTE('1. Master BOM'!$D$2:$D$400," ","")&amp;","))))</f>
        <v/>
      </c>
      <c r="L1541" s="16" t="str">
        <f aca="false">IF($A1541="","",IF($K1541&lt;&gt;1,0,SUMPRODUCT(ISNUMBER(SEARCH(","&amp;TRIM($A1541)&amp;",",","&amp;SUBSTITUTE('1. Master BOM'!$D$2:$D$400," ","")&amp;","))*ROW('1. Master BOM'!$D$2:$D$400))))</f>
        <v/>
      </c>
      <c r="M1541" s="9" t="str">
        <f aca="false">IF($A1541="","",IF($K1541=0,"NOT IN BOM",IF($K1541&gt;1,"MULTIPLE BOM LINES","OK")))</f>
        <v/>
      </c>
      <c r="N1541" s="9" t="str">
        <f aca="false">IF($A1541="","",IF($L1541=0,"—",INDEX('1. Master BOM'!$A$1:$A$400,$L1541)))</f>
        <v/>
      </c>
      <c r="O1541" s="9" t="str">
        <f aca="false">IF($A1541="","",IF($L1541=0,"—",INDEX('1. Master BOM'!$B$1:$B$400,$L1541)))</f>
        <v/>
      </c>
      <c r="P1541" s="9" t="str">
        <f aca="false">IF($A1541="","",IF(OR($H1541="NOT IN SCHEMATIC",$O1541="—"),"",IF($G1541="","NO SCH PN",IF(UPPER(TRIM($G1541))=UPPER(TRIM($O1541)),"OK","MISMATCH"))))</f>
        <v/>
      </c>
      <c r="Q1541" s="9" t="str">
        <f aca="false">IF($A1541="","",IF($L1541=0,"—",INDEX('1. Master BOM'!$E$1:$E$400,$L1541)))</f>
        <v/>
      </c>
      <c r="R1541" s="9" t="str">
        <f aca="false">IF($A1541="","",IF($L1541=0,"—",IF(T(INDEX('1. Master BOM'!$F$1:$F$400,$L1541))="","(not set)",INDEX('1. Master BOM'!$F$1:$F$400,$L1541))))</f>
        <v/>
      </c>
      <c r="S1541" s="9" t="str">
        <f aca="false">IF($A1541="","",IF(OR($R1541="—",$R1541="(not set)",$D1541=""),"",IF(ISNUMBER(SEARCH(SUBSTITUTE(SUBSTITUTE(SUBSTITUTE($R1541,"-",""),"_","")," ",""),SUBSTITUTE(SUBSTITUTE(SUBSTITUTE($D1541,"-",""),"_","")," ",""))),"OK","CHECK")))</f>
        <v/>
      </c>
      <c r="T1541" s="9" t="str">
        <f aca="false">IF($A1541="","",IF(OR($H1541="NOT IN SCHEMATIC",$I1541="MISMATCH",$J1541="MISMATCH",$P1541="MISMATCH",$M1541&lt;&gt;"OK"),"REVIEW","OK"))</f>
        <v/>
      </c>
      <c r="U1541" s="14"/>
      <c r="V1541" s="14"/>
      <c r="W1541" s="17"/>
      <c r="X1541" s="14"/>
    </row>
    <row r="1542" customFormat="false" ht="15" hidden="false" customHeight="false" outlineLevel="0" collapsed="false">
      <c r="A1542" s="9" t="str">
        <f aca="false">IF('3. Layout Parts'!$A1542="","",TRIM('3. Layout Parts'!$A1542))</f>
        <v/>
      </c>
      <c r="B1542" s="9" t="str">
        <f aca="false">IF($A1542="","",'3. Layout Parts'!$D1542)</f>
        <v/>
      </c>
      <c r="C1542" s="9" t="str">
        <f aca="false">IF($A1542="","",'3. Layout Parts'!$B1542)</f>
        <v/>
      </c>
      <c r="D1542" s="9" t="str">
        <f aca="false">IF($A1542="","",'3. Layout Parts'!$C1542)</f>
        <v/>
      </c>
      <c r="E1542" s="9" t="str">
        <f aca="false">IF($A1542="","",IFERROR(INDEX('2. Schematic Parts'!$B$2:$B$3001,MATCH($A1542,'2. Schematic Parts'!$A$2:$A$3001,0)),"NOT FOUND"))</f>
        <v/>
      </c>
      <c r="F1542" s="9" t="str">
        <f aca="false">IF($A1542="","",IFERROR(INDEX('2. Schematic Parts'!$C$2:$C$3001,MATCH($A1542,'2. Schematic Parts'!$A$2:$A$3001,0))&amp;"","NOT FOUND"))</f>
        <v/>
      </c>
      <c r="G1542" s="9" t="str">
        <f aca="false">IF($A1542="","",IFERROR(INDEX('2. Schematic Parts'!$D$2:$D$3001,MATCH($A1542,'2. Schematic Parts'!$A$2:$A$3001,0))&amp;"","NOT FOUND"))</f>
        <v/>
      </c>
      <c r="H1542" s="9" t="str">
        <f aca="false">IF($A1542="","",IF(COUNTIF('2. Schematic Parts'!$A$2:$A$3001,$A1542)=0,"NOT IN SCHEMATIC","OK"))</f>
        <v/>
      </c>
      <c r="I1542" s="9" t="str">
        <f aca="false">IF($A1542="","",IF($H1542="NOT IN SCHEMATIC","",IF(UPPER(TRIM($C1542))=UPPER(TRIM($E1542)),"OK","MISMATCH")))</f>
        <v/>
      </c>
      <c r="J1542" s="9" t="str">
        <f aca="false">IF($A1542="","",IF($H1542="NOT IN SCHEMATIC","",IF($F1542="","NO SCH DECAL",IF($D1542="","",IF(UPPER(TRIM($D1542))=UPPER(TRIM($F1542)),"OK","MISMATCH")))))</f>
        <v/>
      </c>
      <c r="K1542" s="16" t="str">
        <f aca="false">IF($A1542="","",SUMPRODUCT(--ISNUMBER(SEARCH(","&amp;TRIM($A1542)&amp;",",","&amp;SUBSTITUTE('1. Master BOM'!$D$2:$D$400," ","")&amp;","))))</f>
        <v/>
      </c>
      <c r="L1542" s="16" t="str">
        <f aca="false">IF($A1542="","",IF($K1542&lt;&gt;1,0,SUMPRODUCT(ISNUMBER(SEARCH(","&amp;TRIM($A1542)&amp;",",","&amp;SUBSTITUTE('1. Master BOM'!$D$2:$D$400," ","")&amp;","))*ROW('1. Master BOM'!$D$2:$D$400))))</f>
        <v/>
      </c>
      <c r="M1542" s="9" t="str">
        <f aca="false">IF($A1542="","",IF($K1542=0,"NOT IN BOM",IF($K1542&gt;1,"MULTIPLE BOM LINES","OK")))</f>
        <v/>
      </c>
      <c r="N1542" s="9" t="str">
        <f aca="false">IF($A1542="","",IF($L1542=0,"—",INDEX('1. Master BOM'!$A$1:$A$400,$L1542)))</f>
        <v/>
      </c>
      <c r="O1542" s="9" t="str">
        <f aca="false">IF($A1542="","",IF($L1542=0,"—",INDEX('1. Master BOM'!$B$1:$B$400,$L1542)))</f>
        <v/>
      </c>
      <c r="P1542" s="9" t="str">
        <f aca="false">IF($A1542="","",IF(OR($H1542="NOT IN SCHEMATIC",$O1542="—"),"",IF($G1542="","NO SCH PN",IF(UPPER(TRIM($G1542))=UPPER(TRIM($O1542)),"OK","MISMATCH"))))</f>
        <v/>
      </c>
      <c r="Q1542" s="9" t="str">
        <f aca="false">IF($A1542="","",IF($L1542=0,"—",INDEX('1. Master BOM'!$E$1:$E$400,$L1542)))</f>
        <v/>
      </c>
      <c r="R1542" s="9" t="str">
        <f aca="false">IF($A1542="","",IF($L1542=0,"—",IF(T(INDEX('1. Master BOM'!$F$1:$F$400,$L1542))="","(not set)",INDEX('1. Master BOM'!$F$1:$F$400,$L1542))))</f>
        <v/>
      </c>
      <c r="S1542" s="9" t="str">
        <f aca="false">IF($A1542="","",IF(OR($R1542="—",$R1542="(not set)",$D1542=""),"",IF(ISNUMBER(SEARCH(SUBSTITUTE(SUBSTITUTE(SUBSTITUTE($R1542,"-",""),"_","")," ",""),SUBSTITUTE(SUBSTITUTE(SUBSTITUTE($D1542,"-",""),"_","")," ",""))),"OK","CHECK")))</f>
        <v/>
      </c>
      <c r="T1542" s="9" t="str">
        <f aca="false">IF($A1542="","",IF(OR($H1542="NOT IN SCHEMATIC",$I1542="MISMATCH",$J1542="MISMATCH",$P1542="MISMATCH",$M1542&lt;&gt;"OK"),"REVIEW","OK"))</f>
        <v/>
      </c>
      <c r="U1542" s="14"/>
      <c r="V1542" s="14"/>
      <c r="W1542" s="17"/>
      <c r="X1542" s="14"/>
    </row>
    <row r="1543" customFormat="false" ht="15" hidden="false" customHeight="false" outlineLevel="0" collapsed="false">
      <c r="A1543" s="9" t="str">
        <f aca="false">IF('3. Layout Parts'!$A1543="","",TRIM('3. Layout Parts'!$A1543))</f>
        <v/>
      </c>
      <c r="B1543" s="9" t="str">
        <f aca="false">IF($A1543="","",'3. Layout Parts'!$D1543)</f>
        <v/>
      </c>
      <c r="C1543" s="9" t="str">
        <f aca="false">IF($A1543="","",'3. Layout Parts'!$B1543)</f>
        <v/>
      </c>
      <c r="D1543" s="9" t="str">
        <f aca="false">IF($A1543="","",'3. Layout Parts'!$C1543)</f>
        <v/>
      </c>
      <c r="E1543" s="9" t="str">
        <f aca="false">IF($A1543="","",IFERROR(INDEX('2. Schematic Parts'!$B$2:$B$3001,MATCH($A1543,'2. Schematic Parts'!$A$2:$A$3001,0)),"NOT FOUND"))</f>
        <v/>
      </c>
      <c r="F1543" s="9" t="str">
        <f aca="false">IF($A1543="","",IFERROR(INDEX('2. Schematic Parts'!$C$2:$C$3001,MATCH($A1543,'2. Schematic Parts'!$A$2:$A$3001,0))&amp;"","NOT FOUND"))</f>
        <v/>
      </c>
      <c r="G1543" s="9" t="str">
        <f aca="false">IF($A1543="","",IFERROR(INDEX('2. Schematic Parts'!$D$2:$D$3001,MATCH($A1543,'2. Schematic Parts'!$A$2:$A$3001,0))&amp;"","NOT FOUND"))</f>
        <v/>
      </c>
      <c r="H1543" s="9" t="str">
        <f aca="false">IF($A1543="","",IF(COUNTIF('2. Schematic Parts'!$A$2:$A$3001,$A1543)=0,"NOT IN SCHEMATIC","OK"))</f>
        <v/>
      </c>
      <c r="I1543" s="9" t="str">
        <f aca="false">IF($A1543="","",IF($H1543="NOT IN SCHEMATIC","",IF(UPPER(TRIM($C1543))=UPPER(TRIM($E1543)),"OK","MISMATCH")))</f>
        <v/>
      </c>
      <c r="J1543" s="9" t="str">
        <f aca="false">IF($A1543="","",IF($H1543="NOT IN SCHEMATIC","",IF($F1543="","NO SCH DECAL",IF($D1543="","",IF(UPPER(TRIM($D1543))=UPPER(TRIM($F1543)),"OK","MISMATCH")))))</f>
        <v/>
      </c>
      <c r="K1543" s="16" t="str">
        <f aca="false">IF($A1543="","",SUMPRODUCT(--ISNUMBER(SEARCH(","&amp;TRIM($A1543)&amp;",",","&amp;SUBSTITUTE('1. Master BOM'!$D$2:$D$400," ","")&amp;","))))</f>
        <v/>
      </c>
      <c r="L1543" s="16" t="str">
        <f aca="false">IF($A1543="","",IF($K1543&lt;&gt;1,0,SUMPRODUCT(ISNUMBER(SEARCH(","&amp;TRIM($A1543)&amp;",",","&amp;SUBSTITUTE('1. Master BOM'!$D$2:$D$400," ","")&amp;","))*ROW('1. Master BOM'!$D$2:$D$400))))</f>
        <v/>
      </c>
      <c r="M1543" s="9" t="str">
        <f aca="false">IF($A1543="","",IF($K1543=0,"NOT IN BOM",IF($K1543&gt;1,"MULTIPLE BOM LINES","OK")))</f>
        <v/>
      </c>
      <c r="N1543" s="9" t="str">
        <f aca="false">IF($A1543="","",IF($L1543=0,"—",INDEX('1. Master BOM'!$A$1:$A$400,$L1543)))</f>
        <v/>
      </c>
      <c r="O1543" s="9" t="str">
        <f aca="false">IF($A1543="","",IF($L1543=0,"—",INDEX('1. Master BOM'!$B$1:$B$400,$L1543)))</f>
        <v/>
      </c>
      <c r="P1543" s="9" t="str">
        <f aca="false">IF($A1543="","",IF(OR($H1543="NOT IN SCHEMATIC",$O1543="—"),"",IF($G1543="","NO SCH PN",IF(UPPER(TRIM($G1543))=UPPER(TRIM($O1543)),"OK","MISMATCH"))))</f>
        <v/>
      </c>
      <c r="Q1543" s="9" t="str">
        <f aca="false">IF($A1543="","",IF($L1543=0,"—",INDEX('1. Master BOM'!$E$1:$E$400,$L1543)))</f>
        <v/>
      </c>
      <c r="R1543" s="9" t="str">
        <f aca="false">IF($A1543="","",IF($L1543=0,"—",IF(T(INDEX('1. Master BOM'!$F$1:$F$400,$L1543))="","(not set)",INDEX('1. Master BOM'!$F$1:$F$400,$L1543))))</f>
        <v/>
      </c>
      <c r="S1543" s="9" t="str">
        <f aca="false">IF($A1543="","",IF(OR($R1543="—",$R1543="(not set)",$D1543=""),"",IF(ISNUMBER(SEARCH(SUBSTITUTE(SUBSTITUTE(SUBSTITUTE($R1543,"-",""),"_","")," ",""),SUBSTITUTE(SUBSTITUTE(SUBSTITUTE($D1543,"-",""),"_","")," ",""))),"OK","CHECK")))</f>
        <v/>
      </c>
      <c r="T1543" s="9" t="str">
        <f aca="false">IF($A1543="","",IF(OR($H1543="NOT IN SCHEMATIC",$I1543="MISMATCH",$J1543="MISMATCH",$P1543="MISMATCH",$M1543&lt;&gt;"OK"),"REVIEW","OK"))</f>
        <v/>
      </c>
      <c r="U1543" s="14"/>
      <c r="V1543" s="14"/>
      <c r="W1543" s="17"/>
      <c r="X1543" s="14"/>
    </row>
    <row r="1544" customFormat="false" ht="15" hidden="false" customHeight="false" outlineLevel="0" collapsed="false">
      <c r="A1544" s="9" t="str">
        <f aca="false">IF('3. Layout Parts'!$A1544="","",TRIM('3. Layout Parts'!$A1544))</f>
        <v/>
      </c>
      <c r="B1544" s="9" t="str">
        <f aca="false">IF($A1544="","",'3. Layout Parts'!$D1544)</f>
        <v/>
      </c>
      <c r="C1544" s="9" t="str">
        <f aca="false">IF($A1544="","",'3. Layout Parts'!$B1544)</f>
        <v/>
      </c>
      <c r="D1544" s="9" t="str">
        <f aca="false">IF($A1544="","",'3. Layout Parts'!$C1544)</f>
        <v/>
      </c>
      <c r="E1544" s="9" t="str">
        <f aca="false">IF($A1544="","",IFERROR(INDEX('2. Schematic Parts'!$B$2:$B$3001,MATCH($A1544,'2. Schematic Parts'!$A$2:$A$3001,0)),"NOT FOUND"))</f>
        <v/>
      </c>
      <c r="F1544" s="9" t="str">
        <f aca="false">IF($A1544="","",IFERROR(INDEX('2. Schematic Parts'!$C$2:$C$3001,MATCH($A1544,'2. Schematic Parts'!$A$2:$A$3001,0))&amp;"","NOT FOUND"))</f>
        <v/>
      </c>
      <c r="G1544" s="9" t="str">
        <f aca="false">IF($A1544="","",IFERROR(INDEX('2. Schematic Parts'!$D$2:$D$3001,MATCH($A1544,'2. Schematic Parts'!$A$2:$A$3001,0))&amp;"","NOT FOUND"))</f>
        <v/>
      </c>
      <c r="H1544" s="9" t="str">
        <f aca="false">IF($A1544="","",IF(COUNTIF('2. Schematic Parts'!$A$2:$A$3001,$A1544)=0,"NOT IN SCHEMATIC","OK"))</f>
        <v/>
      </c>
      <c r="I1544" s="9" t="str">
        <f aca="false">IF($A1544="","",IF($H1544="NOT IN SCHEMATIC","",IF(UPPER(TRIM($C1544))=UPPER(TRIM($E1544)),"OK","MISMATCH")))</f>
        <v/>
      </c>
      <c r="J1544" s="9" t="str">
        <f aca="false">IF($A1544="","",IF($H1544="NOT IN SCHEMATIC","",IF($F1544="","NO SCH DECAL",IF($D1544="","",IF(UPPER(TRIM($D1544))=UPPER(TRIM($F1544)),"OK","MISMATCH")))))</f>
        <v/>
      </c>
      <c r="K1544" s="16" t="str">
        <f aca="false">IF($A1544="","",SUMPRODUCT(--ISNUMBER(SEARCH(","&amp;TRIM($A1544)&amp;",",","&amp;SUBSTITUTE('1. Master BOM'!$D$2:$D$400," ","")&amp;","))))</f>
        <v/>
      </c>
      <c r="L1544" s="16" t="str">
        <f aca="false">IF($A1544="","",IF($K1544&lt;&gt;1,0,SUMPRODUCT(ISNUMBER(SEARCH(","&amp;TRIM($A1544)&amp;",",","&amp;SUBSTITUTE('1. Master BOM'!$D$2:$D$400," ","")&amp;","))*ROW('1. Master BOM'!$D$2:$D$400))))</f>
        <v/>
      </c>
      <c r="M1544" s="9" t="str">
        <f aca="false">IF($A1544="","",IF($K1544=0,"NOT IN BOM",IF($K1544&gt;1,"MULTIPLE BOM LINES","OK")))</f>
        <v/>
      </c>
      <c r="N1544" s="9" t="str">
        <f aca="false">IF($A1544="","",IF($L1544=0,"—",INDEX('1. Master BOM'!$A$1:$A$400,$L1544)))</f>
        <v/>
      </c>
      <c r="O1544" s="9" t="str">
        <f aca="false">IF($A1544="","",IF($L1544=0,"—",INDEX('1. Master BOM'!$B$1:$B$400,$L1544)))</f>
        <v/>
      </c>
      <c r="P1544" s="9" t="str">
        <f aca="false">IF($A1544="","",IF(OR($H1544="NOT IN SCHEMATIC",$O1544="—"),"",IF($G1544="","NO SCH PN",IF(UPPER(TRIM($G1544))=UPPER(TRIM($O1544)),"OK","MISMATCH"))))</f>
        <v/>
      </c>
      <c r="Q1544" s="9" t="str">
        <f aca="false">IF($A1544="","",IF($L1544=0,"—",INDEX('1. Master BOM'!$E$1:$E$400,$L1544)))</f>
        <v/>
      </c>
      <c r="R1544" s="9" t="str">
        <f aca="false">IF($A1544="","",IF($L1544=0,"—",IF(T(INDEX('1. Master BOM'!$F$1:$F$400,$L1544))="","(not set)",INDEX('1. Master BOM'!$F$1:$F$400,$L1544))))</f>
        <v/>
      </c>
      <c r="S1544" s="9" t="str">
        <f aca="false">IF($A1544="","",IF(OR($R1544="—",$R1544="(not set)",$D1544=""),"",IF(ISNUMBER(SEARCH(SUBSTITUTE(SUBSTITUTE(SUBSTITUTE($R1544,"-",""),"_","")," ",""),SUBSTITUTE(SUBSTITUTE(SUBSTITUTE($D1544,"-",""),"_","")," ",""))),"OK","CHECK")))</f>
        <v/>
      </c>
      <c r="T1544" s="9" t="str">
        <f aca="false">IF($A1544="","",IF(OR($H1544="NOT IN SCHEMATIC",$I1544="MISMATCH",$J1544="MISMATCH",$P1544="MISMATCH",$M1544&lt;&gt;"OK"),"REVIEW","OK"))</f>
        <v/>
      </c>
      <c r="U1544" s="14"/>
      <c r="V1544" s="14"/>
      <c r="W1544" s="17"/>
      <c r="X1544" s="14"/>
    </row>
    <row r="1545" customFormat="false" ht="15" hidden="false" customHeight="false" outlineLevel="0" collapsed="false">
      <c r="A1545" s="9" t="str">
        <f aca="false">IF('3. Layout Parts'!$A1545="","",TRIM('3. Layout Parts'!$A1545))</f>
        <v/>
      </c>
      <c r="B1545" s="9" t="str">
        <f aca="false">IF($A1545="","",'3. Layout Parts'!$D1545)</f>
        <v/>
      </c>
      <c r="C1545" s="9" t="str">
        <f aca="false">IF($A1545="","",'3. Layout Parts'!$B1545)</f>
        <v/>
      </c>
      <c r="D1545" s="9" t="str">
        <f aca="false">IF($A1545="","",'3. Layout Parts'!$C1545)</f>
        <v/>
      </c>
      <c r="E1545" s="9" t="str">
        <f aca="false">IF($A1545="","",IFERROR(INDEX('2. Schematic Parts'!$B$2:$B$3001,MATCH($A1545,'2. Schematic Parts'!$A$2:$A$3001,0)),"NOT FOUND"))</f>
        <v/>
      </c>
      <c r="F1545" s="9" t="str">
        <f aca="false">IF($A1545="","",IFERROR(INDEX('2. Schematic Parts'!$C$2:$C$3001,MATCH($A1545,'2. Schematic Parts'!$A$2:$A$3001,0))&amp;"","NOT FOUND"))</f>
        <v/>
      </c>
      <c r="G1545" s="9" t="str">
        <f aca="false">IF($A1545="","",IFERROR(INDEX('2. Schematic Parts'!$D$2:$D$3001,MATCH($A1545,'2. Schematic Parts'!$A$2:$A$3001,0))&amp;"","NOT FOUND"))</f>
        <v/>
      </c>
      <c r="H1545" s="9" t="str">
        <f aca="false">IF($A1545="","",IF(COUNTIF('2. Schematic Parts'!$A$2:$A$3001,$A1545)=0,"NOT IN SCHEMATIC","OK"))</f>
        <v/>
      </c>
      <c r="I1545" s="9" t="str">
        <f aca="false">IF($A1545="","",IF($H1545="NOT IN SCHEMATIC","",IF(UPPER(TRIM($C1545))=UPPER(TRIM($E1545)),"OK","MISMATCH")))</f>
        <v/>
      </c>
      <c r="J1545" s="9" t="str">
        <f aca="false">IF($A1545="","",IF($H1545="NOT IN SCHEMATIC","",IF($F1545="","NO SCH DECAL",IF($D1545="","",IF(UPPER(TRIM($D1545))=UPPER(TRIM($F1545)),"OK","MISMATCH")))))</f>
        <v/>
      </c>
      <c r="K1545" s="16" t="str">
        <f aca="false">IF($A1545="","",SUMPRODUCT(--ISNUMBER(SEARCH(","&amp;TRIM($A1545)&amp;",",","&amp;SUBSTITUTE('1. Master BOM'!$D$2:$D$400," ","")&amp;","))))</f>
        <v/>
      </c>
      <c r="L1545" s="16" t="str">
        <f aca="false">IF($A1545="","",IF($K1545&lt;&gt;1,0,SUMPRODUCT(ISNUMBER(SEARCH(","&amp;TRIM($A1545)&amp;",",","&amp;SUBSTITUTE('1. Master BOM'!$D$2:$D$400," ","")&amp;","))*ROW('1. Master BOM'!$D$2:$D$400))))</f>
        <v/>
      </c>
      <c r="M1545" s="9" t="str">
        <f aca="false">IF($A1545="","",IF($K1545=0,"NOT IN BOM",IF($K1545&gt;1,"MULTIPLE BOM LINES","OK")))</f>
        <v/>
      </c>
      <c r="N1545" s="9" t="str">
        <f aca="false">IF($A1545="","",IF($L1545=0,"—",INDEX('1. Master BOM'!$A$1:$A$400,$L1545)))</f>
        <v/>
      </c>
      <c r="O1545" s="9" t="str">
        <f aca="false">IF($A1545="","",IF($L1545=0,"—",INDEX('1. Master BOM'!$B$1:$B$400,$L1545)))</f>
        <v/>
      </c>
      <c r="P1545" s="9" t="str">
        <f aca="false">IF($A1545="","",IF(OR($H1545="NOT IN SCHEMATIC",$O1545="—"),"",IF($G1545="","NO SCH PN",IF(UPPER(TRIM($G1545))=UPPER(TRIM($O1545)),"OK","MISMATCH"))))</f>
        <v/>
      </c>
      <c r="Q1545" s="9" t="str">
        <f aca="false">IF($A1545="","",IF($L1545=0,"—",INDEX('1. Master BOM'!$E$1:$E$400,$L1545)))</f>
        <v/>
      </c>
      <c r="R1545" s="9" t="str">
        <f aca="false">IF($A1545="","",IF($L1545=0,"—",IF(T(INDEX('1. Master BOM'!$F$1:$F$400,$L1545))="","(not set)",INDEX('1. Master BOM'!$F$1:$F$400,$L1545))))</f>
        <v/>
      </c>
      <c r="S1545" s="9" t="str">
        <f aca="false">IF($A1545="","",IF(OR($R1545="—",$R1545="(not set)",$D1545=""),"",IF(ISNUMBER(SEARCH(SUBSTITUTE(SUBSTITUTE(SUBSTITUTE($R1545,"-",""),"_","")," ",""),SUBSTITUTE(SUBSTITUTE(SUBSTITUTE($D1545,"-",""),"_","")," ",""))),"OK","CHECK")))</f>
        <v/>
      </c>
      <c r="T1545" s="9" t="str">
        <f aca="false">IF($A1545="","",IF(OR($H1545="NOT IN SCHEMATIC",$I1545="MISMATCH",$J1545="MISMATCH",$P1545="MISMATCH",$M1545&lt;&gt;"OK"),"REVIEW","OK"))</f>
        <v/>
      </c>
      <c r="U1545" s="14"/>
      <c r="V1545" s="14"/>
      <c r="W1545" s="17"/>
      <c r="X1545" s="14"/>
    </row>
    <row r="1546" customFormat="false" ht="15" hidden="false" customHeight="false" outlineLevel="0" collapsed="false">
      <c r="A1546" s="9" t="str">
        <f aca="false">IF('3. Layout Parts'!$A1546="","",TRIM('3. Layout Parts'!$A1546))</f>
        <v/>
      </c>
      <c r="B1546" s="9" t="str">
        <f aca="false">IF($A1546="","",'3. Layout Parts'!$D1546)</f>
        <v/>
      </c>
      <c r="C1546" s="9" t="str">
        <f aca="false">IF($A1546="","",'3. Layout Parts'!$B1546)</f>
        <v/>
      </c>
      <c r="D1546" s="9" t="str">
        <f aca="false">IF($A1546="","",'3. Layout Parts'!$C1546)</f>
        <v/>
      </c>
      <c r="E1546" s="9" t="str">
        <f aca="false">IF($A1546="","",IFERROR(INDEX('2. Schematic Parts'!$B$2:$B$3001,MATCH($A1546,'2. Schematic Parts'!$A$2:$A$3001,0)),"NOT FOUND"))</f>
        <v/>
      </c>
      <c r="F1546" s="9" t="str">
        <f aca="false">IF($A1546="","",IFERROR(INDEX('2. Schematic Parts'!$C$2:$C$3001,MATCH($A1546,'2. Schematic Parts'!$A$2:$A$3001,0))&amp;"","NOT FOUND"))</f>
        <v/>
      </c>
      <c r="G1546" s="9" t="str">
        <f aca="false">IF($A1546="","",IFERROR(INDEX('2. Schematic Parts'!$D$2:$D$3001,MATCH($A1546,'2. Schematic Parts'!$A$2:$A$3001,0))&amp;"","NOT FOUND"))</f>
        <v/>
      </c>
      <c r="H1546" s="9" t="str">
        <f aca="false">IF($A1546="","",IF(COUNTIF('2. Schematic Parts'!$A$2:$A$3001,$A1546)=0,"NOT IN SCHEMATIC","OK"))</f>
        <v/>
      </c>
      <c r="I1546" s="9" t="str">
        <f aca="false">IF($A1546="","",IF($H1546="NOT IN SCHEMATIC","",IF(UPPER(TRIM($C1546))=UPPER(TRIM($E1546)),"OK","MISMATCH")))</f>
        <v/>
      </c>
      <c r="J1546" s="9" t="str">
        <f aca="false">IF($A1546="","",IF($H1546="NOT IN SCHEMATIC","",IF($F1546="","NO SCH DECAL",IF($D1546="","",IF(UPPER(TRIM($D1546))=UPPER(TRIM($F1546)),"OK","MISMATCH")))))</f>
        <v/>
      </c>
      <c r="K1546" s="16" t="str">
        <f aca="false">IF($A1546="","",SUMPRODUCT(--ISNUMBER(SEARCH(","&amp;TRIM($A1546)&amp;",",","&amp;SUBSTITUTE('1. Master BOM'!$D$2:$D$400," ","")&amp;","))))</f>
        <v/>
      </c>
      <c r="L1546" s="16" t="str">
        <f aca="false">IF($A1546="","",IF($K1546&lt;&gt;1,0,SUMPRODUCT(ISNUMBER(SEARCH(","&amp;TRIM($A1546)&amp;",",","&amp;SUBSTITUTE('1. Master BOM'!$D$2:$D$400," ","")&amp;","))*ROW('1. Master BOM'!$D$2:$D$400))))</f>
        <v/>
      </c>
      <c r="M1546" s="9" t="str">
        <f aca="false">IF($A1546="","",IF($K1546=0,"NOT IN BOM",IF($K1546&gt;1,"MULTIPLE BOM LINES","OK")))</f>
        <v/>
      </c>
      <c r="N1546" s="9" t="str">
        <f aca="false">IF($A1546="","",IF($L1546=0,"—",INDEX('1. Master BOM'!$A$1:$A$400,$L1546)))</f>
        <v/>
      </c>
      <c r="O1546" s="9" t="str">
        <f aca="false">IF($A1546="","",IF($L1546=0,"—",INDEX('1. Master BOM'!$B$1:$B$400,$L1546)))</f>
        <v/>
      </c>
      <c r="P1546" s="9" t="str">
        <f aca="false">IF($A1546="","",IF(OR($H1546="NOT IN SCHEMATIC",$O1546="—"),"",IF($G1546="","NO SCH PN",IF(UPPER(TRIM($G1546))=UPPER(TRIM($O1546)),"OK","MISMATCH"))))</f>
        <v/>
      </c>
      <c r="Q1546" s="9" t="str">
        <f aca="false">IF($A1546="","",IF($L1546=0,"—",INDEX('1. Master BOM'!$E$1:$E$400,$L1546)))</f>
        <v/>
      </c>
      <c r="R1546" s="9" t="str">
        <f aca="false">IF($A1546="","",IF($L1546=0,"—",IF(T(INDEX('1. Master BOM'!$F$1:$F$400,$L1546))="","(not set)",INDEX('1. Master BOM'!$F$1:$F$400,$L1546))))</f>
        <v/>
      </c>
      <c r="S1546" s="9" t="str">
        <f aca="false">IF($A1546="","",IF(OR($R1546="—",$R1546="(not set)",$D1546=""),"",IF(ISNUMBER(SEARCH(SUBSTITUTE(SUBSTITUTE(SUBSTITUTE($R1546,"-",""),"_","")," ",""),SUBSTITUTE(SUBSTITUTE(SUBSTITUTE($D1546,"-",""),"_","")," ",""))),"OK","CHECK")))</f>
        <v/>
      </c>
      <c r="T1546" s="9" t="str">
        <f aca="false">IF($A1546="","",IF(OR($H1546="NOT IN SCHEMATIC",$I1546="MISMATCH",$J1546="MISMATCH",$P1546="MISMATCH",$M1546&lt;&gt;"OK"),"REVIEW","OK"))</f>
        <v/>
      </c>
      <c r="U1546" s="14"/>
      <c r="V1546" s="14"/>
      <c r="W1546" s="17"/>
      <c r="X1546" s="14"/>
    </row>
    <row r="1547" customFormat="false" ht="15" hidden="false" customHeight="false" outlineLevel="0" collapsed="false">
      <c r="A1547" s="9" t="str">
        <f aca="false">IF('3. Layout Parts'!$A1547="","",TRIM('3. Layout Parts'!$A1547))</f>
        <v/>
      </c>
      <c r="B1547" s="9" t="str">
        <f aca="false">IF($A1547="","",'3. Layout Parts'!$D1547)</f>
        <v/>
      </c>
      <c r="C1547" s="9" t="str">
        <f aca="false">IF($A1547="","",'3. Layout Parts'!$B1547)</f>
        <v/>
      </c>
      <c r="D1547" s="9" t="str">
        <f aca="false">IF($A1547="","",'3. Layout Parts'!$C1547)</f>
        <v/>
      </c>
      <c r="E1547" s="9" t="str">
        <f aca="false">IF($A1547="","",IFERROR(INDEX('2. Schematic Parts'!$B$2:$B$3001,MATCH($A1547,'2. Schematic Parts'!$A$2:$A$3001,0)),"NOT FOUND"))</f>
        <v/>
      </c>
      <c r="F1547" s="9" t="str">
        <f aca="false">IF($A1547="","",IFERROR(INDEX('2. Schematic Parts'!$C$2:$C$3001,MATCH($A1547,'2. Schematic Parts'!$A$2:$A$3001,0))&amp;"","NOT FOUND"))</f>
        <v/>
      </c>
      <c r="G1547" s="9" t="str">
        <f aca="false">IF($A1547="","",IFERROR(INDEX('2. Schematic Parts'!$D$2:$D$3001,MATCH($A1547,'2. Schematic Parts'!$A$2:$A$3001,0))&amp;"","NOT FOUND"))</f>
        <v/>
      </c>
      <c r="H1547" s="9" t="str">
        <f aca="false">IF($A1547="","",IF(COUNTIF('2. Schematic Parts'!$A$2:$A$3001,$A1547)=0,"NOT IN SCHEMATIC","OK"))</f>
        <v/>
      </c>
      <c r="I1547" s="9" t="str">
        <f aca="false">IF($A1547="","",IF($H1547="NOT IN SCHEMATIC","",IF(UPPER(TRIM($C1547))=UPPER(TRIM($E1547)),"OK","MISMATCH")))</f>
        <v/>
      </c>
      <c r="J1547" s="9" t="str">
        <f aca="false">IF($A1547="","",IF($H1547="NOT IN SCHEMATIC","",IF($F1547="","NO SCH DECAL",IF($D1547="","",IF(UPPER(TRIM($D1547))=UPPER(TRIM($F1547)),"OK","MISMATCH")))))</f>
        <v/>
      </c>
      <c r="K1547" s="16" t="str">
        <f aca="false">IF($A1547="","",SUMPRODUCT(--ISNUMBER(SEARCH(","&amp;TRIM($A1547)&amp;",",","&amp;SUBSTITUTE('1. Master BOM'!$D$2:$D$400," ","")&amp;","))))</f>
        <v/>
      </c>
      <c r="L1547" s="16" t="str">
        <f aca="false">IF($A1547="","",IF($K1547&lt;&gt;1,0,SUMPRODUCT(ISNUMBER(SEARCH(","&amp;TRIM($A1547)&amp;",",","&amp;SUBSTITUTE('1. Master BOM'!$D$2:$D$400," ","")&amp;","))*ROW('1. Master BOM'!$D$2:$D$400))))</f>
        <v/>
      </c>
      <c r="M1547" s="9" t="str">
        <f aca="false">IF($A1547="","",IF($K1547=0,"NOT IN BOM",IF($K1547&gt;1,"MULTIPLE BOM LINES","OK")))</f>
        <v/>
      </c>
      <c r="N1547" s="9" t="str">
        <f aca="false">IF($A1547="","",IF($L1547=0,"—",INDEX('1. Master BOM'!$A$1:$A$400,$L1547)))</f>
        <v/>
      </c>
      <c r="O1547" s="9" t="str">
        <f aca="false">IF($A1547="","",IF($L1547=0,"—",INDEX('1. Master BOM'!$B$1:$B$400,$L1547)))</f>
        <v/>
      </c>
      <c r="P1547" s="9" t="str">
        <f aca="false">IF($A1547="","",IF(OR($H1547="NOT IN SCHEMATIC",$O1547="—"),"",IF($G1547="","NO SCH PN",IF(UPPER(TRIM($G1547))=UPPER(TRIM($O1547)),"OK","MISMATCH"))))</f>
        <v/>
      </c>
      <c r="Q1547" s="9" t="str">
        <f aca="false">IF($A1547="","",IF($L1547=0,"—",INDEX('1. Master BOM'!$E$1:$E$400,$L1547)))</f>
        <v/>
      </c>
      <c r="R1547" s="9" t="str">
        <f aca="false">IF($A1547="","",IF($L1547=0,"—",IF(T(INDEX('1. Master BOM'!$F$1:$F$400,$L1547))="","(not set)",INDEX('1. Master BOM'!$F$1:$F$400,$L1547))))</f>
        <v/>
      </c>
      <c r="S1547" s="9" t="str">
        <f aca="false">IF($A1547="","",IF(OR($R1547="—",$R1547="(not set)",$D1547=""),"",IF(ISNUMBER(SEARCH(SUBSTITUTE(SUBSTITUTE(SUBSTITUTE($R1547,"-",""),"_","")," ",""),SUBSTITUTE(SUBSTITUTE(SUBSTITUTE($D1547,"-",""),"_","")," ",""))),"OK","CHECK")))</f>
        <v/>
      </c>
      <c r="T1547" s="9" t="str">
        <f aca="false">IF($A1547="","",IF(OR($H1547="NOT IN SCHEMATIC",$I1547="MISMATCH",$J1547="MISMATCH",$P1547="MISMATCH",$M1547&lt;&gt;"OK"),"REVIEW","OK"))</f>
        <v/>
      </c>
      <c r="U1547" s="14"/>
      <c r="V1547" s="14"/>
      <c r="W1547" s="17"/>
      <c r="X1547" s="14"/>
    </row>
    <row r="1548" customFormat="false" ht="15" hidden="false" customHeight="false" outlineLevel="0" collapsed="false">
      <c r="A1548" s="9" t="str">
        <f aca="false">IF('3. Layout Parts'!$A1548="","",TRIM('3. Layout Parts'!$A1548))</f>
        <v/>
      </c>
      <c r="B1548" s="9" t="str">
        <f aca="false">IF($A1548="","",'3. Layout Parts'!$D1548)</f>
        <v/>
      </c>
      <c r="C1548" s="9" t="str">
        <f aca="false">IF($A1548="","",'3. Layout Parts'!$B1548)</f>
        <v/>
      </c>
      <c r="D1548" s="9" t="str">
        <f aca="false">IF($A1548="","",'3. Layout Parts'!$C1548)</f>
        <v/>
      </c>
      <c r="E1548" s="9" t="str">
        <f aca="false">IF($A1548="","",IFERROR(INDEX('2. Schematic Parts'!$B$2:$B$3001,MATCH($A1548,'2. Schematic Parts'!$A$2:$A$3001,0)),"NOT FOUND"))</f>
        <v/>
      </c>
      <c r="F1548" s="9" t="str">
        <f aca="false">IF($A1548="","",IFERROR(INDEX('2. Schematic Parts'!$C$2:$C$3001,MATCH($A1548,'2. Schematic Parts'!$A$2:$A$3001,0))&amp;"","NOT FOUND"))</f>
        <v/>
      </c>
      <c r="G1548" s="9" t="str">
        <f aca="false">IF($A1548="","",IFERROR(INDEX('2. Schematic Parts'!$D$2:$D$3001,MATCH($A1548,'2. Schematic Parts'!$A$2:$A$3001,0))&amp;"","NOT FOUND"))</f>
        <v/>
      </c>
      <c r="H1548" s="9" t="str">
        <f aca="false">IF($A1548="","",IF(COUNTIF('2. Schematic Parts'!$A$2:$A$3001,$A1548)=0,"NOT IN SCHEMATIC","OK"))</f>
        <v/>
      </c>
      <c r="I1548" s="9" t="str">
        <f aca="false">IF($A1548="","",IF($H1548="NOT IN SCHEMATIC","",IF(UPPER(TRIM($C1548))=UPPER(TRIM($E1548)),"OK","MISMATCH")))</f>
        <v/>
      </c>
      <c r="J1548" s="9" t="str">
        <f aca="false">IF($A1548="","",IF($H1548="NOT IN SCHEMATIC","",IF($F1548="","NO SCH DECAL",IF($D1548="","",IF(UPPER(TRIM($D1548))=UPPER(TRIM($F1548)),"OK","MISMATCH")))))</f>
        <v/>
      </c>
      <c r="K1548" s="16" t="str">
        <f aca="false">IF($A1548="","",SUMPRODUCT(--ISNUMBER(SEARCH(","&amp;TRIM($A1548)&amp;",",","&amp;SUBSTITUTE('1. Master BOM'!$D$2:$D$400," ","")&amp;","))))</f>
        <v/>
      </c>
      <c r="L1548" s="16" t="str">
        <f aca="false">IF($A1548="","",IF($K1548&lt;&gt;1,0,SUMPRODUCT(ISNUMBER(SEARCH(","&amp;TRIM($A1548)&amp;",",","&amp;SUBSTITUTE('1. Master BOM'!$D$2:$D$400," ","")&amp;","))*ROW('1. Master BOM'!$D$2:$D$400))))</f>
        <v/>
      </c>
      <c r="M1548" s="9" t="str">
        <f aca="false">IF($A1548="","",IF($K1548=0,"NOT IN BOM",IF($K1548&gt;1,"MULTIPLE BOM LINES","OK")))</f>
        <v/>
      </c>
      <c r="N1548" s="9" t="str">
        <f aca="false">IF($A1548="","",IF($L1548=0,"—",INDEX('1. Master BOM'!$A$1:$A$400,$L1548)))</f>
        <v/>
      </c>
      <c r="O1548" s="9" t="str">
        <f aca="false">IF($A1548="","",IF($L1548=0,"—",INDEX('1. Master BOM'!$B$1:$B$400,$L1548)))</f>
        <v/>
      </c>
      <c r="P1548" s="9" t="str">
        <f aca="false">IF($A1548="","",IF(OR($H1548="NOT IN SCHEMATIC",$O1548="—"),"",IF($G1548="","NO SCH PN",IF(UPPER(TRIM($G1548))=UPPER(TRIM($O1548)),"OK","MISMATCH"))))</f>
        <v/>
      </c>
      <c r="Q1548" s="9" t="str">
        <f aca="false">IF($A1548="","",IF($L1548=0,"—",INDEX('1. Master BOM'!$E$1:$E$400,$L1548)))</f>
        <v/>
      </c>
      <c r="R1548" s="9" t="str">
        <f aca="false">IF($A1548="","",IF($L1548=0,"—",IF(T(INDEX('1. Master BOM'!$F$1:$F$400,$L1548))="","(not set)",INDEX('1. Master BOM'!$F$1:$F$400,$L1548))))</f>
        <v/>
      </c>
      <c r="S1548" s="9" t="str">
        <f aca="false">IF($A1548="","",IF(OR($R1548="—",$R1548="(not set)",$D1548=""),"",IF(ISNUMBER(SEARCH(SUBSTITUTE(SUBSTITUTE(SUBSTITUTE($R1548,"-",""),"_","")," ",""),SUBSTITUTE(SUBSTITUTE(SUBSTITUTE($D1548,"-",""),"_","")," ",""))),"OK","CHECK")))</f>
        <v/>
      </c>
      <c r="T1548" s="9" t="str">
        <f aca="false">IF($A1548="","",IF(OR($H1548="NOT IN SCHEMATIC",$I1548="MISMATCH",$J1548="MISMATCH",$P1548="MISMATCH",$M1548&lt;&gt;"OK"),"REVIEW","OK"))</f>
        <v/>
      </c>
      <c r="U1548" s="14"/>
      <c r="V1548" s="14"/>
      <c r="W1548" s="17"/>
      <c r="X1548" s="14"/>
    </row>
    <row r="1549" customFormat="false" ht="15" hidden="false" customHeight="false" outlineLevel="0" collapsed="false">
      <c r="A1549" s="9" t="str">
        <f aca="false">IF('3. Layout Parts'!$A1549="","",TRIM('3. Layout Parts'!$A1549))</f>
        <v/>
      </c>
      <c r="B1549" s="9" t="str">
        <f aca="false">IF($A1549="","",'3. Layout Parts'!$D1549)</f>
        <v/>
      </c>
      <c r="C1549" s="9" t="str">
        <f aca="false">IF($A1549="","",'3. Layout Parts'!$B1549)</f>
        <v/>
      </c>
      <c r="D1549" s="9" t="str">
        <f aca="false">IF($A1549="","",'3. Layout Parts'!$C1549)</f>
        <v/>
      </c>
      <c r="E1549" s="9" t="str">
        <f aca="false">IF($A1549="","",IFERROR(INDEX('2. Schematic Parts'!$B$2:$B$3001,MATCH($A1549,'2. Schematic Parts'!$A$2:$A$3001,0)),"NOT FOUND"))</f>
        <v/>
      </c>
      <c r="F1549" s="9" t="str">
        <f aca="false">IF($A1549="","",IFERROR(INDEX('2. Schematic Parts'!$C$2:$C$3001,MATCH($A1549,'2. Schematic Parts'!$A$2:$A$3001,0))&amp;"","NOT FOUND"))</f>
        <v/>
      </c>
      <c r="G1549" s="9" t="str">
        <f aca="false">IF($A1549="","",IFERROR(INDEX('2. Schematic Parts'!$D$2:$D$3001,MATCH($A1549,'2. Schematic Parts'!$A$2:$A$3001,0))&amp;"","NOT FOUND"))</f>
        <v/>
      </c>
      <c r="H1549" s="9" t="str">
        <f aca="false">IF($A1549="","",IF(COUNTIF('2. Schematic Parts'!$A$2:$A$3001,$A1549)=0,"NOT IN SCHEMATIC","OK"))</f>
        <v/>
      </c>
      <c r="I1549" s="9" t="str">
        <f aca="false">IF($A1549="","",IF($H1549="NOT IN SCHEMATIC","",IF(UPPER(TRIM($C1549))=UPPER(TRIM($E1549)),"OK","MISMATCH")))</f>
        <v/>
      </c>
      <c r="J1549" s="9" t="str">
        <f aca="false">IF($A1549="","",IF($H1549="NOT IN SCHEMATIC","",IF($F1549="","NO SCH DECAL",IF($D1549="","",IF(UPPER(TRIM($D1549))=UPPER(TRIM($F1549)),"OK","MISMATCH")))))</f>
        <v/>
      </c>
      <c r="K1549" s="16" t="str">
        <f aca="false">IF($A1549="","",SUMPRODUCT(--ISNUMBER(SEARCH(","&amp;TRIM($A1549)&amp;",",","&amp;SUBSTITUTE('1. Master BOM'!$D$2:$D$400," ","")&amp;","))))</f>
        <v/>
      </c>
      <c r="L1549" s="16" t="str">
        <f aca="false">IF($A1549="","",IF($K1549&lt;&gt;1,0,SUMPRODUCT(ISNUMBER(SEARCH(","&amp;TRIM($A1549)&amp;",",","&amp;SUBSTITUTE('1. Master BOM'!$D$2:$D$400," ","")&amp;","))*ROW('1. Master BOM'!$D$2:$D$400))))</f>
        <v/>
      </c>
      <c r="M1549" s="9" t="str">
        <f aca="false">IF($A1549="","",IF($K1549=0,"NOT IN BOM",IF($K1549&gt;1,"MULTIPLE BOM LINES","OK")))</f>
        <v/>
      </c>
      <c r="N1549" s="9" t="str">
        <f aca="false">IF($A1549="","",IF($L1549=0,"—",INDEX('1. Master BOM'!$A$1:$A$400,$L1549)))</f>
        <v/>
      </c>
      <c r="O1549" s="9" t="str">
        <f aca="false">IF($A1549="","",IF($L1549=0,"—",INDEX('1. Master BOM'!$B$1:$B$400,$L1549)))</f>
        <v/>
      </c>
      <c r="P1549" s="9" t="str">
        <f aca="false">IF($A1549="","",IF(OR($H1549="NOT IN SCHEMATIC",$O1549="—"),"",IF($G1549="","NO SCH PN",IF(UPPER(TRIM($G1549))=UPPER(TRIM($O1549)),"OK","MISMATCH"))))</f>
        <v/>
      </c>
      <c r="Q1549" s="9" t="str">
        <f aca="false">IF($A1549="","",IF($L1549=0,"—",INDEX('1. Master BOM'!$E$1:$E$400,$L1549)))</f>
        <v/>
      </c>
      <c r="R1549" s="9" t="str">
        <f aca="false">IF($A1549="","",IF($L1549=0,"—",IF(T(INDEX('1. Master BOM'!$F$1:$F$400,$L1549))="","(not set)",INDEX('1. Master BOM'!$F$1:$F$400,$L1549))))</f>
        <v/>
      </c>
      <c r="S1549" s="9" t="str">
        <f aca="false">IF($A1549="","",IF(OR($R1549="—",$R1549="(not set)",$D1549=""),"",IF(ISNUMBER(SEARCH(SUBSTITUTE(SUBSTITUTE(SUBSTITUTE($R1549,"-",""),"_","")," ",""),SUBSTITUTE(SUBSTITUTE(SUBSTITUTE($D1549,"-",""),"_","")," ",""))),"OK","CHECK")))</f>
        <v/>
      </c>
      <c r="T1549" s="9" t="str">
        <f aca="false">IF($A1549="","",IF(OR($H1549="NOT IN SCHEMATIC",$I1549="MISMATCH",$J1549="MISMATCH",$P1549="MISMATCH",$M1549&lt;&gt;"OK"),"REVIEW","OK"))</f>
        <v/>
      </c>
      <c r="U1549" s="14"/>
      <c r="V1549" s="14"/>
      <c r="W1549" s="17"/>
      <c r="X1549" s="14"/>
    </row>
    <row r="1550" customFormat="false" ht="15" hidden="false" customHeight="false" outlineLevel="0" collapsed="false">
      <c r="A1550" s="9" t="str">
        <f aca="false">IF('3. Layout Parts'!$A1550="","",TRIM('3. Layout Parts'!$A1550))</f>
        <v/>
      </c>
      <c r="B1550" s="9" t="str">
        <f aca="false">IF($A1550="","",'3. Layout Parts'!$D1550)</f>
        <v/>
      </c>
      <c r="C1550" s="9" t="str">
        <f aca="false">IF($A1550="","",'3. Layout Parts'!$B1550)</f>
        <v/>
      </c>
      <c r="D1550" s="9" t="str">
        <f aca="false">IF($A1550="","",'3. Layout Parts'!$C1550)</f>
        <v/>
      </c>
      <c r="E1550" s="9" t="str">
        <f aca="false">IF($A1550="","",IFERROR(INDEX('2. Schematic Parts'!$B$2:$B$3001,MATCH($A1550,'2. Schematic Parts'!$A$2:$A$3001,0)),"NOT FOUND"))</f>
        <v/>
      </c>
      <c r="F1550" s="9" t="str">
        <f aca="false">IF($A1550="","",IFERROR(INDEX('2. Schematic Parts'!$C$2:$C$3001,MATCH($A1550,'2. Schematic Parts'!$A$2:$A$3001,0))&amp;"","NOT FOUND"))</f>
        <v/>
      </c>
      <c r="G1550" s="9" t="str">
        <f aca="false">IF($A1550="","",IFERROR(INDEX('2. Schematic Parts'!$D$2:$D$3001,MATCH($A1550,'2. Schematic Parts'!$A$2:$A$3001,0))&amp;"","NOT FOUND"))</f>
        <v/>
      </c>
      <c r="H1550" s="9" t="str">
        <f aca="false">IF($A1550="","",IF(COUNTIF('2. Schematic Parts'!$A$2:$A$3001,$A1550)=0,"NOT IN SCHEMATIC","OK"))</f>
        <v/>
      </c>
      <c r="I1550" s="9" t="str">
        <f aca="false">IF($A1550="","",IF($H1550="NOT IN SCHEMATIC","",IF(UPPER(TRIM($C1550))=UPPER(TRIM($E1550)),"OK","MISMATCH")))</f>
        <v/>
      </c>
      <c r="J1550" s="9" t="str">
        <f aca="false">IF($A1550="","",IF($H1550="NOT IN SCHEMATIC","",IF($F1550="","NO SCH DECAL",IF($D1550="","",IF(UPPER(TRIM($D1550))=UPPER(TRIM($F1550)),"OK","MISMATCH")))))</f>
        <v/>
      </c>
      <c r="K1550" s="16" t="str">
        <f aca="false">IF($A1550="","",SUMPRODUCT(--ISNUMBER(SEARCH(","&amp;TRIM($A1550)&amp;",",","&amp;SUBSTITUTE('1. Master BOM'!$D$2:$D$400," ","")&amp;","))))</f>
        <v/>
      </c>
      <c r="L1550" s="16" t="str">
        <f aca="false">IF($A1550="","",IF($K1550&lt;&gt;1,0,SUMPRODUCT(ISNUMBER(SEARCH(","&amp;TRIM($A1550)&amp;",",","&amp;SUBSTITUTE('1. Master BOM'!$D$2:$D$400," ","")&amp;","))*ROW('1. Master BOM'!$D$2:$D$400))))</f>
        <v/>
      </c>
      <c r="M1550" s="9" t="str">
        <f aca="false">IF($A1550="","",IF($K1550=0,"NOT IN BOM",IF($K1550&gt;1,"MULTIPLE BOM LINES","OK")))</f>
        <v/>
      </c>
      <c r="N1550" s="9" t="str">
        <f aca="false">IF($A1550="","",IF($L1550=0,"—",INDEX('1. Master BOM'!$A$1:$A$400,$L1550)))</f>
        <v/>
      </c>
      <c r="O1550" s="9" t="str">
        <f aca="false">IF($A1550="","",IF($L1550=0,"—",INDEX('1. Master BOM'!$B$1:$B$400,$L1550)))</f>
        <v/>
      </c>
      <c r="P1550" s="9" t="str">
        <f aca="false">IF($A1550="","",IF(OR($H1550="NOT IN SCHEMATIC",$O1550="—"),"",IF($G1550="","NO SCH PN",IF(UPPER(TRIM($G1550))=UPPER(TRIM($O1550)),"OK","MISMATCH"))))</f>
        <v/>
      </c>
      <c r="Q1550" s="9" t="str">
        <f aca="false">IF($A1550="","",IF($L1550=0,"—",INDEX('1. Master BOM'!$E$1:$E$400,$L1550)))</f>
        <v/>
      </c>
      <c r="R1550" s="9" t="str">
        <f aca="false">IF($A1550="","",IF($L1550=0,"—",IF(T(INDEX('1. Master BOM'!$F$1:$F$400,$L1550))="","(not set)",INDEX('1. Master BOM'!$F$1:$F$400,$L1550))))</f>
        <v/>
      </c>
      <c r="S1550" s="9" t="str">
        <f aca="false">IF($A1550="","",IF(OR($R1550="—",$R1550="(not set)",$D1550=""),"",IF(ISNUMBER(SEARCH(SUBSTITUTE(SUBSTITUTE(SUBSTITUTE($R1550,"-",""),"_","")," ",""),SUBSTITUTE(SUBSTITUTE(SUBSTITUTE($D1550,"-",""),"_","")," ",""))),"OK","CHECK")))</f>
        <v/>
      </c>
      <c r="T1550" s="9" t="str">
        <f aca="false">IF($A1550="","",IF(OR($H1550="NOT IN SCHEMATIC",$I1550="MISMATCH",$J1550="MISMATCH",$P1550="MISMATCH",$M1550&lt;&gt;"OK"),"REVIEW","OK"))</f>
        <v/>
      </c>
      <c r="U1550" s="14"/>
      <c r="V1550" s="14"/>
      <c r="W1550" s="17"/>
      <c r="X1550" s="14"/>
    </row>
    <row r="1551" customFormat="false" ht="15" hidden="false" customHeight="false" outlineLevel="0" collapsed="false">
      <c r="A1551" s="9" t="str">
        <f aca="false">IF('3. Layout Parts'!$A1551="","",TRIM('3. Layout Parts'!$A1551))</f>
        <v/>
      </c>
      <c r="B1551" s="9" t="str">
        <f aca="false">IF($A1551="","",'3. Layout Parts'!$D1551)</f>
        <v/>
      </c>
      <c r="C1551" s="9" t="str">
        <f aca="false">IF($A1551="","",'3. Layout Parts'!$B1551)</f>
        <v/>
      </c>
      <c r="D1551" s="9" t="str">
        <f aca="false">IF($A1551="","",'3. Layout Parts'!$C1551)</f>
        <v/>
      </c>
      <c r="E1551" s="9" t="str">
        <f aca="false">IF($A1551="","",IFERROR(INDEX('2. Schematic Parts'!$B$2:$B$3001,MATCH($A1551,'2. Schematic Parts'!$A$2:$A$3001,0)),"NOT FOUND"))</f>
        <v/>
      </c>
      <c r="F1551" s="9" t="str">
        <f aca="false">IF($A1551="","",IFERROR(INDEX('2. Schematic Parts'!$C$2:$C$3001,MATCH($A1551,'2. Schematic Parts'!$A$2:$A$3001,0))&amp;"","NOT FOUND"))</f>
        <v/>
      </c>
      <c r="G1551" s="9" t="str">
        <f aca="false">IF($A1551="","",IFERROR(INDEX('2. Schematic Parts'!$D$2:$D$3001,MATCH($A1551,'2. Schematic Parts'!$A$2:$A$3001,0))&amp;"","NOT FOUND"))</f>
        <v/>
      </c>
      <c r="H1551" s="9" t="str">
        <f aca="false">IF($A1551="","",IF(COUNTIF('2. Schematic Parts'!$A$2:$A$3001,$A1551)=0,"NOT IN SCHEMATIC","OK"))</f>
        <v/>
      </c>
      <c r="I1551" s="9" t="str">
        <f aca="false">IF($A1551="","",IF($H1551="NOT IN SCHEMATIC","",IF(UPPER(TRIM($C1551))=UPPER(TRIM($E1551)),"OK","MISMATCH")))</f>
        <v/>
      </c>
      <c r="J1551" s="9" t="str">
        <f aca="false">IF($A1551="","",IF($H1551="NOT IN SCHEMATIC","",IF($F1551="","NO SCH DECAL",IF($D1551="","",IF(UPPER(TRIM($D1551))=UPPER(TRIM($F1551)),"OK","MISMATCH")))))</f>
        <v/>
      </c>
      <c r="K1551" s="16" t="str">
        <f aca="false">IF($A1551="","",SUMPRODUCT(--ISNUMBER(SEARCH(","&amp;TRIM($A1551)&amp;",",","&amp;SUBSTITUTE('1. Master BOM'!$D$2:$D$400," ","")&amp;","))))</f>
        <v/>
      </c>
      <c r="L1551" s="16" t="str">
        <f aca="false">IF($A1551="","",IF($K1551&lt;&gt;1,0,SUMPRODUCT(ISNUMBER(SEARCH(","&amp;TRIM($A1551)&amp;",",","&amp;SUBSTITUTE('1. Master BOM'!$D$2:$D$400," ","")&amp;","))*ROW('1. Master BOM'!$D$2:$D$400))))</f>
        <v/>
      </c>
      <c r="M1551" s="9" t="str">
        <f aca="false">IF($A1551="","",IF($K1551=0,"NOT IN BOM",IF($K1551&gt;1,"MULTIPLE BOM LINES","OK")))</f>
        <v/>
      </c>
      <c r="N1551" s="9" t="str">
        <f aca="false">IF($A1551="","",IF($L1551=0,"—",INDEX('1. Master BOM'!$A$1:$A$400,$L1551)))</f>
        <v/>
      </c>
      <c r="O1551" s="9" t="str">
        <f aca="false">IF($A1551="","",IF($L1551=0,"—",INDEX('1. Master BOM'!$B$1:$B$400,$L1551)))</f>
        <v/>
      </c>
      <c r="P1551" s="9" t="str">
        <f aca="false">IF($A1551="","",IF(OR($H1551="NOT IN SCHEMATIC",$O1551="—"),"",IF($G1551="","NO SCH PN",IF(UPPER(TRIM($G1551))=UPPER(TRIM($O1551)),"OK","MISMATCH"))))</f>
        <v/>
      </c>
      <c r="Q1551" s="9" t="str">
        <f aca="false">IF($A1551="","",IF($L1551=0,"—",INDEX('1. Master BOM'!$E$1:$E$400,$L1551)))</f>
        <v/>
      </c>
      <c r="R1551" s="9" t="str">
        <f aca="false">IF($A1551="","",IF($L1551=0,"—",IF(T(INDEX('1. Master BOM'!$F$1:$F$400,$L1551))="","(not set)",INDEX('1. Master BOM'!$F$1:$F$400,$L1551))))</f>
        <v/>
      </c>
      <c r="S1551" s="9" t="str">
        <f aca="false">IF($A1551="","",IF(OR($R1551="—",$R1551="(not set)",$D1551=""),"",IF(ISNUMBER(SEARCH(SUBSTITUTE(SUBSTITUTE(SUBSTITUTE($R1551,"-",""),"_","")," ",""),SUBSTITUTE(SUBSTITUTE(SUBSTITUTE($D1551,"-",""),"_","")," ",""))),"OK","CHECK")))</f>
        <v/>
      </c>
      <c r="T1551" s="9" t="str">
        <f aca="false">IF($A1551="","",IF(OR($H1551="NOT IN SCHEMATIC",$I1551="MISMATCH",$J1551="MISMATCH",$P1551="MISMATCH",$M1551&lt;&gt;"OK"),"REVIEW","OK"))</f>
        <v/>
      </c>
      <c r="U1551" s="14"/>
      <c r="V1551" s="14"/>
      <c r="W1551" s="17"/>
      <c r="X1551" s="14"/>
    </row>
    <row r="1552" customFormat="false" ht="15" hidden="false" customHeight="false" outlineLevel="0" collapsed="false">
      <c r="A1552" s="9" t="str">
        <f aca="false">IF('3. Layout Parts'!$A1552="","",TRIM('3. Layout Parts'!$A1552))</f>
        <v/>
      </c>
      <c r="B1552" s="9" t="str">
        <f aca="false">IF($A1552="","",'3. Layout Parts'!$D1552)</f>
        <v/>
      </c>
      <c r="C1552" s="9" t="str">
        <f aca="false">IF($A1552="","",'3. Layout Parts'!$B1552)</f>
        <v/>
      </c>
      <c r="D1552" s="9" t="str">
        <f aca="false">IF($A1552="","",'3. Layout Parts'!$C1552)</f>
        <v/>
      </c>
      <c r="E1552" s="9" t="str">
        <f aca="false">IF($A1552="","",IFERROR(INDEX('2. Schematic Parts'!$B$2:$B$3001,MATCH($A1552,'2. Schematic Parts'!$A$2:$A$3001,0)),"NOT FOUND"))</f>
        <v/>
      </c>
      <c r="F1552" s="9" t="str">
        <f aca="false">IF($A1552="","",IFERROR(INDEX('2. Schematic Parts'!$C$2:$C$3001,MATCH($A1552,'2. Schematic Parts'!$A$2:$A$3001,0))&amp;"","NOT FOUND"))</f>
        <v/>
      </c>
      <c r="G1552" s="9" t="str">
        <f aca="false">IF($A1552="","",IFERROR(INDEX('2. Schematic Parts'!$D$2:$D$3001,MATCH($A1552,'2. Schematic Parts'!$A$2:$A$3001,0))&amp;"","NOT FOUND"))</f>
        <v/>
      </c>
      <c r="H1552" s="9" t="str">
        <f aca="false">IF($A1552="","",IF(COUNTIF('2. Schematic Parts'!$A$2:$A$3001,$A1552)=0,"NOT IN SCHEMATIC","OK"))</f>
        <v/>
      </c>
      <c r="I1552" s="9" t="str">
        <f aca="false">IF($A1552="","",IF($H1552="NOT IN SCHEMATIC","",IF(UPPER(TRIM($C1552))=UPPER(TRIM($E1552)),"OK","MISMATCH")))</f>
        <v/>
      </c>
      <c r="J1552" s="9" t="str">
        <f aca="false">IF($A1552="","",IF($H1552="NOT IN SCHEMATIC","",IF($F1552="","NO SCH DECAL",IF($D1552="","",IF(UPPER(TRIM($D1552))=UPPER(TRIM($F1552)),"OK","MISMATCH")))))</f>
        <v/>
      </c>
      <c r="K1552" s="16" t="str">
        <f aca="false">IF($A1552="","",SUMPRODUCT(--ISNUMBER(SEARCH(","&amp;TRIM($A1552)&amp;",",","&amp;SUBSTITUTE('1. Master BOM'!$D$2:$D$400," ","")&amp;","))))</f>
        <v/>
      </c>
      <c r="L1552" s="16" t="str">
        <f aca="false">IF($A1552="","",IF($K1552&lt;&gt;1,0,SUMPRODUCT(ISNUMBER(SEARCH(","&amp;TRIM($A1552)&amp;",",","&amp;SUBSTITUTE('1. Master BOM'!$D$2:$D$400," ","")&amp;","))*ROW('1. Master BOM'!$D$2:$D$400))))</f>
        <v/>
      </c>
      <c r="M1552" s="9" t="str">
        <f aca="false">IF($A1552="","",IF($K1552=0,"NOT IN BOM",IF($K1552&gt;1,"MULTIPLE BOM LINES","OK")))</f>
        <v/>
      </c>
      <c r="N1552" s="9" t="str">
        <f aca="false">IF($A1552="","",IF($L1552=0,"—",INDEX('1. Master BOM'!$A$1:$A$400,$L1552)))</f>
        <v/>
      </c>
      <c r="O1552" s="9" t="str">
        <f aca="false">IF($A1552="","",IF($L1552=0,"—",INDEX('1. Master BOM'!$B$1:$B$400,$L1552)))</f>
        <v/>
      </c>
      <c r="P1552" s="9" t="str">
        <f aca="false">IF($A1552="","",IF(OR($H1552="NOT IN SCHEMATIC",$O1552="—"),"",IF($G1552="","NO SCH PN",IF(UPPER(TRIM($G1552))=UPPER(TRIM($O1552)),"OK","MISMATCH"))))</f>
        <v/>
      </c>
      <c r="Q1552" s="9" t="str">
        <f aca="false">IF($A1552="","",IF($L1552=0,"—",INDEX('1. Master BOM'!$E$1:$E$400,$L1552)))</f>
        <v/>
      </c>
      <c r="R1552" s="9" t="str">
        <f aca="false">IF($A1552="","",IF($L1552=0,"—",IF(T(INDEX('1. Master BOM'!$F$1:$F$400,$L1552))="","(not set)",INDEX('1. Master BOM'!$F$1:$F$400,$L1552))))</f>
        <v/>
      </c>
      <c r="S1552" s="9" t="str">
        <f aca="false">IF($A1552="","",IF(OR($R1552="—",$R1552="(not set)",$D1552=""),"",IF(ISNUMBER(SEARCH(SUBSTITUTE(SUBSTITUTE(SUBSTITUTE($R1552,"-",""),"_","")," ",""),SUBSTITUTE(SUBSTITUTE(SUBSTITUTE($D1552,"-",""),"_","")," ",""))),"OK","CHECK")))</f>
        <v/>
      </c>
      <c r="T1552" s="9" t="str">
        <f aca="false">IF($A1552="","",IF(OR($H1552="NOT IN SCHEMATIC",$I1552="MISMATCH",$J1552="MISMATCH",$P1552="MISMATCH",$M1552&lt;&gt;"OK"),"REVIEW","OK"))</f>
        <v/>
      </c>
      <c r="U1552" s="14"/>
      <c r="V1552" s="14"/>
      <c r="W1552" s="17"/>
      <c r="X1552" s="14"/>
    </row>
    <row r="1553" customFormat="false" ht="15" hidden="false" customHeight="false" outlineLevel="0" collapsed="false">
      <c r="A1553" s="9" t="str">
        <f aca="false">IF('3. Layout Parts'!$A1553="","",TRIM('3. Layout Parts'!$A1553))</f>
        <v/>
      </c>
      <c r="B1553" s="9" t="str">
        <f aca="false">IF($A1553="","",'3. Layout Parts'!$D1553)</f>
        <v/>
      </c>
      <c r="C1553" s="9" t="str">
        <f aca="false">IF($A1553="","",'3. Layout Parts'!$B1553)</f>
        <v/>
      </c>
      <c r="D1553" s="9" t="str">
        <f aca="false">IF($A1553="","",'3. Layout Parts'!$C1553)</f>
        <v/>
      </c>
      <c r="E1553" s="9" t="str">
        <f aca="false">IF($A1553="","",IFERROR(INDEX('2. Schematic Parts'!$B$2:$B$3001,MATCH($A1553,'2. Schematic Parts'!$A$2:$A$3001,0)),"NOT FOUND"))</f>
        <v/>
      </c>
      <c r="F1553" s="9" t="str">
        <f aca="false">IF($A1553="","",IFERROR(INDEX('2. Schematic Parts'!$C$2:$C$3001,MATCH($A1553,'2. Schematic Parts'!$A$2:$A$3001,0))&amp;"","NOT FOUND"))</f>
        <v/>
      </c>
      <c r="G1553" s="9" t="str">
        <f aca="false">IF($A1553="","",IFERROR(INDEX('2. Schematic Parts'!$D$2:$D$3001,MATCH($A1553,'2. Schematic Parts'!$A$2:$A$3001,0))&amp;"","NOT FOUND"))</f>
        <v/>
      </c>
      <c r="H1553" s="9" t="str">
        <f aca="false">IF($A1553="","",IF(COUNTIF('2. Schematic Parts'!$A$2:$A$3001,$A1553)=0,"NOT IN SCHEMATIC","OK"))</f>
        <v/>
      </c>
      <c r="I1553" s="9" t="str">
        <f aca="false">IF($A1553="","",IF($H1553="NOT IN SCHEMATIC","",IF(UPPER(TRIM($C1553))=UPPER(TRIM($E1553)),"OK","MISMATCH")))</f>
        <v/>
      </c>
      <c r="J1553" s="9" t="str">
        <f aca="false">IF($A1553="","",IF($H1553="NOT IN SCHEMATIC","",IF($F1553="","NO SCH DECAL",IF($D1553="","",IF(UPPER(TRIM($D1553))=UPPER(TRIM($F1553)),"OK","MISMATCH")))))</f>
        <v/>
      </c>
      <c r="K1553" s="16" t="str">
        <f aca="false">IF($A1553="","",SUMPRODUCT(--ISNUMBER(SEARCH(","&amp;TRIM($A1553)&amp;",",","&amp;SUBSTITUTE('1. Master BOM'!$D$2:$D$400," ","")&amp;","))))</f>
        <v/>
      </c>
      <c r="L1553" s="16" t="str">
        <f aca="false">IF($A1553="","",IF($K1553&lt;&gt;1,0,SUMPRODUCT(ISNUMBER(SEARCH(","&amp;TRIM($A1553)&amp;",",","&amp;SUBSTITUTE('1. Master BOM'!$D$2:$D$400," ","")&amp;","))*ROW('1. Master BOM'!$D$2:$D$400))))</f>
        <v/>
      </c>
      <c r="M1553" s="9" t="str">
        <f aca="false">IF($A1553="","",IF($K1553=0,"NOT IN BOM",IF($K1553&gt;1,"MULTIPLE BOM LINES","OK")))</f>
        <v/>
      </c>
      <c r="N1553" s="9" t="str">
        <f aca="false">IF($A1553="","",IF($L1553=0,"—",INDEX('1. Master BOM'!$A$1:$A$400,$L1553)))</f>
        <v/>
      </c>
      <c r="O1553" s="9" t="str">
        <f aca="false">IF($A1553="","",IF($L1553=0,"—",INDEX('1. Master BOM'!$B$1:$B$400,$L1553)))</f>
        <v/>
      </c>
      <c r="P1553" s="9" t="str">
        <f aca="false">IF($A1553="","",IF(OR($H1553="NOT IN SCHEMATIC",$O1553="—"),"",IF($G1553="","NO SCH PN",IF(UPPER(TRIM($G1553))=UPPER(TRIM($O1553)),"OK","MISMATCH"))))</f>
        <v/>
      </c>
      <c r="Q1553" s="9" t="str">
        <f aca="false">IF($A1553="","",IF($L1553=0,"—",INDEX('1. Master BOM'!$E$1:$E$400,$L1553)))</f>
        <v/>
      </c>
      <c r="R1553" s="9" t="str">
        <f aca="false">IF($A1553="","",IF($L1553=0,"—",IF(T(INDEX('1. Master BOM'!$F$1:$F$400,$L1553))="","(not set)",INDEX('1. Master BOM'!$F$1:$F$400,$L1553))))</f>
        <v/>
      </c>
      <c r="S1553" s="9" t="str">
        <f aca="false">IF($A1553="","",IF(OR($R1553="—",$R1553="(not set)",$D1553=""),"",IF(ISNUMBER(SEARCH(SUBSTITUTE(SUBSTITUTE(SUBSTITUTE($R1553,"-",""),"_","")," ",""),SUBSTITUTE(SUBSTITUTE(SUBSTITUTE($D1553,"-",""),"_","")," ",""))),"OK","CHECK")))</f>
        <v/>
      </c>
      <c r="T1553" s="9" t="str">
        <f aca="false">IF($A1553="","",IF(OR($H1553="NOT IN SCHEMATIC",$I1553="MISMATCH",$J1553="MISMATCH",$P1553="MISMATCH",$M1553&lt;&gt;"OK"),"REVIEW","OK"))</f>
        <v/>
      </c>
      <c r="U1553" s="14"/>
      <c r="V1553" s="14"/>
      <c r="W1553" s="17"/>
      <c r="X1553" s="14"/>
    </row>
    <row r="1554" customFormat="false" ht="15" hidden="false" customHeight="false" outlineLevel="0" collapsed="false">
      <c r="A1554" s="9" t="str">
        <f aca="false">IF('3. Layout Parts'!$A1554="","",TRIM('3. Layout Parts'!$A1554))</f>
        <v/>
      </c>
      <c r="B1554" s="9" t="str">
        <f aca="false">IF($A1554="","",'3. Layout Parts'!$D1554)</f>
        <v/>
      </c>
      <c r="C1554" s="9" t="str">
        <f aca="false">IF($A1554="","",'3. Layout Parts'!$B1554)</f>
        <v/>
      </c>
      <c r="D1554" s="9" t="str">
        <f aca="false">IF($A1554="","",'3. Layout Parts'!$C1554)</f>
        <v/>
      </c>
      <c r="E1554" s="9" t="str">
        <f aca="false">IF($A1554="","",IFERROR(INDEX('2. Schematic Parts'!$B$2:$B$3001,MATCH($A1554,'2. Schematic Parts'!$A$2:$A$3001,0)),"NOT FOUND"))</f>
        <v/>
      </c>
      <c r="F1554" s="9" t="str">
        <f aca="false">IF($A1554="","",IFERROR(INDEX('2. Schematic Parts'!$C$2:$C$3001,MATCH($A1554,'2. Schematic Parts'!$A$2:$A$3001,0))&amp;"","NOT FOUND"))</f>
        <v/>
      </c>
      <c r="G1554" s="9" t="str">
        <f aca="false">IF($A1554="","",IFERROR(INDEX('2. Schematic Parts'!$D$2:$D$3001,MATCH($A1554,'2. Schematic Parts'!$A$2:$A$3001,0))&amp;"","NOT FOUND"))</f>
        <v/>
      </c>
      <c r="H1554" s="9" t="str">
        <f aca="false">IF($A1554="","",IF(COUNTIF('2. Schematic Parts'!$A$2:$A$3001,$A1554)=0,"NOT IN SCHEMATIC","OK"))</f>
        <v/>
      </c>
      <c r="I1554" s="9" t="str">
        <f aca="false">IF($A1554="","",IF($H1554="NOT IN SCHEMATIC","",IF(UPPER(TRIM($C1554))=UPPER(TRIM($E1554)),"OK","MISMATCH")))</f>
        <v/>
      </c>
      <c r="J1554" s="9" t="str">
        <f aca="false">IF($A1554="","",IF($H1554="NOT IN SCHEMATIC","",IF($F1554="","NO SCH DECAL",IF($D1554="","",IF(UPPER(TRIM($D1554))=UPPER(TRIM($F1554)),"OK","MISMATCH")))))</f>
        <v/>
      </c>
      <c r="K1554" s="16" t="str">
        <f aca="false">IF($A1554="","",SUMPRODUCT(--ISNUMBER(SEARCH(","&amp;TRIM($A1554)&amp;",",","&amp;SUBSTITUTE('1. Master BOM'!$D$2:$D$400," ","")&amp;","))))</f>
        <v/>
      </c>
      <c r="L1554" s="16" t="str">
        <f aca="false">IF($A1554="","",IF($K1554&lt;&gt;1,0,SUMPRODUCT(ISNUMBER(SEARCH(","&amp;TRIM($A1554)&amp;",",","&amp;SUBSTITUTE('1. Master BOM'!$D$2:$D$400," ","")&amp;","))*ROW('1. Master BOM'!$D$2:$D$400))))</f>
        <v/>
      </c>
      <c r="M1554" s="9" t="str">
        <f aca="false">IF($A1554="","",IF($K1554=0,"NOT IN BOM",IF($K1554&gt;1,"MULTIPLE BOM LINES","OK")))</f>
        <v/>
      </c>
      <c r="N1554" s="9" t="str">
        <f aca="false">IF($A1554="","",IF($L1554=0,"—",INDEX('1. Master BOM'!$A$1:$A$400,$L1554)))</f>
        <v/>
      </c>
      <c r="O1554" s="9" t="str">
        <f aca="false">IF($A1554="","",IF($L1554=0,"—",INDEX('1. Master BOM'!$B$1:$B$400,$L1554)))</f>
        <v/>
      </c>
      <c r="P1554" s="9" t="str">
        <f aca="false">IF($A1554="","",IF(OR($H1554="NOT IN SCHEMATIC",$O1554="—"),"",IF($G1554="","NO SCH PN",IF(UPPER(TRIM($G1554))=UPPER(TRIM($O1554)),"OK","MISMATCH"))))</f>
        <v/>
      </c>
      <c r="Q1554" s="9" t="str">
        <f aca="false">IF($A1554="","",IF($L1554=0,"—",INDEX('1. Master BOM'!$E$1:$E$400,$L1554)))</f>
        <v/>
      </c>
      <c r="R1554" s="9" t="str">
        <f aca="false">IF($A1554="","",IF($L1554=0,"—",IF(T(INDEX('1. Master BOM'!$F$1:$F$400,$L1554))="","(not set)",INDEX('1. Master BOM'!$F$1:$F$400,$L1554))))</f>
        <v/>
      </c>
      <c r="S1554" s="9" t="str">
        <f aca="false">IF($A1554="","",IF(OR($R1554="—",$R1554="(not set)",$D1554=""),"",IF(ISNUMBER(SEARCH(SUBSTITUTE(SUBSTITUTE(SUBSTITUTE($R1554,"-",""),"_","")," ",""),SUBSTITUTE(SUBSTITUTE(SUBSTITUTE($D1554,"-",""),"_","")," ",""))),"OK","CHECK")))</f>
        <v/>
      </c>
      <c r="T1554" s="9" t="str">
        <f aca="false">IF($A1554="","",IF(OR($H1554="NOT IN SCHEMATIC",$I1554="MISMATCH",$J1554="MISMATCH",$P1554="MISMATCH",$M1554&lt;&gt;"OK"),"REVIEW","OK"))</f>
        <v/>
      </c>
      <c r="U1554" s="14"/>
      <c r="V1554" s="14"/>
      <c r="W1554" s="17"/>
      <c r="X1554" s="14"/>
    </row>
    <row r="1555" customFormat="false" ht="15" hidden="false" customHeight="false" outlineLevel="0" collapsed="false">
      <c r="A1555" s="9" t="str">
        <f aca="false">IF('3. Layout Parts'!$A1555="","",TRIM('3. Layout Parts'!$A1555))</f>
        <v/>
      </c>
      <c r="B1555" s="9" t="str">
        <f aca="false">IF($A1555="","",'3. Layout Parts'!$D1555)</f>
        <v/>
      </c>
      <c r="C1555" s="9" t="str">
        <f aca="false">IF($A1555="","",'3. Layout Parts'!$B1555)</f>
        <v/>
      </c>
      <c r="D1555" s="9" t="str">
        <f aca="false">IF($A1555="","",'3. Layout Parts'!$C1555)</f>
        <v/>
      </c>
      <c r="E1555" s="9" t="str">
        <f aca="false">IF($A1555="","",IFERROR(INDEX('2. Schematic Parts'!$B$2:$B$3001,MATCH($A1555,'2. Schematic Parts'!$A$2:$A$3001,0)),"NOT FOUND"))</f>
        <v/>
      </c>
      <c r="F1555" s="9" t="str">
        <f aca="false">IF($A1555="","",IFERROR(INDEX('2. Schematic Parts'!$C$2:$C$3001,MATCH($A1555,'2. Schematic Parts'!$A$2:$A$3001,0))&amp;"","NOT FOUND"))</f>
        <v/>
      </c>
      <c r="G1555" s="9" t="str">
        <f aca="false">IF($A1555="","",IFERROR(INDEX('2. Schematic Parts'!$D$2:$D$3001,MATCH($A1555,'2. Schematic Parts'!$A$2:$A$3001,0))&amp;"","NOT FOUND"))</f>
        <v/>
      </c>
      <c r="H1555" s="9" t="str">
        <f aca="false">IF($A1555="","",IF(COUNTIF('2. Schematic Parts'!$A$2:$A$3001,$A1555)=0,"NOT IN SCHEMATIC","OK"))</f>
        <v/>
      </c>
      <c r="I1555" s="9" t="str">
        <f aca="false">IF($A1555="","",IF($H1555="NOT IN SCHEMATIC","",IF(UPPER(TRIM($C1555))=UPPER(TRIM($E1555)),"OK","MISMATCH")))</f>
        <v/>
      </c>
      <c r="J1555" s="9" t="str">
        <f aca="false">IF($A1555="","",IF($H1555="NOT IN SCHEMATIC","",IF($F1555="","NO SCH DECAL",IF($D1555="","",IF(UPPER(TRIM($D1555))=UPPER(TRIM($F1555)),"OK","MISMATCH")))))</f>
        <v/>
      </c>
      <c r="K1555" s="16" t="str">
        <f aca="false">IF($A1555="","",SUMPRODUCT(--ISNUMBER(SEARCH(","&amp;TRIM($A1555)&amp;",",","&amp;SUBSTITUTE('1. Master BOM'!$D$2:$D$400," ","")&amp;","))))</f>
        <v/>
      </c>
      <c r="L1555" s="16" t="str">
        <f aca="false">IF($A1555="","",IF($K1555&lt;&gt;1,0,SUMPRODUCT(ISNUMBER(SEARCH(","&amp;TRIM($A1555)&amp;",",","&amp;SUBSTITUTE('1. Master BOM'!$D$2:$D$400," ","")&amp;","))*ROW('1. Master BOM'!$D$2:$D$400))))</f>
        <v/>
      </c>
      <c r="M1555" s="9" t="str">
        <f aca="false">IF($A1555="","",IF($K1555=0,"NOT IN BOM",IF($K1555&gt;1,"MULTIPLE BOM LINES","OK")))</f>
        <v/>
      </c>
      <c r="N1555" s="9" t="str">
        <f aca="false">IF($A1555="","",IF($L1555=0,"—",INDEX('1. Master BOM'!$A$1:$A$400,$L1555)))</f>
        <v/>
      </c>
      <c r="O1555" s="9" t="str">
        <f aca="false">IF($A1555="","",IF($L1555=0,"—",INDEX('1. Master BOM'!$B$1:$B$400,$L1555)))</f>
        <v/>
      </c>
      <c r="P1555" s="9" t="str">
        <f aca="false">IF($A1555="","",IF(OR($H1555="NOT IN SCHEMATIC",$O1555="—"),"",IF($G1555="","NO SCH PN",IF(UPPER(TRIM($G1555))=UPPER(TRIM($O1555)),"OK","MISMATCH"))))</f>
        <v/>
      </c>
      <c r="Q1555" s="9" t="str">
        <f aca="false">IF($A1555="","",IF($L1555=0,"—",INDEX('1. Master BOM'!$E$1:$E$400,$L1555)))</f>
        <v/>
      </c>
      <c r="R1555" s="9" t="str">
        <f aca="false">IF($A1555="","",IF($L1555=0,"—",IF(T(INDEX('1. Master BOM'!$F$1:$F$400,$L1555))="","(not set)",INDEX('1. Master BOM'!$F$1:$F$400,$L1555))))</f>
        <v/>
      </c>
      <c r="S1555" s="9" t="str">
        <f aca="false">IF($A1555="","",IF(OR($R1555="—",$R1555="(not set)",$D1555=""),"",IF(ISNUMBER(SEARCH(SUBSTITUTE(SUBSTITUTE(SUBSTITUTE($R1555,"-",""),"_","")," ",""),SUBSTITUTE(SUBSTITUTE(SUBSTITUTE($D1555,"-",""),"_","")," ",""))),"OK","CHECK")))</f>
        <v/>
      </c>
      <c r="T1555" s="9" t="str">
        <f aca="false">IF($A1555="","",IF(OR($H1555="NOT IN SCHEMATIC",$I1555="MISMATCH",$J1555="MISMATCH",$P1555="MISMATCH",$M1555&lt;&gt;"OK"),"REVIEW","OK"))</f>
        <v/>
      </c>
      <c r="U1555" s="14"/>
      <c r="V1555" s="14"/>
      <c r="W1555" s="17"/>
      <c r="X1555" s="14"/>
    </row>
    <row r="1556" customFormat="false" ht="15" hidden="false" customHeight="false" outlineLevel="0" collapsed="false">
      <c r="A1556" s="9" t="str">
        <f aca="false">IF('3. Layout Parts'!$A1556="","",TRIM('3. Layout Parts'!$A1556))</f>
        <v/>
      </c>
      <c r="B1556" s="9" t="str">
        <f aca="false">IF($A1556="","",'3. Layout Parts'!$D1556)</f>
        <v/>
      </c>
      <c r="C1556" s="9" t="str">
        <f aca="false">IF($A1556="","",'3. Layout Parts'!$B1556)</f>
        <v/>
      </c>
      <c r="D1556" s="9" t="str">
        <f aca="false">IF($A1556="","",'3. Layout Parts'!$C1556)</f>
        <v/>
      </c>
      <c r="E1556" s="9" t="str">
        <f aca="false">IF($A1556="","",IFERROR(INDEX('2. Schematic Parts'!$B$2:$B$3001,MATCH($A1556,'2. Schematic Parts'!$A$2:$A$3001,0)),"NOT FOUND"))</f>
        <v/>
      </c>
      <c r="F1556" s="9" t="str">
        <f aca="false">IF($A1556="","",IFERROR(INDEX('2. Schematic Parts'!$C$2:$C$3001,MATCH($A1556,'2. Schematic Parts'!$A$2:$A$3001,0))&amp;"","NOT FOUND"))</f>
        <v/>
      </c>
      <c r="G1556" s="9" t="str">
        <f aca="false">IF($A1556="","",IFERROR(INDEX('2. Schematic Parts'!$D$2:$D$3001,MATCH($A1556,'2. Schematic Parts'!$A$2:$A$3001,0))&amp;"","NOT FOUND"))</f>
        <v/>
      </c>
      <c r="H1556" s="9" t="str">
        <f aca="false">IF($A1556="","",IF(COUNTIF('2. Schematic Parts'!$A$2:$A$3001,$A1556)=0,"NOT IN SCHEMATIC","OK"))</f>
        <v/>
      </c>
      <c r="I1556" s="9" t="str">
        <f aca="false">IF($A1556="","",IF($H1556="NOT IN SCHEMATIC","",IF(UPPER(TRIM($C1556))=UPPER(TRIM($E1556)),"OK","MISMATCH")))</f>
        <v/>
      </c>
      <c r="J1556" s="9" t="str">
        <f aca="false">IF($A1556="","",IF($H1556="NOT IN SCHEMATIC","",IF($F1556="","NO SCH DECAL",IF($D1556="","",IF(UPPER(TRIM($D1556))=UPPER(TRIM($F1556)),"OK","MISMATCH")))))</f>
        <v/>
      </c>
      <c r="K1556" s="16" t="str">
        <f aca="false">IF($A1556="","",SUMPRODUCT(--ISNUMBER(SEARCH(","&amp;TRIM($A1556)&amp;",",","&amp;SUBSTITUTE('1. Master BOM'!$D$2:$D$400," ","")&amp;","))))</f>
        <v/>
      </c>
      <c r="L1556" s="16" t="str">
        <f aca="false">IF($A1556="","",IF($K1556&lt;&gt;1,0,SUMPRODUCT(ISNUMBER(SEARCH(","&amp;TRIM($A1556)&amp;",",","&amp;SUBSTITUTE('1. Master BOM'!$D$2:$D$400," ","")&amp;","))*ROW('1. Master BOM'!$D$2:$D$400))))</f>
        <v/>
      </c>
      <c r="M1556" s="9" t="str">
        <f aca="false">IF($A1556="","",IF($K1556=0,"NOT IN BOM",IF($K1556&gt;1,"MULTIPLE BOM LINES","OK")))</f>
        <v/>
      </c>
      <c r="N1556" s="9" t="str">
        <f aca="false">IF($A1556="","",IF($L1556=0,"—",INDEX('1. Master BOM'!$A$1:$A$400,$L1556)))</f>
        <v/>
      </c>
      <c r="O1556" s="9" t="str">
        <f aca="false">IF($A1556="","",IF($L1556=0,"—",INDEX('1. Master BOM'!$B$1:$B$400,$L1556)))</f>
        <v/>
      </c>
      <c r="P1556" s="9" t="str">
        <f aca="false">IF($A1556="","",IF(OR($H1556="NOT IN SCHEMATIC",$O1556="—"),"",IF($G1556="","NO SCH PN",IF(UPPER(TRIM($G1556))=UPPER(TRIM($O1556)),"OK","MISMATCH"))))</f>
        <v/>
      </c>
      <c r="Q1556" s="9" t="str">
        <f aca="false">IF($A1556="","",IF($L1556=0,"—",INDEX('1. Master BOM'!$E$1:$E$400,$L1556)))</f>
        <v/>
      </c>
      <c r="R1556" s="9" t="str">
        <f aca="false">IF($A1556="","",IF($L1556=0,"—",IF(T(INDEX('1. Master BOM'!$F$1:$F$400,$L1556))="","(not set)",INDEX('1. Master BOM'!$F$1:$F$400,$L1556))))</f>
        <v/>
      </c>
      <c r="S1556" s="9" t="str">
        <f aca="false">IF($A1556="","",IF(OR($R1556="—",$R1556="(not set)",$D1556=""),"",IF(ISNUMBER(SEARCH(SUBSTITUTE(SUBSTITUTE(SUBSTITUTE($R1556,"-",""),"_","")," ",""),SUBSTITUTE(SUBSTITUTE(SUBSTITUTE($D1556,"-",""),"_","")," ",""))),"OK","CHECK")))</f>
        <v/>
      </c>
      <c r="T1556" s="9" t="str">
        <f aca="false">IF($A1556="","",IF(OR($H1556="NOT IN SCHEMATIC",$I1556="MISMATCH",$J1556="MISMATCH",$P1556="MISMATCH",$M1556&lt;&gt;"OK"),"REVIEW","OK"))</f>
        <v/>
      </c>
      <c r="U1556" s="14"/>
      <c r="V1556" s="14"/>
      <c r="W1556" s="17"/>
      <c r="X1556" s="14"/>
    </row>
    <row r="1557" customFormat="false" ht="15" hidden="false" customHeight="false" outlineLevel="0" collapsed="false">
      <c r="A1557" s="9" t="str">
        <f aca="false">IF('3. Layout Parts'!$A1557="","",TRIM('3. Layout Parts'!$A1557))</f>
        <v/>
      </c>
      <c r="B1557" s="9" t="str">
        <f aca="false">IF($A1557="","",'3. Layout Parts'!$D1557)</f>
        <v/>
      </c>
      <c r="C1557" s="9" t="str">
        <f aca="false">IF($A1557="","",'3. Layout Parts'!$B1557)</f>
        <v/>
      </c>
      <c r="D1557" s="9" t="str">
        <f aca="false">IF($A1557="","",'3. Layout Parts'!$C1557)</f>
        <v/>
      </c>
      <c r="E1557" s="9" t="str">
        <f aca="false">IF($A1557="","",IFERROR(INDEX('2. Schematic Parts'!$B$2:$B$3001,MATCH($A1557,'2. Schematic Parts'!$A$2:$A$3001,0)),"NOT FOUND"))</f>
        <v/>
      </c>
      <c r="F1557" s="9" t="str">
        <f aca="false">IF($A1557="","",IFERROR(INDEX('2. Schematic Parts'!$C$2:$C$3001,MATCH($A1557,'2. Schematic Parts'!$A$2:$A$3001,0))&amp;"","NOT FOUND"))</f>
        <v/>
      </c>
      <c r="G1557" s="9" t="str">
        <f aca="false">IF($A1557="","",IFERROR(INDEX('2. Schematic Parts'!$D$2:$D$3001,MATCH($A1557,'2. Schematic Parts'!$A$2:$A$3001,0))&amp;"","NOT FOUND"))</f>
        <v/>
      </c>
      <c r="H1557" s="9" t="str">
        <f aca="false">IF($A1557="","",IF(COUNTIF('2. Schematic Parts'!$A$2:$A$3001,$A1557)=0,"NOT IN SCHEMATIC","OK"))</f>
        <v/>
      </c>
      <c r="I1557" s="9" t="str">
        <f aca="false">IF($A1557="","",IF($H1557="NOT IN SCHEMATIC","",IF(UPPER(TRIM($C1557))=UPPER(TRIM($E1557)),"OK","MISMATCH")))</f>
        <v/>
      </c>
      <c r="J1557" s="9" t="str">
        <f aca="false">IF($A1557="","",IF($H1557="NOT IN SCHEMATIC","",IF($F1557="","NO SCH DECAL",IF($D1557="","",IF(UPPER(TRIM($D1557))=UPPER(TRIM($F1557)),"OK","MISMATCH")))))</f>
        <v/>
      </c>
      <c r="K1557" s="16" t="str">
        <f aca="false">IF($A1557="","",SUMPRODUCT(--ISNUMBER(SEARCH(","&amp;TRIM($A1557)&amp;",",","&amp;SUBSTITUTE('1. Master BOM'!$D$2:$D$400," ","")&amp;","))))</f>
        <v/>
      </c>
      <c r="L1557" s="16" t="str">
        <f aca="false">IF($A1557="","",IF($K1557&lt;&gt;1,0,SUMPRODUCT(ISNUMBER(SEARCH(","&amp;TRIM($A1557)&amp;",",","&amp;SUBSTITUTE('1. Master BOM'!$D$2:$D$400," ","")&amp;","))*ROW('1. Master BOM'!$D$2:$D$400))))</f>
        <v/>
      </c>
      <c r="M1557" s="9" t="str">
        <f aca="false">IF($A1557="","",IF($K1557=0,"NOT IN BOM",IF($K1557&gt;1,"MULTIPLE BOM LINES","OK")))</f>
        <v/>
      </c>
      <c r="N1557" s="9" t="str">
        <f aca="false">IF($A1557="","",IF($L1557=0,"—",INDEX('1. Master BOM'!$A$1:$A$400,$L1557)))</f>
        <v/>
      </c>
      <c r="O1557" s="9" t="str">
        <f aca="false">IF($A1557="","",IF($L1557=0,"—",INDEX('1. Master BOM'!$B$1:$B$400,$L1557)))</f>
        <v/>
      </c>
      <c r="P1557" s="9" t="str">
        <f aca="false">IF($A1557="","",IF(OR($H1557="NOT IN SCHEMATIC",$O1557="—"),"",IF($G1557="","NO SCH PN",IF(UPPER(TRIM($G1557))=UPPER(TRIM($O1557)),"OK","MISMATCH"))))</f>
        <v/>
      </c>
      <c r="Q1557" s="9" t="str">
        <f aca="false">IF($A1557="","",IF($L1557=0,"—",INDEX('1. Master BOM'!$E$1:$E$400,$L1557)))</f>
        <v/>
      </c>
      <c r="R1557" s="9" t="str">
        <f aca="false">IF($A1557="","",IF($L1557=0,"—",IF(T(INDEX('1. Master BOM'!$F$1:$F$400,$L1557))="","(not set)",INDEX('1. Master BOM'!$F$1:$F$400,$L1557))))</f>
        <v/>
      </c>
      <c r="S1557" s="9" t="str">
        <f aca="false">IF($A1557="","",IF(OR($R1557="—",$R1557="(not set)",$D1557=""),"",IF(ISNUMBER(SEARCH(SUBSTITUTE(SUBSTITUTE(SUBSTITUTE($R1557,"-",""),"_","")," ",""),SUBSTITUTE(SUBSTITUTE(SUBSTITUTE($D1557,"-",""),"_","")," ",""))),"OK","CHECK")))</f>
        <v/>
      </c>
      <c r="T1557" s="9" t="str">
        <f aca="false">IF($A1557="","",IF(OR($H1557="NOT IN SCHEMATIC",$I1557="MISMATCH",$J1557="MISMATCH",$P1557="MISMATCH",$M1557&lt;&gt;"OK"),"REVIEW","OK"))</f>
        <v/>
      </c>
      <c r="U1557" s="14"/>
      <c r="V1557" s="14"/>
      <c r="W1557" s="17"/>
      <c r="X1557" s="14"/>
    </row>
    <row r="1558" customFormat="false" ht="15" hidden="false" customHeight="false" outlineLevel="0" collapsed="false">
      <c r="A1558" s="9" t="str">
        <f aca="false">IF('3. Layout Parts'!$A1558="","",TRIM('3. Layout Parts'!$A1558))</f>
        <v/>
      </c>
      <c r="B1558" s="9" t="str">
        <f aca="false">IF($A1558="","",'3. Layout Parts'!$D1558)</f>
        <v/>
      </c>
      <c r="C1558" s="9" t="str">
        <f aca="false">IF($A1558="","",'3. Layout Parts'!$B1558)</f>
        <v/>
      </c>
      <c r="D1558" s="9" t="str">
        <f aca="false">IF($A1558="","",'3. Layout Parts'!$C1558)</f>
        <v/>
      </c>
      <c r="E1558" s="9" t="str">
        <f aca="false">IF($A1558="","",IFERROR(INDEX('2. Schematic Parts'!$B$2:$B$3001,MATCH($A1558,'2. Schematic Parts'!$A$2:$A$3001,0)),"NOT FOUND"))</f>
        <v/>
      </c>
      <c r="F1558" s="9" t="str">
        <f aca="false">IF($A1558="","",IFERROR(INDEX('2. Schematic Parts'!$C$2:$C$3001,MATCH($A1558,'2. Schematic Parts'!$A$2:$A$3001,0))&amp;"","NOT FOUND"))</f>
        <v/>
      </c>
      <c r="G1558" s="9" t="str">
        <f aca="false">IF($A1558="","",IFERROR(INDEX('2. Schematic Parts'!$D$2:$D$3001,MATCH($A1558,'2. Schematic Parts'!$A$2:$A$3001,0))&amp;"","NOT FOUND"))</f>
        <v/>
      </c>
      <c r="H1558" s="9" t="str">
        <f aca="false">IF($A1558="","",IF(COUNTIF('2. Schematic Parts'!$A$2:$A$3001,$A1558)=0,"NOT IN SCHEMATIC","OK"))</f>
        <v/>
      </c>
      <c r="I1558" s="9" t="str">
        <f aca="false">IF($A1558="","",IF($H1558="NOT IN SCHEMATIC","",IF(UPPER(TRIM($C1558))=UPPER(TRIM($E1558)),"OK","MISMATCH")))</f>
        <v/>
      </c>
      <c r="J1558" s="9" t="str">
        <f aca="false">IF($A1558="","",IF($H1558="NOT IN SCHEMATIC","",IF($F1558="","NO SCH DECAL",IF($D1558="","",IF(UPPER(TRIM($D1558))=UPPER(TRIM($F1558)),"OK","MISMATCH")))))</f>
        <v/>
      </c>
      <c r="K1558" s="16" t="str">
        <f aca="false">IF($A1558="","",SUMPRODUCT(--ISNUMBER(SEARCH(","&amp;TRIM($A1558)&amp;",",","&amp;SUBSTITUTE('1. Master BOM'!$D$2:$D$400," ","")&amp;","))))</f>
        <v/>
      </c>
      <c r="L1558" s="16" t="str">
        <f aca="false">IF($A1558="","",IF($K1558&lt;&gt;1,0,SUMPRODUCT(ISNUMBER(SEARCH(","&amp;TRIM($A1558)&amp;",",","&amp;SUBSTITUTE('1. Master BOM'!$D$2:$D$400," ","")&amp;","))*ROW('1. Master BOM'!$D$2:$D$400))))</f>
        <v/>
      </c>
      <c r="M1558" s="9" t="str">
        <f aca="false">IF($A1558="","",IF($K1558=0,"NOT IN BOM",IF($K1558&gt;1,"MULTIPLE BOM LINES","OK")))</f>
        <v/>
      </c>
      <c r="N1558" s="9" t="str">
        <f aca="false">IF($A1558="","",IF($L1558=0,"—",INDEX('1. Master BOM'!$A$1:$A$400,$L1558)))</f>
        <v/>
      </c>
      <c r="O1558" s="9" t="str">
        <f aca="false">IF($A1558="","",IF($L1558=0,"—",INDEX('1. Master BOM'!$B$1:$B$400,$L1558)))</f>
        <v/>
      </c>
      <c r="P1558" s="9" t="str">
        <f aca="false">IF($A1558="","",IF(OR($H1558="NOT IN SCHEMATIC",$O1558="—"),"",IF($G1558="","NO SCH PN",IF(UPPER(TRIM($G1558))=UPPER(TRIM($O1558)),"OK","MISMATCH"))))</f>
        <v/>
      </c>
      <c r="Q1558" s="9" t="str">
        <f aca="false">IF($A1558="","",IF($L1558=0,"—",INDEX('1. Master BOM'!$E$1:$E$400,$L1558)))</f>
        <v/>
      </c>
      <c r="R1558" s="9" t="str">
        <f aca="false">IF($A1558="","",IF($L1558=0,"—",IF(T(INDEX('1. Master BOM'!$F$1:$F$400,$L1558))="","(not set)",INDEX('1. Master BOM'!$F$1:$F$400,$L1558))))</f>
        <v/>
      </c>
      <c r="S1558" s="9" t="str">
        <f aca="false">IF($A1558="","",IF(OR($R1558="—",$R1558="(not set)",$D1558=""),"",IF(ISNUMBER(SEARCH(SUBSTITUTE(SUBSTITUTE(SUBSTITUTE($R1558,"-",""),"_","")," ",""),SUBSTITUTE(SUBSTITUTE(SUBSTITUTE($D1558,"-",""),"_","")," ",""))),"OK","CHECK")))</f>
        <v/>
      </c>
      <c r="T1558" s="9" t="str">
        <f aca="false">IF($A1558="","",IF(OR($H1558="NOT IN SCHEMATIC",$I1558="MISMATCH",$J1558="MISMATCH",$P1558="MISMATCH",$M1558&lt;&gt;"OK"),"REVIEW","OK"))</f>
        <v/>
      </c>
      <c r="U1558" s="14"/>
      <c r="V1558" s="14"/>
      <c r="W1558" s="17"/>
      <c r="X1558" s="14"/>
    </row>
    <row r="1559" customFormat="false" ht="15" hidden="false" customHeight="false" outlineLevel="0" collapsed="false">
      <c r="A1559" s="9" t="str">
        <f aca="false">IF('3. Layout Parts'!$A1559="","",TRIM('3. Layout Parts'!$A1559))</f>
        <v/>
      </c>
      <c r="B1559" s="9" t="str">
        <f aca="false">IF($A1559="","",'3. Layout Parts'!$D1559)</f>
        <v/>
      </c>
      <c r="C1559" s="9" t="str">
        <f aca="false">IF($A1559="","",'3. Layout Parts'!$B1559)</f>
        <v/>
      </c>
      <c r="D1559" s="9" t="str">
        <f aca="false">IF($A1559="","",'3. Layout Parts'!$C1559)</f>
        <v/>
      </c>
      <c r="E1559" s="9" t="str">
        <f aca="false">IF($A1559="","",IFERROR(INDEX('2. Schematic Parts'!$B$2:$B$3001,MATCH($A1559,'2. Schematic Parts'!$A$2:$A$3001,0)),"NOT FOUND"))</f>
        <v/>
      </c>
      <c r="F1559" s="9" t="str">
        <f aca="false">IF($A1559="","",IFERROR(INDEX('2. Schematic Parts'!$C$2:$C$3001,MATCH($A1559,'2. Schematic Parts'!$A$2:$A$3001,0))&amp;"","NOT FOUND"))</f>
        <v/>
      </c>
      <c r="G1559" s="9" t="str">
        <f aca="false">IF($A1559="","",IFERROR(INDEX('2. Schematic Parts'!$D$2:$D$3001,MATCH($A1559,'2. Schematic Parts'!$A$2:$A$3001,0))&amp;"","NOT FOUND"))</f>
        <v/>
      </c>
      <c r="H1559" s="9" t="str">
        <f aca="false">IF($A1559="","",IF(COUNTIF('2. Schematic Parts'!$A$2:$A$3001,$A1559)=0,"NOT IN SCHEMATIC","OK"))</f>
        <v/>
      </c>
      <c r="I1559" s="9" t="str">
        <f aca="false">IF($A1559="","",IF($H1559="NOT IN SCHEMATIC","",IF(UPPER(TRIM($C1559))=UPPER(TRIM($E1559)),"OK","MISMATCH")))</f>
        <v/>
      </c>
      <c r="J1559" s="9" t="str">
        <f aca="false">IF($A1559="","",IF($H1559="NOT IN SCHEMATIC","",IF($F1559="","NO SCH DECAL",IF($D1559="","",IF(UPPER(TRIM($D1559))=UPPER(TRIM($F1559)),"OK","MISMATCH")))))</f>
        <v/>
      </c>
      <c r="K1559" s="16" t="str">
        <f aca="false">IF($A1559="","",SUMPRODUCT(--ISNUMBER(SEARCH(","&amp;TRIM($A1559)&amp;",",","&amp;SUBSTITUTE('1. Master BOM'!$D$2:$D$400," ","")&amp;","))))</f>
        <v/>
      </c>
      <c r="L1559" s="16" t="str">
        <f aca="false">IF($A1559="","",IF($K1559&lt;&gt;1,0,SUMPRODUCT(ISNUMBER(SEARCH(","&amp;TRIM($A1559)&amp;",",","&amp;SUBSTITUTE('1. Master BOM'!$D$2:$D$400," ","")&amp;","))*ROW('1. Master BOM'!$D$2:$D$400))))</f>
        <v/>
      </c>
      <c r="M1559" s="9" t="str">
        <f aca="false">IF($A1559="","",IF($K1559=0,"NOT IN BOM",IF($K1559&gt;1,"MULTIPLE BOM LINES","OK")))</f>
        <v/>
      </c>
      <c r="N1559" s="9" t="str">
        <f aca="false">IF($A1559="","",IF($L1559=0,"—",INDEX('1. Master BOM'!$A$1:$A$400,$L1559)))</f>
        <v/>
      </c>
      <c r="O1559" s="9" t="str">
        <f aca="false">IF($A1559="","",IF($L1559=0,"—",INDEX('1. Master BOM'!$B$1:$B$400,$L1559)))</f>
        <v/>
      </c>
      <c r="P1559" s="9" t="str">
        <f aca="false">IF($A1559="","",IF(OR($H1559="NOT IN SCHEMATIC",$O1559="—"),"",IF($G1559="","NO SCH PN",IF(UPPER(TRIM($G1559))=UPPER(TRIM($O1559)),"OK","MISMATCH"))))</f>
        <v/>
      </c>
      <c r="Q1559" s="9" t="str">
        <f aca="false">IF($A1559="","",IF($L1559=0,"—",INDEX('1. Master BOM'!$E$1:$E$400,$L1559)))</f>
        <v/>
      </c>
      <c r="R1559" s="9" t="str">
        <f aca="false">IF($A1559="","",IF($L1559=0,"—",IF(T(INDEX('1. Master BOM'!$F$1:$F$400,$L1559))="","(not set)",INDEX('1. Master BOM'!$F$1:$F$400,$L1559))))</f>
        <v/>
      </c>
      <c r="S1559" s="9" t="str">
        <f aca="false">IF($A1559="","",IF(OR($R1559="—",$R1559="(not set)",$D1559=""),"",IF(ISNUMBER(SEARCH(SUBSTITUTE(SUBSTITUTE(SUBSTITUTE($R1559,"-",""),"_","")," ",""),SUBSTITUTE(SUBSTITUTE(SUBSTITUTE($D1559,"-",""),"_","")," ",""))),"OK","CHECK")))</f>
        <v/>
      </c>
      <c r="T1559" s="9" t="str">
        <f aca="false">IF($A1559="","",IF(OR($H1559="NOT IN SCHEMATIC",$I1559="MISMATCH",$J1559="MISMATCH",$P1559="MISMATCH",$M1559&lt;&gt;"OK"),"REVIEW","OK"))</f>
        <v/>
      </c>
      <c r="U1559" s="14"/>
      <c r="V1559" s="14"/>
      <c r="W1559" s="17"/>
      <c r="X1559" s="14"/>
    </row>
    <row r="1560" customFormat="false" ht="15" hidden="false" customHeight="false" outlineLevel="0" collapsed="false">
      <c r="A1560" s="9" t="str">
        <f aca="false">IF('3. Layout Parts'!$A1560="","",TRIM('3. Layout Parts'!$A1560))</f>
        <v/>
      </c>
      <c r="B1560" s="9" t="str">
        <f aca="false">IF($A1560="","",'3. Layout Parts'!$D1560)</f>
        <v/>
      </c>
      <c r="C1560" s="9" t="str">
        <f aca="false">IF($A1560="","",'3. Layout Parts'!$B1560)</f>
        <v/>
      </c>
      <c r="D1560" s="9" t="str">
        <f aca="false">IF($A1560="","",'3. Layout Parts'!$C1560)</f>
        <v/>
      </c>
      <c r="E1560" s="9" t="str">
        <f aca="false">IF($A1560="","",IFERROR(INDEX('2. Schematic Parts'!$B$2:$B$3001,MATCH($A1560,'2. Schematic Parts'!$A$2:$A$3001,0)),"NOT FOUND"))</f>
        <v/>
      </c>
      <c r="F1560" s="9" t="str">
        <f aca="false">IF($A1560="","",IFERROR(INDEX('2. Schematic Parts'!$C$2:$C$3001,MATCH($A1560,'2. Schematic Parts'!$A$2:$A$3001,0))&amp;"","NOT FOUND"))</f>
        <v/>
      </c>
      <c r="G1560" s="9" t="str">
        <f aca="false">IF($A1560="","",IFERROR(INDEX('2. Schematic Parts'!$D$2:$D$3001,MATCH($A1560,'2. Schematic Parts'!$A$2:$A$3001,0))&amp;"","NOT FOUND"))</f>
        <v/>
      </c>
      <c r="H1560" s="9" t="str">
        <f aca="false">IF($A1560="","",IF(COUNTIF('2. Schematic Parts'!$A$2:$A$3001,$A1560)=0,"NOT IN SCHEMATIC","OK"))</f>
        <v/>
      </c>
      <c r="I1560" s="9" t="str">
        <f aca="false">IF($A1560="","",IF($H1560="NOT IN SCHEMATIC","",IF(UPPER(TRIM($C1560))=UPPER(TRIM($E1560)),"OK","MISMATCH")))</f>
        <v/>
      </c>
      <c r="J1560" s="9" t="str">
        <f aca="false">IF($A1560="","",IF($H1560="NOT IN SCHEMATIC","",IF($F1560="","NO SCH DECAL",IF($D1560="","",IF(UPPER(TRIM($D1560))=UPPER(TRIM($F1560)),"OK","MISMATCH")))))</f>
        <v/>
      </c>
      <c r="K1560" s="16" t="str">
        <f aca="false">IF($A1560="","",SUMPRODUCT(--ISNUMBER(SEARCH(","&amp;TRIM($A1560)&amp;",",","&amp;SUBSTITUTE('1. Master BOM'!$D$2:$D$400," ","")&amp;","))))</f>
        <v/>
      </c>
      <c r="L1560" s="16" t="str">
        <f aca="false">IF($A1560="","",IF($K1560&lt;&gt;1,0,SUMPRODUCT(ISNUMBER(SEARCH(","&amp;TRIM($A1560)&amp;",",","&amp;SUBSTITUTE('1. Master BOM'!$D$2:$D$400," ","")&amp;","))*ROW('1. Master BOM'!$D$2:$D$400))))</f>
        <v/>
      </c>
      <c r="M1560" s="9" t="str">
        <f aca="false">IF($A1560="","",IF($K1560=0,"NOT IN BOM",IF($K1560&gt;1,"MULTIPLE BOM LINES","OK")))</f>
        <v/>
      </c>
      <c r="N1560" s="9" t="str">
        <f aca="false">IF($A1560="","",IF($L1560=0,"—",INDEX('1. Master BOM'!$A$1:$A$400,$L1560)))</f>
        <v/>
      </c>
      <c r="O1560" s="9" t="str">
        <f aca="false">IF($A1560="","",IF($L1560=0,"—",INDEX('1. Master BOM'!$B$1:$B$400,$L1560)))</f>
        <v/>
      </c>
      <c r="P1560" s="9" t="str">
        <f aca="false">IF($A1560="","",IF(OR($H1560="NOT IN SCHEMATIC",$O1560="—"),"",IF($G1560="","NO SCH PN",IF(UPPER(TRIM($G1560))=UPPER(TRIM($O1560)),"OK","MISMATCH"))))</f>
        <v/>
      </c>
      <c r="Q1560" s="9" t="str">
        <f aca="false">IF($A1560="","",IF($L1560=0,"—",INDEX('1. Master BOM'!$E$1:$E$400,$L1560)))</f>
        <v/>
      </c>
      <c r="R1560" s="9" t="str">
        <f aca="false">IF($A1560="","",IF($L1560=0,"—",IF(T(INDEX('1. Master BOM'!$F$1:$F$400,$L1560))="","(not set)",INDEX('1. Master BOM'!$F$1:$F$400,$L1560))))</f>
        <v/>
      </c>
      <c r="S1560" s="9" t="str">
        <f aca="false">IF($A1560="","",IF(OR($R1560="—",$R1560="(not set)",$D1560=""),"",IF(ISNUMBER(SEARCH(SUBSTITUTE(SUBSTITUTE(SUBSTITUTE($R1560,"-",""),"_","")," ",""),SUBSTITUTE(SUBSTITUTE(SUBSTITUTE($D1560,"-",""),"_","")," ",""))),"OK","CHECK")))</f>
        <v/>
      </c>
      <c r="T1560" s="9" t="str">
        <f aca="false">IF($A1560="","",IF(OR($H1560="NOT IN SCHEMATIC",$I1560="MISMATCH",$J1560="MISMATCH",$P1560="MISMATCH",$M1560&lt;&gt;"OK"),"REVIEW","OK"))</f>
        <v/>
      </c>
      <c r="U1560" s="14"/>
      <c r="V1560" s="14"/>
      <c r="W1560" s="17"/>
      <c r="X1560" s="14"/>
    </row>
    <row r="1561" customFormat="false" ht="15" hidden="false" customHeight="false" outlineLevel="0" collapsed="false">
      <c r="A1561" s="9" t="str">
        <f aca="false">IF('3. Layout Parts'!$A1561="","",TRIM('3. Layout Parts'!$A1561))</f>
        <v/>
      </c>
      <c r="B1561" s="9" t="str">
        <f aca="false">IF($A1561="","",'3. Layout Parts'!$D1561)</f>
        <v/>
      </c>
      <c r="C1561" s="9" t="str">
        <f aca="false">IF($A1561="","",'3. Layout Parts'!$B1561)</f>
        <v/>
      </c>
      <c r="D1561" s="9" t="str">
        <f aca="false">IF($A1561="","",'3. Layout Parts'!$C1561)</f>
        <v/>
      </c>
      <c r="E1561" s="9" t="str">
        <f aca="false">IF($A1561="","",IFERROR(INDEX('2. Schematic Parts'!$B$2:$B$3001,MATCH($A1561,'2. Schematic Parts'!$A$2:$A$3001,0)),"NOT FOUND"))</f>
        <v/>
      </c>
      <c r="F1561" s="9" t="str">
        <f aca="false">IF($A1561="","",IFERROR(INDEX('2. Schematic Parts'!$C$2:$C$3001,MATCH($A1561,'2. Schematic Parts'!$A$2:$A$3001,0))&amp;"","NOT FOUND"))</f>
        <v/>
      </c>
      <c r="G1561" s="9" t="str">
        <f aca="false">IF($A1561="","",IFERROR(INDEX('2. Schematic Parts'!$D$2:$D$3001,MATCH($A1561,'2. Schematic Parts'!$A$2:$A$3001,0))&amp;"","NOT FOUND"))</f>
        <v/>
      </c>
      <c r="H1561" s="9" t="str">
        <f aca="false">IF($A1561="","",IF(COUNTIF('2. Schematic Parts'!$A$2:$A$3001,$A1561)=0,"NOT IN SCHEMATIC","OK"))</f>
        <v/>
      </c>
      <c r="I1561" s="9" t="str">
        <f aca="false">IF($A1561="","",IF($H1561="NOT IN SCHEMATIC","",IF(UPPER(TRIM($C1561))=UPPER(TRIM($E1561)),"OK","MISMATCH")))</f>
        <v/>
      </c>
      <c r="J1561" s="9" t="str">
        <f aca="false">IF($A1561="","",IF($H1561="NOT IN SCHEMATIC","",IF($F1561="","NO SCH DECAL",IF($D1561="","",IF(UPPER(TRIM($D1561))=UPPER(TRIM($F1561)),"OK","MISMATCH")))))</f>
        <v/>
      </c>
      <c r="K1561" s="16" t="str">
        <f aca="false">IF($A1561="","",SUMPRODUCT(--ISNUMBER(SEARCH(","&amp;TRIM($A1561)&amp;",",","&amp;SUBSTITUTE('1. Master BOM'!$D$2:$D$400," ","")&amp;","))))</f>
        <v/>
      </c>
      <c r="L1561" s="16" t="str">
        <f aca="false">IF($A1561="","",IF($K1561&lt;&gt;1,0,SUMPRODUCT(ISNUMBER(SEARCH(","&amp;TRIM($A1561)&amp;",",","&amp;SUBSTITUTE('1. Master BOM'!$D$2:$D$400," ","")&amp;","))*ROW('1. Master BOM'!$D$2:$D$400))))</f>
        <v/>
      </c>
      <c r="M1561" s="9" t="str">
        <f aca="false">IF($A1561="","",IF($K1561=0,"NOT IN BOM",IF($K1561&gt;1,"MULTIPLE BOM LINES","OK")))</f>
        <v/>
      </c>
      <c r="N1561" s="9" t="str">
        <f aca="false">IF($A1561="","",IF($L1561=0,"—",INDEX('1. Master BOM'!$A$1:$A$400,$L1561)))</f>
        <v/>
      </c>
      <c r="O1561" s="9" t="str">
        <f aca="false">IF($A1561="","",IF($L1561=0,"—",INDEX('1. Master BOM'!$B$1:$B$400,$L1561)))</f>
        <v/>
      </c>
      <c r="P1561" s="9" t="str">
        <f aca="false">IF($A1561="","",IF(OR($H1561="NOT IN SCHEMATIC",$O1561="—"),"",IF($G1561="","NO SCH PN",IF(UPPER(TRIM($G1561))=UPPER(TRIM($O1561)),"OK","MISMATCH"))))</f>
        <v/>
      </c>
      <c r="Q1561" s="9" t="str">
        <f aca="false">IF($A1561="","",IF($L1561=0,"—",INDEX('1. Master BOM'!$E$1:$E$400,$L1561)))</f>
        <v/>
      </c>
      <c r="R1561" s="9" t="str">
        <f aca="false">IF($A1561="","",IF($L1561=0,"—",IF(T(INDEX('1. Master BOM'!$F$1:$F$400,$L1561))="","(not set)",INDEX('1. Master BOM'!$F$1:$F$400,$L1561))))</f>
        <v/>
      </c>
      <c r="S1561" s="9" t="str">
        <f aca="false">IF($A1561="","",IF(OR($R1561="—",$R1561="(not set)",$D1561=""),"",IF(ISNUMBER(SEARCH(SUBSTITUTE(SUBSTITUTE(SUBSTITUTE($R1561,"-",""),"_","")," ",""),SUBSTITUTE(SUBSTITUTE(SUBSTITUTE($D1561,"-",""),"_","")," ",""))),"OK","CHECK")))</f>
        <v/>
      </c>
      <c r="T1561" s="9" t="str">
        <f aca="false">IF($A1561="","",IF(OR($H1561="NOT IN SCHEMATIC",$I1561="MISMATCH",$J1561="MISMATCH",$P1561="MISMATCH",$M1561&lt;&gt;"OK"),"REVIEW","OK"))</f>
        <v/>
      </c>
      <c r="U1561" s="14"/>
      <c r="V1561" s="14"/>
      <c r="W1561" s="17"/>
      <c r="X1561" s="14"/>
    </row>
    <row r="1562" customFormat="false" ht="15" hidden="false" customHeight="false" outlineLevel="0" collapsed="false">
      <c r="A1562" s="9" t="str">
        <f aca="false">IF('3. Layout Parts'!$A1562="","",TRIM('3. Layout Parts'!$A1562))</f>
        <v/>
      </c>
      <c r="B1562" s="9" t="str">
        <f aca="false">IF($A1562="","",'3. Layout Parts'!$D1562)</f>
        <v/>
      </c>
      <c r="C1562" s="9" t="str">
        <f aca="false">IF($A1562="","",'3. Layout Parts'!$B1562)</f>
        <v/>
      </c>
      <c r="D1562" s="9" t="str">
        <f aca="false">IF($A1562="","",'3. Layout Parts'!$C1562)</f>
        <v/>
      </c>
      <c r="E1562" s="9" t="str">
        <f aca="false">IF($A1562="","",IFERROR(INDEX('2. Schematic Parts'!$B$2:$B$3001,MATCH($A1562,'2. Schematic Parts'!$A$2:$A$3001,0)),"NOT FOUND"))</f>
        <v/>
      </c>
      <c r="F1562" s="9" t="str">
        <f aca="false">IF($A1562="","",IFERROR(INDEX('2. Schematic Parts'!$C$2:$C$3001,MATCH($A1562,'2. Schematic Parts'!$A$2:$A$3001,0))&amp;"","NOT FOUND"))</f>
        <v/>
      </c>
      <c r="G1562" s="9" t="str">
        <f aca="false">IF($A1562="","",IFERROR(INDEX('2. Schematic Parts'!$D$2:$D$3001,MATCH($A1562,'2. Schematic Parts'!$A$2:$A$3001,0))&amp;"","NOT FOUND"))</f>
        <v/>
      </c>
      <c r="H1562" s="9" t="str">
        <f aca="false">IF($A1562="","",IF(COUNTIF('2. Schematic Parts'!$A$2:$A$3001,$A1562)=0,"NOT IN SCHEMATIC","OK"))</f>
        <v/>
      </c>
      <c r="I1562" s="9" t="str">
        <f aca="false">IF($A1562="","",IF($H1562="NOT IN SCHEMATIC","",IF(UPPER(TRIM($C1562))=UPPER(TRIM($E1562)),"OK","MISMATCH")))</f>
        <v/>
      </c>
      <c r="J1562" s="9" t="str">
        <f aca="false">IF($A1562="","",IF($H1562="NOT IN SCHEMATIC","",IF($F1562="","NO SCH DECAL",IF($D1562="","",IF(UPPER(TRIM($D1562))=UPPER(TRIM($F1562)),"OK","MISMATCH")))))</f>
        <v/>
      </c>
      <c r="K1562" s="16" t="str">
        <f aca="false">IF($A1562="","",SUMPRODUCT(--ISNUMBER(SEARCH(","&amp;TRIM($A1562)&amp;",",","&amp;SUBSTITUTE('1. Master BOM'!$D$2:$D$400," ","")&amp;","))))</f>
        <v/>
      </c>
      <c r="L1562" s="16" t="str">
        <f aca="false">IF($A1562="","",IF($K1562&lt;&gt;1,0,SUMPRODUCT(ISNUMBER(SEARCH(","&amp;TRIM($A1562)&amp;",",","&amp;SUBSTITUTE('1. Master BOM'!$D$2:$D$400," ","")&amp;","))*ROW('1. Master BOM'!$D$2:$D$400))))</f>
        <v/>
      </c>
      <c r="M1562" s="9" t="str">
        <f aca="false">IF($A1562="","",IF($K1562=0,"NOT IN BOM",IF($K1562&gt;1,"MULTIPLE BOM LINES","OK")))</f>
        <v/>
      </c>
      <c r="N1562" s="9" t="str">
        <f aca="false">IF($A1562="","",IF($L1562=0,"—",INDEX('1. Master BOM'!$A$1:$A$400,$L1562)))</f>
        <v/>
      </c>
      <c r="O1562" s="9" t="str">
        <f aca="false">IF($A1562="","",IF($L1562=0,"—",INDEX('1. Master BOM'!$B$1:$B$400,$L1562)))</f>
        <v/>
      </c>
      <c r="P1562" s="9" t="str">
        <f aca="false">IF($A1562="","",IF(OR($H1562="NOT IN SCHEMATIC",$O1562="—"),"",IF($G1562="","NO SCH PN",IF(UPPER(TRIM($G1562))=UPPER(TRIM($O1562)),"OK","MISMATCH"))))</f>
        <v/>
      </c>
      <c r="Q1562" s="9" t="str">
        <f aca="false">IF($A1562="","",IF($L1562=0,"—",INDEX('1. Master BOM'!$E$1:$E$400,$L1562)))</f>
        <v/>
      </c>
      <c r="R1562" s="9" t="str">
        <f aca="false">IF($A1562="","",IF($L1562=0,"—",IF(T(INDEX('1. Master BOM'!$F$1:$F$400,$L1562))="","(not set)",INDEX('1. Master BOM'!$F$1:$F$400,$L1562))))</f>
        <v/>
      </c>
      <c r="S1562" s="9" t="str">
        <f aca="false">IF($A1562="","",IF(OR($R1562="—",$R1562="(not set)",$D1562=""),"",IF(ISNUMBER(SEARCH(SUBSTITUTE(SUBSTITUTE(SUBSTITUTE($R1562,"-",""),"_","")," ",""),SUBSTITUTE(SUBSTITUTE(SUBSTITUTE($D1562,"-",""),"_","")," ",""))),"OK","CHECK")))</f>
        <v/>
      </c>
      <c r="T1562" s="9" t="str">
        <f aca="false">IF($A1562="","",IF(OR($H1562="NOT IN SCHEMATIC",$I1562="MISMATCH",$J1562="MISMATCH",$P1562="MISMATCH",$M1562&lt;&gt;"OK"),"REVIEW","OK"))</f>
        <v/>
      </c>
      <c r="U1562" s="14"/>
      <c r="V1562" s="14"/>
      <c r="W1562" s="17"/>
      <c r="X1562" s="14"/>
    </row>
    <row r="1563" customFormat="false" ht="15" hidden="false" customHeight="false" outlineLevel="0" collapsed="false">
      <c r="A1563" s="9" t="str">
        <f aca="false">IF('3. Layout Parts'!$A1563="","",TRIM('3. Layout Parts'!$A1563))</f>
        <v/>
      </c>
      <c r="B1563" s="9" t="str">
        <f aca="false">IF($A1563="","",'3. Layout Parts'!$D1563)</f>
        <v/>
      </c>
      <c r="C1563" s="9" t="str">
        <f aca="false">IF($A1563="","",'3. Layout Parts'!$B1563)</f>
        <v/>
      </c>
      <c r="D1563" s="9" t="str">
        <f aca="false">IF($A1563="","",'3. Layout Parts'!$C1563)</f>
        <v/>
      </c>
      <c r="E1563" s="9" t="str">
        <f aca="false">IF($A1563="","",IFERROR(INDEX('2. Schematic Parts'!$B$2:$B$3001,MATCH($A1563,'2. Schematic Parts'!$A$2:$A$3001,0)),"NOT FOUND"))</f>
        <v/>
      </c>
      <c r="F1563" s="9" t="str">
        <f aca="false">IF($A1563="","",IFERROR(INDEX('2. Schematic Parts'!$C$2:$C$3001,MATCH($A1563,'2. Schematic Parts'!$A$2:$A$3001,0))&amp;"","NOT FOUND"))</f>
        <v/>
      </c>
      <c r="G1563" s="9" t="str">
        <f aca="false">IF($A1563="","",IFERROR(INDEX('2. Schematic Parts'!$D$2:$D$3001,MATCH($A1563,'2. Schematic Parts'!$A$2:$A$3001,0))&amp;"","NOT FOUND"))</f>
        <v/>
      </c>
      <c r="H1563" s="9" t="str">
        <f aca="false">IF($A1563="","",IF(COUNTIF('2. Schematic Parts'!$A$2:$A$3001,$A1563)=0,"NOT IN SCHEMATIC","OK"))</f>
        <v/>
      </c>
      <c r="I1563" s="9" t="str">
        <f aca="false">IF($A1563="","",IF($H1563="NOT IN SCHEMATIC","",IF(UPPER(TRIM($C1563))=UPPER(TRIM($E1563)),"OK","MISMATCH")))</f>
        <v/>
      </c>
      <c r="J1563" s="9" t="str">
        <f aca="false">IF($A1563="","",IF($H1563="NOT IN SCHEMATIC","",IF($F1563="","NO SCH DECAL",IF($D1563="","",IF(UPPER(TRIM($D1563))=UPPER(TRIM($F1563)),"OK","MISMATCH")))))</f>
        <v/>
      </c>
      <c r="K1563" s="16" t="str">
        <f aca="false">IF($A1563="","",SUMPRODUCT(--ISNUMBER(SEARCH(","&amp;TRIM($A1563)&amp;",",","&amp;SUBSTITUTE('1. Master BOM'!$D$2:$D$400," ","")&amp;","))))</f>
        <v/>
      </c>
      <c r="L1563" s="16" t="str">
        <f aca="false">IF($A1563="","",IF($K1563&lt;&gt;1,0,SUMPRODUCT(ISNUMBER(SEARCH(","&amp;TRIM($A1563)&amp;",",","&amp;SUBSTITUTE('1. Master BOM'!$D$2:$D$400," ","")&amp;","))*ROW('1. Master BOM'!$D$2:$D$400))))</f>
        <v/>
      </c>
      <c r="M1563" s="9" t="str">
        <f aca="false">IF($A1563="","",IF($K1563=0,"NOT IN BOM",IF($K1563&gt;1,"MULTIPLE BOM LINES","OK")))</f>
        <v/>
      </c>
      <c r="N1563" s="9" t="str">
        <f aca="false">IF($A1563="","",IF($L1563=0,"—",INDEX('1. Master BOM'!$A$1:$A$400,$L1563)))</f>
        <v/>
      </c>
      <c r="O1563" s="9" t="str">
        <f aca="false">IF($A1563="","",IF($L1563=0,"—",INDEX('1. Master BOM'!$B$1:$B$400,$L1563)))</f>
        <v/>
      </c>
      <c r="P1563" s="9" t="str">
        <f aca="false">IF($A1563="","",IF(OR($H1563="NOT IN SCHEMATIC",$O1563="—"),"",IF($G1563="","NO SCH PN",IF(UPPER(TRIM($G1563))=UPPER(TRIM($O1563)),"OK","MISMATCH"))))</f>
        <v/>
      </c>
      <c r="Q1563" s="9" t="str">
        <f aca="false">IF($A1563="","",IF($L1563=0,"—",INDEX('1. Master BOM'!$E$1:$E$400,$L1563)))</f>
        <v/>
      </c>
      <c r="R1563" s="9" t="str">
        <f aca="false">IF($A1563="","",IF($L1563=0,"—",IF(T(INDEX('1. Master BOM'!$F$1:$F$400,$L1563))="","(not set)",INDEX('1. Master BOM'!$F$1:$F$400,$L1563))))</f>
        <v/>
      </c>
      <c r="S1563" s="9" t="str">
        <f aca="false">IF($A1563="","",IF(OR($R1563="—",$R1563="(not set)",$D1563=""),"",IF(ISNUMBER(SEARCH(SUBSTITUTE(SUBSTITUTE(SUBSTITUTE($R1563,"-",""),"_","")," ",""),SUBSTITUTE(SUBSTITUTE(SUBSTITUTE($D1563,"-",""),"_","")," ",""))),"OK","CHECK")))</f>
        <v/>
      </c>
      <c r="T1563" s="9" t="str">
        <f aca="false">IF($A1563="","",IF(OR($H1563="NOT IN SCHEMATIC",$I1563="MISMATCH",$J1563="MISMATCH",$P1563="MISMATCH",$M1563&lt;&gt;"OK"),"REVIEW","OK"))</f>
        <v/>
      </c>
      <c r="U1563" s="14"/>
      <c r="V1563" s="14"/>
      <c r="W1563" s="17"/>
      <c r="X1563" s="14"/>
    </row>
    <row r="1564" customFormat="false" ht="15" hidden="false" customHeight="false" outlineLevel="0" collapsed="false">
      <c r="A1564" s="9" t="str">
        <f aca="false">IF('3. Layout Parts'!$A1564="","",TRIM('3. Layout Parts'!$A1564))</f>
        <v/>
      </c>
      <c r="B1564" s="9" t="str">
        <f aca="false">IF($A1564="","",'3. Layout Parts'!$D1564)</f>
        <v/>
      </c>
      <c r="C1564" s="9" t="str">
        <f aca="false">IF($A1564="","",'3. Layout Parts'!$B1564)</f>
        <v/>
      </c>
      <c r="D1564" s="9" t="str">
        <f aca="false">IF($A1564="","",'3. Layout Parts'!$C1564)</f>
        <v/>
      </c>
      <c r="E1564" s="9" t="str">
        <f aca="false">IF($A1564="","",IFERROR(INDEX('2. Schematic Parts'!$B$2:$B$3001,MATCH($A1564,'2. Schematic Parts'!$A$2:$A$3001,0)),"NOT FOUND"))</f>
        <v/>
      </c>
      <c r="F1564" s="9" t="str">
        <f aca="false">IF($A1564="","",IFERROR(INDEX('2. Schematic Parts'!$C$2:$C$3001,MATCH($A1564,'2. Schematic Parts'!$A$2:$A$3001,0))&amp;"","NOT FOUND"))</f>
        <v/>
      </c>
      <c r="G1564" s="9" t="str">
        <f aca="false">IF($A1564="","",IFERROR(INDEX('2. Schematic Parts'!$D$2:$D$3001,MATCH($A1564,'2. Schematic Parts'!$A$2:$A$3001,0))&amp;"","NOT FOUND"))</f>
        <v/>
      </c>
      <c r="H1564" s="9" t="str">
        <f aca="false">IF($A1564="","",IF(COUNTIF('2. Schematic Parts'!$A$2:$A$3001,$A1564)=0,"NOT IN SCHEMATIC","OK"))</f>
        <v/>
      </c>
      <c r="I1564" s="9" t="str">
        <f aca="false">IF($A1564="","",IF($H1564="NOT IN SCHEMATIC","",IF(UPPER(TRIM($C1564))=UPPER(TRIM($E1564)),"OK","MISMATCH")))</f>
        <v/>
      </c>
      <c r="J1564" s="9" t="str">
        <f aca="false">IF($A1564="","",IF($H1564="NOT IN SCHEMATIC","",IF($F1564="","NO SCH DECAL",IF($D1564="","",IF(UPPER(TRIM($D1564))=UPPER(TRIM($F1564)),"OK","MISMATCH")))))</f>
        <v/>
      </c>
      <c r="K1564" s="16" t="str">
        <f aca="false">IF($A1564="","",SUMPRODUCT(--ISNUMBER(SEARCH(","&amp;TRIM($A1564)&amp;",",","&amp;SUBSTITUTE('1. Master BOM'!$D$2:$D$400," ","")&amp;","))))</f>
        <v/>
      </c>
      <c r="L1564" s="16" t="str">
        <f aca="false">IF($A1564="","",IF($K1564&lt;&gt;1,0,SUMPRODUCT(ISNUMBER(SEARCH(","&amp;TRIM($A1564)&amp;",",","&amp;SUBSTITUTE('1. Master BOM'!$D$2:$D$400," ","")&amp;","))*ROW('1. Master BOM'!$D$2:$D$400))))</f>
        <v/>
      </c>
      <c r="M1564" s="9" t="str">
        <f aca="false">IF($A1564="","",IF($K1564=0,"NOT IN BOM",IF($K1564&gt;1,"MULTIPLE BOM LINES","OK")))</f>
        <v/>
      </c>
      <c r="N1564" s="9" t="str">
        <f aca="false">IF($A1564="","",IF($L1564=0,"—",INDEX('1. Master BOM'!$A$1:$A$400,$L1564)))</f>
        <v/>
      </c>
      <c r="O1564" s="9" t="str">
        <f aca="false">IF($A1564="","",IF($L1564=0,"—",INDEX('1. Master BOM'!$B$1:$B$400,$L1564)))</f>
        <v/>
      </c>
      <c r="P1564" s="9" t="str">
        <f aca="false">IF($A1564="","",IF(OR($H1564="NOT IN SCHEMATIC",$O1564="—"),"",IF($G1564="","NO SCH PN",IF(UPPER(TRIM($G1564))=UPPER(TRIM($O1564)),"OK","MISMATCH"))))</f>
        <v/>
      </c>
      <c r="Q1564" s="9" t="str">
        <f aca="false">IF($A1564="","",IF($L1564=0,"—",INDEX('1. Master BOM'!$E$1:$E$400,$L1564)))</f>
        <v/>
      </c>
      <c r="R1564" s="9" t="str">
        <f aca="false">IF($A1564="","",IF($L1564=0,"—",IF(T(INDEX('1. Master BOM'!$F$1:$F$400,$L1564))="","(not set)",INDEX('1. Master BOM'!$F$1:$F$400,$L1564))))</f>
        <v/>
      </c>
      <c r="S1564" s="9" t="str">
        <f aca="false">IF($A1564="","",IF(OR($R1564="—",$R1564="(not set)",$D1564=""),"",IF(ISNUMBER(SEARCH(SUBSTITUTE(SUBSTITUTE(SUBSTITUTE($R1564,"-",""),"_","")," ",""),SUBSTITUTE(SUBSTITUTE(SUBSTITUTE($D1564,"-",""),"_","")," ",""))),"OK","CHECK")))</f>
        <v/>
      </c>
      <c r="T1564" s="9" t="str">
        <f aca="false">IF($A1564="","",IF(OR($H1564="NOT IN SCHEMATIC",$I1564="MISMATCH",$J1564="MISMATCH",$P1564="MISMATCH",$M1564&lt;&gt;"OK"),"REVIEW","OK"))</f>
        <v/>
      </c>
      <c r="U1564" s="14"/>
      <c r="V1564" s="14"/>
      <c r="W1564" s="17"/>
      <c r="X1564" s="14"/>
    </row>
    <row r="1565" customFormat="false" ht="15" hidden="false" customHeight="false" outlineLevel="0" collapsed="false">
      <c r="A1565" s="9" t="str">
        <f aca="false">IF('3. Layout Parts'!$A1565="","",TRIM('3. Layout Parts'!$A1565))</f>
        <v/>
      </c>
      <c r="B1565" s="9" t="str">
        <f aca="false">IF($A1565="","",'3. Layout Parts'!$D1565)</f>
        <v/>
      </c>
      <c r="C1565" s="9" t="str">
        <f aca="false">IF($A1565="","",'3. Layout Parts'!$B1565)</f>
        <v/>
      </c>
      <c r="D1565" s="9" t="str">
        <f aca="false">IF($A1565="","",'3. Layout Parts'!$C1565)</f>
        <v/>
      </c>
      <c r="E1565" s="9" t="str">
        <f aca="false">IF($A1565="","",IFERROR(INDEX('2. Schematic Parts'!$B$2:$B$3001,MATCH($A1565,'2. Schematic Parts'!$A$2:$A$3001,0)),"NOT FOUND"))</f>
        <v/>
      </c>
      <c r="F1565" s="9" t="str">
        <f aca="false">IF($A1565="","",IFERROR(INDEX('2. Schematic Parts'!$C$2:$C$3001,MATCH($A1565,'2. Schematic Parts'!$A$2:$A$3001,0))&amp;"","NOT FOUND"))</f>
        <v/>
      </c>
      <c r="G1565" s="9" t="str">
        <f aca="false">IF($A1565="","",IFERROR(INDEX('2. Schematic Parts'!$D$2:$D$3001,MATCH($A1565,'2. Schematic Parts'!$A$2:$A$3001,0))&amp;"","NOT FOUND"))</f>
        <v/>
      </c>
      <c r="H1565" s="9" t="str">
        <f aca="false">IF($A1565="","",IF(COUNTIF('2. Schematic Parts'!$A$2:$A$3001,$A1565)=0,"NOT IN SCHEMATIC","OK"))</f>
        <v/>
      </c>
      <c r="I1565" s="9" t="str">
        <f aca="false">IF($A1565="","",IF($H1565="NOT IN SCHEMATIC","",IF(UPPER(TRIM($C1565))=UPPER(TRIM($E1565)),"OK","MISMATCH")))</f>
        <v/>
      </c>
      <c r="J1565" s="9" t="str">
        <f aca="false">IF($A1565="","",IF($H1565="NOT IN SCHEMATIC","",IF($F1565="","NO SCH DECAL",IF($D1565="","",IF(UPPER(TRIM($D1565))=UPPER(TRIM($F1565)),"OK","MISMATCH")))))</f>
        <v/>
      </c>
      <c r="K1565" s="16" t="str">
        <f aca="false">IF($A1565="","",SUMPRODUCT(--ISNUMBER(SEARCH(","&amp;TRIM($A1565)&amp;",",","&amp;SUBSTITUTE('1. Master BOM'!$D$2:$D$400," ","")&amp;","))))</f>
        <v/>
      </c>
      <c r="L1565" s="16" t="str">
        <f aca="false">IF($A1565="","",IF($K1565&lt;&gt;1,0,SUMPRODUCT(ISNUMBER(SEARCH(","&amp;TRIM($A1565)&amp;",",","&amp;SUBSTITUTE('1. Master BOM'!$D$2:$D$400," ","")&amp;","))*ROW('1. Master BOM'!$D$2:$D$400))))</f>
        <v/>
      </c>
      <c r="M1565" s="9" t="str">
        <f aca="false">IF($A1565="","",IF($K1565=0,"NOT IN BOM",IF($K1565&gt;1,"MULTIPLE BOM LINES","OK")))</f>
        <v/>
      </c>
      <c r="N1565" s="9" t="str">
        <f aca="false">IF($A1565="","",IF($L1565=0,"—",INDEX('1. Master BOM'!$A$1:$A$400,$L1565)))</f>
        <v/>
      </c>
      <c r="O1565" s="9" t="str">
        <f aca="false">IF($A1565="","",IF($L1565=0,"—",INDEX('1. Master BOM'!$B$1:$B$400,$L1565)))</f>
        <v/>
      </c>
      <c r="P1565" s="9" t="str">
        <f aca="false">IF($A1565="","",IF(OR($H1565="NOT IN SCHEMATIC",$O1565="—"),"",IF($G1565="","NO SCH PN",IF(UPPER(TRIM($G1565))=UPPER(TRIM($O1565)),"OK","MISMATCH"))))</f>
        <v/>
      </c>
      <c r="Q1565" s="9" t="str">
        <f aca="false">IF($A1565="","",IF($L1565=0,"—",INDEX('1. Master BOM'!$E$1:$E$400,$L1565)))</f>
        <v/>
      </c>
      <c r="R1565" s="9" t="str">
        <f aca="false">IF($A1565="","",IF($L1565=0,"—",IF(T(INDEX('1. Master BOM'!$F$1:$F$400,$L1565))="","(not set)",INDEX('1. Master BOM'!$F$1:$F$400,$L1565))))</f>
        <v/>
      </c>
      <c r="S1565" s="9" t="str">
        <f aca="false">IF($A1565="","",IF(OR($R1565="—",$R1565="(not set)",$D1565=""),"",IF(ISNUMBER(SEARCH(SUBSTITUTE(SUBSTITUTE(SUBSTITUTE($R1565,"-",""),"_","")," ",""),SUBSTITUTE(SUBSTITUTE(SUBSTITUTE($D1565,"-",""),"_","")," ",""))),"OK","CHECK")))</f>
        <v/>
      </c>
      <c r="T1565" s="9" t="str">
        <f aca="false">IF($A1565="","",IF(OR($H1565="NOT IN SCHEMATIC",$I1565="MISMATCH",$J1565="MISMATCH",$P1565="MISMATCH",$M1565&lt;&gt;"OK"),"REVIEW","OK"))</f>
        <v/>
      </c>
      <c r="U1565" s="14"/>
      <c r="V1565" s="14"/>
      <c r="W1565" s="17"/>
      <c r="X1565" s="14"/>
    </row>
    <row r="1566" customFormat="false" ht="15" hidden="false" customHeight="false" outlineLevel="0" collapsed="false">
      <c r="A1566" s="9" t="str">
        <f aca="false">IF('3. Layout Parts'!$A1566="","",TRIM('3. Layout Parts'!$A1566))</f>
        <v/>
      </c>
      <c r="B1566" s="9" t="str">
        <f aca="false">IF($A1566="","",'3. Layout Parts'!$D1566)</f>
        <v/>
      </c>
      <c r="C1566" s="9" t="str">
        <f aca="false">IF($A1566="","",'3. Layout Parts'!$B1566)</f>
        <v/>
      </c>
      <c r="D1566" s="9" t="str">
        <f aca="false">IF($A1566="","",'3. Layout Parts'!$C1566)</f>
        <v/>
      </c>
      <c r="E1566" s="9" t="str">
        <f aca="false">IF($A1566="","",IFERROR(INDEX('2. Schematic Parts'!$B$2:$B$3001,MATCH($A1566,'2. Schematic Parts'!$A$2:$A$3001,0)),"NOT FOUND"))</f>
        <v/>
      </c>
      <c r="F1566" s="9" t="str">
        <f aca="false">IF($A1566="","",IFERROR(INDEX('2. Schematic Parts'!$C$2:$C$3001,MATCH($A1566,'2. Schematic Parts'!$A$2:$A$3001,0))&amp;"","NOT FOUND"))</f>
        <v/>
      </c>
      <c r="G1566" s="9" t="str">
        <f aca="false">IF($A1566="","",IFERROR(INDEX('2. Schematic Parts'!$D$2:$D$3001,MATCH($A1566,'2. Schematic Parts'!$A$2:$A$3001,0))&amp;"","NOT FOUND"))</f>
        <v/>
      </c>
      <c r="H1566" s="9" t="str">
        <f aca="false">IF($A1566="","",IF(COUNTIF('2. Schematic Parts'!$A$2:$A$3001,$A1566)=0,"NOT IN SCHEMATIC","OK"))</f>
        <v/>
      </c>
      <c r="I1566" s="9" t="str">
        <f aca="false">IF($A1566="","",IF($H1566="NOT IN SCHEMATIC","",IF(UPPER(TRIM($C1566))=UPPER(TRIM($E1566)),"OK","MISMATCH")))</f>
        <v/>
      </c>
      <c r="J1566" s="9" t="str">
        <f aca="false">IF($A1566="","",IF($H1566="NOT IN SCHEMATIC","",IF($F1566="","NO SCH DECAL",IF($D1566="","",IF(UPPER(TRIM($D1566))=UPPER(TRIM($F1566)),"OK","MISMATCH")))))</f>
        <v/>
      </c>
      <c r="K1566" s="16" t="str">
        <f aca="false">IF($A1566="","",SUMPRODUCT(--ISNUMBER(SEARCH(","&amp;TRIM($A1566)&amp;",",","&amp;SUBSTITUTE('1. Master BOM'!$D$2:$D$400," ","")&amp;","))))</f>
        <v/>
      </c>
      <c r="L1566" s="16" t="str">
        <f aca="false">IF($A1566="","",IF($K1566&lt;&gt;1,0,SUMPRODUCT(ISNUMBER(SEARCH(","&amp;TRIM($A1566)&amp;",",","&amp;SUBSTITUTE('1. Master BOM'!$D$2:$D$400," ","")&amp;","))*ROW('1. Master BOM'!$D$2:$D$400))))</f>
        <v/>
      </c>
      <c r="M1566" s="9" t="str">
        <f aca="false">IF($A1566="","",IF($K1566=0,"NOT IN BOM",IF($K1566&gt;1,"MULTIPLE BOM LINES","OK")))</f>
        <v/>
      </c>
      <c r="N1566" s="9" t="str">
        <f aca="false">IF($A1566="","",IF($L1566=0,"—",INDEX('1. Master BOM'!$A$1:$A$400,$L1566)))</f>
        <v/>
      </c>
      <c r="O1566" s="9" t="str">
        <f aca="false">IF($A1566="","",IF($L1566=0,"—",INDEX('1. Master BOM'!$B$1:$B$400,$L1566)))</f>
        <v/>
      </c>
      <c r="P1566" s="9" t="str">
        <f aca="false">IF($A1566="","",IF(OR($H1566="NOT IN SCHEMATIC",$O1566="—"),"",IF($G1566="","NO SCH PN",IF(UPPER(TRIM($G1566))=UPPER(TRIM($O1566)),"OK","MISMATCH"))))</f>
        <v/>
      </c>
      <c r="Q1566" s="9" t="str">
        <f aca="false">IF($A1566="","",IF($L1566=0,"—",INDEX('1. Master BOM'!$E$1:$E$400,$L1566)))</f>
        <v/>
      </c>
      <c r="R1566" s="9" t="str">
        <f aca="false">IF($A1566="","",IF($L1566=0,"—",IF(T(INDEX('1. Master BOM'!$F$1:$F$400,$L1566))="","(not set)",INDEX('1. Master BOM'!$F$1:$F$400,$L1566))))</f>
        <v/>
      </c>
      <c r="S1566" s="9" t="str">
        <f aca="false">IF($A1566="","",IF(OR($R1566="—",$R1566="(not set)",$D1566=""),"",IF(ISNUMBER(SEARCH(SUBSTITUTE(SUBSTITUTE(SUBSTITUTE($R1566,"-",""),"_","")," ",""),SUBSTITUTE(SUBSTITUTE(SUBSTITUTE($D1566,"-",""),"_","")," ",""))),"OK","CHECK")))</f>
        <v/>
      </c>
      <c r="T1566" s="9" t="str">
        <f aca="false">IF($A1566="","",IF(OR($H1566="NOT IN SCHEMATIC",$I1566="MISMATCH",$J1566="MISMATCH",$P1566="MISMATCH",$M1566&lt;&gt;"OK"),"REVIEW","OK"))</f>
        <v/>
      </c>
      <c r="U1566" s="14"/>
      <c r="V1566" s="14"/>
      <c r="W1566" s="17"/>
      <c r="X1566" s="14"/>
    </row>
    <row r="1567" customFormat="false" ht="15" hidden="false" customHeight="false" outlineLevel="0" collapsed="false">
      <c r="A1567" s="9" t="str">
        <f aca="false">IF('3. Layout Parts'!$A1567="","",TRIM('3. Layout Parts'!$A1567))</f>
        <v/>
      </c>
      <c r="B1567" s="9" t="str">
        <f aca="false">IF($A1567="","",'3. Layout Parts'!$D1567)</f>
        <v/>
      </c>
      <c r="C1567" s="9" t="str">
        <f aca="false">IF($A1567="","",'3. Layout Parts'!$B1567)</f>
        <v/>
      </c>
      <c r="D1567" s="9" t="str">
        <f aca="false">IF($A1567="","",'3. Layout Parts'!$C1567)</f>
        <v/>
      </c>
      <c r="E1567" s="9" t="str">
        <f aca="false">IF($A1567="","",IFERROR(INDEX('2. Schematic Parts'!$B$2:$B$3001,MATCH($A1567,'2. Schematic Parts'!$A$2:$A$3001,0)),"NOT FOUND"))</f>
        <v/>
      </c>
      <c r="F1567" s="9" t="str">
        <f aca="false">IF($A1567="","",IFERROR(INDEX('2. Schematic Parts'!$C$2:$C$3001,MATCH($A1567,'2. Schematic Parts'!$A$2:$A$3001,0))&amp;"","NOT FOUND"))</f>
        <v/>
      </c>
      <c r="G1567" s="9" t="str">
        <f aca="false">IF($A1567="","",IFERROR(INDEX('2. Schematic Parts'!$D$2:$D$3001,MATCH($A1567,'2. Schematic Parts'!$A$2:$A$3001,0))&amp;"","NOT FOUND"))</f>
        <v/>
      </c>
      <c r="H1567" s="9" t="str">
        <f aca="false">IF($A1567="","",IF(COUNTIF('2. Schematic Parts'!$A$2:$A$3001,$A1567)=0,"NOT IN SCHEMATIC","OK"))</f>
        <v/>
      </c>
      <c r="I1567" s="9" t="str">
        <f aca="false">IF($A1567="","",IF($H1567="NOT IN SCHEMATIC","",IF(UPPER(TRIM($C1567))=UPPER(TRIM($E1567)),"OK","MISMATCH")))</f>
        <v/>
      </c>
      <c r="J1567" s="9" t="str">
        <f aca="false">IF($A1567="","",IF($H1567="NOT IN SCHEMATIC","",IF($F1567="","NO SCH DECAL",IF($D1567="","",IF(UPPER(TRIM($D1567))=UPPER(TRIM($F1567)),"OK","MISMATCH")))))</f>
        <v/>
      </c>
      <c r="K1567" s="16" t="str">
        <f aca="false">IF($A1567="","",SUMPRODUCT(--ISNUMBER(SEARCH(","&amp;TRIM($A1567)&amp;",",","&amp;SUBSTITUTE('1. Master BOM'!$D$2:$D$400," ","")&amp;","))))</f>
        <v/>
      </c>
      <c r="L1567" s="16" t="str">
        <f aca="false">IF($A1567="","",IF($K1567&lt;&gt;1,0,SUMPRODUCT(ISNUMBER(SEARCH(","&amp;TRIM($A1567)&amp;",",","&amp;SUBSTITUTE('1. Master BOM'!$D$2:$D$400," ","")&amp;","))*ROW('1. Master BOM'!$D$2:$D$400))))</f>
        <v/>
      </c>
      <c r="M1567" s="9" t="str">
        <f aca="false">IF($A1567="","",IF($K1567=0,"NOT IN BOM",IF($K1567&gt;1,"MULTIPLE BOM LINES","OK")))</f>
        <v/>
      </c>
      <c r="N1567" s="9" t="str">
        <f aca="false">IF($A1567="","",IF($L1567=0,"—",INDEX('1. Master BOM'!$A$1:$A$400,$L1567)))</f>
        <v/>
      </c>
      <c r="O1567" s="9" t="str">
        <f aca="false">IF($A1567="","",IF($L1567=0,"—",INDEX('1. Master BOM'!$B$1:$B$400,$L1567)))</f>
        <v/>
      </c>
      <c r="P1567" s="9" t="str">
        <f aca="false">IF($A1567="","",IF(OR($H1567="NOT IN SCHEMATIC",$O1567="—"),"",IF($G1567="","NO SCH PN",IF(UPPER(TRIM($G1567))=UPPER(TRIM($O1567)),"OK","MISMATCH"))))</f>
        <v/>
      </c>
      <c r="Q1567" s="9" t="str">
        <f aca="false">IF($A1567="","",IF($L1567=0,"—",INDEX('1. Master BOM'!$E$1:$E$400,$L1567)))</f>
        <v/>
      </c>
      <c r="R1567" s="9" t="str">
        <f aca="false">IF($A1567="","",IF($L1567=0,"—",IF(T(INDEX('1. Master BOM'!$F$1:$F$400,$L1567))="","(not set)",INDEX('1. Master BOM'!$F$1:$F$400,$L1567))))</f>
        <v/>
      </c>
      <c r="S1567" s="9" t="str">
        <f aca="false">IF($A1567="","",IF(OR($R1567="—",$R1567="(not set)",$D1567=""),"",IF(ISNUMBER(SEARCH(SUBSTITUTE(SUBSTITUTE(SUBSTITUTE($R1567,"-",""),"_","")," ",""),SUBSTITUTE(SUBSTITUTE(SUBSTITUTE($D1567,"-",""),"_","")," ",""))),"OK","CHECK")))</f>
        <v/>
      </c>
      <c r="T1567" s="9" t="str">
        <f aca="false">IF($A1567="","",IF(OR($H1567="NOT IN SCHEMATIC",$I1567="MISMATCH",$J1567="MISMATCH",$P1567="MISMATCH",$M1567&lt;&gt;"OK"),"REVIEW","OK"))</f>
        <v/>
      </c>
      <c r="U1567" s="14"/>
      <c r="V1567" s="14"/>
      <c r="W1567" s="17"/>
      <c r="X1567" s="14"/>
    </row>
    <row r="1568" customFormat="false" ht="15" hidden="false" customHeight="false" outlineLevel="0" collapsed="false">
      <c r="A1568" s="9" t="str">
        <f aca="false">IF('3. Layout Parts'!$A1568="","",TRIM('3. Layout Parts'!$A1568))</f>
        <v/>
      </c>
      <c r="B1568" s="9" t="str">
        <f aca="false">IF($A1568="","",'3. Layout Parts'!$D1568)</f>
        <v/>
      </c>
      <c r="C1568" s="9" t="str">
        <f aca="false">IF($A1568="","",'3. Layout Parts'!$B1568)</f>
        <v/>
      </c>
      <c r="D1568" s="9" t="str">
        <f aca="false">IF($A1568="","",'3. Layout Parts'!$C1568)</f>
        <v/>
      </c>
      <c r="E1568" s="9" t="str">
        <f aca="false">IF($A1568="","",IFERROR(INDEX('2. Schematic Parts'!$B$2:$B$3001,MATCH($A1568,'2. Schematic Parts'!$A$2:$A$3001,0)),"NOT FOUND"))</f>
        <v/>
      </c>
      <c r="F1568" s="9" t="str">
        <f aca="false">IF($A1568="","",IFERROR(INDEX('2. Schematic Parts'!$C$2:$C$3001,MATCH($A1568,'2. Schematic Parts'!$A$2:$A$3001,0))&amp;"","NOT FOUND"))</f>
        <v/>
      </c>
      <c r="G1568" s="9" t="str">
        <f aca="false">IF($A1568="","",IFERROR(INDEX('2. Schematic Parts'!$D$2:$D$3001,MATCH($A1568,'2. Schematic Parts'!$A$2:$A$3001,0))&amp;"","NOT FOUND"))</f>
        <v/>
      </c>
      <c r="H1568" s="9" t="str">
        <f aca="false">IF($A1568="","",IF(COUNTIF('2. Schematic Parts'!$A$2:$A$3001,$A1568)=0,"NOT IN SCHEMATIC","OK"))</f>
        <v/>
      </c>
      <c r="I1568" s="9" t="str">
        <f aca="false">IF($A1568="","",IF($H1568="NOT IN SCHEMATIC","",IF(UPPER(TRIM($C1568))=UPPER(TRIM($E1568)),"OK","MISMATCH")))</f>
        <v/>
      </c>
      <c r="J1568" s="9" t="str">
        <f aca="false">IF($A1568="","",IF($H1568="NOT IN SCHEMATIC","",IF($F1568="","NO SCH DECAL",IF($D1568="","",IF(UPPER(TRIM($D1568))=UPPER(TRIM($F1568)),"OK","MISMATCH")))))</f>
        <v/>
      </c>
      <c r="K1568" s="16" t="str">
        <f aca="false">IF($A1568="","",SUMPRODUCT(--ISNUMBER(SEARCH(","&amp;TRIM($A1568)&amp;",",","&amp;SUBSTITUTE('1. Master BOM'!$D$2:$D$400," ","")&amp;","))))</f>
        <v/>
      </c>
      <c r="L1568" s="16" t="str">
        <f aca="false">IF($A1568="","",IF($K1568&lt;&gt;1,0,SUMPRODUCT(ISNUMBER(SEARCH(","&amp;TRIM($A1568)&amp;",",","&amp;SUBSTITUTE('1. Master BOM'!$D$2:$D$400," ","")&amp;","))*ROW('1. Master BOM'!$D$2:$D$400))))</f>
        <v/>
      </c>
      <c r="M1568" s="9" t="str">
        <f aca="false">IF($A1568="","",IF($K1568=0,"NOT IN BOM",IF($K1568&gt;1,"MULTIPLE BOM LINES","OK")))</f>
        <v/>
      </c>
      <c r="N1568" s="9" t="str">
        <f aca="false">IF($A1568="","",IF($L1568=0,"—",INDEX('1. Master BOM'!$A$1:$A$400,$L1568)))</f>
        <v/>
      </c>
      <c r="O1568" s="9" t="str">
        <f aca="false">IF($A1568="","",IF($L1568=0,"—",INDEX('1. Master BOM'!$B$1:$B$400,$L1568)))</f>
        <v/>
      </c>
      <c r="P1568" s="9" t="str">
        <f aca="false">IF($A1568="","",IF(OR($H1568="NOT IN SCHEMATIC",$O1568="—"),"",IF($G1568="","NO SCH PN",IF(UPPER(TRIM($G1568))=UPPER(TRIM($O1568)),"OK","MISMATCH"))))</f>
        <v/>
      </c>
      <c r="Q1568" s="9" t="str">
        <f aca="false">IF($A1568="","",IF($L1568=0,"—",INDEX('1. Master BOM'!$E$1:$E$400,$L1568)))</f>
        <v/>
      </c>
      <c r="R1568" s="9" t="str">
        <f aca="false">IF($A1568="","",IF($L1568=0,"—",IF(T(INDEX('1. Master BOM'!$F$1:$F$400,$L1568))="","(not set)",INDEX('1. Master BOM'!$F$1:$F$400,$L1568))))</f>
        <v/>
      </c>
      <c r="S1568" s="9" t="str">
        <f aca="false">IF($A1568="","",IF(OR($R1568="—",$R1568="(not set)",$D1568=""),"",IF(ISNUMBER(SEARCH(SUBSTITUTE(SUBSTITUTE(SUBSTITUTE($R1568,"-",""),"_","")," ",""),SUBSTITUTE(SUBSTITUTE(SUBSTITUTE($D1568,"-",""),"_","")," ",""))),"OK","CHECK")))</f>
        <v/>
      </c>
      <c r="T1568" s="9" t="str">
        <f aca="false">IF($A1568="","",IF(OR($H1568="NOT IN SCHEMATIC",$I1568="MISMATCH",$J1568="MISMATCH",$P1568="MISMATCH",$M1568&lt;&gt;"OK"),"REVIEW","OK"))</f>
        <v/>
      </c>
      <c r="U1568" s="14"/>
      <c r="V1568" s="14"/>
      <c r="W1568" s="17"/>
      <c r="X1568" s="14"/>
    </row>
    <row r="1569" customFormat="false" ht="15" hidden="false" customHeight="false" outlineLevel="0" collapsed="false">
      <c r="A1569" s="9" t="str">
        <f aca="false">IF('3. Layout Parts'!$A1569="","",TRIM('3. Layout Parts'!$A1569))</f>
        <v/>
      </c>
      <c r="B1569" s="9" t="str">
        <f aca="false">IF($A1569="","",'3. Layout Parts'!$D1569)</f>
        <v/>
      </c>
      <c r="C1569" s="9" t="str">
        <f aca="false">IF($A1569="","",'3. Layout Parts'!$B1569)</f>
        <v/>
      </c>
      <c r="D1569" s="9" t="str">
        <f aca="false">IF($A1569="","",'3. Layout Parts'!$C1569)</f>
        <v/>
      </c>
      <c r="E1569" s="9" t="str">
        <f aca="false">IF($A1569="","",IFERROR(INDEX('2. Schematic Parts'!$B$2:$B$3001,MATCH($A1569,'2. Schematic Parts'!$A$2:$A$3001,0)),"NOT FOUND"))</f>
        <v/>
      </c>
      <c r="F1569" s="9" t="str">
        <f aca="false">IF($A1569="","",IFERROR(INDEX('2. Schematic Parts'!$C$2:$C$3001,MATCH($A1569,'2. Schematic Parts'!$A$2:$A$3001,0))&amp;"","NOT FOUND"))</f>
        <v/>
      </c>
      <c r="G1569" s="9" t="str">
        <f aca="false">IF($A1569="","",IFERROR(INDEX('2. Schematic Parts'!$D$2:$D$3001,MATCH($A1569,'2. Schematic Parts'!$A$2:$A$3001,0))&amp;"","NOT FOUND"))</f>
        <v/>
      </c>
      <c r="H1569" s="9" t="str">
        <f aca="false">IF($A1569="","",IF(COUNTIF('2. Schematic Parts'!$A$2:$A$3001,$A1569)=0,"NOT IN SCHEMATIC","OK"))</f>
        <v/>
      </c>
      <c r="I1569" s="9" t="str">
        <f aca="false">IF($A1569="","",IF($H1569="NOT IN SCHEMATIC","",IF(UPPER(TRIM($C1569))=UPPER(TRIM($E1569)),"OK","MISMATCH")))</f>
        <v/>
      </c>
      <c r="J1569" s="9" t="str">
        <f aca="false">IF($A1569="","",IF($H1569="NOT IN SCHEMATIC","",IF($F1569="","NO SCH DECAL",IF($D1569="","",IF(UPPER(TRIM($D1569))=UPPER(TRIM($F1569)),"OK","MISMATCH")))))</f>
        <v/>
      </c>
      <c r="K1569" s="16" t="str">
        <f aca="false">IF($A1569="","",SUMPRODUCT(--ISNUMBER(SEARCH(","&amp;TRIM($A1569)&amp;",",","&amp;SUBSTITUTE('1. Master BOM'!$D$2:$D$400," ","")&amp;","))))</f>
        <v/>
      </c>
      <c r="L1569" s="16" t="str">
        <f aca="false">IF($A1569="","",IF($K1569&lt;&gt;1,0,SUMPRODUCT(ISNUMBER(SEARCH(","&amp;TRIM($A1569)&amp;",",","&amp;SUBSTITUTE('1. Master BOM'!$D$2:$D$400," ","")&amp;","))*ROW('1. Master BOM'!$D$2:$D$400))))</f>
        <v/>
      </c>
      <c r="M1569" s="9" t="str">
        <f aca="false">IF($A1569="","",IF($K1569=0,"NOT IN BOM",IF($K1569&gt;1,"MULTIPLE BOM LINES","OK")))</f>
        <v/>
      </c>
      <c r="N1569" s="9" t="str">
        <f aca="false">IF($A1569="","",IF($L1569=0,"—",INDEX('1. Master BOM'!$A$1:$A$400,$L1569)))</f>
        <v/>
      </c>
      <c r="O1569" s="9" t="str">
        <f aca="false">IF($A1569="","",IF($L1569=0,"—",INDEX('1. Master BOM'!$B$1:$B$400,$L1569)))</f>
        <v/>
      </c>
      <c r="P1569" s="9" t="str">
        <f aca="false">IF($A1569="","",IF(OR($H1569="NOT IN SCHEMATIC",$O1569="—"),"",IF($G1569="","NO SCH PN",IF(UPPER(TRIM($G1569))=UPPER(TRIM($O1569)),"OK","MISMATCH"))))</f>
        <v/>
      </c>
      <c r="Q1569" s="9" t="str">
        <f aca="false">IF($A1569="","",IF($L1569=0,"—",INDEX('1. Master BOM'!$E$1:$E$400,$L1569)))</f>
        <v/>
      </c>
      <c r="R1569" s="9" t="str">
        <f aca="false">IF($A1569="","",IF($L1569=0,"—",IF(T(INDEX('1. Master BOM'!$F$1:$F$400,$L1569))="","(not set)",INDEX('1. Master BOM'!$F$1:$F$400,$L1569))))</f>
        <v/>
      </c>
      <c r="S1569" s="9" t="str">
        <f aca="false">IF($A1569="","",IF(OR($R1569="—",$R1569="(not set)",$D1569=""),"",IF(ISNUMBER(SEARCH(SUBSTITUTE(SUBSTITUTE(SUBSTITUTE($R1569,"-",""),"_","")," ",""),SUBSTITUTE(SUBSTITUTE(SUBSTITUTE($D1569,"-",""),"_","")," ",""))),"OK","CHECK")))</f>
        <v/>
      </c>
      <c r="T1569" s="9" t="str">
        <f aca="false">IF($A1569="","",IF(OR($H1569="NOT IN SCHEMATIC",$I1569="MISMATCH",$J1569="MISMATCH",$P1569="MISMATCH",$M1569&lt;&gt;"OK"),"REVIEW","OK"))</f>
        <v/>
      </c>
      <c r="U1569" s="14"/>
      <c r="V1569" s="14"/>
      <c r="W1569" s="17"/>
      <c r="X1569" s="14"/>
    </row>
    <row r="1570" customFormat="false" ht="15" hidden="false" customHeight="false" outlineLevel="0" collapsed="false">
      <c r="A1570" s="9" t="str">
        <f aca="false">IF('3. Layout Parts'!$A1570="","",TRIM('3. Layout Parts'!$A1570))</f>
        <v/>
      </c>
      <c r="B1570" s="9" t="str">
        <f aca="false">IF($A1570="","",'3. Layout Parts'!$D1570)</f>
        <v/>
      </c>
      <c r="C1570" s="9" t="str">
        <f aca="false">IF($A1570="","",'3. Layout Parts'!$B1570)</f>
        <v/>
      </c>
      <c r="D1570" s="9" t="str">
        <f aca="false">IF($A1570="","",'3. Layout Parts'!$C1570)</f>
        <v/>
      </c>
      <c r="E1570" s="9" t="str">
        <f aca="false">IF($A1570="","",IFERROR(INDEX('2. Schematic Parts'!$B$2:$B$3001,MATCH($A1570,'2. Schematic Parts'!$A$2:$A$3001,0)),"NOT FOUND"))</f>
        <v/>
      </c>
      <c r="F1570" s="9" t="str">
        <f aca="false">IF($A1570="","",IFERROR(INDEX('2. Schematic Parts'!$C$2:$C$3001,MATCH($A1570,'2. Schematic Parts'!$A$2:$A$3001,0))&amp;"","NOT FOUND"))</f>
        <v/>
      </c>
      <c r="G1570" s="9" t="str">
        <f aca="false">IF($A1570="","",IFERROR(INDEX('2. Schematic Parts'!$D$2:$D$3001,MATCH($A1570,'2. Schematic Parts'!$A$2:$A$3001,0))&amp;"","NOT FOUND"))</f>
        <v/>
      </c>
      <c r="H1570" s="9" t="str">
        <f aca="false">IF($A1570="","",IF(COUNTIF('2. Schematic Parts'!$A$2:$A$3001,$A1570)=0,"NOT IN SCHEMATIC","OK"))</f>
        <v/>
      </c>
      <c r="I1570" s="9" t="str">
        <f aca="false">IF($A1570="","",IF($H1570="NOT IN SCHEMATIC","",IF(UPPER(TRIM($C1570))=UPPER(TRIM($E1570)),"OK","MISMATCH")))</f>
        <v/>
      </c>
      <c r="J1570" s="9" t="str">
        <f aca="false">IF($A1570="","",IF($H1570="NOT IN SCHEMATIC","",IF($F1570="","NO SCH DECAL",IF($D1570="","",IF(UPPER(TRIM($D1570))=UPPER(TRIM($F1570)),"OK","MISMATCH")))))</f>
        <v/>
      </c>
      <c r="K1570" s="16" t="str">
        <f aca="false">IF($A1570="","",SUMPRODUCT(--ISNUMBER(SEARCH(","&amp;TRIM($A1570)&amp;",",","&amp;SUBSTITUTE('1. Master BOM'!$D$2:$D$400," ","")&amp;","))))</f>
        <v/>
      </c>
      <c r="L1570" s="16" t="str">
        <f aca="false">IF($A1570="","",IF($K1570&lt;&gt;1,0,SUMPRODUCT(ISNUMBER(SEARCH(","&amp;TRIM($A1570)&amp;",",","&amp;SUBSTITUTE('1. Master BOM'!$D$2:$D$400," ","")&amp;","))*ROW('1. Master BOM'!$D$2:$D$400))))</f>
        <v/>
      </c>
      <c r="M1570" s="9" t="str">
        <f aca="false">IF($A1570="","",IF($K1570=0,"NOT IN BOM",IF($K1570&gt;1,"MULTIPLE BOM LINES","OK")))</f>
        <v/>
      </c>
      <c r="N1570" s="9" t="str">
        <f aca="false">IF($A1570="","",IF($L1570=0,"—",INDEX('1. Master BOM'!$A$1:$A$400,$L1570)))</f>
        <v/>
      </c>
      <c r="O1570" s="9" t="str">
        <f aca="false">IF($A1570="","",IF($L1570=0,"—",INDEX('1. Master BOM'!$B$1:$B$400,$L1570)))</f>
        <v/>
      </c>
      <c r="P1570" s="9" t="str">
        <f aca="false">IF($A1570="","",IF(OR($H1570="NOT IN SCHEMATIC",$O1570="—"),"",IF($G1570="","NO SCH PN",IF(UPPER(TRIM($G1570))=UPPER(TRIM($O1570)),"OK","MISMATCH"))))</f>
        <v/>
      </c>
      <c r="Q1570" s="9" t="str">
        <f aca="false">IF($A1570="","",IF($L1570=0,"—",INDEX('1. Master BOM'!$E$1:$E$400,$L1570)))</f>
        <v/>
      </c>
      <c r="R1570" s="9" t="str">
        <f aca="false">IF($A1570="","",IF($L1570=0,"—",IF(T(INDEX('1. Master BOM'!$F$1:$F$400,$L1570))="","(not set)",INDEX('1. Master BOM'!$F$1:$F$400,$L1570))))</f>
        <v/>
      </c>
      <c r="S1570" s="9" t="str">
        <f aca="false">IF($A1570="","",IF(OR($R1570="—",$R1570="(not set)",$D1570=""),"",IF(ISNUMBER(SEARCH(SUBSTITUTE(SUBSTITUTE(SUBSTITUTE($R1570,"-",""),"_","")," ",""),SUBSTITUTE(SUBSTITUTE(SUBSTITUTE($D1570,"-",""),"_","")," ",""))),"OK","CHECK")))</f>
        <v/>
      </c>
      <c r="T1570" s="9" t="str">
        <f aca="false">IF($A1570="","",IF(OR($H1570="NOT IN SCHEMATIC",$I1570="MISMATCH",$J1570="MISMATCH",$P1570="MISMATCH",$M1570&lt;&gt;"OK"),"REVIEW","OK"))</f>
        <v/>
      </c>
      <c r="U1570" s="14"/>
      <c r="V1570" s="14"/>
      <c r="W1570" s="17"/>
      <c r="X1570" s="14"/>
    </row>
    <row r="1571" customFormat="false" ht="15" hidden="false" customHeight="false" outlineLevel="0" collapsed="false">
      <c r="A1571" s="9" t="str">
        <f aca="false">IF('3. Layout Parts'!$A1571="","",TRIM('3. Layout Parts'!$A1571))</f>
        <v/>
      </c>
      <c r="B1571" s="9" t="str">
        <f aca="false">IF($A1571="","",'3. Layout Parts'!$D1571)</f>
        <v/>
      </c>
      <c r="C1571" s="9" t="str">
        <f aca="false">IF($A1571="","",'3. Layout Parts'!$B1571)</f>
        <v/>
      </c>
      <c r="D1571" s="9" t="str">
        <f aca="false">IF($A1571="","",'3. Layout Parts'!$C1571)</f>
        <v/>
      </c>
      <c r="E1571" s="9" t="str">
        <f aca="false">IF($A1571="","",IFERROR(INDEX('2. Schematic Parts'!$B$2:$B$3001,MATCH($A1571,'2. Schematic Parts'!$A$2:$A$3001,0)),"NOT FOUND"))</f>
        <v/>
      </c>
      <c r="F1571" s="9" t="str">
        <f aca="false">IF($A1571="","",IFERROR(INDEX('2. Schematic Parts'!$C$2:$C$3001,MATCH($A1571,'2. Schematic Parts'!$A$2:$A$3001,0))&amp;"","NOT FOUND"))</f>
        <v/>
      </c>
      <c r="G1571" s="9" t="str">
        <f aca="false">IF($A1571="","",IFERROR(INDEX('2. Schematic Parts'!$D$2:$D$3001,MATCH($A1571,'2. Schematic Parts'!$A$2:$A$3001,0))&amp;"","NOT FOUND"))</f>
        <v/>
      </c>
      <c r="H1571" s="9" t="str">
        <f aca="false">IF($A1571="","",IF(COUNTIF('2. Schematic Parts'!$A$2:$A$3001,$A1571)=0,"NOT IN SCHEMATIC","OK"))</f>
        <v/>
      </c>
      <c r="I1571" s="9" t="str">
        <f aca="false">IF($A1571="","",IF($H1571="NOT IN SCHEMATIC","",IF(UPPER(TRIM($C1571))=UPPER(TRIM($E1571)),"OK","MISMATCH")))</f>
        <v/>
      </c>
      <c r="J1571" s="9" t="str">
        <f aca="false">IF($A1571="","",IF($H1571="NOT IN SCHEMATIC","",IF($F1571="","NO SCH DECAL",IF($D1571="","",IF(UPPER(TRIM($D1571))=UPPER(TRIM($F1571)),"OK","MISMATCH")))))</f>
        <v/>
      </c>
      <c r="K1571" s="16" t="str">
        <f aca="false">IF($A1571="","",SUMPRODUCT(--ISNUMBER(SEARCH(","&amp;TRIM($A1571)&amp;",",","&amp;SUBSTITUTE('1. Master BOM'!$D$2:$D$400," ","")&amp;","))))</f>
        <v/>
      </c>
      <c r="L1571" s="16" t="str">
        <f aca="false">IF($A1571="","",IF($K1571&lt;&gt;1,0,SUMPRODUCT(ISNUMBER(SEARCH(","&amp;TRIM($A1571)&amp;",",","&amp;SUBSTITUTE('1. Master BOM'!$D$2:$D$400," ","")&amp;","))*ROW('1. Master BOM'!$D$2:$D$400))))</f>
        <v/>
      </c>
      <c r="M1571" s="9" t="str">
        <f aca="false">IF($A1571="","",IF($K1571=0,"NOT IN BOM",IF($K1571&gt;1,"MULTIPLE BOM LINES","OK")))</f>
        <v/>
      </c>
      <c r="N1571" s="9" t="str">
        <f aca="false">IF($A1571="","",IF($L1571=0,"—",INDEX('1. Master BOM'!$A$1:$A$400,$L1571)))</f>
        <v/>
      </c>
      <c r="O1571" s="9" t="str">
        <f aca="false">IF($A1571="","",IF($L1571=0,"—",INDEX('1. Master BOM'!$B$1:$B$400,$L1571)))</f>
        <v/>
      </c>
      <c r="P1571" s="9" t="str">
        <f aca="false">IF($A1571="","",IF(OR($H1571="NOT IN SCHEMATIC",$O1571="—"),"",IF($G1571="","NO SCH PN",IF(UPPER(TRIM($G1571))=UPPER(TRIM($O1571)),"OK","MISMATCH"))))</f>
        <v/>
      </c>
      <c r="Q1571" s="9" t="str">
        <f aca="false">IF($A1571="","",IF($L1571=0,"—",INDEX('1. Master BOM'!$E$1:$E$400,$L1571)))</f>
        <v/>
      </c>
      <c r="R1571" s="9" t="str">
        <f aca="false">IF($A1571="","",IF($L1571=0,"—",IF(T(INDEX('1. Master BOM'!$F$1:$F$400,$L1571))="","(not set)",INDEX('1. Master BOM'!$F$1:$F$400,$L1571))))</f>
        <v/>
      </c>
      <c r="S1571" s="9" t="str">
        <f aca="false">IF($A1571="","",IF(OR($R1571="—",$R1571="(not set)",$D1571=""),"",IF(ISNUMBER(SEARCH(SUBSTITUTE(SUBSTITUTE(SUBSTITUTE($R1571,"-",""),"_","")," ",""),SUBSTITUTE(SUBSTITUTE(SUBSTITUTE($D1571,"-",""),"_","")," ",""))),"OK","CHECK")))</f>
        <v/>
      </c>
      <c r="T1571" s="9" t="str">
        <f aca="false">IF($A1571="","",IF(OR($H1571="NOT IN SCHEMATIC",$I1571="MISMATCH",$J1571="MISMATCH",$P1571="MISMATCH",$M1571&lt;&gt;"OK"),"REVIEW","OK"))</f>
        <v/>
      </c>
      <c r="U1571" s="14"/>
      <c r="V1571" s="14"/>
      <c r="W1571" s="17"/>
      <c r="X1571" s="14"/>
    </row>
    <row r="1572" customFormat="false" ht="15" hidden="false" customHeight="false" outlineLevel="0" collapsed="false">
      <c r="A1572" s="9" t="str">
        <f aca="false">IF('3. Layout Parts'!$A1572="","",TRIM('3. Layout Parts'!$A1572))</f>
        <v/>
      </c>
      <c r="B1572" s="9" t="str">
        <f aca="false">IF($A1572="","",'3. Layout Parts'!$D1572)</f>
        <v/>
      </c>
      <c r="C1572" s="9" t="str">
        <f aca="false">IF($A1572="","",'3. Layout Parts'!$B1572)</f>
        <v/>
      </c>
      <c r="D1572" s="9" t="str">
        <f aca="false">IF($A1572="","",'3. Layout Parts'!$C1572)</f>
        <v/>
      </c>
      <c r="E1572" s="9" t="str">
        <f aca="false">IF($A1572="","",IFERROR(INDEX('2. Schematic Parts'!$B$2:$B$3001,MATCH($A1572,'2. Schematic Parts'!$A$2:$A$3001,0)),"NOT FOUND"))</f>
        <v/>
      </c>
      <c r="F1572" s="9" t="str">
        <f aca="false">IF($A1572="","",IFERROR(INDEX('2. Schematic Parts'!$C$2:$C$3001,MATCH($A1572,'2. Schematic Parts'!$A$2:$A$3001,0))&amp;"","NOT FOUND"))</f>
        <v/>
      </c>
      <c r="G1572" s="9" t="str">
        <f aca="false">IF($A1572="","",IFERROR(INDEX('2. Schematic Parts'!$D$2:$D$3001,MATCH($A1572,'2. Schematic Parts'!$A$2:$A$3001,0))&amp;"","NOT FOUND"))</f>
        <v/>
      </c>
      <c r="H1572" s="9" t="str">
        <f aca="false">IF($A1572="","",IF(COUNTIF('2. Schematic Parts'!$A$2:$A$3001,$A1572)=0,"NOT IN SCHEMATIC","OK"))</f>
        <v/>
      </c>
      <c r="I1572" s="9" t="str">
        <f aca="false">IF($A1572="","",IF($H1572="NOT IN SCHEMATIC","",IF(UPPER(TRIM($C1572))=UPPER(TRIM($E1572)),"OK","MISMATCH")))</f>
        <v/>
      </c>
      <c r="J1572" s="9" t="str">
        <f aca="false">IF($A1572="","",IF($H1572="NOT IN SCHEMATIC","",IF($F1572="","NO SCH DECAL",IF($D1572="","",IF(UPPER(TRIM($D1572))=UPPER(TRIM($F1572)),"OK","MISMATCH")))))</f>
        <v/>
      </c>
      <c r="K1572" s="16" t="str">
        <f aca="false">IF($A1572="","",SUMPRODUCT(--ISNUMBER(SEARCH(","&amp;TRIM($A1572)&amp;",",","&amp;SUBSTITUTE('1. Master BOM'!$D$2:$D$400," ","")&amp;","))))</f>
        <v/>
      </c>
      <c r="L1572" s="16" t="str">
        <f aca="false">IF($A1572="","",IF($K1572&lt;&gt;1,0,SUMPRODUCT(ISNUMBER(SEARCH(","&amp;TRIM($A1572)&amp;",",","&amp;SUBSTITUTE('1. Master BOM'!$D$2:$D$400," ","")&amp;","))*ROW('1. Master BOM'!$D$2:$D$400))))</f>
        <v/>
      </c>
      <c r="M1572" s="9" t="str">
        <f aca="false">IF($A1572="","",IF($K1572=0,"NOT IN BOM",IF($K1572&gt;1,"MULTIPLE BOM LINES","OK")))</f>
        <v/>
      </c>
      <c r="N1572" s="9" t="str">
        <f aca="false">IF($A1572="","",IF($L1572=0,"—",INDEX('1. Master BOM'!$A$1:$A$400,$L1572)))</f>
        <v/>
      </c>
      <c r="O1572" s="9" t="str">
        <f aca="false">IF($A1572="","",IF($L1572=0,"—",INDEX('1. Master BOM'!$B$1:$B$400,$L1572)))</f>
        <v/>
      </c>
      <c r="P1572" s="9" t="str">
        <f aca="false">IF($A1572="","",IF(OR($H1572="NOT IN SCHEMATIC",$O1572="—"),"",IF($G1572="","NO SCH PN",IF(UPPER(TRIM($G1572))=UPPER(TRIM($O1572)),"OK","MISMATCH"))))</f>
        <v/>
      </c>
      <c r="Q1572" s="9" t="str">
        <f aca="false">IF($A1572="","",IF($L1572=0,"—",INDEX('1. Master BOM'!$E$1:$E$400,$L1572)))</f>
        <v/>
      </c>
      <c r="R1572" s="9" t="str">
        <f aca="false">IF($A1572="","",IF($L1572=0,"—",IF(T(INDEX('1. Master BOM'!$F$1:$F$400,$L1572))="","(not set)",INDEX('1. Master BOM'!$F$1:$F$400,$L1572))))</f>
        <v/>
      </c>
      <c r="S1572" s="9" t="str">
        <f aca="false">IF($A1572="","",IF(OR($R1572="—",$R1572="(not set)",$D1572=""),"",IF(ISNUMBER(SEARCH(SUBSTITUTE(SUBSTITUTE(SUBSTITUTE($R1572,"-",""),"_","")," ",""),SUBSTITUTE(SUBSTITUTE(SUBSTITUTE($D1572,"-",""),"_","")," ",""))),"OK","CHECK")))</f>
        <v/>
      </c>
      <c r="T1572" s="9" t="str">
        <f aca="false">IF($A1572="","",IF(OR($H1572="NOT IN SCHEMATIC",$I1572="MISMATCH",$J1572="MISMATCH",$P1572="MISMATCH",$M1572&lt;&gt;"OK"),"REVIEW","OK"))</f>
        <v/>
      </c>
      <c r="U1572" s="14"/>
      <c r="V1572" s="14"/>
      <c r="W1572" s="17"/>
      <c r="X1572" s="14"/>
    </row>
    <row r="1573" customFormat="false" ht="15" hidden="false" customHeight="false" outlineLevel="0" collapsed="false">
      <c r="A1573" s="9" t="str">
        <f aca="false">IF('3. Layout Parts'!$A1573="","",TRIM('3. Layout Parts'!$A1573))</f>
        <v/>
      </c>
      <c r="B1573" s="9" t="str">
        <f aca="false">IF($A1573="","",'3. Layout Parts'!$D1573)</f>
        <v/>
      </c>
      <c r="C1573" s="9" t="str">
        <f aca="false">IF($A1573="","",'3. Layout Parts'!$B1573)</f>
        <v/>
      </c>
      <c r="D1573" s="9" t="str">
        <f aca="false">IF($A1573="","",'3. Layout Parts'!$C1573)</f>
        <v/>
      </c>
      <c r="E1573" s="9" t="str">
        <f aca="false">IF($A1573="","",IFERROR(INDEX('2. Schematic Parts'!$B$2:$B$3001,MATCH($A1573,'2. Schematic Parts'!$A$2:$A$3001,0)),"NOT FOUND"))</f>
        <v/>
      </c>
      <c r="F1573" s="9" t="str">
        <f aca="false">IF($A1573="","",IFERROR(INDEX('2. Schematic Parts'!$C$2:$C$3001,MATCH($A1573,'2. Schematic Parts'!$A$2:$A$3001,0))&amp;"","NOT FOUND"))</f>
        <v/>
      </c>
      <c r="G1573" s="9" t="str">
        <f aca="false">IF($A1573="","",IFERROR(INDEX('2. Schematic Parts'!$D$2:$D$3001,MATCH($A1573,'2. Schematic Parts'!$A$2:$A$3001,0))&amp;"","NOT FOUND"))</f>
        <v/>
      </c>
      <c r="H1573" s="9" t="str">
        <f aca="false">IF($A1573="","",IF(COUNTIF('2. Schematic Parts'!$A$2:$A$3001,$A1573)=0,"NOT IN SCHEMATIC","OK"))</f>
        <v/>
      </c>
      <c r="I1573" s="9" t="str">
        <f aca="false">IF($A1573="","",IF($H1573="NOT IN SCHEMATIC","",IF(UPPER(TRIM($C1573))=UPPER(TRIM($E1573)),"OK","MISMATCH")))</f>
        <v/>
      </c>
      <c r="J1573" s="9" t="str">
        <f aca="false">IF($A1573="","",IF($H1573="NOT IN SCHEMATIC","",IF($F1573="","NO SCH DECAL",IF($D1573="","",IF(UPPER(TRIM($D1573))=UPPER(TRIM($F1573)),"OK","MISMATCH")))))</f>
        <v/>
      </c>
      <c r="K1573" s="16" t="str">
        <f aca="false">IF($A1573="","",SUMPRODUCT(--ISNUMBER(SEARCH(","&amp;TRIM($A1573)&amp;",",","&amp;SUBSTITUTE('1. Master BOM'!$D$2:$D$400," ","")&amp;","))))</f>
        <v/>
      </c>
      <c r="L1573" s="16" t="str">
        <f aca="false">IF($A1573="","",IF($K1573&lt;&gt;1,0,SUMPRODUCT(ISNUMBER(SEARCH(","&amp;TRIM($A1573)&amp;",",","&amp;SUBSTITUTE('1. Master BOM'!$D$2:$D$400," ","")&amp;","))*ROW('1. Master BOM'!$D$2:$D$400))))</f>
        <v/>
      </c>
      <c r="M1573" s="9" t="str">
        <f aca="false">IF($A1573="","",IF($K1573=0,"NOT IN BOM",IF($K1573&gt;1,"MULTIPLE BOM LINES","OK")))</f>
        <v/>
      </c>
      <c r="N1573" s="9" t="str">
        <f aca="false">IF($A1573="","",IF($L1573=0,"—",INDEX('1. Master BOM'!$A$1:$A$400,$L1573)))</f>
        <v/>
      </c>
      <c r="O1573" s="9" t="str">
        <f aca="false">IF($A1573="","",IF($L1573=0,"—",INDEX('1. Master BOM'!$B$1:$B$400,$L1573)))</f>
        <v/>
      </c>
      <c r="P1573" s="9" t="str">
        <f aca="false">IF($A1573="","",IF(OR($H1573="NOT IN SCHEMATIC",$O1573="—"),"",IF($G1573="","NO SCH PN",IF(UPPER(TRIM($G1573))=UPPER(TRIM($O1573)),"OK","MISMATCH"))))</f>
        <v/>
      </c>
      <c r="Q1573" s="9" t="str">
        <f aca="false">IF($A1573="","",IF($L1573=0,"—",INDEX('1. Master BOM'!$E$1:$E$400,$L1573)))</f>
        <v/>
      </c>
      <c r="R1573" s="9" t="str">
        <f aca="false">IF($A1573="","",IF($L1573=0,"—",IF(T(INDEX('1. Master BOM'!$F$1:$F$400,$L1573))="","(not set)",INDEX('1. Master BOM'!$F$1:$F$400,$L1573))))</f>
        <v/>
      </c>
      <c r="S1573" s="9" t="str">
        <f aca="false">IF($A1573="","",IF(OR($R1573="—",$R1573="(not set)",$D1573=""),"",IF(ISNUMBER(SEARCH(SUBSTITUTE(SUBSTITUTE(SUBSTITUTE($R1573,"-",""),"_","")," ",""),SUBSTITUTE(SUBSTITUTE(SUBSTITUTE($D1573,"-",""),"_","")," ",""))),"OK","CHECK")))</f>
        <v/>
      </c>
      <c r="T1573" s="9" t="str">
        <f aca="false">IF($A1573="","",IF(OR($H1573="NOT IN SCHEMATIC",$I1573="MISMATCH",$J1573="MISMATCH",$P1573="MISMATCH",$M1573&lt;&gt;"OK"),"REVIEW","OK"))</f>
        <v/>
      </c>
      <c r="U1573" s="14"/>
      <c r="V1573" s="14"/>
      <c r="W1573" s="17"/>
      <c r="X1573" s="14"/>
    </row>
    <row r="1574" customFormat="false" ht="15" hidden="false" customHeight="false" outlineLevel="0" collapsed="false">
      <c r="A1574" s="9" t="str">
        <f aca="false">IF('3. Layout Parts'!$A1574="","",TRIM('3. Layout Parts'!$A1574))</f>
        <v/>
      </c>
      <c r="B1574" s="9" t="str">
        <f aca="false">IF($A1574="","",'3. Layout Parts'!$D1574)</f>
        <v/>
      </c>
      <c r="C1574" s="9" t="str">
        <f aca="false">IF($A1574="","",'3. Layout Parts'!$B1574)</f>
        <v/>
      </c>
      <c r="D1574" s="9" t="str">
        <f aca="false">IF($A1574="","",'3. Layout Parts'!$C1574)</f>
        <v/>
      </c>
      <c r="E1574" s="9" t="str">
        <f aca="false">IF($A1574="","",IFERROR(INDEX('2. Schematic Parts'!$B$2:$B$3001,MATCH($A1574,'2. Schematic Parts'!$A$2:$A$3001,0)),"NOT FOUND"))</f>
        <v/>
      </c>
      <c r="F1574" s="9" t="str">
        <f aca="false">IF($A1574="","",IFERROR(INDEX('2. Schematic Parts'!$C$2:$C$3001,MATCH($A1574,'2. Schematic Parts'!$A$2:$A$3001,0))&amp;"","NOT FOUND"))</f>
        <v/>
      </c>
      <c r="G1574" s="9" t="str">
        <f aca="false">IF($A1574="","",IFERROR(INDEX('2. Schematic Parts'!$D$2:$D$3001,MATCH($A1574,'2. Schematic Parts'!$A$2:$A$3001,0))&amp;"","NOT FOUND"))</f>
        <v/>
      </c>
      <c r="H1574" s="9" t="str">
        <f aca="false">IF($A1574="","",IF(COUNTIF('2. Schematic Parts'!$A$2:$A$3001,$A1574)=0,"NOT IN SCHEMATIC","OK"))</f>
        <v/>
      </c>
      <c r="I1574" s="9" t="str">
        <f aca="false">IF($A1574="","",IF($H1574="NOT IN SCHEMATIC","",IF(UPPER(TRIM($C1574))=UPPER(TRIM($E1574)),"OK","MISMATCH")))</f>
        <v/>
      </c>
      <c r="J1574" s="9" t="str">
        <f aca="false">IF($A1574="","",IF($H1574="NOT IN SCHEMATIC","",IF($F1574="","NO SCH DECAL",IF($D1574="","",IF(UPPER(TRIM($D1574))=UPPER(TRIM($F1574)),"OK","MISMATCH")))))</f>
        <v/>
      </c>
      <c r="K1574" s="16" t="str">
        <f aca="false">IF($A1574="","",SUMPRODUCT(--ISNUMBER(SEARCH(","&amp;TRIM($A1574)&amp;",",","&amp;SUBSTITUTE('1. Master BOM'!$D$2:$D$400," ","")&amp;","))))</f>
        <v/>
      </c>
      <c r="L1574" s="16" t="str">
        <f aca="false">IF($A1574="","",IF($K1574&lt;&gt;1,0,SUMPRODUCT(ISNUMBER(SEARCH(","&amp;TRIM($A1574)&amp;",",","&amp;SUBSTITUTE('1. Master BOM'!$D$2:$D$400," ","")&amp;","))*ROW('1. Master BOM'!$D$2:$D$400))))</f>
        <v/>
      </c>
      <c r="M1574" s="9" t="str">
        <f aca="false">IF($A1574="","",IF($K1574=0,"NOT IN BOM",IF($K1574&gt;1,"MULTIPLE BOM LINES","OK")))</f>
        <v/>
      </c>
      <c r="N1574" s="9" t="str">
        <f aca="false">IF($A1574="","",IF($L1574=0,"—",INDEX('1. Master BOM'!$A$1:$A$400,$L1574)))</f>
        <v/>
      </c>
      <c r="O1574" s="9" t="str">
        <f aca="false">IF($A1574="","",IF($L1574=0,"—",INDEX('1. Master BOM'!$B$1:$B$400,$L1574)))</f>
        <v/>
      </c>
      <c r="P1574" s="9" t="str">
        <f aca="false">IF($A1574="","",IF(OR($H1574="NOT IN SCHEMATIC",$O1574="—"),"",IF($G1574="","NO SCH PN",IF(UPPER(TRIM($G1574))=UPPER(TRIM($O1574)),"OK","MISMATCH"))))</f>
        <v/>
      </c>
      <c r="Q1574" s="9" t="str">
        <f aca="false">IF($A1574="","",IF($L1574=0,"—",INDEX('1. Master BOM'!$E$1:$E$400,$L1574)))</f>
        <v/>
      </c>
      <c r="R1574" s="9" t="str">
        <f aca="false">IF($A1574="","",IF($L1574=0,"—",IF(T(INDEX('1. Master BOM'!$F$1:$F$400,$L1574))="","(not set)",INDEX('1. Master BOM'!$F$1:$F$400,$L1574))))</f>
        <v/>
      </c>
      <c r="S1574" s="9" t="str">
        <f aca="false">IF($A1574="","",IF(OR($R1574="—",$R1574="(not set)",$D1574=""),"",IF(ISNUMBER(SEARCH(SUBSTITUTE(SUBSTITUTE(SUBSTITUTE($R1574,"-",""),"_","")," ",""),SUBSTITUTE(SUBSTITUTE(SUBSTITUTE($D1574,"-",""),"_","")," ",""))),"OK","CHECK")))</f>
        <v/>
      </c>
      <c r="T1574" s="9" t="str">
        <f aca="false">IF($A1574="","",IF(OR($H1574="NOT IN SCHEMATIC",$I1574="MISMATCH",$J1574="MISMATCH",$P1574="MISMATCH",$M1574&lt;&gt;"OK"),"REVIEW","OK"))</f>
        <v/>
      </c>
      <c r="U1574" s="14"/>
      <c r="V1574" s="14"/>
      <c r="W1574" s="17"/>
      <c r="X1574" s="14"/>
    </row>
    <row r="1575" customFormat="false" ht="15" hidden="false" customHeight="false" outlineLevel="0" collapsed="false">
      <c r="A1575" s="9" t="str">
        <f aca="false">IF('3. Layout Parts'!$A1575="","",TRIM('3. Layout Parts'!$A1575))</f>
        <v/>
      </c>
      <c r="B1575" s="9" t="str">
        <f aca="false">IF($A1575="","",'3. Layout Parts'!$D1575)</f>
        <v/>
      </c>
      <c r="C1575" s="9" t="str">
        <f aca="false">IF($A1575="","",'3. Layout Parts'!$B1575)</f>
        <v/>
      </c>
      <c r="D1575" s="9" t="str">
        <f aca="false">IF($A1575="","",'3. Layout Parts'!$C1575)</f>
        <v/>
      </c>
      <c r="E1575" s="9" t="str">
        <f aca="false">IF($A1575="","",IFERROR(INDEX('2. Schematic Parts'!$B$2:$B$3001,MATCH($A1575,'2. Schematic Parts'!$A$2:$A$3001,0)),"NOT FOUND"))</f>
        <v/>
      </c>
      <c r="F1575" s="9" t="str">
        <f aca="false">IF($A1575="","",IFERROR(INDEX('2. Schematic Parts'!$C$2:$C$3001,MATCH($A1575,'2. Schematic Parts'!$A$2:$A$3001,0))&amp;"","NOT FOUND"))</f>
        <v/>
      </c>
      <c r="G1575" s="9" t="str">
        <f aca="false">IF($A1575="","",IFERROR(INDEX('2. Schematic Parts'!$D$2:$D$3001,MATCH($A1575,'2. Schematic Parts'!$A$2:$A$3001,0))&amp;"","NOT FOUND"))</f>
        <v/>
      </c>
      <c r="H1575" s="9" t="str">
        <f aca="false">IF($A1575="","",IF(COUNTIF('2. Schematic Parts'!$A$2:$A$3001,$A1575)=0,"NOT IN SCHEMATIC","OK"))</f>
        <v/>
      </c>
      <c r="I1575" s="9" t="str">
        <f aca="false">IF($A1575="","",IF($H1575="NOT IN SCHEMATIC","",IF(UPPER(TRIM($C1575))=UPPER(TRIM($E1575)),"OK","MISMATCH")))</f>
        <v/>
      </c>
      <c r="J1575" s="9" t="str">
        <f aca="false">IF($A1575="","",IF($H1575="NOT IN SCHEMATIC","",IF($F1575="","NO SCH DECAL",IF($D1575="","",IF(UPPER(TRIM($D1575))=UPPER(TRIM($F1575)),"OK","MISMATCH")))))</f>
        <v/>
      </c>
      <c r="K1575" s="16" t="str">
        <f aca="false">IF($A1575="","",SUMPRODUCT(--ISNUMBER(SEARCH(","&amp;TRIM($A1575)&amp;",",","&amp;SUBSTITUTE('1. Master BOM'!$D$2:$D$400," ","")&amp;","))))</f>
        <v/>
      </c>
      <c r="L1575" s="16" t="str">
        <f aca="false">IF($A1575="","",IF($K1575&lt;&gt;1,0,SUMPRODUCT(ISNUMBER(SEARCH(","&amp;TRIM($A1575)&amp;",",","&amp;SUBSTITUTE('1. Master BOM'!$D$2:$D$400," ","")&amp;","))*ROW('1. Master BOM'!$D$2:$D$400))))</f>
        <v/>
      </c>
      <c r="M1575" s="9" t="str">
        <f aca="false">IF($A1575="","",IF($K1575=0,"NOT IN BOM",IF($K1575&gt;1,"MULTIPLE BOM LINES","OK")))</f>
        <v/>
      </c>
      <c r="N1575" s="9" t="str">
        <f aca="false">IF($A1575="","",IF($L1575=0,"—",INDEX('1. Master BOM'!$A$1:$A$400,$L1575)))</f>
        <v/>
      </c>
      <c r="O1575" s="9" t="str">
        <f aca="false">IF($A1575="","",IF($L1575=0,"—",INDEX('1. Master BOM'!$B$1:$B$400,$L1575)))</f>
        <v/>
      </c>
      <c r="P1575" s="9" t="str">
        <f aca="false">IF($A1575="","",IF(OR($H1575="NOT IN SCHEMATIC",$O1575="—"),"",IF($G1575="","NO SCH PN",IF(UPPER(TRIM($G1575))=UPPER(TRIM($O1575)),"OK","MISMATCH"))))</f>
        <v/>
      </c>
      <c r="Q1575" s="9" t="str">
        <f aca="false">IF($A1575="","",IF($L1575=0,"—",INDEX('1. Master BOM'!$E$1:$E$400,$L1575)))</f>
        <v/>
      </c>
      <c r="R1575" s="9" t="str">
        <f aca="false">IF($A1575="","",IF($L1575=0,"—",IF(T(INDEX('1. Master BOM'!$F$1:$F$400,$L1575))="","(not set)",INDEX('1. Master BOM'!$F$1:$F$400,$L1575))))</f>
        <v/>
      </c>
      <c r="S1575" s="9" t="str">
        <f aca="false">IF($A1575="","",IF(OR($R1575="—",$R1575="(not set)",$D1575=""),"",IF(ISNUMBER(SEARCH(SUBSTITUTE(SUBSTITUTE(SUBSTITUTE($R1575,"-",""),"_","")," ",""),SUBSTITUTE(SUBSTITUTE(SUBSTITUTE($D1575,"-",""),"_","")," ",""))),"OK","CHECK")))</f>
        <v/>
      </c>
      <c r="T1575" s="9" t="str">
        <f aca="false">IF($A1575="","",IF(OR($H1575="NOT IN SCHEMATIC",$I1575="MISMATCH",$J1575="MISMATCH",$P1575="MISMATCH",$M1575&lt;&gt;"OK"),"REVIEW","OK"))</f>
        <v/>
      </c>
      <c r="U1575" s="14"/>
      <c r="V1575" s="14"/>
      <c r="W1575" s="17"/>
      <c r="X1575" s="14"/>
    </row>
    <row r="1576" customFormat="false" ht="15" hidden="false" customHeight="false" outlineLevel="0" collapsed="false">
      <c r="A1576" s="9" t="str">
        <f aca="false">IF('3. Layout Parts'!$A1576="","",TRIM('3. Layout Parts'!$A1576))</f>
        <v/>
      </c>
      <c r="B1576" s="9" t="str">
        <f aca="false">IF($A1576="","",'3. Layout Parts'!$D1576)</f>
        <v/>
      </c>
      <c r="C1576" s="9" t="str">
        <f aca="false">IF($A1576="","",'3. Layout Parts'!$B1576)</f>
        <v/>
      </c>
      <c r="D1576" s="9" t="str">
        <f aca="false">IF($A1576="","",'3. Layout Parts'!$C1576)</f>
        <v/>
      </c>
      <c r="E1576" s="9" t="str">
        <f aca="false">IF($A1576="","",IFERROR(INDEX('2. Schematic Parts'!$B$2:$B$3001,MATCH($A1576,'2. Schematic Parts'!$A$2:$A$3001,0)),"NOT FOUND"))</f>
        <v/>
      </c>
      <c r="F1576" s="9" t="str">
        <f aca="false">IF($A1576="","",IFERROR(INDEX('2. Schematic Parts'!$C$2:$C$3001,MATCH($A1576,'2. Schematic Parts'!$A$2:$A$3001,0))&amp;"","NOT FOUND"))</f>
        <v/>
      </c>
      <c r="G1576" s="9" t="str">
        <f aca="false">IF($A1576="","",IFERROR(INDEX('2. Schematic Parts'!$D$2:$D$3001,MATCH($A1576,'2. Schematic Parts'!$A$2:$A$3001,0))&amp;"","NOT FOUND"))</f>
        <v/>
      </c>
      <c r="H1576" s="9" t="str">
        <f aca="false">IF($A1576="","",IF(COUNTIF('2. Schematic Parts'!$A$2:$A$3001,$A1576)=0,"NOT IN SCHEMATIC","OK"))</f>
        <v/>
      </c>
      <c r="I1576" s="9" t="str">
        <f aca="false">IF($A1576="","",IF($H1576="NOT IN SCHEMATIC","",IF(UPPER(TRIM($C1576))=UPPER(TRIM($E1576)),"OK","MISMATCH")))</f>
        <v/>
      </c>
      <c r="J1576" s="9" t="str">
        <f aca="false">IF($A1576="","",IF($H1576="NOT IN SCHEMATIC","",IF($F1576="","NO SCH DECAL",IF($D1576="","",IF(UPPER(TRIM($D1576))=UPPER(TRIM($F1576)),"OK","MISMATCH")))))</f>
        <v/>
      </c>
      <c r="K1576" s="16" t="str">
        <f aca="false">IF($A1576="","",SUMPRODUCT(--ISNUMBER(SEARCH(","&amp;TRIM($A1576)&amp;",",","&amp;SUBSTITUTE('1. Master BOM'!$D$2:$D$400," ","")&amp;","))))</f>
        <v/>
      </c>
      <c r="L1576" s="16" t="str">
        <f aca="false">IF($A1576="","",IF($K1576&lt;&gt;1,0,SUMPRODUCT(ISNUMBER(SEARCH(","&amp;TRIM($A1576)&amp;",",","&amp;SUBSTITUTE('1. Master BOM'!$D$2:$D$400," ","")&amp;","))*ROW('1. Master BOM'!$D$2:$D$400))))</f>
        <v/>
      </c>
      <c r="M1576" s="9" t="str">
        <f aca="false">IF($A1576="","",IF($K1576=0,"NOT IN BOM",IF($K1576&gt;1,"MULTIPLE BOM LINES","OK")))</f>
        <v/>
      </c>
      <c r="N1576" s="9" t="str">
        <f aca="false">IF($A1576="","",IF($L1576=0,"—",INDEX('1. Master BOM'!$A$1:$A$400,$L1576)))</f>
        <v/>
      </c>
      <c r="O1576" s="9" t="str">
        <f aca="false">IF($A1576="","",IF($L1576=0,"—",INDEX('1. Master BOM'!$B$1:$B$400,$L1576)))</f>
        <v/>
      </c>
      <c r="P1576" s="9" t="str">
        <f aca="false">IF($A1576="","",IF(OR($H1576="NOT IN SCHEMATIC",$O1576="—"),"",IF($G1576="","NO SCH PN",IF(UPPER(TRIM($G1576))=UPPER(TRIM($O1576)),"OK","MISMATCH"))))</f>
        <v/>
      </c>
      <c r="Q1576" s="9" t="str">
        <f aca="false">IF($A1576="","",IF($L1576=0,"—",INDEX('1. Master BOM'!$E$1:$E$400,$L1576)))</f>
        <v/>
      </c>
      <c r="R1576" s="9" t="str">
        <f aca="false">IF($A1576="","",IF($L1576=0,"—",IF(T(INDEX('1. Master BOM'!$F$1:$F$400,$L1576))="","(not set)",INDEX('1. Master BOM'!$F$1:$F$400,$L1576))))</f>
        <v/>
      </c>
      <c r="S1576" s="9" t="str">
        <f aca="false">IF($A1576="","",IF(OR($R1576="—",$R1576="(not set)",$D1576=""),"",IF(ISNUMBER(SEARCH(SUBSTITUTE(SUBSTITUTE(SUBSTITUTE($R1576,"-",""),"_","")," ",""),SUBSTITUTE(SUBSTITUTE(SUBSTITUTE($D1576,"-",""),"_","")," ",""))),"OK","CHECK")))</f>
        <v/>
      </c>
      <c r="T1576" s="9" t="str">
        <f aca="false">IF($A1576="","",IF(OR($H1576="NOT IN SCHEMATIC",$I1576="MISMATCH",$J1576="MISMATCH",$P1576="MISMATCH",$M1576&lt;&gt;"OK"),"REVIEW","OK"))</f>
        <v/>
      </c>
      <c r="U1576" s="14"/>
      <c r="V1576" s="14"/>
      <c r="W1576" s="17"/>
      <c r="X1576" s="14"/>
    </row>
    <row r="1577" customFormat="false" ht="15" hidden="false" customHeight="false" outlineLevel="0" collapsed="false">
      <c r="A1577" s="9" t="str">
        <f aca="false">IF('3. Layout Parts'!$A1577="","",TRIM('3. Layout Parts'!$A1577))</f>
        <v/>
      </c>
      <c r="B1577" s="9" t="str">
        <f aca="false">IF($A1577="","",'3. Layout Parts'!$D1577)</f>
        <v/>
      </c>
      <c r="C1577" s="9" t="str">
        <f aca="false">IF($A1577="","",'3. Layout Parts'!$B1577)</f>
        <v/>
      </c>
      <c r="D1577" s="9" t="str">
        <f aca="false">IF($A1577="","",'3. Layout Parts'!$C1577)</f>
        <v/>
      </c>
      <c r="E1577" s="9" t="str">
        <f aca="false">IF($A1577="","",IFERROR(INDEX('2. Schematic Parts'!$B$2:$B$3001,MATCH($A1577,'2. Schematic Parts'!$A$2:$A$3001,0)),"NOT FOUND"))</f>
        <v/>
      </c>
      <c r="F1577" s="9" t="str">
        <f aca="false">IF($A1577="","",IFERROR(INDEX('2. Schematic Parts'!$C$2:$C$3001,MATCH($A1577,'2. Schematic Parts'!$A$2:$A$3001,0))&amp;"","NOT FOUND"))</f>
        <v/>
      </c>
      <c r="G1577" s="9" t="str">
        <f aca="false">IF($A1577="","",IFERROR(INDEX('2. Schematic Parts'!$D$2:$D$3001,MATCH($A1577,'2. Schematic Parts'!$A$2:$A$3001,0))&amp;"","NOT FOUND"))</f>
        <v/>
      </c>
      <c r="H1577" s="9" t="str">
        <f aca="false">IF($A1577="","",IF(COUNTIF('2. Schematic Parts'!$A$2:$A$3001,$A1577)=0,"NOT IN SCHEMATIC","OK"))</f>
        <v/>
      </c>
      <c r="I1577" s="9" t="str">
        <f aca="false">IF($A1577="","",IF($H1577="NOT IN SCHEMATIC","",IF(UPPER(TRIM($C1577))=UPPER(TRIM($E1577)),"OK","MISMATCH")))</f>
        <v/>
      </c>
      <c r="J1577" s="9" t="str">
        <f aca="false">IF($A1577="","",IF($H1577="NOT IN SCHEMATIC","",IF($F1577="","NO SCH DECAL",IF($D1577="","",IF(UPPER(TRIM($D1577))=UPPER(TRIM($F1577)),"OK","MISMATCH")))))</f>
        <v/>
      </c>
      <c r="K1577" s="16" t="str">
        <f aca="false">IF($A1577="","",SUMPRODUCT(--ISNUMBER(SEARCH(","&amp;TRIM($A1577)&amp;",",","&amp;SUBSTITUTE('1. Master BOM'!$D$2:$D$400," ","")&amp;","))))</f>
        <v/>
      </c>
      <c r="L1577" s="16" t="str">
        <f aca="false">IF($A1577="","",IF($K1577&lt;&gt;1,0,SUMPRODUCT(ISNUMBER(SEARCH(","&amp;TRIM($A1577)&amp;",",","&amp;SUBSTITUTE('1. Master BOM'!$D$2:$D$400," ","")&amp;","))*ROW('1. Master BOM'!$D$2:$D$400))))</f>
        <v/>
      </c>
      <c r="M1577" s="9" t="str">
        <f aca="false">IF($A1577="","",IF($K1577=0,"NOT IN BOM",IF($K1577&gt;1,"MULTIPLE BOM LINES","OK")))</f>
        <v/>
      </c>
      <c r="N1577" s="9" t="str">
        <f aca="false">IF($A1577="","",IF($L1577=0,"—",INDEX('1. Master BOM'!$A$1:$A$400,$L1577)))</f>
        <v/>
      </c>
      <c r="O1577" s="9" t="str">
        <f aca="false">IF($A1577="","",IF($L1577=0,"—",INDEX('1. Master BOM'!$B$1:$B$400,$L1577)))</f>
        <v/>
      </c>
      <c r="P1577" s="9" t="str">
        <f aca="false">IF($A1577="","",IF(OR($H1577="NOT IN SCHEMATIC",$O1577="—"),"",IF($G1577="","NO SCH PN",IF(UPPER(TRIM($G1577))=UPPER(TRIM($O1577)),"OK","MISMATCH"))))</f>
        <v/>
      </c>
      <c r="Q1577" s="9" t="str">
        <f aca="false">IF($A1577="","",IF($L1577=0,"—",INDEX('1. Master BOM'!$E$1:$E$400,$L1577)))</f>
        <v/>
      </c>
      <c r="R1577" s="9" t="str">
        <f aca="false">IF($A1577="","",IF($L1577=0,"—",IF(T(INDEX('1. Master BOM'!$F$1:$F$400,$L1577))="","(not set)",INDEX('1. Master BOM'!$F$1:$F$400,$L1577))))</f>
        <v/>
      </c>
      <c r="S1577" s="9" t="str">
        <f aca="false">IF($A1577="","",IF(OR($R1577="—",$R1577="(not set)",$D1577=""),"",IF(ISNUMBER(SEARCH(SUBSTITUTE(SUBSTITUTE(SUBSTITUTE($R1577,"-",""),"_","")," ",""),SUBSTITUTE(SUBSTITUTE(SUBSTITUTE($D1577,"-",""),"_","")," ",""))),"OK","CHECK")))</f>
        <v/>
      </c>
      <c r="T1577" s="9" t="str">
        <f aca="false">IF($A1577="","",IF(OR($H1577="NOT IN SCHEMATIC",$I1577="MISMATCH",$J1577="MISMATCH",$P1577="MISMATCH",$M1577&lt;&gt;"OK"),"REVIEW","OK"))</f>
        <v/>
      </c>
      <c r="U1577" s="14"/>
      <c r="V1577" s="14"/>
      <c r="W1577" s="17"/>
      <c r="X1577" s="14"/>
    </row>
    <row r="1578" customFormat="false" ht="15" hidden="false" customHeight="false" outlineLevel="0" collapsed="false">
      <c r="A1578" s="9" t="str">
        <f aca="false">IF('3. Layout Parts'!$A1578="","",TRIM('3. Layout Parts'!$A1578))</f>
        <v/>
      </c>
      <c r="B1578" s="9" t="str">
        <f aca="false">IF($A1578="","",'3. Layout Parts'!$D1578)</f>
        <v/>
      </c>
      <c r="C1578" s="9" t="str">
        <f aca="false">IF($A1578="","",'3. Layout Parts'!$B1578)</f>
        <v/>
      </c>
      <c r="D1578" s="9" t="str">
        <f aca="false">IF($A1578="","",'3. Layout Parts'!$C1578)</f>
        <v/>
      </c>
      <c r="E1578" s="9" t="str">
        <f aca="false">IF($A1578="","",IFERROR(INDEX('2. Schematic Parts'!$B$2:$B$3001,MATCH($A1578,'2. Schematic Parts'!$A$2:$A$3001,0)),"NOT FOUND"))</f>
        <v/>
      </c>
      <c r="F1578" s="9" t="str">
        <f aca="false">IF($A1578="","",IFERROR(INDEX('2. Schematic Parts'!$C$2:$C$3001,MATCH($A1578,'2. Schematic Parts'!$A$2:$A$3001,0))&amp;"","NOT FOUND"))</f>
        <v/>
      </c>
      <c r="G1578" s="9" t="str">
        <f aca="false">IF($A1578="","",IFERROR(INDEX('2. Schematic Parts'!$D$2:$D$3001,MATCH($A1578,'2. Schematic Parts'!$A$2:$A$3001,0))&amp;"","NOT FOUND"))</f>
        <v/>
      </c>
      <c r="H1578" s="9" t="str">
        <f aca="false">IF($A1578="","",IF(COUNTIF('2. Schematic Parts'!$A$2:$A$3001,$A1578)=0,"NOT IN SCHEMATIC","OK"))</f>
        <v/>
      </c>
      <c r="I1578" s="9" t="str">
        <f aca="false">IF($A1578="","",IF($H1578="NOT IN SCHEMATIC","",IF(UPPER(TRIM($C1578))=UPPER(TRIM($E1578)),"OK","MISMATCH")))</f>
        <v/>
      </c>
      <c r="J1578" s="9" t="str">
        <f aca="false">IF($A1578="","",IF($H1578="NOT IN SCHEMATIC","",IF($F1578="","NO SCH DECAL",IF($D1578="","",IF(UPPER(TRIM($D1578))=UPPER(TRIM($F1578)),"OK","MISMATCH")))))</f>
        <v/>
      </c>
      <c r="K1578" s="16" t="str">
        <f aca="false">IF($A1578="","",SUMPRODUCT(--ISNUMBER(SEARCH(","&amp;TRIM($A1578)&amp;",",","&amp;SUBSTITUTE('1. Master BOM'!$D$2:$D$400," ","")&amp;","))))</f>
        <v/>
      </c>
      <c r="L1578" s="16" t="str">
        <f aca="false">IF($A1578="","",IF($K1578&lt;&gt;1,0,SUMPRODUCT(ISNUMBER(SEARCH(","&amp;TRIM($A1578)&amp;",",","&amp;SUBSTITUTE('1. Master BOM'!$D$2:$D$400," ","")&amp;","))*ROW('1. Master BOM'!$D$2:$D$400))))</f>
        <v/>
      </c>
      <c r="M1578" s="9" t="str">
        <f aca="false">IF($A1578="","",IF($K1578=0,"NOT IN BOM",IF($K1578&gt;1,"MULTIPLE BOM LINES","OK")))</f>
        <v/>
      </c>
      <c r="N1578" s="9" t="str">
        <f aca="false">IF($A1578="","",IF($L1578=0,"—",INDEX('1. Master BOM'!$A$1:$A$400,$L1578)))</f>
        <v/>
      </c>
      <c r="O1578" s="9" t="str">
        <f aca="false">IF($A1578="","",IF($L1578=0,"—",INDEX('1. Master BOM'!$B$1:$B$400,$L1578)))</f>
        <v/>
      </c>
      <c r="P1578" s="9" t="str">
        <f aca="false">IF($A1578="","",IF(OR($H1578="NOT IN SCHEMATIC",$O1578="—"),"",IF($G1578="","NO SCH PN",IF(UPPER(TRIM($G1578))=UPPER(TRIM($O1578)),"OK","MISMATCH"))))</f>
        <v/>
      </c>
      <c r="Q1578" s="9" t="str">
        <f aca="false">IF($A1578="","",IF($L1578=0,"—",INDEX('1. Master BOM'!$E$1:$E$400,$L1578)))</f>
        <v/>
      </c>
      <c r="R1578" s="9" t="str">
        <f aca="false">IF($A1578="","",IF($L1578=0,"—",IF(T(INDEX('1. Master BOM'!$F$1:$F$400,$L1578))="","(not set)",INDEX('1. Master BOM'!$F$1:$F$400,$L1578))))</f>
        <v/>
      </c>
      <c r="S1578" s="9" t="str">
        <f aca="false">IF($A1578="","",IF(OR($R1578="—",$R1578="(not set)",$D1578=""),"",IF(ISNUMBER(SEARCH(SUBSTITUTE(SUBSTITUTE(SUBSTITUTE($R1578,"-",""),"_","")," ",""),SUBSTITUTE(SUBSTITUTE(SUBSTITUTE($D1578,"-",""),"_","")," ",""))),"OK","CHECK")))</f>
        <v/>
      </c>
      <c r="T1578" s="9" t="str">
        <f aca="false">IF($A1578="","",IF(OR($H1578="NOT IN SCHEMATIC",$I1578="MISMATCH",$J1578="MISMATCH",$P1578="MISMATCH",$M1578&lt;&gt;"OK"),"REVIEW","OK"))</f>
        <v/>
      </c>
      <c r="U1578" s="14"/>
      <c r="V1578" s="14"/>
      <c r="W1578" s="17"/>
      <c r="X1578" s="14"/>
    </row>
    <row r="1579" customFormat="false" ht="15" hidden="false" customHeight="false" outlineLevel="0" collapsed="false">
      <c r="A1579" s="9" t="str">
        <f aca="false">IF('3. Layout Parts'!$A1579="","",TRIM('3. Layout Parts'!$A1579))</f>
        <v/>
      </c>
      <c r="B1579" s="9" t="str">
        <f aca="false">IF($A1579="","",'3. Layout Parts'!$D1579)</f>
        <v/>
      </c>
      <c r="C1579" s="9" t="str">
        <f aca="false">IF($A1579="","",'3. Layout Parts'!$B1579)</f>
        <v/>
      </c>
      <c r="D1579" s="9" t="str">
        <f aca="false">IF($A1579="","",'3. Layout Parts'!$C1579)</f>
        <v/>
      </c>
      <c r="E1579" s="9" t="str">
        <f aca="false">IF($A1579="","",IFERROR(INDEX('2. Schematic Parts'!$B$2:$B$3001,MATCH($A1579,'2. Schematic Parts'!$A$2:$A$3001,0)),"NOT FOUND"))</f>
        <v/>
      </c>
      <c r="F1579" s="9" t="str">
        <f aca="false">IF($A1579="","",IFERROR(INDEX('2. Schematic Parts'!$C$2:$C$3001,MATCH($A1579,'2. Schematic Parts'!$A$2:$A$3001,0))&amp;"","NOT FOUND"))</f>
        <v/>
      </c>
      <c r="G1579" s="9" t="str">
        <f aca="false">IF($A1579="","",IFERROR(INDEX('2. Schematic Parts'!$D$2:$D$3001,MATCH($A1579,'2. Schematic Parts'!$A$2:$A$3001,0))&amp;"","NOT FOUND"))</f>
        <v/>
      </c>
      <c r="H1579" s="9" t="str">
        <f aca="false">IF($A1579="","",IF(COUNTIF('2. Schematic Parts'!$A$2:$A$3001,$A1579)=0,"NOT IN SCHEMATIC","OK"))</f>
        <v/>
      </c>
      <c r="I1579" s="9" t="str">
        <f aca="false">IF($A1579="","",IF($H1579="NOT IN SCHEMATIC","",IF(UPPER(TRIM($C1579))=UPPER(TRIM($E1579)),"OK","MISMATCH")))</f>
        <v/>
      </c>
      <c r="J1579" s="9" t="str">
        <f aca="false">IF($A1579="","",IF($H1579="NOT IN SCHEMATIC","",IF($F1579="","NO SCH DECAL",IF($D1579="","",IF(UPPER(TRIM($D1579))=UPPER(TRIM($F1579)),"OK","MISMATCH")))))</f>
        <v/>
      </c>
      <c r="K1579" s="16" t="str">
        <f aca="false">IF($A1579="","",SUMPRODUCT(--ISNUMBER(SEARCH(","&amp;TRIM($A1579)&amp;",",","&amp;SUBSTITUTE('1. Master BOM'!$D$2:$D$400," ","")&amp;","))))</f>
        <v/>
      </c>
      <c r="L1579" s="16" t="str">
        <f aca="false">IF($A1579="","",IF($K1579&lt;&gt;1,0,SUMPRODUCT(ISNUMBER(SEARCH(","&amp;TRIM($A1579)&amp;",",","&amp;SUBSTITUTE('1. Master BOM'!$D$2:$D$400," ","")&amp;","))*ROW('1. Master BOM'!$D$2:$D$400))))</f>
        <v/>
      </c>
      <c r="M1579" s="9" t="str">
        <f aca="false">IF($A1579="","",IF($K1579=0,"NOT IN BOM",IF($K1579&gt;1,"MULTIPLE BOM LINES","OK")))</f>
        <v/>
      </c>
      <c r="N1579" s="9" t="str">
        <f aca="false">IF($A1579="","",IF($L1579=0,"—",INDEX('1. Master BOM'!$A$1:$A$400,$L1579)))</f>
        <v/>
      </c>
      <c r="O1579" s="9" t="str">
        <f aca="false">IF($A1579="","",IF($L1579=0,"—",INDEX('1. Master BOM'!$B$1:$B$400,$L1579)))</f>
        <v/>
      </c>
      <c r="P1579" s="9" t="str">
        <f aca="false">IF($A1579="","",IF(OR($H1579="NOT IN SCHEMATIC",$O1579="—"),"",IF($G1579="","NO SCH PN",IF(UPPER(TRIM($G1579))=UPPER(TRIM($O1579)),"OK","MISMATCH"))))</f>
        <v/>
      </c>
      <c r="Q1579" s="9" t="str">
        <f aca="false">IF($A1579="","",IF($L1579=0,"—",INDEX('1. Master BOM'!$E$1:$E$400,$L1579)))</f>
        <v/>
      </c>
      <c r="R1579" s="9" t="str">
        <f aca="false">IF($A1579="","",IF($L1579=0,"—",IF(T(INDEX('1. Master BOM'!$F$1:$F$400,$L1579))="","(not set)",INDEX('1. Master BOM'!$F$1:$F$400,$L1579))))</f>
        <v/>
      </c>
      <c r="S1579" s="9" t="str">
        <f aca="false">IF($A1579="","",IF(OR($R1579="—",$R1579="(not set)",$D1579=""),"",IF(ISNUMBER(SEARCH(SUBSTITUTE(SUBSTITUTE(SUBSTITUTE($R1579,"-",""),"_","")," ",""),SUBSTITUTE(SUBSTITUTE(SUBSTITUTE($D1579,"-",""),"_","")," ",""))),"OK","CHECK")))</f>
        <v/>
      </c>
      <c r="T1579" s="9" t="str">
        <f aca="false">IF($A1579="","",IF(OR($H1579="NOT IN SCHEMATIC",$I1579="MISMATCH",$J1579="MISMATCH",$P1579="MISMATCH",$M1579&lt;&gt;"OK"),"REVIEW","OK"))</f>
        <v/>
      </c>
      <c r="U1579" s="14"/>
      <c r="V1579" s="14"/>
      <c r="W1579" s="17"/>
      <c r="X1579" s="14"/>
    </row>
    <row r="1580" customFormat="false" ht="15" hidden="false" customHeight="false" outlineLevel="0" collapsed="false">
      <c r="A1580" s="9" t="str">
        <f aca="false">IF('3. Layout Parts'!$A1580="","",TRIM('3. Layout Parts'!$A1580))</f>
        <v/>
      </c>
      <c r="B1580" s="9" t="str">
        <f aca="false">IF($A1580="","",'3. Layout Parts'!$D1580)</f>
        <v/>
      </c>
      <c r="C1580" s="9" t="str">
        <f aca="false">IF($A1580="","",'3. Layout Parts'!$B1580)</f>
        <v/>
      </c>
      <c r="D1580" s="9" t="str">
        <f aca="false">IF($A1580="","",'3. Layout Parts'!$C1580)</f>
        <v/>
      </c>
      <c r="E1580" s="9" t="str">
        <f aca="false">IF($A1580="","",IFERROR(INDEX('2. Schematic Parts'!$B$2:$B$3001,MATCH($A1580,'2. Schematic Parts'!$A$2:$A$3001,0)),"NOT FOUND"))</f>
        <v/>
      </c>
      <c r="F1580" s="9" t="str">
        <f aca="false">IF($A1580="","",IFERROR(INDEX('2. Schematic Parts'!$C$2:$C$3001,MATCH($A1580,'2. Schematic Parts'!$A$2:$A$3001,0))&amp;"","NOT FOUND"))</f>
        <v/>
      </c>
      <c r="G1580" s="9" t="str">
        <f aca="false">IF($A1580="","",IFERROR(INDEX('2. Schematic Parts'!$D$2:$D$3001,MATCH($A1580,'2. Schematic Parts'!$A$2:$A$3001,0))&amp;"","NOT FOUND"))</f>
        <v/>
      </c>
      <c r="H1580" s="9" t="str">
        <f aca="false">IF($A1580="","",IF(COUNTIF('2. Schematic Parts'!$A$2:$A$3001,$A1580)=0,"NOT IN SCHEMATIC","OK"))</f>
        <v/>
      </c>
      <c r="I1580" s="9" t="str">
        <f aca="false">IF($A1580="","",IF($H1580="NOT IN SCHEMATIC","",IF(UPPER(TRIM($C1580))=UPPER(TRIM($E1580)),"OK","MISMATCH")))</f>
        <v/>
      </c>
      <c r="J1580" s="9" t="str">
        <f aca="false">IF($A1580="","",IF($H1580="NOT IN SCHEMATIC","",IF($F1580="","NO SCH DECAL",IF($D1580="","",IF(UPPER(TRIM($D1580))=UPPER(TRIM($F1580)),"OK","MISMATCH")))))</f>
        <v/>
      </c>
      <c r="K1580" s="16" t="str">
        <f aca="false">IF($A1580="","",SUMPRODUCT(--ISNUMBER(SEARCH(","&amp;TRIM($A1580)&amp;",",","&amp;SUBSTITUTE('1. Master BOM'!$D$2:$D$400," ","")&amp;","))))</f>
        <v/>
      </c>
      <c r="L1580" s="16" t="str">
        <f aca="false">IF($A1580="","",IF($K1580&lt;&gt;1,0,SUMPRODUCT(ISNUMBER(SEARCH(","&amp;TRIM($A1580)&amp;",",","&amp;SUBSTITUTE('1. Master BOM'!$D$2:$D$400," ","")&amp;","))*ROW('1. Master BOM'!$D$2:$D$400))))</f>
        <v/>
      </c>
      <c r="M1580" s="9" t="str">
        <f aca="false">IF($A1580="","",IF($K1580=0,"NOT IN BOM",IF($K1580&gt;1,"MULTIPLE BOM LINES","OK")))</f>
        <v/>
      </c>
      <c r="N1580" s="9" t="str">
        <f aca="false">IF($A1580="","",IF($L1580=0,"—",INDEX('1. Master BOM'!$A$1:$A$400,$L1580)))</f>
        <v/>
      </c>
      <c r="O1580" s="9" t="str">
        <f aca="false">IF($A1580="","",IF($L1580=0,"—",INDEX('1. Master BOM'!$B$1:$B$400,$L1580)))</f>
        <v/>
      </c>
      <c r="P1580" s="9" t="str">
        <f aca="false">IF($A1580="","",IF(OR($H1580="NOT IN SCHEMATIC",$O1580="—"),"",IF($G1580="","NO SCH PN",IF(UPPER(TRIM($G1580))=UPPER(TRIM($O1580)),"OK","MISMATCH"))))</f>
        <v/>
      </c>
      <c r="Q1580" s="9" t="str">
        <f aca="false">IF($A1580="","",IF($L1580=0,"—",INDEX('1. Master BOM'!$E$1:$E$400,$L1580)))</f>
        <v/>
      </c>
      <c r="R1580" s="9" t="str">
        <f aca="false">IF($A1580="","",IF($L1580=0,"—",IF(T(INDEX('1. Master BOM'!$F$1:$F$400,$L1580))="","(not set)",INDEX('1. Master BOM'!$F$1:$F$400,$L1580))))</f>
        <v/>
      </c>
      <c r="S1580" s="9" t="str">
        <f aca="false">IF($A1580="","",IF(OR($R1580="—",$R1580="(not set)",$D1580=""),"",IF(ISNUMBER(SEARCH(SUBSTITUTE(SUBSTITUTE(SUBSTITUTE($R1580,"-",""),"_","")," ",""),SUBSTITUTE(SUBSTITUTE(SUBSTITUTE($D1580,"-",""),"_","")," ",""))),"OK","CHECK")))</f>
        <v/>
      </c>
      <c r="T1580" s="9" t="str">
        <f aca="false">IF($A1580="","",IF(OR($H1580="NOT IN SCHEMATIC",$I1580="MISMATCH",$J1580="MISMATCH",$P1580="MISMATCH",$M1580&lt;&gt;"OK"),"REVIEW","OK"))</f>
        <v/>
      </c>
      <c r="U1580" s="14"/>
      <c r="V1580" s="14"/>
      <c r="W1580" s="17"/>
      <c r="X1580" s="14"/>
    </row>
    <row r="1581" customFormat="false" ht="15" hidden="false" customHeight="false" outlineLevel="0" collapsed="false">
      <c r="A1581" s="9" t="str">
        <f aca="false">IF('3. Layout Parts'!$A1581="","",TRIM('3. Layout Parts'!$A1581))</f>
        <v/>
      </c>
      <c r="B1581" s="9" t="str">
        <f aca="false">IF($A1581="","",'3. Layout Parts'!$D1581)</f>
        <v/>
      </c>
      <c r="C1581" s="9" t="str">
        <f aca="false">IF($A1581="","",'3. Layout Parts'!$B1581)</f>
        <v/>
      </c>
      <c r="D1581" s="9" t="str">
        <f aca="false">IF($A1581="","",'3. Layout Parts'!$C1581)</f>
        <v/>
      </c>
      <c r="E1581" s="9" t="str">
        <f aca="false">IF($A1581="","",IFERROR(INDEX('2. Schematic Parts'!$B$2:$B$3001,MATCH($A1581,'2. Schematic Parts'!$A$2:$A$3001,0)),"NOT FOUND"))</f>
        <v/>
      </c>
      <c r="F1581" s="9" t="str">
        <f aca="false">IF($A1581="","",IFERROR(INDEX('2. Schematic Parts'!$C$2:$C$3001,MATCH($A1581,'2. Schematic Parts'!$A$2:$A$3001,0))&amp;"","NOT FOUND"))</f>
        <v/>
      </c>
      <c r="G1581" s="9" t="str">
        <f aca="false">IF($A1581="","",IFERROR(INDEX('2. Schematic Parts'!$D$2:$D$3001,MATCH($A1581,'2. Schematic Parts'!$A$2:$A$3001,0))&amp;"","NOT FOUND"))</f>
        <v/>
      </c>
      <c r="H1581" s="9" t="str">
        <f aca="false">IF($A1581="","",IF(COUNTIF('2. Schematic Parts'!$A$2:$A$3001,$A1581)=0,"NOT IN SCHEMATIC","OK"))</f>
        <v/>
      </c>
      <c r="I1581" s="9" t="str">
        <f aca="false">IF($A1581="","",IF($H1581="NOT IN SCHEMATIC","",IF(UPPER(TRIM($C1581))=UPPER(TRIM($E1581)),"OK","MISMATCH")))</f>
        <v/>
      </c>
      <c r="J1581" s="9" t="str">
        <f aca="false">IF($A1581="","",IF($H1581="NOT IN SCHEMATIC","",IF($F1581="","NO SCH DECAL",IF($D1581="","",IF(UPPER(TRIM($D1581))=UPPER(TRIM($F1581)),"OK","MISMATCH")))))</f>
        <v/>
      </c>
      <c r="K1581" s="16" t="str">
        <f aca="false">IF($A1581="","",SUMPRODUCT(--ISNUMBER(SEARCH(","&amp;TRIM($A1581)&amp;",",","&amp;SUBSTITUTE('1. Master BOM'!$D$2:$D$400," ","")&amp;","))))</f>
        <v/>
      </c>
      <c r="L1581" s="16" t="str">
        <f aca="false">IF($A1581="","",IF($K1581&lt;&gt;1,0,SUMPRODUCT(ISNUMBER(SEARCH(","&amp;TRIM($A1581)&amp;",",","&amp;SUBSTITUTE('1. Master BOM'!$D$2:$D$400," ","")&amp;","))*ROW('1. Master BOM'!$D$2:$D$400))))</f>
        <v/>
      </c>
      <c r="M1581" s="9" t="str">
        <f aca="false">IF($A1581="","",IF($K1581=0,"NOT IN BOM",IF($K1581&gt;1,"MULTIPLE BOM LINES","OK")))</f>
        <v/>
      </c>
      <c r="N1581" s="9" t="str">
        <f aca="false">IF($A1581="","",IF($L1581=0,"—",INDEX('1. Master BOM'!$A$1:$A$400,$L1581)))</f>
        <v/>
      </c>
      <c r="O1581" s="9" t="str">
        <f aca="false">IF($A1581="","",IF($L1581=0,"—",INDEX('1. Master BOM'!$B$1:$B$400,$L1581)))</f>
        <v/>
      </c>
      <c r="P1581" s="9" t="str">
        <f aca="false">IF($A1581="","",IF(OR($H1581="NOT IN SCHEMATIC",$O1581="—"),"",IF($G1581="","NO SCH PN",IF(UPPER(TRIM($G1581))=UPPER(TRIM($O1581)),"OK","MISMATCH"))))</f>
        <v/>
      </c>
      <c r="Q1581" s="9" t="str">
        <f aca="false">IF($A1581="","",IF($L1581=0,"—",INDEX('1. Master BOM'!$E$1:$E$400,$L1581)))</f>
        <v/>
      </c>
      <c r="R1581" s="9" t="str">
        <f aca="false">IF($A1581="","",IF($L1581=0,"—",IF(T(INDEX('1. Master BOM'!$F$1:$F$400,$L1581))="","(not set)",INDEX('1. Master BOM'!$F$1:$F$400,$L1581))))</f>
        <v/>
      </c>
      <c r="S1581" s="9" t="str">
        <f aca="false">IF($A1581="","",IF(OR($R1581="—",$R1581="(not set)",$D1581=""),"",IF(ISNUMBER(SEARCH(SUBSTITUTE(SUBSTITUTE(SUBSTITUTE($R1581,"-",""),"_","")," ",""),SUBSTITUTE(SUBSTITUTE(SUBSTITUTE($D1581,"-",""),"_","")," ",""))),"OK","CHECK")))</f>
        <v/>
      </c>
      <c r="T1581" s="9" t="str">
        <f aca="false">IF($A1581="","",IF(OR($H1581="NOT IN SCHEMATIC",$I1581="MISMATCH",$J1581="MISMATCH",$P1581="MISMATCH",$M1581&lt;&gt;"OK"),"REVIEW","OK"))</f>
        <v/>
      </c>
      <c r="U1581" s="14"/>
      <c r="V1581" s="14"/>
      <c r="W1581" s="17"/>
      <c r="X1581" s="14"/>
    </row>
    <row r="1582" customFormat="false" ht="15" hidden="false" customHeight="false" outlineLevel="0" collapsed="false">
      <c r="A1582" s="9" t="str">
        <f aca="false">IF('3. Layout Parts'!$A1582="","",TRIM('3. Layout Parts'!$A1582))</f>
        <v/>
      </c>
      <c r="B1582" s="9" t="str">
        <f aca="false">IF($A1582="","",'3. Layout Parts'!$D1582)</f>
        <v/>
      </c>
      <c r="C1582" s="9" t="str">
        <f aca="false">IF($A1582="","",'3. Layout Parts'!$B1582)</f>
        <v/>
      </c>
      <c r="D1582" s="9" t="str">
        <f aca="false">IF($A1582="","",'3. Layout Parts'!$C1582)</f>
        <v/>
      </c>
      <c r="E1582" s="9" t="str">
        <f aca="false">IF($A1582="","",IFERROR(INDEX('2. Schematic Parts'!$B$2:$B$3001,MATCH($A1582,'2. Schematic Parts'!$A$2:$A$3001,0)),"NOT FOUND"))</f>
        <v/>
      </c>
      <c r="F1582" s="9" t="str">
        <f aca="false">IF($A1582="","",IFERROR(INDEX('2. Schematic Parts'!$C$2:$C$3001,MATCH($A1582,'2. Schematic Parts'!$A$2:$A$3001,0))&amp;"","NOT FOUND"))</f>
        <v/>
      </c>
      <c r="G1582" s="9" t="str">
        <f aca="false">IF($A1582="","",IFERROR(INDEX('2. Schematic Parts'!$D$2:$D$3001,MATCH($A1582,'2. Schematic Parts'!$A$2:$A$3001,0))&amp;"","NOT FOUND"))</f>
        <v/>
      </c>
      <c r="H1582" s="9" t="str">
        <f aca="false">IF($A1582="","",IF(COUNTIF('2. Schematic Parts'!$A$2:$A$3001,$A1582)=0,"NOT IN SCHEMATIC","OK"))</f>
        <v/>
      </c>
      <c r="I1582" s="9" t="str">
        <f aca="false">IF($A1582="","",IF($H1582="NOT IN SCHEMATIC","",IF(UPPER(TRIM($C1582))=UPPER(TRIM($E1582)),"OK","MISMATCH")))</f>
        <v/>
      </c>
      <c r="J1582" s="9" t="str">
        <f aca="false">IF($A1582="","",IF($H1582="NOT IN SCHEMATIC","",IF($F1582="","NO SCH DECAL",IF($D1582="","",IF(UPPER(TRIM($D1582))=UPPER(TRIM($F1582)),"OK","MISMATCH")))))</f>
        <v/>
      </c>
      <c r="K1582" s="16" t="str">
        <f aca="false">IF($A1582="","",SUMPRODUCT(--ISNUMBER(SEARCH(","&amp;TRIM($A1582)&amp;",",","&amp;SUBSTITUTE('1. Master BOM'!$D$2:$D$400," ","")&amp;","))))</f>
        <v/>
      </c>
      <c r="L1582" s="16" t="str">
        <f aca="false">IF($A1582="","",IF($K1582&lt;&gt;1,0,SUMPRODUCT(ISNUMBER(SEARCH(","&amp;TRIM($A1582)&amp;",",","&amp;SUBSTITUTE('1. Master BOM'!$D$2:$D$400," ","")&amp;","))*ROW('1. Master BOM'!$D$2:$D$400))))</f>
        <v/>
      </c>
      <c r="M1582" s="9" t="str">
        <f aca="false">IF($A1582="","",IF($K1582=0,"NOT IN BOM",IF($K1582&gt;1,"MULTIPLE BOM LINES","OK")))</f>
        <v/>
      </c>
      <c r="N1582" s="9" t="str">
        <f aca="false">IF($A1582="","",IF($L1582=0,"—",INDEX('1. Master BOM'!$A$1:$A$400,$L1582)))</f>
        <v/>
      </c>
      <c r="O1582" s="9" t="str">
        <f aca="false">IF($A1582="","",IF($L1582=0,"—",INDEX('1. Master BOM'!$B$1:$B$400,$L1582)))</f>
        <v/>
      </c>
      <c r="P1582" s="9" t="str">
        <f aca="false">IF($A1582="","",IF(OR($H1582="NOT IN SCHEMATIC",$O1582="—"),"",IF($G1582="","NO SCH PN",IF(UPPER(TRIM($G1582))=UPPER(TRIM($O1582)),"OK","MISMATCH"))))</f>
        <v/>
      </c>
      <c r="Q1582" s="9" t="str">
        <f aca="false">IF($A1582="","",IF($L1582=0,"—",INDEX('1. Master BOM'!$E$1:$E$400,$L1582)))</f>
        <v/>
      </c>
      <c r="R1582" s="9" t="str">
        <f aca="false">IF($A1582="","",IF($L1582=0,"—",IF(T(INDEX('1. Master BOM'!$F$1:$F$400,$L1582))="","(not set)",INDEX('1. Master BOM'!$F$1:$F$400,$L1582))))</f>
        <v/>
      </c>
      <c r="S1582" s="9" t="str">
        <f aca="false">IF($A1582="","",IF(OR($R1582="—",$R1582="(not set)",$D1582=""),"",IF(ISNUMBER(SEARCH(SUBSTITUTE(SUBSTITUTE(SUBSTITUTE($R1582,"-",""),"_","")," ",""),SUBSTITUTE(SUBSTITUTE(SUBSTITUTE($D1582,"-",""),"_","")," ",""))),"OK","CHECK")))</f>
        <v/>
      </c>
      <c r="T1582" s="9" t="str">
        <f aca="false">IF($A1582="","",IF(OR($H1582="NOT IN SCHEMATIC",$I1582="MISMATCH",$J1582="MISMATCH",$P1582="MISMATCH",$M1582&lt;&gt;"OK"),"REVIEW","OK"))</f>
        <v/>
      </c>
      <c r="U1582" s="14"/>
      <c r="V1582" s="14"/>
      <c r="W1582" s="17"/>
      <c r="X1582" s="14"/>
    </row>
    <row r="1583" customFormat="false" ht="15" hidden="false" customHeight="false" outlineLevel="0" collapsed="false">
      <c r="A1583" s="9" t="str">
        <f aca="false">IF('3. Layout Parts'!$A1583="","",TRIM('3. Layout Parts'!$A1583))</f>
        <v/>
      </c>
      <c r="B1583" s="9" t="str">
        <f aca="false">IF($A1583="","",'3. Layout Parts'!$D1583)</f>
        <v/>
      </c>
      <c r="C1583" s="9" t="str">
        <f aca="false">IF($A1583="","",'3. Layout Parts'!$B1583)</f>
        <v/>
      </c>
      <c r="D1583" s="9" t="str">
        <f aca="false">IF($A1583="","",'3. Layout Parts'!$C1583)</f>
        <v/>
      </c>
      <c r="E1583" s="9" t="str">
        <f aca="false">IF($A1583="","",IFERROR(INDEX('2. Schematic Parts'!$B$2:$B$3001,MATCH($A1583,'2. Schematic Parts'!$A$2:$A$3001,0)),"NOT FOUND"))</f>
        <v/>
      </c>
      <c r="F1583" s="9" t="str">
        <f aca="false">IF($A1583="","",IFERROR(INDEX('2. Schematic Parts'!$C$2:$C$3001,MATCH($A1583,'2. Schematic Parts'!$A$2:$A$3001,0))&amp;"","NOT FOUND"))</f>
        <v/>
      </c>
      <c r="G1583" s="9" t="str">
        <f aca="false">IF($A1583="","",IFERROR(INDEX('2. Schematic Parts'!$D$2:$D$3001,MATCH($A1583,'2. Schematic Parts'!$A$2:$A$3001,0))&amp;"","NOT FOUND"))</f>
        <v/>
      </c>
      <c r="H1583" s="9" t="str">
        <f aca="false">IF($A1583="","",IF(COUNTIF('2. Schematic Parts'!$A$2:$A$3001,$A1583)=0,"NOT IN SCHEMATIC","OK"))</f>
        <v/>
      </c>
      <c r="I1583" s="9" t="str">
        <f aca="false">IF($A1583="","",IF($H1583="NOT IN SCHEMATIC","",IF(UPPER(TRIM($C1583))=UPPER(TRIM($E1583)),"OK","MISMATCH")))</f>
        <v/>
      </c>
      <c r="J1583" s="9" t="str">
        <f aca="false">IF($A1583="","",IF($H1583="NOT IN SCHEMATIC","",IF($F1583="","NO SCH DECAL",IF($D1583="","",IF(UPPER(TRIM($D1583))=UPPER(TRIM($F1583)),"OK","MISMATCH")))))</f>
        <v/>
      </c>
      <c r="K1583" s="16" t="str">
        <f aca="false">IF($A1583="","",SUMPRODUCT(--ISNUMBER(SEARCH(","&amp;TRIM($A1583)&amp;",",","&amp;SUBSTITUTE('1. Master BOM'!$D$2:$D$400," ","")&amp;","))))</f>
        <v/>
      </c>
      <c r="L1583" s="16" t="str">
        <f aca="false">IF($A1583="","",IF($K1583&lt;&gt;1,0,SUMPRODUCT(ISNUMBER(SEARCH(","&amp;TRIM($A1583)&amp;",",","&amp;SUBSTITUTE('1. Master BOM'!$D$2:$D$400," ","")&amp;","))*ROW('1. Master BOM'!$D$2:$D$400))))</f>
        <v/>
      </c>
      <c r="M1583" s="9" t="str">
        <f aca="false">IF($A1583="","",IF($K1583=0,"NOT IN BOM",IF($K1583&gt;1,"MULTIPLE BOM LINES","OK")))</f>
        <v/>
      </c>
      <c r="N1583" s="9" t="str">
        <f aca="false">IF($A1583="","",IF($L1583=0,"—",INDEX('1. Master BOM'!$A$1:$A$400,$L1583)))</f>
        <v/>
      </c>
      <c r="O1583" s="9" t="str">
        <f aca="false">IF($A1583="","",IF($L1583=0,"—",INDEX('1. Master BOM'!$B$1:$B$400,$L1583)))</f>
        <v/>
      </c>
      <c r="P1583" s="9" t="str">
        <f aca="false">IF($A1583="","",IF(OR($H1583="NOT IN SCHEMATIC",$O1583="—"),"",IF($G1583="","NO SCH PN",IF(UPPER(TRIM($G1583))=UPPER(TRIM($O1583)),"OK","MISMATCH"))))</f>
        <v/>
      </c>
      <c r="Q1583" s="9" t="str">
        <f aca="false">IF($A1583="","",IF($L1583=0,"—",INDEX('1. Master BOM'!$E$1:$E$400,$L1583)))</f>
        <v/>
      </c>
      <c r="R1583" s="9" t="str">
        <f aca="false">IF($A1583="","",IF($L1583=0,"—",IF(T(INDEX('1. Master BOM'!$F$1:$F$400,$L1583))="","(not set)",INDEX('1. Master BOM'!$F$1:$F$400,$L1583))))</f>
        <v/>
      </c>
      <c r="S1583" s="9" t="str">
        <f aca="false">IF($A1583="","",IF(OR($R1583="—",$R1583="(not set)",$D1583=""),"",IF(ISNUMBER(SEARCH(SUBSTITUTE(SUBSTITUTE(SUBSTITUTE($R1583,"-",""),"_","")," ",""),SUBSTITUTE(SUBSTITUTE(SUBSTITUTE($D1583,"-",""),"_","")," ",""))),"OK","CHECK")))</f>
        <v/>
      </c>
      <c r="T1583" s="9" t="str">
        <f aca="false">IF($A1583="","",IF(OR($H1583="NOT IN SCHEMATIC",$I1583="MISMATCH",$J1583="MISMATCH",$P1583="MISMATCH",$M1583&lt;&gt;"OK"),"REVIEW","OK"))</f>
        <v/>
      </c>
      <c r="U1583" s="14"/>
      <c r="V1583" s="14"/>
      <c r="W1583" s="17"/>
      <c r="X1583" s="14"/>
    </row>
    <row r="1584" customFormat="false" ht="15" hidden="false" customHeight="false" outlineLevel="0" collapsed="false">
      <c r="A1584" s="9" t="str">
        <f aca="false">IF('3. Layout Parts'!$A1584="","",TRIM('3. Layout Parts'!$A1584))</f>
        <v/>
      </c>
      <c r="B1584" s="9" t="str">
        <f aca="false">IF($A1584="","",'3. Layout Parts'!$D1584)</f>
        <v/>
      </c>
      <c r="C1584" s="9" t="str">
        <f aca="false">IF($A1584="","",'3. Layout Parts'!$B1584)</f>
        <v/>
      </c>
      <c r="D1584" s="9" t="str">
        <f aca="false">IF($A1584="","",'3. Layout Parts'!$C1584)</f>
        <v/>
      </c>
      <c r="E1584" s="9" t="str">
        <f aca="false">IF($A1584="","",IFERROR(INDEX('2. Schematic Parts'!$B$2:$B$3001,MATCH($A1584,'2. Schematic Parts'!$A$2:$A$3001,0)),"NOT FOUND"))</f>
        <v/>
      </c>
      <c r="F1584" s="9" t="str">
        <f aca="false">IF($A1584="","",IFERROR(INDEX('2. Schematic Parts'!$C$2:$C$3001,MATCH($A1584,'2. Schematic Parts'!$A$2:$A$3001,0))&amp;"","NOT FOUND"))</f>
        <v/>
      </c>
      <c r="G1584" s="9" t="str">
        <f aca="false">IF($A1584="","",IFERROR(INDEX('2. Schematic Parts'!$D$2:$D$3001,MATCH($A1584,'2. Schematic Parts'!$A$2:$A$3001,0))&amp;"","NOT FOUND"))</f>
        <v/>
      </c>
      <c r="H1584" s="9" t="str">
        <f aca="false">IF($A1584="","",IF(COUNTIF('2. Schematic Parts'!$A$2:$A$3001,$A1584)=0,"NOT IN SCHEMATIC","OK"))</f>
        <v/>
      </c>
      <c r="I1584" s="9" t="str">
        <f aca="false">IF($A1584="","",IF($H1584="NOT IN SCHEMATIC","",IF(UPPER(TRIM($C1584))=UPPER(TRIM($E1584)),"OK","MISMATCH")))</f>
        <v/>
      </c>
      <c r="J1584" s="9" t="str">
        <f aca="false">IF($A1584="","",IF($H1584="NOT IN SCHEMATIC","",IF($F1584="","NO SCH DECAL",IF($D1584="","",IF(UPPER(TRIM($D1584))=UPPER(TRIM($F1584)),"OK","MISMATCH")))))</f>
        <v/>
      </c>
      <c r="K1584" s="16" t="str">
        <f aca="false">IF($A1584="","",SUMPRODUCT(--ISNUMBER(SEARCH(","&amp;TRIM($A1584)&amp;",",","&amp;SUBSTITUTE('1. Master BOM'!$D$2:$D$400," ","")&amp;","))))</f>
        <v/>
      </c>
      <c r="L1584" s="16" t="str">
        <f aca="false">IF($A1584="","",IF($K1584&lt;&gt;1,0,SUMPRODUCT(ISNUMBER(SEARCH(","&amp;TRIM($A1584)&amp;",",","&amp;SUBSTITUTE('1. Master BOM'!$D$2:$D$400," ","")&amp;","))*ROW('1. Master BOM'!$D$2:$D$400))))</f>
        <v/>
      </c>
      <c r="M1584" s="9" t="str">
        <f aca="false">IF($A1584="","",IF($K1584=0,"NOT IN BOM",IF($K1584&gt;1,"MULTIPLE BOM LINES","OK")))</f>
        <v/>
      </c>
      <c r="N1584" s="9" t="str">
        <f aca="false">IF($A1584="","",IF($L1584=0,"—",INDEX('1. Master BOM'!$A$1:$A$400,$L1584)))</f>
        <v/>
      </c>
      <c r="O1584" s="9" t="str">
        <f aca="false">IF($A1584="","",IF($L1584=0,"—",INDEX('1. Master BOM'!$B$1:$B$400,$L1584)))</f>
        <v/>
      </c>
      <c r="P1584" s="9" t="str">
        <f aca="false">IF($A1584="","",IF(OR($H1584="NOT IN SCHEMATIC",$O1584="—"),"",IF($G1584="","NO SCH PN",IF(UPPER(TRIM($G1584))=UPPER(TRIM($O1584)),"OK","MISMATCH"))))</f>
        <v/>
      </c>
      <c r="Q1584" s="9" t="str">
        <f aca="false">IF($A1584="","",IF($L1584=0,"—",INDEX('1. Master BOM'!$E$1:$E$400,$L1584)))</f>
        <v/>
      </c>
      <c r="R1584" s="9" t="str">
        <f aca="false">IF($A1584="","",IF($L1584=0,"—",IF(T(INDEX('1. Master BOM'!$F$1:$F$400,$L1584))="","(not set)",INDEX('1. Master BOM'!$F$1:$F$400,$L1584))))</f>
        <v/>
      </c>
      <c r="S1584" s="9" t="str">
        <f aca="false">IF($A1584="","",IF(OR($R1584="—",$R1584="(not set)",$D1584=""),"",IF(ISNUMBER(SEARCH(SUBSTITUTE(SUBSTITUTE(SUBSTITUTE($R1584,"-",""),"_","")," ",""),SUBSTITUTE(SUBSTITUTE(SUBSTITUTE($D1584,"-",""),"_","")," ",""))),"OK","CHECK")))</f>
        <v/>
      </c>
      <c r="T1584" s="9" t="str">
        <f aca="false">IF($A1584="","",IF(OR($H1584="NOT IN SCHEMATIC",$I1584="MISMATCH",$J1584="MISMATCH",$P1584="MISMATCH",$M1584&lt;&gt;"OK"),"REVIEW","OK"))</f>
        <v/>
      </c>
      <c r="U1584" s="14"/>
      <c r="V1584" s="14"/>
      <c r="W1584" s="17"/>
      <c r="X1584" s="14"/>
    </row>
    <row r="1585" customFormat="false" ht="15" hidden="false" customHeight="false" outlineLevel="0" collapsed="false">
      <c r="A1585" s="9" t="str">
        <f aca="false">IF('3. Layout Parts'!$A1585="","",TRIM('3. Layout Parts'!$A1585))</f>
        <v/>
      </c>
      <c r="B1585" s="9" t="str">
        <f aca="false">IF($A1585="","",'3. Layout Parts'!$D1585)</f>
        <v/>
      </c>
      <c r="C1585" s="9" t="str">
        <f aca="false">IF($A1585="","",'3. Layout Parts'!$B1585)</f>
        <v/>
      </c>
      <c r="D1585" s="9" t="str">
        <f aca="false">IF($A1585="","",'3. Layout Parts'!$C1585)</f>
        <v/>
      </c>
      <c r="E1585" s="9" t="str">
        <f aca="false">IF($A1585="","",IFERROR(INDEX('2. Schematic Parts'!$B$2:$B$3001,MATCH($A1585,'2. Schematic Parts'!$A$2:$A$3001,0)),"NOT FOUND"))</f>
        <v/>
      </c>
      <c r="F1585" s="9" t="str">
        <f aca="false">IF($A1585="","",IFERROR(INDEX('2. Schematic Parts'!$C$2:$C$3001,MATCH($A1585,'2. Schematic Parts'!$A$2:$A$3001,0))&amp;"","NOT FOUND"))</f>
        <v/>
      </c>
      <c r="G1585" s="9" t="str">
        <f aca="false">IF($A1585="","",IFERROR(INDEX('2. Schematic Parts'!$D$2:$D$3001,MATCH($A1585,'2. Schematic Parts'!$A$2:$A$3001,0))&amp;"","NOT FOUND"))</f>
        <v/>
      </c>
      <c r="H1585" s="9" t="str">
        <f aca="false">IF($A1585="","",IF(COUNTIF('2. Schematic Parts'!$A$2:$A$3001,$A1585)=0,"NOT IN SCHEMATIC","OK"))</f>
        <v/>
      </c>
      <c r="I1585" s="9" t="str">
        <f aca="false">IF($A1585="","",IF($H1585="NOT IN SCHEMATIC","",IF(UPPER(TRIM($C1585))=UPPER(TRIM($E1585)),"OK","MISMATCH")))</f>
        <v/>
      </c>
      <c r="J1585" s="9" t="str">
        <f aca="false">IF($A1585="","",IF($H1585="NOT IN SCHEMATIC","",IF($F1585="","NO SCH DECAL",IF($D1585="","",IF(UPPER(TRIM($D1585))=UPPER(TRIM($F1585)),"OK","MISMATCH")))))</f>
        <v/>
      </c>
      <c r="K1585" s="16" t="str">
        <f aca="false">IF($A1585="","",SUMPRODUCT(--ISNUMBER(SEARCH(","&amp;TRIM($A1585)&amp;",",","&amp;SUBSTITUTE('1. Master BOM'!$D$2:$D$400," ","")&amp;","))))</f>
        <v/>
      </c>
      <c r="L1585" s="16" t="str">
        <f aca="false">IF($A1585="","",IF($K1585&lt;&gt;1,0,SUMPRODUCT(ISNUMBER(SEARCH(","&amp;TRIM($A1585)&amp;",",","&amp;SUBSTITUTE('1. Master BOM'!$D$2:$D$400," ","")&amp;","))*ROW('1. Master BOM'!$D$2:$D$400))))</f>
        <v/>
      </c>
      <c r="M1585" s="9" t="str">
        <f aca="false">IF($A1585="","",IF($K1585=0,"NOT IN BOM",IF($K1585&gt;1,"MULTIPLE BOM LINES","OK")))</f>
        <v/>
      </c>
      <c r="N1585" s="9" t="str">
        <f aca="false">IF($A1585="","",IF($L1585=0,"—",INDEX('1. Master BOM'!$A$1:$A$400,$L1585)))</f>
        <v/>
      </c>
      <c r="O1585" s="9" t="str">
        <f aca="false">IF($A1585="","",IF($L1585=0,"—",INDEX('1. Master BOM'!$B$1:$B$400,$L1585)))</f>
        <v/>
      </c>
      <c r="P1585" s="9" t="str">
        <f aca="false">IF($A1585="","",IF(OR($H1585="NOT IN SCHEMATIC",$O1585="—"),"",IF($G1585="","NO SCH PN",IF(UPPER(TRIM($G1585))=UPPER(TRIM($O1585)),"OK","MISMATCH"))))</f>
        <v/>
      </c>
      <c r="Q1585" s="9" t="str">
        <f aca="false">IF($A1585="","",IF($L1585=0,"—",INDEX('1. Master BOM'!$E$1:$E$400,$L1585)))</f>
        <v/>
      </c>
      <c r="R1585" s="9" t="str">
        <f aca="false">IF($A1585="","",IF($L1585=0,"—",IF(T(INDEX('1. Master BOM'!$F$1:$F$400,$L1585))="","(not set)",INDEX('1. Master BOM'!$F$1:$F$400,$L1585))))</f>
        <v/>
      </c>
      <c r="S1585" s="9" t="str">
        <f aca="false">IF($A1585="","",IF(OR($R1585="—",$R1585="(not set)",$D1585=""),"",IF(ISNUMBER(SEARCH(SUBSTITUTE(SUBSTITUTE(SUBSTITUTE($R1585,"-",""),"_","")," ",""),SUBSTITUTE(SUBSTITUTE(SUBSTITUTE($D1585,"-",""),"_","")," ",""))),"OK","CHECK")))</f>
        <v/>
      </c>
      <c r="T1585" s="9" t="str">
        <f aca="false">IF($A1585="","",IF(OR($H1585="NOT IN SCHEMATIC",$I1585="MISMATCH",$J1585="MISMATCH",$P1585="MISMATCH",$M1585&lt;&gt;"OK"),"REVIEW","OK"))</f>
        <v/>
      </c>
      <c r="U1585" s="14"/>
      <c r="V1585" s="14"/>
      <c r="W1585" s="17"/>
      <c r="X1585" s="14"/>
    </row>
    <row r="1586" customFormat="false" ht="15" hidden="false" customHeight="false" outlineLevel="0" collapsed="false">
      <c r="A1586" s="9" t="str">
        <f aca="false">IF('3. Layout Parts'!$A1586="","",TRIM('3. Layout Parts'!$A1586))</f>
        <v/>
      </c>
      <c r="B1586" s="9" t="str">
        <f aca="false">IF($A1586="","",'3. Layout Parts'!$D1586)</f>
        <v/>
      </c>
      <c r="C1586" s="9" t="str">
        <f aca="false">IF($A1586="","",'3. Layout Parts'!$B1586)</f>
        <v/>
      </c>
      <c r="D1586" s="9" t="str">
        <f aca="false">IF($A1586="","",'3. Layout Parts'!$C1586)</f>
        <v/>
      </c>
      <c r="E1586" s="9" t="str">
        <f aca="false">IF($A1586="","",IFERROR(INDEX('2. Schematic Parts'!$B$2:$B$3001,MATCH($A1586,'2. Schematic Parts'!$A$2:$A$3001,0)),"NOT FOUND"))</f>
        <v/>
      </c>
      <c r="F1586" s="9" t="str">
        <f aca="false">IF($A1586="","",IFERROR(INDEX('2. Schematic Parts'!$C$2:$C$3001,MATCH($A1586,'2. Schematic Parts'!$A$2:$A$3001,0))&amp;"","NOT FOUND"))</f>
        <v/>
      </c>
      <c r="G1586" s="9" t="str">
        <f aca="false">IF($A1586="","",IFERROR(INDEX('2. Schematic Parts'!$D$2:$D$3001,MATCH($A1586,'2. Schematic Parts'!$A$2:$A$3001,0))&amp;"","NOT FOUND"))</f>
        <v/>
      </c>
      <c r="H1586" s="9" t="str">
        <f aca="false">IF($A1586="","",IF(COUNTIF('2. Schematic Parts'!$A$2:$A$3001,$A1586)=0,"NOT IN SCHEMATIC","OK"))</f>
        <v/>
      </c>
      <c r="I1586" s="9" t="str">
        <f aca="false">IF($A1586="","",IF($H1586="NOT IN SCHEMATIC","",IF(UPPER(TRIM($C1586))=UPPER(TRIM($E1586)),"OK","MISMATCH")))</f>
        <v/>
      </c>
      <c r="J1586" s="9" t="str">
        <f aca="false">IF($A1586="","",IF($H1586="NOT IN SCHEMATIC","",IF($F1586="","NO SCH DECAL",IF($D1586="","",IF(UPPER(TRIM($D1586))=UPPER(TRIM($F1586)),"OK","MISMATCH")))))</f>
        <v/>
      </c>
      <c r="K1586" s="16" t="str">
        <f aca="false">IF($A1586="","",SUMPRODUCT(--ISNUMBER(SEARCH(","&amp;TRIM($A1586)&amp;",",","&amp;SUBSTITUTE('1. Master BOM'!$D$2:$D$400," ","")&amp;","))))</f>
        <v/>
      </c>
      <c r="L1586" s="16" t="str">
        <f aca="false">IF($A1586="","",IF($K1586&lt;&gt;1,0,SUMPRODUCT(ISNUMBER(SEARCH(","&amp;TRIM($A1586)&amp;",",","&amp;SUBSTITUTE('1. Master BOM'!$D$2:$D$400," ","")&amp;","))*ROW('1. Master BOM'!$D$2:$D$400))))</f>
        <v/>
      </c>
      <c r="M1586" s="9" t="str">
        <f aca="false">IF($A1586="","",IF($K1586=0,"NOT IN BOM",IF($K1586&gt;1,"MULTIPLE BOM LINES","OK")))</f>
        <v/>
      </c>
      <c r="N1586" s="9" t="str">
        <f aca="false">IF($A1586="","",IF($L1586=0,"—",INDEX('1. Master BOM'!$A$1:$A$400,$L1586)))</f>
        <v/>
      </c>
      <c r="O1586" s="9" t="str">
        <f aca="false">IF($A1586="","",IF($L1586=0,"—",INDEX('1. Master BOM'!$B$1:$B$400,$L1586)))</f>
        <v/>
      </c>
      <c r="P1586" s="9" t="str">
        <f aca="false">IF($A1586="","",IF(OR($H1586="NOT IN SCHEMATIC",$O1586="—"),"",IF($G1586="","NO SCH PN",IF(UPPER(TRIM($G1586))=UPPER(TRIM($O1586)),"OK","MISMATCH"))))</f>
        <v/>
      </c>
      <c r="Q1586" s="9" t="str">
        <f aca="false">IF($A1586="","",IF($L1586=0,"—",INDEX('1. Master BOM'!$E$1:$E$400,$L1586)))</f>
        <v/>
      </c>
      <c r="R1586" s="9" t="str">
        <f aca="false">IF($A1586="","",IF($L1586=0,"—",IF(T(INDEX('1. Master BOM'!$F$1:$F$400,$L1586))="","(not set)",INDEX('1. Master BOM'!$F$1:$F$400,$L1586))))</f>
        <v/>
      </c>
      <c r="S1586" s="9" t="str">
        <f aca="false">IF($A1586="","",IF(OR($R1586="—",$R1586="(not set)",$D1586=""),"",IF(ISNUMBER(SEARCH(SUBSTITUTE(SUBSTITUTE(SUBSTITUTE($R1586,"-",""),"_","")," ",""),SUBSTITUTE(SUBSTITUTE(SUBSTITUTE($D1586,"-",""),"_","")," ",""))),"OK","CHECK")))</f>
        <v/>
      </c>
      <c r="T1586" s="9" t="str">
        <f aca="false">IF($A1586="","",IF(OR($H1586="NOT IN SCHEMATIC",$I1586="MISMATCH",$J1586="MISMATCH",$P1586="MISMATCH",$M1586&lt;&gt;"OK"),"REVIEW","OK"))</f>
        <v/>
      </c>
      <c r="U1586" s="14"/>
      <c r="V1586" s="14"/>
      <c r="W1586" s="17"/>
      <c r="X1586" s="14"/>
    </row>
    <row r="1587" customFormat="false" ht="15" hidden="false" customHeight="false" outlineLevel="0" collapsed="false">
      <c r="A1587" s="9" t="str">
        <f aca="false">IF('3. Layout Parts'!$A1587="","",TRIM('3. Layout Parts'!$A1587))</f>
        <v/>
      </c>
      <c r="B1587" s="9" t="str">
        <f aca="false">IF($A1587="","",'3. Layout Parts'!$D1587)</f>
        <v/>
      </c>
      <c r="C1587" s="9" t="str">
        <f aca="false">IF($A1587="","",'3. Layout Parts'!$B1587)</f>
        <v/>
      </c>
      <c r="D1587" s="9" t="str">
        <f aca="false">IF($A1587="","",'3. Layout Parts'!$C1587)</f>
        <v/>
      </c>
      <c r="E1587" s="9" t="str">
        <f aca="false">IF($A1587="","",IFERROR(INDEX('2. Schematic Parts'!$B$2:$B$3001,MATCH($A1587,'2. Schematic Parts'!$A$2:$A$3001,0)),"NOT FOUND"))</f>
        <v/>
      </c>
      <c r="F1587" s="9" t="str">
        <f aca="false">IF($A1587="","",IFERROR(INDEX('2. Schematic Parts'!$C$2:$C$3001,MATCH($A1587,'2. Schematic Parts'!$A$2:$A$3001,0))&amp;"","NOT FOUND"))</f>
        <v/>
      </c>
      <c r="G1587" s="9" t="str">
        <f aca="false">IF($A1587="","",IFERROR(INDEX('2. Schematic Parts'!$D$2:$D$3001,MATCH($A1587,'2. Schematic Parts'!$A$2:$A$3001,0))&amp;"","NOT FOUND"))</f>
        <v/>
      </c>
      <c r="H1587" s="9" t="str">
        <f aca="false">IF($A1587="","",IF(COUNTIF('2. Schematic Parts'!$A$2:$A$3001,$A1587)=0,"NOT IN SCHEMATIC","OK"))</f>
        <v/>
      </c>
      <c r="I1587" s="9" t="str">
        <f aca="false">IF($A1587="","",IF($H1587="NOT IN SCHEMATIC","",IF(UPPER(TRIM($C1587))=UPPER(TRIM($E1587)),"OK","MISMATCH")))</f>
        <v/>
      </c>
      <c r="J1587" s="9" t="str">
        <f aca="false">IF($A1587="","",IF($H1587="NOT IN SCHEMATIC","",IF($F1587="","NO SCH DECAL",IF($D1587="","",IF(UPPER(TRIM($D1587))=UPPER(TRIM($F1587)),"OK","MISMATCH")))))</f>
        <v/>
      </c>
      <c r="K1587" s="16" t="str">
        <f aca="false">IF($A1587="","",SUMPRODUCT(--ISNUMBER(SEARCH(","&amp;TRIM($A1587)&amp;",",","&amp;SUBSTITUTE('1. Master BOM'!$D$2:$D$400," ","")&amp;","))))</f>
        <v/>
      </c>
      <c r="L1587" s="16" t="str">
        <f aca="false">IF($A1587="","",IF($K1587&lt;&gt;1,0,SUMPRODUCT(ISNUMBER(SEARCH(","&amp;TRIM($A1587)&amp;",",","&amp;SUBSTITUTE('1. Master BOM'!$D$2:$D$400," ","")&amp;","))*ROW('1. Master BOM'!$D$2:$D$400))))</f>
        <v/>
      </c>
      <c r="M1587" s="9" t="str">
        <f aca="false">IF($A1587="","",IF($K1587=0,"NOT IN BOM",IF($K1587&gt;1,"MULTIPLE BOM LINES","OK")))</f>
        <v/>
      </c>
      <c r="N1587" s="9" t="str">
        <f aca="false">IF($A1587="","",IF($L1587=0,"—",INDEX('1. Master BOM'!$A$1:$A$400,$L1587)))</f>
        <v/>
      </c>
      <c r="O1587" s="9" t="str">
        <f aca="false">IF($A1587="","",IF($L1587=0,"—",INDEX('1. Master BOM'!$B$1:$B$400,$L1587)))</f>
        <v/>
      </c>
      <c r="P1587" s="9" t="str">
        <f aca="false">IF($A1587="","",IF(OR($H1587="NOT IN SCHEMATIC",$O1587="—"),"",IF($G1587="","NO SCH PN",IF(UPPER(TRIM($G1587))=UPPER(TRIM($O1587)),"OK","MISMATCH"))))</f>
        <v/>
      </c>
      <c r="Q1587" s="9" t="str">
        <f aca="false">IF($A1587="","",IF($L1587=0,"—",INDEX('1. Master BOM'!$E$1:$E$400,$L1587)))</f>
        <v/>
      </c>
      <c r="R1587" s="9" t="str">
        <f aca="false">IF($A1587="","",IF($L1587=0,"—",IF(T(INDEX('1. Master BOM'!$F$1:$F$400,$L1587))="","(not set)",INDEX('1. Master BOM'!$F$1:$F$400,$L1587))))</f>
        <v/>
      </c>
      <c r="S1587" s="9" t="str">
        <f aca="false">IF($A1587="","",IF(OR($R1587="—",$R1587="(not set)",$D1587=""),"",IF(ISNUMBER(SEARCH(SUBSTITUTE(SUBSTITUTE(SUBSTITUTE($R1587,"-",""),"_","")," ",""),SUBSTITUTE(SUBSTITUTE(SUBSTITUTE($D1587,"-",""),"_","")," ",""))),"OK","CHECK")))</f>
        <v/>
      </c>
      <c r="T1587" s="9" t="str">
        <f aca="false">IF($A1587="","",IF(OR($H1587="NOT IN SCHEMATIC",$I1587="MISMATCH",$J1587="MISMATCH",$P1587="MISMATCH",$M1587&lt;&gt;"OK"),"REVIEW","OK"))</f>
        <v/>
      </c>
      <c r="U1587" s="14"/>
      <c r="V1587" s="14"/>
      <c r="W1587" s="17"/>
      <c r="X1587" s="14"/>
    </row>
    <row r="1588" customFormat="false" ht="15" hidden="false" customHeight="false" outlineLevel="0" collapsed="false">
      <c r="A1588" s="9" t="str">
        <f aca="false">IF('3. Layout Parts'!$A1588="","",TRIM('3. Layout Parts'!$A1588))</f>
        <v/>
      </c>
      <c r="B1588" s="9" t="str">
        <f aca="false">IF($A1588="","",'3. Layout Parts'!$D1588)</f>
        <v/>
      </c>
      <c r="C1588" s="9" t="str">
        <f aca="false">IF($A1588="","",'3. Layout Parts'!$B1588)</f>
        <v/>
      </c>
      <c r="D1588" s="9" t="str">
        <f aca="false">IF($A1588="","",'3. Layout Parts'!$C1588)</f>
        <v/>
      </c>
      <c r="E1588" s="9" t="str">
        <f aca="false">IF($A1588="","",IFERROR(INDEX('2. Schematic Parts'!$B$2:$B$3001,MATCH($A1588,'2. Schematic Parts'!$A$2:$A$3001,0)),"NOT FOUND"))</f>
        <v/>
      </c>
      <c r="F1588" s="9" t="str">
        <f aca="false">IF($A1588="","",IFERROR(INDEX('2. Schematic Parts'!$C$2:$C$3001,MATCH($A1588,'2. Schematic Parts'!$A$2:$A$3001,0))&amp;"","NOT FOUND"))</f>
        <v/>
      </c>
      <c r="G1588" s="9" t="str">
        <f aca="false">IF($A1588="","",IFERROR(INDEX('2. Schematic Parts'!$D$2:$D$3001,MATCH($A1588,'2. Schematic Parts'!$A$2:$A$3001,0))&amp;"","NOT FOUND"))</f>
        <v/>
      </c>
      <c r="H1588" s="9" t="str">
        <f aca="false">IF($A1588="","",IF(COUNTIF('2. Schematic Parts'!$A$2:$A$3001,$A1588)=0,"NOT IN SCHEMATIC","OK"))</f>
        <v/>
      </c>
      <c r="I1588" s="9" t="str">
        <f aca="false">IF($A1588="","",IF($H1588="NOT IN SCHEMATIC","",IF(UPPER(TRIM($C1588))=UPPER(TRIM($E1588)),"OK","MISMATCH")))</f>
        <v/>
      </c>
      <c r="J1588" s="9" t="str">
        <f aca="false">IF($A1588="","",IF($H1588="NOT IN SCHEMATIC","",IF($F1588="","NO SCH DECAL",IF($D1588="","",IF(UPPER(TRIM($D1588))=UPPER(TRIM($F1588)),"OK","MISMATCH")))))</f>
        <v/>
      </c>
      <c r="K1588" s="16" t="str">
        <f aca="false">IF($A1588="","",SUMPRODUCT(--ISNUMBER(SEARCH(","&amp;TRIM($A1588)&amp;",",","&amp;SUBSTITUTE('1. Master BOM'!$D$2:$D$400," ","")&amp;","))))</f>
        <v/>
      </c>
      <c r="L1588" s="16" t="str">
        <f aca="false">IF($A1588="","",IF($K1588&lt;&gt;1,0,SUMPRODUCT(ISNUMBER(SEARCH(","&amp;TRIM($A1588)&amp;",",","&amp;SUBSTITUTE('1. Master BOM'!$D$2:$D$400," ","")&amp;","))*ROW('1. Master BOM'!$D$2:$D$400))))</f>
        <v/>
      </c>
      <c r="M1588" s="9" t="str">
        <f aca="false">IF($A1588="","",IF($K1588=0,"NOT IN BOM",IF($K1588&gt;1,"MULTIPLE BOM LINES","OK")))</f>
        <v/>
      </c>
      <c r="N1588" s="9" t="str">
        <f aca="false">IF($A1588="","",IF($L1588=0,"—",INDEX('1. Master BOM'!$A$1:$A$400,$L1588)))</f>
        <v/>
      </c>
      <c r="O1588" s="9" t="str">
        <f aca="false">IF($A1588="","",IF($L1588=0,"—",INDEX('1. Master BOM'!$B$1:$B$400,$L1588)))</f>
        <v/>
      </c>
      <c r="P1588" s="9" t="str">
        <f aca="false">IF($A1588="","",IF(OR($H1588="NOT IN SCHEMATIC",$O1588="—"),"",IF($G1588="","NO SCH PN",IF(UPPER(TRIM($G1588))=UPPER(TRIM($O1588)),"OK","MISMATCH"))))</f>
        <v/>
      </c>
      <c r="Q1588" s="9" t="str">
        <f aca="false">IF($A1588="","",IF($L1588=0,"—",INDEX('1. Master BOM'!$E$1:$E$400,$L1588)))</f>
        <v/>
      </c>
      <c r="R1588" s="9" t="str">
        <f aca="false">IF($A1588="","",IF($L1588=0,"—",IF(T(INDEX('1. Master BOM'!$F$1:$F$400,$L1588))="","(not set)",INDEX('1. Master BOM'!$F$1:$F$400,$L1588))))</f>
        <v/>
      </c>
      <c r="S1588" s="9" t="str">
        <f aca="false">IF($A1588="","",IF(OR($R1588="—",$R1588="(not set)",$D1588=""),"",IF(ISNUMBER(SEARCH(SUBSTITUTE(SUBSTITUTE(SUBSTITUTE($R1588,"-",""),"_","")," ",""),SUBSTITUTE(SUBSTITUTE(SUBSTITUTE($D1588,"-",""),"_","")," ",""))),"OK","CHECK")))</f>
        <v/>
      </c>
      <c r="T1588" s="9" t="str">
        <f aca="false">IF($A1588="","",IF(OR($H1588="NOT IN SCHEMATIC",$I1588="MISMATCH",$J1588="MISMATCH",$P1588="MISMATCH",$M1588&lt;&gt;"OK"),"REVIEW","OK"))</f>
        <v/>
      </c>
      <c r="U1588" s="14"/>
      <c r="V1588" s="14"/>
      <c r="W1588" s="17"/>
      <c r="X1588" s="14"/>
    </row>
    <row r="1589" customFormat="false" ht="15" hidden="false" customHeight="false" outlineLevel="0" collapsed="false">
      <c r="A1589" s="9" t="str">
        <f aca="false">IF('3. Layout Parts'!$A1589="","",TRIM('3. Layout Parts'!$A1589))</f>
        <v/>
      </c>
      <c r="B1589" s="9" t="str">
        <f aca="false">IF($A1589="","",'3. Layout Parts'!$D1589)</f>
        <v/>
      </c>
      <c r="C1589" s="9" t="str">
        <f aca="false">IF($A1589="","",'3. Layout Parts'!$B1589)</f>
        <v/>
      </c>
      <c r="D1589" s="9" t="str">
        <f aca="false">IF($A1589="","",'3. Layout Parts'!$C1589)</f>
        <v/>
      </c>
      <c r="E1589" s="9" t="str">
        <f aca="false">IF($A1589="","",IFERROR(INDEX('2. Schematic Parts'!$B$2:$B$3001,MATCH($A1589,'2. Schematic Parts'!$A$2:$A$3001,0)),"NOT FOUND"))</f>
        <v/>
      </c>
      <c r="F1589" s="9" t="str">
        <f aca="false">IF($A1589="","",IFERROR(INDEX('2. Schematic Parts'!$C$2:$C$3001,MATCH($A1589,'2. Schematic Parts'!$A$2:$A$3001,0))&amp;"","NOT FOUND"))</f>
        <v/>
      </c>
      <c r="G1589" s="9" t="str">
        <f aca="false">IF($A1589="","",IFERROR(INDEX('2. Schematic Parts'!$D$2:$D$3001,MATCH($A1589,'2. Schematic Parts'!$A$2:$A$3001,0))&amp;"","NOT FOUND"))</f>
        <v/>
      </c>
      <c r="H1589" s="9" t="str">
        <f aca="false">IF($A1589="","",IF(COUNTIF('2. Schematic Parts'!$A$2:$A$3001,$A1589)=0,"NOT IN SCHEMATIC","OK"))</f>
        <v/>
      </c>
      <c r="I1589" s="9" t="str">
        <f aca="false">IF($A1589="","",IF($H1589="NOT IN SCHEMATIC","",IF(UPPER(TRIM($C1589))=UPPER(TRIM($E1589)),"OK","MISMATCH")))</f>
        <v/>
      </c>
      <c r="J1589" s="9" t="str">
        <f aca="false">IF($A1589="","",IF($H1589="NOT IN SCHEMATIC","",IF($F1589="","NO SCH DECAL",IF($D1589="","",IF(UPPER(TRIM($D1589))=UPPER(TRIM($F1589)),"OK","MISMATCH")))))</f>
        <v/>
      </c>
      <c r="K1589" s="16" t="str">
        <f aca="false">IF($A1589="","",SUMPRODUCT(--ISNUMBER(SEARCH(","&amp;TRIM($A1589)&amp;",",","&amp;SUBSTITUTE('1. Master BOM'!$D$2:$D$400," ","")&amp;","))))</f>
        <v/>
      </c>
      <c r="L1589" s="16" t="str">
        <f aca="false">IF($A1589="","",IF($K1589&lt;&gt;1,0,SUMPRODUCT(ISNUMBER(SEARCH(","&amp;TRIM($A1589)&amp;",",","&amp;SUBSTITUTE('1. Master BOM'!$D$2:$D$400," ","")&amp;","))*ROW('1. Master BOM'!$D$2:$D$400))))</f>
        <v/>
      </c>
      <c r="M1589" s="9" t="str">
        <f aca="false">IF($A1589="","",IF($K1589=0,"NOT IN BOM",IF($K1589&gt;1,"MULTIPLE BOM LINES","OK")))</f>
        <v/>
      </c>
      <c r="N1589" s="9" t="str">
        <f aca="false">IF($A1589="","",IF($L1589=0,"—",INDEX('1. Master BOM'!$A$1:$A$400,$L1589)))</f>
        <v/>
      </c>
      <c r="O1589" s="9" t="str">
        <f aca="false">IF($A1589="","",IF($L1589=0,"—",INDEX('1. Master BOM'!$B$1:$B$400,$L1589)))</f>
        <v/>
      </c>
      <c r="P1589" s="9" t="str">
        <f aca="false">IF($A1589="","",IF(OR($H1589="NOT IN SCHEMATIC",$O1589="—"),"",IF($G1589="","NO SCH PN",IF(UPPER(TRIM($G1589))=UPPER(TRIM($O1589)),"OK","MISMATCH"))))</f>
        <v/>
      </c>
      <c r="Q1589" s="9" t="str">
        <f aca="false">IF($A1589="","",IF($L1589=0,"—",INDEX('1. Master BOM'!$E$1:$E$400,$L1589)))</f>
        <v/>
      </c>
      <c r="R1589" s="9" t="str">
        <f aca="false">IF($A1589="","",IF($L1589=0,"—",IF(T(INDEX('1. Master BOM'!$F$1:$F$400,$L1589))="","(not set)",INDEX('1. Master BOM'!$F$1:$F$400,$L1589))))</f>
        <v/>
      </c>
      <c r="S1589" s="9" t="str">
        <f aca="false">IF($A1589="","",IF(OR($R1589="—",$R1589="(not set)",$D1589=""),"",IF(ISNUMBER(SEARCH(SUBSTITUTE(SUBSTITUTE(SUBSTITUTE($R1589,"-",""),"_","")," ",""),SUBSTITUTE(SUBSTITUTE(SUBSTITUTE($D1589,"-",""),"_","")," ",""))),"OK","CHECK")))</f>
        <v/>
      </c>
      <c r="T1589" s="9" t="str">
        <f aca="false">IF($A1589="","",IF(OR($H1589="NOT IN SCHEMATIC",$I1589="MISMATCH",$J1589="MISMATCH",$P1589="MISMATCH",$M1589&lt;&gt;"OK"),"REVIEW","OK"))</f>
        <v/>
      </c>
      <c r="U1589" s="14"/>
      <c r="V1589" s="14"/>
      <c r="W1589" s="17"/>
      <c r="X1589" s="14"/>
    </row>
    <row r="1590" customFormat="false" ht="15" hidden="false" customHeight="false" outlineLevel="0" collapsed="false">
      <c r="A1590" s="9" t="str">
        <f aca="false">IF('3. Layout Parts'!$A1590="","",TRIM('3. Layout Parts'!$A1590))</f>
        <v/>
      </c>
      <c r="B1590" s="9" t="str">
        <f aca="false">IF($A1590="","",'3. Layout Parts'!$D1590)</f>
        <v/>
      </c>
      <c r="C1590" s="9" t="str">
        <f aca="false">IF($A1590="","",'3. Layout Parts'!$B1590)</f>
        <v/>
      </c>
      <c r="D1590" s="9" t="str">
        <f aca="false">IF($A1590="","",'3. Layout Parts'!$C1590)</f>
        <v/>
      </c>
      <c r="E1590" s="9" t="str">
        <f aca="false">IF($A1590="","",IFERROR(INDEX('2. Schematic Parts'!$B$2:$B$3001,MATCH($A1590,'2. Schematic Parts'!$A$2:$A$3001,0)),"NOT FOUND"))</f>
        <v/>
      </c>
      <c r="F1590" s="9" t="str">
        <f aca="false">IF($A1590="","",IFERROR(INDEX('2. Schematic Parts'!$C$2:$C$3001,MATCH($A1590,'2. Schematic Parts'!$A$2:$A$3001,0))&amp;"","NOT FOUND"))</f>
        <v/>
      </c>
      <c r="G1590" s="9" t="str">
        <f aca="false">IF($A1590="","",IFERROR(INDEX('2. Schematic Parts'!$D$2:$D$3001,MATCH($A1590,'2. Schematic Parts'!$A$2:$A$3001,0))&amp;"","NOT FOUND"))</f>
        <v/>
      </c>
      <c r="H1590" s="9" t="str">
        <f aca="false">IF($A1590="","",IF(COUNTIF('2. Schematic Parts'!$A$2:$A$3001,$A1590)=0,"NOT IN SCHEMATIC","OK"))</f>
        <v/>
      </c>
      <c r="I1590" s="9" t="str">
        <f aca="false">IF($A1590="","",IF($H1590="NOT IN SCHEMATIC","",IF(UPPER(TRIM($C1590))=UPPER(TRIM($E1590)),"OK","MISMATCH")))</f>
        <v/>
      </c>
      <c r="J1590" s="9" t="str">
        <f aca="false">IF($A1590="","",IF($H1590="NOT IN SCHEMATIC","",IF($F1590="","NO SCH DECAL",IF($D1590="","",IF(UPPER(TRIM($D1590))=UPPER(TRIM($F1590)),"OK","MISMATCH")))))</f>
        <v/>
      </c>
      <c r="K1590" s="16" t="str">
        <f aca="false">IF($A1590="","",SUMPRODUCT(--ISNUMBER(SEARCH(","&amp;TRIM($A1590)&amp;",",","&amp;SUBSTITUTE('1. Master BOM'!$D$2:$D$400," ","")&amp;","))))</f>
        <v/>
      </c>
      <c r="L1590" s="16" t="str">
        <f aca="false">IF($A1590="","",IF($K1590&lt;&gt;1,0,SUMPRODUCT(ISNUMBER(SEARCH(","&amp;TRIM($A1590)&amp;",",","&amp;SUBSTITUTE('1. Master BOM'!$D$2:$D$400," ","")&amp;","))*ROW('1. Master BOM'!$D$2:$D$400))))</f>
        <v/>
      </c>
      <c r="M1590" s="9" t="str">
        <f aca="false">IF($A1590="","",IF($K1590=0,"NOT IN BOM",IF($K1590&gt;1,"MULTIPLE BOM LINES","OK")))</f>
        <v/>
      </c>
      <c r="N1590" s="9" t="str">
        <f aca="false">IF($A1590="","",IF($L1590=0,"—",INDEX('1. Master BOM'!$A$1:$A$400,$L1590)))</f>
        <v/>
      </c>
      <c r="O1590" s="9" t="str">
        <f aca="false">IF($A1590="","",IF($L1590=0,"—",INDEX('1. Master BOM'!$B$1:$B$400,$L1590)))</f>
        <v/>
      </c>
      <c r="P1590" s="9" t="str">
        <f aca="false">IF($A1590="","",IF(OR($H1590="NOT IN SCHEMATIC",$O1590="—"),"",IF($G1590="","NO SCH PN",IF(UPPER(TRIM($G1590))=UPPER(TRIM($O1590)),"OK","MISMATCH"))))</f>
        <v/>
      </c>
      <c r="Q1590" s="9" t="str">
        <f aca="false">IF($A1590="","",IF($L1590=0,"—",INDEX('1. Master BOM'!$E$1:$E$400,$L1590)))</f>
        <v/>
      </c>
      <c r="R1590" s="9" t="str">
        <f aca="false">IF($A1590="","",IF($L1590=0,"—",IF(T(INDEX('1. Master BOM'!$F$1:$F$400,$L1590))="","(not set)",INDEX('1. Master BOM'!$F$1:$F$400,$L1590))))</f>
        <v/>
      </c>
      <c r="S1590" s="9" t="str">
        <f aca="false">IF($A1590="","",IF(OR($R1590="—",$R1590="(not set)",$D1590=""),"",IF(ISNUMBER(SEARCH(SUBSTITUTE(SUBSTITUTE(SUBSTITUTE($R1590,"-",""),"_","")," ",""),SUBSTITUTE(SUBSTITUTE(SUBSTITUTE($D1590,"-",""),"_","")," ",""))),"OK","CHECK")))</f>
        <v/>
      </c>
      <c r="T1590" s="9" t="str">
        <f aca="false">IF($A1590="","",IF(OR($H1590="NOT IN SCHEMATIC",$I1590="MISMATCH",$J1590="MISMATCH",$P1590="MISMATCH",$M1590&lt;&gt;"OK"),"REVIEW","OK"))</f>
        <v/>
      </c>
      <c r="U1590" s="14"/>
      <c r="V1590" s="14"/>
      <c r="W1590" s="17"/>
      <c r="X1590" s="14"/>
    </row>
    <row r="1591" customFormat="false" ht="15" hidden="false" customHeight="false" outlineLevel="0" collapsed="false">
      <c r="A1591" s="9" t="str">
        <f aca="false">IF('3. Layout Parts'!$A1591="","",TRIM('3. Layout Parts'!$A1591))</f>
        <v/>
      </c>
      <c r="B1591" s="9" t="str">
        <f aca="false">IF($A1591="","",'3. Layout Parts'!$D1591)</f>
        <v/>
      </c>
      <c r="C1591" s="9" t="str">
        <f aca="false">IF($A1591="","",'3. Layout Parts'!$B1591)</f>
        <v/>
      </c>
      <c r="D1591" s="9" t="str">
        <f aca="false">IF($A1591="","",'3. Layout Parts'!$C1591)</f>
        <v/>
      </c>
      <c r="E1591" s="9" t="str">
        <f aca="false">IF($A1591="","",IFERROR(INDEX('2. Schematic Parts'!$B$2:$B$3001,MATCH($A1591,'2. Schematic Parts'!$A$2:$A$3001,0)),"NOT FOUND"))</f>
        <v/>
      </c>
      <c r="F1591" s="9" t="str">
        <f aca="false">IF($A1591="","",IFERROR(INDEX('2. Schematic Parts'!$C$2:$C$3001,MATCH($A1591,'2. Schematic Parts'!$A$2:$A$3001,0))&amp;"","NOT FOUND"))</f>
        <v/>
      </c>
      <c r="G1591" s="9" t="str">
        <f aca="false">IF($A1591="","",IFERROR(INDEX('2. Schematic Parts'!$D$2:$D$3001,MATCH($A1591,'2. Schematic Parts'!$A$2:$A$3001,0))&amp;"","NOT FOUND"))</f>
        <v/>
      </c>
      <c r="H1591" s="9" t="str">
        <f aca="false">IF($A1591="","",IF(COUNTIF('2. Schematic Parts'!$A$2:$A$3001,$A1591)=0,"NOT IN SCHEMATIC","OK"))</f>
        <v/>
      </c>
      <c r="I1591" s="9" t="str">
        <f aca="false">IF($A1591="","",IF($H1591="NOT IN SCHEMATIC","",IF(UPPER(TRIM($C1591))=UPPER(TRIM($E1591)),"OK","MISMATCH")))</f>
        <v/>
      </c>
      <c r="J1591" s="9" t="str">
        <f aca="false">IF($A1591="","",IF($H1591="NOT IN SCHEMATIC","",IF($F1591="","NO SCH DECAL",IF($D1591="","",IF(UPPER(TRIM($D1591))=UPPER(TRIM($F1591)),"OK","MISMATCH")))))</f>
        <v/>
      </c>
      <c r="K1591" s="16" t="str">
        <f aca="false">IF($A1591="","",SUMPRODUCT(--ISNUMBER(SEARCH(","&amp;TRIM($A1591)&amp;",",","&amp;SUBSTITUTE('1. Master BOM'!$D$2:$D$400," ","")&amp;","))))</f>
        <v/>
      </c>
      <c r="L1591" s="16" t="str">
        <f aca="false">IF($A1591="","",IF($K1591&lt;&gt;1,0,SUMPRODUCT(ISNUMBER(SEARCH(","&amp;TRIM($A1591)&amp;",",","&amp;SUBSTITUTE('1. Master BOM'!$D$2:$D$400," ","")&amp;","))*ROW('1. Master BOM'!$D$2:$D$400))))</f>
        <v/>
      </c>
      <c r="M1591" s="9" t="str">
        <f aca="false">IF($A1591="","",IF($K1591=0,"NOT IN BOM",IF($K1591&gt;1,"MULTIPLE BOM LINES","OK")))</f>
        <v/>
      </c>
      <c r="N1591" s="9" t="str">
        <f aca="false">IF($A1591="","",IF($L1591=0,"—",INDEX('1. Master BOM'!$A$1:$A$400,$L1591)))</f>
        <v/>
      </c>
      <c r="O1591" s="9" t="str">
        <f aca="false">IF($A1591="","",IF($L1591=0,"—",INDEX('1. Master BOM'!$B$1:$B$400,$L1591)))</f>
        <v/>
      </c>
      <c r="P1591" s="9" t="str">
        <f aca="false">IF($A1591="","",IF(OR($H1591="NOT IN SCHEMATIC",$O1591="—"),"",IF($G1591="","NO SCH PN",IF(UPPER(TRIM($G1591))=UPPER(TRIM($O1591)),"OK","MISMATCH"))))</f>
        <v/>
      </c>
      <c r="Q1591" s="9" t="str">
        <f aca="false">IF($A1591="","",IF($L1591=0,"—",INDEX('1. Master BOM'!$E$1:$E$400,$L1591)))</f>
        <v/>
      </c>
      <c r="R1591" s="9" t="str">
        <f aca="false">IF($A1591="","",IF($L1591=0,"—",IF(T(INDEX('1. Master BOM'!$F$1:$F$400,$L1591))="","(not set)",INDEX('1. Master BOM'!$F$1:$F$400,$L1591))))</f>
        <v/>
      </c>
      <c r="S1591" s="9" t="str">
        <f aca="false">IF($A1591="","",IF(OR($R1591="—",$R1591="(not set)",$D1591=""),"",IF(ISNUMBER(SEARCH(SUBSTITUTE(SUBSTITUTE(SUBSTITUTE($R1591,"-",""),"_","")," ",""),SUBSTITUTE(SUBSTITUTE(SUBSTITUTE($D1591,"-",""),"_","")," ",""))),"OK","CHECK")))</f>
        <v/>
      </c>
      <c r="T1591" s="9" t="str">
        <f aca="false">IF($A1591="","",IF(OR($H1591="NOT IN SCHEMATIC",$I1591="MISMATCH",$J1591="MISMATCH",$P1591="MISMATCH",$M1591&lt;&gt;"OK"),"REVIEW","OK"))</f>
        <v/>
      </c>
      <c r="U1591" s="14"/>
      <c r="V1591" s="14"/>
      <c r="W1591" s="17"/>
      <c r="X1591" s="14"/>
    </row>
    <row r="1592" customFormat="false" ht="15" hidden="false" customHeight="false" outlineLevel="0" collapsed="false">
      <c r="A1592" s="9" t="str">
        <f aca="false">IF('3. Layout Parts'!$A1592="","",TRIM('3. Layout Parts'!$A1592))</f>
        <v/>
      </c>
      <c r="B1592" s="9" t="str">
        <f aca="false">IF($A1592="","",'3. Layout Parts'!$D1592)</f>
        <v/>
      </c>
      <c r="C1592" s="9" t="str">
        <f aca="false">IF($A1592="","",'3. Layout Parts'!$B1592)</f>
        <v/>
      </c>
      <c r="D1592" s="9" t="str">
        <f aca="false">IF($A1592="","",'3. Layout Parts'!$C1592)</f>
        <v/>
      </c>
      <c r="E1592" s="9" t="str">
        <f aca="false">IF($A1592="","",IFERROR(INDEX('2. Schematic Parts'!$B$2:$B$3001,MATCH($A1592,'2. Schematic Parts'!$A$2:$A$3001,0)),"NOT FOUND"))</f>
        <v/>
      </c>
      <c r="F1592" s="9" t="str">
        <f aca="false">IF($A1592="","",IFERROR(INDEX('2. Schematic Parts'!$C$2:$C$3001,MATCH($A1592,'2. Schematic Parts'!$A$2:$A$3001,0))&amp;"","NOT FOUND"))</f>
        <v/>
      </c>
      <c r="G1592" s="9" t="str">
        <f aca="false">IF($A1592="","",IFERROR(INDEX('2. Schematic Parts'!$D$2:$D$3001,MATCH($A1592,'2. Schematic Parts'!$A$2:$A$3001,0))&amp;"","NOT FOUND"))</f>
        <v/>
      </c>
      <c r="H1592" s="9" t="str">
        <f aca="false">IF($A1592="","",IF(COUNTIF('2. Schematic Parts'!$A$2:$A$3001,$A1592)=0,"NOT IN SCHEMATIC","OK"))</f>
        <v/>
      </c>
      <c r="I1592" s="9" t="str">
        <f aca="false">IF($A1592="","",IF($H1592="NOT IN SCHEMATIC","",IF(UPPER(TRIM($C1592))=UPPER(TRIM($E1592)),"OK","MISMATCH")))</f>
        <v/>
      </c>
      <c r="J1592" s="9" t="str">
        <f aca="false">IF($A1592="","",IF($H1592="NOT IN SCHEMATIC","",IF($F1592="","NO SCH DECAL",IF($D1592="","",IF(UPPER(TRIM($D1592))=UPPER(TRIM($F1592)),"OK","MISMATCH")))))</f>
        <v/>
      </c>
      <c r="K1592" s="16" t="str">
        <f aca="false">IF($A1592="","",SUMPRODUCT(--ISNUMBER(SEARCH(","&amp;TRIM($A1592)&amp;",",","&amp;SUBSTITUTE('1. Master BOM'!$D$2:$D$400," ","")&amp;","))))</f>
        <v/>
      </c>
      <c r="L1592" s="16" t="str">
        <f aca="false">IF($A1592="","",IF($K1592&lt;&gt;1,0,SUMPRODUCT(ISNUMBER(SEARCH(","&amp;TRIM($A1592)&amp;",",","&amp;SUBSTITUTE('1. Master BOM'!$D$2:$D$400," ","")&amp;","))*ROW('1. Master BOM'!$D$2:$D$400))))</f>
        <v/>
      </c>
      <c r="M1592" s="9" t="str">
        <f aca="false">IF($A1592="","",IF($K1592=0,"NOT IN BOM",IF($K1592&gt;1,"MULTIPLE BOM LINES","OK")))</f>
        <v/>
      </c>
      <c r="N1592" s="9" t="str">
        <f aca="false">IF($A1592="","",IF($L1592=0,"—",INDEX('1. Master BOM'!$A$1:$A$400,$L1592)))</f>
        <v/>
      </c>
      <c r="O1592" s="9" t="str">
        <f aca="false">IF($A1592="","",IF($L1592=0,"—",INDEX('1. Master BOM'!$B$1:$B$400,$L1592)))</f>
        <v/>
      </c>
      <c r="P1592" s="9" t="str">
        <f aca="false">IF($A1592="","",IF(OR($H1592="NOT IN SCHEMATIC",$O1592="—"),"",IF($G1592="","NO SCH PN",IF(UPPER(TRIM($G1592))=UPPER(TRIM($O1592)),"OK","MISMATCH"))))</f>
        <v/>
      </c>
      <c r="Q1592" s="9" t="str">
        <f aca="false">IF($A1592="","",IF($L1592=0,"—",INDEX('1. Master BOM'!$E$1:$E$400,$L1592)))</f>
        <v/>
      </c>
      <c r="R1592" s="9" t="str">
        <f aca="false">IF($A1592="","",IF($L1592=0,"—",IF(T(INDEX('1. Master BOM'!$F$1:$F$400,$L1592))="","(not set)",INDEX('1. Master BOM'!$F$1:$F$400,$L1592))))</f>
        <v/>
      </c>
      <c r="S1592" s="9" t="str">
        <f aca="false">IF($A1592="","",IF(OR($R1592="—",$R1592="(not set)",$D1592=""),"",IF(ISNUMBER(SEARCH(SUBSTITUTE(SUBSTITUTE(SUBSTITUTE($R1592,"-",""),"_","")," ",""),SUBSTITUTE(SUBSTITUTE(SUBSTITUTE($D1592,"-",""),"_","")," ",""))),"OK","CHECK")))</f>
        <v/>
      </c>
      <c r="T1592" s="9" t="str">
        <f aca="false">IF($A1592="","",IF(OR($H1592="NOT IN SCHEMATIC",$I1592="MISMATCH",$J1592="MISMATCH",$P1592="MISMATCH",$M1592&lt;&gt;"OK"),"REVIEW","OK"))</f>
        <v/>
      </c>
      <c r="U1592" s="14"/>
      <c r="V1592" s="14"/>
      <c r="W1592" s="17"/>
      <c r="X1592" s="14"/>
    </row>
    <row r="1593" customFormat="false" ht="15" hidden="false" customHeight="false" outlineLevel="0" collapsed="false">
      <c r="A1593" s="9" t="str">
        <f aca="false">IF('3. Layout Parts'!$A1593="","",TRIM('3. Layout Parts'!$A1593))</f>
        <v/>
      </c>
      <c r="B1593" s="9" t="str">
        <f aca="false">IF($A1593="","",'3. Layout Parts'!$D1593)</f>
        <v/>
      </c>
      <c r="C1593" s="9" t="str">
        <f aca="false">IF($A1593="","",'3. Layout Parts'!$B1593)</f>
        <v/>
      </c>
      <c r="D1593" s="9" t="str">
        <f aca="false">IF($A1593="","",'3. Layout Parts'!$C1593)</f>
        <v/>
      </c>
      <c r="E1593" s="9" t="str">
        <f aca="false">IF($A1593="","",IFERROR(INDEX('2. Schematic Parts'!$B$2:$B$3001,MATCH($A1593,'2. Schematic Parts'!$A$2:$A$3001,0)),"NOT FOUND"))</f>
        <v/>
      </c>
      <c r="F1593" s="9" t="str">
        <f aca="false">IF($A1593="","",IFERROR(INDEX('2. Schematic Parts'!$C$2:$C$3001,MATCH($A1593,'2. Schematic Parts'!$A$2:$A$3001,0))&amp;"","NOT FOUND"))</f>
        <v/>
      </c>
      <c r="G1593" s="9" t="str">
        <f aca="false">IF($A1593="","",IFERROR(INDEX('2. Schematic Parts'!$D$2:$D$3001,MATCH($A1593,'2. Schematic Parts'!$A$2:$A$3001,0))&amp;"","NOT FOUND"))</f>
        <v/>
      </c>
      <c r="H1593" s="9" t="str">
        <f aca="false">IF($A1593="","",IF(COUNTIF('2. Schematic Parts'!$A$2:$A$3001,$A1593)=0,"NOT IN SCHEMATIC","OK"))</f>
        <v/>
      </c>
      <c r="I1593" s="9" t="str">
        <f aca="false">IF($A1593="","",IF($H1593="NOT IN SCHEMATIC","",IF(UPPER(TRIM($C1593))=UPPER(TRIM($E1593)),"OK","MISMATCH")))</f>
        <v/>
      </c>
      <c r="J1593" s="9" t="str">
        <f aca="false">IF($A1593="","",IF($H1593="NOT IN SCHEMATIC","",IF($F1593="","NO SCH DECAL",IF($D1593="","",IF(UPPER(TRIM($D1593))=UPPER(TRIM($F1593)),"OK","MISMATCH")))))</f>
        <v/>
      </c>
      <c r="K1593" s="16" t="str">
        <f aca="false">IF($A1593="","",SUMPRODUCT(--ISNUMBER(SEARCH(","&amp;TRIM($A1593)&amp;",",","&amp;SUBSTITUTE('1. Master BOM'!$D$2:$D$400," ","")&amp;","))))</f>
        <v/>
      </c>
      <c r="L1593" s="16" t="str">
        <f aca="false">IF($A1593="","",IF($K1593&lt;&gt;1,0,SUMPRODUCT(ISNUMBER(SEARCH(","&amp;TRIM($A1593)&amp;",",","&amp;SUBSTITUTE('1. Master BOM'!$D$2:$D$400," ","")&amp;","))*ROW('1. Master BOM'!$D$2:$D$400))))</f>
        <v/>
      </c>
      <c r="M1593" s="9" t="str">
        <f aca="false">IF($A1593="","",IF($K1593=0,"NOT IN BOM",IF($K1593&gt;1,"MULTIPLE BOM LINES","OK")))</f>
        <v/>
      </c>
      <c r="N1593" s="9" t="str">
        <f aca="false">IF($A1593="","",IF($L1593=0,"—",INDEX('1. Master BOM'!$A$1:$A$400,$L1593)))</f>
        <v/>
      </c>
      <c r="O1593" s="9" t="str">
        <f aca="false">IF($A1593="","",IF($L1593=0,"—",INDEX('1. Master BOM'!$B$1:$B$400,$L1593)))</f>
        <v/>
      </c>
      <c r="P1593" s="9" t="str">
        <f aca="false">IF($A1593="","",IF(OR($H1593="NOT IN SCHEMATIC",$O1593="—"),"",IF($G1593="","NO SCH PN",IF(UPPER(TRIM($G1593))=UPPER(TRIM($O1593)),"OK","MISMATCH"))))</f>
        <v/>
      </c>
      <c r="Q1593" s="9" t="str">
        <f aca="false">IF($A1593="","",IF($L1593=0,"—",INDEX('1. Master BOM'!$E$1:$E$400,$L1593)))</f>
        <v/>
      </c>
      <c r="R1593" s="9" t="str">
        <f aca="false">IF($A1593="","",IF($L1593=0,"—",IF(T(INDEX('1. Master BOM'!$F$1:$F$400,$L1593))="","(not set)",INDEX('1. Master BOM'!$F$1:$F$400,$L1593))))</f>
        <v/>
      </c>
      <c r="S1593" s="9" t="str">
        <f aca="false">IF($A1593="","",IF(OR($R1593="—",$R1593="(not set)",$D1593=""),"",IF(ISNUMBER(SEARCH(SUBSTITUTE(SUBSTITUTE(SUBSTITUTE($R1593,"-",""),"_","")," ",""),SUBSTITUTE(SUBSTITUTE(SUBSTITUTE($D1593,"-",""),"_","")," ",""))),"OK","CHECK")))</f>
        <v/>
      </c>
      <c r="T1593" s="9" t="str">
        <f aca="false">IF($A1593="","",IF(OR($H1593="NOT IN SCHEMATIC",$I1593="MISMATCH",$J1593="MISMATCH",$P1593="MISMATCH",$M1593&lt;&gt;"OK"),"REVIEW","OK"))</f>
        <v/>
      </c>
      <c r="U1593" s="14"/>
      <c r="V1593" s="14"/>
      <c r="W1593" s="17"/>
      <c r="X1593" s="14"/>
    </row>
    <row r="1594" customFormat="false" ht="15" hidden="false" customHeight="false" outlineLevel="0" collapsed="false">
      <c r="A1594" s="9" t="str">
        <f aca="false">IF('3. Layout Parts'!$A1594="","",TRIM('3. Layout Parts'!$A1594))</f>
        <v/>
      </c>
      <c r="B1594" s="9" t="str">
        <f aca="false">IF($A1594="","",'3. Layout Parts'!$D1594)</f>
        <v/>
      </c>
      <c r="C1594" s="9" t="str">
        <f aca="false">IF($A1594="","",'3. Layout Parts'!$B1594)</f>
        <v/>
      </c>
      <c r="D1594" s="9" t="str">
        <f aca="false">IF($A1594="","",'3. Layout Parts'!$C1594)</f>
        <v/>
      </c>
      <c r="E1594" s="9" t="str">
        <f aca="false">IF($A1594="","",IFERROR(INDEX('2. Schematic Parts'!$B$2:$B$3001,MATCH($A1594,'2. Schematic Parts'!$A$2:$A$3001,0)),"NOT FOUND"))</f>
        <v/>
      </c>
      <c r="F1594" s="9" t="str">
        <f aca="false">IF($A1594="","",IFERROR(INDEX('2. Schematic Parts'!$C$2:$C$3001,MATCH($A1594,'2. Schematic Parts'!$A$2:$A$3001,0))&amp;"","NOT FOUND"))</f>
        <v/>
      </c>
      <c r="G1594" s="9" t="str">
        <f aca="false">IF($A1594="","",IFERROR(INDEX('2. Schematic Parts'!$D$2:$D$3001,MATCH($A1594,'2. Schematic Parts'!$A$2:$A$3001,0))&amp;"","NOT FOUND"))</f>
        <v/>
      </c>
      <c r="H1594" s="9" t="str">
        <f aca="false">IF($A1594="","",IF(COUNTIF('2. Schematic Parts'!$A$2:$A$3001,$A1594)=0,"NOT IN SCHEMATIC","OK"))</f>
        <v/>
      </c>
      <c r="I1594" s="9" t="str">
        <f aca="false">IF($A1594="","",IF($H1594="NOT IN SCHEMATIC","",IF(UPPER(TRIM($C1594))=UPPER(TRIM($E1594)),"OK","MISMATCH")))</f>
        <v/>
      </c>
      <c r="J1594" s="9" t="str">
        <f aca="false">IF($A1594="","",IF($H1594="NOT IN SCHEMATIC","",IF($F1594="","NO SCH DECAL",IF($D1594="","",IF(UPPER(TRIM($D1594))=UPPER(TRIM($F1594)),"OK","MISMATCH")))))</f>
        <v/>
      </c>
      <c r="K1594" s="16" t="str">
        <f aca="false">IF($A1594="","",SUMPRODUCT(--ISNUMBER(SEARCH(","&amp;TRIM($A1594)&amp;",",","&amp;SUBSTITUTE('1. Master BOM'!$D$2:$D$400," ","")&amp;","))))</f>
        <v/>
      </c>
      <c r="L1594" s="16" t="str">
        <f aca="false">IF($A1594="","",IF($K1594&lt;&gt;1,0,SUMPRODUCT(ISNUMBER(SEARCH(","&amp;TRIM($A1594)&amp;",",","&amp;SUBSTITUTE('1. Master BOM'!$D$2:$D$400," ","")&amp;","))*ROW('1. Master BOM'!$D$2:$D$400))))</f>
        <v/>
      </c>
      <c r="M1594" s="9" t="str">
        <f aca="false">IF($A1594="","",IF($K1594=0,"NOT IN BOM",IF($K1594&gt;1,"MULTIPLE BOM LINES","OK")))</f>
        <v/>
      </c>
      <c r="N1594" s="9" t="str">
        <f aca="false">IF($A1594="","",IF($L1594=0,"—",INDEX('1. Master BOM'!$A$1:$A$400,$L1594)))</f>
        <v/>
      </c>
      <c r="O1594" s="9" t="str">
        <f aca="false">IF($A1594="","",IF($L1594=0,"—",INDEX('1. Master BOM'!$B$1:$B$400,$L1594)))</f>
        <v/>
      </c>
      <c r="P1594" s="9" t="str">
        <f aca="false">IF($A1594="","",IF(OR($H1594="NOT IN SCHEMATIC",$O1594="—"),"",IF($G1594="","NO SCH PN",IF(UPPER(TRIM($G1594))=UPPER(TRIM($O1594)),"OK","MISMATCH"))))</f>
        <v/>
      </c>
      <c r="Q1594" s="9" t="str">
        <f aca="false">IF($A1594="","",IF($L1594=0,"—",INDEX('1. Master BOM'!$E$1:$E$400,$L1594)))</f>
        <v/>
      </c>
      <c r="R1594" s="9" t="str">
        <f aca="false">IF($A1594="","",IF($L1594=0,"—",IF(T(INDEX('1. Master BOM'!$F$1:$F$400,$L1594))="","(not set)",INDEX('1. Master BOM'!$F$1:$F$400,$L1594))))</f>
        <v/>
      </c>
      <c r="S1594" s="9" t="str">
        <f aca="false">IF($A1594="","",IF(OR($R1594="—",$R1594="(not set)",$D1594=""),"",IF(ISNUMBER(SEARCH(SUBSTITUTE(SUBSTITUTE(SUBSTITUTE($R1594,"-",""),"_","")," ",""),SUBSTITUTE(SUBSTITUTE(SUBSTITUTE($D1594,"-",""),"_","")," ",""))),"OK","CHECK")))</f>
        <v/>
      </c>
      <c r="T1594" s="9" t="str">
        <f aca="false">IF($A1594="","",IF(OR($H1594="NOT IN SCHEMATIC",$I1594="MISMATCH",$J1594="MISMATCH",$P1594="MISMATCH",$M1594&lt;&gt;"OK"),"REVIEW","OK"))</f>
        <v/>
      </c>
      <c r="U1594" s="14"/>
      <c r="V1594" s="14"/>
      <c r="W1594" s="17"/>
      <c r="X1594" s="14"/>
    </row>
    <row r="1595" customFormat="false" ht="15" hidden="false" customHeight="false" outlineLevel="0" collapsed="false">
      <c r="A1595" s="9" t="str">
        <f aca="false">IF('3. Layout Parts'!$A1595="","",TRIM('3. Layout Parts'!$A1595))</f>
        <v/>
      </c>
      <c r="B1595" s="9" t="str">
        <f aca="false">IF($A1595="","",'3. Layout Parts'!$D1595)</f>
        <v/>
      </c>
      <c r="C1595" s="9" t="str">
        <f aca="false">IF($A1595="","",'3. Layout Parts'!$B1595)</f>
        <v/>
      </c>
      <c r="D1595" s="9" t="str">
        <f aca="false">IF($A1595="","",'3. Layout Parts'!$C1595)</f>
        <v/>
      </c>
      <c r="E1595" s="9" t="str">
        <f aca="false">IF($A1595="","",IFERROR(INDEX('2. Schematic Parts'!$B$2:$B$3001,MATCH($A1595,'2. Schematic Parts'!$A$2:$A$3001,0)),"NOT FOUND"))</f>
        <v/>
      </c>
      <c r="F1595" s="9" t="str">
        <f aca="false">IF($A1595="","",IFERROR(INDEX('2. Schematic Parts'!$C$2:$C$3001,MATCH($A1595,'2. Schematic Parts'!$A$2:$A$3001,0))&amp;"","NOT FOUND"))</f>
        <v/>
      </c>
      <c r="G1595" s="9" t="str">
        <f aca="false">IF($A1595="","",IFERROR(INDEX('2. Schematic Parts'!$D$2:$D$3001,MATCH($A1595,'2. Schematic Parts'!$A$2:$A$3001,0))&amp;"","NOT FOUND"))</f>
        <v/>
      </c>
      <c r="H1595" s="9" t="str">
        <f aca="false">IF($A1595="","",IF(COUNTIF('2. Schematic Parts'!$A$2:$A$3001,$A1595)=0,"NOT IN SCHEMATIC","OK"))</f>
        <v/>
      </c>
      <c r="I1595" s="9" t="str">
        <f aca="false">IF($A1595="","",IF($H1595="NOT IN SCHEMATIC","",IF(UPPER(TRIM($C1595))=UPPER(TRIM($E1595)),"OK","MISMATCH")))</f>
        <v/>
      </c>
      <c r="J1595" s="9" t="str">
        <f aca="false">IF($A1595="","",IF($H1595="NOT IN SCHEMATIC","",IF($F1595="","NO SCH DECAL",IF($D1595="","",IF(UPPER(TRIM($D1595))=UPPER(TRIM($F1595)),"OK","MISMATCH")))))</f>
        <v/>
      </c>
      <c r="K1595" s="16" t="str">
        <f aca="false">IF($A1595="","",SUMPRODUCT(--ISNUMBER(SEARCH(","&amp;TRIM($A1595)&amp;",",","&amp;SUBSTITUTE('1. Master BOM'!$D$2:$D$400," ","")&amp;","))))</f>
        <v/>
      </c>
      <c r="L1595" s="16" t="str">
        <f aca="false">IF($A1595="","",IF($K1595&lt;&gt;1,0,SUMPRODUCT(ISNUMBER(SEARCH(","&amp;TRIM($A1595)&amp;",",","&amp;SUBSTITUTE('1. Master BOM'!$D$2:$D$400," ","")&amp;","))*ROW('1. Master BOM'!$D$2:$D$400))))</f>
        <v/>
      </c>
      <c r="M1595" s="9" t="str">
        <f aca="false">IF($A1595="","",IF($K1595=0,"NOT IN BOM",IF($K1595&gt;1,"MULTIPLE BOM LINES","OK")))</f>
        <v/>
      </c>
      <c r="N1595" s="9" t="str">
        <f aca="false">IF($A1595="","",IF($L1595=0,"—",INDEX('1. Master BOM'!$A$1:$A$400,$L1595)))</f>
        <v/>
      </c>
      <c r="O1595" s="9" t="str">
        <f aca="false">IF($A1595="","",IF($L1595=0,"—",INDEX('1. Master BOM'!$B$1:$B$400,$L1595)))</f>
        <v/>
      </c>
      <c r="P1595" s="9" t="str">
        <f aca="false">IF($A1595="","",IF(OR($H1595="NOT IN SCHEMATIC",$O1595="—"),"",IF($G1595="","NO SCH PN",IF(UPPER(TRIM($G1595))=UPPER(TRIM($O1595)),"OK","MISMATCH"))))</f>
        <v/>
      </c>
      <c r="Q1595" s="9" t="str">
        <f aca="false">IF($A1595="","",IF($L1595=0,"—",INDEX('1. Master BOM'!$E$1:$E$400,$L1595)))</f>
        <v/>
      </c>
      <c r="R1595" s="9" t="str">
        <f aca="false">IF($A1595="","",IF($L1595=0,"—",IF(T(INDEX('1. Master BOM'!$F$1:$F$400,$L1595))="","(not set)",INDEX('1. Master BOM'!$F$1:$F$400,$L1595))))</f>
        <v/>
      </c>
      <c r="S1595" s="9" t="str">
        <f aca="false">IF($A1595="","",IF(OR($R1595="—",$R1595="(not set)",$D1595=""),"",IF(ISNUMBER(SEARCH(SUBSTITUTE(SUBSTITUTE(SUBSTITUTE($R1595,"-",""),"_","")," ",""),SUBSTITUTE(SUBSTITUTE(SUBSTITUTE($D1595,"-",""),"_","")," ",""))),"OK","CHECK")))</f>
        <v/>
      </c>
      <c r="T1595" s="9" t="str">
        <f aca="false">IF($A1595="","",IF(OR($H1595="NOT IN SCHEMATIC",$I1595="MISMATCH",$J1595="MISMATCH",$P1595="MISMATCH",$M1595&lt;&gt;"OK"),"REVIEW","OK"))</f>
        <v/>
      </c>
      <c r="U1595" s="14"/>
      <c r="V1595" s="14"/>
      <c r="W1595" s="17"/>
      <c r="X1595" s="14"/>
    </row>
    <row r="1596" customFormat="false" ht="15" hidden="false" customHeight="false" outlineLevel="0" collapsed="false">
      <c r="A1596" s="9" t="str">
        <f aca="false">IF('3. Layout Parts'!$A1596="","",TRIM('3. Layout Parts'!$A1596))</f>
        <v/>
      </c>
      <c r="B1596" s="9" t="str">
        <f aca="false">IF($A1596="","",'3. Layout Parts'!$D1596)</f>
        <v/>
      </c>
      <c r="C1596" s="9" t="str">
        <f aca="false">IF($A1596="","",'3. Layout Parts'!$B1596)</f>
        <v/>
      </c>
      <c r="D1596" s="9" t="str">
        <f aca="false">IF($A1596="","",'3. Layout Parts'!$C1596)</f>
        <v/>
      </c>
      <c r="E1596" s="9" t="str">
        <f aca="false">IF($A1596="","",IFERROR(INDEX('2. Schematic Parts'!$B$2:$B$3001,MATCH($A1596,'2. Schematic Parts'!$A$2:$A$3001,0)),"NOT FOUND"))</f>
        <v/>
      </c>
      <c r="F1596" s="9" t="str">
        <f aca="false">IF($A1596="","",IFERROR(INDEX('2. Schematic Parts'!$C$2:$C$3001,MATCH($A1596,'2. Schematic Parts'!$A$2:$A$3001,0))&amp;"","NOT FOUND"))</f>
        <v/>
      </c>
      <c r="G1596" s="9" t="str">
        <f aca="false">IF($A1596="","",IFERROR(INDEX('2. Schematic Parts'!$D$2:$D$3001,MATCH($A1596,'2. Schematic Parts'!$A$2:$A$3001,0))&amp;"","NOT FOUND"))</f>
        <v/>
      </c>
      <c r="H1596" s="9" t="str">
        <f aca="false">IF($A1596="","",IF(COUNTIF('2. Schematic Parts'!$A$2:$A$3001,$A1596)=0,"NOT IN SCHEMATIC","OK"))</f>
        <v/>
      </c>
      <c r="I1596" s="9" t="str">
        <f aca="false">IF($A1596="","",IF($H1596="NOT IN SCHEMATIC","",IF(UPPER(TRIM($C1596))=UPPER(TRIM($E1596)),"OK","MISMATCH")))</f>
        <v/>
      </c>
      <c r="J1596" s="9" t="str">
        <f aca="false">IF($A1596="","",IF($H1596="NOT IN SCHEMATIC","",IF($F1596="","NO SCH DECAL",IF($D1596="","",IF(UPPER(TRIM($D1596))=UPPER(TRIM($F1596)),"OK","MISMATCH")))))</f>
        <v/>
      </c>
      <c r="K1596" s="16" t="str">
        <f aca="false">IF($A1596="","",SUMPRODUCT(--ISNUMBER(SEARCH(","&amp;TRIM($A1596)&amp;",",","&amp;SUBSTITUTE('1. Master BOM'!$D$2:$D$400," ","")&amp;","))))</f>
        <v/>
      </c>
      <c r="L1596" s="16" t="str">
        <f aca="false">IF($A1596="","",IF($K1596&lt;&gt;1,0,SUMPRODUCT(ISNUMBER(SEARCH(","&amp;TRIM($A1596)&amp;",",","&amp;SUBSTITUTE('1. Master BOM'!$D$2:$D$400," ","")&amp;","))*ROW('1. Master BOM'!$D$2:$D$400))))</f>
        <v/>
      </c>
      <c r="M1596" s="9" t="str">
        <f aca="false">IF($A1596="","",IF($K1596=0,"NOT IN BOM",IF($K1596&gt;1,"MULTIPLE BOM LINES","OK")))</f>
        <v/>
      </c>
      <c r="N1596" s="9" t="str">
        <f aca="false">IF($A1596="","",IF($L1596=0,"—",INDEX('1. Master BOM'!$A$1:$A$400,$L1596)))</f>
        <v/>
      </c>
      <c r="O1596" s="9" t="str">
        <f aca="false">IF($A1596="","",IF($L1596=0,"—",INDEX('1. Master BOM'!$B$1:$B$400,$L1596)))</f>
        <v/>
      </c>
      <c r="P1596" s="9" t="str">
        <f aca="false">IF($A1596="","",IF(OR($H1596="NOT IN SCHEMATIC",$O1596="—"),"",IF($G1596="","NO SCH PN",IF(UPPER(TRIM($G1596))=UPPER(TRIM($O1596)),"OK","MISMATCH"))))</f>
        <v/>
      </c>
      <c r="Q1596" s="9" t="str">
        <f aca="false">IF($A1596="","",IF($L1596=0,"—",INDEX('1. Master BOM'!$E$1:$E$400,$L1596)))</f>
        <v/>
      </c>
      <c r="R1596" s="9" t="str">
        <f aca="false">IF($A1596="","",IF($L1596=0,"—",IF(T(INDEX('1. Master BOM'!$F$1:$F$400,$L1596))="","(not set)",INDEX('1. Master BOM'!$F$1:$F$400,$L1596))))</f>
        <v/>
      </c>
      <c r="S1596" s="9" t="str">
        <f aca="false">IF($A1596="","",IF(OR($R1596="—",$R1596="(not set)",$D1596=""),"",IF(ISNUMBER(SEARCH(SUBSTITUTE(SUBSTITUTE(SUBSTITUTE($R1596,"-",""),"_","")," ",""),SUBSTITUTE(SUBSTITUTE(SUBSTITUTE($D1596,"-",""),"_","")," ",""))),"OK","CHECK")))</f>
        <v/>
      </c>
      <c r="T1596" s="9" t="str">
        <f aca="false">IF($A1596="","",IF(OR($H1596="NOT IN SCHEMATIC",$I1596="MISMATCH",$J1596="MISMATCH",$P1596="MISMATCH",$M1596&lt;&gt;"OK"),"REVIEW","OK"))</f>
        <v/>
      </c>
      <c r="U1596" s="14"/>
      <c r="V1596" s="14"/>
      <c r="W1596" s="17"/>
      <c r="X1596" s="14"/>
    </row>
    <row r="1597" customFormat="false" ht="15" hidden="false" customHeight="false" outlineLevel="0" collapsed="false">
      <c r="A1597" s="9" t="str">
        <f aca="false">IF('3. Layout Parts'!$A1597="","",TRIM('3. Layout Parts'!$A1597))</f>
        <v/>
      </c>
      <c r="B1597" s="9" t="str">
        <f aca="false">IF($A1597="","",'3. Layout Parts'!$D1597)</f>
        <v/>
      </c>
      <c r="C1597" s="9" t="str">
        <f aca="false">IF($A1597="","",'3. Layout Parts'!$B1597)</f>
        <v/>
      </c>
      <c r="D1597" s="9" t="str">
        <f aca="false">IF($A1597="","",'3. Layout Parts'!$C1597)</f>
        <v/>
      </c>
      <c r="E1597" s="9" t="str">
        <f aca="false">IF($A1597="","",IFERROR(INDEX('2. Schematic Parts'!$B$2:$B$3001,MATCH($A1597,'2. Schematic Parts'!$A$2:$A$3001,0)),"NOT FOUND"))</f>
        <v/>
      </c>
      <c r="F1597" s="9" t="str">
        <f aca="false">IF($A1597="","",IFERROR(INDEX('2. Schematic Parts'!$C$2:$C$3001,MATCH($A1597,'2. Schematic Parts'!$A$2:$A$3001,0))&amp;"","NOT FOUND"))</f>
        <v/>
      </c>
      <c r="G1597" s="9" t="str">
        <f aca="false">IF($A1597="","",IFERROR(INDEX('2. Schematic Parts'!$D$2:$D$3001,MATCH($A1597,'2. Schematic Parts'!$A$2:$A$3001,0))&amp;"","NOT FOUND"))</f>
        <v/>
      </c>
      <c r="H1597" s="9" t="str">
        <f aca="false">IF($A1597="","",IF(COUNTIF('2. Schematic Parts'!$A$2:$A$3001,$A1597)=0,"NOT IN SCHEMATIC","OK"))</f>
        <v/>
      </c>
      <c r="I1597" s="9" t="str">
        <f aca="false">IF($A1597="","",IF($H1597="NOT IN SCHEMATIC","",IF(UPPER(TRIM($C1597))=UPPER(TRIM($E1597)),"OK","MISMATCH")))</f>
        <v/>
      </c>
      <c r="J1597" s="9" t="str">
        <f aca="false">IF($A1597="","",IF($H1597="NOT IN SCHEMATIC","",IF($F1597="","NO SCH DECAL",IF($D1597="","",IF(UPPER(TRIM($D1597))=UPPER(TRIM($F1597)),"OK","MISMATCH")))))</f>
        <v/>
      </c>
      <c r="K1597" s="16" t="str">
        <f aca="false">IF($A1597="","",SUMPRODUCT(--ISNUMBER(SEARCH(","&amp;TRIM($A1597)&amp;",",","&amp;SUBSTITUTE('1. Master BOM'!$D$2:$D$400," ","")&amp;","))))</f>
        <v/>
      </c>
      <c r="L1597" s="16" t="str">
        <f aca="false">IF($A1597="","",IF($K1597&lt;&gt;1,0,SUMPRODUCT(ISNUMBER(SEARCH(","&amp;TRIM($A1597)&amp;",",","&amp;SUBSTITUTE('1. Master BOM'!$D$2:$D$400," ","")&amp;","))*ROW('1. Master BOM'!$D$2:$D$400))))</f>
        <v/>
      </c>
      <c r="M1597" s="9" t="str">
        <f aca="false">IF($A1597="","",IF($K1597=0,"NOT IN BOM",IF($K1597&gt;1,"MULTIPLE BOM LINES","OK")))</f>
        <v/>
      </c>
      <c r="N1597" s="9" t="str">
        <f aca="false">IF($A1597="","",IF($L1597=0,"—",INDEX('1. Master BOM'!$A$1:$A$400,$L1597)))</f>
        <v/>
      </c>
      <c r="O1597" s="9" t="str">
        <f aca="false">IF($A1597="","",IF($L1597=0,"—",INDEX('1. Master BOM'!$B$1:$B$400,$L1597)))</f>
        <v/>
      </c>
      <c r="P1597" s="9" t="str">
        <f aca="false">IF($A1597="","",IF(OR($H1597="NOT IN SCHEMATIC",$O1597="—"),"",IF($G1597="","NO SCH PN",IF(UPPER(TRIM($G1597))=UPPER(TRIM($O1597)),"OK","MISMATCH"))))</f>
        <v/>
      </c>
      <c r="Q1597" s="9" t="str">
        <f aca="false">IF($A1597="","",IF($L1597=0,"—",INDEX('1. Master BOM'!$E$1:$E$400,$L1597)))</f>
        <v/>
      </c>
      <c r="R1597" s="9" t="str">
        <f aca="false">IF($A1597="","",IF($L1597=0,"—",IF(T(INDEX('1. Master BOM'!$F$1:$F$400,$L1597))="","(not set)",INDEX('1. Master BOM'!$F$1:$F$400,$L1597))))</f>
        <v/>
      </c>
      <c r="S1597" s="9" t="str">
        <f aca="false">IF($A1597="","",IF(OR($R1597="—",$R1597="(not set)",$D1597=""),"",IF(ISNUMBER(SEARCH(SUBSTITUTE(SUBSTITUTE(SUBSTITUTE($R1597,"-",""),"_","")," ",""),SUBSTITUTE(SUBSTITUTE(SUBSTITUTE($D1597,"-",""),"_","")," ",""))),"OK","CHECK")))</f>
        <v/>
      </c>
      <c r="T1597" s="9" t="str">
        <f aca="false">IF($A1597="","",IF(OR($H1597="NOT IN SCHEMATIC",$I1597="MISMATCH",$J1597="MISMATCH",$P1597="MISMATCH",$M1597&lt;&gt;"OK"),"REVIEW","OK"))</f>
        <v/>
      </c>
      <c r="U1597" s="14"/>
      <c r="V1597" s="14"/>
      <c r="W1597" s="17"/>
      <c r="X1597" s="14"/>
    </row>
    <row r="1598" customFormat="false" ht="15" hidden="false" customHeight="false" outlineLevel="0" collapsed="false">
      <c r="A1598" s="9" t="str">
        <f aca="false">IF('3. Layout Parts'!$A1598="","",TRIM('3. Layout Parts'!$A1598))</f>
        <v/>
      </c>
      <c r="B1598" s="9" t="str">
        <f aca="false">IF($A1598="","",'3. Layout Parts'!$D1598)</f>
        <v/>
      </c>
      <c r="C1598" s="9" t="str">
        <f aca="false">IF($A1598="","",'3. Layout Parts'!$B1598)</f>
        <v/>
      </c>
      <c r="D1598" s="9" t="str">
        <f aca="false">IF($A1598="","",'3. Layout Parts'!$C1598)</f>
        <v/>
      </c>
      <c r="E1598" s="9" t="str">
        <f aca="false">IF($A1598="","",IFERROR(INDEX('2. Schematic Parts'!$B$2:$B$3001,MATCH($A1598,'2. Schematic Parts'!$A$2:$A$3001,0)),"NOT FOUND"))</f>
        <v/>
      </c>
      <c r="F1598" s="9" t="str">
        <f aca="false">IF($A1598="","",IFERROR(INDEX('2. Schematic Parts'!$C$2:$C$3001,MATCH($A1598,'2. Schematic Parts'!$A$2:$A$3001,0))&amp;"","NOT FOUND"))</f>
        <v/>
      </c>
      <c r="G1598" s="9" t="str">
        <f aca="false">IF($A1598="","",IFERROR(INDEX('2. Schematic Parts'!$D$2:$D$3001,MATCH($A1598,'2. Schematic Parts'!$A$2:$A$3001,0))&amp;"","NOT FOUND"))</f>
        <v/>
      </c>
      <c r="H1598" s="9" t="str">
        <f aca="false">IF($A1598="","",IF(COUNTIF('2. Schematic Parts'!$A$2:$A$3001,$A1598)=0,"NOT IN SCHEMATIC","OK"))</f>
        <v/>
      </c>
      <c r="I1598" s="9" t="str">
        <f aca="false">IF($A1598="","",IF($H1598="NOT IN SCHEMATIC","",IF(UPPER(TRIM($C1598))=UPPER(TRIM($E1598)),"OK","MISMATCH")))</f>
        <v/>
      </c>
      <c r="J1598" s="9" t="str">
        <f aca="false">IF($A1598="","",IF($H1598="NOT IN SCHEMATIC","",IF($F1598="","NO SCH DECAL",IF($D1598="","",IF(UPPER(TRIM($D1598))=UPPER(TRIM($F1598)),"OK","MISMATCH")))))</f>
        <v/>
      </c>
      <c r="K1598" s="16" t="str">
        <f aca="false">IF($A1598="","",SUMPRODUCT(--ISNUMBER(SEARCH(","&amp;TRIM($A1598)&amp;",",","&amp;SUBSTITUTE('1. Master BOM'!$D$2:$D$400," ","")&amp;","))))</f>
        <v/>
      </c>
      <c r="L1598" s="16" t="str">
        <f aca="false">IF($A1598="","",IF($K1598&lt;&gt;1,0,SUMPRODUCT(ISNUMBER(SEARCH(","&amp;TRIM($A1598)&amp;",",","&amp;SUBSTITUTE('1. Master BOM'!$D$2:$D$400," ","")&amp;","))*ROW('1. Master BOM'!$D$2:$D$400))))</f>
        <v/>
      </c>
      <c r="M1598" s="9" t="str">
        <f aca="false">IF($A1598="","",IF($K1598=0,"NOT IN BOM",IF($K1598&gt;1,"MULTIPLE BOM LINES","OK")))</f>
        <v/>
      </c>
      <c r="N1598" s="9" t="str">
        <f aca="false">IF($A1598="","",IF($L1598=0,"—",INDEX('1. Master BOM'!$A$1:$A$400,$L1598)))</f>
        <v/>
      </c>
      <c r="O1598" s="9" t="str">
        <f aca="false">IF($A1598="","",IF($L1598=0,"—",INDEX('1. Master BOM'!$B$1:$B$400,$L1598)))</f>
        <v/>
      </c>
      <c r="P1598" s="9" t="str">
        <f aca="false">IF($A1598="","",IF(OR($H1598="NOT IN SCHEMATIC",$O1598="—"),"",IF($G1598="","NO SCH PN",IF(UPPER(TRIM($G1598))=UPPER(TRIM($O1598)),"OK","MISMATCH"))))</f>
        <v/>
      </c>
      <c r="Q1598" s="9" t="str">
        <f aca="false">IF($A1598="","",IF($L1598=0,"—",INDEX('1. Master BOM'!$E$1:$E$400,$L1598)))</f>
        <v/>
      </c>
      <c r="R1598" s="9" t="str">
        <f aca="false">IF($A1598="","",IF($L1598=0,"—",IF(T(INDEX('1. Master BOM'!$F$1:$F$400,$L1598))="","(not set)",INDEX('1. Master BOM'!$F$1:$F$400,$L1598))))</f>
        <v/>
      </c>
      <c r="S1598" s="9" t="str">
        <f aca="false">IF($A1598="","",IF(OR($R1598="—",$R1598="(not set)",$D1598=""),"",IF(ISNUMBER(SEARCH(SUBSTITUTE(SUBSTITUTE(SUBSTITUTE($R1598,"-",""),"_","")," ",""),SUBSTITUTE(SUBSTITUTE(SUBSTITUTE($D1598,"-",""),"_","")," ",""))),"OK","CHECK")))</f>
        <v/>
      </c>
      <c r="T1598" s="9" t="str">
        <f aca="false">IF($A1598="","",IF(OR($H1598="NOT IN SCHEMATIC",$I1598="MISMATCH",$J1598="MISMATCH",$P1598="MISMATCH",$M1598&lt;&gt;"OK"),"REVIEW","OK"))</f>
        <v/>
      </c>
      <c r="U1598" s="14"/>
      <c r="V1598" s="14"/>
      <c r="W1598" s="17"/>
      <c r="X1598" s="14"/>
    </row>
    <row r="1599" customFormat="false" ht="15" hidden="false" customHeight="false" outlineLevel="0" collapsed="false">
      <c r="A1599" s="9" t="str">
        <f aca="false">IF('3. Layout Parts'!$A1599="","",TRIM('3. Layout Parts'!$A1599))</f>
        <v/>
      </c>
      <c r="B1599" s="9" t="str">
        <f aca="false">IF($A1599="","",'3. Layout Parts'!$D1599)</f>
        <v/>
      </c>
      <c r="C1599" s="9" t="str">
        <f aca="false">IF($A1599="","",'3. Layout Parts'!$B1599)</f>
        <v/>
      </c>
      <c r="D1599" s="9" t="str">
        <f aca="false">IF($A1599="","",'3. Layout Parts'!$C1599)</f>
        <v/>
      </c>
      <c r="E1599" s="9" t="str">
        <f aca="false">IF($A1599="","",IFERROR(INDEX('2. Schematic Parts'!$B$2:$B$3001,MATCH($A1599,'2. Schematic Parts'!$A$2:$A$3001,0)),"NOT FOUND"))</f>
        <v/>
      </c>
      <c r="F1599" s="9" t="str">
        <f aca="false">IF($A1599="","",IFERROR(INDEX('2. Schematic Parts'!$C$2:$C$3001,MATCH($A1599,'2. Schematic Parts'!$A$2:$A$3001,0))&amp;"","NOT FOUND"))</f>
        <v/>
      </c>
      <c r="G1599" s="9" t="str">
        <f aca="false">IF($A1599="","",IFERROR(INDEX('2. Schematic Parts'!$D$2:$D$3001,MATCH($A1599,'2. Schematic Parts'!$A$2:$A$3001,0))&amp;"","NOT FOUND"))</f>
        <v/>
      </c>
      <c r="H1599" s="9" t="str">
        <f aca="false">IF($A1599="","",IF(COUNTIF('2. Schematic Parts'!$A$2:$A$3001,$A1599)=0,"NOT IN SCHEMATIC","OK"))</f>
        <v/>
      </c>
      <c r="I1599" s="9" t="str">
        <f aca="false">IF($A1599="","",IF($H1599="NOT IN SCHEMATIC","",IF(UPPER(TRIM($C1599))=UPPER(TRIM($E1599)),"OK","MISMATCH")))</f>
        <v/>
      </c>
      <c r="J1599" s="9" t="str">
        <f aca="false">IF($A1599="","",IF($H1599="NOT IN SCHEMATIC","",IF($F1599="","NO SCH DECAL",IF($D1599="","",IF(UPPER(TRIM($D1599))=UPPER(TRIM($F1599)),"OK","MISMATCH")))))</f>
        <v/>
      </c>
      <c r="K1599" s="16" t="str">
        <f aca="false">IF($A1599="","",SUMPRODUCT(--ISNUMBER(SEARCH(","&amp;TRIM($A1599)&amp;",",","&amp;SUBSTITUTE('1. Master BOM'!$D$2:$D$400," ","")&amp;","))))</f>
        <v/>
      </c>
      <c r="L1599" s="16" t="str">
        <f aca="false">IF($A1599="","",IF($K1599&lt;&gt;1,0,SUMPRODUCT(ISNUMBER(SEARCH(","&amp;TRIM($A1599)&amp;",",","&amp;SUBSTITUTE('1. Master BOM'!$D$2:$D$400," ","")&amp;","))*ROW('1. Master BOM'!$D$2:$D$400))))</f>
        <v/>
      </c>
      <c r="M1599" s="9" t="str">
        <f aca="false">IF($A1599="","",IF($K1599=0,"NOT IN BOM",IF($K1599&gt;1,"MULTIPLE BOM LINES","OK")))</f>
        <v/>
      </c>
      <c r="N1599" s="9" t="str">
        <f aca="false">IF($A1599="","",IF($L1599=0,"—",INDEX('1. Master BOM'!$A$1:$A$400,$L1599)))</f>
        <v/>
      </c>
      <c r="O1599" s="9" t="str">
        <f aca="false">IF($A1599="","",IF($L1599=0,"—",INDEX('1. Master BOM'!$B$1:$B$400,$L1599)))</f>
        <v/>
      </c>
      <c r="P1599" s="9" t="str">
        <f aca="false">IF($A1599="","",IF(OR($H1599="NOT IN SCHEMATIC",$O1599="—"),"",IF($G1599="","NO SCH PN",IF(UPPER(TRIM($G1599))=UPPER(TRIM($O1599)),"OK","MISMATCH"))))</f>
        <v/>
      </c>
      <c r="Q1599" s="9" t="str">
        <f aca="false">IF($A1599="","",IF($L1599=0,"—",INDEX('1. Master BOM'!$E$1:$E$400,$L1599)))</f>
        <v/>
      </c>
      <c r="R1599" s="9" t="str">
        <f aca="false">IF($A1599="","",IF($L1599=0,"—",IF(T(INDEX('1. Master BOM'!$F$1:$F$400,$L1599))="","(not set)",INDEX('1. Master BOM'!$F$1:$F$400,$L1599))))</f>
        <v/>
      </c>
      <c r="S1599" s="9" t="str">
        <f aca="false">IF($A1599="","",IF(OR($R1599="—",$R1599="(not set)",$D1599=""),"",IF(ISNUMBER(SEARCH(SUBSTITUTE(SUBSTITUTE(SUBSTITUTE($R1599,"-",""),"_","")," ",""),SUBSTITUTE(SUBSTITUTE(SUBSTITUTE($D1599,"-",""),"_","")," ",""))),"OK","CHECK")))</f>
        <v/>
      </c>
      <c r="T1599" s="9" t="str">
        <f aca="false">IF($A1599="","",IF(OR($H1599="NOT IN SCHEMATIC",$I1599="MISMATCH",$J1599="MISMATCH",$P1599="MISMATCH",$M1599&lt;&gt;"OK"),"REVIEW","OK"))</f>
        <v/>
      </c>
      <c r="U1599" s="14"/>
      <c r="V1599" s="14"/>
      <c r="W1599" s="17"/>
      <c r="X1599" s="14"/>
    </row>
    <row r="1600" customFormat="false" ht="15" hidden="false" customHeight="false" outlineLevel="0" collapsed="false">
      <c r="A1600" s="9" t="str">
        <f aca="false">IF('3. Layout Parts'!$A1600="","",TRIM('3. Layout Parts'!$A1600))</f>
        <v/>
      </c>
      <c r="B1600" s="9" t="str">
        <f aca="false">IF($A1600="","",'3. Layout Parts'!$D1600)</f>
        <v/>
      </c>
      <c r="C1600" s="9" t="str">
        <f aca="false">IF($A1600="","",'3. Layout Parts'!$B1600)</f>
        <v/>
      </c>
      <c r="D1600" s="9" t="str">
        <f aca="false">IF($A1600="","",'3. Layout Parts'!$C1600)</f>
        <v/>
      </c>
      <c r="E1600" s="9" t="str">
        <f aca="false">IF($A1600="","",IFERROR(INDEX('2. Schematic Parts'!$B$2:$B$3001,MATCH($A1600,'2. Schematic Parts'!$A$2:$A$3001,0)),"NOT FOUND"))</f>
        <v/>
      </c>
      <c r="F1600" s="9" t="str">
        <f aca="false">IF($A1600="","",IFERROR(INDEX('2. Schematic Parts'!$C$2:$C$3001,MATCH($A1600,'2. Schematic Parts'!$A$2:$A$3001,0))&amp;"","NOT FOUND"))</f>
        <v/>
      </c>
      <c r="G1600" s="9" t="str">
        <f aca="false">IF($A1600="","",IFERROR(INDEX('2. Schematic Parts'!$D$2:$D$3001,MATCH($A1600,'2. Schematic Parts'!$A$2:$A$3001,0))&amp;"","NOT FOUND"))</f>
        <v/>
      </c>
      <c r="H1600" s="9" t="str">
        <f aca="false">IF($A1600="","",IF(COUNTIF('2. Schematic Parts'!$A$2:$A$3001,$A1600)=0,"NOT IN SCHEMATIC","OK"))</f>
        <v/>
      </c>
      <c r="I1600" s="9" t="str">
        <f aca="false">IF($A1600="","",IF($H1600="NOT IN SCHEMATIC","",IF(UPPER(TRIM($C1600))=UPPER(TRIM($E1600)),"OK","MISMATCH")))</f>
        <v/>
      </c>
      <c r="J1600" s="9" t="str">
        <f aca="false">IF($A1600="","",IF($H1600="NOT IN SCHEMATIC","",IF($F1600="","NO SCH DECAL",IF($D1600="","",IF(UPPER(TRIM($D1600))=UPPER(TRIM($F1600)),"OK","MISMATCH")))))</f>
        <v/>
      </c>
      <c r="K1600" s="16" t="str">
        <f aca="false">IF($A1600="","",SUMPRODUCT(--ISNUMBER(SEARCH(","&amp;TRIM($A1600)&amp;",",","&amp;SUBSTITUTE('1. Master BOM'!$D$2:$D$400," ","")&amp;","))))</f>
        <v/>
      </c>
      <c r="L1600" s="16" t="str">
        <f aca="false">IF($A1600="","",IF($K1600&lt;&gt;1,0,SUMPRODUCT(ISNUMBER(SEARCH(","&amp;TRIM($A1600)&amp;",",","&amp;SUBSTITUTE('1. Master BOM'!$D$2:$D$400," ","")&amp;","))*ROW('1. Master BOM'!$D$2:$D$400))))</f>
        <v/>
      </c>
      <c r="M1600" s="9" t="str">
        <f aca="false">IF($A1600="","",IF($K1600=0,"NOT IN BOM",IF($K1600&gt;1,"MULTIPLE BOM LINES","OK")))</f>
        <v/>
      </c>
      <c r="N1600" s="9" t="str">
        <f aca="false">IF($A1600="","",IF($L1600=0,"—",INDEX('1. Master BOM'!$A$1:$A$400,$L1600)))</f>
        <v/>
      </c>
      <c r="O1600" s="9" t="str">
        <f aca="false">IF($A1600="","",IF($L1600=0,"—",INDEX('1. Master BOM'!$B$1:$B$400,$L1600)))</f>
        <v/>
      </c>
      <c r="P1600" s="9" t="str">
        <f aca="false">IF($A1600="","",IF(OR($H1600="NOT IN SCHEMATIC",$O1600="—"),"",IF($G1600="","NO SCH PN",IF(UPPER(TRIM($G1600))=UPPER(TRIM($O1600)),"OK","MISMATCH"))))</f>
        <v/>
      </c>
      <c r="Q1600" s="9" t="str">
        <f aca="false">IF($A1600="","",IF($L1600=0,"—",INDEX('1. Master BOM'!$E$1:$E$400,$L1600)))</f>
        <v/>
      </c>
      <c r="R1600" s="9" t="str">
        <f aca="false">IF($A1600="","",IF($L1600=0,"—",IF(T(INDEX('1. Master BOM'!$F$1:$F$400,$L1600))="","(not set)",INDEX('1. Master BOM'!$F$1:$F$400,$L1600))))</f>
        <v/>
      </c>
      <c r="S1600" s="9" t="str">
        <f aca="false">IF($A1600="","",IF(OR($R1600="—",$R1600="(not set)",$D1600=""),"",IF(ISNUMBER(SEARCH(SUBSTITUTE(SUBSTITUTE(SUBSTITUTE($R1600,"-",""),"_","")," ",""),SUBSTITUTE(SUBSTITUTE(SUBSTITUTE($D1600,"-",""),"_","")," ",""))),"OK","CHECK")))</f>
        <v/>
      </c>
      <c r="T1600" s="9" t="str">
        <f aca="false">IF($A1600="","",IF(OR($H1600="NOT IN SCHEMATIC",$I1600="MISMATCH",$J1600="MISMATCH",$P1600="MISMATCH",$M1600&lt;&gt;"OK"),"REVIEW","OK"))</f>
        <v/>
      </c>
      <c r="U1600" s="14"/>
      <c r="V1600" s="14"/>
      <c r="W1600" s="17"/>
      <c r="X1600" s="14"/>
    </row>
    <row r="1601" customFormat="false" ht="15" hidden="false" customHeight="false" outlineLevel="0" collapsed="false">
      <c r="A1601" s="9" t="str">
        <f aca="false">IF('3. Layout Parts'!$A1601="","",TRIM('3. Layout Parts'!$A1601))</f>
        <v/>
      </c>
      <c r="B1601" s="9" t="str">
        <f aca="false">IF($A1601="","",'3. Layout Parts'!$D1601)</f>
        <v/>
      </c>
      <c r="C1601" s="9" t="str">
        <f aca="false">IF($A1601="","",'3. Layout Parts'!$B1601)</f>
        <v/>
      </c>
      <c r="D1601" s="9" t="str">
        <f aca="false">IF($A1601="","",'3. Layout Parts'!$C1601)</f>
        <v/>
      </c>
      <c r="E1601" s="9" t="str">
        <f aca="false">IF($A1601="","",IFERROR(INDEX('2. Schematic Parts'!$B$2:$B$3001,MATCH($A1601,'2. Schematic Parts'!$A$2:$A$3001,0)),"NOT FOUND"))</f>
        <v/>
      </c>
      <c r="F1601" s="9" t="str">
        <f aca="false">IF($A1601="","",IFERROR(INDEX('2. Schematic Parts'!$C$2:$C$3001,MATCH($A1601,'2. Schematic Parts'!$A$2:$A$3001,0))&amp;"","NOT FOUND"))</f>
        <v/>
      </c>
      <c r="G1601" s="9" t="str">
        <f aca="false">IF($A1601="","",IFERROR(INDEX('2. Schematic Parts'!$D$2:$D$3001,MATCH($A1601,'2. Schematic Parts'!$A$2:$A$3001,0))&amp;"","NOT FOUND"))</f>
        <v/>
      </c>
      <c r="H1601" s="9" t="str">
        <f aca="false">IF($A1601="","",IF(COUNTIF('2. Schematic Parts'!$A$2:$A$3001,$A1601)=0,"NOT IN SCHEMATIC","OK"))</f>
        <v/>
      </c>
      <c r="I1601" s="9" t="str">
        <f aca="false">IF($A1601="","",IF($H1601="NOT IN SCHEMATIC","",IF(UPPER(TRIM($C1601))=UPPER(TRIM($E1601)),"OK","MISMATCH")))</f>
        <v/>
      </c>
      <c r="J1601" s="9" t="str">
        <f aca="false">IF($A1601="","",IF($H1601="NOT IN SCHEMATIC","",IF($F1601="","NO SCH DECAL",IF($D1601="","",IF(UPPER(TRIM($D1601))=UPPER(TRIM($F1601)),"OK","MISMATCH")))))</f>
        <v/>
      </c>
      <c r="K1601" s="16" t="str">
        <f aca="false">IF($A1601="","",SUMPRODUCT(--ISNUMBER(SEARCH(","&amp;TRIM($A1601)&amp;",",","&amp;SUBSTITUTE('1. Master BOM'!$D$2:$D$400," ","")&amp;","))))</f>
        <v/>
      </c>
      <c r="L1601" s="16" t="str">
        <f aca="false">IF($A1601="","",IF($K1601&lt;&gt;1,0,SUMPRODUCT(ISNUMBER(SEARCH(","&amp;TRIM($A1601)&amp;",",","&amp;SUBSTITUTE('1. Master BOM'!$D$2:$D$400," ","")&amp;","))*ROW('1. Master BOM'!$D$2:$D$400))))</f>
        <v/>
      </c>
      <c r="M1601" s="9" t="str">
        <f aca="false">IF($A1601="","",IF($K1601=0,"NOT IN BOM",IF($K1601&gt;1,"MULTIPLE BOM LINES","OK")))</f>
        <v/>
      </c>
      <c r="N1601" s="9" t="str">
        <f aca="false">IF($A1601="","",IF($L1601=0,"—",INDEX('1. Master BOM'!$A$1:$A$400,$L1601)))</f>
        <v/>
      </c>
      <c r="O1601" s="9" t="str">
        <f aca="false">IF($A1601="","",IF($L1601=0,"—",INDEX('1. Master BOM'!$B$1:$B$400,$L1601)))</f>
        <v/>
      </c>
      <c r="P1601" s="9" t="str">
        <f aca="false">IF($A1601="","",IF(OR($H1601="NOT IN SCHEMATIC",$O1601="—"),"",IF($G1601="","NO SCH PN",IF(UPPER(TRIM($G1601))=UPPER(TRIM($O1601)),"OK","MISMATCH"))))</f>
        <v/>
      </c>
      <c r="Q1601" s="9" t="str">
        <f aca="false">IF($A1601="","",IF($L1601=0,"—",INDEX('1. Master BOM'!$E$1:$E$400,$L1601)))</f>
        <v/>
      </c>
      <c r="R1601" s="9" t="str">
        <f aca="false">IF($A1601="","",IF($L1601=0,"—",IF(T(INDEX('1. Master BOM'!$F$1:$F$400,$L1601))="","(not set)",INDEX('1. Master BOM'!$F$1:$F$400,$L1601))))</f>
        <v/>
      </c>
      <c r="S1601" s="9" t="str">
        <f aca="false">IF($A1601="","",IF(OR($R1601="—",$R1601="(not set)",$D1601=""),"",IF(ISNUMBER(SEARCH(SUBSTITUTE(SUBSTITUTE(SUBSTITUTE($R1601,"-",""),"_","")," ",""),SUBSTITUTE(SUBSTITUTE(SUBSTITUTE($D1601,"-",""),"_","")," ",""))),"OK","CHECK")))</f>
        <v/>
      </c>
      <c r="T1601" s="9" t="str">
        <f aca="false">IF($A1601="","",IF(OR($H1601="NOT IN SCHEMATIC",$I1601="MISMATCH",$J1601="MISMATCH",$P1601="MISMATCH",$M1601&lt;&gt;"OK"),"REVIEW","OK"))</f>
        <v/>
      </c>
      <c r="U1601" s="14"/>
      <c r="V1601" s="14"/>
      <c r="W1601" s="17"/>
      <c r="X1601" s="14"/>
    </row>
    <row r="1602" customFormat="false" ht="15" hidden="false" customHeight="false" outlineLevel="0" collapsed="false">
      <c r="A1602" s="9" t="str">
        <f aca="false">IF('3. Layout Parts'!$A1602="","",TRIM('3. Layout Parts'!$A1602))</f>
        <v/>
      </c>
      <c r="B1602" s="9" t="str">
        <f aca="false">IF($A1602="","",'3. Layout Parts'!$D1602)</f>
        <v/>
      </c>
      <c r="C1602" s="9" t="str">
        <f aca="false">IF($A1602="","",'3. Layout Parts'!$B1602)</f>
        <v/>
      </c>
      <c r="D1602" s="9" t="str">
        <f aca="false">IF($A1602="","",'3. Layout Parts'!$C1602)</f>
        <v/>
      </c>
      <c r="E1602" s="9" t="str">
        <f aca="false">IF($A1602="","",IFERROR(INDEX('2. Schematic Parts'!$B$2:$B$3001,MATCH($A1602,'2. Schematic Parts'!$A$2:$A$3001,0)),"NOT FOUND"))</f>
        <v/>
      </c>
      <c r="F1602" s="9" t="str">
        <f aca="false">IF($A1602="","",IFERROR(INDEX('2. Schematic Parts'!$C$2:$C$3001,MATCH($A1602,'2. Schematic Parts'!$A$2:$A$3001,0))&amp;"","NOT FOUND"))</f>
        <v/>
      </c>
      <c r="G1602" s="9" t="str">
        <f aca="false">IF($A1602="","",IFERROR(INDEX('2. Schematic Parts'!$D$2:$D$3001,MATCH($A1602,'2. Schematic Parts'!$A$2:$A$3001,0))&amp;"","NOT FOUND"))</f>
        <v/>
      </c>
      <c r="H1602" s="9" t="str">
        <f aca="false">IF($A1602="","",IF(COUNTIF('2. Schematic Parts'!$A$2:$A$3001,$A1602)=0,"NOT IN SCHEMATIC","OK"))</f>
        <v/>
      </c>
      <c r="I1602" s="9" t="str">
        <f aca="false">IF($A1602="","",IF($H1602="NOT IN SCHEMATIC","",IF(UPPER(TRIM($C1602))=UPPER(TRIM($E1602)),"OK","MISMATCH")))</f>
        <v/>
      </c>
      <c r="J1602" s="9" t="str">
        <f aca="false">IF($A1602="","",IF($H1602="NOT IN SCHEMATIC","",IF($F1602="","NO SCH DECAL",IF($D1602="","",IF(UPPER(TRIM($D1602))=UPPER(TRIM($F1602)),"OK","MISMATCH")))))</f>
        <v/>
      </c>
      <c r="K1602" s="16" t="str">
        <f aca="false">IF($A1602="","",SUMPRODUCT(--ISNUMBER(SEARCH(","&amp;TRIM($A1602)&amp;",",","&amp;SUBSTITUTE('1. Master BOM'!$D$2:$D$400," ","")&amp;","))))</f>
        <v/>
      </c>
      <c r="L1602" s="16" t="str">
        <f aca="false">IF($A1602="","",IF($K1602&lt;&gt;1,0,SUMPRODUCT(ISNUMBER(SEARCH(","&amp;TRIM($A1602)&amp;",",","&amp;SUBSTITUTE('1. Master BOM'!$D$2:$D$400," ","")&amp;","))*ROW('1. Master BOM'!$D$2:$D$400))))</f>
        <v/>
      </c>
      <c r="M1602" s="9" t="str">
        <f aca="false">IF($A1602="","",IF($K1602=0,"NOT IN BOM",IF($K1602&gt;1,"MULTIPLE BOM LINES","OK")))</f>
        <v/>
      </c>
      <c r="N1602" s="9" t="str">
        <f aca="false">IF($A1602="","",IF($L1602=0,"—",INDEX('1. Master BOM'!$A$1:$A$400,$L1602)))</f>
        <v/>
      </c>
      <c r="O1602" s="9" t="str">
        <f aca="false">IF($A1602="","",IF($L1602=0,"—",INDEX('1. Master BOM'!$B$1:$B$400,$L1602)))</f>
        <v/>
      </c>
      <c r="P1602" s="9" t="str">
        <f aca="false">IF($A1602="","",IF(OR($H1602="NOT IN SCHEMATIC",$O1602="—"),"",IF($G1602="","NO SCH PN",IF(UPPER(TRIM($G1602))=UPPER(TRIM($O1602)),"OK","MISMATCH"))))</f>
        <v/>
      </c>
      <c r="Q1602" s="9" t="str">
        <f aca="false">IF($A1602="","",IF($L1602=0,"—",INDEX('1. Master BOM'!$E$1:$E$400,$L1602)))</f>
        <v/>
      </c>
      <c r="R1602" s="9" t="str">
        <f aca="false">IF($A1602="","",IF($L1602=0,"—",IF(T(INDEX('1. Master BOM'!$F$1:$F$400,$L1602))="","(not set)",INDEX('1. Master BOM'!$F$1:$F$400,$L1602))))</f>
        <v/>
      </c>
      <c r="S1602" s="9" t="str">
        <f aca="false">IF($A1602="","",IF(OR($R1602="—",$R1602="(not set)",$D1602=""),"",IF(ISNUMBER(SEARCH(SUBSTITUTE(SUBSTITUTE(SUBSTITUTE($R1602,"-",""),"_","")," ",""),SUBSTITUTE(SUBSTITUTE(SUBSTITUTE($D1602,"-",""),"_","")," ",""))),"OK","CHECK")))</f>
        <v/>
      </c>
      <c r="T1602" s="9" t="str">
        <f aca="false">IF($A1602="","",IF(OR($H1602="NOT IN SCHEMATIC",$I1602="MISMATCH",$J1602="MISMATCH",$P1602="MISMATCH",$M1602&lt;&gt;"OK"),"REVIEW","OK"))</f>
        <v/>
      </c>
      <c r="U1602" s="14"/>
      <c r="V1602" s="14"/>
      <c r="W1602" s="17"/>
      <c r="X1602" s="14"/>
    </row>
    <row r="1603" customFormat="false" ht="15" hidden="false" customHeight="false" outlineLevel="0" collapsed="false">
      <c r="A1603" s="9" t="str">
        <f aca="false">IF('3. Layout Parts'!$A1603="","",TRIM('3. Layout Parts'!$A1603))</f>
        <v/>
      </c>
      <c r="B1603" s="9" t="str">
        <f aca="false">IF($A1603="","",'3. Layout Parts'!$D1603)</f>
        <v/>
      </c>
      <c r="C1603" s="9" t="str">
        <f aca="false">IF($A1603="","",'3. Layout Parts'!$B1603)</f>
        <v/>
      </c>
      <c r="D1603" s="9" t="str">
        <f aca="false">IF($A1603="","",'3. Layout Parts'!$C1603)</f>
        <v/>
      </c>
      <c r="E1603" s="9" t="str">
        <f aca="false">IF($A1603="","",IFERROR(INDEX('2. Schematic Parts'!$B$2:$B$3001,MATCH($A1603,'2. Schematic Parts'!$A$2:$A$3001,0)),"NOT FOUND"))</f>
        <v/>
      </c>
      <c r="F1603" s="9" t="str">
        <f aca="false">IF($A1603="","",IFERROR(INDEX('2. Schematic Parts'!$C$2:$C$3001,MATCH($A1603,'2. Schematic Parts'!$A$2:$A$3001,0))&amp;"","NOT FOUND"))</f>
        <v/>
      </c>
      <c r="G1603" s="9" t="str">
        <f aca="false">IF($A1603="","",IFERROR(INDEX('2. Schematic Parts'!$D$2:$D$3001,MATCH($A1603,'2. Schematic Parts'!$A$2:$A$3001,0))&amp;"","NOT FOUND"))</f>
        <v/>
      </c>
      <c r="H1603" s="9" t="str">
        <f aca="false">IF($A1603="","",IF(COUNTIF('2. Schematic Parts'!$A$2:$A$3001,$A1603)=0,"NOT IN SCHEMATIC","OK"))</f>
        <v/>
      </c>
      <c r="I1603" s="9" t="str">
        <f aca="false">IF($A1603="","",IF($H1603="NOT IN SCHEMATIC","",IF(UPPER(TRIM($C1603))=UPPER(TRIM($E1603)),"OK","MISMATCH")))</f>
        <v/>
      </c>
      <c r="J1603" s="9" t="str">
        <f aca="false">IF($A1603="","",IF($H1603="NOT IN SCHEMATIC","",IF($F1603="","NO SCH DECAL",IF($D1603="","",IF(UPPER(TRIM($D1603))=UPPER(TRIM($F1603)),"OK","MISMATCH")))))</f>
        <v/>
      </c>
      <c r="K1603" s="16" t="str">
        <f aca="false">IF($A1603="","",SUMPRODUCT(--ISNUMBER(SEARCH(","&amp;TRIM($A1603)&amp;",",","&amp;SUBSTITUTE('1. Master BOM'!$D$2:$D$400," ","")&amp;","))))</f>
        <v/>
      </c>
      <c r="L1603" s="16" t="str">
        <f aca="false">IF($A1603="","",IF($K1603&lt;&gt;1,0,SUMPRODUCT(ISNUMBER(SEARCH(","&amp;TRIM($A1603)&amp;",",","&amp;SUBSTITUTE('1. Master BOM'!$D$2:$D$400," ","")&amp;","))*ROW('1. Master BOM'!$D$2:$D$400))))</f>
        <v/>
      </c>
      <c r="M1603" s="9" t="str">
        <f aca="false">IF($A1603="","",IF($K1603=0,"NOT IN BOM",IF($K1603&gt;1,"MULTIPLE BOM LINES","OK")))</f>
        <v/>
      </c>
      <c r="N1603" s="9" t="str">
        <f aca="false">IF($A1603="","",IF($L1603=0,"—",INDEX('1. Master BOM'!$A$1:$A$400,$L1603)))</f>
        <v/>
      </c>
      <c r="O1603" s="9" t="str">
        <f aca="false">IF($A1603="","",IF($L1603=0,"—",INDEX('1. Master BOM'!$B$1:$B$400,$L1603)))</f>
        <v/>
      </c>
      <c r="P1603" s="9" t="str">
        <f aca="false">IF($A1603="","",IF(OR($H1603="NOT IN SCHEMATIC",$O1603="—"),"",IF($G1603="","NO SCH PN",IF(UPPER(TRIM($G1603))=UPPER(TRIM($O1603)),"OK","MISMATCH"))))</f>
        <v/>
      </c>
      <c r="Q1603" s="9" t="str">
        <f aca="false">IF($A1603="","",IF($L1603=0,"—",INDEX('1. Master BOM'!$E$1:$E$400,$L1603)))</f>
        <v/>
      </c>
      <c r="R1603" s="9" t="str">
        <f aca="false">IF($A1603="","",IF($L1603=0,"—",IF(T(INDEX('1. Master BOM'!$F$1:$F$400,$L1603))="","(not set)",INDEX('1. Master BOM'!$F$1:$F$400,$L1603))))</f>
        <v/>
      </c>
      <c r="S1603" s="9" t="str">
        <f aca="false">IF($A1603="","",IF(OR($R1603="—",$R1603="(not set)",$D1603=""),"",IF(ISNUMBER(SEARCH(SUBSTITUTE(SUBSTITUTE(SUBSTITUTE($R1603,"-",""),"_","")," ",""),SUBSTITUTE(SUBSTITUTE(SUBSTITUTE($D1603,"-",""),"_","")," ",""))),"OK","CHECK")))</f>
        <v/>
      </c>
      <c r="T1603" s="9" t="str">
        <f aca="false">IF($A1603="","",IF(OR($H1603="NOT IN SCHEMATIC",$I1603="MISMATCH",$J1603="MISMATCH",$P1603="MISMATCH",$M1603&lt;&gt;"OK"),"REVIEW","OK"))</f>
        <v/>
      </c>
      <c r="U1603" s="14"/>
      <c r="V1603" s="14"/>
      <c r="W1603" s="17"/>
      <c r="X1603" s="14"/>
    </row>
    <row r="1604" customFormat="false" ht="15" hidden="false" customHeight="false" outlineLevel="0" collapsed="false">
      <c r="A1604" s="9" t="str">
        <f aca="false">IF('3. Layout Parts'!$A1604="","",TRIM('3. Layout Parts'!$A1604))</f>
        <v/>
      </c>
      <c r="B1604" s="9" t="str">
        <f aca="false">IF($A1604="","",'3. Layout Parts'!$D1604)</f>
        <v/>
      </c>
      <c r="C1604" s="9" t="str">
        <f aca="false">IF($A1604="","",'3. Layout Parts'!$B1604)</f>
        <v/>
      </c>
      <c r="D1604" s="9" t="str">
        <f aca="false">IF($A1604="","",'3. Layout Parts'!$C1604)</f>
        <v/>
      </c>
      <c r="E1604" s="9" t="str">
        <f aca="false">IF($A1604="","",IFERROR(INDEX('2. Schematic Parts'!$B$2:$B$3001,MATCH($A1604,'2. Schematic Parts'!$A$2:$A$3001,0)),"NOT FOUND"))</f>
        <v/>
      </c>
      <c r="F1604" s="9" t="str">
        <f aca="false">IF($A1604="","",IFERROR(INDEX('2. Schematic Parts'!$C$2:$C$3001,MATCH($A1604,'2. Schematic Parts'!$A$2:$A$3001,0))&amp;"","NOT FOUND"))</f>
        <v/>
      </c>
      <c r="G1604" s="9" t="str">
        <f aca="false">IF($A1604="","",IFERROR(INDEX('2. Schematic Parts'!$D$2:$D$3001,MATCH($A1604,'2. Schematic Parts'!$A$2:$A$3001,0))&amp;"","NOT FOUND"))</f>
        <v/>
      </c>
      <c r="H1604" s="9" t="str">
        <f aca="false">IF($A1604="","",IF(COUNTIF('2. Schematic Parts'!$A$2:$A$3001,$A1604)=0,"NOT IN SCHEMATIC","OK"))</f>
        <v/>
      </c>
      <c r="I1604" s="9" t="str">
        <f aca="false">IF($A1604="","",IF($H1604="NOT IN SCHEMATIC","",IF(UPPER(TRIM($C1604))=UPPER(TRIM($E1604)),"OK","MISMATCH")))</f>
        <v/>
      </c>
      <c r="J1604" s="9" t="str">
        <f aca="false">IF($A1604="","",IF($H1604="NOT IN SCHEMATIC","",IF($F1604="","NO SCH DECAL",IF($D1604="","",IF(UPPER(TRIM($D1604))=UPPER(TRIM($F1604)),"OK","MISMATCH")))))</f>
        <v/>
      </c>
      <c r="K1604" s="16" t="str">
        <f aca="false">IF($A1604="","",SUMPRODUCT(--ISNUMBER(SEARCH(","&amp;TRIM($A1604)&amp;",",","&amp;SUBSTITUTE('1. Master BOM'!$D$2:$D$400," ","")&amp;","))))</f>
        <v/>
      </c>
      <c r="L1604" s="16" t="str">
        <f aca="false">IF($A1604="","",IF($K1604&lt;&gt;1,0,SUMPRODUCT(ISNUMBER(SEARCH(","&amp;TRIM($A1604)&amp;",",","&amp;SUBSTITUTE('1. Master BOM'!$D$2:$D$400," ","")&amp;","))*ROW('1. Master BOM'!$D$2:$D$400))))</f>
        <v/>
      </c>
      <c r="M1604" s="9" t="str">
        <f aca="false">IF($A1604="","",IF($K1604=0,"NOT IN BOM",IF($K1604&gt;1,"MULTIPLE BOM LINES","OK")))</f>
        <v/>
      </c>
      <c r="N1604" s="9" t="str">
        <f aca="false">IF($A1604="","",IF($L1604=0,"—",INDEX('1. Master BOM'!$A$1:$A$400,$L1604)))</f>
        <v/>
      </c>
      <c r="O1604" s="9" t="str">
        <f aca="false">IF($A1604="","",IF($L1604=0,"—",INDEX('1. Master BOM'!$B$1:$B$400,$L1604)))</f>
        <v/>
      </c>
      <c r="P1604" s="9" t="str">
        <f aca="false">IF($A1604="","",IF(OR($H1604="NOT IN SCHEMATIC",$O1604="—"),"",IF($G1604="","NO SCH PN",IF(UPPER(TRIM($G1604))=UPPER(TRIM($O1604)),"OK","MISMATCH"))))</f>
        <v/>
      </c>
      <c r="Q1604" s="9" t="str">
        <f aca="false">IF($A1604="","",IF($L1604=0,"—",INDEX('1. Master BOM'!$E$1:$E$400,$L1604)))</f>
        <v/>
      </c>
      <c r="R1604" s="9" t="str">
        <f aca="false">IF($A1604="","",IF($L1604=0,"—",IF(T(INDEX('1. Master BOM'!$F$1:$F$400,$L1604))="","(not set)",INDEX('1. Master BOM'!$F$1:$F$400,$L1604))))</f>
        <v/>
      </c>
      <c r="S1604" s="9" t="str">
        <f aca="false">IF($A1604="","",IF(OR($R1604="—",$R1604="(not set)",$D1604=""),"",IF(ISNUMBER(SEARCH(SUBSTITUTE(SUBSTITUTE(SUBSTITUTE($R1604,"-",""),"_","")," ",""),SUBSTITUTE(SUBSTITUTE(SUBSTITUTE($D1604,"-",""),"_","")," ",""))),"OK","CHECK")))</f>
        <v/>
      </c>
      <c r="T1604" s="9" t="str">
        <f aca="false">IF($A1604="","",IF(OR($H1604="NOT IN SCHEMATIC",$I1604="MISMATCH",$J1604="MISMATCH",$P1604="MISMATCH",$M1604&lt;&gt;"OK"),"REVIEW","OK"))</f>
        <v/>
      </c>
      <c r="U1604" s="14"/>
      <c r="V1604" s="14"/>
      <c r="W1604" s="17"/>
      <c r="X1604" s="14"/>
    </row>
    <row r="1605" customFormat="false" ht="15" hidden="false" customHeight="false" outlineLevel="0" collapsed="false">
      <c r="A1605" s="9" t="str">
        <f aca="false">IF('3. Layout Parts'!$A1605="","",TRIM('3. Layout Parts'!$A1605))</f>
        <v/>
      </c>
      <c r="B1605" s="9" t="str">
        <f aca="false">IF($A1605="","",'3. Layout Parts'!$D1605)</f>
        <v/>
      </c>
      <c r="C1605" s="9" t="str">
        <f aca="false">IF($A1605="","",'3. Layout Parts'!$B1605)</f>
        <v/>
      </c>
      <c r="D1605" s="9" t="str">
        <f aca="false">IF($A1605="","",'3. Layout Parts'!$C1605)</f>
        <v/>
      </c>
      <c r="E1605" s="9" t="str">
        <f aca="false">IF($A1605="","",IFERROR(INDEX('2. Schematic Parts'!$B$2:$B$3001,MATCH($A1605,'2. Schematic Parts'!$A$2:$A$3001,0)),"NOT FOUND"))</f>
        <v/>
      </c>
      <c r="F1605" s="9" t="str">
        <f aca="false">IF($A1605="","",IFERROR(INDEX('2. Schematic Parts'!$C$2:$C$3001,MATCH($A1605,'2. Schematic Parts'!$A$2:$A$3001,0))&amp;"","NOT FOUND"))</f>
        <v/>
      </c>
      <c r="G1605" s="9" t="str">
        <f aca="false">IF($A1605="","",IFERROR(INDEX('2. Schematic Parts'!$D$2:$D$3001,MATCH($A1605,'2. Schematic Parts'!$A$2:$A$3001,0))&amp;"","NOT FOUND"))</f>
        <v/>
      </c>
      <c r="H1605" s="9" t="str">
        <f aca="false">IF($A1605="","",IF(COUNTIF('2. Schematic Parts'!$A$2:$A$3001,$A1605)=0,"NOT IN SCHEMATIC","OK"))</f>
        <v/>
      </c>
      <c r="I1605" s="9" t="str">
        <f aca="false">IF($A1605="","",IF($H1605="NOT IN SCHEMATIC","",IF(UPPER(TRIM($C1605))=UPPER(TRIM($E1605)),"OK","MISMATCH")))</f>
        <v/>
      </c>
      <c r="J1605" s="9" t="str">
        <f aca="false">IF($A1605="","",IF($H1605="NOT IN SCHEMATIC","",IF($F1605="","NO SCH DECAL",IF($D1605="","",IF(UPPER(TRIM($D1605))=UPPER(TRIM($F1605)),"OK","MISMATCH")))))</f>
        <v/>
      </c>
      <c r="K1605" s="16" t="str">
        <f aca="false">IF($A1605="","",SUMPRODUCT(--ISNUMBER(SEARCH(","&amp;TRIM($A1605)&amp;",",","&amp;SUBSTITUTE('1. Master BOM'!$D$2:$D$400," ","")&amp;","))))</f>
        <v/>
      </c>
      <c r="L1605" s="16" t="str">
        <f aca="false">IF($A1605="","",IF($K1605&lt;&gt;1,0,SUMPRODUCT(ISNUMBER(SEARCH(","&amp;TRIM($A1605)&amp;",",","&amp;SUBSTITUTE('1. Master BOM'!$D$2:$D$400," ","")&amp;","))*ROW('1. Master BOM'!$D$2:$D$400))))</f>
        <v/>
      </c>
      <c r="M1605" s="9" t="str">
        <f aca="false">IF($A1605="","",IF($K1605=0,"NOT IN BOM",IF($K1605&gt;1,"MULTIPLE BOM LINES","OK")))</f>
        <v/>
      </c>
      <c r="N1605" s="9" t="str">
        <f aca="false">IF($A1605="","",IF($L1605=0,"—",INDEX('1. Master BOM'!$A$1:$A$400,$L1605)))</f>
        <v/>
      </c>
      <c r="O1605" s="9" t="str">
        <f aca="false">IF($A1605="","",IF($L1605=0,"—",INDEX('1. Master BOM'!$B$1:$B$400,$L1605)))</f>
        <v/>
      </c>
      <c r="P1605" s="9" t="str">
        <f aca="false">IF($A1605="","",IF(OR($H1605="NOT IN SCHEMATIC",$O1605="—"),"",IF($G1605="","NO SCH PN",IF(UPPER(TRIM($G1605))=UPPER(TRIM($O1605)),"OK","MISMATCH"))))</f>
        <v/>
      </c>
      <c r="Q1605" s="9" t="str">
        <f aca="false">IF($A1605="","",IF($L1605=0,"—",INDEX('1. Master BOM'!$E$1:$E$400,$L1605)))</f>
        <v/>
      </c>
      <c r="R1605" s="9" t="str">
        <f aca="false">IF($A1605="","",IF($L1605=0,"—",IF(T(INDEX('1. Master BOM'!$F$1:$F$400,$L1605))="","(not set)",INDEX('1. Master BOM'!$F$1:$F$400,$L1605))))</f>
        <v/>
      </c>
      <c r="S1605" s="9" t="str">
        <f aca="false">IF($A1605="","",IF(OR($R1605="—",$R1605="(not set)",$D1605=""),"",IF(ISNUMBER(SEARCH(SUBSTITUTE(SUBSTITUTE(SUBSTITUTE($R1605,"-",""),"_","")," ",""),SUBSTITUTE(SUBSTITUTE(SUBSTITUTE($D1605,"-",""),"_","")," ",""))),"OK","CHECK")))</f>
        <v/>
      </c>
      <c r="T1605" s="9" t="str">
        <f aca="false">IF($A1605="","",IF(OR($H1605="NOT IN SCHEMATIC",$I1605="MISMATCH",$J1605="MISMATCH",$P1605="MISMATCH",$M1605&lt;&gt;"OK"),"REVIEW","OK"))</f>
        <v/>
      </c>
      <c r="U1605" s="14"/>
      <c r="V1605" s="14"/>
      <c r="W1605" s="17"/>
      <c r="X1605" s="14"/>
    </row>
    <row r="1606" customFormat="false" ht="15" hidden="false" customHeight="false" outlineLevel="0" collapsed="false">
      <c r="A1606" s="9" t="str">
        <f aca="false">IF('3. Layout Parts'!$A1606="","",TRIM('3. Layout Parts'!$A1606))</f>
        <v/>
      </c>
      <c r="B1606" s="9" t="str">
        <f aca="false">IF($A1606="","",'3. Layout Parts'!$D1606)</f>
        <v/>
      </c>
      <c r="C1606" s="9" t="str">
        <f aca="false">IF($A1606="","",'3. Layout Parts'!$B1606)</f>
        <v/>
      </c>
      <c r="D1606" s="9" t="str">
        <f aca="false">IF($A1606="","",'3. Layout Parts'!$C1606)</f>
        <v/>
      </c>
      <c r="E1606" s="9" t="str">
        <f aca="false">IF($A1606="","",IFERROR(INDEX('2. Schematic Parts'!$B$2:$B$3001,MATCH($A1606,'2. Schematic Parts'!$A$2:$A$3001,0)),"NOT FOUND"))</f>
        <v/>
      </c>
      <c r="F1606" s="9" t="str">
        <f aca="false">IF($A1606="","",IFERROR(INDEX('2. Schematic Parts'!$C$2:$C$3001,MATCH($A1606,'2. Schematic Parts'!$A$2:$A$3001,0))&amp;"","NOT FOUND"))</f>
        <v/>
      </c>
      <c r="G1606" s="9" t="str">
        <f aca="false">IF($A1606="","",IFERROR(INDEX('2. Schematic Parts'!$D$2:$D$3001,MATCH($A1606,'2. Schematic Parts'!$A$2:$A$3001,0))&amp;"","NOT FOUND"))</f>
        <v/>
      </c>
      <c r="H1606" s="9" t="str">
        <f aca="false">IF($A1606="","",IF(COUNTIF('2. Schematic Parts'!$A$2:$A$3001,$A1606)=0,"NOT IN SCHEMATIC","OK"))</f>
        <v/>
      </c>
      <c r="I1606" s="9" t="str">
        <f aca="false">IF($A1606="","",IF($H1606="NOT IN SCHEMATIC","",IF(UPPER(TRIM($C1606))=UPPER(TRIM($E1606)),"OK","MISMATCH")))</f>
        <v/>
      </c>
      <c r="J1606" s="9" t="str">
        <f aca="false">IF($A1606="","",IF($H1606="NOT IN SCHEMATIC","",IF($F1606="","NO SCH DECAL",IF($D1606="","",IF(UPPER(TRIM($D1606))=UPPER(TRIM($F1606)),"OK","MISMATCH")))))</f>
        <v/>
      </c>
      <c r="K1606" s="16" t="str">
        <f aca="false">IF($A1606="","",SUMPRODUCT(--ISNUMBER(SEARCH(","&amp;TRIM($A1606)&amp;",",","&amp;SUBSTITUTE('1. Master BOM'!$D$2:$D$400," ","")&amp;","))))</f>
        <v/>
      </c>
      <c r="L1606" s="16" t="str">
        <f aca="false">IF($A1606="","",IF($K1606&lt;&gt;1,0,SUMPRODUCT(ISNUMBER(SEARCH(","&amp;TRIM($A1606)&amp;",",","&amp;SUBSTITUTE('1. Master BOM'!$D$2:$D$400," ","")&amp;","))*ROW('1. Master BOM'!$D$2:$D$400))))</f>
        <v/>
      </c>
      <c r="M1606" s="9" t="str">
        <f aca="false">IF($A1606="","",IF($K1606=0,"NOT IN BOM",IF($K1606&gt;1,"MULTIPLE BOM LINES","OK")))</f>
        <v/>
      </c>
      <c r="N1606" s="9" t="str">
        <f aca="false">IF($A1606="","",IF($L1606=0,"—",INDEX('1. Master BOM'!$A$1:$A$400,$L1606)))</f>
        <v/>
      </c>
      <c r="O1606" s="9" t="str">
        <f aca="false">IF($A1606="","",IF($L1606=0,"—",INDEX('1. Master BOM'!$B$1:$B$400,$L1606)))</f>
        <v/>
      </c>
      <c r="P1606" s="9" t="str">
        <f aca="false">IF($A1606="","",IF(OR($H1606="NOT IN SCHEMATIC",$O1606="—"),"",IF($G1606="","NO SCH PN",IF(UPPER(TRIM($G1606))=UPPER(TRIM($O1606)),"OK","MISMATCH"))))</f>
        <v/>
      </c>
      <c r="Q1606" s="9" t="str">
        <f aca="false">IF($A1606="","",IF($L1606=0,"—",INDEX('1. Master BOM'!$E$1:$E$400,$L1606)))</f>
        <v/>
      </c>
      <c r="R1606" s="9" t="str">
        <f aca="false">IF($A1606="","",IF($L1606=0,"—",IF(T(INDEX('1. Master BOM'!$F$1:$F$400,$L1606))="","(not set)",INDEX('1. Master BOM'!$F$1:$F$400,$L1606))))</f>
        <v/>
      </c>
      <c r="S1606" s="9" t="str">
        <f aca="false">IF($A1606="","",IF(OR($R1606="—",$R1606="(not set)",$D1606=""),"",IF(ISNUMBER(SEARCH(SUBSTITUTE(SUBSTITUTE(SUBSTITUTE($R1606,"-",""),"_","")," ",""),SUBSTITUTE(SUBSTITUTE(SUBSTITUTE($D1606,"-",""),"_","")," ",""))),"OK","CHECK")))</f>
        <v/>
      </c>
      <c r="T1606" s="9" t="str">
        <f aca="false">IF($A1606="","",IF(OR($H1606="NOT IN SCHEMATIC",$I1606="MISMATCH",$J1606="MISMATCH",$P1606="MISMATCH",$M1606&lt;&gt;"OK"),"REVIEW","OK"))</f>
        <v/>
      </c>
      <c r="U1606" s="14"/>
      <c r="V1606" s="14"/>
      <c r="W1606" s="17"/>
      <c r="X1606" s="14"/>
    </row>
    <row r="1607" customFormat="false" ht="15" hidden="false" customHeight="false" outlineLevel="0" collapsed="false">
      <c r="A1607" s="9" t="str">
        <f aca="false">IF('3. Layout Parts'!$A1607="","",TRIM('3. Layout Parts'!$A1607))</f>
        <v/>
      </c>
      <c r="B1607" s="9" t="str">
        <f aca="false">IF($A1607="","",'3. Layout Parts'!$D1607)</f>
        <v/>
      </c>
      <c r="C1607" s="9" t="str">
        <f aca="false">IF($A1607="","",'3. Layout Parts'!$B1607)</f>
        <v/>
      </c>
      <c r="D1607" s="9" t="str">
        <f aca="false">IF($A1607="","",'3. Layout Parts'!$C1607)</f>
        <v/>
      </c>
      <c r="E1607" s="9" t="str">
        <f aca="false">IF($A1607="","",IFERROR(INDEX('2. Schematic Parts'!$B$2:$B$3001,MATCH($A1607,'2. Schematic Parts'!$A$2:$A$3001,0)),"NOT FOUND"))</f>
        <v/>
      </c>
      <c r="F1607" s="9" t="str">
        <f aca="false">IF($A1607="","",IFERROR(INDEX('2. Schematic Parts'!$C$2:$C$3001,MATCH($A1607,'2. Schematic Parts'!$A$2:$A$3001,0))&amp;"","NOT FOUND"))</f>
        <v/>
      </c>
      <c r="G1607" s="9" t="str">
        <f aca="false">IF($A1607="","",IFERROR(INDEX('2. Schematic Parts'!$D$2:$D$3001,MATCH($A1607,'2. Schematic Parts'!$A$2:$A$3001,0))&amp;"","NOT FOUND"))</f>
        <v/>
      </c>
      <c r="H1607" s="9" t="str">
        <f aca="false">IF($A1607="","",IF(COUNTIF('2. Schematic Parts'!$A$2:$A$3001,$A1607)=0,"NOT IN SCHEMATIC","OK"))</f>
        <v/>
      </c>
      <c r="I1607" s="9" t="str">
        <f aca="false">IF($A1607="","",IF($H1607="NOT IN SCHEMATIC","",IF(UPPER(TRIM($C1607))=UPPER(TRIM($E1607)),"OK","MISMATCH")))</f>
        <v/>
      </c>
      <c r="J1607" s="9" t="str">
        <f aca="false">IF($A1607="","",IF($H1607="NOT IN SCHEMATIC","",IF($F1607="","NO SCH DECAL",IF($D1607="","",IF(UPPER(TRIM($D1607))=UPPER(TRIM($F1607)),"OK","MISMATCH")))))</f>
        <v/>
      </c>
      <c r="K1607" s="16" t="str">
        <f aca="false">IF($A1607="","",SUMPRODUCT(--ISNUMBER(SEARCH(","&amp;TRIM($A1607)&amp;",",","&amp;SUBSTITUTE('1. Master BOM'!$D$2:$D$400," ","")&amp;","))))</f>
        <v/>
      </c>
      <c r="L1607" s="16" t="str">
        <f aca="false">IF($A1607="","",IF($K1607&lt;&gt;1,0,SUMPRODUCT(ISNUMBER(SEARCH(","&amp;TRIM($A1607)&amp;",",","&amp;SUBSTITUTE('1. Master BOM'!$D$2:$D$400," ","")&amp;","))*ROW('1. Master BOM'!$D$2:$D$400))))</f>
        <v/>
      </c>
      <c r="M1607" s="9" t="str">
        <f aca="false">IF($A1607="","",IF($K1607=0,"NOT IN BOM",IF($K1607&gt;1,"MULTIPLE BOM LINES","OK")))</f>
        <v/>
      </c>
      <c r="N1607" s="9" t="str">
        <f aca="false">IF($A1607="","",IF($L1607=0,"—",INDEX('1. Master BOM'!$A$1:$A$400,$L1607)))</f>
        <v/>
      </c>
      <c r="O1607" s="9" t="str">
        <f aca="false">IF($A1607="","",IF($L1607=0,"—",INDEX('1. Master BOM'!$B$1:$B$400,$L1607)))</f>
        <v/>
      </c>
      <c r="P1607" s="9" t="str">
        <f aca="false">IF($A1607="","",IF(OR($H1607="NOT IN SCHEMATIC",$O1607="—"),"",IF($G1607="","NO SCH PN",IF(UPPER(TRIM($G1607))=UPPER(TRIM($O1607)),"OK","MISMATCH"))))</f>
        <v/>
      </c>
      <c r="Q1607" s="9" t="str">
        <f aca="false">IF($A1607="","",IF($L1607=0,"—",INDEX('1. Master BOM'!$E$1:$E$400,$L1607)))</f>
        <v/>
      </c>
      <c r="R1607" s="9" t="str">
        <f aca="false">IF($A1607="","",IF($L1607=0,"—",IF(T(INDEX('1. Master BOM'!$F$1:$F$400,$L1607))="","(not set)",INDEX('1. Master BOM'!$F$1:$F$400,$L1607))))</f>
        <v/>
      </c>
      <c r="S1607" s="9" t="str">
        <f aca="false">IF($A1607="","",IF(OR($R1607="—",$R1607="(not set)",$D1607=""),"",IF(ISNUMBER(SEARCH(SUBSTITUTE(SUBSTITUTE(SUBSTITUTE($R1607,"-",""),"_","")," ",""),SUBSTITUTE(SUBSTITUTE(SUBSTITUTE($D1607,"-",""),"_","")," ",""))),"OK","CHECK")))</f>
        <v/>
      </c>
      <c r="T1607" s="9" t="str">
        <f aca="false">IF($A1607="","",IF(OR($H1607="NOT IN SCHEMATIC",$I1607="MISMATCH",$J1607="MISMATCH",$P1607="MISMATCH",$M1607&lt;&gt;"OK"),"REVIEW","OK"))</f>
        <v/>
      </c>
      <c r="U1607" s="14"/>
      <c r="V1607" s="14"/>
      <c r="W1607" s="17"/>
      <c r="X1607" s="14"/>
    </row>
    <row r="1608" customFormat="false" ht="15" hidden="false" customHeight="false" outlineLevel="0" collapsed="false">
      <c r="A1608" s="9" t="str">
        <f aca="false">IF('3. Layout Parts'!$A1608="","",TRIM('3. Layout Parts'!$A1608))</f>
        <v/>
      </c>
      <c r="B1608" s="9" t="str">
        <f aca="false">IF($A1608="","",'3. Layout Parts'!$D1608)</f>
        <v/>
      </c>
      <c r="C1608" s="9" t="str">
        <f aca="false">IF($A1608="","",'3. Layout Parts'!$B1608)</f>
        <v/>
      </c>
      <c r="D1608" s="9" t="str">
        <f aca="false">IF($A1608="","",'3. Layout Parts'!$C1608)</f>
        <v/>
      </c>
      <c r="E1608" s="9" t="str">
        <f aca="false">IF($A1608="","",IFERROR(INDEX('2. Schematic Parts'!$B$2:$B$3001,MATCH($A1608,'2. Schematic Parts'!$A$2:$A$3001,0)),"NOT FOUND"))</f>
        <v/>
      </c>
      <c r="F1608" s="9" t="str">
        <f aca="false">IF($A1608="","",IFERROR(INDEX('2. Schematic Parts'!$C$2:$C$3001,MATCH($A1608,'2. Schematic Parts'!$A$2:$A$3001,0))&amp;"","NOT FOUND"))</f>
        <v/>
      </c>
      <c r="G1608" s="9" t="str">
        <f aca="false">IF($A1608="","",IFERROR(INDEX('2. Schematic Parts'!$D$2:$D$3001,MATCH($A1608,'2. Schematic Parts'!$A$2:$A$3001,0))&amp;"","NOT FOUND"))</f>
        <v/>
      </c>
      <c r="H1608" s="9" t="str">
        <f aca="false">IF($A1608="","",IF(COUNTIF('2. Schematic Parts'!$A$2:$A$3001,$A1608)=0,"NOT IN SCHEMATIC","OK"))</f>
        <v/>
      </c>
      <c r="I1608" s="9" t="str">
        <f aca="false">IF($A1608="","",IF($H1608="NOT IN SCHEMATIC","",IF(UPPER(TRIM($C1608))=UPPER(TRIM($E1608)),"OK","MISMATCH")))</f>
        <v/>
      </c>
      <c r="J1608" s="9" t="str">
        <f aca="false">IF($A1608="","",IF($H1608="NOT IN SCHEMATIC","",IF($F1608="","NO SCH DECAL",IF($D1608="","",IF(UPPER(TRIM($D1608))=UPPER(TRIM($F1608)),"OK","MISMATCH")))))</f>
        <v/>
      </c>
      <c r="K1608" s="16" t="str">
        <f aca="false">IF($A1608="","",SUMPRODUCT(--ISNUMBER(SEARCH(","&amp;TRIM($A1608)&amp;",",","&amp;SUBSTITUTE('1. Master BOM'!$D$2:$D$400," ","")&amp;","))))</f>
        <v/>
      </c>
      <c r="L1608" s="16" t="str">
        <f aca="false">IF($A1608="","",IF($K1608&lt;&gt;1,0,SUMPRODUCT(ISNUMBER(SEARCH(","&amp;TRIM($A1608)&amp;",",","&amp;SUBSTITUTE('1. Master BOM'!$D$2:$D$400," ","")&amp;","))*ROW('1. Master BOM'!$D$2:$D$400))))</f>
        <v/>
      </c>
      <c r="M1608" s="9" t="str">
        <f aca="false">IF($A1608="","",IF($K1608=0,"NOT IN BOM",IF($K1608&gt;1,"MULTIPLE BOM LINES","OK")))</f>
        <v/>
      </c>
      <c r="N1608" s="9" t="str">
        <f aca="false">IF($A1608="","",IF($L1608=0,"—",INDEX('1. Master BOM'!$A$1:$A$400,$L1608)))</f>
        <v/>
      </c>
      <c r="O1608" s="9" t="str">
        <f aca="false">IF($A1608="","",IF($L1608=0,"—",INDEX('1. Master BOM'!$B$1:$B$400,$L1608)))</f>
        <v/>
      </c>
      <c r="P1608" s="9" t="str">
        <f aca="false">IF($A1608="","",IF(OR($H1608="NOT IN SCHEMATIC",$O1608="—"),"",IF($G1608="","NO SCH PN",IF(UPPER(TRIM($G1608))=UPPER(TRIM($O1608)),"OK","MISMATCH"))))</f>
        <v/>
      </c>
      <c r="Q1608" s="9" t="str">
        <f aca="false">IF($A1608="","",IF($L1608=0,"—",INDEX('1. Master BOM'!$E$1:$E$400,$L1608)))</f>
        <v/>
      </c>
      <c r="R1608" s="9" t="str">
        <f aca="false">IF($A1608="","",IF($L1608=0,"—",IF(T(INDEX('1. Master BOM'!$F$1:$F$400,$L1608))="","(not set)",INDEX('1. Master BOM'!$F$1:$F$400,$L1608))))</f>
        <v/>
      </c>
      <c r="S1608" s="9" t="str">
        <f aca="false">IF($A1608="","",IF(OR($R1608="—",$R1608="(not set)",$D1608=""),"",IF(ISNUMBER(SEARCH(SUBSTITUTE(SUBSTITUTE(SUBSTITUTE($R1608,"-",""),"_","")," ",""),SUBSTITUTE(SUBSTITUTE(SUBSTITUTE($D1608,"-",""),"_","")," ",""))),"OK","CHECK")))</f>
        <v/>
      </c>
      <c r="T1608" s="9" t="str">
        <f aca="false">IF($A1608="","",IF(OR($H1608="NOT IN SCHEMATIC",$I1608="MISMATCH",$J1608="MISMATCH",$P1608="MISMATCH",$M1608&lt;&gt;"OK"),"REVIEW","OK"))</f>
        <v/>
      </c>
      <c r="U1608" s="14"/>
      <c r="V1608" s="14"/>
      <c r="W1608" s="17"/>
      <c r="X1608" s="14"/>
    </row>
    <row r="1609" customFormat="false" ht="15" hidden="false" customHeight="false" outlineLevel="0" collapsed="false">
      <c r="A1609" s="9" t="str">
        <f aca="false">IF('3. Layout Parts'!$A1609="","",TRIM('3. Layout Parts'!$A1609))</f>
        <v/>
      </c>
      <c r="B1609" s="9" t="str">
        <f aca="false">IF($A1609="","",'3. Layout Parts'!$D1609)</f>
        <v/>
      </c>
      <c r="C1609" s="9" t="str">
        <f aca="false">IF($A1609="","",'3. Layout Parts'!$B1609)</f>
        <v/>
      </c>
      <c r="D1609" s="9" t="str">
        <f aca="false">IF($A1609="","",'3. Layout Parts'!$C1609)</f>
        <v/>
      </c>
      <c r="E1609" s="9" t="str">
        <f aca="false">IF($A1609="","",IFERROR(INDEX('2. Schematic Parts'!$B$2:$B$3001,MATCH($A1609,'2. Schematic Parts'!$A$2:$A$3001,0)),"NOT FOUND"))</f>
        <v/>
      </c>
      <c r="F1609" s="9" t="str">
        <f aca="false">IF($A1609="","",IFERROR(INDEX('2. Schematic Parts'!$C$2:$C$3001,MATCH($A1609,'2. Schematic Parts'!$A$2:$A$3001,0))&amp;"","NOT FOUND"))</f>
        <v/>
      </c>
      <c r="G1609" s="9" t="str">
        <f aca="false">IF($A1609="","",IFERROR(INDEX('2. Schematic Parts'!$D$2:$D$3001,MATCH($A1609,'2. Schematic Parts'!$A$2:$A$3001,0))&amp;"","NOT FOUND"))</f>
        <v/>
      </c>
      <c r="H1609" s="9" t="str">
        <f aca="false">IF($A1609="","",IF(COUNTIF('2. Schematic Parts'!$A$2:$A$3001,$A1609)=0,"NOT IN SCHEMATIC","OK"))</f>
        <v/>
      </c>
      <c r="I1609" s="9" t="str">
        <f aca="false">IF($A1609="","",IF($H1609="NOT IN SCHEMATIC","",IF(UPPER(TRIM($C1609))=UPPER(TRIM($E1609)),"OK","MISMATCH")))</f>
        <v/>
      </c>
      <c r="J1609" s="9" t="str">
        <f aca="false">IF($A1609="","",IF($H1609="NOT IN SCHEMATIC","",IF($F1609="","NO SCH DECAL",IF($D1609="","",IF(UPPER(TRIM($D1609))=UPPER(TRIM($F1609)),"OK","MISMATCH")))))</f>
        <v/>
      </c>
      <c r="K1609" s="16" t="str">
        <f aca="false">IF($A1609="","",SUMPRODUCT(--ISNUMBER(SEARCH(","&amp;TRIM($A1609)&amp;",",","&amp;SUBSTITUTE('1. Master BOM'!$D$2:$D$400," ","")&amp;","))))</f>
        <v/>
      </c>
      <c r="L1609" s="16" t="str">
        <f aca="false">IF($A1609="","",IF($K1609&lt;&gt;1,0,SUMPRODUCT(ISNUMBER(SEARCH(","&amp;TRIM($A1609)&amp;",",","&amp;SUBSTITUTE('1. Master BOM'!$D$2:$D$400," ","")&amp;","))*ROW('1. Master BOM'!$D$2:$D$400))))</f>
        <v/>
      </c>
      <c r="M1609" s="9" t="str">
        <f aca="false">IF($A1609="","",IF($K1609=0,"NOT IN BOM",IF($K1609&gt;1,"MULTIPLE BOM LINES","OK")))</f>
        <v/>
      </c>
      <c r="N1609" s="9" t="str">
        <f aca="false">IF($A1609="","",IF($L1609=0,"—",INDEX('1. Master BOM'!$A$1:$A$400,$L1609)))</f>
        <v/>
      </c>
      <c r="O1609" s="9" t="str">
        <f aca="false">IF($A1609="","",IF($L1609=0,"—",INDEX('1. Master BOM'!$B$1:$B$400,$L1609)))</f>
        <v/>
      </c>
      <c r="P1609" s="9" t="str">
        <f aca="false">IF($A1609="","",IF(OR($H1609="NOT IN SCHEMATIC",$O1609="—"),"",IF($G1609="","NO SCH PN",IF(UPPER(TRIM($G1609))=UPPER(TRIM($O1609)),"OK","MISMATCH"))))</f>
        <v/>
      </c>
      <c r="Q1609" s="9" t="str">
        <f aca="false">IF($A1609="","",IF($L1609=0,"—",INDEX('1. Master BOM'!$E$1:$E$400,$L1609)))</f>
        <v/>
      </c>
      <c r="R1609" s="9" t="str">
        <f aca="false">IF($A1609="","",IF($L1609=0,"—",IF(T(INDEX('1. Master BOM'!$F$1:$F$400,$L1609))="","(not set)",INDEX('1. Master BOM'!$F$1:$F$400,$L1609))))</f>
        <v/>
      </c>
      <c r="S1609" s="9" t="str">
        <f aca="false">IF($A1609="","",IF(OR($R1609="—",$R1609="(not set)",$D1609=""),"",IF(ISNUMBER(SEARCH(SUBSTITUTE(SUBSTITUTE(SUBSTITUTE($R1609,"-",""),"_","")," ",""),SUBSTITUTE(SUBSTITUTE(SUBSTITUTE($D1609,"-",""),"_","")," ",""))),"OK","CHECK")))</f>
        <v/>
      </c>
      <c r="T1609" s="9" t="str">
        <f aca="false">IF($A1609="","",IF(OR($H1609="NOT IN SCHEMATIC",$I1609="MISMATCH",$J1609="MISMATCH",$P1609="MISMATCH",$M1609&lt;&gt;"OK"),"REVIEW","OK"))</f>
        <v/>
      </c>
      <c r="U1609" s="14"/>
      <c r="V1609" s="14"/>
      <c r="W1609" s="17"/>
      <c r="X1609" s="14"/>
    </row>
    <row r="1610" customFormat="false" ht="15" hidden="false" customHeight="false" outlineLevel="0" collapsed="false">
      <c r="A1610" s="9" t="str">
        <f aca="false">IF('3. Layout Parts'!$A1610="","",TRIM('3. Layout Parts'!$A1610))</f>
        <v/>
      </c>
      <c r="B1610" s="9" t="str">
        <f aca="false">IF($A1610="","",'3. Layout Parts'!$D1610)</f>
        <v/>
      </c>
      <c r="C1610" s="9" t="str">
        <f aca="false">IF($A1610="","",'3. Layout Parts'!$B1610)</f>
        <v/>
      </c>
      <c r="D1610" s="9" t="str">
        <f aca="false">IF($A1610="","",'3. Layout Parts'!$C1610)</f>
        <v/>
      </c>
      <c r="E1610" s="9" t="str">
        <f aca="false">IF($A1610="","",IFERROR(INDEX('2. Schematic Parts'!$B$2:$B$3001,MATCH($A1610,'2. Schematic Parts'!$A$2:$A$3001,0)),"NOT FOUND"))</f>
        <v/>
      </c>
      <c r="F1610" s="9" t="str">
        <f aca="false">IF($A1610="","",IFERROR(INDEX('2. Schematic Parts'!$C$2:$C$3001,MATCH($A1610,'2. Schematic Parts'!$A$2:$A$3001,0))&amp;"","NOT FOUND"))</f>
        <v/>
      </c>
      <c r="G1610" s="9" t="str">
        <f aca="false">IF($A1610="","",IFERROR(INDEX('2. Schematic Parts'!$D$2:$D$3001,MATCH($A1610,'2. Schematic Parts'!$A$2:$A$3001,0))&amp;"","NOT FOUND"))</f>
        <v/>
      </c>
      <c r="H1610" s="9" t="str">
        <f aca="false">IF($A1610="","",IF(COUNTIF('2. Schematic Parts'!$A$2:$A$3001,$A1610)=0,"NOT IN SCHEMATIC","OK"))</f>
        <v/>
      </c>
      <c r="I1610" s="9" t="str">
        <f aca="false">IF($A1610="","",IF($H1610="NOT IN SCHEMATIC","",IF(UPPER(TRIM($C1610))=UPPER(TRIM($E1610)),"OK","MISMATCH")))</f>
        <v/>
      </c>
      <c r="J1610" s="9" t="str">
        <f aca="false">IF($A1610="","",IF($H1610="NOT IN SCHEMATIC","",IF($F1610="","NO SCH DECAL",IF($D1610="","",IF(UPPER(TRIM($D1610))=UPPER(TRIM($F1610)),"OK","MISMATCH")))))</f>
        <v/>
      </c>
      <c r="K1610" s="16" t="str">
        <f aca="false">IF($A1610="","",SUMPRODUCT(--ISNUMBER(SEARCH(","&amp;TRIM($A1610)&amp;",",","&amp;SUBSTITUTE('1. Master BOM'!$D$2:$D$400," ","")&amp;","))))</f>
        <v/>
      </c>
      <c r="L1610" s="16" t="str">
        <f aca="false">IF($A1610="","",IF($K1610&lt;&gt;1,0,SUMPRODUCT(ISNUMBER(SEARCH(","&amp;TRIM($A1610)&amp;",",","&amp;SUBSTITUTE('1. Master BOM'!$D$2:$D$400," ","")&amp;","))*ROW('1. Master BOM'!$D$2:$D$400))))</f>
        <v/>
      </c>
      <c r="M1610" s="9" t="str">
        <f aca="false">IF($A1610="","",IF($K1610=0,"NOT IN BOM",IF($K1610&gt;1,"MULTIPLE BOM LINES","OK")))</f>
        <v/>
      </c>
      <c r="N1610" s="9" t="str">
        <f aca="false">IF($A1610="","",IF($L1610=0,"—",INDEX('1. Master BOM'!$A$1:$A$400,$L1610)))</f>
        <v/>
      </c>
      <c r="O1610" s="9" t="str">
        <f aca="false">IF($A1610="","",IF($L1610=0,"—",INDEX('1. Master BOM'!$B$1:$B$400,$L1610)))</f>
        <v/>
      </c>
      <c r="P1610" s="9" t="str">
        <f aca="false">IF($A1610="","",IF(OR($H1610="NOT IN SCHEMATIC",$O1610="—"),"",IF($G1610="","NO SCH PN",IF(UPPER(TRIM($G1610))=UPPER(TRIM($O1610)),"OK","MISMATCH"))))</f>
        <v/>
      </c>
      <c r="Q1610" s="9" t="str">
        <f aca="false">IF($A1610="","",IF($L1610=0,"—",INDEX('1. Master BOM'!$E$1:$E$400,$L1610)))</f>
        <v/>
      </c>
      <c r="R1610" s="9" t="str">
        <f aca="false">IF($A1610="","",IF($L1610=0,"—",IF(T(INDEX('1. Master BOM'!$F$1:$F$400,$L1610))="","(not set)",INDEX('1. Master BOM'!$F$1:$F$400,$L1610))))</f>
        <v/>
      </c>
      <c r="S1610" s="9" t="str">
        <f aca="false">IF($A1610="","",IF(OR($R1610="—",$R1610="(not set)",$D1610=""),"",IF(ISNUMBER(SEARCH(SUBSTITUTE(SUBSTITUTE(SUBSTITUTE($R1610,"-",""),"_","")," ",""),SUBSTITUTE(SUBSTITUTE(SUBSTITUTE($D1610,"-",""),"_","")," ",""))),"OK","CHECK")))</f>
        <v/>
      </c>
      <c r="T1610" s="9" t="str">
        <f aca="false">IF($A1610="","",IF(OR($H1610="NOT IN SCHEMATIC",$I1610="MISMATCH",$J1610="MISMATCH",$P1610="MISMATCH",$M1610&lt;&gt;"OK"),"REVIEW","OK"))</f>
        <v/>
      </c>
      <c r="U1610" s="14"/>
      <c r="V1610" s="14"/>
      <c r="W1610" s="17"/>
      <c r="X1610" s="14"/>
    </row>
    <row r="1611" customFormat="false" ht="15" hidden="false" customHeight="false" outlineLevel="0" collapsed="false">
      <c r="A1611" s="9" t="str">
        <f aca="false">IF('3. Layout Parts'!$A1611="","",TRIM('3. Layout Parts'!$A1611))</f>
        <v/>
      </c>
      <c r="B1611" s="9" t="str">
        <f aca="false">IF($A1611="","",'3. Layout Parts'!$D1611)</f>
        <v/>
      </c>
      <c r="C1611" s="9" t="str">
        <f aca="false">IF($A1611="","",'3. Layout Parts'!$B1611)</f>
        <v/>
      </c>
      <c r="D1611" s="9" t="str">
        <f aca="false">IF($A1611="","",'3. Layout Parts'!$C1611)</f>
        <v/>
      </c>
      <c r="E1611" s="9" t="str">
        <f aca="false">IF($A1611="","",IFERROR(INDEX('2. Schematic Parts'!$B$2:$B$3001,MATCH($A1611,'2. Schematic Parts'!$A$2:$A$3001,0)),"NOT FOUND"))</f>
        <v/>
      </c>
      <c r="F1611" s="9" t="str">
        <f aca="false">IF($A1611="","",IFERROR(INDEX('2. Schematic Parts'!$C$2:$C$3001,MATCH($A1611,'2. Schematic Parts'!$A$2:$A$3001,0))&amp;"","NOT FOUND"))</f>
        <v/>
      </c>
      <c r="G1611" s="9" t="str">
        <f aca="false">IF($A1611="","",IFERROR(INDEX('2. Schematic Parts'!$D$2:$D$3001,MATCH($A1611,'2. Schematic Parts'!$A$2:$A$3001,0))&amp;"","NOT FOUND"))</f>
        <v/>
      </c>
      <c r="H1611" s="9" t="str">
        <f aca="false">IF($A1611="","",IF(COUNTIF('2. Schematic Parts'!$A$2:$A$3001,$A1611)=0,"NOT IN SCHEMATIC","OK"))</f>
        <v/>
      </c>
      <c r="I1611" s="9" t="str">
        <f aca="false">IF($A1611="","",IF($H1611="NOT IN SCHEMATIC","",IF(UPPER(TRIM($C1611))=UPPER(TRIM($E1611)),"OK","MISMATCH")))</f>
        <v/>
      </c>
      <c r="J1611" s="9" t="str">
        <f aca="false">IF($A1611="","",IF($H1611="NOT IN SCHEMATIC","",IF($F1611="","NO SCH DECAL",IF($D1611="","",IF(UPPER(TRIM($D1611))=UPPER(TRIM($F1611)),"OK","MISMATCH")))))</f>
        <v/>
      </c>
      <c r="K1611" s="16" t="str">
        <f aca="false">IF($A1611="","",SUMPRODUCT(--ISNUMBER(SEARCH(","&amp;TRIM($A1611)&amp;",",","&amp;SUBSTITUTE('1. Master BOM'!$D$2:$D$400," ","")&amp;","))))</f>
        <v/>
      </c>
      <c r="L1611" s="16" t="str">
        <f aca="false">IF($A1611="","",IF($K1611&lt;&gt;1,0,SUMPRODUCT(ISNUMBER(SEARCH(","&amp;TRIM($A1611)&amp;",",","&amp;SUBSTITUTE('1. Master BOM'!$D$2:$D$400," ","")&amp;","))*ROW('1. Master BOM'!$D$2:$D$400))))</f>
        <v/>
      </c>
      <c r="M1611" s="9" t="str">
        <f aca="false">IF($A1611="","",IF($K1611=0,"NOT IN BOM",IF($K1611&gt;1,"MULTIPLE BOM LINES","OK")))</f>
        <v/>
      </c>
      <c r="N1611" s="9" t="str">
        <f aca="false">IF($A1611="","",IF($L1611=0,"—",INDEX('1. Master BOM'!$A$1:$A$400,$L1611)))</f>
        <v/>
      </c>
      <c r="O1611" s="9" t="str">
        <f aca="false">IF($A1611="","",IF($L1611=0,"—",INDEX('1. Master BOM'!$B$1:$B$400,$L1611)))</f>
        <v/>
      </c>
      <c r="P1611" s="9" t="str">
        <f aca="false">IF($A1611="","",IF(OR($H1611="NOT IN SCHEMATIC",$O1611="—"),"",IF($G1611="","NO SCH PN",IF(UPPER(TRIM($G1611))=UPPER(TRIM($O1611)),"OK","MISMATCH"))))</f>
        <v/>
      </c>
      <c r="Q1611" s="9" t="str">
        <f aca="false">IF($A1611="","",IF($L1611=0,"—",INDEX('1. Master BOM'!$E$1:$E$400,$L1611)))</f>
        <v/>
      </c>
      <c r="R1611" s="9" t="str">
        <f aca="false">IF($A1611="","",IF($L1611=0,"—",IF(T(INDEX('1. Master BOM'!$F$1:$F$400,$L1611))="","(not set)",INDEX('1. Master BOM'!$F$1:$F$400,$L1611))))</f>
        <v/>
      </c>
      <c r="S1611" s="9" t="str">
        <f aca="false">IF($A1611="","",IF(OR($R1611="—",$R1611="(not set)",$D1611=""),"",IF(ISNUMBER(SEARCH(SUBSTITUTE(SUBSTITUTE(SUBSTITUTE($R1611,"-",""),"_","")," ",""),SUBSTITUTE(SUBSTITUTE(SUBSTITUTE($D1611,"-",""),"_","")," ",""))),"OK","CHECK")))</f>
        <v/>
      </c>
      <c r="T1611" s="9" t="str">
        <f aca="false">IF($A1611="","",IF(OR($H1611="NOT IN SCHEMATIC",$I1611="MISMATCH",$J1611="MISMATCH",$P1611="MISMATCH",$M1611&lt;&gt;"OK"),"REVIEW","OK"))</f>
        <v/>
      </c>
      <c r="U1611" s="14"/>
      <c r="V1611" s="14"/>
      <c r="W1611" s="17"/>
      <c r="X1611" s="14"/>
    </row>
    <row r="1612" customFormat="false" ht="15" hidden="false" customHeight="false" outlineLevel="0" collapsed="false">
      <c r="A1612" s="9" t="str">
        <f aca="false">IF('3. Layout Parts'!$A1612="","",TRIM('3. Layout Parts'!$A1612))</f>
        <v/>
      </c>
      <c r="B1612" s="9" t="str">
        <f aca="false">IF($A1612="","",'3. Layout Parts'!$D1612)</f>
        <v/>
      </c>
      <c r="C1612" s="9" t="str">
        <f aca="false">IF($A1612="","",'3. Layout Parts'!$B1612)</f>
        <v/>
      </c>
      <c r="D1612" s="9" t="str">
        <f aca="false">IF($A1612="","",'3. Layout Parts'!$C1612)</f>
        <v/>
      </c>
      <c r="E1612" s="9" t="str">
        <f aca="false">IF($A1612="","",IFERROR(INDEX('2. Schematic Parts'!$B$2:$B$3001,MATCH($A1612,'2. Schematic Parts'!$A$2:$A$3001,0)),"NOT FOUND"))</f>
        <v/>
      </c>
      <c r="F1612" s="9" t="str">
        <f aca="false">IF($A1612="","",IFERROR(INDEX('2. Schematic Parts'!$C$2:$C$3001,MATCH($A1612,'2. Schematic Parts'!$A$2:$A$3001,0))&amp;"","NOT FOUND"))</f>
        <v/>
      </c>
      <c r="G1612" s="9" t="str">
        <f aca="false">IF($A1612="","",IFERROR(INDEX('2. Schematic Parts'!$D$2:$D$3001,MATCH($A1612,'2. Schematic Parts'!$A$2:$A$3001,0))&amp;"","NOT FOUND"))</f>
        <v/>
      </c>
      <c r="H1612" s="9" t="str">
        <f aca="false">IF($A1612="","",IF(COUNTIF('2. Schematic Parts'!$A$2:$A$3001,$A1612)=0,"NOT IN SCHEMATIC","OK"))</f>
        <v/>
      </c>
      <c r="I1612" s="9" t="str">
        <f aca="false">IF($A1612="","",IF($H1612="NOT IN SCHEMATIC","",IF(UPPER(TRIM($C1612))=UPPER(TRIM($E1612)),"OK","MISMATCH")))</f>
        <v/>
      </c>
      <c r="J1612" s="9" t="str">
        <f aca="false">IF($A1612="","",IF($H1612="NOT IN SCHEMATIC","",IF($F1612="","NO SCH DECAL",IF($D1612="","",IF(UPPER(TRIM($D1612))=UPPER(TRIM($F1612)),"OK","MISMATCH")))))</f>
        <v/>
      </c>
      <c r="K1612" s="16" t="str">
        <f aca="false">IF($A1612="","",SUMPRODUCT(--ISNUMBER(SEARCH(","&amp;TRIM($A1612)&amp;",",","&amp;SUBSTITUTE('1. Master BOM'!$D$2:$D$400," ","")&amp;","))))</f>
        <v/>
      </c>
      <c r="L1612" s="16" t="str">
        <f aca="false">IF($A1612="","",IF($K1612&lt;&gt;1,0,SUMPRODUCT(ISNUMBER(SEARCH(","&amp;TRIM($A1612)&amp;",",","&amp;SUBSTITUTE('1. Master BOM'!$D$2:$D$400," ","")&amp;","))*ROW('1. Master BOM'!$D$2:$D$400))))</f>
        <v/>
      </c>
      <c r="M1612" s="9" t="str">
        <f aca="false">IF($A1612="","",IF($K1612=0,"NOT IN BOM",IF($K1612&gt;1,"MULTIPLE BOM LINES","OK")))</f>
        <v/>
      </c>
      <c r="N1612" s="9" t="str">
        <f aca="false">IF($A1612="","",IF($L1612=0,"—",INDEX('1. Master BOM'!$A$1:$A$400,$L1612)))</f>
        <v/>
      </c>
      <c r="O1612" s="9" t="str">
        <f aca="false">IF($A1612="","",IF($L1612=0,"—",INDEX('1. Master BOM'!$B$1:$B$400,$L1612)))</f>
        <v/>
      </c>
      <c r="P1612" s="9" t="str">
        <f aca="false">IF($A1612="","",IF(OR($H1612="NOT IN SCHEMATIC",$O1612="—"),"",IF($G1612="","NO SCH PN",IF(UPPER(TRIM($G1612))=UPPER(TRIM($O1612)),"OK","MISMATCH"))))</f>
        <v/>
      </c>
      <c r="Q1612" s="9" t="str">
        <f aca="false">IF($A1612="","",IF($L1612=0,"—",INDEX('1. Master BOM'!$E$1:$E$400,$L1612)))</f>
        <v/>
      </c>
      <c r="R1612" s="9" t="str">
        <f aca="false">IF($A1612="","",IF($L1612=0,"—",IF(T(INDEX('1. Master BOM'!$F$1:$F$400,$L1612))="","(not set)",INDEX('1. Master BOM'!$F$1:$F$400,$L1612))))</f>
        <v/>
      </c>
      <c r="S1612" s="9" t="str">
        <f aca="false">IF($A1612="","",IF(OR($R1612="—",$R1612="(not set)",$D1612=""),"",IF(ISNUMBER(SEARCH(SUBSTITUTE(SUBSTITUTE(SUBSTITUTE($R1612,"-",""),"_","")," ",""),SUBSTITUTE(SUBSTITUTE(SUBSTITUTE($D1612,"-",""),"_","")," ",""))),"OK","CHECK")))</f>
        <v/>
      </c>
      <c r="T1612" s="9" t="str">
        <f aca="false">IF($A1612="","",IF(OR($H1612="NOT IN SCHEMATIC",$I1612="MISMATCH",$J1612="MISMATCH",$P1612="MISMATCH",$M1612&lt;&gt;"OK"),"REVIEW","OK"))</f>
        <v/>
      </c>
      <c r="U1612" s="14"/>
      <c r="V1612" s="14"/>
      <c r="W1612" s="17"/>
      <c r="X1612" s="14"/>
    </row>
    <row r="1613" customFormat="false" ht="15" hidden="false" customHeight="false" outlineLevel="0" collapsed="false">
      <c r="A1613" s="9" t="str">
        <f aca="false">IF('3. Layout Parts'!$A1613="","",TRIM('3. Layout Parts'!$A1613))</f>
        <v/>
      </c>
      <c r="B1613" s="9" t="str">
        <f aca="false">IF($A1613="","",'3. Layout Parts'!$D1613)</f>
        <v/>
      </c>
      <c r="C1613" s="9" t="str">
        <f aca="false">IF($A1613="","",'3. Layout Parts'!$B1613)</f>
        <v/>
      </c>
      <c r="D1613" s="9" t="str">
        <f aca="false">IF($A1613="","",'3. Layout Parts'!$C1613)</f>
        <v/>
      </c>
      <c r="E1613" s="9" t="str">
        <f aca="false">IF($A1613="","",IFERROR(INDEX('2. Schematic Parts'!$B$2:$B$3001,MATCH($A1613,'2. Schematic Parts'!$A$2:$A$3001,0)),"NOT FOUND"))</f>
        <v/>
      </c>
      <c r="F1613" s="9" t="str">
        <f aca="false">IF($A1613="","",IFERROR(INDEX('2. Schematic Parts'!$C$2:$C$3001,MATCH($A1613,'2. Schematic Parts'!$A$2:$A$3001,0))&amp;"","NOT FOUND"))</f>
        <v/>
      </c>
      <c r="G1613" s="9" t="str">
        <f aca="false">IF($A1613="","",IFERROR(INDEX('2. Schematic Parts'!$D$2:$D$3001,MATCH($A1613,'2. Schematic Parts'!$A$2:$A$3001,0))&amp;"","NOT FOUND"))</f>
        <v/>
      </c>
      <c r="H1613" s="9" t="str">
        <f aca="false">IF($A1613="","",IF(COUNTIF('2. Schematic Parts'!$A$2:$A$3001,$A1613)=0,"NOT IN SCHEMATIC","OK"))</f>
        <v/>
      </c>
      <c r="I1613" s="9" t="str">
        <f aca="false">IF($A1613="","",IF($H1613="NOT IN SCHEMATIC","",IF(UPPER(TRIM($C1613))=UPPER(TRIM($E1613)),"OK","MISMATCH")))</f>
        <v/>
      </c>
      <c r="J1613" s="9" t="str">
        <f aca="false">IF($A1613="","",IF($H1613="NOT IN SCHEMATIC","",IF($F1613="","NO SCH DECAL",IF($D1613="","",IF(UPPER(TRIM($D1613))=UPPER(TRIM($F1613)),"OK","MISMATCH")))))</f>
        <v/>
      </c>
      <c r="K1613" s="16" t="str">
        <f aca="false">IF($A1613="","",SUMPRODUCT(--ISNUMBER(SEARCH(","&amp;TRIM($A1613)&amp;",",","&amp;SUBSTITUTE('1. Master BOM'!$D$2:$D$400," ","")&amp;","))))</f>
        <v/>
      </c>
      <c r="L1613" s="16" t="str">
        <f aca="false">IF($A1613="","",IF($K1613&lt;&gt;1,0,SUMPRODUCT(ISNUMBER(SEARCH(","&amp;TRIM($A1613)&amp;",",","&amp;SUBSTITUTE('1. Master BOM'!$D$2:$D$400," ","")&amp;","))*ROW('1. Master BOM'!$D$2:$D$400))))</f>
        <v/>
      </c>
      <c r="M1613" s="9" t="str">
        <f aca="false">IF($A1613="","",IF($K1613=0,"NOT IN BOM",IF($K1613&gt;1,"MULTIPLE BOM LINES","OK")))</f>
        <v/>
      </c>
      <c r="N1613" s="9" t="str">
        <f aca="false">IF($A1613="","",IF($L1613=0,"—",INDEX('1. Master BOM'!$A$1:$A$400,$L1613)))</f>
        <v/>
      </c>
      <c r="O1613" s="9" t="str">
        <f aca="false">IF($A1613="","",IF($L1613=0,"—",INDEX('1. Master BOM'!$B$1:$B$400,$L1613)))</f>
        <v/>
      </c>
      <c r="P1613" s="9" t="str">
        <f aca="false">IF($A1613="","",IF(OR($H1613="NOT IN SCHEMATIC",$O1613="—"),"",IF($G1613="","NO SCH PN",IF(UPPER(TRIM($G1613))=UPPER(TRIM($O1613)),"OK","MISMATCH"))))</f>
        <v/>
      </c>
      <c r="Q1613" s="9" t="str">
        <f aca="false">IF($A1613="","",IF($L1613=0,"—",INDEX('1. Master BOM'!$E$1:$E$400,$L1613)))</f>
        <v/>
      </c>
      <c r="R1613" s="9" t="str">
        <f aca="false">IF($A1613="","",IF($L1613=0,"—",IF(T(INDEX('1. Master BOM'!$F$1:$F$400,$L1613))="","(not set)",INDEX('1. Master BOM'!$F$1:$F$400,$L1613))))</f>
        <v/>
      </c>
      <c r="S1613" s="9" t="str">
        <f aca="false">IF($A1613="","",IF(OR($R1613="—",$R1613="(not set)",$D1613=""),"",IF(ISNUMBER(SEARCH(SUBSTITUTE(SUBSTITUTE(SUBSTITUTE($R1613,"-",""),"_","")," ",""),SUBSTITUTE(SUBSTITUTE(SUBSTITUTE($D1613,"-",""),"_","")," ",""))),"OK","CHECK")))</f>
        <v/>
      </c>
      <c r="T1613" s="9" t="str">
        <f aca="false">IF($A1613="","",IF(OR($H1613="NOT IN SCHEMATIC",$I1613="MISMATCH",$J1613="MISMATCH",$P1613="MISMATCH",$M1613&lt;&gt;"OK"),"REVIEW","OK"))</f>
        <v/>
      </c>
      <c r="U1613" s="14"/>
      <c r="V1613" s="14"/>
      <c r="W1613" s="17"/>
      <c r="X1613" s="14"/>
    </row>
    <row r="1614" customFormat="false" ht="15" hidden="false" customHeight="false" outlineLevel="0" collapsed="false">
      <c r="A1614" s="9" t="str">
        <f aca="false">IF('3. Layout Parts'!$A1614="","",TRIM('3. Layout Parts'!$A1614))</f>
        <v/>
      </c>
      <c r="B1614" s="9" t="str">
        <f aca="false">IF($A1614="","",'3. Layout Parts'!$D1614)</f>
        <v/>
      </c>
      <c r="C1614" s="9" t="str">
        <f aca="false">IF($A1614="","",'3. Layout Parts'!$B1614)</f>
        <v/>
      </c>
      <c r="D1614" s="9" t="str">
        <f aca="false">IF($A1614="","",'3. Layout Parts'!$C1614)</f>
        <v/>
      </c>
      <c r="E1614" s="9" t="str">
        <f aca="false">IF($A1614="","",IFERROR(INDEX('2. Schematic Parts'!$B$2:$B$3001,MATCH($A1614,'2. Schematic Parts'!$A$2:$A$3001,0)),"NOT FOUND"))</f>
        <v/>
      </c>
      <c r="F1614" s="9" t="str">
        <f aca="false">IF($A1614="","",IFERROR(INDEX('2. Schematic Parts'!$C$2:$C$3001,MATCH($A1614,'2. Schematic Parts'!$A$2:$A$3001,0))&amp;"","NOT FOUND"))</f>
        <v/>
      </c>
      <c r="G1614" s="9" t="str">
        <f aca="false">IF($A1614="","",IFERROR(INDEX('2. Schematic Parts'!$D$2:$D$3001,MATCH($A1614,'2. Schematic Parts'!$A$2:$A$3001,0))&amp;"","NOT FOUND"))</f>
        <v/>
      </c>
      <c r="H1614" s="9" t="str">
        <f aca="false">IF($A1614="","",IF(COUNTIF('2. Schematic Parts'!$A$2:$A$3001,$A1614)=0,"NOT IN SCHEMATIC","OK"))</f>
        <v/>
      </c>
      <c r="I1614" s="9" t="str">
        <f aca="false">IF($A1614="","",IF($H1614="NOT IN SCHEMATIC","",IF(UPPER(TRIM($C1614))=UPPER(TRIM($E1614)),"OK","MISMATCH")))</f>
        <v/>
      </c>
      <c r="J1614" s="9" t="str">
        <f aca="false">IF($A1614="","",IF($H1614="NOT IN SCHEMATIC","",IF($F1614="","NO SCH DECAL",IF($D1614="","",IF(UPPER(TRIM($D1614))=UPPER(TRIM($F1614)),"OK","MISMATCH")))))</f>
        <v/>
      </c>
      <c r="K1614" s="16" t="str">
        <f aca="false">IF($A1614="","",SUMPRODUCT(--ISNUMBER(SEARCH(","&amp;TRIM($A1614)&amp;",",","&amp;SUBSTITUTE('1. Master BOM'!$D$2:$D$400," ","")&amp;","))))</f>
        <v/>
      </c>
      <c r="L1614" s="16" t="str">
        <f aca="false">IF($A1614="","",IF($K1614&lt;&gt;1,0,SUMPRODUCT(ISNUMBER(SEARCH(","&amp;TRIM($A1614)&amp;",",","&amp;SUBSTITUTE('1. Master BOM'!$D$2:$D$400," ","")&amp;","))*ROW('1. Master BOM'!$D$2:$D$400))))</f>
        <v/>
      </c>
      <c r="M1614" s="9" t="str">
        <f aca="false">IF($A1614="","",IF($K1614=0,"NOT IN BOM",IF($K1614&gt;1,"MULTIPLE BOM LINES","OK")))</f>
        <v/>
      </c>
      <c r="N1614" s="9" t="str">
        <f aca="false">IF($A1614="","",IF($L1614=0,"—",INDEX('1. Master BOM'!$A$1:$A$400,$L1614)))</f>
        <v/>
      </c>
      <c r="O1614" s="9" t="str">
        <f aca="false">IF($A1614="","",IF($L1614=0,"—",INDEX('1. Master BOM'!$B$1:$B$400,$L1614)))</f>
        <v/>
      </c>
      <c r="P1614" s="9" t="str">
        <f aca="false">IF($A1614="","",IF(OR($H1614="NOT IN SCHEMATIC",$O1614="—"),"",IF($G1614="","NO SCH PN",IF(UPPER(TRIM($G1614))=UPPER(TRIM($O1614)),"OK","MISMATCH"))))</f>
        <v/>
      </c>
      <c r="Q1614" s="9" t="str">
        <f aca="false">IF($A1614="","",IF($L1614=0,"—",INDEX('1. Master BOM'!$E$1:$E$400,$L1614)))</f>
        <v/>
      </c>
      <c r="R1614" s="9" t="str">
        <f aca="false">IF($A1614="","",IF($L1614=0,"—",IF(T(INDEX('1. Master BOM'!$F$1:$F$400,$L1614))="","(not set)",INDEX('1. Master BOM'!$F$1:$F$400,$L1614))))</f>
        <v/>
      </c>
      <c r="S1614" s="9" t="str">
        <f aca="false">IF($A1614="","",IF(OR($R1614="—",$R1614="(not set)",$D1614=""),"",IF(ISNUMBER(SEARCH(SUBSTITUTE(SUBSTITUTE(SUBSTITUTE($R1614,"-",""),"_","")," ",""),SUBSTITUTE(SUBSTITUTE(SUBSTITUTE($D1614,"-",""),"_","")," ",""))),"OK","CHECK")))</f>
        <v/>
      </c>
      <c r="T1614" s="9" t="str">
        <f aca="false">IF($A1614="","",IF(OR($H1614="NOT IN SCHEMATIC",$I1614="MISMATCH",$J1614="MISMATCH",$P1614="MISMATCH",$M1614&lt;&gt;"OK"),"REVIEW","OK"))</f>
        <v/>
      </c>
      <c r="U1614" s="14"/>
      <c r="V1614" s="14"/>
      <c r="W1614" s="17"/>
      <c r="X1614" s="14"/>
    </row>
    <row r="1615" customFormat="false" ht="15" hidden="false" customHeight="false" outlineLevel="0" collapsed="false">
      <c r="A1615" s="9" t="str">
        <f aca="false">IF('3. Layout Parts'!$A1615="","",TRIM('3. Layout Parts'!$A1615))</f>
        <v/>
      </c>
      <c r="B1615" s="9" t="str">
        <f aca="false">IF($A1615="","",'3. Layout Parts'!$D1615)</f>
        <v/>
      </c>
      <c r="C1615" s="9" t="str">
        <f aca="false">IF($A1615="","",'3. Layout Parts'!$B1615)</f>
        <v/>
      </c>
      <c r="D1615" s="9" t="str">
        <f aca="false">IF($A1615="","",'3. Layout Parts'!$C1615)</f>
        <v/>
      </c>
      <c r="E1615" s="9" t="str">
        <f aca="false">IF($A1615="","",IFERROR(INDEX('2. Schematic Parts'!$B$2:$B$3001,MATCH($A1615,'2. Schematic Parts'!$A$2:$A$3001,0)),"NOT FOUND"))</f>
        <v/>
      </c>
      <c r="F1615" s="9" t="str">
        <f aca="false">IF($A1615="","",IFERROR(INDEX('2. Schematic Parts'!$C$2:$C$3001,MATCH($A1615,'2. Schematic Parts'!$A$2:$A$3001,0))&amp;"","NOT FOUND"))</f>
        <v/>
      </c>
      <c r="G1615" s="9" t="str">
        <f aca="false">IF($A1615="","",IFERROR(INDEX('2. Schematic Parts'!$D$2:$D$3001,MATCH($A1615,'2. Schematic Parts'!$A$2:$A$3001,0))&amp;"","NOT FOUND"))</f>
        <v/>
      </c>
      <c r="H1615" s="9" t="str">
        <f aca="false">IF($A1615="","",IF(COUNTIF('2. Schematic Parts'!$A$2:$A$3001,$A1615)=0,"NOT IN SCHEMATIC","OK"))</f>
        <v/>
      </c>
      <c r="I1615" s="9" t="str">
        <f aca="false">IF($A1615="","",IF($H1615="NOT IN SCHEMATIC","",IF(UPPER(TRIM($C1615))=UPPER(TRIM($E1615)),"OK","MISMATCH")))</f>
        <v/>
      </c>
      <c r="J1615" s="9" t="str">
        <f aca="false">IF($A1615="","",IF($H1615="NOT IN SCHEMATIC","",IF($F1615="","NO SCH DECAL",IF($D1615="","",IF(UPPER(TRIM($D1615))=UPPER(TRIM($F1615)),"OK","MISMATCH")))))</f>
        <v/>
      </c>
      <c r="K1615" s="16" t="str">
        <f aca="false">IF($A1615="","",SUMPRODUCT(--ISNUMBER(SEARCH(","&amp;TRIM($A1615)&amp;",",","&amp;SUBSTITUTE('1. Master BOM'!$D$2:$D$400," ","")&amp;","))))</f>
        <v/>
      </c>
      <c r="L1615" s="16" t="str">
        <f aca="false">IF($A1615="","",IF($K1615&lt;&gt;1,0,SUMPRODUCT(ISNUMBER(SEARCH(","&amp;TRIM($A1615)&amp;",",","&amp;SUBSTITUTE('1. Master BOM'!$D$2:$D$400," ","")&amp;","))*ROW('1. Master BOM'!$D$2:$D$400))))</f>
        <v/>
      </c>
      <c r="M1615" s="9" t="str">
        <f aca="false">IF($A1615="","",IF($K1615=0,"NOT IN BOM",IF($K1615&gt;1,"MULTIPLE BOM LINES","OK")))</f>
        <v/>
      </c>
      <c r="N1615" s="9" t="str">
        <f aca="false">IF($A1615="","",IF($L1615=0,"—",INDEX('1. Master BOM'!$A$1:$A$400,$L1615)))</f>
        <v/>
      </c>
      <c r="O1615" s="9" t="str">
        <f aca="false">IF($A1615="","",IF($L1615=0,"—",INDEX('1. Master BOM'!$B$1:$B$400,$L1615)))</f>
        <v/>
      </c>
      <c r="P1615" s="9" t="str">
        <f aca="false">IF($A1615="","",IF(OR($H1615="NOT IN SCHEMATIC",$O1615="—"),"",IF($G1615="","NO SCH PN",IF(UPPER(TRIM($G1615))=UPPER(TRIM($O1615)),"OK","MISMATCH"))))</f>
        <v/>
      </c>
      <c r="Q1615" s="9" t="str">
        <f aca="false">IF($A1615="","",IF($L1615=0,"—",INDEX('1. Master BOM'!$E$1:$E$400,$L1615)))</f>
        <v/>
      </c>
      <c r="R1615" s="9" t="str">
        <f aca="false">IF($A1615="","",IF($L1615=0,"—",IF(T(INDEX('1. Master BOM'!$F$1:$F$400,$L1615))="","(not set)",INDEX('1. Master BOM'!$F$1:$F$400,$L1615))))</f>
        <v/>
      </c>
      <c r="S1615" s="9" t="str">
        <f aca="false">IF($A1615="","",IF(OR($R1615="—",$R1615="(not set)",$D1615=""),"",IF(ISNUMBER(SEARCH(SUBSTITUTE(SUBSTITUTE(SUBSTITUTE($R1615,"-",""),"_","")," ",""),SUBSTITUTE(SUBSTITUTE(SUBSTITUTE($D1615,"-",""),"_","")," ",""))),"OK","CHECK")))</f>
        <v/>
      </c>
      <c r="T1615" s="9" t="str">
        <f aca="false">IF($A1615="","",IF(OR($H1615="NOT IN SCHEMATIC",$I1615="MISMATCH",$J1615="MISMATCH",$P1615="MISMATCH",$M1615&lt;&gt;"OK"),"REVIEW","OK"))</f>
        <v/>
      </c>
      <c r="U1615" s="14"/>
      <c r="V1615" s="14"/>
      <c r="W1615" s="17"/>
      <c r="X1615" s="14"/>
    </row>
    <row r="1616" customFormat="false" ht="15" hidden="false" customHeight="false" outlineLevel="0" collapsed="false">
      <c r="A1616" s="9" t="str">
        <f aca="false">IF('3. Layout Parts'!$A1616="","",TRIM('3. Layout Parts'!$A1616))</f>
        <v/>
      </c>
      <c r="B1616" s="9" t="str">
        <f aca="false">IF($A1616="","",'3. Layout Parts'!$D1616)</f>
        <v/>
      </c>
      <c r="C1616" s="9" t="str">
        <f aca="false">IF($A1616="","",'3. Layout Parts'!$B1616)</f>
        <v/>
      </c>
      <c r="D1616" s="9" t="str">
        <f aca="false">IF($A1616="","",'3. Layout Parts'!$C1616)</f>
        <v/>
      </c>
      <c r="E1616" s="9" t="str">
        <f aca="false">IF($A1616="","",IFERROR(INDEX('2. Schematic Parts'!$B$2:$B$3001,MATCH($A1616,'2. Schematic Parts'!$A$2:$A$3001,0)),"NOT FOUND"))</f>
        <v/>
      </c>
      <c r="F1616" s="9" t="str">
        <f aca="false">IF($A1616="","",IFERROR(INDEX('2. Schematic Parts'!$C$2:$C$3001,MATCH($A1616,'2. Schematic Parts'!$A$2:$A$3001,0))&amp;"","NOT FOUND"))</f>
        <v/>
      </c>
      <c r="G1616" s="9" t="str">
        <f aca="false">IF($A1616="","",IFERROR(INDEX('2. Schematic Parts'!$D$2:$D$3001,MATCH($A1616,'2. Schematic Parts'!$A$2:$A$3001,0))&amp;"","NOT FOUND"))</f>
        <v/>
      </c>
      <c r="H1616" s="9" t="str">
        <f aca="false">IF($A1616="","",IF(COUNTIF('2. Schematic Parts'!$A$2:$A$3001,$A1616)=0,"NOT IN SCHEMATIC","OK"))</f>
        <v/>
      </c>
      <c r="I1616" s="9" t="str">
        <f aca="false">IF($A1616="","",IF($H1616="NOT IN SCHEMATIC","",IF(UPPER(TRIM($C1616))=UPPER(TRIM($E1616)),"OK","MISMATCH")))</f>
        <v/>
      </c>
      <c r="J1616" s="9" t="str">
        <f aca="false">IF($A1616="","",IF($H1616="NOT IN SCHEMATIC","",IF($F1616="","NO SCH DECAL",IF($D1616="","",IF(UPPER(TRIM($D1616))=UPPER(TRIM($F1616)),"OK","MISMATCH")))))</f>
        <v/>
      </c>
      <c r="K1616" s="16" t="str">
        <f aca="false">IF($A1616="","",SUMPRODUCT(--ISNUMBER(SEARCH(","&amp;TRIM($A1616)&amp;",",","&amp;SUBSTITUTE('1. Master BOM'!$D$2:$D$400," ","")&amp;","))))</f>
        <v/>
      </c>
      <c r="L1616" s="16" t="str">
        <f aca="false">IF($A1616="","",IF($K1616&lt;&gt;1,0,SUMPRODUCT(ISNUMBER(SEARCH(","&amp;TRIM($A1616)&amp;",",","&amp;SUBSTITUTE('1. Master BOM'!$D$2:$D$400," ","")&amp;","))*ROW('1. Master BOM'!$D$2:$D$400))))</f>
        <v/>
      </c>
      <c r="M1616" s="9" t="str">
        <f aca="false">IF($A1616="","",IF($K1616=0,"NOT IN BOM",IF($K1616&gt;1,"MULTIPLE BOM LINES","OK")))</f>
        <v/>
      </c>
      <c r="N1616" s="9" t="str">
        <f aca="false">IF($A1616="","",IF($L1616=0,"—",INDEX('1. Master BOM'!$A$1:$A$400,$L1616)))</f>
        <v/>
      </c>
      <c r="O1616" s="9" t="str">
        <f aca="false">IF($A1616="","",IF($L1616=0,"—",INDEX('1. Master BOM'!$B$1:$B$400,$L1616)))</f>
        <v/>
      </c>
      <c r="P1616" s="9" t="str">
        <f aca="false">IF($A1616="","",IF(OR($H1616="NOT IN SCHEMATIC",$O1616="—"),"",IF($G1616="","NO SCH PN",IF(UPPER(TRIM($G1616))=UPPER(TRIM($O1616)),"OK","MISMATCH"))))</f>
        <v/>
      </c>
      <c r="Q1616" s="9" t="str">
        <f aca="false">IF($A1616="","",IF($L1616=0,"—",INDEX('1. Master BOM'!$E$1:$E$400,$L1616)))</f>
        <v/>
      </c>
      <c r="R1616" s="9" t="str">
        <f aca="false">IF($A1616="","",IF($L1616=0,"—",IF(T(INDEX('1. Master BOM'!$F$1:$F$400,$L1616))="","(not set)",INDEX('1. Master BOM'!$F$1:$F$400,$L1616))))</f>
        <v/>
      </c>
      <c r="S1616" s="9" t="str">
        <f aca="false">IF($A1616="","",IF(OR($R1616="—",$R1616="(not set)",$D1616=""),"",IF(ISNUMBER(SEARCH(SUBSTITUTE(SUBSTITUTE(SUBSTITUTE($R1616,"-",""),"_","")," ",""),SUBSTITUTE(SUBSTITUTE(SUBSTITUTE($D1616,"-",""),"_","")," ",""))),"OK","CHECK")))</f>
        <v/>
      </c>
      <c r="T1616" s="9" t="str">
        <f aca="false">IF($A1616="","",IF(OR($H1616="NOT IN SCHEMATIC",$I1616="MISMATCH",$J1616="MISMATCH",$P1616="MISMATCH",$M1616&lt;&gt;"OK"),"REVIEW","OK"))</f>
        <v/>
      </c>
      <c r="U1616" s="14"/>
      <c r="V1616" s="14"/>
      <c r="W1616" s="17"/>
      <c r="X1616" s="14"/>
    </row>
    <row r="1617" customFormat="false" ht="15" hidden="false" customHeight="false" outlineLevel="0" collapsed="false">
      <c r="A1617" s="9" t="str">
        <f aca="false">IF('3. Layout Parts'!$A1617="","",TRIM('3. Layout Parts'!$A1617))</f>
        <v/>
      </c>
      <c r="B1617" s="9" t="str">
        <f aca="false">IF($A1617="","",'3. Layout Parts'!$D1617)</f>
        <v/>
      </c>
      <c r="C1617" s="9" t="str">
        <f aca="false">IF($A1617="","",'3. Layout Parts'!$B1617)</f>
        <v/>
      </c>
      <c r="D1617" s="9" t="str">
        <f aca="false">IF($A1617="","",'3. Layout Parts'!$C1617)</f>
        <v/>
      </c>
      <c r="E1617" s="9" t="str">
        <f aca="false">IF($A1617="","",IFERROR(INDEX('2. Schematic Parts'!$B$2:$B$3001,MATCH($A1617,'2. Schematic Parts'!$A$2:$A$3001,0)),"NOT FOUND"))</f>
        <v/>
      </c>
      <c r="F1617" s="9" t="str">
        <f aca="false">IF($A1617="","",IFERROR(INDEX('2. Schematic Parts'!$C$2:$C$3001,MATCH($A1617,'2. Schematic Parts'!$A$2:$A$3001,0))&amp;"","NOT FOUND"))</f>
        <v/>
      </c>
      <c r="G1617" s="9" t="str">
        <f aca="false">IF($A1617="","",IFERROR(INDEX('2. Schematic Parts'!$D$2:$D$3001,MATCH($A1617,'2. Schematic Parts'!$A$2:$A$3001,0))&amp;"","NOT FOUND"))</f>
        <v/>
      </c>
      <c r="H1617" s="9" t="str">
        <f aca="false">IF($A1617="","",IF(COUNTIF('2. Schematic Parts'!$A$2:$A$3001,$A1617)=0,"NOT IN SCHEMATIC","OK"))</f>
        <v/>
      </c>
      <c r="I1617" s="9" t="str">
        <f aca="false">IF($A1617="","",IF($H1617="NOT IN SCHEMATIC","",IF(UPPER(TRIM($C1617))=UPPER(TRIM($E1617)),"OK","MISMATCH")))</f>
        <v/>
      </c>
      <c r="J1617" s="9" t="str">
        <f aca="false">IF($A1617="","",IF($H1617="NOT IN SCHEMATIC","",IF($F1617="","NO SCH DECAL",IF($D1617="","",IF(UPPER(TRIM($D1617))=UPPER(TRIM($F1617)),"OK","MISMATCH")))))</f>
        <v/>
      </c>
      <c r="K1617" s="16" t="str">
        <f aca="false">IF($A1617="","",SUMPRODUCT(--ISNUMBER(SEARCH(","&amp;TRIM($A1617)&amp;",",","&amp;SUBSTITUTE('1. Master BOM'!$D$2:$D$400," ","")&amp;","))))</f>
        <v/>
      </c>
      <c r="L1617" s="16" t="str">
        <f aca="false">IF($A1617="","",IF($K1617&lt;&gt;1,0,SUMPRODUCT(ISNUMBER(SEARCH(","&amp;TRIM($A1617)&amp;",",","&amp;SUBSTITUTE('1. Master BOM'!$D$2:$D$400," ","")&amp;","))*ROW('1. Master BOM'!$D$2:$D$400))))</f>
        <v/>
      </c>
      <c r="M1617" s="9" t="str">
        <f aca="false">IF($A1617="","",IF($K1617=0,"NOT IN BOM",IF($K1617&gt;1,"MULTIPLE BOM LINES","OK")))</f>
        <v/>
      </c>
      <c r="N1617" s="9" t="str">
        <f aca="false">IF($A1617="","",IF($L1617=0,"—",INDEX('1. Master BOM'!$A$1:$A$400,$L1617)))</f>
        <v/>
      </c>
      <c r="O1617" s="9" t="str">
        <f aca="false">IF($A1617="","",IF($L1617=0,"—",INDEX('1. Master BOM'!$B$1:$B$400,$L1617)))</f>
        <v/>
      </c>
      <c r="P1617" s="9" t="str">
        <f aca="false">IF($A1617="","",IF(OR($H1617="NOT IN SCHEMATIC",$O1617="—"),"",IF($G1617="","NO SCH PN",IF(UPPER(TRIM($G1617))=UPPER(TRIM($O1617)),"OK","MISMATCH"))))</f>
        <v/>
      </c>
      <c r="Q1617" s="9" t="str">
        <f aca="false">IF($A1617="","",IF($L1617=0,"—",INDEX('1. Master BOM'!$E$1:$E$400,$L1617)))</f>
        <v/>
      </c>
      <c r="R1617" s="9" t="str">
        <f aca="false">IF($A1617="","",IF($L1617=0,"—",IF(T(INDEX('1. Master BOM'!$F$1:$F$400,$L1617))="","(not set)",INDEX('1. Master BOM'!$F$1:$F$400,$L1617))))</f>
        <v/>
      </c>
      <c r="S1617" s="9" t="str">
        <f aca="false">IF($A1617="","",IF(OR($R1617="—",$R1617="(not set)",$D1617=""),"",IF(ISNUMBER(SEARCH(SUBSTITUTE(SUBSTITUTE(SUBSTITUTE($R1617,"-",""),"_","")," ",""),SUBSTITUTE(SUBSTITUTE(SUBSTITUTE($D1617,"-",""),"_","")," ",""))),"OK","CHECK")))</f>
        <v/>
      </c>
      <c r="T1617" s="9" t="str">
        <f aca="false">IF($A1617="","",IF(OR($H1617="NOT IN SCHEMATIC",$I1617="MISMATCH",$J1617="MISMATCH",$P1617="MISMATCH",$M1617&lt;&gt;"OK"),"REVIEW","OK"))</f>
        <v/>
      </c>
      <c r="U1617" s="14"/>
      <c r="V1617" s="14"/>
      <c r="W1617" s="17"/>
      <c r="X1617" s="14"/>
    </row>
    <row r="1618" customFormat="false" ht="15" hidden="false" customHeight="false" outlineLevel="0" collapsed="false">
      <c r="A1618" s="9" t="str">
        <f aca="false">IF('3. Layout Parts'!$A1618="","",TRIM('3. Layout Parts'!$A1618))</f>
        <v/>
      </c>
      <c r="B1618" s="9" t="str">
        <f aca="false">IF($A1618="","",'3. Layout Parts'!$D1618)</f>
        <v/>
      </c>
      <c r="C1618" s="9" t="str">
        <f aca="false">IF($A1618="","",'3. Layout Parts'!$B1618)</f>
        <v/>
      </c>
      <c r="D1618" s="9" t="str">
        <f aca="false">IF($A1618="","",'3. Layout Parts'!$C1618)</f>
        <v/>
      </c>
      <c r="E1618" s="9" t="str">
        <f aca="false">IF($A1618="","",IFERROR(INDEX('2. Schematic Parts'!$B$2:$B$3001,MATCH($A1618,'2. Schematic Parts'!$A$2:$A$3001,0)),"NOT FOUND"))</f>
        <v/>
      </c>
      <c r="F1618" s="9" t="str">
        <f aca="false">IF($A1618="","",IFERROR(INDEX('2. Schematic Parts'!$C$2:$C$3001,MATCH($A1618,'2. Schematic Parts'!$A$2:$A$3001,0))&amp;"","NOT FOUND"))</f>
        <v/>
      </c>
      <c r="G1618" s="9" t="str">
        <f aca="false">IF($A1618="","",IFERROR(INDEX('2. Schematic Parts'!$D$2:$D$3001,MATCH($A1618,'2. Schematic Parts'!$A$2:$A$3001,0))&amp;"","NOT FOUND"))</f>
        <v/>
      </c>
      <c r="H1618" s="9" t="str">
        <f aca="false">IF($A1618="","",IF(COUNTIF('2. Schematic Parts'!$A$2:$A$3001,$A1618)=0,"NOT IN SCHEMATIC","OK"))</f>
        <v/>
      </c>
      <c r="I1618" s="9" t="str">
        <f aca="false">IF($A1618="","",IF($H1618="NOT IN SCHEMATIC","",IF(UPPER(TRIM($C1618))=UPPER(TRIM($E1618)),"OK","MISMATCH")))</f>
        <v/>
      </c>
      <c r="J1618" s="9" t="str">
        <f aca="false">IF($A1618="","",IF($H1618="NOT IN SCHEMATIC","",IF($F1618="","NO SCH DECAL",IF($D1618="","",IF(UPPER(TRIM($D1618))=UPPER(TRIM($F1618)),"OK","MISMATCH")))))</f>
        <v/>
      </c>
      <c r="K1618" s="16" t="str">
        <f aca="false">IF($A1618="","",SUMPRODUCT(--ISNUMBER(SEARCH(","&amp;TRIM($A1618)&amp;",",","&amp;SUBSTITUTE('1. Master BOM'!$D$2:$D$400," ","")&amp;","))))</f>
        <v/>
      </c>
      <c r="L1618" s="16" t="str">
        <f aca="false">IF($A1618="","",IF($K1618&lt;&gt;1,0,SUMPRODUCT(ISNUMBER(SEARCH(","&amp;TRIM($A1618)&amp;",",","&amp;SUBSTITUTE('1. Master BOM'!$D$2:$D$400," ","")&amp;","))*ROW('1. Master BOM'!$D$2:$D$400))))</f>
        <v/>
      </c>
      <c r="M1618" s="9" t="str">
        <f aca="false">IF($A1618="","",IF($K1618=0,"NOT IN BOM",IF($K1618&gt;1,"MULTIPLE BOM LINES","OK")))</f>
        <v/>
      </c>
      <c r="N1618" s="9" t="str">
        <f aca="false">IF($A1618="","",IF($L1618=0,"—",INDEX('1. Master BOM'!$A$1:$A$400,$L1618)))</f>
        <v/>
      </c>
      <c r="O1618" s="9" t="str">
        <f aca="false">IF($A1618="","",IF($L1618=0,"—",INDEX('1. Master BOM'!$B$1:$B$400,$L1618)))</f>
        <v/>
      </c>
      <c r="P1618" s="9" t="str">
        <f aca="false">IF($A1618="","",IF(OR($H1618="NOT IN SCHEMATIC",$O1618="—"),"",IF($G1618="","NO SCH PN",IF(UPPER(TRIM($G1618))=UPPER(TRIM($O1618)),"OK","MISMATCH"))))</f>
        <v/>
      </c>
      <c r="Q1618" s="9" t="str">
        <f aca="false">IF($A1618="","",IF($L1618=0,"—",INDEX('1. Master BOM'!$E$1:$E$400,$L1618)))</f>
        <v/>
      </c>
      <c r="R1618" s="9" t="str">
        <f aca="false">IF($A1618="","",IF($L1618=0,"—",IF(T(INDEX('1. Master BOM'!$F$1:$F$400,$L1618))="","(not set)",INDEX('1. Master BOM'!$F$1:$F$400,$L1618))))</f>
        <v/>
      </c>
      <c r="S1618" s="9" t="str">
        <f aca="false">IF($A1618="","",IF(OR($R1618="—",$R1618="(not set)",$D1618=""),"",IF(ISNUMBER(SEARCH(SUBSTITUTE(SUBSTITUTE(SUBSTITUTE($R1618,"-",""),"_","")," ",""),SUBSTITUTE(SUBSTITUTE(SUBSTITUTE($D1618,"-",""),"_","")," ",""))),"OK","CHECK")))</f>
        <v/>
      </c>
      <c r="T1618" s="9" t="str">
        <f aca="false">IF($A1618="","",IF(OR($H1618="NOT IN SCHEMATIC",$I1618="MISMATCH",$J1618="MISMATCH",$P1618="MISMATCH",$M1618&lt;&gt;"OK"),"REVIEW","OK"))</f>
        <v/>
      </c>
      <c r="U1618" s="14"/>
      <c r="V1618" s="14"/>
      <c r="W1618" s="17"/>
      <c r="X1618" s="14"/>
    </row>
    <row r="1619" customFormat="false" ht="15" hidden="false" customHeight="false" outlineLevel="0" collapsed="false">
      <c r="A1619" s="9" t="str">
        <f aca="false">IF('3. Layout Parts'!$A1619="","",TRIM('3. Layout Parts'!$A1619))</f>
        <v/>
      </c>
      <c r="B1619" s="9" t="str">
        <f aca="false">IF($A1619="","",'3. Layout Parts'!$D1619)</f>
        <v/>
      </c>
      <c r="C1619" s="9" t="str">
        <f aca="false">IF($A1619="","",'3. Layout Parts'!$B1619)</f>
        <v/>
      </c>
      <c r="D1619" s="9" t="str">
        <f aca="false">IF($A1619="","",'3. Layout Parts'!$C1619)</f>
        <v/>
      </c>
      <c r="E1619" s="9" t="str">
        <f aca="false">IF($A1619="","",IFERROR(INDEX('2. Schematic Parts'!$B$2:$B$3001,MATCH($A1619,'2. Schematic Parts'!$A$2:$A$3001,0)),"NOT FOUND"))</f>
        <v/>
      </c>
      <c r="F1619" s="9" t="str">
        <f aca="false">IF($A1619="","",IFERROR(INDEX('2. Schematic Parts'!$C$2:$C$3001,MATCH($A1619,'2. Schematic Parts'!$A$2:$A$3001,0))&amp;"","NOT FOUND"))</f>
        <v/>
      </c>
      <c r="G1619" s="9" t="str">
        <f aca="false">IF($A1619="","",IFERROR(INDEX('2. Schematic Parts'!$D$2:$D$3001,MATCH($A1619,'2. Schematic Parts'!$A$2:$A$3001,0))&amp;"","NOT FOUND"))</f>
        <v/>
      </c>
      <c r="H1619" s="9" t="str">
        <f aca="false">IF($A1619="","",IF(COUNTIF('2. Schematic Parts'!$A$2:$A$3001,$A1619)=0,"NOT IN SCHEMATIC","OK"))</f>
        <v/>
      </c>
      <c r="I1619" s="9" t="str">
        <f aca="false">IF($A1619="","",IF($H1619="NOT IN SCHEMATIC","",IF(UPPER(TRIM($C1619))=UPPER(TRIM($E1619)),"OK","MISMATCH")))</f>
        <v/>
      </c>
      <c r="J1619" s="9" t="str">
        <f aca="false">IF($A1619="","",IF($H1619="NOT IN SCHEMATIC","",IF($F1619="","NO SCH DECAL",IF($D1619="","",IF(UPPER(TRIM($D1619))=UPPER(TRIM($F1619)),"OK","MISMATCH")))))</f>
        <v/>
      </c>
      <c r="K1619" s="16" t="str">
        <f aca="false">IF($A1619="","",SUMPRODUCT(--ISNUMBER(SEARCH(","&amp;TRIM($A1619)&amp;",",","&amp;SUBSTITUTE('1. Master BOM'!$D$2:$D$400," ","")&amp;","))))</f>
        <v/>
      </c>
      <c r="L1619" s="16" t="str">
        <f aca="false">IF($A1619="","",IF($K1619&lt;&gt;1,0,SUMPRODUCT(ISNUMBER(SEARCH(","&amp;TRIM($A1619)&amp;",",","&amp;SUBSTITUTE('1. Master BOM'!$D$2:$D$400," ","")&amp;","))*ROW('1. Master BOM'!$D$2:$D$400))))</f>
        <v/>
      </c>
      <c r="M1619" s="9" t="str">
        <f aca="false">IF($A1619="","",IF($K1619=0,"NOT IN BOM",IF($K1619&gt;1,"MULTIPLE BOM LINES","OK")))</f>
        <v/>
      </c>
      <c r="N1619" s="9" t="str">
        <f aca="false">IF($A1619="","",IF($L1619=0,"—",INDEX('1. Master BOM'!$A$1:$A$400,$L1619)))</f>
        <v/>
      </c>
      <c r="O1619" s="9" t="str">
        <f aca="false">IF($A1619="","",IF($L1619=0,"—",INDEX('1. Master BOM'!$B$1:$B$400,$L1619)))</f>
        <v/>
      </c>
      <c r="P1619" s="9" t="str">
        <f aca="false">IF($A1619="","",IF(OR($H1619="NOT IN SCHEMATIC",$O1619="—"),"",IF($G1619="","NO SCH PN",IF(UPPER(TRIM($G1619))=UPPER(TRIM($O1619)),"OK","MISMATCH"))))</f>
        <v/>
      </c>
      <c r="Q1619" s="9" t="str">
        <f aca="false">IF($A1619="","",IF($L1619=0,"—",INDEX('1. Master BOM'!$E$1:$E$400,$L1619)))</f>
        <v/>
      </c>
      <c r="R1619" s="9" t="str">
        <f aca="false">IF($A1619="","",IF($L1619=0,"—",IF(T(INDEX('1. Master BOM'!$F$1:$F$400,$L1619))="","(not set)",INDEX('1. Master BOM'!$F$1:$F$400,$L1619))))</f>
        <v/>
      </c>
      <c r="S1619" s="9" t="str">
        <f aca="false">IF($A1619="","",IF(OR($R1619="—",$R1619="(not set)",$D1619=""),"",IF(ISNUMBER(SEARCH(SUBSTITUTE(SUBSTITUTE(SUBSTITUTE($R1619,"-",""),"_","")," ",""),SUBSTITUTE(SUBSTITUTE(SUBSTITUTE($D1619,"-",""),"_","")," ",""))),"OK","CHECK")))</f>
        <v/>
      </c>
      <c r="T1619" s="9" t="str">
        <f aca="false">IF($A1619="","",IF(OR($H1619="NOT IN SCHEMATIC",$I1619="MISMATCH",$J1619="MISMATCH",$P1619="MISMATCH",$M1619&lt;&gt;"OK"),"REVIEW","OK"))</f>
        <v/>
      </c>
      <c r="U1619" s="14"/>
      <c r="V1619" s="14"/>
      <c r="W1619" s="17"/>
      <c r="X1619" s="14"/>
    </row>
    <row r="1620" customFormat="false" ht="15" hidden="false" customHeight="false" outlineLevel="0" collapsed="false">
      <c r="A1620" s="9" t="str">
        <f aca="false">IF('3. Layout Parts'!$A1620="","",TRIM('3. Layout Parts'!$A1620))</f>
        <v/>
      </c>
      <c r="B1620" s="9" t="str">
        <f aca="false">IF($A1620="","",'3. Layout Parts'!$D1620)</f>
        <v/>
      </c>
      <c r="C1620" s="9" t="str">
        <f aca="false">IF($A1620="","",'3. Layout Parts'!$B1620)</f>
        <v/>
      </c>
      <c r="D1620" s="9" t="str">
        <f aca="false">IF($A1620="","",'3. Layout Parts'!$C1620)</f>
        <v/>
      </c>
      <c r="E1620" s="9" t="str">
        <f aca="false">IF($A1620="","",IFERROR(INDEX('2. Schematic Parts'!$B$2:$B$3001,MATCH($A1620,'2. Schematic Parts'!$A$2:$A$3001,0)),"NOT FOUND"))</f>
        <v/>
      </c>
      <c r="F1620" s="9" t="str">
        <f aca="false">IF($A1620="","",IFERROR(INDEX('2. Schematic Parts'!$C$2:$C$3001,MATCH($A1620,'2. Schematic Parts'!$A$2:$A$3001,0))&amp;"","NOT FOUND"))</f>
        <v/>
      </c>
      <c r="G1620" s="9" t="str">
        <f aca="false">IF($A1620="","",IFERROR(INDEX('2. Schematic Parts'!$D$2:$D$3001,MATCH($A1620,'2. Schematic Parts'!$A$2:$A$3001,0))&amp;"","NOT FOUND"))</f>
        <v/>
      </c>
      <c r="H1620" s="9" t="str">
        <f aca="false">IF($A1620="","",IF(COUNTIF('2. Schematic Parts'!$A$2:$A$3001,$A1620)=0,"NOT IN SCHEMATIC","OK"))</f>
        <v/>
      </c>
      <c r="I1620" s="9" t="str">
        <f aca="false">IF($A1620="","",IF($H1620="NOT IN SCHEMATIC","",IF(UPPER(TRIM($C1620))=UPPER(TRIM($E1620)),"OK","MISMATCH")))</f>
        <v/>
      </c>
      <c r="J1620" s="9" t="str">
        <f aca="false">IF($A1620="","",IF($H1620="NOT IN SCHEMATIC","",IF($F1620="","NO SCH DECAL",IF($D1620="","",IF(UPPER(TRIM($D1620))=UPPER(TRIM($F1620)),"OK","MISMATCH")))))</f>
        <v/>
      </c>
      <c r="K1620" s="16" t="str">
        <f aca="false">IF($A1620="","",SUMPRODUCT(--ISNUMBER(SEARCH(","&amp;TRIM($A1620)&amp;",",","&amp;SUBSTITUTE('1. Master BOM'!$D$2:$D$400," ","")&amp;","))))</f>
        <v/>
      </c>
      <c r="L1620" s="16" t="str">
        <f aca="false">IF($A1620="","",IF($K1620&lt;&gt;1,0,SUMPRODUCT(ISNUMBER(SEARCH(","&amp;TRIM($A1620)&amp;",",","&amp;SUBSTITUTE('1. Master BOM'!$D$2:$D$400," ","")&amp;","))*ROW('1. Master BOM'!$D$2:$D$400))))</f>
        <v/>
      </c>
      <c r="M1620" s="9" t="str">
        <f aca="false">IF($A1620="","",IF($K1620=0,"NOT IN BOM",IF($K1620&gt;1,"MULTIPLE BOM LINES","OK")))</f>
        <v/>
      </c>
      <c r="N1620" s="9" t="str">
        <f aca="false">IF($A1620="","",IF($L1620=0,"—",INDEX('1. Master BOM'!$A$1:$A$400,$L1620)))</f>
        <v/>
      </c>
      <c r="O1620" s="9" t="str">
        <f aca="false">IF($A1620="","",IF($L1620=0,"—",INDEX('1. Master BOM'!$B$1:$B$400,$L1620)))</f>
        <v/>
      </c>
      <c r="P1620" s="9" t="str">
        <f aca="false">IF($A1620="","",IF(OR($H1620="NOT IN SCHEMATIC",$O1620="—"),"",IF($G1620="","NO SCH PN",IF(UPPER(TRIM($G1620))=UPPER(TRIM($O1620)),"OK","MISMATCH"))))</f>
        <v/>
      </c>
      <c r="Q1620" s="9" t="str">
        <f aca="false">IF($A1620="","",IF($L1620=0,"—",INDEX('1. Master BOM'!$E$1:$E$400,$L1620)))</f>
        <v/>
      </c>
      <c r="R1620" s="9" t="str">
        <f aca="false">IF($A1620="","",IF($L1620=0,"—",IF(T(INDEX('1. Master BOM'!$F$1:$F$400,$L1620))="","(not set)",INDEX('1. Master BOM'!$F$1:$F$400,$L1620))))</f>
        <v/>
      </c>
      <c r="S1620" s="9" t="str">
        <f aca="false">IF($A1620="","",IF(OR($R1620="—",$R1620="(not set)",$D1620=""),"",IF(ISNUMBER(SEARCH(SUBSTITUTE(SUBSTITUTE(SUBSTITUTE($R1620,"-",""),"_","")," ",""),SUBSTITUTE(SUBSTITUTE(SUBSTITUTE($D1620,"-",""),"_","")," ",""))),"OK","CHECK")))</f>
        <v/>
      </c>
      <c r="T1620" s="9" t="str">
        <f aca="false">IF($A1620="","",IF(OR($H1620="NOT IN SCHEMATIC",$I1620="MISMATCH",$J1620="MISMATCH",$P1620="MISMATCH",$M1620&lt;&gt;"OK"),"REVIEW","OK"))</f>
        <v/>
      </c>
      <c r="U1620" s="14"/>
      <c r="V1620" s="14"/>
      <c r="W1620" s="17"/>
      <c r="X1620" s="14"/>
    </row>
    <row r="1621" customFormat="false" ht="15" hidden="false" customHeight="false" outlineLevel="0" collapsed="false">
      <c r="A1621" s="9" t="str">
        <f aca="false">IF('3. Layout Parts'!$A1621="","",TRIM('3. Layout Parts'!$A1621))</f>
        <v/>
      </c>
      <c r="B1621" s="9" t="str">
        <f aca="false">IF($A1621="","",'3. Layout Parts'!$D1621)</f>
        <v/>
      </c>
      <c r="C1621" s="9" t="str">
        <f aca="false">IF($A1621="","",'3. Layout Parts'!$B1621)</f>
        <v/>
      </c>
      <c r="D1621" s="9" t="str">
        <f aca="false">IF($A1621="","",'3. Layout Parts'!$C1621)</f>
        <v/>
      </c>
      <c r="E1621" s="9" t="str">
        <f aca="false">IF($A1621="","",IFERROR(INDEX('2. Schematic Parts'!$B$2:$B$3001,MATCH($A1621,'2. Schematic Parts'!$A$2:$A$3001,0)),"NOT FOUND"))</f>
        <v/>
      </c>
      <c r="F1621" s="9" t="str">
        <f aca="false">IF($A1621="","",IFERROR(INDEX('2. Schematic Parts'!$C$2:$C$3001,MATCH($A1621,'2. Schematic Parts'!$A$2:$A$3001,0))&amp;"","NOT FOUND"))</f>
        <v/>
      </c>
      <c r="G1621" s="9" t="str">
        <f aca="false">IF($A1621="","",IFERROR(INDEX('2. Schematic Parts'!$D$2:$D$3001,MATCH($A1621,'2. Schematic Parts'!$A$2:$A$3001,0))&amp;"","NOT FOUND"))</f>
        <v/>
      </c>
      <c r="H1621" s="9" t="str">
        <f aca="false">IF($A1621="","",IF(COUNTIF('2. Schematic Parts'!$A$2:$A$3001,$A1621)=0,"NOT IN SCHEMATIC","OK"))</f>
        <v/>
      </c>
      <c r="I1621" s="9" t="str">
        <f aca="false">IF($A1621="","",IF($H1621="NOT IN SCHEMATIC","",IF(UPPER(TRIM($C1621))=UPPER(TRIM($E1621)),"OK","MISMATCH")))</f>
        <v/>
      </c>
      <c r="J1621" s="9" t="str">
        <f aca="false">IF($A1621="","",IF($H1621="NOT IN SCHEMATIC","",IF($F1621="","NO SCH DECAL",IF($D1621="","",IF(UPPER(TRIM($D1621))=UPPER(TRIM($F1621)),"OK","MISMATCH")))))</f>
        <v/>
      </c>
      <c r="K1621" s="16" t="str">
        <f aca="false">IF($A1621="","",SUMPRODUCT(--ISNUMBER(SEARCH(","&amp;TRIM($A1621)&amp;",",","&amp;SUBSTITUTE('1. Master BOM'!$D$2:$D$400," ","")&amp;","))))</f>
        <v/>
      </c>
      <c r="L1621" s="16" t="str">
        <f aca="false">IF($A1621="","",IF($K1621&lt;&gt;1,0,SUMPRODUCT(ISNUMBER(SEARCH(","&amp;TRIM($A1621)&amp;",",","&amp;SUBSTITUTE('1. Master BOM'!$D$2:$D$400," ","")&amp;","))*ROW('1. Master BOM'!$D$2:$D$400))))</f>
        <v/>
      </c>
      <c r="M1621" s="9" t="str">
        <f aca="false">IF($A1621="","",IF($K1621=0,"NOT IN BOM",IF($K1621&gt;1,"MULTIPLE BOM LINES","OK")))</f>
        <v/>
      </c>
      <c r="N1621" s="9" t="str">
        <f aca="false">IF($A1621="","",IF($L1621=0,"—",INDEX('1. Master BOM'!$A$1:$A$400,$L1621)))</f>
        <v/>
      </c>
      <c r="O1621" s="9" t="str">
        <f aca="false">IF($A1621="","",IF($L1621=0,"—",INDEX('1. Master BOM'!$B$1:$B$400,$L1621)))</f>
        <v/>
      </c>
      <c r="P1621" s="9" t="str">
        <f aca="false">IF($A1621="","",IF(OR($H1621="NOT IN SCHEMATIC",$O1621="—"),"",IF($G1621="","NO SCH PN",IF(UPPER(TRIM($G1621))=UPPER(TRIM($O1621)),"OK","MISMATCH"))))</f>
        <v/>
      </c>
      <c r="Q1621" s="9" t="str">
        <f aca="false">IF($A1621="","",IF($L1621=0,"—",INDEX('1. Master BOM'!$E$1:$E$400,$L1621)))</f>
        <v/>
      </c>
      <c r="R1621" s="9" t="str">
        <f aca="false">IF($A1621="","",IF($L1621=0,"—",IF(T(INDEX('1. Master BOM'!$F$1:$F$400,$L1621))="","(not set)",INDEX('1. Master BOM'!$F$1:$F$400,$L1621))))</f>
        <v/>
      </c>
      <c r="S1621" s="9" t="str">
        <f aca="false">IF($A1621="","",IF(OR($R1621="—",$R1621="(not set)",$D1621=""),"",IF(ISNUMBER(SEARCH(SUBSTITUTE(SUBSTITUTE(SUBSTITUTE($R1621,"-",""),"_","")," ",""),SUBSTITUTE(SUBSTITUTE(SUBSTITUTE($D1621,"-",""),"_","")," ",""))),"OK","CHECK")))</f>
        <v/>
      </c>
      <c r="T1621" s="9" t="str">
        <f aca="false">IF($A1621="","",IF(OR($H1621="NOT IN SCHEMATIC",$I1621="MISMATCH",$J1621="MISMATCH",$P1621="MISMATCH",$M1621&lt;&gt;"OK"),"REVIEW","OK"))</f>
        <v/>
      </c>
      <c r="U1621" s="14"/>
      <c r="V1621" s="14"/>
      <c r="W1621" s="17"/>
      <c r="X1621" s="14"/>
    </row>
    <row r="1622" customFormat="false" ht="15" hidden="false" customHeight="false" outlineLevel="0" collapsed="false">
      <c r="A1622" s="9" t="str">
        <f aca="false">IF('3. Layout Parts'!$A1622="","",TRIM('3. Layout Parts'!$A1622))</f>
        <v/>
      </c>
      <c r="B1622" s="9" t="str">
        <f aca="false">IF($A1622="","",'3. Layout Parts'!$D1622)</f>
        <v/>
      </c>
      <c r="C1622" s="9" t="str">
        <f aca="false">IF($A1622="","",'3. Layout Parts'!$B1622)</f>
        <v/>
      </c>
      <c r="D1622" s="9" t="str">
        <f aca="false">IF($A1622="","",'3. Layout Parts'!$C1622)</f>
        <v/>
      </c>
      <c r="E1622" s="9" t="str">
        <f aca="false">IF($A1622="","",IFERROR(INDEX('2. Schematic Parts'!$B$2:$B$3001,MATCH($A1622,'2. Schematic Parts'!$A$2:$A$3001,0)),"NOT FOUND"))</f>
        <v/>
      </c>
      <c r="F1622" s="9" t="str">
        <f aca="false">IF($A1622="","",IFERROR(INDEX('2. Schematic Parts'!$C$2:$C$3001,MATCH($A1622,'2. Schematic Parts'!$A$2:$A$3001,0))&amp;"","NOT FOUND"))</f>
        <v/>
      </c>
      <c r="G1622" s="9" t="str">
        <f aca="false">IF($A1622="","",IFERROR(INDEX('2. Schematic Parts'!$D$2:$D$3001,MATCH($A1622,'2. Schematic Parts'!$A$2:$A$3001,0))&amp;"","NOT FOUND"))</f>
        <v/>
      </c>
      <c r="H1622" s="9" t="str">
        <f aca="false">IF($A1622="","",IF(COUNTIF('2. Schematic Parts'!$A$2:$A$3001,$A1622)=0,"NOT IN SCHEMATIC","OK"))</f>
        <v/>
      </c>
      <c r="I1622" s="9" t="str">
        <f aca="false">IF($A1622="","",IF($H1622="NOT IN SCHEMATIC","",IF(UPPER(TRIM($C1622))=UPPER(TRIM($E1622)),"OK","MISMATCH")))</f>
        <v/>
      </c>
      <c r="J1622" s="9" t="str">
        <f aca="false">IF($A1622="","",IF($H1622="NOT IN SCHEMATIC","",IF($F1622="","NO SCH DECAL",IF($D1622="","",IF(UPPER(TRIM($D1622))=UPPER(TRIM($F1622)),"OK","MISMATCH")))))</f>
        <v/>
      </c>
      <c r="K1622" s="16" t="str">
        <f aca="false">IF($A1622="","",SUMPRODUCT(--ISNUMBER(SEARCH(","&amp;TRIM($A1622)&amp;",",","&amp;SUBSTITUTE('1. Master BOM'!$D$2:$D$400," ","")&amp;","))))</f>
        <v/>
      </c>
      <c r="L1622" s="16" t="str">
        <f aca="false">IF($A1622="","",IF($K1622&lt;&gt;1,0,SUMPRODUCT(ISNUMBER(SEARCH(","&amp;TRIM($A1622)&amp;",",","&amp;SUBSTITUTE('1. Master BOM'!$D$2:$D$400," ","")&amp;","))*ROW('1. Master BOM'!$D$2:$D$400))))</f>
        <v/>
      </c>
      <c r="M1622" s="9" t="str">
        <f aca="false">IF($A1622="","",IF($K1622=0,"NOT IN BOM",IF($K1622&gt;1,"MULTIPLE BOM LINES","OK")))</f>
        <v/>
      </c>
      <c r="N1622" s="9" t="str">
        <f aca="false">IF($A1622="","",IF($L1622=0,"—",INDEX('1. Master BOM'!$A$1:$A$400,$L1622)))</f>
        <v/>
      </c>
      <c r="O1622" s="9" t="str">
        <f aca="false">IF($A1622="","",IF($L1622=0,"—",INDEX('1. Master BOM'!$B$1:$B$400,$L1622)))</f>
        <v/>
      </c>
      <c r="P1622" s="9" t="str">
        <f aca="false">IF($A1622="","",IF(OR($H1622="NOT IN SCHEMATIC",$O1622="—"),"",IF($G1622="","NO SCH PN",IF(UPPER(TRIM($G1622))=UPPER(TRIM($O1622)),"OK","MISMATCH"))))</f>
        <v/>
      </c>
      <c r="Q1622" s="9" t="str">
        <f aca="false">IF($A1622="","",IF($L1622=0,"—",INDEX('1. Master BOM'!$E$1:$E$400,$L1622)))</f>
        <v/>
      </c>
      <c r="R1622" s="9" t="str">
        <f aca="false">IF($A1622="","",IF($L1622=0,"—",IF(T(INDEX('1. Master BOM'!$F$1:$F$400,$L1622))="","(not set)",INDEX('1. Master BOM'!$F$1:$F$400,$L1622))))</f>
        <v/>
      </c>
      <c r="S1622" s="9" t="str">
        <f aca="false">IF($A1622="","",IF(OR($R1622="—",$R1622="(not set)",$D1622=""),"",IF(ISNUMBER(SEARCH(SUBSTITUTE(SUBSTITUTE(SUBSTITUTE($R1622,"-",""),"_","")," ",""),SUBSTITUTE(SUBSTITUTE(SUBSTITUTE($D1622,"-",""),"_","")," ",""))),"OK","CHECK")))</f>
        <v/>
      </c>
      <c r="T1622" s="9" t="str">
        <f aca="false">IF($A1622="","",IF(OR($H1622="NOT IN SCHEMATIC",$I1622="MISMATCH",$J1622="MISMATCH",$P1622="MISMATCH",$M1622&lt;&gt;"OK"),"REVIEW","OK"))</f>
        <v/>
      </c>
      <c r="U1622" s="14"/>
      <c r="V1622" s="14"/>
      <c r="W1622" s="17"/>
      <c r="X1622" s="14"/>
    </row>
    <row r="1623" customFormat="false" ht="15" hidden="false" customHeight="false" outlineLevel="0" collapsed="false">
      <c r="A1623" s="9" t="str">
        <f aca="false">IF('3. Layout Parts'!$A1623="","",TRIM('3. Layout Parts'!$A1623))</f>
        <v/>
      </c>
      <c r="B1623" s="9" t="str">
        <f aca="false">IF($A1623="","",'3. Layout Parts'!$D1623)</f>
        <v/>
      </c>
      <c r="C1623" s="9" t="str">
        <f aca="false">IF($A1623="","",'3. Layout Parts'!$B1623)</f>
        <v/>
      </c>
      <c r="D1623" s="9" t="str">
        <f aca="false">IF($A1623="","",'3. Layout Parts'!$C1623)</f>
        <v/>
      </c>
      <c r="E1623" s="9" t="str">
        <f aca="false">IF($A1623="","",IFERROR(INDEX('2. Schematic Parts'!$B$2:$B$3001,MATCH($A1623,'2. Schematic Parts'!$A$2:$A$3001,0)),"NOT FOUND"))</f>
        <v/>
      </c>
      <c r="F1623" s="9" t="str">
        <f aca="false">IF($A1623="","",IFERROR(INDEX('2. Schematic Parts'!$C$2:$C$3001,MATCH($A1623,'2. Schematic Parts'!$A$2:$A$3001,0))&amp;"","NOT FOUND"))</f>
        <v/>
      </c>
      <c r="G1623" s="9" t="str">
        <f aca="false">IF($A1623="","",IFERROR(INDEX('2. Schematic Parts'!$D$2:$D$3001,MATCH($A1623,'2. Schematic Parts'!$A$2:$A$3001,0))&amp;"","NOT FOUND"))</f>
        <v/>
      </c>
      <c r="H1623" s="9" t="str">
        <f aca="false">IF($A1623="","",IF(COUNTIF('2. Schematic Parts'!$A$2:$A$3001,$A1623)=0,"NOT IN SCHEMATIC","OK"))</f>
        <v/>
      </c>
      <c r="I1623" s="9" t="str">
        <f aca="false">IF($A1623="","",IF($H1623="NOT IN SCHEMATIC","",IF(UPPER(TRIM($C1623))=UPPER(TRIM($E1623)),"OK","MISMATCH")))</f>
        <v/>
      </c>
      <c r="J1623" s="9" t="str">
        <f aca="false">IF($A1623="","",IF($H1623="NOT IN SCHEMATIC","",IF($F1623="","NO SCH DECAL",IF($D1623="","",IF(UPPER(TRIM($D1623))=UPPER(TRIM($F1623)),"OK","MISMATCH")))))</f>
        <v/>
      </c>
      <c r="K1623" s="16" t="str">
        <f aca="false">IF($A1623="","",SUMPRODUCT(--ISNUMBER(SEARCH(","&amp;TRIM($A1623)&amp;",",","&amp;SUBSTITUTE('1. Master BOM'!$D$2:$D$400," ","")&amp;","))))</f>
        <v/>
      </c>
      <c r="L1623" s="16" t="str">
        <f aca="false">IF($A1623="","",IF($K1623&lt;&gt;1,0,SUMPRODUCT(ISNUMBER(SEARCH(","&amp;TRIM($A1623)&amp;",",","&amp;SUBSTITUTE('1. Master BOM'!$D$2:$D$400," ","")&amp;","))*ROW('1. Master BOM'!$D$2:$D$400))))</f>
        <v/>
      </c>
      <c r="M1623" s="9" t="str">
        <f aca="false">IF($A1623="","",IF($K1623=0,"NOT IN BOM",IF($K1623&gt;1,"MULTIPLE BOM LINES","OK")))</f>
        <v/>
      </c>
      <c r="N1623" s="9" t="str">
        <f aca="false">IF($A1623="","",IF($L1623=0,"—",INDEX('1. Master BOM'!$A$1:$A$400,$L1623)))</f>
        <v/>
      </c>
      <c r="O1623" s="9" t="str">
        <f aca="false">IF($A1623="","",IF($L1623=0,"—",INDEX('1. Master BOM'!$B$1:$B$400,$L1623)))</f>
        <v/>
      </c>
      <c r="P1623" s="9" t="str">
        <f aca="false">IF($A1623="","",IF(OR($H1623="NOT IN SCHEMATIC",$O1623="—"),"",IF($G1623="","NO SCH PN",IF(UPPER(TRIM($G1623))=UPPER(TRIM($O1623)),"OK","MISMATCH"))))</f>
        <v/>
      </c>
      <c r="Q1623" s="9" t="str">
        <f aca="false">IF($A1623="","",IF($L1623=0,"—",INDEX('1. Master BOM'!$E$1:$E$400,$L1623)))</f>
        <v/>
      </c>
      <c r="R1623" s="9" t="str">
        <f aca="false">IF($A1623="","",IF($L1623=0,"—",IF(T(INDEX('1. Master BOM'!$F$1:$F$400,$L1623))="","(not set)",INDEX('1. Master BOM'!$F$1:$F$400,$L1623))))</f>
        <v/>
      </c>
      <c r="S1623" s="9" t="str">
        <f aca="false">IF($A1623="","",IF(OR($R1623="—",$R1623="(not set)",$D1623=""),"",IF(ISNUMBER(SEARCH(SUBSTITUTE(SUBSTITUTE(SUBSTITUTE($R1623,"-",""),"_","")," ",""),SUBSTITUTE(SUBSTITUTE(SUBSTITUTE($D1623,"-",""),"_","")," ",""))),"OK","CHECK")))</f>
        <v/>
      </c>
      <c r="T1623" s="9" t="str">
        <f aca="false">IF($A1623="","",IF(OR($H1623="NOT IN SCHEMATIC",$I1623="MISMATCH",$J1623="MISMATCH",$P1623="MISMATCH",$M1623&lt;&gt;"OK"),"REVIEW","OK"))</f>
        <v/>
      </c>
      <c r="U1623" s="14"/>
      <c r="V1623" s="14"/>
      <c r="W1623" s="17"/>
      <c r="X1623" s="14"/>
    </row>
    <row r="1624" customFormat="false" ht="15" hidden="false" customHeight="false" outlineLevel="0" collapsed="false">
      <c r="A1624" s="9" t="str">
        <f aca="false">IF('3. Layout Parts'!$A1624="","",TRIM('3. Layout Parts'!$A1624))</f>
        <v/>
      </c>
      <c r="B1624" s="9" t="str">
        <f aca="false">IF($A1624="","",'3. Layout Parts'!$D1624)</f>
        <v/>
      </c>
      <c r="C1624" s="9" t="str">
        <f aca="false">IF($A1624="","",'3. Layout Parts'!$B1624)</f>
        <v/>
      </c>
      <c r="D1624" s="9" t="str">
        <f aca="false">IF($A1624="","",'3. Layout Parts'!$C1624)</f>
        <v/>
      </c>
      <c r="E1624" s="9" t="str">
        <f aca="false">IF($A1624="","",IFERROR(INDEX('2. Schematic Parts'!$B$2:$B$3001,MATCH($A1624,'2. Schematic Parts'!$A$2:$A$3001,0)),"NOT FOUND"))</f>
        <v/>
      </c>
      <c r="F1624" s="9" t="str">
        <f aca="false">IF($A1624="","",IFERROR(INDEX('2. Schematic Parts'!$C$2:$C$3001,MATCH($A1624,'2. Schematic Parts'!$A$2:$A$3001,0))&amp;"","NOT FOUND"))</f>
        <v/>
      </c>
      <c r="G1624" s="9" t="str">
        <f aca="false">IF($A1624="","",IFERROR(INDEX('2. Schematic Parts'!$D$2:$D$3001,MATCH($A1624,'2. Schematic Parts'!$A$2:$A$3001,0))&amp;"","NOT FOUND"))</f>
        <v/>
      </c>
      <c r="H1624" s="9" t="str">
        <f aca="false">IF($A1624="","",IF(COUNTIF('2. Schematic Parts'!$A$2:$A$3001,$A1624)=0,"NOT IN SCHEMATIC","OK"))</f>
        <v/>
      </c>
      <c r="I1624" s="9" t="str">
        <f aca="false">IF($A1624="","",IF($H1624="NOT IN SCHEMATIC","",IF(UPPER(TRIM($C1624))=UPPER(TRIM($E1624)),"OK","MISMATCH")))</f>
        <v/>
      </c>
      <c r="J1624" s="9" t="str">
        <f aca="false">IF($A1624="","",IF($H1624="NOT IN SCHEMATIC","",IF($F1624="","NO SCH DECAL",IF($D1624="","",IF(UPPER(TRIM($D1624))=UPPER(TRIM($F1624)),"OK","MISMATCH")))))</f>
        <v/>
      </c>
      <c r="K1624" s="16" t="str">
        <f aca="false">IF($A1624="","",SUMPRODUCT(--ISNUMBER(SEARCH(","&amp;TRIM($A1624)&amp;",",","&amp;SUBSTITUTE('1. Master BOM'!$D$2:$D$400," ","")&amp;","))))</f>
        <v/>
      </c>
      <c r="L1624" s="16" t="str">
        <f aca="false">IF($A1624="","",IF($K1624&lt;&gt;1,0,SUMPRODUCT(ISNUMBER(SEARCH(","&amp;TRIM($A1624)&amp;",",","&amp;SUBSTITUTE('1. Master BOM'!$D$2:$D$400," ","")&amp;","))*ROW('1. Master BOM'!$D$2:$D$400))))</f>
        <v/>
      </c>
      <c r="M1624" s="9" t="str">
        <f aca="false">IF($A1624="","",IF($K1624=0,"NOT IN BOM",IF($K1624&gt;1,"MULTIPLE BOM LINES","OK")))</f>
        <v/>
      </c>
      <c r="N1624" s="9" t="str">
        <f aca="false">IF($A1624="","",IF($L1624=0,"—",INDEX('1. Master BOM'!$A$1:$A$400,$L1624)))</f>
        <v/>
      </c>
      <c r="O1624" s="9" t="str">
        <f aca="false">IF($A1624="","",IF($L1624=0,"—",INDEX('1. Master BOM'!$B$1:$B$400,$L1624)))</f>
        <v/>
      </c>
      <c r="P1624" s="9" t="str">
        <f aca="false">IF($A1624="","",IF(OR($H1624="NOT IN SCHEMATIC",$O1624="—"),"",IF($G1624="","NO SCH PN",IF(UPPER(TRIM($G1624))=UPPER(TRIM($O1624)),"OK","MISMATCH"))))</f>
        <v/>
      </c>
      <c r="Q1624" s="9" t="str">
        <f aca="false">IF($A1624="","",IF($L1624=0,"—",INDEX('1. Master BOM'!$E$1:$E$400,$L1624)))</f>
        <v/>
      </c>
      <c r="R1624" s="9" t="str">
        <f aca="false">IF($A1624="","",IF($L1624=0,"—",IF(T(INDEX('1. Master BOM'!$F$1:$F$400,$L1624))="","(not set)",INDEX('1. Master BOM'!$F$1:$F$400,$L1624))))</f>
        <v/>
      </c>
      <c r="S1624" s="9" t="str">
        <f aca="false">IF($A1624="","",IF(OR($R1624="—",$R1624="(not set)",$D1624=""),"",IF(ISNUMBER(SEARCH(SUBSTITUTE(SUBSTITUTE(SUBSTITUTE($R1624,"-",""),"_","")," ",""),SUBSTITUTE(SUBSTITUTE(SUBSTITUTE($D1624,"-",""),"_","")," ",""))),"OK","CHECK")))</f>
        <v/>
      </c>
      <c r="T1624" s="9" t="str">
        <f aca="false">IF($A1624="","",IF(OR($H1624="NOT IN SCHEMATIC",$I1624="MISMATCH",$J1624="MISMATCH",$P1624="MISMATCH",$M1624&lt;&gt;"OK"),"REVIEW","OK"))</f>
        <v/>
      </c>
      <c r="U1624" s="14"/>
      <c r="V1624" s="14"/>
      <c r="W1624" s="17"/>
      <c r="X1624" s="14"/>
    </row>
    <row r="1625" customFormat="false" ht="15" hidden="false" customHeight="false" outlineLevel="0" collapsed="false">
      <c r="A1625" s="9" t="str">
        <f aca="false">IF('3. Layout Parts'!$A1625="","",TRIM('3. Layout Parts'!$A1625))</f>
        <v/>
      </c>
      <c r="B1625" s="9" t="str">
        <f aca="false">IF($A1625="","",'3. Layout Parts'!$D1625)</f>
        <v/>
      </c>
      <c r="C1625" s="9" t="str">
        <f aca="false">IF($A1625="","",'3. Layout Parts'!$B1625)</f>
        <v/>
      </c>
      <c r="D1625" s="9" t="str">
        <f aca="false">IF($A1625="","",'3. Layout Parts'!$C1625)</f>
        <v/>
      </c>
      <c r="E1625" s="9" t="str">
        <f aca="false">IF($A1625="","",IFERROR(INDEX('2. Schematic Parts'!$B$2:$B$3001,MATCH($A1625,'2. Schematic Parts'!$A$2:$A$3001,0)),"NOT FOUND"))</f>
        <v/>
      </c>
      <c r="F1625" s="9" t="str">
        <f aca="false">IF($A1625="","",IFERROR(INDEX('2. Schematic Parts'!$C$2:$C$3001,MATCH($A1625,'2. Schematic Parts'!$A$2:$A$3001,0))&amp;"","NOT FOUND"))</f>
        <v/>
      </c>
      <c r="G1625" s="9" t="str">
        <f aca="false">IF($A1625="","",IFERROR(INDEX('2. Schematic Parts'!$D$2:$D$3001,MATCH($A1625,'2. Schematic Parts'!$A$2:$A$3001,0))&amp;"","NOT FOUND"))</f>
        <v/>
      </c>
      <c r="H1625" s="9" t="str">
        <f aca="false">IF($A1625="","",IF(COUNTIF('2. Schematic Parts'!$A$2:$A$3001,$A1625)=0,"NOT IN SCHEMATIC","OK"))</f>
        <v/>
      </c>
      <c r="I1625" s="9" t="str">
        <f aca="false">IF($A1625="","",IF($H1625="NOT IN SCHEMATIC","",IF(UPPER(TRIM($C1625))=UPPER(TRIM($E1625)),"OK","MISMATCH")))</f>
        <v/>
      </c>
      <c r="J1625" s="9" t="str">
        <f aca="false">IF($A1625="","",IF($H1625="NOT IN SCHEMATIC","",IF($F1625="","NO SCH DECAL",IF($D1625="","",IF(UPPER(TRIM($D1625))=UPPER(TRIM($F1625)),"OK","MISMATCH")))))</f>
        <v/>
      </c>
      <c r="K1625" s="16" t="str">
        <f aca="false">IF($A1625="","",SUMPRODUCT(--ISNUMBER(SEARCH(","&amp;TRIM($A1625)&amp;",",","&amp;SUBSTITUTE('1. Master BOM'!$D$2:$D$400," ","")&amp;","))))</f>
        <v/>
      </c>
      <c r="L1625" s="16" t="str">
        <f aca="false">IF($A1625="","",IF($K1625&lt;&gt;1,0,SUMPRODUCT(ISNUMBER(SEARCH(","&amp;TRIM($A1625)&amp;",",","&amp;SUBSTITUTE('1. Master BOM'!$D$2:$D$400," ","")&amp;","))*ROW('1. Master BOM'!$D$2:$D$400))))</f>
        <v/>
      </c>
      <c r="M1625" s="9" t="str">
        <f aca="false">IF($A1625="","",IF($K1625=0,"NOT IN BOM",IF($K1625&gt;1,"MULTIPLE BOM LINES","OK")))</f>
        <v/>
      </c>
      <c r="N1625" s="9" t="str">
        <f aca="false">IF($A1625="","",IF($L1625=0,"—",INDEX('1. Master BOM'!$A$1:$A$400,$L1625)))</f>
        <v/>
      </c>
      <c r="O1625" s="9" t="str">
        <f aca="false">IF($A1625="","",IF($L1625=0,"—",INDEX('1. Master BOM'!$B$1:$B$400,$L1625)))</f>
        <v/>
      </c>
      <c r="P1625" s="9" t="str">
        <f aca="false">IF($A1625="","",IF(OR($H1625="NOT IN SCHEMATIC",$O1625="—"),"",IF($G1625="","NO SCH PN",IF(UPPER(TRIM($G1625))=UPPER(TRIM($O1625)),"OK","MISMATCH"))))</f>
        <v/>
      </c>
      <c r="Q1625" s="9" t="str">
        <f aca="false">IF($A1625="","",IF($L1625=0,"—",INDEX('1. Master BOM'!$E$1:$E$400,$L1625)))</f>
        <v/>
      </c>
      <c r="R1625" s="9" t="str">
        <f aca="false">IF($A1625="","",IF($L1625=0,"—",IF(T(INDEX('1. Master BOM'!$F$1:$F$400,$L1625))="","(not set)",INDEX('1. Master BOM'!$F$1:$F$400,$L1625))))</f>
        <v/>
      </c>
      <c r="S1625" s="9" t="str">
        <f aca="false">IF($A1625="","",IF(OR($R1625="—",$R1625="(not set)",$D1625=""),"",IF(ISNUMBER(SEARCH(SUBSTITUTE(SUBSTITUTE(SUBSTITUTE($R1625,"-",""),"_","")," ",""),SUBSTITUTE(SUBSTITUTE(SUBSTITUTE($D1625,"-",""),"_","")," ",""))),"OK","CHECK")))</f>
        <v/>
      </c>
      <c r="T1625" s="9" t="str">
        <f aca="false">IF($A1625="","",IF(OR($H1625="NOT IN SCHEMATIC",$I1625="MISMATCH",$J1625="MISMATCH",$P1625="MISMATCH",$M1625&lt;&gt;"OK"),"REVIEW","OK"))</f>
        <v/>
      </c>
      <c r="U1625" s="14"/>
      <c r="V1625" s="14"/>
      <c r="W1625" s="17"/>
      <c r="X1625" s="14"/>
    </row>
    <row r="1626" customFormat="false" ht="15" hidden="false" customHeight="false" outlineLevel="0" collapsed="false">
      <c r="A1626" s="9" t="str">
        <f aca="false">IF('3. Layout Parts'!$A1626="","",TRIM('3. Layout Parts'!$A1626))</f>
        <v/>
      </c>
      <c r="B1626" s="9" t="str">
        <f aca="false">IF($A1626="","",'3. Layout Parts'!$D1626)</f>
        <v/>
      </c>
      <c r="C1626" s="9" t="str">
        <f aca="false">IF($A1626="","",'3. Layout Parts'!$B1626)</f>
        <v/>
      </c>
      <c r="D1626" s="9" t="str">
        <f aca="false">IF($A1626="","",'3. Layout Parts'!$C1626)</f>
        <v/>
      </c>
      <c r="E1626" s="9" t="str">
        <f aca="false">IF($A1626="","",IFERROR(INDEX('2. Schematic Parts'!$B$2:$B$3001,MATCH($A1626,'2. Schematic Parts'!$A$2:$A$3001,0)),"NOT FOUND"))</f>
        <v/>
      </c>
      <c r="F1626" s="9" t="str">
        <f aca="false">IF($A1626="","",IFERROR(INDEX('2. Schematic Parts'!$C$2:$C$3001,MATCH($A1626,'2. Schematic Parts'!$A$2:$A$3001,0))&amp;"","NOT FOUND"))</f>
        <v/>
      </c>
      <c r="G1626" s="9" t="str">
        <f aca="false">IF($A1626="","",IFERROR(INDEX('2. Schematic Parts'!$D$2:$D$3001,MATCH($A1626,'2. Schematic Parts'!$A$2:$A$3001,0))&amp;"","NOT FOUND"))</f>
        <v/>
      </c>
      <c r="H1626" s="9" t="str">
        <f aca="false">IF($A1626="","",IF(COUNTIF('2. Schematic Parts'!$A$2:$A$3001,$A1626)=0,"NOT IN SCHEMATIC","OK"))</f>
        <v/>
      </c>
      <c r="I1626" s="9" t="str">
        <f aca="false">IF($A1626="","",IF($H1626="NOT IN SCHEMATIC","",IF(UPPER(TRIM($C1626))=UPPER(TRIM($E1626)),"OK","MISMATCH")))</f>
        <v/>
      </c>
      <c r="J1626" s="9" t="str">
        <f aca="false">IF($A1626="","",IF($H1626="NOT IN SCHEMATIC","",IF($F1626="","NO SCH DECAL",IF($D1626="","",IF(UPPER(TRIM($D1626))=UPPER(TRIM($F1626)),"OK","MISMATCH")))))</f>
        <v/>
      </c>
      <c r="K1626" s="16" t="str">
        <f aca="false">IF($A1626="","",SUMPRODUCT(--ISNUMBER(SEARCH(","&amp;TRIM($A1626)&amp;",",","&amp;SUBSTITUTE('1. Master BOM'!$D$2:$D$400," ","")&amp;","))))</f>
        <v/>
      </c>
      <c r="L1626" s="16" t="str">
        <f aca="false">IF($A1626="","",IF($K1626&lt;&gt;1,0,SUMPRODUCT(ISNUMBER(SEARCH(","&amp;TRIM($A1626)&amp;",",","&amp;SUBSTITUTE('1. Master BOM'!$D$2:$D$400," ","")&amp;","))*ROW('1. Master BOM'!$D$2:$D$400))))</f>
        <v/>
      </c>
      <c r="M1626" s="9" t="str">
        <f aca="false">IF($A1626="","",IF($K1626=0,"NOT IN BOM",IF($K1626&gt;1,"MULTIPLE BOM LINES","OK")))</f>
        <v/>
      </c>
      <c r="N1626" s="9" t="str">
        <f aca="false">IF($A1626="","",IF($L1626=0,"—",INDEX('1. Master BOM'!$A$1:$A$400,$L1626)))</f>
        <v/>
      </c>
      <c r="O1626" s="9" t="str">
        <f aca="false">IF($A1626="","",IF($L1626=0,"—",INDEX('1. Master BOM'!$B$1:$B$400,$L1626)))</f>
        <v/>
      </c>
      <c r="P1626" s="9" t="str">
        <f aca="false">IF($A1626="","",IF(OR($H1626="NOT IN SCHEMATIC",$O1626="—"),"",IF($G1626="","NO SCH PN",IF(UPPER(TRIM($G1626))=UPPER(TRIM($O1626)),"OK","MISMATCH"))))</f>
        <v/>
      </c>
      <c r="Q1626" s="9" t="str">
        <f aca="false">IF($A1626="","",IF($L1626=0,"—",INDEX('1. Master BOM'!$E$1:$E$400,$L1626)))</f>
        <v/>
      </c>
      <c r="R1626" s="9" t="str">
        <f aca="false">IF($A1626="","",IF($L1626=0,"—",IF(T(INDEX('1. Master BOM'!$F$1:$F$400,$L1626))="","(not set)",INDEX('1. Master BOM'!$F$1:$F$400,$L1626))))</f>
        <v/>
      </c>
      <c r="S1626" s="9" t="str">
        <f aca="false">IF($A1626="","",IF(OR($R1626="—",$R1626="(not set)",$D1626=""),"",IF(ISNUMBER(SEARCH(SUBSTITUTE(SUBSTITUTE(SUBSTITUTE($R1626,"-",""),"_","")," ",""),SUBSTITUTE(SUBSTITUTE(SUBSTITUTE($D1626,"-",""),"_","")," ",""))),"OK","CHECK")))</f>
        <v/>
      </c>
      <c r="T1626" s="9" t="str">
        <f aca="false">IF($A1626="","",IF(OR($H1626="NOT IN SCHEMATIC",$I1626="MISMATCH",$J1626="MISMATCH",$P1626="MISMATCH",$M1626&lt;&gt;"OK"),"REVIEW","OK"))</f>
        <v/>
      </c>
      <c r="U1626" s="14"/>
      <c r="V1626" s="14"/>
      <c r="W1626" s="17"/>
      <c r="X1626" s="14"/>
    </row>
    <row r="1627" customFormat="false" ht="15" hidden="false" customHeight="false" outlineLevel="0" collapsed="false">
      <c r="A1627" s="9" t="str">
        <f aca="false">IF('3. Layout Parts'!$A1627="","",TRIM('3. Layout Parts'!$A1627))</f>
        <v/>
      </c>
      <c r="B1627" s="9" t="str">
        <f aca="false">IF($A1627="","",'3. Layout Parts'!$D1627)</f>
        <v/>
      </c>
      <c r="C1627" s="9" t="str">
        <f aca="false">IF($A1627="","",'3. Layout Parts'!$B1627)</f>
        <v/>
      </c>
      <c r="D1627" s="9" t="str">
        <f aca="false">IF($A1627="","",'3. Layout Parts'!$C1627)</f>
        <v/>
      </c>
      <c r="E1627" s="9" t="str">
        <f aca="false">IF($A1627="","",IFERROR(INDEX('2. Schematic Parts'!$B$2:$B$3001,MATCH($A1627,'2. Schematic Parts'!$A$2:$A$3001,0)),"NOT FOUND"))</f>
        <v/>
      </c>
      <c r="F1627" s="9" t="str">
        <f aca="false">IF($A1627="","",IFERROR(INDEX('2. Schematic Parts'!$C$2:$C$3001,MATCH($A1627,'2. Schematic Parts'!$A$2:$A$3001,0))&amp;"","NOT FOUND"))</f>
        <v/>
      </c>
      <c r="G1627" s="9" t="str">
        <f aca="false">IF($A1627="","",IFERROR(INDEX('2. Schematic Parts'!$D$2:$D$3001,MATCH($A1627,'2. Schematic Parts'!$A$2:$A$3001,0))&amp;"","NOT FOUND"))</f>
        <v/>
      </c>
      <c r="H1627" s="9" t="str">
        <f aca="false">IF($A1627="","",IF(COUNTIF('2. Schematic Parts'!$A$2:$A$3001,$A1627)=0,"NOT IN SCHEMATIC","OK"))</f>
        <v/>
      </c>
      <c r="I1627" s="9" t="str">
        <f aca="false">IF($A1627="","",IF($H1627="NOT IN SCHEMATIC","",IF(UPPER(TRIM($C1627))=UPPER(TRIM($E1627)),"OK","MISMATCH")))</f>
        <v/>
      </c>
      <c r="J1627" s="9" t="str">
        <f aca="false">IF($A1627="","",IF($H1627="NOT IN SCHEMATIC","",IF($F1627="","NO SCH DECAL",IF($D1627="","",IF(UPPER(TRIM($D1627))=UPPER(TRIM($F1627)),"OK","MISMATCH")))))</f>
        <v/>
      </c>
      <c r="K1627" s="16" t="str">
        <f aca="false">IF($A1627="","",SUMPRODUCT(--ISNUMBER(SEARCH(","&amp;TRIM($A1627)&amp;",",","&amp;SUBSTITUTE('1. Master BOM'!$D$2:$D$400," ","")&amp;","))))</f>
        <v/>
      </c>
      <c r="L1627" s="16" t="str">
        <f aca="false">IF($A1627="","",IF($K1627&lt;&gt;1,0,SUMPRODUCT(ISNUMBER(SEARCH(","&amp;TRIM($A1627)&amp;",",","&amp;SUBSTITUTE('1. Master BOM'!$D$2:$D$400," ","")&amp;","))*ROW('1. Master BOM'!$D$2:$D$400))))</f>
        <v/>
      </c>
      <c r="M1627" s="9" t="str">
        <f aca="false">IF($A1627="","",IF($K1627=0,"NOT IN BOM",IF($K1627&gt;1,"MULTIPLE BOM LINES","OK")))</f>
        <v/>
      </c>
      <c r="N1627" s="9" t="str">
        <f aca="false">IF($A1627="","",IF($L1627=0,"—",INDEX('1. Master BOM'!$A$1:$A$400,$L1627)))</f>
        <v/>
      </c>
      <c r="O1627" s="9" t="str">
        <f aca="false">IF($A1627="","",IF($L1627=0,"—",INDEX('1. Master BOM'!$B$1:$B$400,$L1627)))</f>
        <v/>
      </c>
      <c r="P1627" s="9" t="str">
        <f aca="false">IF($A1627="","",IF(OR($H1627="NOT IN SCHEMATIC",$O1627="—"),"",IF($G1627="","NO SCH PN",IF(UPPER(TRIM($G1627))=UPPER(TRIM($O1627)),"OK","MISMATCH"))))</f>
        <v/>
      </c>
      <c r="Q1627" s="9" t="str">
        <f aca="false">IF($A1627="","",IF($L1627=0,"—",INDEX('1. Master BOM'!$E$1:$E$400,$L1627)))</f>
        <v/>
      </c>
      <c r="R1627" s="9" t="str">
        <f aca="false">IF($A1627="","",IF($L1627=0,"—",IF(T(INDEX('1. Master BOM'!$F$1:$F$400,$L1627))="","(not set)",INDEX('1. Master BOM'!$F$1:$F$400,$L1627))))</f>
        <v/>
      </c>
      <c r="S1627" s="9" t="str">
        <f aca="false">IF($A1627="","",IF(OR($R1627="—",$R1627="(not set)",$D1627=""),"",IF(ISNUMBER(SEARCH(SUBSTITUTE(SUBSTITUTE(SUBSTITUTE($R1627,"-",""),"_","")," ",""),SUBSTITUTE(SUBSTITUTE(SUBSTITUTE($D1627,"-",""),"_","")," ",""))),"OK","CHECK")))</f>
        <v/>
      </c>
      <c r="T1627" s="9" t="str">
        <f aca="false">IF($A1627="","",IF(OR($H1627="NOT IN SCHEMATIC",$I1627="MISMATCH",$J1627="MISMATCH",$P1627="MISMATCH",$M1627&lt;&gt;"OK"),"REVIEW","OK"))</f>
        <v/>
      </c>
      <c r="U1627" s="14"/>
      <c r="V1627" s="14"/>
      <c r="W1627" s="17"/>
      <c r="X1627" s="14"/>
    </row>
    <row r="1628" customFormat="false" ht="15" hidden="false" customHeight="false" outlineLevel="0" collapsed="false">
      <c r="A1628" s="9" t="str">
        <f aca="false">IF('3. Layout Parts'!$A1628="","",TRIM('3. Layout Parts'!$A1628))</f>
        <v/>
      </c>
      <c r="B1628" s="9" t="str">
        <f aca="false">IF($A1628="","",'3. Layout Parts'!$D1628)</f>
        <v/>
      </c>
      <c r="C1628" s="9" t="str">
        <f aca="false">IF($A1628="","",'3. Layout Parts'!$B1628)</f>
        <v/>
      </c>
      <c r="D1628" s="9" t="str">
        <f aca="false">IF($A1628="","",'3. Layout Parts'!$C1628)</f>
        <v/>
      </c>
      <c r="E1628" s="9" t="str">
        <f aca="false">IF($A1628="","",IFERROR(INDEX('2. Schematic Parts'!$B$2:$B$3001,MATCH($A1628,'2. Schematic Parts'!$A$2:$A$3001,0)),"NOT FOUND"))</f>
        <v/>
      </c>
      <c r="F1628" s="9" t="str">
        <f aca="false">IF($A1628="","",IFERROR(INDEX('2. Schematic Parts'!$C$2:$C$3001,MATCH($A1628,'2. Schematic Parts'!$A$2:$A$3001,0))&amp;"","NOT FOUND"))</f>
        <v/>
      </c>
      <c r="G1628" s="9" t="str">
        <f aca="false">IF($A1628="","",IFERROR(INDEX('2. Schematic Parts'!$D$2:$D$3001,MATCH($A1628,'2. Schematic Parts'!$A$2:$A$3001,0))&amp;"","NOT FOUND"))</f>
        <v/>
      </c>
      <c r="H1628" s="9" t="str">
        <f aca="false">IF($A1628="","",IF(COUNTIF('2. Schematic Parts'!$A$2:$A$3001,$A1628)=0,"NOT IN SCHEMATIC","OK"))</f>
        <v/>
      </c>
      <c r="I1628" s="9" t="str">
        <f aca="false">IF($A1628="","",IF($H1628="NOT IN SCHEMATIC","",IF(UPPER(TRIM($C1628))=UPPER(TRIM($E1628)),"OK","MISMATCH")))</f>
        <v/>
      </c>
      <c r="J1628" s="9" t="str">
        <f aca="false">IF($A1628="","",IF($H1628="NOT IN SCHEMATIC","",IF($F1628="","NO SCH DECAL",IF($D1628="","",IF(UPPER(TRIM($D1628))=UPPER(TRIM($F1628)),"OK","MISMATCH")))))</f>
        <v/>
      </c>
      <c r="K1628" s="16" t="str">
        <f aca="false">IF($A1628="","",SUMPRODUCT(--ISNUMBER(SEARCH(","&amp;TRIM($A1628)&amp;",",","&amp;SUBSTITUTE('1. Master BOM'!$D$2:$D$400," ","")&amp;","))))</f>
        <v/>
      </c>
      <c r="L1628" s="16" t="str">
        <f aca="false">IF($A1628="","",IF($K1628&lt;&gt;1,0,SUMPRODUCT(ISNUMBER(SEARCH(","&amp;TRIM($A1628)&amp;",",","&amp;SUBSTITUTE('1. Master BOM'!$D$2:$D$400," ","")&amp;","))*ROW('1. Master BOM'!$D$2:$D$400))))</f>
        <v/>
      </c>
      <c r="M1628" s="9" t="str">
        <f aca="false">IF($A1628="","",IF($K1628=0,"NOT IN BOM",IF($K1628&gt;1,"MULTIPLE BOM LINES","OK")))</f>
        <v/>
      </c>
      <c r="N1628" s="9" t="str">
        <f aca="false">IF($A1628="","",IF($L1628=0,"—",INDEX('1. Master BOM'!$A$1:$A$400,$L1628)))</f>
        <v/>
      </c>
      <c r="O1628" s="9" t="str">
        <f aca="false">IF($A1628="","",IF($L1628=0,"—",INDEX('1. Master BOM'!$B$1:$B$400,$L1628)))</f>
        <v/>
      </c>
      <c r="P1628" s="9" t="str">
        <f aca="false">IF($A1628="","",IF(OR($H1628="NOT IN SCHEMATIC",$O1628="—"),"",IF($G1628="","NO SCH PN",IF(UPPER(TRIM($G1628))=UPPER(TRIM($O1628)),"OK","MISMATCH"))))</f>
        <v/>
      </c>
      <c r="Q1628" s="9" t="str">
        <f aca="false">IF($A1628="","",IF($L1628=0,"—",INDEX('1. Master BOM'!$E$1:$E$400,$L1628)))</f>
        <v/>
      </c>
      <c r="R1628" s="9" t="str">
        <f aca="false">IF($A1628="","",IF($L1628=0,"—",IF(T(INDEX('1. Master BOM'!$F$1:$F$400,$L1628))="","(not set)",INDEX('1. Master BOM'!$F$1:$F$400,$L1628))))</f>
        <v/>
      </c>
      <c r="S1628" s="9" t="str">
        <f aca="false">IF($A1628="","",IF(OR($R1628="—",$R1628="(not set)",$D1628=""),"",IF(ISNUMBER(SEARCH(SUBSTITUTE(SUBSTITUTE(SUBSTITUTE($R1628,"-",""),"_","")," ",""),SUBSTITUTE(SUBSTITUTE(SUBSTITUTE($D1628,"-",""),"_","")," ",""))),"OK","CHECK")))</f>
        <v/>
      </c>
      <c r="T1628" s="9" t="str">
        <f aca="false">IF($A1628="","",IF(OR($H1628="NOT IN SCHEMATIC",$I1628="MISMATCH",$J1628="MISMATCH",$P1628="MISMATCH",$M1628&lt;&gt;"OK"),"REVIEW","OK"))</f>
        <v/>
      </c>
      <c r="U1628" s="14"/>
      <c r="V1628" s="14"/>
      <c r="W1628" s="17"/>
      <c r="X1628" s="14"/>
    </row>
    <row r="1629" customFormat="false" ht="15" hidden="false" customHeight="false" outlineLevel="0" collapsed="false">
      <c r="A1629" s="9" t="str">
        <f aca="false">IF('3. Layout Parts'!$A1629="","",TRIM('3. Layout Parts'!$A1629))</f>
        <v/>
      </c>
      <c r="B1629" s="9" t="str">
        <f aca="false">IF($A1629="","",'3. Layout Parts'!$D1629)</f>
        <v/>
      </c>
      <c r="C1629" s="9" t="str">
        <f aca="false">IF($A1629="","",'3. Layout Parts'!$B1629)</f>
        <v/>
      </c>
      <c r="D1629" s="9" t="str">
        <f aca="false">IF($A1629="","",'3. Layout Parts'!$C1629)</f>
        <v/>
      </c>
      <c r="E1629" s="9" t="str">
        <f aca="false">IF($A1629="","",IFERROR(INDEX('2. Schematic Parts'!$B$2:$B$3001,MATCH($A1629,'2. Schematic Parts'!$A$2:$A$3001,0)),"NOT FOUND"))</f>
        <v/>
      </c>
      <c r="F1629" s="9" t="str">
        <f aca="false">IF($A1629="","",IFERROR(INDEX('2. Schematic Parts'!$C$2:$C$3001,MATCH($A1629,'2. Schematic Parts'!$A$2:$A$3001,0))&amp;"","NOT FOUND"))</f>
        <v/>
      </c>
      <c r="G1629" s="9" t="str">
        <f aca="false">IF($A1629="","",IFERROR(INDEX('2. Schematic Parts'!$D$2:$D$3001,MATCH($A1629,'2. Schematic Parts'!$A$2:$A$3001,0))&amp;"","NOT FOUND"))</f>
        <v/>
      </c>
      <c r="H1629" s="9" t="str">
        <f aca="false">IF($A1629="","",IF(COUNTIF('2. Schematic Parts'!$A$2:$A$3001,$A1629)=0,"NOT IN SCHEMATIC","OK"))</f>
        <v/>
      </c>
      <c r="I1629" s="9" t="str">
        <f aca="false">IF($A1629="","",IF($H1629="NOT IN SCHEMATIC","",IF(UPPER(TRIM($C1629))=UPPER(TRIM($E1629)),"OK","MISMATCH")))</f>
        <v/>
      </c>
      <c r="J1629" s="9" t="str">
        <f aca="false">IF($A1629="","",IF($H1629="NOT IN SCHEMATIC","",IF($F1629="","NO SCH DECAL",IF($D1629="","",IF(UPPER(TRIM($D1629))=UPPER(TRIM($F1629)),"OK","MISMATCH")))))</f>
        <v/>
      </c>
      <c r="K1629" s="16" t="str">
        <f aca="false">IF($A1629="","",SUMPRODUCT(--ISNUMBER(SEARCH(","&amp;TRIM($A1629)&amp;",",","&amp;SUBSTITUTE('1. Master BOM'!$D$2:$D$400," ","")&amp;","))))</f>
        <v/>
      </c>
      <c r="L1629" s="16" t="str">
        <f aca="false">IF($A1629="","",IF($K1629&lt;&gt;1,0,SUMPRODUCT(ISNUMBER(SEARCH(","&amp;TRIM($A1629)&amp;",",","&amp;SUBSTITUTE('1. Master BOM'!$D$2:$D$400," ","")&amp;","))*ROW('1. Master BOM'!$D$2:$D$400))))</f>
        <v/>
      </c>
      <c r="M1629" s="9" t="str">
        <f aca="false">IF($A1629="","",IF($K1629=0,"NOT IN BOM",IF($K1629&gt;1,"MULTIPLE BOM LINES","OK")))</f>
        <v/>
      </c>
      <c r="N1629" s="9" t="str">
        <f aca="false">IF($A1629="","",IF($L1629=0,"—",INDEX('1. Master BOM'!$A$1:$A$400,$L1629)))</f>
        <v/>
      </c>
      <c r="O1629" s="9" t="str">
        <f aca="false">IF($A1629="","",IF($L1629=0,"—",INDEX('1. Master BOM'!$B$1:$B$400,$L1629)))</f>
        <v/>
      </c>
      <c r="P1629" s="9" t="str">
        <f aca="false">IF($A1629="","",IF(OR($H1629="NOT IN SCHEMATIC",$O1629="—"),"",IF($G1629="","NO SCH PN",IF(UPPER(TRIM($G1629))=UPPER(TRIM($O1629)),"OK","MISMATCH"))))</f>
        <v/>
      </c>
      <c r="Q1629" s="9" t="str">
        <f aca="false">IF($A1629="","",IF($L1629=0,"—",INDEX('1. Master BOM'!$E$1:$E$400,$L1629)))</f>
        <v/>
      </c>
      <c r="R1629" s="9" t="str">
        <f aca="false">IF($A1629="","",IF($L1629=0,"—",IF(T(INDEX('1. Master BOM'!$F$1:$F$400,$L1629))="","(not set)",INDEX('1. Master BOM'!$F$1:$F$400,$L1629))))</f>
        <v/>
      </c>
      <c r="S1629" s="9" t="str">
        <f aca="false">IF($A1629="","",IF(OR($R1629="—",$R1629="(not set)",$D1629=""),"",IF(ISNUMBER(SEARCH(SUBSTITUTE(SUBSTITUTE(SUBSTITUTE($R1629,"-",""),"_","")," ",""),SUBSTITUTE(SUBSTITUTE(SUBSTITUTE($D1629,"-",""),"_","")," ",""))),"OK","CHECK")))</f>
        <v/>
      </c>
      <c r="T1629" s="9" t="str">
        <f aca="false">IF($A1629="","",IF(OR($H1629="NOT IN SCHEMATIC",$I1629="MISMATCH",$J1629="MISMATCH",$P1629="MISMATCH",$M1629&lt;&gt;"OK"),"REVIEW","OK"))</f>
        <v/>
      </c>
      <c r="U1629" s="14"/>
      <c r="V1629" s="14"/>
      <c r="W1629" s="17"/>
      <c r="X1629" s="14"/>
    </row>
    <row r="1630" customFormat="false" ht="15" hidden="false" customHeight="false" outlineLevel="0" collapsed="false">
      <c r="A1630" s="9" t="str">
        <f aca="false">IF('3. Layout Parts'!$A1630="","",TRIM('3. Layout Parts'!$A1630))</f>
        <v/>
      </c>
      <c r="B1630" s="9" t="str">
        <f aca="false">IF($A1630="","",'3. Layout Parts'!$D1630)</f>
        <v/>
      </c>
      <c r="C1630" s="9" t="str">
        <f aca="false">IF($A1630="","",'3. Layout Parts'!$B1630)</f>
        <v/>
      </c>
      <c r="D1630" s="9" t="str">
        <f aca="false">IF($A1630="","",'3. Layout Parts'!$C1630)</f>
        <v/>
      </c>
      <c r="E1630" s="9" t="str">
        <f aca="false">IF($A1630="","",IFERROR(INDEX('2. Schematic Parts'!$B$2:$B$3001,MATCH($A1630,'2. Schematic Parts'!$A$2:$A$3001,0)),"NOT FOUND"))</f>
        <v/>
      </c>
      <c r="F1630" s="9" t="str">
        <f aca="false">IF($A1630="","",IFERROR(INDEX('2. Schematic Parts'!$C$2:$C$3001,MATCH($A1630,'2. Schematic Parts'!$A$2:$A$3001,0))&amp;"","NOT FOUND"))</f>
        <v/>
      </c>
      <c r="G1630" s="9" t="str">
        <f aca="false">IF($A1630="","",IFERROR(INDEX('2. Schematic Parts'!$D$2:$D$3001,MATCH($A1630,'2. Schematic Parts'!$A$2:$A$3001,0))&amp;"","NOT FOUND"))</f>
        <v/>
      </c>
      <c r="H1630" s="9" t="str">
        <f aca="false">IF($A1630="","",IF(COUNTIF('2. Schematic Parts'!$A$2:$A$3001,$A1630)=0,"NOT IN SCHEMATIC","OK"))</f>
        <v/>
      </c>
      <c r="I1630" s="9" t="str">
        <f aca="false">IF($A1630="","",IF($H1630="NOT IN SCHEMATIC","",IF(UPPER(TRIM($C1630))=UPPER(TRIM($E1630)),"OK","MISMATCH")))</f>
        <v/>
      </c>
      <c r="J1630" s="9" t="str">
        <f aca="false">IF($A1630="","",IF($H1630="NOT IN SCHEMATIC","",IF($F1630="","NO SCH DECAL",IF($D1630="","",IF(UPPER(TRIM($D1630))=UPPER(TRIM($F1630)),"OK","MISMATCH")))))</f>
        <v/>
      </c>
      <c r="K1630" s="16" t="str">
        <f aca="false">IF($A1630="","",SUMPRODUCT(--ISNUMBER(SEARCH(","&amp;TRIM($A1630)&amp;",",","&amp;SUBSTITUTE('1. Master BOM'!$D$2:$D$400," ","")&amp;","))))</f>
        <v/>
      </c>
      <c r="L1630" s="16" t="str">
        <f aca="false">IF($A1630="","",IF($K1630&lt;&gt;1,0,SUMPRODUCT(ISNUMBER(SEARCH(","&amp;TRIM($A1630)&amp;",",","&amp;SUBSTITUTE('1. Master BOM'!$D$2:$D$400," ","")&amp;","))*ROW('1. Master BOM'!$D$2:$D$400))))</f>
        <v/>
      </c>
      <c r="M1630" s="9" t="str">
        <f aca="false">IF($A1630="","",IF($K1630=0,"NOT IN BOM",IF($K1630&gt;1,"MULTIPLE BOM LINES","OK")))</f>
        <v/>
      </c>
      <c r="N1630" s="9" t="str">
        <f aca="false">IF($A1630="","",IF($L1630=0,"—",INDEX('1. Master BOM'!$A$1:$A$400,$L1630)))</f>
        <v/>
      </c>
      <c r="O1630" s="9" t="str">
        <f aca="false">IF($A1630="","",IF($L1630=0,"—",INDEX('1. Master BOM'!$B$1:$B$400,$L1630)))</f>
        <v/>
      </c>
      <c r="P1630" s="9" t="str">
        <f aca="false">IF($A1630="","",IF(OR($H1630="NOT IN SCHEMATIC",$O1630="—"),"",IF($G1630="","NO SCH PN",IF(UPPER(TRIM($G1630))=UPPER(TRIM($O1630)),"OK","MISMATCH"))))</f>
        <v/>
      </c>
      <c r="Q1630" s="9" t="str">
        <f aca="false">IF($A1630="","",IF($L1630=0,"—",INDEX('1. Master BOM'!$E$1:$E$400,$L1630)))</f>
        <v/>
      </c>
      <c r="R1630" s="9" t="str">
        <f aca="false">IF($A1630="","",IF($L1630=0,"—",IF(T(INDEX('1. Master BOM'!$F$1:$F$400,$L1630))="","(not set)",INDEX('1. Master BOM'!$F$1:$F$400,$L1630))))</f>
        <v/>
      </c>
      <c r="S1630" s="9" t="str">
        <f aca="false">IF($A1630="","",IF(OR($R1630="—",$R1630="(not set)",$D1630=""),"",IF(ISNUMBER(SEARCH(SUBSTITUTE(SUBSTITUTE(SUBSTITUTE($R1630,"-",""),"_","")," ",""),SUBSTITUTE(SUBSTITUTE(SUBSTITUTE($D1630,"-",""),"_","")," ",""))),"OK","CHECK")))</f>
        <v/>
      </c>
      <c r="T1630" s="9" t="str">
        <f aca="false">IF($A1630="","",IF(OR($H1630="NOT IN SCHEMATIC",$I1630="MISMATCH",$J1630="MISMATCH",$P1630="MISMATCH",$M1630&lt;&gt;"OK"),"REVIEW","OK"))</f>
        <v/>
      </c>
      <c r="U1630" s="14"/>
      <c r="V1630" s="14"/>
      <c r="W1630" s="17"/>
      <c r="X1630" s="14"/>
    </row>
    <row r="1631" customFormat="false" ht="15" hidden="false" customHeight="false" outlineLevel="0" collapsed="false">
      <c r="A1631" s="9" t="str">
        <f aca="false">IF('3. Layout Parts'!$A1631="","",TRIM('3. Layout Parts'!$A1631))</f>
        <v/>
      </c>
      <c r="B1631" s="9" t="str">
        <f aca="false">IF($A1631="","",'3. Layout Parts'!$D1631)</f>
        <v/>
      </c>
      <c r="C1631" s="9" t="str">
        <f aca="false">IF($A1631="","",'3. Layout Parts'!$B1631)</f>
        <v/>
      </c>
      <c r="D1631" s="9" t="str">
        <f aca="false">IF($A1631="","",'3. Layout Parts'!$C1631)</f>
        <v/>
      </c>
      <c r="E1631" s="9" t="str">
        <f aca="false">IF($A1631="","",IFERROR(INDEX('2. Schematic Parts'!$B$2:$B$3001,MATCH($A1631,'2. Schematic Parts'!$A$2:$A$3001,0)),"NOT FOUND"))</f>
        <v/>
      </c>
      <c r="F1631" s="9" t="str">
        <f aca="false">IF($A1631="","",IFERROR(INDEX('2. Schematic Parts'!$C$2:$C$3001,MATCH($A1631,'2. Schematic Parts'!$A$2:$A$3001,0))&amp;"","NOT FOUND"))</f>
        <v/>
      </c>
      <c r="G1631" s="9" t="str">
        <f aca="false">IF($A1631="","",IFERROR(INDEX('2. Schematic Parts'!$D$2:$D$3001,MATCH($A1631,'2. Schematic Parts'!$A$2:$A$3001,0))&amp;"","NOT FOUND"))</f>
        <v/>
      </c>
      <c r="H1631" s="9" t="str">
        <f aca="false">IF($A1631="","",IF(COUNTIF('2. Schematic Parts'!$A$2:$A$3001,$A1631)=0,"NOT IN SCHEMATIC","OK"))</f>
        <v/>
      </c>
      <c r="I1631" s="9" t="str">
        <f aca="false">IF($A1631="","",IF($H1631="NOT IN SCHEMATIC","",IF(UPPER(TRIM($C1631))=UPPER(TRIM($E1631)),"OK","MISMATCH")))</f>
        <v/>
      </c>
      <c r="J1631" s="9" t="str">
        <f aca="false">IF($A1631="","",IF($H1631="NOT IN SCHEMATIC","",IF($F1631="","NO SCH DECAL",IF($D1631="","",IF(UPPER(TRIM($D1631))=UPPER(TRIM($F1631)),"OK","MISMATCH")))))</f>
        <v/>
      </c>
      <c r="K1631" s="16" t="str">
        <f aca="false">IF($A1631="","",SUMPRODUCT(--ISNUMBER(SEARCH(","&amp;TRIM($A1631)&amp;",",","&amp;SUBSTITUTE('1. Master BOM'!$D$2:$D$400," ","")&amp;","))))</f>
        <v/>
      </c>
      <c r="L1631" s="16" t="str">
        <f aca="false">IF($A1631="","",IF($K1631&lt;&gt;1,0,SUMPRODUCT(ISNUMBER(SEARCH(","&amp;TRIM($A1631)&amp;",",","&amp;SUBSTITUTE('1. Master BOM'!$D$2:$D$400," ","")&amp;","))*ROW('1. Master BOM'!$D$2:$D$400))))</f>
        <v/>
      </c>
      <c r="M1631" s="9" t="str">
        <f aca="false">IF($A1631="","",IF($K1631=0,"NOT IN BOM",IF($K1631&gt;1,"MULTIPLE BOM LINES","OK")))</f>
        <v/>
      </c>
      <c r="N1631" s="9" t="str">
        <f aca="false">IF($A1631="","",IF($L1631=0,"—",INDEX('1. Master BOM'!$A$1:$A$400,$L1631)))</f>
        <v/>
      </c>
      <c r="O1631" s="9" t="str">
        <f aca="false">IF($A1631="","",IF($L1631=0,"—",INDEX('1. Master BOM'!$B$1:$B$400,$L1631)))</f>
        <v/>
      </c>
      <c r="P1631" s="9" t="str">
        <f aca="false">IF($A1631="","",IF(OR($H1631="NOT IN SCHEMATIC",$O1631="—"),"",IF($G1631="","NO SCH PN",IF(UPPER(TRIM($G1631))=UPPER(TRIM($O1631)),"OK","MISMATCH"))))</f>
        <v/>
      </c>
      <c r="Q1631" s="9" t="str">
        <f aca="false">IF($A1631="","",IF($L1631=0,"—",INDEX('1. Master BOM'!$E$1:$E$400,$L1631)))</f>
        <v/>
      </c>
      <c r="R1631" s="9" t="str">
        <f aca="false">IF($A1631="","",IF($L1631=0,"—",IF(T(INDEX('1. Master BOM'!$F$1:$F$400,$L1631))="","(not set)",INDEX('1. Master BOM'!$F$1:$F$400,$L1631))))</f>
        <v/>
      </c>
      <c r="S1631" s="9" t="str">
        <f aca="false">IF($A1631="","",IF(OR($R1631="—",$R1631="(not set)",$D1631=""),"",IF(ISNUMBER(SEARCH(SUBSTITUTE(SUBSTITUTE(SUBSTITUTE($R1631,"-",""),"_","")," ",""),SUBSTITUTE(SUBSTITUTE(SUBSTITUTE($D1631,"-",""),"_","")," ",""))),"OK","CHECK")))</f>
        <v/>
      </c>
      <c r="T1631" s="9" t="str">
        <f aca="false">IF($A1631="","",IF(OR($H1631="NOT IN SCHEMATIC",$I1631="MISMATCH",$J1631="MISMATCH",$P1631="MISMATCH",$M1631&lt;&gt;"OK"),"REVIEW","OK"))</f>
        <v/>
      </c>
      <c r="U1631" s="14"/>
      <c r="V1631" s="14"/>
      <c r="W1631" s="17"/>
      <c r="X1631" s="14"/>
    </row>
    <row r="1632" customFormat="false" ht="15" hidden="false" customHeight="false" outlineLevel="0" collapsed="false">
      <c r="A1632" s="9" t="str">
        <f aca="false">IF('3. Layout Parts'!$A1632="","",TRIM('3. Layout Parts'!$A1632))</f>
        <v/>
      </c>
      <c r="B1632" s="9" t="str">
        <f aca="false">IF($A1632="","",'3. Layout Parts'!$D1632)</f>
        <v/>
      </c>
      <c r="C1632" s="9" t="str">
        <f aca="false">IF($A1632="","",'3. Layout Parts'!$B1632)</f>
        <v/>
      </c>
      <c r="D1632" s="9" t="str">
        <f aca="false">IF($A1632="","",'3. Layout Parts'!$C1632)</f>
        <v/>
      </c>
      <c r="E1632" s="9" t="str">
        <f aca="false">IF($A1632="","",IFERROR(INDEX('2. Schematic Parts'!$B$2:$B$3001,MATCH($A1632,'2. Schematic Parts'!$A$2:$A$3001,0)),"NOT FOUND"))</f>
        <v/>
      </c>
      <c r="F1632" s="9" t="str">
        <f aca="false">IF($A1632="","",IFERROR(INDEX('2. Schematic Parts'!$C$2:$C$3001,MATCH($A1632,'2. Schematic Parts'!$A$2:$A$3001,0))&amp;"","NOT FOUND"))</f>
        <v/>
      </c>
      <c r="G1632" s="9" t="str">
        <f aca="false">IF($A1632="","",IFERROR(INDEX('2. Schematic Parts'!$D$2:$D$3001,MATCH($A1632,'2. Schematic Parts'!$A$2:$A$3001,0))&amp;"","NOT FOUND"))</f>
        <v/>
      </c>
      <c r="H1632" s="9" t="str">
        <f aca="false">IF($A1632="","",IF(COUNTIF('2. Schematic Parts'!$A$2:$A$3001,$A1632)=0,"NOT IN SCHEMATIC","OK"))</f>
        <v/>
      </c>
      <c r="I1632" s="9" t="str">
        <f aca="false">IF($A1632="","",IF($H1632="NOT IN SCHEMATIC","",IF(UPPER(TRIM($C1632))=UPPER(TRIM($E1632)),"OK","MISMATCH")))</f>
        <v/>
      </c>
      <c r="J1632" s="9" t="str">
        <f aca="false">IF($A1632="","",IF($H1632="NOT IN SCHEMATIC","",IF($F1632="","NO SCH DECAL",IF($D1632="","",IF(UPPER(TRIM($D1632))=UPPER(TRIM($F1632)),"OK","MISMATCH")))))</f>
        <v/>
      </c>
      <c r="K1632" s="16" t="str">
        <f aca="false">IF($A1632="","",SUMPRODUCT(--ISNUMBER(SEARCH(","&amp;TRIM($A1632)&amp;",",","&amp;SUBSTITUTE('1. Master BOM'!$D$2:$D$400," ","")&amp;","))))</f>
        <v/>
      </c>
      <c r="L1632" s="16" t="str">
        <f aca="false">IF($A1632="","",IF($K1632&lt;&gt;1,0,SUMPRODUCT(ISNUMBER(SEARCH(","&amp;TRIM($A1632)&amp;",",","&amp;SUBSTITUTE('1. Master BOM'!$D$2:$D$400," ","")&amp;","))*ROW('1. Master BOM'!$D$2:$D$400))))</f>
        <v/>
      </c>
      <c r="M1632" s="9" t="str">
        <f aca="false">IF($A1632="","",IF($K1632=0,"NOT IN BOM",IF($K1632&gt;1,"MULTIPLE BOM LINES","OK")))</f>
        <v/>
      </c>
      <c r="N1632" s="9" t="str">
        <f aca="false">IF($A1632="","",IF($L1632=0,"—",INDEX('1. Master BOM'!$A$1:$A$400,$L1632)))</f>
        <v/>
      </c>
      <c r="O1632" s="9" t="str">
        <f aca="false">IF($A1632="","",IF($L1632=0,"—",INDEX('1. Master BOM'!$B$1:$B$400,$L1632)))</f>
        <v/>
      </c>
      <c r="P1632" s="9" t="str">
        <f aca="false">IF($A1632="","",IF(OR($H1632="NOT IN SCHEMATIC",$O1632="—"),"",IF($G1632="","NO SCH PN",IF(UPPER(TRIM($G1632))=UPPER(TRIM($O1632)),"OK","MISMATCH"))))</f>
        <v/>
      </c>
      <c r="Q1632" s="9" t="str">
        <f aca="false">IF($A1632="","",IF($L1632=0,"—",INDEX('1. Master BOM'!$E$1:$E$400,$L1632)))</f>
        <v/>
      </c>
      <c r="R1632" s="9" t="str">
        <f aca="false">IF($A1632="","",IF($L1632=0,"—",IF(T(INDEX('1. Master BOM'!$F$1:$F$400,$L1632))="","(not set)",INDEX('1. Master BOM'!$F$1:$F$400,$L1632))))</f>
        <v/>
      </c>
      <c r="S1632" s="9" t="str">
        <f aca="false">IF($A1632="","",IF(OR($R1632="—",$R1632="(not set)",$D1632=""),"",IF(ISNUMBER(SEARCH(SUBSTITUTE(SUBSTITUTE(SUBSTITUTE($R1632,"-",""),"_","")," ",""),SUBSTITUTE(SUBSTITUTE(SUBSTITUTE($D1632,"-",""),"_","")," ",""))),"OK","CHECK")))</f>
        <v/>
      </c>
      <c r="T1632" s="9" t="str">
        <f aca="false">IF($A1632="","",IF(OR($H1632="NOT IN SCHEMATIC",$I1632="MISMATCH",$J1632="MISMATCH",$P1632="MISMATCH",$M1632&lt;&gt;"OK"),"REVIEW","OK"))</f>
        <v/>
      </c>
      <c r="U1632" s="14"/>
      <c r="V1632" s="14"/>
      <c r="W1632" s="17"/>
      <c r="X1632" s="14"/>
    </row>
    <row r="1633" customFormat="false" ht="15" hidden="false" customHeight="false" outlineLevel="0" collapsed="false">
      <c r="A1633" s="9" t="str">
        <f aca="false">IF('3. Layout Parts'!$A1633="","",TRIM('3. Layout Parts'!$A1633))</f>
        <v/>
      </c>
      <c r="B1633" s="9" t="str">
        <f aca="false">IF($A1633="","",'3. Layout Parts'!$D1633)</f>
        <v/>
      </c>
      <c r="C1633" s="9" t="str">
        <f aca="false">IF($A1633="","",'3. Layout Parts'!$B1633)</f>
        <v/>
      </c>
      <c r="D1633" s="9" t="str">
        <f aca="false">IF($A1633="","",'3. Layout Parts'!$C1633)</f>
        <v/>
      </c>
      <c r="E1633" s="9" t="str">
        <f aca="false">IF($A1633="","",IFERROR(INDEX('2. Schematic Parts'!$B$2:$B$3001,MATCH($A1633,'2. Schematic Parts'!$A$2:$A$3001,0)),"NOT FOUND"))</f>
        <v/>
      </c>
      <c r="F1633" s="9" t="str">
        <f aca="false">IF($A1633="","",IFERROR(INDEX('2. Schematic Parts'!$C$2:$C$3001,MATCH($A1633,'2. Schematic Parts'!$A$2:$A$3001,0))&amp;"","NOT FOUND"))</f>
        <v/>
      </c>
      <c r="G1633" s="9" t="str">
        <f aca="false">IF($A1633="","",IFERROR(INDEX('2. Schematic Parts'!$D$2:$D$3001,MATCH($A1633,'2. Schematic Parts'!$A$2:$A$3001,0))&amp;"","NOT FOUND"))</f>
        <v/>
      </c>
      <c r="H1633" s="9" t="str">
        <f aca="false">IF($A1633="","",IF(COUNTIF('2. Schematic Parts'!$A$2:$A$3001,$A1633)=0,"NOT IN SCHEMATIC","OK"))</f>
        <v/>
      </c>
      <c r="I1633" s="9" t="str">
        <f aca="false">IF($A1633="","",IF($H1633="NOT IN SCHEMATIC","",IF(UPPER(TRIM($C1633))=UPPER(TRIM($E1633)),"OK","MISMATCH")))</f>
        <v/>
      </c>
      <c r="J1633" s="9" t="str">
        <f aca="false">IF($A1633="","",IF($H1633="NOT IN SCHEMATIC","",IF($F1633="","NO SCH DECAL",IF($D1633="","",IF(UPPER(TRIM($D1633))=UPPER(TRIM($F1633)),"OK","MISMATCH")))))</f>
        <v/>
      </c>
      <c r="K1633" s="16" t="str">
        <f aca="false">IF($A1633="","",SUMPRODUCT(--ISNUMBER(SEARCH(","&amp;TRIM($A1633)&amp;",",","&amp;SUBSTITUTE('1. Master BOM'!$D$2:$D$400," ","")&amp;","))))</f>
        <v/>
      </c>
      <c r="L1633" s="16" t="str">
        <f aca="false">IF($A1633="","",IF($K1633&lt;&gt;1,0,SUMPRODUCT(ISNUMBER(SEARCH(","&amp;TRIM($A1633)&amp;",",","&amp;SUBSTITUTE('1. Master BOM'!$D$2:$D$400," ","")&amp;","))*ROW('1. Master BOM'!$D$2:$D$400))))</f>
        <v/>
      </c>
      <c r="M1633" s="9" t="str">
        <f aca="false">IF($A1633="","",IF($K1633=0,"NOT IN BOM",IF($K1633&gt;1,"MULTIPLE BOM LINES","OK")))</f>
        <v/>
      </c>
      <c r="N1633" s="9" t="str">
        <f aca="false">IF($A1633="","",IF($L1633=0,"—",INDEX('1. Master BOM'!$A$1:$A$400,$L1633)))</f>
        <v/>
      </c>
      <c r="O1633" s="9" t="str">
        <f aca="false">IF($A1633="","",IF($L1633=0,"—",INDEX('1. Master BOM'!$B$1:$B$400,$L1633)))</f>
        <v/>
      </c>
      <c r="P1633" s="9" t="str">
        <f aca="false">IF($A1633="","",IF(OR($H1633="NOT IN SCHEMATIC",$O1633="—"),"",IF($G1633="","NO SCH PN",IF(UPPER(TRIM($G1633))=UPPER(TRIM($O1633)),"OK","MISMATCH"))))</f>
        <v/>
      </c>
      <c r="Q1633" s="9" t="str">
        <f aca="false">IF($A1633="","",IF($L1633=0,"—",INDEX('1. Master BOM'!$E$1:$E$400,$L1633)))</f>
        <v/>
      </c>
      <c r="R1633" s="9" t="str">
        <f aca="false">IF($A1633="","",IF($L1633=0,"—",IF(T(INDEX('1. Master BOM'!$F$1:$F$400,$L1633))="","(not set)",INDEX('1. Master BOM'!$F$1:$F$400,$L1633))))</f>
        <v/>
      </c>
      <c r="S1633" s="9" t="str">
        <f aca="false">IF($A1633="","",IF(OR($R1633="—",$R1633="(not set)",$D1633=""),"",IF(ISNUMBER(SEARCH(SUBSTITUTE(SUBSTITUTE(SUBSTITUTE($R1633,"-",""),"_","")," ",""),SUBSTITUTE(SUBSTITUTE(SUBSTITUTE($D1633,"-",""),"_","")," ",""))),"OK","CHECK")))</f>
        <v/>
      </c>
      <c r="T1633" s="9" t="str">
        <f aca="false">IF($A1633="","",IF(OR($H1633="NOT IN SCHEMATIC",$I1633="MISMATCH",$J1633="MISMATCH",$P1633="MISMATCH",$M1633&lt;&gt;"OK"),"REVIEW","OK"))</f>
        <v/>
      </c>
      <c r="U1633" s="14"/>
      <c r="V1633" s="14"/>
      <c r="W1633" s="17"/>
      <c r="X1633" s="14"/>
    </row>
    <row r="1634" customFormat="false" ht="15" hidden="false" customHeight="false" outlineLevel="0" collapsed="false">
      <c r="A1634" s="9" t="str">
        <f aca="false">IF('3. Layout Parts'!$A1634="","",TRIM('3. Layout Parts'!$A1634))</f>
        <v/>
      </c>
      <c r="B1634" s="9" t="str">
        <f aca="false">IF($A1634="","",'3. Layout Parts'!$D1634)</f>
        <v/>
      </c>
      <c r="C1634" s="9" t="str">
        <f aca="false">IF($A1634="","",'3. Layout Parts'!$B1634)</f>
        <v/>
      </c>
      <c r="D1634" s="9" t="str">
        <f aca="false">IF($A1634="","",'3. Layout Parts'!$C1634)</f>
        <v/>
      </c>
      <c r="E1634" s="9" t="str">
        <f aca="false">IF($A1634="","",IFERROR(INDEX('2. Schematic Parts'!$B$2:$B$3001,MATCH($A1634,'2. Schematic Parts'!$A$2:$A$3001,0)),"NOT FOUND"))</f>
        <v/>
      </c>
      <c r="F1634" s="9" t="str">
        <f aca="false">IF($A1634="","",IFERROR(INDEX('2. Schematic Parts'!$C$2:$C$3001,MATCH($A1634,'2. Schematic Parts'!$A$2:$A$3001,0))&amp;"","NOT FOUND"))</f>
        <v/>
      </c>
      <c r="G1634" s="9" t="str">
        <f aca="false">IF($A1634="","",IFERROR(INDEX('2. Schematic Parts'!$D$2:$D$3001,MATCH($A1634,'2. Schematic Parts'!$A$2:$A$3001,0))&amp;"","NOT FOUND"))</f>
        <v/>
      </c>
      <c r="H1634" s="9" t="str">
        <f aca="false">IF($A1634="","",IF(COUNTIF('2. Schematic Parts'!$A$2:$A$3001,$A1634)=0,"NOT IN SCHEMATIC","OK"))</f>
        <v/>
      </c>
      <c r="I1634" s="9" t="str">
        <f aca="false">IF($A1634="","",IF($H1634="NOT IN SCHEMATIC","",IF(UPPER(TRIM($C1634))=UPPER(TRIM($E1634)),"OK","MISMATCH")))</f>
        <v/>
      </c>
      <c r="J1634" s="9" t="str">
        <f aca="false">IF($A1634="","",IF($H1634="NOT IN SCHEMATIC","",IF($F1634="","NO SCH DECAL",IF($D1634="","",IF(UPPER(TRIM($D1634))=UPPER(TRIM($F1634)),"OK","MISMATCH")))))</f>
        <v/>
      </c>
      <c r="K1634" s="16" t="str">
        <f aca="false">IF($A1634="","",SUMPRODUCT(--ISNUMBER(SEARCH(","&amp;TRIM($A1634)&amp;",",","&amp;SUBSTITUTE('1. Master BOM'!$D$2:$D$400," ","")&amp;","))))</f>
        <v/>
      </c>
      <c r="L1634" s="16" t="str">
        <f aca="false">IF($A1634="","",IF($K1634&lt;&gt;1,0,SUMPRODUCT(ISNUMBER(SEARCH(","&amp;TRIM($A1634)&amp;",",","&amp;SUBSTITUTE('1. Master BOM'!$D$2:$D$400," ","")&amp;","))*ROW('1. Master BOM'!$D$2:$D$400))))</f>
        <v/>
      </c>
      <c r="M1634" s="9" t="str">
        <f aca="false">IF($A1634="","",IF($K1634=0,"NOT IN BOM",IF($K1634&gt;1,"MULTIPLE BOM LINES","OK")))</f>
        <v/>
      </c>
      <c r="N1634" s="9" t="str">
        <f aca="false">IF($A1634="","",IF($L1634=0,"—",INDEX('1. Master BOM'!$A$1:$A$400,$L1634)))</f>
        <v/>
      </c>
      <c r="O1634" s="9" t="str">
        <f aca="false">IF($A1634="","",IF($L1634=0,"—",INDEX('1. Master BOM'!$B$1:$B$400,$L1634)))</f>
        <v/>
      </c>
      <c r="P1634" s="9" t="str">
        <f aca="false">IF($A1634="","",IF(OR($H1634="NOT IN SCHEMATIC",$O1634="—"),"",IF($G1634="","NO SCH PN",IF(UPPER(TRIM($G1634))=UPPER(TRIM($O1634)),"OK","MISMATCH"))))</f>
        <v/>
      </c>
      <c r="Q1634" s="9" t="str">
        <f aca="false">IF($A1634="","",IF($L1634=0,"—",INDEX('1. Master BOM'!$E$1:$E$400,$L1634)))</f>
        <v/>
      </c>
      <c r="R1634" s="9" t="str">
        <f aca="false">IF($A1634="","",IF($L1634=0,"—",IF(T(INDEX('1. Master BOM'!$F$1:$F$400,$L1634))="","(not set)",INDEX('1. Master BOM'!$F$1:$F$400,$L1634))))</f>
        <v/>
      </c>
      <c r="S1634" s="9" t="str">
        <f aca="false">IF($A1634="","",IF(OR($R1634="—",$R1634="(not set)",$D1634=""),"",IF(ISNUMBER(SEARCH(SUBSTITUTE(SUBSTITUTE(SUBSTITUTE($R1634,"-",""),"_","")," ",""),SUBSTITUTE(SUBSTITUTE(SUBSTITUTE($D1634,"-",""),"_","")," ",""))),"OK","CHECK")))</f>
        <v/>
      </c>
      <c r="T1634" s="9" t="str">
        <f aca="false">IF($A1634="","",IF(OR($H1634="NOT IN SCHEMATIC",$I1634="MISMATCH",$J1634="MISMATCH",$P1634="MISMATCH",$M1634&lt;&gt;"OK"),"REVIEW","OK"))</f>
        <v/>
      </c>
      <c r="U1634" s="14"/>
      <c r="V1634" s="14"/>
      <c r="W1634" s="17"/>
      <c r="X1634" s="14"/>
    </row>
    <row r="1635" customFormat="false" ht="15" hidden="false" customHeight="false" outlineLevel="0" collapsed="false">
      <c r="A1635" s="9" t="str">
        <f aca="false">IF('3. Layout Parts'!$A1635="","",TRIM('3. Layout Parts'!$A1635))</f>
        <v/>
      </c>
      <c r="B1635" s="9" t="str">
        <f aca="false">IF($A1635="","",'3. Layout Parts'!$D1635)</f>
        <v/>
      </c>
      <c r="C1635" s="9" t="str">
        <f aca="false">IF($A1635="","",'3. Layout Parts'!$B1635)</f>
        <v/>
      </c>
      <c r="D1635" s="9" t="str">
        <f aca="false">IF($A1635="","",'3. Layout Parts'!$C1635)</f>
        <v/>
      </c>
      <c r="E1635" s="9" t="str">
        <f aca="false">IF($A1635="","",IFERROR(INDEX('2. Schematic Parts'!$B$2:$B$3001,MATCH($A1635,'2. Schematic Parts'!$A$2:$A$3001,0)),"NOT FOUND"))</f>
        <v/>
      </c>
      <c r="F1635" s="9" t="str">
        <f aca="false">IF($A1635="","",IFERROR(INDEX('2. Schematic Parts'!$C$2:$C$3001,MATCH($A1635,'2. Schematic Parts'!$A$2:$A$3001,0))&amp;"","NOT FOUND"))</f>
        <v/>
      </c>
      <c r="G1635" s="9" t="str">
        <f aca="false">IF($A1635="","",IFERROR(INDEX('2. Schematic Parts'!$D$2:$D$3001,MATCH($A1635,'2. Schematic Parts'!$A$2:$A$3001,0))&amp;"","NOT FOUND"))</f>
        <v/>
      </c>
      <c r="H1635" s="9" t="str">
        <f aca="false">IF($A1635="","",IF(COUNTIF('2. Schematic Parts'!$A$2:$A$3001,$A1635)=0,"NOT IN SCHEMATIC","OK"))</f>
        <v/>
      </c>
      <c r="I1635" s="9" t="str">
        <f aca="false">IF($A1635="","",IF($H1635="NOT IN SCHEMATIC","",IF(UPPER(TRIM($C1635))=UPPER(TRIM($E1635)),"OK","MISMATCH")))</f>
        <v/>
      </c>
      <c r="J1635" s="9" t="str">
        <f aca="false">IF($A1635="","",IF($H1635="NOT IN SCHEMATIC","",IF($F1635="","NO SCH DECAL",IF($D1635="","",IF(UPPER(TRIM($D1635))=UPPER(TRIM($F1635)),"OK","MISMATCH")))))</f>
        <v/>
      </c>
      <c r="K1635" s="16" t="str">
        <f aca="false">IF($A1635="","",SUMPRODUCT(--ISNUMBER(SEARCH(","&amp;TRIM($A1635)&amp;",",","&amp;SUBSTITUTE('1. Master BOM'!$D$2:$D$400," ","")&amp;","))))</f>
        <v/>
      </c>
      <c r="L1635" s="16" t="str">
        <f aca="false">IF($A1635="","",IF($K1635&lt;&gt;1,0,SUMPRODUCT(ISNUMBER(SEARCH(","&amp;TRIM($A1635)&amp;",",","&amp;SUBSTITUTE('1. Master BOM'!$D$2:$D$400," ","")&amp;","))*ROW('1. Master BOM'!$D$2:$D$400))))</f>
        <v/>
      </c>
      <c r="M1635" s="9" t="str">
        <f aca="false">IF($A1635="","",IF($K1635=0,"NOT IN BOM",IF($K1635&gt;1,"MULTIPLE BOM LINES","OK")))</f>
        <v/>
      </c>
      <c r="N1635" s="9" t="str">
        <f aca="false">IF($A1635="","",IF($L1635=0,"—",INDEX('1. Master BOM'!$A$1:$A$400,$L1635)))</f>
        <v/>
      </c>
      <c r="O1635" s="9" t="str">
        <f aca="false">IF($A1635="","",IF($L1635=0,"—",INDEX('1. Master BOM'!$B$1:$B$400,$L1635)))</f>
        <v/>
      </c>
      <c r="P1635" s="9" t="str">
        <f aca="false">IF($A1635="","",IF(OR($H1635="NOT IN SCHEMATIC",$O1635="—"),"",IF($G1635="","NO SCH PN",IF(UPPER(TRIM($G1635))=UPPER(TRIM($O1635)),"OK","MISMATCH"))))</f>
        <v/>
      </c>
      <c r="Q1635" s="9" t="str">
        <f aca="false">IF($A1635="","",IF($L1635=0,"—",INDEX('1. Master BOM'!$E$1:$E$400,$L1635)))</f>
        <v/>
      </c>
      <c r="R1635" s="9" t="str">
        <f aca="false">IF($A1635="","",IF($L1635=0,"—",IF(T(INDEX('1. Master BOM'!$F$1:$F$400,$L1635))="","(not set)",INDEX('1. Master BOM'!$F$1:$F$400,$L1635))))</f>
        <v/>
      </c>
      <c r="S1635" s="9" t="str">
        <f aca="false">IF($A1635="","",IF(OR($R1635="—",$R1635="(not set)",$D1635=""),"",IF(ISNUMBER(SEARCH(SUBSTITUTE(SUBSTITUTE(SUBSTITUTE($R1635,"-",""),"_","")," ",""),SUBSTITUTE(SUBSTITUTE(SUBSTITUTE($D1635,"-",""),"_","")," ",""))),"OK","CHECK")))</f>
        <v/>
      </c>
      <c r="T1635" s="9" t="str">
        <f aca="false">IF($A1635="","",IF(OR($H1635="NOT IN SCHEMATIC",$I1635="MISMATCH",$J1635="MISMATCH",$P1635="MISMATCH",$M1635&lt;&gt;"OK"),"REVIEW","OK"))</f>
        <v/>
      </c>
      <c r="U1635" s="14"/>
      <c r="V1635" s="14"/>
      <c r="W1635" s="17"/>
      <c r="X1635" s="14"/>
    </row>
    <row r="1636" customFormat="false" ht="15" hidden="false" customHeight="false" outlineLevel="0" collapsed="false">
      <c r="A1636" s="9" t="str">
        <f aca="false">IF('3. Layout Parts'!$A1636="","",TRIM('3. Layout Parts'!$A1636))</f>
        <v/>
      </c>
      <c r="B1636" s="9" t="str">
        <f aca="false">IF($A1636="","",'3. Layout Parts'!$D1636)</f>
        <v/>
      </c>
      <c r="C1636" s="9" t="str">
        <f aca="false">IF($A1636="","",'3. Layout Parts'!$B1636)</f>
        <v/>
      </c>
      <c r="D1636" s="9" t="str">
        <f aca="false">IF($A1636="","",'3. Layout Parts'!$C1636)</f>
        <v/>
      </c>
      <c r="E1636" s="9" t="str">
        <f aca="false">IF($A1636="","",IFERROR(INDEX('2. Schematic Parts'!$B$2:$B$3001,MATCH($A1636,'2. Schematic Parts'!$A$2:$A$3001,0)),"NOT FOUND"))</f>
        <v/>
      </c>
      <c r="F1636" s="9" t="str">
        <f aca="false">IF($A1636="","",IFERROR(INDEX('2. Schematic Parts'!$C$2:$C$3001,MATCH($A1636,'2. Schematic Parts'!$A$2:$A$3001,0))&amp;"","NOT FOUND"))</f>
        <v/>
      </c>
      <c r="G1636" s="9" t="str">
        <f aca="false">IF($A1636="","",IFERROR(INDEX('2. Schematic Parts'!$D$2:$D$3001,MATCH($A1636,'2. Schematic Parts'!$A$2:$A$3001,0))&amp;"","NOT FOUND"))</f>
        <v/>
      </c>
      <c r="H1636" s="9" t="str">
        <f aca="false">IF($A1636="","",IF(COUNTIF('2. Schematic Parts'!$A$2:$A$3001,$A1636)=0,"NOT IN SCHEMATIC","OK"))</f>
        <v/>
      </c>
      <c r="I1636" s="9" t="str">
        <f aca="false">IF($A1636="","",IF($H1636="NOT IN SCHEMATIC","",IF(UPPER(TRIM($C1636))=UPPER(TRIM($E1636)),"OK","MISMATCH")))</f>
        <v/>
      </c>
      <c r="J1636" s="9" t="str">
        <f aca="false">IF($A1636="","",IF($H1636="NOT IN SCHEMATIC","",IF($F1636="","NO SCH DECAL",IF($D1636="","",IF(UPPER(TRIM($D1636))=UPPER(TRIM($F1636)),"OK","MISMATCH")))))</f>
        <v/>
      </c>
      <c r="K1636" s="16" t="str">
        <f aca="false">IF($A1636="","",SUMPRODUCT(--ISNUMBER(SEARCH(","&amp;TRIM($A1636)&amp;",",","&amp;SUBSTITUTE('1. Master BOM'!$D$2:$D$400," ","")&amp;","))))</f>
        <v/>
      </c>
      <c r="L1636" s="16" t="str">
        <f aca="false">IF($A1636="","",IF($K1636&lt;&gt;1,0,SUMPRODUCT(ISNUMBER(SEARCH(","&amp;TRIM($A1636)&amp;",",","&amp;SUBSTITUTE('1. Master BOM'!$D$2:$D$400," ","")&amp;","))*ROW('1. Master BOM'!$D$2:$D$400))))</f>
        <v/>
      </c>
      <c r="M1636" s="9" t="str">
        <f aca="false">IF($A1636="","",IF($K1636=0,"NOT IN BOM",IF($K1636&gt;1,"MULTIPLE BOM LINES","OK")))</f>
        <v/>
      </c>
      <c r="N1636" s="9" t="str">
        <f aca="false">IF($A1636="","",IF($L1636=0,"—",INDEX('1. Master BOM'!$A$1:$A$400,$L1636)))</f>
        <v/>
      </c>
      <c r="O1636" s="9" t="str">
        <f aca="false">IF($A1636="","",IF($L1636=0,"—",INDEX('1. Master BOM'!$B$1:$B$400,$L1636)))</f>
        <v/>
      </c>
      <c r="P1636" s="9" t="str">
        <f aca="false">IF($A1636="","",IF(OR($H1636="NOT IN SCHEMATIC",$O1636="—"),"",IF($G1636="","NO SCH PN",IF(UPPER(TRIM($G1636))=UPPER(TRIM($O1636)),"OK","MISMATCH"))))</f>
        <v/>
      </c>
      <c r="Q1636" s="9" t="str">
        <f aca="false">IF($A1636="","",IF($L1636=0,"—",INDEX('1. Master BOM'!$E$1:$E$400,$L1636)))</f>
        <v/>
      </c>
      <c r="R1636" s="9" t="str">
        <f aca="false">IF($A1636="","",IF($L1636=0,"—",IF(T(INDEX('1. Master BOM'!$F$1:$F$400,$L1636))="","(not set)",INDEX('1. Master BOM'!$F$1:$F$400,$L1636))))</f>
        <v/>
      </c>
      <c r="S1636" s="9" t="str">
        <f aca="false">IF($A1636="","",IF(OR($R1636="—",$R1636="(not set)",$D1636=""),"",IF(ISNUMBER(SEARCH(SUBSTITUTE(SUBSTITUTE(SUBSTITUTE($R1636,"-",""),"_","")," ",""),SUBSTITUTE(SUBSTITUTE(SUBSTITUTE($D1636,"-",""),"_","")," ",""))),"OK","CHECK")))</f>
        <v/>
      </c>
      <c r="T1636" s="9" t="str">
        <f aca="false">IF($A1636="","",IF(OR($H1636="NOT IN SCHEMATIC",$I1636="MISMATCH",$J1636="MISMATCH",$P1636="MISMATCH",$M1636&lt;&gt;"OK"),"REVIEW","OK"))</f>
        <v/>
      </c>
      <c r="U1636" s="14"/>
      <c r="V1636" s="14"/>
      <c r="W1636" s="17"/>
      <c r="X1636" s="14"/>
    </row>
    <row r="1637" customFormat="false" ht="15" hidden="false" customHeight="false" outlineLevel="0" collapsed="false">
      <c r="A1637" s="9" t="str">
        <f aca="false">IF('3. Layout Parts'!$A1637="","",TRIM('3. Layout Parts'!$A1637))</f>
        <v/>
      </c>
      <c r="B1637" s="9" t="str">
        <f aca="false">IF($A1637="","",'3. Layout Parts'!$D1637)</f>
        <v/>
      </c>
      <c r="C1637" s="9" t="str">
        <f aca="false">IF($A1637="","",'3. Layout Parts'!$B1637)</f>
        <v/>
      </c>
      <c r="D1637" s="9" t="str">
        <f aca="false">IF($A1637="","",'3. Layout Parts'!$C1637)</f>
        <v/>
      </c>
      <c r="E1637" s="9" t="str">
        <f aca="false">IF($A1637="","",IFERROR(INDEX('2. Schematic Parts'!$B$2:$B$3001,MATCH($A1637,'2. Schematic Parts'!$A$2:$A$3001,0)),"NOT FOUND"))</f>
        <v/>
      </c>
      <c r="F1637" s="9" t="str">
        <f aca="false">IF($A1637="","",IFERROR(INDEX('2. Schematic Parts'!$C$2:$C$3001,MATCH($A1637,'2. Schematic Parts'!$A$2:$A$3001,0))&amp;"","NOT FOUND"))</f>
        <v/>
      </c>
      <c r="G1637" s="9" t="str">
        <f aca="false">IF($A1637="","",IFERROR(INDEX('2. Schematic Parts'!$D$2:$D$3001,MATCH($A1637,'2. Schematic Parts'!$A$2:$A$3001,0))&amp;"","NOT FOUND"))</f>
        <v/>
      </c>
      <c r="H1637" s="9" t="str">
        <f aca="false">IF($A1637="","",IF(COUNTIF('2. Schematic Parts'!$A$2:$A$3001,$A1637)=0,"NOT IN SCHEMATIC","OK"))</f>
        <v/>
      </c>
      <c r="I1637" s="9" t="str">
        <f aca="false">IF($A1637="","",IF($H1637="NOT IN SCHEMATIC","",IF(UPPER(TRIM($C1637))=UPPER(TRIM($E1637)),"OK","MISMATCH")))</f>
        <v/>
      </c>
      <c r="J1637" s="9" t="str">
        <f aca="false">IF($A1637="","",IF($H1637="NOT IN SCHEMATIC","",IF($F1637="","NO SCH DECAL",IF($D1637="","",IF(UPPER(TRIM($D1637))=UPPER(TRIM($F1637)),"OK","MISMATCH")))))</f>
        <v/>
      </c>
      <c r="K1637" s="16" t="str">
        <f aca="false">IF($A1637="","",SUMPRODUCT(--ISNUMBER(SEARCH(","&amp;TRIM($A1637)&amp;",",","&amp;SUBSTITUTE('1. Master BOM'!$D$2:$D$400," ","")&amp;","))))</f>
        <v/>
      </c>
      <c r="L1637" s="16" t="str">
        <f aca="false">IF($A1637="","",IF($K1637&lt;&gt;1,0,SUMPRODUCT(ISNUMBER(SEARCH(","&amp;TRIM($A1637)&amp;",",","&amp;SUBSTITUTE('1. Master BOM'!$D$2:$D$400," ","")&amp;","))*ROW('1. Master BOM'!$D$2:$D$400))))</f>
        <v/>
      </c>
      <c r="M1637" s="9" t="str">
        <f aca="false">IF($A1637="","",IF($K1637=0,"NOT IN BOM",IF($K1637&gt;1,"MULTIPLE BOM LINES","OK")))</f>
        <v/>
      </c>
      <c r="N1637" s="9" t="str">
        <f aca="false">IF($A1637="","",IF($L1637=0,"—",INDEX('1. Master BOM'!$A$1:$A$400,$L1637)))</f>
        <v/>
      </c>
      <c r="O1637" s="9" t="str">
        <f aca="false">IF($A1637="","",IF($L1637=0,"—",INDEX('1. Master BOM'!$B$1:$B$400,$L1637)))</f>
        <v/>
      </c>
      <c r="P1637" s="9" t="str">
        <f aca="false">IF($A1637="","",IF(OR($H1637="NOT IN SCHEMATIC",$O1637="—"),"",IF($G1637="","NO SCH PN",IF(UPPER(TRIM($G1637))=UPPER(TRIM($O1637)),"OK","MISMATCH"))))</f>
        <v/>
      </c>
      <c r="Q1637" s="9" t="str">
        <f aca="false">IF($A1637="","",IF($L1637=0,"—",INDEX('1. Master BOM'!$E$1:$E$400,$L1637)))</f>
        <v/>
      </c>
      <c r="R1637" s="9" t="str">
        <f aca="false">IF($A1637="","",IF($L1637=0,"—",IF(T(INDEX('1. Master BOM'!$F$1:$F$400,$L1637))="","(not set)",INDEX('1. Master BOM'!$F$1:$F$400,$L1637))))</f>
        <v/>
      </c>
      <c r="S1637" s="9" t="str">
        <f aca="false">IF($A1637="","",IF(OR($R1637="—",$R1637="(not set)",$D1637=""),"",IF(ISNUMBER(SEARCH(SUBSTITUTE(SUBSTITUTE(SUBSTITUTE($R1637,"-",""),"_","")," ",""),SUBSTITUTE(SUBSTITUTE(SUBSTITUTE($D1637,"-",""),"_","")," ",""))),"OK","CHECK")))</f>
        <v/>
      </c>
      <c r="T1637" s="9" t="str">
        <f aca="false">IF($A1637="","",IF(OR($H1637="NOT IN SCHEMATIC",$I1637="MISMATCH",$J1637="MISMATCH",$P1637="MISMATCH",$M1637&lt;&gt;"OK"),"REVIEW","OK"))</f>
        <v/>
      </c>
      <c r="U1637" s="14"/>
      <c r="V1637" s="14"/>
      <c r="W1637" s="17"/>
      <c r="X1637" s="14"/>
    </row>
    <row r="1638" customFormat="false" ht="15" hidden="false" customHeight="false" outlineLevel="0" collapsed="false">
      <c r="A1638" s="9" t="str">
        <f aca="false">IF('3. Layout Parts'!$A1638="","",TRIM('3. Layout Parts'!$A1638))</f>
        <v/>
      </c>
      <c r="B1638" s="9" t="str">
        <f aca="false">IF($A1638="","",'3. Layout Parts'!$D1638)</f>
        <v/>
      </c>
      <c r="C1638" s="9" t="str">
        <f aca="false">IF($A1638="","",'3. Layout Parts'!$B1638)</f>
        <v/>
      </c>
      <c r="D1638" s="9" t="str">
        <f aca="false">IF($A1638="","",'3. Layout Parts'!$C1638)</f>
        <v/>
      </c>
      <c r="E1638" s="9" t="str">
        <f aca="false">IF($A1638="","",IFERROR(INDEX('2. Schematic Parts'!$B$2:$B$3001,MATCH($A1638,'2. Schematic Parts'!$A$2:$A$3001,0)),"NOT FOUND"))</f>
        <v/>
      </c>
      <c r="F1638" s="9" t="str">
        <f aca="false">IF($A1638="","",IFERROR(INDEX('2. Schematic Parts'!$C$2:$C$3001,MATCH($A1638,'2. Schematic Parts'!$A$2:$A$3001,0))&amp;"","NOT FOUND"))</f>
        <v/>
      </c>
      <c r="G1638" s="9" t="str">
        <f aca="false">IF($A1638="","",IFERROR(INDEX('2. Schematic Parts'!$D$2:$D$3001,MATCH($A1638,'2. Schematic Parts'!$A$2:$A$3001,0))&amp;"","NOT FOUND"))</f>
        <v/>
      </c>
      <c r="H1638" s="9" t="str">
        <f aca="false">IF($A1638="","",IF(COUNTIF('2. Schematic Parts'!$A$2:$A$3001,$A1638)=0,"NOT IN SCHEMATIC","OK"))</f>
        <v/>
      </c>
      <c r="I1638" s="9" t="str">
        <f aca="false">IF($A1638="","",IF($H1638="NOT IN SCHEMATIC","",IF(UPPER(TRIM($C1638))=UPPER(TRIM($E1638)),"OK","MISMATCH")))</f>
        <v/>
      </c>
      <c r="J1638" s="9" t="str">
        <f aca="false">IF($A1638="","",IF($H1638="NOT IN SCHEMATIC","",IF($F1638="","NO SCH DECAL",IF($D1638="","",IF(UPPER(TRIM($D1638))=UPPER(TRIM($F1638)),"OK","MISMATCH")))))</f>
        <v/>
      </c>
      <c r="K1638" s="16" t="str">
        <f aca="false">IF($A1638="","",SUMPRODUCT(--ISNUMBER(SEARCH(","&amp;TRIM($A1638)&amp;",",","&amp;SUBSTITUTE('1. Master BOM'!$D$2:$D$400," ","")&amp;","))))</f>
        <v/>
      </c>
      <c r="L1638" s="16" t="str">
        <f aca="false">IF($A1638="","",IF($K1638&lt;&gt;1,0,SUMPRODUCT(ISNUMBER(SEARCH(","&amp;TRIM($A1638)&amp;",",","&amp;SUBSTITUTE('1. Master BOM'!$D$2:$D$400," ","")&amp;","))*ROW('1. Master BOM'!$D$2:$D$400))))</f>
        <v/>
      </c>
      <c r="M1638" s="9" t="str">
        <f aca="false">IF($A1638="","",IF($K1638=0,"NOT IN BOM",IF($K1638&gt;1,"MULTIPLE BOM LINES","OK")))</f>
        <v/>
      </c>
      <c r="N1638" s="9" t="str">
        <f aca="false">IF($A1638="","",IF($L1638=0,"—",INDEX('1. Master BOM'!$A$1:$A$400,$L1638)))</f>
        <v/>
      </c>
      <c r="O1638" s="9" t="str">
        <f aca="false">IF($A1638="","",IF($L1638=0,"—",INDEX('1. Master BOM'!$B$1:$B$400,$L1638)))</f>
        <v/>
      </c>
      <c r="P1638" s="9" t="str">
        <f aca="false">IF($A1638="","",IF(OR($H1638="NOT IN SCHEMATIC",$O1638="—"),"",IF($G1638="","NO SCH PN",IF(UPPER(TRIM($G1638))=UPPER(TRIM($O1638)),"OK","MISMATCH"))))</f>
        <v/>
      </c>
      <c r="Q1638" s="9" t="str">
        <f aca="false">IF($A1638="","",IF($L1638=0,"—",INDEX('1. Master BOM'!$E$1:$E$400,$L1638)))</f>
        <v/>
      </c>
      <c r="R1638" s="9" t="str">
        <f aca="false">IF($A1638="","",IF($L1638=0,"—",IF(T(INDEX('1. Master BOM'!$F$1:$F$400,$L1638))="","(not set)",INDEX('1. Master BOM'!$F$1:$F$400,$L1638))))</f>
        <v/>
      </c>
      <c r="S1638" s="9" t="str">
        <f aca="false">IF($A1638="","",IF(OR($R1638="—",$R1638="(not set)",$D1638=""),"",IF(ISNUMBER(SEARCH(SUBSTITUTE(SUBSTITUTE(SUBSTITUTE($R1638,"-",""),"_","")," ",""),SUBSTITUTE(SUBSTITUTE(SUBSTITUTE($D1638,"-",""),"_","")," ",""))),"OK","CHECK")))</f>
        <v/>
      </c>
      <c r="T1638" s="9" t="str">
        <f aca="false">IF($A1638="","",IF(OR($H1638="NOT IN SCHEMATIC",$I1638="MISMATCH",$J1638="MISMATCH",$P1638="MISMATCH",$M1638&lt;&gt;"OK"),"REVIEW","OK"))</f>
        <v/>
      </c>
      <c r="U1638" s="14"/>
      <c r="V1638" s="14"/>
      <c r="W1638" s="17"/>
      <c r="X1638" s="14"/>
    </row>
    <row r="1639" customFormat="false" ht="15" hidden="false" customHeight="false" outlineLevel="0" collapsed="false">
      <c r="A1639" s="9" t="str">
        <f aca="false">IF('3. Layout Parts'!$A1639="","",TRIM('3. Layout Parts'!$A1639))</f>
        <v/>
      </c>
      <c r="B1639" s="9" t="str">
        <f aca="false">IF($A1639="","",'3. Layout Parts'!$D1639)</f>
        <v/>
      </c>
      <c r="C1639" s="9" t="str">
        <f aca="false">IF($A1639="","",'3. Layout Parts'!$B1639)</f>
        <v/>
      </c>
      <c r="D1639" s="9" t="str">
        <f aca="false">IF($A1639="","",'3. Layout Parts'!$C1639)</f>
        <v/>
      </c>
      <c r="E1639" s="9" t="str">
        <f aca="false">IF($A1639="","",IFERROR(INDEX('2. Schematic Parts'!$B$2:$B$3001,MATCH($A1639,'2. Schematic Parts'!$A$2:$A$3001,0)),"NOT FOUND"))</f>
        <v/>
      </c>
      <c r="F1639" s="9" t="str">
        <f aca="false">IF($A1639="","",IFERROR(INDEX('2. Schematic Parts'!$C$2:$C$3001,MATCH($A1639,'2. Schematic Parts'!$A$2:$A$3001,0))&amp;"","NOT FOUND"))</f>
        <v/>
      </c>
      <c r="G1639" s="9" t="str">
        <f aca="false">IF($A1639="","",IFERROR(INDEX('2. Schematic Parts'!$D$2:$D$3001,MATCH($A1639,'2. Schematic Parts'!$A$2:$A$3001,0))&amp;"","NOT FOUND"))</f>
        <v/>
      </c>
      <c r="H1639" s="9" t="str">
        <f aca="false">IF($A1639="","",IF(COUNTIF('2. Schematic Parts'!$A$2:$A$3001,$A1639)=0,"NOT IN SCHEMATIC","OK"))</f>
        <v/>
      </c>
      <c r="I1639" s="9" t="str">
        <f aca="false">IF($A1639="","",IF($H1639="NOT IN SCHEMATIC","",IF(UPPER(TRIM($C1639))=UPPER(TRIM($E1639)),"OK","MISMATCH")))</f>
        <v/>
      </c>
      <c r="J1639" s="9" t="str">
        <f aca="false">IF($A1639="","",IF($H1639="NOT IN SCHEMATIC","",IF($F1639="","NO SCH DECAL",IF($D1639="","",IF(UPPER(TRIM($D1639))=UPPER(TRIM($F1639)),"OK","MISMATCH")))))</f>
        <v/>
      </c>
      <c r="K1639" s="16" t="str">
        <f aca="false">IF($A1639="","",SUMPRODUCT(--ISNUMBER(SEARCH(","&amp;TRIM($A1639)&amp;",",","&amp;SUBSTITUTE('1. Master BOM'!$D$2:$D$400," ","")&amp;","))))</f>
        <v/>
      </c>
      <c r="L1639" s="16" t="str">
        <f aca="false">IF($A1639="","",IF($K1639&lt;&gt;1,0,SUMPRODUCT(ISNUMBER(SEARCH(","&amp;TRIM($A1639)&amp;",",","&amp;SUBSTITUTE('1. Master BOM'!$D$2:$D$400," ","")&amp;","))*ROW('1. Master BOM'!$D$2:$D$400))))</f>
        <v/>
      </c>
      <c r="M1639" s="9" t="str">
        <f aca="false">IF($A1639="","",IF($K1639=0,"NOT IN BOM",IF($K1639&gt;1,"MULTIPLE BOM LINES","OK")))</f>
        <v/>
      </c>
      <c r="N1639" s="9" t="str">
        <f aca="false">IF($A1639="","",IF($L1639=0,"—",INDEX('1. Master BOM'!$A$1:$A$400,$L1639)))</f>
        <v/>
      </c>
      <c r="O1639" s="9" t="str">
        <f aca="false">IF($A1639="","",IF($L1639=0,"—",INDEX('1. Master BOM'!$B$1:$B$400,$L1639)))</f>
        <v/>
      </c>
      <c r="P1639" s="9" t="str">
        <f aca="false">IF($A1639="","",IF(OR($H1639="NOT IN SCHEMATIC",$O1639="—"),"",IF($G1639="","NO SCH PN",IF(UPPER(TRIM($G1639))=UPPER(TRIM($O1639)),"OK","MISMATCH"))))</f>
        <v/>
      </c>
      <c r="Q1639" s="9" t="str">
        <f aca="false">IF($A1639="","",IF($L1639=0,"—",INDEX('1. Master BOM'!$E$1:$E$400,$L1639)))</f>
        <v/>
      </c>
      <c r="R1639" s="9" t="str">
        <f aca="false">IF($A1639="","",IF($L1639=0,"—",IF(T(INDEX('1. Master BOM'!$F$1:$F$400,$L1639))="","(not set)",INDEX('1. Master BOM'!$F$1:$F$400,$L1639))))</f>
        <v/>
      </c>
      <c r="S1639" s="9" t="str">
        <f aca="false">IF($A1639="","",IF(OR($R1639="—",$R1639="(not set)",$D1639=""),"",IF(ISNUMBER(SEARCH(SUBSTITUTE(SUBSTITUTE(SUBSTITUTE($R1639,"-",""),"_","")," ",""),SUBSTITUTE(SUBSTITUTE(SUBSTITUTE($D1639,"-",""),"_","")," ",""))),"OK","CHECK")))</f>
        <v/>
      </c>
      <c r="T1639" s="9" t="str">
        <f aca="false">IF($A1639="","",IF(OR($H1639="NOT IN SCHEMATIC",$I1639="MISMATCH",$J1639="MISMATCH",$P1639="MISMATCH",$M1639&lt;&gt;"OK"),"REVIEW","OK"))</f>
        <v/>
      </c>
      <c r="U1639" s="14"/>
      <c r="V1639" s="14"/>
      <c r="W1639" s="17"/>
      <c r="X1639" s="14"/>
    </row>
    <row r="1640" customFormat="false" ht="15" hidden="false" customHeight="false" outlineLevel="0" collapsed="false">
      <c r="A1640" s="9" t="str">
        <f aca="false">IF('3. Layout Parts'!$A1640="","",TRIM('3. Layout Parts'!$A1640))</f>
        <v/>
      </c>
      <c r="B1640" s="9" t="str">
        <f aca="false">IF($A1640="","",'3. Layout Parts'!$D1640)</f>
        <v/>
      </c>
      <c r="C1640" s="9" t="str">
        <f aca="false">IF($A1640="","",'3. Layout Parts'!$B1640)</f>
        <v/>
      </c>
      <c r="D1640" s="9" t="str">
        <f aca="false">IF($A1640="","",'3. Layout Parts'!$C1640)</f>
        <v/>
      </c>
      <c r="E1640" s="9" t="str">
        <f aca="false">IF($A1640="","",IFERROR(INDEX('2. Schematic Parts'!$B$2:$B$3001,MATCH($A1640,'2. Schematic Parts'!$A$2:$A$3001,0)),"NOT FOUND"))</f>
        <v/>
      </c>
      <c r="F1640" s="9" t="str">
        <f aca="false">IF($A1640="","",IFERROR(INDEX('2. Schematic Parts'!$C$2:$C$3001,MATCH($A1640,'2. Schematic Parts'!$A$2:$A$3001,0))&amp;"","NOT FOUND"))</f>
        <v/>
      </c>
      <c r="G1640" s="9" t="str">
        <f aca="false">IF($A1640="","",IFERROR(INDEX('2. Schematic Parts'!$D$2:$D$3001,MATCH($A1640,'2. Schematic Parts'!$A$2:$A$3001,0))&amp;"","NOT FOUND"))</f>
        <v/>
      </c>
      <c r="H1640" s="9" t="str">
        <f aca="false">IF($A1640="","",IF(COUNTIF('2. Schematic Parts'!$A$2:$A$3001,$A1640)=0,"NOT IN SCHEMATIC","OK"))</f>
        <v/>
      </c>
      <c r="I1640" s="9" t="str">
        <f aca="false">IF($A1640="","",IF($H1640="NOT IN SCHEMATIC","",IF(UPPER(TRIM($C1640))=UPPER(TRIM($E1640)),"OK","MISMATCH")))</f>
        <v/>
      </c>
      <c r="J1640" s="9" t="str">
        <f aca="false">IF($A1640="","",IF($H1640="NOT IN SCHEMATIC","",IF($F1640="","NO SCH DECAL",IF($D1640="","",IF(UPPER(TRIM($D1640))=UPPER(TRIM($F1640)),"OK","MISMATCH")))))</f>
        <v/>
      </c>
      <c r="K1640" s="16" t="str">
        <f aca="false">IF($A1640="","",SUMPRODUCT(--ISNUMBER(SEARCH(","&amp;TRIM($A1640)&amp;",",","&amp;SUBSTITUTE('1. Master BOM'!$D$2:$D$400," ","")&amp;","))))</f>
        <v/>
      </c>
      <c r="L1640" s="16" t="str">
        <f aca="false">IF($A1640="","",IF($K1640&lt;&gt;1,0,SUMPRODUCT(ISNUMBER(SEARCH(","&amp;TRIM($A1640)&amp;",",","&amp;SUBSTITUTE('1. Master BOM'!$D$2:$D$400," ","")&amp;","))*ROW('1. Master BOM'!$D$2:$D$400))))</f>
        <v/>
      </c>
      <c r="M1640" s="9" t="str">
        <f aca="false">IF($A1640="","",IF($K1640=0,"NOT IN BOM",IF($K1640&gt;1,"MULTIPLE BOM LINES","OK")))</f>
        <v/>
      </c>
      <c r="N1640" s="9" t="str">
        <f aca="false">IF($A1640="","",IF($L1640=0,"—",INDEX('1. Master BOM'!$A$1:$A$400,$L1640)))</f>
        <v/>
      </c>
      <c r="O1640" s="9" t="str">
        <f aca="false">IF($A1640="","",IF($L1640=0,"—",INDEX('1. Master BOM'!$B$1:$B$400,$L1640)))</f>
        <v/>
      </c>
      <c r="P1640" s="9" t="str">
        <f aca="false">IF($A1640="","",IF(OR($H1640="NOT IN SCHEMATIC",$O1640="—"),"",IF($G1640="","NO SCH PN",IF(UPPER(TRIM($G1640))=UPPER(TRIM($O1640)),"OK","MISMATCH"))))</f>
        <v/>
      </c>
      <c r="Q1640" s="9" t="str">
        <f aca="false">IF($A1640="","",IF($L1640=0,"—",INDEX('1. Master BOM'!$E$1:$E$400,$L1640)))</f>
        <v/>
      </c>
      <c r="R1640" s="9" t="str">
        <f aca="false">IF($A1640="","",IF($L1640=0,"—",IF(T(INDEX('1. Master BOM'!$F$1:$F$400,$L1640))="","(not set)",INDEX('1. Master BOM'!$F$1:$F$400,$L1640))))</f>
        <v/>
      </c>
      <c r="S1640" s="9" t="str">
        <f aca="false">IF($A1640="","",IF(OR($R1640="—",$R1640="(not set)",$D1640=""),"",IF(ISNUMBER(SEARCH(SUBSTITUTE(SUBSTITUTE(SUBSTITUTE($R1640,"-",""),"_","")," ",""),SUBSTITUTE(SUBSTITUTE(SUBSTITUTE($D1640,"-",""),"_","")," ",""))),"OK","CHECK")))</f>
        <v/>
      </c>
      <c r="T1640" s="9" t="str">
        <f aca="false">IF($A1640="","",IF(OR($H1640="NOT IN SCHEMATIC",$I1640="MISMATCH",$J1640="MISMATCH",$P1640="MISMATCH",$M1640&lt;&gt;"OK"),"REVIEW","OK"))</f>
        <v/>
      </c>
      <c r="U1640" s="14"/>
      <c r="V1640" s="14"/>
      <c r="W1640" s="17"/>
      <c r="X1640" s="14"/>
    </row>
    <row r="1641" customFormat="false" ht="15" hidden="false" customHeight="false" outlineLevel="0" collapsed="false">
      <c r="A1641" s="9" t="str">
        <f aca="false">IF('3. Layout Parts'!$A1641="","",TRIM('3. Layout Parts'!$A1641))</f>
        <v/>
      </c>
      <c r="B1641" s="9" t="str">
        <f aca="false">IF($A1641="","",'3. Layout Parts'!$D1641)</f>
        <v/>
      </c>
      <c r="C1641" s="9" t="str">
        <f aca="false">IF($A1641="","",'3. Layout Parts'!$B1641)</f>
        <v/>
      </c>
      <c r="D1641" s="9" t="str">
        <f aca="false">IF($A1641="","",'3. Layout Parts'!$C1641)</f>
        <v/>
      </c>
      <c r="E1641" s="9" t="str">
        <f aca="false">IF($A1641="","",IFERROR(INDEX('2. Schematic Parts'!$B$2:$B$3001,MATCH($A1641,'2. Schematic Parts'!$A$2:$A$3001,0)),"NOT FOUND"))</f>
        <v/>
      </c>
      <c r="F1641" s="9" t="str">
        <f aca="false">IF($A1641="","",IFERROR(INDEX('2. Schematic Parts'!$C$2:$C$3001,MATCH($A1641,'2. Schematic Parts'!$A$2:$A$3001,0))&amp;"","NOT FOUND"))</f>
        <v/>
      </c>
      <c r="G1641" s="9" t="str">
        <f aca="false">IF($A1641="","",IFERROR(INDEX('2. Schematic Parts'!$D$2:$D$3001,MATCH($A1641,'2. Schematic Parts'!$A$2:$A$3001,0))&amp;"","NOT FOUND"))</f>
        <v/>
      </c>
      <c r="H1641" s="9" t="str">
        <f aca="false">IF($A1641="","",IF(COUNTIF('2. Schematic Parts'!$A$2:$A$3001,$A1641)=0,"NOT IN SCHEMATIC","OK"))</f>
        <v/>
      </c>
      <c r="I1641" s="9" t="str">
        <f aca="false">IF($A1641="","",IF($H1641="NOT IN SCHEMATIC","",IF(UPPER(TRIM($C1641))=UPPER(TRIM($E1641)),"OK","MISMATCH")))</f>
        <v/>
      </c>
      <c r="J1641" s="9" t="str">
        <f aca="false">IF($A1641="","",IF($H1641="NOT IN SCHEMATIC","",IF($F1641="","NO SCH DECAL",IF($D1641="","",IF(UPPER(TRIM($D1641))=UPPER(TRIM($F1641)),"OK","MISMATCH")))))</f>
        <v/>
      </c>
      <c r="K1641" s="16" t="str">
        <f aca="false">IF($A1641="","",SUMPRODUCT(--ISNUMBER(SEARCH(","&amp;TRIM($A1641)&amp;",",","&amp;SUBSTITUTE('1. Master BOM'!$D$2:$D$400," ","")&amp;","))))</f>
        <v/>
      </c>
      <c r="L1641" s="16" t="str">
        <f aca="false">IF($A1641="","",IF($K1641&lt;&gt;1,0,SUMPRODUCT(ISNUMBER(SEARCH(","&amp;TRIM($A1641)&amp;",",","&amp;SUBSTITUTE('1. Master BOM'!$D$2:$D$400," ","")&amp;","))*ROW('1. Master BOM'!$D$2:$D$400))))</f>
        <v/>
      </c>
      <c r="M1641" s="9" t="str">
        <f aca="false">IF($A1641="","",IF($K1641=0,"NOT IN BOM",IF($K1641&gt;1,"MULTIPLE BOM LINES","OK")))</f>
        <v/>
      </c>
      <c r="N1641" s="9" t="str">
        <f aca="false">IF($A1641="","",IF($L1641=0,"—",INDEX('1. Master BOM'!$A$1:$A$400,$L1641)))</f>
        <v/>
      </c>
      <c r="O1641" s="9" t="str">
        <f aca="false">IF($A1641="","",IF($L1641=0,"—",INDEX('1. Master BOM'!$B$1:$B$400,$L1641)))</f>
        <v/>
      </c>
      <c r="P1641" s="9" t="str">
        <f aca="false">IF($A1641="","",IF(OR($H1641="NOT IN SCHEMATIC",$O1641="—"),"",IF($G1641="","NO SCH PN",IF(UPPER(TRIM($G1641))=UPPER(TRIM($O1641)),"OK","MISMATCH"))))</f>
        <v/>
      </c>
      <c r="Q1641" s="9" t="str">
        <f aca="false">IF($A1641="","",IF($L1641=0,"—",INDEX('1. Master BOM'!$E$1:$E$400,$L1641)))</f>
        <v/>
      </c>
      <c r="R1641" s="9" t="str">
        <f aca="false">IF($A1641="","",IF($L1641=0,"—",IF(T(INDEX('1. Master BOM'!$F$1:$F$400,$L1641))="","(not set)",INDEX('1. Master BOM'!$F$1:$F$400,$L1641))))</f>
        <v/>
      </c>
      <c r="S1641" s="9" t="str">
        <f aca="false">IF($A1641="","",IF(OR($R1641="—",$R1641="(not set)",$D1641=""),"",IF(ISNUMBER(SEARCH(SUBSTITUTE(SUBSTITUTE(SUBSTITUTE($R1641,"-",""),"_","")," ",""),SUBSTITUTE(SUBSTITUTE(SUBSTITUTE($D1641,"-",""),"_","")," ",""))),"OK","CHECK")))</f>
        <v/>
      </c>
      <c r="T1641" s="9" t="str">
        <f aca="false">IF($A1641="","",IF(OR($H1641="NOT IN SCHEMATIC",$I1641="MISMATCH",$J1641="MISMATCH",$P1641="MISMATCH",$M1641&lt;&gt;"OK"),"REVIEW","OK"))</f>
        <v/>
      </c>
      <c r="U1641" s="14"/>
      <c r="V1641" s="14"/>
      <c r="W1641" s="17"/>
      <c r="X1641" s="14"/>
    </row>
    <row r="1642" customFormat="false" ht="15" hidden="false" customHeight="false" outlineLevel="0" collapsed="false">
      <c r="A1642" s="9" t="str">
        <f aca="false">IF('3. Layout Parts'!$A1642="","",TRIM('3. Layout Parts'!$A1642))</f>
        <v/>
      </c>
      <c r="B1642" s="9" t="str">
        <f aca="false">IF($A1642="","",'3. Layout Parts'!$D1642)</f>
        <v/>
      </c>
      <c r="C1642" s="9" t="str">
        <f aca="false">IF($A1642="","",'3. Layout Parts'!$B1642)</f>
        <v/>
      </c>
      <c r="D1642" s="9" t="str">
        <f aca="false">IF($A1642="","",'3. Layout Parts'!$C1642)</f>
        <v/>
      </c>
      <c r="E1642" s="9" t="str">
        <f aca="false">IF($A1642="","",IFERROR(INDEX('2. Schematic Parts'!$B$2:$B$3001,MATCH($A1642,'2. Schematic Parts'!$A$2:$A$3001,0)),"NOT FOUND"))</f>
        <v/>
      </c>
      <c r="F1642" s="9" t="str">
        <f aca="false">IF($A1642="","",IFERROR(INDEX('2. Schematic Parts'!$C$2:$C$3001,MATCH($A1642,'2. Schematic Parts'!$A$2:$A$3001,0))&amp;"","NOT FOUND"))</f>
        <v/>
      </c>
      <c r="G1642" s="9" t="str">
        <f aca="false">IF($A1642="","",IFERROR(INDEX('2. Schematic Parts'!$D$2:$D$3001,MATCH($A1642,'2. Schematic Parts'!$A$2:$A$3001,0))&amp;"","NOT FOUND"))</f>
        <v/>
      </c>
      <c r="H1642" s="9" t="str">
        <f aca="false">IF($A1642="","",IF(COUNTIF('2. Schematic Parts'!$A$2:$A$3001,$A1642)=0,"NOT IN SCHEMATIC","OK"))</f>
        <v/>
      </c>
      <c r="I1642" s="9" t="str">
        <f aca="false">IF($A1642="","",IF($H1642="NOT IN SCHEMATIC","",IF(UPPER(TRIM($C1642))=UPPER(TRIM($E1642)),"OK","MISMATCH")))</f>
        <v/>
      </c>
      <c r="J1642" s="9" t="str">
        <f aca="false">IF($A1642="","",IF($H1642="NOT IN SCHEMATIC","",IF($F1642="","NO SCH DECAL",IF($D1642="","",IF(UPPER(TRIM($D1642))=UPPER(TRIM($F1642)),"OK","MISMATCH")))))</f>
        <v/>
      </c>
      <c r="K1642" s="16" t="str">
        <f aca="false">IF($A1642="","",SUMPRODUCT(--ISNUMBER(SEARCH(","&amp;TRIM($A1642)&amp;",",","&amp;SUBSTITUTE('1. Master BOM'!$D$2:$D$400," ","")&amp;","))))</f>
        <v/>
      </c>
      <c r="L1642" s="16" t="str">
        <f aca="false">IF($A1642="","",IF($K1642&lt;&gt;1,0,SUMPRODUCT(ISNUMBER(SEARCH(","&amp;TRIM($A1642)&amp;",",","&amp;SUBSTITUTE('1. Master BOM'!$D$2:$D$400," ","")&amp;","))*ROW('1. Master BOM'!$D$2:$D$400))))</f>
        <v/>
      </c>
      <c r="M1642" s="9" t="str">
        <f aca="false">IF($A1642="","",IF($K1642=0,"NOT IN BOM",IF($K1642&gt;1,"MULTIPLE BOM LINES","OK")))</f>
        <v/>
      </c>
      <c r="N1642" s="9" t="str">
        <f aca="false">IF($A1642="","",IF($L1642=0,"—",INDEX('1. Master BOM'!$A$1:$A$400,$L1642)))</f>
        <v/>
      </c>
      <c r="O1642" s="9" t="str">
        <f aca="false">IF($A1642="","",IF($L1642=0,"—",INDEX('1. Master BOM'!$B$1:$B$400,$L1642)))</f>
        <v/>
      </c>
      <c r="P1642" s="9" t="str">
        <f aca="false">IF($A1642="","",IF(OR($H1642="NOT IN SCHEMATIC",$O1642="—"),"",IF($G1642="","NO SCH PN",IF(UPPER(TRIM($G1642))=UPPER(TRIM($O1642)),"OK","MISMATCH"))))</f>
        <v/>
      </c>
      <c r="Q1642" s="9" t="str">
        <f aca="false">IF($A1642="","",IF($L1642=0,"—",INDEX('1. Master BOM'!$E$1:$E$400,$L1642)))</f>
        <v/>
      </c>
      <c r="R1642" s="9" t="str">
        <f aca="false">IF($A1642="","",IF($L1642=0,"—",IF(T(INDEX('1. Master BOM'!$F$1:$F$400,$L1642))="","(not set)",INDEX('1. Master BOM'!$F$1:$F$400,$L1642))))</f>
        <v/>
      </c>
      <c r="S1642" s="9" t="str">
        <f aca="false">IF($A1642="","",IF(OR($R1642="—",$R1642="(not set)",$D1642=""),"",IF(ISNUMBER(SEARCH(SUBSTITUTE(SUBSTITUTE(SUBSTITUTE($R1642,"-",""),"_","")," ",""),SUBSTITUTE(SUBSTITUTE(SUBSTITUTE($D1642,"-",""),"_","")," ",""))),"OK","CHECK")))</f>
        <v/>
      </c>
      <c r="T1642" s="9" t="str">
        <f aca="false">IF($A1642="","",IF(OR($H1642="NOT IN SCHEMATIC",$I1642="MISMATCH",$J1642="MISMATCH",$P1642="MISMATCH",$M1642&lt;&gt;"OK"),"REVIEW","OK"))</f>
        <v/>
      </c>
      <c r="U1642" s="14"/>
      <c r="V1642" s="14"/>
      <c r="W1642" s="17"/>
      <c r="X1642" s="14"/>
    </row>
    <row r="1643" customFormat="false" ht="15" hidden="false" customHeight="false" outlineLevel="0" collapsed="false">
      <c r="A1643" s="9" t="str">
        <f aca="false">IF('3. Layout Parts'!$A1643="","",TRIM('3. Layout Parts'!$A1643))</f>
        <v/>
      </c>
      <c r="B1643" s="9" t="str">
        <f aca="false">IF($A1643="","",'3. Layout Parts'!$D1643)</f>
        <v/>
      </c>
      <c r="C1643" s="9" t="str">
        <f aca="false">IF($A1643="","",'3. Layout Parts'!$B1643)</f>
        <v/>
      </c>
      <c r="D1643" s="9" t="str">
        <f aca="false">IF($A1643="","",'3. Layout Parts'!$C1643)</f>
        <v/>
      </c>
      <c r="E1643" s="9" t="str">
        <f aca="false">IF($A1643="","",IFERROR(INDEX('2. Schematic Parts'!$B$2:$B$3001,MATCH($A1643,'2. Schematic Parts'!$A$2:$A$3001,0)),"NOT FOUND"))</f>
        <v/>
      </c>
      <c r="F1643" s="9" t="str">
        <f aca="false">IF($A1643="","",IFERROR(INDEX('2. Schematic Parts'!$C$2:$C$3001,MATCH($A1643,'2. Schematic Parts'!$A$2:$A$3001,0))&amp;"","NOT FOUND"))</f>
        <v/>
      </c>
      <c r="G1643" s="9" t="str">
        <f aca="false">IF($A1643="","",IFERROR(INDEX('2. Schematic Parts'!$D$2:$D$3001,MATCH($A1643,'2. Schematic Parts'!$A$2:$A$3001,0))&amp;"","NOT FOUND"))</f>
        <v/>
      </c>
      <c r="H1643" s="9" t="str">
        <f aca="false">IF($A1643="","",IF(COUNTIF('2. Schematic Parts'!$A$2:$A$3001,$A1643)=0,"NOT IN SCHEMATIC","OK"))</f>
        <v/>
      </c>
      <c r="I1643" s="9" t="str">
        <f aca="false">IF($A1643="","",IF($H1643="NOT IN SCHEMATIC","",IF(UPPER(TRIM($C1643))=UPPER(TRIM($E1643)),"OK","MISMATCH")))</f>
        <v/>
      </c>
      <c r="J1643" s="9" t="str">
        <f aca="false">IF($A1643="","",IF($H1643="NOT IN SCHEMATIC","",IF($F1643="","NO SCH DECAL",IF($D1643="","",IF(UPPER(TRIM($D1643))=UPPER(TRIM($F1643)),"OK","MISMATCH")))))</f>
        <v/>
      </c>
      <c r="K1643" s="16" t="str">
        <f aca="false">IF($A1643="","",SUMPRODUCT(--ISNUMBER(SEARCH(","&amp;TRIM($A1643)&amp;",",","&amp;SUBSTITUTE('1. Master BOM'!$D$2:$D$400," ","")&amp;","))))</f>
        <v/>
      </c>
      <c r="L1643" s="16" t="str">
        <f aca="false">IF($A1643="","",IF($K1643&lt;&gt;1,0,SUMPRODUCT(ISNUMBER(SEARCH(","&amp;TRIM($A1643)&amp;",",","&amp;SUBSTITUTE('1. Master BOM'!$D$2:$D$400," ","")&amp;","))*ROW('1. Master BOM'!$D$2:$D$400))))</f>
        <v/>
      </c>
      <c r="M1643" s="9" t="str">
        <f aca="false">IF($A1643="","",IF($K1643=0,"NOT IN BOM",IF($K1643&gt;1,"MULTIPLE BOM LINES","OK")))</f>
        <v/>
      </c>
      <c r="N1643" s="9" t="str">
        <f aca="false">IF($A1643="","",IF($L1643=0,"—",INDEX('1. Master BOM'!$A$1:$A$400,$L1643)))</f>
        <v/>
      </c>
      <c r="O1643" s="9" t="str">
        <f aca="false">IF($A1643="","",IF($L1643=0,"—",INDEX('1. Master BOM'!$B$1:$B$400,$L1643)))</f>
        <v/>
      </c>
      <c r="P1643" s="9" t="str">
        <f aca="false">IF($A1643="","",IF(OR($H1643="NOT IN SCHEMATIC",$O1643="—"),"",IF($G1643="","NO SCH PN",IF(UPPER(TRIM($G1643))=UPPER(TRIM($O1643)),"OK","MISMATCH"))))</f>
        <v/>
      </c>
      <c r="Q1643" s="9" t="str">
        <f aca="false">IF($A1643="","",IF($L1643=0,"—",INDEX('1. Master BOM'!$E$1:$E$400,$L1643)))</f>
        <v/>
      </c>
      <c r="R1643" s="9" t="str">
        <f aca="false">IF($A1643="","",IF($L1643=0,"—",IF(T(INDEX('1. Master BOM'!$F$1:$F$400,$L1643))="","(not set)",INDEX('1. Master BOM'!$F$1:$F$400,$L1643))))</f>
        <v/>
      </c>
      <c r="S1643" s="9" t="str">
        <f aca="false">IF($A1643="","",IF(OR($R1643="—",$R1643="(not set)",$D1643=""),"",IF(ISNUMBER(SEARCH(SUBSTITUTE(SUBSTITUTE(SUBSTITUTE($R1643,"-",""),"_","")," ",""),SUBSTITUTE(SUBSTITUTE(SUBSTITUTE($D1643,"-",""),"_","")," ",""))),"OK","CHECK")))</f>
        <v/>
      </c>
      <c r="T1643" s="9" t="str">
        <f aca="false">IF($A1643="","",IF(OR($H1643="NOT IN SCHEMATIC",$I1643="MISMATCH",$J1643="MISMATCH",$P1643="MISMATCH",$M1643&lt;&gt;"OK"),"REVIEW","OK"))</f>
        <v/>
      </c>
      <c r="U1643" s="14"/>
      <c r="V1643" s="14"/>
      <c r="W1643" s="17"/>
      <c r="X1643" s="14"/>
    </row>
    <row r="1644" customFormat="false" ht="15" hidden="false" customHeight="false" outlineLevel="0" collapsed="false">
      <c r="A1644" s="9" t="str">
        <f aca="false">IF('3. Layout Parts'!$A1644="","",TRIM('3. Layout Parts'!$A1644))</f>
        <v/>
      </c>
      <c r="B1644" s="9" t="str">
        <f aca="false">IF($A1644="","",'3. Layout Parts'!$D1644)</f>
        <v/>
      </c>
      <c r="C1644" s="9" t="str">
        <f aca="false">IF($A1644="","",'3. Layout Parts'!$B1644)</f>
        <v/>
      </c>
      <c r="D1644" s="9" t="str">
        <f aca="false">IF($A1644="","",'3. Layout Parts'!$C1644)</f>
        <v/>
      </c>
      <c r="E1644" s="9" t="str">
        <f aca="false">IF($A1644="","",IFERROR(INDEX('2. Schematic Parts'!$B$2:$B$3001,MATCH($A1644,'2. Schematic Parts'!$A$2:$A$3001,0)),"NOT FOUND"))</f>
        <v/>
      </c>
      <c r="F1644" s="9" t="str">
        <f aca="false">IF($A1644="","",IFERROR(INDEX('2. Schematic Parts'!$C$2:$C$3001,MATCH($A1644,'2. Schematic Parts'!$A$2:$A$3001,0))&amp;"","NOT FOUND"))</f>
        <v/>
      </c>
      <c r="G1644" s="9" t="str">
        <f aca="false">IF($A1644="","",IFERROR(INDEX('2. Schematic Parts'!$D$2:$D$3001,MATCH($A1644,'2. Schematic Parts'!$A$2:$A$3001,0))&amp;"","NOT FOUND"))</f>
        <v/>
      </c>
      <c r="H1644" s="9" t="str">
        <f aca="false">IF($A1644="","",IF(COUNTIF('2. Schematic Parts'!$A$2:$A$3001,$A1644)=0,"NOT IN SCHEMATIC","OK"))</f>
        <v/>
      </c>
      <c r="I1644" s="9" t="str">
        <f aca="false">IF($A1644="","",IF($H1644="NOT IN SCHEMATIC","",IF(UPPER(TRIM($C1644))=UPPER(TRIM($E1644)),"OK","MISMATCH")))</f>
        <v/>
      </c>
      <c r="J1644" s="9" t="str">
        <f aca="false">IF($A1644="","",IF($H1644="NOT IN SCHEMATIC","",IF($F1644="","NO SCH DECAL",IF($D1644="","",IF(UPPER(TRIM($D1644))=UPPER(TRIM($F1644)),"OK","MISMATCH")))))</f>
        <v/>
      </c>
      <c r="K1644" s="16" t="str">
        <f aca="false">IF($A1644="","",SUMPRODUCT(--ISNUMBER(SEARCH(","&amp;TRIM($A1644)&amp;",",","&amp;SUBSTITUTE('1. Master BOM'!$D$2:$D$400," ","")&amp;","))))</f>
        <v/>
      </c>
      <c r="L1644" s="16" t="str">
        <f aca="false">IF($A1644="","",IF($K1644&lt;&gt;1,0,SUMPRODUCT(ISNUMBER(SEARCH(","&amp;TRIM($A1644)&amp;",",","&amp;SUBSTITUTE('1. Master BOM'!$D$2:$D$400," ","")&amp;","))*ROW('1. Master BOM'!$D$2:$D$400))))</f>
        <v/>
      </c>
      <c r="M1644" s="9" t="str">
        <f aca="false">IF($A1644="","",IF($K1644=0,"NOT IN BOM",IF($K1644&gt;1,"MULTIPLE BOM LINES","OK")))</f>
        <v/>
      </c>
      <c r="N1644" s="9" t="str">
        <f aca="false">IF($A1644="","",IF($L1644=0,"—",INDEX('1. Master BOM'!$A$1:$A$400,$L1644)))</f>
        <v/>
      </c>
      <c r="O1644" s="9" t="str">
        <f aca="false">IF($A1644="","",IF($L1644=0,"—",INDEX('1. Master BOM'!$B$1:$B$400,$L1644)))</f>
        <v/>
      </c>
      <c r="P1644" s="9" t="str">
        <f aca="false">IF($A1644="","",IF(OR($H1644="NOT IN SCHEMATIC",$O1644="—"),"",IF($G1644="","NO SCH PN",IF(UPPER(TRIM($G1644))=UPPER(TRIM($O1644)),"OK","MISMATCH"))))</f>
        <v/>
      </c>
      <c r="Q1644" s="9" t="str">
        <f aca="false">IF($A1644="","",IF($L1644=0,"—",INDEX('1. Master BOM'!$E$1:$E$400,$L1644)))</f>
        <v/>
      </c>
      <c r="R1644" s="9" t="str">
        <f aca="false">IF($A1644="","",IF($L1644=0,"—",IF(T(INDEX('1. Master BOM'!$F$1:$F$400,$L1644))="","(not set)",INDEX('1. Master BOM'!$F$1:$F$400,$L1644))))</f>
        <v/>
      </c>
      <c r="S1644" s="9" t="str">
        <f aca="false">IF($A1644="","",IF(OR($R1644="—",$R1644="(not set)",$D1644=""),"",IF(ISNUMBER(SEARCH(SUBSTITUTE(SUBSTITUTE(SUBSTITUTE($R1644,"-",""),"_","")," ",""),SUBSTITUTE(SUBSTITUTE(SUBSTITUTE($D1644,"-",""),"_","")," ",""))),"OK","CHECK")))</f>
        <v/>
      </c>
      <c r="T1644" s="9" t="str">
        <f aca="false">IF($A1644="","",IF(OR($H1644="NOT IN SCHEMATIC",$I1644="MISMATCH",$J1644="MISMATCH",$P1644="MISMATCH",$M1644&lt;&gt;"OK"),"REVIEW","OK"))</f>
        <v/>
      </c>
      <c r="U1644" s="14"/>
      <c r="V1644" s="14"/>
      <c r="W1644" s="17"/>
      <c r="X1644" s="14"/>
    </row>
    <row r="1645" customFormat="false" ht="15" hidden="false" customHeight="false" outlineLevel="0" collapsed="false">
      <c r="A1645" s="9" t="str">
        <f aca="false">IF('3. Layout Parts'!$A1645="","",TRIM('3. Layout Parts'!$A1645))</f>
        <v/>
      </c>
      <c r="B1645" s="9" t="str">
        <f aca="false">IF($A1645="","",'3. Layout Parts'!$D1645)</f>
        <v/>
      </c>
      <c r="C1645" s="9" t="str">
        <f aca="false">IF($A1645="","",'3. Layout Parts'!$B1645)</f>
        <v/>
      </c>
      <c r="D1645" s="9" t="str">
        <f aca="false">IF($A1645="","",'3. Layout Parts'!$C1645)</f>
        <v/>
      </c>
      <c r="E1645" s="9" t="str">
        <f aca="false">IF($A1645="","",IFERROR(INDEX('2. Schematic Parts'!$B$2:$B$3001,MATCH($A1645,'2. Schematic Parts'!$A$2:$A$3001,0)),"NOT FOUND"))</f>
        <v/>
      </c>
      <c r="F1645" s="9" t="str">
        <f aca="false">IF($A1645="","",IFERROR(INDEX('2. Schematic Parts'!$C$2:$C$3001,MATCH($A1645,'2. Schematic Parts'!$A$2:$A$3001,0))&amp;"","NOT FOUND"))</f>
        <v/>
      </c>
      <c r="G1645" s="9" t="str">
        <f aca="false">IF($A1645="","",IFERROR(INDEX('2. Schematic Parts'!$D$2:$D$3001,MATCH($A1645,'2. Schematic Parts'!$A$2:$A$3001,0))&amp;"","NOT FOUND"))</f>
        <v/>
      </c>
      <c r="H1645" s="9" t="str">
        <f aca="false">IF($A1645="","",IF(COUNTIF('2. Schematic Parts'!$A$2:$A$3001,$A1645)=0,"NOT IN SCHEMATIC","OK"))</f>
        <v/>
      </c>
      <c r="I1645" s="9" t="str">
        <f aca="false">IF($A1645="","",IF($H1645="NOT IN SCHEMATIC","",IF(UPPER(TRIM($C1645))=UPPER(TRIM($E1645)),"OK","MISMATCH")))</f>
        <v/>
      </c>
      <c r="J1645" s="9" t="str">
        <f aca="false">IF($A1645="","",IF($H1645="NOT IN SCHEMATIC","",IF($F1645="","NO SCH DECAL",IF($D1645="","",IF(UPPER(TRIM($D1645))=UPPER(TRIM($F1645)),"OK","MISMATCH")))))</f>
        <v/>
      </c>
      <c r="K1645" s="16" t="str">
        <f aca="false">IF($A1645="","",SUMPRODUCT(--ISNUMBER(SEARCH(","&amp;TRIM($A1645)&amp;",",","&amp;SUBSTITUTE('1. Master BOM'!$D$2:$D$400," ","")&amp;","))))</f>
        <v/>
      </c>
      <c r="L1645" s="16" t="str">
        <f aca="false">IF($A1645="","",IF($K1645&lt;&gt;1,0,SUMPRODUCT(ISNUMBER(SEARCH(","&amp;TRIM($A1645)&amp;",",","&amp;SUBSTITUTE('1. Master BOM'!$D$2:$D$400," ","")&amp;","))*ROW('1. Master BOM'!$D$2:$D$400))))</f>
        <v/>
      </c>
      <c r="M1645" s="9" t="str">
        <f aca="false">IF($A1645="","",IF($K1645=0,"NOT IN BOM",IF($K1645&gt;1,"MULTIPLE BOM LINES","OK")))</f>
        <v/>
      </c>
      <c r="N1645" s="9" t="str">
        <f aca="false">IF($A1645="","",IF($L1645=0,"—",INDEX('1. Master BOM'!$A$1:$A$400,$L1645)))</f>
        <v/>
      </c>
      <c r="O1645" s="9" t="str">
        <f aca="false">IF($A1645="","",IF($L1645=0,"—",INDEX('1. Master BOM'!$B$1:$B$400,$L1645)))</f>
        <v/>
      </c>
      <c r="P1645" s="9" t="str">
        <f aca="false">IF($A1645="","",IF(OR($H1645="NOT IN SCHEMATIC",$O1645="—"),"",IF($G1645="","NO SCH PN",IF(UPPER(TRIM($G1645))=UPPER(TRIM($O1645)),"OK","MISMATCH"))))</f>
        <v/>
      </c>
      <c r="Q1645" s="9" t="str">
        <f aca="false">IF($A1645="","",IF($L1645=0,"—",INDEX('1. Master BOM'!$E$1:$E$400,$L1645)))</f>
        <v/>
      </c>
      <c r="R1645" s="9" t="str">
        <f aca="false">IF($A1645="","",IF($L1645=0,"—",IF(T(INDEX('1. Master BOM'!$F$1:$F$400,$L1645))="","(not set)",INDEX('1. Master BOM'!$F$1:$F$400,$L1645))))</f>
        <v/>
      </c>
      <c r="S1645" s="9" t="str">
        <f aca="false">IF($A1645="","",IF(OR($R1645="—",$R1645="(not set)",$D1645=""),"",IF(ISNUMBER(SEARCH(SUBSTITUTE(SUBSTITUTE(SUBSTITUTE($R1645,"-",""),"_","")," ",""),SUBSTITUTE(SUBSTITUTE(SUBSTITUTE($D1645,"-",""),"_","")," ",""))),"OK","CHECK")))</f>
        <v/>
      </c>
      <c r="T1645" s="9" t="str">
        <f aca="false">IF($A1645="","",IF(OR($H1645="NOT IN SCHEMATIC",$I1645="MISMATCH",$J1645="MISMATCH",$P1645="MISMATCH",$M1645&lt;&gt;"OK"),"REVIEW","OK"))</f>
        <v/>
      </c>
      <c r="U1645" s="14"/>
      <c r="V1645" s="14"/>
      <c r="W1645" s="17"/>
      <c r="X1645" s="14"/>
    </row>
    <row r="1646" customFormat="false" ht="15" hidden="false" customHeight="false" outlineLevel="0" collapsed="false">
      <c r="A1646" s="9" t="str">
        <f aca="false">IF('3. Layout Parts'!$A1646="","",TRIM('3. Layout Parts'!$A1646))</f>
        <v/>
      </c>
      <c r="B1646" s="9" t="str">
        <f aca="false">IF($A1646="","",'3. Layout Parts'!$D1646)</f>
        <v/>
      </c>
      <c r="C1646" s="9" t="str">
        <f aca="false">IF($A1646="","",'3. Layout Parts'!$B1646)</f>
        <v/>
      </c>
      <c r="D1646" s="9" t="str">
        <f aca="false">IF($A1646="","",'3. Layout Parts'!$C1646)</f>
        <v/>
      </c>
      <c r="E1646" s="9" t="str">
        <f aca="false">IF($A1646="","",IFERROR(INDEX('2. Schematic Parts'!$B$2:$B$3001,MATCH($A1646,'2. Schematic Parts'!$A$2:$A$3001,0)),"NOT FOUND"))</f>
        <v/>
      </c>
      <c r="F1646" s="9" t="str">
        <f aca="false">IF($A1646="","",IFERROR(INDEX('2. Schematic Parts'!$C$2:$C$3001,MATCH($A1646,'2. Schematic Parts'!$A$2:$A$3001,0))&amp;"","NOT FOUND"))</f>
        <v/>
      </c>
      <c r="G1646" s="9" t="str">
        <f aca="false">IF($A1646="","",IFERROR(INDEX('2. Schematic Parts'!$D$2:$D$3001,MATCH($A1646,'2. Schematic Parts'!$A$2:$A$3001,0))&amp;"","NOT FOUND"))</f>
        <v/>
      </c>
      <c r="H1646" s="9" t="str">
        <f aca="false">IF($A1646="","",IF(COUNTIF('2. Schematic Parts'!$A$2:$A$3001,$A1646)=0,"NOT IN SCHEMATIC","OK"))</f>
        <v/>
      </c>
      <c r="I1646" s="9" t="str">
        <f aca="false">IF($A1646="","",IF($H1646="NOT IN SCHEMATIC","",IF(UPPER(TRIM($C1646))=UPPER(TRIM($E1646)),"OK","MISMATCH")))</f>
        <v/>
      </c>
      <c r="J1646" s="9" t="str">
        <f aca="false">IF($A1646="","",IF($H1646="NOT IN SCHEMATIC","",IF($F1646="","NO SCH DECAL",IF($D1646="","",IF(UPPER(TRIM($D1646))=UPPER(TRIM($F1646)),"OK","MISMATCH")))))</f>
        <v/>
      </c>
      <c r="K1646" s="16" t="str">
        <f aca="false">IF($A1646="","",SUMPRODUCT(--ISNUMBER(SEARCH(","&amp;TRIM($A1646)&amp;",",","&amp;SUBSTITUTE('1. Master BOM'!$D$2:$D$400," ","")&amp;","))))</f>
        <v/>
      </c>
      <c r="L1646" s="16" t="str">
        <f aca="false">IF($A1646="","",IF($K1646&lt;&gt;1,0,SUMPRODUCT(ISNUMBER(SEARCH(","&amp;TRIM($A1646)&amp;",",","&amp;SUBSTITUTE('1. Master BOM'!$D$2:$D$400," ","")&amp;","))*ROW('1. Master BOM'!$D$2:$D$400))))</f>
        <v/>
      </c>
      <c r="M1646" s="9" t="str">
        <f aca="false">IF($A1646="","",IF($K1646=0,"NOT IN BOM",IF($K1646&gt;1,"MULTIPLE BOM LINES","OK")))</f>
        <v/>
      </c>
      <c r="N1646" s="9" t="str">
        <f aca="false">IF($A1646="","",IF($L1646=0,"—",INDEX('1. Master BOM'!$A$1:$A$400,$L1646)))</f>
        <v/>
      </c>
      <c r="O1646" s="9" t="str">
        <f aca="false">IF($A1646="","",IF($L1646=0,"—",INDEX('1. Master BOM'!$B$1:$B$400,$L1646)))</f>
        <v/>
      </c>
      <c r="P1646" s="9" t="str">
        <f aca="false">IF($A1646="","",IF(OR($H1646="NOT IN SCHEMATIC",$O1646="—"),"",IF($G1646="","NO SCH PN",IF(UPPER(TRIM($G1646))=UPPER(TRIM($O1646)),"OK","MISMATCH"))))</f>
        <v/>
      </c>
      <c r="Q1646" s="9" t="str">
        <f aca="false">IF($A1646="","",IF($L1646=0,"—",INDEX('1. Master BOM'!$E$1:$E$400,$L1646)))</f>
        <v/>
      </c>
      <c r="R1646" s="9" t="str">
        <f aca="false">IF($A1646="","",IF($L1646=0,"—",IF(T(INDEX('1. Master BOM'!$F$1:$F$400,$L1646))="","(not set)",INDEX('1. Master BOM'!$F$1:$F$400,$L1646))))</f>
        <v/>
      </c>
      <c r="S1646" s="9" t="str">
        <f aca="false">IF($A1646="","",IF(OR($R1646="—",$R1646="(not set)",$D1646=""),"",IF(ISNUMBER(SEARCH(SUBSTITUTE(SUBSTITUTE(SUBSTITUTE($R1646,"-",""),"_","")," ",""),SUBSTITUTE(SUBSTITUTE(SUBSTITUTE($D1646,"-",""),"_","")," ",""))),"OK","CHECK")))</f>
        <v/>
      </c>
      <c r="T1646" s="9" t="str">
        <f aca="false">IF($A1646="","",IF(OR($H1646="NOT IN SCHEMATIC",$I1646="MISMATCH",$J1646="MISMATCH",$P1646="MISMATCH",$M1646&lt;&gt;"OK"),"REVIEW","OK"))</f>
        <v/>
      </c>
      <c r="U1646" s="14"/>
      <c r="V1646" s="14"/>
      <c r="W1646" s="17"/>
      <c r="X1646" s="14"/>
    </row>
    <row r="1647" customFormat="false" ht="15" hidden="false" customHeight="false" outlineLevel="0" collapsed="false">
      <c r="A1647" s="9" t="str">
        <f aca="false">IF('3. Layout Parts'!$A1647="","",TRIM('3. Layout Parts'!$A1647))</f>
        <v/>
      </c>
      <c r="B1647" s="9" t="str">
        <f aca="false">IF($A1647="","",'3. Layout Parts'!$D1647)</f>
        <v/>
      </c>
      <c r="C1647" s="9" t="str">
        <f aca="false">IF($A1647="","",'3. Layout Parts'!$B1647)</f>
        <v/>
      </c>
      <c r="D1647" s="9" t="str">
        <f aca="false">IF($A1647="","",'3. Layout Parts'!$C1647)</f>
        <v/>
      </c>
      <c r="E1647" s="9" t="str">
        <f aca="false">IF($A1647="","",IFERROR(INDEX('2. Schematic Parts'!$B$2:$B$3001,MATCH($A1647,'2. Schematic Parts'!$A$2:$A$3001,0)),"NOT FOUND"))</f>
        <v/>
      </c>
      <c r="F1647" s="9" t="str">
        <f aca="false">IF($A1647="","",IFERROR(INDEX('2. Schematic Parts'!$C$2:$C$3001,MATCH($A1647,'2. Schematic Parts'!$A$2:$A$3001,0))&amp;"","NOT FOUND"))</f>
        <v/>
      </c>
      <c r="G1647" s="9" t="str">
        <f aca="false">IF($A1647="","",IFERROR(INDEX('2. Schematic Parts'!$D$2:$D$3001,MATCH($A1647,'2. Schematic Parts'!$A$2:$A$3001,0))&amp;"","NOT FOUND"))</f>
        <v/>
      </c>
      <c r="H1647" s="9" t="str">
        <f aca="false">IF($A1647="","",IF(COUNTIF('2. Schematic Parts'!$A$2:$A$3001,$A1647)=0,"NOT IN SCHEMATIC","OK"))</f>
        <v/>
      </c>
      <c r="I1647" s="9" t="str">
        <f aca="false">IF($A1647="","",IF($H1647="NOT IN SCHEMATIC","",IF(UPPER(TRIM($C1647))=UPPER(TRIM($E1647)),"OK","MISMATCH")))</f>
        <v/>
      </c>
      <c r="J1647" s="9" t="str">
        <f aca="false">IF($A1647="","",IF($H1647="NOT IN SCHEMATIC","",IF($F1647="","NO SCH DECAL",IF($D1647="","",IF(UPPER(TRIM($D1647))=UPPER(TRIM($F1647)),"OK","MISMATCH")))))</f>
        <v/>
      </c>
      <c r="K1647" s="16" t="str">
        <f aca="false">IF($A1647="","",SUMPRODUCT(--ISNUMBER(SEARCH(","&amp;TRIM($A1647)&amp;",",","&amp;SUBSTITUTE('1. Master BOM'!$D$2:$D$400," ","")&amp;","))))</f>
        <v/>
      </c>
      <c r="L1647" s="16" t="str">
        <f aca="false">IF($A1647="","",IF($K1647&lt;&gt;1,0,SUMPRODUCT(ISNUMBER(SEARCH(","&amp;TRIM($A1647)&amp;",",","&amp;SUBSTITUTE('1. Master BOM'!$D$2:$D$400," ","")&amp;","))*ROW('1. Master BOM'!$D$2:$D$400))))</f>
        <v/>
      </c>
      <c r="M1647" s="9" t="str">
        <f aca="false">IF($A1647="","",IF($K1647=0,"NOT IN BOM",IF($K1647&gt;1,"MULTIPLE BOM LINES","OK")))</f>
        <v/>
      </c>
      <c r="N1647" s="9" t="str">
        <f aca="false">IF($A1647="","",IF($L1647=0,"—",INDEX('1. Master BOM'!$A$1:$A$400,$L1647)))</f>
        <v/>
      </c>
      <c r="O1647" s="9" t="str">
        <f aca="false">IF($A1647="","",IF($L1647=0,"—",INDEX('1. Master BOM'!$B$1:$B$400,$L1647)))</f>
        <v/>
      </c>
      <c r="P1647" s="9" t="str">
        <f aca="false">IF($A1647="","",IF(OR($H1647="NOT IN SCHEMATIC",$O1647="—"),"",IF($G1647="","NO SCH PN",IF(UPPER(TRIM($G1647))=UPPER(TRIM($O1647)),"OK","MISMATCH"))))</f>
        <v/>
      </c>
      <c r="Q1647" s="9" t="str">
        <f aca="false">IF($A1647="","",IF($L1647=0,"—",INDEX('1. Master BOM'!$E$1:$E$400,$L1647)))</f>
        <v/>
      </c>
      <c r="R1647" s="9" t="str">
        <f aca="false">IF($A1647="","",IF($L1647=0,"—",IF(T(INDEX('1. Master BOM'!$F$1:$F$400,$L1647))="","(not set)",INDEX('1. Master BOM'!$F$1:$F$400,$L1647))))</f>
        <v/>
      </c>
      <c r="S1647" s="9" t="str">
        <f aca="false">IF($A1647="","",IF(OR($R1647="—",$R1647="(not set)",$D1647=""),"",IF(ISNUMBER(SEARCH(SUBSTITUTE(SUBSTITUTE(SUBSTITUTE($R1647,"-",""),"_","")," ",""),SUBSTITUTE(SUBSTITUTE(SUBSTITUTE($D1647,"-",""),"_","")," ",""))),"OK","CHECK")))</f>
        <v/>
      </c>
      <c r="T1647" s="9" t="str">
        <f aca="false">IF($A1647="","",IF(OR($H1647="NOT IN SCHEMATIC",$I1647="MISMATCH",$J1647="MISMATCH",$P1647="MISMATCH",$M1647&lt;&gt;"OK"),"REVIEW","OK"))</f>
        <v/>
      </c>
      <c r="U1647" s="14"/>
      <c r="V1647" s="14"/>
      <c r="W1647" s="17"/>
      <c r="X1647" s="14"/>
    </row>
    <row r="1648" customFormat="false" ht="15" hidden="false" customHeight="false" outlineLevel="0" collapsed="false">
      <c r="A1648" s="9" t="str">
        <f aca="false">IF('3. Layout Parts'!$A1648="","",TRIM('3. Layout Parts'!$A1648))</f>
        <v/>
      </c>
      <c r="B1648" s="9" t="str">
        <f aca="false">IF($A1648="","",'3. Layout Parts'!$D1648)</f>
        <v/>
      </c>
      <c r="C1648" s="9" t="str">
        <f aca="false">IF($A1648="","",'3. Layout Parts'!$B1648)</f>
        <v/>
      </c>
      <c r="D1648" s="9" t="str">
        <f aca="false">IF($A1648="","",'3. Layout Parts'!$C1648)</f>
        <v/>
      </c>
      <c r="E1648" s="9" t="str">
        <f aca="false">IF($A1648="","",IFERROR(INDEX('2. Schematic Parts'!$B$2:$B$3001,MATCH($A1648,'2. Schematic Parts'!$A$2:$A$3001,0)),"NOT FOUND"))</f>
        <v/>
      </c>
      <c r="F1648" s="9" t="str">
        <f aca="false">IF($A1648="","",IFERROR(INDEX('2. Schematic Parts'!$C$2:$C$3001,MATCH($A1648,'2. Schematic Parts'!$A$2:$A$3001,0))&amp;"","NOT FOUND"))</f>
        <v/>
      </c>
      <c r="G1648" s="9" t="str">
        <f aca="false">IF($A1648="","",IFERROR(INDEX('2. Schematic Parts'!$D$2:$D$3001,MATCH($A1648,'2. Schematic Parts'!$A$2:$A$3001,0))&amp;"","NOT FOUND"))</f>
        <v/>
      </c>
      <c r="H1648" s="9" t="str">
        <f aca="false">IF($A1648="","",IF(COUNTIF('2. Schematic Parts'!$A$2:$A$3001,$A1648)=0,"NOT IN SCHEMATIC","OK"))</f>
        <v/>
      </c>
      <c r="I1648" s="9" t="str">
        <f aca="false">IF($A1648="","",IF($H1648="NOT IN SCHEMATIC","",IF(UPPER(TRIM($C1648))=UPPER(TRIM($E1648)),"OK","MISMATCH")))</f>
        <v/>
      </c>
      <c r="J1648" s="9" t="str">
        <f aca="false">IF($A1648="","",IF($H1648="NOT IN SCHEMATIC","",IF($F1648="","NO SCH DECAL",IF($D1648="","",IF(UPPER(TRIM($D1648))=UPPER(TRIM($F1648)),"OK","MISMATCH")))))</f>
        <v/>
      </c>
      <c r="K1648" s="16" t="str">
        <f aca="false">IF($A1648="","",SUMPRODUCT(--ISNUMBER(SEARCH(","&amp;TRIM($A1648)&amp;",",","&amp;SUBSTITUTE('1. Master BOM'!$D$2:$D$400," ","")&amp;","))))</f>
        <v/>
      </c>
      <c r="L1648" s="16" t="str">
        <f aca="false">IF($A1648="","",IF($K1648&lt;&gt;1,0,SUMPRODUCT(ISNUMBER(SEARCH(","&amp;TRIM($A1648)&amp;",",","&amp;SUBSTITUTE('1. Master BOM'!$D$2:$D$400," ","")&amp;","))*ROW('1. Master BOM'!$D$2:$D$400))))</f>
        <v/>
      </c>
      <c r="M1648" s="9" t="str">
        <f aca="false">IF($A1648="","",IF($K1648=0,"NOT IN BOM",IF($K1648&gt;1,"MULTIPLE BOM LINES","OK")))</f>
        <v/>
      </c>
      <c r="N1648" s="9" t="str">
        <f aca="false">IF($A1648="","",IF($L1648=0,"—",INDEX('1. Master BOM'!$A$1:$A$400,$L1648)))</f>
        <v/>
      </c>
      <c r="O1648" s="9" t="str">
        <f aca="false">IF($A1648="","",IF($L1648=0,"—",INDEX('1. Master BOM'!$B$1:$B$400,$L1648)))</f>
        <v/>
      </c>
      <c r="P1648" s="9" t="str">
        <f aca="false">IF($A1648="","",IF(OR($H1648="NOT IN SCHEMATIC",$O1648="—"),"",IF($G1648="","NO SCH PN",IF(UPPER(TRIM($G1648))=UPPER(TRIM($O1648)),"OK","MISMATCH"))))</f>
        <v/>
      </c>
      <c r="Q1648" s="9" t="str">
        <f aca="false">IF($A1648="","",IF($L1648=0,"—",INDEX('1. Master BOM'!$E$1:$E$400,$L1648)))</f>
        <v/>
      </c>
      <c r="R1648" s="9" t="str">
        <f aca="false">IF($A1648="","",IF($L1648=0,"—",IF(T(INDEX('1. Master BOM'!$F$1:$F$400,$L1648))="","(not set)",INDEX('1. Master BOM'!$F$1:$F$400,$L1648))))</f>
        <v/>
      </c>
      <c r="S1648" s="9" t="str">
        <f aca="false">IF($A1648="","",IF(OR($R1648="—",$R1648="(not set)",$D1648=""),"",IF(ISNUMBER(SEARCH(SUBSTITUTE(SUBSTITUTE(SUBSTITUTE($R1648,"-",""),"_","")," ",""),SUBSTITUTE(SUBSTITUTE(SUBSTITUTE($D1648,"-",""),"_","")," ",""))),"OK","CHECK")))</f>
        <v/>
      </c>
      <c r="T1648" s="9" t="str">
        <f aca="false">IF($A1648="","",IF(OR($H1648="NOT IN SCHEMATIC",$I1648="MISMATCH",$J1648="MISMATCH",$P1648="MISMATCH",$M1648&lt;&gt;"OK"),"REVIEW","OK"))</f>
        <v/>
      </c>
      <c r="U1648" s="14"/>
      <c r="V1648" s="14"/>
      <c r="W1648" s="17"/>
      <c r="X1648" s="14"/>
    </row>
    <row r="1649" customFormat="false" ht="15" hidden="false" customHeight="false" outlineLevel="0" collapsed="false">
      <c r="A1649" s="9" t="str">
        <f aca="false">IF('3. Layout Parts'!$A1649="","",TRIM('3. Layout Parts'!$A1649))</f>
        <v/>
      </c>
      <c r="B1649" s="9" t="str">
        <f aca="false">IF($A1649="","",'3. Layout Parts'!$D1649)</f>
        <v/>
      </c>
      <c r="C1649" s="9" t="str">
        <f aca="false">IF($A1649="","",'3. Layout Parts'!$B1649)</f>
        <v/>
      </c>
      <c r="D1649" s="9" t="str">
        <f aca="false">IF($A1649="","",'3. Layout Parts'!$C1649)</f>
        <v/>
      </c>
      <c r="E1649" s="9" t="str">
        <f aca="false">IF($A1649="","",IFERROR(INDEX('2. Schematic Parts'!$B$2:$B$3001,MATCH($A1649,'2. Schematic Parts'!$A$2:$A$3001,0)),"NOT FOUND"))</f>
        <v/>
      </c>
      <c r="F1649" s="9" t="str">
        <f aca="false">IF($A1649="","",IFERROR(INDEX('2. Schematic Parts'!$C$2:$C$3001,MATCH($A1649,'2. Schematic Parts'!$A$2:$A$3001,0))&amp;"","NOT FOUND"))</f>
        <v/>
      </c>
      <c r="G1649" s="9" t="str">
        <f aca="false">IF($A1649="","",IFERROR(INDEX('2. Schematic Parts'!$D$2:$D$3001,MATCH($A1649,'2. Schematic Parts'!$A$2:$A$3001,0))&amp;"","NOT FOUND"))</f>
        <v/>
      </c>
      <c r="H1649" s="9" t="str">
        <f aca="false">IF($A1649="","",IF(COUNTIF('2. Schematic Parts'!$A$2:$A$3001,$A1649)=0,"NOT IN SCHEMATIC","OK"))</f>
        <v/>
      </c>
      <c r="I1649" s="9" t="str">
        <f aca="false">IF($A1649="","",IF($H1649="NOT IN SCHEMATIC","",IF(UPPER(TRIM($C1649))=UPPER(TRIM($E1649)),"OK","MISMATCH")))</f>
        <v/>
      </c>
      <c r="J1649" s="9" t="str">
        <f aca="false">IF($A1649="","",IF($H1649="NOT IN SCHEMATIC","",IF($F1649="","NO SCH DECAL",IF($D1649="","",IF(UPPER(TRIM($D1649))=UPPER(TRIM($F1649)),"OK","MISMATCH")))))</f>
        <v/>
      </c>
      <c r="K1649" s="16" t="str">
        <f aca="false">IF($A1649="","",SUMPRODUCT(--ISNUMBER(SEARCH(","&amp;TRIM($A1649)&amp;",",","&amp;SUBSTITUTE('1. Master BOM'!$D$2:$D$400," ","")&amp;","))))</f>
        <v/>
      </c>
      <c r="L1649" s="16" t="str">
        <f aca="false">IF($A1649="","",IF($K1649&lt;&gt;1,0,SUMPRODUCT(ISNUMBER(SEARCH(","&amp;TRIM($A1649)&amp;",",","&amp;SUBSTITUTE('1. Master BOM'!$D$2:$D$400," ","")&amp;","))*ROW('1. Master BOM'!$D$2:$D$400))))</f>
        <v/>
      </c>
      <c r="M1649" s="9" t="str">
        <f aca="false">IF($A1649="","",IF($K1649=0,"NOT IN BOM",IF($K1649&gt;1,"MULTIPLE BOM LINES","OK")))</f>
        <v/>
      </c>
      <c r="N1649" s="9" t="str">
        <f aca="false">IF($A1649="","",IF($L1649=0,"—",INDEX('1. Master BOM'!$A$1:$A$400,$L1649)))</f>
        <v/>
      </c>
      <c r="O1649" s="9" t="str">
        <f aca="false">IF($A1649="","",IF($L1649=0,"—",INDEX('1. Master BOM'!$B$1:$B$400,$L1649)))</f>
        <v/>
      </c>
      <c r="P1649" s="9" t="str">
        <f aca="false">IF($A1649="","",IF(OR($H1649="NOT IN SCHEMATIC",$O1649="—"),"",IF($G1649="","NO SCH PN",IF(UPPER(TRIM($G1649))=UPPER(TRIM($O1649)),"OK","MISMATCH"))))</f>
        <v/>
      </c>
      <c r="Q1649" s="9" t="str">
        <f aca="false">IF($A1649="","",IF($L1649=0,"—",INDEX('1. Master BOM'!$E$1:$E$400,$L1649)))</f>
        <v/>
      </c>
      <c r="R1649" s="9" t="str">
        <f aca="false">IF($A1649="","",IF($L1649=0,"—",IF(T(INDEX('1. Master BOM'!$F$1:$F$400,$L1649))="","(not set)",INDEX('1. Master BOM'!$F$1:$F$400,$L1649))))</f>
        <v/>
      </c>
      <c r="S1649" s="9" t="str">
        <f aca="false">IF($A1649="","",IF(OR($R1649="—",$R1649="(not set)",$D1649=""),"",IF(ISNUMBER(SEARCH(SUBSTITUTE(SUBSTITUTE(SUBSTITUTE($R1649,"-",""),"_","")," ",""),SUBSTITUTE(SUBSTITUTE(SUBSTITUTE($D1649,"-",""),"_","")," ",""))),"OK","CHECK")))</f>
        <v/>
      </c>
      <c r="T1649" s="9" t="str">
        <f aca="false">IF($A1649="","",IF(OR($H1649="NOT IN SCHEMATIC",$I1649="MISMATCH",$J1649="MISMATCH",$P1649="MISMATCH",$M1649&lt;&gt;"OK"),"REVIEW","OK"))</f>
        <v/>
      </c>
      <c r="U1649" s="14"/>
      <c r="V1649" s="14"/>
      <c r="W1649" s="17"/>
      <c r="X1649" s="14"/>
    </row>
    <row r="1650" customFormat="false" ht="15" hidden="false" customHeight="false" outlineLevel="0" collapsed="false">
      <c r="A1650" s="9" t="str">
        <f aca="false">IF('3. Layout Parts'!$A1650="","",TRIM('3. Layout Parts'!$A1650))</f>
        <v/>
      </c>
      <c r="B1650" s="9" t="str">
        <f aca="false">IF($A1650="","",'3. Layout Parts'!$D1650)</f>
        <v/>
      </c>
      <c r="C1650" s="9" t="str">
        <f aca="false">IF($A1650="","",'3. Layout Parts'!$B1650)</f>
        <v/>
      </c>
      <c r="D1650" s="9" t="str">
        <f aca="false">IF($A1650="","",'3. Layout Parts'!$C1650)</f>
        <v/>
      </c>
      <c r="E1650" s="9" t="str">
        <f aca="false">IF($A1650="","",IFERROR(INDEX('2. Schematic Parts'!$B$2:$B$3001,MATCH($A1650,'2. Schematic Parts'!$A$2:$A$3001,0)),"NOT FOUND"))</f>
        <v/>
      </c>
      <c r="F1650" s="9" t="str">
        <f aca="false">IF($A1650="","",IFERROR(INDEX('2. Schematic Parts'!$C$2:$C$3001,MATCH($A1650,'2. Schematic Parts'!$A$2:$A$3001,0))&amp;"","NOT FOUND"))</f>
        <v/>
      </c>
      <c r="G1650" s="9" t="str">
        <f aca="false">IF($A1650="","",IFERROR(INDEX('2. Schematic Parts'!$D$2:$D$3001,MATCH($A1650,'2. Schematic Parts'!$A$2:$A$3001,0))&amp;"","NOT FOUND"))</f>
        <v/>
      </c>
      <c r="H1650" s="9" t="str">
        <f aca="false">IF($A1650="","",IF(COUNTIF('2. Schematic Parts'!$A$2:$A$3001,$A1650)=0,"NOT IN SCHEMATIC","OK"))</f>
        <v/>
      </c>
      <c r="I1650" s="9" t="str">
        <f aca="false">IF($A1650="","",IF($H1650="NOT IN SCHEMATIC","",IF(UPPER(TRIM($C1650))=UPPER(TRIM($E1650)),"OK","MISMATCH")))</f>
        <v/>
      </c>
      <c r="J1650" s="9" t="str">
        <f aca="false">IF($A1650="","",IF($H1650="NOT IN SCHEMATIC","",IF($F1650="","NO SCH DECAL",IF($D1650="","",IF(UPPER(TRIM($D1650))=UPPER(TRIM($F1650)),"OK","MISMATCH")))))</f>
        <v/>
      </c>
      <c r="K1650" s="16" t="str">
        <f aca="false">IF($A1650="","",SUMPRODUCT(--ISNUMBER(SEARCH(","&amp;TRIM($A1650)&amp;",",","&amp;SUBSTITUTE('1. Master BOM'!$D$2:$D$400," ","")&amp;","))))</f>
        <v/>
      </c>
      <c r="L1650" s="16" t="str">
        <f aca="false">IF($A1650="","",IF($K1650&lt;&gt;1,0,SUMPRODUCT(ISNUMBER(SEARCH(","&amp;TRIM($A1650)&amp;",",","&amp;SUBSTITUTE('1. Master BOM'!$D$2:$D$400," ","")&amp;","))*ROW('1. Master BOM'!$D$2:$D$400))))</f>
        <v/>
      </c>
      <c r="M1650" s="9" t="str">
        <f aca="false">IF($A1650="","",IF($K1650=0,"NOT IN BOM",IF($K1650&gt;1,"MULTIPLE BOM LINES","OK")))</f>
        <v/>
      </c>
      <c r="N1650" s="9" t="str">
        <f aca="false">IF($A1650="","",IF($L1650=0,"—",INDEX('1. Master BOM'!$A$1:$A$400,$L1650)))</f>
        <v/>
      </c>
      <c r="O1650" s="9" t="str">
        <f aca="false">IF($A1650="","",IF($L1650=0,"—",INDEX('1. Master BOM'!$B$1:$B$400,$L1650)))</f>
        <v/>
      </c>
      <c r="P1650" s="9" t="str">
        <f aca="false">IF($A1650="","",IF(OR($H1650="NOT IN SCHEMATIC",$O1650="—"),"",IF($G1650="","NO SCH PN",IF(UPPER(TRIM($G1650))=UPPER(TRIM($O1650)),"OK","MISMATCH"))))</f>
        <v/>
      </c>
      <c r="Q1650" s="9" t="str">
        <f aca="false">IF($A1650="","",IF($L1650=0,"—",INDEX('1. Master BOM'!$E$1:$E$400,$L1650)))</f>
        <v/>
      </c>
      <c r="R1650" s="9" t="str">
        <f aca="false">IF($A1650="","",IF($L1650=0,"—",IF(T(INDEX('1. Master BOM'!$F$1:$F$400,$L1650))="","(not set)",INDEX('1. Master BOM'!$F$1:$F$400,$L1650))))</f>
        <v/>
      </c>
      <c r="S1650" s="9" t="str">
        <f aca="false">IF($A1650="","",IF(OR($R1650="—",$R1650="(not set)",$D1650=""),"",IF(ISNUMBER(SEARCH(SUBSTITUTE(SUBSTITUTE(SUBSTITUTE($R1650,"-",""),"_","")," ",""),SUBSTITUTE(SUBSTITUTE(SUBSTITUTE($D1650,"-",""),"_","")," ",""))),"OK","CHECK")))</f>
        <v/>
      </c>
      <c r="T1650" s="9" t="str">
        <f aca="false">IF($A1650="","",IF(OR($H1650="NOT IN SCHEMATIC",$I1650="MISMATCH",$J1650="MISMATCH",$P1650="MISMATCH",$M1650&lt;&gt;"OK"),"REVIEW","OK"))</f>
        <v/>
      </c>
      <c r="U1650" s="14"/>
      <c r="V1650" s="14"/>
      <c r="W1650" s="17"/>
      <c r="X1650" s="14"/>
    </row>
    <row r="1651" customFormat="false" ht="15" hidden="false" customHeight="false" outlineLevel="0" collapsed="false">
      <c r="A1651" s="9" t="str">
        <f aca="false">IF('3. Layout Parts'!$A1651="","",TRIM('3. Layout Parts'!$A1651))</f>
        <v/>
      </c>
      <c r="B1651" s="9" t="str">
        <f aca="false">IF($A1651="","",'3. Layout Parts'!$D1651)</f>
        <v/>
      </c>
      <c r="C1651" s="9" t="str">
        <f aca="false">IF($A1651="","",'3. Layout Parts'!$B1651)</f>
        <v/>
      </c>
      <c r="D1651" s="9" t="str">
        <f aca="false">IF($A1651="","",'3. Layout Parts'!$C1651)</f>
        <v/>
      </c>
      <c r="E1651" s="9" t="str">
        <f aca="false">IF($A1651="","",IFERROR(INDEX('2. Schematic Parts'!$B$2:$B$3001,MATCH($A1651,'2. Schematic Parts'!$A$2:$A$3001,0)),"NOT FOUND"))</f>
        <v/>
      </c>
      <c r="F1651" s="9" t="str">
        <f aca="false">IF($A1651="","",IFERROR(INDEX('2. Schematic Parts'!$C$2:$C$3001,MATCH($A1651,'2. Schematic Parts'!$A$2:$A$3001,0))&amp;"","NOT FOUND"))</f>
        <v/>
      </c>
      <c r="G1651" s="9" t="str">
        <f aca="false">IF($A1651="","",IFERROR(INDEX('2. Schematic Parts'!$D$2:$D$3001,MATCH($A1651,'2. Schematic Parts'!$A$2:$A$3001,0))&amp;"","NOT FOUND"))</f>
        <v/>
      </c>
      <c r="H1651" s="9" t="str">
        <f aca="false">IF($A1651="","",IF(COUNTIF('2. Schematic Parts'!$A$2:$A$3001,$A1651)=0,"NOT IN SCHEMATIC","OK"))</f>
        <v/>
      </c>
      <c r="I1651" s="9" t="str">
        <f aca="false">IF($A1651="","",IF($H1651="NOT IN SCHEMATIC","",IF(UPPER(TRIM($C1651))=UPPER(TRIM($E1651)),"OK","MISMATCH")))</f>
        <v/>
      </c>
      <c r="J1651" s="9" t="str">
        <f aca="false">IF($A1651="","",IF($H1651="NOT IN SCHEMATIC","",IF($F1651="","NO SCH DECAL",IF($D1651="","",IF(UPPER(TRIM($D1651))=UPPER(TRIM($F1651)),"OK","MISMATCH")))))</f>
        <v/>
      </c>
      <c r="K1651" s="16" t="str">
        <f aca="false">IF($A1651="","",SUMPRODUCT(--ISNUMBER(SEARCH(","&amp;TRIM($A1651)&amp;",",","&amp;SUBSTITUTE('1. Master BOM'!$D$2:$D$400," ","")&amp;","))))</f>
        <v/>
      </c>
      <c r="L1651" s="16" t="str">
        <f aca="false">IF($A1651="","",IF($K1651&lt;&gt;1,0,SUMPRODUCT(ISNUMBER(SEARCH(","&amp;TRIM($A1651)&amp;",",","&amp;SUBSTITUTE('1. Master BOM'!$D$2:$D$400," ","")&amp;","))*ROW('1. Master BOM'!$D$2:$D$400))))</f>
        <v/>
      </c>
      <c r="M1651" s="9" t="str">
        <f aca="false">IF($A1651="","",IF($K1651=0,"NOT IN BOM",IF($K1651&gt;1,"MULTIPLE BOM LINES","OK")))</f>
        <v/>
      </c>
      <c r="N1651" s="9" t="str">
        <f aca="false">IF($A1651="","",IF($L1651=0,"—",INDEX('1. Master BOM'!$A$1:$A$400,$L1651)))</f>
        <v/>
      </c>
      <c r="O1651" s="9" t="str">
        <f aca="false">IF($A1651="","",IF($L1651=0,"—",INDEX('1. Master BOM'!$B$1:$B$400,$L1651)))</f>
        <v/>
      </c>
      <c r="P1651" s="9" t="str">
        <f aca="false">IF($A1651="","",IF(OR($H1651="NOT IN SCHEMATIC",$O1651="—"),"",IF($G1651="","NO SCH PN",IF(UPPER(TRIM($G1651))=UPPER(TRIM($O1651)),"OK","MISMATCH"))))</f>
        <v/>
      </c>
      <c r="Q1651" s="9" t="str">
        <f aca="false">IF($A1651="","",IF($L1651=0,"—",INDEX('1. Master BOM'!$E$1:$E$400,$L1651)))</f>
        <v/>
      </c>
      <c r="R1651" s="9" t="str">
        <f aca="false">IF($A1651="","",IF($L1651=0,"—",IF(T(INDEX('1. Master BOM'!$F$1:$F$400,$L1651))="","(not set)",INDEX('1. Master BOM'!$F$1:$F$400,$L1651))))</f>
        <v/>
      </c>
      <c r="S1651" s="9" t="str">
        <f aca="false">IF($A1651="","",IF(OR($R1651="—",$R1651="(not set)",$D1651=""),"",IF(ISNUMBER(SEARCH(SUBSTITUTE(SUBSTITUTE(SUBSTITUTE($R1651,"-",""),"_","")," ",""),SUBSTITUTE(SUBSTITUTE(SUBSTITUTE($D1651,"-",""),"_","")," ",""))),"OK","CHECK")))</f>
        <v/>
      </c>
      <c r="T1651" s="9" t="str">
        <f aca="false">IF($A1651="","",IF(OR($H1651="NOT IN SCHEMATIC",$I1651="MISMATCH",$J1651="MISMATCH",$P1651="MISMATCH",$M1651&lt;&gt;"OK"),"REVIEW","OK"))</f>
        <v/>
      </c>
      <c r="U1651" s="14"/>
      <c r="V1651" s="14"/>
      <c r="W1651" s="17"/>
      <c r="X1651" s="14"/>
    </row>
    <row r="1652" customFormat="false" ht="15" hidden="false" customHeight="false" outlineLevel="0" collapsed="false">
      <c r="A1652" s="9" t="str">
        <f aca="false">IF('3. Layout Parts'!$A1652="","",TRIM('3. Layout Parts'!$A1652))</f>
        <v/>
      </c>
      <c r="B1652" s="9" t="str">
        <f aca="false">IF($A1652="","",'3. Layout Parts'!$D1652)</f>
        <v/>
      </c>
      <c r="C1652" s="9" t="str">
        <f aca="false">IF($A1652="","",'3. Layout Parts'!$B1652)</f>
        <v/>
      </c>
      <c r="D1652" s="9" t="str">
        <f aca="false">IF($A1652="","",'3. Layout Parts'!$C1652)</f>
        <v/>
      </c>
      <c r="E1652" s="9" t="str">
        <f aca="false">IF($A1652="","",IFERROR(INDEX('2. Schematic Parts'!$B$2:$B$3001,MATCH($A1652,'2. Schematic Parts'!$A$2:$A$3001,0)),"NOT FOUND"))</f>
        <v/>
      </c>
      <c r="F1652" s="9" t="str">
        <f aca="false">IF($A1652="","",IFERROR(INDEX('2. Schematic Parts'!$C$2:$C$3001,MATCH($A1652,'2. Schematic Parts'!$A$2:$A$3001,0))&amp;"","NOT FOUND"))</f>
        <v/>
      </c>
      <c r="G1652" s="9" t="str">
        <f aca="false">IF($A1652="","",IFERROR(INDEX('2. Schematic Parts'!$D$2:$D$3001,MATCH($A1652,'2. Schematic Parts'!$A$2:$A$3001,0))&amp;"","NOT FOUND"))</f>
        <v/>
      </c>
      <c r="H1652" s="9" t="str">
        <f aca="false">IF($A1652="","",IF(COUNTIF('2. Schematic Parts'!$A$2:$A$3001,$A1652)=0,"NOT IN SCHEMATIC","OK"))</f>
        <v/>
      </c>
      <c r="I1652" s="9" t="str">
        <f aca="false">IF($A1652="","",IF($H1652="NOT IN SCHEMATIC","",IF(UPPER(TRIM($C1652))=UPPER(TRIM($E1652)),"OK","MISMATCH")))</f>
        <v/>
      </c>
      <c r="J1652" s="9" t="str">
        <f aca="false">IF($A1652="","",IF($H1652="NOT IN SCHEMATIC","",IF($F1652="","NO SCH DECAL",IF($D1652="","",IF(UPPER(TRIM($D1652))=UPPER(TRIM($F1652)),"OK","MISMATCH")))))</f>
        <v/>
      </c>
      <c r="K1652" s="16" t="str">
        <f aca="false">IF($A1652="","",SUMPRODUCT(--ISNUMBER(SEARCH(","&amp;TRIM($A1652)&amp;",",","&amp;SUBSTITUTE('1. Master BOM'!$D$2:$D$400," ","")&amp;","))))</f>
        <v/>
      </c>
      <c r="L1652" s="16" t="str">
        <f aca="false">IF($A1652="","",IF($K1652&lt;&gt;1,0,SUMPRODUCT(ISNUMBER(SEARCH(","&amp;TRIM($A1652)&amp;",",","&amp;SUBSTITUTE('1. Master BOM'!$D$2:$D$400," ","")&amp;","))*ROW('1. Master BOM'!$D$2:$D$400))))</f>
        <v/>
      </c>
      <c r="M1652" s="9" t="str">
        <f aca="false">IF($A1652="","",IF($K1652=0,"NOT IN BOM",IF($K1652&gt;1,"MULTIPLE BOM LINES","OK")))</f>
        <v/>
      </c>
      <c r="N1652" s="9" t="str">
        <f aca="false">IF($A1652="","",IF($L1652=0,"—",INDEX('1. Master BOM'!$A$1:$A$400,$L1652)))</f>
        <v/>
      </c>
      <c r="O1652" s="9" t="str">
        <f aca="false">IF($A1652="","",IF($L1652=0,"—",INDEX('1. Master BOM'!$B$1:$B$400,$L1652)))</f>
        <v/>
      </c>
      <c r="P1652" s="9" t="str">
        <f aca="false">IF($A1652="","",IF(OR($H1652="NOT IN SCHEMATIC",$O1652="—"),"",IF($G1652="","NO SCH PN",IF(UPPER(TRIM($G1652))=UPPER(TRIM($O1652)),"OK","MISMATCH"))))</f>
        <v/>
      </c>
      <c r="Q1652" s="9" t="str">
        <f aca="false">IF($A1652="","",IF($L1652=0,"—",INDEX('1. Master BOM'!$E$1:$E$400,$L1652)))</f>
        <v/>
      </c>
      <c r="R1652" s="9" t="str">
        <f aca="false">IF($A1652="","",IF($L1652=0,"—",IF(T(INDEX('1. Master BOM'!$F$1:$F$400,$L1652))="","(not set)",INDEX('1. Master BOM'!$F$1:$F$400,$L1652))))</f>
        <v/>
      </c>
      <c r="S1652" s="9" t="str">
        <f aca="false">IF($A1652="","",IF(OR($R1652="—",$R1652="(not set)",$D1652=""),"",IF(ISNUMBER(SEARCH(SUBSTITUTE(SUBSTITUTE(SUBSTITUTE($R1652,"-",""),"_","")," ",""),SUBSTITUTE(SUBSTITUTE(SUBSTITUTE($D1652,"-",""),"_","")," ",""))),"OK","CHECK")))</f>
        <v/>
      </c>
      <c r="T1652" s="9" t="str">
        <f aca="false">IF($A1652="","",IF(OR($H1652="NOT IN SCHEMATIC",$I1652="MISMATCH",$J1652="MISMATCH",$P1652="MISMATCH",$M1652&lt;&gt;"OK"),"REVIEW","OK"))</f>
        <v/>
      </c>
      <c r="U1652" s="14"/>
      <c r="V1652" s="14"/>
      <c r="W1652" s="17"/>
      <c r="X1652" s="14"/>
    </row>
    <row r="1653" customFormat="false" ht="15" hidden="false" customHeight="false" outlineLevel="0" collapsed="false">
      <c r="A1653" s="9" t="str">
        <f aca="false">IF('3. Layout Parts'!$A1653="","",TRIM('3. Layout Parts'!$A1653))</f>
        <v/>
      </c>
      <c r="B1653" s="9" t="str">
        <f aca="false">IF($A1653="","",'3. Layout Parts'!$D1653)</f>
        <v/>
      </c>
      <c r="C1653" s="9" t="str">
        <f aca="false">IF($A1653="","",'3. Layout Parts'!$B1653)</f>
        <v/>
      </c>
      <c r="D1653" s="9" t="str">
        <f aca="false">IF($A1653="","",'3. Layout Parts'!$C1653)</f>
        <v/>
      </c>
      <c r="E1653" s="9" t="str">
        <f aca="false">IF($A1653="","",IFERROR(INDEX('2. Schematic Parts'!$B$2:$B$3001,MATCH($A1653,'2. Schematic Parts'!$A$2:$A$3001,0)),"NOT FOUND"))</f>
        <v/>
      </c>
      <c r="F1653" s="9" t="str">
        <f aca="false">IF($A1653="","",IFERROR(INDEX('2. Schematic Parts'!$C$2:$C$3001,MATCH($A1653,'2. Schematic Parts'!$A$2:$A$3001,0))&amp;"","NOT FOUND"))</f>
        <v/>
      </c>
      <c r="G1653" s="9" t="str">
        <f aca="false">IF($A1653="","",IFERROR(INDEX('2. Schematic Parts'!$D$2:$D$3001,MATCH($A1653,'2. Schematic Parts'!$A$2:$A$3001,0))&amp;"","NOT FOUND"))</f>
        <v/>
      </c>
      <c r="H1653" s="9" t="str">
        <f aca="false">IF($A1653="","",IF(COUNTIF('2. Schematic Parts'!$A$2:$A$3001,$A1653)=0,"NOT IN SCHEMATIC","OK"))</f>
        <v/>
      </c>
      <c r="I1653" s="9" t="str">
        <f aca="false">IF($A1653="","",IF($H1653="NOT IN SCHEMATIC","",IF(UPPER(TRIM($C1653))=UPPER(TRIM($E1653)),"OK","MISMATCH")))</f>
        <v/>
      </c>
      <c r="J1653" s="9" t="str">
        <f aca="false">IF($A1653="","",IF($H1653="NOT IN SCHEMATIC","",IF($F1653="","NO SCH DECAL",IF($D1653="","",IF(UPPER(TRIM($D1653))=UPPER(TRIM($F1653)),"OK","MISMATCH")))))</f>
        <v/>
      </c>
      <c r="K1653" s="16" t="str">
        <f aca="false">IF($A1653="","",SUMPRODUCT(--ISNUMBER(SEARCH(","&amp;TRIM($A1653)&amp;",",","&amp;SUBSTITUTE('1. Master BOM'!$D$2:$D$400," ","")&amp;","))))</f>
        <v/>
      </c>
      <c r="L1653" s="16" t="str">
        <f aca="false">IF($A1653="","",IF($K1653&lt;&gt;1,0,SUMPRODUCT(ISNUMBER(SEARCH(","&amp;TRIM($A1653)&amp;",",","&amp;SUBSTITUTE('1. Master BOM'!$D$2:$D$400," ","")&amp;","))*ROW('1. Master BOM'!$D$2:$D$400))))</f>
        <v/>
      </c>
      <c r="M1653" s="9" t="str">
        <f aca="false">IF($A1653="","",IF($K1653=0,"NOT IN BOM",IF($K1653&gt;1,"MULTIPLE BOM LINES","OK")))</f>
        <v/>
      </c>
      <c r="N1653" s="9" t="str">
        <f aca="false">IF($A1653="","",IF($L1653=0,"—",INDEX('1. Master BOM'!$A$1:$A$400,$L1653)))</f>
        <v/>
      </c>
      <c r="O1653" s="9" t="str">
        <f aca="false">IF($A1653="","",IF($L1653=0,"—",INDEX('1. Master BOM'!$B$1:$B$400,$L1653)))</f>
        <v/>
      </c>
      <c r="P1653" s="9" t="str">
        <f aca="false">IF($A1653="","",IF(OR($H1653="NOT IN SCHEMATIC",$O1653="—"),"",IF($G1653="","NO SCH PN",IF(UPPER(TRIM($G1653))=UPPER(TRIM($O1653)),"OK","MISMATCH"))))</f>
        <v/>
      </c>
      <c r="Q1653" s="9" t="str">
        <f aca="false">IF($A1653="","",IF($L1653=0,"—",INDEX('1. Master BOM'!$E$1:$E$400,$L1653)))</f>
        <v/>
      </c>
      <c r="R1653" s="9" t="str">
        <f aca="false">IF($A1653="","",IF($L1653=0,"—",IF(T(INDEX('1. Master BOM'!$F$1:$F$400,$L1653))="","(not set)",INDEX('1. Master BOM'!$F$1:$F$400,$L1653))))</f>
        <v/>
      </c>
      <c r="S1653" s="9" t="str">
        <f aca="false">IF($A1653="","",IF(OR($R1653="—",$R1653="(not set)",$D1653=""),"",IF(ISNUMBER(SEARCH(SUBSTITUTE(SUBSTITUTE(SUBSTITUTE($R1653,"-",""),"_","")," ",""),SUBSTITUTE(SUBSTITUTE(SUBSTITUTE($D1653,"-",""),"_","")," ",""))),"OK","CHECK")))</f>
        <v/>
      </c>
      <c r="T1653" s="9" t="str">
        <f aca="false">IF($A1653="","",IF(OR($H1653="NOT IN SCHEMATIC",$I1653="MISMATCH",$J1653="MISMATCH",$P1653="MISMATCH",$M1653&lt;&gt;"OK"),"REVIEW","OK"))</f>
        <v/>
      </c>
      <c r="U1653" s="14"/>
      <c r="V1653" s="14"/>
      <c r="W1653" s="17"/>
      <c r="X1653" s="14"/>
    </row>
    <row r="1654" customFormat="false" ht="15" hidden="false" customHeight="false" outlineLevel="0" collapsed="false">
      <c r="A1654" s="9" t="str">
        <f aca="false">IF('3. Layout Parts'!$A1654="","",TRIM('3. Layout Parts'!$A1654))</f>
        <v/>
      </c>
      <c r="B1654" s="9" t="str">
        <f aca="false">IF($A1654="","",'3. Layout Parts'!$D1654)</f>
        <v/>
      </c>
      <c r="C1654" s="9" t="str">
        <f aca="false">IF($A1654="","",'3. Layout Parts'!$B1654)</f>
        <v/>
      </c>
      <c r="D1654" s="9" t="str">
        <f aca="false">IF($A1654="","",'3. Layout Parts'!$C1654)</f>
        <v/>
      </c>
      <c r="E1654" s="9" t="str">
        <f aca="false">IF($A1654="","",IFERROR(INDEX('2. Schematic Parts'!$B$2:$B$3001,MATCH($A1654,'2. Schematic Parts'!$A$2:$A$3001,0)),"NOT FOUND"))</f>
        <v/>
      </c>
      <c r="F1654" s="9" t="str">
        <f aca="false">IF($A1654="","",IFERROR(INDEX('2. Schematic Parts'!$C$2:$C$3001,MATCH($A1654,'2. Schematic Parts'!$A$2:$A$3001,0))&amp;"","NOT FOUND"))</f>
        <v/>
      </c>
      <c r="G1654" s="9" t="str">
        <f aca="false">IF($A1654="","",IFERROR(INDEX('2. Schematic Parts'!$D$2:$D$3001,MATCH($A1654,'2. Schematic Parts'!$A$2:$A$3001,0))&amp;"","NOT FOUND"))</f>
        <v/>
      </c>
      <c r="H1654" s="9" t="str">
        <f aca="false">IF($A1654="","",IF(COUNTIF('2. Schematic Parts'!$A$2:$A$3001,$A1654)=0,"NOT IN SCHEMATIC","OK"))</f>
        <v/>
      </c>
      <c r="I1654" s="9" t="str">
        <f aca="false">IF($A1654="","",IF($H1654="NOT IN SCHEMATIC","",IF(UPPER(TRIM($C1654))=UPPER(TRIM($E1654)),"OK","MISMATCH")))</f>
        <v/>
      </c>
      <c r="J1654" s="9" t="str">
        <f aca="false">IF($A1654="","",IF($H1654="NOT IN SCHEMATIC","",IF($F1654="","NO SCH DECAL",IF($D1654="","",IF(UPPER(TRIM($D1654))=UPPER(TRIM($F1654)),"OK","MISMATCH")))))</f>
        <v/>
      </c>
      <c r="K1654" s="16" t="str">
        <f aca="false">IF($A1654="","",SUMPRODUCT(--ISNUMBER(SEARCH(","&amp;TRIM($A1654)&amp;",",","&amp;SUBSTITUTE('1. Master BOM'!$D$2:$D$400," ","")&amp;","))))</f>
        <v/>
      </c>
      <c r="L1654" s="16" t="str">
        <f aca="false">IF($A1654="","",IF($K1654&lt;&gt;1,0,SUMPRODUCT(ISNUMBER(SEARCH(","&amp;TRIM($A1654)&amp;",",","&amp;SUBSTITUTE('1. Master BOM'!$D$2:$D$400," ","")&amp;","))*ROW('1. Master BOM'!$D$2:$D$400))))</f>
        <v/>
      </c>
      <c r="M1654" s="9" t="str">
        <f aca="false">IF($A1654="","",IF($K1654=0,"NOT IN BOM",IF($K1654&gt;1,"MULTIPLE BOM LINES","OK")))</f>
        <v/>
      </c>
      <c r="N1654" s="9" t="str">
        <f aca="false">IF($A1654="","",IF($L1654=0,"—",INDEX('1. Master BOM'!$A$1:$A$400,$L1654)))</f>
        <v/>
      </c>
      <c r="O1654" s="9" t="str">
        <f aca="false">IF($A1654="","",IF($L1654=0,"—",INDEX('1. Master BOM'!$B$1:$B$400,$L1654)))</f>
        <v/>
      </c>
      <c r="P1654" s="9" t="str">
        <f aca="false">IF($A1654="","",IF(OR($H1654="NOT IN SCHEMATIC",$O1654="—"),"",IF($G1654="","NO SCH PN",IF(UPPER(TRIM($G1654))=UPPER(TRIM($O1654)),"OK","MISMATCH"))))</f>
        <v/>
      </c>
      <c r="Q1654" s="9" t="str">
        <f aca="false">IF($A1654="","",IF($L1654=0,"—",INDEX('1. Master BOM'!$E$1:$E$400,$L1654)))</f>
        <v/>
      </c>
      <c r="R1654" s="9" t="str">
        <f aca="false">IF($A1654="","",IF($L1654=0,"—",IF(T(INDEX('1. Master BOM'!$F$1:$F$400,$L1654))="","(not set)",INDEX('1. Master BOM'!$F$1:$F$400,$L1654))))</f>
        <v/>
      </c>
      <c r="S1654" s="9" t="str">
        <f aca="false">IF($A1654="","",IF(OR($R1654="—",$R1654="(not set)",$D1654=""),"",IF(ISNUMBER(SEARCH(SUBSTITUTE(SUBSTITUTE(SUBSTITUTE($R1654,"-",""),"_","")," ",""),SUBSTITUTE(SUBSTITUTE(SUBSTITUTE($D1654,"-",""),"_","")," ",""))),"OK","CHECK")))</f>
        <v/>
      </c>
      <c r="T1654" s="9" t="str">
        <f aca="false">IF($A1654="","",IF(OR($H1654="NOT IN SCHEMATIC",$I1654="MISMATCH",$J1654="MISMATCH",$P1654="MISMATCH",$M1654&lt;&gt;"OK"),"REVIEW","OK"))</f>
        <v/>
      </c>
      <c r="U1654" s="14"/>
      <c r="V1654" s="14"/>
      <c r="W1654" s="17"/>
      <c r="X1654" s="14"/>
    </row>
    <row r="1655" customFormat="false" ht="15" hidden="false" customHeight="false" outlineLevel="0" collapsed="false">
      <c r="A1655" s="9" t="str">
        <f aca="false">IF('3. Layout Parts'!$A1655="","",TRIM('3. Layout Parts'!$A1655))</f>
        <v/>
      </c>
      <c r="B1655" s="9" t="str">
        <f aca="false">IF($A1655="","",'3. Layout Parts'!$D1655)</f>
        <v/>
      </c>
      <c r="C1655" s="9" t="str">
        <f aca="false">IF($A1655="","",'3. Layout Parts'!$B1655)</f>
        <v/>
      </c>
      <c r="D1655" s="9" t="str">
        <f aca="false">IF($A1655="","",'3. Layout Parts'!$C1655)</f>
        <v/>
      </c>
      <c r="E1655" s="9" t="str">
        <f aca="false">IF($A1655="","",IFERROR(INDEX('2. Schematic Parts'!$B$2:$B$3001,MATCH($A1655,'2. Schematic Parts'!$A$2:$A$3001,0)),"NOT FOUND"))</f>
        <v/>
      </c>
      <c r="F1655" s="9" t="str">
        <f aca="false">IF($A1655="","",IFERROR(INDEX('2. Schematic Parts'!$C$2:$C$3001,MATCH($A1655,'2. Schematic Parts'!$A$2:$A$3001,0))&amp;"","NOT FOUND"))</f>
        <v/>
      </c>
      <c r="G1655" s="9" t="str">
        <f aca="false">IF($A1655="","",IFERROR(INDEX('2. Schematic Parts'!$D$2:$D$3001,MATCH($A1655,'2. Schematic Parts'!$A$2:$A$3001,0))&amp;"","NOT FOUND"))</f>
        <v/>
      </c>
      <c r="H1655" s="9" t="str">
        <f aca="false">IF($A1655="","",IF(COUNTIF('2. Schematic Parts'!$A$2:$A$3001,$A1655)=0,"NOT IN SCHEMATIC","OK"))</f>
        <v/>
      </c>
      <c r="I1655" s="9" t="str">
        <f aca="false">IF($A1655="","",IF($H1655="NOT IN SCHEMATIC","",IF(UPPER(TRIM($C1655))=UPPER(TRIM($E1655)),"OK","MISMATCH")))</f>
        <v/>
      </c>
      <c r="J1655" s="9" t="str">
        <f aca="false">IF($A1655="","",IF($H1655="NOT IN SCHEMATIC","",IF($F1655="","NO SCH DECAL",IF($D1655="","",IF(UPPER(TRIM($D1655))=UPPER(TRIM($F1655)),"OK","MISMATCH")))))</f>
        <v/>
      </c>
      <c r="K1655" s="16" t="str">
        <f aca="false">IF($A1655="","",SUMPRODUCT(--ISNUMBER(SEARCH(","&amp;TRIM($A1655)&amp;",",","&amp;SUBSTITUTE('1. Master BOM'!$D$2:$D$400," ","")&amp;","))))</f>
        <v/>
      </c>
      <c r="L1655" s="16" t="str">
        <f aca="false">IF($A1655="","",IF($K1655&lt;&gt;1,0,SUMPRODUCT(ISNUMBER(SEARCH(","&amp;TRIM($A1655)&amp;",",","&amp;SUBSTITUTE('1. Master BOM'!$D$2:$D$400," ","")&amp;","))*ROW('1. Master BOM'!$D$2:$D$400))))</f>
        <v/>
      </c>
      <c r="M1655" s="9" t="str">
        <f aca="false">IF($A1655="","",IF($K1655=0,"NOT IN BOM",IF($K1655&gt;1,"MULTIPLE BOM LINES","OK")))</f>
        <v/>
      </c>
      <c r="N1655" s="9" t="str">
        <f aca="false">IF($A1655="","",IF($L1655=0,"—",INDEX('1. Master BOM'!$A$1:$A$400,$L1655)))</f>
        <v/>
      </c>
      <c r="O1655" s="9" t="str">
        <f aca="false">IF($A1655="","",IF($L1655=0,"—",INDEX('1. Master BOM'!$B$1:$B$400,$L1655)))</f>
        <v/>
      </c>
      <c r="P1655" s="9" t="str">
        <f aca="false">IF($A1655="","",IF(OR($H1655="NOT IN SCHEMATIC",$O1655="—"),"",IF($G1655="","NO SCH PN",IF(UPPER(TRIM($G1655))=UPPER(TRIM($O1655)),"OK","MISMATCH"))))</f>
        <v/>
      </c>
      <c r="Q1655" s="9" t="str">
        <f aca="false">IF($A1655="","",IF($L1655=0,"—",INDEX('1. Master BOM'!$E$1:$E$400,$L1655)))</f>
        <v/>
      </c>
      <c r="R1655" s="9" t="str">
        <f aca="false">IF($A1655="","",IF($L1655=0,"—",IF(T(INDEX('1. Master BOM'!$F$1:$F$400,$L1655))="","(not set)",INDEX('1. Master BOM'!$F$1:$F$400,$L1655))))</f>
        <v/>
      </c>
      <c r="S1655" s="9" t="str">
        <f aca="false">IF($A1655="","",IF(OR($R1655="—",$R1655="(not set)",$D1655=""),"",IF(ISNUMBER(SEARCH(SUBSTITUTE(SUBSTITUTE(SUBSTITUTE($R1655,"-",""),"_","")," ",""),SUBSTITUTE(SUBSTITUTE(SUBSTITUTE($D1655,"-",""),"_","")," ",""))),"OK","CHECK")))</f>
        <v/>
      </c>
      <c r="T1655" s="9" t="str">
        <f aca="false">IF($A1655="","",IF(OR($H1655="NOT IN SCHEMATIC",$I1655="MISMATCH",$J1655="MISMATCH",$P1655="MISMATCH",$M1655&lt;&gt;"OK"),"REVIEW","OK"))</f>
        <v/>
      </c>
      <c r="U1655" s="14"/>
      <c r="V1655" s="14"/>
      <c r="W1655" s="17"/>
      <c r="X1655" s="14"/>
    </row>
    <row r="1656" customFormat="false" ht="15" hidden="false" customHeight="false" outlineLevel="0" collapsed="false">
      <c r="A1656" s="9" t="str">
        <f aca="false">IF('3. Layout Parts'!$A1656="","",TRIM('3. Layout Parts'!$A1656))</f>
        <v/>
      </c>
      <c r="B1656" s="9" t="str">
        <f aca="false">IF($A1656="","",'3. Layout Parts'!$D1656)</f>
        <v/>
      </c>
      <c r="C1656" s="9" t="str">
        <f aca="false">IF($A1656="","",'3. Layout Parts'!$B1656)</f>
        <v/>
      </c>
      <c r="D1656" s="9" t="str">
        <f aca="false">IF($A1656="","",'3. Layout Parts'!$C1656)</f>
        <v/>
      </c>
      <c r="E1656" s="9" t="str">
        <f aca="false">IF($A1656="","",IFERROR(INDEX('2. Schematic Parts'!$B$2:$B$3001,MATCH($A1656,'2. Schematic Parts'!$A$2:$A$3001,0)),"NOT FOUND"))</f>
        <v/>
      </c>
      <c r="F1656" s="9" t="str">
        <f aca="false">IF($A1656="","",IFERROR(INDEX('2. Schematic Parts'!$C$2:$C$3001,MATCH($A1656,'2. Schematic Parts'!$A$2:$A$3001,0))&amp;"","NOT FOUND"))</f>
        <v/>
      </c>
      <c r="G1656" s="9" t="str">
        <f aca="false">IF($A1656="","",IFERROR(INDEX('2. Schematic Parts'!$D$2:$D$3001,MATCH($A1656,'2. Schematic Parts'!$A$2:$A$3001,0))&amp;"","NOT FOUND"))</f>
        <v/>
      </c>
      <c r="H1656" s="9" t="str">
        <f aca="false">IF($A1656="","",IF(COUNTIF('2. Schematic Parts'!$A$2:$A$3001,$A1656)=0,"NOT IN SCHEMATIC","OK"))</f>
        <v/>
      </c>
      <c r="I1656" s="9" t="str">
        <f aca="false">IF($A1656="","",IF($H1656="NOT IN SCHEMATIC","",IF(UPPER(TRIM($C1656))=UPPER(TRIM($E1656)),"OK","MISMATCH")))</f>
        <v/>
      </c>
      <c r="J1656" s="9" t="str">
        <f aca="false">IF($A1656="","",IF($H1656="NOT IN SCHEMATIC","",IF($F1656="","NO SCH DECAL",IF($D1656="","",IF(UPPER(TRIM($D1656))=UPPER(TRIM($F1656)),"OK","MISMATCH")))))</f>
        <v/>
      </c>
      <c r="K1656" s="16" t="str">
        <f aca="false">IF($A1656="","",SUMPRODUCT(--ISNUMBER(SEARCH(","&amp;TRIM($A1656)&amp;",",","&amp;SUBSTITUTE('1. Master BOM'!$D$2:$D$400," ","")&amp;","))))</f>
        <v/>
      </c>
      <c r="L1656" s="16" t="str">
        <f aca="false">IF($A1656="","",IF($K1656&lt;&gt;1,0,SUMPRODUCT(ISNUMBER(SEARCH(","&amp;TRIM($A1656)&amp;",",","&amp;SUBSTITUTE('1. Master BOM'!$D$2:$D$400," ","")&amp;","))*ROW('1. Master BOM'!$D$2:$D$400))))</f>
        <v/>
      </c>
      <c r="M1656" s="9" t="str">
        <f aca="false">IF($A1656="","",IF($K1656=0,"NOT IN BOM",IF($K1656&gt;1,"MULTIPLE BOM LINES","OK")))</f>
        <v/>
      </c>
      <c r="N1656" s="9" t="str">
        <f aca="false">IF($A1656="","",IF($L1656=0,"—",INDEX('1. Master BOM'!$A$1:$A$400,$L1656)))</f>
        <v/>
      </c>
      <c r="O1656" s="9" t="str">
        <f aca="false">IF($A1656="","",IF($L1656=0,"—",INDEX('1. Master BOM'!$B$1:$B$400,$L1656)))</f>
        <v/>
      </c>
      <c r="P1656" s="9" t="str">
        <f aca="false">IF($A1656="","",IF(OR($H1656="NOT IN SCHEMATIC",$O1656="—"),"",IF($G1656="","NO SCH PN",IF(UPPER(TRIM($G1656))=UPPER(TRIM($O1656)),"OK","MISMATCH"))))</f>
        <v/>
      </c>
      <c r="Q1656" s="9" t="str">
        <f aca="false">IF($A1656="","",IF($L1656=0,"—",INDEX('1. Master BOM'!$E$1:$E$400,$L1656)))</f>
        <v/>
      </c>
      <c r="R1656" s="9" t="str">
        <f aca="false">IF($A1656="","",IF($L1656=0,"—",IF(T(INDEX('1. Master BOM'!$F$1:$F$400,$L1656))="","(not set)",INDEX('1. Master BOM'!$F$1:$F$400,$L1656))))</f>
        <v/>
      </c>
      <c r="S1656" s="9" t="str">
        <f aca="false">IF($A1656="","",IF(OR($R1656="—",$R1656="(not set)",$D1656=""),"",IF(ISNUMBER(SEARCH(SUBSTITUTE(SUBSTITUTE(SUBSTITUTE($R1656,"-",""),"_","")," ",""),SUBSTITUTE(SUBSTITUTE(SUBSTITUTE($D1656,"-",""),"_","")," ",""))),"OK","CHECK")))</f>
        <v/>
      </c>
      <c r="T1656" s="9" t="str">
        <f aca="false">IF($A1656="","",IF(OR($H1656="NOT IN SCHEMATIC",$I1656="MISMATCH",$J1656="MISMATCH",$P1656="MISMATCH",$M1656&lt;&gt;"OK"),"REVIEW","OK"))</f>
        <v/>
      </c>
      <c r="U1656" s="14"/>
      <c r="V1656" s="14"/>
      <c r="W1656" s="17"/>
      <c r="X1656" s="14"/>
    </row>
    <row r="1657" customFormat="false" ht="15" hidden="false" customHeight="false" outlineLevel="0" collapsed="false">
      <c r="A1657" s="9" t="str">
        <f aca="false">IF('3. Layout Parts'!$A1657="","",TRIM('3. Layout Parts'!$A1657))</f>
        <v/>
      </c>
      <c r="B1657" s="9" t="str">
        <f aca="false">IF($A1657="","",'3. Layout Parts'!$D1657)</f>
        <v/>
      </c>
      <c r="C1657" s="9" t="str">
        <f aca="false">IF($A1657="","",'3. Layout Parts'!$B1657)</f>
        <v/>
      </c>
      <c r="D1657" s="9" t="str">
        <f aca="false">IF($A1657="","",'3. Layout Parts'!$C1657)</f>
        <v/>
      </c>
      <c r="E1657" s="9" t="str">
        <f aca="false">IF($A1657="","",IFERROR(INDEX('2. Schematic Parts'!$B$2:$B$3001,MATCH($A1657,'2. Schematic Parts'!$A$2:$A$3001,0)),"NOT FOUND"))</f>
        <v/>
      </c>
      <c r="F1657" s="9" t="str">
        <f aca="false">IF($A1657="","",IFERROR(INDEX('2. Schematic Parts'!$C$2:$C$3001,MATCH($A1657,'2. Schematic Parts'!$A$2:$A$3001,0))&amp;"","NOT FOUND"))</f>
        <v/>
      </c>
      <c r="G1657" s="9" t="str">
        <f aca="false">IF($A1657="","",IFERROR(INDEX('2. Schematic Parts'!$D$2:$D$3001,MATCH($A1657,'2. Schematic Parts'!$A$2:$A$3001,0))&amp;"","NOT FOUND"))</f>
        <v/>
      </c>
      <c r="H1657" s="9" t="str">
        <f aca="false">IF($A1657="","",IF(COUNTIF('2. Schematic Parts'!$A$2:$A$3001,$A1657)=0,"NOT IN SCHEMATIC","OK"))</f>
        <v/>
      </c>
      <c r="I1657" s="9" t="str">
        <f aca="false">IF($A1657="","",IF($H1657="NOT IN SCHEMATIC","",IF(UPPER(TRIM($C1657))=UPPER(TRIM($E1657)),"OK","MISMATCH")))</f>
        <v/>
      </c>
      <c r="J1657" s="9" t="str">
        <f aca="false">IF($A1657="","",IF($H1657="NOT IN SCHEMATIC","",IF($F1657="","NO SCH DECAL",IF($D1657="","",IF(UPPER(TRIM($D1657))=UPPER(TRIM($F1657)),"OK","MISMATCH")))))</f>
        <v/>
      </c>
      <c r="K1657" s="16" t="str">
        <f aca="false">IF($A1657="","",SUMPRODUCT(--ISNUMBER(SEARCH(","&amp;TRIM($A1657)&amp;",",","&amp;SUBSTITUTE('1. Master BOM'!$D$2:$D$400," ","")&amp;","))))</f>
        <v/>
      </c>
      <c r="L1657" s="16" t="str">
        <f aca="false">IF($A1657="","",IF($K1657&lt;&gt;1,0,SUMPRODUCT(ISNUMBER(SEARCH(","&amp;TRIM($A1657)&amp;",",","&amp;SUBSTITUTE('1. Master BOM'!$D$2:$D$400," ","")&amp;","))*ROW('1. Master BOM'!$D$2:$D$400))))</f>
        <v/>
      </c>
      <c r="M1657" s="9" t="str">
        <f aca="false">IF($A1657="","",IF($K1657=0,"NOT IN BOM",IF($K1657&gt;1,"MULTIPLE BOM LINES","OK")))</f>
        <v/>
      </c>
      <c r="N1657" s="9" t="str">
        <f aca="false">IF($A1657="","",IF($L1657=0,"—",INDEX('1. Master BOM'!$A$1:$A$400,$L1657)))</f>
        <v/>
      </c>
      <c r="O1657" s="9" t="str">
        <f aca="false">IF($A1657="","",IF($L1657=0,"—",INDEX('1. Master BOM'!$B$1:$B$400,$L1657)))</f>
        <v/>
      </c>
      <c r="P1657" s="9" t="str">
        <f aca="false">IF($A1657="","",IF(OR($H1657="NOT IN SCHEMATIC",$O1657="—"),"",IF($G1657="","NO SCH PN",IF(UPPER(TRIM($G1657))=UPPER(TRIM($O1657)),"OK","MISMATCH"))))</f>
        <v/>
      </c>
      <c r="Q1657" s="9" t="str">
        <f aca="false">IF($A1657="","",IF($L1657=0,"—",INDEX('1. Master BOM'!$E$1:$E$400,$L1657)))</f>
        <v/>
      </c>
      <c r="R1657" s="9" t="str">
        <f aca="false">IF($A1657="","",IF($L1657=0,"—",IF(T(INDEX('1. Master BOM'!$F$1:$F$400,$L1657))="","(not set)",INDEX('1. Master BOM'!$F$1:$F$400,$L1657))))</f>
        <v/>
      </c>
      <c r="S1657" s="9" t="str">
        <f aca="false">IF($A1657="","",IF(OR($R1657="—",$R1657="(not set)",$D1657=""),"",IF(ISNUMBER(SEARCH(SUBSTITUTE(SUBSTITUTE(SUBSTITUTE($R1657,"-",""),"_","")," ",""),SUBSTITUTE(SUBSTITUTE(SUBSTITUTE($D1657,"-",""),"_","")," ",""))),"OK","CHECK")))</f>
        <v/>
      </c>
      <c r="T1657" s="9" t="str">
        <f aca="false">IF($A1657="","",IF(OR($H1657="NOT IN SCHEMATIC",$I1657="MISMATCH",$J1657="MISMATCH",$P1657="MISMATCH",$M1657&lt;&gt;"OK"),"REVIEW","OK"))</f>
        <v/>
      </c>
      <c r="U1657" s="14"/>
      <c r="V1657" s="14"/>
      <c r="W1657" s="17"/>
      <c r="X1657" s="14"/>
    </row>
    <row r="1658" customFormat="false" ht="15" hidden="false" customHeight="false" outlineLevel="0" collapsed="false">
      <c r="A1658" s="9" t="str">
        <f aca="false">IF('3. Layout Parts'!$A1658="","",TRIM('3. Layout Parts'!$A1658))</f>
        <v/>
      </c>
      <c r="B1658" s="9" t="str">
        <f aca="false">IF($A1658="","",'3. Layout Parts'!$D1658)</f>
        <v/>
      </c>
      <c r="C1658" s="9" t="str">
        <f aca="false">IF($A1658="","",'3. Layout Parts'!$B1658)</f>
        <v/>
      </c>
      <c r="D1658" s="9" t="str">
        <f aca="false">IF($A1658="","",'3. Layout Parts'!$C1658)</f>
        <v/>
      </c>
      <c r="E1658" s="9" t="str">
        <f aca="false">IF($A1658="","",IFERROR(INDEX('2. Schematic Parts'!$B$2:$B$3001,MATCH($A1658,'2. Schematic Parts'!$A$2:$A$3001,0)),"NOT FOUND"))</f>
        <v/>
      </c>
      <c r="F1658" s="9" t="str">
        <f aca="false">IF($A1658="","",IFERROR(INDEX('2. Schematic Parts'!$C$2:$C$3001,MATCH($A1658,'2. Schematic Parts'!$A$2:$A$3001,0))&amp;"","NOT FOUND"))</f>
        <v/>
      </c>
      <c r="G1658" s="9" t="str">
        <f aca="false">IF($A1658="","",IFERROR(INDEX('2. Schematic Parts'!$D$2:$D$3001,MATCH($A1658,'2. Schematic Parts'!$A$2:$A$3001,0))&amp;"","NOT FOUND"))</f>
        <v/>
      </c>
      <c r="H1658" s="9" t="str">
        <f aca="false">IF($A1658="","",IF(COUNTIF('2. Schematic Parts'!$A$2:$A$3001,$A1658)=0,"NOT IN SCHEMATIC","OK"))</f>
        <v/>
      </c>
      <c r="I1658" s="9" t="str">
        <f aca="false">IF($A1658="","",IF($H1658="NOT IN SCHEMATIC","",IF(UPPER(TRIM($C1658))=UPPER(TRIM($E1658)),"OK","MISMATCH")))</f>
        <v/>
      </c>
      <c r="J1658" s="9" t="str">
        <f aca="false">IF($A1658="","",IF($H1658="NOT IN SCHEMATIC","",IF($F1658="","NO SCH DECAL",IF($D1658="","",IF(UPPER(TRIM($D1658))=UPPER(TRIM($F1658)),"OK","MISMATCH")))))</f>
        <v/>
      </c>
      <c r="K1658" s="16" t="str">
        <f aca="false">IF($A1658="","",SUMPRODUCT(--ISNUMBER(SEARCH(","&amp;TRIM($A1658)&amp;",",","&amp;SUBSTITUTE('1. Master BOM'!$D$2:$D$400," ","")&amp;","))))</f>
        <v/>
      </c>
      <c r="L1658" s="16" t="str">
        <f aca="false">IF($A1658="","",IF($K1658&lt;&gt;1,0,SUMPRODUCT(ISNUMBER(SEARCH(","&amp;TRIM($A1658)&amp;",",","&amp;SUBSTITUTE('1. Master BOM'!$D$2:$D$400," ","")&amp;","))*ROW('1. Master BOM'!$D$2:$D$400))))</f>
        <v/>
      </c>
      <c r="M1658" s="9" t="str">
        <f aca="false">IF($A1658="","",IF($K1658=0,"NOT IN BOM",IF($K1658&gt;1,"MULTIPLE BOM LINES","OK")))</f>
        <v/>
      </c>
      <c r="N1658" s="9" t="str">
        <f aca="false">IF($A1658="","",IF($L1658=0,"—",INDEX('1. Master BOM'!$A$1:$A$400,$L1658)))</f>
        <v/>
      </c>
      <c r="O1658" s="9" t="str">
        <f aca="false">IF($A1658="","",IF($L1658=0,"—",INDEX('1. Master BOM'!$B$1:$B$400,$L1658)))</f>
        <v/>
      </c>
      <c r="P1658" s="9" t="str">
        <f aca="false">IF($A1658="","",IF(OR($H1658="NOT IN SCHEMATIC",$O1658="—"),"",IF($G1658="","NO SCH PN",IF(UPPER(TRIM($G1658))=UPPER(TRIM($O1658)),"OK","MISMATCH"))))</f>
        <v/>
      </c>
      <c r="Q1658" s="9" t="str">
        <f aca="false">IF($A1658="","",IF($L1658=0,"—",INDEX('1. Master BOM'!$E$1:$E$400,$L1658)))</f>
        <v/>
      </c>
      <c r="R1658" s="9" t="str">
        <f aca="false">IF($A1658="","",IF($L1658=0,"—",IF(T(INDEX('1. Master BOM'!$F$1:$F$400,$L1658))="","(not set)",INDEX('1. Master BOM'!$F$1:$F$400,$L1658))))</f>
        <v/>
      </c>
      <c r="S1658" s="9" t="str">
        <f aca="false">IF($A1658="","",IF(OR($R1658="—",$R1658="(not set)",$D1658=""),"",IF(ISNUMBER(SEARCH(SUBSTITUTE(SUBSTITUTE(SUBSTITUTE($R1658,"-",""),"_","")," ",""),SUBSTITUTE(SUBSTITUTE(SUBSTITUTE($D1658,"-",""),"_","")," ",""))),"OK","CHECK")))</f>
        <v/>
      </c>
      <c r="T1658" s="9" t="str">
        <f aca="false">IF($A1658="","",IF(OR($H1658="NOT IN SCHEMATIC",$I1658="MISMATCH",$J1658="MISMATCH",$P1658="MISMATCH",$M1658&lt;&gt;"OK"),"REVIEW","OK"))</f>
        <v/>
      </c>
      <c r="U1658" s="14"/>
      <c r="V1658" s="14"/>
      <c r="W1658" s="17"/>
      <c r="X1658" s="14"/>
    </row>
    <row r="1659" customFormat="false" ht="15" hidden="false" customHeight="false" outlineLevel="0" collapsed="false">
      <c r="A1659" s="9" t="str">
        <f aca="false">IF('3. Layout Parts'!$A1659="","",TRIM('3. Layout Parts'!$A1659))</f>
        <v/>
      </c>
      <c r="B1659" s="9" t="str">
        <f aca="false">IF($A1659="","",'3. Layout Parts'!$D1659)</f>
        <v/>
      </c>
      <c r="C1659" s="9" t="str">
        <f aca="false">IF($A1659="","",'3. Layout Parts'!$B1659)</f>
        <v/>
      </c>
      <c r="D1659" s="9" t="str">
        <f aca="false">IF($A1659="","",'3. Layout Parts'!$C1659)</f>
        <v/>
      </c>
      <c r="E1659" s="9" t="str">
        <f aca="false">IF($A1659="","",IFERROR(INDEX('2. Schematic Parts'!$B$2:$B$3001,MATCH($A1659,'2. Schematic Parts'!$A$2:$A$3001,0)),"NOT FOUND"))</f>
        <v/>
      </c>
      <c r="F1659" s="9" t="str">
        <f aca="false">IF($A1659="","",IFERROR(INDEX('2. Schematic Parts'!$C$2:$C$3001,MATCH($A1659,'2. Schematic Parts'!$A$2:$A$3001,0))&amp;"","NOT FOUND"))</f>
        <v/>
      </c>
      <c r="G1659" s="9" t="str">
        <f aca="false">IF($A1659="","",IFERROR(INDEX('2. Schematic Parts'!$D$2:$D$3001,MATCH($A1659,'2. Schematic Parts'!$A$2:$A$3001,0))&amp;"","NOT FOUND"))</f>
        <v/>
      </c>
      <c r="H1659" s="9" t="str">
        <f aca="false">IF($A1659="","",IF(COUNTIF('2. Schematic Parts'!$A$2:$A$3001,$A1659)=0,"NOT IN SCHEMATIC","OK"))</f>
        <v/>
      </c>
      <c r="I1659" s="9" t="str">
        <f aca="false">IF($A1659="","",IF($H1659="NOT IN SCHEMATIC","",IF(UPPER(TRIM($C1659))=UPPER(TRIM($E1659)),"OK","MISMATCH")))</f>
        <v/>
      </c>
      <c r="J1659" s="9" t="str">
        <f aca="false">IF($A1659="","",IF($H1659="NOT IN SCHEMATIC","",IF($F1659="","NO SCH DECAL",IF($D1659="","",IF(UPPER(TRIM($D1659))=UPPER(TRIM($F1659)),"OK","MISMATCH")))))</f>
        <v/>
      </c>
      <c r="K1659" s="16" t="str">
        <f aca="false">IF($A1659="","",SUMPRODUCT(--ISNUMBER(SEARCH(","&amp;TRIM($A1659)&amp;",",","&amp;SUBSTITUTE('1. Master BOM'!$D$2:$D$400," ","")&amp;","))))</f>
        <v/>
      </c>
      <c r="L1659" s="16" t="str">
        <f aca="false">IF($A1659="","",IF($K1659&lt;&gt;1,0,SUMPRODUCT(ISNUMBER(SEARCH(","&amp;TRIM($A1659)&amp;",",","&amp;SUBSTITUTE('1. Master BOM'!$D$2:$D$400," ","")&amp;","))*ROW('1. Master BOM'!$D$2:$D$400))))</f>
        <v/>
      </c>
      <c r="M1659" s="9" t="str">
        <f aca="false">IF($A1659="","",IF($K1659=0,"NOT IN BOM",IF($K1659&gt;1,"MULTIPLE BOM LINES","OK")))</f>
        <v/>
      </c>
      <c r="N1659" s="9" t="str">
        <f aca="false">IF($A1659="","",IF($L1659=0,"—",INDEX('1. Master BOM'!$A$1:$A$400,$L1659)))</f>
        <v/>
      </c>
      <c r="O1659" s="9" t="str">
        <f aca="false">IF($A1659="","",IF($L1659=0,"—",INDEX('1. Master BOM'!$B$1:$B$400,$L1659)))</f>
        <v/>
      </c>
      <c r="P1659" s="9" t="str">
        <f aca="false">IF($A1659="","",IF(OR($H1659="NOT IN SCHEMATIC",$O1659="—"),"",IF($G1659="","NO SCH PN",IF(UPPER(TRIM($G1659))=UPPER(TRIM($O1659)),"OK","MISMATCH"))))</f>
        <v/>
      </c>
      <c r="Q1659" s="9" t="str">
        <f aca="false">IF($A1659="","",IF($L1659=0,"—",INDEX('1. Master BOM'!$E$1:$E$400,$L1659)))</f>
        <v/>
      </c>
      <c r="R1659" s="9" t="str">
        <f aca="false">IF($A1659="","",IF($L1659=0,"—",IF(T(INDEX('1. Master BOM'!$F$1:$F$400,$L1659))="","(not set)",INDEX('1. Master BOM'!$F$1:$F$400,$L1659))))</f>
        <v/>
      </c>
      <c r="S1659" s="9" t="str">
        <f aca="false">IF($A1659="","",IF(OR($R1659="—",$R1659="(not set)",$D1659=""),"",IF(ISNUMBER(SEARCH(SUBSTITUTE(SUBSTITUTE(SUBSTITUTE($R1659,"-",""),"_","")," ",""),SUBSTITUTE(SUBSTITUTE(SUBSTITUTE($D1659,"-",""),"_","")," ",""))),"OK","CHECK")))</f>
        <v/>
      </c>
      <c r="T1659" s="9" t="str">
        <f aca="false">IF($A1659="","",IF(OR($H1659="NOT IN SCHEMATIC",$I1659="MISMATCH",$J1659="MISMATCH",$P1659="MISMATCH",$M1659&lt;&gt;"OK"),"REVIEW","OK"))</f>
        <v/>
      </c>
      <c r="U1659" s="14"/>
      <c r="V1659" s="14"/>
      <c r="W1659" s="17"/>
      <c r="X1659" s="14"/>
    </row>
    <row r="1660" customFormat="false" ht="15" hidden="false" customHeight="false" outlineLevel="0" collapsed="false">
      <c r="A1660" s="9" t="str">
        <f aca="false">IF('3. Layout Parts'!$A1660="","",TRIM('3. Layout Parts'!$A1660))</f>
        <v/>
      </c>
      <c r="B1660" s="9" t="str">
        <f aca="false">IF($A1660="","",'3. Layout Parts'!$D1660)</f>
        <v/>
      </c>
      <c r="C1660" s="9" t="str">
        <f aca="false">IF($A1660="","",'3. Layout Parts'!$B1660)</f>
        <v/>
      </c>
      <c r="D1660" s="9" t="str">
        <f aca="false">IF($A1660="","",'3. Layout Parts'!$C1660)</f>
        <v/>
      </c>
      <c r="E1660" s="9" t="str">
        <f aca="false">IF($A1660="","",IFERROR(INDEX('2. Schematic Parts'!$B$2:$B$3001,MATCH($A1660,'2. Schematic Parts'!$A$2:$A$3001,0)),"NOT FOUND"))</f>
        <v/>
      </c>
      <c r="F1660" s="9" t="str">
        <f aca="false">IF($A1660="","",IFERROR(INDEX('2. Schematic Parts'!$C$2:$C$3001,MATCH($A1660,'2. Schematic Parts'!$A$2:$A$3001,0))&amp;"","NOT FOUND"))</f>
        <v/>
      </c>
      <c r="G1660" s="9" t="str">
        <f aca="false">IF($A1660="","",IFERROR(INDEX('2. Schematic Parts'!$D$2:$D$3001,MATCH($A1660,'2. Schematic Parts'!$A$2:$A$3001,0))&amp;"","NOT FOUND"))</f>
        <v/>
      </c>
      <c r="H1660" s="9" t="str">
        <f aca="false">IF($A1660="","",IF(COUNTIF('2. Schematic Parts'!$A$2:$A$3001,$A1660)=0,"NOT IN SCHEMATIC","OK"))</f>
        <v/>
      </c>
      <c r="I1660" s="9" t="str">
        <f aca="false">IF($A1660="","",IF($H1660="NOT IN SCHEMATIC","",IF(UPPER(TRIM($C1660))=UPPER(TRIM($E1660)),"OK","MISMATCH")))</f>
        <v/>
      </c>
      <c r="J1660" s="9" t="str">
        <f aca="false">IF($A1660="","",IF($H1660="NOT IN SCHEMATIC","",IF($F1660="","NO SCH DECAL",IF($D1660="","",IF(UPPER(TRIM($D1660))=UPPER(TRIM($F1660)),"OK","MISMATCH")))))</f>
        <v/>
      </c>
      <c r="K1660" s="16" t="str">
        <f aca="false">IF($A1660="","",SUMPRODUCT(--ISNUMBER(SEARCH(","&amp;TRIM($A1660)&amp;",",","&amp;SUBSTITUTE('1. Master BOM'!$D$2:$D$400," ","")&amp;","))))</f>
        <v/>
      </c>
      <c r="L1660" s="16" t="str">
        <f aca="false">IF($A1660="","",IF($K1660&lt;&gt;1,0,SUMPRODUCT(ISNUMBER(SEARCH(","&amp;TRIM($A1660)&amp;",",","&amp;SUBSTITUTE('1. Master BOM'!$D$2:$D$400," ","")&amp;","))*ROW('1. Master BOM'!$D$2:$D$400))))</f>
        <v/>
      </c>
      <c r="M1660" s="9" t="str">
        <f aca="false">IF($A1660="","",IF($K1660=0,"NOT IN BOM",IF($K1660&gt;1,"MULTIPLE BOM LINES","OK")))</f>
        <v/>
      </c>
      <c r="N1660" s="9" t="str">
        <f aca="false">IF($A1660="","",IF($L1660=0,"—",INDEX('1. Master BOM'!$A$1:$A$400,$L1660)))</f>
        <v/>
      </c>
      <c r="O1660" s="9" t="str">
        <f aca="false">IF($A1660="","",IF($L1660=0,"—",INDEX('1. Master BOM'!$B$1:$B$400,$L1660)))</f>
        <v/>
      </c>
      <c r="P1660" s="9" t="str">
        <f aca="false">IF($A1660="","",IF(OR($H1660="NOT IN SCHEMATIC",$O1660="—"),"",IF($G1660="","NO SCH PN",IF(UPPER(TRIM($G1660))=UPPER(TRIM($O1660)),"OK","MISMATCH"))))</f>
        <v/>
      </c>
      <c r="Q1660" s="9" t="str">
        <f aca="false">IF($A1660="","",IF($L1660=0,"—",INDEX('1. Master BOM'!$E$1:$E$400,$L1660)))</f>
        <v/>
      </c>
      <c r="R1660" s="9" t="str">
        <f aca="false">IF($A1660="","",IF($L1660=0,"—",IF(T(INDEX('1. Master BOM'!$F$1:$F$400,$L1660))="","(not set)",INDEX('1. Master BOM'!$F$1:$F$400,$L1660))))</f>
        <v/>
      </c>
      <c r="S1660" s="9" t="str">
        <f aca="false">IF($A1660="","",IF(OR($R1660="—",$R1660="(not set)",$D1660=""),"",IF(ISNUMBER(SEARCH(SUBSTITUTE(SUBSTITUTE(SUBSTITUTE($R1660,"-",""),"_","")," ",""),SUBSTITUTE(SUBSTITUTE(SUBSTITUTE($D1660,"-",""),"_","")," ",""))),"OK","CHECK")))</f>
        <v/>
      </c>
      <c r="T1660" s="9" t="str">
        <f aca="false">IF($A1660="","",IF(OR($H1660="NOT IN SCHEMATIC",$I1660="MISMATCH",$J1660="MISMATCH",$P1660="MISMATCH",$M1660&lt;&gt;"OK"),"REVIEW","OK"))</f>
        <v/>
      </c>
      <c r="U1660" s="14"/>
      <c r="V1660" s="14"/>
      <c r="W1660" s="17"/>
      <c r="X1660" s="14"/>
    </row>
    <row r="1661" customFormat="false" ht="15" hidden="false" customHeight="false" outlineLevel="0" collapsed="false">
      <c r="A1661" s="9" t="str">
        <f aca="false">IF('3. Layout Parts'!$A1661="","",TRIM('3. Layout Parts'!$A1661))</f>
        <v/>
      </c>
      <c r="B1661" s="9" t="str">
        <f aca="false">IF($A1661="","",'3. Layout Parts'!$D1661)</f>
        <v/>
      </c>
      <c r="C1661" s="9" t="str">
        <f aca="false">IF($A1661="","",'3. Layout Parts'!$B1661)</f>
        <v/>
      </c>
      <c r="D1661" s="9" t="str">
        <f aca="false">IF($A1661="","",'3. Layout Parts'!$C1661)</f>
        <v/>
      </c>
      <c r="E1661" s="9" t="str">
        <f aca="false">IF($A1661="","",IFERROR(INDEX('2. Schematic Parts'!$B$2:$B$3001,MATCH($A1661,'2. Schematic Parts'!$A$2:$A$3001,0)),"NOT FOUND"))</f>
        <v/>
      </c>
      <c r="F1661" s="9" t="str">
        <f aca="false">IF($A1661="","",IFERROR(INDEX('2. Schematic Parts'!$C$2:$C$3001,MATCH($A1661,'2. Schematic Parts'!$A$2:$A$3001,0))&amp;"","NOT FOUND"))</f>
        <v/>
      </c>
      <c r="G1661" s="9" t="str">
        <f aca="false">IF($A1661="","",IFERROR(INDEX('2. Schematic Parts'!$D$2:$D$3001,MATCH($A1661,'2. Schematic Parts'!$A$2:$A$3001,0))&amp;"","NOT FOUND"))</f>
        <v/>
      </c>
      <c r="H1661" s="9" t="str">
        <f aca="false">IF($A1661="","",IF(COUNTIF('2. Schematic Parts'!$A$2:$A$3001,$A1661)=0,"NOT IN SCHEMATIC","OK"))</f>
        <v/>
      </c>
      <c r="I1661" s="9" t="str">
        <f aca="false">IF($A1661="","",IF($H1661="NOT IN SCHEMATIC","",IF(UPPER(TRIM($C1661))=UPPER(TRIM($E1661)),"OK","MISMATCH")))</f>
        <v/>
      </c>
      <c r="J1661" s="9" t="str">
        <f aca="false">IF($A1661="","",IF($H1661="NOT IN SCHEMATIC","",IF($F1661="","NO SCH DECAL",IF($D1661="","",IF(UPPER(TRIM($D1661))=UPPER(TRIM($F1661)),"OK","MISMATCH")))))</f>
        <v/>
      </c>
      <c r="K1661" s="16" t="str">
        <f aca="false">IF($A1661="","",SUMPRODUCT(--ISNUMBER(SEARCH(","&amp;TRIM($A1661)&amp;",",","&amp;SUBSTITUTE('1. Master BOM'!$D$2:$D$400," ","")&amp;","))))</f>
        <v/>
      </c>
      <c r="L1661" s="16" t="str">
        <f aca="false">IF($A1661="","",IF($K1661&lt;&gt;1,0,SUMPRODUCT(ISNUMBER(SEARCH(","&amp;TRIM($A1661)&amp;",",","&amp;SUBSTITUTE('1. Master BOM'!$D$2:$D$400," ","")&amp;","))*ROW('1. Master BOM'!$D$2:$D$400))))</f>
        <v/>
      </c>
      <c r="M1661" s="9" t="str">
        <f aca="false">IF($A1661="","",IF($K1661=0,"NOT IN BOM",IF($K1661&gt;1,"MULTIPLE BOM LINES","OK")))</f>
        <v/>
      </c>
      <c r="N1661" s="9" t="str">
        <f aca="false">IF($A1661="","",IF($L1661=0,"—",INDEX('1. Master BOM'!$A$1:$A$400,$L1661)))</f>
        <v/>
      </c>
      <c r="O1661" s="9" t="str">
        <f aca="false">IF($A1661="","",IF($L1661=0,"—",INDEX('1. Master BOM'!$B$1:$B$400,$L1661)))</f>
        <v/>
      </c>
      <c r="P1661" s="9" t="str">
        <f aca="false">IF($A1661="","",IF(OR($H1661="NOT IN SCHEMATIC",$O1661="—"),"",IF($G1661="","NO SCH PN",IF(UPPER(TRIM($G1661))=UPPER(TRIM($O1661)),"OK","MISMATCH"))))</f>
        <v/>
      </c>
      <c r="Q1661" s="9" t="str">
        <f aca="false">IF($A1661="","",IF($L1661=0,"—",INDEX('1. Master BOM'!$E$1:$E$400,$L1661)))</f>
        <v/>
      </c>
      <c r="R1661" s="9" t="str">
        <f aca="false">IF($A1661="","",IF($L1661=0,"—",IF(T(INDEX('1. Master BOM'!$F$1:$F$400,$L1661))="","(not set)",INDEX('1. Master BOM'!$F$1:$F$400,$L1661))))</f>
        <v/>
      </c>
      <c r="S1661" s="9" t="str">
        <f aca="false">IF($A1661="","",IF(OR($R1661="—",$R1661="(not set)",$D1661=""),"",IF(ISNUMBER(SEARCH(SUBSTITUTE(SUBSTITUTE(SUBSTITUTE($R1661,"-",""),"_","")," ",""),SUBSTITUTE(SUBSTITUTE(SUBSTITUTE($D1661,"-",""),"_","")," ",""))),"OK","CHECK")))</f>
        <v/>
      </c>
      <c r="T1661" s="9" t="str">
        <f aca="false">IF($A1661="","",IF(OR($H1661="NOT IN SCHEMATIC",$I1661="MISMATCH",$J1661="MISMATCH",$P1661="MISMATCH",$M1661&lt;&gt;"OK"),"REVIEW","OK"))</f>
        <v/>
      </c>
      <c r="U1661" s="14"/>
      <c r="V1661" s="14"/>
      <c r="W1661" s="17"/>
      <c r="X1661" s="14"/>
    </row>
    <row r="1662" customFormat="false" ht="15" hidden="false" customHeight="false" outlineLevel="0" collapsed="false">
      <c r="A1662" s="9" t="str">
        <f aca="false">IF('3. Layout Parts'!$A1662="","",TRIM('3. Layout Parts'!$A1662))</f>
        <v/>
      </c>
      <c r="B1662" s="9" t="str">
        <f aca="false">IF($A1662="","",'3. Layout Parts'!$D1662)</f>
        <v/>
      </c>
      <c r="C1662" s="9" t="str">
        <f aca="false">IF($A1662="","",'3. Layout Parts'!$B1662)</f>
        <v/>
      </c>
      <c r="D1662" s="9" t="str">
        <f aca="false">IF($A1662="","",'3. Layout Parts'!$C1662)</f>
        <v/>
      </c>
      <c r="E1662" s="9" t="str">
        <f aca="false">IF($A1662="","",IFERROR(INDEX('2. Schematic Parts'!$B$2:$B$3001,MATCH($A1662,'2. Schematic Parts'!$A$2:$A$3001,0)),"NOT FOUND"))</f>
        <v/>
      </c>
      <c r="F1662" s="9" t="str">
        <f aca="false">IF($A1662="","",IFERROR(INDEX('2. Schematic Parts'!$C$2:$C$3001,MATCH($A1662,'2. Schematic Parts'!$A$2:$A$3001,0))&amp;"","NOT FOUND"))</f>
        <v/>
      </c>
      <c r="G1662" s="9" t="str">
        <f aca="false">IF($A1662="","",IFERROR(INDEX('2. Schematic Parts'!$D$2:$D$3001,MATCH($A1662,'2. Schematic Parts'!$A$2:$A$3001,0))&amp;"","NOT FOUND"))</f>
        <v/>
      </c>
      <c r="H1662" s="9" t="str">
        <f aca="false">IF($A1662="","",IF(COUNTIF('2. Schematic Parts'!$A$2:$A$3001,$A1662)=0,"NOT IN SCHEMATIC","OK"))</f>
        <v/>
      </c>
      <c r="I1662" s="9" t="str">
        <f aca="false">IF($A1662="","",IF($H1662="NOT IN SCHEMATIC","",IF(UPPER(TRIM($C1662))=UPPER(TRIM($E1662)),"OK","MISMATCH")))</f>
        <v/>
      </c>
      <c r="J1662" s="9" t="str">
        <f aca="false">IF($A1662="","",IF($H1662="NOT IN SCHEMATIC","",IF($F1662="","NO SCH DECAL",IF($D1662="","",IF(UPPER(TRIM($D1662))=UPPER(TRIM($F1662)),"OK","MISMATCH")))))</f>
        <v/>
      </c>
      <c r="K1662" s="16" t="str">
        <f aca="false">IF($A1662="","",SUMPRODUCT(--ISNUMBER(SEARCH(","&amp;TRIM($A1662)&amp;",",","&amp;SUBSTITUTE('1. Master BOM'!$D$2:$D$400," ","")&amp;","))))</f>
        <v/>
      </c>
      <c r="L1662" s="16" t="str">
        <f aca="false">IF($A1662="","",IF($K1662&lt;&gt;1,0,SUMPRODUCT(ISNUMBER(SEARCH(","&amp;TRIM($A1662)&amp;",",","&amp;SUBSTITUTE('1. Master BOM'!$D$2:$D$400," ","")&amp;","))*ROW('1. Master BOM'!$D$2:$D$400))))</f>
        <v/>
      </c>
      <c r="M1662" s="9" t="str">
        <f aca="false">IF($A1662="","",IF($K1662=0,"NOT IN BOM",IF($K1662&gt;1,"MULTIPLE BOM LINES","OK")))</f>
        <v/>
      </c>
      <c r="N1662" s="9" t="str">
        <f aca="false">IF($A1662="","",IF($L1662=0,"—",INDEX('1. Master BOM'!$A$1:$A$400,$L1662)))</f>
        <v/>
      </c>
      <c r="O1662" s="9" t="str">
        <f aca="false">IF($A1662="","",IF($L1662=0,"—",INDEX('1. Master BOM'!$B$1:$B$400,$L1662)))</f>
        <v/>
      </c>
      <c r="P1662" s="9" t="str">
        <f aca="false">IF($A1662="","",IF(OR($H1662="NOT IN SCHEMATIC",$O1662="—"),"",IF($G1662="","NO SCH PN",IF(UPPER(TRIM($G1662))=UPPER(TRIM($O1662)),"OK","MISMATCH"))))</f>
        <v/>
      </c>
      <c r="Q1662" s="9" t="str">
        <f aca="false">IF($A1662="","",IF($L1662=0,"—",INDEX('1. Master BOM'!$E$1:$E$400,$L1662)))</f>
        <v/>
      </c>
      <c r="R1662" s="9" t="str">
        <f aca="false">IF($A1662="","",IF($L1662=0,"—",IF(T(INDEX('1. Master BOM'!$F$1:$F$400,$L1662))="","(not set)",INDEX('1. Master BOM'!$F$1:$F$400,$L1662))))</f>
        <v/>
      </c>
      <c r="S1662" s="9" t="str">
        <f aca="false">IF($A1662="","",IF(OR($R1662="—",$R1662="(not set)",$D1662=""),"",IF(ISNUMBER(SEARCH(SUBSTITUTE(SUBSTITUTE(SUBSTITUTE($R1662,"-",""),"_","")," ",""),SUBSTITUTE(SUBSTITUTE(SUBSTITUTE($D1662,"-",""),"_","")," ",""))),"OK","CHECK")))</f>
        <v/>
      </c>
      <c r="T1662" s="9" t="str">
        <f aca="false">IF($A1662="","",IF(OR($H1662="NOT IN SCHEMATIC",$I1662="MISMATCH",$J1662="MISMATCH",$P1662="MISMATCH",$M1662&lt;&gt;"OK"),"REVIEW","OK"))</f>
        <v/>
      </c>
      <c r="U1662" s="14"/>
      <c r="V1662" s="14"/>
      <c r="W1662" s="17"/>
      <c r="X1662" s="14"/>
    </row>
    <row r="1663" customFormat="false" ht="15" hidden="false" customHeight="false" outlineLevel="0" collapsed="false">
      <c r="A1663" s="9" t="str">
        <f aca="false">IF('3. Layout Parts'!$A1663="","",TRIM('3. Layout Parts'!$A1663))</f>
        <v/>
      </c>
      <c r="B1663" s="9" t="str">
        <f aca="false">IF($A1663="","",'3. Layout Parts'!$D1663)</f>
        <v/>
      </c>
      <c r="C1663" s="9" t="str">
        <f aca="false">IF($A1663="","",'3. Layout Parts'!$B1663)</f>
        <v/>
      </c>
      <c r="D1663" s="9" t="str">
        <f aca="false">IF($A1663="","",'3. Layout Parts'!$C1663)</f>
        <v/>
      </c>
      <c r="E1663" s="9" t="str">
        <f aca="false">IF($A1663="","",IFERROR(INDEX('2. Schematic Parts'!$B$2:$B$3001,MATCH($A1663,'2. Schematic Parts'!$A$2:$A$3001,0)),"NOT FOUND"))</f>
        <v/>
      </c>
      <c r="F1663" s="9" t="str">
        <f aca="false">IF($A1663="","",IFERROR(INDEX('2. Schematic Parts'!$C$2:$C$3001,MATCH($A1663,'2. Schematic Parts'!$A$2:$A$3001,0))&amp;"","NOT FOUND"))</f>
        <v/>
      </c>
      <c r="G1663" s="9" t="str">
        <f aca="false">IF($A1663="","",IFERROR(INDEX('2. Schematic Parts'!$D$2:$D$3001,MATCH($A1663,'2. Schematic Parts'!$A$2:$A$3001,0))&amp;"","NOT FOUND"))</f>
        <v/>
      </c>
      <c r="H1663" s="9" t="str">
        <f aca="false">IF($A1663="","",IF(COUNTIF('2. Schematic Parts'!$A$2:$A$3001,$A1663)=0,"NOT IN SCHEMATIC","OK"))</f>
        <v/>
      </c>
      <c r="I1663" s="9" t="str">
        <f aca="false">IF($A1663="","",IF($H1663="NOT IN SCHEMATIC","",IF(UPPER(TRIM($C1663))=UPPER(TRIM($E1663)),"OK","MISMATCH")))</f>
        <v/>
      </c>
      <c r="J1663" s="9" t="str">
        <f aca="false">IF($A1663="","",IF($H1663="NOT IN SCHEMATIC","",IF($F1663="","NO SCH DECAL",IF($D1663="","",IF(UPPER(TRIM($D1663))=UPPER(TRIM($F1663)),"OK","MISMATCH")))))</f>
        <v/>
      </c>
      <c r="K1663" s="16" t="str">
        <f aca="false">IF($A1663="","",SUMPRODUCT(--ISNUMBER(SEARCH(","&amp;TRIM($A1663)&amp;",",","&amp;SUBSTITUTE('1. Master BOM'!$D$2:$D$400," ","")&amp;","))))</f>
        <v/>
      </c>
      <c r="L1663" s="16" t="str">
        <f aca="false">IF($A1663="","",IF($K1663&lt;&gt;1,0,SUMPRODUCT(ISNUMBER(SEARCH(","&amp;TRIM($A1663)&amp;",",","&amp;SUBSTITUTE('1. Master BOM'!$D$2:$D$400," ","")&amp;","))*ROW('1. Master BOM'!$D$2:$D$400))))</f>
        <v/>
      </c>
      <c r="M1663" s="9" t="str">
        <f aca="false">IF($A1663="","",IF($K1663=0,"NOT IN BOM",IF($K1663&gt;1,"MULTIPLE BOM LINES","OK")))</f>
        <v/>
      </c>
      <c r="N1663" s="9" t="str">
        <f aca="false">IF($A1663="","",IF($L1663=0,"—",INDEX('1. Master BOM'!$A$1:$A$400,$L1663)))</f>
        <v/>
      </c>
      <c r="O1663" s="9" t="str">
        <f aca="false">IF($A1663="","",IF($L1663=0,"—",INDEX('1. Master BOM'!$B$1:$B$400,$L1663)))</f>
        <v/>
      </c>
      <c r="P1663" s="9" t="str">
        <f aca="false">IF($A1663="","",IF(OR($H1663="NOT IN SCHEMATIC",$O1663="—"),"",IF($G1663="","NO SCH PN",IF(UPPER(TRIM($G1663))=UPPER(TRIM($O1663)),"OK","MISMATCH"))))</f>
        <v/>
      </c>
      <c r="Q1663" s="9" t="str">
        <f aca="false">IF($A1663="","",IF($L1663=0,"—",INDEX('1. Master BOM'!$E$1:$E$400,$L1663)))</f>
        <v/>
      </c>
      <c r="R1663" s="9" t="str">
        <f aca="false">IF($A1663="","",IF($L1663=0,"—",IF(T(INDEX('1. Master BOM'!$F$1:$F$400,$L1663))="","(not set)",INDEX('1. Master BOM'!$F$1:$F$400,$L1663))))</f>
        <v/>
      </c>
      <c r="S1663" s="9" t="str">
        <f aca="false">IF($A1663="","",IF(OR($R1663="—",$R1663="(not set)",$D1663=""),"",IF(ISNUMBER(SEARCH(SUBSTITUTE(SUBSTITUTE(SUBSTITUTE($R1663,"-",""),"_","")," ",""),SUBSTITUTE(SUBSTITUTE(SUBSTITUTE($D1663,"-",""),"_","")," ",""))),"OK","CHECK")))</f>
        <v/>
      </c>
      <c r="T1663" s="9" t="str">
        <f aca="false">IF($A1663="","",IF(OR($H1663="NOT IN SCHEMATIC",$I1663="MISMATCH",$J1663="MISMATCH",$P1663="MISMATCH",$M1663&lt;&gt;"OK"),"REVIEW","OK"))</f>
        <v/>
      </c>
      <c r="U1663" s="14"/>
      <c r="V1663" s="14"/>
      <c r="W1663" s="17"/>
      <c r="X1663" s="14"/>
    </row>
    <row r="1664" customFormat="false" ht="15" hidden="false" customHeight="false" outlineLevel="0" collapsed="false">
      <c r="A1664" s="9" t="str">
        <f aca="false">IF('3. Layout Parts'!$A1664="","",TRIM('3. Layout Parts'!$A1664))</f>
        <v/>
      </c>
      <c r="B1664" s="9" t="str">
        <f aca="false">IF($A1664="","",'3. Layout Parts'!$D1664)</f>
        <v/>
      </c>
      <c r="C1664" s="9" t="str">
        <f aca="false">IF($A1664="","",'3. Layout Parts'!$B1664)</f>
        <v/>
      </c>
      <c r="D1664" s="9" t="str">
        <f aca="false">IF($A1664="","",'3. Layout Parts'!$C1664)</f>
        <v/>
      </c>
      <c r="E1664" s="9" t="str">
        <f aca="false">IF($A1664="","",IFERROR(INDEX('2. Schematic Parts'!$B$2:$B$3001,MATCH($A1664,'2. Schematic Parts'!$A$2:$A$3001,0)),"NOT FOUND"))</f>
        <v/>
      </c>
      <c r="F1664" s="9" t="str">
        <f aca="false">IF($A1664="","",IFERROR(INDEX('2. Schematic Parts'!$C$2:$C$3001,MATCH($A1664,'2. Schematic Parts'!$A$2:$A$3001,0))&amp;"","NOT FOUND"))</f>
        <v/>
      </c>
      <c r="G1664" s="9" t="str">
        <f aca="false">IF($A1664="","",IFERROR(INDEX('2. Schematic Parts'!$D$2:$D$3001,MATCH($A1664,'2. Schematic Parts'!$A$2:$A$3001,0))&amp;"","NOT FOUND"))</f>
        <v/>
      </c>
      <c r="H1664" s="9" t="str">
        <f aca="false">IF($A1664="","",IF(COUNTIF('2. Schematic Parts'!$A$2:$A$3001,$A1664)=0,"NOT IN SCHEMATIC","OK"))</f>
        <v/>
      </c>
      <c r="I1664" s="9" t="str">
        <f aca="false">IF($A1664="","",IF($H1664="NOT IN SCHEMATIC","",IF(UPPER(TRIM($C1664))=UPPER(TRIM($E1664)),"OK","MISMATCH")))</f>
        <v/>
      </c>
      <c r="J1664" s="9" t="str">
        <f aca="false">IF($A1664="","",IF($H1664="NOT IN SCHEMATIC","",IF($F1664="","NO SCH DECAL",IF($D1664="","",IF(UPPER(TRIM($D1664))=UPPER(TRIM($F1664)),"OK","MISMATCH")))))</f>
        <v/>
      </c>
      <c r="K1664" s="16" t="str">
        <f aca="false">IF($A1664="","",SUMPRODUCT(--ISNUMBER(SEARCH(","&amp;TRIM($A1664)&amp;",",","&amp;SUBSTITUTE('1. Master BOM'!$D$2:$D$400," ","")&amp;","))))</f>
        <v/>
      </c>
      <c r="L1664" s="16" t="str">
        <f aca="false">IF($A1664="","",IF($K1664&lt;&gt;1,0,SUMPRODUCT(ISNUMBER(SEARCH(","&amp;TRIM($A1664)&amp;",",","&amp;SUBSTITUTE('1. Master BOM'!$D$2:$D$400," ","")&amp;","))*ROW('1. Master BOM'!$D$2:$D$400))))</f>
        <v/>
      </c>
      <c r="M1664" s="9" t="str">
        <f aca="false">IF($A1664="","",IF($K1664=0,"NOT IN BOM",IF($K1664&gt;1,"MULTIPLE BOM LINES","OK")))</f>
        <v/>
      </c>
      <c r="N1664" s="9" t="str">
        <f aca="false">IF($A1664="","",IF($L1664=0,"—",INDEX('1. Master BOM'!$A$1:$A$400,$L1664)))</f>
        <v/>
      </c>
      <c r="O1664" s="9" t="str">
        <f aca="false">IF($A1664="","",IF($L1664=0,"—",INDEX('1. Master BOM'!$B$1:$B$400,$L1664)))</f>
        <v/>
      </c>
      <c r="P1664" s="9" t="str">
        <f aca="false">IF($A1664="","",IF(OR($H1664="NOT IN SCHEMATIC",$O1664="—"),"",IF($G1664="","NO SCH PN",IF(UPPER(TRIM($G1664))=UPPER(TRIM($O1664)),"OK","MISMATCH"))))</f>
        <v/>
      </c>
      <c r="Q1664" s="9" t="str">
        <f aca="false">IF($A1664="","",IF($L1664=0,"—",INDEX('1. Master BOM'!$E$1:$E$400,$L1664)))</f>
        <v/>
      </c>
      <c r="R1664" s="9" t="str">
        <f aca="false">IF($A1664="","",IF($L1664=0,"—",IF(T(INDEX('1. Master BOM'!$F$1:$F$400,$L1664))="","(not set)",INDEX('1. Master BOM'!$F$1:$F$400,$L1664))))</f>
        <v/>
      </c>
      <c r="S1664" s="9" t="str">
        <f aca="false">IF($A1664="","",IF(OR($R1664="—",$R1664="(not set)",$D1664=""),"",IF(ISNUMBER(SEARCH(SUBSTITUTE(SUBSTITUTE(SUBSTITUTE($R1664,"-",""),"_","")," ",""),SUBSTITUTE(SUBSTITUTE(SUBSTITUTE($D1664,"-",""),"_","")," ",""))),"OK","CHECK")))</f>
        <v/>
      </c>
      <c r="T1664" s="9" t="str">
        <f aca="false">IF($A1664="","",IF(OR($H1664="NOT IN SCHEMATIC",$I1664="MISMATCH",$J1664="MISMATCH",$P1664="MISMATCH",$M1664&lt;&gt;"OK"),"REVIEW","OK"))</f>
        <v/>
      </c>
      <c r="U1664" s="14"/>
      <c r="V1664" s="14"/>
      <c r="W1664" s="17"/>
      <c r="X1664" s="14"/>
    </row>
    <row r="1665" customFormat="false" ht="15" hidden="false" customHeight="false" outlineLevel="0" collapsed="false">
      <c r="A1665" s="9" t="str">
        <f aca="false">IF('3. Layout Parts'!$A1665="","",TRIM('3. Layout Parts'!$A1665))</f>
        <v/>
      </c>
      <c r="B1665" s="9" t="str">
        <f aca="false">IF($A1665="","",'3. Layout Parts'!$D1665)</f>
        <v/>
      </c>
      <c r="C1665" s="9" t="str">
        <f aca="false">IF($A1665="","",'3. Layout Parts'!$B1665)</f>
        <v/>
      </c>
      <c r="D1665" s="9" t="str">
        <f aca="false">IF($A1665="","",'3. Layout Parts'!$C1665)</f>
        <v/>
      </c>
      <c r="E1665" s="9" t="str">
        <f aca="false">IF($A1665="","",IFERROR(INDEX('2. Schematic Parts'!$B$2:$B$3001,MATCH($A1665,'2. Schematic Parts'!$A$2:$A$3001,0)),"NOT FOUND"))</f>
        <v/>
      </c>
      <c r="F1665" s="9" t="str">
        <f aca="false">IF($A1665="","",IFERROR(INDEX('2. Schematic Parts'!$C$2:$C$3001,MATCH($A1665,'2. Schematic Parts'!$A$2:$A$3001,0))&amp;"","NOT FOUND"))</f>
        <v/>
      </c>
      <c r="G1665" s="9" t="str">
        <f aca="false">IF($A1665="","",IFERROR(INDEX('2. Schematic Parts'!$D$2:$D$3001,MATCH($A1665,'2. Schematic Parts'!$A$2:$A$3001,0))&amp;"","NOT FOUND"))</f>
        <v/>
      </c>
      <c r="H1665" s="9" t="str">
        <f aca="false">IF($A1665="","",IF(COUNTIF('2. Schematic Parts'!$A$2:$A$3001,$A1665)=0,"NOT IN SCHEMATIC","OK"))</f>
        <v/>
      </c>
      <c r="I1665" s="9" t="str">
        <f aca="false">IF($A1665="","",IF($H1665="NOT IN SCHEMATIC","",IF(UPPER(TRIM($C1665))=UPPER(TRIM($E1665)),"OK","MISMATCH")))</f>
        <v/>
      </c>
      <c r="J1665" s="9" t="str">
        <f aca="false">IF($A1665="","",IF($H1665="NOT IN SCHEMATIC","",IF($F1665="","NO SCH DECAL",IF($D1665="","",IF(UPPER(TRIM($D1665))=UPPER(TRIM($F1665)),"OK","MISMATCH")))))</f>
        <v/>
      </c>
      <c r="K1665" s="16" t="str">
        <f aca="false">IF($A1665="","",SUMPRODUCT(--ISNUMBER(SEARCH(","&amp;TRIM($A1665)&amp;",",","&amp;SUBSTITUTE('1. Master BOM'!$D$2:$D$400," ","")&amp;","))))</f>
        <v/>
      </c>
      <c r="L1665" s="16" t="str">
        <f aca="false">IF($A1665="","",IF($K1665&lt;&gt;1,0,SUMPRODUCT(ISNUMBER(SEARCH(","&amp;TRIM($A1665)&amp;",",","&amp;SUBSTITUTE('1. Master BOM'!$D$2:$D$400," ","")&amp;","))*ROW('1. Master BOM'!$D$2:$D$400))))</f>
        <v/>
      </c>
      <c r="M1665" s="9" t="str">
        <f aca="false">IF($A1665="","",IF($K1665=0,"NOT IN BOM",IF($K1665&gt;1,"MULTIPLE BOM LINES","OK")))</f>
        <v/>
      </c>
      <c r="N1665" s="9" t="str">
        <f aca="false">IF($A1665="","",IF($L1665=0,"—",INDEX('1. Master BOM'!$A$1:$A$400,$L1665)))</f>
        <v/>
      </c>
      <c r="O1665" s="9" t="str">
        <f aca="false">IF($A1665="","",IF($L1665=0,"—",INDEX('1. Master BOM'!$B$1:$B$400,$L1665)))</f>
        <v/>
      </c>
      <c r="P1665" s="9" t="str">
        <f aca="false">IF($A1665="","",IF(OR($H1665="NOT IN SCHEMATIC",$O1665="—"),"",IF($G1665="","NO SCH PN",IF(UPPER(TRIM($G1665))=UPPER(TRIM($O1665)),"OK","MISMATCH"))))</f>
        <v/>
      </c>
      <c r="Q1665" s="9" t="str">
        <f aca="false">IF($A1665="","",IF($L1665=0,"—",INDEX('1. Master BOM'!$E$1:$E$400,$L1665)))</f>
        <v/>
      </c>
      <c r="R1665" s="9" t="str">
        <f aca="false">IF($A1665="","",IF($L1665=0,"—",IF(T(INDEX('1. Master BOM'!$F$1:$F$400,$L1665))="","(not set)",INDEX('1. Master BOM'!$F$1:$F$400,$L1665))))</f>
        <v/>
      </c>
      <c r="S1665" s="9" t="str">
        <f aca="false">IF($A1665="","",IF(OR($R1665="—",$R1665="(not set)",$D1665=""),"",IF(ISNUMBER(SEARCH(SUBSTITUTE(SUBSTITUTE(SUBSTITUTE($R1665,"-",""),"_","")," ",""),SUBSTITUTE(SUBSTITUTE(SUBSTITUTE($D1665,"-",""),"_","")," ",""))),"OK","CHECK")))</f>
        <v/>
      </c>
      <c r="T1665" s="9" t="str">
        <f aca="false">IF($A1665="","",IF(OR($H1665="NOT IN SCHEMATIC",$I1665="MISMATCH",$J1665="MISMATCH",$P1665="MISMATCH",$M1665&lt;&gt;"OK"),"REVIEW","OK"))</f>
        <v/>
      </c>
      <c r="U1665" s="14"/>
      <c r="V1665" s="14"/>
      <c r="W1665" s="17"/>
      <c r="X1665" s="14"/>
    </row>
    <row r="1666" customFormat="false" ht="15" hidden="false" customHeight="false" outlineLevel="0" collapsed="false">
      <c r="A1666" s="9" t="str">
        <f aca="false">IF('3. Layout Parts'!$A1666="","",TRIM('3. Layout Parts'!$A1666))</f>
        <v/>
      </c>
      <c r="B1666" s="9" t="str">
        <f aca="false">IF($A1666="","",'3. Layout Parts'!$D1666)</f>
        <v/>
      </c>
      <c r="C1666" s="9" t="str">
        <f aca="false">IF($A1666="","",'3. Layout Parts'!$B1666)</f>
        <v/>
      </c>
      <c r="D1666" s="9" t="str">
        <f aca="false">IF($A1666="","",'3. Layout Parts'!$C1666)</f>
        <v/>
      </c>
      <c r="E1666" s="9" t="str">
        <f aca="false">IF($A1666="","",IFERROR(INDEX('2. Schematic Parts'!$B$2:$B$3001,MATCH($A1666,'2. Schematic Parts'!$A$2:$A$3001,0)),"NOT FOUND"))</f>
        <v/>
      </c>
      <c r="F1666" s="9" t="str">
        <f aca="false">IF($A1666="","",IFERROR(INDEX('2. Schematic Parts'!$C$2:$C$3001,MATCH($A1666,'2. Schematic Parts'!$A$2:$A$3001,0))&amp;"","NOT FOUND"))</f>
        <v/>
      </c>
      <c r="G1666" s="9" t="str">
        <f aca="false">IF($A1666="","",IFERROR(INDEX('2. Schematic Parts'!$D$2:$D$3001,MATCH($A1666,'2. Schematic Parts'!$A$2:$A$3001,0))&amp;"","NOT FOUND"))</f>
        <v/>
      </c>
      <c r="H1666" s="9" t="str">
        <f aca="false">IF($A1666="","",IF(COUNTIF('2. Schematic Parts'!$A$2:$A$3001,$A1666)=0,"NOT IN SCHEMATIC","OK"))</f>
        <v/>
      </c>
      <c r="I1666" s="9" t="str">
        <f aca="false">IF($A1666="","",IF($H1666="NOT IN SCHEMATIC","",IF(UPPER(TRIM($C1666))=UPPER(TRIM($E1666)),"OK","MISMATCH")))</f>
        <v/>
      </c>
      <c r="J1666" s="9" t="str">
        <f aca="false">IF($A1666="","",IF($H1666="NOT IN SCHEMATIC","",IF($F1666="","NO SCH DECAL",IF($D1666="","",IF(UPPER(TRIM($D1666))=UPPER(TRIM($F1666)),"OK","MISMATCH")))))</f>
        <v/>
      </c>
      <c r="K1666" s="16" t="str">
        <f aca="false">IF($A1666="","",SUMPRODUCT(--ISNUMBER(SEARCH(","&amp;TRIM($A1666)&amp;",",","&amp;SUBSTITUTE('1. Master BOM'!$D$2:$D$400," ","")&amp;","))))</f>
        <v/>
      </c>
      <c r="L1666" s="16" t="str">
        <f aca="false">IF($A1666="","",IF($K1666&lt;&gt;1,0,SUMPRODUCT(ISNUMBER(SEARCH(","&amp;TRIM($A1666)&amp;",",","&amp;SUBSTITUTE('1. Master BOM'!$D$2:$D$400," ","")&amp;","))*ROW('1. Master BOM'!$D$2:$D$400))))</f>
        <v/>
      </c>
      <c r="M1666" s="9" t="str">
        <f aca="false">IF($A1666="","",IF($K1666=0,"NOT IN BOM",IF($K1666&gt;1,"MULTIPLE BOM LINES","OK")))</f>
        <v/>
      </c>
      <c r="N1666" s="9" t="str">
        <f aca="false">IF($A1666="","",IF($L1666=0,"—",INDEX('1. Master BOM'!$A$1:$A$400,$L1666)))</f>
        <v/>
      </c>
      <c r="O1666" s="9" t="str">
        <f aca="false">IF($A1666="","",IF($L1666=0,"—",INDEX('1. Master BOM'!$B$1:$B$400,$L1666)))</f>
        <v/>
      </c>
      <c r="P1666" s="9" t="str">
        <f aca="false">IF($A1666="","",IF(OR($H1666="NOT IN SCHEMATIC",$O1666="—"),"",IF($G1666="","NO SCH PN",IF(UPPER(TRIM($G1666))=UPPER(TRIM($O1666)),"OK","MISMATCH"))))</f>
        <v/>
      </c>
      <c r="Q1666" s="9" t="str">
        <f aca="false">IF($A1666="","",IF($L1666=0,"—",INDEX('1. Master BOM'!$E$1:$E$400,$L1666)))</f>
        <v/>
      </c>
      <c r="R1666" s="9" t="str">
        <f aca="false">IF($A1666="","",IF($L1666=0,"—",IF(T(INDEX('1. Master BOM'!$F$1:$F$400,$L1666))="","(not set)",INDEX('1. Master BOM'!$F$1:$F$400,$L1666))))</f>
        <v/>
      </c>
      <c r="S1666" s="9" t="str">
        <f aca="false">IF($A1666="","",IF(OR($R1666="—",$R1666="(not set)",$D1666=""),"",IF(ISNUMBER(SEARCH(SUBSTITUTE(SUBSTITUTE(SUBSTITUTE($R1666,"-",""),"_","")," ",""),SUBSTITUTE(SUBSTITUTE(SUBSTITUTE($D1666,"-",""),"_","")," ",""))),"OK","CHECK")))</f>
        <v/>
      </c>
      <c r="T1666" s="9" t="str">
        <f aca="false">IF($A1666="","",IF(OR($H1666="NOT IN SCHEMATIC",$I1666="MISMATCH",$J1666="MISMATCH",$P1666="MISMATCH",$M1666&lt;&gt;"OK"),"REVIEW","OK"))</f>
        <v/>
      </c>
      <c r="U1666" s="14"/>
      <c r="V1666" s="14"/>
      <c r="W1666" s="17"/>
      <c r="X1666" s="14"/>
    </row>
    <row r="1667" customFormat="false" ht="15" hidden="false" customHeight="false" outlineLevel="0" collapsed="false">
      <c r="A1667" s="9" t="str">
        <f aca="false">IF('3. Layout Parts'!$A1667="","",TRIM('3. Layout Parts'!$A1667))</f>
        <v/>
      </c>
      <c r="B1667" s="9" t="str">
        <f aca="false">IF($A1667="","",'3. Layout Parts'!$D1667)</f>
        <v/>
      </c>
      <c r="C1667" s="9" t="str">
        <f aca="false">IF($A1667="","",'3. Layout Parts'!$B1667)</f>
        <v/>
      </c>
      <c r="D1667" s="9" t="str">
        <f aca="false">IF($A1667="","",'3. Layout Parts'!$C1667)</f>
        <v/>
      </c>
      <c r="E1667" s="9" t="str">
        <f aca="false">IF($A1667="","",IFERROR(INDEX('2. Schematic Parts'!$B$2:$B$3001,MATCH($A1667,'2. Schematic Parts'!$A$2:$A$3001,0)),"NOT FOUND"))</f>
        <v/>
      </c>
      <c r="F1667" s="9" t="str">
        <f aca="false">IF($A1667="","",IFERROR(INDEX('2. Schematic Parts'!$C$2:$C$3001,MATCH($A1667,'2. Schematic Parts'!$A$2:$A$3001,0))&amp;"","NOT FOUND"))</f>
        <v/>
      </c>
      <c r="G1667" s="9" t="str">
        <f aca="false">IF($A1667="","",IFERROR(INDEX('2. Schematic Parts'!$D$2:$D$3001,MATCH($A1667,'2. Schematic Parts'!$A$2:$A$3001,0))&amp;"","NOT FOUND"))</f>
        <v/>
      </c>
      <c r="H1667" s="9" t="str">
        <f aca="false">IF($A1667="","",IF(COUNTIF('2. Schematic Parts'!$A$2:$A$3001,$A1667)=0,"NOT IN SCHEMATIC","OK"))</f>
        <v/>
      </c>
      <c r="I1667" s="9" t="str">
        <f aca="false">IF($A1667="","",IF($H1667="NOT IN SCHEMATIC","",IF(UPPER(TRIM($C1667))=UPPER(TRIM($E1667)),"OK","MISMATCH")))</f>
        <v/>
      </c>
      <c r="J1667" s="9" t="str">
        <f aca="false">IF($A1667="","",IF($H1667="NOT IN SCHEMATIC","",IF($F1667="","NO SCH DECAL",IF($D1667="","",IF(UPPER(TRIM($D1667))=UPPER(TRIM($F1667)),"OK","MISMATCH")))))</f>
        <v/>
      </c>
      <c r="K1667" s="16" t="str">
        <f aca="false">IF($A1667="","",SUMPRODUCT(--ISNUMBER(SEARCH(","&amp;TRIM($A1667)&amp;",",","&amp;SUBSTITUTE('1. Master BOM'!$D$2:$D$400," ","")&amp;","))))</f>
        <v/>
      </c>
      <c r="L1667" s="16" t="str">
        <f aca="false">IF($A1667="","",IF($K1667&lt;&gt;1,0,SUMPRODUCT(ISNUMBER(SEARCH(","&amp;TRIM($A1667)&amp;",",","&amp;SUBSTITUTE('1. Master BOM'!$D$2:$D$400," ","")&amp;","))*ROW('1. Master BOM'!$D$2:$D$400))))</f>
        <v/>
      </c>
      <c r="M1667" s="9" t="str">
        <f aca="false">IF($A1667="","",IF($K1667=0,"NOT IN BOM",IF($K1667&gt;1,"MULTIPLE BOM LINES","OK")))</f>
        <v/>
      </c>
      <c r="N1667" s="9" t="str">
        <f aca="false">IF($A1667="","",IF($L1667=0,"—",INDEX('1. Master BOM'!$A$1:$A$400,$L1667)))</f>
        <v/>
      </c>
      <c r="O1667" s="9" t="str">
        <f aca="false">IF($A1667="","",IF($L1667=0,"—",INDEX('1. Master BOM'!$B$1:$B$400,$L1667)))</f>
        <v/>
      </c>
      <c r="P1667" s="9" t="str">
        <f aca="false">IF($A1667="","",IF(OR($H1667="NOT IN SCHEMATIC",$O1667="—"),"",IF($G1667="","NO SCH PN",IF(UPPER(TRIM($G1667))=UPPER(TRIM($O1667)),"OK","MISMATCH"))))</f>
        <v/>
      </c>
      <c r="Q1667" s="9" t="str">
        <f aca="false">IF($A1667="","",IF($L1667=0,"—",INDEX('1. Master BOM'!$E$1:$E$400,$L1667)))</f>
        <v/>
      </c>
      <c r="R1667" s="9" t="str">
        <f aca="false">IF($A1667="","",IF($L1667=0,"—",IF(T(INDEX('1. Master BOM'!$F$1:$F$400,$L1667))="","(not set)",INDEX('1. Master BOM'!$F$1:$F$400,$L1667))))</f>
        <v/>
      </c>
      <c r="S1667" s="9" t="str">
        <f aca="false">IF($A1667="","",IF(OR($R1667="—",$R1667="(not set)",$D1667=""),"",IF(ISNUMBER(SEARCH(SUBSTITUTE(SUBSTITUTE(SUBSTITUTE($R1667,"-",""),"_","")," ",""),SUBSTITUTE(SUBSTITUTE(SUBSTITUTE($D1667,"-",""),"_","")," ",""))),"OK","CHECK")))</f>
        <v/>
      </c>
      <c r="T1667" s="9" t="str">
        <f aca="false">IF($A1667="","",IF(OR($H1667="NOT IN SCHEMATIC",$I1667="MISMATCH",$J1667="MISMATCH",$P1667="MISMATCH",$M1667&lt;&gt;"OK"),"REVIEW","OK"))</f>
        <v/>
      </c>
      <c r="U1667" s="14"/>
      <c r="V1667" s="14"/>
      <c r="W1667" s="17"/>
      <c r="X1667" s="14"/>
    </row>
    <row r="1668" customFormat="false" ht="15" hidden="false" customHeight="false" outlineLevel="0" collapsed="false">
      <c r="A1668" s="9" t="str">
        <f aca="false">IF('3. Layout Parts'!$A1668="","",TRIM('3. Layout Parts'!$A1668))</f>
        <v/>
      </c>
      <c r="B1668" s="9" t="str">
        <f aca="false">IF($A1668="","",'3. Layout Parts'!$D1668)</f>
        <v/>
      </c>
      <c r="C1668" s="9" t="str">
        <f aca="false">IF($A1668="","",'3. Layout Parts'!$B1668)</f>
        <v/>
      </c>
      <c r="D1668" s="9" t="str">
        <f aca="false">IF($A1668="","",'3. Layout Parts'!$C1668)</f>
        <v/>
      </c>
      <c r="E1668" s="9" t="str">
        <f aca="false">IF($A1668="","",IFERROR(INDEX('2. Schematic Parts'!$B$2:$B$3001,MATCH($A1668,'2. Schematic Parts'!$A$2:$A$3001,0)),"NOT FOUND"))</f>
        <v/>
      </c>
      <c r="F1668" s="9" t="str">
        <f aca="false">IF($A1668="","",IFERROR(INDEX('2. Schematic Parts'!$C$2:$C$3001,MATCH($A1668,'2. Schematic Parts'!$A$2:$A$3001,0))&amp;"","NOT FOUND"))</f>
        <v/>
      </c>
      <c r="G1668" s="9" t="str">
        <f aca="false">IF($A1668="","",IFERROR(INDEX('2. Schematic Parts'!$D$2:$D$3001,MATCH($A1668,'2. Schematic Parts'!$A$2:$A$3001,0))&amp;"","NOT FOUND"))</f>
        <v/>
      </c>
      <c r="H1668" s="9" t="str">
        <f aca="false">IF($A1668="","",IF(COUNTIF('2. Schematic Parts'!$A$2:$A$3001,$A1668)=0,"NOT IN SCHEMATIC","OK"))</f>
        <v/>
      </c>
      <c r="I1668" s="9" t="str">
        <f aca="false">IF($A1668="","",IF($H1668="NOT IN SCHEMATIC","",IF(UPPER(TRIM($C1668))=UPPER(TRIM($E1668)),"OK","MISMATCH")))</f>
        <v/>
      </c>
      <c r="J1668" s="9" t="str">
        <f aca="false">IF($A1668="","",IF($H1668="NOT IN SCHEMATIC","",IF($F1668="","NO SCH DECAL",IF($D1668="","",IF(UPPER(TRIM($D1668))=UPPER(TRIM($F1668)),"OK","MISMATCH")))))</f>
        <v/>
      </c>
      <c r="K1668" s="16" t="str">
        <f aca="false">IF($A1668="","",SUMPRODUCT(--ISNUMBER(SEARCH(","&amp;TRIM($A1668)&amp;",",","&amp;SUBSTITUTE('1. Master BOM'!$D$2:$D$400," ","")&amp;","))))</f>
        <v/>
      </c>
      <c r="L1668" s="16" t="str">
        <f aca="false">IF($A1668="","",IF($K1668&lt;&gt;1,0,SUMPRODUCT(ISNUMBER(SEARCH(","&amp;TRIM($A1668)&amp;",",","&amp;SUBSTITUTE('1. Master BOM'!$D$2:$D$400," ","")&amp;","))*ROW('1. Master BOM'!$D$2:$D$400))))</f>
        <v/>
      </c>
      <c r="M1668" s="9" t="str">
        <f aca="false">IF($A1668="","",IF($K1668=0,"NOT IN BOM",IF($K1668&gt;1,"MULTIPLE BOM LINES","OK")))</f>
        <v/>
      </c>
      <c r="N1668" s="9" t="str">
        <f aca="false">IF($A1668="","",IF($L1668=0,"—",INDEX('1. Master BOM'!$A$1:$A$400,$L1668)))</f>
        <v/>
      </c>
      <c r="O1668" s="9" t="str">
        <f aca="false">IF($A1668="","",IF($L1668=0,"—",INDEX('1. Master BOM'!$B$1:$B$400,$L1668)))</f>
        <v/>
      </c>
      <c r="P1668" s="9" t="str">
        <f aca="false">IF($A1668="","",IF(OR($H1668="NOT IN SCHEMATIC",$O1668="—"),"",IF($G1668="","NO SCH PN",IF(UPPER(TRIM($G1668))=UPPER(TRIM($O1668)),"OK","MISMATCH"))))</f>
        <v/>
      </c>
      <c r="Q1668" s="9" t="str">
        <f aca="false">IF($A1668="","",IF($L1668=0,"—",INDEX('1. Master BOM'!$E$1:$E$400,$L1668)))</f>
        <v/>
      </c>
      <c r="R1668" s="9" t="str">
        <f aca="false">IF($A1668="","",IF($L1668=0,"—",IF(T(INDEX('1. Master BOM'!$F$1:$F$400,$L1668))="","(not set)",INDEX('1. Master BOM'!$F$1:$F$400,$L1668))))</f>
        <v/>
      </c>
      <c r="S1668" s="9" t="str">
        <f aca="false">IF($A1668="","",IF(OR($R1668="—",$R1668="(not set)",$D1668=""),"",IF(ISNUMBER(SEARCH(SUBSTITUTE(SUBSTITUTE(SUBSTITUTE($R1668,"-",""),"_","")," ",""),SUBSTITUTE(SUBSTITUTE(SUBSTITUTE($D1668,"-",""),"_","")," ",""))),"OK","CHECK")))</f>
        <v/>
      </c>
      <c r="T1668" s="9" t="str">
        <f aca="false">IF($A1668="","",IF(OR($H1668="NOT IN SCHEMATIC",$I1668="MISMATCH",$J1668="MISMATCH",$P1668="MISMATCH",$M1668&lt;&gt;"OK"),"REVIEW","OK"))</f>
        <v/>
      </c>
      <c r="U1668" s="14"/>
      <c r="V1668" s="14"/>
      <c r="W1668" s="17"/>
      <c r="X1668" s="14"/>
    </row>
    <row r="1669" customFormat="false" ht="15" hidden="false" customHeight="false" outlineLevel="0" collapsed="false">
      <c r="A1669" s="9" t="str">
        <f aca="false">IF('3. Layout Parts'!$A1669="","",TRIM('3. Layout Parts'!$A1669))</f>
        <v/>
      </c>
      <c r="B1669" s="9" t="str">
        <f aca="false">IF($A1669="","",'3. Layout Parts'!$D1669)</f>
        <v/>
      </c>
      <c r="C1669" s="9" t="str">
        <f aca="false">IF($A1669="","",'3. Layout Parts'!$B1669)</f>
        <v/>
      </c>
      <c r="D1669" s="9" t="str">
        <f aca="false">IF($A1669="","",'3. Layout Parts'!$C1669)</f>
        <v/>
      </c>
      <c r="E1669" s="9" t="str">
        <f aca="false">IF($A1669="","",IFERROR(INDEX('2. Schematic Parts'!$B$2:$B$3001,MATCH($A1669,'2. Schematic Parts'!$A$2:$A$3001,0)),"NOT FOUND"))</f>
        <v/>
      </c>
      <c r="F1669" s="9" t="str">
        <f aca="false">IF($A1669="","",IFERROR(INDEX('2. Schematic Parts'!$C$2:$C$3001,MATCH($A1669,'2. Schematic Parts'!$A$2:$A$3001,0))&amp;"","NOT FOUND"))</f>
        <v/>
      </c>
      <c r="G1669" s="9" t="str">
        <f aca="false">IF($A1669="","",IFERROR(INDEX('2. Schematic Parts'!$D$2:$D$3001,MATCH($A1669,'2. Schematic Parts'!$A$2:$A$3001,0))&amp;"","NOT FOUND"))</f>
        <v/>
      </c>
      <c r="H1669" s="9" t="str">
        <f aca="false">IF($A1669="","",IF(COUNTIF('2. Schematic Parts'!$A$2:$A$3001,$A1669)=0,"NOT IN SCHEMATIC","OK"))</f>
        <v/>
      </c>
      <c r="I1669" s="9" t="str">
        <f aca="false">IF($A1669="","",IF($H1669="NOT IN SCHEMATIC","",IF(UPPER(TRIM($C1669))=UPPER(TRIM($E1669)),"OK","MISMATCH")))</f>
        <v/>
      </c>
      <c r="J1669" s="9" t="str">
        <f aca="false">IF($A1669="","",IF($H1669="NOT IN SCHEMATIC","",IF($F1669="","NO SCH DECAL",IF($D1669="","",IF(UPPER(TRIM($D1669))=UPPER(TRIM($F1669)),"OK","MISMATCH")))))</f>
        <v/>
      </c>
      <c r="K1669" s="16" t="str">
        <f aca="false">IF($A1669="","",SUMPRODUCT(--ISNUMBER(SEARCH(","&amp;TRIM($A1669)&amp;",",","&amp;SUBSTITUTE('1. Master BOM'!$D$2:$D$400," ","")&amp;","))))</f>
        <v/>
      </c>
      <c r="L1669" s="16" t="str">
        <f aca="false">IF($A1669="","",IF($K1669&lt;&gt;1,0,SUMPRODUCT(ISNUMBER(SEARCH(","&amp;TRIM($A1669)&amp;",",","&amp;SUBSTITUTE('1. Master BOM'!$D$2:$D$400," ","")&amp;","))*ROW('1. Master BOM'!$D$2:$D$400))))</f>
        <v/>
      </c>
      <c r="M1669" s="9" t="str">
        <f aca="false">IF($A1669="","",IF($K1669=0,"NOT IN BOM",IF($K1669&gt;1,"MULTIPLE BOM LINES","OK")))</f>
        <v/>
      </c>
      <c r="N1669" s="9" t="str">
        <f aca="false">IF($A1669="","",IF($L1669=0,"—",INDEX('1. Master BOM'!$A$1:$A$400,$L1669)))</f>
        <v/>
      </c>
      <c r="O1669" s="9" t="str">
        <f aca="false">IF($A1669="","",IF($L1669=0,"—",INDEX('1. Master BOM'!$B$1:$B$400,$L1669)))</f>
        <v/>
      </c>
      <c r="P1669" s="9" t="str">
        <f aca="false">IF($A1669="","",IF(OR($H1669="NOT IN SCHEMATIC",$O1669="—"),"",IF($G1669="","NO SCH PN",IF(UPPER(TRIM($G1669))=UPPER(TRIM($O1669)),"OK","MISMATCH"))))</f>
        <v/>
      </c>
      <c r="Q1669" s="9" t="str">
        <f aca="false">IF($A1669="","",IF($L1669=0,"—",INDEX('1. Master BOM'!$E$1:$E$400,$L1669)))</f>
        <v/>
      </c>
      <c r="R1669" s="9" t="str">
        <f aca="false">IF($A1669="","",IF($L1669=0,"—",IF(T(INDEX('1. Master BOM'!$F$1:$F$400,$L1669))="","(not set)",INDEX('1. Master BOM'!$F$1:$F$400,$L1669))))</f>
        <v/>
      </c>
      <c r="S1669" s="9" t="str">
        <f aca="false">IF($A1669="","",IF(OR($R1669="—",$R1669="(not set)",$D1669=""),"",IF(ISNUMBER(SEARCH(SUBSTITUTE(SUBSTITUTE(SUBSTITUTE($R1669,"-",""),"_","")," ",""),SUBSTITUTE(SUBSTITUTE(SUBSTITUTE($D1669,"-",""),"_","")," ",""))),"OK","CHECK")))</f>
        <v/>
      </c>
      <c r="T1669" s="9" t="str">
        <f aca="false">IF($A1669="","",IF(OR($H1669="NOT IN SCHEMATIC",$I1669="MISMATCH",$J1669="MISMATCH",$P1669="MISMATCH",$M1669&lt;&gt;"OK"),"REVIEW","OK"))</f>
        <v/>
      </c>
      <c r="U1669" s="14"/>
      <c r="V1669" s="14"/>
      <c r="W1669" s="17"/>
      <c r="X1669" s="14"/>
    </row>
    <row r="1670" customFormat="false" ht="15" hidden="false" customHeight="false" outlineLevel="0" collapsed="false">
      <c r="A1670" s="9" t="str">
        <f aca="false">IF('3. Layout Parts'!$A1670="","",TRIM('3. Layout Parts'!$A1670))</f>
        <v/>
      </c>
      <c r="B1670" s="9" t="str">
        <f aca="false">IF($A1670="","",'3. Layout Parts'!$D1670)</f>
        <v/>
      </c>
      <c r="C1670" s="9" t="str">
        <f aca="false">IF($A1670="","",'3. Layout Parts'!$B1670)</f>
        <v/>
      </c>
      <c r="D1670" s="9" t="str">
        <f aca="false">IF($A1670="","",'3. Layout Parts'!$C1670)</f>
        <v/>
      </c>
      <c r="E1670" s="9" t="str">
        <f aca="false">IF($A1670="","",IFERROR(INDEX('2. Schematic Parts'!$B$2:$B$3001,MATCH($A1670,'2. Schematic Parts'!$A$2:$A$3001,0)),"NOT FOUND"))</f>
        <v/>
      </c>
      <c r="F1670" s="9" t="str">
        <f aca="false">IF($A1670="","",IFERROR(INDEX('2. Schematic Parts'!$C$2:$C$3001,MATCH($A1670,'2. Schematic Parts'!$A$2:$A$3001,0))&amp;"","NOT FOUND"))</f>
        <v/>
      </c>
      <c r="G1670" s="9" t="str">
        <f aca="false">IF($A1670="","",IFERROR(INDEX('2. Schematic Parts'!$D$2:$D$3001,MATCH($A1670,'2. Schematic Parts'!$A$2:$A$3001,0))&amp;"","NOT FOUND"))</f>
        <v/>
      </c>
      <c r="H1670" s="9" t="str">
        <f aca="false">IF($A1670="","",IF(COUNTIF('2. Schematic Parts'!$A$2:$A$3001,$A1670)=0,"NOT IN SCHEMATIC","OK"))</f>
        <v/>
      </c>
      <c r="I1670" s="9" t="str">
        <f aca="false">IF($A1670="","",IF($H1670="NOT IN SCHEMATIC","",IF(UPPER(TRIM($C1670))=UPPER(TRIM($E1670)),"OK","MISMATCH")))</f>
        <v/>
      </c>
      <c r="J1670" s="9" t="str">
        <f aca="false">IF($A1670="","",IF($H1670="NOT IN SCHEMATIC","",IF($F1670="","NO SCH DECAL",IF($D1670="","",IF(UPPER(TRIM($D1670))=UPPER(TRIM($F1670)),"OK","MISMATCH")))))</f>
        <v/>
      </c>
      <c r="K1670" s="16" t="str">
        <f aca="false">IF($A1670="","",SUMPRODUCT(--ISNUMBER(SEARCH(","&amp;TRIM($A1670)&amp;",",","&amp;SUBSTITUTE('1. Master BOM'!$D$2:$D$400," ","")&amp;","))))</f>
        <v/>
      </c>
      <c r="L1670" s="16" t="str">
        <f aca="false">IF($A1670="","",IF($K1670&lt;&gt;1,0,SUMPRODUCT(ISNUMBER(SEARCH(","&amp;TRIM($A1670)&amp;",",","&amp;SUBSTITUTE('1. Master BOM'!$D$2:$D$400," ","")&amp;","))*ROW('1. Master BOM'!$D$2:$D$400))))</f>
        <v/>
      </c>
      <c r="M1670" s="9" t="str">
        <f aca="false">IF($A1670="","",IF($K1670=0,"NOT IN BOM",IF($K1670&gt;1,"MULTIPLE BOM LINES","OK")))</f>
        <v/>
      </c>
      <c r="N1670" s="9" t="str">
        <f aca="false">IF($A1670="","",IF($L1670=0,"—",INDEX('1. Master BOM'!$A$1:$A$400,$L1670)))</f>
        <v/>
      </c>
      <c r="O1670" s="9" t="str">
        <f aca="false">IF($A1670="","",IF($L1670=0,"—",INDEX('1. Master BOM'!$B$1:$B$400,$L1670)))</f>
        <v/>
      </c>
      <c r="P1670" s="9" t="str">
        <f aca="false">IF($A1670="","",IF(OR($H1670="NOT IN SCHEMATIC",$O1670="—"),"",IF($G1670="","NO SCH PN",IF(UPPER(TRIM($G1670))=UPPER(TRIM($O1670)),"OK","MISMATCH"))))</f>
        <v/>
      </c>
      <c r="Q1670" s="9" t="str">
        <f aca="false">IF($A1670="","",IF($L1670=0,"—",INDEX('1. Master BOM'!$E$1:$E$400,$L1670)))</f>
        <v/>
      </c>
      <c r="R1670" s="9" t="str">
        <f aca="false">IF($A1670="","",IF($L1670=0,"—",IF(T(INDEX('1. Master BOM'!$F$1:$F$400,$L1670))="","(not set)",INDEX('1. Master BOM'!$F$1:$F$400,$L1670))))</f>
        <v/>
      </c>
      <c r="S1670" s="9" t="str">
        <f aca="false">IF($A1670="","",IF(OR($R1670="—",$R1670="(not set)",$D1670=""),"",IF(ISNUMBER(SEARCH(SUBSTITUTE(SUBSTITUTE(SUBSTITUTE($R1670,"-",""),"_","")," ",""),SUBSTITUTE(SUBSTITUTE(SUBSTITUTE($D1670,"-",""),"_","")," ",""))),"OK","CHECK")))</f>
        <v/>
      </c>
      <c r="T1670" s="9" t="str">
        <f aca="false">IF($A1670="","",IF(OR($H1670="NOT IN SCHEMATIC",$I1670="MISMATCH",$J1670="MISMATCH",$P1670="MISMATCH",$M1670&lt;&gt;"OK"),"REVIEW","OK"))</f>
        <v/>
      </c>
      <c r="U1670" s="14"/>
      <c r="V1670" s="14"/>
      <c r="W1670" s="17"/>
      <c r="X1670" s="14"/>
    </row>
    <row r="1671" customFormat="false" ht="15" hidden="false" customHeight="false" outlineLevel="0" collapsed="false">
      <c r="A1671" s="9" t="str">
        <f aca="false">IF('3. Layout Parts'!$A1671="","",TRIM('3. Layout Parts'!$A1671))</f>
        <v/>
      </c>
      <c r="B1671" s="9" t="str">
        <f aca="false">IF($A1671="","",'3. Layout Parts'!$D1671)</f>
        <v/>
      </c>
      <c r="C1671" s="9" t="str">
        <f aca="false">IF($A1671="","",'3. Layout Parts'!$B1671)</f>
        <v/>
      </c>
      <c r="D1671" s="9" t="str">
        <f aca="false">IF($A1671="","",'3. Layout Parts'!$C1671)</f>
        <v/>
      </c>
      <c r="E1671" s="9" t="str">
        <f aca="false">IF($A1671="","",IFERROR(INDEX('2. Schematic Parts'!$B$2:$B$3001,MATCH($A1671,'2. Schematic Parts'!$A$2:$A$3001,0)),"NOT FOUND"))</f>
        <v/>
      </c>
      <c r="F1671" s="9" t="str">
        <f aca="false">IF($A1671="","",IFERROR(INDEX('2. Schematic Parts'!$C$2:$C$3001,MATCH($A1671,'2. Schematic Parts'!$A$2:$A$3001,0))&amp;"","NOT FOUND"))</f>
        <v/>
      </c>
      <c r="G1671" s="9" t="str">
        <f aca="false">IF($A1671="","",IFERROR(INDEX('2. Schematic Parts'!$D$2:$D$3001,MATCH($A1671,'2. Schematic Parts'!$A$2:$A$3001,0))&amp;"","NOT FOUND"))</f>
        <v/>
      </c>
      <c r="H1671" s="9" t="str">
        <f aca="false">IF($A1671="","",IF(COUNTIF('2. Schematic Parts'!$A$2:$A$3001,$A1671)=0,"NOT IN SCHEMATIC","OK"))</f>
        <v/>
      </c>
      <c r="I1671" s="9" t="str">
        <f aca="false">IF($A1671="","",IF($H1671="NOT IN SCHEMATIC","",IF(UPPER(TRIM($C1671))=UPPER(TRIM($E1671)),"OK","MISMATCH")))</f>
        <v/>
      </c>
      <c r="J1671" s="9" t="str">
        <f aca="false">IF($A1671="","",IF($H1671="NOT IN SCHEMATIC","",IF($F1671="","NO SCH DECAL",IF($D1671="","",IF(UPPER(TRIM($D1671))=UPPER(TRIM($F1671)),"OK","MISMATCH")))))</f>
        <v/>
      </c>
      <c r="K1671" s="16" t="str">
        <f aca="false">IF($A1671="","",SUMPRODUCT(--ISNUMBER(SEARCH(","&amp;TRIM($A1671)&amp;",",","&amp;SUBSTITUTE('1. Master BOM'!$D$2:$D$400," ","")&amp;","))))</f>
        <v/>
      </c>
      <c r="L1671" s="16" t="str">
        <f aca="false">IF($A1671="","",IF($K1671&lt;&gt;1,0,SUMPRODUCT(ISNUMBER(SEARCH(","&amp;TRIM($A1671)&amp;",",","&amp;SUBSTITUTE('1. Master BOM'!$D$2:$D$400," ","")&amp;","))*ROW('1. Master BOM'!$D$2:$D$400))))</f>
        <v/>
      </c>
      <c r="M1671" s="9" t="str">
        <f aca="false">IF($A1671="","",IF($K1671=0,"NOT IN BOM",IF($K1671&gt;1,"MULTIPLE BOM LINES","OK")))</f>
        <v/>
      </c>
      <c r="N1671" s="9" t="str">
        <f aca="false">IF($A1671="","",IF($L1671=0,"—",INDEX('1. Master BOM'!$A$1:$A$400,$L1671)))</f>
        <v/>
      </c>
      <c r="O1671" s="9" t="str">
        <f aca="false">IF($A1671="","",IF($L1671=0,"—",INDEX('1. Master BOM'!$B$1:$B$400,$L1671)))</f>
        <v/>
      </c>
      <c r="P1671" s="9" t="str">
        <f aca="false">IF($A1671="","",IF(OR($H1671="NOT IN SCHEMATIC",$O1671="—"),"",IF($G1671="","NO SCH PN",IF(UPPER(TRIM($G1671))=UPPER(TRIM($O1671)),"OK","MISMATCH"))))</f>
        <v/>
      </c>
      <c r="Q1671" s="9" t="str">
        <f aca="false">IF($A1671="","",IF($L1671=0,"—",INDEX('1. Master BOM'!$E$1:$E$400,$L1671)))</f>
        <v/>
      </c>
      <c r="R1671" s="9" t="str">
        <f aca="false">IF($A1671="","",IF($L1671=0,"—",IF(T(INDEX('1. Master BOM'!$F$1:$F$400,$L1671))="","(not set)",INDEX('1. Master BOM'!$F$1:$F$400,$L1671))))</f>
        <v/>
      </c>
      <c r="S1671" s="9" t="str">
        <f aca="false">IF($A1671="","",IF(OR($R1671="—",$R1671="(not set)",$D1671=""),"",IF(ISNUMBER(SEARCH(SUBSTITUTE(SUBSTITUTE(SUBSTITUTE($R1671,"-",""),"_","")," ",""),SUBSTITUTE(SUBSTITUTE(SUBSTITUTE($D1671,"-",""),"_","")," ",""))),"OK","CHECK")))</f>
        <v/>
      </c>
      <c r="T1671" s="9" t="str">
        <f aca="false">IF($A1671="","",IF(OR($H1671="NOT IN SCHEMATIC",$I1671="MISMATCH",$J1671="MISMATCH",$P1671="MISMATCH",$M1671&lt;&gt;"OK"),"REVIEW","OK"))</f>
        <v/>
      </c>
      <c r="U1671" s="14"/>
      <c r="V1671" s="14"/>
      <c r="W1671" s="17"/>
      <c r="X1671" s="14"/>
    </row>
    <row r="1672" customFormat="false" ht="15" hidden="false" customHeight="false" outlineLevel="0" collapsed="false">
      <c r="A1672" s="9" t="str">
        <f aca="false">IF('3. Layout Parts'!$A1672="","",TRIM('3. Layout Parts'!$A1672))</f>
        <v/>
      </c>
      <c r="B1672" s="9" t="str">
        <f aca="false">IF($A1672="","",'3. Layout Parts'!$D1672)</f>
        <v/>
      </c>
      <c r="C1672" s="9" t="str">
        <f aca="false">IF($A1672="","",'3. Layout Parts'!$B1672)</f>
        <v/>
      </c>
      <c r="D1672" s="9" t="str">
        <f aca="false">IF($A1672="","",'3. Layout Parts'!$C1672)</f>
        <v/>
      </c>
      <c r="E1672" s="9" t="str">
        <f aca="false">IF($A1672="","",IFERROR(INDEX('2. Schematic Parts'!$B$2:$B$3001,MATCH($A1672,'2. Schematic Parts'!$A$2:$A$3001,0)),"NOT FOUND"))</f>
        <v/>
      </c>
      <c r="F1672" s="9" t="str">
        <f aca="false">IF($A1672="","",IFERROR(INDEX('2. Schematic Parts'!$C$2:$C$3001,MATCH($A1672,'2. Schematic Parts'!$A$2:$A$3001,0))&amp;"","NOT FOUND"))</f>
        <v/>
      </c>
      <c r="G1672" s="9" t="str">
        <f aca="false">IF($A1672="","",IFERROR(INDEX('2. Schematic Parts'!$D$2:$D$3001,MATCH($A1672,'2. Schematic Parts'!$A$2:$A$3001,0))&amp;"","NOT FOUND"))</f>
        <v/>
      </c>
      <c r="H1672" s="9" t="str">
        <f aca="false">IF($A1672="","",IF(COUNTIF('2. Schematic Parts'!$A$2:$A$3001,$A1672)=0,"NOT IN SCHEMATIC","OK"))</f>
        <v/>
      </c>
      <c r="I1672" s="9" t="str">
        <f aca="false">IF($A1672="","",IF($H1672="NOT IN SCHEMATIC","",IF(UPPER(TRIM($C1672))=UPPER(TRIM($E1672)),"OK","MISMATCH")))</f>
        <v/>
      </c>
      <c r="J1672" s="9" t="str">
        <f aca="false">IF($A1672="","",IF($H1672="NOT IN SCHEMATIC","",IF($F1672="","NO SCH DECAL",IF($D1672="","",IF(UPPER(TRIM($D1672))=UPPER(TRIM($F1672)),"OK","MISMATCH")))))</f>
        <v/>
      </c>
      <c r="K1672" s="16" t="str">
        <f aca="false">IF($A1672="","",SUMPRODUCT(--ISNUMBER(SEARCH(","&amp;TRIM($A1672)&amp;",",","&amp;SUBSTITUTE('1. Master BOM'!$D$2:$D$400," ","")&amp;","))))</f>
        <v/>
      </c>
      <c r="L1672" s="16" t="str">
        <f aca="false">IF($A1672="","",IF($K1672&lt;&gt;1,0,SUMPRODUCT(ISNUMBER(SEARCH(","&amp;TRIM($A1672)&amp;",",","&amp;SUBSTITUTE('1. Master BOM'!$D$2:$D$400," ","")&amp;","))*ROW('1. Master BOM'!$D$2:$D$400))))</f>
        <v/>
      </c>
      <c r="M1672" s="9" t="str">
        <f aca="false">IF($A1672="","",IF($K1672=0,"NOT IN BOM",IF($K1672&gt;1,"MULTIPLE BOM LINES","OK")))</f>
        <v/>
      </c>
      <c r="N1672" s="9" t="str">
        <f aca="false">IF($A1672="","",IF($L1672=0,"—",INDEX('1. Master BOM'!$A$1:$A$400,$L1672)))</f>
        <v/>
      </c>
      <c r="O1672" s="9" t="str">
        <f aca="false">IF($A1672="","",IF($L1672=0,"—",INDEX('1. Master BOM'!$B$1:$B$400,$L1672)))</f>
        <v/>
      </c>
      <c r="P1672" s="9" t="str">
        <f aca="false">IF($A1672="","",IF(OR($H1672="NOT IN SCHEMATIC",$O1672="—"),"",IF($G1672="","NO SCH PN",IF(UPPER(TRIM($G1672))=UPPER(TRIM($O1672)),"OK","MISMATCH"))))</f>
        <v/>
      </c>
      <c r="Q1672" s="9" t="str">
        <f aca="false">IF($A1672="","",IF($L1672=0,"—",INDEX('1. Master BOM'!$E$1:$E$400,$L1672)))</f>
        <v/>
      </c>
      <c r="R1672" s="9" t="str">
        <f aca="false">IF($A1672="","",IF($L1672=0,"—",IF(T(INDEX('1. Master BOM'!$F$1:$F$400,$L1672))="","(not set)",INDEX('1. Master BOM'!$F$1:$F$400,$L1672))))</f>
        <v/>
      </c>
      <c r="S1672" s="9" t="str">
        <f aca="false">IF($A1672="","",IF(OR($R1672="—",$R1672="(not set)",$D1672=""),"",IF(ISNUMBER(SEARCH(SUBSTITUTE(SUBSTITUTE(SUBSTITUTE($R1672,"-",""),"_","")," ",""),SUBSTITUTE(SUBSTITUTE(SUBSTITUTE($D1672,"-",""),"_","")," ",""))),"OK","CHECK")))</f>
        <v/>
      </c>
      <c r="T1672" s="9" t="str">
        <f aca="false">IF($A1672="","",IF(OR($H1672="NOT IN SCHEMATIC",$I1672="MISMATCH",$J1672="MISMATCH",$P1672="MISMATCH",$M1672&lt;&gt;"OK"),"REVIEW","OK"))</f>
        <v/>
      </c>
      <c r="U1672" s="14"/>
      <c r="V1672" s="14"/>
      <c r="W1672" s="17"/>
      <c r="X1672" s="14"/>
    </row>
    <row r="1673" customFormat="false" ht="15" hidden="false" customHeight="false" outlineLevel="0" collapsed="false">
      <c r="A1673" s="9" t="str">
        <f aca="false">IF('3. Layout Parts'!$A1673="","",TRIM('3. Layout Parts'!$A1673))</f>
        <v/>
      </c>
      <c r="B1673" s="9" t="str">
        <f aca="false">IF($A1673="","",'3. Layout Parts'!$D1673)</f>
        <v/>
      </c>
      <c r="C1673" s="9" t="str">
        <f aca="false">IF($A1673="","",'3. Layout Parts'!$B1673)</f>
        <v/>
      </c>
      <c r="D1673" s="9" t="str">
        <f aca="false">IF($A1673="","",'3. Layout Parts'!$C1673)</f>
        <v/>
      </c>
      <c r="E1673" s="9" t="str">
        <f aca="false">IF($A1673="","",IFERROR(INDEX('2. Schematic Parts'!$B$2:$B$3001,MATCH($A1673,'2. Schematic Parts'!$A$2:$A$3001,0)),"NOT FOUND"))</f>
        <v/>
      </c>
      <c r="F1673" s="9" t="str">
        <f aca="false">IF($A1673="","",IFERROR(INDEX('2. Schematic Parts'!$C$2:$C$3001,MATCH($A1673,'2. Schematic Parts'!$A$2:$A$3001,0))&amp;"","NOT FOUND"))</f>
        <v/>
      </c>
      <c r="G1673" s="9" t="str">
        <f aca="false">IF($A1673="","",IFERROR(INDEX('2. Schematic Parts'!$D$2:$D$3001,MATCH($A1673,'2. Schematic Parts'!$A$2:$A$3001,0))&amp;"","NOT FOUND"))</f>
        <v/>
      </c>
      <c r="H1673" s="9" t="str">
        <f aca="false">IF($A1673="","",IF(COUNTIF('2. Schematic Parts'!$A$2:$A$3001,$A1673)=0,"NOT IN SCHEMATIC","OK"))</f>
        <v/>
      </c>
      <c r="I1673" s="9" t="str">
        <f aca="false">IF($A1673="","",IF($H1673="NOT IN SCHEMATIC","",IF(UPPER(TRIM($C1673))=UPPER(TRIM($E1673)),"OK","MISMATCH")))</f>
        <v/>
      </c>
      <c r="J1673" s="9" t="str">
        <f aca="false">IF($A1673="","",IF($H1673="NOT IN SCHEMATIC","",IF($F1673="","NO SCH DECAL",IF($D1673="","",IF(UPPER(TRIM($D1673))=UPPER(TRIM($F1673)),"OK","MISMATCH")))))</f>
        <v/>
      </c>
      <c r="K1673" s="16" t="str">
        <f aca="false">IF($A1673="","",SUMPRODUCT(--ISNUMBER(SEARCH(","&amp;TRIM($A1673)&amp;",",","&amp;SUBSTITUTE('1. Master BOM'!$D$2:$D$400," ","")&amp;","))))</f>
        <v/>
      </c>
      <c r="L1673" s="16" t="str">
        <f aca="false">IF($A1673="","",IF($K1673&lt;&gt;1,0,SUMPRODUCT(ISNUMBER(SEARCH(","&amp;TRIM($A1673)&amp;",",","&amp;SUBSTITUTE('1. Master BOM'!$D$2:$D$400," ","")&amp;","))*ROW('1. Master BOM'!$D$2:$D$400))))</f>
        <v/>
      </c>
      <c r="M1673" s="9" t="str">
        <f aca="false">IF($A1673="","",IF($K1673=0,"NOT IN BOM",IF($K1673&gt;1,"MULTIPLE BOM LINES","OK")))</f>
        <v/>
      </c>
      <c r="N1673" s="9" t="str">
        <f aca="false">IF($A1673="","",IF($L1673=0,"—",INDEX('1. Master BOM'!$A$1:$A$400,$L1673)))</f>
        <v/>
      </c>
      <c r="O1673" s="9" t="str">
        <f aca="false">IF($A1673="","",IF($L1673=0,"—",INDEX('1. Master BOM'!$B$1:$B$400,$L1673)))</f>
        <v/>
      </c>
      <c r="P1673" s="9" t="str">
        <f aca="false">IF($A1673="","",IF(OR($H1673="NOT IN SCHEMATIC",$O1673="—"),"",IF($G1673="","NO SCH PN",IF(UPPER(TRIM($G1673))=UPPER(TRIM($O1673)),"OK","MISMATCH"))))</f>
        <v/>
      </c>
      <c r="Q1673" s="9" t="str">
        <f aca="false">IF($A1673="","",IF($L1673=0,"—",INDEX('1. Master BOM'!$E$1:$E$400,$L1673)))</f>
        <v/>
      </c>
      <c r="R1673" s="9" t="str">
        <f aca="false">IF($A1673="","",IF($L1673=0,"—",IF(T(INDEX('1. Master BOM'!$F$1:$F$400,$L1673))="","(not set)",INDEX('1. Master BOM'!$F$1:$F$400,$L1673))))</f>
        <v/>
      </c>
      <c r="S1673" s="9" t="str">
        <f aca="false">IF($A1673="","",IF(OR($R1673="—",$R1673="(not set)",$D1673=""),"",IF(ISNUMBER(SEARCH(SUBSTITUTE(SUBSTITUTE(SUBSTITUTE($R1673,"-",""),"_","")," ",""),SUBSTITUTE(SUBSTITUTE(SUBSTITUTE($D1673,"-",""),"_","")," ",""))),"OK","CHECK")))</f>
        <v/>
      </c>
      <c r="T1673" s="9" t="str">
        <f aca="false">IF($A1673="","",IF(OR($H1673="NOT IN SCHEMATIC",$I1673="MISMATCH",$J1673="MISMATCH",$P1673="MISMATCH",$M1673&lt;&gt;"OK"),"REVIEW","OK"))</f>
        <v/>
      </c>
      <c r="U1673" s="14"/>
      <c r="V1673" s="14"/>
      <c r="W1673" s="17"/>
      <c r="X1673" s="14"/>
    </row>
    <row r="1674" customFormat="false" ht="15" hidden="false" customHeight="false" outlineLevel="0" collapsed="false">
      <c r="A1674" s="9" t="str">
        <f aca="false">IF('3. Layout Parts'!$A1674="","",TRIM('3. Layout Parts'!$A1674))</f>
        <v/>
      </c>
      <c r="B1674" s="9" t="str">
        <f aca="false">IF($A1674="","",'3. Layout Parts'!$D1674)</f>
        <v/>
      </c>
      <c r="C1674" s="9" t="str">
        <f aca="false">IF($A1674="","",'3. Layout Parts'!$B1674)</f>
        <v/>
      </c>
      <c r="D1674" s="9" t="str">
        <f aca="false">IF($A1674="","",'3. Layout Parts'!$C1674)</f>
        <v/>
      </c>
      <c r="E1674" s="9" t="str">
        <f aca="false">IF($A1674="","",IFERROR(INDEX('2. Schematic Parts'!$B$2:$B$3001,MATCH($A1674,'2. Schematic Parts'!$A$2:$A$3001,0)),"NOT FOUND"))</f>
        <v/>
      </c>
      <c r="F1674" s="9" t="str">
        <f aca="false">IF($A1674="","",IFERROR(INDEX('2. Schematic Parts'!$C$2:$C$3001,MATCH($A1674,'2. Schematic Parts'!$A$2:$A$3001,0))&amp;"","NOT FOUND"))</f>
        <v/>
      </c>
      <c r="G1674" s="9" t="str">
        <f aca="false">IF($A1674="","",IFERROR(INDEX('2. Schematic Parts'!$D$2:$D$3001,MATCH($A1674,'2. Schematic Parts'!$A$2:$A$3001,0))&amp;"","NOT FOUND"))</f>
        <v/>
      </c>
      <c r="H1674" s="9" t="str">
        <f aca="false">IF($A1674="","",IF(COUNTIF('2. Schematic Parts'!$A$2:$A$3001,$A1674)=0,"NOT IN SCHEMATIC","OK"))</f>
        <v/>
      </c>
      <c r="I1674" s="9" t="str">
        <f aca="false">IF($A1674="","",IF($H1674="NOT IN SCHEMATIC","",IF(UPPER(TRIM($C1674))=UPPER(TRIM($E1674)),"OK","MISMATCH")))</f>
        <v/>
      </c>
      <c r="J1674" s="9" t="str">
        <f aca="false">IF($A1674="","",IF($H1674="NOT IN SCHEMATIC","",IF($F1674="","NO SCH DECAL",IF($D1674="","",IF(UPPER(TRIM($D1674))=UPPER(TRIM($F1674)),"OK","MISMATCH")))))</f>
        <v/>
      </c>
      <c r="K1674" s="16" t="str">
        <f aca="false">IF($A1674="","",SUMPRODUCT(--ISNUMBER(SEARCH(","&amp;TRIM($A1674)&amp;",",","&amp;SUBSTITUTE('1. Master BOM'!$D$2:$D$400," ","")&amp;","))))</f>
        <v/>
      </c>
      <c r="L1674" s="16" t="str">
        <f aca="false">IF($A1674="","",IF($K1674&lt;&gt;1,0,SUMPRODUCT(ISNUMBER(SEARCH(","&amp;TRIM($A1674)&amp;",",","&amp;SUBSTITUTE('1. Master BOM'!$D$2:$D$400," ","")&amp;","))*ROW('1. Master BOM'!$D$2:$D$400))))</f>
        <v/>
      </c>
      <c r="M1674" s="9" t="str">
        <f aca="false">IF($A1674="","",IF($K1674=0,"NOT IN BOM",IF($K1674&gt;1,"MULTIPLE BOM LINES","OK")))</f>
        <v/>
      </c>
      <c r="N1674" s="9" t="str">
        <f aca="false">IF($A1674="","",IF($L1674=0,"—",INDEX('1. Master BOM'!$A$1:$A$400,$L1674)))</f>
        <v/>
      </c>
      <c r="O1674" s="9" t="str">
        <f aca="false">IF($A1674="","",IF($L1674=0,"—",INDEX('1. Master BOM'!$B$1:$B$400,$L1674)))</f>
        <v/>
      </c>
      <c r="P1674" s="9" t="str">
        <f aca="false">IF($A1674="","",IF(OR($H1674="NOT IN SCHEMATIC",$O1674="—"),"",IF($G1674="","NO SCH PN",IF(UPPER(TRIM($G1674))=UPPER(TRIM($O1674)),"OK","MISMATCH"))))</f>
        <v/>
      </c>
      <c r="Q1674" s="9" t="str">
        <f aca="false">IF($A1674="","",IF($L1674=0,"—",INDEX('1. Master BOM'!$E$1:$E$400,$L1674)))</f>
        <v/>
      </c>
      <c r="R1674" s="9" t="str">
        <f aca="false">IF($A1674="","",IF($L1674=0,"—",IF(T(INDEX('1. Master BOM'!$F$1:$F$400,$L1674))="","(not set)",INDEX('1. Master BOM'!$F$1:$F$400,$L1674))))</f>
        <v/>
      </c>
      <c r="S1674" s="9" t="str">
        <f aca="false">IF($A1674="","",IF(OR($R1674="—",$R1674="(not set)",$D1674=""),"",IF(ISNUMBER(SEARCH(SUBSTITUTE(SUBSTITUTE(SUBSTITUTE($R1674,"-",""),"_","")," ",""),SUBSTITUTE(SUBSTITUTE(SUBSTITUTE($D1674,"-",""),"_","")," ",""))),"OK","CHECK")))</f>
        <v/>
      </c>
      <c r="T1674" s="9" t="str">
        <f aca="false">IF($A1674="","",IF(OR($H1674="NOT IN SCHEMATIC",$I1674="MISMATCH",$J1674="MISMATCH",$P1674="MISMATCH",$M1674&lt;&gt;"OK"),"REVIEW","OK"))</f>
        <v/>
      </c>
      <c r="U1674" s="14"/>
      <c r="V1674" s="14"/>
      <c r="W1674" s="17"/>
      <c r="X1674" s="14"/>
    </row>
    <row r="1675" customFormat="false" ht="15" hidden="false" customHeight="false" outlineLevel="0" collapsed="false">
      <c r="A1675" s="9" t="str">
        <f aca="false">IF('3. Layout Parts'!$A1675="","",TRIM('3. Layout Parts'!$A1675))</f>
        <v/>
      </c>
      <c r="B1675" s="9" t="str">
        <f aca="false">IF($A1675="","",'3. Layout Parts'!$D1675)</f>
        <v/>
      </c>
      <c r="C1675" s="9" t="str">
        <f aca="false">IF($A1675="","",'3. Layout Parts'!$B1675)</f>
        <v/>
      </c>
      <c r="D1675" s="9" t="str">
        <f aca="false">IF($A1675="","",'3. Layout Parts'!$C1675)</f>
        <v/>
      </c>
      <c r="E1675" s="9" t="str">
        <f aca="false">IF($A1675="","",IFERROR(INDEX('2. Schematic Parts'!$B$2:$B$3001,MATCH($A1675,'2. Schematic Parts'!$A$2:$A$3001,0)),"NOT FOUND"))</f>
        <v/>
      </c>
      <c r="F1675" s="9" t="str">
        <f aca="false">IF($A1675="","",IFERROR(INDEX('2. Schematic Parts'!$C$2:$C$3001,MATCH($A1675,'2. Schematic Parts'!$A$2:$A$3001,0))&amp;"","NOT FOUND"))</f>
        <v/>
      </c>
      <c r="G1675" s="9" t="str">
        <f aca="false">IF($A1675="","",IFERROR(INDEX('2. Schematic Parts'!$D$2:$D$3001,MATCH($A1675,'2. Schematic Parts'!$A$2:$A$3001,0))&amp;"","NOT FOUND"))</f>
        <v/>
      </c>
      <c r="H1675" s="9" t="str">
        <f aca="false">IF($A1675="","",IF(COUNTIF('2. Schematic Parts'!$A$2:$A$3001,$A1675)=0,"NOT IN SCHEMATIC","OK"))</f>
        <v/>
      </c>
      <c r="I1675" s="9" t="str">
        <f aca="false">IF($A1675="","",IF($H1675="NOT IN SCHEMATIC","",IF(UPPER(TRIM($C1675))=UPPER(TRIM($E1675)),"OK","MISMATCH")))</f>
        <v/>
      </c>
      <c r="J1675" s="9" t="str">
        <f aca="false">IF($A1675="","",IF($H1675="NOT IN SCHEMATIC","",IF($F1675="","NO SCH DECAL",IF($D1675="","",IF(UPPER(TRIM($D1675))=UPPER(TRIM($F1675)),"OK","MISMATCH")))))</f>
        <v/>
      </c>
      <c r="K1675" s="16" t="str">
        <f aca="false">IF($A1675="","",SUMPRODUCT(--ISNUMBER(SEARCH(","&amp;TRIM($A1675)&amp;",",","&amp;SUBSTITUTE('1. Master BOM'!$D$2:$D$400," ","")&amp;","))))</f>
        <v/>
      </c>
      <c r="L1675" s="16" t="str">
        <f aca="false">IF($A1675="","",IF($K1675&lt;&gt;1,0,SUMPRODUCT(ISNUMBER(SEARCH(","&amp;TRIM($A1675)&amp;",",","&amp;SUBSTITUTE('1. Master BOM'!$D$2:$D$400," ","")&amp;","))*ROW('1. Master BOM'!$D$2:$D$400))))</f>
        <v/>
      </c>
      <c r="M1675" s="9" t="str">
        <f aca="false">IF($A1675="","",IF($K1675=0,"NOT IN BOM",IF($K1675&gt;1,"MULTIPLE BOM LINES","OK")))</f>
        <v/>
      </c>
      <c r="N1675" s="9" t="str">
        <f aca="false">IF($A1675="","",IF($L1675=0,"—",INDEX('1. Master BOM'!$A$1:$A$400,$L1675)))</f>
        <v/>
      </c>
      <c r="O1675" s="9" t="str">
        <f aca="false">IF($A1675="","",IF($L1675=0,"—",INDEX('1. Master BOM'!$B$1:$B$400,$L1675)))</f>
        <v/>
      </c>
      <c r="P1675" s="9" t="str">
        <f aca="false">IF($A1675="","",IF(OR($H1675="NOT IN SCHEMATIC",$O1675="—"),"",IF($G1675="","NO SCH PN",IF(UPPER(TRIM($G1675))=UPPER(TRIM($O1675)),"OK","MISMATCH"))))</f>
        <v/>
      </c>
      <c r="Q1675" s="9" t="str">
        <f aca="false">IF($A1675="","",IF($L1675=0,"—",INDEX('1. Master BOM'!$E$1:$E$400,$L1675)))</f>
        <v/>
      </c>
      <c r="R1675" s="9" t="str">
        <f aca="false">IF($A1675="","",IF($L1675=0,"—",IF(T(INDEX('1. Master BOM'!$F$1:$F$400,$L1675))="","(not set)",INDEX('1. Master BOM'!$F$1:$F$400,$L1675))))</f>
        <v/>
      </c>
      <c r="S1675" s="9" t="str">
        <f aca="false">IF($A1675="","",IF(OR($R1675="—",$R1675="(not set)",$D1675=""),"",IF(ISNUMBER(SEARCH(SUBSTITUTE(SUBSTITUTE(SUBSTITUTE($R1675,"-",""),"_","")," ",""),SUBSTITUTE(SUBSTITUTE(SUBSTITUTE($D1675,"-",""),"_","")," ",""))),"OK","CHECK")))</f>
        <v/>
      </c>
      <c r="T1675" s="9" t="str">
        <f aca="false">IF($A1675="","",IF(OR($H1675="NOT IN SCHEMATIC",$I1675="MISMATCH",$J1675="MISMATCH",$P1675="MISMATCH",$M1675&lt;&gt;"OK"),"REVIEW","OK"))</f>
        <v/>
      </c>
      <c r="U1675" s="14"/>
      <c r="V1675" s="14"/>
      <c r="W1675" s="17"/>
      <c r="X1675" s="14"/>
    </row>
    <row r="1676" customFormat="false" ht="15" hidden="false" customHeight="false" outlineLevel="0" collapsed="false">
      <c r="A1676" s="9" t="str">
        <f aca="false">IF('3. Layout Parts'!$A1676="","",TRIM('3. Layout Parts'!$A1676))</f>
        <v/>
      </c>
      <c r="B1676" s="9" t="str">
        <f aca="false">IF($A1676="","",'3. Layout Parts'!$D1676)</f>
        <v/>
      </c>
      <c r="C1676" s="9" t="str">
        <f aca="false">IF($A1676="","",'3. Layout Parts'!$B1676)</f>
        <v/>
      </c>
      <c r="D1676" s="9" t="str">
        <f aca="false">IF($A1676="","",'3. Layout Parts'!$C1676)</f>
        <v/>
      </c>
      <c r="E1676" s="9" t="str">
        <f aca="false">IF($A1676="","",IFERROR(INDEX('2. Schematic Parts'!$B$2:$B$3001,MATCH($A1676,'2. Schematic Parts'!$A$2:$A$3001,0)),"NOT FOUND"))</f>
        <v/>
      </c>
      <c r="F1676" s="9" t="str">
        <f aca="false">IF($A1676="","",IFERROR(INDEX('2. Schematic Parts'!$C$2:$C$3001,MATCH($A1676,'2. Schematic Parts'!$A$2:$A$3001,0))&amp;"","NOT FOUND"))</f>
        <v/>
      </c>
      <c r="G1676" s="9" t="str">
        <f aca="false">IF($A1676="","",IFERROR(INDEX('2. Schematic Parts'!$D$2:$D$3001,MATCH($A1676,'2. Schematic Parts'!$A$2:$A$3001,0))&amp;"","NOT FOUND"))</f>
        <v/>
      </c>
      <c r="H1676" s="9" t="str">
        <f aca="false">IF($A1676="","",IF(COUNTIF('2. Schematic Parts'!$A$2:$A$3001,$A1676)=0,"NOT IN SCHEMATIC","OK"))</f>
        <v/>
      </c>
      <c r="I1676" s="9" t="str">
        <f aca="false">IF($A1676="","",IF($H1676="NOT IN SCHEMATIC","",IF(UPPER(TRIM($C1676))=UPPER(TRIM($E1676)),"OK","MISMATCH")))</f>
        <v/>
      </c>
      <c r="J1676" s="9" t="str">
        <f aca="false">IF($A1676="","",IF($H1676="NOT IN SCHEMATIC","",IF($F1676="","NO SCH DECAL",IF($D1676="","",IF(UPPER(TRIM($D1676))=UPPER(TRIM($F1676)),"OK","MISMATCH")))))</f>
        <v/>
      </c>
      <c r="K1676" s="16" t="str">
        <f aca="false">IF($A1676="","",SUMPRODUCT(--ISNUMBER(SEARCH(","&amp;TRIM($A1676)&amp;",",","&amp;SUBSTITUTE('1. Master BOM'!$D$2:$D$400," ","")&amp;","))))</f>
        <v/>
      </c>
      <c r="L1676" s="16" t="str">
        <f aca="false">IF($A1676="","",IF($K1676&lt;&gt;1,0,SUMPRODUCT(ISNUMBER(SEARCH(","&amp;TRIM($A1676)&amp;",",","&amp;SUBSTITUTE('1. Master BOM'!$D$2:$D$400," ","")&amp;","))*ROW('1. Master BOM'!$D$2:$D$400))))</f>
        <v/>
      </c>
      <c r="M1676" s="9" t="str">
        <f aca="false">IF($A1676="","",IF($K1676=0,"NOT IN BOM",IF($K1676&gt;1,"MULTIPLE BOM LINES","OK")))</f>
        <v/>
      </c>
      <c r="N1676" s="9" t="str">
        <f aca="false">IF($A1676="","",IF($L1676=0,"—",INDEX('1. Master BOM'!$A$1:$A$400,$L1676)))</f>
        <v/>
      </c>
      <c r="O1676" s="9" t="str">
        <f aca="false">IF($A1676="","",IF($L1676=0,"—",INDEX('1. Master BOM'!$B$1:$B$400,$L1676)))</f>
        <v/>
      </c>
      <c r="P1676" s="9" t="str">
        <f aca="false">IF($A1676="","",IF(OR($H1676="NOT IN SCHEMATIC",$O1676="—"),"",IF($G1676="","NO SCH PN",IF(UPPER(TRIM($G1676))=UPPER(TRIM($O1676)),"OK","MISMATCH"))))</f>
        <v/>
      </c>
      <c r="Q1676" s="9" t="str">
        <f aca="false">IF($A1676="","",IF($L1676=0,"—",INDEX('1. Master BOM'!$E$1:$E$400,$L1676)))</f>
        <v/>
      </c>
      <c r="R1676" s="9" t="str">
        <f aca="false">IF($A1676="","",IF($L1676=0,"—",IF(T(INDEX('1. Master BOM'!$F$1:$F$400,$L1676))="","(not set)",INDEX('1. Master BOM'!$F$1:$F$400,$L1676))))</f>
        <v/>
      </c>
      <c r="S1676" s="9" t="str">
        <f aca="false">IF($A1676="","",IF(OR($R1676="—",$R1676="(not set)",$D1676=""),"",IF(ISNUMBER(SEARCH(SUBSTITUTE(SUBSTITUTE(SUBSTITUTE($R1676,"-",""),"_","")," ",""),SUBSTITUTE(SUBSTITUTE(SUBSTITUTE($D1676,"-",""),"_","")," ",""))),"OK","CHECK")))</f>
        <v/>
      </c>
      <c r="T1676" s="9" t="str">
        <f aca="false">IF($A1676="","",IF(OR($H1676="NOT IN SCHEMATIC",$I1676="MISMATCH",$J1676="MISMATCH",$P1676="MISMATCH",$M1676&lt;&gt;"OK"),"REVIEW","OK"))</f>
        <v/>
      </c>
      <c r="U1676" s="14"/>
      <c r="V1676" s="14"/>
      <c r="W1676" s="17"/>
      <c r="X1676" s="14"/>
    </row>
    <row r="1677" customFormat="false" ht="15" hidden="false" customHeight="false" outlineLevel="0" collapsed="false">
      <c r="A1677" s="9" t="str">
        <f aca="false">IF('3. Layout Parts'!$A1677="","",TRIM('3. Layout Parts'!$A1677))</f>
        <v/>
      </c>
      <c r="B1677" s="9" t="str">
        <f aca="false">IF($A1677="","",'3. Layout Parts'!$D1677)</f>
        <v/>
      </c>
      <c r="C1677" s="9" t="str">
        <f aca="false">IF($A1677="","",'3. Layout Parts'!$B1677)</f>
        <v/>
      </c>
      <c r="D1677" s="9" t="str">
        <f aca="false">IF($A1677="","",'3. Layout Parts'!$C1677)</f>
        <v/>
      </c>
      <c r="E1677" s="9" t="str">
        <f aca="false">IF($A1677="","",IFERROR(INDEX('2. Schematic Parts'!$B$2:$B$3001,MATCH($A1677,'2. Schematic Parts'!$A$2:$A$3001,0)),"NOT FOUND"))</f>
        <v/>
      </c>
      <c r="F1677" s="9" t="str">
        <f aca="false">IF($A1677="","",IFERROR(INDEX('2. Schematic Parts'!$C$2:$C$3001,MATCH($A1677,'2. Schematic Parts'!$A$2:$A$3001,0))&amp;"","NOT FOUND"))</f>
        <v/>
      </c>
      <c r="G1677" s="9" t="str">
        <f aca="false">IF($A1677="","",IFERROR(INDEX('2. Schematic Parts'!$D$2:$D$3001,MATCH($A1677,'2. Schematic Parts'!$A$2:$A$3001,0))&amp;"","NOT FOUND"))</f>
        <v/>
      </c>
      <c r="H1677" s="9" t="str">
        <f aca="false">IF($A1677="","",IF(COUNTIF('2. Schematic Parts'!$A$2:$A$3001,$A1677)=0,"NOT IN SCHEMATIC","OK"))</f>
        <v/>
      </c>
      <c r="I1677" s="9" t="str">
        <f aca="false">IF($A1677="","",IF($H1677="NOT IN SCHEMATIC","",IF(UPPER(TRIM($C1677))=UPPER(TRIM($E1677)),"OK","MISMATCH")))</f>
        <v/>
      </c>
      <c r="J1677" s="9" t="str">
        <f aca="false">IF($A1677="","",IF($H1677="NOT IN SCHEMATIC","",IF($F1677="","NO SCH DECAL",IF($D1677="","",IF(UPPER(TRIM($D1677))=UPPER(TRIM($F1677)),"OK","MISMATCH")))))</f>
        <v/>
      </c>
      <c r="K1677" s="16" t="str">
        <f aca="false">IF($A1677="","",SUMPRODUCT(--ISNUMBER(SEARCH(","&amp;TRIM($A1677)&amp;",",","&amp;SUBSTITUTE('1. Master BOM'!$D$2:$D$400," ","")&amp;","))))</f>
        <v/>
      </c>
      <c r="L1677" s="16" t="str">
        <f aca="false">IF($A1677="","",IF($K1677&lt;&gt;1,0,SUMPRODUCT(ISNUMBER(SEARCH(","&amp;TRIM($A1677)&amp;",",","&amp;SUBSTITUTE('1. Master BOM'!$D$2:$D$400," ","")&amp;","))*ROW('1. Master BOM'!$D$2:$D$400))))</f>
        <v/>
      </c>
      <c r="M1677" s="9" t="str">
        <f aca="false">IF($A1677="","",IF($K1677=0,"NOT IN BOM",IF($K1677&gt;1,"MULTIPLE BOM LINES","OK")))</f>
        <v/>
      </c>
      <c r="N1677" s="9" t="str">
        <f aca="false">IF($A1677="","",IF($L1677=0,"—",INDEX('1. Master BOM'!$A$1:$A$400,$L1677)))</f>
        <v/>
      </c>
      <c r="O1677" s="9" t="str">
        <f aca="false">IF($A1677="","",IF($L1677=0,"—",INDEX('1. Master BOM'!$B$1:$B$400,$L1677)))</f>
        <v/>
      </c>
      <c r="P1677" s="9" t="str">
        <f aca="false">IF($A1677="","",IF(OR($H1677="NOT IN SCHEMATIC",$O1677="—"),"",IF($G1677="","NO SCH PN",IF(UPPER(TRIM($G1677))=UPPER(TRIM($O1677)),"OK","MISMATCH"))))</f>
        <v/>
      </c>
      <c r="Q1677" s="9" t="str">
        <f aca="false">IF($A1677="","",IF($L1677=0,"—",INDEX('1. Master BOM'!$E$1:$E$400,$L1677)))</f>
        <v/>
      </c>
      <c r="R1677" s="9" t="str">
        <f aca="false">IF($A1677="","",IF($L1677=0,"—",IF(T(INDEX('1. Master BOM'!$F$1:$F$400,$L1677))="","(not set)",INDEX('1. Master BOM'!$F$1:$F$400,$L1677))))</f>
        <v/>
      </c>
      <c r="S1677" s="9" t="str">
        <f aca="false">IF($A1677="","",IF(OR($R1677="—",$R1677="(not set)",$D1677=""),"",IF(ISNUMBER(SEARCH(SUBSTITUTE(SUBSTITUTE(SUBSTITUTE($R1677,"-",""),"_","")," ",""),SUBSTITUTE(SUBSTITUTE(SUBSTITUTE($D1677,"-",""),"_","")," ",""))),"OK","CHECK")))</f>
        <v/>
      </c>
      <c r="T1677" s="9" t="str">
        <f aca="false">IF($A1677="","",IF(OR($H1677="NOT IN SCHEMATIC",$I1677="MISMATCH",$J1677="MISMATCH",$P1677="MISMATCH",$M1677&lt;&gt;"OK"),"REVIEW","OK"))</f>
        <v/>
      </c>
      <c r="U1677" s="14"/>
      <c r="V1677" s="14"/>
      <c r="W1677" s="17"/>
      <c r="X1677" s="14"/>
    </row>
    <row r="1678" customFormat="false" ht="15" hidden="false" customHeight="false" outlineLevel="0" collapsed="false">
      <c r="A1678" s="9" t="str">
        <f aca="false">IF('3. Layout Parts'!$A1678="","",TRIM('3. Layout Parts'!$A1678))</f>
        <v/>
      </c>
      <c r="B1678" s="9" t="str">
        <f aca="false">IF($A1678="","",'3. Layout Parts'!$D1678)</f>
        <v/>
      </c>
      <c r="C1678" s="9" t="str">
        <f aca="false">IF($A1678="","",'3. Layout Parts'!$B1678)</f>
        <v/>
      </c>
      <c r="D1678" s="9" t="str">
        <f aca="false">IF($A1678="","",'3. Layout Parts'!$C1678)</f>
        <v/>
      </c>
      <c r="E1678" s="9" t="str">
        <f aca="false">IF($A1678="","",IFERROR(INDEX('2. Schematic Parts'!$B$2:$B$3001,MATCH($A1678,'2. Schematic Parts'!$A$2:$A$3001,0)),"NOT FOUND"))</f>
        <v/>
      </c>
      <c r="F1678" s="9" t="str">
        <f aca="false">IF($A1678="","",IFERROR(INDEX('2. Schematic Parts'!$C$2:$C$3001,MATCH($A1678,'2. Schematic Parts'!$A$2:$A$3001,0))&amp;"","NOT FOUND"))</f>
        <v/>
      </c>
      <c r="G1678" s="9" t="str">
        <f aca="false">IF($A1678="","",IFERROR(INDEX('2. Schematic Parts'!$D$2:$D$3001,MATCH($A1678,'2. Schematic Parts'!$A$2:$A$3001,0))&amp;"","NOT FOUND"))</f>
        <v/>
      </c>
      <c r="H1678" s="9" t="str">
        <f aca="false">IF($A1678="","",IF(COUNTIF('2. Schematic Parts'!$A$2:$A$3001,$A1678)=0,"NOT IN SCHEMATIC","OK"))</f>
        <v/>
      </c>
      <c r="I1678" s="9" t="str">
        <f aca="false">IF($A1678="","",IF($H1678="NOT IN SCHEMATIC","",IF(UPPER(TRIM($C1678))=UPPER(TRIM($E1678)),"OK","MISMATCH")))</f>
        <v/>
      </c>
      <c r="J1678" s="9" t="str">
        <f aca="false">IF($A1678="","",IF($H1678="NOT IN SCHEMATIC","",IF($F1678="","NO SCH DECAL",IF($D1678="","",IF(UPPER(TRIM($D1678))=UPPER(TRIM($F1678)),"OK","MISMATCH")))))</f>
        <v/>
      </c>
      <c r="K1678" s="16" t="str">
        <f aca="false">IF($A1678="","",SUMPRODUCT(--ISNUMBER(SEARCH(","&amp;TRIM($A1678)&amp;",",","&amp;SUBSTITUTE('1. Master BOM'!$D$2:$D$400," ","")&amp;","))))</f>
        <v/>
      </c>
      <c r="L1678" s="16" t="str">
        <f aca="false">IF($A1678="","",IF($K1678&lt;&gt;1,0,SUMPRODUCT(ISNUMBER(SEARCH(","&amp;TRIM($A1678)&amp;",",","&amp;SUBSTITUTE('1. Master BOM'!$D$2:$D$400," ","")&amp;","))*ROW('1. Master BOM'!$D$2:$D$400))))</f>
        <v/>
      </c>
      <c r="M1678" s="9" t="str">
        <f aca="false">IF($A1678="","",IF($K1678=0,"NOT IN BOM",IF($K1678&gt;1,"MULTIPLE BOM LINES","OK")))</f>
        <v/>
      </c>
      <c r="N1678" s="9" t="str">
        <f aca="false">IF($A1678="","",IF($L1678=0,"—",INDEX('1. Master BOM'!$A$1:$A$400,$L1678)))</f>
        <v/>
      </c>
      <c r="O1678" s="9" t="str">
        <f aca="false">IF($A1678="","",IF($L1678=0,"—",INDEX('1. Master BOM'!$B$1:$B$400,$L1678)))</f>
        <v/>
      </c>
      <c r="P1678" s="9" t="str">
        <f aca="false">IF($A1678="","",IF(OR($H1678="NOT IN SCHEMATIC",$O1678="—"),"",IF($G1678="","NO SCH PN",IF(UPPER(TRIM($G1678))=UPPER(TRIM($O1678)),"OK","MISMATCH"))))</f>
        <v/>
      </c>
      <c r="Q1678" s="9" t="str">
        <f aca="false">IF($A1678="","",IF($L1678=0,"—",INDEX('1. Master BOM'!$E$1:$E$400,$L1678)))</f>
        <v/>
      </c>
      <c r="R1678" s="9" t="str">
        <f aca="false">IF($A1678="","",IF($L1678=0,"—",IF(T(INDEX('1. Master BOM'!$F$1:$F$400,$L1678))="","(not set)",INDEX('1. Master BOM'!$F$1:$F$400,$L1678))))</f>
        <v/>
      </c>
      <c r="S1678" s="9" t="str">
        <f aca="false">IF($A1678="","",IF(OR($R1678="—",$R1678="(not set)",$D1678=""),"",IF(ISNUMBER(SEARCH(SUBSTITUTE(SUBSTITUTE(SUBSTITUTE($R1678,"-",""),"_","")," ",""),SUBSTITUTE(SUBSTITUTE(SUBSTITUTE($D1678,"-",""),"_","")," ",""))),"OK","CHECK")))</f>
        <v/>
      </c>
      <c r="T1678" s="9" t="str">
        <f aca="false">IF($A1678="","",IF(OR($H1678="NOT IN SCHEMATIC",$I1678="MISMATCH",$J1678="MISMATCH",$P1678="MISMATCH",$M1678&lt;&gt;"OK"),"REVIEW","OK"))</f>
        <v/>
      </c>
      <c r="U1678" s="14"/>
      <c r="V1678" s="14"/>
      <c r="W1678" s="17"/>
      <c r="X1678" s="14"/>
    </row>
    <row r="1679" customFormat="false" ht="15" hidden="false" customHeight="false" outlineLevel="0" collapsed="false">
      <c r="A1679" s="9" t="str">
        <f aca="false">IF('3. Layout Parts'!$A1679="","",TRIM('3. Layout Parts'!$A1679))</f>
        <v/>
      </c>
      <c r="B1679" s="9" t="str">
        <f aca="false">IF($A1679="","",'3. Layout Parts'!$D1679)</f>
        <v/>
      </c>
      <c r="C1679" s="9" t="str">
        <f aca="false">IF($A1679="","",'3. Layout Parts'!$B1679)</f>
        <v/>
      </c>
      <c r="D1679" s="9" t="str">
        <f aca="false">IF($A1679="","",'3. Layout Parts'!$C1679)</f>
        <v/>
      </c>
      <c r="E1679" s="9" t="str">
        <f aca="false">IF($A1679="","",IFERROR(INDEX('2. Schematic Parts'!$B$2:$B$3001,MATCH($A1679,'2. Schematic Parts'!$A$2:$A$3001,0)),"NOT FOUND"))</f>
        <v/>
      </c>
      <c r="F1679" s="9" t="str">
        <f aca="false">IF($A1679="","",IFERROR(INDEX('2. Schematic Parts'!$C$2:$C$3001,MATCH($A1679,'2. Schematic Parts'!$A$2:$A$3001,0))&amp;"","NOT FOUND"))</f>
        <v/>
      </c>
      <c r="G1679" s="9" t="str">
        <f aca="false">IF($A1679="","",IFERROR(INDEX('2. Schematic Parts'!$D$2:$D$3001,MATCH($A1679,'2. Schematic Parts'!$A$2:$A$3001,0))&amp;"","NOT FOUND"))</f>
        <v/>
      </c>
      <c r="H1679" s="9" t="str">
        <f aca="false">IF($A1679="","",IF(COUNTIF('2. Schematic Parts'!$A$2:$A$3001,$A1679)=0,"NOT IN SCHEMATIC","OK"))</f>
        <v/>
      </c>
      <c r="I1679" s="9" t="str">
        <f aca="false">IF($A1679="","",IF($H1679="NOT IN SCHEMATIC","",IF(UPPER(TRIM($C1679))=UPPER(TRIM($E1679)),"OK","MISMATCH")))</f>
        <v/>
      </c>
      <c r="J1679" s="9" t="str">
        <f aca="false">IF($A1679="","",IF($H1679="NOT IN SCHEMATIC","",IF($F1679="","NO SCH DECAL",IF($D1679="","",IF(UPPER(TRIM($D1679))=UPPER(TRIM($F1679)),"OK","MISMATCH")))))</f>
        <v/>
      </c>
      <c r="K1679" s="16" t="str">
        <f aca="false">IF($A1679="","",SUMPRODUCT(--ISNUMBER(SEARCH(","&amp;TRIM($A1679)&amp;",",","&amp;SUBSTITUTE('1. Master BOM'!$D$2:$D$400," ","")&amp;","))))</f>
        <v/>
      </c>
      <c r="L1679" s="16" t="str">
        <f aca="false">IF($A1679="","",IF($K1679&lt;&gt;1,0,SUMPRODUCT(ISNUMBER(SEARCH(","&amp;TRIM($A1679)&amp;",",","&amp;SUBSTITUTE('1. Master BOM'!$D$2:$D$400," ","")&amp;","))*ROW('1. Master BOM'!$D$2:$D$400))))</f>
        <v/>
      </c>
      <c r="M1679" s="9" t="str">
        <f aca="false">IF($A1679="","",IF($K1679=0,"NOT IN BOM",IF($K1679&gt;1,"MULTIPLE BOM LINES","OK")))</f>
        <v/>
      </c>
      <c r="N1679" s="9" t="str">
        <f aca="false">IF($A1679="","",IF($L1679=0,"—",INDEX('1. Master BOM'!$A$1:$A$400,$L1679)))</f>
        <v/>
      </c>
      <c r="O1679" s="9" t="str">
        <f aca="false">IF($A1679="","",IF($L1679=0,"—",INDEX('1. Master BOM'!$B$1:$B$400,$L1679)))</f>
        <v/>
      </c>
      <c r="P1679" s="9" t="str">
        <f aca="false">IF($A1679="","",IF(OR($H1679="NOT IN SCHEMATIC",$O1679="—"),"",IF($G1679="","NO SCH PN",IF(UPPER(TRIM($G1679))=UPPER(TRIM($O1679)),"OK","MISMATCH"))))</f>
        <v/>
      </c>
      <c r="Q1679" s="9" t="str">
        <f aca="false">IF($A1679="","",IF($L1679=0,"—",INDEX('1. Master BOM'!$E$1:$E$400,$L1679)))</f>
        <v/>
      </c>
      <c r="R1679" s="9" t="str">
        <f aca="false">IF($A1679="","",IF($L1679=0,"—",IF(T(INDEX('1. Master BOM'!$F$1:$F$400,$L1679))="","(not set)",INDEX('1. Master BOM'!$F$1:$F$400,$L1679))))</f>
        <v/>
      </c>
      <c r="S1679" s="9" t="str">
        <f aca="false">IF($A1679="","",IF(OR($R1679="—",$R1679="(not set)",$D1679=""),"",IF(ISNUMBER(SEARCH(SUBSTITUTE(SUBSTITUTE(SUBSTITUTE($R1679,"-",""),"_","")," ",""),SUBSTITUTE(SUBSTITUTE(SUBSTITUTE($D1679,"-",""),"_","")," ",""))),"OK","CHECK")))</f>
        <v/>
      </c>
      <c r="T1679" s="9" t="str">
        <f aca="false">IF($A1679="","",IF(OR($H1679="NOT IN SCHEMATIC",$I1679="MISMATCH",$J1679="MISMATCH",$P1679="MISMATCH",$M1679&lt;&gt;"OK"),"REVIEW","OK"))</f>
        <v/>
      </c>
      <c r="U1679" s="14"/>
      <c r="V1679" s="14"/>
      <c r="W1679" s="17"/>
      <c r="X1679" s="14"/>
    </row>
    <row r="1680" customFormat="false" ht="15" hidden="false" customHeight="false" outlineLevel="0" collapsed="false">
      <c r="A1680" s="9" t="str">
        <f aca="false">IF('3. Layout Parts'!$A1680="","",TRIM('3. Layout Parts'!$A1680))</f>
        <v/>
      </c>
      <c r="B1680" s="9" t="str">
        <f aca="false">IF($A1680="","",'3. Layout Parts'!$D1680)</f>
        <v/>
      </c>
      <c r="C1680" s="9" t="str">
        <f aca="false">IF($A1680="","",'3. Layout Parts'!$B1680)</f>
        <v/>
      </c>
      <c r="D1680" s="9" t="str">
        <f aca="false">IF($A1680="","",'3. Layout Parts'!$C1680)</f>
        <v/>
      </c>
      <c r="E1680" s="9" t="str">
        <f aca="false">IF($A1680="","",IFERROR(INDEX('2. Schematic Parts'!$B$2:$B$3001,MATCH($A1680,'2. Schematic Parts'!$A$2:$A$3001,0)),"NOT FOUND"))</f>
        <v/>
      </c>
      <c r="F1680" s="9" t="str">
        <f aca="false">IF($A1680="","",IFERROR(INDEX('2. Schematic Parts'!$C$2:$C$3001,MATCH($A1680,'2. Schematic Parts'!$A$2:$A$3001,0))&amp;"","NOT FOUND"))</f>
        <v/>
      </c>
      <c r="G1680" s="9" t="str">
        <f aca="false">IF($A1680="","",IFERROR(INDEX('2. Schematic Parts'!$D$2:$D$3001,MATCH($A1680,'2. Schematic Parts'!$A$2:$A$3001,0))&amp;"","NOT FOUND"))</f>
        <v/>
      </c>
      <c r="H1680" s="9" t="str">
        <f aca="false">IF($A1680="","",IF(COUNTIF('2. Schematic Parts'!$A$2:$A$3001,$A1680)=0,"NOT IN SCHEMATIC","OK"))</f>
        <v/>
      </c>
      <c r="I1680" s="9" t="str">
        <f aca="false">IF($A1680="","",IF($H1680="NOT IN SCHEMATIC","",IF(UPPER(TRIM($C1680))=UPPER(TRIM($E1680)),"OK","MISMATCH")))</f>
        <v/>
      </c>
      <c r="J1680" s="9" t="str">
        <f aca="false">IF($A1680="","",IF($H1680="NOT IN SCHEMATIC","",IF($F1680="","NO SCH DECAL",IF($D1680="","",IF(UPPER(TRIM($D1680))=UPPER(TRIM($F1680)),"OK","MISMATCH")))))</f>
        <v/>
      </c>
      <c r="K1680" s="16" t="str">
        <f aca="false">IF($A1680="","",SUMPRODUCT(--ISNUMBER(SEARCH(","&amp;TRIM($A1680)&amp;",",","&amp;SUBSTITUTE('1. Master BOM'!$D$2:$D$400," ","")&amp;","))))</f>
        <v/>
      </c>
      <c r="L1680" s="16" t="str">
        <f aca="false">IF($A1680="","",IF($K1680&lt;&gt;1,0,SUMPRODUCT(ISNUMBER(SEARCH(","&amp;TRIM($A1680)&amp;",",","&amp;SUBSTITUTE('1. Master BOM'!$D$2:$D$400," ","")&amp;","))*ROW('1. Master BOM'!$D$2:$D$400))))</f>
        <v/>
      </c>
      <c r="M1680" s="9" t="str">
        <f aca="false">IF($A1680="","",IF($K1680=0,"NOT IN BOM",IF($K1680&gt;1,"MULTIPLE BOM LINES","OK")))</f>
        <v/>
      </c>
      <c r="N1680" s="9" t="str">
        <f aca="false">IF($A1680="","",IF($L1680=0,"—",INDEX('1. Master BOM'!$A$1:$A$400,$L1680)))</f>
        <v/>
      </c>
      <c r="O1680" s="9" t="str">
        <f aca="false">IF($A1680="","",IF($L1680=0,"—",INDEX('1. Master BOM'!$B$1:$B$400,$L1680)))</f>
        <v/>
      </c>
      <c r="P1680" s="9" t="str">
        <f aca="false">IF($A1680="","",IF(OR($H1680="NOT IN SCHEMATIC",$O1680="—"),"",IF($G1680="","NO SCH PN",IF(UPPER(TRIM($G1680))=UPPER(TRIM($O1680)),"OK","MISMATCH"))))</f>
        <v/>
      </c>
      <c r="Q1680" s="9" t="str">
        <f aca="false">IF($A1680="","",IF($L1680=0,"—",INDEX('1. Master BOM'!$E$1:$E$400,$L1680)))</f>
        <v/>
      </c>
      <c r="R1680" s="9" t="str">
        <f aca="false">IF($A1680="","",IF($L1680=0,"—",IF(T(INDEX('1. Master BOM'!$F$1:$F$400,$L1680))="","(not set)",INDEX('1. Master BOM'!$F$1:$F$400,$L1680))))</f>
        <v/>
      </c>
      <c r="S1680" s="9" t="str">
        <f aca="false">IF($A1680="","",IF(OR($R1680="—",$R1680="(not set)",$D1680=""),"",IF(ISNUMBER(SEARCH(SUBSTITUTE(SUBSTITUTE(SUBSTITUTE($R1680,"-",""),"_","")," ",""),SUBSTITUTE(SUBSTITUTE(SUBSTITUTE($D1680,"-",""),"_","")," ",""))),"OK","CHECK")))</f>
        <v/>
      </c>
      <c r="T1680" s="9" t="str">
        <f aca="false">IF($A1680="","",IF(OR($H1680="NOT IN SCHEMATIC",$I1680="MISMATCH",$J1680="MISMATCH",$P1680="MISMATCH",$M1680&lt;&gt;"OK"),"REVIEW","OK"))</f>
        <v/>
      </c>
      <c r="U1680" s="14"/>
      <c r="V1680" s="14"/>
      <c r="W1680" s="17"/>
      <c r="X1680" s="14"/>
    </row>
    <row r="1681" customFormat="false" ht="15" hidden="false" customHeight="false" outlineLevel="0" collapsed="false">
      <c r="A1681" s="9" t="str">
        <f aca="false">IF('3. Layout Parts'!$A1681="","",TRIM('3. Layout Parts'!$A1681))</f>
        <v/>
      </c>
      <c r="B1681" s="9" t="str">
        <f aca="false">IF($A1681="","",'3. Layout Parts'!$D1681)</f>
        <v/>
      </c>
      <c r="C1681" s="9" t="str">
        <f aca="false">IF($A1681="","",'3. Layout Parts'!$B1681)</f>
        <v/>
      </c>
      <c r="D1681" s="9" t="str">
        <f aca="false">IF($A1681="","",'3. Layout Parts'!$C1681)</f>
        <v/>
      </c>
      <c r="E1681" s="9" t="str">
        <f aca="false">IF($A1681="","",IFERROR(INDEX('2. Schematic Parts'!$B$2:$B$3001,MATCH($A1681,'2. Schematic Parts'!$A$2:$A$3001,0)),"NOT FOUND"))</f>
        <v/>
      </c>
      <c r="F1681" s="9" t="str">
        <f aca="false">IF($A1681="","",IFERROR(INDEX('2. Schematic Parts'!$C$2:$C$3001,MATCH($A1681,'2. Schematic Parts'!$A$2:$A$3001,0))&amp;"","NOT FOUND"))</f>
        <v/>
      </c>
      <c r="G1681" s="9" t="str">
        <f aca="false">IF($A1681="","",IFERROR(INDEX('2. Schematic Parts'!$D$2:$D$3001,MATCH($A1681,'2. Schematic Parts'!$A$2:$A$3001,0))&amp;"","NOT FOUND"))</f>
        <v/>
      </c>
      <c r="H1681" s="9" t="str">
        <f aca="false">IF($A1681="","",IF(COUNTIF('2. Schematic Parts'!$A$2:$A$3001,$A1681)=0,"NOT IN SCHEMATIC","OK"))</f>
        <v/>
      </c>
      <c r="I1681" s="9" t="str">
        <f aca="false">IF($A1681="","",IF($H1681="NOT IN SCHEMATIC","",IF(UPPER(TRIM($C1681))=UPPER(TRIM($E1681)),"OK","MISMATCH")))</f>
        <v/>
      </c>
      <c r="J1681" s="9" t="str">
        <f aca="false">IF($A1681="","",IF($H1681="NOT IN SCHEMATIC","",IF($F1681="","NO SCH DECAL",IF($D1681="","",IF(UPPER(TRIM($D1681))=UPPER(TRIM($F1681)),"OK","MISMATCH")))))</f>
        <v/>
      </c>
      <c r="K1681" s="16" t="str">
        <f aca="false">IF($A1681="","",SUMPRODUCT(--ISNUMBER(SEARCH(","&amp;TRIM($A1681)&amp;",",","&amp;SUBSTITUTE('1. Master BOM'!$D$2:$D$400," ","")&amp;","))))</f>
        <v/>
      </c>
      <c r="L1681" s="16" t="str">
        <f aca="false">IF($A1681="","",IF($K1681&lt;&gt;1,0,SUMPRODUCT(ISNUMBER(SEARCH(","&amp;TRIM($A1681)&amp;",",","&amp;SUBSTITUTE('1. Master BOM'!$D$2:$D$400," ","")&amp;","))*ROW('1. Master BOM'!$D$2:$D$400))))</f>
        <v/>
      </c>
      <c r="M1681" s="9" t="str">
        <f aca="false">IF($A1681="","",IF($K1681=0,"NOT IN BOM",IF($K1681&gt;1,"MULTIPLE BOM LINES","OK")))</f>
        <v/>
      </c>
      <c r="N1681" s="9" t="str">
        <f aca="false">IF($A1681="","",IF($L1681=0,"—",INDEX('1. Master BOM'!$A$1:$A$400,$L1681)))</f>
        <v/>
      </c>
      <c r="O1681" s="9" t="str">
        <f aca="false">IF($A1681="","",IF($L1681=0,"—",INDEX('1. Master BOM'!$B$1:$B$400,$L1681)))</f>
        <v/>
      </c>
      <c r="P1681" s="9" t="str">
        <f aca="false">IF($A1681="","",IF(OR($H1681="NOT IN SCHEMATIC",$O1681="—"),"",IF($G1681="","NO SCH PN",IF(UPPER(TRIM($G1681))=UPPER(TRIM($O1681)),"OK","MISMATCH"))))</f>
        <v/>
      </c>
      <c r="Q1681" s="9" t="str">
        <f aca="false">IF($A1681="","",IF($L1681=0,"—",INDEX('1. Master BOM'!$E$1:$E$400,$L1681)))</f>
        <v/>
      </c>
      <c r="R1681" s="9" t="str">
        <f aca="false">IF($A1681="","",IF($L1681=0,"—",IF(T(INDEX('1. Master BOM'!$F$1:$F$400,$L1681))="","(not set)",INDEX('1. Master BOM'!$F$1:$F$400,$L1681))))</f>
        <v/>
      </c>
      <c r="S1681" s="9" t="str">
        <f aca="false">IF($A1681="","",IF(OR($R1681="—",$R1681="(not set)",$D1681=""),"",IF(ISNUMBER(SEARCH(SUBSTITUTE(SUBSTITUTE(SUBSTITUTE($R1681,"-",""),"_","")," ",""),SUBSTITUTE(SUBSTITUTE(SUBSTITUTE($D1681,"-",""),"_","")," ",""))),"OK","CHECK")))</f>
        <v/>
      </c>
      <c r="T1681" s="9" t="str">
        <f aca="false">IF($A1681="","",IF(OR($H1681="NOT IN SCHEMATIC",$I1681="MISMATCH",$J1681="MISMATCH",$P1681="MISMATCH",$M1681&lt;&gt;"OK"),"REVIEW","OK"))</f>
        <v/>
      </c>
      <c r="U1681" s="14"/>
      <c r="V1681" s="14"/>
      <c r="W1681" s="17"/>
      <c r="X1681" s="14"/>
    </row>
    <row r="1682" customFormat="false" ht="15" hidden="false" customHeight="false" outlineLevel="0" collapsed="false">
      <c r="A1682" s="9" t="str">
        <f aca="false">IF('3. Layout Parts'!$A1682="","",TRIM('3. Layout Parts'!$A1682))</f>
        <v/>
      </c>
      <c r="B1682" s="9" t="str">
        <f aca="false">IF($A1682="","",'3. Layout Parts'!$D1682)</f>
        <v/>
      </c>
      <c r="C1682" s="9" t="str">
        <f aca="false">IF($A1682="","",'3. Layout Parts'!$B1682)</f>
        <v/>
      </c>
      <c r="D1682" s="9" t="str">
        <f aca="false">IF($A1682="","",'3. Layout Parts'!$C1682)</f>
        <v/>
      </c>
      <c r="E1682" s="9" t="str">
        <f aca="false">IF($A1682="","",IFERROR(INDEX('2. Schematic Parts'!$B$2:$B$3001,MATCH($A1682,'2. Schematic Parts'!$A$2:$A$3001,0)),"NOT FOUND"))</f>
        <v/>
      </c>
      <c r="F1682" s="9" t="str">
        <f aca="false">IF($A1682="","",IFERROR(INDEX('2. Schematic Parts'!$C$2:$C$3001,MATCH($A1682,'2. Schematic Parts'!$A$2:$A$3001,0))&amp;"","NOT FOUND"))</f>
        <v/>
      </c>
      <c r="G1682" s="9" t="str">
        <f aca="false">IF($A1682="","",IFERROR(INDEX('2. Schematic Parts'!$D$2:$D$3001,MATCH($A1682,'2. Schematic Parts'!$A$2:$A$3001,0))&amp;"","NOT FOUND"))</f>
        <v/>
      </c>
      <c r="H1682" s="9" t="str">
        <f aca="false">IF($A1682="","",IF(COUNTIF('2. Schematic Parts'!$A$2:$A$3001,$A1682)=0,"NOT IN SCHEMATIC","OK"))</f>
        <v/>
      </c>
      <c r="I1682" s="9" t="str">
        <f aca="false">IF($A1682="","",IF($H1682="NOT IN SCHEMATIC","",IF(UPPER(TRIM($C1682))=UPPER(TRIM($E1682)),"OK","MISMATCH")))</f>
        <v/>
      </c>
      <c r="J1682" s="9" t="str">
        <f aca="false">IF($A1682="","",IF($H1682="NOT IN SCHEMATIC","",IF($F1682="","NO SCH DECAL",IF($D1682="","",IF(UPPER(TRIM($D1682))=UPPER(TRIM($F1682)),"OK","MISMATCH")))))</f>
        <v/>
      </c>
      <c r="K1682" s="16" t="str">
        <f aca="false">IF($A1682="","",SUMPRODUCT(--ISNUMBER(SEARCH(","&amp;TRIM($A1682)&amp;",",","&amp;SUBSTITUTE('1. Master BOM'!$D$2:$D$400," ","")&amp;","))))</f>
        <v/>
      </c>
      <c r="L1682" s="16" t="str">
        <f aca="false">IF($A1682="","",IF($K1682&lt;&gt;1,0,SUMPRODUCT(ISNUMBER(SEARCH(","&amp;TRIM($A1682)&amp;",",","&amp;SUBSTITUTE('1. Master BOM'!$D$2:$D$400," ","")&amp;","))*ROW('1. Master BOM'!$D$2:$D$400))))</f>
        <v/>
      </c>
      <c r="M1682" s="9" t="str">
        <f aca="false">IF($A1682="","",IF($K1682=0,"NOT IN BOM",IF($K1682&gt;1,"MULTIPLE BOM LINES","OK")))</f>
        <v/>
      </c>
      <c r="N1682" s="9" t="str">
        <f aca="false">IF($A1682="","",IF($L1682=0,"—",INDEX('1. Master BOM'!$A$1:$A$400,$L1682)))</f>
        <v/>
      </c>
      <c r="O1682" s="9" t="str">
        <f aca="false">IF($A1682="","",IF($L1682=0,"—",INDEX('1. Master BOM'!$B$1:$B$400,$L1682)))</f>
        <v/>
      </c>
      <c r="P1682" s="9" t="str">
        <f aca="false">IF($A1682="","",IF(OR($H1682="NOT IN SCHEMATIC",$O1682="—"),"",IF($G1682="","NO SCH PN",IF(UPPER(TRIM($G1682))=UPPER(TRIM($O1682)),"OK","MISMATCH"))))</f>
        <v/>
      </c>
      <c r="Q1682" s="9" t="str">
        <f aca="false">IF($A1682="","",IF($L1682=0,"—",INDEX('1. Master BOM'!$E$1:$E$400,$L1682)))</f>
        <v/>
      </c>
      <c r="R1682" s="9" t="str">
        <f aca="false">IF($A1682="","",IF($L1682=0,"—",IF(T(INDEX('1. Master BOM'!$F$1:$F$400,$L1682))="","(not set)",INDEX('1. Master BOM'!$F$1:$F$400,$L1682))))</f>
        <v/>
      </c>
      <c r="S1682" s="9" t="str">
        <f aca="false">IF($A1682="","",IF(OR($R1682="—",$R1682="(not set)",$D1682=""),"",IF(ISNUMBER(SEARCH(SUBSTITUTE(SUBSTITUTE(SUBSTITUTE($R1682,"-",""),"_","")," ",""),SUBSTITUTE(SUBSTITUTE(SUBSTITUTE($D1682,"-",""),"_","")," ",""))),"OK","CHECK")))</f>
        <v/>
      </c>
      <c r="T1682" s="9" t="str">
        <f aca="false">IF($A1682="","",IF(OR($H1682="NOT IN SCHEMATIC",$I1682="MISMATCH",$J1682="MISMATCH",$P1682="MISMATCH",$M1682&lt;&gt;"OK"),"REVIEW","OK"))</f>
        <v/>
      </c>
      <c r="U1682" s="14"/>
      <c r="V1682" s="14"/>
      <c r="W1682" s="17"/>
      <c r="X1682" s="14"/>
    </row>
    <row r="1683" customFormat="false" ht="15" hidden="false" customHeight="false" outlineLevel="0" collapsed="false">
      <c r="A1683" s="9" t="str">
        <f aca="false">IF('3. Layout Parts'!$A1683="","",TRIM('3. Layout Parts'!$A1683))</f>
        <v/>
      </c>
      <c r="B1683" s="9" t="str">
        <f aca="false">IF($A1683="","",'3. Layout Parts'!$D1683)</f>
        <v/>
      </c>
      <c r="C1683" s="9" t="str">
        <f aca="false">IF($A1683="","",'3. Layout Parts'!$B1683)</f>
        <v/>
      </c>
      <c r="D1683" s="9" t="str">
        <f aca="false">IF($A1683="","",'3. Layout Parts'!$C1683)</f>
        <v/>
      </c>
      <c r="E1683" s="9" t="str">
        <f aca="false">IF($A1683="","",IFERROR(INDEX('2. Schematic Parts'!$B$2:$B$3001,MATCH($A1683,'2. Schematic Parts'!$A$2:$A$3001,0)),"NOT FOUND"))</f>
        <v/>
      </c>
      <c r="F1683" s="9" t="str">
        <f aca="false">IF($A1683="","",IFERROR(INDEX('2. Schematic Parts'!$C$2:$C$3001,MATCH($A1683,'2. Schematic Parts'!$A$2:$A$3001,0))&amp;"","NOT FOUND"))</f>
        <v/>
      </c>
      <c r="G1683" s="9" t="str">
        <f aca="false">IF($A1683="","",IFERROR(INDEX('2. Schematic Parts'!$D$2:$D$3001,MATCH($A1683,'2. Schematic Parts'!$A$2:$A$3001,0))&amp;"","NOT FOUND"))</f>
        <v/>
      </c>
      <c r="H1683" s="9" t="str">
        <f aca="false">IF($A1683="","",IF(COUNTIF('2. Schematic Parts'!$A$2:$A$3001,$A1683)=0,"NOT IN SCHEMATIC","OK"))</f>
        <v/>
      </c>
      <c r="I1683" s="9" t="str">
        <f aca="false">IF($A1683="","",IF($H1683="NOT IN SCHEMATIC","",IF(UPPER(TRIM($C1683))=UPPER(TRIM($E1683)),"OK","MISMATCH")))</f>
        <v/>
      </c>
      <c r="J1683" s="9" t="str">
        <f aca="false">IF($A1683="","",IF($H1683="NOT IN SCHEMATIC","",IF($F1683="","NO SCH DECAL",IF($D1683="","",IF(UPPER(TRIM($D1683))=UPPER(TRIM($F1683)),"OK","MISMATCH")))))</f>
        <v/>
      </c>
      <c r="K1683" s="16" t="str">
        <f aca="false">IF($A1683="","",SUMPRODUCT(--ISNUMBER(SEARCH(","&amp;TRIM($A1683)&amp;",",","&amp;SUBSTITUTE('1. Master BOM'!$D$2:$D$400," ","")&amp;","))))</f>
        <v/>
      </c>
      <c r="L1683" s="16" t="str">
        <f aca="false">IF($A1683="","",IF($K1683&lt;&gt;1,0,SUMPRODUCT(ISNUMBER(SEARCH(","&amp;TRIM($A1683)&amp;",",","&amp;SUBSTITUTE('1. Master BOM'!$D$2:$D$400," ","")&amp;","))*ROW('1. Master BOM'!$D$2:$D$400))))</f>
        <v/>
      </c>
      <c r="M1683" s="9" t="str">
        <f aca="false">IF($A1683="","",IF($K1683=0,"NOT IN BOM",IF($K1683&gt;1,"MULTIPLE BOM LINES","OK")))</f>
        <v/>
      </c>
      <c r="N1683" s="9" t="str">
        <f aca="false">IF($A1683="","",IF($L1683=0,"—",INDEX('1. Master BOM'!$A$1:$A$400,$L1683)))</f>
        <v/>
      </c>
      <c r="O1683" s="9" t="str">
        <f aca="false">IF($A1683="","",IF($L1683=0,"—",INDEX('1. Master BOM'!$B$1:$B$400,$L1683)))</f>
        <v/>
      </c>
      <c r="P1683" s="9" t="str">
        <f aca="false">IF($A1683="","",IF(OR($H1683="NOT IN SCHEMATIC",$O1683="—"),"",IF($G1683="","NO SCH PN",IF(UPPER(TRIM($G1683))=UPPER(TRIM($O1683)),"OK","MISMATCH"))))</f>
        <v/>
      </c>
      <c r="Q1683" s="9" t="str">
        <f aca="false">IF($A1683="","",IF($L1683=0,"—",INDEX('1. Master BOM'!$E$1:$E$400,$L1683)))</f>
        <v/>
      </c>
      <c r="R1683" s="9" t="str">
        <f aca="false">IF($A1683="","",IF($L1683=0,"—",IF(T(INDEX('1. Master BOM'!$F$1:$F$400,$L1683))="","(not set)",INDEX('1. Master BOM'!$F$1:$F$400,$L1683))))</f>
        <v/>
      </c>
      <c r="S1683" s="9" t="str">
        <f aca="false">IF($A1683="","",IF(OR($R1683="—",$R1683="(not set)",$D1683=""),"",IF(ISNUMBER(SEARCH(SUBSTITUTE(SUBSTITUTE(SUBSTITUTE($R1683,"-",""),"_","")," ",""),SUBSTITUTE(SUBSTITUTE(SUBSTITUTE($D1683,"-",""),"_","")," ",""))),"OK","CHECK")))</f>
        <v/>
      </c>
      <c r="T1683" s="9" t="str">
        <f aca="false">IF($A1683="","",IF(OR($H1683="NOT IN SCHEMATIC",$I1683="MISMATCH",$J1683="MISMATCH",$P1683="MISMATCH",$M1683&lt;&gt;"OK"),"REVIEW","OK"))</f>
        <v/>
      </c>
      <c r="U1683" s="14"/>
      <c r="V1683" s="14"/>
      <c r="W1683" s="17"/>
      <c r="X1683" s="14"/>
    </row>
    <row r="1684" customFormat="false" ht="15" hidden="false" customHeight="false" outlineLevel="0" collapsed="false">
      <c r="A1684" s="9" t="str">
        <f aca="false">IF('3. Layout Parts'!$A1684="","",TRIM('3. Layout Parts'!$A1684))</f>
        <v/>
      </c>
      <c r="B1684" s="9" t="str">
        <f aca="false">IF($A1684="","",'3. Layout Parts'!$D1684)</f>
        <v/>
      </c>
      <c r="C1684" s="9" t="str">
        <f aca="false">IF($A1684="","",'3. Layout Parts'!$B1684)</f>
        <v/>
      </c>
      <c r="D1684" s="9" t="str">
        <f aca="false">IF($A1684="","",'3. Layout Parts'!$C1684)</f>
        <v/>
      </c>
      <c r="E1684" s="9" t="str">
        <f aca="false">IF($A1684="","",IFERROR(INDEX('2. Schematic Parts'!$B$2:$B$3001,MATCH($A1684,'2. Schematic Parts'!$A$2:$A$3001,0)),"NOT FOUND"))</f>
        <v/>
      </c>
      <c r="F1684" s="9" t="str">
        <f aca="false">IF($A1684="","",IFERROR(INDEX('2. Schematic Parts'!$C$2:$C$3001,MATCH($A1684,'2. Schematic Parts'!$A$2:$A$3001,0))&amp;"","NOT FOUND"))</f>
        <v/>
      </c>
      <c r="G1684" s="9" t="str">
        <f aca="false">IF($A1684="","",IFERROR(INDEX('2. Schematic Parts'!$D$2:$D$3001,MATCH($A1684,'2. Schematic Parts'!$A$2:$A$3001,0))&amp;"","NOT FOUND"))</f>
        <v/>
      </c>
      <c r="H1684" s="9" t="str">
        <f aca="false">IF($A1684="","",IF(COUNTIF('2. Schematic Parts'!$A$2:$A$3001,$A1684)=0,"NOT IN SCHEMATIC","OK"))</f>
        <v/>
      </c>
      <c r="I1684" s="9" t="str">
        <f aca="false">IF($A1684="","",IF($H1684="NOT IN SCHEMATIC","",IF(UPPER(TRIM($C1684))=UPPER(TRIM($E1684)),"OK","MISMATCH")))</f>
        <v/>
      </c>
      <c r="J1684" s="9" t="str">
        <f aca="false">IF($A1684="","",IF($H1684="NOT IN SCHEMATIC","",IF($F1684="","NO SCH DECAL",IF($D1684="","",IF(UPPER(TRIM($D1684))=UPPER(TRIM($F1684)),"OK","MISMATCH")))))</f>
        <v/>
      </c>
      <c r="K1684" s="16" t="str">
        <f aca="false">IF($A1684="","",SUMPRODUCT(--ISNUMBER(SEARCH(","&amp;TRIM($A1684)&amp;",",","&amp;SUBSTITUTE('1. Master BOM'!$D$2:$D$400," ","")&amp;","))))</f>
        <v/>
      </c>
      <c r="L1684" s="16" t="str">
        <f aca="false">IF($A1684="","",IF($K1684&lt;&gt;1,0,SUMPRODUCT(ISNUMBER(SEARCH(","&amp;TRIM($A1684)&amp;",",","&amp;SUBSTITUTE('1. Master BOM'!$D$2:$D$400," ","")&amp;","))*ROW('1. Master BOM'!$D$2:$D$400))))</f>
        <v/>
      </c>
      <c r="M1684" s="9" t="str">
        <f aca="false">IF($A1684="","",IF($K1684=0,"NOT IN BOM",IF($K1684&gt;1,"MULTIPLE BOM LINES","OK")))</f>
        <v/>
      </c>
      <c r="N1684" s="9" t="str">
        <f aca="false">IF($A1684="","",IF($L1684=0,"—",INDEX('1. Master BOM'!$A$1:$A$400,$L1684)))</f>
        <v/>
      </c>
      <c r="O1684" s="9" t="str">
        <f aca="false">IF($A1684="","",IF($L1684=0,"—",INDEX('1. Master BOM'!$B$1:$B$400,$L1684)))</f>
        <v/>
      </c>
      <c r="P1684" s="9" t="str">
        <f aca="false">IF($A1684="","",IF(OR($H1684="NOT IN SCHEMATIC",$O1684="—"),"",IF($G1684="","NO SCH PN",IF(UPPER(TRIM($G1684))=UPPER(TRIM($O1684)),"OK","MISMATCH"))))</f>
        <v/>
      </c>
      <c r="Q1684" s="9" t="str">
        <f aca="false">IF($A1684="","",IF($L1684=0,"—",INDEX('1. Master BOM'!$E$1:$E$400,$L1684)))</f>
        <v/>
      </c>
      <c r="R1684" s="9" t="str">
        <f aca="false">IF($A1684="","",IF($L1684=0,"—",IF(T(INDEX('1. Master BOM'!$F$1:$F$400,$L1684))="","(not set)",INDEX('1. Master BOM'!$F$1:$F$400,$L1684))))</f>
        <v/>
      </c>
      <c r="S1684" s="9" t="str">
        <f aca="false">IF($A1684="","",IF(OR($R1684="—",$R1684="(not set)",$D1684=""),"",IF(ISNUMBER(SEARCH(SUBSTITUTE(SUBSTITUTE(SUBSTITUTE($R1684,"-",""),"_","")," ",""),SUBSTITUTE(SUBSTITUTE(SUBSTITUTE($D1684,"-",""),"_","")," ",""))),"OK","CHECK")))</f>
        <v/>
      </c>
      <c r="T1684" s="9" t="str">
        <f aca="false">IF($A1684="","",IF(OR($H1684="NOT IN SCHEMATIC",$I1684="MISMATCH",$J1684="MISMATCH",$P1684="MISMATCH",$M1684&lt;&gt;"OK"),"REVIEW","OK"))</f>
        <v/>
      </c>
      <c r="U1684" s="14"/>
      <c r="V1684" s="14"/>
      <c r="W1684" s="17"/>
      <c r="X1684" s="14"/>
    </row>
    <row r="1685" customFormat="false" ht="15" hidden="false" customHeight="false" outlineLevel="0" collapsed="false">
      <c r="A1685" s="9" t="str">
        <f aca="false">IF('3. Layout Parts'!$A1685="","",TRIM('3. Layout Parts'!$A1685))</f>
        <v/>
      </c>
      <c r="B1685" s="9" t="str">
        <f aca="false">IF($A1685="","",'3. Layout Parts'!$D1685)</f>
        <v/>
      </c>
      <c r="C1685" s="9" t="str">
        <f aca="false">IF($A1685="","",'3. Layout Parts'!$B1685)</f>
        <v/>
      </c>
      <c r="D1685" s="9" t="str">
        <f aca="false">IF($A1685="","",'3. Layout Parts'!$C1685)</f>
        <v/>
      </c>
      <c r="E1685" s="9" t="str">
        <f aca="false">IF($A1685="","",IFERROR(INDEX('2. Schematic Parts'!$B$2:$B$3001,MATCH($A1685,'2. Schematic Parts'!$A$2:$A$3001,0)),"NOT FOUND"))</f>
        <v/>
      </c>
      <c r="F1685" s="9" t="str">
        <f aca="false">IF($A1685="","",IFERROR(INDEX('2. Schematic Parts'!$C$2:$C$3001,MATCH($A1685,'2. Schematic Parts'!$A$2:$A$3001,0))&amp;"","NOT FOUND"))</f>
        <v/>
      </c>
      <c r="G1685" s="9" t="str">
        <f aca="false">IF($A1685="","",IFERROR(INDEX('2. Schematic Parts'!$D$2:$D$3001,MATCH($A1685,'2. Schematic Parts'!$A$2:$A$3001,0))&amp;"","NOT FOUND"))</f>
        <v/>
      </c>
      <c r="H1685" s="9" t="str">
        <f aca="false">IF($A1685="","",IF(COUNTIF('2. Schematic Parts'!$A$2:$A$3001,$A1685)=0,"NOT IN SCHEMATIC","OK"))</f>
        <v/>
      </c>
      <c r="I1685" s="9" t="str">
        <f aca="false">IF($A1685="","",IF($H1685="NOT IN SCHEMATIC","",IF(UPPER(TRIM($C1685))=UPPER(TRIM($E1685)),"OK","MISMATCH")))</f>
        <v/>
      </c>
      <c r="J1685" s="9" t="str">
        <f aca="false">IF($A1685="","",IF($H1685="NOT IN SCHEMATIC","",IF($F1685="","NO SCH DECAL",IF($D1685="","",IF(UPPER(TRIM($D1685))=UPPER(TRIM($F1685)),"OK","MISMATCH")))))</f>
        <v/>
      </c>
      <c r="K1685" s="16" t="str">
        <f aca="false">IF($A1685="","",SUMPRODUCT(--ISNUMBER(SEARCH(","&amp;TRIM($A1685)&amp;",",","&amp;SUBSTITUTE('1. Master BOM'!$D$2:$D$400," ","")&amp;","))))</f>
        <v/>
      </c>
      <c r="L1685" s="16" t="str">
        <f aca="false">IF($A1685="","",IF($K1685&lt;&gt;1,0,SUMPRODUCT(ISNUMBER(SEARCH(","&amp;TRIM($A1685)&amp;",",","&amp;SUBSTITUTE('1. Master BOM'!$D$2:$D$400," ","")&amp;","))*ROW('1. Master BOM'!$D$2:$D$400))))</f>
        <v/>
      </c>
      <c r="M1685" s="9" t="str">
        <f aca="false">IF($A1685="","",IF($K1685=0,"NOT IN BOM",IF($K1685&gt;1,"MULTIPLE BOM LINES","OK")))</f>
        <v/>
      </c>
      <c r="N1685" s="9" t="str">
        <f aca="false">IF($A1685="","",IF($L1685=0,"—",INDEX('1. Master BOM'!$A$1:$A$400,$L1685)))</f>
        <v/>
      </c>
      <c r="O1685" s="9" t="str">
        <f aca="false">IF($A1685="","",IF($L1685=0,"—",INDEX('1. Master BOM'!$B$1:$B$400,$L1685)))</f>
        <v/>
      </c>
      <c r="P1685" s="9" t="str">
        <f aca="false">IF($A1685="","",IF(OR($H1685="NOT IN SCHEMATIC",$O1685="—"),"",IF($G1685="","NO SCH PN",IF(UPPER(TRIM($G1685))=UPPER(TRIM($O1685)),"OK","MISMATCH"))))</f>
        <v/>
      </c>
      <c r="Q1685" s="9" t="str">
        <f aca="false">IF($A1685="","",IF($L1685=0,"—",INDEX('1. Master BOM'!$E$1:$E$400,$L1685)))</f>
        <v/>
      </c>
      <c r="R1685" s="9" t="str">
        <f aca="false">IF($A1685="","",IF($L1685=0,"—",IF(T(INDEX('1. Master BOM'!$F$1:$F$400,$L1685))="","(not set)",INDEX('1. Master BOM'!$F$1:$F$400,$L1685))))</f>
        <v/>
      </c>
      <c r="S1685" s="9" t="str">
        <f aca="false">IF($A1685="","",IF(OR($R1685="—",$R1685="(not set)",$D1685=""),"",IF(ISNUMBER(SEARCH(SUBSTITUTE(SUBSTITUTE(SUBSTITUTE($R1685,"-",""),"_","")," ",""),SUBSTITUTE(SUBSTITUTE(SUBSTITUTE($D1685,"-",""),"_","")," ",""))),"OK","CHECK")))</f>
        <v/>
      </c>
      <c r="T1685" s="9" t="str">
        <f aca="false">IF($A1685="","",IF(OR($H1685="NOT IN SCHEMATIC",$I1685="MISMATCH",$J1685="MISMATCH",$P1685="MISMATCH",$M1685&lt;&gt;"OK"),"REVIEW","OK"))</f>
        <v/>
      </c>
      <c r="U1685" s="14"/>
      <c r="V1685" s="14"/>
      <c r="W1685" s="17"/>
      <c r="X1685" s="14"/>
    </row>
    <row r="1686" customFormat="false" ht="15" hidden="false" customHeight="false" outlineLevel="0" collapsed="false">
      <c r="A1686" s="9" t="str">
        <f aca="false">IF('3. Layout Parts'!$A1686="","",TRIM('3. Layout Parts'!$A1686))</f>
        <v/>
      </c>
      <c r="B1686" s="9" t="str">
        <f aca="false">IF($A1686="","",'3. Layout Parts'!$D1686)</f>
        <v/>
      </c>
      <c r="C1686" s="9" t="str">
        <f aca="false">IF($A1686="","",'3. Layout Parts'!$B1686)</f>
        <v/>
      </c>
      <c r="D1686" s="9" t="str">
        <f aca="false">IF($A1686="","",'3. Layout Parts'!$C1686)</f>
        <v/>
      </c>
      <c r="E1686" s="9" t="str">
        <f aca="false">IF($A1686="","",IFERROR(INDEX('2. Schematic Parts'!$B$2:$B$3001,MATCH($A1686,'2. Schematic Parts'!$A$2:$A$3001,0)),"NOT FOUND"))</f>
        <v/>
      </c>
      <c r="F1686" s="9" t="str">
        <f aca="false">IF($A1686="","",IFERROR(INDEX('2. Schematic Parts'!$C$2:$C$3001,MATCH($A1686,'2. Schematic Parts'!$A$2:$A$3001,0))&amp;"","NOT FOUND"))</f>
        <v/>
      </c>
      <c r="G1686" s="9" t="str">
        <f aca="false">IF($A1686="","",IFERROR(INDEX('2. Schematic Parts'!$D$2:$D$3001,MATCH($A1686,'2. Schematic Parts'!$A$2:$A$3001,0))&amp;"","NOT FOUND"))</f>
        <v/>
      </c>
      <c r="H1686" s="9" t="str">
        <f aca="false">IF($A1686="","",IF(COUNTIF('2. Schematic Parts'!$A$2:$A$3001,$A1686)=0,"NOT IN SCHEMATIC","OK"))</f>
        <v/>
      </c>
      <c r="I1686" s="9" t="str">
        <f aca="false">IF($A1686="","",IF($H1686="NOT IN SCHEMATIC","",IF(UPPER(TRIM($C1686))=UPPER(TRIM($E1686)),"OK","MISMATCH")))</f>
        <v/>
      </c>
      <c r="J1686" s="9" t="str">
        <f aca="false">IF($A1686="","",IF($H1686="NOT IN SCHEMATIC","",IF($F1686="","NO SCH DECAL",IF($D1686="","",IF(UPPER(TRIM($D1686))=UPPER(TRIM($F1686)),"OK","MISMATCH")))))</f>
        <v/>
      </c>
      <c r="K1686" s="16" t="str">
        <f aca="false">IF($A1686="","",SUMPRODUCT(--ISNUMBER(SEARCH(","&amp;TRIM($A1686)&amp;",",","&amp;SUBSTITUTE('1. Master BOM'!$D$2:$D$400," ","")&amp;","))))</f>
        <v/>
      </c>
      <c r="L1686" s="16" t="str">
        <f aca="false">IF($A1686="","",IF($K1686&lt;&gt;1,0,SUMPRODUCT(ISNUMBER(SEARCH(","&amp;TRIM($A1686)&amp;",",","&amp;SUBSTITUTE('1. Master BOM'!$D$2:$D$400," ","")&amp;","))*ROW('1. Master BOM'!$D$2:$D$400))))</f>
        <v/>
      </c>
      <c r="M1686" s="9" t="str">
        <f aca="false">IF($A1686="","",IF($K1686=0,"NOT IN BOM",IF($K1686&gt;1,"MULTIPLE BOM LINES","OK")))</f>
        <v/>
      </c>
      <c r="N1686" s="9" t="str">
        <f aca="false">IF($A1686="","",IF($L1686=0,"—",INDEX('1. Master BOM'!$A$1:$A$400,$L1686)))</f>
        <v/>
      </c>
      <c r="O1686" s="9" t="str">
        <f aca="false">IF($A1686="","",IF($L1686=0,"—",INDEX('1. Master BOM'!$B$1:$B$400,$L1686)))</f>
        <v/>
      </c>
      <c r="P1686" s="9" t="str">
        <f aca="false">IF($A1686="","",IF(OR($H1686="NOT IN SCHEMATIC",$O1686="—"),"",IF($G1686="","NO SCH PN",IF(UPPER(TRIM($G1686))=UPPER(TRIM($O1686)),"OK","MISMATCH"))))</f>
        <v/>
      </c>
      <c r="Q1686" s="9" t="str">
        <f aca="false">IF($A1686="","",IF($L1686=0,"—",INDEX('1. Master BOM'!$E$1:$E$400,$L1686)))</f>
        <v/>
      </c>
      <c r="R1686" s="9" t="str">
        <f aca="false">IF($A1686="","",IF($L1686=0,"—",IF(T(INDEX('1. Master BOM'!$F$1:$F$400,$L1686))="","(not set)",INDEX('1. Master BOM'!$F$1:$F$400,$L1686))))</f>
        <v/>
      </c>
      <c r="S1686" s="9" t="str">
        <f aca="false">IF($A1686="","",IF(OR($R1686="—",$R1686="(not set)",$D1686=""),"",IF(ISNUMBER(SEARCH(SUBSTITUTE(SUBSTITUTE(SUBSTITUTE($R1686,"-",""),"_","")," ",""),SUBSTITUTE(SUBSTITUTE(SUBSTITUTE($D1686,"-",""),"_","")," ",""))),"OK","CHECK")))</f>
        <v/>
      </c>
      <c r="T1686" s="9" t="str">
        <f aca="false">IF($A1686="","",IF(OR($H1686="NOT IN SCHEMATIC",$I1686="MISMATCH",$J1686="MISMATCH",$P1686="MISMATCH",$M1686&lt;&gt;"OK"),"REVIEW","OK"))</f>
        <v/>
      </c>
      <c r="U1686" s="14"/>
      <c r="V1686" s="14"/>
      <c r="W1686" s="17"/>
      <c r="X1686" s="14"/>
    </row>
    <row r="1687" customFormat="false" ht="15" hidden="false" customHeight="false" outlineLevel="0" collapsed="false">
      <c r="A1687" s="9" t="str">
        <f aca="false">IF('3. Layout Parts'!$A1687="","",TRIM('3. Layout Parts'!$A1687))</f>
        <v/>
      </c>
      <c r="B1687" s="9" t="str">
        <f aca="false">IF($A1687="","",'3. Layout Parts'!$D1687)</f>
        <v/>
      </c>
      <c r="C1687" s="9" t="str">
        <f aca="false">IF($A1687="","",'3. Layout Parts'!$B1687)</f>
        <v/>
      </c>
      <c r="D1687" s="9" t="str">
        <f aca="false">IF($A1687="","",'3. Layout Parts'!$C1687)</f>
        <v/>
      </c>
      <c r="E1687" s="9" t="str">
        <f aca="false">IF($A1687="","",IFERROR(INDEX('2. Schematic Parts'!$B$2:$B$3001,MATCH($A1687,'2. Schematic Parts'!$A$2:$A$3001,0)),"NOT FOUND"))</f>
        <v/>
      </c>
      <c r="F1687" s="9" t="str">
        <f aca="false">IF($A1687="","",IFERROR(INDEX('2. Schematic Parts'!$C$2:$C$3001,MATCH($A1687,'2. Schematic Parts'!$A$2:$A$3001,0))&amp;"","NOT FOUND"))</f>
        <v/>
      </c>
      <c r="G1687" s="9" t="str">
        <f aca="false">IF($A1687="","",IFERROR(INDEX('2. Schematic Parts'!$D$2:$D$3001,MATCH($A1687,'2. Schematic Parts'!$A$2:$A$3001,0))&amp;"","NOT FOUND"))</f>
        <v/>
      </c>
      <c r="H1687" s="9" t="str">
        <f aca="false">IF($A1687="","",IF(COUNTIF('2. Schematic Parts'!$A$2:$A$3001,$A1687)=0,"NOT IN SCHEMATIC","OK"))</f>
        <v/>
      </c>
      <c r="I1687" s="9" t="str">
        <f aca="false">IF($A1687="","",IF($H1687="NOT IN SCHEMATIC","",IF(UPPER(TRIM($C1687))=UPPER(TRIM($E1687)),"OK","MISMATCH")))</f>
        <v/>
      </c>
      <c r="J1687" s="9" t="str">
        <f aca="false">IF($A1687="","",IF($H1687="NOT IN SCHEMATIC","",IF($F1687="","NO SCH DECAL",IF($D1687="","",IF(UPPER(TRIM($D1687))=UPPER(TRIM($F1687)),"OK","MISMATCH")))))</f>
        <v/>
      </c>
      <c r="K1687" s="16" t="str">
        <f aca="false">IF($A1687="","",SUMPRODUCT(--ISNUMBER(SEARCH(","&amp;TRIM($A1687)&amp;",",","&amp;SUBSTITUTE('1. Master BOM'!$D$2:$D$400," ","")&amp;","))))</f>
        <v/>
      </c>
      <c r="L1687" s="16" t="str">
        <f aca="false">IF($A1687="","",IF($K1687&lt;&gt;1,0,SUMPRODUCT(ISNUMBER(SEARCH(","&amp;TRIM($A1687)&amp;",",","&amp;SUBSTITUTE('1. Master BOM'!$D$2:$D$400," ","")&amp;","))*ROW('1. Master BOM'!$D$2:$D$400))))</f>
        <v/>
      </c>
      <c r="M1687" s="9" t="str">
        <f aca="false">IF($A1687="","",IF($K1687=0,"NOT IN BOM",IF($K1687&gt;1,"MULTIPLE BOM LINES","OK")))</f>
        <v/>
      </c>
      <c r="N1687" s="9" t="str">
        <f aca="false">IF($A1687="","",IF($L1687=0,"—",INDEX('1. Master BOM'!$A$1:$A$400,$L1687)))</f>
        <v/>
      </c>
      <c r="O1687" s="9" t="str">
        <f aca="false">IF($A1687="","",IF($L1687=0,"—",INDEX('1. Master BOM'!$B$1:$B$400,$L1687)))</f>
        <v/>
      </c>
      <c r="P1687" s="9" t="str">
        <f aca="false">IF($A1687="","",IF(OR($H1687="NOT IN SCHEMATIC",$O1687="—"),"",IF($G1687="","NO SCH PN",IF(UPPER(TRIM($G1687))=UPPER(TRIM($O1687)),"OK","MISMATCH"))))</f>
        <v/>
      </c>
      <c r="Q1687" s="9" t="str">
        <f aca="false">IF($A1687="","",IF($L1687=0,"—",INDEX('1. Master BOM'!$E$1:$E$400,$L1687)))</f>
        <v/>
      </c>
      <c r="R1687" s="9" t="str">
        <f aca="false">IF($A1687="","",IF($L1687=0,"—",IF(T(INDEX('1. Master BOM'!$F$1:$F$400,$L1687))="","(not set)",INDEX('1. Master BOM'!$F$1:$F$400,$L1687))))</f>
        <v/>
      </c>
      <c r="S1687" s="9" t="str">
        <f aca="false">IF($A1687="","",IF(OR($R1687="—",$R1687="(not set)",$D1687=""),"",IF(ISNUMBER(SEARCH(SUBSTITUTE(SUBSTITUTE(SUBSTITUTE($R1687,"-",""),"_","")," ",""),SUBSTITUTE(SUBSTITUTE(SUBSTITUTE($D1687,"-",""),"_","")," ",""))),"OK","CHECK")))</f>
        <v/>
      </c>
      <c r="T1687" s="9" t="str">
        <f aca="false">IF($A1687="","",IF(OR($H1687="NOT IN SCHEMATIC",$I1687="MISMATCH",$J1687="MISMATCH",$P1687="MISMATCH",$M1687&lt;&gt;"OK"),"REVIEW","OK"))</f>
        <v/>
      </c>
      <c r="U1687" s="14"/>
      <c r="V1687" s="14"/>
      <c r="W1687" s="17"/>
      <c r="X1687" s="14"/>
    </row>
    <row r="1688" customFormat="false" ht="15" hidden="false" customHeight="false" outlineLevel="0" collapsed="false">
      <c r="A1688" s="9" t="str">
        <f aca="false">IF('3. Layout Parts'!$A1688="","",TRIM('3. Layout Parts'!$A1688))</f>
        <v/>
      </c>
      <c r="B1688" s="9" t="str">
        <f aca="false">IF($A1688="","",'3. Layout Parts'!$D1688)</f>
        <v/>
      </c>
      <c r="C1688" s="9" t="str">
        <f aca="false">IF($A1688="","",'3. Layout Parts'!$B1688)</f>
        <v/>
      </c>
      <c r="D1688" s="9" t="str">
        <f aca="false">IF($A1688="","",'3. Layout Parts'!$C1688)</f>
        <v/>
      </c>
      <c r="E1688" s="9" t="str">
        <f aca="false">IF($A1688="","",IFERROR(INDEX('2. Schematic Parts'!$B$2:$B$3001,MATCH($A1688,'2. Schematic Parts'!$A$2:$A$3001,0)),"NOT FOUND"))</f>
        <v/>
      </c>
      <c r="F1688" s="9" t="str">
        <f aca="false">IF($A1688="","",IFERROR(INDEX('2. Schematic Parts'!$C$2:$C$3001,MATCH($A1688,'2. Schematic Parts'!$A$2:$A$3001,0))&amp;"","NOT FOUND"))</f>
        <v/>
      </c>
      <c r="G1688" s="9" t="str">
        <f aca="false">IF($A1688="","",IFERROR(INDEX('2. Schematic Parts'!$D$2:$D$3001,MATCH($A1688,'2. Schematic Parts'!$A$2:$A$3001,0))&amp;"","NOT FOUND"))</f>
        <v/>
      </c>
      <c r="H1688" s="9" t="str">
        <f aca="false">IF($A1688="","",IF(COUNTIF('2. Schematic Parts'!$A$2:$A$3001,$A1688)=0,"NOT IN SCHEMATIC","OK"))</f>
        <v/>
      </c>
      <c r="I1688" s="9" t="str">
        <f aca="false">IF($A1688="","",IF($H1688="NOT IN SCHEMATIC","",IF(UPPER(TRIM($C1688))=UPPER(TRIM($E1688)),"OK","MISMATCH")))</f>
        <v/>
      </c>
      <c r="J1688" s="9" t="str">
        <f aca="false">IF($A1688="","",IF($H1688="NOT IN SCHEMATIC","",IF($F1688="","NO SCH DECAL",IF($D1688="","",IF(UPPER(TRIM($D1688))=UPPER(TRIM($F1688)),"OK","MISMATCH")))))</f>
        <v/>
      </c>
      <c r="K1688" s="16" t="str">
        <f aca="false">IF($A1688="","",SUMPRODUCT(--ISNUMBER(SEARCH(","&amp;TRIM($A1688)&amp;",",","&amp;SUBSTITUTE('1. Master BOM'!$D$2:$D$400," ","")&amp;","))))</f>
        <v/>
      </c>
      <c r="L1688" s="16" t="str">
        <f aca="false">IF($A1688="","",IF($K1688&lt;&gt;1,0,SUMPRODUCT(ISNUMBER(SEARCH(","&amp;TRIM($A1688)&amp;",",","&amp;SUBSTITUTE('1. Master BOM'!$D$2:$D$400," ","")&amp;","))*ROW('1. Master BOM'!$D$2:$D$400))))</f>
        <v/>
      </c>
      <c r="M1688" s="9" t="str">
        <f aca="false">IF($A1688="","",IF($K1688=0,"NOT IN BOM",IF($K1688&gt;1,"MULTIPLE BOM LINES","OK")))</f>
        <v/>
      </c>
      <c r="N1688" s="9" t="str">
        <f aca="false">IF($A1688="","",IF($L1688=0,"—",INDEX('1. Master BOM'!$A$1:$A$400,$L1688)))</f>
        <v/>
      </c>
      <c r="O1688" s="9" t="str">
        <f aca="false">IF($A1688="","",IF($L1688=0,"—",INDEX('1. Master BOM'!$B$1:$B$400,$L1688)))</f>
        <v/>
      </c>
      <c r="P1688" s="9" t="str">
        <f aca="false">IF($A1688="","",IF(OR($H1688="NOT IN SCHEMATIC",$O1688="—"),"",IF($G1688="","NO SCH PN",IF(UPPER(TRIM($G1688))=UPPER(TRIM($O1688)),"OK","MISMATCH"))))</f>
        <v/>
      </c>
      <c r="Q1688" s="9" t="str">
        <f aca="false">IF($A1688="","",IF($L1688=0,"—",INDEX('1. Master BOM'!$E$1:$E$400,$L1688)))</f>
        <v/>
      </c>
      <c r="R1688" s="9" t="str">
        <f aca="false">IF($A1688="","",IF($L1688=0,"—",IF(T(INDEX('1. Master BOM'!$F$1:$F$400,$L1688))="","(not set)",INDEX('1. Master BOM'!$F$1:$F$400,$L1688))))</f>
        <v/>
      </c>
      <c r="S1688" s="9" t="str">
        <f aca="false">IF($A1688="","",IF(OR($R1688="—",$R1688="(not set)",$D1688=""),"",IF(ISNUMBER(SEARCH(SUBSTITUTE(SUBSTITUTE(SUBSTITUTE($R1688,"-",""),"_","")," ",""),SUBSTITUTE(SUBSTITUTE(SUBSTITUTE($D1688,"-",""),"_","")," ",""))),"OK","CHECK")))</f>
        <v/>
      </c>
      <c r="T1688" s="9" t="str">
        <f aca="false">IF($A1688="","",IF(OR($H1688="NOT IN SCHEMATIC",$I1688="MISMATCH",$J1688="MISMATCH",$P1688="MISMATCH",$M1688&lt;&gt;"OK"),"REVIEW","OK"))</f>
        <v/>
      </c>
      <c r="U1688" s="14"/>
      <c r="V1688" s="14"/>
      <c r="W1688" s="17"/>
      <c r="X1688" s="14"/>
    </row>
    <row r="1689" customFormat="false" ht="15" hidden="false" customHeight="false" outlineLevel="0" collapsed="false">
      <c r="A1689" s="9" t="str">
        <f aca="false">IF('3. Layout Parts'!$A1689="","",TRIM('3. Layout Parts'!$A1689))</f>
        <v/>
      </c>
      <c r="B1689" s="9" t="str">
        <f aca="false">IF($A1689="","",'3. Layout Parts'!$D1689)</f>
        <v/>
      </c>
      <c r="C1689" s="9" t="str">
        <f aca="false">IF($A1689="","",'3. Layout Parts'!$B1689)</f>
        <v/>
      </c>
      <c r="D1689" s="9" t="str">
        <f aca="false">IF($A1689="","",'3. Layout Parts'!$C1689)</f>
        <v/>
      </c>
      <c r="E1689" s="9" t="str">
        <f aca="false">IF($A1689="","",IFERROR(INDEX('2. Schematic Parts'!$B$2:$B$3001,MATCH($A1689,'2. Schematic Parts'!$A$2:$A$3001,0)),"NOT FOUND"))</f>
        <v/>
      </c>
      <c r="F1689" s="9" t="str">
        <f aca="false">IF($A1689="","",IFERROR(INDEX('2. Schematic Parts'!$C$2:$C$3001,MATCH($A1689,'2. Schematic Parts'!$A$2:$A$3001,0))&amp;"","NOT FOUND"))</f>
        <v/>
      </c>
      <c r="G1689" s="9" t="str">
        <f aca="false">IF($A1689="","",IFERROR(INDEX('2. Schematic Parts'!$D$2:$D$3001,MATCH($A1689,'2. Schematic Parts'!$A$2:$A$3001,0))&amp;"","NOT FOUND"))</f>
        <v/>
      </c>
      <c r="H1689" s="9" t="str">
        <f aca="false">IF($A1689="","",IF(COUNTIF('2. Schematic Parts'!$A$2:$A$3001,$A1689)=0,"NOT IN SCHEMATIC","OK"))</f>
        <v/>
      </c>
      <c r="I1689" s="9" t="str">
        <f aca="false">IF($A1689="","",IF($H1689="NOT IN SCHEMATIC","",IF(UPPER(TRIM($C1689))=UPPER(TRIM($E1689)),"OK","MISMATCH")))</f>
        <v/>
      </c>
      <c r="J1689" s="9" t="str">
        <f aca="false">IF($A1689="","",IF($H1689="NOT IN SCHEMATIC","",IF($F1689="","NO SCH DECAL",IF($D1689="","",IF(UPPER(TRIM($D1689))=UPPER(TRIM($F1689)),"OK","MISMATCH")))))</f>
        <v/>
      </c>
      <c r="K1689" s="16" t="str">
        <f aca="false">IF($A1689="","",SUMPRODUCT(--ISNUMBER(SEARCH(","&amp;TRIM($A1689)&amp;",",","&amp;SUBSTITUTE('1. Master BOM'!$D$2:$D$400," ","")&amp;","))))</f>
        <v/>
      </c>
      <c r="L1689" s="16" t="str">
        <f aca="false">IF($A1689="","",IF($K1689&lt;&gt;1,0,SUMPRODUCT(ISNUMBER(SEARCH(","&amp;TRIM($A1689)&amp;",",","&amp;SUBSTITUTE('1. Master BOM'!$D$2:$D$400," ","")&amp;","))*ROW('1. Master BOM'!$D$2:$D$400))))</f>
        <v/>
      </c>
      <c r="M1689" s="9" t="str">
        <f aca="false">IF($A1689="","",IF($K1689=0,"NOT IN BOM",IF($K1689&gt;1,"MULTIPLE BOM LINES","OK")))</f>
        <v/>
      </c>
      <c r="N1689" s="9" t="str">
        <f aca="false">IF($A1689="","",IF($L1689=0,"—",INDEX('1. Master BOM'!$A$1:$A$400,$L1689)))</f>
        <v/>
      </c>
      <c r="O1689" s="9" t="str">
        <f aca="false">IF($A1689="","",IF($L1689=0,"—",INDEX('1. Master BOM'!$B$1:$B$400,$L1689)))</f>
        <v/>
      </c>
      <c r="P1689" s="9" t="str">
        <f aca="false">IF($A1689="","",IF(OR($H1689="NOT IN SCHEMATIC",$O1689="—"),"",IF($G1689="","NO SCH PN",IF(UPPER(TRIM($G1689))=UPPER(TRIM($O1689)),"OK","MISMATCH"))))</f>
        <v/>
      </c>
      <c r="Q1689" s="9" t="str">
        <f aca="false">IF($A1689="","",IF($L1689=0,"—",INDEX('1. Master BOM'!$E$1:$E$400,$L1689)))</f>
        <v/>
      </c>
      <c r="R1689" s="9" t="str">
        <f aca="false">IF($A1689="","",IF($L1689=0,"—",IF(T(INDEX('1. Master BOM'!$F$1:$F$400,$L1689))="","(not set)",INDEX('1. Master BOM'!$F$1:$F$400,$L1689))))</f>
        <v/>
      </c>
      <c r="S1689" s="9" t="str">
        <f aca="false">IF($A1689="","",IF(OR($R1689="—",$R1689="(not set)",$D1689=""),"",IF(ISNUMBER(SEARCH(SUBSTITUTE(SUBSTITUTE(SUBSTITUTE($R1689,"-",""),"_","")," ",""),SUBSTITUTE(SUBSTITUTE(SUBSTITUTE($D1689,"-",""),"_","")," ",""))),"OK","CHECK")))</f>
        <v/>
      </c>
      <c r="T1689" s="9" t="str">
        <f aca="false">IF($A1689="","",IF(OR($H1689="NOT IN SCHEMATIC",$I1689="MISMATCH",$J1689="MISMATCH",$P1689="MISMATCH",$M1689&lt;&gt;"OK"),"REVIEW","OK"))</f>
        <v/>
      </c>
      <c r="U1689" s="14"/>
      <c r="V1689" s="14"/>
      <c r="W1689" s="17"/>
      <c r="X1689" s="14"/>
    </row>
    <row r="1690" customFormat="false" ht="15" hidden="false" customHeight="false" outlineLevel="0" collapsed="false">
      <c r="A1690" s="9" t="str">
        <f aca="false">IF('3. Layout Parts'!$A1690="","",TRIM('3. Layout Parts'!$A1690))</f>
        <v/>
      </c>
      <c r="B1690" s="9" t="str">
        <f aca="false">IF($A1690="","",'3. Layout Parts'!$D1690)</f>
        <v/>
      </c>
      <c r="C1690" s="9" t="str">
        <f aca="false">IF($A1690="","",'3. Layout Parts'!$B1690)</f>
        <v/>
      </c>
      <c r="D1690" s="9" t="str">
        <f aca="false">IF($A1690="","",'3. Layout Parts'!$C1690)</f>
        <v/>
      </c>
      <c r="E1690" s="9" t="str">
        <f aca="false">IF($A1690="","",IFERROR(INDEX('2. Schematic Parts'!$B$2:$B$3001,MATCH($A1690,'2. Schematic Parts'!$A$2:$A$3001,0)),"NOT FOUND"))</f>
        <v/>
      </c>
      <c r="F1690" s="9" t="str">
        <f aca="false">IF($A1690="","",IFERROR(INDEX('2. Schematic Parts'!$C$2:$C$3001,MATCH($A1690,'2. Schematic Parts'!$A$2:$A$3001,0))&amp;"","NOT FOUND"))</f>
        <v/>
      </c>
      <c r="G1690" s="9" t="str">
        <f aca="false">IF($A1690="","",IFERROR(INDEX('2. Schematic Parts'!$D$2:$D$3001,MATCH($A1690,'2. Schematic Parts'!$A$2:$A$3001,0))&amp;"","NOT FOUND"))</f>
        <v/>
      </c>
      <c r="H1690" s="9" t="str">
        <f aca="false">IF($A1690="","",IF(COUNTIF('2. Schematic Parts'!$A$2:$A$3001,$A1690)=0,"NOT IN SCHEMATIC","OK"))</f>
        <v/>
      </c>
      <c r="I1690" s="9" t="str">
        <f aca="false">IF($A1690="","",IF($H1690="NOT IN SCHEMATIC","",IF(UPPER(TRIM($C1690))=UPPER(TRIM($E1690)),"OK","MISMATCH")))</f>
        <v/>
      </c>
      <c r="J1690" s="9" t="str">
        <f aca="false">IF($A1690="","",IF($H1690="NOT IN SCHEMATIC","",IF($F1690="","NO SCH DECAL",IF($D1690="","",IF(UPPER(TRIM($D1690))=UPPER(TRIM($F1690)),"OK","MISMATCH")))))</f>
        <v/>
      </c>
      <c r="K1690" s="16" t="str">
        <f aca="false">IF($A1690="","",SUMPRODUCT(--ISNUMBER(SEARCH(","&amp;TRIM($A1690)&amp;",",","&amp;SUBSTITUTE('1. Master BOM'!$D$2:$D$400," ","")&amp;","))))</f>
        <v/>
      </c>
      <c r="L1690" s="16" t="str">
        <f aca="false">IF($A1690="","",IF($K1690&lt;&gt;1,0,SUMPRODUCT(ISNUMBER(SEARCH(","&amp;TRIM($A1690)&amp;",",","&amp;SUBSTITUTE('1. Master BOM'!$D$2:$D$400," ","")&amp;","))*ROW('1. Master BOM'!$D$2:$D$400))))</f>
        <v/>
      </c>
      <c r="M1690" s="9" t="str">
        <f aca="false">IF($A1690="","",IF($K1690=0,"NOT IN BOM",IF($K1690&gt;1,"MULTIPLE BOM LINES","OK")))</f>
        <v/>
      </c>
      <c r="N1690" s="9" t="str">
        <f aca="false">IF($A1690="","",IF($L1690=0,"—",INDEX('1. Master BOM'!$A$1:$A$400,$L1690)))</f>
        <v/>
      </c>
      <c r="O1690" s="9" t="str">
        <f aca="false">IF($A1690="","",IF($L1690=0,"—",INDEX('1. Master BOM'!$B$1:$B$400,$L1690)))</f>
        <v/>
      </c>
      <c r="P1690" s="9" t="str">
        <f aca="false">IF($A1690="","",IF(OR($H1690="NOT IN SCHEMATIC",$O1690="—"),"",IF($G1690="","NO SCH PN",IF(UPPER(TRIM($G1690))=UPPER(TRIM($O1690)),"OK","MISMATCH"))))</f>
        <v/>
      </c>
      <c r="Q1690" s="9" t="str">
        <f aca="false">IF($A1690="","",IF($L1690=0,"—",INDEX('1. Master BOM'!$E$1:$E$400,$L1690)))</f>
        <v/>
      </c>
      <c r="R1690" s="9" t="str">
        <f aca="false">IF($A1690="","",IF($L1690=0,"—",IF(T(INDEX('1. Master BOM'!$F$1:$F$400,$L1690))="","(not set)",INDEX('1. Master BOM'!$F$1:$F$400,$L1690))))</f>
        <v/>
      </c>
      <c r="S1690" s="9" t="str">
        <f aca="false">IF($A1690="","",IF(OR($R1690="—",$R1690="(not set)",$D1690=""),"",IF(ISNUMBER(SEARCH(SUBSTITUTE(SUBSTITUTE(SUBSTITUTE($R1690,"-",""),"_","")," ",""),SUBSTITUTE(SUBSTITUTE(SUBSTITUTE($D1690,"-",""),"_","")," ",""))),"OK","CHECK")))</f>
        <v/>
      </c>
      <c r="T1690" s="9" t="str">
        <f aca="false">IF($A1690="","",IF(OR($H1690="NOT IN SCHEMATIC",$I1690="MISMATCH",$J1690="MISMATCH",$P1690="MISMATCH",$M1690&lt;&gt;"OK"),"REVIEW","OK"))</f>
        <v/>
      </c>
      <c r="U1690" s="14"/>
      <c r="V1690" s="14"/>
      <c r="W1690" s="17"/>
      <c r="X1690" s="14"/>
    </row>
    <row r="1691" customFormat="false" ht="15" hidden="false" customHeight="false" outlineLevel="0" collapsed="false">
      <c r="A1691" s="9" t="str">
        <f aca="false">IF('3. Layout Parts'!$A1691="","",TRIM('3. Layout Parts'!$A1691))</f>
        <v/>
      </c>
      <c r="B1691" s="9" t="str">
        <f aca="false">IF($A1691="","",'3. Layout Parts'!$D1691)</f>
        <v/>
      </c>
      <c r="C1691" s="9" t="str">
        <f aca="false">IF($A1691="","",'3. Layout Parts'!$B1691)</f>
        <v/>
      </c>
      <c r="D1691" s="9" t="str">
        <f aca="false">IF($A1691="","",'3. Layout Parts'!$C1691)</f>
        <v/>
      </c>
      <c r="E1691" s="9" t="str">
        <f aca="false">IF($A1691="","",IFERROR(INDEX('2. Schematic Parts'!$B$2:$B$3001,MATCH($A1691,'2. Schematic Parts'!$A$2:$A$3001,0)),"NOT FOUND"))</f>
        <v/>
      </c>
      <c r="F1691" s="9" t="str">
        <f aca="false">IF($A1691="","",IFERROR(INDEX('2. Schematic Parts'!$C$2:$C$3001,MATCH($A1691,'2. Schematic Parts'!$A$2:$A$3001,0))&amp;"","NOT FOUND"))</f>
        <v/>
      </c>
      <c r="G1691" s="9" t="str">
        <f aca="false">IF($A1691="","",IFERROR(INDEX('2. Schematic Parts'!$D$2:$D$3001,MATCH($A1691,'2. Schematic Parts'!$A$2:$A$3001,0))&amp;"","NOT FOUND"))</f>
        <v/>
      </c>
      <c r="H1691" s="9" t="str">
        <f aca="false">IF($A1691="","",IF(COUNTIF('2. Schematic Parts'!$A$2:$A$3001,$A1691)=0,"NOT IN SCHEMATIC","OK"))</f>
        <v/>
      </c>
      <c r="I1691" s="9" t="str">
        <f aca="false">IF($A1691="","",IF($H1691="NOT IN SCHEMATIC","",IF(UPPER(TRIM($C1691))=UPPER(TRIM($E1691)),"OK","MISMATCH")))</f>
        <v/>
      </c>
      <c r="J1691" s="9" t="str">
        <f aca="false">IF($A1691="","",IF($H1691="NOT IN SCHEMATIC","",IF($F1691="","NO SCH DECAL",IF($D1691="","",IF(UPPER(TRIM($D1691))=UPPER(TRIM($F1691)),"OK","MISMATCH")))))</f>
        <v/>
      </c>
      <c r="K1691" s="16" t="str">
        <f aca="false">IF($A1691="","",SUMPRODUCT(--ISNUMBER(SEARCH(","&amp;TRIM($A1691)&amp;",",","&amp;SUBSTITUTE('1. Master BOM'!$D$2:$D$400," ","")&amp;","))))</f>
        <v/>
      </c>
      <c r="L1691" s="16" t="str">
        <f aca="false">IF($A1691="","",IF($K1691&lt;&gt;1,0,SUMPRODUCT(ISNUMBER(SEARCH(","&amp;TRIM($A1691)&amp;",",","&amp;SUBSTITUTE('1. Master BOM'!$D$2:$D$400," ","")&amp;","))*ROW('1. Master BOM'!$D$2:$D$400))))</f>
        <v/>
      </c>
      <c r="M1691" s="9" t="str">
        <f aca="false">IF($A1691="","",IF($K1691=0,"NOT IN BOM",IF($K1691&gt;1,"MULTIPLE BOM LINES","OK")))</f>
        <v/>
      </c>
      <c r="N1691" s="9" t="str">
        <f aca="false">IF($A1691="","",IF($L1691=0,"—",INDEX('1. Master BOM'!$A$1:$A$400,$L1691)))</f>
        <v/>
      </c>
      <c r="O1691" s="9" t="str">
        <f aca="false">IF($A1691="","",IF($L1691=0,"—",INDEX('1. Master BOM'!$B$1:$B$400,$L1691)))</f>
        <v/>
      </c>
      <c r="P1691" s="9" t="str">
        <f aca="false">IF($A1691="","",IF(OR($H1691="NOT IN SCHEMATIC",$O1691="—"),"",IF($G1691="","NO SCH PN",IF(UPPER(TRIM($G1691))=UPPER(TRIM($O1691)),"OK","MISMATCH"))))</f>
        <v/>
      </c>
      <c r="Q1691" s="9" t="str">
        <f aca="false">IF($A1691="","",IF($L1691=0,"—",INDEX('1. Master BOM'!$E$1:$E$400,$L1691)))</f>
        <v/>
      </c>
      <c r="R1691" s="9" t="str">
        <f aca="false">IF($A1691="","",IF($L1691=0,"—",IF(T(INDEX('1. Master BOM'!$F$1:$F$400,$L1691))="","(not set)",INDEX('1. Master BOM'!$F$1:$F$400,$L1691))))</f>
        <v/>
      </c>
      <c r="S1691" s="9" t="str">
        <f aca="false">IF($A1691="","",IF(OR($R1691="—",$R1691="(not set)",$D1691=""),"",IF(ISNUMBER(SEARCH(SUBSTITUTE(SUBSTITUTE(SUBSTITUTE($R1691,"-",""),"_","")," ",""),SUBSTITUTE(SUBSTITUTE(SUBSTITUTE($D1691,"-",""),"_","")," ",""))),"OK","CHECK")))</f>
        <v/>
      </c>
      <c r="T1691" s="9" t="str">
        <f aca="false">IF($A1691="","",IF(OR($H1691="NOT IN SCHEMATIC",$I1691="MISMATCH",$J1691="MISMATCH",$P1691="MISMATCH",$M1691&lt;&gt;"OK"),"REVIEW","OK"))</f>
        <v/>
      </c>
      <c r="U1691" s="14"/>
      <c r="V1691" s="14"/>
      <c r="W1691" s="17"/>
      <c r="X1691" s="14"/>
    </row>
    <row r="1692" customFormat="false" ht="15" hidden="false" customHeight="false" outlineLevel="0" collapsed="false">
      <c r="A1692" s="9" t="str">
        <f aca="false">IF('3. Layout Parts'!$A1692="","",TRIM('3. Layout Parts'!$A1692))</f>
        <v/>
      </c>
      <c r="B1692" s="9" t="str">
        <f aca="false">IF($A1692="","",'3. Layout Parts'!$D1692)</f>
        <v/>
      </c>
      <c r="C1692" s="9" t="str">
        <f aca="false">IF($A1692="","",'3. Layout Parts'!$B1692)</f>
        <v/>
      </c>
      <c r="D1692" s="9" t="str">
        <f aca="false">IF($A1692="","",'3. Layout Parts'!$C1692)</f>
        <v/>
      </c>
      <c r="E1692" s="9" t="str">
        <f aca="false">IF($A1692="","",IFERROR(INDEX('2. Schematic Parts'!$B$2:$B$3001,MATCH($A1692,'2. Schematic Parts'!$A$2:$A$3001,0)),"NOT FOUND"))</f>
        <v/>
      </c>
      <c r="F1692" s="9" t="str">
        <f aca="false">IF($A1692="","",IFERROR(INDEX('2. Schematic Parts'!$C$2:$C$3001,MATCH($A1692,'2. Schematic Parts'!$A$2:$A$3001,0))&amp;"","NOT FOUND"))</f>
        <v/>
      </c>
      <c r="G1692" s="9" t="str">
        <f aca="false">IF($A1692="","",IFERROR(INDEX('2. Schematic Parts'!$D$2:$D$3001,MATCH($A1692,'2. Schematic Parts'!$A$2:$A$3001,0))&amp;"","NOT FOUND"))</f>
        <v/>
      </c>
      <c r="H1692" s="9" t="str">
        <f aca="false">IF($A1692="","",IF(COUNTIF('2. Schematic Parts'!$A$2:$A$3001,$A1692)=0,"NOT IN SCHEMATIC","OK"))</f>
        <v/>
      </c>
      <c r="I1692" s="9" t="str">
        <f aca="false">IF($A1692="","",IF($H1692="NOT IN SCHEMATIC","",IF(UPPER(TRIM($C1692))=UPPER(TRIM($E1692)),"OK","MISMATCH")))</f>
        <v/>
      </c>
      <c r="J1692" s="9" t="str">
        <f aca="false">IF($A1692="","",IF($H1692="NOT IN SCHEMATIC","",IF($F1692="","NO SCH DECAL",IF($D1692="","",IF(UPPER(TRIM($D1692))=UPPER(TRIM($F1692)),"OK","MISMATCH")))))</f>
        <v/>
      </c>
      <c r="K1692" s="16" t="str">
        <f aca="false">IF($A1692="","",SUMPRODUCT(--ISNUMBER(SEARCH(","&amp;TRIM($A1692)&amp;",",","&amp;SUBSTITUTE('1. Master BOM'!$D$2:$D$400," ","")&amp;","))))</f>
        <v/>
      </c>
      <c r="L1692" s="16" t="str">
        <f aca="false">IF($A1692="","",IF($K1692&lt;&gt;1,0,SUMPRODUCT(ISNUMBER(SEARCH(","&amp;TRIM($A1692)&amp;",",","&amp;SUBSTITUTE('1. Master BOM'!$D$2:$D$400," ","")&amp;","))*ROW('1. Master BOM'!$D$2:$D$400))))</f>
        <v/>
      </c>
      <c r="M1692" s="9" t="str">
        <f aca="false">IF($A1692="","",IF($K1692=0,"NOT IN BOM",IF($K1692&gt;1,"MULTIPLE BOM LINES","OK")))</f>
        <v/>
      </c>
      <c r="N1692" s="9" t="str">
        <f aca="false">IF($A1692="","",IF($L1692=0,"—",INDEX('1. Master BOM'!$A$1:$A$400,$L1692)))</f>
        <v/>
      </c>
      <c r="O1692" s="9" t="str">
        <f aca="false">IF($A1692="","",IF($L1692=0,"—",INDEX('1. Master BOM'!$B$1:$B$400,$L1692)))</f>
        <v/>
      </c>
      <c r="P1692" s="9" t="str">
        <f aca="false">IF($A1692="","",IF(OR($H1692="NOT IN SCHEMATIC",$O1692="—"),"",IF($G1692="","NO SCH PN",IF(UPPER(TRIM($G1692))=UPPER(TRIM($O1692)),"OK","MISMATCH"))))</f>
        <v/>
      </c>
      <c r="Q1692" s="9" t="str">
        <f aca="false">IF($A1692="","",IF($L1692=0,"—",INDEX('1. Master BOM'!$E$1:$E$400,$L1692)))</f>
        <v/>
      </c>
      <c r="R1692" s="9" t="str">
        <f aca="false">IF($A1692="","",IF($L1692=0,"—",IF(T(INDEX('1. Master BOM'!$F$1:$F$400,$L1692))="","(not set)",INDEX('1. Master BOM'!$F$1:$F$400,$L1692))))</f>
        <v/>
      </c>
      <c r="S1692" s="9" t="str">
        <f aca="false">IF($A1692="","",IF(OR($R1692="—",$R1692="(not set)",$D1692=""),"",IF(ISNUMBER(SEARCH(SUBSTITUTE(SUBSTITUTE(SUBSTITUTE($R1692,"-",""),"_","")," ",""),SUBSTITUTE(SUBSTITUTE(SUBSTITUTE($D1692,"-",""),"_","")," ",""))),"OK","CHECK")))</f>
        <v/>
      </c>
      <c r="T1692" s="9" t="str">
        <f aca="false">IF($A1692="","",IF(OR($H1692="NOT IN SCHEMATIC",$I1692="MISMATCH",$J1692="MISMATCH",$P1692="MISMATCH",$M1692&lt;&gt;"OK"),"REVIEW","OK"))</f>
        <v/>
      </c>
      <c r="U1692" s="14"/>
      <c r="V1692" s="14"/>
      <c r="W1692" s="17"/>
      <c r="X1692" s="14"/>
    </row>
    <row r="1693" customFormat="false" ht="15" hidden="false" customHeight="false" outlineLevel="0" collapsed="false">
      <c r="A1693" s="9" t="str">
        <f aca="false">IF('3. Layout Parts'!$A1693="","",TRIM('3. Layout Parts'!$A1693))</f>
        <v/>
      </c>
      <c r="B1693" s="9" t="str">
        <f aca="false">IF($A1693="","",'3. Layout Parts'!$D1693)</f>
        <v/>
      </c>
      <c r="C1693" s="9" t="str">
        <f aca="false">IF($A1693="","",'3. Layout Parts'!$B1693)</f>
        <v/>
      </c>
      <c r="D1693" s="9" t="str">
        <f aca="false">IF($A1693="","",'3. Layout Parts'!$C1693)</f>
        <v/>
      </c>
      <c r="E1693" s="9" t="str">
        <f aca="false">IF($A1693="","",IFERROR(INDEX('2. Schematic Parts'!$B$2:$B$3001,MATCH($A1693,'2. Schematic Parts'!$A$2:$A$3001,0)),"NOT FOUND"))</f>
        <v/>
      </c>
      <c r="F1693" s="9" t="str">
        <f aca="false">IF($A1693="","",IFERROR(INDEX('2. Schematic Parts'!$C$2:$C$3001,MATCH($A1693,'2. Schematic Parts'!$A$2:$A$3001,0))&amp;"","NOT FOUND"))</f>
        <v/>
      </c>
      <c r="G1693" s="9" t="str">
        <f aca="false">IF($A1693="","",IFERROR(INDEX('2. Schematic Parts'!$D$2:$D$3001,MATCH($A1693,'2. Schematic Parts'!$A$2:$A$3001,0))&amp;"","NOT FOUND"))</f>
        <v/>
      </c>
      <c r="H1693" s="9" t="str">
        <f aca="false">IF($A1693="","",IF(COUNTIF('2. Schematic Parts'!$A$2:$A$3001,$A1693)=0,"NOT IN SCHEMATIC","OK"))</f>
        <v/>
      </c>
      <c r="I1693" s="9" t="str">
        <f aca="false">IF($A1693="","",IF($H1693="NOT IN SCHEMATIC","",IF(UPPER(TRIM($C1693))=UPPER(TRIM($E1693)),"OK","MISMATCH")))</f>
        <v/>
      </c>
      <c r="J1693" s="9" t="str">
        <f aca="false">IF($A1693="","",IF($H1693="NOT IN SCHEMATIC","",IF($F1693="","NO SCH DECAL",IF($D1693="","",IF(UPPER(TRIM($D1693))=UPPER(TRIM($F1693)),"OK","MISMATCH")))))</f>
        <v/>
      </c>
      <c r="K1693" s="16" t="str">
        <f aca="false">IF($A1693="","",SUMPRODUCT(--ISNUMBER(SEARCH(","&amp;TRIM($A1693)&amp;",",","&amp;SUBSTITUTE('1. Master BOM'!$D$2:$D$400," ","")&amp;","))))</f>
        <v/>
      </c>
      <c r="L1693" s="16" t="str">
        <f aca="false">IF($A1693="","",IF($K1693&lt;&gt;1,0,SUMPRODUCT(ISNUMBER(SEARCH(","&amp;TRIM($A1693)&amp;",",","&amp;SUBSTITUTE('1. Master BOM'!$D$2:$D$400," ","")&amp;","))*ROW('1. Master BOM'!$D$2:$D$400))))</f>
        <v/>
      </c>
      <c r="M1693" s="9" t="str">
        <f aca="false">IF($A1693="","",IF($K1693=0,"NOT IN BOM",IF($K1693&gt;1,"MULTIPLE BOM LINES","OK")))</f>
        <v/>
      </c>
      <c r="N1693" s="9" t="str">
        <f aca="false">IF($A1693="","",IF($L1693=0,"—",INDEX('1. Master BOM'!$A$1:$A$400,$L1693)))</f>
        <v/>
      </c>
      <c r="O1693" s="9" t="str">
        <f aca="false">IF($A1693="","",IF($L1693=0,"—",INDEX('1. Master BOM'!$B$1:$B$400,$L1693)))</f>
        <v/>
      </c>
      <c r="P1693" s="9" t="str">
        <f aca="false">IF($A1693="","",IF(OR($H1693="NOT IN SCHEMATIC",$O1693="—"),"",IF($G1693="","NO SCH PN",IF(UPPER(TRIM($G1693))=UPPER(TRIM($O1693)),"OK","MISMATCH"))))</f>
        <v/>
      </c>
      <c r="Q1693" s="9" t="str">
        <f aca="false">IF($A1693="","",IF($L1693=0,"—",INDEX('1. Master BOM'!$E$1:$E$400,$L1693)))</f>
        <v/>
      </c>
      <c r="R1693" s="9" t="str">
        <f aca="false">IF($A1693="","",IF($L1693=0,"—",IF(T(INDEX('1. Master BOM'!$F$1:$F$400,$L1693))="","(not set)",INDEX('1. Master BOM'!$F$1:$F$400,$L1693))))</f>
        <v/>
      </c>
      <c r="S1693" s="9" t="str">
        <f aca="false">IF($A1693="","",IF(OR($R1693="—",$R1693="(not set)",$D1693=""),"",IF(ISNUMBER(SEARCH(SUBSTITUTE(SUBSTITUTE(SUBSTITUTE($R1693,"-",""),"_","")," ",""),SUBSTITUTE(SUBSTITUTE(SUBSTITUTE($D1693,"-",""),"_","")," ",""))),"OK","CHECK")))</f>
        <v/>
      </c>
      <c r="T1693" s="9" t="str">
        <f aca="false">IF($A1693="","",IF(OR($H1693="NOT IN SCHEMATIC",$I1693="MISMATCH",$J1693="MISMATCH",$P1693="MISMATCH",$M1693&lt;&gt;"OK"),"REVIEW","OK"))</f>
        <v/>
      </c>
      <c r="U1693" s="14"/>
      <c r="V1693" s="14"/>
      <c r="W1693" s="17"/>
      <c r="X1693" s="14"/>
    </row>
    <row r="1694" customFormat="false" ht="15" hidden="false" customHeight="false" outlineLevel="0" collapsed="false">
      <c r="A1694" s="9" t="str">
        <f aca="false">IF('3. Layout Parts'!$A1694="","",TRIM('3. Layout Parts'!$A1694))</f>
        <v/>
      </c>
      <c r="B1694" s="9" t="str">
        <f aca="false">IF($A1694="","",'3. Layout Parts'!$D1694)</f>
        <v/>
      </c>
      <c r="C1694" s="9" t="str">
        <f aca="false">IF($A1694="","",'3. Layout Parts'!$B1694)</f>
        <v/>
      </c>
      <c r="D1694" s="9" t="str">
        <f aca="false">IF($A1694="","",'3. Layout Parts'!$C1694)</f>
        <v/>
      </c>
      <c r="E1694" s="9" t="str">
        <f aca="false">IF($A1694="","",IFERROR(INDEX('2. Schematic Parts'!$B$2:$B$3001,MATCH($A1694,'2. Schematic Parts'!$A$2:$A$3001,0)),"NOT FOUND"))</f>
        <v/>
      </c>
      <c r="F1694" s="9" t="str">
        <f aca="false">IF($A1694="","",IFERROR(INDEX('2. Schematic Parts'!$C$2:$C$3001,MATCH($A1694,'2. Schematic Parts'!$A$2:$A$3001,0))&amp;"","NOT FOUND"))</f>
        <v/>
      </c>
      <c r="G1694" s="9" t="str">
        <f aca="false">IF($A1694="","",IFERROR(INDEX('2. Schematic Parts'!$D$2:$D$3001,MATCH($A1694,'2. Schematic Parts'!$A$2:$A$3001,0))&amp;"","NOT FOUND"))</f>
        <v/>
      </c>
      <c r="H1694" s="9" t="str">
        <f aca="false">IF($A1694="","",IF(COUNTIF('2. Schematic Parts'!$A$2:$A$3001,$A1694)=0,"NOT IN SCHEMATIC","OK"))</f>
        <v/>
      </c>
      <c r="I1694" s="9" t="str">
        <f aca="false">IF($A1694="","",IF($H1694="NOT IN SCHEMATIC","",IF(UPPER(TRIM($C1694))=UPPER(TRIM($E1694)),"OK","MISMATCH")))</f>
        <v/>
      </c>
      <c r="J1694" s="9" t="str">
        <f aca="false">IF($A1694="","",IF($H1694="NOT IN SCHEMATIC","",IF($F1694="","NO SCH DECAL",IF($D1694="","",IF(UPPER(TRIM($D1694))=UPPER(TRIM($F1694)),"OK","MISMATCH")))))</f>
        <v/>
      </c>
      <c r="K1694" s="16" t="str">
        <f aca="false">IF($A1694="","",SUMPRODUCT(--ISNUMBER(SEARCH(","&amp;TRIM($A1694)&amp;",",","&amp;SUBSTITUTE('1. Master BOM'!$D$2:$D$400," ","")&amp;","))))</f>
        <v/>
      </c>
      <c r="L1694" s="16" t="str">
        <f aca="false">IF($A1694="","",IF($K1694&lt;&gt;1,0,SUMPRODUCT(ISNUMBER(SEARCH(","&amp;TRIM($A1694)&amp;",",","&amp;SUBSTITUTE('1. Master BOM'!$D$2:$D$400," ","")&amp;","))*ROW('1. Master BOM'!$D$2:$D$400))))</f>
        <v/>
      </c>
      <c r="M1694" s="9" t="str">
        <f aca="false">IF($A1694="","",IF($K1694=0,"NOT IN BOM",IF($K1694&gt;1,"MULTIPLE BOM LINES","OK")))</f>
        <v/>
      </c>
      <c r="N1694" s="9" t="str">
        <f aca="false">IF($A1694="","",IF($L1694=0,"—",INDEX('1. Master BOM'!$A$1:$A$400,$L1694)))</f>
        <v/>
      </c>
      <c r="O1694" s="9" t="str">
        <f aca="false">IF($A1694="","",IF($L1694=0,"—",INDEX('1. Master BOM'!$B$1:$B$400,$L1694)))</f>
        <v/>
      </c>
      <c r="P1694" s="9" t="str">
        <f aca="false">IF($A1694="","",IF(OR($H1694="NOT IN SCHEMATIC",$O1694="—"),"",IF($G1694="","NO SCH PN",IF(UPPER(TRIM($G1694))=UPPER(TRIM($O1694)),"OK","MISMATCH"))))</f>
        <v/>
      </c>
      <c r="Q1694" s="9" t="str">
        <f aca="false">IF($A1694="","",IF($L1694=0,"—",INDEX('1. Master BOM'!$E$1:$E$400,$L1694)))</f>
        <v/>
      </c>
      <c r="R1694" s="9" t="str">
        <f aca="false">IF($A1694="","",IF($L1694=0,"—",IF(T(INDEX('1. Master BOM'!$F$1:$F$400,$L1694))="","(not set)",INDEX('1. Master BOM'!$F$1:$F$400,$L1694))))</f>
        <v/>
      </c>
      <c r="S1694" s="9" t="str">
        <f aca="false">IF($A1694="","",IF(OR($R1694="—",$R1694="(not set)",$D1694=""),"",IF(ISNUMBER(SEARCH(SUBSTITUTE(SUBSTITUTE(SUBSTITUTE($R1694,"-",""),"_","")," ",""),SUBSTITUTE(SUBSTITUTE(SUBSTITUTE($D1694,"-",""),"_","")," ",""))),"OK","CHECK")))</f>
        <v/>
      </c>
      <c r="T1694" s="9" t="str">
        <f aca="false">IF($A1694="","",IF(OR($H1694="NOT IN SCHEMATIC",$I1694="MISMATCH",$J1694="MISMATCH",$P1694="MISMATCH",$M1694&lt;&gt;"OK"),"REVIEW","OK"))</f>
        <v/>
      </c>
      <c r="U1694" s="14"/>
      <c r="V1694" s="14"/>
      <c r="W1694" s="17"/>
      <c r="X1694" s="14"/>
    </row>
    <row r="1695" customFormat="false" ht="15" hidden="false" customHeight="false" outlineLevel="0" collapsed="false">
      <c r="A1695" s="9" t="str">
        <f aca="false">IF('3. Layout Parts'!$A1695="","",TRIM('3. Layout Parts'!$A1695))</f>
        <v/>
      </c>
      <c r="B1695" s="9" t="str">
        <f aca="false">IF($A1695="","",'3. Layout Parts'!$D1695)</f>
        <v/>
      </c>
      <c r="C1695" s="9" t="str">
        <f aca="false">IF($A1695="","",'3. Layout Parts'!$B1695)</f>
        <v/>
      </c>
      <c r="D1695" s="9" t="str">
        <f aca="false">IF($A1695="","",'3. Layout Parts'!$C1695)</f>
        <v/>
      </c>
      <c r="E1695" s="9" t="str">
        <f aca="false">IF($A1695="","",IFERROR(INDEX('2. Schematic Parts'!$B$2:$B$3001,MATCH($A1695,'2. Schematic Parts'!$A$2:$A$3001,0)),"NOT FOUND"))</f>
        <v/>
      </c>
      <c r="F1695" s="9" t="str">
        <f aca="false">IF($A1695="","",IFERROR(INDEX('2. Schematic Parts'!$C$2:$C$3001,MATCH($A1695,'2. Schematic Parts'!$A$2:$A$3001,0))&amp;"","NOT FOUND"))</f>
        <v/>
      </c>
      <c r="G1695" s="9" t="str">
        <f aca="false">IF($A1695="","",IFERROR(INDEX('2. Schematic Parts'!$D$2:$D$3001,MATCH($A1695,'2. Schematic Parts'!$A$2:$A$3001,0))&amp;"","NOT FOUND"))</f>
        <v/>
      </c>
      <c r="H1695" s="9" t="str">
        <f aca="false">IF($A1695="","",IF(COUNTIF('2. Schematic Parts'!$A$2:$A$3001,$A1695)=0,"NOT IN SCHEMATIC","OK"))</f>
        <v/>
      </c>
      <c r="I1695" s="9" t="str">
        <f aca="false">IF($A1695="","",IF($H1695="NOT IN SCHEMATIC","",IF(UPPER(TRIM($C1695))=UPPER(TRIM($E1695)),"OK","MISMATCH")))</f>
        <v/>
      </c>
      <c r="J1695" s="9" t="str">
        <f aca="false">IF($A1695="","",IF($H1695="NOT IN SCHEMATIC","",IF($F1695="","NO SCH DECAL",IF($D1695="","",IF(UPPER(TRIM($D1695))=UPPER(TRIM($F1695)),"OK","MISMATCH")))))</f>
        <v/>
      </c>
      <c r="K1695" s="16" t="str">
        <f aca="false">IF($A1695="","",SUMPRODUCT(--ISNUMBER(SEARCH(","&amp;TRIM($A1695)&amp;",",","&amp;SUBSTITUTE('1. Master BOM'!$D$2:$D$400," ","")&amp;","))))</f>
        <v/>
      </c>
      <c r="L1695" s="16" t="str">
        <f aca="false">IF($A1695="","",IF($K1695&lt;&gt;1,0,SUMPRODUCT(ISNUMBER(SEARCH(","&amp;TRIM($A1695)&amp;",",","&amp;SUBSTITUTE('1. Master BOM'!$D$2:$D$400," ","")&amp;","))*ROW('1. Master BOM'!$D$2:$D$400))))</f>
        <v/>
      </c>
      <c r="M1695" s="9" t="str">
        <f aca="false">IF($A1695="","",IF($K1695=0,"NOT IN BOM",IF($K1695&gt;1,"MULTIPLE BOM LINES","OK")))</f>
        <v/>
      </c>
      <c r="N1695" s="9" t="str">
        <f aca="false">IF($A1695="","",IF($L1695=0,"—",INDEX('1. Master BOM'!$A$1:$A$400,$L1695)))</f>
        <v/>
      </c>
      <c r="O1695" s="9" t="str">
        <f aca="false">IF($A1695="","",IF($L1695=0,"—",INDEX('1. Master BOM'!$B$1:$B$400,$L1695)))</f>
        <v/>
      </c>
      <c r="P1695" s="9" t="str">
        <f aca="false">IF($A1695="","",IF(OR($H1695="NOT IN SCHEMATIC",$O1695="—"),"",IF($G1695="","NO SCH PN",IF(UPPER(TRIM($G1695))=UPPER(TRIM($O1695)),"OK","MISMATCH"))))</f>
        <v/>
      </c>
      <c r="Q1695" s="9" t="str">
        <f aca="false">IF($A1695="","",IF($L1695=0,"—",INDEX('1. Master BOM'!$E$1:$E$400,$L1695)))</f>
        <v/>
      </c>
      <c r="R1695" s="9" t="str">
        <f aca="false">IF($A1695="","",IF($L1695=0,"—",IF(T(INDEX('1. Master BOM'!$F$1:$F$400,$L1695))="","(not set)",INDEX('1. Master BOM'!$F$1:$F$400,$L1695))))</f>
        <v/>
      </c>
      <c r="S1695" s="9" t="str">
        <f aca="false">IF($A1695="","",IF(OR($R1695="—",$R1695="(not set)",$D1695=""),"",IF(ISNUMBER(SEARCH(SUBSTITUTE(SUBSTITUTE(SUBSTITUTE($R1695,"-",""),"_","")," ",""),SUBSTITUTE(SUBSTITUTE(SUBSTITUTE($D1695,"-",""),"_","")," ",""))),"OK","CHECK")))</f>
        <v/>
      </c>
      <c r="T1695" s="9" t="str">
        <f aca="false">IF($A1695="","",IF(OR($H1695="NOT IN SCHEMATIC",$I1695="MISMATCH",$J1695="MISMATCH",$P1695="MISMATCH",$M1695&lt;&gt;"OK"),"REVIEW","OK"))</f>
        <v/>
      </c>
      <c r="U1695" s="14"/>
      <c r="V1695" s="14"/>
      <c r="W1695" s="17"/>
      <c r="X1695" s="14"/>
    </row>
    <row r="1696" customFormat="false" ht="15" hidden="false" customHeight="false" outlineLevel="0" collapsed="false">
      <c r="A1696" s="9" t="str">
        <f aca="false">IF('3. Layout Parts'!$A1696="","",TRIM('3. Layout Parts'!$A1696))</f>
        <v/>
      </c>
      <c r="B1696" s="9" t="str">
        <f aca="false">IF($A1696="","",'3. Layout Parts'!$D1696)</f>
        <v/>
      </c>
      <c r="C1696" s="9" t="str">
        <f aca="false">IF($A1696="","",'3. Layout Parts'!$B1696)</f>
        <v/>
      </c>
      <c r="D1696" s="9" t="str">
        <f aca="false">IF($A1696="","",'3. Layout Parts'!$C1696)</f>
        <v/>
      </c>
      <c r="E1696" s="9" t="str">
        <f aca="false">IF($A1696="","",IFERROR(INDEX('2. Schematic Parts'!$B$2:$B$3001,MATCH($A1696,'2. Schematic Parts'!$A$2:$A$3001,0)),"NOT FOUND"))</f>
        <v/>
      </c>
      <c r="F1696" s="9" t="str">
        <f aca="false">IF($A1696="","",IFERROR(INDEX('2. Schematic Parts'!$C$2:$C$3001,MATCH($A1696,'2. Schematic Parts'!$A$2:$A$3001,0))&amp;"","NOT FOUND"))</f>
        <v/>
      </c>
      <c r="G1696" s="9" t="str">
        <f aca="false">IF($A1696="","",IFERROR(INDEX('2. Schematic Parts'!$D$2:$D$3001,MATCH($A1696,'2. Schematic Parts'!$A$2:$A$3001,0))&amp;"","NOT FOUND"))</f>
        <v/>
      </c>
      <c r="H1696" s="9" t="str">
        <f aca="false">IF($A1696="","",IF(COUNTIF('2. Schematic Parts'!$A$2:$A$3001,$A1696)=0,"NOT IN SCHEMATIC","OK"))</f>
        <v/>
      </c>
      <c r="I1696" s="9" t="str">
        <f aca="false">IF($A1696="","",IF($H1696="NOT IN SCHEMATIC","",IF(UPPER(TRIM($C1696))=UPPER(TRIM($E1696)),"OK","MISMATCH")))</f>
        <v/>
      </c>
      <c r="J1696" s="9" t="str">
        <f aca="false">IF($A1696="","",IF($H1696="NOT IN SCHEMATIC","",IF($F1696="","NO SCH DECAL",IF($D1696="","",IF(UPPER(TRIM($D1696))=UPPER(TRIM($F1696)),"OK","MISMATCH")))))</f>
        <v/>
      </c>
      <c r="K1696" s="16" t="str">
        <f aca="false">IF($A1696="","",SUMPRODUCT(--ISNUMBER(SEARCH(","&amp;TRIM($A1696)&amp;",",","&amp;SUBSTITUTE('1. Master BOM'!$D$2:$D$400," ","")&amp;","))))</f>
        <v/>
      </c>
      <c r="L1696" s="16" t="str">
        <f aca="false">IF($A1696="","",IF($K1696&lt;&gt;1,0,SUMPRODUCT(ISNUMBER(SEARCH(","&amp;TRIM($A1696)&amp;",",","&amp;SUBSTITUTE('1. Master BOM'!$D$2:$D$400," ","")&amp;","))*ROW('1. Master BOM'!$D$2:$D$400))))</f>
        <v/>
      </c>
      <c r="M1696" s="9" t="str">
        <f aca="false">IF($A1696="","",IF($K1696=0,"NOT IN BOM",IF($K1696&gt;1,"MULTIPLE BOM LINES","OK")))</f>
        <v/>
      </c>
      <c r="N1696" s="9" t="str">
        <f aca="false">IF($A1696="","",IF($L1696=0,"—",INDEX('1. Master BOM'!$A$1:$A$400,$L1696)))</f>
        <v/>
      </c>
      <c r="O1696" s="9" t="str">
        <f aca="false">IF($A1696="","",IF($L1696=0,"—",INDEX('1. Master BOM'!$B$1:$B$400,$L1696)))</f>
        <v/>
      </c>
      <c r="P1696" s="9" t="str">
        <f aca="false">IF($A1696="","",IF(OR($H1696="NOT IN SCHEMATIC",$O1696="—"),"",IF($G1696="","NO SCH PN",IF(UPPER(TRIM($G1696))=UPPER(TRIM($O1696)),"OK","MISMATCH"))))</f>
        <v/>
      </c>
      <c r="Q1696" s="9" t="str">
        <f aca="false">IF($A1696="","",IF($L1696=0,"—",INDEX('1. Master BOM'!$E$1:$E$400,$L1696)))</f>
        <v/>
      </c>
      <c r="R1696" s="9" t="str">
        <f aca="false">IF($A1696="","",IF($L1696=0,"—",IF(T(INDEX('1. Master BOM'!$F$1:$F$400,$L1696))="","(not set)",INDEX('1. Master BOM'!$F$1:$F$400,$L1696))))</f>
        <v/>
      </c>
      <c r="S1696" s="9" t="str">
        <f aca="false">IF($A1696="","",IF(OR($R1696="—",$R1696="(not set)",$D1696=""),"",IF(ISNUMBER(SEARCH(SUBSTITUTE(SUBSTITUTE(SUBSTITUTE($R1696,"-",""),"_","")," ",""),SUBSTITUTE(SUBSTITUTE(SUBSTITUTE($D1696,"-",""),"_","")," ",""))),"OK","CHECK")))</f>
        <v/>
      </c>
      <c r="T1696" s="9" t="str">
        <f aca="false">IF($A1696="","",IF(OR($H1696="NOT IN SCHEMATIC",$I1696="MISMATCH",$J1696="MISMATCH",$P1696="MISMATCH",$M1696&lt;&gt;"OK"),"REVIEW","OK"))</f>
        <v/>
      </c>
      <c r="U1696" s="14"/>
      <c r="V1696" s="14"/>
      <c r="W1696" s="17"/>
      <c r="X1696" s="14"/>
    </row>
    <row r="1697" customFormat="false" ht="15" hidden="false" customHeight="false" outlineLevel="0" collapsed="false">
      <c r="A1697" s="9" t="str">
        <f aca="false">IF('3. Layout Parts'!$A1697="","",TRIM('3. Layout Parts'!$A1697))</f>
        <v/>
      </c>
      <c r="B1697" s="9" t="str">
        <f aca="false">IF($A1697="","",'3. Layout Parts'!$D1697)</f>
        <v/>
      </c>
      <c r="C1697" s="9" t="str">
        <f aca="false">IF($A1697="","",'3. Layout Parts'!$B1697)</f>
        <v/>
      </c>
      <c r="D1697" s="9" t="str">
        <f aca="false">IF($A1697="","",'3. Layout Parts'!$C1697)</f>
        <v/>
      </c>
      <c r="E1697" s="9" t="str">
        <f aca="false">IF($A1697="","",IFERROR(INDEX('2. Schematic Parts'!$B$2:$B$3001,MATCH($A1697,'2. Schematic Parts'!$A$2:$A$3001,0)),"NOT FOUND"))</f>
        <v/>
      </c>
      <c r="F1697" s="9" t="str">
        <f aca="false">IF($A1697="","",IFERROR(INDEX('2. Schematic Parts'!$C$2:$C$3001,MATCH($A1697,'2. Schematic Parts'!$A$2:$A$3001,0))&amp;"","NOT FOUND"))</f>
        <v/>
      </c>
      <c r="G1697" s="9" t="str">
        <f aca="false">IF($A1697="","",IFERROR(INDEX('2. Schematic Parts'!$D$2:$D$3001,MATCH($A1697,'2. Schematic Parts'!$A$2:$A$3001,0))&amp;"","NOT FOUND"))</f>
        <v/>
      </c>
      <c r="H1697" s="9" t="str">
        <f aca="false">IF($A1697="","",IF(COUNTIF('2. Schematic Parts'!$A$2:$A$3001,$A1697)=0,"NOT IN SCHEMATIC","OK"))</f>
        <v/>
      </c>
      <c r="I1697" s="9" t="str">
        <f aca="false">IF($A1697="","",IF($H1697="NOT IN SCHEMATIC","",IF(UPPER(TRIM($C1697))=UPPER(TRIM($E1697)),"OK","MISMATCH")))</f>
        <v/>
      </c>
      <c r="J1697" s="9" t="str">
        <f aca="false">IF($A1697="","",IF($H1697="NOT IN SCHEMATIC","",IF($F1697="","NO SCH DECAL",IF($D1697="","",IF(UPPER(TRIM($D1697))=UPPER(TRIM($F1697)),"OK","MISMATCH")))))</f>
        <v/>
      </c>
      <c r="K1697" s="16" t="str">
        <f aca="false">IF($A1697="","",SUMPRODUCT(--ISNUMBER(SEARCH(","&amp;TRIM($A1697)&amp;",",","&amp;SUBSTITUTE('1. Master BOM'!$D$2:$D$400," ","")&amp;","))))</f>
        <v/>
      </c>
      <c r="L1697" s="16" t="str">
        <f aca="false">IF($A1697="","",IF($K1697&lt;&gt;1,0,SUMPRODUCT(ISNUMBER(SEARCH(","&amp;TRIM($A1697)&amp;",",","&amp;SUBSTITUTE('1. Master BOM'!$D$2:$D$400," ","")&amp;","))*ROW('1. Master BOM'!$D$2:$D$400))))</f>
        <v/>
      </c>
      <c r="M1697" s="9" t="str">
        <f aca="false">IF($A1697="","",IF($K1697=0,"NOT IN BOM",IF($K1697&gt;1,"MULTIPLE BOM LINES","OK")))</f>
        <v/>
      </c>
      <c r="N1697" s="9" t="str">
        <f aca="false">IF($A1697="","",IF($L1697=0,"—",INDEX('1. Master BOM'!$A$1:$A$400,$L1697)))</f>
        <v/>
      </c>
      <c r="O1697" s="9" t="str">
        <f aca="false">IF($A1697="","",IF($L1697=0,"—",INDEX('1. Master BOM'!$B$1:$B$400,$L1697)))</f>
        <v/>
      </c>
      <c r="P1697" s="9" t="str">
        <f aca="false">IF($A1697="","",IF(OR($H1697="NOT IN SCHEMATIC",$O1697="—"),"",IF($G1697="","NO SCH PN",IF(UPPER(TRIM($G1697))=UPPER(TRIM($O1697)),"OK","MISMATCH"))))</f>
        <v/>
      </c>
      <c r="Q1697" s="9" t="str">
        <f aca="false">IF($A1697="","",IF($L1697=0,"—",INDEX('1. Master BOM'!$E$1:$E$400,$L1697)))</f>
        <v/>
      </c>
      <c r="R1697" s="9" t="str">
        <f aca="false">IF($A1697="","",IF($L1697=0,"—",IF(T(INDEX('1. Master BOM'!$F$1:$F$400,$L1697))="","(not set)",INDEX('1. Master BOM'!$F$1:$F$400,$L1697))))</f>
        <v/>
      </c>
      <c r="S1697" s="9" t="str">
        <f aca="false">IF($A1697="","",IF(OR($R1697="—",$R1697="(not set)",$D1697=""),"",IF(ISNUMBER(SEARCH(SUBSTITUTE(SUBSTITUTE(SUBSTITUTE($R1697,"-",""),"_","")," ",""),SUBSTITUTE(SUBSTITUTE(SUBSTITUTE($D1697,"-",""),"_","")," ",""))),"OK","CHECK")))</f>
        <v/>
      </c>
      <c r="T1697" s="9" t="str">
        <f aca="false">IF($A1697="","",IF(OR($H1697="NOT IN SCHEMATIC",$I1697="MISMATCH",$J1697="MISMATCH",$P1697="MISMATCH",$M1697&lt;&gt;"OK"),"REVIEW","OK"))</f>
        <v/>
      </c>
      <c r="U1697" s="14"/>
      <c r="V1697" s="14"/>
      <c r="W1697" s="17"/>
      <c r="X1697" s="14"/>
    </row>
    <row r="1698" customFormat="false" ht="15" hidden="false" customHeight="false" outlineLevel="0" collapsed="false">
      <c r="A1698" s="9" t="str">
        <f aca="false">IF('3. Layout Parts'!$A1698="","",TRIM('3. Layout Parts'!$A1698))</f>
        <v/>
      </c>
      <c r="B1698" s="9" t="str">
        <f aca="false">IF($A1698="","",'3. Layout Parts'!$D1698)</f>
        <v/>
      </c>
      <c r="C1698" s="9" t="str">
        <f aca="false">IF($A1698="","",'3. Layout Parts'!$B1698)</f>
        <v/>
      </c>
      <c r="D1698" s="9" t="str">
        <f aca="false">IF($A1698="","",'3. Layout Parts'!$C1698)</f>
        <v/>
      </c>
      <c r="E1698" s="9" t="str">
        <f aca="false">IF($A1698="","",IFERROR(INDEX('2. Schematic Parts'!$B$2:$B$3001,MATCH($A1698,'2. Schematic Parts'!$A$2:$A$3001,0)),"NOT FOUND"))</f>
        <v/>
      </c>
      <c r="F1698" s="9" t="str">
        <f aca="false">IF($A1698="","",IFERROR(INDEX('2. Schematic Parts'!$C$2:$C$3001,MATCH($A1698,'2. Schematic Parts'!$A$2:$A$3001,0))&amp;"","NOT FOUND"))</f>
        <v/>
      </c>
      <c r="G1698" s="9" t="str">
        <f aca="false">IF($A1698="","",IFERROR(INDEX('2. Schematic Parts'!$D$2:$D$3001,MATCH($A1698,'2. Schematic Parts'!$A$2:$A$3001,0))&amp;"","NOT FOUND"))</f>
        <v/>
      </c>
      <c r="H1698" s="9" t="str">
        <f aca="false">IF($A1698="","",IF(COUNTIF('2. Schematic Parts'!$A$2:$A$3001,$A1698)=0,"NOT IN SCHEMATIC","OK"))</f>
        <v/>
      </c>
      <c r="I1698" s="9" t="str">
        <f aca="false">IF($A1698="","",IF($H1698="NOT IN SCHEMATIC","",IF(UPPER(TRIM($C1698))=UPPER(TRIM($E1698)),"OK","MISMATCH")))</f>
        <v/>
      </c>
      <c r="J1698" s="9" t="str">
        <f aca="false">IF($A1698="","",IF($H1698="NOT IN SCHEMATIC","",IF($F1698="","NO SCH DECAL",IF($D1698="","",IF(UPPER(TRIM($D1698))=UPPER(TRIM($F1698)),"OK","MISMATCH")))))</f>
        <v/>
      </c>
      <c r="K1698" s="16" t="str">
        <f aca="false">IF($A1698="","",SUMPRODUCT(--ISNUMBER(SEARCH(","&amp;TRIM($A1698)&amp;",",","&amp;SUBSTITUTE('1. Master BOM'!$D$2:$D$400," ","")&amp;","))))</f>
        <v/>
      </c>
      <c r="L1698" s="16" t="str">
        <f aca="false">IF($A1698="","",IF($K1698&lt;&gt;1,0,SUMPRODUCT(ISNUMBER(SEARCH(","&amp;TRIM($A1698)&amp;",",","&amp;SUBSTITUTE('1. Master BOM'!$D$2:$D$400," ","")&amp;","))*ROW('1. Master BOM'!$D$2:$D$400))))</f>
        <v/>
      </c>
      <c r="M1698" s="9" t="str">
        <f aca="false">IF($A1698="","",IF($K1698=0,"NOT IN BOM",IF($K1698&gt;1,"MULTIPLE BOM LINES","OK")))</f>
        <v/>
      </c>
      <c r="N1698" s="9" t="str">
        <f aca="false">IF($A1698="","",IF($L1698=0,"—",INDEX('1. Master BOM'!$A$1:$A$400,$L1698)))</f>
        <v/>
      </c>
      <c r="O1698" s="9" t="str">
        <f aca="false">IF($A1698="","",IF($L1698=0,"—",INDEX('1. Master BOM'!$B$1:$B$400,$L1698)))</f>
        <v/>
      </c>
      <c r="P1698" s="9" t="str">
        <f aca="false">IF($A1698="","",IF(OR($H1698="NOT IN SCHEMATIC",$O1698="—"),"",IF($G1698="","NO SCH PN",IF(UPPER(TRIM($G1698))=UPPER(TRIM($O1698)),"OK","MISMATCH"))))</f>
        <v/>
      </c>
      <c r="Q1698" s="9" t="str">
        <f aca="false">IF($A1698="","",IF($L1698=0,"—",INDEX('1. Master BOM'!$E$1:$E$400,$L1698)))</f>
        <v/>
      </c>
      <c r="R1698" s="9" t="str">
        <f aca="false">IF($A1698="","",IF($L1698=0,"—",IF(T(INDEX('1. Master BOM'!$F$1:$F$400,$L1698))="","(not set)",INDEX('1. Master BOM'!$F$1:$F$400,$L1698))))</f>
        <v/>
      </c>
      <c r="S1698" s="9" t="str">
        <f aca="false">IF($A1698="","",IF(OR($R1698="—",$R1698="(not set)",$D1698=""),"",IF(ISNUMBER(SEARCH(SUBSTITUTE(SUBSTITUTE(SUBSTITUTE($R1698,"-",""),"_","")," ",""),SUBSTITUTE(SUBSTITUTE(SUBSTITUTE($D1698,"-",""),"_","")," ",""))),"OK","CHECK")))</f>
        <v/>
      </c>
      <c r="T1698" s="9" t="str">
        <f aca="false">IF($A1698="","",IF(OR($H1698="NOT IN SCHEMATIC",$I1698="MISMATCH",$J1698="MISMATCH",$P1698="MISMATCH",$M1698&lt;&gt;"OK"),"REVIEW","OK"))</f>
        <v/>
      </c>
      <c r="U1698" s="14"/>
      <c r="V1698" s="14"/>
      <c r="W1698" s="17"/>
      <c r="X1698" s="14"/>
    </row>
    <row r="1699" customFormat="false" ht="15" hidden="false" customHeight="false" outlineLevel="0" collapsed="false">
      <c r="A1699" s="9" t="str">
        <f aca="false">IF('3. Layout Parts'!$A1699="","",TRIM('3. Layout Parts'!$A1699))</f>
        <v/>
      </c>
      <c r="B1699" s="9" t="str">
        <f aca="false">IF($A1699="","",'3. Layout Parts'!$D1699)</f>
        <v/>
      </c>
      <c r="C1699" s="9" t="str">
        <f aca="false">IF($A1699="","",'3. Layout Parts'!$B1699)</f>
        <v/>
      </c>
      <c r="D1699" s="9" t="str">
        <f aca="false">IF($A1699="","",'3. Layout Parts'!$C1699)</f>
        <v/>
      </c>
      <c r="E1699" s="9" t="str">
        <f aca="false">IF($A1699="","",IFERROR(INDEX('2. Schematic Parts'!$B$2:$B$3001,MATCH($A1699,'2. Schematic Parts'!$A$2:$A$3001,0)),"NOT FOUND"))</f>
        <v/>
      </c>
      <c r="F1699" s="9" t="str">
        <f aca="false">IF($A1699="","",IFERROR(INDEX('2. Schematic Parts'!$C$2:$C$3001,MATCH($A1699,'2. Schematic Parts'!$A$2:$A$3001,0))&amp;"","NOT FOUND"))</f>
        <v/>
      </c>
      <c r="G1699" s="9" t="str">
        <f aca="false">IF($A1699="","",IFERROR(INDEX('2. Schematic Parts'!$D$2:$D$3001,MATCH($A1699,'2. Schematic Parts'!$A$2:$A$3001,0))&amp;"","NOT FOUND"))</f>
        <v/>
      </c>
      <c r="H1699" s="9" t="str">
        <f aca="false">IF($A1699="","",IF(COUNTIF('2. Schematic Parts'!$A$2:$A$3001,$A1699)=0,"NOT IN SCHEMATIC","OK"))</f>
        <v/>
      </c>
      <c r="I1699" s="9" t="str">
        <f aca="false">IF($A1699="","",IF($H1699="NOT IN SCHEMATIC","",IF(UPPER(TRIM($C1699))=UPPER(TRIM($E1699)),"OK","MISMATCH")))</f>
        <v/>
      </c>
      <c r="J1699" s="9" t="str">
        <f aca="false">IF($A1699="","",IF($H1699="NOT IN SCHEMATIC","",IF($F1699="","NO SCH DECAL",IF($D1699="","",IF(UPPER(TRIM($D1699))=UPPER(TRIM($F1699)),"OK","MISMATCH")))))</f>
        <v/>
      </c>
      <c r="K1699" s="16" t="str">
        <f aca="false">IF($A1699="","",SUMPRODUCT(--ISNUMBER(SEARCH(","&amp;TRIM($A1699)&amp;",",","&amp;SUBSTITUTE('1. Master BOM'!$D$2:$D$400," ","")&amp;","))))</f>
        <v/>
      </c>
      <c r="L1699" s="16" t="str">
        <f aca="false">IF($A1699="","",IF($K1699&lt;&gt;1,0,SUMPRODUCT(ISNUMBER(SEARCH(","&amp;TRIM($A1699)&amp;",",","&amp;SUBSTITUTE('1. Master BOM'!$D$2:$D$400," ","")&amp;","))*ROW('1. Master BOM'!$D$2:$D$400))))</f>
        <v/>
      </c>
      <c r="M1699" s="9" t="str">
        <f aca="false">IF($A1699="","",IF($K1699=0,"NOT IN BOM",IF($K1699&gt;1,"MULTIPLE BOM LINES","OK")))</f>
        <v/>
      </c>
      <c r="N1699" s="9" t="str">
        <f aca="false">IF($A1699="","",IF($L1699=0,"—",INDEX('1. Master BOM'!$A$1:$A$400,$L1699)))</f>
        <v/>
      </c>
      <c r="O1699" s="9" t="str">
        <f aca="false">IF($A1699="","",IF($L1699=0,"—",INDEX('1. Master BOM'!$B$1:$B$400,$L1699)))</f>
        <v/>
      </c>
      <c r="P1699" s="9" t="str">
        <f aca="false">IF($A1699="","",IF(OR($H1699="NOT IN SCHEMATIC",$O1699="—"),"",IF($G1699="","NO SCH PN",IF(UPPER(TRIM($G1699))=UPPER(TRIM($O1699)),"OK","MISMATCH"))))</f>
        <v/>
      </c>
      <c r="Q1699" s="9" t="str">
        <f aca="false">IF($A1699="","",IF($L1699=0,"—",INDEX('1. Master BOM'!$E$1:$E$400,$L1699)))</f>
        <v/>
      </c>
      <c r="R1699" s="9" t="str">
        <f aca="false">IF($A1699="","",IF($L1699=0,"—",IF(T(INDEX('1. Master BOM'!$F$1:$F$400,$L1699))="","(not set)",INDEX('1. Master BOM'!$F$1:$F$400,$L1699))))</f>
        <v/>
      </c>
      <c r="S1699" s="9" t="str">
        <f aca="false">IF($A1699="","",IF(OR($R1699="—",$R1699="(not set)",$D1699=""),"",IF(ISNUMBER(SEARCH(SUBSTITUTE(SUBSTITUTE(SUBSTITUTE($R1699,"-",""),"_","")," ",""),SUBSTITUTE(SUBSTITUTE(SUBSTITUTE($D1699,"-",""),"_","")," ",""))),"OK","CHECK")))</f>
        <v/>
      </c>
      <c r="T1699" s="9" t="str">
        <f aca="false">IF($A1699="","",IF(OR($H1699="NOT IN SCHEMATIC",$I1699="MISMATCH",$J1699="MISMATCH",$P1699="MISMATCH",$M1699&lt;&gt;"OK"),"REVIEW","OK"))</f>
        <v/>
      </c>
      <c r="U1699" s="14"/>
      <c r="V1699" s="14"/>
      <c r="W1699" s="17"/>
      <c r="X1699" s="14"/>
    </row>
    <row r="1700" customFormat="false" ht="15" hidden="false" customHeight="false" outlineLevel="0" collapsed="false">
      <c r="A1700" s="9" t="str">
        <f aca="false">IF('3. Layout Parts'!$A1700="","",TRIM('3. Layout Parts'!$A1700))</f>
        <v/>
      </c>
      <c r="B1700" s="9" t="str">
        <f aca="false">IF($A1700="","",'3. Layout Parts'!$D1700)</f>
        <v/>
      </c>
      <c r="C1700" s="9" t="str">
        <f aca="false">IF($A1700="","",'3. Layout Parts'!$B1700)</f>
        <v/>
      </c>
      <c r="D1700" s="9" t="str">
        <f aca="false">IF($A1700="","",'3. Layout Parts'!$C1700)</f>
        <v/>
      </c>
      <c r="E1700" s="9" t="str">
        <f aca="false">IF($A1700="","",IFERROR(INDEX('2. Schematic Parts'!$B$2:$B$3001,MATCH($A1700,'2. Schematic Parts'!$A$2:$A$3001,0)),"NOT FOUND"))</f>
        <v/>
      </c>
      <c r="F1700" s="9" t="str">
        <f aca="false">IF($A1700="","",IFERROR(INDEX('2. Schematic Parts'!$C$2:$C$3001,MATCH($A1700,'2. Schematic Parts'!$A$2:$A$3001,0))&amp;"","NOT FOUND"))</f>
        <v/>
      </c>
      <c r="G1700" s="9" t="str">
        <f aca="false">IF($A1700="","",IFERROR(INDEX('2. Schematic Parts'!$D$2:$D$3001,MATCH($A1700,'2. Schematic Parts'!$A$2:$A$3001,0))&amp;"","NOT FOUND"))</f>
        <v/>
      </c>
      <c r="H1700" s="9" t="str">
        <f aca="false">IF($A1700="","",IF(COUNTIF('2. Schematic Parts'!$A$2:$A$3001,$A1700)=0,"NOT IN SCHEMATIC","OK"))</f>
        <v/>
      </c>
      <c r="I1700" s="9" t="str">
        <f aca="false">IF($A1700="","",IF($H1700="NOT IN SCHEMATIC","",IF(UPPER(TRIM($C1700))=UPPER(TRIM($E1700)),"OK","MISMATCH")))</f>
        <v/>
      </c>
      <c r="J1700" s="9" t="str">
        <f aca="false">IF($A1700="","",IF($H1700="NOT IN SCHEMATIC","",IF($F1700="","NO SCH DECAL",IF($D1700="","",IF(UPPER(TRIM($D1700))=UPPER(TRIM($F1700)),"OK","MISMATCH")))))</f>
        <v/>
      </c>
      <c r="K1700" s="16" t="str">
        <f aca="false">IF($A1700="","",SUMPRODUCT(--ISNUMBER(SEARCH(","&amp;TRIM($A1700)&amp;",",","&amp;SUBSTITUTE('1. Master BOM'!$D$2:$D$400," ","")&amp;","))))</f>
        <v/>
      </c>
      <c r="L1700" s="16" t="str">
        <f aca="false">IF($A1700="","",IF($K1700&lt;&gt;1,0,SUMPRODUCT(ISNUMBER(SEARCH(","&amp;TRIM($A1700)&amp;",",","&amp;SUBSTITUTE('1. Master BOM'!$D$2:$D$400," ","")&amp;","))*ROW('1. Master BOM'!$D$2:$D$400))))</f>
        <v/>
      </c>
      <c r="M1700" s="9" t="str">
        <f aca="false">IF($A1700="","",IF($K1700=0,"NOT IN BOM",IF($K1700&gt;1,"MULTIPLE BOM LINES","OK")))</f>
        <v/>
      </c>
      <c r="N1700" s="9" t="str">
        <f aca="false">IF($A1700="","",IF($L1700=0,"—",INDEX('1. Master BOM'!$A$1:$A$400,$L1700)))</f>
        <v/>
      </c>
      <c r="O1700" s="9" t="str">
        <f aca="false">IF($A1700="","",IF($L1700=0,"—",INDEX('1. Master BOM'!$B$1:$B$400,$L1700)))</f>
        <v/>
      </c>
      <c r="P1700" s="9" t="str">
        <f aca="false">IF($A1700="","",IF(OR($H1700="NOT IN SCHEMATIC",$O1700="—"),"",IF($G1700="","NO SCH PN",IF(UPPER(TRIM($G1700))=UPPER(TRIM($O1700)),"OK","MISMATCH"))))</f>
        <v/>
      </c>
      <c r="Q1700" s="9" t="str">
        <f aca="false">IF($A1700="","",IF($L1700=0,"—",INDEX('1. Master BOM'!$E$1:$E$400,$L1700)))</f>
        <v/>
      </c>
      <c r="R1700" s="9" t="str">
        <f aca="false">IF($A1700="","",IF($L1700=0,"—",IF(T(INDEX('1. Master BOM'!$F$1:$F$400,$L1700))="","(not set)",INDEX('1. Master BOM'!$F$1:$F$400,$L1700))))</f>
        <v/>
      </c>
      <c r="S1700" s="9" t="str">
        <f aca="false">IF($A1700="","",IF(OR($R1700="—",$R1700="(not set)",$D1700=""),"",IF(ISNUMBER(SEARCH(SUBSTITUTE(SUBSTITUTE(SUBSTITUTE($R1700,"-",""),"_","")," ",""),SUBSTITUTE(SUBSTITUTE(SUBSTITUTE($D1700,"-",""),"_","")," ",""))),"OK","CHECK")))</f>
        <v/>
      </c>
      <c r="T1700" s="9" t="str">
        <f aca="false">IF($A1700="","",IF(OR($H1700="NOT IN SCHEMATIC",$I1700="MISMATCH",$J1700="MISMATCH",$P1700="MISMATCH",$M1700&lt;&gt;"OK"),"REVIEW","OK"))</f>
        <v/>
      </c>
      <c r="U1700" s="14"/>
      <c r="V1700" s="14"/>
      <c r="W1700" s="17"/>
      <c r="X1700" s="14"/>
    </row>
    <row r="1701" customFormat="false" ht="15" hidden="false" customHeight="false" outlineLevel="0" collapsed="false">
      <c r="A1701" s="9" t="str">
        <f aca="false">IF('3. Layout Parts'!$A1701="","",TRIM('3. Layout Parts'!$A1701))</f>
        <v/>
      </c>
      <c r="B1701" s="9" t="str">
        <f aca="false">IF($A1701="","",'3. Layout Parts'!$D1701)</f>
        <v/>
      </c>
      <c r="C1701" s="9" t="str">
        <f aca="false">IF($A1701="","",'3. Layout Parts'!$B1701)</f>
        <v/>
      </c>
      <c r="D1701" s="9" t="str">
        <f aca="false">IF($A1701="","",'3. Layout Parts'!$C1701)</f>
        <v/>
      </c>
      <c r="E1701" s="9" t="str">
        <f aca="false">IF($A1701="","",IFERROR(INDEX('2. Schematic Parts'!$B$2:$B$3001,MATCH($A1701,'2. Schematic Parts'!$A$2:$A$3001,0)),"NOT FOUND"))</f>
        <v/>
      </c>
      <c r="F1701" s="9" t="str">
        <f aca="false">IF($A1701="","",IFERROR(INDEX('2. Schematic Parts'!$C$2:$C$3001,MATCH($A1701,'2. Schematic Parts'!$A$2:$A$3001,0))&amp;"","NOT FOUND"))</f>
        <v/>
      </c>
      <c r="G1701" s="9" t="str">
        <f aca="false">IF($A1701="","",IFERROR(INDEX('2. Schematic Parts'!$D$2:$D$3001,MATCH($A1701,'2. Schematic Parts'!$A$2:$A$3001,0))&amp;"","NOT FOUND"))</f>
        <v/>
      </c>
      <c r="H1701" s="9" t="str">
        <f aca="false">IF($A1701="","",IF(COUNTIF('2. Schematic Parts'!$A$2:$A$3001,$A1701)=0,"NOT IN SCHEMATIC","OK"))</f>
        <v/>
      </c>
      <c r="I1701" s="9" t="str">
        <f aca="false">IF($A1701="","",IF($H1701="NOT IN SCHEMATIC","",IF(UPPER(TRIM($C1701))=UPPER(TRIM($E1701)),"OK","MISMATCH")))</f>
        <v/>
      </c>
      <c r="J1701" s="9" t="str">
        <f aca="false">IF($A1701="","",IF($H1701="NOT IN SCHEMATIC","",IF($F1701="","NO SCH DECAL",IF($D1701="","",IF(UPPER(TRIM($D1701))=UPPER(TRIM($F1701)),"OK","MISMATCH")))))</f>
        <v/>
      </c>
      <c r="K1701" s="16" t="str">
        <f aca="false">IF($A1701="","",SUMPRODUCT(--ISNUMBER(SEARCH(","&amp;TRIM($A1701)&amp;",",","&amp;SUBSTITUTE('1. Master BOM'!$D$2:$D$400," ","")&amp;","))))</f>
        <v/>
      </c>
      <c r="L1701" s="16" t="str">
        <f aca="false">IF($A1701="","",IF($K1701&lt;&gt;1,0,SUMPRODUCT(ISNUMBER(SEARCH(","&amp;TRIM($A1701)&amp;",",","&amp;SUBSTITUTE('1. Master BOM'!$D$2:$D$400," ","")&amp;","))*ROW('1. Master BOM'!$D$2:$D$400))))</f>
        <v/>
      </c>
      <c r="M1701" s="9" t="str">
        <f aca="false">IF($A1701="","",IF($K1701=0,"NOT IN BOM",IF($K1701&gt;1,"MULTIPLE BOM LINES","OK")))</f>
        <v/>
      </c>
      <c r="N1701" s="9" t="str">
        <f aca="false">IF($A1701="","",IF($L1701=0,"—",INDEX('1. Master BOM'!$A$1:$A$400,$L1701)))</f>
        <v/>
      </c>
      <c r="O1701" s="9" t="str">
        <f aca="false">IF($A1701="","",IF($L1701=0,"—",INDEX('1. Master BOM'!$B$1:$B$400,$L1701)))</f>
        <v/>
      </c>
      <c r="P1701" s="9" t="str">
        <f aca="false">IF($A1701="","",IF(OR($H1701="NOT IN SCHEMATIC",$O1701="—"),"",IF($G1701="","NO SCH PN",IF(UPPER(TRIM($G1701))=UPPER(TRIM($O1701)),"OK","MISMATCH"))))</f>
        <v/>
      </c>
      <c r="Q1701" s="9" t="str">
        <f aca="false">IF($A1701="","",IF($L1701=0,"—",INDEX('1. Master BOM'!$E$1:$E$400,$L1701)))</f>
        <v/>
      </c>
      <c r="R1701" s="9" t="str">
        <f aca="false">IF($A1701="","",IF($L1701=0,"—",IF(T(INDEX('1. Master BOM'!$F$1:$F$400,$L1701))="","(not set)",INDEX('1. Master BOM'!$F$1:$F$400,$L1701))))</f>
        <v/>
      </c>
      <c r="S1701" s="9" t="str">
        <f aca="false">IF($A1701="","",IF(OR($R1701="—",$R1701="(not set)",$D1701=""),"",IF(ISNUMBER(SEARCH(SUBSTITUTE(SUBSTITUTE(SUBSTITUTE($R1701,"-",""),"_","")," ",""),SUBSTITUTE(SUBSTITUTE(SUBSTITUTE($D1701,"-",""),"_","")," ",""))),"OK","CHECK")))</f>
        <v/>
      </c>
      <c r="T1701" s="9" t="str">
        <f aca="false">IF($A1701="","",IF(OR($H1701="NOT IN SCHEMATIC",$I1701="MISMATCH",$J1701="MISMATCH",$P1701="MISMATCH",$M1701&lt;&gt;"OK"),"REVIEW","OK"))</f>
        <v/>
      </c>
      <c r="U1701" s="14"/>
      <c r="V1701" s="14"/>
      <c r="W1701" s="17"/>
      <c r="X1701" s="14"/>
    </row>
    <row r="1702" customFormat="false" ht="15" hidden="false" customHeight="false" outlineLevel="0" collapsed="false">
      <c r="A1702" s="9" t="str">
        <f aca="false">IF('3. Layout Parts'!$A1702="","",TRIM('3. Layout Parts'!$A1702))</f>
        <v/>
      </c>
      <c r="B1702" s="9" t="str">
        <f aca="false">IF($A1702="","",'3. Layout Parts'!$D1702)</f>
        <v/>
      </c>
      <c r="C1702" s="9" t="str">
        <f aca="false">IF($A1702="","",'3. Layout Parts'!$B1702)</f>
        <v/>
      </c>
      <c r="D1702" s="9" t="str">
        <f aca="false">IF($A1702="","",'3. Layout Parts'!$C1702)</f>
        <v/>
      </c>
      <c r="E1702" s="9" t="str">
        <f aca="false">IF($A1702="","",IFERROR(INDEX('2. Schematic Parts'!$B$2:$B$3001,MATCH($A1702,'2. Schematic Parts'!$A$2:$A$3001,0)),"NOT FOUND"))</f>
        <v/>
      </c>
      <c r="F1702" s="9" t="str">
        <f aca="false">IF($A1702="","",IFERROR(INDEX('2. Schematic Parts'!$C$2:$C$3001,MATCH($A1702,'2. Schematic Parts'!$A$2:$A$3001,0))&amp;"","NOT FOUND"))</f>
        <v/>
      </c>
      <c r="G1702" s="9" t="str">
        <f aca="false">IF($A1702="","",IFERROR(INDEX('2. Schematic Parts'!$D$2:$D$3001,MATCH($A1702,'2. Schematic Parts'!$A$2:$A$3001,0))&amp;"","NOT FOUND"))</f>
        <v/>
      </c>
      <c r="H1702" s="9" t="str">
        <f aca="false">IF($A1702="","",IF(COUNTIF('2. Schematic Parts'!$A$2:$A$3001,$A1702)=0,"NOT IN SCHEMATIC","OK"))</f>
        <v/>
      </c>
      <c r="I1702" s="9" t="str">
        <f aca="false">IF($A1702="","",IF($H1702="NOT IN SCHEMATIC","",IF(UPPER(TRIM($C1702))=UPPER(TRIM($E1702)),"OK","MISMATCH")))</f>
        <v/>
      </c>
      <c r="J1702" s="9" t="str">
        <f aca="false">IF($A1702="","",IF($H1702="NOT IN SCHEMATIC","",IF($F1702="","NO SCH DECAL",IF($D1702="","",IF(UPPER(TRIM($D1702))=UPPER(TRIM($F1702)),"OK","MISMATCH")))))</f>
        <v/>
      </c>
      <c r="K1702" s="16" t="str">
        <f aca="false">IF($A1702="","",SUMPRODUCT(--ISNUMBER(SEARCH(","&amp;TRIM($A1702)&amp;",",","&amp;SUBSTITUTE('1. Master BOM'!$D$2:$D$400," ","")&amp;","))))</f>
        <v/>
      </c>
      <c r="L1702" s="16" t="str">
        <f aca="false">IF($A1702="","",IF($K1702&lt;&gt;1,0,SUMPRODUCT(ISNUMBER(SEARCH(","&amp;TRIM($A1702)&amp;",",","&amp;SUBSTITUTE('1. Master BOM'!$D$2:$D$400," ","")&amp;","))*ROW('1. Master BOM'!$D$2:$D$400))))</f>
        <v/>
      </c>
      <c r="M1702" s="9" t="str">
        <f aca="false">IF($A1702="","",IF($K1702=0,"NOT IN BOM",IF($K1702&gt;1,"MULTIPLE BOM LINES","OK")))</f>
        <v/>
      </c>
      <c r="N1702" s="9" t="str">
        <f aca="false">IF($A1702="","",IF($L1702=0,"—",INDEX('1. Master BOM'!$A$1:$A$400,$L1702)))</f>
        <v/>
      </c>
      <c r="O1702" s="9" t="str">
        <f aca="false">IF($A1702="","",IF($L1702=0,"—",INDEX('1. Master BOM'!$B$1:$B$400,$L1702)))</f>
        <v/>
      </c>
      <c r="P1702" s="9" t="str">
        <f aca="false">IF($A1702="","",IF(OR($H1702="NOT IN SCHEMATIC",$O1702="—"),"",IF($G1702="","NO SCH PN",IF(UPPER(TRIM($G1702))=UPPER(TRIM($O1702)),"OK","MISMATCH"))))</f>
        <v/>
      </c>
      <c r="Q1702" s="9" t="str">
        <f aca="false">IF($A1702="","",IF($L1702=0,"—",INDEX('1. Master BOM'!$E$1:$E$400,$L1702)))</f>
        <v/>
      </c>
      <c r="R1702" s="9" t="str">
        <f aca="false">IF($A1702="","",IF($L1702=0,"—",IF(T(INDEX('1. Master BOM'!$F$1:$F$400,$L1702))="","(not set)",INDEX('1. Master BOM'!$F$1:$F$400,$L1702))))</f>
        <v/>
      </c>
      <c r="S1702" s="9" t="str">
        <f aca="false">IF($A1702="","",IF(OR($R1702="—",$R1702="(not set)",$D1702=""),"",IF(ISNUMBER(SEARCH(SUBSTITUTE(SUBSTITUTE(SUBSTITUTE($R1702,"-",""),"_","")," ",""),SUBSTITUTE(SUBSTITUTE(SUBSTITUTE($D1702,"-",""),"_","")," ",""))),"OK","CHECK")))</f>
        <v/>
      </c>
      <c r="T1702" s="9" t="str">
        <f aca="false">IF($A1702="","",IF(OR($H1702="NOT IN SCHEMATIC",$I1702="MISMATCH",$J1702="MISMATCH",$P1702="MISMATCH",$M1702&lt;&gt;"OK"),"REVIEW","OK"))</f>
        <v/>
      </c>
      <c r="U1702" s="14"/>
      <c r="V1702" s="14"/>
      <c r="W1702" s="17"/>
      <c r="X1702" s="14"/>
    </row>
    <row r="1703" customFormat="false" ht="15" hidden="false" customHeight="false" outlineLevel="0" collapsed="false">
      <c r="A1703" s="9" t="str">
        <f aca="false">IF('3. Layout Parts'!$A1703="","",TRIM('3. Layout Parts'!$A1703))</f>
        <v/>
      </c>
      <c r="B1703" s="9" t="str">
        <f aca="false">IF($A1703="","",'3. Layout Parts'!$D1703)</f>
        <v/>
      </c>
      <c r="C1703" s="9" t="str">
        <f aca="false">IF($A1703="","",'3. Layout Parts'!$B1703)</f>
        <v/>
      </c>
      <c r="D1703" s="9" t="str">
        <f aca="false">IF($A1703="","",'3. Layout Parts'!$C1703)</f>
        <v/>
      </c>
      <c r="E1703" s="9" t="str">
        <f aca="false">IF($A1703="","",IFERROR(INDEX('2. Schematic Parts'!$B$2:$B$3001,MATCH($A1703,'2. Schematic Parts'!$A$2:$A$3001,0)),"NOT FOUND"))</f>
        <v/>
      </c>
      <c r="F1703" s="9" t="str">
        <f aca="false">IF($A1703="","",IFERROR(INDEX('2. Schematic Parts'!$C$2:$C$3001,MATCH($A1703,'2. Schematic Parts'!$A$2:$A$3001,0))&amp;"","NOT FOUND"))</f>
        <v/>
      </c>
      <c r="G1703" s="9" t="str">
        <f aca="false">IF($A1703="","",IFERROR(INDEX('2. Schematic Parts'!$D$2:$D$3001,MATCH($A1703,'2. Schematic Parts'!$A$2:$A$3001,0))&amp;"","NOT FOUND"))</f>
        <v/>
      </c>
      <c r="H1703" s="9" t="str">
        <f aca="false">IF($A1703="","",IF(COUNTIF('2. Schematic Parts'!$A$2:$A$3001,$A1703)=0,"NOT IN SCHEMATIC","OK"))</f>
        <v/>
      </c>
      <c r="I1703" s="9" t="str">
        <f aca="false">IF($A1703="","",IF($H1703="NOT IN SCHEMATIC","",IF(UPPER(TRIM($C1703))=UPPER(TRIM($E1703)),"OK","MISMATCH")))</f>
        <v/>
      </c>
      <c r="J1703" s="9" t="str">
        <f aca="false">IF($A1703="","",IF($H1703="NOT IN SCHEMATIC","",IF($F1703="","NO SCH DECAL",IF($D1703="","",IF(UPPER(TRIM($D1703))=UPPER(TRIM($F1703)),"OK","MISMATCH")))))</f>
        <v/>
      </c>
      <c r="K1703" s="16" t="str">
        <f aca="false">IF($A1703="","",SUMPRODUCT(--ISNUMBER(SEARCH(","&amp;TRIM($A1703)&amp;",",","&amp;SUBSTITUTE('1. Master BOM'!$D$2:$D$400," ","")&amp;","))))</f>
        <v/>
      </c>
      <c r="L1703" s="16" t="str">
        <f aca="false">IF($A1703="","",IF($K1703&lt;&gt;1,0,SUMPRODUCT(ISNUMBER(SEARCH(","&amp;TRIM($A1703)&amp;",",","&amp;SUBSTITUTE('1. Master BOM'!$D$2:$D$400," ","")&amp;","))*ROW('1. Master BOM'!$D$2:$D$400))))</f>
        <v/>
      </c>
      <c r="M1703" s="9" t="str">
        <f aca="false">IF($A1703="","",IF($K1703=0,"NOT IN BOM",IF($K1703&gt;1,"MULTIPLE BOM LINES","OK")))</f>
        <v/>
      </c>
      <c r="N1703" s="9" t="str">
        <f aca="false">IF($A1703="","",IF($L1703=0,"—",INDEX('1. Master BOM'!$A$1:$A$400,$L1703)))</f>
        <v/>
      </c>
      <c r="O1703" s="9" t="str">
        <f aca="false">IF($A1703="","",IF($L1703=0,"—",INDEX('1. Master BOM'!$B$1:$B$400,$L1703)))</f>
        <v/>
      </c>
      <c r="P1703" s="9" t="str">
        <f aca="false">IF($A1703="","",IF(OR($H1703="NOT IN SCHEMATIC",$O1703="—"),"",IF($G1703="","NO SCH PN",IF(UPPER(TRIM($G1703))=UPPER(TRIM($O1703)),"OK","MISMATCH"))))</f>
        <v/>
      </c>
      <c r="Q1703" s="9" t="str">
        <f aca="false">IF($A1703="","",IF($L1703=0,"—",INDEX('1. Master BOM'!$E$1:$E$400,$L1703)))</f>
        <v/>
      </c>
      <c r="R1703" s="9" t="str">
        <f aca="false">IF($A1703="","",IF($L1703=0,"—",IF(T(INDEX('1. Master BOM'!$F$1:$F$400,$L1703))="","(not set)",INDEX('1. Master BOM'!$F$1:$F$400,$L1703))))</f>
        <v/>
      </c>
      <c r="S1703" s="9" t="str">
        <f aca="false">IF($A1703="","",IF(OR($R1703="—",$R1703="(not set)",$D1703=""),"",IF(ISNUMBER(SEARCH(SUBSTITUTE(SUBSTITUTE(SUBSTITUTE($R1703,"-",""),"_","")," ",""),SUBSTITUTE(SUBSTITUTE(SUBSTITUTE($D1703,"-",""),"_","")," ",""))),"OK","CHECK")))</f>
        <v/>
      </c>
      <c r="T1703" s="9" t="str">
        <f aca="false">IF($A1703="","",IF(OR($H1703="NOT IN SCHEMATIC",$I1703="MISMATCH",$J1703="MISMATCH",$P1703="MISMATCH",$M1703&lt;&gt;"OK"),"REVIEW","OK"))</f>
        <v/>
      </c>
      <c r="U1703" s="14"/>
      <c r="V1703" s="14"/>
      <c r="W1703" s="17"/>
      <c r="X1703" s="14"/>
    </row>
    <row r="1704" customFormat="false" ht="15" hidden="false" customHeight="false" outlineLevel="0" collapsed="false">
      <c r="A1704" s="9" t="str">
        <f aca="false">IF('3. Layout Parts'!$A1704="","",TRIM('3. Layout Parts'!$A1704))</f>
        <v/>
      </c>
      <c r="B1704" s="9" t="str">
        <f aca="false">IF($A1704="","",'3. Layout Parts'!$D1704)</f>
        <v/>
      </c>
      <c r="C1704" s="9" t="str">
        <f aca="false">IF($A1704="","",'3. Layout Parts'!$B1704)</f>
        <v/>
      </c>
      <c r="D1704" s="9" t="str">
        <f aca="false">IF($A1704="","",'3. Layout Parts'!$C1704)</f>
        <v/>
      </c>
      <c r="E1704" s="9" t="str">
        <f aca="false">IF($A1704="","",IFERROR(INDEX('2. Schematic Parts'!$B$2:$B$3001,MATCH($A1704,'2. Schematic Parts'!$A$2:$A$3001,0)),"NOT FOUND"))</f>
        <v/>
      </c>
      <c r="F1704" s="9" t="str">
        <f aca="false">IF($A1704="","",IFERROR(INDEX('2. Schematic Parts'!$C$2:$C$3001,MATCH($A1704,'2. Schematic Parts'!$A$2:$A$3001,0))&amp;"","NOT FOUND"))</f>
        <v/>
      </c>
      <c r="G1704" s="9" t="str">
        <f aca="false">IF($A1704="","",IFERROR(INDEX('2. Schematic Parts'!$D$2:$D$3001,MATCH($A1704,'2. Schematic Parts'!$A$2:$A$3001,0))&amp;"","NOT FOUND"))</f>
        <v/>
      </c>
      <c r="H1704" s="9" t="str">
        <f aca="false">IF($A1704="","",IF(COUNTIF('2. Schematic Parts'!$A$2:$A$3001,$A1704)=0,"NOT IN SCHEMATIC","OK"))</f>
        <v/>
      </c>
      <c r="I1704" s="9" t="str">
        <f aca="false">IF($A1704="","",IF($H1704="NOT IN SCHEMATIC","",IF(UPPER(TRIM($C1704))=UPPER(TRIM($E1704)),"OK","MISMATCH")))</f>
        <v/>
      </c>
      <c r="J1704" s="9" t="str">
        <f aca="false">IF($A1704="","",IF($H1704="NOT IN SCHEMATIC","",IF($F1704="","NO SCH DECAL",IF($D1704="","",IF(UPPER(TRIM($D1704))=UPPER(TRIM($F1704)),"OK","MISMATCH")))))</f>
        <v/>
      </c>
      <c r="K1704" s="16" t="str">
        <f aca="false">IF($A1704="","",SUMPRODUCT(--ISNUMBER(SEARCH(","&amp;TRIM($A1704)&amp;",",","&amp;SUBSTITUTE('1. Master BOM'!$D$2:$D$400," ","")&amp;","))))</f>
        <v/>
      </c>
      <c r="L1704" s="16" t="str">
        <f aca="false">IF($A1704="","",IF($K1704&lt;&gt;1,0,SUMPRODUCT(ISNUMBER(SEARCH(","&amp;TRIM($A1704)&amp;",",","&amp;SUBSTITUTE('1. Master BOM'!$D$2:$D$400," ","")&amp;","))*ROW('1. Master BOM'!$D$2:$D$400))))</f>
        <v/>
      </c>
      <c r="M1704" s="9" t="str">
        <f aca="false">IF($A1704="","",IF($K1704=0,"NOT IN BOM",IF($K1704&gt;1,"MULTIPLE BOM LINES","OK")))</f>
        <v/>
      </c>
      <c r="N1704" s="9" t="str">
        <f aca="false">IF($A1704="","",IF($L1704=0,"—",INDEX('1. Master BOM'!$A$1:$A$400,$L1704)))</f>
        <v/>
      </c>
      <c r="O1704" s="9" t="str">
        <f aca="false">IF($A1704="","",IF($L1704=0,"—",INDEX('1. Master BOM'!$B$1:$B$400,$L1704)))</f>
        <v/>
      </c>
      <c r="P1704" s="9" t="str">
        <f aca="false">IF($A1704="","",IF(OR($H1704="NOT IN SCHEMATIC",$O1704="—"),"",IF($G1704="","NO SCH PN",IF(UPPER(TRIM($G1704))=UPPER(TRIM($O1704)),"OK","MISMATCH"))))</f>
        <v/>
      </c>
      <c r="Q1704" s="9" t="str">
        <f aca="false">IF($A1704="","",IF($L1704=0,"—",INDEX('1. Master BOM'!$E$1:$E$400,$L1704)))</f>
        <v/>
      </c>
      <c r="R1704" s="9" t="str">
        <f aca="false">IF($A1704="","",IF($L1704=0,"—",IF(T(INDEX('1. Master BOM'!$F$1:$F$400,$L1704))="","(not set)",INDEX('1. Master BOM'!$F$1:$F$400,$L1704))))</f>
        <v/>
      </c>
      <c r="S1704" s="9" t="str">
        <f aca="false">IF($A1704="","",IF(OR($R1704="—",$R1704="(not set)",$D1704=""),"",IF(ISNUMBER(SEARCH(SUBSTITUTE(SUBSTITUTE(SUBSTITUTE($R1704,"-",""),"_","")," ",""),SUBSTITUTE(SUBSTITUTE(SUBSTITUTE($D1704,"-",""),"_","")," ",""))),"OK","CHECK")))</f>
        <v/>
      </c>
      <c r="T1704" s="9" t="str">
        <f aca="false">IF($A1704="","",IF(OR($H1704="NOT IN SCHEMATIC",$I1704="MISMATCH",$J1704="MISMATCH",$P1704="MISMATCH",$M1704&lt;&gt;"OK"),"REVIEW","OK"))</f>
        <v/>
      </c>
      <c r="U1704" s="14"/>
      <c r="V1704" s="14"/>
      <c r="W1704" s="17"/>
      <c r="X1704" s="14"/>
    </row>
    <row r="1705" customFormat="false" ht="15" hidden="false" customHeight="false" outlineLevel="0" collapsed="false">
      <c r="A1705" s="9" t="str">
        <f aca="false">IF('3. Layout Parts'!$A1705="","",TRIM('3. Layout Parts'!$A1705))</f>
        <v/>
      </c>
      <c r="B1705" s="9" t="str">
        <f aca="false">IF($A1705="","",'3. Layout Parts'!$D1705)</f>
        <v/>
      </c>
      <c r="C1705" s="9" t="str">
        <f aca="false">IF($A1705="","",'3. Layout Parts'!$B1705)</f>
        <v/>
      </c>
      <c r="D1705" s="9" t="str">
        <f aca="false">IF($A1705="","",'3. Layout Parts'!$C1705)</f>
        <v/>
      </c>
      <c r="E1705" s="9" t="str">
        <f aca="false">IF($A1705="","",IFERROR(INDEX('2. Schematic Parts'!$B$2:$B$3001,MATCH($A1705,'2. Schematic Parts'!$A$2:$A$3001,0)),"NOT FOUND"))</f>
        <v/>
      </c>
      <c r="F1705" s="9" t="str">
        <f aca="false">IF($A1705="","",IFERROR(INDEX('2. Schematic Parts'!$C$2:$C$3001,MATCH($A1705,'2. Schematic Parts'!$A$2:$A$3001,0))&amp;"","NOT FOUND"))</f>
        <v/>
      </c>
      <c r="G1705" s="9" t="str">
        <f aca="false">IF($A1705="","",IFERROR(INDEX('2. Schematic Parts'!$D$2:$D$3001,MATCH($A1705,'2. Schematic Parts'!$A$2:$A$3001,0))&amp;"","NOT FOUND"))</f>
        <v/>
      </c>
      <c r="H1705" s="9" t="str">
        <f aca="false">IF($A1705="","",IF(COUNTIF('2. Schematic Parts'!$A$2:$A$3001,$A1705)=0,"NOT IN SCHEMATIC","OK"))</f>
        <v/>
      </c>
      <c r="I1705" s="9" t="str">
        <f aca="false">IF($A1705="","",IF($H1705="NOT IN SCHEMATIC","",IF(UPPER(TRIM($C1705))=UPPER(TRIM($E1705)),"OK","MISMATCH")))</f>
        <v/>
      </c>
      <c r="J1705" s="9" t="str">
        <f aca="false">IF($A1705="","",IF($H1705="NOT IN SCHEMATIC","",IF($F1705="","NO SCH DECAL",IF($D1705="","",IF(UPPER(TRIM($D1705))=UPPER(TRIM($F1705)),"OK","MISMATCH")))))</f>
        <v/>
      </c>
      <c r="K1705" s="16" t="str">
        <f aca="false">IF($A1705="","",SUMPRODUCT(--ISNUMBER(SEARCH(","&amp;TRIM($A1705)&amp;",",","&amp;SUBSTITUTE('1. Master BOM'!$D$2:$D$400," ","")&amp;","))))</f>
        <v/>
      </c>
      <c r="L1705" s="16" t="str">
        <f aca="false">IF($A1705="","",IF($K1705&lt;&gt;1,0,SUMPRODUCT(ISNUMBER(SEARCH(","&amp;TRIM($A1705)&amp;",",","&amp;SUBSTITUTE('1. Master BOM'!$D$2:$D$400," ","")&amp;","))*ROW('1. Master BOM'!$D$2:$D$400))))</f>
        <v/>
      </c>
      <c r="M1705" s="9" t="str">
        <f aca="false">IF($A1705="","",IF($K1705=0,"NOT IN BOM",IF($K1705&gt;1,"MULTIPLE BOM LINES","OK")))</f>
        <v/>
      </c>
      <c r="N1705" s="9" t="str">
        <f aca="false">IF($A1705="","",IF($L1705=0,"—",INDEX('1. Master BOM'!$A$1:$A$400,$L1705)))</f>
        <v/>
      </c>
      <c r="O1705" s="9" t="str">
        <f aca="false">IF($A1705="","",IF($L1705=0,"—",INDEX('1. Master BOM'!$B$1:$B$400,$L1705)))</f>
        <v/>
      </c>
      <c r="P1705" s="9" t="str">
        <f aca="false">IF($A1705="","",IF(OR($H1705="NOT IN SCHEMATIC",$O1705="—"),"",IF($G1705="","NO SCH PN",IF(UPPER(TRIM($G1705))=UPPER(TRIM($O1705)),"OK","MISMATCH"))))</f>
        <v/>
      </c>
      <c r="Q1705" s="9" t="str">
        <f aca="false">IF($A1705="","",IF($L1705=0,"—",INDEX('1. Master BOM'!$E$1:$E$400,$L1705)))</f>
        <v/>
      </c>
      <c r="R1705" s="9" t="str">
        <f aca="false">IF($A1705="","",IF($L1705=0,"—",IF(T(INDEX('1. Master BOM'!$F$1:$F$400,$L1705))="","(not set)",INDEX('1. Master BOM'!$F$1:$F$400,$L1705))))</f>
        <v/>
      </c>
      <c r="S1705" s="9" t="str">
        <f aca="false">IF($A1705="","",IF(OR($R1705="—",$R1705="(not set)",$D1705=""),"",IF(ISNUMBER(SEARCH(SUBSTITUTE(SUBSTITUTE(SUBSTITUTE($R1705,"-",""),"_","")," ",""),SUBSTITUTE(SUBSTITUTE(SUBSTITUTE($D1705,"-",""),"_","")," ",""))),"OK","CHECK")))</f>
        <v/>
      </c>
      <c r="T1705" s="9" t="str">
        <f aca="false">IF($A1705="","",IF(OR($H1705="NOT IN SCHEMATIC",$I1705="MISMATCH",$J1705="MISMATCH",$P1705="MISMATCH",$M1705&lt;&gt;"OK"),"REVIEW","OK"))</f>
        <v/>
      </c>
      <c r="U1705" s="14"/>
      <c r="V1705" s="14"/>
      <c r="W1705" s="17"/>
      <c r="X1705" s="14"/>
    </row>
    <row r="1706" customFormat="false" ht="15" hidden="false" customHeight="false" outlineLevel="0" collapsed="false">
      <c r="A1706" s="9" t="str">
        <f aca="false">IF('3. Layout Parts'!$A1706="","",TRIM('3. Layout Parts'!$A1706))</f>
        <v/>
      </c>
      <c r="B1706" s="9" t="str">
        <f aca="false">IF($A1706="","",'3. Layout Parts'!$D1706)</f>
        <v/>
      </c>
      <c r="C1706" s="9" t="str">
        <f aca="false">IF($A1706="","",'3. Layout Parts'!$B1706)</f>
        <v/>
      </c>
      <c r="D1706" s="9" t="str">
        <f aca="false">IF($A1706="","",'3. Layout Parts'!$C1706)</f>
        <v/>
      </c>
      <c r="E1706" s="9" t="str">
        <f aca="false">IF($A1706="","",IFERROR(INDEX('2. Schematic Parts'!$B$2:$B$3001,MATCH($A1706,'2. Schematic Parts'!$A$2:$A$3001,0)),"NOT FOUND"))</f>
        <v/>
      </c>
      <c r="F1706" s="9" t="str">
        <f aca="false">IF($A1706="","",IFERROR(INDEX('2. Schematic Parts'!$C$2:$C$3001,MATCH($A1706,'2. Schematic Parts'!$A$2:$A$3001,0))&amp;"","NOT FOUND"))</f>
        <v/>
      </c>
      <c r="G1706" s="9" t="str">
        <f aca="false">IF($A1706="","",IFERROR(INDEX('2. Schematic Parts'!$D$2:$D$3001,MATCH($A1706,'2. Schematic Parts'!$A$2:$A$3001,0))&amp;"","NOT FOUND"))</f>
        <v/>
      </c>
      <c r="H1706" s="9" t="str">
        <f aca="false">IF($A1706="","",IF(COUNTIF('2. Schematic Parts'!$A$2:$A$3001,$A1706)=0,"NOT IN SCHEMATIC","OK"))</f>
        <v/>
      </c>
      <c r="I1706" s="9" t="str">
        <f aca="false">IF($A1706="","",IF($H1706="NOT IN SCHEMATIC","",IF(UPPER(TRIM($C1706))=UPPER(TRIM($E1706)),"OK","MISMATCH")))</f>
        <v/>
      </c>
      <c r="J1706" s="9" t="str">
        <f aca="false">IF($A1706="","",IF($H1706="NOT IN SCHEMATIC","",IF($F1706="","NO SCH DECAL",IF($D1706="","",IF(UPPER(TRIM($D1706))=UPPER(TRIM($F1706)),"OK","MISMATCH")))))</f>
        <v/>
      </c>
      <c r="K1706" s="16" t="str">
        <f aca="false">IF($A1706="","",SUMPRODUCT(--ISNUMBER(SEARCH(","&amp;TRIM($A1706)&amp;",",","&amp;SUBSTITUTE('1. Master BOM'!$D$2:$D$400," ","")&amp;","))))</f>
        <v/>
      </c>
      <c r="L1706" s="16" t="str">
        <f aca="false">IF($A1706="","",IF($K1706&lt;&gt;1,0,SUMPRODUCT(ISNUMBER(SEARCH(","&amp;TRIM($A1706)&amp;",",","&amp;SUBSTITUTE('1. Master BOM'!$D$2:$D$400," ","")&amp;","))*ROW('1. Master BOM'!$D$2:$D$400))))</f>
        <v/>
      </c>
      <c r="M1706" s="9" t="str">
        <f aca="false">IF($A1706="","",IF($K1706=0,"NOT IN BOM",IF($K1706&gt;1,"MULTIPLE BOM LINES","OK")))</f>
        <v/>
      </c>
      <c r="N1706" s="9" t="str">
        <f aca="false">IF($A1706="","",IF($L1706=0,"—",INDEX('1. Master BOM'!$A$1:$A$400,$L1706)))</f>
        <v/>
      </c>
      <c r="O1706" s="9" t="str">
        <f aca="false">IF($A1706="","",IF($L1706=0,"—",INDEX('1. Master BOM'!$B$1:$B$400,$L1706)))</f>
        <v/>
      </c>
      <c r="P1706" s="9" t="str">
        <f aca="false">IF($A1706="","",IF(OR($H1706="NOT IN SCHEMATIC",$O1706="—"),"",IF($G1706="","NO SCH PN",IF(UPPER(TRIM($G1706))=UPPER(TRIM($O1706)),"OK","MISMATCH"))))</f>
        <v/>
      </c>
      <c r="Q1706" s="9" t="str">
        <f aca="false">IF($A1706="","",IF($L1706=0,"—",INDEX('1. Master BOM'!$E$1:$E$400,$L1706)))</f>
        <v/>
      </c>
      <c r="R1706" s="9" t="str">
        <f aca="false">IF($A1706="","",IF($L1706=0,"—",IF(T(INDEX('1. Master BOM'!$F$1:$F$400,$L1706))="","(not set)",INDEX('1. Master BOM'!$F$1:$F$400,$L1706))))</f>
        <v/>
      </c>
      <c r="S1706" s="9" t="str">
        <f aca="false">IF($A1706="","",IF(OR($R1706="—",$R1706="(not set)",$D1706=""),"",IF(ISNUMBER(SEARCH(SUBSTITUTE(SUBSTITUTE(SUBSTITUTE($R1706,"-",""),"_","")," ",""),SUBSTITUTE(SUBSTITUTE(SUBSTITUTE($D1706,"-",""),"_","")," ",""))),"OK","CHECK")))</f>
        <v/>
      </c>
      <c r="T1706" s="9" t="str">
        <f aca="false">IF($A1706="","",IF(OR($H1706="NOT IN SCHEMATIC",$I1706="MISMATCH",$J1706="MISMATCH",$P1706="MISMATCH",$M1706&lt;&gt;"OK"),"REVIEW","OK"))</f>
        <v/>
      </c>
      <c r="U1706" s="14"/>
      <c r="V1706" s="14"/>
      <c r="W1706" s="17"/>
      <c r="X1706" s="14"/>
    </row>
    <row r="1707" customFormat="false" ht="15" hidden="false" customHeight="false" outlineLevel="0" collapsed="false">
      <c r="A1707" s="9" t="str">
        <f aca="false">IF('3. Layout Parts'!$A1707="","",TRIM('3. Layout Parts'!$A1707))</f>
        <v/>
      </c>
      <c r="B1707" s="9" t="str">
        <f aca="false">IF($A1707="","",'3. Layout Parts'!$D1707)</f>
        <v/>
      </c>
      <c r="C1707" s="9" t="str">
        <f aca="false">IF($A1707="","",'3. Layout Parts'!$B1707)</f>
        <v/>
      </c>
      <c r="D1707" s="9" t="str">
        <f aca="false">IF($A1707="","",'3. Layout Parts'!$C1707)</f>
        <v/>
      </c>
      <c r="E1707" s="9" t="str">
        <f aca="false">IF($A1707="","",IFERROR(INDEX('2. Schematic Parts'!$B$2:$B$3001,MATCH($A1707,'2. Schematic Parts'!$A$2:$A$3001,0)),"NOT FOUND"))</f>
        <v/>
      </c>
      <c r="F1707" s="9" t="str">
        <f aca="false">IF($A1707="","",IFERROR(INDEX('2. Schematic Parts'!$C$2:$C$3001,MATCH($A1707,'2. Schematic Parts'!$A$2:$A$3001,0))&amp;"","NOT FOUND"))</f>
        <v/>
      </c>
      <c r="G1707" s="9" t="str">
        <f aca="false">IF($A1707="","",IFERROR(INDEX('2. Schematic Parts'!$D$2:$D$3001,MATCH($A1707,'2. Schematic Parts'!$A$2:$A$3001,0))&amp;"","NOT FOUND"))</f>
        <v/>
      </c>
      <c r="H1707" s="9" t="str">
        <f aca="false">IF($A1707="","",IF(COUNTIF('2. Schematic Parts'!$A$2:$A$3001,$A1707)=0,"NOT IN SCHEMATIC","OK"))</f>
        <v/>
      </c>
      <c r="I1707" s="9" t="str">
        <f aca="false">IF($A1707="","",IF($H1707="NOT IN SCHEMATIC","",IF(UPPER(TRIM($C1707))=UPPER(TRIM($E1707)),"OK","MISMATCH")))</f>
        <v/>
      </c>
      <c r="J1707" s="9" t="str">
        <f aca="false">IF($A1707="","",IF($H1707="NOT IN SCHEMATIC","",IF($F1707="","NO SCH DECAL",IF($D1707="","",IF(UPPER(TRIM($D1707))=UPPER(TRIM($F1707)),"OK","MISMATCH")))))</f>
        <v/>
      </c>
      <c r="K1707" s="16" t="str">
        <f aca="false">IF($A1707="","",SUMPRODUCT(--ISNUMBER(SEARCH(","&amp;TRIM($A1707)&amp;",",","&amp;SUBSTITUTE('1. Master BOM'!$D$2:$D$400," ","")&amp;","))))</f>
        <v/>
      </c>
      <c r="L1707" s="16" t="str">
        <f aca="false">IF($A1707="","",IF($K1707&lt;&gt;1,0,SUMPRODUCT(ISNUMBER(SEARCH(","&amp;TRIM($A1707)&amp;",",","&amp;SUBSTITUTE('1. Master BOM'!$D$2:$D$400," ","")&amp;","))*ROW('1. Master BOM'!$D$2:$D$400))))</f>
        <v/>
      </c>
      <c r="M1707" s="9" t="str">
        <f aca="false">IF($A1707="","",IF($K1707=0,"NOT IN BOM",IF($K1707&gt;1,"MULTIPLE BOM LINES","OK")))</f>
        <v/>
      </c>
      <c r="N1707" s="9" t="str">
        <f aca="false">IF($A1707="","",IF($L1707=0,"—",INDEX('1. Master BOM'!$A$1:$A$400,$L1707)))</f>
        <v/>
      </c>
      <c r="O1707" s="9" t="str">
        <f aca="false">IF($A1707="","",IF($L1707=0,"—",INDEX('1. Master BOM'!$B$1:$B$400,$L1707)))</f>
        <v/>
      </c>
      <c r="P1707" s="9" t="str">
        <f aca="false">IF($A1707="","",IF(OR($H1707="NOT IN SCHEMATIC",$O1707="—"),"",IF($G1707="","NO SCH PN",IF(UPPER(TRIM($G1707))=UPPER(TRIM($O1707)),"OK","MISMATCH"))))</f>
        <v/>
      </c>
      <c r="Q1707" s="9" t="str">
        <f aca="false">IF($A1707="","",IF($L1707=0,"—",INDEX('1. Master BOM'!$E$1:$E$400,$L1707)))</f>
        <v/>
      </c>
      <c r="R1707" s="9" t="str">
        <f aca="false">IF($A1707="","",IF($L1707=0,"—",IF(T(INDEX('1. Master BOM'!$F$1:$F$400,$L1707))="","(not set)",INDEX('1. Master BOM'!$F$1:$F$400,$L1707))))</f>
        <v/>
      </c>
      <c r="S1707" s="9" t="str">
        <f aca="false">IF($A1707="","",IF(OR($R1707="—",$R1707="(not set)",$D1707=""),"",IF(ISNUMBER(SEARCH(SUBSTITUTE(SUBSTITUTE(SUBSTITUTE($R1707,"-",""),"_","")," ",""),SUBSTITUTE(SUBSTITUTE(SUBSTITUTE($D1707,"-",""),"_","")," ",""))),"OK","CHECK")))</f>
        <v/>
      </c>
      <c r="T1707" s="9" t="str">
        <f aca="false">IF($A1707="","",IF(OR($H1707="NOT IN SCHEMATIC",$I1707="MISMATCH",$J1707="MISMATCH",$P1707="MISMATCH",$M1707&lt;&gt;"OK"),"REVIEW","OK"))</f>
        <v/>
      </c>
      <c r="U1707" s="14"/>
      <c r="V1707" s="14"/>
      <c r="W1707" s="17"/>
      <c r="X1707" s="14"/>
    </row>
    <row r="1708" customFormat="false" ht="15" hidden="false" customHeight="false" outlineLevel="0" collapsed="false">
      <c r="A1708" s="9" t="str">
        <f aca="false">IF('3. Layout Parts'!$A1708="","",TRIM('3. Layout Parts'!$A1708))</f>
        <v/>
      </c>
      <c r="B1708" s="9" t="str">
        <f aca="false">IF($A1708="","",'3. Layout Parts'!$D1708)</f>
        <v/>
      </c>
      <c r="C1708" s="9" t="str">
        <f aca="false">IF($A1708="","",'3. Layout Parts'!$B1708)</f>
        <v/>
      </c>
      <c r="D1708" s="9" t="str">
        <f aca="false">IF($A1708="","",'3. Layout Parts'!$C1708)</f>
        <v/>
      </c>
      <c r="E1708" s="9" t="str">
        <f aca="false">IF($A1708="","",IFERROR(INDEX('2. Schematic Parts'!$B$2:$B$3001,MATCH($A1708,'2. Schematic Parts'!$A$2:$A$3001,0)),"NOT FOUND"))</f>
        <v/>
      </c>
      <c r="F1708" s="9" t="str">
        <f aca="false">IF($A1708="","",IFERROR(INDEX('2. Schematic Parts'!$C$2:$C$3001,MATCH($A1708,'2. Schematic Parts'!$A$2:$A$3001,0))&amp;"","NOT FOUND"))</f>
        <v/>
      </c>
      <c r="G1708" s="9" t="str">
        <f aca="false">IF($A1708="","",IFERROR(INDEX('2. Schematic Parts'!$D$2:$D$3001,MATCH($A1708,'2. Schematic Parts'!$A$2:$A$3001,0))&amp;"","NOT FOUND"))</f>
        <v/>
      </c>
      <c r="H1708" s="9" t="str">
        <f aca="false">IF($A1708="","",IF(COUNTIF('2. Schematic Parts'!$A$2:$A$3001,$A1708)=0,"NOT IN SCHEMATIC","OK"))</f>
        <v/>
      </c>
      <c r="I1708" s="9" t="str">
        <f aca="false">IF($A1708="","",IF($H1708="NOT IN SCHEMATIC","",IF(UPPER(TRIM($C1708))=UPPER(TRIM($E1708)),"OK","MISMATCH")))</f>
        <v/>
      </c>
      <c r="J1708" s="9" t="str">
        <f aca="false">IF($A1708="","",IF($H1708="NOT IN SCHEMATIC","",IF($F1708="","NO SCH DECAL",IF($D1708="","",IF(UPPER(TRIM($D1708))=UPPER(TRIM($F1708)),"OK","MISMATCH")))))</f>
        <v/>
      </c>
      <c r="K1708" s="16" t="str">
        <f aca="false">IF($A1708="","",SUMPRODUCT(--ISNUMBER(SEARCH(","&amp;TRIM($A1708)&amp;",",","&amp;SUBSTITUTE('1. Master BOM'!$D$2:$D$400," ","")&amp;","))))</f>
        <v/>
      </c>
      <c r="L1708" s="16" t="str">
        <f aca="false">IF($A1708="","",IF($K1708&lt;&gt;1,0,SUMPRODUCT(ISNUMBER(SEARCH(","&amp;TRIM($A1708)&amp;",",","&amp;SUBSTITUTE('1. Master BOM'!$D$2:$D$400," ","")&amp;","))*ROW('1. Master BOM'!$D$2:$D$400))))</f>
        <v/>
      </c>
      <c r="M1708" s="9" t="str">
        <f aca="false">IF($A1708="","",IF($K1708=0,"NOT IN BOM",IF($K1708&gt;1,"MULTIPLE BOM LINES","OK")))</f>
        <v/>
      </c>
      <c r="N1708" s="9" t="str">
        <f aca="false">IF($A1708="","",IF($L1708=0,"—",INDEX('1. Master BOM'!$A$1:$A$400,$L1708)))</f>
        <v/>
      </c>
      <c r="O1708" s="9" t="str">
        <f aca="false">IF($A1708="","",IF($L1708=0,"—",INDEX('1. Master BOM'!$B$1:$B$400,$L1708)))</f>
        <v/>
      </c>
      <c r="P1708" s="9" t="str">
        <f aca="false">IF($A1708="","",IF(OR($H1708="NOT IN SCHEMATIC",$O1708="—"),"",IF($G1708="","NO SCH PN",IF(UPPER(TRIM($G1708))=UPPER(TRIM($O1708)),"OK","MISMATCH"))))</f>
        <v/>
      </c>
      <c r="Q1708" s="9" t="str">
        <f aca="false">IF($A1708="","",IF($L1708=0,"—",INDEX('1. Master BOM'!$E$1:$E$400,$L1708)))</f>
        <v/>
      </c>
      <c r="R1708" s="9" t="str">
        <f aca="false">IF($A1708="","",IF($L1708=0,"—",IF(T(INDEX('1. Master BOM'!$F$1:$F$400,$L1708))="","(not set)",INDEX('1. Master BOM'!$F$1:$F$400,$L1708))))</f>
        <v/>
      </c>
      <c r="S1708" s="9" t="str">
        <f aca="false">IF($A1708="","",IF(OR($R1708="—",$R1708="(not set)",$D1708=""),"",IF(ISNUMBER(SEARCH(SUBSTITUTE(SUBSTITUTE(SUBSTITUTE($R1708,"-",""),"_","")," ",""),SUBSTITUTE(SUBSTITUTE(SUBSTITUTE($D1708,"-",""),"_","")," ",""))),"OK","CHECK")))</f>
        <v/>
      </c>
      <c r="T1708" s="9" t="str">
        <f aca="false">IF($A1708="","",IF(OR($H1708="NOT IN SCHEMATIC",$I1708="MISMATCH",$J1708="MISMATCH",$P1708="MISMATCH",$M1708&lt;&gt;"OK"),"REVIEW","OK"))</f>
        <v/>
      </c>
      <c r="U1708" s="14"/>
      <c r="V1708" s="14"/>
      <c r="W1708" s="17"/>
      <c r="X1708" s="14"/>
    </row>
    <row r="1709" customFormat="false" ht="15" hidden="false" customHeight="false" outlineLevel="0" collapsed="false">
      <c r="A1709" s="9" t="str">
        <f aca="false">IF('3. Layout Parts'!$A1709="","",TRIM('3. Layout Parts'!$A1709))</f>
        <v/>
      </c>
      <c r="B1709" s="9" t="str">
        <f aca="false">IF($A1709="","",'3. Layout Parts'!$D1709)</f>
        <v/>
      </c>
      <c r="C1709" s="9" t="str">
        <f aca="false">IF($A1709="","",'3. Layout Parts'!$B1709)</f>
        <v/>
      </c>
      <c r="D1709" s="9" t="str">
        <f aca="false">IF($A1709="","",'3. Layout Parts'!$C1709)</f>
        <v/>
      </c>
      <c r="E1709" s="9" t="str">
        <f aca="false">IF($A1709="","",IFERROR(INDEX('2. Schematic Parts'!$B$2:$B$3001,MATCH($A1709,'2. Schematic Parts'!$A$2:$A$3001,0)),"NOT FOUND"))</f>
        <v/>
      </c>
      <c r="F1709" s="9" t="str">
        <f aca="false">IF($A1709="","",IFERROR(INDEX('2. Schematic Parts'!$C$2:$C$3001,MATCH($A1709,'2. Schematic Parts'!$A$2:$A$3001,0))&amp;"","NOT FOUND"))</f>
        <v/>
      </c>
      <c r="G1709" s="9" t="str">
        <f aca="false">IF($A1709="","",IFERROR(INDEX('2. Schematic Parts'!$D$2:$D$3001,MATCH($A1709,'2. Schematic Parts'!$A$2:$A$3001,0))&amp;"","NOT FOUND"))</f>
        <v/>
      </c>
      <c r="H1709" s="9" t="str">
        <f aca="false">IF($A1709="","",IF(COUNTIF('2. Schematic Parts'!$A$2:$A$3001,$A1709)=0,"NOT IN SCHEMATIC","OK"))</f>
        <v/>
      </c>
      <c r="I1709" s="9" t="str">
        <f aca="false">IF($A1709="","",IF($H1709="NOT IN SCHEMATIC","",IF(UPPER(TRIM($C1709))=UPPER(TRIM($E1709)),"OK","MISMATCH")))</f>
        <v/>
      </c>
      <c r="J1709" s="9" t="str">
        <f aca="false">IF($A1709="","",IF($H1709="NOT IN SCHEMATIC","",IF($F1709="","NO SCH DECAL",IF($D1709="","",IF(UPPER(TRIM($D1709))=UPPER(TRIM($F1709)),"OK","MISMATCH")))))</f>
        <v/>
      </c>
      <c r="K1709" s="16" t="str">
        <f aca="false">IF($A1709="","",SUMPRODUCT(--ISNUMBER(SEARCH(","&amp;TRIM($A1709)&amp;",",","&amp;SUBSTITUTE('1. Master BOM'!$D$2:$D$400," ","")&amp;","))))</f>
        <v/>
      </c>
      <c r="L1709" s="16" t="str">
        <f aca="false">IF($A1709="","",IF($K1709&lt;&gt;1,0,SUMPRODUCT(ISNUMBER(SEARCH(","&amp;TRIM($A1709)&amp;",",","&amp;SUBSTITUTE('1. Master BOM'!$D$2:$D$400," ","")&amp;","))*ROW('1. Master BOM'!$D$2:$D$400))))</f>
        <v/>
      </c>
      <c r="M1709" s="9" t="str">
        <f aca="false">IF($A1709="","",IF($K1709=0,"NOT IN BOM",IF($K1709&gt;1,"MULTIPLE BOM LINES","OK")))</f>
        <v/>
      </c>
      <c r="N1709" s="9" t="str">
        <f aca="false">IF($A1709="","",IF($L1709=0,"—",INDEX('1. Master BOM'!$A$1:$A$400,$L1709)))</f>
        <v/>
      </c>
      <c r="O1709" s="9" t="str">
        <f aca="false">IF($A1709="","",IF($L1709=0,"—",INDEX('1. Master BOM'!$B$1:$B$400,$L1709)))</f>
        <v/>
      </c>
      <c r="P1709" s="9" t="str">
        <f aca="false">IF($A1709="","",IF(OR($H1709="NOT IN SCHEMATIC",$O1709="—"),"",IF($G1709="","NO SCH PN",IF(UPPER(TRIM($G1709))=UPPER(TRIM($O1709)),"OK","MISMATCH"))))</f>
        <v/>
      </c>
      <c r="Q1709" s="9" t="str">
        <f aca="false">IF($A1709="","",IF($L1709=0,"—",INDEX('1. Master BOM'!$E$1:$E$400,$L1709)))</f>
        <v/>
      </c>
      <c r="R1709" s="9" t="str">
        <f aca="false">IF($A1709="","",IF($L1709=0,"—",IF(T(INDEX('1. Master BOM'!$F$1:$F$400,$L1709))="","(not set)",INDEX('1. Master BOM'!$F$1:$F$400,$L1709))))</f>
        <v/>
      </c>
      <c r="S1709" s="9" t="str">
        <f aca="false">IF($A1709="","",IF(OR($R1709="—",$R1709="(not set)",$D1709=""),"",IF(ISNUMBER(SEARCH(SUBSTITUTE(SUBSTITUTE(SUBSTITUTE($R1709,"-",""),"_","")," ",""),SUBSTITUTE(SUBSTITUTE(SUBSTITUTE($D1709,"-",""),"_","")," ",""))),"OK","CHECK")))</f>
        <v/>
      </c>
      <c r="T1709" s="9" t="str">
        <f aca="false">IF($A1709="","",IF(OR($H1709="NOT IN SCHEMATIC",$I1709="MISMATCH",$J1709="MISMATCH",$P1709="MISMATCH",$M1709&lt;&gt;"OK"),"REVIEW","OK"))</f>
        <v/>
      </c>
      <c r="U1709" s="14"/>
      <c r="V1709" s="14"/>
      <c r="W1709" s="17"/>
      <c r="X1709" s="14"/>
    </row>
    <row r="1710" customFormat="false" ht="15" hidden="false" customHeight="false" outlineLevel="0" collapsed="false">
      <c r="A1710" s="9" t="str">
        <f aca="false">IF('3. Layout Parts'!$A1710="","",TRIM('3. Layout Parts'!$A1710))</f>
        <v/>
      </c>
      <c r="B1710" s="9" t="str">
        <f aca="false">IF($A1710="","",'3. Layout Parts'!$D1710)</f>
        <v/>
      </c>
      <c r="C1710" s="9" t="str">
        <f aca="false">IF($A1710="","",'3. Layout Parts'!$B1710)</f>
        <v/>
      </c>
      <c r="D1710" s="9" t="str">
        <f aca="false">IF($A1710="","",'3. Layout Parts'!$C1710)</f>
        <v/>
      </c>
      <c r="E1710" s="9" t="str">
        <f aca="false">IF($A1710="","",IFERROR(INDEX('2. Schematic Parts'!$B$2:$B$3001,MATCH($A1710,'2. Schematic Parts'!$A$2:$A$3001,0)),"NOT FOUND"))</f>
        <v/>
      </c>
      <c r="F1710" s="9" t="str">
        <f aca="false">IF($A1710="","",IFERROR(INDEX('2. Schematic Parts'!$C$2:$C$3001,MATCH($A1710,'2. Schematic Parts'!$A$2:$A$3001,0))&amp;"","NOT FOUND"))</f>
        <v/>
      </c>
      <c r="G1710" s="9" t="str">
        <f aca="false">IF($A1710="","",IFERROR(INDEX('2. Schematic Parts'!$D$2:$D$3001,MATCH($A1710,'2. Schematic Parts'!$A$2:$A$3001,0))&amp;"","NOT FOUND"))</f>
        <v/>
      </c>
      <c r="H1710" s="9" t="str">
        <f aca="false">IF($A1710="","",IF(COUNTIF('2. Schematic Parts'!$A$2:$A$3001,$A1710)=0,"NOT IN SCHEMATIC","OK"))</f>
        <v/>
      </c>
      <c r="I1710" s="9" t="str">
        <f aca="false">IF($A1710="","",IF($H1710="NOT IN SCHEMATIC","",IF(UPPER(TRIM($C1710))=UPPER(TRIM($E1710)),"OK","MISMATCH")))</f>
        <v/>
      </c>
      <c r="J1710" s="9" t="str">
        <f aca="false">IF($A1710="","",IF($H1710="NOT IN SCHEMATIC","",IF($F1710="","NO SCH DECAL",IF($D1710="","",IF(UPPER(TRIM($D1710))=UPPER(TRIM($F1710)),"OK","MISMATCH")))))</f>
        <v/>
      </c>
      <c r="K1710" s="16" t="str">
        <f aca="false">IF($A1710="","",SUMPRODUCT(--ISNUMBER(SEARCH(","&amp;TRIM($A1710)&amp;",",","&amp;SUBSTITUTE('1. Master BOM'!$D$2:$D$400," ","")&amp;","))))</f>
        <v/>
      </c>
      <c r="L1710" s="16" t="str">
        <f aca="false">IF($A1710="","",IF($K1710&lt;&gt;1,0,SUMPRODUCT(ISNUMBER(SEARCH(","&amp;TRIM($A1710)&amp;",",","&amp;SUBSTITUTE('1. Master BOM'!$D$2:$D$400," ","")&amp;","))*ROW('1. Master BOM'!$D$2:$D$400))))</f>
        <v/>
      </c>
      <c r="M1710" s="9" t="str">
        <f aca="false">IF($A1710="","",IF($K1710=0,"NOT IN BOM",IF($K1710&gt;1,"MULTIPLE BOM LINES","OK")))</f>
        <v/>
      </c>
      <c r="N1710" s="9" t="str">
        <f aca="false">IF($A1710="","",IF($L1710=0,"—",INDEX('1. Master BOM'!$A$1:$A$400,$L1710)))</f>
        <v/>
      </c>
      <c r="O1710" s="9" t="str">
        <f aca="false">IF($A1710="","",IF($L1710=0,"—",INDEX('1. Master BOM'!$B$1:$B$400,$L1710)))</f>
        <v/>
      </c>
      <c r="P1710" s="9" t="str">
        <f aca="false">IF($A1710="","",IF(OR($H1710="NOT IN SCHEMATIC",$O1710="—"),"",IF($G1710="","NO SCH PN",IF(UPPER(TRIM($G1710))=UPPER(TRIM($O1710)),"OK","MISMATCH"))))</f>
        <v/>
      </c>
      <c r="Q1710" s="9" t="str">
        <f aca="false">IF($A1710="","",IF($L1710=0,"—",INDEX('1. Master BOM'!$E$1:$E$400,$L1710)))</f>
        <v/>
      </c>
      <c r="R1710" s="9" t="str">
        <f aca="false">IF($A1710="","",IF($L1710=0,"—",IF(T(INDEX('1. Master BOM'!$F$1:$F$400,$L1710))="","(not set)",INDEX('1. Master BOM'!$F$1:$F$400,$L1710))))</f>
        <v/>
      </c>
      <c r="S1710" s="9" t="str">
        <f aca="false">IF($A1710="","",IF(OR($R1710="—",$R1710="(not set)",$D1710=""),"",IF(ISNUMBER(SEARCH(SUBSTITUTE(SUBSTITUTE(SUBSTITUTE($R1710,"-",""),"_","")," ",""),SUBSTITUTE(SUBSTITUTE(SUBSTITUTE($D1710,"-",""),"_","")," ",""))),"OK","CHECK")))</f>
        <v/>
      </c>
      <c r="T1710" s="9" t="str">
        <f aca="false">IF($A1710="","",IF(OR($H1710="NOT IN SCHEMATIC",$I1710="MISMATCH",$J1710="MISMATCH",$P1710="MISMATCH",$M1710&lt;&gt;"OK"),"REVIEW","OK"))</f>
        <v/>
      </c>
      <c r="U1710" s="14"/>
      <c r="V1710" s="14"/>
      <c r="W1710" s="17"/>
      <c r="X1710" s="14"/>
    </row>
    <row r="1711" customFormat="false" ht="15" hidden="false" customHeight="false" outlineLevel="0" collapsed="false">
      <c r="A1711" s="9" t="str">
        <f aca="false">IF('3. Layout Parts'!$A1711="","",TRIM('3. Layout Parts'!$A1711))</f>
        <v/>
      </c>
      <c r="B1711" s="9" t="str">
        <f aca="false">IF($A1711="","",'3. Layout Parts'!$D1711)</f>
        <v/>
      </c>
      <c r="C1711" s="9" t="str">
        <f aca="false">IF($A1711="","",'3. Layout Parts'!$B1711)</f>
        <v/>
      </c>
      <c r="D1711" s="9" t="str">
        <f aca="false">IF($A1711="","",'3. Layout Parts'!$C1711)</f>
        <v/>
      </c>
      <c r="E1711" s="9" t="str">
        <f aca="false">IF($A1711="","",IFERROR(INDEX('2. Schematic Parts'!$B$2:$B$3001,MATCH($A1711,'2. Schematic Parts'!$A$2:$A$3001,0)),"NOT FOUND"))</f>
        <v/>
      </c>
      <c r="F1711" s="9" t="str">
        <f aca="false">IF($A1711="","",IFERROR(INDEX('2. Schematic Parts'!$C$2:$C$3001,MATCH($A1711,'2. Schematic Parts'!$A$2:$A$3001,0))&amp;"","NOT FOUND"))</f>
        <v/>
      </c>
      <c r="G1711" s="9" t="str">
        <f aca="false">IF($A1711="","",IFERROR(INDEX('2. Schematic Parts'!$D$2:$D$3001,MATCH($A1711,'2. Schematic Parts'!$A$2:$A$3001,0))&amp;"","NOT FOUND"))</f>
        <v/>
      </c>
      <c r="H1711" s="9" t="str">
        <f aca="false">IF($A1711="","",IF(COUNTIF('2. Schematic Parts'!$A$2:$A$3001,$A1711)=0,"NOT IN SCHEMATIC","OK"))</f>
        <v/>
      </c>
      <c r="I1711" s="9" t="str">
        <f aca="false">IF($A1711="","",IF($H1711="NOT IN SCHEMATIC","",IF(UPPER(TRIM($C1711))=UPPER(TRIM($E1711)),"OK","MISMATCH")))</f>
        <v/>
      </c>
      <c r="J1711" s="9" t="str">
        <f aca="false">IF($A1711="","",IF($H1711="NOT IN SCHEMATIC","",IF($F1711="","NO SCH DECAL",IF($D1711="","",IF(UPPER(TRIM($D1711))=UPPER(TRIM($F1711)),"OK","MISMATCH")))))</f>
        <v/>
      </c>
      <c r="K1711" s="16" t="str">
        <f aca="false">IF($A1711="","",SUMPRODUCT(--ISNUMBER(SEARCH(","&amp;TRIM($A1711)&amp;",",","&amp;SUBSTITUTE('1. Master BOM'!$D$2:$D$400," ","")&amp;","))))</f>
        <v/>
      </c>
      <c r="L1711" s="16" t="str">
        <f aca="false">IF($A1711="","",IF($K1711&lt;&gt;1,0,SUMPRODUCT(ISNUMBER(SEARCH(","&amp;TRIM($A1711)&amp;",",","&amp;SUBSTITUTE('1. Master BOM'!$D$2:$D$400," ","")&amp;","))*ROW('1. Master BOM'!$D$2:$D$400))))</f>
        <v/>
      </c>
      <c r="M1711" s="9" t="str">
        <f aca="false">IF($A1711="","",IF($K1711=0,"NOT IN BOM",IF($K1711&gt;1,"MULTIPLE BOM LINES","OK")))</f>
        <v/>
      </c>
      <c r="N1711" s="9" t="str">
        <f aca="false">IF($A1711="","",IF($L1711=0,"—",INDEX('1. Master BOM'!$A$1:$A$400,$L1711)))</f>
        <v/>
      </c>
      <c r="O1711" s="9" t="str">
        <f aca="false">IF($A1711="","",IF($L1711=0,"—",INDEX('1. Master BOM'!$B$1:$B$400,$L1711)))</f>
        <v/>
      </c>
      <c r="P1711" s="9" t="str">
        <f aca="false">IF($A1711="","",IF(OR($H1711="NOT IN SCHEMATIC",$O1711="—"),"",IF($G1711="","NO SCH PN",IF(UPPER(TRIM($G1711))=UPPER(TRIM($O1711)),"OK","MISMATCH"))))</f>
        <v/>
      </c>
      <c r="Q1711" s="9" t="str">
        <f aca="false">IF($A1711="","",IF($L1711=0,"—",INDEX('1. Master BOM'!$E$1:$E$400,$L1711)))</f>
        <v/>
      </c>
      <c r="R1711" s="9" t="str">
        <f aca="false">IF($A1711="","",IF($L1711=0,"—",IF(T(INDEX('1. Master BOM'!$F$1:$F$400,$L1711))="","(not set)",INDEX('1. Master BOM'!$F$1:$F$400,$L1711))))</f>
        <v/>
      </c>
      <c r="S1711" s="9" t="str">
        <f aca="false">IF($A1711="","",IF(OR($R1711="—",$R1711="(not set)",$D1711=""),"",IF(ISNUMBER(SEARCH(SUBSTITUTE(SUBSTITUTE(SUBSTITUTE($R1711,"-",""),"_","")," ",""),SUBSTITUTE(SUBSTITUTE(SUBSTITUTE($D1711,"-",""),"_","")," ",""))),"OK","CHECK")))</f>
        <v/>
      </c>
      <c r="T1711" s="9" t="str">
        <f aca="false">IF($A1711="","",IF(OR($H1711="NOT IN SCHEMATIC",$I1711="MISMATCH",$J1711="MISMATCH",$P1711="MISMATCH",$M1711&lt;&gt;"OK"),"REVIEW","OK"))</f>
        <v/>
      </c>
      <c r="U1711" s="14"/>
      <c r="V1711" s="14"/>
      <c r="W1711" s="17"/>
      <c r="X1711" s="14"/>
    </row>
    <row r="1712" customFormat="false" ht="15" hidden="false" customHeight="false" outlineLevel="0" collapsed="false">
      <c r="A1712" s="9" t="str">
        <f aca="false">IF('3. Layout Parts'!$A1712="","",TRIM('3. Layout Parts'!$A1712))</f>
        <v/>
      </c>
      <c r="B1712" s="9" t="str">
        <f aca="false">IF($A1712="","",'3. Layout Parts'!$D1712)</f>
        <v/>
      </c>
      <c r="C1712" s="9" t="str">
        <f aca="false">IF($A1712="","",'3. Layout Parts'!$B1712)</f>
        <v/>
      </c>
      <c r="D1712" s="9" t="str">
        <f aca="false">IF($A1712="","",'3. Layout Parts'!$C1712)</f>
        <v/>
      </c>
      <c r="E1712" s="9" t="str">
        <f aca="false">IF($A1712="","",IFERROR(INDEX('2. Schematic Parts'!$B$2:$B$3001,MATCH($A1712,'2. Schematic Parts'!$A$2:$A$3001,0)),"NOT FOUND"))</f>
        <v/>
      </c>
      <c r="F1712" s="9" t="str">
        <f aca="false">IF($A1712="","",IFERROR(INDEX('2. Schematic Parts'!$C$2:$C$3001,MATCH($A1712,'2. Schematic Parts'!$A$2:$A$3001,0))&amp;"","NOT FOUND"))</f>
        <v/>
      </c>
      <c r="G1712" s="9" t="str">
        <f aca="false">IF($A1712="","",IFERROR(INDEX('2. Schematic Parts'!$D$2:$D$3001,MATCH($A1712,'2. Schematic Parts'!$A$2:$A$3001,0))&amp;"","NOT FOUND"))</f>
        <v/>
      </c>
      <c r="H1712" s="9" t="str">
        <f aca="false">IF($A1712="","",IF(COUNTIF('2. Schematic Parts'!$A$2:$A$3001,$A1712)=0,"NOT IN SCHEMATIC","OK"))</f>
        <v/>
      </c>
      <c r="I1712" s="9" t="str">
        <f aca="false">IF($A1712="","",IF($H1712="NOT IN SCHEMATIC","",IF(UPPER(TRIM($C1712))=UPPER(TRIM($E1712)),"OK","MISMATCH")))</f>
        <v/>
      </c>
      <c r="J1712" s="9" t="str">
        <f aca="false">IF($A1712="","",IF($H1712="NOT IN SCHEMATIC","",IF($F1712="","NO SCH DECAL",IF($D1712="","",IF(UPPER(TRIM($D1712))=UPPER(TRIM($F1712)),"OK","MISMATCH")))))</f>
        <v/>
      </c>
      <c r="K1712" s="16" t="str">
        <f aca="false">IF($A1712="","",SUMPRODUCT(--ISNUMBER(SEARCH(","&amp;TRIM($A1712)&amp;",",","&amp;SUBSTITUTE('1. Master BOM'!$D$2:$D$400," ","")&amp;","))))</f>
        <v/>
      </c>
      <c r="L1712" s="16" t="str">
        <f aca="false">IF($A1712="","",IF($K1712&lt;&gt;1,0,SUMPRODUCT(ISNUMBER(SEARCH(","&amp;TRIM($A1712)&amp;",",","&amp;SUBSTITUTE('1. Master BOM'!$D$2:$D$400," ","")&amp;","))*ROW('1. Master BOM'!$D$2:$D$400))))</f>
        <v/>
      </c>
      <c r="M1712" s="9" t="str">
        <f aca="false">IF($A1712="","",IF($K1712=0,"NOT IN BOM",IF($K1712&gt;1,"MULTIPLE BOM LINES","OK")))</f>
        <v/>
      </c>
      <c r="N1712" s="9" t="str">
        <f aca="false">IF($A1712="","",IF($L1712=0,"—",INDEX('1. Master BOM'!$A$1:$A$400,$L1712)))</f>
        <v/>
      </c>
      <c r="O1712" s="9" t="str">
        <f aca="false">IF($A1712="","",IF($L1712=0,"—",INDEX('1. Master BOM'!$B$1:$B$400,$L1712)))</f>
        <v/>
      </c>
      <c r="P1712" s="9" t="str">
        <f aca="false">IF($A1712="","",IF(OR($H1712="NOT IN SCHEMATIC",$O1712="—"),"",IF($G1712="","NO SCH PN",IF(UPPER(TRIM($G1712))=UPPER(TRIM($O1712)),"OK","MISMATCH"))))</f>
        <v/>
      </c>
      <c r="Q1712" s="9" t="str">
        <f aca="false">IF($A1712="","",IF($L1712=0,"—",INDEX('1. Master BOM'!$E$1:$E$400,$L1712)))</f>
        <v/>
      </c>
      <c r="R1712" s="9" t="str">
        <f aca="false">IF($A1712="","",IF($L1712=0,"—",IF(T(INDEX('1. Master BOM'!$F$1:$F$400,$L1712))="","(not set)",INDEX('1. Master BOM'!$F$1:$F$400,$L1712))))</f>
        <v/>
      </c>
      <c r="S1712" s="9" t="str">
        <f aca="false">IF($A1712="","",IF(OR($R1712="—",$R1712="(not set)",$D1712=""),"",IF(ISNUMBER(SEARCH(SUBSTITUTE(SUBSTITUTE(SUBSTITUTE($R1712,"-",""),"_","")," ",""),SUBSTITUTE(SUBSTITUTE(SUBSTITUTE($D1712,"-",""),"_","")," ",""))),"OK","CHECK")))</f>
        <v/>
      </c>
      <c r="T1712" s="9" t="str">
        <f aca="false">IF($A1712="","",IF(OR($H1712="NOT IN SCHEMATIC",$I1712="MISMATCH",$J1712="MISMATCH",$P1712="MISMATCH",$M1712&lt;&gt;"OK"),"REVIEW","OK"))</f>
        <v/>
      </c>
      <c r="U1712" s="14"/>
      <c r="V1712" s="14"/>
      <c r="W1712" s="17"/>
      <c r="X1712" s="14"/>
    </row>
    <row r="1713" customFormat="false" ht="15" hidden="false" customHeight="false" outlineLevel="0" collapsed="false">
      <c r="A1713" s="9" t="str">
        <f aca="false">IF('3. Layout Parts'!$A1713="","",TRIM('3. Layout Parts'!$A1713))</f>
        <v/>
      </c>
      <c r="B1713" s="9" t="str">
        <f aca="false">IF($A1713="","",'3. Layout Parts'!$D1713)</f>
        <v/>
      </c>
      <c r="C1713" s="9" t="str">
        <f aca="false">IF($A1713="","",'3. Layout Parts'!$B1713)</f>
        <v/>
      </c>
      <c r="D1713" s="9" t="str">
        <f aca="false">IF($A1713="","",'3. Layout Parts'!$C1713)</f>
        <v/>
      </c>
      <c r="E1713" s="9" t="str">
        <f aca="false">IF($A1713="","",IFERROR(INDEX('2. Schematic Parts'!$B$2:$B$3001,MATCH($A1713,'2. Schematic Parts'!$A$2:$A$3001,0)),"NOT FOUND"))</f>
        <v/>
      </c>
      <c r="F1713" s="9" t="str">
        <f aca="false">IF($A1713="","",IFERROR(INDEX('2. Schematic Parts'!$C$2:$C$3001,MATCH($A1713,'2. Schematic Parts'!$A$2:$A$3001,0))&amp;"","NOT FOUND"))</f>
        <v/>
      </c>
      <c r="G1713" s="9" t="str">
        <f aca="false">IF($A1713="","",IFERROR(INDEX('2. Schematic Parts'!$D$2:$D$3001,MATCH($A1713,'2. Schematic Parts'!$A$2:$A$3001,0))&amp;"","NOT FOUND"))</f>
        <v/>
      </c>
      <c r="H1713" s="9" t="str">
        <f aca="false">IF($A1713="","",IF(COUNTIF('2. Schematic Parts'!$A$2:$A$3001,$A1713)=0,"NOT IN SCHEMATIC","OK"))</f>
        <v/>
      </c>
      <c r="I1713" s="9" t="str">
        <f aca="false">IF($A1713="","",IF($H1713="NOT IN SCHEMATIC","",IF(UPPER(TRIM($C1713))=UPPER(TRIM($E1713)),"OK","MISMATCH")))</f>
        <v/>
      </c>
      <c r="J1713" s="9" t="str">
        <f aca="false">IF($A1713="","",IF($H1713="NOT IN SCHEMATIC","",IF($F1713="","NO SCH DECAL",IF($D1713="","",IF(UPPER(TRIM($D1713))=UPPER(TRIM($F1713)),"OK","MISMATCH")))))</f>
        <v/>
      </c>
      <c r="K1713" s="16" t="str">
        <f aca="false">IF($A1713="","",SUMPRODUCT(--ISNUMBER(SEARCH(","&amp;TRIM($A1713)&amp;",",","&amp;SUBSTITUTE('1. Master BOM'!$D$2:$D$400," ","")&amp;","))))</f>
        <v/>
      </c>
      <c r="L1713" s="16" t="str">
        <f aca="false">IF($A1713="","",IF($K1713&lt;&gt;1,0,SUMPRODUCT(ISNUMBER(SEARCH(","&amp;TRIM($A1713)&amp;",",","&amp;SUBSTITUTE('1. Master BOM'!$D$2:$D$400," ","")&amp;","))*ROW('1. Master BOM'!$D$2:$D$400))))</f>
        <v/>
      </c>
      <c r="M1713" s="9" t="str">
        <f aca="false">IF($A1713="","",IF($K1713=0,"NOT IN BOM",IF($K1713&gt;1,"MULTIPLE BOM LINES","OK")))</f>
        <v/>
      </c>
      <c r="N1713" s="9" t="str">
        <f aca="false">IF($A1713="","",IF($L1713=0,"—",INDEX('1. Master BOM'!$A$1:$A$400,$L1713)))</f>
        <v/>
      </c>
      <c r="O1713" s="9" t="str">
        <f aca="false">IF($A1713="","",IF($L1713=0,"—",INDEX('1. Master BOM'!$B$1:$B$400,$L1713)))</f>
        <v/>
      </c>
      <c r="P1713" s="9" t="str">
        <f aca="false">IF($A1713="","",IF(OR($H1713="NOT IN SCHEMATIC",$O1713="—"),"",IF($G1713="","NO SCH PN",IF(UPPER(TRIM($G1713))=UPPER(TRIM($O1713)),"OK","MISMATCH"))))</f>
        <v/>
      </c>
      <c r="Q1713" s="9" t="str">
        <f aca="false">IF($A1713="","",IF($L1713=0,"—",INDEX('1. Master BOM'!$E$1:$E$400,$L1713)))</f>
        <v/>
      </c>
      <c r="R1713" s="9" t="str">
        <f aca="false">IF($A1713="","",IF($L1713=0,"—",IF(T(INDEX('1. Master BOM'!$F$1:$F$400,$L1713))="","(not set)",INDEX('1. Master BOM'!$F$1:$F$400,$L1713))))</f>
        <v/>
      </c>
      <c r="S1713" s="9" t="str">
        <f aca="false">IF($A1713="","",IF(OR($R1713="—",$R1713="(not set)",$D1713=""),"",IF(ISNUMBER(SEARCH(SUBSTITUTE(SUBSTITUTE(SUBSTITUTE($R1713,"-",""),"_","")," ",""),SUBSTITUTE(SUBSTITUTE(SUBSTITUTE($D1713,"-",""),"_","")," ",""))),"OK","CHECK")))</f>
        <v/>
      </c>
      <c r="T1713" s="9" t="str">
        <f aca="false">IF($A1713="","",IF(OR($H1713="NOT IN SCHEMATIC",$I1713="MISMATCH",$J1713="MISMATCH",$P1713="MISMATCH",$M1713&lt;&gt;"OK"),"REVIEW","OK"))</f>
        <v/>
      </c>
      <c r="U1713" s="14"/>
      <c r="V1713" s="14"/>
      <c r="W1713" s="17"/>
      <c r="X1713" s="14"/>
    </row>
    <row r="1714" customFormat="false" ht="15" hidden="false" customHeight="false" outlineLevel="0" collapsed="false">
      <c r="A1714" s="9" t="str">
        <f aca="false">IF('3. Layout Parts'!$A1714="","",TRIM('3. Layout Parts'!$A1714))</f>
        <v/>
      </c>
      <c r="B1714" s="9" t="str">
        <f aca="false">IF($A1714="","",'3. Layout Parts'!$D1714)</f>
        <v/>
      </c>
      <c r="C1714" s="9" t="str">
        <f aca="false">IF($A1714="","",'3. Layout Parts'!$B1714)</f>
        <v/>
      </c>
      <c r="D1714" s="9" t="str">
        <f aca="false">IF($A1714="","",'3. Layout Parts'!$C1714)</f>
        <v/>
      </c>
      <c r="E1714" s="9" t="str">
        <f aca="false">IF($A1714="","",IFERROR(INDEX('2. Schematic Parts'!$B$2:$B$3001,MATCH($A1714,'2. Schematic Parts'!$A$2:$A$3001,0)),"NOT FOUND"))</f>
        <v/>
      </c>
      <c r="F1714" s="9" t="str">
        <f aca="false">IF($A1714="","",IFERROR(INDEX('2. Schematic Parts'!$C$2:$C$3001,MATCH($A1714,'2. Schematic Parts'!$A$2:$A$3001,0))&amp;"","NOT FOUND"))</f>
        <v/>
      </c>
      <c r="G1714" s="9" t="str">
        <f aca="false">IF($A1714="","",IFERROR(INDEX('2. Schematic Parts'!$D$2:$D$3001,MATCH($A1714,'2. Schematic Parts'!$A$2:$A$3001,0))&amp;"","NOT FOUND"))</f>
        <v/>
      </c>
      <c r="H1714" s="9" t="str">
        <f aca="false">IF($A1714="","",IF(COUNTIF('2. Schematic Parts'!$A$2:$A$3001,$A1714)=0,"NOT IN SCHEMATIC","OK"))</f>
        <v/>
      </c>
      <c r="I1714" s="9" t="str">
        <f aca="false">IF($A1714="","",IF($H1714="NOT IN SCHEMATIC","",IF(UPPER(TRIM($C1714))=UPPER(TRIM($E1714)),"OK","MISMATCH")))</f>
        <v/>
      </c>
      <c r="J1714" s="9" t="str">
        <f aca="false">IF($A1714="","",IF($H1714="NOT IN SCHEMATIC","",IF($F1714="","NO SCH DECAL",IF($D1714="","",IF(UPPER(TRIM($D1714))=UPPER(TRIM($F1714)),"OK","MISMATCH")))))</f>
        <v/>
      </c>
      <c r="K1714" s="16" t="str">
        <f aca="false">IF($A1714="","",SUMPRODUCT(--ISNUMBER(SEARCH(","&amp;TRIM($A1714)&amp;",",","&amp;SUBSTITUTE('1. Master BOM'!$D$2:$D$400," ","")&amp;","))))</f>
        <v/>
      </c>
      <c r="L1714" s="16" t="str">
        <f aca="false">IF($A1714="","",IF($K1714&lt;&gt;1,0,SUMPRODUCT(ISNUMBER(SEARCH(","&amp;TRIM($A1714)&amp;",",","&amp;SUBSTITUTE('1. Master BOM'!$D$2:$D$400," ","")&amp;","))*ROW('1. Master BOM'!$D$2:$D$400))))</f>
        <v/>
      </c>
      <c r="M1714" s="9" t="str">
        <f aca="false">IF($A1714="","",IF($K1714=0,"NOT IN BOM",IF($K1714&gt;1,"MULTIPLE BOM LINES","OK")))</f>
        <v/>
      </c>
      <c r="N1714" s="9" t="str">
        <f aca="false">IF($A1714="","",IF($L1714=0,"—",INDEX('1. Master BOM'!$A$1:$A$400,$L1714)))</f>
        <v/>
      </c>
      <c r="O1714" s="9" t="str">
        <f aca="false">IF($A1714="","",IF($L1714=0,"—",INDEX('1. Master BOM'!$B$1:$B$400,$L1714)))</f>
        <v/>
      </c>
      <c r="P1714" s="9" t="str">
        <f aca="false">IF($A1714="","",IF(OR($H1714="NOT IN SCHEMATIC",$O1714="—"),"",IF($G1714="","NO SCH PN",IF(UPPER(TRIM($G1714))=UPPER(TRIM($O1714)),"OK","MISMATCH"))))</f>
        <v/>
      </c>
      <c r="Q1714" s="9" t="str">
        <f aca="false">IF($A1714="","",IF($L1714=0,"—",INDEX('1. Master BOM'!$E$1:$E$400,$L1714)))</f>
        <v/>
      </c>
      <c r="R1714" s="9" t="str">
        <f aca="false">IF($A1714="","",IF($L1714=0,"—",IF(T(INDEX('1. Master BOM'!$F$1:$F$400,$L1714))="","(not set)",INDEX('1. Master BOM'!$F$1:$F$400,$L1714))))</f>
        <v/>
      </c>
      <c r="S1714" s="9" t="str">
        <f aca="false">IF($A1714="","",IF(OR($R1714="—",$R1714="(not set)",$D1714=""),"",IF(ISNUMBER(SEARCH(SUBSTITUTE(SUBSTITUTE(SUBSTITUTE($R1714,"-",""),"_","")," ",""),SUBSTITUTE(SUBSTITUTE(SUBSTITUTE($D1714,"-",""),"_","")," ",""))),"OK","CHECK")))</f>
        <v/>
      </c>
      <c r="T1714" s="9" t="str">
        <f aca="false">IF($A1714="","",IF(OR($H1714="NOT IN SCHEMATIC",$I1714="MISMATCH",$J1714="MISMATCH",$P1714="MISMATCH",$M1714&lt;&gt;"OK"),"REVIEW","OK"))</f>
        <v/>
      </c>
      <c r="U1714" s="14"/>
      <c r="V1714" s="14"/>
      <c r="W1714" s="17"/>
      <c r="X1714" s="14"/>
    </row>
    <row r="1715" customFormat="false" ht="15" hidden="false" customHeight="false" outlineLevel="0" collapsed="false">
      <c r="A1715" s="9" t="str">
        <f aca="false">IF('3. Layout Parts'!$A1715="","",TRIM('3. Layout Parts'!$A1715))</f>
        <v/>
      </c>
      <c r="B1715" s="9" t="str">
        <f aca="false">IF($A1715="","",'3. Layout Parts'!$D1715)</f>
        <v/>
      </c>
      <c r="C1715" s="9" t="str">
        <f aca="false">IF($A1715="","",'3. Layout Parts'!$B1715)</f>
        <v/>
      </c>
      <c r="D1715" s="9" t="str">
        <f aca="false">IF($A1715="","",'3. Layout Parts'!$C1715)</f>
        <v/>
      </c>
      <c r="E1715" s="9" t="str">
        <f aca="false">IF($A1715="","",IFERROR(INDEX('2. Schematic Parts'!$B$2:$B$3001,MATCH($A1715,'2. Schematic Parts'!$A$2:$A$3001,0)),"NOT FOUND"))</f>
        <v/>
      </c>
      <c r="F1715" s="9" t="str">
        <f aca="false">IF($A1715="","",IFERROR(INDEX('2. Schematic Parts'!$C$2:$C$3001,MATCH($A1715,'2. Schematic Parts'!$A$2:$A$3001,0))&amp;"","NOT FOUND"))</f>
        <v/>
      </c>
      <c r="G1715" s="9" t="str">
        <f aca="false">IF($A1715="","",IFERROR(INDEX('2. Schematic Parts'!$D$2:$D$3001,MATCH($A1715,'2. Schematic Parts'!$A$2:$A$3001,0))&amp;"","NOT FOUND"))</f>
        <v/>
      </c>
      <c r="H1715" s="9" t="str">
        <f aca="false">IF($A1715="","",IF(COUNTIF('2. Schematic Parts'!$A$2:$A$3001,$A1715)=0,"NOT IN SCHEMATIC","OK"))</f>
        <v/>
      </c>
      <c r="I1715" s="9" t="str">
        <f aca="false">IF($A1715="","",IF($H1715="NOT IN SCHEMATIC","",IF(UPPER(TRIM($C1715))=UPPER(TRIM($E1715)),"OK","MISMATCH")))</f>
        <v/>
      </c>
      <c r="J1715" s="9" t="str">
        <f aca="false">IF($A1715="","",IF($H1715="NOT IN SCHEMATIC","",IF($F1715="","NO SCH DECAL",IF($D1715="","",IF(UPPER(TRIM($D1715))=UPPER(TRIM($F1715)),"OK","MISMATCH")))))</f>
        <v/>
      </c>
      <c r="K1715" s="16" t="str">
        <f aca="false">IF($A1715="","",SUMPRODUCT(--ISNUMBER(SEARCH(","&amp;TRIM($A1715)&amp;",",","&amp;SUBSTITUTE('1. Master BOM'!$D$2:$D$400," ","")&amp;","))))</f>
        <v/>
      </c>
      <c r="L1715" s="16" t="str">
        <f aca="false">IF($A1715="","",IF($K1715&lt;&gt;1,0,SUMPRODUCT(ISNUMBER(SEARCH(","&amp;TRIM($A1715)&amp;",",","&amp;SUBSTITUTE('1. Master BOM'!$D$2:$D$400," ","")&amp;","))*ROW('1. Master BOM'!$D$2:$D$400))))</f>
        <v/>
      </c>
      <c r="M1715" s="9" t="str">
        <f aca="false">IF($A1715="","",IF($K1715=0,"NOT IN BOM",IF($K1715&gt;1,"MULTIPLE BOM LINES","OK")))</f>
        <v/>
      </c>
      <c r="N1715" s="9" t="str">
        <f aca="false">IF($A1715="","",IF($L1715=0,"—",INDEX('1. Master BOM'!$A$1:$A$400,$L1715)))</f>
        <v/>
      </c>
      <c r="O1715" s="9" t="str">
        <f aca="false">IF($A1715="","",IF($L1715=0,"—",INDEX('1. Master BOM'!$B$1:$B$400,$L1715)))</f>
        <v/>
      </c>
      <c r="P1715" s="9" t="str">
        <f aca="false">IF($A1715="","",IF(OR($H1715="NOT IN SCHEMATIC",$O1715="—"),"",IF($G1715="","NO SCH PN",IF(UPPER(TRIM($G1715))=UPPER(TRIM($O1715)),"OK","MISMATCH"))))</f>
        <v/>
      </c>
      <c r="Q1715" s="9" t="str">
        <f aca="false">IF($A1715="","",IF($L1715=0,"—",INDEX('1. Master BOM'!$E$1:$E$400,$L1715)))</f>
        <v/>
      </c>
      <c r="R1715" s="9" t="str">
        <f aca="false">IF($A1715="","",IF($L1715=0,"—",IF(T(INDEX('1. Master BOM'!$F$1:$F$400,$L1715))="","(not set)",INDEX('1. Master BOM'!$F$1:$F$400,$L1715))))</f>
        <v/>
      </c>
      <c r="S1715" s="9" t="str">
        <f aca="false">IF($A1715="","",IF(OR($R1715="—",$R1715="(not set)",$D1715=""),"",IF(ISNUMBER(SEARCH(SUBSTITUTE(SUBSTITUTE(SUBSTITUTE($R1715,"-",""),"_","")," ",""),SUBSTITUTE(SUBSTITUTE(SUBSTITUTE($D1715,"-",""),"_","")," ",""))),"OK","CHECK")))</f>
        <v/>
      </c>
      <c r="T1715" s="9" t="str">
        <f aca="false">IF($A1715="","",IF(OR($H1715="NOT IN SCHEMATIC",$I1715="MISMATCH",$J1715="MISMATCH",$P1715="MISMATCH",$M1715&lt;&gt;"OK"),"REVIEW","OK"))</f>
        <v/>
      </c>
      <c r="U1715" s="14"/>
      <c r="V1715" s="14"/>
      <c r="W1715" s="17"/>
      <c r="X1715" s="14"/>
    </row>
    <row r="1716" customFormat="false" ht="15" hidden="false" customHeight="false" outlineLevel="0" collapsed="false">
      <c r="A1716" s="9" t="str">
        <f aca="false">IF('3. Layout Parts'!$A1716="","",TRIM('3. Layout Parts'!$A1716))</f>
        <v/>
      </c>
      <c r="B1716" s="9" t="str">
        <f aca="false">IF($A1716="","",'3. Layout Parts'!$D1716)</f>
        <v/>
      </c>
      <c r="C1716" s="9" t="str">
        <f aca="false">IF($A1716="","",'3. Layout Parts'!$B1716)</f>
        <v/>
      </c>
      <c r="D1716" s="9" t="str">
        <f aca="false">IF($A1716="","",'3. Layout Parts'!$C1716)</f>
        <v/>
      </c>
      <c r="E1716" s="9" t="str">
        <f aca="false">IF($A1716="","",IFERROR(INDEX('2. Schematic Parts'!$B$2:$B$3001,MATCH($A1716,'2. Schematic Parts'!$A$2:$A$3001,0)),"NOT FOUND"))</f>
        <v/>
      </c>
      <c r="F1716" s="9" t="str">
        <f aca="false">IF($A1716="","",IFERROR(INDEX('2. Schematic Parts'!$C$2:$C$3001,MATCH($A1716,'2. Schematic Parts'!$A$2:$A$3001,0))&amp;"","NOT FOUND"))</f>
        <v/>
      </c>
      <c r="G1716" s="9" t="str">
        <f aca="false">IF($A1716="","",IFERROR(INDEX('2. Schematic Parts'!$D$2:$D$3001,MATCH($A1716,'2. Schematic Parts'!$A$2:$A$3001,0))&amp;"","NOT FOUND"))</f>
        <v/>
      </c>
      <c r="H1716" s="9" t="str">
        <f aca="false">IF($A1716="","",IF(COUNTIF('2. Schematic Parts'!$A$2:$A$3001,$A1716)=0,"NOT IN SCHEMATIC","OK"))</f>
        <v/>
      </c>
      <c r="I1716" s="9" t="str">
        <f aca="false">IF($A1716="","",IF($H1716="NOT IN SCHEMATIC","",IF(UPPER(TRIM($C1716))=UPPER(TRIM($E1716)),"OK","MISMATCH")))</f>
        <v/>
      </c>
      <c r="J1716" s="9" t="str">
        <f aca="false">IF($A1716="","",IF($H1716="NOT IN SCHEMATIC","",IF($F1716="","NO SCH DECAL",IF($D1716="","",IF(UPPER(TRIM($D1716))=UPPER(TRIM($F1716)),"OK","MISMATCH")))))</f>
        <v/>
      </c>
      <c r="K1716" s="16" t="str">
        <f aca="false">IF($A1716="","",SUMPRODUCT(--ISNUMBER(SEARCH(","&amp;TRIM($A1716)&amp;",",","&amp;SUBSTITUTE('1. Master BOM'!$D$2:$D$400," ","")&amp;","))))</f>
        <v/>
      </c>
      <c r="L1716" s="16" t="str">
        <f aca="false">IF($A1716="","",IF($K1716&lt;&gt;1,0,SUMPRODUCT(ISNUMBER(SEARCH(","&amp;TRIM($A1716)&amp;",",","&amp;SUBSTITUTE('1. Master BOM'!$D$2:$D$400," ","")&amp;","))*ROW('1. Master BOM'!$D$2:$D$400))))</f>
        <v/>
      </c>
      <c r="M1716" s="9" t="str">
        <f aca="false">IF($A1716="","",IF($K1716=0,"NOT IN BOM",IF($K1716&gt;1,"MULTIPLE BOM LINES","OK")))</f>
        <v/>
      </c>
      <c r="N1716" s="9" t="str">
        <f aca="false">IF($A1716="","",IF($L1716=0,"—",INDEX('1. Master BOM'!$A$1:$A$400,$L1716)))</f>
        <v/>
      </c>
      <c r="O1716" s="9" t="str">
        <f aca="false">IF($A1716="","",IF($L1716=0,"—",INDEX('1. Master BOM'!$B$1:$B$400,$L1716)))</f>
        <v/>
      </c>
      <c r="P1716" s="9" t="str">
        <f aca="false">IF($A1716="","",IF(OR($H1716="NOT IN SCHEMATIC",$O1716="—"),"",IF($G1716="","NO SCH PN",IF(UPPER(TRIM($G1716))=UPPER(TRIM($O1716)),"OK","MISMATCH"))))</f>
        <v/>
      </c>
      <c r="Q1716" s="9" t="str">
        <f aca="false">IF($A1716="","",IF($L1716=0,"—",INDEX('1. Master BOM'!$E$1:$E$400,$L1716)))</f>
        <v/>
      </c>
      <c r="R1716" s="9" t="str">
        <f aca="false">IF($A1716="","",IF($L1716=0,"—",IF(T(INDEX('1. Master BOM'!$F$1:$F$400,$L1716))="","(not set)",INDEX('1. Master BOM'!$F$1:$F$400,$L1716))))</f>
        <v/>
      </c>
      <c r="S1716" s="9" t="str">
        <f aca="false">IF($A1716="","",IF(OR($R1716="—",$R1716="(not set)",$D1716=""),"",IF(ISNUMBER(SEARCH(SUBSTITUTE(SUBSTITUTE(SUBSTITUTE($R1716,"-",""),"_","")," ",""),SUBSTITUTE(SUBSTITUTE(SUBSTITUTE($D1716,"-",""),"_","")," ",""))),"OK","CHECK")))</f>
        <v/>
      </c>
      <c r="T1716" s="9" t="str">
        <f aca="false">IF($A1716="","",IF(OR($H1716="NOT IN SCHEMATIC",$I1716="MISMATCH",$J1716="MISMATCH",$P1716="MISMATCH",$M1716&lt;&gt;"OK"),"REVIEW","OK"))</f>
        <v/>
      </c>
      <c r="U1716" s="14"/>
      <c r="V1716" s="14"/>
      <c r="W1716" s="17"/>
      <c r="X1716" s="14"/>
    </row>
    <row r="1717" customFormat="false" ht="15" hidden="false" customHeight="false" outlineLevel="0" collapsed="false">
      <c r="A1717" s="9" t="str">
        <f aca="false">IF('3. Layout Parts'!$A1717="","",TRIM('3. Layout Parts'!$A1717))</f>
        <v/>
      </c>
      <c r="B1717" s="9" t="str">
        <f aca="false">IF($A1717="","",'3. Layout Parts'!$D1717)</f>
        <v/>
      </c>
      <c r="C1717" s="9" t="str">
        <f aca="false">IF($A1717="","",'3. Layout Parts'!$B1717)</f>
        <v/>
      </c>
      <c r="D1717" s="9" t="str">
        <f aca="false">IF($A1717="","",'3. Layout Parts'!$C1717)</f>
        <v/>
      </c>
      <c r="E1717" s="9" t="str">
        <f aca="false">IF($A1717="","",IFERROR(INDEX('2. Schematic Parts'!$B$2:$B$3001,MATCH($A1717,'2. Schematic Parts'!$A$2:$A$3001,0)),"NOT FOUND"))</f>
        <v/>
      </c>
      <c r="F1717" s="9" t="str">
        <f aca="false">IF($A1717="","",IFERROR(INDEX('2. Schematic Parts'!$C$2:$C$3001,MATCH($A1717,'2. Schematic Parts'!$A$2:$A$3001,0))&amp;"","NOT FOUND"))</f>
        <v/>
      </c>
      <c r="G1717" s="9" t="str">
        <f aca="false">IF($A1717="","",IFERROR(INDEX('2. Schematic Parts'!$D$2:$D$3001,MATCH($A1717,'2. Schematic Parts'!$A$2:$A$3001,0))&amp;"","NOT FOUND"))</f>
        <v/>
      </c>
      <c r="H1717" s="9" t="str">
        <f aca="false">IF($A1717="","",IF(COUNTIF('2. Schematic Parts'!$A$2:$A$3001,$A1717)=0,"NOT IN SCHEMATIC","OK"))</f>
        <v/>
      </c>
      <c r="I1717" s="9" t="str">
        <f aca="false">IF($A1717="","",IF($H1717="NOT IN SCHEMATIC","",IF(UPPER(TRIM($C1717))=UPPER(TRIM($E1717)),"OK","MISMATCH")))</f>
        <v/>
      </c>
      <c r="J1717" s="9" t="str">
        <f aca="false">IF($A1717="","",IF($H1717="NOT IN SCHEMATIC","",IF($F1717="","NO SCH DECAL",IF($D1717="","",IF(UPPER(TRIM($D1717))=UPPER(TRIM($F1717)),"OK","MISMATCH")))))</f>
        <v/>
      </c>
      <c r="K1717" s="16" t="str">
        <f aca="false">IF($A1717="","",SUMPRODUCT(--ISNUMBER(SEARCH(","&amp;TRIM($A1717)&amp;",",","&amp;SUBSTITUTE('1. Master BOM'!$D$2:$D$400," ","")&amp;","))))</f>
        <v/>
      </c>
      <c r="L1717" s="16" t="str">
        <f aca="false">IF($A1717="","",IF($K1717&lt;&gt;1,0,SUMPRODUCT(ISNUMBER(SEARCH(","&amp;TRIM($A1717)&amp;",",","&amp;SUBSTITUTE('1. Master BOM'!$D$2:$D$400," ","")&amp;","))*ROW('1. Master BOM'!$D$2:$D$400))))</f>
        <v/>
      </c>
      <c r="M1717" s="9" t="str">
        <f aca="false">IF($A1717="","",IF($K1717=0,"NOT IN BOM",IF($K1717&gt;1,"MULTIPLE BOM LINES","OK")))</f>
        <v/>
      </c>
      <c r="N1717" s="9" t="str">
        <f aca="false">IF($A1717="","",IF($L1717=0,"—",INDEX('1. Master BOM'!$A$1:$A$400,$L1717)))</f>
        <v/>
      </c>
      <c r="O1717" s="9" t="str">
        <f aca="false">IF($A1717="","",IF($L1717=0,"—",INDEX('1. Master BOM'!$B$1:$B$400,$L1717)))</f>
        <v/>
      </c>
      <c r="P1717" s="9" t="str">
        <f aca="false">IF($A1717="","",IF(OR($H1717="NOT IN SCHEMATIC",$O1717="—"),"",IF($G1717="","NO SCH PN",IF(UPPER(TRIM($G1717))=UPPER(TRIM($O1717)),"OK","MISMATCH"))))</f>
        <v/>
      </c>
      <c r="Q1717" s="9" t="str">
        <f aca="false">IF($A1717="","",IF($L1717=0,"—",INDEX('1. Master BOM'!$E$1:$E$400,$L1717)))</f>
        <v/>
      </c>
      <c r="R1717" s="9" t="str">
        <f aca="false">IF($A1717="","",IF($L1717=0,"—",IF(T(INDEX('1. Master BOM'!$F$1:$F$400,$L1717))="","(not set)",INDEX('1. Master BOM'!$F$1:$F$400,$L1717))))</f>
        <v/>
      </c>
      <c r="S1717" s="9" t="str">
        <f aca="false">IF($A1717="","",IF(OR($R1717="—",$R1717="(not set)",$D1717=""),"",IF(ISNUMBER(SEARCH(SUBSTITUTE(SUBSTITUTE(SUBSTITUTE($R1717,"-",""),"_","")," ",""),SUBSTITUTE(SUBSTITUTE(SUBSTITUTE($D1717,"-",""),"_","")," ",""))),"OK","CHECK")))</f>
        <v/>
      </c>
      <c r="T1717" s="9" t="str">
        <f aca="false">IF($A1717="","",IF(OR($H1717="NOT IN SCHEMATIC",$I1717="MISMATCH",$J1717="MISMATCH",$P1717="MISMATCH",$M1717&lt;&gt;"OK"),"REVIEW","OK"))</f>
        <v/>
      </c>
      <c r="U1717" s="14"/>
      <c r="V1717" s="14"/>
      <c r="W1717" s="17"/>
      <c r="X1717" s="14"/>
    </row>
    <row r="1718" customFormat="false" ht="15" hidden="false" customHeight="false" outlineLevel="0" collapsed="false">
      <c r="A1718" s="9" t="str">
        <f aca="false">IF('3. Layout Parts'!$A1718="","",TRIM('3. Layout Parts'!$A1718))</f>
        <v/>
      </c>
      <c r="B1718" s="9" t="str">
        <f aca="false">IF($A1718="","",'3. Layout Parts'!$D1718)</f>
        <v/>
      </c>
      <c r="C1718" s="9" t="str">
        <f aca="false">IF($A1718="","",'3. Layout Parts'!$B1718)</f>
        <v/>
      </c>
      <c r="D1718" s="9" t="str">
        <f aca="false">IF($A1718="","",'3. Layout Parts'!$C1718)</f>
        <v/>
      </c>
      <c r="E1718" s="9" t="str">
        <f aca="false">IF($A1718="","",IFERROR(INDEX('2. Schematic Parts'!$B$2:$B$3001,MATCH($A1718,'2. Schematic Parts'!$A$2:$A$3001,0)),"NOT FOUND"))</f>
        <v/>
      </c>
      <c r="F1718" s="9" t="str">
        <f aca="false">IF($A1718="","",IFERROR(INDEX('2. Schematic Parts'!$C$2:$C$3001,MATCH($A1718,'2. Schematic Parts'!$A$2:$A$3001,0))&amp;"","NOT FOUND"))</f>
        <v/>
      </c>
      <c r="G1718" s="9" t="str">
        <f aca="false">IF($A1718="","",IFERROR(INDEX('2. Schematic Parts'!$D$2:$D$3001,MATCH($A1718,'2. Schematic Parts'!$A$2:$A$3001,0))&amp;"","NOT FOUND"))</f>
        <v/>
      </c>
      <c r="H1718" s="9" t="str">
        <f aca="false">IF($A1718="","",IF(COUNTIF('2. Schematic Parts'!$A$2:$A$3001,$A1718)=0,"NOT IN SCHEMATIC","OK"))</f>
        <v/>
      </c>
      <c r="I1718" s="9" t="str">
        <f aca="false">IF($A1718="","",IF($H1718="NOT IN SCHEMATIC","",IF(UPPER(TRIM($C1718))=UPPER(TRIM($E1718)),"OK","MISMATCH")))</f>
        <v/>
      </c>
      <c r="J1718" s="9" t="str">
        <f aca="false">IF($A1718="","",IF($H1718="NOT IN SCHEMATIC","",IF($F1718="","NO SCH DECAL",IF($D1718="","",IF(UPPER(TRIM($D1718))=UPPER(TRIM($F1718)),"OK","MISMATCH")))))</f>
        <v/>
      </c>
      <c r="K1718" s="16" t="str">
        <f aca="false">IF($A1718="","",SUMPRODUCT(--ISNUMBER(SEARCH(","&amp;TRIM($A1718)&amp;",",","&amp;SUBSTITUTE('1. Master BOM'!$D$2:$D$400," ","")&amp;","))))</f>
        <v/>
      </c>
      <c r="L1718" s="16" t="str">
        <f aca="false">IF($A1718="","",IF($K1718&lt;&gt;1,0,SUMPRODUCT(ISNUMBER(SEARCH(","&amp;TRIM($A1718)&amp;",",","&amp;SUBSTITUTE('1. Master BOM'!$D$2:$D$400," ","")&amp;","))*ROW('1. Master BOM'!$D$2:$D$400))))</f>
        <v/>
      </c>
      <c r="M1718" s="9" t="str">
        <f aca="false">IF($A1718="","",IF($K1718=0,"NOT IN BOM",IF($K1718&gt;1,"MULTIPLE BOM LINES","OK")))</f>
        <v/>
      </c>
      <c r="N1718" s="9" t="str">
        <f aca="false">IF($A1718="","",IF($L1718=0,"—",INDEX('1. Master BOM'!$A$1:$A$400,$L1718)))</f>
        <v/>
      </c>
      <c r="O1718" s="9" t="str">
        <f aca="false">IF($A1718="","",IF($L1718=0,"—",INDEX('1. Master BOM'!$B$1:$B$400,$L1718)))</f>
        <v/>
      </c>
      <c r="P1718" s="9" t="str">
        <f aca="false">IF($A1718="","",IF(OR($H1718="NOT IN SCHEMATIC",$O1718="—"),"",IF($G1718="","NO SCH PN",IF(UPPER(TRIM($G1718))=UPPER(TRIM($O1718)),"OK","MISMATCH"))))</f>
        <v/>
      </c>
      <c r="Q1718" s="9" t="str">
        <f aca="false">IF($A1718="","",IF($L1718=0,"—",INDEX('1. Master BOM'!$E$1:$E$400,$L1718)))</f>
        <v/>
      </c>
      <c r="R1718" s="9" t="str">
        <f aca="false">IF($A1718="","",IF($L1718=0,"—",IF(T(INDEX('1. Master BOM'!$F$1:$F$400,$L1718))="","(not set)",INDEX('1. Master BOM'!$F$1:$F$400,$L1718))))</f>
        <v/>
      </c>
      <c r="S1718" s="9" t="str">
        <f aca="false">IF($A1718="","",IF(OR($R1718="—",$R1718="(not set)",$D1718=""),"",IF(ISNUMBER(SEARCH(SUBSTITUTE(SUBSTITUTE(SUBSTITUTE($R1718,"-",""),"_","")," ",""),SUBSTITUTE(SUBSTITUTE(SUBSTITUTE($D1718,"-",""),"_","")," ",""))),"OK","CHECK")))</f>
        <v/>
      </c>
      <c r="T1718" s="9" t="str">
        <f aca="false">IF($A1718="","",IF(OR($H1718="NOT IN SCHEMATIC",$I1718="MISMATCH",$J1718="MISMATCH",$P1718="MISMATCH",$M1718&lt;&gt;"OK"),"REVIEW","OK"))</f>
        <v/>
      </c>
      <c r="U1718" s="14"/>
      <c r="V1718" s="14"/>
      <c r="W1718" s="17"/>
      <c r="X1718" s="14"/>
    </row>
    <row r="1719" customFormat="false" ht="15" hidden="false" customHeight="false" outlineLevel="0" collapsed="false">
      <c r="A1719" s="9" t="str">
        <f aca="false">IF('3. Layout Parts'!$A1719="","",TRIM('3. Layout Parts'!$A1719))</f>
        <v/>
      </c>
      <c r="B1719" s="9" t="str">
        <f aca="false">IF($A1719="","",'3. Layout Parts'!$D1719)</f>
        <v/>
      </c>
      <c r="C1719" s="9" t="str">
        <f aca="false">IF($A1719="","",'3. Layout Parts'!$B1719)</f>
        <v/>
      </c>
      <c r="D1719" s="9" t="str">
        <f aca="false">IF($A1719="","",'3. Layout Parts'!$C1719)</f>
        <v/>
      </c>
      <c r="E1719" s="9" t="str">
        <f aca="false">IF($A1719="","",IFERROR(INDEX('2. Schematic Parts'!$B$2:$B$3001,MATCH($A1719,'2. Schematic Parts'!$A$2:$A$3001,0)),"NOT FOUND"))</f>
        <v/>
      </c>
      <c r="F1719" s="9" t="str">
        <f aca="false">IF($A1719="","",IFERROR(INDEX('2. Schematic Parts'!$C$2:$C$3001,MATCH($A1719,'2. Schematic Parts'!$A$2:$A$3001,0))&amp;"","NOT FOUND"))</f>
        <v/>
      </c>
      <c r="G1719" s="9" t="str">
        <f aca="false">IF($A1719="","",IFERROR(INDEX('2. Schematic Parts'!$D$2:$D$3001,MATCH($A1719,'2. Schematic Parts'!$A$2:$A$3001,0))&amp;"","NOT FOUND"))</f>
        <v/>
      </c>
      <c r="H1719" s="9" t="str">
        <f aca="false">IF($A1719="","",IF(COUNTIF('2. Schematic Parts'!$A$2:$A$3001,$A1719)=0,"NOT IN SCHEMATIC","OK"))</f>
        <v/>
      </c>
      <c r="I1719" s="9" t="str">
        <f aca="false">IF($A1719="","",IF($H1719="NOT IN SCHEMATIC","",IF(UPPER(TRIM($C1719))=UPPER(TRIM($E1719)),"OK","MISMATCH")))</f>
        <v/>
      </c>
      <c r="J1719" s="9" t="str">
        <f aca="false">IF($A1719="","",IF($H1719="NOT IN SCHEMATIC","",IF($F1719="","NO SCH DECAL",IF($D1719="","",IF(UPPER(TRIM($D1719))=UPPER(TRIM($F1719)),"OK","MISMATCH")))))</f>
        <v/>
      </c>
      <c r="K1719" s="16" t="str">
        <f aca="false">IF($A1719="","",SUMPRODUCT(--ISNUMBER(SEARCH(","&amp;TRIM($A1719)&amp;",",","&amp;SUBSTITUTE('1. Master BOM'!$D$2:$D$400," ","")&amp;","))))</f>
        <v/>
      </c>
      <c r="L1719" s="16" t="str">
        <f aca="false">IF($A1719="","",IF($K1719&lt;&gt;1,0,SUMPRODUCT(ISNUMBER(SEARCH(","&amp;TRIM($A1719)&amp;",",","&amp;SUBSTITUTE('1. Master BOM'!$D$2:$D$400," ","")&amp;","))*ROW('1. Master BOM'!$D$2:$D$400))))</f>
        <v/>
      </c>
      <c r="M1719" s="9" t="str">
        <f aca="false">IF($A1719="","",IF($K1719=0,"NOT IN BOM",IF($K1719&gt;1,"MULTIPLE BOM LINES","OK")))</f>
        <v/>
      </c>
      <c r="N1719" s="9" t="str">
        <f aca="false">IF($A1719="","",IF($L1719=0,"—",INDEX('1. Master BOM'!$A$1:$A$400,$L1719)))</f>
        <v/>
      </c>
      <c r="O1719" s="9" t="str">
        <f aca="false">IF($A1719="","",IF($L1719=0,"—",INDEX('1. Master BOM'!$B$1:$B$400,$L1719)))</f>
        <v/>
      </c>
      <c r="P1719" s="9" t="str">
        <f aca="false">IF($A1719="","",IF(OR($H1719="NOT IN SCHEMATIC",$O1719="—"),"",IF($G1719="","NO SCH PN",IF(UPPER(TRIM($G1719))=UPPER(TRIM($O1719)),"OK","MISMATCH"))))</f>
        <v/>
      </c>
      <c r="Q1719" s="9" t="str">
        <f aca="false">IF($A1719="","",IF($L1719=0,"—",INDEX('1. Master BOM'!$E$1:$E$400,$L1719)))</f>
        <v/>
      </c>
      <c r="R1719" s="9" t="str">
        <f aca="false">IF($A1719="","",IF($L1719=0,"—",IF(T(INDEX('1. Master BOM'!$F$1:$F$400,$L1719))="","(not set)",INDEX('1. Master BOM'!$F$1:$F$400,$L1719))))</f>
        <v/>
      </c>
      <c r="S1719" s="9" t="str">
        <f aca="false">IF($A1719="","",IF(OR($R1719="—",$R1719="(not set)",$D1719=""),"",IF(ISNUMBER(SEARCH(SUBSTITUTE(SUBSTITUTE(SUBSTITUTE($R1719,"-",""),"_","")," ",""),SUBSTITUTE(SUBSTITUTE(SUBSTITUTE($D1719,"-",""),"_","")," ",""))),"OK","CHECK")))</f>
        <v/>
      </c>
      <c r="T1719" s="9" t="str">
        <f aca="false">IF($A1719="","",IF(OR($H1719="NOT IN SCHEMATIC",$I1719="MISMATCH",$J1719="MISMATCH",$P1719="MISMATCH",$M1719&lt;&gt;"OK"),"REVIEW","OK"))</f>
        <v/>
      </c>
      <c r="U1719" s="14"/>
      <c r="V1719" s="14"/>
      <c r="W1719" s="17"/>
      <c r="X1719" s="14"/>
    </row>
    <row r="1720" customFormat="false" ht="15" hidden="false" customHeight="false" outlineLevel="0" collapsed="false">
      <c r="A1720" s="9" t="str">
        <f aca="false">IF('3. Layout Parts'!$A1720="","",TRIM('3. Layout Parts'!$A1720))</f>
        <v/>
      </c>
      <c r="B1720" s="9" t="str">
        <f aca="false">IF($A1720="","",'3. Layout Parts'!$D1720)</f>
        <v/>
      </c>
      <c r="C1720" s="9" t="str">
        <f aca="false">IF($A1720="","",'3. Layout Parts'!$B1720)</f>
        <v/>
      </c>
      <c r="D1720" s="9" t="str">
        <f aca="false">IF($A1720="","",'3. Layout Parts'!$C1720)</f>
        <v/>
      </c>
      <c r="E1720" s="9" t="str">
        <f aca="false">IF($A1720="","",IFERROR(INDEX('2. Schematic Parts'!$B$2:$B$3001,MATCH($A1720,'2. Schematic Parts'!$A$2:$A$3001,0)),"NOT FOUND"))</f>
        <v/>
      </c>
      <c r="F1720" s="9" t="str">
        <f aca="false">IF($A1720="","",IFERROR(INDEX('2. Schematic Parts'!$C$2:$C$3001,MATCH($A1720,'2. Schematic Parts'!$A$2:$A$3001,0))&amp;"","NOT FOUND"))</f>
        <v/>
      </c>
      <c r="G1720" s="9" t="str">
        <f aca="false">IF($A1720="","",IFERROR(INDEX('2. Schematic Parts'!$D$2:$D$3001,MATCH($A1720,'2. Schematic Parts'!$A$2:$A$3001,0))&amp;"","NOT FOUND"))</f>
        <v/>
      </c>
      <c r="H1720" s="9" t="str">
        <f aca="false">IF($A1720="","",IF(COUNTIF('2. Schematic Parts'!$A$2:$A$3001,$A1720)=0,"NOT IN SCHEMATIC","OK"))</f>
        <v/>
      </c>
      <c r="I1720" s="9" t="str">
        <f aca="false">IF($A1720="","",IF($H1720="NOT IN SCHEMATIC","",IF(UPPER(TRIM($C1720))=UPPER(TRIM($E1720)),"OK","MISMATCH")))</f>
        <v/>
      </c>
      <c r="J1720" s="9" t="str">
        <f aca="false">IF($A1720="","",IF($H1720="NOT IN SCHEMATIC","",IF($F1720="","NO SCH DECAL",IF($D1720="","",IF(UPPER(TRIM($D1720))=UPPER(TRIM($F1720)),"OK","MISMATCH")))))</f>
        <v/>
      </c>
      <c r="K1720" s="16" t="str">
        <f aca="false">IF($A1720="","",SUMPRODUCT(--ISNUMBER(SEARCH(","&amp;TRIM($A1720)&amp;",",","&amp;SUBSTITUTE('1. Master BOM'!$D$2:$D$400," ","")&amp;","))))</f>
        <v/>
      </c>
      <c r="L1720" s="16" t="str">
        <f aca="false">IF($A1720="","",IF($K1720&lt;&gt;1,0,SUMPRODUCT(ISNUMBER(SEARCH(","&amp;TRIM($A1720)&amp;",",","&amp;SUBSTITUTE('1. Master BOM'!$D$2:$D$400," ","")&amp;","))*ROW('1. Master BOM'!$D$2:$D$400))))</f>
        <v/>
      </c>
      <c r="M1720" s="9" t="str">
        <f aca="false">IF($A1720="","",IF($K1720=0,"NOT IN BOM",IF($K1720&gt;1,"MULTIPLE BOM LINES","OK")))</f>
        <v/>
      </c>
      <c r="N1720" s="9" t="str">
        <f aca="false">IF($A1720="","",IF($L1720=0,"—",INDEX('1. Master BOM'!$A$1:$A$400,$L1720)))</f>
        <v/>
      </c>
      <c r="O1720" s="9" t="str">
        <f aca="false">IF($A1720="","",IF($L1720=0,"—",INDEX('1. Master BOM'!$B$1:$B$400,$L1720)))</f>
        <v/>
      </c>
      <c r="P1720" s="9" t="str">
        <f aca="false">IF($A1720="","",IF(OR($H1720="NOT IN SCHEMATIC",$O1720="—"),"",IF($G1720="","NO SCH PN",IF(UPPER(TRIM($G1720))=UPPER(TRIM($O1720)),"OK","MISMATCH"))))</f>
        <v/>
      </c>
      <c r="Q1720" s="9" t="str">
        <f aca="false">IF($A1720="","",IF($L1720=0,"—",INDEX('1. Master BOM'!$E$1:$E$400,$L1720)))</f>
        <v/>
      </c>
      <c r="R1720" s="9" t="str">
        <f aca="false">IF($A1720="","",IF($L1720=0,"—",IF(T(INDEX('1. Master BOM'!$F$1:$F$400,$L1720))="","(not set)",INDEX('1. Master BOM'!$F$1:$F$400,$L1720))))</f>
        <v/>
      </c>
      <c r="S1720" s="9" t="str">
        <f aca="false">IF($A1720="","",IF(OR($R1720="—",$R1720="(not set)",$D1720=""),"",IF(ISNUMBER(SEARCH(SUBSTITUTE(SUBSTITUTE(SUBSTITUTE($R1720,"-",""),"_","")," ",""),SUBSTITUTE(SUBSTITUTE(SUBSTITUTE($D1720,"-",""),"_","")," ",""))),"OK","CHECK")))</f>
        <v/>
      </c>
      <c r="T1720" s="9" t="str">
        <f aca="false">IF($A1720="","",IF(OR($H1720="NOT IN SCHEMATIC",$I1720="MISMATCH",$J1720="MISMATCH",$P1720="MISMATCH",$M1720&lt;&gt;"OK"),"REVIEW","OK"))</f>
        <v/>
      </c>
      <c r="U1720" s="14"/>
      <c r="V1720" s="14"/>
      <c r="W1720" s="17"/>
      <c r="X1720" s="14"/>
    </row>
    <row r="1721" customFormat="false" ht="15" hidden="false" customHeight="false" outlineLevel="0" collapsed="false">
      <c r="A1721" s="9" t="str">
        <f aca="false">IF('3. Layout Parts'!$A1721="","",TRIM('3. Layout Parts'!$A1721))</f>
        <v/>
      </c>
      <c r="B1721" s="9" t="str">
        <f aca="false">IF($A1721="","",'3. Layout Parts'!$D1721)</f>
        <v/>
      </c>
      <c r="C1721" s="9" t="str">
        <f aca="false">IF($A1721="","",'3. Layout Parts'!$B1721)</f>
        <v/>
      </c>
      <c r="D1721" s="9" t="str">
        <f aca="false">IF($A1721="","",'3. Layout Parts'!$C1721)</f>
        <v/>
      </c>
      <c r="E1721" s="9" t="str">
        <f aca="false">IF($A1721="","",IFERROR(INDEX('2. Schematic Parts'!$B$2:$B$3001,MATCH($A1721,'2. Schematic Parts'!$A$2:$A$3001,0)),"NOT FOUND"))</f>
        <v/>
      </c>
      <c r="F1721" s="9" t="str">
        <f aca="false">IF($A1721="","",IFERROR(INDEX('2. Schematic Parts'!$C$2:$C$3001,MATCH($A1721,'2. Schematic Parts'!$A$2:$A$3001,0))&amp;"","NOT FOUND"))</f>
        <v/>
      </c>
      <c r="G1721" s="9" t="str">
        <f aca="false">IF($A1721="","",IFERROR(INDEX('2. Schematic Parts'!$D$2:$D$3001,MATCH($A1721,'2. Schematic Parts'!$A$2:$A$3001,0))&amp;"","NOT FOUND"))</f>
        <v/>
      </c>
      <c r="H1721" s="9" t="str">
        <f aca="false">IF($A1721="","",IF(COUNTIF('2. Schematic Parts'!$A$2:$A$3001,$A1721)=0,"NOT IN SCHEMATIC","OK"))</f>
        <v/>
      </c>
      <c r="I1721" s="9" t="str">
        <f aca="false">IF($A1721="","",IF($H1721="NOT IN SCHEMATIC","",IF(UPPER(TRIM($C1721))=UPPER(TRIM($E1721)),"OK","MISMATCH")))</f>
        <v/>
      </c>
      <c r="J1721" s="9" t="str">
        <f aca="false">IF($A1721="","",IF($H1721="NOT IN SCHEMATIC","",IF($F1721="","NO SCH DECAL",IF($D1721="","",IF(UPPER(TRIM($D1721))=UPPER(TRIM($F1721)),"OK","MISMATCH")))))</f>
        <v/>
      </c>
      <c r="K1721" s="16" t="str">
        <f aca="false">IF($A1721="","",SUMPRODUCT(--ISNUMBER(SEARCH(","&amp;TRIM($A1721)&amp;",",","&amp;SUBSTITUTE('1. Master BOM'!$D$2:$D$400," ","")&amp;","))))</f>
        <v/>
      </c>
      <c r="L1721" s="16" t="str">
        <f aca="false">IF($A1721="","",IF($K1721&lt;&gt;1,0,SUMPRODUCT(ISNUMBER(SEARCH(","&amp;TRIM($A1721)&amp;",",","&amp;SUBSTITUTE('1. Master BOM'!$D$2:$D$400," ","")&amp;","))*ROW('1. Master BOM'!$D$2:$D$400))))</f>
        <v/>
      </c>
      <c r="M1721" s="9" t="str">
        <f aca="false">IF($A1721="","",IF($K1721=0,"NOT IN BOM",IF($K1721&gt;1,"MULTIPLE BOM LINES","OK")))</f>
        <v/>
      </c>
      <c r="N1721" s="9" t="str">
        <f aca="false">IF($A1721="","",IF($L1721=0,"—",INDEX('1. Master BOM'!$A$1:$A$400,$L1721)))</f>
        <v/>
      </c>
      <c r="O1721" s="9" t="str">
        <f aca="false">IF($A1721="","",IF($L1721=0,"—",INDEX('1. Master BOM'!$B$1:$B$400,$L1721)))</f>
        <v/>
      </c>
      <c r="P1721" s="9" t="str">
        <f aca="false">IF($A1721="","",IF(OR($H1721="NOT IN SCHEMATIC",$O1721="—"),"",IF($G1721="","NO SCH PN",IF(UPPER(TRIM($G1721))=UPPER(TRIM($O1721)),"OK","MISMATCH"))))</f>
        <v/>
      </c>
      <c r="Q1721" s="9" t="str">
        <f aca="false">IF($A1721="","",IF($L1721=0,"—",INDEX('1. Master BOM'!$E$1:$E$400,$L1721)))</f>
        <v/>
      </c>
      <c r="R1721" s="9" t="str">
        <f aca="false">IF($A1721="","",IF($L1721=0,"—",IF(T(INDEX('1. Master BOM'!$F$1:$F$400,$L1721))="","(not set)",INDEX('1. Master BOM'!$F$1:$F$400,$L1721))))</f>
        <v/>
      </c>
      <c r="S1721" s="9" t="str">
        <f aca="false">IF($A1721="","",IF(OR($R1721="—",$R1721="(not set)",$D1721=""),"",IF(ISNUMBER(SEARCH(SUBSTITUTE(SUBSTITUTE(SUBSTITUTE($R1721,"-",""),"_","")," ",""),SUBSTITUTE(SUBSTITUTE(SUBSTITUTE($D1721,"-",""),"_","")," ",""))),"OK","CHECK")))</f>
        <v/>
      </c>
      <c r="T1721" s="9" t="str">
        <f aca="false">IF($A1721="","",IF(OR($H1721="NOT IN SCHEMATIC",$I1721="MISMATCH",$J1721="MISMATCH",$P1721="MISMATCH",$M1721&lt;&gt;"OK"),"REVIEW","OK"))</f>
        <v/>
      </c>
      <c r="U1721" s="14"/>
      <c r="V1721" s="14"/>
      <c r="W1721" s="17"/>
      <c r="X1721" s="14"/>
    </row>
    <row r="1722" customFormat="false" ht="15" hidden="false" customHeight="false" outlineLevel="0" collapsed="false">
      <c r="A1722" s="9" t="str">
        <f aca="false">IF('3. Layout Parts'!$A1722="","",TRIM('3. Layout Parts'!$A1722))</f>
        <v/>
      </c>
      <c r="B1722" s="9" t="str">
        <f aca="false">IF($A1722="","",'3. Layout Parts'!$D1722)</f>
        <v/>
      </c>
      <c r="C1722" s="9" t="str">
        <f aca="false">IF($A1722="","",'3. Layout Parts'!$B1722)</f>
        <v/>
      </c>
      <c r="D1722" s="9" t="str">
        <f aca="false">IF($A1722="","",'3. Layout Parts'!$C1722)</f>
        <v/>
      </c>
      <c r="E1722" s="9" t="str">
        <f aca="false">IF($A1722="","",IFERROR(INDEX('2. Schematic Parts'!$B$2:$B$3001,MATCH($A1722,'2. Schematic Parts'!$A$2:$A$3001,0)),"NOT FOUND"))</f>
        <v/>
      </c>
      <c r="F1722" s="9" t="str">
        <f aca="false">IF($A1722="","",IFERROR(INDEX('2. Schematic Parts'!$C$2:$C$3001,MATCH($A1722,'2. Schematic Parts'!$A$2:$A$3001,0))&amp;"","NOT FOUND"))</f>
        <v/>
      </c>
      <c r="G1722" s="9" t="str">
        <f aca="false">IF($A1722="","",IFERROR(INDEX('2. Schematic Parts'!$D$2:$D$3001,MATCH($A1722,'2. Schematic Parts'!$A$2:$A$3001,0))&amp;"","NOT FOUND"))</f>
        <v/>
      </c>
      <c r="H1722" s="9" t="str">
        <f aca="false">IF($A1722="","",IF(COUNTIF('2. Schematic Parts'!$A$2:$A$3001,$A1722)=0,"NOT IN SCHEMATIC","OK"))</f>
        <v/>
      </c>
      <c r="I1722" s="9" t="str">
        <f aca="false">IF($A1722="","",IF($H1722="NOT IN SCHEMATIC","",IF(UPPER(TRIM($C1722))=UPPER(TRIM($E1722)),"OK","MISMATCH")))</f>
        <v/>
      </c>
      <c r="J1722" s="9" t="str">
        <f aca="false">IF($A1722="","",IF($H1722="NOT IN SCHEMATIC","",IF($F1722="","NO SCH DECAL",IF($D1722="","",IF(UPPER(TRIM($D1722))=UPPER(TRIM($F1722)),"OK","MISMATCH")))))</f>
        <v/>
      </c>
      <c r="K1722" s="16" t="str">
        <f aca="false">IF($A1722="","",SUMPRODUCT(--ISNUMBER(SEARCH(","&amp;TRIM($A1722)&amp;",",","&amp;SUBSTITUTE('1. Master BOM'!$D$2:$D$400," ","")&amp;","))))</f>
        <v/>
      </c>
      <c r="L1722" s="16" t="str">
        <f aca="false">IF($A1722="","",IF($K1722&lt;&gt;1,0,SUMPRODUCT(ISNUMBER(SEARCH(","&amp;TRIM($A1722)&amp;",",","&amp;SUBSTITUTE('1. Master BOM'!$D$2:$D$400," ","")&amp;","))*ROW('1. Master BOM'!$D$2:$D$400))))</f>
        <v/>
      </c>
      <c r="M1722" s="9" t="str">
        <f aca="false">IF($A1722="","",IF($K1722=0,"NOT IN BOM",IF($K1722&gt;1,"MULTIPLE BOM LINES","OK")))</f>
        <v/>
      </c>
      <c r="N1722" s="9" t="str">
        <f aca="false">IF($A1722="","",IF($L1722=0,"—",INDEX('1. Master BOM'!$A$1:$A$400,$L1722)))</f>
        <v/>
      </c>
      <c r="O1722" s="9" t="str">
        <f aca="false">IF($A1722="","",IF($L1722=0,"—",INDEX('1. Master BOM'!$B$1:$B$400,$L1722)))</f>
        <v/>
      </c>
      <c r="P1722" s="9" t="str">
        <f aca="false">IF($A1722="","",IF(OR($H1722="NOT IN SCHEMATIC",$O1722="—"),"",IF($G1722="","NO SCH PN",IF(UPPER(TRIM($G1722))=UPPER(TRIM($O1722)),"OK","MISMATCH"))))</f>
        <v/>
      </c>
      <c r="Q1722" s="9" t="str">
        <f aca="false">IF($A1722="","",IF($L1722=0,"—",INDEX('1. Master BOM'!$E$1:$E$400,$L1722)))</f>
        <v/>
      </c>
      <c r="R1722" s="9" t="str">
        <f aca="false">IF($A1722="","",IF($L1722=0,"—",IF(T(INDEX('1. Master BOM'!$F$1:$F$400,$L1722))="","(not set)",INDEX('1. Master BOM'!$F$1:$F$400,$L1722))))</f>
        <v/>
      </c>
      <c r="S1722" s="9" t="str">
        <f aca="false">IF($A1722="","",IF(OR($R1722="—",$R1722="(not set)",$D1722=""),"",IF(ISNUMBER(SEARCH(SUBSTITUTE(SUBSTITUTE(SUBSTITUTE($R1722,"-",""),"_","")," ",""),SUBSTITUTE(SUBSTITUTE(SUBSTITUTE($D1722,"-",""),"_","")," ",""))),"OK","CHECK")))</f>
        <v/>
      </c>
      <c r="T1722" s="9" t="str">
        <f aca="false">IF($A1722="","",IF(OR($H1722="NOT IN SCHEMATIC",$I1722="MISMATCH",$J1722="MISMATCH",$P1722="MISMATCH",$M1722&lt;&gt;"OK"),"REVIEW","OK"))</f>
        <v/>
      </c>
      <c r="U1722" s="14"/>
      <c r="V1722" s="14"/>
      <c r="W1722" s="17"/>
      <c r="X1722" s="14"/>
    </row>
    <row r="1723" customFormat="false" ht="15" hidden="false" customHeight="false" outlineLevel="0" collapsed="false">
      <c r="A1723" s="9" t="str">
        <f aca="false">IF('3. Layout Parts'!$A1723="","",TRIM('3. Layout Parts'!$A1723))</f>
        <v/>
      </c>
      <c r="B1723" s="9" t="str">
        <f aca="false">IF($A1723="","",'3. Layout Parts'!$D1723)</f>
        <v/>
      </c>
      <c r="C1723" s="9" t="str">
        <f aca="false">IF($A1723="","",'3. Layout Parts'!$B1723)</f>
        <v/>
      </c>
      <c r="D1723" s="9" t="str">
        <f aca="false">IF($A1723="","",'3. Layout Parts'!$C1723)</f>
        <v/>
      </c>
      <c r="E1723" s="9" t="str">
        <f aca="false">IF($A1723="","",IFERROR(INDEX('2. Schematic Parts'!$B$2:$B$3001,MATCH($A1723,'2. Schematic Parts'!$A$2:$A$3001,0)),"NOT FOUND"))</f>
        <v/>
      </c>
      <c r="F1723" s="9" t="str">
        <f aca="false">IF($A1723="","",IFERROR(INDEX('2. Schematic Parts'!$C$2:$C$3001,MATCH($A1723,'2. Schematic Parts'!$A$2:$A$3001,0))&amp;"","NOT FOUND"))</f>
        <v/>
      </c>
      <c r="G1723" s="9" t="str">
        <f aca="false">IF($A1723="","",IFERROR(INDEX('2. Schematic Parts'!$D$2:$D$3001,MATCH($A1723,'2. Schematic Parts'!$A$2:$A$3001,0))&amp;"","NOT FOUND"))</f>
        <v/>
      </c>
      <c r="H1723" s="9" t="str">
        <f aca="false">IF($A1723="","",IF(COUNTIF('2. Schematic Parts'!$A$2:$A$3001,$A1723)=0,"NOT IN SCHEMATIC","OK"))</f>
        <v/>
      </c>
      <c r="I1723" s="9" t="str">
        <f aca="false">IF($A1723="","",IF($H1723="NOT IN SCHEMATIC","",IF(UPPER(TRIM($C1723))=UPPER(TRIM($E1723)),"OK","MISMATCH")))</f>
        <v/>
      </c>
      <c r="J1723" s="9" t="str">
        <f aca="false">IF($A1723="","",IF($H1723="NOT IN SCHEMATIC","",IF($F1723="","NO SCH DECAL",IF($D1723="","",IF(UPPER(TRIM($D1723))=UPPER(TRIM($F1723)),"OK","MISMATCH")))))</f>
        <v/>
      </c>
      <c r="K1723" s="16" t="str">
        <f aca="false">IF($A1723="","",SUMPRODUCT(--ISNUMBER(SEARCH(","&amp;TRIM($A1723)&amp;",",","&amp;SUBSTITUTE('1. Master BOM'!$D$2:$D$400," ","")&amp;","))))</f>
        <v/>
      </c>
      <c r="L1723" s="16" t="str">
        <f aca="false">IF($A1723="","",IF($K1723&lt;&gt;1,0,SUMPRODUCT(ISNUMBER(SEARCH(","&amp;TRIM($A1723)&amp;",",","&amp;SUBSTITUTE('1. Master BOM'!$D$2:$D$400," ","")&amp;","))*ROW('1. Master BOM'!$D$2:$D$400))))</f>
        <v/>
      </c>
      <c r="M1723" s="9" t="str">
        <f aca="false">IF($A1723="","",IF($K1723=0,"NOT IN BOM",IF($K1723&gt;1,"MULTIPLE BOM LINES","OK")))</f>
        <v/>
      </c>
      <c r="N1723" s="9" t="str">
        <f aca="false">IF($A1723="","",IF($L1723=0,"—",INDEX('1. Master BOM'!$A$1:$A$400,$L1723)))</f>
        <v/>
      </c>
      <c r="O1723" s="9" t="str">
        <f aca="false">IF($A1723="","",IF($L1723=0,"—",INDEX('1. Master BOM'!$B$1:$B$400,$L1723)))</f>
        <v/>
      </c>
      <c r="P1723" s="9" t="str">
        <f aca="false">IF($A1723="","",IF(OR($H1723="NOT IN SCHEMATIC",$O1723="—"),"",IF($G1723="","NO SCH PN",IF(UPPER(TRIM($G1723))=UPPER(TRIM($O1723)),"OK","MISMATCH"))))</f>
        <v/>
      </c>
      <c r="Q1723" s="9" t="str">
        <f aca="false">IF($A1723="","",IF($L1723=0,"—",INDEX('1. Master BOM'!$E$1:$E$400,$L1723)))</f>
        <v/>
      </c>
      <c r="R1723" s="9" t="str">
        <f aca="false">IF($A1723="","",IF($L1723=0,"—",IF(T(INDEX('1. Master BOM'!$F$1:$F$400,$L1723))="","(not set)",INDEX('1. Master BOM'!$F$1:$F$400,$L1723))))</f>
        <v/>
      </c>
      <c r="S1723" s="9" t="str">
        <f aca="false">IF($A1723="","",IF(OR($R1723="—",$R1723="(not set)",$D1723=""),"",IF(ISNUMBER(SEARCH(SUBSTITUTE(SUBSTITUTE(SUBSTITUTE($R1723,"-",""),"_","")," ",""),SUBSTITUTE(SUBSTITUTE(SUBSTITUTE($D1723,"-",""),"_","")," ",""))),"OK","CHECK")))</f>
        <v/>
      </c>
      <c r="T1723" s="9" t="str">
        <f aca="false">IF($A1723="","",IF(OR($H1723="NOT IN SCHEMATIC",$I1723="MISMATCH",$J1723="MISMATCH",$P1723="MISMATCH",$M1723&lt;&gt;"OK"),"REVIEW","OK"))</f>
        <v/>
      </c>
      <c r="U1723" s="14"/>
      <c r="V1723" s="14"/>
      <c r="W1723" s="17"/>
      <c r="X1723" s="14"/>
    </row>
    <row r="1724" customFormat="false" ht="15" hidden="false" customHeight="false" outlineLevel="0" collapsed="false">
      <c r="A1724" s="9" t="str">
        <f aca="false">IF('3. Layout Parts'!$A1724="","",TRIM('3. Layout Parts'!$A1724))</f>
        <v/>
      </c>
      <c r="B1724" s="9" t="str">
        <f aca="false">IF($A1724="","",'3. Layout Parts'!$D1724)</f>
        <v/>
      </c>
      <c r="C1724" s="9" t="str">
        <f aca="false">IF($A1724="","",'3. Layout Parts'!$B1724)</f>
        <v/>
      </c>
      <c r="D1724" s="9" t="str">
        <f aca="false">IF($A1724="","",'3. Layout Parts'!$C1724)</f>
        <v/>
      </c>
      <c r="E1724" s="9" t="str">
        <f aca="false">IF($A1724="","",IFERROR(INDEX('2. Schematic Parts'!$B$2:$B$3001,MATCH($A1724,'2. Schematic Parts'!$A$2:$A$3001,0)),"NOT FOUND"))</f>
        <v/>
      </c>
      <c r="F1724" s="9" t="str">
        <f aca="false">IF($A1724="","",IFERROR(INDEX('2. Schematic Parts'!$C$2:$C$3001,MATCH($A1724,'2. Schematic Parts'!$A$2:$A$3001,0))&amp;"","NOT FOUND"))</f>
        <v/>
      </c>
      <c r="G1724" s="9" t="str">
        <f aca="false">IF($A1724="","",IFERROR(INDEX('2. Schematic Parts'!$D$2:$D$3001,MATCH($A1724,'2. Schematic Parts'!$A$2:$A$3001,0))&amp;"","NOT FOUND"))</f>
        <v/>
      </c>
      <c r="H1724" s="9" t="str">
        <f aca="false">IF($A1724="","",IF(COUNTIF('2. Schematic Parts'!$A$2:$A$3001,$A1724)=0,"NOT IN SCHEMATIC","OK"))</f>
        <v/>
      </c>
      <c r="I1724" s="9" t="str">
        <f aca="false">IF($A1724="","",IF($H1724="NOT IN SCHEMATIC","",IF(UPPER(TRIM($C1724))=UPPER(TRIM($E1724)),"OK","MISMATCH")))</f>
        <v/>
      </c>
      <c r="J1724" s="9" t="str">
        <f aca="false">IF($A1724="","",IF($H1724="NOT IN SCHEMATIC","",IF($F1724="","NO SCH DECAL",IF($D1724="","",IF(UPPER(TRIM($D1724))=UPPER(TRIM($F1724)),"OK","MISMATCH")))))</f>
        <v/>
      </c>
      <c r="K1724" s="16" t="str">
        <f aca="false">IF($A1724="","",SUMPRODUCT(--ISNUMBER(SEARCH(","&amp;TRIM($A1724)&amp;",",","&amp;SUBSTITUTE('1. Master BOM'!$D$2:$D$400," ","")&amp;","))))</f>
        <v/>
      </c>
      <c r="L1724" s="16" t="str">
        <f aca="false">IF($A1724="","",IF($K1724&lt;&gt;1,0,SUMPRODUCT(ISNUMBER(SEARCH(","&amp;TRIM($A1724)&amp;",",","&amp;SUBSTITUTE('1. Master BOM'!$D$2:$D$400," ","")&amp;","))*ROW('1. Master BOM'!$D$2:$D$400))))</f>
        <v/>
      </c>
      <c r="M1724" s="9" t="str">
        <f aca="false">IF($A1724="","",IF($K1724=0,"NOT IN BOM",IF($K1724&gt;1,"MULTIPLE BOM LINES","OK")))</f>
        <v/>
      </c>
      <c r="N1724" s="9" t="str">
        <f aca="false">IF($A1724="","",IF($L1724=0,"—",INDEX('1. Master BOM'!$A$1:$A$400,$L1724)))</f>
        <v/>
      </c>
      <c r="O1724" s="9" t="str">
        <f aca="false">IF($A1724="","",IF($L1724=0,"—",INDEX('1. Master BOM'!$B$1:$B$400,$L1724)))</f>
        <v/>
      </c>
      <c r="P1724" s="9" t="str">
        <f aca="false">IF($A1724="","",IF(OR($H1724="NOT IN SCHEMATIC",$O1724="—"),"",IF($G1724="","NO SCH PN",IF(UPPER(TRIM($G1724))=UPPER(TRIM($O1724)),"OK","MISMATCH"))))</f>
        <v/>
      </c>
      <c r="Q1724" s="9" t="str">
        <f aca="false">IF($A1724="","",IF($L1724=0,"—",INDEX('1. Master BOM'!$E$1:$E$400,$L1724)))</f>
        <v/>
      </c>
      <c r="R1724" s="9" t="str">
        <f aca="false">IF($A1724="","",IF($L1724=0,"—",IF(T(INDEX('1. Master BOM'!$F$1:$F$400,$L1724))="","(not set)",INDEX('1. Master BOM'!$F$1:$F$400,$L1724))))</f>
        <v/>
      </c>
      <c r="S1724" s="9" t="str">
        <f aca="false">IF($A1724="","",IF(OR($R1724="—",$R1724="(not set)",$D1724=""),"",IF(ISNUMBER(SEARCH(SUBSTITUTE(SUBSTITUTE(SUBSTITUTE($R1724,"-",""),"_","")," ",""),SUBSTITUTE(SUBSTITUTE(SUBSTITUTE($D1724,"-",""),"_","")," ",""))),"OK","CHECK")))</f>
        <v/>
      </c>
      <c r="T1724" s="9" t="str">
        <f aca="false">IF($A1724="","",IF(OR($H1724="NOT IN SCHEMATIC",$I1724="MISMATCH",$J1724="MISMATCH",$P1724="MISMATCH",$M1724&lt;&gt;"OK"),"REVIEW","OK"))</f>
        <v/>
      </c>
      <c r="U1724" s="14"/>
      <c r="V1724" s="14"/>
      <c r="W1724" s="17"/>
      <c r="X1724" s="14"/>
    </row>
    <row r="1725" customFormat="false" ht="15" hidden="false" customHeight="false" outlineLevel="0" collapsed="false">
      <c r="A1725" s="9" t="str">
        <f aca="false">IF('3. Layout Parts'!$A1725="","",TRIM('3. Layout Parts'!$A1725))</f>
        <v/>
      </c>
      <c r="B1725" s="9" t="str">
        <f aca="false">IF($A1725="","",'3. Layout Parts'!$D1725)</f>
        <v/>
      </c>
      <c r="C1725" s="9" t="str">
        <f aca="false">IF($A1725="","",'3. Layout Parts'!$B1725)</f>
        <v/>
      </c>
      <c r="D1725" s="9" t="str">
        <f aca="false">IF($A1725="","",'3. Layout Parts'!$C1725)</f>
        <v/>
      </c>
      <c r="E1725" s="9" t="str">
        <f aca="false">IF($A1725="","",IFERROR(INDEX('2. Schematic Parts'!$B$2:$B$3001,MATCH($A1725,'2. Schematic Parts'!$A$2:$A$3001,0)),"NOT FOUND"))</f>
        <v/>
      </c>
      <c r="F1725" s="9" t="str">
        <f aca="false">IF($A1725="","",IFERROR(INDEX('2. Schematic Parts'!$C$2:$C$3001,MATCH($A1725,'2. Schematic Parts'!$A$2:$A$3001,0))&amp;"","NOT FOUND"))</f>
        <v/>
      </c>
      <c r="G1725" s="9" t="str">
        <f aca="false">IF($A1725="","",IFERROR(INDEX('2. Schematic Parts'!$D$2:$D$3001,MATCH($A1725,'2. Schematic Parts'!$A$2:$A$3001,0))&amp;"","NOT FOUND"))</f>
        <v/>
      </c>
      <c r="H1725" s="9" t="str">
        <f aca="false">IF($A1725="","",IF(COUNTIF('2. Schematic Parts'!$A$2:$A$3001,$A1725)=0,"NOT IN SCHEMATIC","OK"))</f>
        <v/>
      </c>
      <c r="I1725" s="9" t="str">
        <f aca="false">IF($A1725="","",IF($H1725="NOT IN SCHEMATIC","",IF(UPPER(TRIM($C1725))=UPPER(TRIM($E1725)),"OK","MISMATCH")))</f>
        <v/>
      </c>
      <c r="J1725" s="9" t="str">
        <f aca="false">IF($A1725="","",IF($H1725="NOT IN SCHEMATIC","",IF($F1725="","NO SCH DECAL",IF($D1725="","",IF(UPPER(TRIM($D1725))=UPPER(TRIM($F1725)),"OK","MISMATCH")))))</f>
        <v/>
      </c>
      <c r="K1725" s="16" t="str">
        <f aca="false">IF($A1725="","",SUMPRODUCT(--ISNUMBER(SEARCH(","&amp;TRIM($A1725)&amp;",",","&amp;SUBSTITUTE('1. Master BOM'!$D$2:$D$400," ","")&amp;","))))</f>
        <v/>
      </c>
      <c r="L1725" s="16" t="str">
        <f aca="false">IF($A1725="","",IF($K1725&lt;&gt;1,0,SUMPRODUCT(ISNUMBER(SEARCH(","&amp;TRIM($A1725)&amp;",",","&amp;SUBSTITUTE('1. Master BOM'!$D$2:$D$400," ","")&amp;","))*ROW('1. Master BOM'!$D$2:$D$400))))</f>
        <v/>
      </c>
      <c r="M1725" s="9" t="str">
        <f aca="false">IF($A1725="","",IF($K1725=0,"NOT IN BOM",IF($K1725&gt;1,"MULTIPLE BOM LINES","OK")))</f>
        <v/>
      </c>
      <c r="N1725" s="9" t="str">
        <f aca="false">IF($A1725="","",IF($L1725=0,"—",INDEX('1. Master BOM'!$A$1:$A$400,$L1725)))</f>
        <v/>
      </c>
      <c r="O1725" s="9" t="str">
        <f aca="false">IF($A1725="","",IF($L1725=0,"—",INDEX('1. Master BOM'!$B$1:$B$400,$L1725)))</f>
        <v/>
      </c>
      <c r="P1725" s="9" t="str">
        <f aca="false">IF($A1725="","",IF(OR($H1725="NOT IN SCHEMATIC",$O1725="—"),"",IF($G1725="","NO SCH PN",IF(UPPER(TRIM($G1725))=UPPER(TRIM($O1725)),"OK","MISMATCH"))))</f>
        <v/>
      </c>
      <c r="Q1725" s="9" t="str">
        <f aca="false">IF($A1725="","",IF($L1725=0,"—",INDEX('1. Master BOM'!$E$1:$E$400,$L1725)))</f>
        <v/>
      </c>
      <c r="R1725" s="9" t="str">
        <f aca="false">IF($A1725="","",IF($L1725=0,"—",IF(T(INDEX('1. Master BOM'!$F$1:$F$400,$L1725))="","(not set)",INDEX('1. Master BOM'!$F$1:$F$400,$L1725))))</f>
        <v/>
      </c>
      <c r="S1725" s="9" t="str">
        <f aca="false">IF($A1725="","",IF(OR($R1725="—",$R1725="(not set)",$D1725=""),"",IF(ISNUMBER(SEARCH(SUBSTITUTE(SUBSTITUTE(SUBSTITUTE($R1725,"-",""),"_","")," ",""),SUBSTITUTE(SUBSTITUTE(SUBSTITUTE($D1725,"-",""),"_","")," ",""))),"OK","CHECK")))</f>
        <v/>
      </c>
      <c r="T1725" s="9" t="str">
        <f aca="false">IF($A1725="","",IF(OR($H1725="NOT IN SCHEMATIC",$I1725="MISMATCH",$J1725="MISMATCH",$P1725="MISMATCH",$M1725&lt;&gt;"OK"),"REVIEW","OK"))</f>
        <v/>
      </c>
      <c r="U1725" s="14"/>
      <c r="V1725" s="14"/>
      <c r="W1725" s="17"/>
      <c r="X1725" s="14"/>
    </row>
    <row r="1726" customFormat="false" ht="15" hidden="false" customHeight="false" outlineLevel="0" collapsed="false">
      <c r="A1726" s="9" t="str">
        <f aca="false">IF('3. Layout Parts'!$A1726="","",TRIM('3. Layout Parts'!$A1726))</f>
        <v/>
      </c>
      <c r="B1726" s="9" t="str">
        <f aca="false">IF($A1726="","",'3. Layout Parts'!$D1726)</f>
        <v/>
      </c>
      <c r="C1726" s="9" t="str">
        <f aca="false">IF($A1726="","",'3. Layout Parts'!$B1726)</f>
        <v/>
      </c>
      <c r="D1726" s="9" t="str">
        <f aca="false">IF($A1726="","",'3. Layout Parts'!$C1726)</f>
        <v/>
      </c>
      <c r="E1726" s="9" t="str">
        <f aca="false">IF($A1726="","",IFERROR(INDEX('2. Schematic Parts'!$B$2:$B$3001,MATCH($A1726,'2. Schematic Parts'!$A$2:$A$3001,0)),"NOT FOUND"))</f>
        <v/>
      </c>
      <c r="F1726" s="9" t="str">
        <f aca="false">IF($A1726="","",IFERROR(INDEX('2. Schematic Parts'!$C$2:$C$3001,MATCH($A1726,'2. Schematic Parts'!$A$2:$A$3001,0))&amp;"","NOT FOUND"))</f>
        <v/>
      </c>
      <c r="G1726" s="9" t="str">
        <f aca="false">IF($A1726="","",IFERROR(INDEX('2. Schematic Parts'!$D$2:$D$3001,MATCH($A1726,'2. Schematic Parts'!$A$2:$A$3001,0))&amp;"","NOT FOUND"))</f>
        <v/>
      </c>
      <c r="H1726" s="9" t="str">
        <f aca="false">IF($A1726="","",IF(COUNTIF('2. Schematic Parts'!$A$2:$A$3001,$A1726)=0,"NOT IN SCHEMATIC","OK"))</f>
        <v/>
      </c>
      <c r="I1726" s="9" t="str">
        <f aca="false">IF($A1726="","",IF($H1726="NOT IN SCHEMATIC","",IF(UPPER(TRIM($C1726))=UPPER(TRIM($E1726)),"OK","MISMATCH")))</f>
        <v/>
      </c>
      <c r="J1726" s="9" t="str">
        <f aca="false">IF($A1726="","",IF($H1726="NOT IN SCHEMATIC","",IF($F1726="","NO SCH DECAL",IF($D1726="","",IF(UPPER(TRIM($D1726))=UPPER(TRIM($F1726)),"OK","MISMATCH")))))</f>
        <v/>
      </c>
      <c r="K1726" s="16" t="str">
        <f aca="false">IF($A1726="","",SUMPRODUCT(--ISNUMBER(SEARCH(","&amp;TRIM($A1726)&amp;",",","&amp;SUBSTITUTE('1. Master BOM'!$D$2:$D$400," ","")&amp;","))))</f>
        <v/>
      </c>
      <c r="L1726" s="16" t="str">
        <f aca="false">IF($A1726="","",IF($K1726&lt;&gt;1,0,SUMPRODUCT(ISNUMBER(SEARCH(","&amp;TRIM($A1726)&amp;",",","&amp;SUBSTITUTE('1. Master BOM'!$D$2:$D$400," ","")&amp;","))*ROW('1. Master BOM'!$D$2:$D$400))))</f>
        <v/>
      </c>
      <c r="M1726" s="9" t="str">
        <f aca="false">IF($A1726="","",IF($K1726=0,"NOT IN BOM",IF($K1726&gt;1,"MULTIPLE BOM LINES","OK")))</f>
        <v/>
      </c>
      <c r="N1726" s="9" t="str">
        <f aca="false">IF($A1726="","",IF($L1726=0,"—",INDEX('1. Master BOM'!$A$1:$A$400,$L1726)))</f>
        <v/>
      </c>
      <c r="O1726" s="9" t="str">
        <f aca="false">IF($A1726="","",IF($L1726=0,"—",INDEX('1. Master BOM'!$B$1:$B$400,$L1726)))</f>
        <v/>
      </c>
      <c r="P1726" s="9" t="str">
        <f aca="false">IF($A1726="","",IF(OR($H1726="NOT IN SCHEMATIC",$O1726="—"),"",IF($G1726="","NO SCH PN",IF(UPPER(TRIM($G1726))=UPPER(TRIM($O1726)),"OK","MISMATCH"))))</f>
        <v/>
      </c>
      <c r="Q1726" s="9" t="str">
        <f aca="false">IF($A1726="","",IF($L1726=0,"—",INDEX('1. Master BOM'!$E$1:$E$400,$L1726)))</f>
        <v/>
      </c>
      <c r="R1726" s="9" t="str">
        <f aca="false">IF($A1726="","",IF($L1726=0,"—",IF(T(INDEX('1. Master BOM'!$F$1:$F$400,$L1726))="","(not set)",INDEX('1. Master BOM'!$F$1:$F$400,$L1726))))</f>
        <v/>
      </c>
      <c r="S1726" s="9" t="str">
        <f aca="false">IF($A1726="","",IF(OR($R1726="—",$R1726="(not set)",$D1726=""),"",IF(ISNUMBER(SEARCH(SUBSTITUTE(SUBSTITUTE(SUBSTITUTE($R1726,"-",""),"_","")," ",""),SUBSTITUTE(SUBSTITUTE(SUBSTITUTE($D1726,"-",""),"_","")," ",""))),"OK","CHECK")))</f>
        <v/>
      </c>
      <c r="T1726" s="9" t="str">
        <f aca="false">IF($A1726="","",IF(OR($H1726="NOT IN SCHEMATIC",$I1726="MISMATCH",$J1726="MISMATCH",$P1726="MISMATCH",$M1726&lt;&gt;"OK"),"REVIEW","OK"))</f>
        <v/>
      </c>
      <c r="U1726" s="14"/>
      <c r="V1726" s="14"/>
      <c r="W1726" s="17"/>
      <c r="X1726" s="14"/>
    </row>
    <row r="1727" customFormat="false" ht="15" hidden="false" customHeight="false" outlineLevel="0" collapsed="false">
      <c r="A1727" s="9" t="str">
        <f aca="false">IF('3. Layout Parts'!$A1727="","",TRIM('3. Layout Parts'!$A1727))</f>
        <v/>
      </c>
      <c r="B1727" s="9" t="str">
        <f aca="false">IF($A1727="","",'3. Layout Parts'!$D1727)</f>
        <v/>
      </c>
      <c r="C1727" s="9" t="str">
        <f aca="false">IF($A1727="","",'3. Layout Parts'!$B1727)</f>
        <v/>
      </c>
      <c r="D1727" s="9" t="str">
        <f aca="false">IF($A1727="","",'3. Layout Parts'!$C1727)</f>
        <v/>
      </c>
      <c r="E1727" s="9" t="str">
        <f aca="false">IF($A1727="","",IFERROR(INDEX('2. Schematic Parts'!$B$2:$B$3001,MATCH($A1727,'2. Schematic Parts'!$A$2:$A$3001,0)),"NOT FOUND"))</f>
        <v/>
      </c>
      <c r="F1727" s="9" t="str">
        <f aca="false">IF($A1727="","",IFERROR(INDEX('2. Schematic Parts'!$C$2:$C$3001,MATCH($A1727,'2. Schematic Parts'!$A$2:$A$3001,0))&amp;"","NOT FOUND"))</f>
        <v/>
      </c>
      <c r="G1727" s="9" t="str">
        <f aca="false">IF($A1727="","",IFERROR(INDEX('2. Schematic Parts'!$D$2:$D$3001,MATCH($A1727,'2. Schematic Parts'!$A$2:$A$3001,0))&amp;"","NOT FOUND"))</f>
        <v/>
      </c>
      <c r="H1727" s="9" t="str">
        <f aca="false">IF($A1727="","",IF(COUNTIF('2. Schematic Parts'!$A$2:$A$3001,$A1727)=0,"NOT IN SCHEMATIC","OK"))</f>
        <v/>
      </c>
      <c r="I1727" s="9" t="str">
        <f aca="false">IF($A1727="","",IF($H1727="NOT IN SCHEMATIC","",IF(UPPER(TRIM($C1727))=UPPER(TRIM($E1727)),"OK","MISMATCH")))</f>
        <v/>
      </c>
      <c r="J1727" s="9" t="str">
        <f aca="false">IF($A1727="","",IF($H1727="NOT IN SCHEMATIC","",IF($F1727="","NO SCH DECAL",IF($D1727="","",IF(UPPER(TRIM($D1727))=UPPER(TRIM($F1727)),"OK","MISMATCH")))))</f>
        <v/>
      </c>
      <c r="K1727" s="16" t="str">
        <f aca="false">IF($A1727="","",SUMPRODUCT(--ISNUMBER(SEARCH(","&amp;TRIM($A1727)&amp;",",","&amp;SUBSTITUTE('1. Master BOM'!$D$2:$D$400," ","")&amp;","))))</f>
        <v/>
      </c>
      <c r="L1727" s="16" t="str">
        <f aca="false">IF($A1727="","",IF($K1727&lt;&gt;1,0,SUMPRODUCT(ISNUMBER(SEARCH(","&amp;TRIM($A1727)&amp;",",","&amp;SUBSTITUTE('1. Master BOM'!$D$2:$D$400," ","")&amp;","))*ROW('1. Master BOM'!$D$2:$D$400))))</f>
        <v/>
      </c>
      <c r="M1727" s="9" t="str">
        <f aca="false">IF($A1727="","",IF($K1727=0,"NOT IN BOM",IF($K1727&gt;1,"MULTIPLE BOM LINES","OK")))</f>
        <v/>
      </c>
      <c r="N1727" s="9" t="str">
        <f aca="false">IF($A1727="","",IF($L1727=0,"—",INDEX('1. Master BOM'!$A$1:$A$400,$L1727)))</f>
        <v/>
      </c>
      <c r="O1727" s="9" t="str">
        <f aca="false">IF($A1727="","",IF($L1727=0,"—",INDEX('1. Master BOM'!$B$1:$B$400,$L1727)))</f>
        <v/>
      </c>
      <c r="P1727" s="9" t="str">
        <f aca="false">IF($A1727="","",IF(OR($H1727="NOT IN SCHEMATIC",$O1727="—"),"",IF($G1727="","NO SCH PN",IF(UPPER(TRIM($G1727))=UPPER(TRIM($O1727)),"OK","MISMATCH"))))</f>
        <v/>
      </c>
      <c r="Q1727" s="9" t="str">
        <f aca="false">IF($A1727="","",IF($L1727=0,"—",INDEX('1. Master BOM'!$E$1:$E$400,$L1727)))</f>
        <v/>
      </c>
      <c r="R1727" s="9" t="str">
        <f aca="false">IF($A1727="","",IF($L1727=0,"—",IF(T(INDEX('1. Master BOM'!$F$1:$F$400,$L1727))="","(not set)",INDEX('1. Master BOM'!$F$1:$F$400,$L1727))))</f>
        <v/>
      </c>
      <c r="S1727" s="9" t="str">
        <f aca="false">IF($A1727="","",IF(OR($R1727="—",$R1727="(not set)",$D1727=""),"",IF(ISNUMBER(SEARCH(SUBSTITUTE(SUBSTITUTE(SUBSTITUTE($R1727,"-",""),"_","")," ",""),SUBSTITUTE(SUBSTITUTE(SUBSTITUTE($D1727,"-",""),"_","")," ",""))),"OK","CHECK")))</f>
        <v/>
      </c>
      <c r="T1727" s="9" t="str">
        <f aca="false">IF($A1727="","",IF(OR($H1727="NOT IN SCHEMATIC",$I1727="MISMATCH",$J1727="MISMATCH",$P1727="MISMATCH",$M1727&lt;&gt;"OK"),"REVIEW","OK"))</f>
        <v/>
      </c>
      <c r="U1727" s="14"/>
      <c r="V1727" s="14"/>
      <c r="W1727" s="17"/>
      <c r="X1727" s="14"/>
    </row>
    <row r="1728" customFormat="false" ht="15" hidden="false" customHeight="false" outlineLevel="0" collapsed="false">
      <c r="A1728" s="9" t="str">
        <f aca="false">IF('3. Layout Parts'!$A1728="","",TRIM('3. Layout Parts'!$A1728))</f>
        <v/>
      </c>
      <c r="B1728" s="9" t="str">
        <f aca="false">IF($A1728="","",'3. Layout Parts'!$D1728)</f>
        <v/>
      </c>
      <c r="C1728" s="9" t="str">
        <f aca="false">IF($A1728="","",'3. Layout Parts'!$B1728)</f>
        <v/>
      </c>
      <c r="D1728" s="9" t="str">
        <f aca="false">IF($A1728="","",'3. Layout Parts'!$C1728)</f>
        <v/>
      </c>
      <c r="E1728" s="9" t="str">
        <f aca="false">IF($A1728="","",IFERROR(INDEX('2. Schematic Parts'!$B$2:$B$3001,MATCH($A1728,'2. Schematic Parts'!$A$2:$A$3001,0)),"NOT FOUND"))</f>
        <v/>
      </c>
      <c r="F1728" s="9" t="str">
        <f aca="false">IF($A1728="","",IFERROR(INDEX('2. Schematic Parts'!$C$2:$C$3001,MATCH($A1728,'2. Schematic Parts'!$A$2:$A$3001,0))&amp;"","NOT FOUND"))</f>
        <v/>
      </c>
      <c r="G1728" s="9" t="str">
        <f aca="false">IF($A1728="","",IFERROR(INDEX('2. Schematic Parts'!$D$2:$D$3001,MATCH($A1728,'2. Schematic Parts'!$A$2:$A$3001,0))&amp;"","NOT FOUND"))</f>
        <v/>
      </c>
      <c r="H1728" s="9" t="str">
        <f aca="false">IF($A1728="","",IF(COUNTIF('2. Schematic Parts'!$A$2:$A$3001,$A1728)=0,"NOT IN SCHEMATIC","OK"))</f>
        <v/>
      </c>
      <c r="I1728" s="9" t="str">
        <f aca="false">IF($A1728="","",IF($H1728="NOT IN SCHEMATIC","",IF(UPPER(TRIM($C1728))=UPPER(TRIM($E1728)),"OK","MISMATCH")))</f>
        <v/>
      </c>
      <c r="J1728" s="9" t="str">
        <f aca="false">IF($A1728="","",IF($H1728="NOT IN SCHEMATIC","",IF($F1728="","NO SCH DECAL",IF($D1728="","",IF(UPPER(TRIM($D1728))=UPPER(TRIM($F1728)),"OK","MISMATCH")))))</f>
        <v/>
      </c>
      <c r="K1728" s="16" t="str">
        <f aca="false">IF($A1728="","",SUMPRODUCT(--ISNUMBER(SEARCH(","&amp;TRIM($A1728)&amp;",",","&amp;SUBSTITUTE('1. Master BOM'!$D$2:$D$400," ","")&amp;","))))</f>
        <v/>
      </c>
      <c r="L1728" s="16" t="str">
        <f aca="false">IF($A1728="","",IF($K1728&lt;&gt;1,0,SUMPRODUCT(ISNUMBER(SEARCH(","&amp;TRIM($A1728)&amp;",",","&amp;SUBSTITUTE('1. Master BOM'!$D$2:$D$400," ","")&amp;","))*ROW('1. Master BOM'!$D$2:$D$400))))</f>
        <v/>
      </c>
      <c r="M1728" s="9" t="str">
        <f aca="false">IF($A1728="","",IF($K1728=0,"NOT IN BOM",IF($K1728&gt;1,"MULTIPLE BOM LINES","OK")))</f>
        <v/>
      </c>
      <c r="N1728" s="9" t="str">
        <f aca="false">IF($A1728="","",IF($L1728=0,"—",INDEX('1. Master BOM'!$A$1:$A$400,$L1728)))</f>
        <v/>
      </c>
      <c r="O1728" s="9" t="str">
        <f aca="false">IF($A1728="","",IF($L1728=0,"—",INDEX('1. Master BOM'!$B$1:$B$400,$L1728)))</f>
        <v/>
      </c>
      <c r="P1728" s="9" t="str">
        <f aca="false">IF($A1728="","",IF(OR($H1728="NOT IN SCHEMATIC",$O1728="—"),"",IF($G1728="","NO SCH PN",IF(UPPER(TRIM($G1728))=UPPER(TRIM($O1728)),"OK","MISMATCH"))))</f>
        <v/>
      </c>
      <c r="Q1728" s="9" t="str">
        <f aca="false">IF($A1728="","",IF($L1728=0,"—",INDEX('1. Master BOM'!$E$1:$E$400,$L1728)))</f>
        <v/>
      </c>
      <c r="R1728" s="9" t="str">
        <f aca="false">IF($A1728="","",IF($L1728=0,"—",IF(T(INDEX('1. Master BOM'!$F$1:$F$400,$L1728))="","(not set)",INDEX('1. Master BOM'!$F$1:$F$400,$L1728))))</f>
        <v/>
      </c>
      <c r="S1728" s="9" t="str">
        <f aca="false">IF($A1728="","",IF(OR($R1728="—",$R1728="(not set)",$D1728=""),"",IF(ISNUMBER(SEARCH(SUBSTITUTE(SUBSTITUTE(SUBSTITUTE($R1728,"-",""),"_","")," ",""),SUBSTITUTE(SUBSTITUTE(SUBSTITUTE($D1728,"-",""),"_","")," ",""))),"OK","CHECK")))</f>
        <v/>
      </c>
      <c r="T1728" s="9" t="str">
        <f aca="false">IF($A1728="","",IF(OR($H1728="NOT IN SCHEMATIC",$I1728="MISMATCH",$J1728="MISMATCH",$P1728="MISMATCH",$M1728&lt;&gt;"OK"),"REVIEW","OK"))</f>
        <v/>
      </c>
      <c r="U1728" s="14"/>
      <c r="V1728" s="14"/>
      <c r="W1728" s="17"/>
      <c r="X1728" s="14"/>
    </row>
    <row r="1729" customFormat="false" ht="15" hidden="false" customHeight="false" outlineLevel="0" collapsed="false">
      <c r="A1729" s="9" t="str">
        <f aca="false">IF('3. Layout Parts'!$A1729="","",TRIM('3. Layout Parts'!$A1729))</f>
        <v/>
      </c>
      <c r="B1729" s="9" t="str">
        <f aca="false">IF($A1729="","",'3. Layout Parts'!$D1729)</f>
        <v/>
      </c>
      <c r="C1729" s="9" t="str">
        <f aca="false">IF($A1729="","",'3. Layout Parts'!$B1729)</f>
        <v/>
      </c>
      <c r="D1729" s="9" t="str">
        <f aca="false">IF($A1729="","",'3. Layout Parts'!$C1729)</f>
        <v/>
      </c>
      <c r="E1729" s="9" t="str">
        <f aca="false">IF($A1729="","",IFERROR(INDEX('2. Schematic Parts'!$B$2:$B$3001,MATCH($A1729,'2. Schematic Parts'!$A$2:$A$3001,0)),"NOT FOUND"))</f>
        <v/>
      </c>
      <c r="F1729" s="9" t="str">
        <f aca="false">IF($A1729="","",IFERROR(INDEX('2. Schematic Parts'!$C$2:$C$3001,MATCH($A1729,'2. Schematic Parts'!$A$2:$A$3001,0))&amp;"","NOT FOUND"))</f>
        <v/>
      </c>
      <c r="G1729" s="9" t="str">
        <f aca="false">IF($A1729="","",IFERROR(INDEX('2. Schematic Parts'!$D$2:$D$3001,MATCH($A1729,'2. Schematic Parts'!$A$2:$A$3001,0))&amp;"","NOT FOUND"))</f>
        <v/>
      </c>
      <c r="H1729" s="9" t="str">
        <f aca="false">IF($A1729="","",IF(COUNTIF('2. Schematic Parts'!$A$2:$A$3001,$A1729)=0,"NOT IN SCHEMATIC","OK"))</f>
        <v/>
      </c>
      <c r="I1729" s="9" t="str">
        <f aca="false">IF($A1729="","",IF($H1729="NOT IN SCHEMATIC","",IF(UPPER(TRIM($C1729))=UPPER(TRIM($E1729)),"OK","MISMATCH")))</f>
        <v/>
      </c>
      <c r="J1729" s="9" t="str">
        <f aca="false">IF($A1729="","",IF($H1729="NOT IN SCHEMATIC","",IF($F1729="","NO SCH DECAL",IF($D1729="","",IF(UPPER(TRIM($D1729))=UPPER(TRIM($F1729)),"OK","MISMATCH")))))</f>
        <v/>
      </c>
      <c r="K1729" s="16" t="str">
        <f aca="false">IF($A1729="","",SUMPRODUCT(--ISNUMBER(SEARCH(","&amp;TRIM($A1729)&amp;",",","&amp;SUBSTITUTE('1. Master BOM'!$D$2:$D$400," ","")&amp;","))))</f>
        <v/>
      </c>
      <c r="L1729" s="16" t="str">
        <f aca="false">IF($A1729="","",IF($K1729&lt;&gt;1,0,SUMPRODUCT(ISNUMBER(SEARCH(","&amp;TRIM($A1729)&amp;",",","&amp;SUBSTITUTE('1. Master BOM'!$D$2:$D$400," ","")&amp;","))*ROW('1. Master BOM'!$D$2:$D$400))))</f>
        <v/>
      </c>
      <c r="M1729" s="9" t="str">
        <f aca="false">IF($A1729="","",IF($K1729=0,"NOT IN BOM",IF($K1729&gt;1,"MULTIPLE BOM LINES","OK")))</f>
        <v/>
      </c>
      <c r="N1729" s="9" t="str">
        <f aca="false">IF($A1729="","",IF($L1729=0,"—",INDEX('1. Master BOM'!$A$1:$A$400,$L1729)))</f>
        <v/>
      </c>
      <c r="O1729" s="9" t="str">
        <f aca="false">IF($A1729="","",IF($L1729=0,"—",INDEX('1. Master BOM'!$B$1:$B$400,$L1729)))</f>
        <v/>
      </c>
      <c r="P1729" s="9" t="str">
        <f aca="false">IF($A1729="","",IF(OR($H1729="NOT IN SCHEMATIC",$O1729="—"),"",IF($G1729="","NO SCH PN",IF(UPPER(TRIM($G1729))=UPPER(TRIM($O1729)),"OK","MISMATCH"))))</f>
        <v/>
      </c>
      <c r="Q1729" s="9" t="str">
        <f aca="false">IF($A1729="","",IF($L1729=0,"—",INDEX('1. Master BOM'!$E$1:$E$400,$L1729)))</f>
        <v/>
      </c>
      <c r="R1729" s="9" t="str">
        <f aca="false">IF($A1729="","",IF($L1729=0,"—",IF(T(INDEX('1. Master BOM'!$F$1:$F$400,$L1729))="","(not set)",INDEX('1. Master BOM'!$F$1:$F$400,$L1729))))</f>
        <v/>
      </c>
      <c r="S1729" s="9" t="str">
        <f aca="false">IF($A1729="","",IF(OR($R1729="—",$R1729="(not set)",$D1729=""),"",IF(ISNUMBER(SEARCH(SUBSTITUTE(SUBSTITUTE(SUBSTITUTE($R1729,"-",""),"_","")," ",""),SUBSTITUTE(SUBSTITUTE(SUBSTITUTE($D1729,"-",""),"_","")," ",""))),"OK","CHECK")))</f>
        <v/>
      </c>
      <c r="T1729" s="9" t="str">
        <f aca="false">IF($A1729="","",IF(OR($H1729="NOT IN SCHEMATIC",$I1729="MISMATCH",$J1729="MISMATCH",$P1729="MISMATCH",$M1729&lt;&gt;"OK"),"REVIEW","OK"))</f>
        <v/>
      </c>
      <c r="U1729" s="14"/>
      <c r="V1729" s="14"/>
      <c r="W1729" s="17"/>
      <c r="X1729" s="14"/>
    </row>
    <row r="1730" customFormat="false" ht="15" hidden="false" customHeight="false" outlineLevel="0" collapsed="false">
      <c r="A1730" s="9" t="str">
        <f aca="false">IF('3. Layout Parts'!$A1730="","",TRIM('3. Layout Parts'!$A1730))</f>
        <v/>
      </c>
      <c r="B1730" s="9" t="str">
        <f aca="false">IF($A1730="","",'3. Layout Parts'!$D1730)</f>
        <v/>
      </c>
      <c r="C1730" s="9" t="str">
        <f aca="false">IF($A1730="","",'3. Layout Parts'!$B1730)</f>
        <v/>
      </c>
      <c r="D1730" s="9" t="str">
        <f aca="false">IF($A1730="","",'3. Layout Parts'!$C1730)</f>
        <v/>
      </c>
      <c r="E1730" s="9" t="str">
        <f aca="false">IF($A1730="","",IFERROR(INDEX('2. Schematic Parts'!$B$2:$B$3001,MATCH($A1730,'2. Schematic Parts'!$A$2:$A$3001,0)),"NOT FOUND"))</f>
        <v/>
      </c>
      <c r="F1730" s="9" t="str">
        <f aca="false">IF($A1730="","",IFERROR(INDEX('2. Schematic Parts'!$C$2:$C$3001,MATCH($A1730,'2. Schematic Parts'!$A$2:$A$3001,0))&amp;"","NOT FOUND"))</f>
        <v/>
      </c>
      <c r="G1730" s="9" t="str">
        <f aca="false">IF($A1730="","",IFERROR(INDEX('2. Schematic Parts'!$D$2:$D$3001,MATCH($A1730,'2. Schematic Parts'!$A$2:$A$3001,0))&amp;"","NOT FOUND"))</f>
        <v/>
      </c>
      <c r="H1730" s="9" t="str">
        <f aca="false">IF($A1730="","",IF(COUNTIF('2. Schematic Parts'!$A$2:$A$3001,$A1730)=0,"NOT IN SCHEMATIC","OK"))</f>
        <v/>
      </c>
      <c r="I1730" s="9" t="str">
        <f aca="false">IF($A1730="","",IF($H1730="NOT IN SCHEMATIC","",IF(UPPER(TRIM($C1730))=UPPER(TRIM($E1730)),"OK","MISMATCH")))</f>
        <v/>
      </c>
      <c r="J1730" s="9" t="str">
        <f aca="false">IF($A1730="","",IF($H1730="NOT IN SCHEMATIC","",IF($F1730="","NO SCH DECAL",IF($D1730="","",IF(UPPER(TRIM($D1730))=UPPER(TRIM($F1730)),"OK","MISMATCH")))))</f>
        <v/>
      </c>
      <c r="K1730" s="16" t="str">
        <f aca="false">IF($A1730="","",SUMPRODUCT(--ISNUMBER(SEARCH(","&amp;TRIM($A1730)&amp;",",","&amp;SUBSTITUTE('1. Master BOM'!$D$2:$D$400," ","")&amp;","))))</f>
        <v/>
      </c>
      <c r="L1730" s="16" t="str">
        <f aca="false">IF($A1730="","",IF($K1730&lt;&gt;1,0,SUMPRODUCT(ISNUMBER(SEARCH(","&amp;TRIM($A1730)&amp;",",","&amp;SUBSTITUTE('1. Master BOM'!$D$2:$D$400," ","")&amp;","))*ROW('1. Master BOM'!$D$2:$D$400))))</f>
        <v/>
      </c>
      <c r="M1730" s="9" t="str">
        <f aca="false">IF($A1730="","",IF($K1730=0,"NOT IN BOM",IF($K1730&gt;1,"MULTIPLE BOM LINES","OK")))</f>
        <v/>
      </c>
      <c r="N1730" s="9" t="str">
        <f aca="false">IF($A1730="","",IF($L1730=0,"—",INDEX('1. Master BOM'!$A$1:$A$400,$L1730)))</f>
        <v/>
      </c>
      <c r="O1730" s="9" t="str">
        <f aca="false">IF($A1730="","",IF($L1730=0,"—",INDEX('1. Master BOM'!$B$1:$B$400,$L1730)))</f>
        <v/>
      </c>
      <c r="P1730" s="9" t="str">
        <f aca="false">IF($A1730="","",IF(OR($H1730="NOT IN SCHEMATIC",$O1730="—"),"",IF($G1730="","NO SCH PN",IF(UPPER(TRIM($G1730))=UPPER(TRIM($O1730)),"OK","MISMATCH"))))</f>
        <v/>
      </c>
      <c r="Q1730" s="9" t="str">
        <f aca="false">IF($A1730="","",IF($L1730=0,"—",INDEX('1. Master BOM'!$E$1:$E$400,$L1730)))</f>
        <v/>
      </c>
      <c r="R1730" s="9" t="str">
        <f aca="false">IF($A1730="","",IF($L1730=0,"—",IF(T(INDEX('1. Master BOM'!$F$1:$F$400,$L1730))="","(not set)",INDEX('1. Master BOM'!$F$1:$F$400,$L1730))))</f>
        <v/>
      </c>
      <c r="S1730" s="9" t="str">
        <f aca="false">IF($A1730="","",IF(OR($R1730="—",$R1730="(not set)",$D1730=""),"",IF(ISNUMBER(SEARCH(SUBSTITUTE(SUBSTITUTE(SUBSTITUTE($R1730,"-",""),"_","")," ",""),SUBSTITUTE(SUBSTITUTE(SUBSTITUTE($D1730,"-",""),"_","")," ",""))),"OK","CHECK")))</f>
        <v/>
      </c>
      <c r="T1730" s="9" t="str">
        <f aca="false">IF($A1730="","",IF(OR($H1730="NOT IN SCHEMATIC",$I1730="MISMATCH",$J1730="MISMATCH",$P1730="MISMATCH",$M1730&lt;&gt;"OK"),"REVIEW","OK"))</f>
        <v/>
      </c>
      <c r="U1730" s="14"/>
      <c r="V1730" s="14"/>
      <c r="W1730" s="17"/>
      <c r="X1730" s="14"/>
    </row>
    <row r="1731" customFormat="false" ht="15" hidden="false" customHeight="false" outlineLevel="0" collapsed="false">
      <c r="A1731" s="9" t="str">
        <f aca="false">IF('3. Layout Parts'!$A1731="","",TRIM('3. Layout Parts'!$A1731))</f>
        <v/>
      </c>
      <c r="B1731" s="9" t="str">
        <f aca="false">IF($A1731="","",'3. Layout Parts'!$D1731)</f>
        <v/>
      </c>
      <c r="C1731" s="9" t="str">
        <f aca="false">IF($A1731="","",'3. Layout Parts'!$B1731)</f>
        <v/>
      </c>
      <c r="D1731" s="9" t="str">
        <f aca="false">IF($A1731="","",'3. Layout Parts'!$C1731)</f>
        <v/>
      </c>
      <c r="E1731" s="9" t="str">
        <f aca="false">IF($A1731="","",IFERROR(INDEX('2. Schematic Parts'!$B$2:$B$3001,MATCH($A1731,'2. Schematic Parts'!$A$2:$A$3001,0)),"NOT FOUND"))</f>
        <v/>
      </c>
      <c r="F1731" s="9" t="str">
        <f aca="false">IF($A1731="","",IFERROR(INDEX('2. Schematic Parts'!$C$2:$C$3001,MATCH($A1731,'2. Schematic Parts'!$A$2:$A$3001,0))&amp;"","NOT FOUND"))</f>
        <v/>
      </c>
      <c r="G1731" s="9" t="str">
        <f aca="false">IF($A1731="","",IFERROR(INDEX('2. Schematic Parts'!$D$2:$D$3001,MATCH($A1731,'2. Schematic Parts'!$A$2:$A$3001,0))&amp;"","NOT FOUND"))</f>
        <v/>
      </c>
      <c r="H1731" s="9" t="str">
        <f aca="false">IF($A1731="","",IF(COUNTIF('2. Schematic Parts'!$A$2:$A$3001,$A1731)=0,"NOT IN SCHEMATIC","OK"))</f>
        <v/>
      </c>
      <c r="I1731" s="9" t="str">
        <f aca="false">IF($A1731="","",IF($H1731="NOT IN SCHEMATIC","",IF(UPPER(TRIM($C1731))=UPPER(TRIM($E1731)),"OK","MISMATCH")))</f>
        <v/>
      </c>
      <c r="J1731" s="9" t="str">
        <f aca="false">IF($A1731="","",IF($H1731="NOT IN SCHEMATIC","",IF($F1731="","NO SCH DECAL",IF($D1731="","",IF(UPPER(TRIM($D1731))=UPPER(TRIM($F1731)),"OK","MISMATCH")))))</f>
        <v/>
      </c>
      <c r="K1731" s="16" t="str">
        <f aca="false">IF($A1731="","",SUMPRODUCT(--ISNUMBER(SEARCH(","&amp;TRIM($A1731)&amp;",",","&amp;SUBSTITUTE('1. Master BOM'!$D$2:$D$400," ","")&amp;","))))</f>
        <v/>
      </c>
      <c r="L1731" s="16" t="str">
        <f aca="false">IF($A1731="","",IF($K1731&lt;&gt;1,0,SUMPRODUCT(ISNUMBER(SEARCH(","&amp;TRIM($A1731)&amp;",",","&amp;SUBSTITUTE('1. Master BOM'!$D$2:$D$400," ","")&amp;","))*ROW('1. Master BOM'!$D$2:$D$400))))</f>
        <v/>
      </c>
      <c r="M1731" s="9" t="str">
        <f aca="false">IF($A1731="","",IF($K1731=0,"NOT IN BOM",IF($K1731&gt;1,"MULTIPLE BOM LINES","OK")))</f>
        <v/>
      </c>
      <c r="N1731" s="9" t="str">
        <f aca="false">IF($A1731="","",IF($L1731=0,"—",INDEX('1. Master BOM'!$A$1:$A$400,$L1731)))</f>
        <v/>
      </c>
      <c r="O1731" s="9" t="str">
        <f aca="false">IF($A1731="","",IF($L1731=0,"—",INDEX('1. Master BOM'!$B$1:$B$400,$L1731)))</f>
        <v/>
      </c>
      <c r="P1731" s="9" t="str">
        <f aca="false">IF($A1731="","",IF(OR($H1731="NOT IN SCHEMATIC",$O1731="—"),"",IF($G1731="","NO SCH PN",IF(UPPER(TRIM($G1731))=UPPER(TRIM($O1731)),"OK","MISMATCH"))))</f>
        <v/>
      </c>
      <c r="Q1731" s="9" t="str">
        <f aca="false">IF($A1731="","",IF($L1731=0,"—",INDEX('1. Master BOM'!$E$1:$E$400,$L1731)))</f>
        <v/>
      </c>
      <c r="R1731" s="9" t="str">
        <f aca="false">IF($A1731="","",IF($L1731=0,"—",IF(T(INDEX('1. Master BOM'!$F$1:$F$400,$L1731))="","(not set)",INDEX('1. Master BOM'!$F$1:$F$400,$L1731))))</f>
        <v/>
      </c>
      <c r="S1731" s="9" t="str">
        <f aca="false">IF($A1731="","",IF(OR($R1731="—",$R1731="(not set)",$D1731=""),"",IF(ISNUMBER(SEARCH(SUBSTITUTE(SUBSTITUTE(SUBSTITUTE($R1731,"-",""),"_","")," ",""),SUBSTITUTE(SUBSTITUTE(SUBSTITUTE($D1731,"-",""),"_","")," ",""))),"OK","CHECK")))</f>
        <v/>
      </c>
      <c r="T1731" s="9" t="str">
        <f aca="false">IF($A1731="","",IF(OR($H1731="NOT IN SCHEMATIC",$I1731="MISMATCH",$J1731="MISMATCH",$P1731="MISMATCH",$M1731&lt;&gt;"OK"),"REVIEW","OK"))</f>
        <v/>
      </c>
      <c r="U1731" s="14"/>
      <c r="V1731" s="14"/>
      <c r="W1731" s="17"/>
      <c r="X1731" s="14"/>
    </row>
    <row r="1732" customFormat="false" ht="15" hidden="false" customHeight="false" outlineLevel="0" collapsed="false">
      <c r="A1732" s="9" t="str">
        <f aca="false">IF('3. Layout Parts'!$A1732="","",TRIM('3. Layout Parts'!$A1732))</f>
        <v/>
      </c>
      <c r="B1732" s="9" t="str">
        <f aca="false">IF($A1732="","",'3. Layout Parts'!$D1732)</f>
        <v/>
      </c>
      <c r="C1732" s="9" t="str">
        <f aca="false">IF($A1732="","",'3. Layout Parts'!$B1732)</f>
        <v/>
      </c>
      <c r="D1732" s="9" t="str">
        <f aca="false">IF($A1732="","",'3. Layout Parts'!$C1732)</f>
        <v/>
      </c>
      <c r="E1732" s="9" t="str">
        <f aca="false">IF($A1732="","",IFERROR(INDEX('2. Schematic Parts'!$B$2:$B$3001,MATCH($A1732,'2. Schematic Parts'!$A$2:$A$3001,0)),"NOT FOUND"))</f>
        <v/>
      </c>
      <c r="F1732" s="9" t="str">
        <f aca="false">IF($A1732="","",IFERROR(INDEX('2. Schematic Parts'!$C$2:$C$3001,MATCH($A1732,'2. Schematic Parts'!$A$2:$A$3001,0))&amp;"","NOT FOUND"))</f>
        <v/>
      </c>
      <c r="G1732" s="9" t="str">
        <f aca="false">IF($A1732="","",IFERROR(INDEX('2. Schematic Parts'!$D$2:$D$3001,MATCH($A1732,'2. Schematic Parts'!$A$2:$A$3001,0))&amp;"","NOT FOUND"))</f>
        <v/>
      </c>
      <c r="H1732" s="9" t="str">
        <f aca="false">IF($A1732="","",IF(COUNTIF('2. Schematic Parts'!$A$2:$A$3001,$A1732)=0,"NOT IN SCHEMATIC","OK"))</f>
        <v/>
      </c>
      <c r="I1732" s="9" t="str">
        <f aca="false">IF($A1732="","",IF($H1732="NOT IN SCHEMATIC","",IF(UPPER(TRIM($C1732))=UPPER(TRIM($E1732)),"OK","MISMATCH")))</f>
        <v/>
      </c>
      <c r="J1732" s="9" t="str">
        <f aca="false">IF($A1732="","",IF($H1732="NOT IN SCHEMATIC","",IF($F1732="","NO SCH DECAL",IF($D1732="","",IF(UPPER(TRIM($D1732))=UPPER(TRIM($F1732)),"OK","MISMATCH")))))</f>
        <v/>
      </c>
      <c r="K1732" s="16" t="str">
        <f aca="false">IF($A1732="","",SUMPRODUCT(--ISNUMBER(SEARCH(","&amp;TRIM($A1732)&amp;",",","&amp;SUBSTITUTE('1. Master BOM'!$D$2:$D$400," ","")&amp;","))))</f>
        <v/>
      </c>
      <c r="L1732" s="16" t="str">
        <f aca="false">IF($A1732="","",IF($K1732&lt;&gt;1,0,SUMPRODUCT(ISNUMBER(SEARCH(","&amp;TRIM($A1732)&amp;",",","&amp;SUBSTITUTE('1. Master BOM'!$D$2:$D$400," ","")&amp;","))*ROW('1. Master BOM'!$D$2:$D$400))))</f>
        <v/>
      </c>
      <c r="M1732" s="9" t="str">
        <f aca="false">IF($A1732="","",IF($K1732=0,"NOT IN BOM",IF($K1732&gt;1,"MULTIPLE BOM LINES","OK")))</f>
        <v/>
      </c>
      <c r="N1732" s="9" t="str">
        <f aca="false">IF($A1732="","",IF($L1732=0,"—",INDEX('1. Master BOM'!$A$1:$A$400,$L1732)))</f>
        <v/>
      </c>
      <c r="O1732" s="9" t="str">
        <f aca="false">IF($A1732="","",IF($L1732=0,"—",INDEX('1. Master BOM'!$B$1:$B$400,$L1732)))</f>
        <v/>
      </c>
      <c r="P1732" s="9" t="str">
        <f aca="false">IF($A1732="","",IF(OR($H1732="NOT IN SCHEMATIC",$O1732="—"),"",IF($G1732="","NO SCH PN",IF(UPPER(TRIM($G1732))=UPPER(TRIM($O1732)),"OK","MISMATCH"))))</f>
        <v/>
      </c>
      <c r="Q1732" s="9" t="str">
        <f aca="false">IF($A1732="","",IF($L1732=0,"—",INDEX('1. Master BOM'!$E$1:$E$400,$L1732)))</f>
        <v/>
      </c>
      <c r="R1732" s="9" t="str">
        <f aca="false">IF($A1732="","",IF($L1732=0,"—",IF(T(INDEX('1. Master BOM'!$F$1:$F$400,$L1732))="","(not set)",INDEX('1. Master BOM'!$F$1:$F$400,$L1732))))</f>
        <v/>
      </c>
      <c r="S1732" s="9" t="str">
        <f aca="false">IF($A1732="","",IF(OR($R1732="—",$R1732="(not set)",$D1732=""),"",IF(ISNUMBER(SEARCH(SUBSTITUTE(SUBSTITUTE(SUBSTITUTE($R1732,"-",""),"_","")," ",""),SUBSTITUTE(SUBSTITUTE(SUBSTITUTE($D1732,"-",""),"_","")," ",""))),"OK","CHECK")))</f>
        <v/>
      </c>
      <c r="T1732" s="9" t="str">
        <f aca="false">IF($A1732="","",IF(OR($H1732="NOT IN SCHEMATIC",$I1732="MISMATCH",$J1732="MISMATCH",$P1732="MISMATCH",$M1732&lt;&gt;"OK"),"REVIEW","OK"))</f>
        <v/>
      </c>
      <c r="U1732" s="14"/>
      <c r="V1732" s="14"/>
      <c r="W1732" s="17"/>
      <c r="X1732" s="14"/>
    </row>
    <row r="1733" customFormat="false" ht="15" hidden="false" customHeight="false" outlineLevel="0" collapsed="false">
      <c r="A1733" s="9" t="str">
        <f aca="false">IF('3. Layout Parts'!$A1733="","",TRIM('3. Layout Parts'!$A1733))</f>
        <v/>
      </c>
      <c r="B1733" s="9" t="str">
        <f aca="false">IF($A1733="","",'3. Layout Parts'!$D1733)</f>
        <v/>
      </c>
      <c r="C1733" s="9" t="str">
        <f aca="false">IF($A1733="","",'3. Layout Parts'!$B1733)</f>
        <v/>
      </c>
      <c r="D1733" s="9" t="str">
        <f aca="false">IF($A1733="","",'3. Layout Parts'!$C1733)</f>
        <v/>
      </c>
      <c r="E1733" s="9" t="str">
        <f aca="false">IF($A1733="","",IFERROR(INDEX('2. Schematic Parts'!$B$2:$B$3001,MATCH($A1733,'2. Schematic Parts'!$A$2:$A$3001,0)),"NOT FOUND"))</f>
        <v/>
      </c>
      <c r="F1733" s="9" t="str">
        <f aca="false">IF($A1733="","",IFERROR(INDEX('2. Schematic Parts'!$C$2:$C$3001,MATCH($A1733,'2. Schematic Parts'!$A$2:$A$3001,0))&amp;"","NOT FOUND"))</f>
        <v/>
      </c>
      <c r="G1733" s="9" t="str">
        <f aca="false">IF($A1733="","",IFERROR(INDEX('2. Schematic Parts'!$D$2:$D$3001,MATCH($A1733,'2. Schematic Parts'!$A$2:$A$3001,0))&amp;"","NOT FOUND"))</f>
        <v/>
      </c>
      <c r="H1733" s="9" t="str">
        <f aca="false">IF($A1733="","",IF(COUNTIF('2. Schematic Parts'!$A$2:$A$3001,$A1733)=0,"NOT IN SCHEMATIC","OK"))</f>
        <v/>
      </c>
      <c r="I1733" s="9" t="str">
        <f aca="false">IF($A1733="","",IF($H1733="NOT IN SCHEMATIC","",IF(UPPER(TRIM($C1733))=UPPER(TRIM($E1733)),"OK","MISMATCH")))</f>
        <v/>
      </c>
      <c r="J1733" s="9" t="str">
        <f aca="false">IF($A1733="","",IF($H1733="NOT IN SCHEMATIC","",IF($F1733="","NO SCH DECAL",IF($D1733="","",IF(UPPER(TRIM($D1733))=UPPER(TRIM($F1733)),"OK","MISMATCH")))))</f>
        <v/>
      </c>
      <c r="K1733" s="16" t="str">
        <f aca="false">IF($A1733="","",SUMPRODUCT(--ISNUMBER(SEARCH(","&amp;TRIM($A1733)&amp;",",","&amp;SUBSTITUTE('1. Master BOM'!$D$2:$D$400," ","")&amp;","))))</f>
        <v/>
      </c>
      <c r="L1733" s="16" t="str">
        <f aca="false">IF($A1733="","",IF($K1733&lt;&gt;1,0,SUMPRODUCT(ISNUMBER(SEARCH(","&amp;TRIM($A1733)&amp;",",","&amp;SUBSTITUTE('1. Master BOM'!$D$2:$D$400," ","")&amp;","))*ROW('1. Master BOM'!$D$2:$D$400))))</f>
        <v/>
      </c>
      <c r="M1733" s="9" t="str">
        <f aca="false">IF($A1733="","",IF($K1733=0,"NOT IN BOM",IF($K1733&gt;1,"MULTIPLE BOM LINES","OK")))</f>
        <v/>
      </c>
      <c r="N1733" s="9" t="str">
        <f aca="false">IF($A1733="","",IF($L1733=0,"—",INDEX('1. Master BOM'!$A$1:$A$400,$L1733)))</f>
        <v/>
      </c>
      <c r="O1733" s="9" t="str">
        <f aca="false">IF($A1733="","",IF($L1733=0,"—",INDEX('1. Master BOM'!$B$1:$B$400,$L1733)))</f>
        <v/>
      </c>
      <c r="P1733" s="9" t="str">
        <f aca="false">IF($A1733="","",IF(OR($H1733="NOT IN SCHEMATIC",$O1733="—"),"",IF($G1733="","NO SCH PN",IF(UPPER(TRIM($G1733))=UPPER(TRIM($O1733)),"OK","MISMATCH"))))</f>
        <v/>
      </c>
      <c r="Q1733" s="9" t="str">
        <f aca="false">IF($A1733="","",IF($L1733=0,"—",INDEX('1. Master BOM'!$E$1:$E$400,$L1733)))</f>
        <v/>
      </c>
      <c r="R1733" s="9" t="str">
        <f aca="false">IF($A1733="","",IF($L1733=0,"—",IF(T(INDEX('1. Master BOM'!$F$1:$F$400,$L1733))="","(not set)",INDEX('1. Master BOM'!$F$1:$F$400,$L1733))))</f>
        <v/>
      </c>
      <c r="S1733" s="9" t="str">
        <f aca="false">IF($A1733="","",IF(OR($R1733="—",$R1733="(not set)",$D1733=""),"",IF(ISNUMBER(SEARCH(SUBSTITUTE(SUBSTITUTE(SUBSTITUTE($R1733,"-",""),"_","")," ",""),SUBSTITUTE(SUBSTITUTE(SUBSTITUTE($D1733,"-",""),"_","")," ",""))),"OK","CHECK")))</f>
        <v/>
      </c>
      <c r="T1733" s="9" t="str">
        <f aca="false">IF($A1733="","",IF(OR($H1733="NOT IN SCHEMATIC",$I1733="MISMATCH",$J1733="MISMATCH",$P1733="MISMATCH",$M1733&lt;&gt;"OK"),"REVIEW","OK"))</f>
        <v/>
      </c>
      <c r="U1733" s="14"/>
      <c r="V1733" s="14"/>
      <c r="W1733" s="17"/>
      <c r="X1733" s="14"/>
    </row>
    <row r="1734" customFormat="false" ht="15" hidden="false" customHeight="false" outlineLevel="0" collapsed="false">
      <c r="A1734" s="9" t="str">
        <f aca="false">IF('3. Layout Parts'!$A1734="","",TRIM('3. Layout Parts'!$A1734))</f>
        <v/>
      </c>
      <c r="B1734" s="9" t="str">
        <f aca="false">IF($A1734="","",'3. Layout Parts'!$D1734)</f>
        <v/>
      </c>
      <c r="C1734" s="9" t="str">
        <f aca="false">IF($A1734="","",'3. Layout Parts'!$B1734)</f>
        <v/>
      </c>
      <c r="D1734" s="9" t="str">
        <f aca="false">IF($A1734="","",'3. Layout Parts'!$C1734)</f>
        <v/>
      </c>
      <c r="E1734" s="9" t="str">
        <f aca="false">IF($A1734="","",IFERROR(INDEX('2. Schematic Parts'!$B$2:$B$3001,MATCH($A1734,'2. Schematic Parts'!$A$2:$A$3001,0)),"NOT FOUND"))</f>
        <v/>
      </c>
      <c r="F1734" s="9" t="str">
        <f aca="false">IF($A1734="","",IFERROR(INDEX('2. Schematic Parts'!$C$2:$C$3001,MATCH($A1734,'2. Schematic Parts'!$A$2:$A$3001,0))&amp;"","NOT FOUND"))</f>
        <v/>
      </c>
      <c r="G1734" s="9" t="str">
        <f aca="false">IF($A1734="","",IFERROR(INDEX('2. Schematic Parts'!$D$2:$D$3001,MATCH($A1734,'2. Schematic Parts'!$A$2:$A$3001,0))&amp;"","NOT FOUND"))</f>
        <v/>
      </c>
      <c r="H1734" s="9" t="str">
        <f aca="false">IF($A1734="","",IF(COUNTIF('2. Schematic Parts'!$A$2:$A$3001,$A1734)=0,"NOT IN SCHEMATIC","OK"))</f>
        <v/>
      </c>
      <c r="I1734" s="9" t="str">
        <f aca="false">IF($A1734="","",IF($H1734="NOT IN SCHEMATIC","",IF(UPPER(TRIM($C1734))=UPPER(TRIM($E1734)),"OK","MISMATCH")))</f>
        <v/>
      </c>
      <c r="J1734" s="9" t="str">
        <f aca="false">IF($A1734="","",IF($H1734="NOT IN SCHEMATIC","",IF($F1734="","NO SCH DECAL",IF($D1734="","",IF(UPPER(TRIM($D1734))=UPPER(TRIM($F1734)),"OK","MISMATCH")))))</f>
        <v/>
      </c>
      <c r="K1734" s="16" t="str">
        <f aca="false">IF($A1734="","",SUMPRODUCT(--ISNUMBER(SEARCH(","&amp;TRIM($A1734)&amp;",",","&amp;SUBSTITUTE('1. Master BOM'!$D$2:$D$400," ","")&amp;","))))</f>
        <v/>
      </c>
      <c r="L1734" s="16" t="str">
        <f aca="false">IF($A1734="","",IF($K1734&lt;&gt;1,0,SUMPRODUCT(ISNUMBER(SEARCH(","&amp;TRIM($A1734)&amp;",",","&amp;SUBSTITUTE('1. Master BOM'!$D$2:$D$400," ","")&amp;","))*ROW('1. Master BOM'!$D$2:$D$400))))</f>
        <v/>
      </c>
      <c r="M1734" s="9" t="str">
        <f aca="false">IF($A1734="","",IF($K1734=0,"NOT IN BOM",IF($K1734&gt;1,"MULTIPLE BOM LINES","OK")))</f>
        <v/>
      </c>
      <c r="N1734" s="9" t="str">
        <f aca="false">IF($A1734="","",IF($L1734=0,"—",INDEX('1. Master BOM'!$A$1:$A$400,$L1734)))</f>
        <v/>
      </c>
      <c r="O1734" s="9" t="str">
        <f aca="false">IF($A1734="","",IF($L1734=0,"—",INDEX('1. Master BOM'!$B$1:$B$400,$L1734)))</f>
        <v/>
      </c>
      <c r="P1734" s="9" t="str">
        <f aca="false">IF($A1734="","",IF(OR($H1734="NOT IN SCHEMATIC",$O1734="—"),"",IF($G1734="","NO SCH PN",IF(UPPER(TRIM($G1734))=UPPER(TRIM($O1734)),"OK","MISMATCH"))))</f>
        <v/>
      </c>
      <c r="Q1734" s="9" t="str">
        <f aca="false">IF($A1734="","",IF($L1734=0,"—",INDEX('1. Master BOM'!$E$1:$E$400,$L1734)))</f>
        <v/>
      </c>
      <c r="R1734" s="9" t="str">
        <f aca="false">IF($A1734="","",IF($L1734=0,"—",IF(T(INDEX('1. Master BOM'!$F$1:$F$400,$L1734))="","(not set)",INDEX('1. Master BOM'!$F$1:$F$400,$L1734))))</f>
        <v/>
      </c>
      <c r="S1734" s="9" t="str">
        <f aca="false">IF($A1734="","",IF(OR($R1734="—",$R1734="(not set)",$D1734=""),"",IF(ISNUMBER(SEARCH(SUBSTITUTE(SUBSTITUTE(SUBSTITUTE($R1734,"-",""),"_","")," ",""),SUBSTITUTE(SUBSTITUTE(SUBSTITUTE($D1734,"-",""),"_","")," ",""))),"OK","CHECK")))</f>
        <v/>
      </c>
      <c r="T1734" s="9" t="str">
        <f aca="false">IF($A1734="","",IF(OR($H1734="NOT IN SCHEMATIC",$I1734="MISMATCH",$J1734="MISMATCH",$P1734="MISMATCH",$M1734&lt;&gt;"OK"),"REVIEW","OK"))</f>
        <v/>
      </c>
      <c r="U1734" s="14"/>
      <c r="V1734" s="14"/>
      <c r="W1734" s="17"/>
      <c r="X1734" s="14"/>
    </row>
    <row r="1735" customFormat="false" ht="15" hidden="false" customHeight="false" outlineLevel="0" collapsed="false">
      <c r="A1735" s="9" t="str">
        <f aca="false">IF('3. Layout Parts'!$A1735="","",TRIM('3. Layout Parts'!$A1735))</f>
        <v/>
      </c>
      <c r="B1735" s="9" t="str">
        <f aca="false">IF($A1735="","",'3. Layout Parts'!$D1735)</f>
        <v/>
      </c>
      <c r="C1735" s="9" t="str">
        <f aca="false">IF($A1735="","",'3. Layout Parts'!$B1735)</f>
        <v/>
      </c>
      <c r="D1735" s="9" t="str">
        <f aca="false">IF($A1735="","",'3. Layout Parts'!$C1735)</f>
        <v/>
      </c>
      <c r="E1735" s="9" t="str">
        <f aca="false">IF($A1735="","",IFERROR(INDEX('2. Schematic Parts'!$B$2:$B$3001,MATCH($A1735,'2. Schematic Parts'!$A$2:$A$3001,0)),"NOT FOUND"))</f>
        <v/>
      </c>
      <c r="F1735" s="9" t="str">
        <f aca="false">IF($A1735="","",IFERROR(INDEX('2. Schematic Parts'!$C$2:$C$3001,MATCH($A1735,'2. Schematic Parts'!$A$2:$A$3001,0))&amp;"","NOT FOUND"))</f>
        <v/>
      </c>
      <c r="G1735" s="9" t="str">
        <f aca="false">IF($A1735="","",IFERROR(INDEX('2. Schematic Parts'!$D$2:$D$3001,MATCH($A1735,'2. Schematic Parts'!$A$2:$A$3001,0))&amp;"","NOT FOUND"))</f>
        <v/>
      </c>
      <c r="H1735" s="9" t="str">
        <f aca="false">IF($A1735="","",IF(COUNTIF('2. Schematic Parts'!$A$2:$A$3001,$A1735)=0,"NOT IN SCHEMATIC","OK"))</f>
        <v/>
      </c>
      <c r="I1735" s="9" t="str">
        <f aca="false">IF($A1735="","",IF($H1735="NOT IN SCHEMATIC","",IF(UPPER(TRIM($C1735))=UPPER(TRIM($E1735)),"OK","MISMATCH")))</f>
        <v/>
      </c>
      <c r="J1735" s="9" t="str">
        <f aca="false">IF($A1735="","",IF($H1735="NOT IN SCHEMATIC","",IF($F1735="","NO SCH DECAL",IF($D1735="","",IF(UPPER(TRIM($D1735))=UPPER(TRIM($F1735)),"OK","MISMATCH")))))</f>
        <v/>
      </c>
      <c r="K1735" s="16" t="str">
        <f aca="false">IF($A1735="","",SUMPRODUCT(--ISNUMBER(SEARCH(","&amp;TRIM($A1735)&amp;",",","&amp;SUBSTITUTE('1. Master BOM'!$D$2:$D$400," ","")&amp;","))))</f>
        <v/>
      </c>
      <c r="L1735" s="16" t="str">
        <f aca="false">IF($A1735="","",IF($K1735&lt;&gt;1,0,SUMPRODUCT(ISNUMBER(SEARCH(","&amp;TRIM($A1735)&amp;",",","&amp;SUBSTITUTE('1. Master BOM'!$D$2:$D$400," ","")&amp;","))*ROW('1. Master BOM'!$D$2:$D$400))))</f>
        <v/>
      </c>
      <c r="M1735" s="9" t="str">
        <f aca="false">IF($A1735="","",IF($K1735=0,"NOT IN BOM",IF($K1735&gt;1,"MULTIPLE BOM LINES","OK")))</f>
        <v/>
      </c>
      <c r="N1735" s="9" t="str">
        <f aca="false">IF($A1735="","",IF($L1735=0,"—",INDEX('1. Master BOM'!$A$1:$A$400,$L1735)))</f>
        <v/>
      </c>
      <c r="O1735" s="9" t="str">
        <f aca="false">IF($A1735="","",IF($L1735=0,"—",INDEX('1. Master BOM'!$B$1:$B$400,$L1735)))</f>
        <v/>
      </c>
      <c r="P1735" s="9" t="str">
        <f aca="false">IF($A1735="","",IF(OR($H1735="NOT IN SCHEMATIC",$O1735="—"),"",IF($G1735="","NO SCH PN",IF(UPPER(TRIM($G1735))=UPPER(TRIM($O1735)),"OK","MISMATCH"))))</f>
        <v/>
      </c>
      <c r="Q1735" s="9" t="str">
        <f aca="false">IF($A1735="","",IF($L1735=0,"—",INDEX('1. Master BOM'!$E$1:$E$400,$L1735)))</f>
        <v/>
      </c>
      <c r="R1735" s="9" t="str">
        <f aca="false">IF($A1735="","",IF($L1735=0,"—",IF(T(INDEX('1. Master BOM'!$F$1:$F$400,$L1735))="","(not set)",INDEX('1. Master BOM'!$F$1:$F$400,$L1735))))</f>
        <v/>
      </c>
      <c r="S1735" s="9" t="str">
        <f aca="false">IF($A1735="","",IF(OR($R1735="—",$R1735="(not set)",$D1735=""),"",IF(ISNUMBER(SEARCH(SUBSTITUTE(SUBSTITUTE(SUBSTITUTE($R1735,"-",""),"_","")," ",""),SUBSTITUTE(SUBSTITUTE(SUBSTITUTE($D1735,"-",""),"_","")," ",""))),"OK","CHECK")))</f>
        <v/>
      </c>
      <c r="T1735" s="9" t="str">
        <f aca="false">IF($A1735="","",IF(OR($H1735="NOT IN SCHEMATIC",$I1735="MISMATCH",$J1735="MISMATCH",$P1735="MISMATCH",$M1735&lt;&gt;"OK"),"REVIEW","OK"))</f>
        <v/>
      </c>
      <c r="U1735" s="14"/>
      <c r="V1735" s="14"/>
      <c r="W1735" s="17"/>
      <c r="X1735" s="14"/>
    </row>
    <row r="1736" customFormat="false" ht="15" hidden="false" customHeight="false" outlineLevel="0" collapsed="false">
      <c r="A1736" s="9" t="str">
        <f aca="false">IF('3. Layout Parts'!$A1736="","",TRIM('3. Layout Parts'!$A1736))</f>
        <v/>
      </c>
      <c r="B1736" s="9" t="str">
        <f aca="false">IF($A1736="","",'3. Layout Parts'!$D1736)</f>
        <v/>
      </c>
      <c r="C1736" s="9" t="str">
        <f aca="false">IF($A1736="","",'3. Layout Parts'!$B1736)</f>
        <v/>
      </c>
      <c r="D1736" s="9" t="str">
        <f aca="false">IF($A1736="","",'3. Layout Parts'!$C1736)</f>
        <v/>
      </c>
      <c r="E1736" s="9" t="str">
        <f aca="false">IF($A1736="","",IFERROR(INDEX('2. Schematic Parts'!$B$2:$B$3001,MATCH($A1736,'2. Schematic Parts'!$A$2:$A$3001,0)),"NOT FOUND"))</f>
        <v/>
      </c>
      <c r="F1736" s="9" t="str">
        <f aca="false">IF($A1736="","",IFERROR(INDEX('2. Schematic Parts'!$C$2:$C$3001,MATCH($A1736,'2. Schematic Parts'!$A$2:$A$3001,0))&amp;"","NOT FOUND"))</f>
        <v/>
      </c>
      <c r="G1736" s="9" t="str">
        <f aca="false">IF($A1736="","",IFERROR(INDEX('2. Schematic Parts'!$D$2:$D$3001,MATCH($A1736,'2. Schematic Parts'!$A$2:$A$3001,0))&amp;"","NOT FOUND"))</f>
        <v/>
      </c>
      <c r="H1736" s="9" t="str">
        <f aca="false">IF($A1736="","",IF(COUNTIF('2. Schematic Parts'!$A$2:$A$3001,$A1736)=0,"NOT IN SCHEMATIC","OK"))</f>
        <v/>
      </c>
      <c r="I1736" s="9" t="str">
        <f aca="false">IF($A1736="","",IF($H1736="NOT IN SCHEMATIC","",IF(UPPER(TRIM($C1736))=UPPER(TRIM($E1736)),"OK","MISMATCH")))</f>
        <v/>
      </c>
      <c r="J1736" s="9" t="str">
        <f aca="false">IF($A1736="","",IF($H1736="NOT IN SCHEMATIC","",IF($F1736="","NO SCH DECAL",IF($D1736="","",IF(UPPER(TRIM($D1736))=UPPER(TRIM($F1736)),"OK","MISMATCH")))))</f>
        <v/>
      </c>
      <c r="K1736" s="16" t="str">
        <f aca="false">IF($A1736="","",SUMPRODUCT(--ISNUMBER(SEARCH(","&amp;TRIM($A1736)&amp;",",","&amp;SUBSTITUTE('1. Master BOM'!$D$2:$D$400," ","")&amp;","))))</f>
        <v/>
      </c>
      <c r="L1736" s="16" t="str">
        <f aca="false">IF($A1736="","",IF($K1736&lt;&gt;1,0,SUMPRODUCT(ISNUMBER(SEARCH(","&amp;TRIM($A1736)&amp;",",","&amp;SUBSTITUTE('1. Master BOM'!$D$2:$D$400," ","")&amp;","))*ROW('1. Master BOM'!$D$2:$D$400))))</f>
        <v/>
      </c>
      <c r="M1736" s="9" t="str">
        <f aca="false">IF($A1736="","",IF($K1736=0,"NOT IN BOM",IF($K1736&gt;1,"MULTIPLE BOM LINES","OK")))</f>
        <v/>
      </c>
      <c r="N1736" s="9" t="str">
        <f aca="false">IF($A1736="","",IF($L1736=0,"—",INDEX('1. Master BOM'!$A$1:$A$400,$L1736)))</f>
        <v/>
      </c>
      <c r="O1736" s="9" t="str">
        <f aca="false">IF($A1736="","",IF($L1736=0,"—",INDEX('1. Master BOM'!$B$1:$B$400,$L1736)))</f>
        <v/>
      </c>
      <c r="P1736" s="9" t="str">
        <f aca="false">IF($A1736="","",IF(OR($H1736="NOT IN SCHEMATIC",$O1736="—"),"",IF($G1736="","NO SCH PN",IF(UPPER(TRIM($G1736))=UPPER(TRIM($O1736)),"OK","MISMATCH"))))</f>
        <v/>
      </c>
      <c r="Q1736" s="9" t="str">
        <f aca="false">IF($A1736="","",IF($L1736=0,"—",INDEX('1. Master BOM'!$E$1:$E$400,$L1736)))</f>
        <v/>
      </c>
      <c r="R1736" s="9" t="str">
        <f aca="false">IF($A1736="","",IF($L1736=0,"—",IF(T(INDEX('1. Master BOM'!$F$1:$F$400,$L1736))="","(not set)",INDEX('1. Master BOM'!$F$1:$F$400,$L1736))))</f>
        <v/>
      </c>
      <c r="S1736" s="9" t="str">
        <f aca="false">IF($A1736="","",IF(OR($R1736="—",$R1736="(not set)",$D1736=""),"",IF(ISNUMBER(SEARCH(SUBSTITUTE(SUBSTITUTE(SUBSTITUTE($R1736,"-",""),"_","")," ",""),SUBSTITUTE(SUBSTITUTE(SUBSTITUTE($D1736,"-",""),"_","")," ",""))),"OK","CHECK")))</f>
        <v/>
      </c>
      <c r="T1736" s="9" t="str">
        <f aca="false">IF($A1736="","",IF(OR($H1736="NOT IN SCHEMATIC",$I1736="MISMATCH",$J1736="MISMATCH",$P1736="MISMATCH",$M1736&lt;&gt;"OK"),"REVIEW","OK"))</f>
        <v/>
      </c>
      <c r="U1736" s="14"/>
      <c r="V1736" s="14"/>
      <c r="W1736" s="17"/>
      <c r="X1736" s="14"/>
    </row>
    <row r="1737" customFormat="false" ht="15" hidden="false" customHeight="false" outlineLevel="0" collapsed="false">
      <c r="A1737" s="9" t="str">
        <f aca="false">IF('3. Layout Parts'!$A1737="","",TRIM('3. Layout Parts'!$A1737))</f>
        <v/>
      </c>
      <c r="B1737" s="9" t="str">
        <f aca="false">IF($A1737="","",'3. Layout Parts'!$D1737)</f>
        <v/>
      </c>
      <c r="C1737" s="9" t="str">
        <f aca="false">IF($A1737="","",'3. Layout Parts'!$B1737)</f>
        <v/>
      </c>
      <c r="D1737" s="9" t="str">
        <f aca="false">IF($A1737="","",'3. Layout Parts'!$C1737)</f>
        <v/>
      </c>
      <c r="E1737" s="9" t="str">
        <f aca="false">IF($A1737="","",IFERROR(INDEX('2. Schematic Parts'!$B$2:$B$3001,MATCH($A1737,'2. Schematic Parts'!$A$2:$A$3001,0)),"NOT FOUND"))</f>
        <v/>
      </c>
      <c r="F1737" s="9" t="str">
        <f aca="false">IF($A1737="","",IFERROR(INDEX('2. Schematic Parts'!$C$2:$C$3001,MATCH($A1737,'2. Schematic Parts'!$A$2:$A$3001,0))&amp;"","NOT FOUND"))</f>
        <v/>
      </c>
      <c r="G1737" s="9" t="str">
        <f aca="false">IF($A1737="","",IFERROR(INDEX('2. Schematic Parts'!$D$2:$D$3001,MATCH($A1737,'2. Schematic Parts'!$A$2:$A$3001,0))&amp;"","NOT FOUND"))</f>
        <v/>
      </c>
      <c r="H1737" s="9" t="str">
        <f aca="false">IF($A1737="","",IF(COUNTIF('2. Schematic Parts'!$A$2:$A$3001,$A1737)=0,"NOT IN SCHEMATIC","OK"))</f>
        <v/>
      </c>
      <c r="I1737" s="9" t="str">
        <f aca="false">IF($A1737="","",IF($H1737="NOT IN SCHEMATIC","",IF(UPPER(TRIM($C1737))=UPPER(TRIM($E1737)),"OK","MISMATCH")))</f>
        <v/>
      </c>
      <c r="J1737" s="9" t="str">
        <f aca="false">IF($A1737="","",IF($H1737="NOT IN SCHEMATIC","",IF($F1737="","NO SCH DECAL",IF($D1737="","",IF(UPPER(TRIM($D1737))=UPPER(TRIM($F1737)),"OK","MISMATCH")))))</f>
        <v/>
      </c>
      <c r="K1737" s="16" t="str">
        <f aca="false">IF($A1737="","",SUMPRODUCT(--ISNUMBER(SEARCH(","&amp;TRIM($A1737)&amp;",",","&amp;SUBSTITUTE('1. Master BOM'!$D$2:$D$400," ","")&amp;","))))</f>
        <v/>
      </c>
      <c r="L1737" s="16" t="str">
        <f aca="false">IF($A1737="","",IF($K1737&lt;&gt;1,0,SUMPRODUCT(ISNUMBER(SEARCH(","&amp;TRIM($A1737)&amp;",",","&amp;SUBSTITUTE('1. Master BOM'!$D$2:$D$400," ","")&amp;","))*ROW('1. Master BOM'!$D$2:$D$400))))</f>
        <v/>
      </c>
      <c r="M1737" s="9" t="str">
        <f aca="false">IF($A1737="","",IF($K1737=0,"NOT IN BOM",IF($K1737&gt;1,"MULTIPLE BOM LINES","OK")))</f>
        <v/>
      </c>
      <c r="N1737" s="9" t="str">
        <f aca="false">IF($A1737="","",IF($L1737=0,"—",INDEX('1. Master BOM'!$A$1:$A$400,$L1737)))</f>
        <v/>
      </c>
      <c r="O1737" s="9" t="str">
        <f aca="false">IF($A1737="","",IF($L1737=0,"—",INDEX('1. Master BOM'!$B$1:$B$400,$L1737)))</f>
        <v/>
      </c>
      <c r="P1737" s="9" t="str">
        <f aca="false">IF($A1737="","",IF(OR($H1737="NOT IN SCHEMATIC",$O1737="—"),"",IF($G1737="","NO SCH PN",IF(UPPER(TRIM($G1737))=UPPER(TRIM($O1737)),"OK","MISMATCH"))))</f>
        <v/>
      </c>
      <c r="Q1737" s="9" t="str">
        <f aca="false">IF($A1737="","",IF($L1737=0,"—",INDEX('1. Master BOM'!$E$1:$E$400,$L1737)))</f>
        <v/>
      </c>
      <c r="R1737" s="9" t="str">
        <f aca="false">IF($A1737="","",IF($L1737=0,"—",IF(T(INDEX('1. Master BOM'!$F$1:$F$400,$L1737))="","(not set)",INDEX('1. Master BOM'!$F$1:$F$400,$L1737))))</f>
        <v/>
      </c>
      <c r="S1737" s="9" t="str">
        <f aca="false">IF($A1737="","",IF(OR($R1737="—",$R1737="(not set)",$D1737=""),"",IF(ISNUMBER(SEARCH(SUBSTITUTE(SUBSTITUTE(SUBSTITUTE($R1737,"-",""),"_","")," ",""),SUBSTITUTE(SUBSTITUTE(SUBSTITUTE($D1737,"-",""),"_","")," ",""))),"OK","CHECK")))</f>
        <v/>
      </c>
      <c r="T1737" s="9" t="str">
        <f aca="false">IF($A1737="","",IF(OR($H1737="NOT IN SCHEMATIC",$I1737="MISMATCH",$J1737="MISMATCH",$P1737="MISMATCH",$M1737&lt;&gt;"OK"),"REVIEW","OK"))</f>
        <v/>
      </c>
      <c r="U1737" s="14"/>
      <c r="V1737" s="14"/>
      <c r="W1737" s="17"/>
      <c r="X1737" s="14"/>
    </row>
    <row r="1738" customFormat="false" ht="15" hidden="false" customHeight="false" outlineLevel="0" collapsed="false">
      <c r="A1738" s="9" t="str">
        <f aca="false">IF('3. Layout Parts'!$A1738="","",TRIM('3. Layout Parts'!$A1738))</f>
        <v/>
      </c>
      <c r="B1738" s="9" t="str">
        <f aca="false">IF($A1738="","",'3. Layout Parts'!$D1738)</f>
        <v/>
      </c>
      <c r="C1738" s="9" t="str">
        <f aca="false">IF($A1738="","",'3. Layout Parts'!$B1738)</f>
        <v/>
      </c>
      <c r="D1738" s="9" t="str">
        <f aca="false">IF($A1738="","",'3. Layout Parts'!$C1738)</f>
        <v/>
      </c>
      <c r="E1738" s="9" t="str">
        <f aca="false">IF($A1738="","",IFERROR(INDEX('2. Schematic Parts'!$B$2:$B$3001,MATCH($A1738,'2. Schematic Parts'!$A$2:$A$3001,0)),"NOT FOUND"))</f>
        <v/>
      </c>
      <c r="F1738" s="9" t="str">
        <f aca="false">IF($A1738="","",IFERROR(INDEX('2. Schematic Parts'!$C$2:$C$3001,MATCH($A1738,'2. Schematic Parts'!$A$2:$A$3001,0))&amp;"","NOT FOUND"))</f>
        <v/>
      </c>
      <c r="G1738" s="9" t="str">
        <f aca="false">IF($A1738="","",IFERROR(INDEX('2. Schematic Parts'!$D$2:$D$3001,MATCH($A1738,'2. Schematic Parts'!$A$2:$A$3001,0))&amp;"","NOT FOUND"))</f>
        <v/>
      </c>
      <c r="H1738" s="9" t="str">
        <f aca="false">IF($A1738="","",IF(COUNTIF('2. Schematic Parts'!$A$2:$A$3001,$A1738)=0,"NOT IN SCHEMATIC","OK"))</f>
        <v/>
      </c>
      <c r="I1738" s="9" t="str">
        <f aca="false">IF($A1738="","",IF($H1738="NOT IN SCHEMATIC","",IF(UPPER(TRIM($C1738))=UPPER(TRIM($E1738)),"OK","MISMATCH")))</f>
        <v/>
      </c>
      <c r="J1738" s="9" t="str">
        <f aca="false">IF($A1738="","",IF($H1738="NOT IN SCHEMATIC","",IF($F1738="","NO SCH DECAL",IF($D1738="","",IF(UPPER(TRIM($D1738))=UPPER(TRIM($F1738)),"OK","MISMATCH")))))</f>
        <v/>
      </c>
      <c r="K1738" s="16" t="str">
        <f aca="false">IF($A1738="","",SUMPRODUCT(--ISNUMBER(SEARCH(","&amp;TRIM($A1738)&amp;",",","&amp;SUBSTITUTE('1. Master BOM'!$D$2:$D$400," ","")&amp;","))))</f>
        <v/>
      </c>
      <c r="L1738" s="16" t="str">
        <f aca="false">IF($A1738="","",IF($K1738&lt;&gt;1,0,SUMPRODUCT(ISNUMBER(SEARCH(","&amp;TRIM($A1738)&amp;",",","&amp;SUBSTITUTE('1. Master BOM'!$D$2:$D$400," ","")&amp;","))*ROW('1. Master BOM'!$D$2:$D$400))))</f>
        <v/>
      </c>
      <c r="M1738" s="9" t="str">
        <f aca="false">IF($A1738="","",IF($K1738=0,"NOT IN BOM",IF($K1738&gt;1,"MULTIPLE BOM LINES","OK")))</f>
        <v/>
      </c>
      <c r="N1738" s="9" t="str">
        <f aca="false">IF($A1738="","",IF($L1738=0,"—",INDEX('1. Master BOM'!$A$1:$A$400,$L1738)))</f>
        <v/>
      </c>
      <c r="O1738" s="9" t="str">
        <f aca="false">IF($A1738="","",IF($L1738=0,"—",INDEX('1. Master BOM'!$B$1:$B$400,$L1738)))</f>
        <v/>
      </c>
      <c r="P1738" s="9" t="str">
        <f aca="false">IF($A1738="","",IF(OR($H1738="NOT IN SCHEMATIC",$O1738="—"),"",IF($G1738="","NO SCH PN",IF(UPPER(TRIM($G1738))=UPPER(TRIM($O1738)),"OK","MISMATCH"))))</f>
        <v/>
      </c>
      <c r="Q1738" s="9" t="str">
        <f aca="false">IF($A1738="","",IF($L1738=0,"—",INDEX('1. Master BOM'!$E$1:$E$400,$L1738)))</f>
        <v/>
      </c>
      <c r="R1738" s="9" t="str">
        <f aca="false">IF($A1738="","",IF($L1738=0,"—",IF(T(INDEX('1. Master BOM'!$F$1:$F$400,$L1738))="","(not set)",INDEX('1. Master BOM'!$F$1:$F$400,$L1738))))</f>
        <v/>
      </c>
      <c r="S1738" s="9" t="str">
        <f aca="false">IF($A1738="","",IF(OR($R1738="—",$R1738="(not set)",$D1738=""),"",IF(ISNUMBER(SEARCH(SUBSTITUTE(SUBSTITUTE(SUBSTITUTE($R1738,"-",""),"_","")," ",""),SUBSTITUTE(SUBSTITUTE(SUBSTITUTE($D1738,"-",""),"_","")," ",""))),"OK","CHECK")))</f>
        <v/>
      </c>
      <c r="T1738" s="9" t="str">
        <f aca="false">IF($A1738="","",IF(OR($H1738="NOT IN SCHEMATIC",$I1738="MISMATCH",$J1738="MISMATCH",$P1738="MISMATCH",$M1738&lt;&gt;"OK"),"REVIEW","OK"))</f>
        <v/>
      </c>
      <c r="U1738" s="14"/>
      <c r="V1738" s="14"/>
      <c r="W1738" s="17"/>
      <c r="X1738" s="14"/>
    </row>
    <row r="1739" customFormat="false" ht="15" hidden="false" customHeight="false" outlineLevel="0" collapsed="false">
      <c r="A1739" s="9" t="str">
        <f aca="false">IF('3. Layout Parts'!$A1739="","",TRIM('3. Layout Parts'!$A1739))</f>
        <v/>
      </c>
      <c r="B1739" s="9" t="str">
        <f aca="false">IF($A1739="","",'3. Layout Parts'!$D1739)</f>
        <v/>
      </c>
      <c r="C1739" s="9" t="str">
        <f aca="false">IF($A1739="","",'3. Layout Parts'!$B1739)</f>
        <v/>
      </c>
      <c r="D1739" s="9" t="str">
        <f aca="false">IF($A1739="","",'3. Layout Parts'!$C1739)</f>
        <v/>
      </c>
      <c r="E1739" s="9" t="str">
        <f aca="false">IF($A1739="","",IFERROR(INDEX('2. Schematic Parts'!$B$2:$B$3001,MATCH($A1739,'2. Schematic Parts'!$A$2:$A$3001,0)),"NOT FOUND"))</f>
        <v/>
      </c>
      <c r="F1739" s="9" t="str">
        <f aca="false">IF($A1739="","",IFERROR(INDEX('2. Schematic Parts'!$C$2:$C$3001,MATCH($A1739,'2. Schematic Parts'!$A$2:$A$3001,0))&amp;"","NOT FOUND"))</f>
        <v/>
      </c>
      <c r="G1739" s="9" t="str">
        <f aca="false">IF($A1739="","",IFERROR(INDEX('2. Schematic Parts'!$D$2:$D$3001,MATCH($A1739,'2. Schematic Parts'!$A$2:$A$3001,0))&amp;"","NOT FOUND"))</f>
        <v/>
      </c>
      <c r="H1739" s="9" t="str">
        <f aca="false">IF($A1739="","",IF(COUNTIF('2. Schematic Parts'!$A$2:$A$3001,$A1739)=0,"NOT IN SCHEMATIC","OK"))</f>
        <v/>
      </c>
      <c r="I1739" s="9" t="str">
        <f aca="false">IF($A1739="","",IF($H1739="NOT IN SCHEMATIC","",IF(UPPER(TRIM($C1739))=UPPER(TRIM($E1739)),"OK","MISMATCH")))</f>
        <v/>
      </c>
      <c r="J1739" s="9" t="str">
        <f aca="false">IF($A1739="","",IF($H1739="NOT IN SCHEMATIC","",IF($F1739="","NO SCH DECAL",IF($D1739="","",IF(UPPER(TRIM($D1739))=UPPER(TRIM($F1739)),"OK","MISMATCH")))))</f>
        <v/>
      </c>
      <c r="K1739" s="16" t="str">
        <f aca="false">IF($A1739="","",SUMPRODUCT(--ISNUMBER(SEARCH(","&amp;TRIM($A1739)&amp;",",","&amp;SUBSTITUTE('1. Master BOM'!$D$2:$D$400," ","")&amp;","))))</f>
        <v/>
      </c>
      <c r="L1739" s="16" t="str">
        <f aca="false">IF($A1739="","",IF($K1739&lt;&gt;1,0,SUMPRODUCT(ISNUMBER(SEARCH(","&amp;TRIM($A1739)&amp;",",","&amp;SUBSTITUTE('1. Master BOM'!$D$2:$D$400," ","")&amp;","))*ROW('1. Master BOM'!$D$2:$D$400))))</f>
        <v/>
      </c>
      <c r="M1739" s="9" t="str">
        <f aca="false">IF($A1739="","",IF($K1739=0,"NOT IN BOM",IF($K1739&gt;1,"MULTIPLE BOM LINES","OK")))</f>
        <v/>
      </c>
      <c r="N1739" s="9" t="str">
        <f aca="false">IF($A1739="","",IF($L1739=0,"—",INDEX('1. Master BOM'!$A$1:$A$400,$L1739)))</f>
        <v/>
      </c>
      <c r="O1739" s="9" t="str">
        <f aca="false">IF($A1739="","",IF($L1739=0,"—",INDEX('1. Master BOM'!$B$1:$B$400,$L1739)))</f>
        <v/>
      </c>
      <c r="P1739" s="9" t="str">
        <f aca="false">IF($A1739="","",IF(OR($H1739="NOT IN SCHEMATIC",$O1739="—"),"",IF($G1739="","NO SCH PN",IF(UPPER(TRIM($G1739))=UPPER(TRIM($O1739)),"OK","MISMATCH"))))</f>
        <v/>
      </c>
      <c r="Q1739" s="9" t="str">
        <f aca="false">IF($A1739="","",IF($L1739=0,"—",INDEX('1. Master BOM'!$E$1:$E$400,$L1739)))</f>
        <v/>
      </c>
      <c r="R1739" s="9" t="str">
        <f aca="false">IF($A1739="","",IF($L1739=0,"—",IF(T(INDEX('1. Master BOM'!$F$1:$F$400,$L1739))="","(not set)",INDEX('1. Master BOM'!$F$1:$F$400,$L1739))))</f>
        <v/>
      </c>
      <c r="S1739" s="9" t="str">
        <f aca="false">IF($A1739="","",IF(OR($R1739="—",$R1739="(not set)",$D1739=""),"",IF(ISNUMBER(SEARCH(SUBSTITUTE(SUBSTITUTE(SUBSTITUTE($R1739,"-",""),"_","")," ",""),SUBSTITUTE(SUBSTITUTE(SUBSTITUTE($D1739,"-",""),"_","")," ",""))),"OK","CHECK")))</f>
        <v/>
      </c>
      <c r="T1739" s="9" t="str">
        <f aca="false">IF($A1739="","",IF(OR($H1739="NOT IN SCHEMATIC",$I1739="MISMATCH",$J1739="MISMATCH",$P1739="MISMATCH",$M1739&lt;&gt;"OK"),"REVIEW","OK"))</f>
        <v/>
      </c>
      <c r="U1739" s="14"/>
      <c r="V1739" s="14"/>
      <c r="W1739" s="17"/>
      <c r="X1739" s="14"/>
    </row>
    <row r="1740" customFormat="false" ht="15" hidden="false" customHeight="false" outlineLevel="0" collapsed="false">
      <c r="A1740" s="9" t="str">
        <f aca="false">IF('3. Layout Parts'!$A1740="","",TRIM('3. Layout Parts'!$A1740))</f>
        <v/>
      </c>
      <c r="B1740" s="9" t="str">
        <f aca="false">IF($A1740="","",'3. Layout Parts'!$D1740)</f>
        <v/>
      </c>
      <c r="C1740" s="9" t="str">
        <f aca="false">IF($A1740="","",'3. Layout Parts'!$B1740)</f>
        <v/>
      </c>
      <c r="D1740" s="9" t="str">
        <f aca="false">IF($A1740="","",'3. Layout Parts'!$C1740)</f>
        <v/>
      </c>
      <c r="E1740" s="9" t="str">
        <f aca="false">IF($A1740="","",IFERROR(INDEX('2. Schematic Parts'!$B$2:$B$3001,MATCH($A1740,'2. Schematic Parts'!$A$2:$A$3001,0)),"NOT FOUND"))</f>
        <v/>
      </c>
      <c r="F1740" s="9" t="str">
        <f aca="false">IF($A1740="","",IFERROR(INDEX('2. Schematic Parts'!$C$2:$C$3001,MATCH($A1740,'2. Schematic Parts'!$A$2:$A$3001,0))&amp;"","NOT FOUND"))</f>
        <v/>
      </c>
      <c r="G1740" s="9" t="str">
        <f aca="false">IF($A1740="","",IFERROR(INDEX('2. Schematic Parts'!$D$2:$D$3001,MATCH($A1740,'2. Schematic Parts'!$A$2:$A$3001,0))&amp;"","NOT FOUND"))</f>
        <v/>
      </c>
      <c r="H1740" s="9" t="str">
        <f aca="false">IF($A1740="","",IF(COUNTIF('2. Schematic Parts'!$A$2:$A$3001,$A1740)=0,"NOT IN SCHEMATIC","OK"))</f>
        <v/>
      </c>
      <c r="I1740" s="9" t="str">
        <f aca="false">IF($A1740="","",IF($H1740="NOT IN SCHEMATIC","",IF(UPPER(TRIM($C1740))=UPPER(TRIM($E1740)),"OK","MISMATCH")))</f>
        <v/>
      </c>
      <c r="J1740" s="9" t="str">
        <f aca="false">IF($A1740="","",IF($H1740="NOT IN SCHEMATIC","",IF($F1740="","NO SCH DECAL",IF($D1740="","",IF(UPPER(TRIM($D1740))=UPPER(TRIM($F1740)),"OK","MISMATCH")))))</f>
        <v/>
      </c>
      <c r="K1740" s="16" t="str">
        <f aca="false">IF($A1740="","",SUMPRODUCT(--ISNUMBER(SEARCH(","&amp;TRIM($A1740)&amp;",",","&amp;SUBSTITUTE('1. Master BOM'!$D$2:$D$400," ","")&amp;","))))</f>
        <v/>
      </c>
      <c r="L1740" s="16" t="str">
        <f aca="false">IF($A1740="","",IF($K1740&lt;&gt;1,0,SUMPRODUCT(ISNUMBER(SEARCH(","&amp;TRIM($A1740)&amp;",",","&amp;SUBSTITUTE('1. Master BOM'!$D$2:$D$400," ","")&amp;","))*ROW('1. Master BOM'!$D$2:$D$400))))</f>
        <v/>
      </c>
      <c r="M1740" s="9" t="str">
        <f aca="false">IF($A1740="","",IF($K1740=0,"NOT IN BOM",IF($K1740&gt;1,"MULTIPLE BOM LINES","OK")))</f>
        <v/>
      </c>
      <c r="N1740" s="9" t="str">
        <f aca="false">IF($A1740="","",IF($L1740=0,"—",INDEX('1. Master BOM'!$A$1:$A$400,$L1740)))</f>
        <v/>
      </c>
      <c r="O1740" s="9" t="str">
        <f aca="false">IF($A1740="","",IF($L1740=0,"—",INDEX('1. Master BOM'!$B$1:$B$400,$L1740)))</f>
        <v/>
      </c>
      <c r="P1740" s="9" t="str">
        <f aca="false">IF($A1740="","",IF(OR($H1740="NOT IN SCHEMATIC",$O1740="—"),"",IF($G1740="","NO SCH PN",IF(UPPER(TRIM($G1740))=UPPER(TRIM($O1740)),"OK","MISMATCH"))))</f>
        <v/>
      </c>
      <c r="Q1740" s="9" t="str">
        <f aca="false">IF($A1740="","",IF($L1740=0,"—",INDEX('1. Master BOM'!$E$1:$E$400,$L1740)))</f>
        <v/>
      </c>
      <c r="R1740" s="9" t="str">
        <f aca="false">IF($A1740="","",IF($L1740=0,"—",IF(T(INDEX('1. Master BOM'!$F$1:$F$400,$L1740))="","(not set)",INDEX('1. Master BOM'!$F$1:$F$400,$L1740))))</f>
        <v/>
      </c>
      <c r="S1740" s="9" t="str">
        <f aca="false">IF($A1740="","",IF(OR($R1740="—",$R1740="(not set)",$D1740=""),"",IF(ISNUMBER(SEARCH(SUBSTITUTE(SUBSTITUTE(SUBSTITUTE($R1740,"-",""),"_","")," ",""),SUBSTITUTE(SUBSTITUTE(SUBSTITUTE($D1740,"-",""),"_","")," ",""))),"OK","CHECK")))</f>
        <v/>
      </c>
      <c r="T1740" s="9" t="str">
        <f aca="false">IF($A1740="","",IF(OR($H1740="NOT IN SCHEMATIC",$I1740="MISMATCH",$J1740="MISMATCH",$P1740="MISMATCH",$M1740&lt;&gt;"OK"),"REVIEW","OK"))</f>
        <v/>
      </c>
      <c r="U1740" s="14"/>
      <c r="V1740" s="14"/>
      <c r="W1740" s="17"/>
      <c r="X1740" s="14"/>
    </row>
    <row r="1741" customFormat="false" ht="15" hidden="false" customHeight="false" outlineLevel="0" collapsed="false">
      <c r="A1741" s="9" t="str">
        <f aca="false">IF('3. Layout Parts'!$A1741="","",TRIM('3. Layout Parts'!$A1741))</f>
        <v/>
      </c>
      <c r="B1741" s="9" t="str">
        <f aca="false">IF($A1741="","",'3. Layout Parts'!$D1741)</f>
        <v/>
      </c>
      <c r="C1741" s="9" t="str">
        <f aca="false">IF($A1741="","",'3. Layout Parts'!$B1741)</f>
        <v/>
      </c>
      <c r="D1741" s="9" t="str">
        <f aca="false">IF($A1741="","",'3. Layout Parts'!$C1741)</f>
        <v/>
      </c>
      <c r="E1741" s="9" t="str">
        <f aca="false">IF($A1741="","",IFERROR(INDEX('2. Schematic Parts'!$B$2:$B$3001,MATCH($A1741,'2. Schematic Parts'!$A$2:$A$3001,0)),"NOT FOUND"))</f>
        <v/>
      </c>
      <c r="F1741" s="9" t="str">
        <f aca="false">IF($A1741="","",IFERROR(INDEX('2. Schematic Parts'!$C$2:$C$3001,MATCH($A1741,'2. Schematic Parts'!$A$2:$A$3001,0))&amp;"","NOT FOUND"))</f>
        <v/>
      </c>
      <c r="G1741" s="9" t="str">
        <f aca="false">IF($A1741="","",IFERROR(INDEX('2. Schematic Parts'!$D$2:$D$3001,MATCH($A1741,'2. Schematic Parts'!$A$2:$A$3001,0))&amp;"","NOT FOUND"))</f>
        <v/>
      </c>
      <c r="H1741" s="9" t="str">
        <f aca="false">IF($A1741="","",IF(COUNTIF('2. Schematic Parts'!$A$2:$A$3001,$A1741)=0,"NOT IN SCHEMATIC","OK"))</f>
        <v/>
      </c>
      <c r="I1741" s="9" t="str">
        <f aca="false">IF($A1741="","",IF($H1741="NOT IN SCHEMATIC","",IF(UPPER(TRIM($C1741))=UPPER(TRIM($E1741)),"OK","MISMATCH")))</f>
        <v/>
      </c>
      <c r="J1741" s="9" t="str">
        <f aca="false">IF($A1741="","",IF($H1741="NOT IN SCHEMATIC","",IF($F1741="","NO SCH DECAL",IF($D1741="","",IF(UPPER(TRIM($D1741))=UPPER(TRIM($F1741)),"OK","MISMATCH")))))</f>
        <v/>
      </c>
      <c r="K1741" s="16" t="str">
        <f aca="false">IF($A1741="","",SUMPRODUCT(--ISNUMBER(SEARCH(","&amp;TRIM($A1741)&amp;",",","&amp;SUBSTITUTE('1. Master BOM'!$D$2:$D$400," ","")&amp;","))))</f>
        <v/>
      </c>
      <c r="L1741" s="16" t="str">
        <f aca="false">IF($A1741="","",IF($K1741&lt;&gt;1,0,SUMPRODUCT(ISNUMBER(SEARCH(","&amp;TRIM($A1741)&amp;",",","&amp;SUBSTITUTE('1. Master BOM'!$D$2:$D$400," ","")&amp;","))*ROW('1. Master BOM'!$D$2:$D$400))))</f>
        <v/>
      </c>
      <c r="M1741" s="9" t="str">
        <f aca="false">IF($A1741="","",IF($K1741=0,"NOT IN BOM",IF($K1741&gt;1,"MULTIPLE BOM LINES","OK")))</f>
        <v/>
      </c>
      <c r="N1741" s="9" t="str">
        <f aca="false">IF($A1741="","",IF($L1741=0,"—",INDEX('1. Master BOM'!$A$1:$A$400,$L1741)))</f>
        <v/>
      </c>
      <c r="O1741" s="9" t="str">
        <f aca="false">IF($A1741="","",IF($L1741=0,"—",INDEX('1. Master BOM'!$B$1:$B$400,$L1741)))</f>
        <v/>
      </c>
      <c r="P1741" s="9" t="str">
        <f aca="false">IF($A1741="","",IF(OR($H1741="NOT IN SCHEMATIC",$O1741="—"),"",IF($G1741="","NO SCH PN",IF(UPPER(TRIM($G1741))=UPPER(TRIM($O1741)),"OK","MISMATCH"))))</f>
        <v/>
      </c>
      <c r="Q1741" s="9" t="str">
        <f aca="false">IF($A1741="","",IF($L1741=0,"—",INDEX('1. Master BOM'!$E$1:$E$400,$L1741)))</f>
        <v/>
      </c>
      <c r="R1741" s="9" t="str">
        <f aca="false">IF($A1741="","",IF($L1741=0,"—",IF(T(INDEX('1. Master BOM'!$F$1:$F$400,$L1741))="","(not set)",INDEX('1. Master BOM'!$F$1:$F$400,$L1741))))</f>
        <v/>
      </c>
      <c r="S1741" s="9" t="str">
        <f aca="false">IF($A1741="","",IF(OR($R1741="—",$R1741="(not set)",$D1741=""),"",IF(ISNUMBER(SEARCH(SUBSTITUTE(SUBSTITUTE(SUBSTITUTE($R1741,"-",""),"_","")," ",""),SUBSTITUTE(SUBSTITUTE(SUBSTITUTE($D1741,"-",""),"_","")," ",""))),"OK","CHECK")))</f>
        <v/>
      </c>
      <c r="T1741" s="9" t="str">
        <f aca="false">IF($A1741="","",IF(OR($H1741="NOT IN SCHEMATIC",$I1741="MISMATCH",$J1741="MISMATCH",$P1741="MISMATCH",$M1741&lt;&gt;"OK"),"REVIEW","OK"))</f>
        <v/>
      </c>
      <c r="U1741" s="14"/>
      <c r="V1741" s="14"/>
      <c r="W1741" s="17"/>
      <c r="X1741" s="14"/>
    </row>
    <row r="1742" customFormat="false" ht="15" hidden="false" customHeight="false" outlineLevel="0" collapsed="false">
      <c r="A1742" s="9" t="str">
        <f aca="false">IF('3. Layout Parts'!$A1742="","",TRIM('3. Layout Parts'!$A1742))</f>
        <v/>
      </c>
      <c r="B1742" s="9" t="str">
        <f aca="false">IF($A1742="","",'3. Layout Parts'!$D1742)</f>
        <v/>
      </c>
      <c r="C1742" s="9" t="str">
        <f aca="false">IF($A1742="","",'3. Layout Parts'!$B1742)</f>
        <v/>
      </c>
      <c r="D1742" s="9" t="str">
        <f aca="false">IF($A1742="","",'3. Layout Parts'!$C1742)</f>
        <v/>
      </c>
      <c r="E1742" s="9" t="str">
        <f aca="false">IF($A1742="","",IFERROR(INDEX('2. Schematic Parts'!$B$2:$B$3001,MATCH($A1742,'2. Schematic Parts'!$A$2:$A$3001,0)),"NOT FOUND"))</f>
        <v/>
      </c>
      <c r="F1742" s="9" t="str">
        <f aca="false">IF($A1742="","",IFERROR(INDEX('2. Schematic Parts'!$C$2:$C$3001,MATCH($A1742,'2. Schematic Parts'!$A$2:$A$3001,0))&amp;"","NOT FOUND"))</f>
        <v/>
      </c>
      <c r="G1742" s="9" t="str">
        <f aca="false">IF($A1742="","",IFERROR(INDEX('2. Schematic Parts'!$D$2:$D$3001,MATCH($A1742,'2. Schematic Parts'!$A$2:$A$3001,0))&amp;"","NOT FOUND"))</f>
        <v/>
      </c>
      <c r="H1742" s="9" t="str">
        <f aca="false">IF($A1742="","",IF(COUNTIF('2. Schematic Parts'!$A$2:$A$3001,$A1742)=0,"NOT IN SCHEMATIC","OK"))</f>
        <v/>
      </c>
      <c r="I1742" s="9" t="str">
        <f aca="false">IF($A1742="","",IF($H1742="NOT IN SCHEMATIC","",IF(UPPER(TRIM($C1742))=UPPER(TRIM($E1742)),"OK","MISMATCH")))</f>
        <v/>
      </c>
      <c r="J1742" s="9" t="str">
        <f aca="false">IF($A1742="","",IF($H1742="NOT IN SCHEMATIC","",IF($F1742="","NO SCH DECAL",IF($D1742="","",IF(UPPER(TRIM($D1742))=UPPER(TRIM($F1742)),"OK","MISMATCH")))))</f>
        <v/>
      </c>
      <c r="K1742" s="16" t="str">
        <f aca="false">IF($A1742="","",SUMPRODUCT(--ISNUMBER(SEARCH(","&amp;TRIM($A1742)&amp;",",","&amp;SUBSTITUTE('1. Master BOM'!$D$2:$D$400," ","")&amp;","))))</f>
        <v/>
      </c>
      <c r="L1742" s="16" t="str">
        <f aca="false">IF($A1742="","",IF($K1742&lt;&gt;1,0,SUMPRODUCT(ISNUMBER(SEARCH(","&amp;TRIM($A1742)&amp;",",","&amp;SUBSTITUTE('1. Master BOM'!$D$2:$D$400," ","")&amp;","))*ROW('1. Master BOM'!$D$2:$D$400))))</f>
        <v/>
      </c>
      <c r="M1742" s="9" t="str">
        <f aca="false">IF($A1742="","",IF($K1742=0,"NOT IN BOM",IF($K1742&gt;1,"MULTIPLE BOM LINES","OK")))</f>
        <v/>
      </c>
      <c r="N1742" s="9" t="str">
        <f aca="false">IF($A1742="","",IF($L1742=0,"—",INDEX('1. Master BOM'!$A$1:$A$400,$L1742)))</f>
        <v/>
      </c>
      <c r="O1742" s="9" t="str">
        <f aca="false">IF($A1742="","",IF($L1742=0,"—",INDEX('1. Master BOM'!$B$1:$B$400,$L1742)))</f>
        <v/>
      </c>
      <c r="P1742" s="9" t="str">
        <f aca="false">IF($A1742="","",IF(OR($H1742="NOT IN SCHEMATIC",$O1742="—"),"",IF($G1742="","NO SCH PN",IF(UPPER(TRIM($G1742))=UPPER(TRIM($O1742)),"OK","MISMATCH"))))</f>
        <v/>
      </c>
      <c r="Q1742" s="9" t="str">
        <f aca="false">IF($A1742="","",IF($L1742=0,"—",INDEX('1. Master BOM'!$E$1:$E$400,$L1742)))</f>
        <v/>
      </c>
      <c r="R1742" s="9" t="str">
        <f aca="false">IF($A1742="","",IF($L1742=0,"—",IF(T(INDEX('1. Master BOM'!$F$1:$F$400,$L1742))="","(not set)",INDEX('1. Master BOM'!$F$1:$F$400,$L1742))))</f>
        <v/>
      </c>
      <c r="S1742" s="9" t="str">
        <f aca="false">IF($A1742="","",IF(OR($R1742="—",$R1742="(not set)",$D1742=""),"",IF(ISNUMBER(SEARCH(SUBSTITUTE(SUBSTITUTE(SUBSTITUTE($R1742,"-",""),"_","")," ",""),SUBSTITUTE(SUBSTITUTE(SUBSTITUTE($D1742,"-",""),"_","")," ",""))),"OK","CHECK")))</f>
        <v/>
      </c>
      <c r="T1742" s="9" t="str">
        <f aca="false">IF($A1742="","",IF(OR($H1742="NOT IN SCHEMATIC",$I1742="MISMATCH",$J1742="MISMATCH",$P1742="MISMATCH",$M1742&lt;&gt;"OK"),"REVIEW","OK"))</f>
        <v/>
      </c>
      <c r="U1742" s="14"/>
      <c r="V1742" s="14"/>
      <c r="W1742" s="17"/>
      <c r="X1742" s="14"/>
    </row>
    <row r="1743" customFormat="false" ht="15" hidden="false" customHeight="false" outlineLevel="0" collapsed="false">
      <c r="A1743" s="9" t="str">
        <f aca="false">IF('3. Layout Parts'!$A1743="","",TRIM('3. Layout Parts'!$A1743))</f>
        <v/>
      </c>
      <c r="B1743" s="9" t="str">
        <f aca="false">IF($A1743="","",'3. Layout Parts'!$D1743)</f>
        <v/>
      </c>
      <c r="C1743" s="9" t="str">
        <f aca="false">IF($A1743="","",'3. Layout Parts'!$B1743)</f>
        <v/>
      </c>
      <c r="D1743" s="9" t="str">
        <f aca="false">IF($A1743="","",'3. Layout Parts'!$C1743)</f>
        <v/>
      </c>
      <c r="E1743" s="9" t="str">
        <f aca="false">IF($A1743="","",IFERROR(INDEX('2. Schematic Parts'!$B$2:$B$3001,MATCH($A1743,'2. Schematic Parts'!$A$2:$A$3001,0)),"NOT FOUND"))</f>
        <v/>
      </c>
      <c r="F1743" s="9" t="str">
        <f aca="false">IF($A1743="","",IFERROR(INDEX('2. Schematic Parts'!$C$2:$C$3001,MATCH($A1743,'2. Schematic Parts'!$A$2:$A$3001,0))&amp;"","NOT FOUND"))</f>
        <v/>
      </c>
      <c r="G1743" s="9" t="str">
        <f aca="false">IF($A1743="","",IFERROR(INDEX('2. Schematic Parts'!$D$2:$D$3001,MATCH($A1743,'2. Schematic Parts'!$A$2:$A$3001,0))&amp;"","NOT FOUND"))</f>
        <v/>
      </c>
      <c r="H1743" s="9" t="str">
        <f aca="false">IF($A1743="","",IF(COUNTIF('2. Schematic Parts'!$A$2:$A$3001,$A1743)=0,"NOT IN SCHEMATIC","OK"))</f>
        <v/>
      </c>
      <c r="I1743" s="9" t="str">
        <f aca="false">IF($A1743="","",IF($H1743="NOT IN SCHEMATIC","",IF(UPPER(TRIM($C1743))=UPPER(TRIM($E1743)),"OK","MISMATCH")))</f>
        <v/>
      </c>
      <c r="J1743" s="9" t="str">
        <f aca="false">IF($A1743="","",IF($H1743="NOT IN SCHEMATIC","",IF($F1743="","NO SCH DECAL",IF($D1743="","",IF(UPPER(TRIM($D1743))=UPPER(TRIM($F1743)),"OK","MISMATCH")))))</f>
        <v/>
      </c>
      <c r="K1743" s="16" t="str">
        <f aca="false">IF($A1743="","",SUMPRODUCT(--ISNUMBER(SEARCH(","&amp;TRIM($A1743)&amp;",",","&amp;SUBSTITUTE('1. Master BOM'!$D$2:$D$400," ","")&amp;","))))</f>
        <v/>
      </c>
      <c r="L1743" s="16" t="str">
        <f aca="false">IF($A1743="","",IF($K1743&lt;&gt;1,0,SUMPRODUCT(ISNUMBER(SEARCH(","&amp;TRIM($A1743)&amp;",",","&amp;SUBSTITUTE('1. Master BOM'!$D$2:$D$400," ","")&amp;","))*ROW('1. Master BOM'!$D$2:$D$400))))</f>
        <v/>
      </c>
      <c r="M1743" s="9" t="str">
        <f aca="false">IF($A1743="","",IF($K1743=0,"NOT IN BOM",IF($K1743&gt;1,"MULTIPLE BOM LINES","OK")))</f>
        <v/>
      </c>
      <c r="N1743" s="9" t="str">
        <f aca="false">IF($A1743="","",IF($L1743=0,"—",INDEX('1. Master BOM'!$A$1:$A$400,$L1743)))</f>
        <v/>
      </c>
      <c r="O1743" s="9" t="str">
        <f aca="false">IF($A1743="","",IF($L1743=0,"—",INDEX('1. Master BOM'!$B$1:$B$400,$L1743)))</f>
        <v/>
      </c>
      <c r="P1743" s="9" t="str">
        <f aca="false">IF($A1743="","",IF(OR($H1743="NOT IN SCHEMATIC",$O1743="—"),"",IF($G1743="","NO SCH PN",IF(UPPER(TRIM($G1743))=UPPER(TRIM($O1743)),"OK","MISMATCH"))))</f>
        <v/>
      </c>
      <c r="Q1743" s="9" t="str">
        <f aca="false">IF($A1743="","",IF($L1743=0,"—",INDEX('1. Master BOM'!$E$1:$E$400,$L1743)))</f>
        <v/>
      </c>
      <c r="R1743" s="9" t="str">
        <f aca="false">IF($A1743="","",IF($L1743=0,"—",IF(T(INDEX('1. Master BOM'!$F$1:$F$400,$L1743))="","(not set)",INDEX('1. Master BOM'!$F$1:$F$400,$L1743))))</f>
        <v/>
      </c>
      <c r="S1743" s="9" t="str">
        <f aca="false">IF($A1743="","",IF(OR($R1743="—",$R1743="(not set)",$D1743=""),"",IF(ISNUMBER(SEARCH(SUBSTITUTE(SUBSTITUTE(SUBSTITUTE($R1743,"-",""),"_","")," ",""),SUBSTITUTE(SUBSTITUTE(SUBSTITUTE($D1743,"-",""),"_","")," ",""))),"OK","CHECK")))</f>
        <v/>
      </c>
      <c r="T1743" s="9" t="str">
        <f aca="false">IF($A1743="","",IF(OR($H1743="NOT IN SCHEMATIC",$I1743="MISMATCH",$J1743="MISMATCH",$P1743="MISMATCH",$M1743&lt;&gt;"OK"),"REVIEW","OK"))</f>
        <v/>
      </c>
      <c r="U1743" s="14"/>
      <c r="V1743" s="14"/>
      <c r="W1743" s="17"/>
      <c r="X1743" s="14"/>
    </row>
    <row r="1744" customFormat="false" ht="15" hidden="false" customHeight="false" outlineLevel="0" collapsed="false">
      <c r="A1744" s="9" t="str">
        <f aca="false">IF('3. Layout Parts'!$A1744="","",TRIM('3. Layout Parts'!$A1744))</f>
        <v/>
      </c>
      <c r="B1744" s="9" t="str">
        <f aca="false">IF($A1744="","",'3. Layout Parts'!$D1744)</f>
        <v/>
      </c>
      <c r="C1744" s="9" t="str">
        <f aca="false">IF($A1744="","",'3. Layout Parts'!$B1744)</f>
        <v/>
      </c>
      <c r="D1744" s="9" t="str">
        <f aca="false">IF($A1744="","",'3. Layout Parts'!$C1744)</f>
        <v/>
      </c>
      <c r="E1744" s="9" t="str">
        <f aca="false">IF($A1744="","",IFERROR(INDEX('2. Schematic Parts'!$B$2:$B$3001,MATCH($A1744,'2. Schematic Parts'!$A$2:$A$3001,0)),"NOT FOUND"))</f>
        <v/>
      </c>
      <c r="F1744" s="9" t="str">
        <f aca="false">IF($A1744="","",IFERROR(INDEX('2. Schematic Parts'!$C$2:$C$3001,MATCH($A1744,'2. Schematic Parts'!$A$2:$A$3001,0))&amp;"","NOT FOUND"))</f>
        <v/>
      </c>
      <c r="G1744" s="9" t="str">
        <f aca="false">IF($A1744="","",IFERROR(INDEX('2. Schematic Parts'!$D$2:$D$3001,MATCH($A1744,'2. Schematic Parts'!$A$2:$A$3001,0))&amp;"","NOT FOUND"))</f>
        <v/>
      </c>
      <c r="H1744" s="9" t="str">
        <f aca="false">IF($A1744="","",IF(COUNTIF('2. Schematic Parts'!$A$2:$A$3001,$A1744)=0,"NOT IN SCHEMATIC","OK"))</f>
        <v/>
      </c>
      <c r="I1744" s="9" t="str">
        <f aca="false">IF($A1744="","",IF($H1744="NOT IN SCHEMATIC","",IF(UPPER(TRIM($C1744))=UPPER(TRIM($E1744)),"OK","MISMATCH")))</f>
        <v/>
      </c>
      <c r="J1744" s="9" t="str">
        <f aca="false">IF($A1744="","",IF($H1744="NOT IN SCHEMATIC","",IF($F1744="","NO SCH DECAL",IF($D1744="","",IF(UPPER(TRIM($D1744))=UPPER(TRIM($F1744)),"OK","MISMATCH")))))</f>
        <v/>
      </c>
      <c r="K1744" s="16" t="str">
        <f aca="false">IF($A1744="","",SUMPRODUCT(--ISNUMBER(SEARCH(","&amp;TRIM($A1744)&amp;",",","&amp;SUBSTITUTE('1. Master BOM'!$D$2:$D$400," ","")&amp;","))))</f>
        <v/>
      </c>
      <c r="L1744" s="16" t="str">
        <f aca="false">IF($A1744="","",IF($K1744&lt;&gt;1,0,SUMPRODUCT(ISNUMBER(SEARCH(","&amp;TRIM($A1744)&amp;",",","&amp;SUBSTITUTE('1. Master BOM'!$D$2:$D$400," ","")&amp;","))*ROW('1. Master BOM'!$D$2:$D$400))))</f>
        <v/>
      </c>
      <c r="M1744" s="9" t="str">
        <f aca="false">IF($A1744="","",IF($K1744=0,"NOT IN BOM",IF($K1744&gt;1,"MULTIPLE BOM LINES","OK")))</f>
        <v/>
      </c>
      <c r="N1744" s="9" t="str">
        <f aca="false">IF($A1744="","",IF($L1744=0,"—",INDEX('1. Master BOM'!$A$1:$A$400,$L1744)))</f>
        <v/>
      </c>
      <c r="O1744" s="9" t="str">
        <f aca="false">IF($A1744="","",IF($L1744=0,"—",INDEX('1. Master BOM'!$B$1:$B$400,$L1744)))</f>
        <v/>
      </c>
      <c r="P1744" s="9" t="str">
        <f aca="false">IF($A1744="","",IF(OR($H1744="NOT IN SCHEMATIC",$O1744="—"),"",IF($G1744="","NO SCH PN",IF(UPPER(TRIM($G1744))=UPPER(TRIM($O1744)),"OK","MISMATCH"))))</f>
        <v/>
      </c>
      <c r="Q1744" s="9" t="str">
        <f aca="false">IF($A1744="","",IF($L1744=0,"—",INDEX('1. Master BOM'!$E$1:$E$400,$L1744)))</f>
        <v/>
      </c>
      <c r="R1744" s="9" t="str">
        <f aca="false">IF($A1744="","",IF($L1744=0,"—",IF(T(INDEX('1. Master BOM'!$F$1:$F$400,$L1744))="","(not set)",INDEX('1. Master BOM'!$F$1:$F$400,$L1744))))</f>
        <v/>
      </c>
      <c r="S1744" s="9" t="str">
        <f aca="false">IF($A1744="","",IF(OR($R1744="—",$R1744="(not set)",$D1744=""),"",IF(ISNUMBER(SEARCH(SUBSTITUTE(SUBSTITUTE(SUBSTITUTE($R1744,"-",""),"_","")," ",""),SUBSTITUTE(SUBSTITUTE(SUBSTITUTE($D1744,"-",""),"_","")," ",""))),"OK","CHECK")))</f>
        <v/>
      </c>
      <c r="T1744" s="9" t="str">
        <f aca="false">IF($A1744="","",IF(OR($H1744="NOT IN SCHEMATIC",$I1744="MISMATCH",$J1744="MISMATCH",$P1744="MISMATCH",$M1744&lt;&gt;"OK"),"REVIEW","OK"))</f>
        <v/>
      </c>
      <c r="U1744" s="14"/>
      <c r="V1744" s="14"/>
      <c r="W1744" s="17"/>
      <c r="X1744" s="14"/>
    </row>
    <row r="1745" customFormat="false" ht="15" hidden="false" customHeight="false" outlineLevel="0" collapsed="false">
      <c r="A1745" s="9" t="str">
        <f aca="false">IF('3. Layout Parts'!$A1745="","",TRIM('3. Layout Parts'!$A1745))</f>
        <v/>
      </c>
      <c r="B1745" s="9" t="str">
        <f aca="false">IF($A1745="","",'3. Layout Parts'!$D1745)</f>
        <v/>
      </c>
      <c r="C1745" s="9" t="str">
        <f aca="false">IF($A1745="","",'3. Layout Parts'!$B1745)</f>
        <v/>
      </c>
      <c r="D1745" s="9" t="str">
        <f aca="false">IF($A1745="","",'3. Layout Parts'!$C1745)</f>
        <v/>
      </c>
      <c r="E1745" s="9" t="str">
        <f aca="false">IF($A1745="","",IFERROR(INDEX('2. Schematic Parts'!$B$2:$B$3001,MATCH($A1745,'2. Schematic Parts'!$A$2:$A$3001,0)),"NOT FOUND"))</f>
        <v/>
      </c>
      <c r="F1745" s="9" t="str">
        <f aca="false">IF($A1745="","",IFERROR(INDEX('2. Schematic Parts'!$C$2:$C$3001,MATCH($A1745,'2. Schematic Parts'!$A$2:$A$3001,0))&amp;"","NOT FOUND"))</f>
        <v/>
      </c>
      <c r="G1745" s="9" t="str">
        <f aca="false">IF($A1745="","",IFERROR(INDEX('2. Schematic Parts'!$D$2:$D$3001,MATCH($A1745,'2. Schematic Parts'!$A$2:$A$3001,0))&amp;"","NOT FOUND"))</f>
        <v/>
      </c>
      <c r="H1745" s="9" t="str">
        <f aca="false">IF($A1745="","",IF(COUNTIF('2. Schematic Parts'!$A$2:$A$3001,$A1745)=0,"NOT IN SCHEMATIC","OK"))</f>
        <v/>
      </c>
      <c r="I1745" s="9" t="str">
        <f aca="false">IF($A1745="","",IF($H1745="NOT IN SCHEMATIC","",IF(UPPER(TRIM($C1745))=UPPER(TRIM($E1745)),"OK","MISMATCH")))</f>
        <v/>
      </c>
      <c r="J1745" s="9" t="str">
        <f aca="false">IF($A1745="","",IF($H1745="NOT IN SCHEMATIC","",IF($F1745="","NO SCH DECAL",IF($D1745="","",IF(UPPER(TRIM($D1745))=UPPER(TRIM($F1745)),"OK","MISMATCH")))))</f>
        <v/>
      </c>
      <c r="K1745" s="16" t="str">
        <f aca="false">IF($A1745="","",SUMPRODUCT(--ISNUMBER(SEARCH(","&amp;TRIM($A1745)&amp;",",","&amp;SUBSTITUTE('1. Master BOM'!$D$2:$D$400," ","")&amp;","))))</f>
        <v/>
      </c>
      <c r="L1745" s="16" t="str">
        <f aca="false">IF($A1745="","",IF($K1745&lt;&gt;1,0,SUMPRODUCT(ISNUMBER(SEARCH(","&amp;TRIM($A1745)&amp;",",","&amp;SUBSTITUTE('1. Master BOM'!$D$2:$D$400," ","")&amp;","))*ROW('1. Master BOM'!$D$2:$D$400))))</f>
        <v/>
      </c>
      <c r="M1745" s="9" t="str">
        <f aca="false">IF($A1745="","",IF($K1745=0,"NOT IN BOM",IF($K1745&gt;1,"MULTIPLE BOM LINES","OK")))</f>
        <v/>
      </c>
      <c r="N1745" s="9" t="str">
        <f aca="false">IF($A1745="","",IF($L1745=0,"—",INDEX('1. Master BOM'!$A$1:$A$400,$L1745)))</f>
        <v/>
      </c>
      <c r="O1745" s="9" t="str">
        <f aca="false">IF($A1745="","",IF($L1745=0,"—",INDEX('1. Master BOM'!$B$1:$B$400,$L1745)))</f>
        <v/>
      </c>
      <c r="P1745" s="9" t="str">
        <f aca="false">IF($A1745="","",IF(OR($H1745="NOT IN SCHEMATIC",$O1745="—"),"",IF($G1745="","NO SCH PN",IF(UPPER(TRIM($G1745))=UPPER(TRIM($O1745)),"OK","MISMATCH"))))</f>
        <v/>
      </c>
      <c r="Q1745" s="9" t="str">
        <f aca="false">IF($A1745="","",IF($L1745=0,"—",INDEX('1. Master BOM'!$E$1:$E$400,$L1745)))</f>
        <v/>
      </c>
      <c r="R1745" s="9" t="str">
        <f aca="false">IF($A1745="","",IF($L1745=0,"—",IF(T(INDEX('1. Master BOM'!$F$1:$F$400,$L1745))="","(not set)",INDEX('1. Master BOM'!$F$1:$F$400,$L1745))))</f>
        <v/>
      </c>
      <c r="S1745" s="9" t="str">
        <f aca="false">IF($A1745="","",IF(OR($R1745="—",$R1745="(not set)",$D1745=""),"",IF(ISNUMBER(SEARCH(SUBSTITUTE(SUBSTITUTE(SUBSTITUTE($R1745,"-",""),"_","")," ",""),SUBSTITUTE(SUBSTITUTE(SUBSTITUTE($D1745,"-",""),"_","")," ",""))),"OK","CHECK")))</f>
        <v/>
      </c>
      <c r="T1745" s="9" t="str">
        <f aca="false">IF($A1745="","",IF(OR($H1745="NOT IN SCHEMATIC",$I1745="MISMATCH",$J1745="MISMATCH",$P1745="MISMATCH",$M1745&lt;&gt;"OK"),"REVIEW","OK"))</f>
        <v/>
      </c>
      <c r="U1745" s="14"/>
      <c r="V1745" s="14"/>
      <c r="W1745" s="17"/>
      <c r="X1745" s="14"/>
    </row>
    <row r="1746" customFormat="false" ht="15" hidden="false" customHeight="false" outlineLevel="0" collapsed="false">
      <c r="A1746" s="9" t="str">
        <f aca="false">IF('3. Layout Parts'!$A1746="","",TRIM('3. Layout Parts'!$A1746))</f>
        <v/>
      </c>
      <c r="B1746" s="9" t="str">
        <f aca="false">IF($A1746="","",'3. Layout Parts'!$D1746)</f>
        <v/>
      </c>
      <c r="C1746" s="9" t="str">
        <f aca="false">IF($A1746="","",'3. Layout Parts'!$B1746)</f>
        <v/>
      </c>
      <c r="D1746" s="9" t="str">
        <f aca="false">IF($A1746="","",'3. Layout Parts'!$C1746)</f>
        <v/>
      </c>
      <c r="E1746" s="9" t="str">
        <f aca="false">IF($A1746="","",IFERROR(INDEX('2. Schematic Parts'!$B$2:$B$3001,MATCH($A1746,'2. Schematic Parts'!$A$2:$A$3001,0)),"NOT FOUND"))</f>
        <v/>
      </c>
      <c r="F1746" s="9" t="str">
        <f aca="false">IF($A1746="","",IFERROR(INDEX('2. Schematic Parts'!$C$2:$C$3001,MATCH($A1746,'2. Schematic Parts'!$A$2:$A$3001,0))&amp;"","NOT FOUND"))</f>
        <v/>
      </c>
      <c r="G1746" s="9" t="str">
        <f aca="false">IF($A1746="","",IFERROR(INDEX('2. Schematic Parts'!$D$2:$D$3001,MATCH($A1746,'2. Schematic Parts'!$A$2:$A$3001,0))&amp;"","NOT FOUND"))</f>
        <v/>
      </c>
      <c r="H1746" s="9" t="str">
        <f aca="false">IF($A1746="","",IF(COUNTIF('2. Schematic Parts'!$A$2:$A$3001,$A1746)=0,"NOT IN SCHEMATIC","OK"))</f>
        <v/>
      </c>
      <c r="I1746" s="9" t="str">
        <f aca="false">IF($A1746="","",IF($H1746="NOT IN SCHEMATIC","",IF(UPPER(TRIM($C1746))=UPPER(TRIM($E1746)),"OK","MISMATCH")))</f>
        <v/>
      </c>
      <c r="J1746" s="9" t="str">
        <f aca="false">IF($A1746="","",IF($H1746="NOT IN SCHEMATIC","",IF($F1746="","NO SCH DECAL",IF($D1746="","",IF(UPPER(TRIM($D1746))=UPPER(TRIM($F1746)),"OK","MISMATCH")))))</f>
        <v/>
      </c>
      <c r="K1746" s="16" t="str">
        <f aca="false">IF($A1746="","",SUMPRODUCT(--ISNUMBER(SEARCH(","&amp;TRIM($A1746)&amp;",",","&amp;SUBSTITUTE('1. Master BOM'!$D$2:$D$400," ","")&amp;","))))</f>
        <v/>
      </c>
      <c r="L1746" s="16" t="str">
        <f aca="false">IF($A1746="","",IF($K1746&lt;&gt;1,0,SUMPRODUCT(ISNUMBER(SEARCH(","&amp;TRIM($A1746)&amp;",",","&amp;SUBSTITUTE('1. Master BOM'!$D$2:$D$400," ","")&amp;","))*ROW('1. Master BOM'!$D$2:$D$400))))</f>
        <v/>
      </c>
      <c r="M1746" s="9" t="str">
        <f aca="false">IF($A1746="","",IF($K1746=0,"NOT IN BOM",IF($K1746&gt;1,"MULTIPLE BOM LINES","OK")))</f>
        <v/>
      </c>
      <c r="N1746" s="9" t="str">
        <f aca="false">IF($A1746="","",IF($L1746=0,"—",INDEX('1. Master BOM'!$A$1:$A$400,$L1746)))</f>
        <v/>
      </c>
      <c r="O1746" s="9" t="str">
        <f aca="false">IF($A1746="","",IF($L1746=0,"—",INDEX('1. Master BOM'!$B$1:$B$400,$L1746)))</f>
        <v/>
      </c>
      <c r="P1746" s="9" t="str">
        <f aca="false">IF($A1746="","",IF(OR($H1746="NOT IN SCHEMATIC",$O1746="—"),"",IF($G1746="","NO SCH PN",IF(UPPER(TRIM($G1746))=UPPER(TRIM($O1746)),"OK","MISMATCH"))))</f>
        <v/>
      </c>
      <c r="Q1746" s="9" t="str">
        <f aca="false">IF($A1746="","",IF($L1746=0,"—",INDEX('1. Master BOM'!$E$1:$E$400,$L1746)))</f>
        <v/>
      </c>
      <c r="R1746" s="9" t="str">
        <f aca="false">IF($A1746="","",IF($L1746=0,"—",IF(T(INDEX('1. Master BOM'!$F$1:$F$400,$L1746))="","(not set)",INDEX('1. Master BOM'!$F$1:$F$400,$L1746))))</f>
        <v/>
      </c>
      <c r="S1746" s="9" t="str">
        <f aca="false">IF($A1746="","",IF(OR($R1746="—",$R1746="(not set)",$D1746=""),"",IF(ISNUMBER(SEARCH(SUBSTITUTE(SUBSTITUTE(SUBSTITUTE($R1746,"-",""),"_","")," ",""),SUBSTITUTE(SUBSTITUTE(SUBSTITUTE($D1746,"-",""),"_","")," ",""))),"OK","CHECK")))</f>
        <v/>
      </c>
      <c r="T1746" s="9" t="str">
        <f aca="false">IF($A1746="","",IF(OR($H1746="NOT IN SCHEMATIC",$I1746="MISMATCH",$J1746="MISMATCH",$P1746="MISMATCH",$M1746&lt;&gt;"OK"),"REVIEW","OK"))</f>
        <v/>
      </c>
      <c r="U1746" s="14"/>
      <c r="V1746" s="14"/>
      <c r="W1746" s="17"/>
      <c r="X1746" s="14"/>
    </row>
    <row r="1747" customFormat="false" ht="15" hidden="false" customHeight="false" outlineLevel="0" collapsed="false">
      <c r="A1747" s="9" t="str">
        <f aca="false">IF('3. Layout Parts'!$A1747="","",TRIM('3. Layout Parts'!$A1747))</f>
        <v/>
      </c>
      <c r="B1747" s="9" t="str">
        <f aca="false">IF($A1747="","",'3. Layout Parts'!$D1747)</f>
        <v/>
      </c>
      <c r="C1747" s="9" t="str">
        <f aca="false">IF($A1747="","",'3. Layout Parts'!$B1747)</f>
        <v/>
      </c>
      <c r="D1747" s="9" t="str">
        <f aca="false">IF($A1747="","",'3. Layout Parts'!$C1747)</f>
        <v/>
      </c>
      <c r="E1747" s="9" t="str">
        <f aca="false">IF($A1747="","",IFERROR(INDEX('2. Schematic Parts'!$B$2:$B$3001,MATCH($A1747,'2. Schematic Parts'!$A$2:$A$3001,0)),"NOT FOUND"))</f>
        <v/>
      </c>
      <c r="F1747" s="9" t="str">
        <f aca="false">IF($A1747="","",IFERROR(INDEX('2. Schematic Parts'!$C$2:$C$3001,MATCH($A1747,'2. Schematic Parts'!$A$2:$A$3001,0))&amp;"","NOT FOUND"))</f>
        <v/>
      </c>
      <c r="G1747" s="9" t="str">
        <f aca="false">IF($A1747="","",IFERROR(INDEX('2. Schematic Parts'!$D$2:$D$3001,MATCH($A1747,'2. Schematic Parts'!$A$2:$A$3001,0))&amp;"","NOT FOUND"))</f>
        <v/>
      </c>
      <c r="H1747" s="9" t="str">
        <f aca="false">IF($A1747="","",IF(COUNTIF('2. Schematic Parts'!$A$2:$A$3001,$A1747)=0,"NOT IN SCHEMATIC","OK"))</f>
        <v/>
      </c>
      <c r="I1747" s="9" t="str">
        <f aca="false">IF($A1747="","",IF($H1747="NOT IN SCHEMATIC","",IF(UPPER(TRIM($C1747))=UPPER(TRIM($E1747)),"OK","MISMATCH")))</f>
        <v/>
      </c>
      <c r="J1747" s="9" t="str">
        <f aca="false">IF($A1747="","",IF($H1747="NOT IN SCHEMATIC","",IF($F1747="","NO SCH DECAL",IF($D1747="","",IF(UPPER(TRIM($D1747))=UPPER(TRIM($F1747)),"OK","MISMATCH")))))</f>
        <v/>
      </c>
      <c r="K1747" s="16" t="str">
        <f aca="false">IF($A1747="","",SUMPRODUCT(--ISNUMBER(SEARCH(","&amp;TRIM($A1747)&amp;",",","&amp;SUBSTITUTE('1. Master BOM'!$D$2:$D$400," ","")&amp;","))))</f>
        <v/>
      </c>
      <c r="L1747" s="16" t="str">
        <f aca="false">IF($A1747="","",IF($K1747&lt;&gt;1,0,SUMPRODUCT(ISNUMBER(SEARCH(","&amp;TRIM($A1747)&amp;",",","&amp;SUBSTITUTE('1. Master BOM'!$D$2:$D$400," ","")&amp;","))*ROW('1. Master BOM'!$D$2:$D$400))))</f>
        <v/>
      </c>
      <c r="M1747" s="9" t="str">
        <f aca="false">IF($A1747="","",IF($K1747=0,"NOT IN BOM",IF($K1747&gt;1,"MULTIPLE BOM LINES","OK")))</f>
        <v/>
      </c>
      <c r="N1747" s="9" t="str">
        <f aca="false">IF($A1747="","",IF($L1747=0,"—",INDEX('1. Master BOM'!$A$1:$A$400,$L1747)))</f>
        <v/>
      </c>
      <c r="O1747" s="9" t="str">
        <f aca="false">IF($A1747="","",IF($L1747=0,"—",INDEX('1. Master BOM'!$B$1:$B$400,$L1747)))</f>
        <v/>
      </c>
      <c r="P1747" s="9" t="str">
        <f aca="false">IF($A1747="","",IF(OR($H1747="NOT IN SCHEMATIC",$O1747="—"),"",IF($G1747="","NO SCH PN",IF(UPPER(TRIM($G1747))=UPPER(TRIM($O1747)),"OK","MISMATCH"))))</f>
        <v/>
      </c>
      <c r="Q1747" s="9" t="str">
        <f aca="false">IF($A1747="","",IF($L1747=0,"—",INDEX('1. Master BOM'!$E$1:$E$400,$L1747)))</f>
        <v/>
      </c>
      <c r="R1747" s="9" t="str">
        <f aca="false">IF($A1747="","",IF($L1747=0,"—",IF(T(INDEX('1. Master BOM'!$F$1:$F$400,$L1747))="","(not set)",INDEX('1. Master BOM'!$F$1:$F$400,$L1747))))</f>
        <v/>
      </c>
      <c r="S1747" s="9" t="str">
        <f aca="false">IF($A1747="","",IF(OR($R1747="—",$R1747="(not set)",$D1747=""),"",IF(ISNUMBER(SEARCH(SUBSTITUTE(SUBSTITUTE(SUBSTITUTE($R1747,"-",""),"_","")," ",""),SUBSTITUTE(SUBSTITUTE(SUBSTITUTE($D1747,"-",""),"_","")," ",""))),"OK","CHECK")))</f>
        <v/>
      </c>
      <c r="T1747" s="9" t="str">
        <f aca="false">IF($A1747="","",IF(OR($H1747="NOT IN SCHEMATIC",$I1747="MISMATCH",$J1747="MISMATCH",$P1747="MISMATCH",$M1747&lt;&gt;"OK"),"REVIEW","OK"))</f>
        <v/>
      </c>
      <c r="U1747" s="14"/>
      <c r="V1747" s="14"/>
      <c r="W1747" s="17"/>
      <c r="X1747" s="14"/>
    </row>
    <row r="1748" customFormat="false" ht="15" hidden="false" customHeight="false" outlineLevel="0" collapsed="false">
      <c r="A1748" s="9" t="str">
        <f aca="false">IF('3. Layout Parts'!$A1748="","",TRIM('3. Layout Parts'!$A1748))</f>
        <v/>
      </c>
      <c r="B1748" s="9" t="str">
        <f aca="false">IF($A1748="","",'3. Layout Parts'!$D1748)</f>
        <v/>
      </c>
      <c r="C1748" s="9" t="str">
        <f aca="false">IF($A1748="","",'3. Layout Parts'!$B1748)</f>
        <v/>
      </c>
      <c r="D1748" s="9" t="str">
        <f aca="false">IF($A1748="","",'3. Layout Parts'!$C1748)</f>
        <v/>
      </c>
      <c r="E1748" s="9" t="str">
        <f aca="false">IF($A1748="","",IFERROR(INDEX('2. Schematic Parts'!$B$2:$B$3001,MATCH($A1748,'2. Schematic Parts'!$A$2:$A$3001,0)),"NOT FOUND"))</f>
        <v/>
      </c>
      <c r="F1748" s="9" t="str">
        <f aca="false">IF($A1748="","",IFERROR(INDEX('2. Schematic Parts'!$C$2:$C$3001,MATCH($A1748,'2. Schematic Parts'!$A$2:$A$3001,0))&amp;"","NOT FOUND"))</f>
        <v/>
      </c>
      <c r="G1748" s="9" t="str">
        <f aca="false">IF($A1748="","",IFERROR(INDEX('2. Schematic Parts'!$D$2:$D$3001,MATCH($A1748,'2. Schematic Parts'!$A$2:$A$3001,0))&amp;"","NOT FOUND"))</f>
        <v/>
      </c>
      <c r="H1748" s="9" t="str">
        <f aca="false">IF($A1748="","",IF(COUNTIF('2. Schematic Parts'!$A$2:$A$3001,$A1748)=0,"NOT IN SCHEMATIC","OK"))</f>
        <v/>
      </c>
      <c r="I1748" s="9" t="str">
        <f aca="false">IF($A1748="","",IF($H1748="NOT IN SCHEMATIC","",IF(UPPER(TRIM($C1748))=UPPER(TRIM($E1748)),"OK","MISMATCH")))</f>
        <v/>
      </c>
      <c r="J1748" s="9" t="str">
        <f aca="false">IF($A1748="","",IF($H1748="NOT IN SCHEMATIC","",IF($F1748="","NO SCH DECAL",IF($D1748="","",IF(UPPER(TRIM($D1748))=UPPER(TRIM($F1748)),"OK","MISMATCH")))))</f>
        <v/>
      </c>
      <c r="K1748" s="16" t="str">
        <f aca="false">IF($A1748="","",SUMPRODUCT(--ISNUMBER(SEARCH(","&amp;TRIM($A1748)&amp;",",","&amp;SUBSTITUTE('1. Master BOM'!$D$2:$D$400," ","")&amp;","))))</f>
        <v/>
      </c>
      <c r="L1748" s="16" t="str">
        <f aca="false">IF($A1748="","",IF($K1748&lt;&gt;1,0,SUMPRODUCT(ISNUMBER(SEARCH(","&amp;TRIM($A1748)&amp;",",","&amp;SUBSTITUTE('1. Master BOM'!$D$2:$D$400," ","")&amp;","))*ROW('1. Master BOM'!$D$2:$D$400))))</f>
        <v/>
      </c>
      <c r="M1748" s="9" t="str">
        <f aca="false">IF($A1748="","",IF($K1748=0,"NOT IN BOM",IF($K1748&gt;1,"MULTIPLE BOM LINES","OK")))</f>
        <v/>
      </c>
      <c r="N1748" s="9" t="str">
        <f aca="false">IF($A1748="","",IF($L1748=0,"—",INDEX('1. Master BOM'!$A$1:$A$400,$L1748)))</f>
        <v/>
      </c>
      <c r="O1748" s="9" t="str">
        <f aca="false">IF($A1748="","",IF($L1748=0,"—",INDEX('1. Master BOM'!$B$1:$B$400,$L1748)))</f>
        <v/>
      </c>
      <c r="P1748" s="9" t="str">
        <f aca="false">IF($A1748="","",IF(OR($H1748="NOT IN SCHEMATIC",$O1748="—"),"",IF($G1748="","NO SCH PN",IF(UPPER(TRIM($G1748))=UPPER(TRIM($O1748)),"OK","MISMATCH"))))</f>
        <v/>
      </c>
      <c r="Q1748" s="9" t="str">
        <f aca="false">IF($A1748="","",IF($L1748=0,"—",INDEX('1. Master BOM'!$E$1:$E$400,$L1748)))</f>
        <v/>
      </c>
      <c r="R1748" s="9" t="str">
        <f aca="false">IF($A1748="","",IF($L1748=0,"—",IF(T(INDEX('1. Master BOM'!$F$1:$F$400,$L1748))="","(not set)",INDEX('1. Master BOM'!$F$1:$F$400,$L1748))))</f>
        <v/>
      </c>
      <c r="S1748" s="9" t="str">
        <f aca="false">IF($A1748="","",IF(OR($R1748="—",$R1748="(not set)",$D1748=""),"",IF(ISNUMBER(SEARCH(SUBSTITUTE(SUBSTITUTE(SUBSTITUTE($R1748,"-",""),"_","")," ",""),SUBSTITUTE(SUBSTITUTE(SUBSTITUTE($D1748,"-",""),"_","")," ",""))),"OK","CHECK")))</f>
        <v/>
      </c>
      <c r="T1748" s="9" t="str">
        <f aca="false">IF($A1748="","",IF(OR($H1748="NOT IN SCHEMATIC",$I1748="MISMATCH",$J1748="MISMATCH",$P1748="MISMATCH",$M1748&lt;&gt;"OK"),"REVIEW","OK"))</f>
        <v/>
      </c>
      <c r="U1748" s="14"/>
      <c r="V1748" s="14"/>
      <c r="W1748" s="17"/>
      <c r="X1748" s="14"/>
    </row>
    <row r="1749" customFormat="false" ht="15" hidden="false" customHeight="false" outlineLevel="0" collapsed="false">
      <c r="A1749" s="9" t="str">
        <f aca="false">IF('3. Layout Parts'!$A1749="","",TRIM('3. Layout Parts'!$A1749))</f>
        <v/>
      </c>
      <c r="B1749" s="9" t="str">
        <f aca="false">IF($A1749="","",'3. Layout Parts'!$D1749)</f>
        <v/>
      </c>
      <c r="C1749" s="9" t="str">
        <f aca="false">IF($A1749="","",'3. Layout Parts'!$B1749)</f>
        <v/>
      </c>
      <c r="D1749" s="9" t="str">
        <f aca="false">IF($A1749="","",'3. Layout Parts'!$C1749)</f>
        <v/>
      </c>
      <c r="E1749" s="9" t="str">
        <f aca="false">IF($A1749="","",IFERROR(INDEX('2. Schematic Parts'!$B$2:$B$3001,MATCH($A1749,'2. Schematic Parts'!$A$2:$A$3001,0)),"NOT FOUND"))</f>
        <v/>
      </c>
      <c r="F1749" s="9" t="str">
        <f aca="false">IF($A1749="","",IFERROR(INDEX('2. Schematic Parts'!$C$2:$C$3001,MATCH($A1749,'2. Schematic Parts'!$A$2:$A$3001,0))&amp;"","NOT FOUND"))</f>
        <v/>
      </c>
      <c r="G1749" s="9" t="str">
        <f aca="false">IF($A1749="","",IFERROR(INDEX('2. Schematic Parts'!$D$2:$D$3001,MATCH($A1749,'2. Schematic Parts'!$A$2:$A$3001,0))&amp;"","NOT FOUND"))</f>
        <v/>
      </c>
      <c r="H1749" s="9" t="str">
        <f aca="false">IF($A1749="","",IF(COUNTIF('2. Schematic Parts'!$A$2:$A$3001,$A1749)=0,"NOT IN SCHEMATIC","OK"))</f>
        <v/>
      </c>
      <c r="I1749" s="9" t="str">
        <f aca="false">IF($A1749="","",IF($H1749="NOT IN SCHEMATIC","",IF(UPPER(TRIM($C1749))=UPPER(TRIM($E1749)),"OK","MISMATCH")))</f>
        <v/>
      </c>
      <c r="J1749" s="9" t="str">
        <f aca="false">IF($A1749="","",IF($H1749="NOT IN SCHEMATIC","",IF($F1749="","NO SCH DECAL",IF($D1749="","",IF(UPPER(TRIM($D1749))=UPPER(TRIM($F1749)),"OK","MISMATCH")))))</f>
        <v/>
      </c>
      <c r="K1749" s="16" t="str">
        <f aca="false">IF($A1749="","",SUMPRODUCT(--ISNUMBER(SEARCH(","&amp;TRIM($A1749)&amp;",",","&amp;SUBSTITUTE('1. Master BOM'!$D$2:$D$400," ","")&amp;","))))</f>
        <v/>
      </c>
      <c r="L1749" s="16" t="str">
        <f aca="false">IF($A1749="","",IF($K1749&lt;&gt;1,0,SUMPRODUCT(ISNUMBER(SEARCH(","&amp;TRIM($A1749)&amp;",",","&amp;SUBSTITUTE('1. Master BOM'!$D$2:$D$400," ","")&amp;","))*ROW('1. Master BOM'!$D$2:$D$400))))</f>
        <v/>
      </c>
      <c r="M1749" s="9" t="str">
        <f aca="false">IF($A1749="","",IF($K1749=0,"NOT IN BOM",IF($K1749&gt;1,"MULTIPLE BOM LINES","OK")))</f>
        <v/>
      </c>
      <c r="N1749" s="9" t="str">
        <f aca="false">IF($A1749="","",IF($L1749=0,"—",INDEX('1. Master BOM'!$A$1:$A$400,$L1749)))</f>
        <v/>
      </c>
      <c r="O1749" s="9" t="str">
        <f aca="false">IF($A1749="","",IF($L1749=0,"—",INDEX('1. Master BOM'!$B$1:$B$400,$L1749)))</f>
        <v/>
      </c>
      <c r="P1749" s="9" t="str">
        <f aca="false">IF($A1749="","",IF(OR($H1749="NOT IN SCHEMATIC",$O1749="—"),"",IF($G1749="","NO SCH PN",IF(UPPER(TRIM($G1749))=UPPER(TRIM($O1749)),"OK","MISMATCH"))))</f>
        <v/>
      </c>
      <c r="Q1749" s="9" t="str">
        <f aca="false">IF($A1749="","",IF($L1749=0,"—",INDEX('1. Master BOM'!$E$1:$E$400,$L1749)))</f>
        <v/>
      </c>
      <c r="R1749" s="9" t="str">
        <f aca="false">IF($A1749="","",IF($L1749=0,"—",IF(T(INDEX('1. Master BOM'!$F$1:$F$400,$L1749))="","(not set)",INDEX('1. Master BOM'!$F$1:$F$400,$L1749))))</f>
        <v/>
      </c>
      <c r="S1749" s="9" t="str">
        <f aca="false">IF($A1749="","",IF(OR($R1749="—",$R1749="(not set)",$D1749=""),"",IF(ISNUMBER(SEARCH(SUBSTITUTE(SUBSTITUTE(SUBSTITUTE($R1749,"-",""),"_","")," ",""),SUBSTITUTE(SUBSTITUTE(SUBSTITUTE($D1749,"-",""),"_","")," ",""))),"OK","CHECK")))</f>
        <v/>
      </c>
      <c r="T1749" s="9" t="str">
        <f aca="false">IF($A1749="","",IF(OR($H1749="NOT IN SCHEMATIC",$I1749="MISMATCH",$J1749="MISMATCH",$P1749="MISMATCH",$M1749&lt;&gt;"OK"),"REVIEW","OK"))</f>
        <v/>
      </c>
      <c r="U1749" s="14"/>
      <c r="V1749" s="14"/>
      <c r="W1749" s="17"/>
      <c r="X1749" s="14"/>
    </row>
    <row r="1750" customFormat="false" ht="15" hidden="false" customHeight="false" outlineLevel="0" collapsed="false">
      <c r="A1750" s="9" t="str">
        <f aca="false">IF('3. Layout Parts'!$A1750="","",TRIM('3. Layout Parts'!$A1750))</f>
        <v/>
      </c>
      <c r="B1750" s="9" t="str">
        <f aca="false">IF($A1750="","",'3. Layout Parts'!$D1750)</f>
        <v/>
      </c>
      <c r="C1750" s="9" t="str">
        <f aca="false">IF($A1750="","",'3. Layout Parts'!$B1750)</f>
        <v/>
      </c>
      <c r="D1750" s="9" t="str">
        <f aca="false">IF($A1750="","",'3. Layout Parts'!$C1750)</f>
        <v/>
      </c>
      <c r="E1750" s="9" t="str">
        <f aca="false">IF($A1750="","",IFERROR(INDEX('2. Schematic Parts'!$B$2:$B$3001,MATCH($A1750,'2. Schematic Parts'!$A$2:$A$3001,0)),"NOT FOUND"))</f>
        <v/>
      </c>
      <c r="F1750" s="9" t="str">
        <f aca="false">IF($A1750="","",IFERROR(INDEX('2. Schematic Parts'!$C$2:$C$3001,MATCH($A1750,'2. Schematic Parts'!$A$2:$A$3001,0))&amp;"","NOT FOUND"))</f>
        <v/>
      </c>
      <c r="G1750" s="9" t="str">
        <f aca="false">IF($A1750="","",IFERROR(INDEX('2. Schematic Parts'!$D$2:$D$3001,MATCH($A1750,'2. Schematic Parts'!$A$2:$A$3001,0))&amp;"","NOT FOUND"))</f>
        <v/>
      </c>
      <c r="H1750" s="9" t="str">
        <f aca="false">IF($A1750="","",IF(COUNTIF('2. Schematic Parts'!$A$2:$A$3001,$A1750)=0,"NOT IN SCHEMATIC","OK"))</f>
        <v/>
      </c>
      <c r="I1750" s="9" t="str">
        <f aca="false">IF($A1750="","",IF($H1750="NOT IN SCHEMATIC","",IF(UPPER(TRIM($C1750))=UPPER(TRIM($E1750)),"OK","MISMATCH")))</f>
        <v/>
      </c>
      <c r="J1750" s="9" t="str">
        <f aca="false">IF($A1750="","",IF($H1750="NOT IN SCHEMATIC","",IF($F1750="","NO SCH DECAL",IF($D1750="","",IF(UPPER(TRIM($D1750))=UPPER(TRIM($F1750)),"OK","MISMATCH")))))</f>
        <v/>
      </c>
      <c r="K1750" s="16" t="str">
        <f aca="false">IF($A1750="","",SUMPRODUCT(--ISNUMBER(SEARCH(","&amp;TRIM($A1750)&amp;",",","&amp;SUBSTITUTE('1. Master BOM'!$D$2:$D$400," ","")&amp;","))))</f>
        <v/>
      </c>
      <c r="L1750" s="16" t="str">
        <f aca="false">IF($A1750="","",IF($K1750&lt;&gt;1,0,SUMPRODUCT(ISNUMBER(SEARCH(","&amp;TRIM($A1750)&amp;",",","&amp;SUBSTITUTE('1. Master BOM'!$D$2:$D$400," ","")&amp;","))*ROW('1. Master BOM'!$D$2:$D$400))))</f>
        <v/>
      </c>
      <c r="M1750" s="9" t="str">
        <f aca="false">IF($A1750="","",IF($K1750=0,"NOT IN BOM",IF($K1750&gt;1,"MULTIPLE BOM LINES","OK")))</f>
        <v/>
      </c>
      <c r="N1750" s="9" t="str">
        <f aca="false">IF($A1750="","",IF($L1750=0,"—",INDEX('1. Master BOM'!$A$1:$A$400,$L1750)))</f>
        <v/>
      </c>
      <c r="O1750" s="9" t="str">
        <f aca="false">IF($A1750="","",IF($L1750=0,"—",INDEX('1. Master BOM'!$B$1:$B$400,$L1750)))</f>
        <v/>
      </c>
      <c r="P1750" s="9" t="str">
        <f aca="false">IF($A1750="","",IF(OR($H1750="NOT IN SCHEMATIC",$O1750="—"),"",IF($G1750="","NO SCH PN",IF(UPPER(TRIM($G1750))=UPPER(TRIM($O1750)),"OK","MISMATCH"))))</f>
        <v/>
      </c>
      <c r="Q1750" s="9" t="str">
        <f aca="false">IF($A1750="","",IF($L1750=0,"—",INDEX('1. Master BOM'!$E$1:$E$400,$L1750)))</f>
        <v/>
      </c>
      <c r="R1750" s="9" t="str">
        <f aca="false">IF($A1750="","",IF($L1750=0,"—",IF(T(INDEX('1. Master BOM'!$F$1:$F$400,$L1750))="","(not set)",INDEX('1. Master BOM'!$F$1:$F$400,$L1750))))</f>
        <v/>
      </c>
      <c r="S1750" s="9" t="str">
        <f aca="false">IF($A1750="","",IF(OR($R1750="—",$R1750="(not set)",$D1750=""),"",IF(ISNUMBER(SEARCH(SUBSTITUTE(SUBSTITUTE(SUBSTITUTE($R1750,"-",""),"_","")," ",""),SUBSTITUTE(SUBSTITUTE(SUBSTITUTE($D1750,"-",""),"_","")," ",""))),"OK","CHECK")))</f>
        <v/>
      </c>
      <c r="T1750" s="9" t="str">
        <f aca="false">IF($A1750="","",IF(OR($H1750="NOT IN SCHEMATIC",$I1750="MISMATCH",$J1750="MISMATCH",$P1750="MISMATCH",$M1750&lt;&gt;"OK"),"REVIEW","OK"))</f>
        <v/>
      </c>
      <c r="U1750" s="14"/>
      <c r="V1750" s="14"/>
      <c r="W1750" s="17"/>
      <c r="X1750" s="14"/>
    </row>
    <row r="1751" customFormat="false" ht="15" hidden="false" customHeight="false" outlineLevel="0" collapsed="false">
      <c r="A1751" s="9" t="str">
        <f aca="false">IF('3. Layout Parts'!$A1751="","",TRIM('3. Layout Parts'!$A1751))</f>
        <v/>
      </c>
      <c r="B1751" s="9" t="str">
        <f aca="false">IF($A1751="","",'3. Layout Parts'!$D1751)</f>
        <v/>
      </c>
      <c r="C1751" s="9" t="str">
        <f aca="false">IF($A1751="","",'3. Layout Parts'!$B1751)</f>
        <v/>
      </c>
      <c r="D1751" s="9" t="str">
        <f aca="false">IF($A1751="","",'3. Layout Parts'!$C1751)</f>
        <v/>
      </c>
      <c r="E1751" s="9" t="str">
        <f aca="false">IF($A1751="","",IFERROR(INDEX('2. Schematic Parts'!$B$2:$B$3001,MATCH($A1751,'2. Schematic Parts'!$A$2:$A$3001,0)),"NOT FOUND"))</f>
        <v/>
      </c>
      <c r="F1751" s="9" t="str">
        <f aca="false">IF($A1751="","",IFERROR(INDEX('2. Schematic Parts'!$C$2:$C$3001,MATCH($A1751,'2. Schematic Parts'!$A$2:$A$3001,0))&amp;"","NOT FOUND"))</f>
        <v/>
      </c>
      <c r="G1751" s="9" t="str">
        <f aca="false">IF($A1751="","",IFERROR(INDEX('2. Schematic Parts'!$D$2:$D$3001,MATCH($A1751,'2. Schematic Parts'!$A$2:$A$3001,0))&amp;"","NOT FOUND"))</f>
        <v/>
      </c>
      <c r="H1751" s="9" t="str">
        <f aca="false">IF($A1751="","",IF(COUNTIF('2. Schematic Parts'!$A$2:$A$3001,$A1751)=0,"NOT IN SCHEMATIC","OK"))</f>
        <v/>
      </c>
      <c r="I1751" s="9" t="str">
        <f aca="false">IF($A1751="","",IF($H1751="NOT IN SCHEMATIC","",IF(UPPER(TRIM($C1751))=UPPER(TRIM($E1751)),"OK","MISMATCH")))</f>
        <v/>
      </c>
      <c r="J1751" s="9" t="str">
        <f aca="false">IF($A1751="","",IF($H1751="NOT IN SCHEMATIC","",IF($F1751="","NO SCH DECAL",IF($D1751="","",IF(UPPER(TRIM($D1751))=UPPER(TRIM($F1751)),"OK","MISMATCH")))))</f>
        <v/>
      </c>
      <c r="K1751" s="16" t="str">
        <f aca="false">IF($A1751="","",SUMPRODUCT(--ISNUMBER(SEARCH(","&amp;TRIM($A1751)&amp;",",","&amp;SUBSTITUTE('1. Master BOM'!$D$2:$D$400," ","")&amp;","))))</f>
        <v/>
      </c>
      <c r="L1751" s="16" t="str">
        <f aca="false">IF($A1751="","",IF($K1751&lt;&gt;1,0,SUMPRODUCT(ISNUMBER(SEARCH(","&amp;TRIM($A1751)&amp;",",","&amp;SUBSTITUTE('1. Master BOM'!$D$2:$D$400," ","")&amp;","))*ROW('1. Master BOM'!$D$2:$D$400))))</f>
        <v/>
      </c>
      <c r="M1751" s="9" t="str">
        <f aca="false">IF($A1751="","",IF($K1751=0,"NOT IN BOM",IF($K1751&gt;1,"MULTIPLE BOM LINES","OK")))</f>
        <v/>
      </c>
      <c r="N1751" s="9" t="str">
        <f aca="false">IF($A1751="","",IF($L1751=0,"—",INDEX('1. Master BOM'!$A$1:$A$400,$L1751)))</f>
        <v/>
      </c>
      <c r="O1751" s="9" t="str">
        <f aca="false">IF($A1751="","",IF($L1751=0,"—",INDEX('1. Master BOM'!$B$1:$B$400,$L1751)))</f>
        <v/>
      </c>
      <c r="P1751" s="9" t="str">
        <f aca="false">IF($A1751="","",IF(OR($H1751="NOT IN SCHEMATIC",$O1751="—"),"",IF($G1751="","NO SCH PN",IF(UPPER(TRIM($G1751))=UPPER(TRIM($O1751)),"OK","MISMATCH"))))</f>
        <v/>
      </c>
      <c r="Q1751" s="9" t="str">
        <f aca="false">IF($A1751="","",IF($L1751=0,"—",INDEX('1. Master BOM'!$E$1:$E$400,$L1751)))</f>
        <v/>
      </c>
      <c r="R1751" s="9" t="str">
        <f aca="false">IF($A1751="","",IF($L1751=0,"—",IF(T(INDEX('1. Master BOM'!$F$1:$F$400,$L1751))="","(not set)",INDEX('1. Master BOM'!$F$1:$F$400,$L1751))))</f>
        <v/>
      </c>
      <c r="S1751" s="9" t="str">
        <f aca="false">IF($A1751="","",IF(OR($R1751="—",$R1751="(not set)",$D1751=""),"",IF(ISNUMBER(SEARCH(SUBSTITUTE(SUBSTITUTE(SUBSTITUTE($R1751,"-",""),"_","")," ",""),SUBSTITUTE(SUBSTITUTE(SUBSTITUTE($D1751,"-",""),"_","")," ",""))),"OK","CHECK")))</f>
        <v/>
      </c>
      <c r="T1751" s="9" t="str">
        <f aca="false">IF($A1751="","",IF(OR($H1751="NOT IN SCHEMATIC",$I1751="MISMATCH",$J1751="MISMATCH",$P1751="MISMATCH",$M1751&lt;&gt;"OK"),"REVIEW","OK"))</f>
        <v/>
      </c>
      <c r="U1751" s="14"/>
      <c r="V1751" s="14"/>
      <c r="W1751" s="17"/>
      <c r="X1751" s="14"/>
    </row>
    <row r="1752" customFormat="false" ht="15" hidden="false" customHeight="false" outlineLevel="0" collapsed="false">
      <c r="A1752" s="9" t="str">
        <f aca="false">IF('3. Layout Parts'!$A1752="","",TRIM('3. Layout Parts'!$A1752))</f>
        <v/>
      </c>
      <c r="B1752" s="9" t="str">
        <f aca="false">IF($A1752="","",'3. Layout Parts'!$D1752)</f>
        <v/>
      </c>
      <c r="C1752" s="9" t="str">
        <f aca="false">IF($A1752="","",'3. Layout Parts'!$B1752)</f>
        <v/>
      </c>
      <c r="D1752" s="9" t="str">
        <f aca="false">IF($A1752="","",'3. Layout Parts'!$C1752)</f>
        <v/>
      </c>
      <c r="E1752" s="9" t="str">
        <f aca="false">IF($A1752="","",IFERROR(INDEX('2. Schematic Parts'!$B$2:$B$3001,MATCH($A1752,'2. Schematic Parts'!$A$2:$A$3001,0)),"NOT FOUND"))</f>
        <v/>
      </c>
      <c r="F1752" s="9" t="str">
        <f aca="false">IF($A1752="","",IFERROR(INDEX('2. Schematic Parts'!$C$2:$C$3001,MATCH($A1752,'2. Schematic Parts'!$A$2:$A$3001,0))&amp;"","NOT FOUND"))</f>
        <v/>
      </c>
      <c r="G1752" s="9" t="str">
        <f aca="false">IF($A1752="","",IFERROR(INDEX('2. Schematic Parts'!$D$2:$D$3001,MATCH($A1752,'2. Schematic Parts'!$A$2:$A$3001,0))&amp;"","NOT FOUND"))</f>
        <v/>
      </c>
      <c r="H1752" s="9" t="str">
        <f aca="false">IF($A1752="","",IF(COUNTIF('2. Schematic Parts'!$A$2:$A$3001,$A1752)=0,"NOT IN SCHEMATIC","OK"))</f>
        <v/>
      </c>
      <c r="I1752" s="9" t="str">
        <f aca="false">IF($A1752="","",IF($H1752="NOT IN SCHEMATIC","",IF(UPPER(TRIM($C1752))=UPPER(TRIM($E1752)),"OK","MISMATCH")))</f>
        <v/>
      </c>
      <c r="J1752" s="9" t="str">
        <f aca="false">IF($A1752="","",IF($H1752="NOT IN SCHEMATIC","",IF($F1752="","NO SCH DECAL",IF($D1752="","",IF(UPPER(TRIM($D1752))=UPPER(TRIM($F1752)),"OK","MISMATCH")))))</f>
        <v/>
      </c>
      <c r="K1752" s="16" t="str">
        <f aca="false">IF($A1752="","",SUMPRODUCT(--ISNUMBER(SEARCH(","&amp;TRIM($A1752)&amp;",",","&amp;SUBSTITUTE('1. Master BOM'!$D$2:$D$400," ","")&amp;","))))</f>
        <v/>
      </c>
      <c r="L1752" s="16" t="str">
        <f aca="false">IF($A1752="","",IF($K1752&lt;&gt;1,0,SUMPRODUCT(ISNUMBER(SEARCH(","&amp;TRIM($A1752)&amp;",",","&amp;SUBSTITUTE('1. Master BOM'!$D$2:$D$400," ","")&amp;","))*ROW('1. Master BOM'!$D$2:$D$400))))</f>
        <v/>
      </c>
      <c r="M1752" s="9" t="str">
        <f aca="false">IF($A1752="","",IF($K1752=0,"NOT IN BOM",IF($K1752&gt;1,"MULTIPLE BOM LINES","OK")))</f>
        <v/>
      </c>
      <c r="N1752" s="9" t="str">
        <f aca="false">IF($A1752="","",IF($L1752=0,"—",INDEX('1. Master BOM'!$A$1:$A$400,$L1752)))</f>
        <v/>
      </c>
      <c r="O1752" s="9" t="str">
        <f aca="false">IF($A1752="","",IF($L1752=0,"—",INDEX('1. Master BOM'!$B$1:$B$400,$L1752)))</f>
        <v/>
      </c>
      <c r="P1752" s="9" t="str">
        <f aca="false">IF($A1752="","",IF(OR($H1752="NOT IN SCHEMATIC",$O1752="—"),"",IF($G1752="","NO SCH PN",IF(UPPER(TRIM($G1752))=UPPER(TRIM($O1752)),"OK","MISMATCH"))))</f>
        <v/>
      </c>
      <c r="Q1752" s="9" t="str">
        <f aca="false">IF($A1752="","",IF($L1752=0,"—",INDEX('1. Master BOM'!$E$1:$E$400,$L1752)))</f>
        <v/>
      </c>
      <c r="R1752" s="9" t="str">
        <f aca="false">IF($A1752="","",IF($L1752=0,"—",IF(T(INDEX('1. Master BOM'!$F$1:$F$400,$L1752))="","(not set)",INDEX('1. Master BOM'!$F$1:$F$400,$L1752))))</f>
        <v/>
      </c>
      <c r="S1752" s="9" t="str">
        <f aca="false">IF($A1752="","",IF(OR($R1752="—",$R1752="(not set)",$D1752=""),"",IF(ISNUMBER(SEARCH(SUBSTITUTE(SUBSTITUTE(SUBSTITUTE($R1752,"-",""),"_","")," ",""),SUBSTITUTE(SUBSTITUTE(SUBSTITUTE($D1752,"-",""),"_","")," ",""))),"OK","CHECK")))</f>
        <v/>
      </c>
      <c r="T1752" s="9" t="str">
        <f aca="false">IF($A1752="","",IF(OR($H1752="NOT IN SCHEMATIC",$I1752="MISMATCH",$J1752="MISMATCH",$P1752="MISMATCH",$M1752&lt;&gt;"OK"),"REVIEW","OK"))</f>
        <v/>
      </c>
      <c r="U1752" s="14"/>
      <c r="V1752" s="14"/>
      <c r="W1752" s="17"/>
      <c r="X1752" s="14"/>
    </row>
    <row r="1753" customFormat="false" ht="15" hidden="false" customHeight="false" outlineLevel="0" collapsed="false">
      <c r="A1753" s="9" t="str">
        <f aca="false">IF('3. Layout Parts'!$A1753="","",TRIM('3. Layout Parts'!$A1753))</f>
        <v/>
      </c>
      <c r="B1753" s="9" t="str">
        <f aca="false">IF($A1753="","",'3. Layout Parts'!$D1753)</f>
        <v/>
      </c>
      <c r="C1753" s="9" t="str">
        <f aca="false">IF($A1753="","",'3. Layout Parts'!$B1753)</f>
        <v/>
      </c>
      <c r="D1753" s="9" t="str">
        <f aca="false">IF($A1753="","",'3. Layout Parts'!$C1753)</f>
        <v/>
      </c>
      <c r="E1753" s="9" t="str">
        <f aca="false">IF($A1753="","",IFERROR(INDEX('2. Schematic Parts'!$B$2:$B$3001,MATCH($A1753,'2. Schematic Parts'!$A$2:$A$3001,0)),"NOT FOUND"))</f>
        <v/>
      </c>
      <c r="F1753" s="9" t="str">
        <f aca="false">IF($A1753="","",IFERROR(INDEX('2. Schematic Parts'!$C$2:$C$3001,MATCH($A1753,'2. Schematic Parts'!$A$2:$A$3001,0))&amp;"","NOT FOUND"))</f>
        <v/>
      </c>
      <c r="G1753" s="9" t="str">
        <f aca="false">IF($A1753="","",IFERROR(INDEX('2. Schematic Parts'!$D$2:$D$3001,MATCH($A1753,'2. Schematic Parts'!$A$2:$A$3001,0))&amp;"","NOT FOUND"))</f>
        <v/>
      </c>
      <c r="H1753" s="9" t="str">
        <f aca="false">IF($A1753="","",IF(COUNTIF('2. Schematic Parts'!$A$2:$A$3001,$A1753)=0,"NOT IN SCHEMATIC","OK"))</f>
        <v/>
      </c>
      <c r="I1753" s="9" t="str">
        <f aca="false">IF($A1753="","",IF($H1753="NOT IN SCHEMATIC","",IF(UPPER(TRIM($C1753))=UPPER(TRIM($E1753)),"OK","MISMATCH")))</f>
        <v/>
      </c>
      <c r="J1753" s="9" t="str">
        <f aca="false">IF($A1753="","",IF($H1753="NOT IN SCHEMATIC","",IF($F1753="","NO SCH DECAL",IF($D1753="","",IF(UPPER(TRIM($D1753))=UPPER(TRIM($F1753)),"OK","MISMATCH")))))</f>
        <v/>
      </c>
      <c r="K1753" s="16" t="str">
        <f aca="false">IF($A1753="","",SUMPRODUCT(--ISNUMBER(SEARCH(","&amp;TRIM($A1753)&amp;",",","&amp;SUBSTITUTE('1. Master BOM'!$D$2:$D$400," ","")&amp;","))))</f>
        <v/>
      </c>
      <c r="L1753" s="16" t="str">
        <f aca="false">IF($A1753="","",IF($K1753&lt;&gt;1,0,SUMPRODUCT(ISNUMBER(SEARCH(","&amp;TRIM($A1753)&amp;",",","&amp;SUBSTITUTE('1. Master BOM'!$D$2:$D$400," ","")&amp;","))*ROW('1. Master BOM'!$D$2:$D$400))))</f>
        <v/>
      </c>
      <c r="M1753" s="9" t="str">
        <f aca="false">IF($A1753="","",IF($K1753=0,"NOT IN BOM",IF($K1753&gt;1,"MULTIPLE BOM LINES","OK")))</f>
        <v/>
      </c>
      <c r="N1753" s="9" t="str">
        <f aca="false">IF($A1753="","",IF($L1753=0,"—",INDEX('1. Master BOM'!$A$1:$A$400,$L1753)))</f>
        <v/>
      </c>
      <c r="O1753" s="9" t="str">
        <f aca="false">IF($A1753="","",IF($L1753=0,"—",INDEX('1. Master BOM'!$B$1:$B$400,$L1753)))</f>
        <v/>
      </c>
      <c r="P1753" s="9" t="str">
        <f aca="false">IF($A1753="","",IF(OR($H1753="NOT IN SCHEMATIC",$O1753="—"),"",IF($G1753="","NO SCH PN",IF(UPPER(TRIM($G1753))=UPPER(TRIM($O1753)),"OK","MISMATCH"))))</f>
        <v/>
      </c>
      <c r="Q1753" s="9" t="str">
        <f aca="false">IF($A1753="","",IF($L1753=0,"—",INDEX('1. Master BOM'!$E$1:$E$400,$L1753)))</f>
        <v/>
      </c>
      <c r="R1753" s="9" t="str">
        <f aca="false">IF($A1753="","",IF($L1753=0,"—",IF(T(INDEX('1. Master BOM'!$F$1:$F$400,$L1753))="","(not set)",INDEX('1. Master BOM'!$F$1:$F$400,$L1753))))</f>
        <v/>
      </c>
      <c r="S1753" s="9" t="str">
        <f aca="false">IF($A1753="","",IF(OR($R1753="—",$R1753="(not set)",$D1753=""),"",IF(ISNUMBER(SEARCH(SUBSTITUTE(SUBSTITUTE(SUBSTITUTE($R1753,"-",""),"_","")," ",""),SUBSTITUTE(SUBSTITUTE(SUBSTITUTE($D1753,"-",""),"_","")," ",""))),"OK","CHECK")))</f>
        <v/>
      </c>
      <c r="T1753" s="9" t="str">
        <f aca="false">IF($A1753="","",IF(OR($H1753="NOT IN SCHEMATIC",$I1753="MISMATCH",$J1753="MISMATCH",$P1753="MISMATCH",$M1753&lt;&gt;"OK"),"REVIEW","OK"))</f>
        <v/>
      </c>
      <c r="U1753" s="14"/>
      <c r="V1753" s="14"/>
      <c r="W1753" s="17"/>
      <c r="X1753" s="14"/>
    </row>
    <row r="1754" customFormat="false" ht="15" hidden="false" customHeight="false" outlineLevel="0" collapsed="false">
      <c r="A1754" s="9" t="str">
        <f aca="false">IF('3. Layout Parts'!$A1754="","",TRIM('3. Layout Parts'!$A1754))</f>
        <v/>
      </c>
      <c r="B1754" s="9" t="str">
        <f aca="false">IF($A1754="","",'3. Layout Parts'!$D1754)</f>
        <v/>
      </c>
      <c r="C1754" s="9" t="str">
        <f aca="false">IF($A1754="","",'3. Layout Parts'!$B1754)</f>
        <v/>
      </c>
      <c r="D1754" s="9" t="str">
        <f aca="false">IF($A1754="","",'3. Layout Parts'!$C1754)</f>
        <v/>
      </c>
      <c r="E1754" s="9" t="str">
        <f aca="false">IF($A1754="","",IFERROR(INDEX('2. Schematic Parts'!$B$2:$B$3001,MATCH($A1754,'2. Schematic Parts'!$A$2:$A$3001,0)),"NOT FOUND"))</f>
        <v/>
      </c>
      <c r="F1754" s="9" t="str">
        <f aca="false">IF($A1754="","",IFERROR(INDEX('2. Schematic Parts'!$C$2:$C$3001,MATCH($A1754,'2. Schematic Parts'!$A$2:$A$3001,0))&amp;"","NOT FOUND"))</f>
        <v/>
      </c>
      <c r="G1754" s="9" t="str">
        <f aca="false">IF($A1754="","",IFERROR(INDEX('2. Schematic Parts'!$D$2:$D$3001,MATCH($A1754,'2. Schematic Parts'!$A$2:$A$3001,0))&amp;"","NOT FOUND"))</f>
        <v/>
      </c>
      <c r="H1754" s="9" t="str">
        <f aca="false">IF($A1754="","",IF(COUNTIF('2. Schematic Parts'!$A$2:$A$3001,$A1754)=0,"NOT IN SCHEMATIC","OK"))</f>
        <v/>
      </c>
      <c r="I1754" s="9" t="str">
        <f aca="false">IF($A1754="","",IF($H1754="NOT IN SCHEMATIC","",IF(UPPER(TRIM($C1754))=UPPER(TRIM($E1754)),"OK","MISMATCH")))</f>
        <v/>
      </c>
      <c r="J1754" s="9" t="str">
        <f aca="false">IF($A1754="","",IF($H1754="NOT IN SCHEMATIC","",IF($F1754="","NO SCH DECAL",IF($D1754="","",IF(UPPER(TRIM($D1754))=UPPER(TRIM($F1754)),"OK","MISMATCH")))))</f>
        <v/>
      </c>
      <c r="K1754" s="16" t="str">
        <f aca="false">IF($A1754="","",SUMPRODUCT(--ISNUMBER(SEARCH(","&amp;TRIM($A1754)&amp;",",","&amp;SUBSTITUTE('1. Master BOM'!$D$2:$D$400," ","")&amp;","))))</f>
        <v/>
      </c>
      <c r="L1754" s="16" t="str">
        <f aca="false">IF($A1754="","",IF($K1754&lt;&gt;1,0,SUMPRODUCT(ISNUMBER(SEARCH(","&amp;TRIM($A1754)&amp;",",","&amp;SUBSTITUTE('1. Master BOM'!$D$2:$D$400," ","")&amp;","))*ROW('1. Master BOM'!$D$2:$D$400))))</f>
        <v/>
      </c>
      <c r="M1754" s="9" t="str">
        <f aca="false">IF($A1754="","",IF($K1754=0,"NOT IN BOM",IF($K1754&gt;1,"MULTIPLE BOM LINES","OK")))</f>
        <v/>
      </c>
      <c r="N1754" s="9" t="str">
        <f aca="false">IF($A1754="","",IF($L1754=0,"—",INDEX('1. Master BOM'!$A$1:$A$400,$L1754)))</f>
        <v/>
      </c>
      <c r="O1754" s="9" t="str">
        <f aca="false">IF($A1754="","",IF($L1754=0,"—",INDEX('1. Master BOM'!$B$1:$B$400,$L1754)))</f>
        <v/>
      </c>
      <c r="P1754" s="9" t="str">
        <f aca="false">IF($A1754="","",IF(OR($H1754="NOT IN SCHEMATIC",$O1754="—"),"",IF($G1754="","NO SCH PN",IF(UPPER(TRIM($G1754))=UPPER(TRIM($O1754)),"OK","MISMATCH"))))</f>
        <v/>
      </c>
      <c r="Q1754" s="9" t="str">
        <f aca="false">IF($A1754="","",IF($L1754=0,"—",INDEX('1. Master BOM'!$E$1:$E$400,$L1754)))</f>
        <v/>
      </c>
      <c r="R1754" s="9" t="str">
        <f aca="false">IF($A1754="","",IF($L1754=0,"—",IF(T(INDEX('1. Master BOM'!$F$1:$F$400,$L1754))="","(not set)",INDEX('1. Master BOM'!$F$1:$F$400,$L1754))))</f>
        <v/>
      </c>
      <c r="S1754" s="9" t="str">
        <f aca="false">IF($A1754="","",IF(OR($R1754="—",$R1754="(not set)",$D1754=""),"",IF(ISNUMBER(SEARCH(SUBSTITUTE(SUBSTITUTE(SUBSTITUTE($R1754,"-",""),"_","")," ",""),SUBSTITUTE(SUBSTITUTE(SUBSTITUTE($D1754,"-",""),"_","")," ",""))),"OK","CHECK")))</f>
        <v/>
      </c>
      <c r="T1754" s="9" t="str">
        <f aca="false">IF($A1754="","",IF(OR($H1754="NOT IN SCHEMATIC",$I1754="MISMATCH",$J1754="MISMATCH",$P1754="MISMATCH",$M1754&lt;&gt;"OK"),"REVIEW","OK"))</f>
        <v/>
      </c>
      <c r="U1754" s="14"/>
      <c r="V1754" s="14"/>
      <c r="W1754" s="17"/>
      <c r="X1754" s="14"/>
    </row>
    <row r="1755" customFormat="false" ht="15" hidden="false" customHeight="false" outlineLevel="0" collapsed="false">
      <c r="A1755" s="9" t="str">
        <f aca="false">IF('3. Layout Parts'!$A1755="","",TRIM('3. Layout Parts'!$A1755))</f>
        <v/>
      </c>
      <c r="B1755" s="9" t="str">
        <f aca="false">IF($A1755="","",'3. Layout Parts'!$D1755)</f>
        <v/>
      </c>
      <c r="C1755" s="9" t="str">
        <f aca="false">IF($A1755="","",'3. Layout Parts'!$B1755)</f>
        <v/>
      </c>
      <c r="D1755" s="9" t="str">
        <f aca="false">IF($A1755="","",'3. Layout Parts'!$C1755)</f>
        <v/>
      </c>
      <c r="E1755" s="9" t="str">
        <f aca="false">IF($A1755="","",IFERROR(INDEX('2. Schematic Parts'!$B$2:$B$3001,MATCH($A1755,'2. Schematic Parts'!$A$2:$A$3001,0)),"NOT FOUND"))</f>
        <v/>
      </c>
      <c r="F1755" s="9" t="str">
        <f aca="false">IF($A1755="","",IFERROR(INDEX('2. Schematic Parts'!$C$2:$C$3001,MATCH($A1755,'2. Schematic Parts'!$A$2:$A$3001,0))&amp;"","NOT FOUND"))</f>
        <v/>
      </c>
      <c r="G1755" s="9" t="str">
        <f aca="false">IF($A1755="","",IFERROR(INDEX('2. Schematic Parts'!$D$2:$D$3001,MATCH($A1755,'2. Schematic Parts'!$A$2:$A$3001,0))&amp;"","NOT FOUND"))</f>
        <v/>
      </c>
      <c r="H1755" s="9" t="str">
        <f aca="false">IF($A1755="","",IF(COUNTIF('2. Schematic Parts'!$A$2:$A$3001,$A1755)=0,"NOT IN SCHEMATIC","OK"))</f>
        <v/>
      </c>
      <c r="I1755" s="9" t="str">
        <f aca="false">IF($A1755="","",IF($H1755="NOT IN SCHEMATIC","",IF(UPPER(TRIM($C1755))=UPPER(TRIM($E1755)),"OK","MISMATCH")))</f>
        <v/>
      </c>
      <c r="J1755" s="9" t="str">
        <f aca="false">IF($A1755="","",IF($H1755="NOT IN SCHEMATIC","",IF($F1755="","NO SCH DECAL",IF($D1755="","",IF(UPPER(TRIM($D1755))=UPPER(TRIM($F1755)),"OK","MISMATCH")))))</f>
        <v/>
      </c>
      <c r="K1755" s="16" t="str">
        <f aca="false">IF($A1755="","",SUMPRODUCT(--ISNUMBER(SEARCH(","&amp;TRIM($A1755)&amp;",",","&amp;SUBSTITUTE('1. Master BOM'!$D$2:$D$400," ","")&amp;","))))</f>
        <v/>
      </c>
      <c r="L1755" s="16" t="str">
        <f aca="false">IF($A1755="","",IF($K1755&lt;&gt;1,0,SUMPRODUCT(ISNUMBER(SEARCH(","&amp;TRIM($A1755)&amp;",",","&amp;SUBSTITUTE('1. Master BOM'!$D$2:$D$400," ","")&amp;","))*ROW('1. Master BOM'!$D$2:$D$400))))</f>
        <v/>
      </c>
      <c r="M1755" s="9" t="str">
        <f aca="false">IF($A1755="","",IF($K1755=0,"NOT IN BOM",IF($K1755&gt;1,"MULTIPLE BOM LINES","OK")))</f>
        <v/>
      </c>
      <c r="N1755" s="9" t="str">
        <f aca="false">IF($A1755="","",IF($L1755=0,"—",INDEX('1. Master BOM'!$A$1:$A$400,$L1755)))</f>
        <v/>
      </c>
      <c r="O1755" s="9" t="str">
        <f aca="false">IF($A1755="","",IF($L1755=0,"—",INDEX('1. Master BOM'!$B$1:$B$400,$L1755)))</f>
        <v/>
      </c>
      <c r="P1755" s="9" t="str">
        <f aca="false">IF($A1755="","",IF(OR($H1755="NOT IN SCHEMATIC",$O1755="—"),"",IF($G1755="","NO SCH PN",IF(UPPER(TRIM($G1755))=UPPER(TRIM($O1755)),"OK","MISMATCH"))))</f>
        <v/>
      </c>
      <c r="Q1755" s="9" t="str">
        <f aca="false">IF($A1755="","",IF($L1755=0,"—",INDEX('1. Master BOM'!$E$1:$E$400,$L1755)))</f>
        <v/>
      </c>
      <c r="R1755" s="9" t="str">
        <f aca="false">IF($A1755="","",IF($L1755=0,"—",IF(T(INDEX('1. Master BOM'!$F$1:$F$400,$L1755))="","(not set)",INDEX('1. Master BOM'!$F$1:$F$400,$L1755))))</f>
        <v/>
      </c>
      <c r="S1755" s="9" t="str">
        <f aca="false">IF($A1755="","",IF(OR($R1755="—",$R1755="(not set)",$D1755=""),"",IF(ISNUMBER(SEARCH(SUBSTITUTE(SUBSTITUTE(SUBSTITUTE($R1755,"-",""),"_","")," ",""),SUBSTITUTE(SUBSTITUTE(SUBSTITUTE($D1755,"-",""),"_","")," ",""))),"OK","CHECK")))</f>
        <v/>
      </c>
      <c r="T1755" s="9" t="str">
        <f aca="false">IF($A1755="","",IF(OR($H1755="NOT IN SCHEMATIC",$I1755="MISMATCH",$J1755="MISMATCH",$P1755="MISMATCH",$M1755&lt;&gt;"OK"),"REVIEW","OK"))</f>
        <v/>
      </c>
      <c r="U1755" s="14"/>
      <c r="V1755" s="14"/>
      <c r="W1755" s="17"/>
      <c r="X1755" s="14"/>
    </row>
    <row r="1756" customFormat="false" ht="15" hidden="false" customHeight="false" outlineLevel="0" collapsed="false">
      <c r="A1756" s="9" t="str">
        <f aca="false">IF('3. Layout Parts'!$A1756="","",TRIM('3. Layout Parts'!$A1756))</f>
        <v/>
      </c>
      <c r="B1756" s="9" t="str">
        <f aca="false">IF($A1756="","",'3. Layout Parts'!$D1756)</f>
        <v/>
      </c>
      <c r="C1756" s="9" t="str">
        <f aca="false">IF($A1756="","",'3. Layout Parts'!$B1756)</f>
        <v/>
      </c>
      <c r="D1756" s="9" t="str">
        <f aca="false">IF($A1756="","",'3. Layout Parts'!$C1756)</f>
        <v/>
      </c>
      <c r="E1756" s="9" t="str">
        <f aca="false">IF($A1756="","",IFERROR(INDEX('2. Schematic Parts'!$B$2:$B$3001,MATCH($A1756,'2. Schematic Parts'!$A$2:$A$3001,0)),"NOT FOUND"))</f>
        <v/>
      </c>
      <c r="F1756" s="9" t="str">
        <f aca="false">IF($A1756="","",IFERROR(INDEX('2. Schematic Parts'!$C$2:$C$3001,MATCH($A1756,'2. Schematic Parts'!$A$2:$A$3001,0))&amp;"","NOT FOUND"))</f>
        <v/>
      </c>
      <c r="G1756" s="9" t="str">
        <f aca="false">IF($A1756="","",IFERROR(INDEX('2. Schematic Parts'!$D$2:$D$3001,MATCH($A1756,'2. Schematic Parts'!$A$2:$A$3001,0))&amp;"","NOT FOUND"))</f>
        <v/>
      </c>
      <c r="H1756" s="9" t="str">
        <f aca="false">IF($A1756="","",IF(COUNTIF('2. Schematic Parts'!$A$2:$A$3001,$A1756)=0,"NOT IN SCHEMATIC","OK"))</f>
        <v/>
      </c>
      <c r="I1756" s="9" t="str">
        <f aca="false">IF($A1756="","",IF($H1756="NOT IN SCHEMATIC","",IF(UPPER(TRIM($C1756))=UPPER(TRIM($E1756)),"OK","MISMATCH")))</f>
        <v/>
      </c>
      <c r="J1756" s="9" t="str">
        <f aca="false">IF($A1756="","",IF($H1756="NOT IN SCHEMATIC","",IF($F1756="","NO SCH DECAL",IF($D1756="","",IF(UPPER(TRIM($D1756))=UPPER(TRIM($F1756)),"OK","MISMATCH")))))</f>
        <v/>
      </c>
      <c r="K1756" s="16" t="str">
        <f aca="false">IF($A1756="","",SUMPRODUCT(--ISNUMBER(SEARCH(","&amp;TRIM($A1756)&amp;",",","&amp;SUBSTITUTE('1. Master BOM'!$D$2:$D$400," ","")&amp;","))))</f>
        <v/>
      </c>
      <c r="L1756" s="16" t="str">
        <f aca="false">IF($A1756="","",IF($K1756&lt;&gt;1,0,SUMPRODUCT(ISNUMBER(SEARCH(","&amp;TRIM($A1756)&amp;",",","&amp;SUBSTITUTE('1. Master BOM'!$D$2:$D$400," ","")&amp;","))*ROW('1. Master BOM'!$D$2:$D$400))))</f>
        <v/>
      </c>
      <c r="M1756" s="9" t="str">
        <f aca="false">IF($A1756="","",IF($K1756=0,"NOT IN BOM",IF($K1756&gt;1,"MULTIPLE BOM LINES","OK")))</f>
        <v/>
      </c>
      <c r="N1756" s="9" t="str">
        <f aca="false">IF($A1756="","",IF($L1756=0,"—",INDEX('1. Master BOM'!$A$1:$A$400,$L1756)))</f>
        <v/>
      </c>
      <c r="O1756" s="9" t="str">
        <f aca="false">IF($A1756="","",IF($L1756=0,"—",INDEX('1. Master BOM'!$B$1:$B$400,$L1756)))</f>
        <v/>
      </c>
      <c r="P1756" s="9" t="str">
        <f aca="false">IF($A1756="","",IF(OR($H1756="NOT IN SCHEMATIC",$O1756="—"),"",IF($G1756="","NO SCH PN",IF(UPPER(TRIM($G1756))=UPPER(TRIM($O1756)),"OK","MISMATCH"))))</f>
        <v/>
      </c>
      <c r="Q1756" s="9" t="str">
        <f aca="false">IF($A1756="","",IF($L1756=0,"—",INDEX('1. Master BOM'!$E$1:$E$400,$L1756)))</f>
        <v/>
      </c>
      <c r="R1756" s="9" t="str">
        <f aca="false">IF($A1756="","",IF($L1756=0,"—",IF(T(INDEX('1. Master BOM'!$F$1:$F$400,$L1756))="","(not set)",INDEX('1. Master BOM'!$F$1:$F$400,$L1756))))</f>
        <v/>
      </c>
      <c r="S1756" s="9" t="str">
        <f aca="false">IF($A1756="","",IF(OR($R1756="—",$R1756="(not set)",$D1756=""),"",IF(ISNUMBER(SEARCH(SUBSTITUTE(SUBSTITUTE(SUBSTITUTE($R1756,"-",""),"_","")," ",""),SUBSTITUTE(SUBSTITUTE(SUBSTITUTE($D1756,"-",""),"_","")," ",""))),"OK","CHECK")))</f>
        <v/>
      </c>
      <c r="T1756" s="9" t="str">
        <f aca="false">IF($A1756="","",IF(OR($H1756="NOT IN SCHEMATIC",$I1756="MISMATCH",$J1756="MISMATCH",$P1756="MISMATCH",$M1756&lt;&gt;"OK"),"REVIEW","OK"))</f>
        <v/>
      </c>
      <c r="U1756" s="14"/>
      <c r="V1756" s="14"/>
      <c r="W1756" s="17"/>
      <c r="X1756" s="14"/>
    </row>
    <row r="1757" customFormat="false" ht="15" hidden="false" customHeight="false" outlineLevel="0" collapsed="false">
      <c r="A1757" s="9" t="str">
        <f aca="false">IF('3. Layout Parts'!$A1757="","",TRIM('3. Layout Parts'!$A1757))</f>
        <v/>
      </c>
      <c r="B1757" s="9" t="str">
        <f aca="false">IF($A1757="","",'3. Layout Parts'!$D1757)</f>
        <v/>
      </c>
      <c r="C1757" s="9" t="str">
        <f aca="false">IF($A1757="","",'3. Layout Parts'!$B1757)</f>
        <v/>
      </c>
      <c r="D1757" s="9" t="str">
        <f aca="false">IF($A1757="","",'3. Layout Parts'!$C1757)</f>
        <v/>
      </c>
      <c r="E1757" s="9" t="str">
        <f aca="false">IF($A1757="","",IFERROR(INDEX('2. Schematic Parts'!$B$2:$B$3001,MATCH($A1757,'2. Schematic Parts'!$A$2:$A$3001,0)),"NOT FOUND"))</f>
        <v/>
      </c>
      <c r="F1757" s="9" t="str">
        <f aca="false">IF($A1757="","",IFERROR(INDEX('2. Schematic Parts'!$C$2:$C$3001,MATCH($A1757,'2. Schematic Parts'!$A$2:$A$3001,0))&amp;"","NOT FOUND"))</f>
        <v/>
      </c>
      <c r="G1757" s="9" t="str">
        <f aca="false">IF($A1757="","",IFERROR(INDEX('2. Schematic Parts'!$D$2:$D$3001,MATCH($A1757,'2. Schematic Parts'!$A$2:$A$3001,0))&amp;"","NOT FOUND"))</f>
        <v/>
      </c>
      <c r="H1757" s="9" t="str">
        <f aca="false">IF($A1757="","",IF(COUNTIF('2. Schematic Parts'!$A$2:$A$3001,$A1757)=0,"NOT IN SCHEMATIC","OK"))</f>
        <v/>
      </c>
      <c r="I1757" s="9" t="str">
        <f aca="false">IF($A1757="","",IF($H1757="NOT IN SCHEMATIC","",IF(UPPER(TRIM($C1757))=UPPER(TRIM($E1757)),"OK","MISMATCH")))</f>
        <v/>
      </c>
      <c r="J1757" s="9" t="str">
        <f aca="false">IF($A1757="","",IF($H1757="NOT IN SCHEMATIC","",IF($F1757="","NO SCH DECAL",IF($D1757="","",IF(UPPER(TRIM($D1757))=UPPER(TRIM($F1757)),"OK","MISMATCH")))))</f>
        <v/>
      </c>
      <c r="K1757" s="16" t="str">
        <f aca="false">IF($A1757="","",SUMPRODUCT(--ISNUMBER(SEARCH(","&amp;TRIM($A1757)&amp;",",","&amp;SUBSTITUTE('1. Master BOM'!$D$2:$D$400," ","")&amp;","))))</f>
        <v/>
      </c>
      <c r="L1757" s="16" t="str">
        <f aca="false">IF($A1757="","",IF($K1757&lt;&gt;1,0,SUMPRODUCT(ISNUMBER(SEARCH(","&amp;TRIM($A1757)&amp;",",","&amp;SUBSTITUTE('1. Master BOM'!$D$2:$D$400," ","")&amp;","))*ROW('1. Master BOM'!$D$2:$D$400))))</f>
        <v/>
      </c>
      <c r="M1757" s="9" t="str">
        <f aca="false">IF($A1757="","",IF($K1757=0,"NOT IN BOM",IF($K1757&gt;1,"MULTIPLE BOM LINES","OK")))</f>
        <v/>
      </c>
      <c r="N1757" s="9" t="str">
        <f aca="false">IF($A1757="","",IF($L1757=0,"—",INDEX('1. Master BOM'!$A$1:$A$400,$L1757)))</f>
        <v/>
      </c>
      <c r="O1757" s="9" t="str">
        <f aca="false">IF($A1757="","",IF($L1757=0,"—",INDEX('1. Master BOM'!$B$1:$B$400,$L1757)))</f>
        <v/>
      </c>
      <c r="P1757" s="9" t="str">
        <f aca="false">IF($A1757="","",IF(OR($H1757="NOT IN SCHEMATIC",$O1757="—"),"",IF($G1757="","NO SCH PN",IF(UPPER(TRIM($G1757))=UPPER(TRIM($O1757)),"OK","MISMATCH"))))</f>
        <v/>
      </c>
      <c r="Q1757" s="9" t="str">
        <f aca="false">IF($A1757="","",IF($L1757=0,"—",INDEX('1. Master BOM'!$E$1:$E$400,$L1757)))</f>
        <v/>
      </c>
      <c r="R1757" s="9" t="str">
        <f aca="false">IF($A1757="","",IF($L1757=0,"—",IF(T(INDEX('1. Master BOM'!$F$1:$F$400,$L1757))="","(not set)",INDEX('1. Master BOM'!$F$1:$F$400,$L1757))))</f>
        <v/>
      </c>
      <c r="S1757" s="9" t="str">
        <f aca="false">IF($A1757="","",IF(OR($R1757="—",$R1757="(not set)",$D1757=""),"",IF(ISNUMBER(SEARCH(SUBSTITUTE(SUBSTITUTE(SUBSTITUTE($R1757,"-",""),"_","")," ",""),SUBSTITUTE(SUBSTITUTE(SUBSTITUTE($D1757,"-",""),"_","")," ",""))),"OK","CHECK")))</f>
        <v/>
      </c>
      <c r="T1757" s="9" t="str">
        <f aca="false">IF($A1757="","",IF(OR($H1757="NOT IN SCHEMATIC",$I1757="MISMATCH",$J1757="MISMATCH",$P1757="MISMATCH",$M1757&lt;&gt;"OK"),"REVIEW","OK"))</f>
        <v/>
      </c>
      <c r="U1757" s="14"/>
      <c r="V1757" s="14"/>
      <c r="W1757" s="17"/>
      <c r="X1757" s="14"/>
    </row>
    <row r="1758" customFormat="false" ht="15" hidden="false" customHeight="false" outlineLevel="0" collapsed="false">
      <c r="A1758" s="9" t="str">
        <f aca="false">IF('3. Layout Parts'!$A1758="","",TRIM('3. Layout Parts'!$A1758))</f>
        <v/>
      </c>
      <c r="B1758" s="9" t="str">
        <f aca="false">IF($A1758="","",'3. Layout Parts'!$D1758)</f>
        <v/>
      </c>
      <c r="C1758" s="9" t="str">
        <f aca="false">IF($A1758="","",'3. Layout Parts'!$B1758)</f>
        <v/>
      </c>
      <c r="D1758" s="9" t="str">
        <f aca="false">IF($A1758="","",'3. Layout Parts'!$C1758)</f>
        <v/>
      </c>
      <c r="E1758" s="9" t="str">
        <f aca="false">IF($A1758="","",IFERROR(INDEX('2. Schematic Parts'!$B$2:$B$3001,MATCH($A1758,'2. Schematic Parts'!$A$2:$A$3001,0)),"NOT FOUND"))</f>
        <v/>
      </c>
      <c r="F1758" s="9" t="str">
        <f aca="false">IF($A1758="","",IFERROR(INDEX('2. Schematic Parts'!$C$2:$C$3001,MATCH($A1758,'2. Schematic Parts'!$A$2:$A$3001,0))&amp;"","NOT FOUND"))</f>
        <v/>
      </c>
      <c r="G1758" s="9" t="str">
        <f aca="false">IF($A1758="","",IFERROR(INDEX('2. Schematic Parts'!$D$2:$D$3001,MATCH($A1758,'2. Schematic Parts'!$A$2:$A$3001,0))&amp;"","NOT FOUND"))</f>
        <v/>
      </c>
      <c r="H1758" s="9" t="str">
        <f aca="false">IF($A1758="","",IF(COUNTIF('2. Schematic Parts'!$A$2:$A$3001,$A1758)=0,"NOT IN SCHEMATIC","OK"))</f>
        <v/>
      </c>
      <c r="I1758" s="9" t="str">
        <f aca="false">IF($A1758="","",IF($H1758="NOT IN SCHEMATIC","",IF(UPPER(TRIM($C1758))=UPPER(TRIM($E1758)),"OK","MISMATCH")))</f>
        <v/>
      </c>
      <c r="J1758" s="9" t="str">
        <f aca="false">IF($A1758="","",IF($H1758="NOT IN SCHEMATIC","",IF($F1758="","NO SCH DECAL",IF($D1758="","",IF(UPPER(TRIM($D1758))=UPPER(TRIM($F1758)),"OK","MISMATCH")))))</f>
        <v/>
      </c>
      <c r="K1758" s="16" t="str">
        <f aca="false">IF($A1758="","",SUMPRODUCT(--ISNUMBER(SEARCH(","&amp;TRIM($A1758)&amp;",",","&amp;SUBSTITUTE('1. Master BOM'!$D$2:$D$400," ","")&amp;","))))</f>
        <v/>
      </c>
      <c r="L1758" s="16" t="str">
        <f aca="false">IF($A1758="","",IF($K1758&lt;&gt;1,0,SUMPRODUCT(ISNUMBER(SEARCH(","&amp;TRIM($A1758)&amp;",",","&amp;SUBSTITUTE('1. Master BOM'!$D$2:$D$400," ","")&amp;","))*ROW('1. Master BOM'!$D$2:$D$400))))</f>
        <v/>
      </c>
      <c r="M1758" s="9" t="str">
        <f aca="false">IF($A1758="","",IF($K1758=0,"NOT IN BOM",IF($K1758&gt;1,"MULTIPLE BOM LINES","OK")))</f>
        <v/>
      </c>
      <c r="N1758" s="9" t="str">
        <f aca="false">IF($A1758="","",IF($L1758=0,"—",INDEX('1. Master BOM'!$A$1:$A$400,$L1758)))</f>
        <v/>
      </c>
      <c r="O1758" s="9" t="str">
        <f aca="false">IF($A1758="","",IF($L1758=0,"—",INDEX('1. Master BOM'!$B$1:$B$400,$L1758)))</f>
        <v/>
      </c>
      <c r="P1758" s="9" t="str">
        <f aca="false">IF($A1758="","",IF(OR($H1758="NOT IN SCHEMATIC",$O1758="—"),"",IF($G1758="","NO SCH PN",IF(UPPER(TRIM($G1758))=UPPER(TRIM($O1758)),"OK","MISMATCH"))))</f>
        <v/>
      </c>
      <c r="Q1758" s="9" t="str">
        <f aca="false">IF($A1758="","",IF($L1758=0,"—",INDEX('1. Master BOM'!$E$1:$E$400,$L1758)))</f>
        <v/>
      </c>
      <c r="R1758" s="9" t="str">
        <f aca="false">IF($A1758="","",IF($L1758=0,"—",IF(T(INDEX('1. Master BOM'!$F$1:$F$400,$L1758))="","(not set)",INDEX('1. Master BOM'!$F$1:$F$400,$L1758))))</f>
        <v/>
      </c>
      <c r="S1758" s="9" t="str">
        <f aca="false">IF($A1758="","",IF(OR($R1758="—",$R1758="(not set)",$D1758=""),"",IF(ISNUMBER(SEARCH(SUBSTITUTE(SUBSTITUTE(SUBSTITUTE($R1758,"-",""),"_","")," ",""),SUBSTITUTE(SUBSTITUTE(SUBSTITUTE($D1758,"-",""),"_","")," ",""))),"OK","CHECK")))</f>
        <v/>
      </c>
      <c r="T1758" s="9" t="str">
        <f aca="false">IF($A1758="","",IF(OR($H1758="NOT IN SCHEMATIC",$I1758="MISMATCH",$J1758="MISMATCH",$P1758="MISMATCH",$M1758&lt;&gt;"OK"),"REVIEW","OK"))</f>
        <v/>
      </c>
      <c r="U1758" s="14"/>
      <c r="V1758" s="14"/>
      <c r="W1758" s="17"/>
      <c r="X1758" s="14"/>
    </row>
    <row r="1759" customFormat="false" ht="15" hidden="false" customHeight="false" outlineLevel="0" collapsed="false">
      <c r="A1759" s="9" t="str">
        <f aca="false">IF('3. Layout Parts'!$A1759="","",TRIM('3. Layout Parts'!$A1759))</f>
        <v/>
      </c>
      <c r="B1759" s="9" t="str">
        <f aca="false">IF($A1759="","",'3. Layout Parts'!$D1759)</f>
        <v/>
      </c>
      <c r="C1759" s="9" t="str">
        <f aca="false">IF($A1759="","",'3. Layout Parts'!$B1759)</f>
        <v/>
      </c>
      <c r="D1759" s="9" t="str">
        <f aca="false">IF($A1759="","",'3. Layout Parts'!$C1759)</f>
        <v/>
      </c>
      <c r="E1759" s="9" t="str">
        <f aca="false">IF($A1759="","",IFERROR(INDEX('2. Schematic Parts'!$B$2:$B$3001,MATCH($A1759,'2. Schematic Parts'!$A$2:$A$3001,0)),"NOT FOUND"))</f>
        <v/>
      </c>
      <c r="F1759" s="9" t="str">
        <f aca="false">IF($A1759="","",IFERROR(INDEX('2. Schematic Parts'!$C$2:$C$3001,MATCH($A1759,'2. Schematic Parts'!$A$2:$A$3001,0))&amp;"","NOT FOUND"))</f>
        <v/>
      </c>
      <c r="G1759" s="9" t="str">
        <f aca="false">IF($A1759="","",IFERROR(INDEX('2. Schematic Parts'!$D$2:$D$3001,MATCH($A1759,'2. Schematic Parts'!$A$2:$A$3001,0))&amp;"","NOT FOUND"))</f>
        <v/>
      </c>
      <c r="H1759" s="9" t="str">
        <f aca="false">IF($A1759="","",IF(COUNTIF('2. Schematic Parts'!$A$2:$A$3001,$A1759)=0,"NOT IN SCHEMATIC","OK"))</f>
        <v/>
      </c>
      <c r="I1759" s="9" t="str">
        <f aca="false">IF($A1759="","",IF($H1759="NOT IN SCHEMATIC","",IF(UPPER(TRIM($C1759))=UPPER(TRIM($E1759)),"OK","MISMATCH")))</f>
        <v/>
      </c>
      <c r="J1759" s="9" t="str">
        <f aca="false">IF($A1759="","",IF($H1759="NOT IN SCHEMATIC","",IF($F1759="","NO SCH DECAL",IF($D1759="","",IF(UPPER(TRIM($D1759))=UPPER(TRIM($F1759)),"OK","MISMATCH")))))</f>
        <v/>
      </c>
      <c r="K1759" s="16" t="str">
        <f aca="false">IF($A1759="","",SUMPRODUCT(--ISNUMBER(SEARCH(","&amp;TRIM($A1759)&amp;",",","&amp;SUBSTITUTE('1. Master BOM'!$D$2:$D$400," ","")&amp;","))))</f>
        <v/>
      </c>
      <c r="L1759" s="16" t="str">
        <f aca="false">IF($A1759="","",IF($K1759&lt;&gt;1,0,SUMPRODUCT(ISNUMBER(SEARCH(","&amp;TRIM($A1759)&amp;",",","&amp;SUBSTITUTE('1. Master BOM'!$D$2:$D$400," ","")&amp;","))*ROW('1. Master BOM'!$D$2:$D$400))))</f>
        <v/>
      </c>
      <c r="M1759" s="9" t="str">
        <f aca="false">IF($A1759="","",IF($K1759=0,"NOT IN BOM",IF($K1759&gt;1,"MULTIPLE BOM LINES","OK")))</f>
        <v/>
      </c>
      <c r="N1759" s="9" t="str">
        <f aca="false">IF($A1759="","",IF($L1759=0,"—",INDEX('1. Master BOM'!$A$1:$A$400,$L1759)))</f>
        <v/>
      </c>
      <c r="O1759" s="9" t="str">
        <f aca="false">IF($A1759="","",IF($L1759=0,"—",INDEX('1. Master BOM'!$B$1:$B$400,$L1759)))</f>
        <v/>
      </c>
      <c r="P1759" s="9" t="str">
        <f aca="false">IF($A1759="","",IF(OR($H1759="NOT IN SCHEMATIC",$O1759="—"),"",IF($G1759="","NO SCH PN",IF(UPPER(TRIM($G1759))=UPPER(TRIM($O1759)),"OK","MISMATCH"))))</f>
        <v/>
      </c>
      <c r="Q1759" s="9" t="str">
        <f aca="false">IF($A1759="","",IF($L1759=0,"—",INDEX('1. Master BOM'!$E$1:$E$400,$L1759)))</f>
        <v/>
      </c>
      <c r="R1759" s="9" t="str">
        <f aca="false">IF($A1759="","",IF($L1759=0,"—",IF(T(INDEX('1. Master BOM'!$F$1:$F$400,$L1759))="","(not set)",INDEX('1. Master BOM'!$F$1:$F$400,$L1759))))</f>
        <v/>
      </c>
      <c r="S1759" s="9" t="str">
        <f aca="false">IF($A1759="","",IF(OR($R1759="—",$R1759="(not set)",$D1759=""),"",IF(ISNUMBER(SEARCH(SUBSTITUTE(SUBSTITUTE(SUBSTITUTE($R1759,"-",""),"_","")," ",""),SUBSTITUTE(SUBSTITUTE(SUBSTITUTE($D1759,"-",""),"_","")," ",""))),"OK","CHECK")))</f>
        <v/>
      </c>
      <c r="T1759" s="9" t="str">
        <f aca="false">IF($A1759="","",IF(OR($H1759="NOT IN SCHEMATIC",$I1759="MISMATCH",$J1759="MISMATCH",$P1759="MISMATCH",$M1759&lt;&gt;"OK"),"REVIEW","OK"))</f>
        <v/>
      </c>
      <c r="U1759" s="14"/>
      <c r="V1759" s="14"/>
      <c r="W1759" s="17"/>
      <c r="X1759" s="14"/>
    </row>
    <row r="1760" customFormat="false" ht="15" hidden="false" customHeight="false" outlineLevel="0" collapsed="false">
      <c r="A1760" s="9" t="str">
        <f aca="false">IF('3. Layout Parts'!$A1760="","",TRIM('3. Layout Parts'!$A1760))</f>
        <v/>
      </c>
      <c r="B1760" s="9" t="str">
        <f aca="false">IF($A1760="","",'3. Layout Parts'!$D1760)</f>
        <v/>
      </c>
      <c r="C1760" s="9" t="str">
        <f aca="false">IF($A1760="","",'3. Layout Parts'!$B1760)</f>
        <v/>
      </c>
      <c r="D1760" s="9" t="str">
        <f aca="false">IF($A1760="","",'3. Layout Parts'!$C1760)</f>
        <v/>
      </c>
      <c r="E1760" s="9" t="str">
        <f aca="false">IF($A1760="","",IFERROR(INDEX('2. Schematic Parts'!$B$2:$B$3001,MATCH($A1760,'2. Schematic Parts'!$A$2:$A$3001,0)),"NOT FOUND"))</f>
        <v/>
      </c>
      <c r="F1760" s="9" t="str">
        <f aca="false">IF($A1760="","",IFERROR(INDEX('2. Schematic Parts'!$C$2:$C$3001,MATCH($A1760,'2. Schematic Parts'!$A$2:$A$3001,0))&amp;"","NOT FOUND"))</f>
        <v/>
      </c>
      <c r="G1760" s="9" t="str">
        <f aca="false">IF($A1760="","",IFERROR(INDEX('2. Schematic Parts'!$D$2:$D$3001,MATCH($A1760,'2. Schematic Parts'!$A$2:$A$3001,0))&amp;"","NOT FOUND"))</f>
        <v/>
      </c>
      <c r="H1760" s="9" t="str">
        <f aca="false">IF($A1760="","",IF(COUNTIF('2. Schematic Parts'!$A$2:$A$3001,$A1760)=0,"NOT IN SCHEMATIC","OK"))</f>
        <v/>
      </c>
      <c r="I1760" s="9" t="str">
        <f aca="false">IF($A1760="","",IF($H1760="NOT IN SCHEMATIC","",IF(UPPER(TRIM($C1760))=UPPER(TRIM($E1760)),"OK","MISMATCH")))</f>
        <v/>
      </c>
      <c r="J1760" s="9" t="str">
        <f aca="false">IF($A1760="","",IF($H1760="NOT IN SCHEMATIC","",IF($F1760="","NO SCH DECAL",IF($D1760="","",IF(UPPER(TRIM($D1760))=UPPER(TRIM($F1760)),"OK","MISMATCH")))))</f>
        <v/>
      </c>
      <c r="K1760" s="16" t="str">
        <f aca="false">IF($A1760="","",SUMPRODUCT(--ISNUMBER(SEARCH(","&amp;TRIM($A1760)&amp;",",","&amp;SUBSTITUTE('1. Master BOM'!$D$2:$D$400," ","")&amp;","))))</f>
        <v/>
      </c>
      <c r="L1760" s="16" t="str">
        <f aca="false">IF($A1760="","",IF($K1760&lt;&gt;1,0,SUMPRODUCT(ISNUMBER(SEARCH(","&amp;TRIM($A1760)&amp;",",","&amp;SUBSTITUTE('1. Master BOM'!$D$2:$D$400," ","")&amp;","))*ROW('1. Master BOM'!$D$2:$D$400))))</f>
        <v/>
      </c>
      <c r="M1760" s="9" t="str">
        <f aca="false">IF($A1760="","",IF($K1760=0,"NOT IN BOM",IF($K1760&gt;1,"MULTIPLE BOM LINES","OK")))</f>
        <v/>
      </c>
      <c r="N1760" s="9" t="str">
        <f aca="false">IF($A1760="","",IF($L1760=0,"—",INDEX('1. Master BOM'!$A$1:$A$400,$L1760)))</f>
        <v/>
      </c>
      <c r="O1760" s="9" t="str">
        <f aca="false">IF($A1760="","",IF($L1760=0,"—",INDEX('1. Master BOM'!$B$1:$B$400,$L1760)))</f>
        <v/>
      </c>
      <c r="P1760" s="9" t="str">
        <f aca="false">IF($A1760="","",IF(OR($H1760="NOT IN SCHEMATIC",$O1760="—"),"",IF($G1760="","NO SCH PN",IF(UPPER(TRIM($G1760))=UPPER(TRIM($O1760)),"OK","MISMATCH"))))</f>
        <v/>
      </c>
      <c r="Q1760" s="9" t="str">
        <f aca="false">IF($A1760="","",IF($L1760=0,"—",INDEX('1. Master BOM'!$E$1:$E$400,$L1760)))</f>
        <v/>
      </c>
      <c r="R1760" s="9" t="str">
        <f aca="false">IF($A1760="","",IF($L1760=0,"—",IF(T(INDEX('1. Master BOM'!$F$1:$F$400,$L1760))="","(not set)",INDEX('1. Master BOM'!$F$1:$F$400,$L1760))))</f>
        <v/>
      </c>
      <c r="S1760" s="9" t="str">
        <f aca="false">IF($A1760="","",IF(OR($R1760="—",$R1760="(not set)",$D1760=""),"",IF(ISNUMBER(SEARCH(SUBSTITUTE(SUBSTITUTE(SUBSTITUTE($R1760,"-",""),"_","")," ",""),SUBSTITUTE(SUBSTITUTE(SUBSTITUTE($D1760,"-",""),"_","")," ",""))),"OK","CHECK")))</f>
        <v/>
      </c>
      <c r="T1760" s="9" t="str">
        <f aca="false">IF($A1760="","",IF(OR($H1760="NOT IN SCHEMATIC",$I1760="MISMATCH",$J1760="MISMATCH",$P1760="MISMATCH",$M1760&lt;&gt;"OK"),"REVIEW","OK"))</f>
        <v/>
      </c>
      <c r="U1760" s="14"/>
      <c r="V1760" s="14"/>
      <c r="W1760" s="17"/>
      <c r="X1760" s="14"/>
    </row>
    <row r="1761" customFormat="false" ht="15" hidden="false" customHeight="false" outlineLevel="0" collapsed="false">
      <c r="A1761" s="9" t="str">
        <f aca="false">IF('3. Layout Parts'!$A1761="","",TRIM('3. Layout Parts'!$A1761))</f>
        <v/>
      </c>
      <c r="B1761" s="9" t="str">
        <f aca="false">IF($A1761="","",'3. Layout Parts'!$D1761)</f>
        <v/>
      </c>
      <c r="C1761" s="9" t="str">
        <f aca="false">IF($A1761="","",'3. Layout Parts'!$B1761)</f>
        <v/>
      </c>
      <c r="D1761" s="9" t="str">
        <f aca="false">IF($A1761="","",'3. Layout Parts'!$C1761)</f>
        <v/>
      </c>
      <c r="E1761" s="9" t="str">
        <f aca="false">IF($A1761="","",IFERROR(INDEX('2. Schematic Parts'!$B$2:$B$3001,MATCH($A1761,'2. Schematic Parts'!$A$2:$A$3001,0)),"NOT FOUND"))</f>
        <v/>
      </c>
      <c r="F1761" s="9" t="str">
        <f aca="false">IF($A1761="","",IFERROR(INDEX('2. Schematic Parts'!$C$2:$C$3001,MATCH($A1761,'2. Schematic Parts'!$A$2:$A$3001,0))&amp;"","NOT FOUND"))</f>
        <v/>
      </c>
      <c r="G1761" s="9" t="str">
        <f aca="false">IF($A1761="","",IFERROR(INDEX('2. Schematic Parts'!$D$2:$D$3001,MATCH($A1761,'2. Schematic Parts'!$A$2:$A$3001,0))&amp;"","NOT FOUND"))</f>
        <v/>
      </c>
      <c r="H1761" s="9" t="str">
        <f aca="false">IF($A1761="","",IF(COUNTIF('2. Schematic Parts'!$A$2:$A$3001,$A1761)=0,"NOT IN SCHEMATIC","OK"))</f>
        <v/>
      </c>
      <c r="I1761" s="9" t="str">
        <f aca="false">IF($A1761="","",IF($H1761="NOT IN SCHEMATIC","",IF(UPPER(TRIM($C1761))=UPPER(TRIM($E1761)),"OK","MISMATCH")))</f>
        <v/>
      </c>
      <c r="J1761" s="9" t="str">
        <f aca="false">IF($A1761="","",IF($H1761="NOT IN SCHEMATIC","",IF($F1761="","NO SCH DECAL",IF($D1761="","",IF(UPPER(TRIM($D1761))=UPPER(TRIM($F1761)),"OK","MISMATCH")))))</f>
        <v/>
      </c>
      <c r="K1761" s="16" t="str">
        <f aca="false">IF($A1761="","",SUMPRODUCT(--ISNUMBER(SEARCH(","&amp;TRIM($A1761)&amp;",",","&amp;SUBSTITUTE('1. Master BOM'!$D$2:$D$400," ","")&amp;","))))</f>
        <v/>
      </c>
      <c r="L1761" s="16" t="str">
        <f aca="false">IF($A1761="","",IF($K1761&lt;&gt;1,0,SUMPRODUCT(ISNUMBER(SEARCH(","&amp;TRIM($A1761)&amp;",",","&amp;SUBSTITUTE('1. Master BOM'!$D$2:$D$400," ","")&amp;","))*ROW('1. Master BOM'!$D$2:$D$400))))</f>
        <v/>
      </c>
      <c r="M1761" s="9" t="str">
        <f aca="false">IF($A1761="","",IF($K1761=0,"NOT IN BOM",IF($K1761&gt;1,"MULTIPLE BOM LINES","OK")))</f>
        <v/>
      </c>
      <c r="N1761" s="9" t="str">
        <f aca="false">IF($A1761="","",IF($L1761=0,"—",INDEX('1. Master BOM'!$A$1:$A$400,$L1761)))</f>
        <v/>
      </c>
      <c r="O1761" s="9" t="str">
        <f aca="false">IF($A1761="","",IF($L1761=0,"—",INDEX('1. Master BOM'!$B$1:$B$400,$L1761)))</f>
        <v/>
      </c>
      <c r="P1761" s="9" t="str">
        <f aca="false">IF($A1761="","",IF(OR($H1761="NOT IN SCHEMATIC",$O1761="—"),"",IF($G1761="","NO SCH PN",IF(UPPER(TRIM($G1761))=UPPER(TRIM($O1761)),"OK","MISMATCH"))))</f>
        <v/>
      </c>
      <c r="Q1761" s="9" t="str">
        <f aca="false">IF($A1761="","",IF($L1761=0,"—",INDEX('1. Master BOM'!$E$1:$E$400,$L1761)))</f>
        <v/>
      </c>
      <c r="R1761" s="9" t="str">
        <f aca="false">IF($A1761="","",IF($L1761=0,"—",IF(T(INDEX('1. Master BOM'!$F$1:$F$400,$L1761))="","(not set)",INDEX('1. Master BOM'!$F$1:$F$400,$L1761))))</f>
        <v/>
      </c>
      <c r="S1761" s="9" t="str">
        <f aca="false">IF($A1761="","",IF(OR($R1761="—",$R1761="(not set)",$D1761=""),"",IF(ISNUMBER(SEARCH(SUBSTITUTE(SUBSTITUTE(SUBSTITUTE($R1761,"-",""),"_","")," ",""),SUBSTITUTE(SUBSTITUTE(SUBSTITUTE($D1761,"-",""),"_","")," ",""))),"OK","CHECK")))</f>
        <v/>
      </c>
      <c r="T1761" s="9" t="str">
        <f aca="false">IF($A1761="","",IF(OR($H1761="NOT IN SCHEMATIC",$I1761="MISMATCH",$J1761="MISMATCH",$P1761="MISMATCH",$M1761&lt;&gt;"OK"),"REVIEW","OK"))</f>
        <v/>
      </c>
      <c r="U1761" s="14"/>
      <c r="V1761" s="14"/>
      <c r="W1761" s="17"/>
      <c r="X1761" s="14"/>
    </row>
    <row r="1762" customFormat="false" ht="15" hidden="false" customHeight="false" outlineLevel="0" collapsed="false">
      <c r="A1762" s="9" t="str">
        <f aca="false">IF('3. Layout Parts'!$A1762="","",TRIM('3. Layout Parts'!$A1762))</f>
        <v/>
      </c>
      <c r="B1762" s="9" t="str">
        <f aca="false">IF($A1762="","",'3. Layout Parts'!$D1762)</f>
        <v/>
      </c>
      <c r="C1762" s="9" t="str">
        <f aca="false">IF($A1762="","",'3. Layout Parts'!$B1762)</f>
        <v/>
      </c>
      <c r="D1762" s="9" t="str">
        <f aca="false">IF($A1762="","",'3. Layout Parts'!$C1762)</f>
        <v/>
      </c>
      <c r="E1762" s="9" t="str">
        <f aca="false">IF($A1762="","",IFERROR(INDEX('2. Schematic Parts'!$B$2:$B$3001,MATCH($A1762,'2. Schematic Parts'!$A$2:$A$3001,0)),"NOT FOUND"))</f>
        <v/>
      </c>
      <c r="F1762" s="9" t="str">
        <f aca="false">IF($A1762="","",IFERROR(INDEX('2. Schematic Parts'!$C$2:$C$3001,MATCH($A1762,'2. Schematic Parts'!$A$2:$A$3001,0))&amp;"","NOT FOUND"))</f>
        <v/>
      </c>
      <c r="G1762" s="9" t="str">
        <f aca="false">IF($A1762="","",IFERROR(INDEX('2. Schematic Parts'!$D$2:$D$3001,MATCH($A1762,'2. Schematic Parts'!$A$2:$A$3001,0))&amp;"","NOT FOUND"))</f>
        <v/>
      </c>
      <c r="H1762" s="9" t="str">
        <f aca="false">IF($A1762="","",IF(COUNTIF('2. Schematic Parts'!$A$2:$A$3001,$A1762)=0,"NOT IN SCHEMATIC","OK"))</f>
        <v/>
      </c>
      <c r="I1762" s="9" t="str">
        <f aca="false">IF($A1762="","",IF($H1762="NOT IN SCHEMATIC","",IF(UPPER(TRIM($C1762))=UPPER(TRIM($E1762)),"OK","MISMATCH")))</f>
        <v/>
      </c>
      <c r="J1762" s="9" t="str">
        <f aca="false">IF($A1762="","",IF($H1762="NOT IN SCHEMATIC","",IF($F1762="","NO SCH DECAL",IF($D1762="","",IF(UPPER(TRIM($D1762))=UPPER(TRIM($F1762)),"OK","MISMATCH")))))</f>
        <v/>
      </c>
      <c r="K1762" s="16" t="str">
        <f aca="false">IF($A1762="","",SUMPRODUCT(--ISNUMBER(SEARCH(","&amp;TRIM($A1762)&amp;",",","&amp;SUBSTITUTE('1. Master BOM'!$D$2:$D$400," ","")&amp;","))))</f>
        <v/>
      </c>
      <c r="L1762" s="16" t="str">
        <f aca="false">IF($A1762="","",IF($K1762&lt;&gt;1,0,SUMPRODUCT(ISNUMBER(SEARCH(","&amp;TRIM($A1762)&amp;",",","&amp;SUBSTITUTE('1. Master BOM'!$D$2:$D$400," ","")&amp;","))*ROW('1. Master BOM'!$D$2:$D$400))))</f>
        <v/>
      </c>
      <c r="M1762" s="9" t="str">
        <f aca="false">IF($A1762="","",IF($K1762=0,"NOT IN BOM",IF($K1762&gt;1,"MULTIPLE BOM LINES","OK")))</f>
        <v/>
      </c>
      <c r="N1762" s="9" t="str">
        <f aca="false">IF($A1762="","",IF($L1762=0,"—",INDEX('1. Master BOM'!$A$1:$A$400,$L1762)))</f>
        <v/>
      </c>
      <c r="O1762" s="9" t="str">
        <f aca="false">IF($A1762="","",IF($L1762=0,"—",INDEX('1. Master BOM'!$B$1:$B$400,$L1762)))</f>
        <v/>
      </c>
      <c r="P1762" s="9" t="str">
        <f aca="false">IF($A1762="","",IF(OR($H1762="NOT IN SCHEMATIC",$O1762="—"),"",IF($G1762="","NO SCH PN",IF(UPPER(TRIM($G1762))=UPPER(TRIM($O1762)),"OK","MISMATCH"))))</f>
        <v/>
      </c>
      <c r="Q1762" s="9" t="str">
        <f aca="false">IF($A1762="","",IF($L1762=0,"—",INDEX('1. Master BOM'!$E$1:$E$400,$L1762)))</f>
        <v/>
      </c>
      <c r="R1762" s="9" t="str">
        <f aca="false">IF($A1762="","",IF($L1762=0,"—",IF(T(INDEX('1. Master BOM'!$F$1:$F$400,$L1762))="","(not set)",INDEX('1. Master BOM'!$F$1:$F$400,$L1762))))</f>
        <v/>
      </c>
      <c r="S1762" s="9" t="str">
        <f aca="false">IF($A1762="","",IF(OR($R1762="—",$R1762="(not set)",$D1762=""),"",IF(ISNUMBER(SEARCH(SUBSTITUTE(SUBSTITUTE(SUBSTITUTE($R1762,"-",""),"_","")," ",""),SUBSTITUTE(SUBSTITUTE(SUBSTITUTE($D1762,"-",""),"_","")," ",""))),"OK","CHECK")))</f>
        <v/>
      </c>
      <c r="T1762" s="9" t="str">
        <f aca="false">IF($A1762="","",IF(OR($H1762="NOT IN SCHEMATIC",$I1762="MISMATCH",$J1762="MISMATCH",$P1762="MISMATCH",$M1762&lt;&gt;"OK"),"REVIEW","OK"))</f>
        <v/>
      </c>
      <c r="U1762" s="14"/>
      <c r="V1762" s="14"/>
      <c r="W1762" s="17"/>
      <c r="X1762" s="14"/>
    </row>
    <row r="1763" customFormat="false" ht="15" hidden="false" customHeight="false" outlineLevel="0" collapsed="false">
      <c r="A1763" s="9" t="str">
        <f aca="false">IF('3. Layout Parts'!$A1763="","",TRIM('3. Layout Parts'!$A1763))</f>
        <v/>
      </c>
      <c r="B1763" s="9" t="str">
        <f aca="false">IF($A1763="","",'3. Layout Parts'!$D1763)</f>
        <v/>
      </c>
      <c r="C1763" s="9" t="str">
        <f aca="false">IF($A1763="","",'3. Layout Parts'!$B1763)</f>
        <v/>
      </c>
      <c r="D1763" s="9" t="str">
        <f aca="false">IF($A1763="","",'3. Layout Parts'!$C1763)</f>
        <v/>
      </c>
      <c r="E1763" s="9" t="str">
        <f aca="false">IF($A1763="","",IFERROR(INDEX('2. Schematic Parts'!$B$2:$B$3001,MATCH($A1763,'2. Schematic Parts'!$A$2:$A$3001,0)),"NOT FOUND"))</f>
        <v/>
      </c>
      <c r="F1763" s="9" t="str">
        <f aca="false">IF($A1763="","",IFERROR(INDEX('2. Schematic Parts'!$C$2:$C$3001,MATCH($A1763,'2. Schematic Parts'!$A$2:$A$3001,0))&amp;"","NOT FOUND"))</f>
        <v/>
      </c>
      <c r="G1763" s="9" t="str">
        <f aca="false">IF($A1763="","",IFERROR(INDEX('2. Schematic Parts'!$D$2:$D$3001,MATCH($A1763,'2. Schematic Parts'!$A$2:$A$3001,0))&amp;"","NOT FOUND"))</f>
        <v/>
      </c>
      <c r="H1763" s="9" t="str">
        <f aca="false">IF($A1763="","",IF(COUNTIF('2. Schematic Parts'!$A$2:$A$3001,$A1763)=0,"NOT IN SCHEMATIC","OK"))</f>
        <v/>
      </c>
      <c r="I1763" s="9" t="str">
        <f aca="false">IF($A1763="","",IF($H1763="NOT IN SCHEMATIC","",IF(UPPER(TRIM($C1763))=UPPER(TRIM($E1763)),"OK","MISMATCH")))</f>
        <v/>
      </c>
      <c r="J1763" s="9" t="str">
        <f aca="false">IF($A1763="","",IF($H1763="NOT IN SCHEMATIC","",IF($F1763="","NO SCH DECAL",IF($D1763="","",IF(UPPER(TRIM($D1763))=UPPER(TRIM($F1763)),"OK","MISMATCH")))))</f>
        <v/>
      </c>
      <c r="K1763" s="16" t="str">
        <f aca="false">IF($A1763="","",SUMPRODUCT(--ISNUMBER(SEARCH(","&amp;TRIM($A1763)&amp;",",","&amp;SUBSTITUTE('1. Master BOM'!$D$2:$D$400," ","")&amp;","))))</f>
        <v/>
      </c>
      <c r="L1763" s="16" t="str">
        <f aca="false">IF($A1763="","",IF($K1763&lt;&gt;1,0,SUMPRODUCT(ISNUMBER(SEARCH(","&amp;TRIM($A1763)&amp;",",","&amp;SUBSTITUTE('1. Master BOM'!$D$2:$D$400," ","")&amp;","))*ROW('1. Master BOM'!$D$2:$D$400))))</f>
        <v/>
      </c>
      <c r="M1763" s="9" t="str">
        <f aca="false">IF($A1763="","",IF($K1763=0,"NOT IN BOM",IF($K1763&gt;1,"MULTIPLE BOM LINES","OK")))</f>
        <v/>
      </c>
      <c r="N1763" s="9" t="str">
        <f aca="false">IF($A1763="","",IF($L1763=0,"—",INDEX('1. Master BOM'!$A$1:$A$400,$L1763)))</f>
        <v/>
      </c>
      <c r="O1763" s="9" t="str">
        <f aca="false">IF($A1763="","",IF($L1763=0,"—",INDEX('1. Master BOM'!$B$1:$B$400,$L1763)))</f>
        <v/>
      </c>
      <c r="P1763" s="9" t="str">
        <f aca="false">IF($A1763="","",IF(OR($H1763="NOT IN SCHEMATIC",$O1763="—"),"",IF($G1763="","NO SCH PN",IF(UPPER(TRIM($G1763))=UPPER(TRIM($O1763)),"OK","MISMATCH"))))</f>
        <v/>
      </c>
      <c r="Q1763" s="9" t="str">
        <f aca="false">IF($A1763="","",IF($L1763=0,"—",INDEX('1. Master BOM'!$E$1:$E$400,$L1763)))</f>
        <v/>
      </c>
      <c r="R1763" s="9" t="str">
        <f aca="false">IF($A1763="","",IF($L1763=0,"—",IF(T(INDEX('1. Master BOM'!$F$1:$F$400,$L1763))="","(not set)",INDEX('1. Master BOM'!$F$1:$F$400,$L1763))))</f>
        <v/>
      </c>
      <c r="S1763" s="9" t="str">
        <f aca="false">IF($A1763="","",IF(OR($R1763="—",$R1763="(not set)",$D1763=""),"",IF(ISNUMBER(SEARCH(SUBSTITUTE(SUBSTITUTE(SUBSTITUTE($R1763,"-",""),"_","")," ",""),SUBSTITUTE(SUBSTITUTE(SUBSTITUTE($D1763,"-",""),"_","")," ",""))),"OK","CHECK")))</f>
        <v/>
      </c>
      <c r="T1763" s="9" t="str">
        <f aca="false">IF($A1763="","",IF(OR($H1763="NOT IN SCHEMATIC",$I1763="MISMATCH",$J1763="MISMATCH",$P1763="MISMATCH",$M1763&lt;&gt;"OK"),"REVIEW","OK"))</f>
        <v/>
      </c>
      <c r="U1763" s="14"/>
      <c r="V1763" s="14"/>
      <c r="W1763" s="17"/>
      <c r="X1763" s="14"/>
    </row>
    <row r="1764" customFormat="false" ht="15" hidden="false" customHeight="false" outlineLevel="0" collapsed="false">
      <c r="A1764" s="9" t="str">
        <f aca="false">IF('3. Layout Parts'!$A1764="","",TRIM('3. Layout Parts'!$A1764))</f>
        <v/>
      </c>
      <c r="B1764" s="9" t="str">
        <f aca="false">IF($A1764="","",'3. Layout Parts'!$D1764)</f>
        <v/>
      </c>
      <c r="C1764" s="9" t="str">
        <f aca="false">IF($A1764="","",'3. Layout Parts'!$B1764)</f>
        <v/>
      </c>
      <c r="D1764" s="9" t="str">
        <f aca="false">IF($A1764="","",'3. Layout Parts'!$C1764)</f>
        <v/>
      </c>
      <c r="E1764" s="9" t="str">
        <f aca="false">IF($A1764="","",IFERROR(INDEX('2. Schematic Parts'!$B$2:$B$3001,MATCH($A1764,'2. Schematic Parts'!$A$2:$A$3001,0)),"NOT FOUND"))</f>
        <v/>
      </c>
      <c r="F1764" s="9" t="str">
        <f aca="false">IF($A1764="","",IFERROR(INDEX('2. Schematic Parts'!$C$2:$C$3001,MATCH($A1764,'2. Schematic Parts'!$A$2:$A$3001,0))&amp;"","NOT FOUND"))</f>
        <v/>
      </c>
      <c r="G1764" s="9" t="str">
        <f aca="false">IF($A1764="","",IFERROR(INDEX('2. Schematic Parts'!$D$2:$D$3001,MATCH($A1764,'2. Schematic Parts'!$A$2:$A$3001,0))&amp;"","NOT FOUND"))</f>
        <v/>
      </c>
      <c r="H1764" s="9" t="str">
        <f aca="false">IF($A1764="","",IF(COUNTIF('2. Schematic Parts'!$A$2:$A$3001,$A1764)=0,"NOT IN SCHEMATIC","OK"))</f>
        <v/>
      </c>
      <c r="I1764" s="9" t="str">
        <f aca="false">IF($A1764="","",IF($H1764="NOT IN SCHEMATIC","",IF(UPPER(TRIM($C1764))=UPPER(TRIM($E1764)),"OK","MISMATCH")))</f>
        <v/>
      </c>
      <c r="J1764" s="9" t="str">
        <f aca="false">IF($A1764="","",IF($H1764="NOT IN SCHEMATIC","",IF($F1764="","NO SCH DECAL",IF($D1764="","",IF(UPPER(TRIM($D1764))=UPPER(TRIM($F1764)),"OK","MISMATCH")))))</f>
        <v/>
      </c>
      <c r="K1764" s="16" t="str">
        <f aca="false">IF($A1764="","",SUMPRODUCT(--ISNUMBER(SEARCH(","&amp;TRIM($A1764)&amp;",",","&amp;SUBSTITUTE('1. Master BOM'!$D$2:$D$400," ","")&amp;","))))</f>
        <v/>
      </c>
      <c r="L1764" s="16" t="str">
        <f aca="false">IF($A1764="","",IF($K1764&lt;&gt;1,0,SUMPRODUCT(ISNUMBER(SEARCH(","&amp;TRIM($A1764)&amp;",",","&amp;SUBSTITUTE('1. Master BOM'!$D$2:$D$400," ","")&amp;","))*ROW('1. Master BOM'!$D$2:$D$400))))</f>
        <v/>
      </c>
      <c r="M1764" s="9" t="str">
        <f aca="false">IF($A1764="","",IF($K1764=0,"NOT IN BOM",IF($K1764&gt;1,"MULTIPLE BOM LINES","OK")))</f>
        <v/>
      </c>
      <c r="N1764" s="9" t="str">
        <f aca="false">IF($A1764="","",IF($L1764=0,"—",INDEX('1. Master BOM'!$A$1:$A$400,$L1764)))</f>
        <v/>
      </c>
      <c r="O1764" s="9" t="str">
        <f aca="false">IF($A1764="","",IF($L1764=0,"—",INDEX('1. Master BOM'!$B$1:$B$400,$L1764)))</f>
        <v/>
      </c>
      <c r="P1764" s="9" t="str">
        <f aca="false">IF($A1764="","",IF(OR($H1764="NOT IN SCHEMATIC",$O1764="—"),"",IF($G1764="","NO SCH PN",IF(UPPER(TRIM($G1764))=UPPER(TRIM($O1764)),"OK","MISMATCH"))))</f>
        <v/>
      </c>
      <c r="Q1764" s="9" t="str">
        <f aca="false">IF($A1764="","",IF($L1764=0,"—",INDEX('1. Master BOM'!$E$1:$E$400,$L1764)))</f>
        <v/>
      </c>
      <c r="R1764" s="9" t="str">
        <f aca="false">IF($A1764="","",IF($L1764=0,"—",IF(T(INDEX('1. Master BOM'!$F$1:$F$400,$L1764))="","(not set)",INDEX('1. Master BOM'!$F$1:$F$400,$L1764))))</f>
        <v/>
      </c>
      <c r="S1764" s="9" t="str">
        <f aca="false">IF($A1764="","",IF(OR($R1764="—",$R1764="(not set)",$D1764=""),"",IF(ISNUMBER(SEARCH(SUBSTITUTE(SUBSTITUTE(SUBSTITUTE($R1764,"-",""),"_","")," ",""),SUBSTITUTE(SUBSTITUTE(SUBSTITUTE($D1764,"-",""),"_","")," ",""))),"OK","CHECK")))</f>
        <v/>
      </c>
      <c r="T1764" s="9" t="str">
        <f aca="false">IF($A1764="","",IF(OR($H1764="NOT IN SCHEMATIC",$I1764="MISMATCH",$J1764="MISMATCH",$P1764="MISMATCH",$M1764&lt;&gt;"OK"),"REVIEW","OK"))</f>
        <v/>
      </c>
      <c r="U1764" s="14"/>
      <c r="V1764" s="14"/>
      <c r="W1764" s="17"/>
      <c r="X1764" s="14"/>
    </row>
    <row r="1765" customFormat="false" ht="15" hidden="false" customHeight="false" outlineLevel="0" collapsed="false">
      <c r="A1765" s="9" t="str">
        <f aca="false">IF('3. Layout Parts'!$A1765="","",TRIM('3. Layout Parts'!$A1765))</f>
        <v/>
      </c>
      <c r="B1765" s="9" t="str">
        <f aca="false">IF($A1765="","",'3. Layout Parts'!$D1765)</f>
        <v/>
      </c>
      <c r="C1765" s="9" t="str">
        <f aca="false">IF($A1765="","",'3. Layout Parts'!$B1765)</f>
        <v/>
      </c>
      <c r="D1765" s="9" t="str">
        <f aca="false">IF($A1765="","",'3. Layout Parts'!$C1765)</f>
        <v/>
      </c>
      <c r="E1765" s="9" t="str">
        <f aca="false">IF($A1765="","",IFERROR(INDEX('2. Schematic Parts'!$B$2:$B$3001,MATCH($A1765,'2. Schematic Parts'!$A$2:$A$3001,0)),"NOT FOUND"))</f>
        <v/>
      </c>
      <c r="F1765" s="9" t="str">
        <f aca="false">IF($A1765="","",IFERROR(INDEX('2. Schematic Parts'!$C$2:$C$3001,MATCH($A1765,'2. Schematic Parts'!$A$2:$A$3001,0))&amp;"","NOT FOUND"))</f>
        <v/>
      </c>
      <c r="G1765" s="9" t="str">
        <f aca="false">IF($A1765="","",IFERROR(INDEX('2. Schematic Parts'!$D$2:$D$3001,MATCH($A1765,'2. Schematic Parts'!$A$2:$A$3001,0))&amp;"","NOT FOUND"))</f>
        <v/>
      </c>
      <c r="H1765" s="9" t="str">
        <f aca="false">IF($A1765="","",IF(COUNTIF('2. Schematic Parts'!$A$2:$A$3001,$A1765)=0,"NOT IN SCHEMATIC","OK"))</f>
        <v/>
      </c>
      <c r="I1765" s="9" t="str">
        <f aca="false">IF($A1765="","",IF($H1765="NOT IN SCHEMATIC","",IF(UPPER(TRIM($C1765))=UPPER(TRIM($E1765)),"OK","MISMATCH")))</f>
        <v/>
      </c>
      <c r="J1765" s="9" t="str">
        <f aca="false">IF($A1765="","",IF($H1765="NOT IN SCHEMATIC","",IF($F1765="","NO SCH DECAL",IF($D1765="","",IF(UPPER(TRIM($D1765))=UPPER(TRIM($F1765)),"OK","MISMATCH")))))</f>
        <v/>
      </c>
      <c r="K1765" s="16" t="str">
        <f aca="false">IF($A1765="","",SUMPRODUCT(--ISNUMBER(SEARCH(","&amp;TRIM($A1765)&amp;",",","&amp;SUBSTITUTE('1. Master BOM'!$D$2:$D$400," ","")&amp;","))))</f>
        <v/>
      </c>
      <c r="L1765" s="16" t="str">
        <f aca="false">IF($A1765="","",IF($K1765&lt;&gt;1,0,SUMPRODUCT(ISNUMBER(SEARCH(","&amp;TRIM($A1765)&amp;",",","&amp;SUBSTITUTE('1. Master BOM'!$D$2:$D$400," ","")&amp;","))*ROW('1. Master BOM'!$D$2:$D$400))))</f>
        <v/>
      </c>
      <c r="M1765" s="9" t="str">
        <f aca="false">IF($A1765="","",IF($K1765=0,"NOT IN BOM",IF($K1765&gt;1,"MULTIPLE BOM LINES","OK")))</f>
        <v/>
      </c>
      <c r="N1765" s="9" t="str">
        <f aca="false">IF($A1765="","",IF($L1765=0,"—",INDEX('1. Master BOM'!$A$1:$A$400,$L1765)))</f>
        <v/>
      </c>
      <c r="O1765" s="9" t="str">
        <f aca="false">IF($A1765="","",IF($L1765=0,"—",INDEX('1. Master BOM'!$B$1:$B$400,$L1765)))</f>
        <v/>
      </c>
      <c r="P1765" s="9" t="str">
        <f aca="false">IF($A1765="","",IF(OR($H1765="NOT IN SCHEMATIC",$O1765="—"),"",IF($G1765="","NO SCH PN",IF(UPPER(TRIM($G1765))=UPPER(TRIM($O1765)),"OK","MISMATCH"))))</f>
        <v/>
      </c>
      <c r="Q1765" s="9" t="str">
        <f aca="false">IF($A1765="","",IF($L1765=0,"—",INDEX('1. Master BOM'!$E$1:$E$400,$L1765)))</f>
        <v/>
      </c>
      <c r="R1765" s="9" t="str">
        <f aca="false">IF($A1765="","",IF($L1765=0,"—",IF(T(INDEX('1. Master BOM'!$F$1:$F$400,$L1765))="","(not set)",INDEX('1. Master BOM'!$F$1:$F$400,$L1765))))</f>
        <v/>
      </c>
      <c r="S1765" s="9" t="str">
        <f aca="false">IF($A1765="","",IF(OR($R1765="—",$R1765="(not set)",$D1765=""),"",IF(ISNUMBER(SEARCH(SUBSTITUTE(SUBSTITUTE(SUBSTITUTE($R1765,"-",""),"_","")," ",""),SUBSTITUTE(SUBSTITUTE(SUBSTITUTE($D1765,"-",""),"_","")," ",""))),"OK","CHECK")))</f>
        <v/>
      </c>
      <c r="T1765" s="9" t="str">
        <f aca="false">IF($A1765="","",IF(OR($H1765="NOT IN SCHEMATIC",$I1765="MISMATCH",$J1765="MISMATCH",$P1765="MISMATCH",$M1765&lt;&gt;"OK"),"REVIEW","OK"))</f>
        <v/>
      </c>
      <c r="U1765" s="14"/>
      <c r="V1765" s="14"/>
      <c r="W1765" s="17"/>
      <c r="X1765" s="14"/>
    </row>
    <row r="1766" customFormat="false" ht="15" hidden="false" customHeight="false" outlineLevel="0" collapsed="false">
      <c r="A1766" s="9" t="str">
        <f aca="false">IF('3. Layout Parts'!$A1766="","",TRIM('3. Layout Parts'!$A1766))</f>
        <v/>
      </c>
      <c r="B1766" s="9" t="str">
        <f aca="false">IF($A1766="","",'3. Layout Parts'!$D1766)</f>
        <v/>
      </c>
      <c r="C1766" s="9" t="str">
        <f aca="false">IF($A1766="","",'3. Layout Parts'!$B1766)</f>
        <v/>
      </c>
      <c r="D1766" s="9" t="str">
        <f aca="false">IF($A1766="","",'3. Layout Parts'!$C1766)</f>
        <v/>
      </c>
      <c r="E1766" s="9" t="str">
        <f aca="false">IF($A1766="","",IFERROR(INDEX('2. Schematic Parts'!$B$2:$B$3001,MATCH($A1766,'2. Schematic Parts'!$A$2:$A$3001,0)),"NOT FOUND"))</f>
        <v/>
      </c>
      <c r="F1766" s="9" t="str">
        <f aca="false">IF($A1766="","",IFERROR(INDEX('2. Schematic Parts'!$C$2:$C$3001,MATCH($A1766,'2. Schematic Parts'!$A$2:$A$3001,0))&amp;"","NOT FOUND"))</f>
        <v/>
      </c>
      <c r="G1766" s="9" t="str">
        <f aca="false">IF($A1766="","",IFERROR(INDEX('2. Schematic Parts'!$D$2:$D$3001,MATCH($A1766,'2. Schematic Parts'!$A$2:$A$3001,0))&amp;"","NOT FOUND"))</f>
        <v/>
      </c>
      <c r="H1766" s="9" t="str">
        <f aca="false">IF($A1766="","",IF(COUNTIF('2. Schematic Parts'!$A$2:$A$3001,$A1766)=0,"NOT IN SCHEMATIC","OK"))</f>
        <v/>
      </c>
      <c r="I1766" s="9" t="str">
        <f aca="false">IF($A1766="","",IF($H1766="NOT IN SCHEMATIC","",IF(UPPER(TRIM($C1766))=UPPER(TRIM($E1766)),"OK","MISMATCH")))</f>
        <v/>
      </c>
      <c r="J1766" s="9" t="str">
        <f aca="false">IF($A1766="","",IF($H1766="NOT IN SCHEMATIC","",IF($F1766="","NO SCH DECAL",IF($D1766="","",IF(UPPER(TRIM($D1766))=UPPER(TRIM($F1766)),"OK","MISMATCH")))))</f>
        <v/>
      </c>
      <c r="K1766" s="16" t="str">
        <f aca="false">IF($A1766="","",SUMPRODUCT(--ISNUMBER(SEARCH(","&amp;TRIM($A1766)&amp;",",","&amp;SUBSTITUTE('1. Master BOM'!$D$2:$D$400," ","")&amp;","))))</f>
        <v/>
      </c>
      <c r="L1766" s="16" t="str">
        <f aca="false">IF($A1766="","",IF($K1766&lt;&gt;1,0,SUMPRODUCT(ISNUMBER(SEARCH(","&amp;TRIM($A1766)&amp;",",","&amp;SUBSTITUTE('1. Master BOM'!$D$2:$D$400," ","")&amp;","))*ROW('1. Master BOM'!$D$2:$D$400))))</f>
        <v/>
      </c>
      <c r="M1766" s="9" t="str">
        <f aca="false">IF($A1766="","",IF($K1766=0,"NOT IN BOM",IF($K1766&gt;1,"MULTIPLE BOM LINES","OK")))</f>
        <v/>
      </c>
      <c r="N1766" s="9" t="str">
        <f aca="false">IF($A1766="","",IF($L1766=0,"—",INDEX('1. Master BOM'!$A$1:$A$400,$L1766)))</f>
        <v/>
      </c>
      <c r="O1766" s="9" t="str">
        <f aca="false">IF($A1766="","",IF($L1766=0,"—",INDEX('1. Master BOM'!$B$1:$B$400,$L1766)))</f>
        <v/>
      </c>
      <c r="P1766" s="9" t="str">
        <f aca="false">IF($A1766="","",IF(OR($H1766="NOT IN SCHEMATIC",$O1766="—"),"",IF($G1766="","NO SCH PN",IF(UPPER(TRIM($G1766))=UPPER(TRIM($O1766)),"OK","MISMATCH"))))</f>
        <v/>
      </c>
      <c r="Q1766" s="9" t="str">
        <f aca="false">IF($A1766="","",IF($L1766=0,"—",INDEX('1. Master BOM'!$E$1:$E$400,$L1766)))</f>
        <v/>
      </c>
      <c r="R1766" s="9" t="str">
        <f aca="false">IF($A1766="","",IF($L1766=0,"—",IF(T(INDEX('1. Master BOM'!$F$1:$F$400,$L1766))="","(not set)",INDEX('1. Master BOM'!$F$1:$F$400,$L1766))))</f>
        <v/>
      </c>
      <c r="S1766" s="9" t="str">
        <f aca="false">IF($A1766="","",IF(OR($R1766="—",$R1766="(not set)",$D1766=""),"",IF(ISNUMBER(SEARCH(SUBSTITUTE(SUBSTITUTE(SUBSTITUTE($R1766,"-",""),"_","")," ",""),SUBSTITUTE(SUBSTITUTE(SUBSTITUTE($D1766,"-",""),"_","")," ",""))),"OK","CHECK")))</f>
        <v/>
      </c>
      <c r="T1766" s="9" t="str">
        <f aca="false">IF($A1766="","",IF(OR($H1766="NOT IN SCHEMATIC",$I1766="MISMATCH",$J1766="MISMATCH",$P1766="MISMATCH",$M1766&lt;&gt;"OK"),"REVIEW","OK"))</f>
        <v/>
      </c>
      <c r="U1766" s="14"/>
      <c r="V1766" s="14"/>
      <c r="W1766" s="17"/>
      <c r="X1766" s="14"/>
    </row>
    <row r="1767" customFormat="false" ht="15" hidden="false" customHeight="false" outlineLevel="0" collapsed="false">
      <c r="A1767" s="9" t="str">
        <f aca="false">IF('3. Layout Parts'!$A1767="","",TRIM('3. Layout Parts'!$A1767))</f>
        <v/>
      </c>
      <c r="B1767" s="9" t="str">
        <f aca="false">IF($A1767="","",'3. Layout Parts'!$D1767)</f>
        <v/>
      </c>
      <c r="C1767" s="9" t="str">
        <f aca="false">IF($A1767="","",'3. Layout Parts'!$B1767)</f>
        <v/>
      </c>
      <c r="D1767" s="9" t="str">
        <f aca="false">IF($A1767="","",'3. Layout Parts'!$C1767)</f>
        <v/>
      </c>
      <c r="E1767" s="9" t="str">
        <f aca="false">IF($A1767="","",IFERROR(INDEX('2. Schematic Parts'!$B$2:$B$3001,MATCH($A1767,'2. Schematic Parts'!$A$2:$A$3001,0)),"NOT FOUND"))</f>
        <v/>
      </c>
      <c r="F1767" s="9" t="str">
        <f aca="false">IF($A1767="","",IFERROR(INDEX('2. Schematic Parts'!$C$2:$C$3001,MATCH($A1767,'2. Schematic Parts'!$A$2:$A$3001,0))&amp;"","NOT FOUND"))</f>
        <v/>
      </c>
      <c r="G1767" s="9" t="str">
        <f aca="false">IF($A1767="","",IFERROR(INDEX('2. Schematic Parts'!$D$2:$D$3001,MATCH($A1767,'2. Schematic Parts'!$A$2:$A$3001,0))&amp;"","NOT FOUND"))</f>
        <v/>
      </c>
      <c r="H1767" s="9" t="str">
        <f aca="false">IF($A1767="","",IF(COUNTIF('2. Schematic Parts'!$A$2:$A$3001,$A1767)=0,"NOT IN SCHEMATIC","OK"))</f>
        <v/>
      </c>
      <c r="I1767" s="9" t="str">
        <f aca="false">IF($A1767="","",IF($H1767="NOT IN SCHEMATIC","",IF(UPPER(TRIM($C1767))=UPPER(TRIM($E1767)),"OK","MISMATCH")))</f>
        <v/>
      </c>
      <c r="J1767" s="9" t="str">
        <f aca="false">IF($A1767="","",IF($H1767="NOT IN SCHEMATIC","",IF($F1767="","NO SCH DECAL",IF($D1767="","",IF(UPPER(TRIM($D1767))=UPPER(TRIM($F1767)),"OK","MISMATCH")))))</f>
        <v/>
      </c>
      <c r="K1767" s="16" t="str">
        <f aca="false">IF($A1767="","",SUMPRODUCT(--ISNUMBER(SEARCH(","&amp;TRIM($A1767)&amp;",",","&amp;SUBSTITUTE('1. Master BOM'!$D$2:$D$400," ","")&amp;","))))</f>
        <v/>
      </c>
      <c r="L1767" s="16" t="str">
        <f aca="false">IF($A1767="","",IF($K1767&lt;&gt;1,0,SUMPRODUCT(ISNUMBER(SEARCH(","&amp;TRIM($A1767)&amp;",",","&amp;SUBSTITUTE('1. Master BOM'!$D$2:$D$400," ","")&amp;","))*ROW('1. Master BOM'!$D$2:$D$400))))</f>
        <v/>
      </c>
      <c r="M1767" s="9" t="str">
        <f aca="false">IF($A1767="","",IF($K1767=0,"NOT IN BOM",IF($K1767&gt;1,"MULTIPLE BOM LINES","OK")))</f>
        <v/>
      </c>
      <c r="N1767" s="9" t="str">
        <f aca="false">IF($A1767="","",IF($L1767=0,"—",INDEX('1. Master BOM'!$A$1:$A$400,$L1767)))</f>
        <v/>
      </c>
      <c r="O1767" s="9" t="str">
        <f aca="false">IF($A1767="","",IF($L1767=0,"—",INDEX('1. Master BOM'!$B$1:$B$400,$L1767)))</f>
        <v/>
      </c>
      <c r="P1767" s="9" t="str">
        <f aca="false">IF($A1767="","",IF(OR($H1767="NOT IN SCHEMATIC",$O1767="—"),"",IF($G1767="","NO SCH PN",IF(UPPER(TRIM($G1767))=UPPER(TRIM($O1767)),"OK","MISMATCH"))))</f>
        <v/>
      </c>
      <c r="Q1767" s="9" t="str">
        <f aca="false">IF($A1767="","",IF($L1767=0,"—",INDEX('1. Master BOM'!$E$1:$E$400,$L1767)))</f>
        <v/>
      </c>
      <c r="R1767" s="9" t="str">
        <f aca="false">IF($A1767="","",IF($L1767=0,"—",IF(T(INDEX('1. Master BOM'!$F$1:$F$400,$L1767))="","(not set)",INDEX('1. Master BOM'!$F$1:$F$400,$L1767))))</f>
        <v/>
      </c>
      <c r="S1767" s="9" t="str">
        <f aca="false">IF($A1767="","",IF(OR($R1767="—",$R1767="(not set)",$D1767=""),"",IF(ISNUMBER(SEARCH(SUBSTITUTE(SUBSTITUTE(SUBSTITUTE($R1767,"-",""),"_","")," ",""),SUBSTITUTE(SUBSTITUTE(SUBSTITUTE($D1767,"-",""),"_","")," ",""))),"OK","CHECK")))</f>
        <v/>
      </c>
      <c r="T1767" s="9" t="str">
        <f aca="false">IF($A1767="","",IF(OR($H1767="NOT IN SCHEMATIC",$I1767="MISMATCH",$J1767="MISMATCH",$P1767="MISMATCH",$M1767&lt;&gt;"OK"),"REVIEW","OK"))</f>
        <v/>
      </c>
      <c r="U1767" s="14"/>
      <c r="V1767" s="14"/>
      <c r="W1767" s="17"/>
      <c r="X1767" s="14"/>
    </row>
    <row r="1768" customFormat="false" ht="15" hidden="false" customHeight="false" outlineLevel="0" collapsed="false">
      <c r="A1768" s="9" t="str">
        <f aca="false">IF('3. Layout Parts'!$A1768="","",TRIM('3. Layout Parts'!$A1768))</f>
        <v/>
      </c>
      <c r="B1768" s="9" t="str">
        <f aca="false">IF($A1768="","",'3. Layout Parts'!$D1768)</f>
        <v/>
      </c>
      <c r="C1768" s="9" t="str">
        <f aca="false">IF($A1768="","",'3. Layout Parts'!$B1768)</f>
        <v/>
      </c>
      <c r="D1768" s="9" t="str">
        <f aca="false">IF($A1768="","",'3. Layout Parts'!$C1768)</f>
        <v/>
      </c>
      <c r="E1768" s="9" t="str">
        <f aca="false">IF($A1768="","",IFERROR(INDEX('2. Schematic Parts'!$B$2:$B$3001,MATCH($A1768,'2. Schematic Parts'!$A$2:$A$3001,0)),"NOT FOUND"))</f>
        <v/>
      </c>
      <c r="F1768" s="9" t="str">
        <f aca="false">IF($A1768="","",IFERROR(INDEX('2. Schematic Parts'!$C$2:$C$3001,MATCH($A1768,'2. Schematic Parts'!$A$2:$A$3001,0))&amp;"","NOT FOUND"))</f>
        <v/>
      </c>
      <c r="G1768" s="9" t="str">
        <f aca="false">IF($A1768="","",IFERROR(INDEX('2. Schematic Parts'!$D$2:$D$3001,MATCH($A1768,'2. Schematic Parts'!$A$2:$A$3001,0))&amp;"","NOT FOUND"))</f>
        <v/>
      </c>
      <c r="H1768" s="9" t="str">
        <f aca="false">IF($A1768="","",IF(COUNTIF('2. Schematic Parts'!$A$2:$A$3001,$A1768)=0,"NOT IN SCHEMATIC","OK"))</f>
        <v/>
      </c>
      <c r="I1768" s="9" t="str">
        <f aca="false">IF($A1768="","",IF($H1768="NOT IN SCHEMATIC","",IF(UPPER(TRIM($C1768))=UPPER(TRIM($E1768)),"OK","MISMATCH")))</f>
        <v/>
      </c>
      <c r="J1768" s="9" t="str">
        <f aca="false">IF($A1768="","",IF($H1768="NOT IN SCHEMATIC","",IF($F1768="","NO SCH DECAL",IF($D1768="","",IF(UPPER(TRIM($D1768))=UPPER(TRIM($F1768)),"OK","MISMATCH")))))</f>
        <v/>
      </c>
      <c r="K1768" s="16" t="str">
        <f aca="false">IF($A1768="","",SUMPRODUCT(--ISNUMBER(SEARCH(","&amp;TRIM($A1768)&amp;",",","&amp;SUBSTITUTE('1. Master BOM'!$D$2:$D$400," ","")&amp;","))))</f>
        <v/>
      </c>
      <c r="L1768" s="16" t="str">
        <f aca="false">IF($A1768="","",IF($K1768&lt;&gt;1,0,SUMPRODUCT(ISNUMBER(SEARCH(","&amp;TRIM($A1768)&amp;",",","&amp;SUBSTITUTE('1. Master BOM'!$D$2:$D$400," ","")&amp;","))*ROW('1. Master BOM'!$D$2:$D$400))))</f>
        <v/>
      </c>
      <c r="M1768" s="9" t="str">
        <f aca="false">IF($A1768="","",IF($K1768=0,"NOT IN BOM",IF($K1768&gt;1,"MULTIPLE BOM LINES","OK")))</f>
        <v/>
      </c>
      <c r="N1768" s="9" t="str">
        <f aca="false">IF($A1768="","",IF($L1768=0,"—",INDEX('1. Master BOM'!$A$1:$A$400,$L1768)))</f>
        <v/>
      </c>
      <c r="O1768" s="9" t="str">
        <f aca="false">IF($A1768="","",IF($L1768=0,"—",INDEX('1. Master BOM'!$B$1:$B$400,$L1768)))</f>
        <v/>
      </c>
      <c r="P1768" s="9" t="str">
        <f aca="false">IF($A1768="","",IF(OR($H1768="NOT IN SCHEMATIC",$O1768="—"),"",IF($G1768="","NO SCH PN",IF(UPPER(TRIM($G1768))=UPPER(TRIM($O1768)),"OK","MISMATCH"))))</f>
        <v/>
      </c>
      <c r="Q1768" s="9" t="str">
        <f aca="false">IF($A1768="","",IF($L1768=0,"—",INDEX('1. Master BOM'!$E$1:$E$400,$L1768)))</f>
        <v/>
      </c>
      <c r="R1768" s="9" t="str">
        <f aca="false">IF($A1768="","",IF($L1768=0,"—",IF(T(INDEX('1. Master BOM'!$F$1:$F$400,$L1768))="","(not set)",INDEX('1. Master BOM'!$F$1:$F$400,$L1768))))</f>
        <v/>
      </c>
      <c r="S1768" s="9" t="str">
        <f aca="false">IF($A1768="","",IF(OR($R1768="—",$R1768="(not set)",$D1768=""),"",IF(ISNUMBER(SEARCH(SUBSTITUTE(SUBSTITUTE(SUBSTITUTE($R1768,"-",""),"_","")," ",""),SUBSTITUTE(SUBSTITUTE(SUBSTITUTE($D1768,"-",""),"_","")," ",""))),"OK","CHECK")))</f>
        <v/>
      </c>
      <c r="T1768" s="9" t="str">
        <f aca="false">IF($A1768="","",IF(OR($H1768="NOT IN SCHEMATIC",$I1768="MISMATCH",$J1768="MISMATCH",$P1768="MISMATCH",$M1768&lt;&gt;"OK"),"REVIEW","OK"))</f>
        <v/>
      </c>
      <c r="U1768" s="14"/>
      <c r="V1768" s="14"/>
      <c r="W1768" s="17"/>
      <c r="X1768" s="14"/>
    </row>
    <row r="1769" customFormat="false" ht="15" hidden="false" customHeight="false" outlineLevel="0" collapsed="false">
      <c r="A1769" s="9" t="str">
        <f aca="false">IF('3. Layout Parts'!$A1769="","",TRIM('3. Layout Parts'!$A1769))</f>
        <v/>
      </c>
      <c r="B1769" s="9" t="str">
        <f aca="false">IF($A1769="","",'3. Layout Parts'!$D1769)</f>
        <v/>
      </c>
      <c r="C1769" s="9" t="str">
        <f aca="false">IF($A1769="","",'3. Layout Parts'!$B1769)</f>
        <v/>
      </c>
      <c r="D1769" s="9" t="str">
        <f aca="false">IF($A1769="","",'3. Layout Parts'!$C1769)</f>
        <v/>
      </c>
      <c r="E1769" s="9" t="str">
        <f aca="false">IF($A1769="","",IFERROR(INDEX('2. Schematic Parts'!$B$2:$B$3001,MATCH($A1769,'2. Schematic Parts'!$A$2:$A$3001,0)),"NOT FOUND"))</f>
        <v/>
      </c>
      <c r="F1769" s="9" t="str">
        <f aca="false">IF($A1769="","",IFERROR(INDEX('2. Schematic Parts'!$C$2:$C$3001,MATCH($A1769,'2. Schematic Parts'!$A$2:$A$3001,0))&amp;"","NOT FOUND"))</f>
        <v/>
      </c>
      <c r="G1769" s="9" t="str">
        <f aca="false">IF($A1769="","",IFERROR(INDEX('2. Schematic Parts'!$D$2:$D$3001,MATCH($A1769,'2. Schematic Parts'!$A$2:$A$3001,0))&amp;"","NOT FOUND"))</f>
        <v/>
      </c>
      <c r="H1769" s="9" t="str">
        <f aca="false">IF($A1769="","",IF(COUNTIF('2. Schematic Parts'!$A$2:$A$3001,$A1769)=0,"NOT IN SCHEMATIC","OK"))</f>
        <v/>
      </c>
      <c r="I1769" s="9" t="str">
        <f aca="false">IF($A1769="","",IF($H1769="NOT IN SCHEMATIC","",IF(UPPER(TRIM($C1769))=UPPER(TRIM($E1769)),"OK","MISMATCH")))</f>
        <v/>
      </c>
      <c r="J1769" s="9" t="str">
        <f aca="false">IF($A1769="","",IF($H1769="NOT IN SCHEMATIC","",IF($F1769="","NO SCH DECAL",IF($D1769="","",IF(UPPER(TRIM($D1769))=UPPER(TRIM($F1769)),"OK","MISMATCH")))))</f>
        <v/>
      </c>
      <c r="K1769" s="16" t="str">
        <f aca="false">IF($A1769="","",SUMPRODUCT(--ISNUMBER(SEARCH(","&amp;TRIM($A1769)&amp;",",","&amp;SUBSTITUTE('1. Master BOM'!$D$2:$D$400," ","")&amp;","))))</f>
        <v/>
      </c>
      <c r="L1769" s="16" t="str">
        <f aca="false">IF($A1769="","",IF($K1769&lt;&gt;1,0,SUMPRODUCT(ISNUMBER(SEARCH(","&amp;TRIM($A1769)&amp;",",","&amp;SUBSTITUTE('1. Master BOM'!$D$2:$D$400," ","")&amp;","))*ROW('1. Master BOM'!$D$2:$D$400))))</f>
        <v/>
      </c>
      <c r="M1769" s="9" t="str">
        <f aca="false">IF($A1769="","",IF($K1769=0,"NOT IN BOM",IF($K1769&gt;1,"MULTIPLE BOM LINES","OK")))</f>
        <v/>
      </c>
      <c r="N1769" s="9" t="str">
        <f aca="false">IF($A1769="","",IF($L1769=0,"—",INDEX('1. Master BOM'!$A$1:$A$400,$L1769)))</f>
        <v/>
      </c>
      <c r="O1769" s="9" t="str">
        <f aca="false">IF($A1769="","",IF($L1769=0,"—",INDEX('1. Master BOM'!$B$1:$B$400,$L1769)))</f>
        <v/>
      </c>
      <c r="P1769" s="9" t="str">
        <f aca="false">IF($A1769="","",IF(OR($H1769="NOT IN SCHEMATIC",$O1769="—"),"",IF($G1769="","NO SCH PN",IF(UPPER(TRIM($G1769))=UPPER(TRIM($O1769)),"OK","MISMATCH"))))</f>
        <v/>
      </c>
      <c r="Q1769" s="9" t="str">
        <f aca="false">IF($A1769="","",IF($L1769=0,"—",INDEX('1. Master BOM'!$E$1:$E$400,$L1769)))</f>
        <v/>
      </c>
      <c r="R1769" s="9" t="str">
        <f aca="false">IF($A1769="","",IF($L1769=0,"—",IF(T(INDEX('1. Master BOM'!$F$1:$F$400,$L1769))="","(not set)",INDEX('1. Master BOM'!$F$1:$F$400,$L1769))))</f>
        <v/>
      </c>
      <c r="S1769" s="9" t="str">
        <f aca="false">IF($A1769="","",IF(OR($R1769="—",$R1769="(not set)",$D1769=""),"",IF(ISNUMBER(SEARCH(SUBSTITUTE(SUBSTITUTE(SUBSTITUTE($R1769,"-",""),"_","")," ",""),SUBSTITUTE(SUBSTITUTE(SUBSTITUTE($D1769,"-",""),"_","")," ",""))),"OK","CHECK")))</f>
        <v/>
      </c>
      <c r="T1769" s="9" t="str">
        <f aca="false">IF($A1769="","",IF(OR($H1769="NOT IN SCHEMATIC",$I1769="MISMATCH",$J1769="MISMATCH",$P1769="MISMATCH",$M1769&lt;&gt;"OK"),"REVIEW","OK"))</f>
        <v/>
      </c>
      <c r="U1769" s="14"/>
      <c r="V1769" s="14"/>
      <c r="W1769" s="17"/>
      <c r="X1769" s="14"/>
    </row>
    <row r="1770" customFormat="false" ht="15" hidden="false" customHeight="false" outlineLevel="0" collapsed="false">
      <c r="A1770" s="9" t="str">
        <f aca="false">IF('3. Layout Parts'!$A1770="","",TRIM('3. Layout Parts'!$A1770))</f>
        <v/>
      </c>
      <c r="B1770" s="9" t="str">
        <f aca="false">IF($A1770="","",'3. Layout Parts'!$D1770)</f>
        <v/>
      </c>
      <c r="C1770" s="9" t="str">
        <f aca="false">IF($A1770="","",'3. Layout Parts'!$B1770)</f>
        <v/>
      </c>
      <c r="D1770" s="9" t="str">
        <f aca="false">IF($A1770="","",'3. Layout Parts'!$C1770)</f>
        <v/>
      </c>
      <c r="E1770" s="9" t="str">
        <f aca="false">IF($A1770="","",IFERROR(INDEX('2. Schematic Parts'!$B$2:$B$3001,MATCH($A1770,'2. Schematic Parts'!$A$2:$A$3001,0)),"NOT FOUND"))</f>
        <v/>
      </c>
      <c r="F1770" s="9" t="str">
        <f aca="false">IF($A1770="","",IFERROR(INDEX('2. Schematic Parts'!$C$2:$C$3001,MATCH($A1770,'2. Schematic Parts'!$A$2:$A$3001,0))&amp;"","NOT FOUND"))</f>
        <v/>
      </c>
      <c r="G1770" s="9" t="str">
        <f aca="false">IF($A1770="","",IFERROR(INDEX('2. Schematic Parts'!$D$2:$D$3001,MATCH($A1770,'2. Schematic Parts'!$A$2:$A$3001,0))&amp;"","NOT FOUND"))</f>
        <v/>
      </c>
      <c r="H1770" s="9" t="str">
        <f aca="false">IF($A1770="","",IF(COUNTIF('2. Schematic Parts'!$A$2:$A$3001,$A1770)=0,"NOT IN SCHEMATIC","OK"))</f>
        <v/>
      </c>
      <c r="I1770" s="9" t="str">
        <f aca="false">IF($A1770="","",IF($H1770="NOT IN SCHEMATIC","",IF(UPPER(TRIM($C1770))=UPPER(TRIM($E1770)),"OK","MISMATCH")))</f>
        <v/>
      </c>
      <c r="J1770" s="9" t="str">
        <f aca="false">IF($A1770="","",IF($H1770="NOT IN SCHEMATIC","",IF($F1770="","NO SCH DECAL",IF($D1770="","",IF(UPPER(TRIM($D1770))=UPPER(TRIM($F1770)),"OK","MISMATCH")))))</f>
        <v/>
      </c>
      <c r="K1770" s="16" t="str">
        <f aca="false">IF($A1770="","",SUMPRODUCT(--ISNUMBER(SEARCH(","&amp;TRIM($A1770)&amp;",",","&amp;SUBSTITUTE('1. Master BOM'!$D$2:$D$400," ","")&amp;","))))</f>
        <v/>
      </c>
      <c r="L1770" s="16" t="str">
        <f aca="false">IF($A1770="","",IF($K1770&lt;&gt;1,0,SUMPRODUCT(ISNUMBER(SEARCH(","&amp;TRIM($A1770)&amp;",",","&amp;SUBSTITUTE('1. Master BOM'!$D$2:$D$400," ","")&amp;","))*ROW('1. Master BOM'!$D$2:$D$400))))</f>
        <v/>
      </c>
      <c r="M1770" s="9" t="str">
        <f aca="false">IF($A1770="","",IF($K1770=0,"NOT IN BOM",IF($K1770&gt;1,"MULTIPLE BOM LINES","OK")))</f>
        <v/>
      </c>
      <c r="N1770" s="9" t="str">
        <f aca="false">IF($A1770="","",IF($L1770=0,"—",INDEX('1. Master BOM'!$A$1:$A$400,$L1770)))</f>
        <v/>
      </c>
      <c r="O1770" s="9" t="str">
        <f aca="false">IF($A1770="","",IF($L1770=0,"—",INDEX('1. Master BOM'!$B$1:$B$400,$L1770)))</f>
        <v/>
      </c>
      <c r="P1770" s="9" t="str">
        <f aca="false">IF($A1770="","",IF(OR($H1770="NOT IN SCHEMATIC",$O1770="—"),"",IF($G1770="","NO SCH PN",IF(UPPER(TRIM($G1770))=UPPER(TRIM($O1770)),"OK","MISMATCH"))))</f>
        <v/>
      </c>
      <c r="Q1770" s="9" t="str">
        <f aca="false">IF($A1770="","",IF($L1770=0,"—",INDEX('1. Master BOM'!$E$1:$E$400,$L1770)))</f>
        <v/>
      </c>
      <c r="R1770" s="9" t="str">
        <f aca="false">IF($A1770="","",IF($L1770=0,"—",IF(T(INDEX('1. Master BOM'!$F$1:$F$400,$L1770))="","(not set)",INDEX('1. Master BOM'!$F$1:$F$400,$L1770))))</f>
        <v/>
      </c>
      <c r="S1770" s="9" t="str">
        <f aca="false">IF($A1770="","",IF(OR($R1770="—",$R1770="(not set)",$D1770=""),"",IF(ISNUMBER(SEARCH(SUBSTITUTE(SUBSTITUTE(SUBSTITUTE($R1770,"-",""),"_","")," ",""),SUBSTITUTE(SUBSTITUTE(SUBSTITUTE($D1770,"-",""),"_","")," ",""))),"OK","CHECK")))</f>
        <v/>
      </c>
      <c r="T1770" s="9" t="str">
        <f aca="false">IF($A1770="","",IF(OR($H1770="NOT IN SCHEMATIC",$I1770="MISMATCH",$J1770="MISMATCH",$P1770="MISMATCH",$M1770&lt;&gt;"OK"),"REVIEW","OK"))</f>
        <v/>
      </c>
      <c r="U1770" s="14"/>
      <c r="V1770" s="14"/>
      <c r="W1770" s="17"/>
      <c r="X1770" s="14"/>
    </row>
    <row r="1771" customFormat="false" ht="15" hidden="false" customHeight="false" outlineLevel="0" collapsed="false">
      <c r="A1771" s="9" t="str">
        <f aca="false">IF('3. Layout Parts'!$A1771="","",TRIM('3. Layout Parts'!$A1771))</f>
        <v/>
      </c>
      <c r="B1771" s="9" t="str">
        <f aca="false">IF($A1771="","",'3. Layout Parts'!$D1771)</f>
        <v/>
      </c>
      <c r="C1771" s="9" t="str">
        <f aca="false">IF($A1771="","",'3. Layout Parts'!$B1771)</f>
        <v/>
      </c>
      <c r="D1771" s="9" t="str">
        <f aca="false">IF($A1771="","",'3. Layout Parts'!$C1771)</f>
        <v/>
      </c>
      <c r="E1771" s="9" t="str">
        <f aca="false">IF($A1771="","",IFERROR(INDEX('2. Schematic Parts'!$B$2:$B$3001,MATCH($A1771,'2. Schematic Parts'!$A$2:$A$3001,0)),"NOT FOUND"))</f>
        <v/>
      </c>
      <c r="F1771" s="9" t="str">
        <f aca="false">IF($A1771="","",IFERROR(INDEX('2. Schematic Parts'!$C$2:$C$3001,MATCH($A1771,'2. Schematic Parts'!$A$2:$A$3001,0))&amp;"","NOT FOUND"))</f>
        <v/>
      </c>
      <c r="G1771" s="9" t="str">
        <f aca="false">IF($A1771="","",IFERROR(INDEX('2. Schematic Parts'!$D$2:$D$3001,MATCH($A1771,'2. Schematic Parts'!$A$2:$A$3001,0))&amp;"","NOT FOUND"))</f>
        <v/>
      </c>
      <c r="H1771" s="9" t="str">
        <f aca="false">IF($A1771="","",IF(COUNTIF('2. Schematic Parts'!$A$2:$A$3001,$A1771)=0,"NOT IN SCHEMATIC","OK"))</f>
        <v/>
      </c>
      <c r="I1771" s="9" t="str">
        <f aca="false">IF($A1771="","",IF($H1771="NOT IN SCHEMATIC","",IF(UPPER(TRIM($C1771))=UPPER(TRIM($E1771)),"OK","MISMATCH")))</f>
        <v/>
      </c>
      <c r="J1771" s="9" t="str">
        <f aca="false">IF($A1771="","",IF($H1771="NOT IN SCHEMATIC","",IF($F1771="","NO SCH DECAL",IF($D1771="","",IF(UPPER(TRIM($D1771))=UPPER(TRIM($F1771)),"OK","MISMATCH")))))</f>
        <v/>
      </c>
      <c r="K1771" s="16" t="str">
        <f aca="false">IF($A1771="","",SUMPRODUCT(--ISNUMBER(SEARCH(","&amp;TRIM($A1771)&amp;",",","&amp;SUBSTITUTE('1. Master BOM'!$D$2:$D$400," ","")&amp;","))))</f>
        <v/>
      </c>
      <c r="L1771" s="16" t="str">
        <f aca="false">IF($A1771="","",IF($K1771&lt;&gt;1,0,SUMPRODUCT(ISNUMBER(SEARCH(","&amp;TRIM($A1771)&amp;",",","&amp;SUBSTITUTE('1. Master BOM'!$D$2:$D$400," ","")&amp;","))*ROW('1. Master BOM'!$D$2:$D$400))))</f>
        <v/>
      </c>
      <c r="M1771" s="9" t="str">
        <f aca="false">IF($A1771="","",IF($K1771=0,"NOT IN BOM",IF($K1771&gt;1,"MULTIPLE BOM LINES","OK")))</f>
        <v/>
      </c>
      <c r="N1771" s="9" t="str">
        <f aca="false">IF($A1771="","",IF($L1771=0,"—",INDEX('1. Master BOM'!$A$1:$A$400,$L1771)))</f>
        <v/>
      </c>
      <c r="O1771" s="9" t="str">
        <f aca="false">IF($A1771="","",IF($L1771=0,"—",INDEX('1. Master BOM'!$B$1:$B$400,$L1771)))</f>
        <v/>
      </c>
      <c r="P1771" s="9" t="str">
        <f aca="false">IF($A1771="","",IF(OR($H1771="NOT IN SCHEMATIC",$O1771="—"),"",IF($G1771="","NO SCH PN",IF(UPPER(TRIM($G1771))=UPPER(TRIM($O1771)),"OK","MISMATCH"))))</f>
        <v/>
      </c>
      <c r="Q1771" s="9" t="str">
        <f aca="false">IF($A1771="","",IF($L1771=0,"—",INDEX('1. Master BOM'!$E$1:$E$400,$L1771)))</f>
        <v/>
      </c>
      <c r="R1771" s="9" t="str">
        <f aca="false">IF($A1771="","",IF($L1771=0,"—",IF(T(INDEX('1. Master BOM'!$F$1:$F$400,$L1771))="","(not set)",INDEX('1. Master BOM'!$F$1:$F$400,$L1771))))</f>
        <v/>
      </c>
      <c r="S1771" s="9" t="str">
        <f aca="false">IF($A1771="","",IF(OR($R1771="—",$R1771="(not set)",$D1771=""),"",IF(ISNUMBER(SEARCH(SUBSTITUTE(SUBSTITUTE(SUBSTITUTE($R1771,"-",""),"_","")," ",""),SUBSTITUTE(SUBSTITUTE(SUBSTITUTE($D1771,"-",""),"_","")," ",""))),"OK","CHECK")))</f>
        <v/>
      </c>
      <c r="T1771" s="9" t="str">
        <f aca="false">IF($A1771="","",IF(OR($H1771="NOT IN SCHEMATIC",$I1771="MISMATCH",$J1771="MISMATCH",$P1771="MISMATCH",$M1771&lt;&gt;"OK"),"REVIEW","OK"))</f>
        <v/>
      </c>
      <c r="U1771" s="14"/>
      <c r="V1771" s="14"/>
      <c r="W1771" s="17"/>
      <c r="X1771" s="14"/>
    </row>
    <row r="1772" customFormat="false" ht="15" hidden="false" customHeight="false" outlineLevel="0" collapsed="false">
      <c r="A1772" s="9" t="str">
        <f aca="false">IF('3. Layout Parts'!$A1772="","",TRIM('3. Layout Parts'!$A1772))</f>
        <v/>
      </c>
      <c r="B1772" s="9" t="str">
        <f aca="false">IF($A1772="","",'3. Layout Parts'!$D1772)</f>
        <v/>
      </c>
      <c r="C1772" s="9" t="str">
        <f aca="false">IF($A1772="","",'3. Layout Parts'!$B1772)</f>
        <v/>
      </c>
      <c r="D1772" s="9" t="str">
        <f aca="false">IF($A1772="","",'3. Layout Parts'!$C1772)</f>
        <v/>
      </c>
      <c r="E1772" s="9" t="str">
        <f aca="false">IF($A1772="","",IFERROR(INDEX('2. Schematic Parts'!$B$2:$B$3001,MATCH($A1772,'2. Schematic Parts'!$A$2:$A$3001,0)),"NOT FOUND"))</f>
        <v/>
      </c>
      <c r="F1772" s="9" t="str">
        <f aca="false">IF($A1772="","",IFERROR(INDEX('2. Schematic Parts'!$C$2:$C$3001,MATCH($A1772,'2. Schematic Parts'!$A$2:$A$3001,0))&amp;"","NOT FOUND"))</f>
        <v/>
      </c>
      <c r="G1772" s="9" t="str">
        <f aca="false">IF($A1772="","",IFERROR(INDEX('2. Schematic Parts'!$D$2:$D$3001,MATCH($A1772,'2. Schematic Parts'!$A$2:$A$3001,0))&amp;"","NOT FOUND"))</f>
        <v/>
      </c>
      <c r="H1772" s="9" t="str">
        <f aca="false">IF($A1772="","",IF(COUNTIF('2. Schematic Parts'!$A$2:$A$3001,$A1772)=0,"NOT IN SCHEMATIC","OK"))</f>
        <v/>
      </c>
      <c r="I1772" s="9" t="str">
        <f aca="false">IF($A1772="","",IF($H1772="NOT IN SCHEMATIC","",IF(UPPER(TRIM($C1772))=UPPER(TRIM($E1772)),"OK","MISMATCH")))</f>
        <v/>
      </c>
      <c r="J1772" s="9" t="str">
        <f aca="false">IF($A1772="","",IF($H1772="NOT IN SCHEMATIC","",IF($F1772="","NO SCH DECAL",IF($D1772="","",IF(UPPER(TRIM($D1772))=UPPER(TRIM($F1772)),"OK","MISMATCH")))))</f>
        <v/>
      </c>
      <c r="K1772" s="16" t="str">
        <f aca="false">IF($A1772="","",SUMPRODUCT(--ISNUMBER(SEARCH(","&amp;TRIM($A1772)&amp;",",","&amp;SUBSTITUTE('1. Master BOM'!$D$2:$D$400," ","")&amp;","))))</f>
        <v/>
      </c>
      <c r="L1772" s="16" t="str">
        <f aca="false">IF($A1772="","",IF($K1772&lt;&gt;1,0,SUMPRODUCT(ISNUMBER(SEARCH(","&amp;TRIM($A1772)&amp;",",","&amp;SUBSTITUTE('1. Master BOM'!$D$2:$D$400," ","")&amp;","))*ROW('1. Master BOM'!$D$2:$D$400))))</f>
        <v/>
      </c>
      <c r="M1772" s="9" t="str">
        <f aca="false">IF($A1772="","",IF($K1772=0,"NOT IN BOM",IF($K1772&gt;1,"MULTIPLE BOM LINES","OK")))</f>
        <v/>
      </c>
      <c r="N1772" s="9" t="str">
        <f aca="false">IF($A1772="","",IF($L1772=0,"—",INDEX('1. Master BOM'!$A$1:$A$400,$L1772)))</f>
        <v/>
      </c>
      <c r="O1772" s="9" t="str">
        <f aca="false">IF($A1772="","",IF($L1772=0,"—",INDEX('1. Master BOM'!$B$1:$B$400,$L1772)))</f>
        <v/>
      </c>
      <c r="P1772" s="9" t="str">
        <f aca="false">IF($A1772="","",IF(OR($H1772="NOT IN SCHEMATIC",$O1772="—"),"",IF($G1772="","NO SCH PN",IF(UPPER(TRIM($G1772))=UPPER(TRIM($O1772)),"OK","MISMATCH"))))</f>
        <v/>
      </c>
      <c r="Q1772" s="9" t="str">
        <f aca="false">IF($A1772="","",IF($L1772=0,"—",INDEX('1. Master BOM'!$E$1:$E$400,$L1772)))</f>
        <v/>
      </c>
      <c r="R1772" s="9" t="str">
        <f aca="false">IF($A1772="","",IF($L1772=0,"—",IF(T(INDEX('1. Master BOM'!$F$1:$F$400,$L1772))="","(not set)",INDEX('1. Master BOM'!$F$1:$F$400,$L1772))))</f>
        <v/>
      </c>
      <c r="S1772" s="9" t="str">
        <f aca="false">IF($A1772="","",IF(OR($R1772="—",$R1772="(not set)",$D1772=""),"",IF(ISNUMBER(SEARCH(SUBSTITUTE(SUBSTITUTE(SUBSTITUTE($R1772,"-",""),"_","")," ",""),SUBSTITUTE(SUBSTITUTE(SUBSTITUTE($D1772,"-",""),"_","")," ",""))),"OK","CHECK")))</f>
        <v/>
      </c>
      <c r="T1772" s="9" t="str">
        <f aca="false">IF($A1772="","",IF(OR($H1772="NOT IN SCHEMATIC",$I1772="MISMATCH",$J1772="MISMATCH",$P1772="MISMATCH",$M1772&lt;&gt;"OK"),"REVIEW","OK"))</f>
        <v/>
      </c>
      <c r="U1772" s="14"/>
      <c r="V1772" s="14"/>
      <c r="W1772" s="17"/>
      <c r="X1772" s="14"/>
    </row>
    <row r="1773" customFormat="false" ht="15" hidden="false" customHeight="false" outlineLevel="0" collapsed="false">
      <c r="A1773" s="9" t="str">
        <f aca="false">IF('3. Layout Parts'!$A1773="","",TRIM('3. Layout Parts'!$A1773))</f>
        <v/>
      </c>
      <c r="B1773" s="9" t="str">
        <f aca="false">IF($A1773="","",'3. Layout Parts'!$D1773)</f>
        <v/>
      </c>
      <c r="C1773" s="9" t="str">
        <f aca="false">IF($A1773="","",'3. Layout Parts'!$B1773)</f>
        <v/>
      </c>
      <c r="D1773" s="9" t="str">
        <f aca="false">IF($A1773="","",'3. Layout Parts'!$C1773)</f>
        <v/>
      </c>
      <c r="E1773" s="9" t="str">
        <f aca="false">IF($A1773="","",IFERROR(INDEX('2. Schematic Parts'!$B$2:$B$3001,MATCH($A1773,'2. Schematic Parts'!$A$2:$A$3001,0)),"NOT FOUND"))</f>
        <v/>
      </c>
      <c r="F1773" s="9" t="str">
        <f aca="false">IF($A1773="","",IFERROR(INDEX('2. Schematic Parts'!$C$2:$C$3001,MATCH($A1773,'2. Schematic Parts'!$A$2:$A$3001,0))&amp;"","NOT FOUND"))</f>
        <v/>
      </c>
      <c r="G1773" s="9" t="str">
        <f aca="false">IF($A1773="","",IFERROR(INDEX('2. Schematic Parts'!$D$2:$D$3001,MATCH($A1773,'2. Schematic Parts'!$A$2:$A$3001,0))&amp;"","NOT FOUND"))</f>
        <v/>
      </c>
      <c r="H1773" s="9" t="str">
        <f aca="false">IF($A1773="","",IF(COUNTIF('2. Schematic Parts'!$A$2:$A$3001,$A1773)=0,"NOT IN SCHEMATIC","OK"))</f>
        <v/>
      </c>
      <c r="I1773" s="9" t="str">
        <f aca="false">IF($A1773="","",IF($H1773="NOT IN SCHEMATIC","",IF(UPPER(TRIM($C1773))=UPPER(TRIM($E1773)),"OK","MISMATCH")))</f>
        <v/>
      </c>
      <c r="J1773" s="9" t="str">
        <f aca="false">IF($A1773="","",IF($H1773="NOT IN SCHEMATIC","",IF($F1773="","NO SCH DECAL",IF($D1773="","",IF(UPPER(TRIM($D1773))=UPPER(TRIM($F1773)),"OK","MISMATCH")))))</f>
        <v/>
      </c>
      <c r="K1773" s="16" t="str">
        <f aca="false">IF($A1773="","",SUMPRODUCT(--ISNUMBER(SEARCH(","&amp;TRIM($A1773)&amp;",",","&amp;SUBSTITUTE('1. Master BOM'!$D$2:$D$400," ","")&amp;","))))</f>
        <v/>
      </c>
      <c r="L1773" s="16" t="str">
        <f aca="false">IF($A1773="","",IF($K1773&lt;&gt;1,0,SUMPRODUCT(ISNUMBER(SEARCH(","&amp;TRIM($A1773)&amp;",",","&amp;SUBSTITUTE('1. Master BOM'!$D$2:$D$400," ","")&amp;","))*ROW('1. Master BOM'!$D$2:$D$400))))</f>
        <v/>
      </c>
      <c r="M1773" s="9" t="str">
        <f aca="false">IF($A1773="","",IF($K1773=0,"NOT IN BOM",IF($K1773&gt;1,"MULTIPLE BOM LINES","OK")))</f>
        <v/>
      </c>
      <c r="N1773" s="9" t="str">
        <f aca="false">IF($A1773="","",IF($L1773=0,"—",INDEX('1. Master BOM'!$A$1:$A$400,$L1773)))</f>
        <v/>
      </c>
      <c r="O1773" s="9" t="str">
        <f aca="false">IF($A1773="","",IF($L1773=0,"—",INDEX('1. Master BOM'!$B$1:$B$400,$L1773)))</f>
        <v/>
      </c>
      <c r="P1773" s="9" t="str">
        <f aca="false">IF($A1773="","",IF(OR($H1773="NOT IN SCHEMATIC",$O1773="—"),"",IF($G1773="","NO SCH PN",IF(UPPER(TRIM($G1773))=UPPER(TRIM($O1773)),"OK","MISMATCH"))))</f>
        <v/>
      </c>
      <c r="Q1773" s="9" t="str">
        <f aca="false">IF($A1773="","",IF($L1773=0,"—",INDEX('1. Master BOM'!$E$1:$E$400,$L1773)))</f>
        <v/>
      </c>
      <c r="R1773" s="9" t="str">
        <f aca="false">IF($A1773="","",IF($L1773=0,"—",IF(T(INDEX('1. Master BOM'!$F$1:$F$400,$L1773))="","(not set)",INDEX('1. Master BOM'!$F$1:$F$400,$L1773))))</f>
        <v/>
      </c>
      <c r="S1773" s="9" t="str">
        <f aca="false">IF($A1773="","",IF(OR($R1773="—",$R1773="(not set)",$D1773=""),"",IF(ISNUMBER(SEARCH(SUBSTITUTE(SUBSTITUTE(SUBSTITUTE($R1773,"-",""),"_","")," ",""),SUBSTITUTE(SUBSTITUTE(SUBSTITUTE($D1773,"-",""),"_","")," ",""))),"OK","CHECK")))</f>
        <v/>
      </c>
      <c r="T1773" s="9" t="str">
        <f aca="false">IF($A1773="","",IF(OR($H1773="NOT IN SCHEMATIC",$I1773="MISMATCH",$J1773="MISMATCH",$P1773="MISMATCH",$M1773&lt;&gt;"OK"),"REVIEW","OK"))</f>
        <v/>
      </c>
      <c r="U1773" s="14"/>
      <c r="V1773" s="14"/>
      <c r="W1773" s="17"/>
      <c r="X1773" s="14"/>
    </row>
    <row r="1774" customFormat="false" ht="15" hidden="false" customHeight="false" outlineLevel="0" collapsed="false">
      <c r="A1774" s="9" t="str">
        <f aca="false">IF('3. Layout Parts'!$A1774="","",TRIM('3. Layout Parts'!$A1774))</f>
        <v/>
      </c>
      <c r="B1774" s="9" t="str">
        <f aca="false">IF($A1774="","",'3. Layout Parts'!$D1774)</f>
        <v/>
      </c>
      <c r="C1774" s="9" t="str">
        <f aca="false">IF($A1774="","",'3. Layout Parts'!$B1774)</f>
        <v/>
      </c>
      <c r="D1774" s="9" t="str">
        <f aca="false">IF($A1774="","",'3. Layout Parts'!$C1774)</f>
        <v/>
      </c>
      <c r="E1774" s="9" t="str">
        <f aca="false">IF($A1774="","",IFERROR(INDEX('2. Schematic Parts'!$B$2:$B$3001,MATCH($A1774,'2. Schematic Parts'!$A$2:$A$3001,0)),"NOT FOUND"))</f>
        <v/>
      </c>
      <c r="F1774" s="9" t="str">
        <f aca="false">IF($A1774="","",IFERROR(INDEX('2. Schematic Parts'!$C$2:$C$3001,MATCH($A1774,'2. Schematic Parts'!$A$2:$A$3001,0))&amp;"","NOT FOUND"))</f>
        <v/>
      </c>
      <c r="G1774" s="9" t="str">
        <f aca="false">IF($A1774="","",IFERROR(INDEX('2. Schematic Parts'!$D$2:$D$3001,MATCH($A1774,'2. Schematic Parts'!$A$2:$A$3001,0))&amp;"","NOT FOUND"))</f>
        <v/>
      </c>
      <c r="H1774" s="9" t="str">
        <f aca="false">IF($A1774="","",IF(COUNTIF('2. Schematic Parts'!$A$2:$A$3001,$A1774)=0,"NOT IN SCHEMATIC","OK"))</f>
        <v/>
      </c>
      <c r="I1774" s="9" t="str">
        <f aca="false">IF($A1774="","",IF($H1774="NOT IN SCHEMATIC","",IF(UPPER(TRIM($C1774))=UPPER(TRIM($E1774)),"OK","MISMATCH")))</f>
        <v/>
      </c>
      <c r="J1774" s="9" t="str">
        <f aca="false">IF($A1774="","",IF($H1774="NOT IN SCHEMATIC","",IF($F1774="","NO SCH DECAL",IF($D1774="","",IF(UPPER(TRIM($D1774))=UPPER(TRIM($F1774)),"OK","MISMATCH")))))</f>
        <v/>
      </c>
      <c r="K1774" s="16" t="str">
        <f aca="false">IF($A1774="","",SUMPRODUCT(--ISNUMBER(SEARCH(","&amp;TRIM($A1774)&amp;",",","&amp;SUBSTITUTE('1. Master BOM'!$D$2:$D$400," ","")&amp;","))))</f>
        <v/>
      </c>
      <c r="L1774" s="16" t="str">
        <f aca="false">IF($A1774="","",IF($K1774&lt;&gt;1,0,SUMPRODUCT(ISNUMBER(SEARCH(","&amp;TRIM($A1774)&amp;",",","&amp;SUBSTITUTE('1. Master BOM'!$D$2:$D$400," ","")&amp;","))*ROW('1. Master BOM'!$D$2:$D$400))))</f>
        <v/>
      </c>
      <c r="M1774" s="9" t="str">
        <f aca="false">IF($A1774="","",IF($K1774=0,"NOT IN BOM",IF($K1774&gt;1,"MULTIPLE BOM LINES","OK")))</f>
        <v/>
      </c>
      <c r="N1774" s="9" t="str">
        <f aca="false">IF($A1774="","",IF($L1774=0,"—",INDEX('1. Master BOM'!$A$1:$A$400,$L1774)))</f>
        <v/>
      </c>
      <c r="O1774" s="9" t="str">
        <f aca="false">IF($A1774="","",IF($L1774=0,"—",INDEX('1. Master BOM'!$B$1:$B$400,$L1774)))</f>
        <v/>
      </c>
      <c r="P1774" s="9" t="str">
        <f aca="false">IF($A1774="","",IF(OR($H1774="NOT IN SCHEMATIC",$O1774="—"),"",IF($G1774="","NO SCH PN",IF(UPPER(TRIM($G1774))=UPPER(TRIM($O1774)),"OK","MISMATCH"))))</f>
        <v/>
      </c>
      <c r="Q1774" s="9" t="str">
        <f aca="false">IF($A1774="","",IF($L1774=0,"—",INDEX('1. Master BOM'!$E$1:$E$400,$L1774)))</f>
        <v/>
      </c>
      <c r="R1774" s="9" t="str">
        <f aca="false">IF($A1774="","",IF($L1774=0,"—",IF(T(INDEX('1. Master BOM'!$F$1:$F$400,$L1774))="","(not set)",INDEX('1. Master BOM'!$F$1:$F$400,$L1774))))</f>
        <v/>
      </c>
      <c r="S1774" s="9" t="str">
        <f aca="false">IF($A1774="","",IF(OR($R1774="—",$R1774="(not set)",$D1774=""),"",IF(ISNUMBER(SEARCH(SUBSTITUTE(SUBSTITUTE(SUBSTITUTE($R1774,"-",""),"_","")," ",""),SUBSTITUTE(SUBSTITUTE(SUBSTITUTE($D1774,"-",""),"_","")," ",""))),"OK","CHECK")))</f>
        <v/>
      </c>
      <c r="T1774" s="9" t="str">
        <f aca="false">IF($A1774="","",IF(OR($H1774="NOT IN SCHEMATIC",$I1774="MISMATCH",$J1774="MISMATCH",$P1774="MISMATCH",$M1774&lt;&gt;"OK"),"REVIEW","OK"))</f>
        <v/>
      </c>
      <c r="U1774" s="14"/>
      <c r="V1774" s="14"/>
      <c r="W1774" s="17"/>
      <c r="X1774" s="14"/>
    </row>
    <row r="1775" customFormat="false" ht="15" hidden="false" customHeight="false" outlineLevel="0" collapsed="false">
      <c r="A1775" s="9" t="str">
        <f aca="false">IF('3. Layout Parts'!$A1775="","",TRIM('3. Layout Parts'!$A1775))</f>
        <v/>
      </c>
      <c r="B1775" s="9" t="str">
        <f aca="false">IF($A1775="","",'3. Layout Parts'!$D1775)</f>
        <v/>
      </c>
      <c r="C1775" s="9" t="str">
        <f aca="false">IF($A1775="","",'3. Layout Parts'!$B1775)</f>
        <v/>
      </c>
      <c r="D1775" s="9" t="str">
        <f aca="false">IF($A1775="","",'3. Layout Parts'!$C1775)</f>
        <v/>
      </c>
      <c r="E1775" s="9" t="str">
        <f aca="false">IF($A1775="","",IFERROR(INDEX('2. Schematic Parts'!$B$2:$B$3001,MATCH($A1775,'2. Schematic Parts'!$A$2:$A$3001,0)),"NOT FOUND"))</f>
        <v/>
      </c>
      <c r="F1775" s="9" t="str">
        <f aca="false">IF($A1775="","",IFERROR(INDEX('2. Schematic Parts'!$C$2:$C$3001,MATCH($A1775,'2. Schematic Parts'!$A$2:$A$3001,0))&amp;"","NOT FOUND"))</f>
        <v/>
      </c>
      <c r="G1775" s="9" t="str">
        <f aca="false">IF($A1775="","",IFERROR(INDEX('2. Schematic Parts'!$D$2:$D$3001,MATCH($A1775,'2. Schematic Parts'!$A$2:$A$3001,0))&amp;"","NOT FOUND"))</f>
        <v/>
      </c>
      <c r="H1775" s="9" t="str">
        <f aca="false">IF($A1775="","",IF(COUNTIF('2. Schematic Parts'!$A$2:$A$3001,$A1775)=0,"NOT IN SCHEMATIC","OK"))</f>
        <v/>
      </c>
      <c r="I1775" s="9" t="str">
        <f aca="false">IF($A1775="","",IF($H1775="NOT IN SCHEMATIC","",IF(UPPER(TRIM($C1775))=UPPER(TRIM($E1775)),"OK","MISMATCH")))</f>
        <v/>
      </c>
      <c r="J1775" s="9" t="str">
        <f aca="false">IF($A1775="","",IF($H1775="NOT IN SCHEMATIC","",IF($F1775="","NO SCH DECAL",IF($D1775="","",IF(UPPER(TRIM($D1775))=UPPER(TRIM($F1775)),"OK","MISMATCH")))))</f>
        <v/>
      </c>
      <c r="K1775" s="16" t="str">
        <f aca="false">IF($A1775="","",SUMPRODUCT(--ISNUMBER(SEARCH(","&amp;TRIM($A1775)&amp;",",","&amp;SUBSTITUTE('1. Master BOM'!$D$2:$D$400," ","")&amp;","))))</f>
        <v/>
      </c>
      <c r="L1775" s="16" t="str">
        <f aca="false">IF($A1775="","",IF($K1775&lt;&gt;1,0,SUMPRODUCT(ISNUMBER(SEARCH(","&amp;TRIM($A1775)&amp;",",","&amp;SUBSTITUTE('1. Master BOM'!$D$2:$D$400," ","")&amp;","))*ROW('1. Master BOM'!$D$2:$D$400))))</f>
        <v/>
      </c>
      <c r="M1775" s="9" t="str">
        <f aca="false">IF($A1775="","",IF($K1775=0,"NOT IN BOM",IF($K1775&gt;1,"MULTIPLE BOM LINES","OK")))</f>
        <v/>
      </c>
      <c r="N1775" s="9" t="str">
        <f aca="false">IF($A1775="","",IF($L1775=0,"—",INDEX('1. Master BOM'!$A$1:$A$400,$L1775)))</f>
        <v/>
      </c>
      <c r="O1775" s="9" t="str">
        <f aca="false">IF($A1775="","",IF($L1775=0,"—",INDEX('1. Master BOM'!$B$1:$B$400,$L1775)))</f>
        <v/>
      </c>
      <c r="P1775" s="9" t="str">
        <f aca="false">IF($A1775="","",IF(OR($H1775="NOT IN SCHEMATIC",$O1775="—"),"",IF($G1775="","NO SCH PN",IF(UPPER(TRIM($G1775))=UPPER(TRIM($O1775)),"OK","MISMATCH"))))</f>
        <v/>
      </c>
      <c r="Q1775" s="9" t="str">
        <f aca="false">IF($A1775="","",IF($L1775=0,"—",INDEX('1. Master BOM'!$E$1:$E$400,$L1775)))</f>
        <v/>
      </c>
      <c r="R1775" s="9" t="str">
        <f aca="false">IF($A1775="","",IF($L1775=0,"—",IF(T(INDEX('1. Master BOM'!$F$1:$F$400,$L1775))="","(not set)",INDEX('1. Master BOM'!$F$1:$F$400,$L1775))))</f>
        <v/>
      </c>
      <c r="S1775" s="9" t="str">
        <f aca="false">IF($A1775="","",IF(OR($R1775="—",$R1775="(not set)",$D1775=""),"",IF(ISNUMBER(SEARCH(SUBSTITUTE(SUBSTITUTE(SUBSTITUTE($R1775,"-",""),"_","")," ",""),SUBSTITUTE(SUBSTITUTE(SUBSTITUTE($D1775,"-",""),"_","")," ",""))),"OK","CHECK")))</f>
        <v/>
      </c>
      <c r="T1775" s="9" t="str">
        <f aca="false">IF($A1775="","",IF(OR($H1775="NOT IN SCHEMATIC",$I1775="MISMATCH",$J1775="MISMATCH",$P1775="MISMATCH",$M1775&lt;&gt;"OK"),"REVIEW","OK"))</f>
        <v/>
      </c>
      <c r="U1775" s="14"/>
      <c r="V1775" s="14"/>
      <c r="W1775" s="17"/>
      <c r="X1775" s="14"/>
    </row>
    <row r="1776" customFormat="false" ht="15" hidden="false" customHeight="false" outlineLevel="0" collapsed="false">
      <c r="A1776" s="9" t="str">
        <f aca="false">IF('3. Layout Parts'!$A1776="","",TRIM('3. Layout Parts'!$A1776))</f>
        <v/>
      </c>
      <c r="B1776" s="9" t="str">
        <f aca="false">IF($A1776="","",'3. Layout Parts'!$D1776)</f>
        <v/>
      </c>
      <c r="C1776" s="9" t="str">
        <f aca="false">IF($A1776="","",'3. Layout Parts'!$B1776)</f>
        <v/>
      </c>
      <c r="D1776" s="9" t="str">
        <f aca="false">IF($A1776="","",'3. Layout Parts'!$C1776)</f>
        <v/>
      </c>
      <c r="E1776" s="9" t="str">
        <f aca="false">IF($A1776="","",IFERROR(INDEX('2. Schematic Parts'!$B$2:$B$3001,MATCH($A1776,'2. Schematic Parts'!$A$2:$A$3001,0)),"NOT FOUND"))</f>
        <v/>
      </c>
      <c r="F1776" s="9" t="str">
        <f aca="false">IF($A1776="","",IFERROR(INDEX('2. Schematic Parts'!$C$2:$C$3001,MATCH($A1776,'2. Schematic Parts'!$A$2:$A$3001,0))&amp;"","NOT FOUND"))</f>
        <v/>
      </c>
      <c r="G1776" s="9" t="str">
        <f aca="false">IF($A1776="","",IFERROR(INDEX('2. Schematic Parts'!$D$2:$D$3001,MATCH($A1776,'2. Schematic Parts'!$A$2:$A$3001,0))&amp;"","NOT FOUND"))</f>
        <v/>
      </c>
      <c r="H1776" s="9" t="str">
        <f aca="false">IF($A1776="","",IF(COUNTIF('2. Schematic Parts'!$A$2:$A$3001,$A1776)=0,"NOT IN SCHEMATIC","OK"))</f>
        <v/>
      </c>
      <c r="I1776" s="9" t="str">
        <f aca="false">IF($A1776="","",IF($H1776="NOT IN SCHEMATIC","",IF(UPPER(TRIM($C1776))=UPPER(TRIM($E1776)),"OK","MISMATCH")))</f>
        <v/>
      </c>
      <c r="J1776" s="9" t="str">
        <f aca="false">IF($A1776="","",IF($H1776="NOT IN SCHEMATIC","",IF($F1776="","NO SCH DECAL",IF($D1776="","",IF(UPPER(TRIM($D1776))=UPPER(TRIM($F1776)),"OK","MISMATCH")))))</f>
        <v/>
      </c>
      <c r="K1776" s="16" t="str">
        <f aca="false">IF($A1776="","",SUMPRODUCT(--ISNUMBER(SEARCH(","&amp;TRIM($A1776)&amp;",",","&amp;SUBSTITUTE('1. Master BOM'!$D$2:$D$400," ","")&amp;","))))</f>
        <v/>
      </c>
      <c r="L1776" s="16" t="str">
        <f aca="false">IF($A1776="","",IF($K1776&lt;&gt;1,0,SUMPRODUCT(ISNUMBER(SEARCH(","&amp;TRIM($A1776)&amp;",",","&amp;SUBSTITUTE('1. Master BOM'!$D$2:$D$400," ","")&amp;","))*ROW('1. Master BOM'!$D$2:$D$400))))</f>
        <v/>
      </c>
      <c r="M1776" s="9" t="str">
        <f aca="false">IF($A1776="","",IF($K1776=0,"NOT IN BOM",IF($K1776&gt;1,"MULTIPLE BOM LINES","OK")))</f>
        <v/>
      </c>
      <c r="N1776" s="9" t="str">
        <f aca="false">IF($A1776="","",IF($L1776=0,"—",INDEX('1. Master BOM'!$A$1:$A$400,$L1776)))</f>
        <v/>
      </c>
      <c r="O1776" s="9" t="str">
        <f aca="false">IF($A1776="","",IF($L1776=0,"—",INDEX('1. Master BOM'!$B$1:$B$400,$L1776)))</f>
        <v/>
      </c>
      <c r="P1776" s="9" t="str">
        <f aca="false">IF($A1776="","",IF(OR($H1776="NOT IN SCHEMATIC",$O1776="—"),"",IF($G1776="","NO SCH PN",IF(UPPER(TRIM($G1776))=UPPER(TRIM($O1776)),"OK","MISMATCH"))))</f>
        <v/>
      </c>
      <c r="Q1776" s="9" t="str">
        <f aca="false">IF($A1776="","",IF($L1776=0,"—",INDEX('1. Master BOM'!$E$1:$E$400,$L1776)))</f>
        <v/>
      </c>
      <c r="R1776" s="9" t="str">
        <f aca="false">IF($A1776="","",IF($L1776=0,"—",IF(T(INDEX('1. Master BOM'!$F$1:$F$400,$L1776))="","(not set)",INDEX('1. Master BOM'!$F$1:$F$400,$L1776))))</f>
        <v/>
      </c>
      <c r="S1776" s="9" t="str">
        <f aca="false">IF($A1776="","",IF(OR($R1776="—",$R1776="(not set)",$D1776=""),"",IF(ISNUMBER(SEARCH(SUBSTITUTE(SUBSTITUTE(SUBSTITUTE($R1776,"-",""),"_","")," ",""),SUBSTITUTE(SUBSTITUTE(SUBSTITUTE($D1776,"-",""),"_","")," ",""))),"OK","CHECK")))</f>
        <v/>
      </c>
      <c r="T1776" s="9" t="str">
        <f aca="false">IF($A1776="","",IF(OR($H1776="NOT IN SCHEMATIC",$I1776="MISMATCH",$J1776="MISMATCH",$P1776="MISMATCH",$M1776&lt;&gt;"OK"),"REVIEW","OK"))</f>
        <v/>
      </c>
      <c r="U1776" s="14"/>
      <c r="V1776" s="14"/>
      <c r="W1776" s="17"/>
      <c r="X1776" s="14"/>
    </row>
    <row r="1777" customFormat="false" ht="15" hidden="false" customHeight="false" outlineLevel="0" collapsed="false">
      <c r="A1777" s="9" t="str">
        <f aca="false">IF('3. Layout Parts'!$A1777="","",TRIM('3. Layout Parts'!$A1777))</f>
        <v/>
      </c>
      <c r="B1777" s="9" t="str">
        <f aca="false">IF($A1777="","",'3. Layout Parts'!$D1777)</f>
        <v/>
      </c>
      <c r="C1777" s="9" t="str">
        <f aca="false">IF($A1777="","",'3. Layout Parts'!$B1777)</f>
        <v/>
      </c>
      <c r="D1777" s="9" t="str">
        <f aca="false">IF($A1777="","",'3. Layout Parts'!$C1777)</f>
        <v/>
      </c>
      <c r="E1777" s="9" t="str">
        <f aca="false">IF($A1777="","",IFERROR(INDEX('2. Schematic Parts'!$B$2:$B$3001,MATCH($A1777,'2. Schematic Parts'!$A$2:$A$3001,0)),"NOT FOUND"))</f>
        <v/>
      </c>
      <c r="F1777" s="9" t="str">
        <f aca="false">IF($A1777="","",IFERROR(INDEX('2. Schematic Parts'!$C$2:$C$3001,MATCH($A1777,'2. Schematic Parts'!$A$2:$A$3001,0))&amp;"","NOT FOUND"))</f>
        <v/>
      </c>
      <c r="G1777" s="9" t="str">
        <f aca="false">IF($A1777="","",IFERROR(INDEX('2. Schematic Parts'!$D$2:$D$3001,MATCH($A1777,'2. Schematic Parts'!$A$2:$A$3001,0))&amp;"","NOT FOUND"))</f>
        <v/>
      </c>
      <c r="H1777" s="9" t="str">
        <f aca="false">IF($A1777="","",IF(COUNTIF('2. Schematic Parts'!$A$2:$A$3001,$A1777)=0,"NOT IN SCHEMATIC","OK"))</f>
        <v/>
      </c>
      <c r="I1777" s="9" t="str">
        <f aca="false">IF($A1777="","",IF($H1777="NOT IN SCHEMATIC","",IF(UPPER(TRIM($C1777))=UPPER(TRIM($E1777)),"OK","MISMATCH")))</f>
        <v/>
      </c>
      <c r="J1777" s="9" t="str">
        <f aca="false">IF($A1777="","",IF($H1777="NOT IN SCHEMATIC","",IF($F1777="","NO SCH DECAL",IF($D1777="","",IF(UPPER(TRIM($D1777))=UPPER(TRIM($F1777)),"OK","MISMATCH")))))</f>
        <v/>
      </c>
      <c r="K1777" s="16" t="str">
        <f aca="false">IF($A1777="","",SUMPRODUCT(--ISNUMBER(SEARCH(","&amp;TRIM($A1777)&amp;",",","&amp;SUBSTITUTE('1. Master BOM'!$D$2:$D$400," ","")&amp;","))))</f>
        <v/>
      </c>
      <c r="L1777" s="16" t="str">
        <f aca="false">IF($A1777="","",IF($K1777&lt;&gt;1,0,SUMPRODUCT(ISNUMBER(SEARCH(","&amp;TRIM($A1777)&amp;",",","&amp;SUBSTITUTE('1. Master BOM'!$D$2:$D$400," ","")&amp;","))*ROW('1. Master BOM'!$D$2:$D$400))))</f>
        <v/>
      </c>
      <c r="M1777" s="9" t="str">
        <f aca="false">IF($A1777="","",IF($K1777=0,"NOT IN BOM",IF($K1777&gt;1,"MULTIPLE BOM LINES","OK")))</f>
        <v/>
      </c>
      <c r="N1777" s="9" t="str">
        <f aca="false">IF($A1777="","",IF($L1777=0,"—",INDEX('1. Master BOM'!$A$1:$A$400,$L1777)))</f>
        <v/>
      </c>
      <c r="O1777" s="9" t="str">
        <f aca="false">IF($A1777="","",IF($L1777=0,"—",INDEX('1. Master BOM'!$B$1:$B$400,$L1777)))</f>
        <v/>
      </c>
      <c r="P1777" s="9" t="str">
        <f aca="false">IF($A1777="","",IF(OR($H1777="NOT IN SCHEMATIC",$O1777="—"),"",IF($G1777="","NO SCH PN",IF(UPPER(TRIM($G1777))=UPPER(TRIM($O1777)),"OK","MISMATCH"))))</f>
        <v/>
      </c>
      <c r="Q1777" s="9" t="str">
        <f aca="false">IF($A1777="","",IF($L1777=0,"—",INDEX('1. Master BOM'!$E$1:$E$400,$L1777)))</f>
        <v/>
      </c>
      <c r="R1777" s="9" t="str">
        <f aca="false">IF($A1777="","",IF($L1777=0,"—",IF(T(INDEX('1. Master BOM'!$F$1:$F$400,$L1777))="","(not set)",INDEX('1. Master BOM'!$F$1:$F$400,$L1777))))</f>
        <v/>
      </c>
      <c r="S1777" s="9" t="str">
        <f aca="false">IF($A1777="","",IF(OR($R1777="—",$R1777="(not set)",$D1777=""),"",IF(ISNUMBER(SEARCH(SUBSTITUTE(SUBSTITUTE(SUBSTITUTE($R1777,"-",""),"_","")," ",""),SUBSTITUTE(SUBSTITUTE(SUBSTITUTE($D1777,"-",""),"_","")," ",""))),"OK","CHECK")))</f>
        <v/>
      </c>
      <c r="T1777" s="9" t="str">
        <f aca="false">IF($A1777="","",IF(OR($H1777="NOT IN SCHEMATIC",$I1777="MISMATCH",$J1777="MISMATCH",$P1777="MISMATCH",$M1777&lt;&gt;"OK"),"REVIEW","OK"))</f>
        <v/>
      </c>
      <c r="U1777" s="14"/>
      <c r="V1777" s="14"/>
      <c r="W1777" s="17"/>
      <c r="X1777" s="14"/>
    </row>
    <row r="1778" customFormat="false" ht="15" hidden="false" customHeight="false" outlineLevel="0" collapsed="false">
      <c r="A1778" s="9" t="str">
        <f aca="false">IF('3. Layout Parts'!$A1778="","",TRIM('3. Layout Parts'!$A1778))</f>
        <v/>
      </c>
      <c r="B1778" s="9" t="str">
        <f aca="false">IF($A1778="","",'3. Layout Parts'!$D1778)</f>
        <v/>
      </c>
      <c r="C1778" s="9" t="str">
        <f aca="false">IF($A1778="","",'3. Layout Parts'!$B1778)</f>
        <v/>
      </c>
      <c r="D1778" s="9" t="str">
        <f aca="false">IF($A1778="","",'3. Layout Parts'!$C1778)</f>
        <v/>
      </c>
      <c r="E1778" s="9" t="str">
        <f aca="false">IF($A1778="","",IFERROR(INDEX('2. Schematic Parts'!$B$2:$B$3001,MATCH($A1778,'2. Schematic Parts'!$A$2:$A$3001,0)),"NOT FOUND"))</f>
        <v/>
      </c>
      <c r="F1778" s="9" t="str">
        <f aca="false">IF($A1778="","",IFERROR(INDEX('2. Schematic Parts'!$C$2:$C$3001,MATCH($A1778,'2. Schematic Parts'!$A$2:$A$3001,0))&amp;"","NOT FOUND"))</f>
        <v/>
      </c>
      <c r="G1778" s="9" t="str">
        <f aca="false">IF($A1778="","",IFERROR(INDEX('2. Schematic Parts'!$D$2:$D$3001,MATCH($A1778,'2. Schematic Parts'!$A$2:$A$3001,0))&amp;"","NOT FOUND"))</f>
        <v/>
      </c>
      <c r="H1778" s="9" t="str">
        <f aca="false">IF($A1778="","",IF(COUNTIF('2. Schematic Parts'!$A$2:$A$3001,$A1778)=0,"NOT IN SCHEMATIC","OK"))</f>
        <v/>
      </c>
      <c r="I1778" s="9" t="str">
        <f aca="false">IF($A1778="","",IF($H1778="NOT IN SCHEMATIC","",IF(UPPER(TRIM($C1778))=UPPER(TRIM($E1778)),"OK","MISMATCH")))</f>
        <v/>
      </c>
      <c r="J1778" s="9" t="str">
        <f aca="false">IF($A1778="","",IF($H1778="NOT IN SCHEMATIC","",IF($F1778="","NO SCH DECAL",IF($D1778="","",IF(UPPER(TRIM($D1778))=UPPER(TRIM($F1778)),"OK","MISMATCH")))))</f>
        <v/>
      </c>
      <c r="K1778" s="16" t="str">
        <f aca="false">IF($A1778="","",SUMPRODUCT(--ISNUMBER(SEARCH(","&amp;TRIM($A1778)&amp;",",","&amp;SUBSTITUTE('1. Master BOM'!$D$2:$D$400," ","")&amp;","))))</f>
        <v/>
      </c>
      <c r="L1778" s="16" t="str">
        <f aca="false">IF($A1778="","",IF($K1778&lt;&gt;1,0,SUMPRODUCT(ISNUMBER(SEARCH(","&amp;TRIM($A1778)&amp;",",","&amp;SUBSTITUTE('1. Master BOM'!$D$2:$D$400," ","")&amp;","))*ROW('1. Master BOM'!$D$2:$D$400))))</f>
        <v/>
      </c>
      <c r="M1778" s="9" t="str">
        <f aca="false">IF($A1778="","",IF($K1778=0,"NOT IN BOM",IF($K1778&gt;1,"MULTIPLE BOM LINES","OK")))</f>
        <v/>
      </c>
      <c r="N1778" s="9" t="str">
        <f aca="false">IF($A1778="","",IF($L1778=0,"—",INDEX('1. Master BOM'!$A$1:$A$400,$L1778)))</f>
        <v/>
      </c>
      <c r="O1778" s="9" t="str">
        <f aca="false">IF($A1778="","",IF($L1778=0,"—",INDEX('1. Master BOM'!$B$1:$B$400,$L1778)))</f>
        <v/>
      </c>
      <c r="P1778" s="9" t="str">
        <f aca="false">IF($A1778="","",IF(OR($H1778="NOT IN SCHEMATIC",$O1778="—"),"",IF($G1778="","NO SCH PN",IF(UPPER(TRIM($G1778))=UPPER(TRIM($O1778)),"OK","MISMATCH"))))</f>
        <v/>
      </c>
      <c r="Q1778" s="9" t="str">
        <f aca="false">IF($A1778="","",IF($L1778=0,"—",INDEX('1. Master BOM'!$E$1:$E$400,$L1778)))</f>
        <v/>
      </c>
      <c r="R1778" s="9" t="str">
        <f aca="false">IF($A1778="","",IF($L1778=0,"—",IF(T(INDEX('1. Master BOM'!$F$1:$F$400,$L1778))="","(not set)",INDEX('1. Master BOM'!$F$1:$F$400,$L1778))))</f>
        <v/>
      </c>
      <c r="S1778" s="9" t="str">
        <f aca="false">IF($A1778="","",IF(OR($R1778="—",$R1778="(not set)",$D1778=""),"",IF(ISNUMBER(SEARCH(SUBSTITUTE(SUBSTITUTE(SUBSTITUTE($R1778,"-",""),"_","")," ",""),SUBSTITUTE(SUBSTITUTE(SUBSTITUTE($D1778,"-",""),"_","")," ",""))),"OK","CHECK")))</f>
        <v/>
      </c>
      <c r="T1778" s="9" t="str">
        <f aca="false">IF($A1778="","",IF(OR($H1778="NOT IN SCHEMATIC",$I1778="MISMATCH",$J1778="MISMATCH",$P1778="MISMATCH",$M1778&lt;&gt;"OK"),"REVIEW","OK"))</f>
        <v/>
      </c>
      <c r="U1778" s="14"/>
      <c r="V1778" s="14"/>
      <c r="W1778" s="17"/>
      <c r="X1778" s="14"/>
    </row>
    <row r="1779" customFormat="false" ht="15" hidden="false" customHeight="false" outlineLevel="0" collapsed="false">
      <c r="A1779" s="9" t="str">
        <f aca="false">IF('3. Layout Parts'!$A1779="","",TRIM('3. Layout Parts'!$A1779))</f>
        <v/>
      </c>
      <c r="B1779" s="9" t="str">
        <f aca="false">IF($A1779="","",'3. Layout Parts'!$D1779)</f>
        <v/>
      </c>
      <c r="C1779" s="9" t="str">
        <f aca="false">IF($A1779="","",'3. Layout Parts'!$B1779)</f>
        <v/>
      </c>
      <c r="D1779" s="9" t="str">
        <f aca="false">IF($A1779="","",'3. Layout Parts'!$C1779)</f>
        <v/>
      </c>
      <c r="E1779" s="9" t="str">
        <f aca="false">IF($A1779="","",IFERROR(INDEX('2. Schematic Parts'!$B$2:$B$3001,MATCH($A1779,'2. Schematic Parts'!$A$2:$A$3001,0)),"NOT FOUND"))</f>
        <v/>
      </c>
      <c r="F1779" s="9" t="str">
        <f aca="false">IF($A1779="","",IFERROR(INDEX('2. Schematic Parts'!$C$2:$C$3001,MATCH($A1779,'2. Schematic Parts'!$A$2:$A$3001,0))&amp;"","NOT FOUND"))</f>
        <v/>
      </c>
      <c r="G1779" s="9" t="str">
        <f aca="false">IF($A1779="","",IFERROR(INDEX('2. Schematic Parts'!$D$2:$D$3001,MATCH($A1779,'2. Schematic Parts'!$A$2:$A$3001,0))&amp;"","NOT FOUND"))</f>
        <v/>
      </c>
      <c r="H1779" s="9" t="str">
        <f aca="false">IF($A1779="","",IF(COUNTIF('2. Schematic Parts'!$A$2:$A$3001,$A1779)=0,"NOT IN SCHEMATIC","OK"))</f>
        <v/>
      </c>
      <c r="I1779" s="9" t="str">
        <f aca="false">IF($A1779="","",IF($H1779="NOT IN SCHEMATIC","",IF(UPPER(TRIM($C1779))=UPPER(TRIM($E1779)),"OK","MISMATCH")))</f>
        <v/>
      </c>
      <c r="J1779" s="9" t="str">
        <f aca="false">IF($A1779="","",IF($H1779="NOT IN SCHEMATIC","",IF($F1779="","NO SCH DECAL",IF($D1779="","",IF(UPPER(TRIM($D1779))=UPPER(TRIM($F1779)),"OK","MISMATCH")))))</f>
        <v/>
      </c>
      <c r="K1779" s="16" t="str">
        <f aca="false">IF($A1779="","",SUMPRODUCT(--ISNUMBER(SEARCH(","&amp;TRIM($A1779)&amp;",",","&amp;SUBSTITUTE('1. Master BOM'!$D$2:$D$400," ","")&amp;","))))</f>
        <v/>
      </c>
      <c r="L1779" s="16" t="str">
        <f aca="false">IF($A1779="","",IF($K1779&lt;&gt;1,0,SUMPRODUCT(ISNUMBER(SEARCH(","&amp;TRIM($A1779)&amp;",",","&amp;SUBSTITUTE('1. Master BOM'!$D$2:$D$400," ","")&amp;","))*ROW('1. Master BOM'!$D$2:$D$400))))</f>
        <v/>
      </c>
      <c r="M1779" s="9" t="str">
        <f aca="false">IF($A1779="","",IF($K1779=0,"NOT IN BOM",IF($K1779&gt;1,"MULTIPLE BOM LINES","OK")))</f>
        <v/>
      </c>
      <c r="N1779" s="9" t="str">
        <f aca="false">IF($A1779="","",IF($L1779=0,"—",INDEX('1. Master BOM'!$A$1:$A$400,$L1779)))</f>
        <v/>
      </c>
      <c r="O1779" s="9" t="str">
        <f aca="false">IF($A1779="","",IF($L1779=0,"—",INDEX('1. Master BOM'!$B$1:$B$400,$L1779)))</f>
        <v/>
      </c>
      <c r="P1779" s="9" t="str">
        <f aca="false">IF($A1779="","",IF(OR($H1779="NOT IN SCHEMATIC",$O1779="—"),"",IF($G1779="","NO SCH PN",IF(UPPER(TRIM($G1779))=UPPER(TRIM($O1779)),"OK","MISMATCH"))))</f>
        <v/>
      </c>
      <c r="Q1779" s="9" t="str">
        <f aca="false">IF($A1779="","",IF($L1779=0,"—",INDEX('1. Master BOM'!$E$1:$E$400,$L1779)))</f>
        <v/>
      </c>
      <c r="R1779" s="9" t="str">
        <f aca="false">IF($A1779="","",IF($L1779=0,"—",IF(T(INDEX('1. Master BOM'!$F$1:$F$400,$L1779))="","(not set)",INDEX('1. Master BOM'!$F$1:$F$400,$L1779))))</f>
        <v/>
      </c>
      <c r="S1779" s="9" t="str">
        <f aca="false">IF($A1779="","",IF(OR($R1779="—",$R1779="(not set)",$D1779=""),"",IF(ISNUMBER(SEARCH(SUBSTITUTE(SUBSTITUTE(SUBSTITUTE($R1779,"-",""),"_","")," ",""),SUBSTITUTE(SUBSTITUTE(SUBSTITUTE($D1779,"-",""),"_","")," ",""))),"OK","CHECK")))</f>
        <v/>
      </c>
      <c r="T1779" s="9" t="str">
        <f aca="false">IF($A1779="","",IF(OR($H1779="NOT IN SCHEMATIC",$I1779="MISMATCH",$J1779="MISMATCH",$P1779="MISMATCH",$M1779&lt;&gt;"OK"),"REVIEW","OK"))</f>
        <v/>
      </c>
      <c r="U1779" s="14"/>
      <c r="V1779" s="14"/>
      <c r="W1779" s="17"/>
      <c r="X1779" s="14"/>
    </row>
    <row r="1780" customFormat="false" ht="15" hidden="false" customHeight="false" outlineLevel="0" collapsed="false">
      <c r="A1780" s="9" t="str">
        <f aca="false">IF('3. Layout Parts'!$A1780="","",TRIM('3. Layout Parts'!$A1780))</f>
        <v/>
      </c>
      <c r="B1780" s="9" t="str">
        <f aca="false">IF($A1780="","",'3. Layout Parts'!$D1780)</f>
        <v/>
      </c>
      <c r="C1780" s="9" t="str">
        <f aca="false">IF($A1780="","",'3. Layout Parts'!$B1780)</f>
        <v/>
      </c>
      <c r="D1780" s="9" t="str">
        <f aca="false">IF($A1780="","",'3. Layout Parts'!$C1780)</f>
        <v/>
      </c>
      <c r="E1780" s="9" t="str">
        <f aca="false">IF($A1780="","",IFERROR(INDEX('2. Schematic Parts'!$B$2:$B$3001,MATCH($A1780,'2. Schematic Parts'!$A$2:$A$3001,0)),"NOT FOUND"))</f>
        <v/>
      </c>
      <c r="F1780" s="9" t="str">
        <f aca="false">IF($A1780="","",IFERROR(INDEX('2. Schematic Parts'!$C$2:$C$3001,MATCH($A1780,'2. Schematic Parts'!$A$2:$A$3001,0))&amp;"","NOT FOUND"))</f>
        <v/>
      </c>
      <c r="G1780" s="9" t="str">
        <f aca="false">IF($A1780="","",IFERROR(INDEX('2. Schematic Parts'!$D$2:$D$3001,MATCH($A1780,'2. Schematic Parts'!$A$2:$A$3001,0))&amp;"","NOT FOUND"))</f>
        <v/>
      </c>
      <c r="H1780" s="9" t="str">
        <f aca="false">IF($A1780="","",IF(COUNTIF('2. Schematic Parts'!$A$2:$A$3001,$A1780)=0,"NOT IN SCHEMATIC","OK"))</f>
        <v/>
      </c>
      <c r="I1780" s="9" t="str">
        <f aca="false">IF($A1780="","",IF($H1780="NOT IN SCHEMATIC","",IF(UPPER(TRIM($C1780))=UPPER(TRIM($E1780)),"OK","MISMATCH")))</f>
        <v/>
      </c>
      <c r="J1780" s="9" t="str">
        <f aca="false">IF($A1780="","",IF($H1780="NOT IN SCHEMATIC","",IF($F1780="","NO SCH DECAL",IF($D1780="","",IF(UPPER(TRIM($D1780))=UPPER(TRIM($F1780)),"OK","MISMATCH")))))</f>
        <v/>
      </c>
      <c r="K1780" s="16" t="str">
        <f aca="false">IF($A1780="","",SUMPRODUCT(--ISNUMBER(SEARCH(","&amp;TRIM($A1780)&amp;",",","&amp;SUBSTITUTE('1. Master BOM'!$D$2:$D$400," ","")&amp;","))))</f>
        <v/>
      </c>
      <c r="L1780" s="16" t="str">
        <f aca="false">IF($A1780="","",IF($K1780&lt;&gt;1,0,SUMPRODUCT(ISNUMBER(SEARCH(","&amp;TRIM($A1780)&amp;",",","&amp;SUBSTITUTE('1. Master BOM'!$D$2:$D$400," ","")&amp;","))*ROW('1. Master BOM'!$D$2:$D$400))))</f>
        <v/>
      </c>
      <c r="M1780" s="9" t="str">
        <f aca="false">IF($A1780="","",IF($K1780=0,"NOT IN BOM",IF($K1780&gt;1,"MULTIPLE BOM LINES","OK")))</f>
        <v/>
      </c>
      <c r="N1780" s="9" t="str">
        <f aca="false">IF($A1780="","",IF($L1780=0,"—",INDEX('1. Master BOM'!$A$1:$A$400,$L1780)))</f>
        <v/>
      </c>
      <c r="O1780" s="9" t="str">
        <f aca="false">IF($A1780="","",IF($L1780=0,"—",INDEX('1. Master BOM'!$B$1:$B$400,$L1780)))</f>
        <v/>
      </c>
      <c r="P1780" s="9" t="str">
        <f aca="false">IF($A1780="","",IF(OR($H1780="NOT IN SCHEMATIC",$O1780="—"),"",IF($G1780="","NO SCH PN",IF(UPPER(TRIM($G1780))=UPPER(TRIM($O1780)),"OK","MISMATCH"))))</f>
        <v/>
      </c>
      <c r="Q1780" s="9" t="str">
        <f aca="false">IF($A1780="","",IF($L1780=0,"—",INDEX('1. Master BOM'!$E$1:$E$400,$L1780)))</f>
        <v/>
      </c>
      <c r="R1780" s="9" t="str">
        <f aca="false">IF($A1780="","",IF($L1780=0,"—",IF(T(INDEX('1. Master BOM'!$F$1:$F$400,$L1780))="","(not set)",INDEX('1. Master BOM'!$F$1:$F$400,$L1780))))</f>
        <v/>
      </c>
      <c r="S1780" s="9" t="str">
        <f aca="false">IF($A1780="","",IF(OR($R1780="—",$R1780="(not set)",$D1780=""),"",IF(ISNUMBER(SEARCH(SUBSTITUTE(SUBSTITUTE(SUBSTITUTE($R1780,"-",""),"_","")," ",""),SUBSTITUTE(SUBSTITUTE(SUBSTITUTE($D1780,"-",""),"_","")," ",""))),"OK","CHECK")))</f>
        <v/>
      </c>
      <c r="T1780" s="9" t="str">
        <f aca="false">IF($A1780="","",IF(OR($H1780="NOT IN SCHEMATIC",$I1780="MISMATCH",$J1780="MISMATCH",$P1780="MISMATCH",$M1780&lt;&gt;"OK"),"REVIEW","OK"))</f>
        <v/>
      </c>
      <c r="U1780" s="14"/>
      <c r="V1780" s="14"/>
      <c r="W1780" s="17"/>
      <c r="X1780" s="14"/>
    </row>
    <row r="1781" customFormat="false" ht="15" hidden="false" customHeight="false" outlineLevel="0" collapsed="false">
      <c r="A1781" s="9" t="str">
        <f aca="false">IF('3. Layout Parts'!$A1781="","",TRIM('3. Layout Parts'!$A1781))</f>
        <v/>
      </c>
      <c r="B1781" s="9" t="str">
        <f aca="false">IF($A1781="","",'3. Layout Parts'!$D1781)</f>
        <v/>
      </c>
      <c r="C1781" s="9" t="str">
        <f aca="false">IF($A1781="","",'3. Layout Parts'!$B1781)</f>
        <v/>
      </c>
      <c r="D1781" s="9" t="str">
        <f aca="false">IF($A1781="","",'3. Layout Parts'!$C1781)</f>
        <v/>
      </c>
      <c r="E1781" s="9" t="str">
        <f aca="false">IF($A1781="","",IFERROR(INDEX('2. Schematic Parts'!$B$2:$B$3001,MATCH($A1781,'2. Schematic Parts'!$A$2:$A$3001,0)),"NOT FOUND"))</f>
        <v/>
      </c>
      <c r="F1781" s="9" t="str">
        <f aca="false">IF($A1781="","",IFERROR(INDEX('2. Schematic Parts'!$C$2:$C$3001,MATCH($A1781,'2. Schematic Parts'!$A$2:$A$3001,0))&amp;"","NOT FOUND"))</f>
        <v/>
      </c>
      <c r="G1781" s="9" t="str">
        <f aca="false">IF($A1781="","",IFERROR(INDEX('2. Schematic Parts'!$D$2:$D$3001,MATCH($A1781,'2. Schematic Parts'!$A$2:$A$3001,0))&amp;"","NOT FOUND"))</f>
        <v/>
      </c>
      <c r="H1781" s="9" t="str">
        <f aca="false">IF($A1781="","",IF(COUNTIF('2. Schematic Parts'!$A$2:$A$3001,$A1781)=0,"NOT IN SCHEMATIC","OK"))</f>
        <v/>
      </c>
      <c r="I1781" s="9" t="str">
        <f aca="false">IF($A1781="","",IF($H1781="NOT IN SCHEMATIC","",IF(UPPER(TRIM($C1781))=UPPER(TRIM($E1781)),"OK","MISMATCH")))</f>
        <v/>
      </c>
      <c r="J1781" s="9" t="str">
        <f aca="false">IF($A1781="","",IF($H1781="NOT IN SCHEMATIC","",IF($F1781="","NO SCH DECAL",IF($D1781="","",IF(UPPER(TRIM($D1781))=UPPER(TRIM($F1781)),"OK","MISMATCH")))))</f>
        <v/>
      </c>
      <c r="K1781" s="16" t="str">
        <f aca="false">IF($A1781="","",SUMPRODUCT(--ISNUMBER(SEARCH(","&amp;TRIM($A1781)&amp;",",","&amp;SUBSTITUTE('1. Master BOM'!$D$2:$D$400," ","")&amp;","))))</f>
        <v/>
      </c>
      <c r="L1781" s="16" t="str">
        <f aca="false">IF($A1781="","",IF($K1781&lt;&gt;1,0,SUMPRODUCT(ISNUMBER(SEARCH(","&amp;TRIM($A1781)&amp;",",","&amp;SUBSTITUTE('1. Master BOM'!$D$2:$D$400," ","")&amp;","))*ROW('1. Master BOM'!$D$2:$D$400))))</f>
        <v/>
      </c>
      <c r="M1781" s="9" t="str">
        <f aca="false">IF($A1781="","",IF($K1781=0,"NOT IN BOM",IF($K1781&gt;1,"MULTIPLE BOM LINES","OK")))</f>
        <v/>
      </c>
      <c r="N1781" s="9" t="str">
        <f aca="false">IF($A1781="","",IF($L1781=0,"—",INDEX('1. Master BOM'!$A$1:$A$400,$L1781)))</f>
        <v/>
      </c>
      <c r="O1781" s="9" t="str">
        <f aca="false">IF($A1781="","",IF($L1781=0,"—",INDEX('1. Master BOM'!$B$1:$B$400,$L1781)))</f>
        <v/>
      </c>
      <c r="P1781" s="9" t="str">
        <f aca="false">IF($A1781="","",IF(OR($H1781="NOT IN SCHEMATIC",$O1781="—"),"",IF($G1781="","NO SCH PN",IF(UPPER(TRIM($G1781))=UPPER(TRIM($O1781)),"OK","MISMATCH"))))</f>
        <v/>
      </c>
      <c r="Q1781" s="9" t="str">
        <f aca="false">IF($A1781="","",IF($L1781=0,"—",INDEX('1. Master BOM'!$E$1:$E$400,$L1781)))</f>
        <v/>
      </c>
      <c r="R1781" s="9" t="str">
        <f aca="false">IF($A1781="","",IF($L1781=0,"—",IF(T(INDEX('1. Master BOM'!$F$1:$F$400,$L1781))="","(not set)",INDEX('1. Master BOM'!$F$1:$F$400,$L1781))))</f>
        <v/>
      </c>
      <c r="S1781" s="9" t="str">
        <f aca="false">IF($A1781="","",IF(OR($R1781="—",$R1781="(not set)",$D1781=""),"",IF(ISNUMBER(SEARCH(SUBSTITUTE(SUBSTITUTE(SUBSTITUTE($R1781,"-",""),"_","")," ",""),SUBSTITUTE(SUBSTITUTE(SUBSTITUTE($D1781,"-",""),"_","")," ",""))),"OK","CHECK")))</f>
        <v/>
      </c>
      <c r="T1781" s="9" t="str">
        <f aca="false">IF($A1781="","",IF(OR($H1781="NOT IN SCHEMATIC",$I1781="MISMATCH",$J1781="MISMATCH",$P1781="MISMATCH",$M1781&lt;&gt;"OK"),"REVIEW","OK"))</f>
        <v/>
      </c>
      <c r="U1781" s="14"/>
      <c r="V1781" s="14"/>
      <c r="W1781" s="17"/>
      <c r="X1781" s="14"/>
    </row>
    <row r="1782" customFormat="false" ht="15" hidden="false" customHeight="false" outlineLevel="0" collapsed="false">
      <c r="A1782" s="9" t="str">
        <f aca="false">IF('3. Layout Parts'!$A1782="","",TRIM('3. Layout Parts'!$A1782))</f>
        <v/>
      </c>
      <c r="B1782" s="9" t="str">
        <f aca="false">IF($A1782="","",'3. Layout Parts'!$D1782)</f>
        <v/>
      </c>
      <c r="C1782" s="9" t="str">
        <f aca="false">IF($A1782="","",'3. Layout Parts'!$B1782)</f>
        <v/>
      </c>
      <c r="D1782" s="9" t="str">
        <f aca="false">IF($A1782="","",'3. Layout Parts'!$C1782)</f>
        <v/>
      </c>
      <c r="E1782" s="9" t="str">
        <f aca="false">IF($A1782="","",IFERROR(INDEX('2. Schematic Parts'!$B$2:$B$3001,MATCH($A1782,'2. Schematic Parts'!$A$2:$A$3001,0)),"NOT FOUND"))</f>
        <v/>
      </c>
      <c r="F1782" s="9" t="str">
        <f aca="false">IF($A1782="","",IFERROR(INDEX('2. Schematic Parts'!$C$2:$C$3001,MATCH($A1782,'2. Schematic Parts'!$A$2:$A$3001,0))&amp;"","NOT FOUND"))</f>
        <v/>
      </c>
      <c r="G1782" s="9" t="str">
        <f aca="false">IF($A1782="","",IFERROR(INDEX('2. Schematic Parts'!$D$2:$D$3001,MATCH($A1782,'2. Schematic Parts'!$A$2:$A$3001,0))&amp;"","NOT FOUND"))</f>
        <v/>
      </c>
      <c r="H1782" s="9" t="str">
        <f aca="false">IF($A1782="","",IF(COUNTIF('2. Schematic Parts'!$A$2:$A$3001,$A1782)=0,"NOT IN SCHEMATIC","OK"))</f>
        <v/>
      </c>
      <c r="I1782" s="9" t="str">
        <f aca="false">IF($A1782="","",IF($H1782="NOT IN SCHEMATIC","",IF(UPPER(TRIM($C1782))=UPPER(TRIM($E1782)),"OK","MISMATCH")))</f>
        <v/>
      </c>
      <c r="J1782" s="9" t="str">
        <f aca="false">IF($A1782="","",IF($H1782="NOT IN SCHEMATIC","",IF($F1782="","NO SCH DECAL",IF($D1782="","",IF(UPPER(TRIM($D1782))=UPPER(TRIM($F1782)),"OK","MISMATCH")))))</f>
        <v/>
      </c>
      <c r="K1782" s="16" t="str">
        <f aca="false">IF($A1782="","",SUMPRODUCT(--ISNUMBER(SEARCH(","&amp;TRIM($A1782)&amp;",",","&amp;SUBSTITUTE('1. Master BOM'!$D$2:$D$400," ","")&amp;","))))</f>
        <v/>
      </c>
      <c r="L1782" s="16" t="str">
        <f aca="false">IF($A1782="","",IF($K1782&lt;&gt;1,0,SUMPRODUCT(ISNUMBER(SEARCH(","&amp;TRIM($A1782)&amp;",",","&amp;SUBSTITUTE('1. Master BOM'!$D$2:$D$400," ","")&amp;","))*ROW('1. Master BOM'!$D$2:$D$400))))</f>
        <v/>
      </c>
      <c r="M1782" s="9" t="str">
        <f aca="false">IF($A1782="","",IF($K1782=0,"NOT IN BOM",IF($K1782&gt;1,"MULTIPLE BOM LINES","OK")))</f>
        <v/>
      </c>
      <c r="N1782" s="9" t="str">
        <f aca="false">IF($A1782="","",IF($L1782=0,"—",INDEX('1. Master BOM'!$A$1:$A$400,$L1782)))</f>
        <v/>
      </c>
      <c r="O1782" s="9" t="str">
        <f aca="false">IF($A1782="","",IF($L1782=0,"—",INDEX('1. Master BOM'!$B$1:$B$400,$L1782)))</f>
        <v/>
      </c>
      <c r="P1782" s="9" t="str">
        <f aca="false">IF($A1782="","",IF(OR($H1782="NOT IN SCHEMATIC",$O1782="—"),"",IF($G1782="","NO SCH PN",IF(UPPER(TRIM($G1782))=UPPER(TRIM($O1782)),"OK","MISMATCH"))))</f>
        <v/>
      </c>
      <c r="Q1782" s="9" t="str">
        <f aca="false">IF($A1782="","",IF($L1782=0,"—",INDEX('1. Master BOM'!$E$1:$E$400,$L1782)))</f>
        <v/>
      </c>
      <c r="R1782" s="9" t="str">
        <f aca="false">IF($A1782="","",IF($L1782=0,"—",IF(T(INDEX('1. Master BOM'!$F$1:$F$400,$L1782))="","(not set)",INDEX('1. Master BOM'!$F$1:$F$400,$L1782))))</f>
        <v/>
      </c>
      <c r="S1782" s="9" t="str">
        <f aca="false">IF($A1782="","",IF(OR($R1782="—",$R1782="(not set)",$D1782=""),"",IF(ISNUMBER(SEARCH(SUBSTITUTE(SUBSTITUTE(SUBSTITUTE($R1782,"-",""),"_","")," ",""),SUBSTITUTE(SUBSTITUTE(SUBSTITUTE($D1782,"-",""),"_","")," ",""))),"OK","CHECK")))</f>
        <v/>
      </c>
      <c r="T1782" s="9" t="str">
        <f aca="false">IF($A1782="","",IF(OR($H1782="NOT IN SCHEMATIC",$I1782="MISMATCH",$J1782="MISMATCH",$P1782="MISMATCH",$M1782&lt;&gt;"OK"),"REVIEW","OK"))</f>
        <v/>
      </c>
      <c r="U1782" s="14"/>
      <c r="V1782" s="14"/>
      <c r="W1782" s="17"/>
      <c r="X1782" s="14"/>
    </row>
    <row r="1783" customFormat="false" ht="15" hidden="false" customHeight="false" outlineLevel="0" collapsed="false">
      <c r="A1783" s="9" t="str">
        <f aca="false">IF('3. Layout Parts'!$A1783="","",TRIM('3. Layout Parts'!$A1783))</f>
        <v/>
      </c>
      <c r="B1783" s="9" t="str">
        <f aca="false">IF($A1783="","",'3. Layout Parts'!$D1783)</f>
        <v/>
      </c>
      <c r="C1783" s="9" t="str">
        <f aca="false">IF($A1783="","",'3. Layout Parts'!$B1783)</f>
        <v/>
      </c>
      <c r="D1783" s="9" t="str">
        <f aca="false">IF($A1783="","",'3. Layout Parts'!$C1783)</f>
        <v/>
      </c>
      <c r="E1783" s="9" t="str">
        <f aca="false">IF($A1783="","",IFERROR(INDEX('2. Schematic Parts'!$B$2:$B$3001,MATCH($A1783,'2. Schematic Parts'!$A$2:$A$3001,0)),"NOT FOUND"))</f>
        <v/>
      </c>
      <c r="F1783" s="9" t="str">
        <f aca="false">IF($A1783="","",IFERROR(INDEX('2. Schematic Parts'!$C$2:$C$3001,MATCH($A1783,'2. Schematic Parts'!$A$2:$A$3001,0))&amp;"","NOT FOUND"))</f>
        <v/>
      </c>
      <c r="G1783" s="9" t="str">
        <f aca="false">IF($A1783="","",IFERROR(INDEX('2. Schematic Parts'!$D$2:$D$3001,MATCH($A1783,'2. Schematic Parts'!$A$2:$A$3001,0))&amp;"","NOT FOUND"))</f>
        <v/>
      </c>
      <c r="H1783" s="9" t="str">
        <f aca="false">IF($A1783="","",IF(COUNTIF('2. Schematic Parts'!$A$2:$A$3001,$A1783)=0,"NOT IN SCHEMATIC","OK"))</f>
        <v/>
      </c>
      <c r="I1783" s="9" t="str">
        <f aca="false">IF($A1783="","",IF($H1783="NOT IN SCHEMATIC","",IF(UPPER(TRIM($C1783))=UPPER(TRIM($E1783)),"OK","MISMATCH")))</f>
        <v/>
      </c>
      <c r="J1783" s="9" t="str">
        <f aca="false">IF($A1783="","",IF($H1783="NOT IN SCHEMATIC","",IF($F1783="","NO SCH DECAL",IF($D1783="","",IF(UPPER(TRIM($D1783))=UPPER(TRIM($F1783)),"OK","MISMATCH")))))</f>
        <v/>
      </c>
      <c r="K1783" s="16" t="str">
        <f aca="false">IF($A1783="","",SUMPRODUCT(--ISNUMBER(SEARCH(","&amp;TRIM($A1783)&amp;",",","&amp;SUBSTITUTE('1. Master BOM'!$D$2:$D$400," ","")&amp;","))))</f>
        <v/>
      </c>
      <c r="L1783" s="16" t="str">
        <f aca="false">IF($A1783="","",IF($K1783&lt;&gt;1,0,SUMPRODUCT(ISNUMBER(SEARCH(","&amp;TRIM($A1783)&amp;",",","&amp;SUBSTITUTE('1. Master BOM'!$D$2:$D$400," ","")&amp;","))*ROW('1. Master BOM'!$D$2:$D$400))))</f>
        <v/>
      </c>
      <c r="M1783" s="9" t="str">
        <f aca="false">IF($A1783="","",IF($K1783=0,"NOT IN BOM",IF($K1783&gt;1,"MULTIPLE BOM LINES","OK")))</f>
        <v/>
      </c>
      <c r="N1783" s="9" t="str">
        <f aca="false">IF($A1783="","",IF($L1783=0,"—",INDEX('1. Master BOM'!$A$1:$A$400,$L1783)))</f>
        <v/>
      </c>
      <c r="O1783" s="9" t="str">
        <f aca="false">IF($A1783="","",IF($L1783=0,"—",INDEX('1. Master BOM'!$B$1:$B$400,$L1783)))</f>
        <v/>
      </c>
      <c r="P1783" s="9" t="str">
        <f aca="false">IF($A1783="","",IF(OR($H1783="NOT IN SCHEMATIC",$O1783="—"),"",IF($G1783="","NO SCH PN",IF(UPPER(TRIM($G1783))=UPPER(TRIM($O1783)),"OK","MISMATCH"))))</f>
        <v/>
      </c>
      <c r="Q1783" s="9" t="str">
        <f aca="false">IF($A1783="","",IF($L1783=0,"—",INDEX('1. Master BOM'!$E$1:$E$400,$L1783)))</f>
        <v/>
      </c>
      <c r="R1783" s="9" t="str">
        <f aca="false">IF($A1783="","",IF($L1783=0,"—",IF(T(INDEX('1. Master BOM'!$F$1:$F$400,$L1783))="","(not set)",INDEX('1. Master BOM'!$F$1:$F$400,$L1783))))</f>
        <v/>
      </c>
      <c r="S1783" s="9" t="str">
        <f aca="false">IF($A1783="","",IF(OR($R1783="—",$R1783="(not set)",$D1783=""),"",IF(ISNUMBER(SEARCH(SUBSTITUTE(SUBSTITUTE(SUBSTITUTE($R1783,"-",""),"_","")," ",""),SUBSTITUTE(SUBSTITUTE(SUBSTITUTE($D1783,"-",""),"_","")," ",""))),"OK","CHECK")))</f>
        <v/>
      </c>
      <c r="T1783" s="9" t="str">
        <f aca="false">IF($A1783="","",IF(OR($H1783="NOT IN SCHEMATIC",$I1783="MISMATCH",$J1783="MISMATCH",$P1783="MISMATCH",$M1783&lt;&gt;"OK"),"REVIEW","OK"))</f>
        <v/>
      </c>
      <c r="U1783" s="14"/>
      <c r="V1783" s="14"/>
      <c r="W1783" s="17"/>
      <c r="X1783" s="14"/>
    </row>
    <row r="1784" customFormat="false" ht="15" hidden="false" customHeight="false" outlineLevel="0" collapsed="false">
      <c r="A1784" s="9" t="str">
        <f aca="false">IF('3. Layout Parts'!$A1784="","",TRIM('3. Layout Parts'!$A1784))</f>
        <v/>
      </c>
      <c r="B1784" s="9" t="str">
        <f aca="false">IF($A1784="","",'3. Layout Parts'!$D1784)</f>
        <v/>
      </c>
      <c r="C1784" s="9" t="str">
        <f aca="false">IF($A1784="","",'3. Layout Parts'!$B1784)</f>
        <v/>
      </c>
      <c r="D1784" s="9" t="str">
        <f aca="false">IF($A1784="","",'3. Layout Parts'!$C1784)</f>
        <v/>
      </c>
      <c r="E1784" s="9" t="str">
        <f aca="false">IF($A1784="","",IFERROR(INDEX('2. Schematic Parts'!$B$2:$B$3001,MATCH($A1784,'2. Schematic Parts'!$A$2:$A$3001,0)),"NOT FOUND"))</f>
        <v/>
      </c>
      <c r="F1784" s="9" t="str">
        <f aca="false">IF($A1784="","",IFERROR(INDEX('2. Schematic Parts'!$C$2:$C$3001,MATCH($A1784,'2. Schematic Parts'!$A$2:$A$3001,0))&amp;"","NOT FOUND"))</f>
        <v/>
      </c>
      <c r="G1784" s="9" t="str">
        <f aca="false">IF($A1784="","",IFERROR(INDEX('2. Schematic Parts'!$D$2:$D$3001,MATCH($A1784,'2. Schematic Parts'!$A$2:$A$3001,0))&amp;"","NOT FOUND"))</f>
        <v/>
      </c>
      <c r="H1784" s="9" t="str">
        <f aca="false">IF($A1784="","",IF(COUNTIF('2. Schematic Parts'!$A$2:$A$3001,$A1784)=0,"NOT IN SCHEMATIC","OK"))</f>
        <v/>
      </c>
      <c r="I1784" s="9" t="str">
        <f aca="false">IF($A1784="","",IF($H1784="NOT IN SCHEMATIC","",IF(UPPER(TRIM($C1784))=UPPER(TRIM($E1784)),"OK","MISMATCH")))</f>
        <v/>
      </c>
      <c r="J1784" s="9" t="str">
        <f aca="false">IF($A1784="","",IF($H1784="NOT IN SCHEMATIC","",IF($F1784="","NO SCH DECAL",IF($D1784="","",IF(UPPER(TRIM($D1784))=UPPER(TRIM($F1784)),"OK","MISMATCH")))))</f>
        <v/>
      </c>
      <c r="K1784" s="16" t="str">
        <f aca="false">IF($A1784="","",SUMPRODUCT(--ISNUMBER(SEARCH(","&amp;TRIM($A1784)&amp;",",","&amp;SUBSTITUTE('1. Master BOM'!$D$2:$D$400," ","")&amp;","))))</f>
        <v/>
      </c>
      <c r="L1784" s="16" t="str">
        <f aca="false">IF($A1784="","",IF($K1784&lt;&gt;1,0,SUMPRODUCT(ISNUMBER(SEARCH(","&amp;TRIM($A1784)&amp;",",","&amp;SUBSTITUTE('1. Master BOM'!$D$2:$D$400," ","")&amp;","))*ROW('1. Master BOM'!$D$2:$D$400))))</f>
        <v/>
      </c>
      <c r="M1784" s="9" t="str">
        <f aca="false">IF($A1784="","",IF($K1784=0,"NOT IN BOM",IF($K1784&gt;1,"MULTIPLE BOM LINES","OK")))</f>
        <v/>
      </c>
      <c r="N1784" s="9" t="str">
        <f aca="false">IF($A1784="","",IF($L1784=0,"—",INDEX('1. Master BOM'!$A$1:$A$400,$L1784)))</f>
        <v/>
      </c>
      <c r="O1784" s="9" t="str">
        <f aca="false">IF($A1784="","",IF($L1784=0,"—",INDEX('1. Master BOM'!$B$1:$B$400,$L1784)))</f>
        <v/>
      </c>
      <c r="P1784" s="9" t="str">
        <f aca="false">IF($A1784="","",IF(OR($H1784="NOT IN SCHEMATIC",$O1784="—"),"",IF($G1784="","NO SCH PN",IF(UPPER(TRIM($G1784))=UPPER(TRIM($O1784)),"OK","MISMATCH"))))</f>
        <v/>
      </c>
      <c r="Q1784" s="9" t="str">
        <f aca="false">IF($A1784="","",IF($L1784=0,"—",INDEX('1. Master BOM'!$E$1:$E$400,$L1784)))</f>
        <v/>
      </c>
      <c r="R1784" s="9" t="str">
        <f aca="false">IF($A1784="","",IF($L1784=0,"—",IF(T(INDEX('1. Master BOM'!$F$1:$F$400,$L1784))="","(not set)",INDEX('1. Master BOM'!$F$1:$F$400,$L1784))))</f>
        <v/>
      </c>
      <c r="S1784" s="9" t="str">
        <f aca="false">IF($A1784="","",IF(OR($R1784="—",$R1784="(not set)",$D1784=""),"",IF(ISNUMBER(SEARCH(SUBSTITUTE(SUBSTITUTE(SUBSTITUTE($R1784,"-",""),"_","")," ",""),SUBSTITUTE(SUBSTITUTE(SUBSTITUTE($D1784,"-",""),"_","")," ",""))),"OK","CHECK")))</f>
        <v/>
      </c>
      <c r="T1784" s="9" t="str">
        <f aca="false">IF($A1784="","",IF(OR($H1784="NOT IN SCHEMATIC",$I1784="MISMATCH",$J1784="MISMATCH",$P1784="MISMATCH",$M1784&lt;&gt;"OK"),"REVIEW","OK"))</f>
        <v/>
      </c>
      <c r="U1784" s="14"/>
      <c r="V1784" s="14"/>
      <c r="W1784" s="17"/>
      <c r="X1784" s="14"/>
    </row>
    <row r="1785" customFormat="false" ht="15" hidden="false" customHeight="false" outlineLevel="0" collapsed="false">
      <c r="A1785" s="9" t="str">
        <f aca="false">IF('3. Layout Parts'!$A1785="","",TRIM('3. Layout Parts'!$A1785))</f>
        <v/>
      </c>
      <c r="B1785" s="9" t="str">
        <f aca="false">IF($A1785="","",'3. Layout Parts'!$D1785)</f>
        <v/>
      </c>
      <c r="C1785" s="9" t="str">
        <f aca="false">IF($A1785="","",'3. Layout Parts'!$B1785)</f>
        <v/>
      </c>
      <c r="D1785" s="9" t="str">
        <f aca="false">IF($A1785="","",'3. Layout Parts'!$C1785)</f>
        <v/>
      </c>
      <c r="E1785" s="9" t="str">
        <f aca="false">IF($A1785="","",IFERROR(INDEX('2. Schematic Parts'!$B$2:$B$3001,MATCH($A1785,'2. Schematic Parts'!$A$2:$A$3001,0)),"NOT FOUND"))</f>
        <v/>
      </c>
      <c r="F1785" s="9" t="str">
        <f aca="false">IF($A1785="","",IFERROR(INDEX('2. Schematic Parts'!$C$2:$C$3001,MATCH($A1785,'2. Schematic Parts'!$A$2:$A$3001,0))&amp;"","NOT FOUND"))</f>
        <v/>
      </c>
      <c r="G1785" s="9" t="str">
        <f aca="false">IF($A1785="","",IFERROR(INDEX('2. Schematic Parts'!$D$2:$D$3001,MATCH($A1785,'2. Schematic Parts'!$A$2:$A$3001,0))&amp;"","NOT FOUND"))</f>
        <v/>
      </c>
      <c r="H1785" s="9" t="str">
        <f aca="false">IF($A1785="","",IF(COUNTIF('2. Schematic Parts'!$A$2:$A$3001,$A1785)=0,"NOT IN SCHEMATIC","OK"))</f>
        <v/>
      </c>
      <c r="I1785" s="9" t="str">
        <f aca="false">IF($A1785="","",IF($H1785="NOT IN SCHEMATIC","",IF(UPPER(TRIM($C1785))=UPPER(TRIM($E1785)),"OK","MISMATCH")))</f>
        <v/>
      </c>
      <c r="J1785" s="9" t="str">
        <f aca="false">IF($A1785="","",IF($H1785="NOT IN SCHEMATIC","",IF($F1785="","NO SCH DECAL",IF($D1785="","",IF(UPPER(TRIM($D1785))=UPPER(TRIM($F1785)),"OK","MISMATCH")))))</f>
        <v/>
      </c>
      <c r="K1785" s="16" t="str">
        <f aca="false">IF($A1785="","",SUMPRODUCT(--ISNUMBER(SEARCH(","&amp;TRIM($A1785)&amp;",",","&amp;SUBSTITUTE('1. Master BOM'!$D$2:$D$400," ","")&amp;","))))</f>
        <v/>
      </c>
      <c r="L1785" s="16" t="str">
        <f aca="false">IF($A1785="","",IF($K1785&lt;&gt;1,0,SUMPRODUCT(ISNUMBER(SEARCH(","&amp;TRIM($A1785)&amp;",",","&amp;SUBSTITUTE('1. Master BOM'!$D$2:$D$400," ","")&amp;","))*ROW('1. Master BOM'!$D$2:$D$400))))</f>
        <v/>
      </c>
      <c r="M1785" s="9" t="str">
        <f aca="false">IF($A1785="","",IF($K1785=0,"NOT IN BOM",IF($K1785&gt;1,"MULTIPLE BOM LINES","OK")))</f>
        <v/>
      </c>
      <c r="N1785" s="9" t="str">
        <f aca="false">IF($A1785="","",IF($L1785=0,"—",INDEX('1. Master BOM'!$A$1:$A$400,$L1785)))</f>
        <v/>
      </c>
      <c r="O1785" s="9" t="str">
        <f aca="false">IF($A1785="","",IF($L1785=0,"—",INDEX('1. Master BOM'!$B$1:$B$400,$L1785)))</f>
        <v/>
      </c>
      <c r="P1785" s="9" t="str">
        <f aca="false">IF($A1785="","",IF(OR($H1785="NOT IN SCHEMATIC",$O1785="—"),"",IF($G1785="","NO SCH PN",IF(UPPER(TRIM($G1785))=UPPER(TRIM($O1785)),"OK","MISMATCH"))))</f>
        <v/>
      </c>
      <c r="Q1785" s="9" t="str">
        <f aca="false">IF($A1785="","",IF($L1785=0,"—",INDEX('1. Master BOM'!$E$1:$E$400,$L1785)))</f>
        <v/>
      </c>
      <c r="R1785" s="9" t="str">
        <f aca="false">IF($A1785="","",IF($L1785=0,"—",IF(T(INDEX('1. Master BOM'!$F$1:$F$400,$L1785))="","(not set)",INDEX('1. Master BOM'!$F$1:$F$400,$L1785))))</f>
        <v/>
      </c>
      <c r="S1785" s="9" t="str">
        <f aca="false">IF($A1785="","",IF(OR($R1785="—",$R1785="(not set)",$D1785=""),"",IF(ISNUMBER(SEARCH(SUBSTITUTE(SUBSTITUTE(SUBSTITUTE($R1785,"-",""),"_","")," ",""),SUBSTITUTE(SUBSTITUTE(SUBSTITUTE($D1785,"-",""),"_","")," ",""))),"OK","CHECK")))</f>
        <v/>
      </c>
      <c r="T1785" s="9" t="str">
        <f aca="false">IF($A1785="","",IF(OR($H1785="NOT IN SCHEMATIC",$I1785="MISMATCH",$J1785="MISMATCH",$P1785="MISMATCH",$M1785&lt;&gt;"OK"),"REVIEW","OK"))</f>
        <v/>
      </c>
      <c r="U1785" s="14"/>
      <c r="V1785" s="14"/>
      <c r="W1785" s="17"/>
      <c r="X1785" s="14"/>
    </row>
    <row r="1786" customFormat="false" ht="15" hidden="false" customHeight="false" outlineLevel="0" collapsed="false">
      <c r="A1786" s="9" t="str">
        <f aca="false">IF('3. Layout Parts'!$A1786="","",TRIM('3. Layout Parts'!$A1786))</f>
        <v/>
      </c>
      <c r="B1786" s="9" t="str">
        <f aca="false">IF($A1786="","",'3. Layout Parts'!$D1786)</f>
        <v/>
      </c>
      <c r="C1786" s="9" t="str">
        <f aca="false">IF($A1786="","",'3. Layout Parts'!$B1786)</f>
        <v/>
      </c>
      <c r="D1786" s="9" t="str">
        <f aca="false">IF($A1786="","",'3. Layout Parts'!$C1786)</f>
        <v/>
      </c>
      <c r="E1786" s="9" t="str">
        <f aca="false">IF($A1786="","",IFERROR(INDEX('2. Schematic Parts'!$B$2:$B$3001,MATCH($A1786,'2. Schematic Parts'!$A$2:$A$3001,0)),"NOT FOUND"))</f>
        <v/>
      </c>
      <c r="F1786" s="9" t="str">
        <f aca="false">IF($A1786="","",IFERROR(INDEX('2. Schematic Parts'!$C$2:$C$3001,MATCH($A1786,'2. Schematic Parts'!$A$2:$A$3001,0))&amp;"","NOT FOUND"))</f>
        <v/>
      </c>
      <c r="G1786" s="9" t="str">
        <f aca="false">IF($A1786="","",IFERROR(INDEX('2. Schematic Parts'!$D$2:$D$3001,MATCH($A1786,'2. Schematic Parts'!$A$2:$A$3001,0))&amp;"","NOT FOUND"))</f>
        <v/>
      </c>
      <c r="H1786" s="9" t="str">
        <f aca="false">IF($A1786="","",IF(COUNTIF('2. Schematic Parts'!$A$2:$A$3001,$A1786)=0,"NOT IN SCHEMATIC","OK"))</f>
        <v/>
      </c>
      <c r="I1786" s="9" t="str">
        <f aca="false">IF($A1786="","",IF($H1786="NOT IN SCHEMATIC","",IF(UPPER(TRIM($C1786))=UPPER(TRIM($E1786)),"OK","MISMATCH")))</f>
        <v/>
      </c>
      <c r="J1786" s="9" t="str">
        <f aca="false">IF($A1786="","",IF($H1786="NOT IN SCHEMATIC","",IF($F1786="","NO SCH DECAL",IF($D1786="","",IF(UPPER(TRIM($D1786))=UPPER(TRIM($F1786)),"OK","MISMATCH")))))</f>
        <v/>
      </c>
      <c r="K1786" s="16" t="str">
        <f aca="false">IF($A1786="","",SUMPRODUCT(--ISNUMBER(SEARCH(","&amp;TRIM($A1786)&amp;",",","&amp;SUBSTITUTE('1. Master BOM'!$D$2:$D$400," ","")&amp;","))))</f>
        <v/>
      </c>
      <c r="L1786" s="16" t="str">
        <f aca="false">IF($A1786="","",IF($K1786&lt;&gt;1,0,SUMPRODUCT(ISNUMBER(SEARCH(","&amp;TRIM($A1786)&amp;",",","&amp;SUBSTITUTE('1. Master BOM'!$D$2:$D$400," ","")&amp;","))*ROW('1. Master BOM'!$D$2:$D$400))))</f>
        <v/>
      </c>
      <c r="M1786" s="9" t="str">
        <f aca="false">IF($A1786="","",IF($K1786=0,"NOT IN BOM",IF($K1786&gt;1,"MULTIPLE BOM LINES","OK")))</f>
        <v/>
      </c>
      <c r="N1786" s="9" t="str">
        <f aca="false">IF($A1786="","",IF($L1786=0,"—",INDEX('1. Master BOM'!$A$1:$A$400,$L1786)))</f>
        <v/>
      </c>
      <c r="O1786" s="9" t="str">
        <f aca="false">IF($A1786="","",IF($L1786=0,"—",INDEX('1. Master BOM'!$B$1:$B$400,$L1786)))</f>
        <v/>
      </c>
      <c r="P1786" s="9" t="str">
        <f aca="false">IF($A1786="","",IF(OR($H1786="NOT IN SCHEMATIC",$O1786="—"),"",IF($G1786="","NO SCH PN",IF(UPPER(TRIM($G1786))=UPPER(TRIM($O1786)),"OK","MISMATCH"))))</f>
        <v/>
      </c>
      <c r="Q1786" s="9" t="str">
        <f aca="false">IF($A1786="","",IF($L1786=0,"—",INDEX('1. Master BOM'!$E$1:$E$400,$L1786)))</f>
        <v/>
      </c>
      <c r="R1786" s="9" t="str">
        <f aca="false">IF($A1786="","",IF($L1786=0,"—",IF(T(INDEX('1. Master BOM'!$F$1:$F$400,$L1786))="","(not set)",INDEX('1. Master BOM'!$F$1:$F$400,$L1786))))</f>
        <v/>
      </c>
      <c r="S1786" s="9" t="str">
        <f aca="false">IF($A1786="","",IF(OR($R1786="—",$R1786="(not set)",$D1786=""),"",IF(ISNUMBER(SEARCH(SUBSTITUTE(SUBSTITUTE(SUBSTITUTE($R1786,"-",""),"_","")," ",""),SUBSTITUTE(SUBSTITUTE(SUBSTITUTE($D1786,"-",""),"_","")," ",""))),"OK","CHECK")))</f>
        <v/>
      </c>
      <c r="T1786" s="9" t="str">
        <f aca="false">IF($A1786="","",IF(OR($H1786="NOT IN SCHEMATIC",$I1786="MISMATCH",$J1786="MISMATCH",$P1786="MISMATCH",$M1786&lt;&gt;"OK"),"REVIEW","OK"))</f>
        <v/>
      </c>
      <c r="U1786" s="14"/>
      <c r="V1786" s="14"/>
      <c r="W1786" s="17"/>
      <c r="X1786" s="14"/>
    </row>
    <row r="1787" customFormat="false" ht="15" hidden="false" customHeight="false" outlineLevel="0" collapsed="false">
      <c r="A1787" s="9" t="str">
        <f aca="false">IF('3. Layout Parts'!$A1787="","",TRIM('3. Layout Parts'!$A1787))</f>
        <v/>
      </c>
      <c r="B1787" s="9" t="str">
        <f aca="false">IF($A1787="","",'3. Layout Parts'!$D1787)</f>
        <v/>
      </c>
      <c r="C1787" s="9" t="str">
        <f aca="false">IF($A1787="","",'3. Layout Parts'!$B1787)</f>
        <v/>
      </c>
      <c r="D1787" s="9" t="str">
        <f aca="false">IF($A1787="","",'3. Layout Parts'!$C1787)</f>
        <v/>
      </c>
      <c r="E1787" s="9" t="str">
        <f aca="false">IF($A1787="","",IFERROR(INDEX('2. Schematic Parts'!$B$2:$B$3001,MATCH($A1787,'2. Schematic Parts'!$A$2:$A$3001,0)),"NOT FOUND"))</f>
        <v/>
      </c>
      <c r="F1787" s="9" t="str">
        <f aca="false">IF($A1787="","",IFERROR(INDEX('2. Schematic Parts'!$C$2:$C$3001,MATCH($A1787,'2. Schematic Parts'!$A$2:$A$3001,0))&amp;"","NOT FOUND"))</f>
        <v/>
      </c>
      <c r="G1787" s="9" t="str">
        <f aca="false">IF($A1787="","",IFERROR(INDEX('2. Schematic Parts'!$D$2:$D$3001,MATCH($A1787,'2. Schematic Parts'!$A$2:$A$3001,0))&amp;"","NOT FOUND"))</f>
        <v/>
      </c>
      <c r="H1787" s="9" t="str">
        <f aca="false">IF($A1787="","",IF(COUNTIF('2. Schematic Parts'!$A$2:$A$3001,$A1787)=0,"NOT IN SCHEMATIC","OK"))</f>
        <v/>
      </c>
      <c r="I1787" s="9" t="str">
        <f aca="false">IF($A1787="","",IF($H1787="NOT IN SCHEMATIC","",IF(UPPER(TRIM($C1787))=UPPER(TRIM($E1787)),"OK","MISMATCH")))</f>
        <v/>
      </c>
      <c r="J1787" s="9" t="str">
        <f aca="false">IF($A1787="","",IF($H1787="NOT IN SCHEMATIC","",IF($F1787="","NO SCH DECAL",IF($D1787="","",IF(UPPER(TRIM($D1787))=UPPER(TRIM($F1787)),"OK","MISMATCH")))))</f>
        <v/>
      </c>
      <c r="K1787" s="16" t="str">
        <f aca="false">IF($A1787="","",SUMPRODUCT(--ISNUMBER(SEARCH(","&amp;TRIM($A1787)&amp;",",","&amp;SUBSTITUTE('1. Master BOM'!$D$2:$D$400," ","")&amp;","))))</f>
        <v/>
      </c>
      <c r="L1787" s="16" t="str">
        <f aca="false">IF($A1787="","",IF($K1787&lt;&gt;1,0,SUMPRODUCT(ISNUMBER(SEARCH(","&amp;TRIM($A1787)&amp;",",","&amp;SUBSTITUTE('1. Master BOM'!$D$2:$D$400," ","")&amp;","))*ROW('1. Master BOM'!$D$2:$D$400))))</f>
        <v/>
      </c>
      <c r="M1787" s="9" t="str">
        <f aca="false">IF($A1787="","",IF($K1787=0,"NOT IN BOM",IF($K1787&gt;1,"MULTIPLE BOM LINES","OK")))</f>
        <v/>
      </c>
      <c r="N1787" s="9" t="str">
        <f aca="false">IF($A1787="","",IF($L1787=0,"—",INDEX('1. Master BOM'!$A$1:$A$400,$L1787)))</f>
        <v/>
      </c>
      <c r="O1787" s="9" t="str">
        <f aca="false">IF($A1787="","",IF($L1787=0,"—",INDEX('1. Master BOM'!$B$1:$B$400,$L1787)))</f>
        <v/>
      </c>
      <c r="P1787" s="9" t="str">
        <f aca="false">IF($A1787="","",IF(OR($H1787="NOT IN SCHEMATIC",$O1787="—"),"",IF($G1787="","NO SCH PN",IF(UPPER(TRIM($G1787))=UPPER(TRIM($O1787)),"OK","MISMATCH"))))</f>
        <v/>
      </c>
      <c r="Q1787" s="9" t="str">
        <f aca="false">IF($A1787="","",IF($L1787=0,"—",INDEX('1. Master BOM'!$E$1:$E$400,$L1787)))</f>
        <v/>
      </c>
      <c r="R1787" s="9" t="str">
        <f aca="false">IF($A1787="","",IF($L1787=0,"—",IF(T(INDEX('1. Master BOM'!$F$1:$F$400,$L1787))="","(not set)",INDEX('1. Master BOM'!$F$1:$F$400,$L1787))))</f>
        <v/>
      </c>
      <c r="S1787" s="9" t="str">
        <f aca="false">IF($A1787="","",IF(OR($R1787="—",$R1787="(not set)",$D1787=""),"",IF(ISNUMBER(SEARCH(SUBSTITUTE(SUBSTITUTE(SUBSTITUTE($R1787,"-",""),"_","")," ",""),SUBSTITUTE(SUBSTITUTE(SUBSTITUTE($D1787,"-",""),"_","")," ",""))),"OK","CHECK")))</f>
        <v/>
      </c>
      <c r="T1787" s="9" t="str">
        <f aca="false">IF($A1787="","",IF(OR($H1787="NOT IN SCHEMATIC",$I1787="MISMATCH",$J1787="MISMATCH",$P1787="MISMATCH",$M1787&lt;&gt;"OK"),"REVIEW","OK"))</f>
        <v/>
      </c>
      <c r="U1787" s="14"/>
      <c r="V1787" s="14"/>
      <c r="W1787" s="17"/>
      <c r="X1787" s="14"/>
    </row>
    <row r="1788" customFormat="false" ht="15" hidden="false" customHeight="false" outlineLevel="0" collapsed="false">
      <c r="A1788" s="9" t="str">
        <f aca="false">IF('3. Layout Parts'!$A1788="","",TRIM('3. Layout Parts'!$A1788))</f>
        <v/>
      </c>
      <c r="B1788" s="9" t="str">
        <f aca="false">IF($A1788="","",'3. Layout Parts'!$D1788)</f>
        <v/>
      </c>
      <c r="C1788" s="9" t="str">
        <f aca="false">IF($A1788="","",'3. Layout Parts'!$B1788)</f>
        <v/>
      </c>
      <c r="D1788" s="9" t="str">
        <f aca="false">IF($A1788="","",'3. Layout Parts'!$C1788)</f>
        <v/>
      </c>
      <c r="E1788" s="9" t="str">
        <f aca="false">IF($A1788="","",IFERROR(INDEX('2. Schematic Parts'!$B$2:$B$3001,MATCH($A1788,'2. Schematic Parts'!$A$2:$A$3001,0)),"NOT FOUND"))</f>
        <v/>
      </c>
      <c r="F1788" s="9" t="str">
        <f aca="false">IF($A1788="","",IFERROR(INDEX('2. Schematic Parts'!$C$2:$C$3001,MATCH($A1788,'2. Schematic Parts'!$A$2:$A$3001,0))&amp;"","NOT FOUND"))</f>
        <v/>
      </c>
      <c r="G1788" s="9" t="str">
        <f aca="false">IF($A1788="","",IFERROR(INDEX('2. Schematic Parts'!$D$2:$D$3001,MATCH($A1788,'2. Schematic Parts'!$A$2:$A$3001,0))&amp;"","NOT FOUND"))</f>
        <v/>
      </c>
      <c r="H1788" s="9" t="str">
        <f aca="false">IF($A1788="","",IF(COUNTIF('2. Schematic Parts'!$A$2:$A$3001,$A1788)=0,"NOT IN SCHEMATIC","OK"))</f>
        <v/>
      </c>
      <c r="I1788" s="9" t="str">
        <f aca="false">IF($A1788="","",IF($H1788="NOT IN SCHEMATIC","",IF(UPPER(TRIM($C1788))=UPPER(TRIM($E1788)),"OK","MISMATCH")))</f>
        <v/>
      </c>
      <c r="J1788" s="9" t="str">
        <f aca="false">IF($A1788="","",IF($H1788="NOT IN SCHEMATIC","",IF($F1788="","NO SCH DECAL",IF($D1788="","",IF(UPPER(TRIM($D1788))=UPPER(TRIM($F1788)),"OK","MISMATCH")))))</f>
        <v/>
      </c>
      <c r="K1788" s="16" t="str">
        <f aca="false">IF($A1788="","",SUMPRODUCT(--ISNUMBER(SEARCH(","&amp;TRIM($A1788)&amp;",",","&amp;SUBSTITUTE('1. Master BOM'!$D$2:$D$400," ","")&amp;","))))</f>
        <v/>
      </c>
      <c r="L1788" s="16" t="str">
        <f aca="false">IF($A1788="","",IF($K1788&lt;&gt;1,0,SUMPRODUCT(ISNUMBER(SEARCH(","&amp;TRIM($A1788)&amp;",",","&amp;SUBSTITUTE('1. Master BOM'!$D$2:$D$400," ","")&amp;","))*ROW('1. Master BOM'!$D$2:$D$400))))</f>
        <v/>
      </c>
      <c r="M1788" s="9" t="str">
        <f aca="false">IF($A1788="","",IF($K1788=0,"NOT IN BOM",IF($K1788&gt;1,"MULTIPLE BOM LINES","OK")))</f>
        <v/>
      </c>
      <c r="N1788" s="9" t="str">
        <f aca="false">IF($A1788="","",IF($L1788=0,"—",INDEX('1. Master BOM'!$A$1:$A$400,$L1788)))</f>
        <v/>
      </c>
      <c r="O1788" s="9" t="str">
        <f aca="false">IF($A1788="","",IF($L1788=0,"—",INDEX('1. Master BOM'!$B$1:$B$400,$L1788)))</f>
        <v/>
      </c>
      <c r="P1788" s="9" t="str">
        <f aca="false">IF($A1788="","",IF(OR($H1788="NOT IN SCHEMATIC",$O1788="—"),"",IF($G1788="","NO SCH PN",IF(UPPER(TRIM($G1788))=UPPER(TRIM($O1788)),"OK","MISMATCH"))))</f>
        <v/>
      </c>
      <c r="Q1788" s="9" t="str">
        <f aca="false">IF($A1788="","",IF($L1788=0,"—",INDEX('1. Master BOM'!$E$1:$E$400,$L1788)))</f>
        <v/>
      </c>
      <c r="R1788" s="9" t="str">
        <f aca="false">IF($A1788="","",IF($L1788=0,"—",IF(T(INDEX('1. Master BOM'!$F$1:$F$400,$L1788))="","(not set)",INDEX('1. Master BOM'!$F$1:$F$400,$L1788))))</f>
        <v/>
      </c>
      <c r="S1788" s="9" t="str">
        <f aca="false">IF($A1788="","",IF(OR($R1788="—",$R1788="(not set)",$D1788=""),"",IF(ISNUMBER(SEARCH(SUBSTITUTE(SUBSTITUTE(SUBSTITUTE($R1788,"-",""),"_","")," ",""),SUBSTITUTE(SUBSTITUTE(SUBSTITUTE($D1788,"-",""),"_","")," ",""))),"OK","CHECK")))</f>
        <v/>
      </c>
      <c r="T1788" s="9" t="str">
        <f aca="false">IF($A1788="","",IF(OR($H1788="NOT IN SCHEMATIC",$I1788="MISMATCH",$J1788="MISMATCH",$P1788="MISMATCH",$M1788&lt;&gt;"OK"),"REVIEW","OK"))</f>
        <v/>
      </c>
      <c r="U1788" s="14"/>
      <c r="V1788" s="14"/>
      <c r="W1788" s="17"/>
      <c r="X1788" s="14"/>
    </row>
    <row r="1789" customFormat="false" ht="15" hidden="false" customHeight="false" outlineLevel="0" collapsed="false">
      <c r="A1789" s="9" t="str">
        <f aca="false">IF('3. Layout Parts'!$A1789="","",TRIM('3. Layout Parts'!$A1789))</f>
        <v/>
      </c>
      <c r="B1789" s="9" t="str">
        <f aca="false">IF($A1789="","",'3. Layout Parts'!$D1789)</f>
        <v/>
      </c>
      <c r="C1789" s="9" t="str">
        <f aca="false">IF($A1789="","",'3. Layout Parts'!$B1789)</f>
        <v/>
      </c>
      <c r="D1789" s="9" t="str">
        <f aca="false">IF($A1789="","",'3. Layout Parts'!$C1789)</f>
        <v/>
      </c>
      <c r="E1789" s="9" t="str">
        <f aca="false">IF($A1789="","",IFERROR(INDEX('2. Schematic Parts'!$B$2:$B$3001,MATCH($A1789,'2. Schematic Parts'!$A$2:$A$3001,0)),"NOT FOUND"))</f>
        <v/>
      </c>
      <c r="F1789" s="9" t="str">
        <f aca="false">IF($A1789="","",IFERROR(INDEX('2. Schematic Parts'!$C$2:$C$3001,MATCH($A1789,'2. Schematic Parts'!$A$2:$A$3001,0))&amp;"","NOT FOUND"))</f>
        <v/>
      </c>
      <c r="G1789" s="9" t="str">
        <f aca="false">IF($A1789="","",IFERROR(INDEX('2. Schematic Parts'!$D$2:$D$3001,MATCH($A1789,'2. Schematic Parts'!$A$2:$A$3001,0))&amp;"","NOT FOUND"))</f>
        <v/>
      </c>
      <c r="H1789" s="9" t="str">
        <f aca="false">IF($A1789="","",IF(COUNTIF('2. Schematic Parts'!$A$2:$A$3001,$A1789)=0,"NOT IN SCHEMATIC","OK"))</f>
        <v/>
      </c>
      <c r="I1789" s="9" t="str">
        <f aca="false">IF($A1789="","",IF($H1789="NOT IN SCHEMATIC","",IF(UPPER(TRIM($C1789))=UPPER(TRIM($E1789)),"OK","MISMATCH")))</f>
        <v/>
      </c>
      <c r="J1789" s="9" t="str">
        <f aca="false">IF($A1789="","",IF($H1789="NOT IN SCHEMATIC","",IF($F1789="","NO SCH DECAL",IF($D1789="","",IF(UPPER(TRIM($D1789))=UPPER(TRIM($F1789)),"OK","MISMATCH")))))</f>
        <v/>
      </c>
      <c r="K1789" s="16" t="str">
        <f aca="false">IF($A1789="","",SUMPRODUCT(--ISNUMBER(SEARCH(","&amp;TRIM($A1789)&amp;",",","&amp;SUBSTITUTE('1. Master BOM'!$D$2:$D$400," ","")&amp;","))))</f>
        <v/>
      </c>
      <c r="L1789" s="16" t="str">
        <f aca="false">IF($A1789="","",IF($K1789&lt;&gt;1,0,SUMPRODUCT(ISNUMBER(SEARCH(","&amp;TRIM($A1789)&amp;",",","&amp;SUBSTITUTE('1. Master BOM'!$D$2:$D$400," ","")&amp;","))*ROW('1. Master BOM'!$D$2:$D$400))))</f>
        <v/>
      </c>
      <c r="M1789" s="9" t="str">
        <f aca="false">IF($A1789="","",IF($K1789=0,"NOT IN BOM",IF($K1789&gt;1,"MULTIPLE BOM LINES","OK")))</f>
        <v/>
      </c>
      <c r="N1789" s="9" t="str">
        <f aca="false">IF($A1789="","",IF($L1789=0,"—",INDEX('1. Master BOM'!$A$1:$A$400,$L1789)))</f>
        <v/>
      </c>
      <c r="O1789" s="9" t="str">
        <f aca="false">IF($A1789="","",IF($L1789=0,"—",INDEX('1. Master BOM'!$B$1:$B$400,$L1789)))</f>
        <v/>
      </c>
      <c r="P1789" s="9" t="str">
        <f aca="false">IF($A1789="","",IF(OR($H1789="NOT IN SCHEMATIC",$O1789="—"),"",IF($G1789="","NO SCH PN",IF(UPPER(TRIM($G1789))=UPPER(TRIM($O1789)),"OK","MISMATCH"))))</f>
        <v/>
      </c>
      <c r="Q1789" s="9" t="str">
        <f aca="false">IF($A1789="","",IF($L1789=0,"—",INDEX('1. Master BOM'!$E$1:$E$400,$L1789)))</f>
        <v/>
      </c>
      <c r="R1789" s="9" t="str">
        <f aca="false">IF($A1789="","",IF($L1789=0,"—",IF(T(INDEX('1. Master BOM'!$F$1:$F$400,$L1789))="","(not set)",INDEX('1. Master BOM'!$F$1:$F$400,$L1789))))</f>
        <v/>
      </c>
      <c r="S1789" s="9" t="str">
        <f aca="false">IF($A1789="","",IF(OR($R1789="—",$R1789="(not set)",$D1789=""),"",IF(ISNUMBER(SEARCH(SUBSTITUTE(SUBSTITUTE(SUBSTITUTE($R1789,"-",""),"_","")," ",""),SUBSTITUTE(SUBSTITUTE(SUBSTITUTE($D1789,"-",""),"_","")," ",""))),"OK","CHECK")))</f>
        <v/>
      </c>
      <c r="T1789" s="9" t="str">
        <f aca="false">IF($A1789="","",IF(OR($H1789="NOT IN SCHEMATIC",$I1789="MISMATCH",$J1789="MISMATCH",$P1789="MISMATCH",$M1789&lt;&gt;"OK"),"REVIEW","OK"))</f>
        <v/>
      </c>
      <c r="U1789" s="14"/>
      <c r="V1789" s="14"/>
      <c r="W1789" s="17"/>
      <c r="X1789" s="14"/>
    </row>
    <row r="1790" customFormat="false" ht="15" hidden="false" customHeight="false" outlineLevel="0" collapsed="false">
      <c r="A1790" s="9" t="str">
        <f aca="false">IF('3. Layout Parts'!$A1790="","",TRIM('3. Layout Parts'!$A1790))</f>
        <v/>
      </c>
      <c r="B1790" s="9" t="str">
        <f aca="false">IF($A1790="","",'3. Layout Parts'!$D1790)</f>
        <v/>
      </c>
      <c r="C1790" s="9" t="str">
        <f aca="false">IF($A1790="","",'3. Layout Parts'!$B1790)</f>
        <v/>
      </c>
      <c r="D1790" s="9" t="str">
        <f aca="false">IF($A1790="","",'3. Layout Parts'!$C1790)</f>
        <v/>
      </c>
      <c r="E1790" s="9" t="str">
        <f aca="false">IF($A1790="","",IFERROR(INDEX('2. Schematic Parts'!$B$2:$B$3001,MATCH($A1790,'2. Schematic Parts'!$A$2:$A$3001,0)),"NOT FOUND"))</f>
        <v/>
      </c>
      <c r="F1790" s="9" t="str">
        <f aca="false">IF($A1790="","",IFERROR(INDEX('2. Schematic Parts'!$C$2:$C$3001,MATCH($A1790,'2. Schematic Parts'!$A$2:$A$3001,0))&amp;"","NOT FOUND"))</f>
        <v/>
      </c>
      <c r="G1790" s="9" t="str">
        <f aca="false">IF($A1790="","",IFERROR(INDEX('2. Schematic Parts'!$D$2:$D$3001,MATCH($A1790,'2. Schematic Parts'!$A$2:$A$3001,0))&amp;"","NOT FOUND"))</f>
        <v/>
      </c>
      <c r="H1790" s="9" t="str">
        <f aca="false">IF($A1790="","",IF(COUNTIF('2. Schematic Parts'!$A$2:$A$3001,$A1790)=0,"NOT IN SCHEMATIC","OK"))</f>
        <v/>
      </c>
      <c r="I1790" s="9" t="str">
        <f aca="false">IF($A1790="","",IF($H1790="NOT IN SCHEMATIC","",IF(UPPER(TRIM($C1790))=UPPER(TRIM($E1790)),"OK","MISMATCH")))</f>
        <v/>
      </c>
      <c r="J1790" s="9" t="str">
        <f aca="false">IF($A1790="","",IF($H1790="NOT IN SCHEMATIC","",IF($F1790="","NO SCH DECAL",IF($D1790="","",IF(UPPER(TRIM($D1790))=UPPER(TRIM($F1790)),"OK","MISMATCH")))))</f>
        <v/>
      </c>
      <c r="K1790" s="16" t="str">
        <f aca="false">IF($A1790="","",SUMPRODUCT(--ISNUMBER(SEARCH(","&amp;TRIM($A1790)&amp;",",","&amp;SUBSTITUTE('1. Master BOM'!$D$2:$D$400," ","")&amp;","))))</f>
        <v/>
      </c>
      <c r="L1790" s="16" t="str">
        <f aca="false">IF($A1790="","",IF($K1790&lt;&gt;1,0,SUMPRODUCT(ISNUMBER(SEARCH(","&amp;TRIM($A1790)&amp;",",","&amp;SUBSTITUTE('1. Master BOM'!$D$2:$D$400," ","")&amp;","))*ROW('1. Master BOM'!$D$2:$D$400))))</f>
        <v/>
      </c>
      <c r="M1790" s="9" t="str">
        <f aca="false">IF($A1790="","",IF($K1790=0,"NOT IN BOM",IF($K1790&gt;1,"MULTIPLE BOM LINES","OK")))</f>
        <v/>
      </c>
      <c r="N1790" s="9" t="str">
        <f aca="false">IF($A1790="","",IF($L1790=0,"—",INDEX('1. Master BOM'!$A$1:$A$400,$L1790)))</f>
        <v/>
      </c>
      <c r="O1790" s="9" t="str">
        <f aca="false">IF($A1790="","",IF($L1790=0,"—",INDEX('1. Master BOM'!$B$1:$B$400,$L1790)))</f>
        <v/>
      </c>
      <c r="P1790" s="9" t="str">
        <f aca="false">IF($A1790="","",IF(OR($H1790="NOT IN SCHEMATIC",$O1790="—"),"",IF($G1790="","NO SCH PN",IF(UPPER(TRIM($G1790))=UPPER(TRIM($O1790)),"OK","MISMATCH"))))</f>
        <v/>
      </c>
      <c r="Q1790" s="9" t="str">
        <f aca="false">IF($A1790="","",IF($L1790=0,"—",INDEX('1. Master BOM'!$E$1:$E$400,$L1790)))</f>
        <v/>
      </c>
      <c r="R1790" s="9" t="str">
        <f aca="false">IF($A1790="","",IF($L1790=0,"—",IF(T(INDEX('1. Master BOM'!$F$1:$F$400,$L1790))="","(not set)",INDEX('1. Master BOM'!$F$1:$F$400,$L1790))))</f>
        <v/>
      </c>
      <c r="S1790" s="9" t="str">
        <f aca="false">IF($A1790="","",IF(OR($R1790="—",$R1790="(not set)",$D1790=""),"",IF(ISNUMBER(SEARCH(SUBSTITUTE(SUBSTITUTE(SUBSTITUTE($R1790,"-",""),"_","")," ",""),SUBSTITUTE(SUBSTITUTE(SUBSTITUTE($D1790,"-",""),"_","")," ",""))),"OK","CHECK")))</f>
        <v/>
      </c>
      <c r="T1790" s="9" t="str">
        <f aca="false">IF($A1790="","",IF(OR($H1790="NOT IN SCHEMATIC",$I1790="MISMATCH",$J1790="MISMATCH",$P1790="MISMATCH",$M1790&lt;&gt;"OK"),"REVIEW","OK"))</f>
        <v/>
      </c>
      <c r="U1790" s="14"/>
      <c r="V1790" s="14"/>
      <c r="W1790" s="17"/>
      <c r="X1790" s="14"/>
    </row>
    <row r="1791" customFormat="false" ht="15" hidden="false" customHeight="false" outlineLevel="0" collapsed="false">
      <c r="A1791" s="9" t="str">
        <f aca="false">IF('3. Layout Parts'!$A1791="","",TRIM('3. Layout Parts'!$A1791))</f>
        <v/>
      </c>
      <c r="B1791" s="9" t="str">
        <f aca="false">IF($A1791="","",'3. Layout Parts'!$D1791)</f>
        <v/>
      </c>
      <c r="C1791" s="9" t="str">
        <f aca="false">IF($A1791="","",'3. Layout Parts'!$B1791)</f>
        <v/>
      </c>
      <c r="D1791" s="9" t="str">
        <f aca="false">IF($A1791="","",'3. Layout Parts'!$C1791)</f>
        <v/>
      </c>
      <c r="E1791" s="9" t="str">
        <f aca="false">IF($A1791="","",IFERROR(INDEX('2. Schematic Parts'!$B$2:$B$3001,MATCH($A1791,'2. Schematic Parts'!$A$2:$A$3001,0)),"NOT FOUND"))</f>
        <v/>
      </c>
      <c r="F1791" s="9" t="str">
        <f aca="false">IF($A1791="","",IFERROR(INDEX('2. Schematic Parts'!$C$2:$C$3001,MATCH($A1791,'2. Schematic Parts'!$A$2:$A$3001,0))&amp;"","NOT FOUND"))</f>
        <v/>
      </c>
      <c r="G1791" s="9" t="str">
        <f aca="false">IF($A1791="","",IFERROR(INDEX('2. Schematic Parts'!$D$2:$D$3001,MATCH($A1791,'2. Schematic Parts'!$A$2:$A$3001,0))&amp;"","NOT FOUND"))</f>
        <v/>
      </c>
      <c r="H1791" s="9" t="str">
        <f aca="false">IF($A1791="","",IF(COUNTIF('2. Schematic Parts'!$A$2:$A$3001,$A1791)=0,"NOT IN SCHEMATIC","OK"))</f>
        <v/>
      </c>
      <c r="I1791" s="9" t="str">
        <f aca="false">IF($A1791="","",IF($H1791="NOT IN SCHEMATIC","",IF(UPPER(TRIM($C1791))=UPPER(TRIM($E1791)),"OK","MISMATCH")))</f>
        <v/>
      </c>
      <c r="J1791" s="9" t="str">
        <f aca="false">IF($A1791="","",IF($H1791="NOT IN SCHEMATIC","",IF($F1791="","NO SCH DECAL",IF($D1791="","",IF(UPPER(TRIM($D1791))=UPPER(TRIM($F1791)),"OK","MISMATCH")))))</f>
        <v/>
      </c>
      <c r="K1791" s="16" t="str">
        <f aca="false">IF($A1791="","",SUMPRODUCT(--ISNUMBER(SEARCH(","&amp;TRIM($A1791)&amp;",",","&amp;SUBSTITUTE('1. Master BOM'!$D$2:$D$400," ","")&amp;","))))</f>
        <v/>
      </c>
      <c r="L1791" s="16" t="str">
        <f aca="false">IF($A1791="","",IF($K1791&lt;&gt;1,0,SUMPRODUCT(ISNUMBER(SEARCH(","&amp;TRIM($A1791)&amp;",",","&amp;SUBSTITUTE('1. Master BOM'!$D$2:$D$400," ","")&amp;","))*ROW('1. Master BOM'!$D$2:$D$400))))</f>
        <v/>
      </c>
      <c r="M1791" s="9" t="str">
        <f aca="false">IF($A1791="","",IF($K1791=0,"NOT IN BOM",IF($K1791&gt;1,"MULTIPLE BOM LINES","OK")))</f>
        <v/>
      </c>
      <c r="N1791" s="9" t="str">
        <f aca="false">IF($A1791="","",IF($L1791=0,"—",INDEX('1. Master BOM'!$A$1:$A$400,$L1791)))</f>
        <v/>
      </c>
      <c r="O1791" s="9" t="str">
        <f aca="false">IF($A1791="","",IF($L1791=0,"—",INDEX('1. Master BOM'!$B$1:$B$400,$L1791)))</f>
        <v/>
      </c>
      <c r="P1791" s="9" t="str">
        <f aca="false">IF($A1791="","",IF(OR($H1791="NOT IN SCHEMATIC",$O1791="—"),"",IF($G1791="","NO SCH PN",IF(UPPER(TRIM($G1791))=UPPER(TRIM($O1791)),"OK","MISMATCH"))))</f>
        <v/>
      </c>
      <c r="Q1791" s="9" t="str">
        <f aca="false">IF($A1791="","",IF($L1791=0,"—",INDEX('1. Master BOM'!$E$1:$E$400,$L1791)))</f>
        <v/>
      </c>
      <c r="R1791" s="9" t="str">
        <f aca="false">IF($A1791="","",IF($L1791=0,"—",IF(T(INDEX('1. Master BOM'!$F$1:$F$400,$L1791))="","(not set)",INDEX('1. Master BOM'!$F$1:$F$400,$L1791))))</f>
        <v/>
      </c>
      <c r="S1791" s="9" t="str">
        <f aca="false">IF($A1791="","",IF(OR($R1791="—",$R1791="(not set)",$D1791=""),"",IF(ISNUMBER(SEARCH(SUBSTITUTE(SUBSTITUTE(SUBSTITUTE($R1791,"-",""),"_","")," ",""),SUBSTITUTE(SUBSTITUTE(SUBSTITUTE($D1791,"-",""),"_","")," ",""))),"OK","CHECK")))</f>
        <v/>
      </c>
      <c r="T1791" s="9" t="str">
        <f aca="false">IF($A1791="","",IF(OR($H1791="NOT IN SCHEMATIC",$I1791="MISMATCH",$J1791="MISMATCH",$P1791="MISMATCH",$M1791&lt;&gt;"OK"),"REVIEW","OK"))</f>
        <v/>
      </c>
      <c r="U1791" s="14"/>
      <c r="V1791" s="14"/>
      <c r="W1791" s="17"/>
      <c r="X1791" s="14"/>
    </row>
    <row r="1792" customFormat="false" ht="15" hidden="false" customHeight="false" outlineLevel="0" collapsed="false">
      <c r="A1792" s="9" t="str">
        <f aca="false">IF('3. Layout Parts'!$A1792="","",TRIM('3. Layout Parts'!$A1792))</f>
        <v/>
      </c>
      <c r="B1792" s="9" t="str">
        <f aca="false">IF($A1792="","",'3. Layout Parts'!$D1792)</f>
        <v/>
      </c>
      <c r="C1792" s="9" t="str">
        <f aca="false">IF($A1792="","",'3. Layout Parts'!$B1792)</f>
        <v/>
      </c>
      <c r="D1792" s="9" t="str">
        <f aca="false">IF($A1792="","",'3. Layout Parts'!$C1792)</f>
        <v/>
      </c>
      <c r="E1792" s="9" t="str">
        <f aca="false">IF($A1792="","",IFERROR(INDEX('2. Schematic Parts'!$B$2:$B$3001,MATCH($A1792,'2. Schematic Parts'!$A$2:$A$3001,0)),"NOT FOUND"))</f>
        <v/>
      </c>
      <c r="F1792" s="9" t="str">
        <f aca="false">IF($A1792="","",IFERROR(INDEX('2. Schematic Parts'!$C$2:$C$3001,MATCH($A1792,'2. Schematic Parts'!$A$2:$A$3001,0))&amp;"","NOT FOUND"))</f>
        <v/>
      </c>
      <c r="G1792" s="9" t="str">
        <f aca="false">IF($A1792="","",IFERROR(INDEX('2. Schematic Parts'!$D$2:$D$3001,MATCH($A1792,'2. Schematic Parts'!$A$2:$A$3001,0))&amp;"","NOT FOUND"))</f>
        <v/>
      </c>
      <c r="H1792" s="9" t="str">
        <f aca="false">IF($A1792="","",IF(COUNTIF('2. Schematic Parts'!$A$2:$A$3001,$A1792)=0,"NOT IN SCHEMATIC","OK"))</f>
        <v/>
      </c>
      <c r="I1792" s="9" t="str">
        <f aca="false">IF($A1792="","",IF($H1792="NOT IN SCHEMATIC","",IF(UPPER(TRIM($C1792))=UPPER(TRIM($E1792)),"OK","MISMATCH")))</f>
        <v/>
      </c>
      <c r="J1792" s="9" t="str">
        <f aca="false">IF($A1792="","",IF($H1792="NOT IN SCHEMATIC","",IF($F1792="","NO SCH DECAL",IF($D1792="","",IF(UPPER(TRIM($D1792))=UPPER(TRIM($F1792)),"OK","MISMATCH")))))</f>
        <v/>
      </c>
      <c r="K1792" s="16" t="str">
        <f aca="false">IF($A1792="","",SUMPRODUCT(--ISNUMBER(SEARCH(","&amp;TRIM($A1792)&amp;",",","&amp;SUBSTITUTE('1. Master BOM'!$D$2:$D$400," ","")&amp;","))))</f>
        <v/>
      </c>
      <c r="L1792" s="16" t="str">
        <f aca="false">IF($A1792="","",IF($K1792&lt;&gt;1,0,SUMPRODUCT(ISNUMBER(SEARCH(","&amp;TRIM($A1792)&amp;",",","&amp;SUBSTITUTE('1. Master BOM'!$D$2:$D$400," ","")&amp;","))*ROW('1. Master BOM'!$D$2:$D$400))))</f>
        <v/>
      </c>
      <c r="M1792" s="9" t="str">
        <f aca="false">IF($A1792="","",IF($K1792=0,"NOT IN BOM",IF($K1792&gt;1,"MULTIPLE BOM LINES","OK")))</f>
        <v/>
      </c>
      <c r="N1792" s="9" t="str">
        <f aca="false">IF($A1792="","",IF($L1792=0,"—",INDEX('1. Master BOM'!$A$1:$A$400,$L1792)))</f>
        <v/>
      </c>
      <c r="O1792" s="9" t="str">
        <f aca="false">IF($A1792="","",IF($L1792=0,"—",INDEX('1. Master BOM'!$B$1:$B$400,$L1792)))</f>
        <v/>
      </c>
      <c r="P1792" s="9" t="str">
        <f aca="false">IF($A1792="","",IF(OR($H1792="NOT IN SCHEMATIC",$O1792="—"),"",IF($G1792="","NO SCH PN",IF(UPPER(TRIM($G1792))=UPPER(TRIM($O1792)),"OK","MISMATCH"))))</f>
        <v/>
      </c>
      <c r="Q1792" s="9" t="str">
        <f aca="false">IF($A1792="","",IF($L1792=0,"—",INDEX('1. Master BOM'!$E$1:$E$400,$L1792)))</f>
        <v/>
      </c>
      <c r="R1792" s="9" t="str">
        <f aca="false">IF($A1792="","",IF($L1792=0,"—",IF(T(INDEX('1. Master BOM'!$F$1:$F$400,$L1792))="","(not set)",INDEX('1. Master BOM'!$F$1:$F$400,$L1792))))</f>
        <v/>
      </c>
      <c r="S1792" s="9" t="str">
        <f aca="false">IF($A1792="","",IF(OR($R1792="—",$R1792="(not set)",$D1792=""),"",IF(ISNUMBER(SEARCH(SUBSTITUTE(SUBSTITUTE(SUBSTITUTE($R1792,"-",""),"_","")," ",""),SUBSTITUTE(SUBSTITUTE(SUBSTITUTE($D1792,"-",""),"_","")," ",""))),"OK","CHECK")))</f>
        <v/>
      </c>
      <c r="T1792" s="9" t="str">
        <f aca="false">IF($A1792="","",IF(OR($H1792="NOT IN SCHEMATIC",$I1792="MISMATCH",$J1792="MISMATCH",$P1792="MISMATCH",$M1792&lt;&gt;"OK"),"REVIEW","OK"))</f>
        <v/>
      </c>
      <c r="U1792" s="14"/>
      <c r="V1792" s="14"/>
      <c r="W1792" s="17"/>
      <c r="X1792" s="14"/>
    </row>
    <row r="1793" customFormat="false" ht="15" hidden="false" customHeight="false" outlineLevel="0" collapsed="false">
      <c r="A1793" s="9" t="str">
        <f aca="false">IF('3. Layout Parts'!$A1793="","",TRIM('3. Layout Parts'!$A1793))</f>
        <v/>
      </c>
      <c r="B1793" s="9" t="str">
        <f aca="false">IF($A1793="","",'3. Layout Parts'!$D1793)</f>
        <v/>
      </c>
      <c r="C1793" s="9" t="str">
        <f aca="false">IF($A1793="","",'3. Layout Parts'!$B1793)</f>
        <v/>
      </c>
      <c r="D1793" s="9" t="str">
        <f aca="false">IF($A1793="","",'3. Layout Parts'!$C1793)</f>
        <v/>
      </c>
      <c r="E1793" s="9" t="str">
        <f aca="false">IF($A1793="","",IFERROR(INDEX('2. Schematic Parts'!$B$2:$B$3001,MATCH($A1793,'2. Schematic Parts'!$A$2:$A$3001,0)),"NOT FOUND"))</f>
        <v/>
      </c>
      <c r="F1793" s="9" t="str">
        <f aca="false">IF($A1793="","",IFERROR(INDEX('2. Schematic Parts'!$C$2:$C$3001,MATCH($A1793,'2. Schematic Parts'!$A$2:$A$3001,0))&amp;"","NOT FOUND"))</f>
        <v/>
      </c>
      <c r="G1793" s="9" t="str">
        <f aca="false">IF($A1793="","",IFERROR(INDEX('2. Schematic Parts'!$D$2:$D$3001,MATCH($A1793,'2. Schematic Parts'!$A$2:$A$3001,0))&amp;"","NOT FOUND"))</f>
        <v/>
      </c>
      <c r="H1793" s="9" t="str">
        <f aca="false">IF($A1793="","",IF(COUNTIF('2. Schematic Parts'!$A$2:$A$3001,$A1793)=0,"NOT IN SCHEMATIC","OK"))</f>
        <v/>
      </c>
      <c r="I1793" s="9" t="str">
        <f aca="false">IF($A1793="","",IF($H1793="NOT IN SCHEMATIC","",IF(UPPER(TRIM($C1793))=UPPER(TRIM($E1793)),"OK","MISMATCH")))</f>
        <v/>
      </c>
      <c r="J1793" s="9" t="str">
        <f aca="false">IF($A1793="","",IF($H1793="NOT IN SCHEMATIC","",IF($F1793="","NO SCH DECAL",IF($D1793="","",IF(UPPER(TRIM($D1793))=UPPER(TRIM($F1793)),"OK","MISMATCH")))))</f>
        <v/>
      </c>
      <c r="K1793" s="16" t="str">
        <f aca="false">IF($A1793="","",SUMPRODUCT(--ISNUMBER(SEARCH(","&amp;TRIM($A1793)&amp;",",","&amp;SUBSTITUTE('1. Master BOM'!$D$2:$D$400," ","")&amp;","))))</f>
        <v/>
      </c>
      <c r="L1793" s="16" t="str">
        <f aca="false">IF($A1793="","",IF($K1793&lt;&gt;1,0,SUMPRODUCT(ISNUMBER(SEARCH(","&amp;TRIM($A1793)&amp;",",","&amp;SUBSTITUTE('1. Master BOM'!$D$2:$D$400," ","")&amp;","))*ROW('1. Master BOM'!$D$2:$D$400))))</f>
        <v/>
      </c>
      <c r="M1793" s="9" t="str">
        <f aca="false">IF($A1793="","",IF($K1793=0,"NOT IN BOM",IF($K1793&gt;1,"MULTIPLE BOM LINES","OK")))</f>
        <v/>
      </c>
      <c r="N1793" s="9" t="str">
        <f aca="false">IF($A1793="","",IF($L1793=0,"—",INDEX('1. Master BOM'!$A$1:$A$400,$L1793)))</f>
        <v/>
      </c>
      <c r="O1793" s="9" t="str">
        <f aca="false">IF($A1793="","",IF($L1793=0,"—",INDEX('1. Master BOM'!$B$1:$B$400,$L1793)))</f>
        <v/>
      </c>
      <c r="P1793" s="9" t="str">
        <f aca="false">IF($A1793="","",IF(OR($H1793="NOT IN SCHEMATIC",$O1793="—"),"",IF($G1793="","NO SCH PN",IF(UPPER(TRIM($G1793))=UPPER(TRIM($O1793)),"OK","MISMATCH"))))</f>
        <v/>
      </c>
      <c r="Q1793" s="9" t="str">
        <f aca="false">IF($A1793="","",IF($L1793=0,"—",INDEX('1. Master BOM'!$E$1:$E$400,$L1793)))</f>
        <v/>
      </c>
      <c r="R1793" s="9" t="str">
        <f aca="false">IF($A1793="","",IF($L1793=0,"—",IF(T(INDEX('1. Master BOM'!$F$1:$F$400,$L1793))="","(not set)",INDEX('1. Master BOM'!$F$1:$F$400,$L1793))))</f>
        <v/>
      </c>
      <c r="S1793" s="9" t="str">
        <f aca="false">IF($A1793="","",IF(OR($R1793="—",$R1793="(not set)",$D1793=""),"",IF(ISNUMBER(SEARCH(SUBSTITUTE(SUBSTITUTE(SUBSTITUTE($R1793,"-",""),"_","")," ",""),SUBSTITUTE(SUBSTITUTE(SUBSTITUTE($D1793,"-",""),"_","")," ",""))),"OK","CHECK")))</f>
        <v/>
      </c>
      <c r="T1793" s="9" t="str">
        <f aca="false">IF($A1793="","",IF(OR($H1793="NOT IN SCHEMATIC",$I1793="MISMATCH",$J1793="MISMATCH",$P1793="MISMATCH",$M1793&lt;&gt;"OK"),"REVIEW","OK"))</f>
        <v/>
      </c>
      <c r="U1793" s="14"/>
      <c r="V1793" s="14"/>
      <c r="W1793" s="17"/>
      <c r="X1793" s="14"/>
    </row>
    <row r="1794" customFormat="false" ht="15" hidden="false" customHeight="false" outlineLevel="0" collapsed="false">
      <c r="A1794" s="9" t="str">
        <f aca="false">IF('3. Layout Parts'!$A1794="","",TRIM('3. Layout Parts'!$A1794))</f>
        <v/>
      </c>
      <c r="B1794" s="9" t="str">
        <f aca="false">IF($A1794="","",'3. Layout Parts'!$D1794)</f>
        <v/>
      </c>
      <c r="C1794" s="9" t="str">
        <f aca="false">IF($A1794="","",'3. Layout Parts'!$B1794)</f>
        <v/>
      </c>
      <c r="D1794" s="9" t="str">
        <f aca="false">IF($A1794="","",'3. Layout Parts'!$C1794)</f>
        <v/>
      </c>
      <c r="E1794" s="9" t="str">
        <f aca="false">IF($A1794="","",IFERROR(INDEX('2. Schematic Parts'!$B$2:$B$3001,MATCH($A1794,'2. Schematic Parts'!$A$2:$A$3001,0)),"NOT FOUND"))</f>
        <v/>
      </c>
      <c r="F1794" s="9" t="str">
        <f aca="false">IF($A1794="","",IFERROR(INDEX('2. Schematic Parts'!$C$2:$C$3001,MATCH($A1794,'2. Schematic Parts'!$A$2:$A$3001,0))&amp;"","NOT FOUND"))</f>
        <v/>
      </c>
      <c r="G1794" s="9" t="str">
        <f aca="false">IF($A1794="","",IFERROR(INDEX('2. Schematic Parts'!$D$2:$D$3001,MATCH($A1794,'2. Schematic Parts'!$A$2:$A$3001,0))&amp;"","NOT FOUND"))</f>
        <v/>
      </c>
      <c r="H1794" s="9" t="str">
        <f aca="false">IF($A1794="","",IF(COUNTIF('2. Schematic Parts'!$A$2:$A$3001,$A1794)=0,"NOT IN SCHEMATIC","OK"))</f>
        <v/>
      </c>
      <c r="I1794" s="9" t="str">
        <f aca="false">IF($A1794="","",IF($H1794="NOT IN SCHEMATIC","",IF(UPPER(TRIM($C1794))=UPPER(TRIM($E1794)),"OK","MISMATCH")))</f>
        <v/>
      </c>
      <c r="J1794" s="9" t="str">
        <f aca="false">IF($A1794="","",IF($H1794="NOT IN SCHEMATIC","",IF($F1794="","NO SCH DECAL",IF($D1794="","",IF(UPPER(TRIM($D1794))=UPPER(TRIM($F1794)),"OK","MISMATCH")))))</f>
        <v/>
      </c>
      <c r="K1794" s="16" t="str">
        <f aca="false">IF($A1794="","",SUMPRODUCT(--ISNUMBER(SEARCH(","&amp;TRIM($A1794)&amp;",",","&amp;SUBSTITUTE('1. Master BOM'!$D$2:$D$400," ","")&amp;","))))</f>
        <v/>
      </c>
      <c r="L1794" s="16" t="str">
        <f aca="false">IF($A1794="","",IF($K1794&lt;&gt;1,0,SUMPRODUCT(ISNUMBER(SEARCH(","&amp;TRIM($A1794)&amp;",",","&amp;SUBSTITUTE('1. Master BOM'!$D$2:$D$400," ","")&amp;","))*ROW('1. Master BOM'!$D$2:$D$400))))</f>
        <v/>
      </c>
      <c r="M1794" s="9" t="str">
        <f aca="false">IF($A1794="","",IF($K1794=0,"NOT IN BOM",IF($K1794&gt;1,"MULTIPLE BOM LINES","OK")))</f>
        <v/>
      </c>
      <c r="N1794" s="9" t="str">
        <f aca="false">IF($A1794="","",IF($L1794=0,"—",INDEX('1. Master BOM'!$A$1:$A$400,$L1794)))</f>
        <v/>
      </c>
      <c r="O1794" s="9" t="str">
        <f aca="false">IF($A1794="","",IF($L1794=0,"—",INDEX('1. Master BOM'!$B$1:$B$400,$L1794)))</f>
        <v/>
      </c>
      <c r="P1794" s="9" t="str">
        <f aca="false">IF($A1794="","",IF(OR($H1794="NOT IN SCHEMATIC",$O1794="—"),"",IF($G1794="","NO SCH PN",IF(UPPER(TRIM($G1794))=UPPER(TRIM($O1794)),"OK","MISMATCH"))))</f>
        <v/>
      </c>
      <c r="Q1794" s="9" t="str">
        <f aca="false">IF($A1794="","",IF($L1794=0,"—",INDEX('1. Master BOM'!$E$1:$E$400,$L1794)))</f>
        <v/>
      </c>
      <c r="R1794" s="9" t="str">
        <f aca="false">IF($A1794="","",IF($L1794=0,"—",IF(T(INDEX('1. Master BOM'!$F$1:$F$400,$L1794))="","(not set)",INDEX('1. Master BOM'!$F$1:$F$400,$L1794))))</f>
        <v/>
      </c>
      <c r="S1794" s="9" t="str">
        <f aca="false">IF($A1794="","",IF(OR($R1794="—",$R1794="(not set)",$D1794=""),"",IF(ISNUMBER(SEARCH(SUBSTITUTE(SUBSTITUTE(SUBSTITUTE($R1794,"-",""),"_","")," ",""),SUBSTITUTE(SUBSTITUTE(SUBSTITUTE($D1794,"-",""),"_","")," ",""))),"OK","CHECK")))</f>
        <v/>
      </c>
      <c r="T1794" s="9" t="str">
        <f aca="false">IF($A1794="","",IF(OR($H1794="NOT IN SCHEMATIC",$I1794="MISMATCH",$J1794="MISMATCH",$P1794="MISMATCH",$M1794&lt;&gt;"OK"),"REVIEW","OK"))</f>
        <v/>
      </c>
      <c r="U1794" s="14"/>
      <c r="V1794" s="14"/>
      <c r="W1794" s="17"/>
      <c r="X1794" s="14"/>
    </row>
    <row r="1795" customFormat="false" ht="15" hidden="false" customHeight="false" outlineLevel="0" collapsed="false">
      <c r="A1795" s="9" t="str">
        <f aca="false">IF('3. Layout Parts'!$A1795="","",TRIM('3. Layout Parts'!$A1795))</f>
        <v/>
      </c>
      <c r="B1795" s="9" t="str">
        <f aca="false">IF($A1795="","",'3. Layout Parts'!$D1795)</f>
        <v/>
      </c>
      <c r="C1795" s="9" t="str">
        <f aca="false">IF($A1795="","",'3. Layout Parts'!$B1795)</f>
        <v/>
      </c>
      <c r="D1795" s="9" t="str">
        <f aca="false">IF($A1795="","",'3. Layout Parts'!$C1795)</f>
        <v/>
      </c>
      <c r="E1795" s="9" t="str">
        <f aca="false">IF($A1795="","",IFERROR(INDEX('2. Schematic Parts'!$B$2:$B$3001,MATCH($A1795,'2. Schematic Parts'!$A$2:$A$3001,0)),"NOT FOUND"))</f>
        <v/>
      </c>
      <c r="F1795" s="9" t="str">
        <f aca="false">IF($A1795="","",IFERROR(INDEX('2. Schematic Parts'!$C$2:$C$3001,MATCH($A1795,'2. Schematic Parts'!$A$2:$A$3001,0))&amp;"","NOT FOUND"))</f>
        <v/>
      </c>
      <c r="G1795" s="9" t="str">
        <f aca="false">IF($A1795="","",IFERROR(INDEX('2. Schematic Parts'!$D$2:$D$3001,MATCH($A1795,'2. Schematic Parts'!$A$2:$A$3001,0))&amp;"","NOT FOUND"))</f>
        <v/>
      </c>
      <c r="H1795" s="9" t="str">
        <f aca="false">IF($A1795="","",IF(COUNTIF('2. Schematic Parts'!$A$2:$A$3001,$A1795)=0,"NOT IN SCHEMATIC","OK"))</f>
        <v/>
      </c>
      <c r="I1795" s="9" t="str">
        <f aca="false">IF($A1795="","",IF($H1795="NOT IN SCHEMATIC","",IF(UPPER(TRIM($C1795))=UPPER(TRIM($E1795)),"OK","MISMATCH")))</f>
        <v/>
      </c>
      <c r="J1795" s="9" t="str">
        <f aca="false">IF($A1795="","",IF($H1795="NOT IN SCHEMATIC","",IF($F1795="","NO SCH DECAL",IF($D1795="","",IF(UPPER(TRIM($D1795))=UPPER(TRIM($F1795)),"OK","MISMATCH")))))</f>
        <v/>
      </c>
      <c r="K1795" s="16" t="str">
        <f aca="false">IF($A1795="","",SUMPRODUCT(--ISNUMBER(SEARCH(","&amp;TRIM($A1795)&amp;",",","&amp;SUBSTITUTE('1. Master BOM'!$D$2:$D$400," ","")&amp;","))))</f>
        <v/>
      </c>
      <c r="L1795" s="16" t="str">
        <f aca="false">IF($A1795="","",IF($K1795&lt;&gt;1,0,SUMPRODUCT(ISNUMBER(SEARCH(","&amp;TRIM($A1795)&amp;",",","&amp;SUBSTITUTE('1. Master BOM'!$D$2:$D$400," ","")&amp;","))*ROW('1. Master BOM'!$D$2:$D$400))))</f>
        <v/>
      </c>
      <c r="M1795" s="9" t="str">
        <f aca="false">IF($A1795="","",IF($K1795=0,"NOT IN BOM",IF($K1795&gt;1,"MULTIPLE BOM LINES","OK")))</f>
        <v/>
      </c>
      <c r="N1795" s="9" t="str">
        <f aca="false">IF($A1795="","",IF($L1795=0,"—",INDEX('1. Master BOM'!$A$1:$A$400,$L1795)))</f>
        <v/>
      </c>
      <c r="O1795" s="9" t="str">
        <f aca="false">IF($A1795="","",IF($L1795=0,"—",INDEX('1. Master BOM'!$B$1:$B$400,$L1795)))</f>
        <v/>
      </c>
      <c r="P1795" s="9" t="str">
        <f aca="false">IF($A1795="","",IF(OR($H1795="NOT IN SCHEMATIC",$O1795="—"),"",IF($G1795="","NO SCH PN",IF(UPPER(TRIM($G1795))=UPPER(TRIM($O1795)),"OK","MISMATCH"))))</f>
        <v/>
      </c>
      <c r="Q1795" s="9" t="str">
        <f aca="false">IF($A1795="","",IF($L1795=0,"—",INDEX('1. Master BOM'!$E$1:$E$400,$L1795)))</f>
        <v/>
      </c>
      <c r="R1795" s="9" t="str">
        <f aca="false">IF($A1795="","",IF($L1795=0,"—",IF(T(INDEX('1. Master BOM'!$F$1:$F$400,$L1795))="","(not set)",INDEX('1. Master BOM'!$F$1:$F$400,$L1795))))</f>
        <v/>
      </c>
      <c r="S1795" s="9" t="str">
        <f aca="false">IF($A1795="","",IF(OR($R1795="—",$R1795="(not set)",$D1795=""),"",IF(ISNUMBER(SEARCH(SUBSTITUTE(SUBSTITUTE(SUBSTITUTE($R1795,"-",""),"_","")," ",""),SUBSTITUTE(SUBSTITUTE(SUBSTITUTE($D1795,"-",""),"_","")," ",""))),"OK","CHECK")))</f>
        <v/>
      </c>
      <c r="T1795" s="9" t="str">
        <f aca="false">IF($A1795="","",IF(OR($H1795="NOT IN SCHEMATIC",$I1795="MISMATCH",$J1795="MISMATCH",$P1795="MISMATCH",$M1795&lt;&gt;"OK"),"REVIEW","OK"))</f>
        <v/>
      </c>
      <c r="U1795" s="14"/>
      <c r="V1795" s="14"/>
      <c r="W1795" s="17"/>
      <c r="X1795" s="14"/>
    </row>
    <row r="1796" customFormat="false" ht="15" hidden="false" customHeight="false" outlineLevel="0" collapsed="false">
      <c r="A1796" s="9" t="str">
        <f aca="false">IF('3. Layout Parts'!$A1796="","",TRIM('3. Layout Parts'!$A1796))</f>
        <v/>
      </c>
      <c r="B1796" s="9" t="str">
        <f aca="false">IF($A1796="","",'3. Layout Parts'!$D1796)</f>
        <v/>
      </c>
      <c r="C1796" s="9" t="str">
        <f aca="false">IF($A1796="","",'3. Layout Parts'!$B1796)</f>
        <v/>
      </c>
      <c r="D1796" s="9" t="str">
        <f aca="false">IF($A1796="","",'3. Layout Parts'!$C1796)</f>
        <v/>
      </c>
      <c r="E1796" s="9" t="str">
        <f aca="false">IF($A1796="","",IFERROR(INDEX('2. Schematic Parts'!$B$2:$B$3001,MATCH($A1796,'2. Schematic Parts'!$A$2:$A$3001,0)),"NOT FOUND"))</f>
        <v/>
      </c>
      <c r="F1796" s="9" t="str">
        <f aca="false">IF($A1796="","",IFERROR(INDEX('2. Schematic Parts'!$C$2:$C$3001,MATCH($A1796,'2. Schematic Parts'!$A$2:$A$3001,0))&amp;"","NOT FOUND"))</f>
        <v/>
      </c>
      <c r="G1796" s="9" t="str">
        <f aca="false">IF($A1796="","",IFERROR(INDEX('2. Schematic Parts'!$D$2:$D$3001,MATCH($A1796,'2. Schematic Parts'!$A$2:$A$3001,0))&amp;"","NOT FOUND"))</f>
        <v/>
      </c>
      <c r="H1796" s="9" t="str">
        <f aca="false">IF($A1796="","",IF(COUNTIF('2. Schematic Parts'!$A$2:$A$3001,$A1796)=0,"NOT IN SCHEMATIC","OK"))</f>
        <v/>
      </c>
      <c r="I1796" s="9" t="str">
        <f aca="false">IF($A1796="","",IF($H1796="NOT IN SCHEMATIC","",IF(UPPER(TRIM($C1796))=UPPER(TRIM($E1796)),"OK","MISMATCH")))</f>
        <v/>
      </c>
      <c r="J1796" s="9" t="str">
        <f aca="false">IF($A1796="","",IF($H1796="NOT IN SCHEMATIC","",IF($F1796="","NO SCH DECAL",IF($D1796="","",IF(UPPER(TRIM($D1796))=UPPER(TRIM($F1796)),"OK","MISMATCH")))))</f>
        <v/>
      </c>
      <c r="K1796" s="16" t="str">
        <f aca="false">IF($A1796="","",SUMPRODUCT(--ISNUMBER(SEARCH(","&amp;TRIM($A1796)&amp;",",","&amp;SUBSTITUTE('1. Master BOM'!$D$2:$D$400," ","")&amp;","))))</f>
        <v/>
      </c>
      <c r="L1796" s="16" t="str">
        <f aca="false">IF($A1796="","",IF($K1796&lt;&gt;1,0,SUMPRODUCT(ISNUMBER(SEARCH(","&amp;TRIM($A1796)&amp;",",","&amp;SUBSTITUTE('1. Master BOM'!$D$2:$D$400," ","")&amp;","))*ROW('1. Master BOM'!$D$2:$D$400))))</f>
        <v/>
      </c>
      <c r="M1796" s="9" t="str">
        <f aca="false">IF($A1796="","",IF($K1796=0,"NOT IN BOM",IF($K1796&gt;1,"MULTIPLE BOM LINES","OK")))</f>
        <v/>
      </c>
      <c r="N1796" s="9" t="str">
        <f aca="false">IF($A1796="","",IF($L1796=0,"—",INDEX('1. Master BOM'!$A$1:$A$400,$L1796)))</f>
        <v/>
      </c>
      <c r="O1796" s="9" t="str">
        <f aca="false">IF($A1796="","",IF($L1796=0,"—",INDEX('1. Master BOM'!$B$1:$B$400,$L1796)))</f>
        <v/>
      </c>
      <c r="P1796" s="9" t="str">
        <f aca="false">IF($A1796="","",IF(OR($H1796="NOT IN SCHEMATIC",$O1796="—"),"",IF($G1796="","NO SCH PN",IF(UPPER(TRIM($G1796))=UPPER(TRIM($O1796)),"OK","MISMATCH"))))</f>
        <v/>
      </c>
      <c r="Q1796" s="9" t="str">
        <f aca="false">IF($A1796="","",IF($L1796=0,"—",INDEX('1. Master BOM'!$E$1:$E$400,$L1796)))</f>
        <v/>
      </c>
      <c r="R1796" s="9" t="str">
        <f aca="false">IF($A1796="","",IF($L1796=0,"—",IF(T(INDEX('1. Master BOM'!$F$1:$F$400,$L1796))="","(not set)",INDEX('1. Master BOM'!$F$1:$F$400,$L1796))))</f>
        <v/>
      </c>
      <c r="S1796" s="9" t="str">
        <f aca="false">IF($A1796="","",IF(OR($R1796="—",$R1796="(not set)",$D1796=""),"",IF(ISNUMBER(SEARCH(SUBSTITUTE(SUBSTITUTE(SUBSTITUTE($R1796,"-",""),"_","")," ",""),SUBSTITUTE(SUBSTITUTE(SUBSTITUTE($D1796,"-",""),"_","")," ",""))),"OK","CHECK")))</f>
        <v/>
      </c>
      <c r="T1796" s="9" t="str">
        <f aca="false">IF($A1796="","",IF(OR($H1796="NOT IN SCHEMATIC",$I1796="MISMATCH",$J1796="MISMATCH",$P1796="MISMATCH",$M1796&lt;&gt;"OK"),"REVIEW","OK"))</f>
        <v/>
      </c>
      <c r="U1796" s="14"/>
      <c r="V1796" s="14"/>
      <c r="W1796" s="17"/>
      <c r="X1796" s="14"/>
    </row>
    <row r="1797" customFormat="false" ht="15" hidden="false" customHeight="false" outlineLevel="0" collapsed="false">
      <c r="A1797" s="9" t="str">
        <f aca="false">IF('3. Layout Parts'!$A1797="","",TRIM('3. Layout Parts'!$A1797))</f>
        <v/>
      </c>
      <c r="B1797" s="9" t="str">
        <f aca="false">IF($A1797="","",'3. Layout Parts'!$D1797)</f>
        <v/>
      </c>
      <c r="C1797" s="9" t="str">
        <f aca="false">IF($A1797="","",'3. Layout Parts'!$B1797)</f>
        <v/>
      </c>
      <c r="D1797" s="9" t="str">
        <f aca="false">IF($A1797="","",'3. Layout Parts'!$C1797)</f>
        <v/>
      </c>
      <c r="E1797" s="9" t="str">
        <f aca="false">IF($A1797="","",IFERROR(INDEX('2. Schematic Parts'!$B$2:$B$3001,MATCH($A1797,'2. Schematic Parts'!$A$2:$A$3001,0)),"NOT FOUND"))</f>
        <v/>
      </c>
      <c r="F1797" s="9" t="str">
        <f aca="false">IF($A1797="","",IFERROR(INDEX('2. Schematic Parts'!$C$2:$C$3001,MATCH($A1797,'2. Schematic Parts'!$A$2:$A$3001,0))&amp;"","NOT FOUND"))</f>
        <v/>
      </c>
      <c r="G1797" s="9" t="str">
        <f aca="false">IF($A1797="","",IFERROR(INDEX('2. Schematic Parts'!$D$2:$D$3001,MATCH($A1797,'2. Schematic Parts'!$A$2:$A$3001,0))&amp;"","NOT FOUND"))</f>
        <v/>
      </c>
      <c r="H1797" s="9" t="str">
        <f aca="false">IF($A1797="","",IF(COUNTIF('2. Schematic Parts'!$A$2:$A$3001,$A1797)=0,"NOT IN SCHEMATIC","OK"))</f>
        <v/>
      </c>
      <c r="I1797" s="9" t="str">
        <f aca="false">IF($A1797="","",IF($H1797="NOT IN SCHEMATIC","",IF(UPPER(TRIM($C1797))=UPPER(TRIM($E1797)),"OK","MISMATCH")))</f>
        <v/>
      </c>
      <c r="J1797" s="9" t="str">
        <f aca="false">IF($A1797="","",IF($H1797="NOT IN SCHEMATIC","",IF($F1797="","NO SCH DECAL",IF($D1797="","",IF(UPPER(TRIM($D1797))=UPPER(TRIM($F1797)),"OK","MISMATCH")))))</f>
        <v/>
      </c>
      <c r="K1797" s="16" t="str">
        <f aca="false">IF($A1797="","",SUMPRODUCT(--ISNUMBER(SEARCH(","&amp;TRIM($A1797)&amp;",",","&amp;SUBSTITUTE('1. Master BOM'!$D$2:$D$400," ","")&amp;","))))</f>
        <v/>
      </c>
      <c r="L1797" s="16" t="str">
        <f aca="false">IF($A1797="","",IF($K1797&lt;&gt;1,0,SUMPRODUCT(ISNUMBER(SEARCH(","&amp;TRIM($A1797)&amp;",",","&amp;SUBSTITUTE('1. Master BOM'!$D$2:$D$400," ","")&amp;","))*ROW('1. Master BOM'!$D$2:$D$400))))</f>
        <v/>
      </c>
      <c r="M1797" s="9" t="str">
        <f aca="false">IF($A1797="","",IF($K1797=0,"NOT IN BOM",IF($K1797&gt;1,"MULTIPLE BOM LINES","OK")))</f>
        <v/>
      </c>
      <c r="N1797" s="9" t="str">
        <f aca="false">IF($A1797="","",IF($L1797=0,"—",INDEX('1. Master BOM'!$A$1:$A$400,$L1797)))</f>
        <v/>
      </c>
      <c r="O1797" s="9" t="str">
        <f aca="false">IF($A1797="","",IF($L1797=0,"—",INDEX('1. Master BOM'!$B$1:$B$400,$L1797)))</f>
        <v/>
      </c>
      <c r="P1797" s="9" t="str">
        <f aca="false">IF($A1797="","",IF(OR($H1797="NOT IN SCHEMATIC",$O1797="—"),"",IF($G1797="","NO SCH PN",IF(UPPER(TRIM($G1797))=UPPER(TRIM($O1797)),"OK","MISMATCH"))))</f>
        <v/>
      </c>
      <c r="Q1797" s="9" t="str">
        <f aca="false">IF($A1797="","",IF($L1797=0,"—",INDEX('1. Master BOM'!$E$1:$E$400,$L1797)))</f>
        <v/>
      </c>
      <c r="R1797" s="9" t="str">
        <f aca="false">IF($A1797="","",IF($L1797=0,"—",IF(T(INDEX('1. Master BOM'!$F$1:$F$400,$L1797))="","(not set)",INDEX('1. Master BOM'!$F$1:$F$400,$L1797))))</f>
        <v/>
      </c>
      <c r="S1797" s="9" t="str">
        <f aca="false">IF($A1797="","",IF(OR($R1797="—",$R1797="(not set)",$D1797=""),"",IF(ISNUMBER(SEARCH(SUBSTITUTE(SUBSTITUTE(SUBSTITUTE($R1797,"-",""),"_","")," ",""),SUBSTITUTE(SUBSTITUTE(SUBSTITUTE($D1797,"-",""),"_","")," ",""))),"OK","CHECK")))</f>
        <v/>
      </c>
      <c r="T1797" s="9" t="str">
        <f aca="false">IF($A1797="","",IF(OR($H1797="NOT IN SCHEMATIC",$I1797="MISMATCH",$J1797="MISMATCH",$P1797="MISMATCH",$M1797&lt;&gt;"OK"),"REVIEW","OK"))</f>
        <v/>
      </c>
      <c r="U1797" s="14"/>
      <c r="V1797" s="14"/>
      <c r="W1797" s="17"/>
      <c r="X1797" s="14"/>
    </row>
    <row r="1798" customFormat="false" ht="15" hidden="false" customHeight="false" outlineLevel="0" collapsed="false">
      <c r="A1798" s="9" t="str">
        <f aca="false">IF('3. Layout Parts'!$A1798="","",TRIM('3. Layout Parts'!$A1798))</f>
        <v/>
      </c>
      <c r="B1798" s="9" t="str">
        <f aca="false">IF($A1798="","",'3. Layout Parts'!$D1798)</f>
        <v/>
      </c>
      <c r="C1798" s="9" t="str">
        <f aca="false">IF($A1798="","",'3. Layout Parts'!$B1798)</f>
        <v/>
      </c>
      <c r="D1798" s="9" t="str">
        <f aca="false">IF($A1798="","",'3. Layout Parts'!$C1798)</f>
        <v/>
      </c>
      <c r="E1798" s="9" t="str">
        <f aca="false">IF($A1798="","",IFERROR(INDEX('2. Schematic Parts'!$B$2:$B$3001,MATCH($A1798,'2. Schematic Parts'!$A$2:$A$3001,0)),"NOT FOUND"))</f>
        <v/>
      </c>
      <c r="F1798" s="9" t="str">
        <f aca="false">IF($A1798="","",IFERROR(INDEX('2. Schematic Parts'!$C$2:$C$3001,MATCH($A1798,'2. Schematic Parts'!$A$2:$A$3001,0))&amp;"","NOT FOUND"))</f>
        <v/>
      </c>
      <c r="G1798" s="9" t="str">
        <f aca="false">IF($A1798="","",IFERROR(INDEX('2. Schematic Parts'!$D$2:$D$3001,MATCH($A1798,'2. Schematic Parts'!$A$2:$A$3001,0))&amp;"","NOT FOUND"))</f>
        <v/>
      </c>
      <c r="H1798" s="9" t="str">
        <f aca="false">IF($A1798="","",IF(COUNTIF('2. Schematic Parts'!$A$2:$A$3001,$A1798)=0,"NOT IN SCHEMATIC","OK"))</f>
        <v/>
      </c>
      <c r="I1798" s="9" t="str">
        <f aca="false">IF($A1798="","",IF($H1798="NOT IN SCHEMATIC","",IF(UPPER(TRIM($C1798))=UPPER(TRIM($E1798)),"OK","MISMATCH")))</f>
        <v/>
      </c>
      <c r="J1798" s="9" t="str">
        <f aca="false">IF($A1798="","",IF($H1798="NOT IN SCHEMATIC","",IF($F1798="","NO SCH DECAL",IF($D1798="","",IF(UPPER(TRIM($D1798))=UPPER(TRIM($F1798)),"OK","MISMATCH")))))</f>
        <v/>
      </c>
      <c r="K1798" s="16" t="str">
        <f aca="false">IF($A1798="","",SUMPRODUCT(--ISNUMBER(SEARCH(","&amp;TRIM($A1798)&amp;",",","&amp;SUBSTITUTE('1. Master BOM'!$D$2:$D$400," ","")&amp;","))))</f>
        <v/>
      </c>
      <c r="L1798" s="16" t="str">
        <f aca="false">IF($A1798="","",IF($K1798&lt;&gt;1,0,SUMPRODUCT(ISNUMBER(SEARCH(","&amp;TRIM($A1798)&amp;",",","&amp;SUBSTITUTE('1. Master BOM'!$D$2:$D$400," ","")&amp;","))*ROW('1. Master BOM'!$D$2:$D$400))))</f>
        <v/>
      </c>
      <c r="M1798" s="9" t="str">
        <f aca="false">IF($A1798="","",IF($K1798=0,"NOT IN BOM",IF($K1798&gt;1,"MULTIPLE BOM LINES","OK")))</f>
        <v/>
      </c>
      <c r="N1798" s="9" t="str">
        <f aca="false">IF($A1798="","",IF($L1798=0,"—",INDEX('1. Master BOM'!$A$1:$A$400,$L1798)))</f>
        <v/>
      </c>
      <c r="O1798" s="9" t="str">
        <f aca="false">IF($A1798="","",IF($L1798=0,"—",INDEX('1. Master BOM'!$B$1:$B$400,$L1798)))</f>
        <v/>
      </c>
      <c r="P1798" s="9" t="str">
        <f aca="false">IF($A1798="","",IF(OR($H1798="NOT IN SCHEMATIC",$O1798="—"),"",IF($G1798="","NO SCH PN",IF(UPPER(TRIM($G1798))=UPPER(TRIM($O1798)),"OK","MISMATCH"))))</f>
        <v/>
      </c>
      <c r="Q1798" s="9" t="str">
        <f aca="false">IF($A1798="","",IF($L1798=0,"—",INDEX('1. Master BOM'!$E$1:$E$400,$L1798)))</f>
        <v/>
      </c>
      <c r="R1798" s="9" t="str">
        <f aca="false">IF($A1798="","",IF($L1798=0,"—",IF(T(INDEX('1. Master BOM'!$F$1:$F$400,$L1798))="","(not set)",INDEX('1. Master BOM'!$F$1:$F$400,$L1798))))</f>
        <v/>
      </c>
      <c r="S1798" s="9" t="str">
        <f aca="false">IF($A1798="","",IF(OR($R1798="—",$R1798="(not set)",$D1798=""),"",IF(ISNUMBER(SEARCH(SUBSTITUTE(SUBSTITUTE(SUBSTITUTE($R1798,"-",""),"_","")," ",""),SUBSTITUTE(SUBSTITUTE(SUBSTITUTE($D1798,"-",""),"_","")," ",""))),"OK","CHECK")))</f>
        <v/>
      </c>
      <c r="T1798" s="9" t="str">
        <f aca="false">IF($A1798="","",IF(OR($H1798="NOT IN SCHEMATIC",$I1798="MISMATCH",$J1798="MISMATCH",$P1798="MISMATCH",$M1798&lt;&gt;"OK"),"REVIEW","OK"))</f>
        <v/>
      </c>
      <c r="U1798" s="14"/>
      <c r="V1798" s="14"/>
      <c r="W1798" s="17"/>
      <c r="X1798" s="14"/>
    </row>
    <row r="1799" customFormat="false" ht="15" hidden="false" customHeight="false" outlineLevel="0" collapsed="false">
      <c r="A1799" s="9" t="str">
        <f aca="false">IF('3. Layout Parts'!$A1799="","",TRIM('3. Layout Parts'!$A1799))</f>
        <v/>
      </c>
      <c r="B1799" s="9" t="str">
        <f aca="false">IF($A1799="","",'3. Layout Parts'!$D1799)</f>
        <v/>
      </c>
      <c r="C1799" s="9" t="str">
        <f aca="false">IF($A1799="","",'3. Layout Parts'!$B1799)</f>
        <v/>
      </c>
      <c r="D1799" s="9" t="str">
        <f aca="false">IF($A1799="","",'3. Layout Parts'!$C1799)</f>
        <v/>
      </c>
      <c r="E1799" s="9" t="str">
        <f aca="false">IF($A1799="","",IFERROR(INDEX('2. Schematic Parts'!$B$2:$B$3001,MATCH($A1799,'2. Schematic Parts'!$A$2:$A$3001,0)),"NOT FOUND"))</f>
        <v/>
      </c>
      <c r="F1799" s="9" t="str">
        <f aca="false">IF($A1799="","",IFERROR(INDEX('2. Schematic Parts'!$C$2:$C$3001,MATCH($A1799,'2. Schematic Parts'!$A$2:$A$3001,0))&amp;"","NOT FOUND"))</f>
        <v/>
      </c>
      <c r="G1799" s="9" t="str">
        <f aca="false">IF($A1799="","",IFERROR(INDEX('2. Schematic Parts'!$D$2:$D$3001,MATCH($A1799,'2. Schematic Parts'!$A$2:$A$3001,0))&amp;"","NOT FOUND"))</f>
        <v/>
      </c>
      <c r="H1799" s="9" t="str">
        <f aca="false">IF($A1799="","",IF(COUNTIF('2. Schematic Parts'!$A$2:$A$3001,$A1799)=0,"NOT IN SCHEMATIC","OK"))</f>
        <v/>
      </c>
      <c r="I1799" s="9" t="str">
        <f aca="false">IF($A1799="","",IF($H1799="NOT IN SCHEMATIC","",IF(UPPER(TRIM($C1799))=UPPER(TRIM($E1799)),"OK","MISMATCH")))</f>
        <v/>
      </c>
      <c r="J1799" s="9" t="str">
        <f aca="false">IF($A1799="","",IF($H1799="NOT IN SCHEMATIC","",IF($F1799="","NO SCH DECAL",IF($D1799="","",IF(UPPER(TRIM($D1799))=UPPER(TRIM($F1799)),"OK","MISMATCH")))))</f>
        <v/>
      </c>
      <c r="K1799" s="16" t="str">
        <f aca="false">IF($A1799="","",SUMPRODUCT(--ISNUMBER(SEARCH(","&amp;TRIM($A1799)&amp;",",","&amp;SUBSTITUTE('1. Master BOM'!$D$2:$D$400," ","")&amp;","))))</f>
        <v/>
      </c>
      <c r="L1799" s="16" t="str">
        <f aca="false">IF($A1799="","",IF($K1799&lt;&gt;1,0,SUMPRODUCT(ISNUMBER(SEARCH(","&amp;TRIM($A1799)&amp;",",","&amp;SUBSTITUTE('1. Master BOM'!$D$2:$D$400," ","")&amp;","))*ROW('1. Master BOM'!$D$2:$D$400))))</f>
        <v/>
      </c>
      <c r="M1799" s="9" t="str">
        <f aca="false">IF($A1799="","",IF($K1799=0,"NOT IN BOM",IF($K1799&gt;1,"MULTIPLE BOM LINES","OK")))</f>
        <v/>
      </c>
      <c r="N1799" s="9" t="str">
        <f aca="false">IF($A1799="","",IF($L1799=0,"—",INDEX('1. Master BOM'!$A$1:$A$400,$L1799)))</f>
        <v/>
      </c>
      <c r="O1799" s="9" t="str">
        <f aca="false">IF($A1799="","",IF($L1799=0,"—",INDEX('1. Master BOM'!$B$1:$B$400,$L1799)))</f>
        <v/>
      </c>
      <c r="P1799" s="9" t="str">
        <f aca="false">IF($A1799="","",IF(OR($H1799="NOT IN SCHEMATIC",$O1799="—"),"",IF($G1799="","NO SCH PN",IF(UPPER(TRIM($G1799))=UPPER(TRIM($O1799)),"OK","MISMATCH"))))</f>
        <v/>
      </c>
      <c r="Q1799" s="9" t="str">
        <f aca="false">IF($A1799="","",IF($L1799=0,"—",INDEX('1. Master BOM'!$E$1:$E$400,$L1799)))</f>
        <v/>
      </c>
      <c r="R1799" s="9" t="str">
        <f aca="false">IF($A1799="","",IF($L1799=0,"—",IF(T(INDEX('1. Master BOM'!$F$1:$F$400,$L1799))="","(not set)",INDEX('1. Master BOM'!$F$1:$F$400,$L1799))))</f>
        <v/>
      </c>
      <c r="S1799" s="9" t="str">
        <f aca="false">IF($A1799="","",IF(OR($R1799="—",$R1799="(not set)",$D1799=""),"",IF(ISNUMBER(SEARCH(SUBSTITUTE(SUBSTITUTE(SUBSTITUTE($R1799,"-",""),"_","")," ",""),SUBSTITUTE(SUBSTITUTE(SUBSTITUTE($D1799,"-",""),"_","")," ",""))),"OK","CHECK")))</f>
        <v/>
      </c>
      <c r="T1799" s="9" t="str">
        <f aca="false">IF($A1799="","",IF(OR($H1799="NOT IN SCHEMATIC",$I1799="MISMATCH",$J1799="MISMATCH",$P1799="MISMATCH",$M1799&lt;&gt;"OK"),"REVIEW","OK"))</f>
        <v/>
      </c>
      <c r="U1799" s="14"/>
      <c r="V1799" s="14"/>
      <c r="W1799" s="17"/>
      <c r="X1799" s="14"/>
    </row>
    <row r="1800" customFormat="false" ht="15" hidden="false" customHeight="false" outlineLevel="0" collapsed="false">
      <c r="A1800" s="9" t="str">
        <f aca="false">IF('3. Layout Parts'!$A1800="","",TRIM('3. Layout Parts'!$A1800))</f>
        <v/>
      </c>
      <c r="B1800" s="9" t="str">
        <f aca="false">IF($A1800="","",'3. Layout Parts'!$D1800)</f>
        <v/>
      </c>
      <c r="C1800" s="9" t="str">
        <f aca="false">IF($A1800="","",'3. Layout Parts'!$B1800)</f>
        <v/>
      </c>
      <c r="D1800" s="9" t="str">
        <f aca="false">IF($A1800="","",'3. Layout Parts'!$C1800)</f>
        <v/>
      </c>
      <c r="E1800" s="9" t="str">
        <f aca="false">IF($A1800="","",IFERROR(INDEX('2. Schematic Parts'!$B$2:$B$3001,MATCH($A1800,'2. Schematic Parts'!$A$2:$A$3001,0)),"NOT FOUND"))</f>
        <v/>
      </c>
      <c r="F1800" s="9" t="str">
        <f aca="false">IF($A1800="","",IFERROR(INDEX('2. Schematic Parts'!$C$2:$C$3001,MATCH($A1800,'2. Schematic Parts'!$A$2:$A$3001,0))&amp;"","NOT FOUND"))</f>
        <v/>
      </c>
      <c r="G1800" s="9" t="str">
        <f aca="false">IF($A1800="","",IFERROR(INDEX('2. Schematic Parts'!$D$2:$D$3001,MATCH($A1800,'2. Schematic Parts'!$A$2:$A$3001,0))&amp;"","NOT FOUND"))</f>
        <v/>
      </c>
      <c r="H1800" s="9" t="str">
        <f aca="false">IF($A1800="","",IF(COUNTIF('2. Schematic Parts'!$A$2:$A$3001,$A1800)=0,"NOT IN SCHEMATIC","OK"))</f>
        <v/>
      </c>
      <c r="I1800" s="9" t="str">
        <f aca="false">IF($A1800="","",IF($H1800="NOT IN SCHEMATIC","",IF(UPPER(TRIM($C1800))=UPPER(TRIM($E1800)),"OK","MISMATCH")))</f>
        <v/>
      </c>
      <c r="J1800" s="9" t="str">
        <f aca="false">IF($A1800="","",IF($H1800="NOT IN SCHEMATIC","",IF($F1800="","NO SCH DECAL",IF($D1800="","",IF(UPPER(TRIM($D1800))=UPPER(TRIM($F1800)),"OK","MISMATCH")))))</f>
        <v/>
      </c>
      <c r="K1800" s="16" t="str">
        <f aca="false">IF($A1800="","",SUMPRODUCT(--ISNUMBER(SEARCH(","&amp;TRIM($A1800)&amp;",",","&amp;SUBSTITUTE('1. Master BOM'!$D$2:$D$400," ","")&amp;","))))</f>
        <v/>
      </c>
      <c r="L1800" s="16" t="str">
        <f aca="false">IF($A1800="","",IF($K1800&lt;&gt;1,0,SUMPRODUCT(ISNUMBER(SEARCH(","&amp;TRIM($A1800)&amp;",",","&amp;SUBSTITUTE('1. Master BOM'!$D$2:$D$400," ","")&amp;","))*ROW('1. Master BOM'!$D$2:$D$400))))</f>
        <v/>
      </c>
      <c r="M1800" s="9" t="str">
        <f aca="false">IF($A1800="","",IF($K1800=0,"NOT IN BOM",IF($K1800&gt;1,"MULTIPLE BOM LINES","OK")))</f>
        <v/>
      </c>
      <c r="N1800" s="9" t="str">
        <f aca="false">IF($A1800="","",IF($L1800=0,"—",INDEX('1. Master BOM'!$A$1:$A$400,$L1800)))</f>
        <v/>
      </c>
      <c r="O1800" s="9" t="str">
        <f aca="false">IF($A1800="","",IF($L1800=0,"—",INDEX('1. Master BOM'!$B$1:$B$400,$L1800)))</f>
        <v/>
      </c>
      <c r="P1800" s="9" t="str">
        <f aca="false">IF($A1800="","",IF(OR($H1800="NOT IN SCHEMATIC",$O1800="—"),"",IF($G1800="","NO SCH PN",IF(UPPER(TRIM($G1800))=UPPER(TRIM($O1800)),"OK","MISMATCH"))))</f>
        <v/>
      </c>
      <c r="Q1800" s="9" t="str">
        <f aca="false">IF($A1800="","",IF($L1800=0,"—",INDEX('1. Master BOM'!$E$1:$E$400,$L1800)))</f>
        <v/>
      </c>
      <c r="R1800" s="9" t="str">
        <f aca="false">IF($A1800="","",IF($L1800=0,"—",IF(T(INDEX('1. Master BOM'!$F$1:$F$400,$L1800))="","(not set)",INDEX('1. Master BOM'!$F$1:$F$400,$L1800))))</f>
        <v/>
      </c>
      <c r="S1800" s="9" t="str">
        <f aca="false">IF($A1800="","",IF(OR($R1800="—",$R1800="(not set)",$D1800=""),"",IF(ISNUMBER(SEARCH(SUBSTITUTE(SUBSTITUTE(SUBSTITUTE($R1800,"-",""),"_","")," ",""),SUBSTITUTE(SUBSTITUTE(SUBSTITUTE($D1800,"-",""),"_","")," ",""))),"OK","CHECK")))</f>
        <v/>
      </c>
      <c r="T1800" s="9" t="str">
        <f aca="false">IF($A1800="","",IF(OR($H1800="NOT IN SCHEMATIC",$I1800="MISMATCH",$J1800="MISMATCH",$P1800="MISMATCH",$M1800&lt;&gt;"OK"),"REVIEW","OK"))</f>
        <v/>
      </c>
      <c r="U1800" s="14"/>
      <c r="V1800" s="14"/>
      <c r="W1800" s="17"/>
      <c r="X1800" s="14"/>
    </row>
    <row r="1801" customFormat="false" ht="15" hidden="false" customHeight="false" outlineLevel="0" collapsed="false">
      <c r="A1801" s="9" t="str">
        <f aca="false">IF('3. Layout Parts'!$A1801="","",TRIM('3. Layout Parts'!$A1801))</f>
        <v/>
      </c>
      <c r="B1801" s="9" t="str">
        <f aca="false">IF($A1801="","",'3. Layout Parts'!$D1801)</f>
        <v/>
      </c>
      <c r="C1801" s="9" t="str">
        <f aca="false">IF($A1801="","",'3. Layout Parts'!$B1801)</f>
        <v/>
      </c>
      <c r="D1801" s="9" t="str">
        <f aca="false">IF($A1801="","",'3. Layout Parts'!$C1801)</f>
        <v/>
      </c>
      <c r="E1801" s="9" t="str">
        <f aca="false">IF($A1801="","",IFERROR(INDEX('2. Schematic Parts'!$B$2:$B$3001,MATCH($A1801,'2. Schematic Parts'!$A$2:$A$3001,0)),"NOT FOUND"))</f>
        <v/>
      </c>
      <c r="F1801" s="9" t="str">
        <f aca="false">IF($A1801="","",IFERROR(INDEX('2. Schematic Parts'!$C$2:$C$3001,MATCH($A1801,'2. Schematic Parts'!$A$2:$A$3001,0))&amp;"","NOT FOUND"))</f>
        <v/>
      </c>
      <c r="G1801" s="9" t="str">
        <f aca="false">IF($A1801="","",IFERROR(INDEX('2. Schematic Parts'!$D$2:$D$3001,MATCH($A1801,'2. Schematic Parts'!$A$2:$A$3001,0))&amp;"","NOT FOUND"))</f>
        <v/>
      </c>
      <c r="H1801" s="9" t="str">
        <f aca="false">IF($A1801="","",IF(COUNTIF('2. Schematic Parts'!$A$2:$A$3001,$A1801)=0,"NOT IN SCHEMATIC","OK"))</f>
        <v/>
      </c>
      <c r="I1801" s="9" t="str">
        <f aca="false">IF($A1801="","",IF($H1801="NOT IN SCHEMATIC","",IF(UPPER(TRIM($C1801))=UPPER(TRIM($E1801)),"OK","MISMATCH")))</f>
        <v/>
      </c>
      <c r="J1801" s="9" t="str">
        <f aca="false">IF($A1801="","",IF($H1801="NOT IN SCHEMATIC","",IF($F1801="","NO SCH DECAL",IF($D1801="","",IF(UPPER(TRIM($D1801))=UPPER(TRIM($F1801)),"OK","MISMATCH")))))</f>
        <v/>
      </c>
      <c r="K1801" s="16" t="str">
        <f aca="false">IF($A1801="","",SUMPRODUCT(--ISNUMBER(SEARCH(","&amp;TRIM($A1801)&amp;",",","&amp;SUBSTITUTE('1. Master BOM'!$D$2:$D$400," ","")&amp;","))))</f>
        <v/>
      </c>
      <c r="L1801" s="16" t="str">
        <f aca="false">IF($A1801="","",IF($K1801&lt;&gt;1,0,SUMPRODUCT(ISNUMBER(SEARCH(","&amp;TRIM($A1801)&amp;",",","&amp;SUBSTITUTE('1. Master BOM'!$D$2:$D$400," ","")&amp;","))*ROW('1. Master BOM'!$D$2:$D$400))))</f>
        <v/>
      </c>
      <c r="M1801" s="9" t="str">
        <f aca="false">IF($A1801="","",IF($K1801=0,"NOT IN BOM",IF($K1801&gt;1,"MULTIPLE BOM LINES","OK")))</f>
        <v/>
      </c>
      <c r="N1801" s="9" t="str">
        <f aca="false">IF($A1801="","",IF($L1801=0,"—",INDEX('1. Master BOM'!$A$1:$A$400,$L1801)))</f>
        <v/>
      </c>
      <c r="O1801" s="9" t="str">
        <f aca="false">IF($A1801="","",IF($L1801=0,"—",INDEX('1. Master BOM'!$B$1:$B$400,$L1801)))</f>
        <v/>
      </c>
      <c r="P1801" s="9" t="str">
        <f aca="false">IF($A1801="","",IF(OR($H1801="NOT IN SCHEMATIC",$O1801="—"),"",IF($G1801="","NO SCH PN",IF(UPPER(TRIM($G1801))=UPPER(TRIM($O1801)),"OK","MISMATCH"))))</f>
        <v/>
      </c>
      <c r="Q1801" s="9" t="str">
        <f aca="false">IF($A1801="","",IF($L1801=0,"—",INDEX('1. Master BOM'!$E$1:$E$400,$L1801)))</f>
        <v/>
      </c>
      <c r="R1801" s="9" t="str">
        <f aca="false">IF($A1801="","",IF($L1801=0,"—",IF(T(INDEX('1. Master BOM'!$F$1:$F$400,$L1801))="","(not set)",INDEX('1. Master BOM'!$F$1:$F$400,$L1801))))</f>
        <v/>
      </c>
      <c r="S1801" s="9" t="str">
        <f aca="false">IF($A1801="","",IF(OR($R1801="—",$R1801="(not set)",$D1801=""),"",IF(ISNUMBER(SEARCH(SUBSTITUTE(SUBSTITUTE(SUBSTITUTE($R1801,"-",""),"_","")," ",""),SUBSTITUTE(SUBSTITUTE(SUBSTITUTE($D1801,"-",""),"_","")," ",""))),"OK","CHECK")))</f>
        <v/>
      </c>
      <c r="T1801" s="9" t="str">
        <f aca="false">IF($A1801="","",IF(OR($H1801="NOT IN SCHEMATIC",$I1801="MISMATCH",$J1801="MISMATCH",$P1801="MISMATCH",$M1801&lt;&gt;"OK"),"REVIEW","OK"))</f>
        <v/>
      </c>
      <c r="U1801" s="14"/>
      <c r="V1801" s="14"/>
      <c r="W1801" s="17"/>
      <c r="X1801" s="14"/>
    </row>
    <row r="1802" customFormat="false" ht="15" hidden="false" customHeight="false" outlineLevel="0" collapsed="false">
      <c r="A1802" s="9" t="str">
        <f aca="false">IF('3. Layout Parts'!$A1802="","",TRIM('3. Layout Parts'!$A1802))</f>
        <v/>
      </c>
      <c r="B1802" s="9" t="str">
        <f aca="false">IF($A1802="","",'3. Layout Parts'!$D1802)</f>
        <v/>
      </c>
      <c r="C1802" s="9" t="str">
        <f aca="false">IF($A1802="","",'3. Layout Parts'!$B1802)</f>
        <v/>
      </c>
      <c r="D1802" s="9" t="str">
        <f aca="false">IF($A1802="","",'3. Layout Parts'!$C1802)</f>
        <v/>
      </c>
      <c r="E1802" s="9" t="str">
        <f aca="false">IF($A1802="","",IFERROR(INDEX('2. Schematic Parts'!$B$2:$B$3001,MATCH($A1802,'2. Schematic Parts'!$A$2:$A$3001,0)),"NOT FOUND"))</f>
        <v/>
      </c>
      <c r="F1802" s="9" t="str">
        <f aca="false">IF($A1802="","",IFERROR(INDEX('2. Schematic Parts'!$C$2:$C$3001,MATCH($A1802,'2. Schematic Parts'!$A$2:$A$3001,0))&amp;"","NOT FOUND"))</f>
        <v/>
      </c>
      <c r="G1802" s="9" t="str">
        <f aca="false">IF($A1802="","",IFERROR(INDEX('2. Schematic Parts'!$D$2:$D$3001,MATCH($A1802,'2. Schematic Parts'!$A$2:$A$3001,0))&amp;"","NOT FOUND"))</f>
        <v/>
      </c>
      <c r="H1802" s="9" t="str">
        <f aca="false">IF($A1802="","",IF(COUNTIF('2. Schematic Parts'!$A$2:$A$3001,$A1802)=0,"NOT IN SCHEMATIC","OK"))</f>
        <v/>
      </c>
      <c r="I1802" s="9" t="str">
        <f aca="false">IF($A1802="","",IF($H1802="NOT IN SCHEMATIC","",IF(UPPER(TRIM($C1802))=UPPER(TRIM($E1802)),"OK","MISMATCH")))</f>
        <v/>
      </c>
      <c r="J1802" s="9" t="str">
        <f aca="false">IF($A1802="","",IF($H1802="NOT IN SCHEMATIC","",IF($F1802="","NO SCH DECAL",IF($D1802="","",IF(UPPER(TRIM($D1802))=UPPER(TRIM($F1802)),"OK","MISMATCH")))))</f>
        <v/>
      </c>
      <c r="K1802" s="16" t="str">
        <f aca="false">IF($A1802="","",SUMPRODUCT(--ISNUMBER(SEARCH(","&amp;TRIM($A1802)&amp;",",","&amp;SUBSTITUTE('1. Master BOM'!$D$2:$D$400," ","")&amp;","))))</f>
        <v/>
      </c>
      <c r="L1802" s="16" t="str">
        <f aca="false">IF($A1802="","",IF($K1802&lt;&gt;1,0,SUMPRODUCT(ISNUMBER(SEARCH(","&amp;TRIM($A1802)&amp;",",","&amp;SUBSTITUTE('1. Master BOM'!$D$2:$D$400," ","")&amp;","))*ROW('1. Master BOM'!$D$2:$D$400))))</f>
        <v/>
      </c>
      <c r="M1802" s="9" t="str">
        <f aca="false">IF($A1802="","",IF($K1802=0,"NOT IN BOM",IF($K1802&gt;1,"MULTIPLE BOM LINES","OK")))</f>
        <v/>
      </c>
      <c r="N1802" s="9" t="str">
        <f aca="false">IF($A1802="","",IF($L1802=0,"—",INDEX('1. Master BOM'!$A$1:$A$400,$L1802)))</f>
        <v/>
      </c>
      <c r="O1802" s="9" t="str">
        <f aca="false">IF($A1802="","",IF($L1802=0,"—",INDEX('1. Master BOM'!$B$1:$B$400,$L1802)))</f>
        <v/>
      </c>
      <c r="P1802" s="9" t="str">
        <f aca="false">IF($A1802="","",IF(OR($H1802="NOT IN SCHEMATIC",$O1802="—"),"",IF($G1802="","NO SCH PN",IF(UPPER(TRIM($G1802))=UPPER(TRIM($O1802)),"OK","MISMATCH"))))</f>
        <v/>
      </c>
      <c r="Q1802" s="9" t="str">
        <f aca="false">IF($A1802="","",IF($L1802=0,"—",INDEX('1. Master BOM'!$E$1:$E$400,$L1802)))</f>
        <v/>
      </c>
      <c r="R1802" s="9" t="str">
        <f aca="false">IF($A1802="","",IF($L1802=0,"—",IF(T(INDEX('1. Master BOM'!$F$1:$F$400,$L1802))="","(not set)",INDEX('1. Master BOM'!$F$1:$F$400,$L1802))))</f>
        <v/>
      </c>
      <c r="S1802" s="9" t="str">
        <f aca="false">IF($A1802="","",IF(OR($R1802="—",$R1802="(not set)",$D1802=""),"",IF(ISNUMBER(SEARCH(SUBSTITUTE(SUBSTITUTE(SUBSTITUTE($R1802,"-",""),"_","")," ",""),SUBSTITUTE(SUBSTITUTE(SUBSTITUTE($D1802,"-",""),"_","")," ",""))),"OK","CHECK")))</f>
        <v/>
      </c>
      <c r="T1802" s="9" t="str">
        <f aca="false">IF($A1802="","",IF(OR($H1802="NOT IN SCHEMATIC",$I1802="MISMATCH",$J1802="MISMATCH",$P1802="MISMATCH",$M1802&lt;&gt;"OK"),"REVIEW","OK"))</f>
        <v/>
      </c>
      <c r="U1802" s="14"/>
      <c r="V1802" s="14"/>
      <c r="W1802" s="17"/>
      <c r="X1802" s="14"/>
    </row>
    <row r="1803" customFormat="false" ht="15" hidden="false" customHeight="false" outlineLevel="0" collapsed="false">
      <c r="A1803" s="9" t="str">
        <f aca="false">IF('3. Layout Parts'!$A1803="","",TRIM('3. Layout Parts'!$A1803))</f>
        <v/>
      </c>
      <c r="B1803" s="9" t="str">
        <f aca="false">IF($A1803="","",'3. Layout Parts'!$D1803)</f>
        <v/>
      </c>
      <c r="C1803" s="9" t="str">
        <f aca="false">IF($A1803="","",'3. Layout Parts'!$B1803)</f>
        <v/>
      </c>
      <c r="D1803" s="9" t="str">
        <f aca="false">IF($A1803="","",'3. Layout Parts'!$C1803)</f>
        <v/>
      </c>
      <c r="E1803" s="9" t="str">
        <f aca="false">IF($A1803="","",IFERROR(INDEX('2. Schematic Parts'!$B$2:$B$3001,MATCH($A1803,'2. Schematic Parts'!$A$2:$A$3001,0)),"NOT FOUND"))</f>
        <v/>
      </c>
      <c r="F1803" s="9" t="str">
        <f aca="false">IF($A1803="","",IFERROR(INDEX('2. Schematic Parts'!$C$2:$C$3001,MATCH($A1803,'2. Schematic Parts'!$A$2:$A$3001,0))&amp;"","NOT FOUND"))</f>
        <v/>
      </c>
      <c r="G1803" s="9" t="str">
        <f aca="false">IF($A1803="","",IFERROR(INDEX('2. Schematic Parts'!$D$2:$D$3001,MATCH($A1803,'2. Schematic Parts'!$A$2:$A$3001,0))&amp;"","NOT FOUND"))</f>
        <v/>
      </c>
      <c r="H1803" s="9" t="str">
        <f aca="false">IF($A1803="","",IF(COUNTIF('2. Schematic Parts'!$A$2:$A$3001,$A1803)=0,"NOT IN SCHEMATIC","OK"))</f>
        <v/>
      </c>
      <c r="I1803" s="9" t="str">
        <f aca="false">IF($A1803="","",IF($H1803="NOT IN SCHEMATIC","",IF(UPPER(TRIM($C1803))=UPPER(TRIM($E1803)),"OK","MISMATCH")))</f>
        <v/>
      </c>
      <c r="J1803" s="9" t="str">
        <f aca="false">IF($A1803="","",IF($H1803="NOT IN SCHEMATIC","",IF($F1803="","NO SCH DECAL",IF($D1803="","",IF(UPPER(TRIM($D1803))=UPPER(TRIM($F1803)),"OK","MISMATCH")))))</f>
        <v/>
      </c>
      <c r="K1803" s="16" t="str">
        <f aca="false">IF($A1803="","",SUMPRODUCT(--ISNUMBER(SEARCH(","&amp;TRIM($A1803)&amp;",",","&amp;SUBSTITUTE('1. Master BOM'!$D$2:$D$400," ","")&amp;","))))</f>
        <v/>
      </c>
      <c r="L1803" s="16" t="str">
        <f aca="false">IF($A1803="","",IF($K1803&lt;&gt;1,0,SUMPRODUCT(ISNUMBER(SEARCH(","&amp;TRIM($A1803)&amp;",",","&amp;SUBSTITUTE('1. Master BOM'!$D$2:$D$400," ","")&amp;","))*ROW('1. Master BOM'!$D$2:$D$400))))</f>
        <v/>
      </c>
      <c r="M1803" s="9" t="str">
        <f aca="false">IF($A1803="","",IF($K1803=0,"NOT IN BOM",IF($K1803&gt;1,"MULTIPLE BOM LINES","OK")))</f>
        <v/>
      </c>
      <c r="N1803" s="9" t="str">
        <f aca="false">IF($A1803="","",IF($L1803=0,"—",INDEX('1. Master BOM'!$A$1:$A$400,$L1803)))</f>
        <v/>
      </c>
      <c r="O1803" s="9" t="str">
        <f aca="false">IF($A1803="","",IF($L1803=0,"—",INDEX('1. Master BOM'!$B$1:$B$400,$L1803)))</f>
        <v/>
      </c>
      <c r="P1803" s="9" t="str">
        <f aca="false">IF($A1803="","",IF(OR($H1803="NOT IN SCHEMATIC",$O1803="—"),"",IF($G1803="","NO SCH PN",IF(UPPER(TRIM($G1803))=UPPER(TRIM($O1803)),"OK","MISMATCH"))))</f>
        <v/>
      </c>
      <c r="Q1803" s="9" t="str">
        <f aca="false">IF($A1803="","",IF($L1803=0,"—",INDEX('1. Master BOM'!$E$1:$E$400,$L1803)))</f>
        <v/>
      </c>
      <c r="R1803" s="9" t="str">
        <f aca="false">IF($A1803="","",IF($L1803=0,"—",IF(T(INDEX('1. Master BOM'!$F$1:$F$400,$L1803))="","(not set)",INDEX('1. Master BOM'!$F$1:$F$400,$L1803))))</f>
        <v/>
      </c>
      <c r="S1803" s="9" t="str">
        <f aca="false">IF($A1803="","",IF(OR($R1803="—",$R1803="(not set)",$D1803=""),"",IF(ISNUMBER(SEARCH(SUBSTITUTE(SUBSTITUTE(SUBSTITUTE($R1803,"-",""),"_","")," ",""),SUBSTITUTE(SUBSTITUTE(SUBSTITUTE($D1803,"-",""),"_","")," ",""))),"OK","CHECK")))</f>
        <v/>
      </c>
      <c r="T1803" s="9" t="str">
        <f aca="false">IF($A1803="","",IF(OR($H1803="NOT IN SCHEMATIC",$I1803="MISMATCH",$J1803="MISMATCH",$P1803="MISMATCH",$M1803&lt;&gt;"OK"),"REVIEW","OK"))</f>
        <v/>
      </c>
      <c r="U1803" s="14"/>
      <c r="V1803" s="14"/>
      <c r="W1803" s="17"/>
      <c r="X1803" s="14"/>
    </row>
    <row r="1804" customFormat="false" ht="15" hidden="false" customHeight="false" outlineLevel="0" collapsed="false">
      <c r="A1804" s="9" t="str">
        <f aca="false">IF('3. Layout Parts'!$A1804="","",TRIM('3. Layout Parts'!$A1804))</f>
        <v/>
      </c>
      <c r="B1804" s="9" t="str">
        <f aca="false">IF($A1804="","",'3. Layout Parts'!$D1804)</f>
        <v/>
      </c>
      <c r="C1804" s="9" t="str">
        <f aca="false">IF($A1804="","",'3. Layout Parts'!$B1804)</f>
        <v/>
      </c>
      <c r="D1804" s="9" t="str">
        <f aca="false">IF($A1804="","",'3. Layout Parts'!$C1804)</f>
        <v/>
      </c>
      <c r="E1804" s="9" t="str">
        <f aca="false">IF($A1804="","",IFERROR(INDEX('2. Schematic Parts'!$B$2:$B$3001,MATCH($A1804,'2. Schematic Parts'!$A$2:$A$3001,0)),"NOT FOUND"))</f>
        <v/>
      </c>
      <c r="F1804" s="9" t="str">
        <f aca="false">IF($A1804="","",IFERROR(INDEX('2. Schematic Parts'!$C$2:$C$3001,MATCH($A1804,'2. Schematic Parts'!$A$2:$A$3001,0))&amp;"","NOT FOUND"))</f>
        <v/>
      </c>
      <c r="G1804" s="9" t="str">
        <f aca="false">IF($A1804="","",IFERROR(INDEX('2. Schematic Parts'!$D$2:$D$3001,MATCH($A1804,'2. Schematic Parts'!$A$2:$A$3001,0))&amp;"","NOT FOUND"))</f>
        <v/>
      </c>
      <c r="H1804" s="9" t="str">
        <f aca="false">IF($A1804="","",IF(COUNTIF('2. Schematic Parts'!$A$2:$A$3001,$A1804)=0,"NOT IN SCHEMATIC","OK"))</f>
        <v/>
      </c>
      <c r="I1804" s="9" t="str">
        <f aca="false">IF($A1804="","",IF($H1804="NOT IN SCHEMATIC","",IF(UPPER(TRIM($C1804))=UPPER(TRIM($E1804)),"OK","MISMATCH")))</f>
        <v/>
      </c>
      <c r="J1804" s="9" t="str">
        <f aca="false">IF($A1804="","",IF($H1804="NOT IN SCHEMATIC","",IF($F1804="","NO SCH DECAL",IF($D1804="","",IF(UPPER(TRIM($D1804))=UPPER(TRIM($F1804)),"OK","MISMATCH")))))</f>
        <v/>
      </c>
      <c r="K1804" s="16" t="str">
        <f aca="false">IF($A1804="","",SUMPRODUCT(--ISNUMBER(SEARCH(","&amp;TRIM($A1804)&amp;",",","&amp;SUBSTITUTE('1. Master BOM'!$D$2:$D$400," ","")&amp;","))))</f>
        <v/>
      </c>
      <c r="L1804" s="16" t="str">
        <f aca="false">IF($A1804="","",IF($K1804&lt;&gt;1,0,SUMPRODUCT(ISNUMBER(SEARCH(","&amp;TRIM($A1804)&amp;",",","&amp;SUBSTITUTE('1. Master BOM'!$D$2:$D$400," ","")&amp;","))*ROW('1. Master BOM'!$D$2:$D$400))))</f>
        <v/>
      </c>
      <c r="M1804" s="9" t="str">
        <f aca="false">IF($A1804="","",IF($K1804=0,"NOT IN BOM",IF($K1804&gt;1,"MULTIPLE BOM LINES","OK")))</f>
        <v/>
      </c>
      <c r="N1804" s="9" t="str">
        <f aca="false">IF($A1804="","",IF($L1804=0,"—",INDEX('1. Master BOM'!$A$1:$A$400,$L1804)))</f>
        <v/>
      </c>
      <c r="O1804" s="9" t="str">
        <f aca="false">IF($A1804="","",IF($L1804=0,"—",INDEX('1. Master BOM'!$B$1:$B$400,$L1804)))</f>
        <v/>
      </c>
      <c r="P1804" s="9" t="str">
        <f aca="false">IF($A1804="","",IF(OR($H1804="NOT IN SCHEMATIC",$O1804="—"),"",IF($G1804="","NO SCH PN",IF(UPPER(TRIM($G1804))=UPPER(TRIM($O1804)),"OK","MISMATCH"))))</f>
        <v/>
      </c>
      <c r="Q1804" s="9" t="str">
        <f aca="false">IF($A1804="","",IF($L1804=0,"—",INDEX('1. Master BOM'!$E$1:$E$400,$L1804)))</f>
        <v/>
      </c>
      <c r="R1804" s="9" t="str">
        <f aca="false">IF($A1804="","",IF($L1804=0,"—",IF(T(INDEX('1. Master BOM'!$F$1:$F$400,$L1804))="","(not set)",INDEX('1. Master BOM'!$F$1:$F$400,$L1804))))</f>
        <v/>
      </c>
      <c r="S1804" s="9" t="str">
        <f aca="false">IF($A1804="","",IF(OR($R1804="—",$R1804="(not set)",$D1804=""),"",IF(ISNUMBER(SEARCH(SUBSTITUTE(SUBSTITUTE(SUBSTITUTE($R1804,"-",""),"_","")," ",""),SUBSTITUTE(SUBSTITUTE(SUBSTITUTE($D1804,"-",""),"_","")," ",""))),"OK","CHECK")))</f>
        <v/>
      </c>
      <c r="T1804" s="9" t="str">
        <f aca="false">IF($A1804="","",IF(OR($H1804="NOT IN SCHEMATIC",$I1804="MISMATCH",$J1804="MISMATCH",$P1804="MISMATCH",$M1804&lt;&gt;"OK"),"REVIEW","OK"))</f>
        <v/>
      </c>
      <c r="U1804" s="14"/>
      <c r="V1804" s="14"/>
      <c r="W1804" s="17"/>
      <c r="X1804" s="14"/>
    </row>
    <row r="1805" customFormat="false" ht="15" hidden="false" customHeight="false" outlineLevel="0" collapsed="false">
      <c r="A1805" s="9" t="str">
        <f aca="false">IF('3. Layout Parts'!$A1805="","",TRIM('3. Layout Parts'!$A1805))</f>
        <v/>
      </c>
      <c r="B1805" s="9" t="str">
        <f aca="false">IF($A1805="","",'3. Layout Parts'!$D1805)</f>
        <v/>
      </c>
      <c r="C1805" s="9" t="str">
        <f aca="false">IF($A1805="","",'3. Layout Parts'!$B1805)</f>
        <v/>
      </c>
      <c r="D1805" s="9" t="str">
        <f aca="false">IF($A1805="","",'3. Layout Parts'!$C1805)</f>
        <v/>
      </c>
      <c r="E1805" s="9" t="str">
        <f aca="false">IF($A1805="","",IFERROR(INDEX('2. Schematic Parts'!$B$2:$B$3001,MATCH($A1805,'2. Schematic Parts'!$A$2:$A$3001,0)),"NOT FOUND"))</f>
        <v/>
      </c>
      <c r="F1805" s="9" t="str">
        <f aca="false">IF($A1805="","",IFERROR(INDEX('2. Schematic Parts'!$C$2:$C$3001,MATCH($A1805,'2. Schematic Parts'!$A$2:$A$3001,0))&amp;"","NOT FOUND"))</f>
        <v/>
      </c>
      <c r="G1805" s="9" t="str">
        <f aca="false">IF($A1805="","",IFERROR(INDEX('2. Schematic Parts'!$D$2:$D$3001,MATCH($A1805,'2. Schematic Parts'!$A$2:$A$3001,0))&amp;"","NOT FOUND"))</f>
        <v/>
      </c>
      <c r="H1805" s="9" t="str">
        <f aca="false">IF($A1805="","",IF(COUNTIF('2. Schematic Parts'!$A$2:$A$3001,$A1805)=0,"NOT IN SCHEMATIC","OK"))</f>
        <v/>
      </c>
      <c r="I1805" s="9" t="str">
        <f aca="false">IF($A1805="","",IF($H1805="NOT IN SCHEMATIC","",IF(UPPER(TRIM($C1805))=UPPER(TRIM($E1805)),"OK","MISMATCH")))</f>
        <v/>
      </c>
      <c r="J1805" s="9" t="str">
        <f aca="false">IF($A1805="","",IF($H1805="NOT IN SCHEMATIC","",IF($F1805="","NO SCH DECAL",IF($D1805="","",IF(UPPER(TRIM($D1805))=UPPER(TRIM($F1805)),"OK","MISMATCH")))))</f>
        <v/>
      </c>
      <c r="K1805" s="16" t="str">
        <f aca="false">IF($A1805="","",SUMPRODUCT(--ISNUMBER(SEARCH(","&amp;TRIM($A1805)&amp;",",","&amp;SUBSTITUTE('1. Master BOM'!$D$2:$D$400," ","")&amp;","))))</f>
        <v/>
      </c>
      <c r="L1805" s="16" t="str">
        <f aca="false">IF($A1805="","",IF($K1805&lt;&gt;1,0,SUMPRODUCT(ISNUMBER(SEARCH(","&amp;TRIM($A1805)&amp;",",","&amp;SUBSTITUTE('1. Master BOM'!$D$2:$D$400," ","")&amp;","))*ROW('1. Master BOM'!$D$2:$D$400))))</f>
        <v/>
      </c>
      <c r="M1805" s="9" t="str">
        <f aca="false">IF($A1805="","",IF($K1805=0,"NOT IN BOM",IF($K1805&gt;1,"MULTIPLE BOM LINES","OK")))</f>
        <v/>
      </c>
      <c r="N1805" s="9" t="str">
        <f aca="false">IF($A1805="","",IF($L1805=0,"—",INDEX('1. Master BOM'!$A$1:$A$400,$L1805)))</f>
        <v/>
      </c>
      <c r="O1805" s="9" t="str">
        <f aca="false">IF($A1805="","",IF($L1805=0,"—",INDEX('1. Master BOM'!$B$1:$B$400,$L1805)))</f>
        <v/>
      </c>
      <c r="P1805" s="9" t="str">
        <f aca="false">IF($A1805="","",IF(OR($H1805="NOT IN SCHEMATIC",$O1805="—"),"",IF($G1805="","NO SCH PN",IF(UPPER(TRIM($G1805))=UPPER(TRIM($O1805)),"OK","MISMATCH"))))</f>
        <v/>
      </c>
      <c r="Q1805" s="9" t="str">
        <f aca="false">IF($A1805="","",IF($L1805=0,"—",INDEX('1. Master BOM'!$E$1:$E$400,$L1805)))</f>
        <v/>
      </c>
      <c r="R1805" s="9" t="str">
        <f aca="false">IF($A1805="","",IF($L1805=0,"—",IF(T(INDEX('1. Master BOM'!$F$1:$F$400,$L1805))="","(not set)",INDEX('1. Master BOM'!$F$1:$F$400,$L1805))))</f>
        <v/>
      </c>
      <c r="S1805" s="9" t="str">
        <f aca="false">IF($A1805="","",IF(OR($R1805="—",$R1805="(not set)",$D1805=""),"",IF(ISNUMBER(SEARCH(SUBSTITUTE(SUBSTITUTE(SUBSTITUTE($R1805,"-",""),"_","")," ",""),SUBSTITUTE(SUBSTITUTE(SUBSTITUTE($D1805,"-",""),"_","")," ",""))),"OK","CHECK")))</f>
        <v/>
      </c>
      <c r="T1805" s="9" t="str">
        <f aca="false">IF($A1805="","",IF(OR($H1805="NOT IN SCHEMATIC",$I1805="MISMATCH",$J1805="MISMATCH",$P1805="MISMATCH",$M1805&lt;&gt;"OK"),"REVIEW","OK"))</f>
        <v/>
      </c>
      <c r="U1805" s="14"/>
      <c r="V1805" s="14"/>
      <c r="W1805" s="17"/>
      <c r="X1805" s="14"/>
    </row>
    <row r="1806" customFormat="false" ht="15" hidden="false" customHeight="false" outlineLevel="0" collapsed="false">
      <c r="A1806" s="9" t="str">
        <f aca="false">IF('3. Layout Parts'!$A1806="","",TRIM('3. Layout Parts'!$A1806))</f>
        <v/>
      </c>
      <c r="B1806" s="9" t="str">
        <f aca="false">IF($A1806="","",'3. Layout Parts'!$D1806)</f>
        <v/>
      </c>
      <c r="C1806" s="9" t="str">
        <f aca="false">IF($A1806="","",'3. Layout Parts'!$B1806)</f>
        <v/>
      </c>
      <c r="D1806" s="9" t="str">
        <f aca="false">IF($A1806="","",'3. Layout Parts'!$C1806)</f>
        <v/>
      </c>
      <c r="E1806" s="9" t="str">
        <f aca="false">IF($A1806="","",IFERROR(INDEX('2. Schematic Parts'!$B$2:$B$3001,MATCH($A1806,'2. Schematic Parts'!$A$2:$A$3001,0)),"NOT FOUND"))</f>
        <v/>
      </c>
      <c r="F1806" s="9" t="str">
        <f aca="false">IF($A1806="","",IFERROR(INDEX('2. Schematic Parts'!$C$2:$C$3001,MATCH($A1806,'2. Schematic Parts'!$A$2:$A$3001,0))&amp;"","NOT FOUND"))</f>
        <v/>
      </c>
      <c r="G1806" s="9" t="str">
        <f aca="false">IF($A1806="","",IFERROR(INDEX('2. Schematic Parts'!$D$2:$D$3001,MATCH($A1806,'2. Schematic Parts'!$A$2:$A$3001,0))&amp;"","NOT FOUND"))</f>
        <v/>
      </c>
      <c r="H1806" s="9" t="str">
        <f aca="false">IF($A1806="","",IF(COUNTIF('2. Schematic Parts'!$A$2:$A$3001,$A1806)=0,"NOT IN SCHEMATIC","OK"))</f>
        <v/>
      </c>
      <c r="I1806" s="9" t="str">
        <f aca="false">IF($A1806="","",IF($H1806="NOT IN SCHEMATIC","",IF(UPPER(TRIM($C1806))=UPPER(TRIM($E1806)),"OK","MISMATCH")))</f>
        <v/>
      </c>
      <c r="J1806" s="9" t="str">
        <f aca="false">IF($A1806="","",IF($H1806="NOT IN SCHEMATIC","",IF($F1806="","NO SCH DECAL",IF($D1806="","",IF(UPPER(TRIM($D1806))=UPPER(TRIM($F1806)),"OK","MISMATCH")))))</f>
        <v/>
      </c>
      <c r="K1806" s="16" t="str">
        <f aca="false">IF($A1806="","",SUMPRODUCT(--ISNUMBER(SEARCH(","&amp;TRIM($A1806)&amp;",",","&amp;SUBSTITUTE('1. Master BOM'!$D$2:$D$400," ","")&amp;","))))</f>
        <v/>
      </c>
      <c r="L1806" s="16" t="str">
        <f aca="false">IF($A1806="","",IF($K1806&lt;&gt;1,0,SUMPRODUCT(ISNUMBER(SEARCH(","&amp;TRIM($A1806)&amp;",",","&amp;SUBSTITUTE('1. Master BOM'!$D$2:$D$400," ","")&amp;","))*ROW('1. Master BOM'!$D$2:$D$400))))</f>
        <v/>
      </c>
      <c r="M1806" s="9" t="str">
        <f aca="false">IF($A1806="","",IF($K1806=0,"NOT IN BOM",IF($K1806&gt;1,"MULTIPLE BOM LINES","OK")))</f>
        <v/>
      </c>
      <c r="N1806" s="9" t="str">
        <f aca="false">IF($A1806="","",IF($L1806=0,"—",INDEX('1. Master BOM'!$A$1:$A$400,$L1806)))</f>
        <v/>
      </c>
      <c r="O1806" s="9" t="str">
        <f aca="false">IF($A1806="","",IF($L1806=0,"—",INDEX('1. Master BOM'!$B$1:$B$400,$L1806)))</f>
        <v/>
      </c>
      <c r="P1806" s="9" t="str">
        <f aca="false">IF($A1806="","",IF(OR($H1806="NOT IN SCHEMATIC",$O1806="—"),"",IF($G1806="","NO SCH PN",IF(UPPER(TRIM($G1806))=UPPER(TRIM($O1806)),"OK","MISMATCH"))))</f>
        <v/>
      </c>
      <c r="Q1806" s="9" t="str">
        <f aca="false">IF($A1806="","",IF($L1806=0,"—",INDEX('1. Master BOM'!$E$1:$E$400,$L1806)))</f>
        <v/>
      </c>
      <c r="R1806" s="9" t="str">
        <f aca="false">IF($A1806="","",IF($L1806=0,"—",IF(T(INDEX('1. Master BOM'!$F$1:$F$400,$L1806))="","(not set)",INDEX('1. Master BOM'!$F$1:$F$400,$L1806))))</f>
        <v/>
      </c>
      <c r="S1806" s="9" t="str">
        <f aca="false">IF($A1806="","",IF(OR($R1806="—",$R1806="(not set)",$D1806=""),"",IF(ISNUMBER(SEARCH(SUBSTITUTE(SUBSTITUTE(SUBSTITUTE($R1806,"-",""),"_","")," ",""),SUBSTITUTE(SUBSTITUTE(SUBSTITUTE($D1806,"-",""),"_","")," ",""))),"OK","CHECK")))</f>
        <v/>
      </c>
      <c r="T1806" s="9" t="str">
        <f aca="false">IF($A1806="","",IF(OR($H1806="NOT IN SCHEMATIC",$I1806="MISMATCH",$J1806="MISMATCH",$P1806="MISMATCH",$M1806&lt;&gt;"OK"),"REVIEW","OK"))</f>
        <v/>
      </c>
      <c r="U1806" s="14"/>
      <c r="V1806" s="14"/>
      <c r="W1806" s="17"/>
      <c r="X1806" s="14"/>
    </row>
    <row r="1807" customFormat="false" ht="15" hidden="false" customHeight="false" outlineLevel="0" collapsed="false">
      <c r="A1807" s="9" t="str">
        <f aca="false">IF('3. Layout Parts'!$A1807="","",TRIM('3. Layout Parts'!$A1807))</f>
        <v/>
      </c>
      <c r="B1807" s="9" t="str">
        <f aca="false">IF($A1807="","",'3. Layout Parts'!$D1807)</f>
        <v/>
      </c>
      <c r="C1807" s="9" t="str">
        <f aca="false">IF($A1807="","",'3. Layout Parts'!$B1807)</f>
        <v/>
      </c>
      <c r="D1807" s="9" t="str">
        <f aca="false">IF($A1807="","",'3. Layout Parts'!$C1807)</f>
        <v/>
      </c>
      <c r="E1807" s="9" t="str">
        <f aca="false">IF($A1807="","",IFERROR(INDEX('2. Schematic Parts'!$B$2:$B$3001,MATCH($A1807,'2. Schematic Parts'!$A$2:$A$3001,0)),"NOT FOUND"))</f>
        <v/>
      </c>
      <c r="F1807" s="9" t="str">
        <f aca="false">IF($A1807="","",IFERROR(INDEX('2. Schematic Parts'!$C$2:$C$3001,MATCH($A1807,'2. Schematic Parts'!$A$2:$A$3001,0))&amp;"","NOT FOUND"))</f>
        <v/>
      </c>
      <c r="G1807" s="9" t="str">
        <f aca="false">IF($A1807="","",IFERROR(INDEX('2. Schematic Parts'!$D$2:$D$3001,MATCH($A1807,'2. Schematic Parts'!$A$2:$A$3001,0))&amp;"","NOT FOUND"))</f>
        <v/>
      </c>
      <c r="H1807" s="9" t="str">
        <f aca="false">IF($A1807="","",IF(COUNTIF('2. Schematic Parts'!$A$2:$A$3001,$A1807)=0,"NOT IN SCHEMATIC","OK"))</f>
        <v/>
      </c>
      <c r="I1807" s="9" t="str">
        <f aca="false">IF($A1807="","",IF($H1807="NOT IN SCHEMATIC","",IF(UPPER(TRIM($C1807))=UPPER(TRIM($E1807)),"OK","MISMATCH")))</f>
        <v/>
      </c>
      <c r="J1807" s="9" t="str">
        <f aca="false">IF($A1807="","",IF($H1807="NOT IN SCHEMATIC","",IF($F1807="","NO SCH DECAL",IF($D1807="","",IF(UPPER(TRIM($D1807))=UPPER(TRIM($F1807)),"OK","MISMATCH")))))</f>
        <v/>
      </c>
      <c r="K1807" s="16" t="str">
        <f aca="false">IF($A1807="","",SUMPRODUCT(--ISNUMBER(SEARCH(","&amp;TRIM($A1807)&amp;",",","&amp;SUBSTITUTE('1. Master BOM'!$D$2:$D$400," ","")&amp;","))))</f>
        <v/>
      </c>
      <c r="L1807" s="16" t="str">
        <f aca="false">IF($A1807="","",IF($K1807&lt;&gt;1,0,SUMPRODUCT(ISNUMBER(SEARCH(","&amp;TRIM($A1807)&amp;",",","&amp;SUBSTITUTE('1. Master BOM'!$D$2:$D$400," ","")&amp;","))*ROW('1. Master BOM'!$D$2:$D$400))))</f>
        <v/>
      </c>
      <c r="M1807" s="9" t="str">
        <f aca="false">IF($A1807="","",IF($K1807=0,"NOT IN BOM",IF($K1807&gt;1,"MULTIPLE BOM LINES","OK")))</f>
        <v/>
      </c>
      <c r="N1807" s="9" t="str">
        <f aca="false">IF($A1807="","",IF($L1807=0,"—",INDEX('1. Master BOM'!$A$1:$A$400,$L1807)))</f>
        <v/>
      </c>
      <c r="O1807" s="9" t="str">
        <f aca="false">IF($A1807="","",IF($L1807=0,"—",INDEX('1. Master BOM'!$B$1:$B$400,$L1807)))</f>
        <v/>
      </c>
      <c r="P1807" s="9" t="str">
        <f aca="false">IF($A1807="","",IF(OR($H1807="NOT IN SCHEMATIC",$O1807="—"),"",IF($G1807="","NO SCH PN",IF(UPPER(TRIM($G1807))=UPPER(TRIM($O1807)),"OK","MISMATCH"))))</f>
        <v/>
      </c>
      <c r="Q1807" s="9" t="str">
        <f aca="false">IF($A1807="","",IF($L1807=0,"—",INDEX('1. Master BOM'!$E$1:$E$400,$L1807)))</f>
        <v/>
      </c>
      <c r="R1807" s="9" t="str">
        <f aca="false">IF($A1807="","",IF($L1807=0,"—",IF(T(INDEX('1. Master BOM'!$F$1:$F$400,$L1807))="","(not set)",INDEX('1. Master BOM'!$F$1:$F$400,$L1807))))</f>
        <v/>
      </c>
      <c r="S1807" s="9" t="str">
        <f aca="false">IF($A1807="","",IF(OR($R1807="—",$R1807="(not set)",$D1807=""),"",IF(ISNUMBER(SEARCH(SUBSTITUTE(SUBSTITUTE(SUBSTITUTE($R1807,"-",""),"_","")," ",""),SUBSTITUTE(SUBSTITUTE(SUBSTITUTE($D1807,"-",""),"_","")," ",""))),"OK","CHECK")))</f>
        <v/>
      </c>
      <c r="T1807" s="9" t="str">
        <f aca="false">IF($A1807="","",IF(OR($H1807="NOT IN SCHEMATIC",$I1807="MISMATCH",$J1807="MISMATCH",$P1807="MISMATCH",$M1807&lt;&gt;"OK"),"REVIEW","OK"))</f>
        <v/>
      </c>
      <c r="U1807" s="14"/>
      <c r="V1807" s="14"/>
      <c r="W1807" s="17"/>
      <c r="X1807" s="14"/>
    </row>
    <row r="1808" customFormat="false" ht="15" hidden="false" customHeight="false" outlineLevel="0" collapsed="false">
      <c r="A1808" s="9" t="str">
        <f aca="false">IF('3. Layout Parts'!$A1808="","",TRIM('3. Layout Parts'!$A1808))</f>
        <v/>
      </c>
      <c r="B1808" s="9" t="str">
        <f aca="false">IF($A1808="","",'3. Layout Parts'!$D1808)</f>
        <v/>
      </c>
      <c r="C1808" s="9" t="str">
        <f aca="false">IF($A1808="","",'3. Layout Parts'!$B1808)</f>
        <v/>
      </c>
      <c r="D1808" s="9" t="str">
        <f aca="false">IF($A1808="","",'3. Layout Parts'!$C1808)</f>
        <v/>
      </c>
      <c r="E1808" s="9" t="str">
        <f aca="false">IF($A1808="","",IFERROR(INDEX('2. Schematic Parts'!$B$2:$B$3001,MATCH($A1808,'2. Schematic Parts'!$A$2:$A$3001,0)),"NOT FOUND"))</f>
        <v/>
      </c>
      <c r="F1808" s="9" t="str">
        <f aca="false">IF($A1808="","",IFERROR(INDEX('2. Schematic Parts'!$C$2:$C$3001,MATCH($A1808,'2. Schematic Parts'!$A$2:$A$3001,0))&amp;"","NOT FOUND"))</f>
        <v/>
      </c>
      <c r="G1808" s="9" t="str">
        <f aca="false">IF($A1808="","",IFERROR(INDEX('2. Schematic Parts'!$D$2:$D$3001,MATCH($A1808,'2. Schematic Parts'!$A$2:$A$3001,0))&amp;"","NOT FOUND"))</f>
        <v/>
      </c>
      <c r="H1808" s="9" t="str">
        <f aca="false">IF($A1808="","",IF(COUNTIF('2. Schematic Parts'!$A$2:$A$3001,$A1808)=0,"NOT IN SCHEMATIC","OK"))</f>
        <v/>
      </c>
      <c r="I1808" s="9" t="str">
        <f aca="false">IF($A1808="","",IF($H1808="NOT IN SCHEMATIC","",IF(UPPER(TRIM($C1808))=UPPER(TRIM($E1808)),"OK","MISMATCH")))</f>
        <v/>
      </c>
      <c r="J1808" s="9" t="str">
        <f aca="false">IF($A1808="","",IF($H1808="NOT IN SCHEMATIC","",IF($F1808="","NO SCH DECAL",IF($D1808="","",IF(UPPER(TRIM($D1808))=UPPER(TRIM($F1808)),"OK","MISMATCH")))))</f>
        <v/>
      </c>
      <c r="K1808" s="16" t="str">
        <f aca="false">IF($A1808="","",SUMPRODUCT(--ISNUMBER(SEARCH(","&amp;TRIM($A1808)&amp;",",","&amp;SUBSTITUTE('1. Master BOM'!$D$2:$D$400," ","")&amp;","))))</f>
        <v/>
      </c>
      <c r="L1808" s="16" t="str">
        <f aca="false">IF($A1808="","",IF($K1808&lt;&gt;1,0,SUMPRODUCT(ISNUMBER(SEARCH(","&amp;TRIM($A1808)&amp;",",","&amp;SUBSTITUTE('1. Master BOM'!$D$2:$D$400," ","")&amp;","))*ROW('1. Master BOM'!$D$2:$D$400))))</f>
        <v/>
      </c>
      <c r="M1808" s="9" t="str">
        <f aca="false">IF($A1808="","",IF($K1808=0,"NOT IN BOM",IF($K1808&gt;1,"MULTIPLE BOM LINES","OK")))</f>
        <v/>
      </c>
      <c r="N1808" s="9" t="str">
        <f aca="false">IF($A1808="","",IF($L1808=0,"—",INDEX('1. Master BOM'!$A$1:$A$400,$L1808)))</f>
        <v/>
      </c>
      <c r="O1808" s="9" t="str">
        <f aca="false">IF($A1808="","",IF($L1808=0,"—",INDEX('1. Master BOM'!$B$1:$B$400,$L1808)))</f>
        <v/>
      </c>
      <c r="P1808" s="9" t="str">
        <f aca="false">IF($A1808="","",IF(OR($H1808="NOT IN SCHEMATIC",$O1808="—"),"",IF($G1808="","NO SCH PN",IF(UPPER(TRIM($G1808))=UPPER(TRIM($O1808)),"OK","MISMATCH"))))</f>
        <v/>
      </c>
      <c r="Q1808" s="9" t="str">
        <f aca="false">IF($A1808="","",IF($L1808=0,"—",INDEX('1. Master BOM'!$E$1:$E$400,$L1808)))</f>
        <v/>
      </c>
      <c r="R1808" s="9" t="str">
        <f aca="false">IF($A1808="","",IF($L1808=0,"—",IF(T(INDEX('1. Master BOM'!$F$1:$F$400,$L1808))="","(not set)",INDEX('1. Master BOM'!$F$1:$F$400,$L1808))))</f>
        <v/>
      </c>
      <c r="S1808" s="9" t="str">
        <f aca="false">IF($A1808="","",IF(OR($R1808="—",$R1808="(not set)",$D1808=""),"",IF(ISNUMBER(SEARCH(SUBSTITUTE(SUBSTITUTE(SUBSTITUTE($R1808,"-",""),"_","")," ",""),SUBSTITUTE(SUBSTITUTE(SUBSTITUTE($D1808,"-",""),"_","")," ",""))),"OK","CHECK")))</f>
        <v/>
      </c>
      <c r="T1808" s="9" t="str">
        <f aca="false">IF($A1808="","",IF(OR($H1808="NOT IN SCHEMATIC",$I1808="MISMATCH",$J1808="MISMATCH",$P1808="MISMATCH",$M1808&lt;&gt;"OK"),"REVIEW","OK"))</f>
        <v/>
      </c>
      <c r="U1808" s="14"/>
      <c r="V1808" s="14"/>
      <c r="W1808" s="17"/>
      <c r="X1808" s="14"/>
    </row>
    <row r="1809" customFormat="false" ht="15" hidden="false" customHeight="false" outlineLevel="0" collapsed="false">
      <c r="A1809" s="9" t="str">
        <f aca="false">IF('3. Layout Parts'!$A1809="","",TRIM('3. Layout Parts'!$A1809))</f>
        <v/>
      </c>
      <c r="B1809" s="9" t="str">
        <f aca="false">IF($A1809="","",'3. Layout Parts'!$D1809)</f>
        <v/>
      </c>
      <c r="C1809" s="9" t="str">
        <f aca="false">IF($A1809="","",'3. Layout Parts'!$B1809)</f>
        <v/>
      </c>
      <c r="D1809" s="9" t="str">
        <f aca="false">IF($A1809="","",'3. Layout Parts'!$C1809)</f>
        <v/>
      </c>
      <c r="E1809" s="9" t="str">
        <f aca="false">IF($A1809="","",IFERROR(INDEX('2. Schematic Parts'!$B$2:$B$3001,MATCH($A1809,'2. Schematic Parts'!$A$2:$A$3001,0)),"NOT FOUND"))</f>
        <v/>
      </c>
      <c r="F1809" s="9" t="str">
        <f aca="false">IF($A1809="","",IFERROR(INDEX('2. Schematic Parts'!$C$2:$C$3001,MATCH($A1809,'2. Schematic Parts'!$A$2:$A$3001,0))&amp;"","NOT FOUND"))</f>
        <v/>
      </c>
      <c r="G1809" s="9" t="str">
        <f aca="false">IF($A1809="","",IFERROR(INDEX('2. Schematic Parts'!$D$2:$D$3001,MATCH($A1809,'2. Schematic Parts'!$A$2:$A$3001,0))&amp;"","NOT FOUND"))</f>
        <v/>
      </c>
      <c r="H1809" s="9" t="str">
        <f aca="false">IF($A1809="","",IF(COUNTIF('2. Schematic Parts'!$A$2:$A$3001,$A1809)=0,"NOT IN SCHEMATIC","OK"))</f>
        <v/>
      </c>
      <c r="I1809" s="9" t="str">
        <f aca="false">IF($A1809="","",IF($H1809="NOT IN SCHEMATIC","",IF(UPPER(TRIM($C1809))=UPPER(TRIM($E1809)),"OK","MISMATCH")))</f>
        <v/>
      </c>
      <c r="J1809" s="9" t="str">
        <f aca="false">IF($A1809="","",IF($H1809="NOT IN SCHEMATIC","",IF($F1809="","NO SCH DECAL",IF($D1809="","",IF(UPPER(TRIM($D1809))=UPPER(TRIM($F1809)),"OK","MISMATCH")))))</f>
        <v/>
      </c>
      <c r="K1809" s="16" t="str">
        <f aca="false">IF($A1809="","",SUMPRODUCT(--ISNUMBER(SEARCH(","&amp;TRIM($A1809)&amp;",",","&amp;SUBSTITUTE('1. Master BOM'!$D$2:$D$400," ","")&amp;","))))</f>
        <v/>
      </c>
      <c r="L1809" s="16" t="str">
        <f aca="false">IF($A1809="","",IF($K1809&lt;&gt;1,0,SUMPRODUCT(ISNUMBER(SEARCH(","&amp;TRIM($A1809)&amp;",",","&amp;SUBSTITUTE('1. Master BOM'!$D$2:$D$400," ","")&amp;","))*ROW('1. Master BOM'!$D$2:$D$400))))</f>
        <v/>
      </c>
      <c r="M1809" s="9" t="str">
        <f aca="false">IF($A1809="","",IF($K1809=0,"NOT IN BOM",IF($K1809&gt;1,"MULTIPLE BOM LINES","OK")))</f>
        <v/>
      </c>
      <c r="N1809" s="9" t="str">
        <f aca="false">IF($A1809="","",IF($L1809=0,"—",INDEX('1. Master BOM'!$A$1:$A$400,$L1809)))</f>
        <v/>
      </c>
      <c r="O1809" s="9" t="str">
        <f aca="false">IF($A1809="","",IF($L1809=0,"—",INDEX('1. Master BOM'!$B$1:$B$400,$L1809)))</f>
        <v/>
      </c>
      <c r="P1809" s="9" t="str">
        <f aca="false">IF($A1809="","",IF(OR($H1809="NOT IN SCHEMATIC",$O1809="—"),"",IF($G1809="","NO SCH PN",IF(UPPER(TRIM($G1809))=UPPER(TRIM($O1809)),"OK","MISMATCH"))))</f>
        <v/>
      </c>
      <c r="Q1809" s="9" t="str">
        <f aca="false">IF($A1809="","",IF($L1809=0,"—",INDEX('1. Master BOM'!$E$1:$E$400,$L1809)))</f>
        <v/>
      </c>
      <c r="R1809" s="9" t="str">
        <f aca="false">IF($A1809="","",IF($L1809=0,"—",IF(T(INDEX('1. Master BOM'!$F$1:$F$400,$L1809))="","(not set)",INDEX('1. Master BOM'!$F$1:$F$400,$L1809))))</f>
        <v/>
      </c>
      <c r="S1809" s="9" t="str">
        <f aca="false">IF($A1809="","",IF(OR($R1809="—",$R1809="(not set)",$D1809=""),"",IF(ISNUMBER(SEARCH(SUBSTITUTE(SUBSTITUTE(SUBSTITUTE($R1809,"-",""),"_","")," ",""),SUBSTITUTE(SUBSTITUTE(SUBSTITUTE($D1809,"-",""),"_","")," ",""))),"OK","CHECK")))</f>
        <v/>
      </c>
      <c r="T1809" s="9" t="str">
        <f aca="false">IF($A1809="","",IF(OR($H1809="NOT IN SCHEMATIC",$I1809="MISMATCH",$J1809="MISMATCH",$P1809="MISMATCH",$M1809&lt;&gt;"OK"),"REVIEW","OK"))</f>
        <v/>
      </c>
      <c r="U1809" s="14"/>
      <c r="V1809" s="14"/>
      <c r="W1809" s="17"/>
      <c r="X1809" s="14"/>
    </row>
    <row r="1810" customFormat="false" ht="15" hidden="false" customHeight="false" outlineLevel="0" collapsed="false">
      <c r="A1810" s="9" t="str">
        <f aca="false">IF('3. Layout Parts'!$A1810="","",TRIM('3. Layout Parts'!$A1810))</f>
        <v/>
      </c>
      <c r="B1810" s="9" t="str">
        <f aca="false">IF($A1810="","",'3. Layout Parts'!$D1810)</f>
        <v/>
      </c>
      <c r="C1810" s="9" t="str">
        <f aca="false">IF($A1810="","",'3. Layout Parts'!$B1810)</f>
        <v/>
      </c>
      <c r="D1810" s="9" t="str">
        <f aca="false">IF($A1810="","",'3. Layout Parts'!$C1810)</f>
        <v/>
      </c>
      <c r="E1810" s="9" t="str">
        <f aca="false">IF($A1810="","",IFERROR(INDEX('2. Schematic Parts'!$B$2:$B$3001,MATCH($A1810,'2. Schematic Parts'!$A$2:$A$3001,0)),"NOT FOUND"))</f>
        <v/>
      </c>
      <c r="F1810" s="9" t="str">
        <f aca="false">IF($A1810="","",IFERROR(INDEX('2. Schematic Parts'!$C$2:$C$3001,MATCH($A1810,'2. Schematic Parts'!$A$2:$A$3001,0))&amp;"","NOT FOUND"))</f>
        <v/>
      </c>
      <c r="G1810" s="9" t="str">
        <f aca="false">IF($A1810="","",IFERROR(INDEX('2. Schematic Parts'!$D$2:$D$3001,MATCH($A1810,'2. Schematic Parts'!$A$2:$A$3001,0))&amp;"","NOT FOUND"))</f>
        <v/>
      </c>
      <c r="H1810" s="9" t="str">
        <f aca="false">IF($A1810="","",IF(COUNTIF('2. Schematic Parts'!$A$2:$A$3001,$A1810)=0,"NOT IN SCHEMATIC","OK"))</f>
        <v/>
      </c>
      <c r="I1810" s="9" t="str">
        <f aca="false">IF($A1810="","",IF($H1810="NOT IN SCHEMATIC","",IF(UPPER(TRIM($C1810))=UPPER(TRIM($E1810)),"OK","MISMATCH")))</f>
        <v/>
      </c>
      <c r="J1810" s="9" t="str">
        <f aca="false">IF($A1810="","",IF($H1810="NOT IN SCHEMATIC","",IF($F1810="","NO SCH DECAL",IF($D1810="","",IF(UPPER(TRIM($D1810))=UPPER(TRIM($F1810)),"OK","MISMATCH")))))</f>
        <v/>
      </c>
      <c r="K1810" s="16" t="str">
        <f aca="false">IF($A1810="","",SUMPRODUCT(--ISNUMBER(SEARCH(","&amp;TRIM($A1810)&amp;",",","&amp;SUBSTITUTE('1. Master BOM'!$D$2:$D$400," ","")&amp;","))))</f>
        <v/>
      </c>
      <c r="L1810" s="16" t="str">
        <f aca="false">IF($A1810="","",IF($K1810&lt;&gt;1,0,SUMPRODUCT(ISNUMBER(SEARCH(","&amp;TRIM($A1810)&amp;",",","&amp;SUBSTITUTE('1. Master BOM'!$D$2:$D$400," ","")&amp;","))*ROW('1. Master BOM'!$D$2:$D$400))))</f>
        <v/>
      </c>
      <c r="M1810" s="9" t="str">
        <f aca="false">IF($A1810="","",IF($K1810=0,"NOT IN BOM",IF($K1810&gt;1,"MULTIPLE BOM LINES","OK")))</f>
        <v/>
      </c>
      <c r="N1810" s="9" t="str">
        <f aca="false">IF($A1810="","",IF($L1810=0,"—",INDEX('1. Master BOM'!$A$1:$A$400,$L1810)))</f>
        <v/>
      </c>
      <c r="O1810" s="9" t="str">
        <f aca="false">IF($A1810="","",IF($L1810=0,"—",INDEX('1. Master BOM'!$B$1:$B$400,$L1810)))</f>
        <v/>
      </c>
      <c r="P1810" s="9" t="str">
        <f aca="false">IF($A1810="","",IF(OR($H1810="NOT IN SCHEMATIC",$O1810="—"),"",IF($G1810="","NO SCH PN",IF(UPPER(TRIM($G1810))=UPPER(TRIM($O1810)),"OK","MISMATCH"))))</f>
        <v/>
      </c>
      <c r="Q1810" s="9" t="str">
        <f aca="false">IF($A1810="","",IF($L1810=0,"—",INDEX('1. Master BOM'!$E$1:$E$400,$L1810)))</f>
        <v/>
      </c>
      <c r="R1810" s="9" t="str">
        <f aca="false">IF($A1810="","",IF($L1810=0,"—",IF(T(INDEX('1. Master BOM'!$F$1:$F$400,$L1810))="","(not set)",INDEX('1. Master BOM'!$F$1:$F$400,$L1810))))</f>
        <v/>
      </c>
      <c r="S1810" s="9" t="str">
        <f aca="false">IF($A1810="","",IF(OR($R1810="—",$R1810="(not set)",$D1810=""),"",IF(ISNUMBER(SEARCH(SUBSTITUTE(SUBSTITUTE(SUBSTITUTE($R1810,"-",""),"_","")," ",""),SUBSTITUTE(SUBSTITUTE(SUBSTITUTE($D1810,"-",""),"_","")," ",""))),"OK","CHECK")))</f>
        <v/>
      </c>
      <c r="T1810" s="9" t="str">
        <f aca="false">IF($A1810="","",IF(OR($H1810="NOT IN SCHEMATIC",$I1810="MISMATCH",$J1810="MISMATCH",$P1810="MISMATCH",$M1810&lt;&gt;"OK"),"REVIEW","OK"))</f>
        <v/>
      </c>
      <c r="U1810" s="14"/>
      <c r="V1810" s="14"/>
      <c r="W1810" s="17"/>
      <c r="X1810" s="14"/>
    </row>
    <row r="1811" customFormat="false" ht="15" hidden="false" customHeight="false" outlineLevel="0" collapsed="false">
      <c r="A1811" s="9" t="str">
        <f aca="false">IF('3. Layout Parts'!$A1811="","",TRIM('3. Layout Parts'!$A1811))</f>
        <v/>
      </c>
      <c r="B1811" s="9" t="str">
        <f aca="false">IF($A1811="","",'3. Layout Parts'!$D1811)</f>
        <v/>
      </c>
      <c r="C1811" s="9" t="str">
        <f aca="false">IF($A1811="","",'3. Layout Parts'!$B1811)</f>
        <v/>
      </c>
      <c r="D1811" s="9" t="str">
        <f aca="false">IF($A1811="","",'3. Layout Parts'!$C1811)</f>
        <v/>
      </c>
      <c r="E1811" s="9" t="str">
        <f aca="false">IF($A1811="","",IFERROR(INDEX('2. Schematic Parts'!$B$2:$B$3001,MATCH($A1811,'2. Schematic Parts'!$A$2:$A$3001,0)),"NOT FOUND"))</f>
        <v/>
      </c>
      <c r="F1811" s="9" t="str">
        <f aca="false">IF($A1811="","",IFERROR(INDEX('2. Schematic Parts'!$C$2:$C$3001,MATCH($A1811,'2. Schematic Parts'!$A$2:$A$3001,0))&amp;"","NOT FOUND"))</f>
        <v/>
      </c>
      <c r="G1811" s="9" t="str">
        <f aca="false">IF($A1811="","",IFERROR(INDEX('2. Schematic Parts'!$D$2:$D$3001,MATCH($A1811,'2. Schematic Parts'!$A$2:$A$3001,0))&amp;"","NOT FOUND"))</f>
        <v/>
      </c>
      <c r="H1811" s="9" t="str">
        <f aca="false">IF($A1811="","",IF(COUNTIF('2. Schematic Parts'!$A$2:$A$3001,$A1811)=0,"NOT IN SCHEMATIC","OK"))</f>
        <v/>
      </c>
      <c r="I1811" s="9" t="str">
        <f aca="false">IF($A1811="","",IF($H1811="NOT IN SCHEMATIC","",IF(UPPER(TRIM($C1811))=UPPER(TRIM($E1811)),"OK","MISMATCH")))</f>
        <v/>
      </c>
      <c r="J1811" s="9" t="str">
        <f aca="false">IF($A1811="","",IF($H1811="NOT IN SCHEMATIC","",IF($F1811="","NO SCH DECAL",IF($D1811="","",IF(UPPER(TRIM($D1811))=UPPER(TRIM($F1811)),"OK","MISMATCH")))))</f>
        <v/>
      </c>
      <c r="K1811" s="16" t="str">
        <f aca="false">IF($A1811="","",SUMPRODUCT(--ISNUMBER(SEARCH(","&amp;TRIM($A1811)&amp;",",","&amp;SUBSTITUTE('1. Master BOM'!$D$2:$D$400," ","")&amp;","))))</f>
        <v/>
      </c>
      <c r="L1811" s="16" t="str">
        <f aca="false">IF($A1811="","",IF($K1811&lt;&gt;1,0,SUMPRODUCT(ISNUMBER(SEARCH(","&amp;TRIM($A1811)&amp;",",","&amp;SUBSTITUTE('1. Master BOM'!$D$2:$D$400," ","")&amp;","))*ROW('1. Master BOM'!$D$2:$D$400))))</f>
        <v/>
      </c>
      <c r="M1811" s="9" t="str">
        <f aca="false">IF($A1811="","",IF($K1811=0,"NOT IN BOM",IF($K1811&gt;1,"MULTIPLE BOM LINES","OK")))</f>
        <v/>
      </c>
      <c r="N1811" s="9" t="str">
        <f aca="false">IF($A1811="","",IF($L1811=0,"—",INDEX('1. Master BOM'!$A$1:$A$400,$L1811)))</f>
        <v/>
      </c>
      <c r="O1811" s="9" t="str">
        <f aca="false">IF($A1811="","",IF($L1811=0,"—",INDEX('1. Master BOM'!$B$1:$B$400,$L1811)))</f>
        <v/>
      </c>
      <c r="P1811" s="9" t="str">
        <f aca="false">IF($A1811="","",IF(OR($H1811="NOT IN SCHEMATIC",$O1811="—"),"",IF($G1811="","NO SCH PN",IF(UPPER(TRIM($G1811))=UPPER(TRIM($O1811)),"OK","MISMATCH"))))</f>
        <v/>
      </c>
      <c r="Q1811" s="9" t="str">
        <f aca="false">IF($A1811="","",IF($L1811=0,"—",INDEX('1. Master BOM'!$E$1:$E$400,$L1811)))</f>
        <v/>
      </c>
      <c r="R1811" s="9" t="str">
        <f aca="false">IF($A1811="","",IF($L1811=0,"—",IF(T(INDEX('1. Master BOM'!$F$1:$F$400,$L1811))="","(not set)",INDEX('1. Master BOM'!$F$1:$F$400,$L1811))))</f>
        <v/>
      </c>
      <c r="S1811" s="9" t="str">
        <f aca="false">IF($A1811="","",IF(OR($R1811="—",$R1811="(not set)",$D1811=""),"",IF(ISNUMBER(SEARCH(SUBSTITUTE(SUBSTITUTE(SUBSTITUTE($R1811,"-",""),"_","")," ",""),SUBSTITUTE(SUBSTITUTE(SUBSTITUTE($D1811,"-",""),"_","")," ",""))),"OK","CHECK")))</f>
        <v/>
      </c>
      <c r="T1811" s="9" t="str">
        <f aca="false">IF($A1811="","",IF(OR($H1811="NOT IN SCHEMATIC",$I1811="MISMATCH",$J1811="MISMATCH",$P1811="MISMATCH",$M1811&lt;&gt;"OK"),"REVIEW","OK"))</f>
        <v/>
      </c>
      <c r="U1811" s="14"/>
      <c r="V1811" s="14"/>
      <c r="W1811" s="17"/>
      <c r="X1811" s="14"/>
    </row>
    <row r="1812" customFormat="false" ht="15" hidden="false" customHeight="false" outlineLevel="0" collapsed="false">
      <c r="A1812" s="9" t="str">
        <f aca="false">IF('3. Layout Parts'!$A1812="","",TRIM('3. Layout Parts'!$A1812))</f>
        <v/>
      </c>
      <c r="B1812" s="9" t="str">
        <f aca="false">IF($A1812="","",'3. Layout Parts'!$D1812)</f>
        <v/>
      </c>
      <c r="C1812" s="9" t="str">
        <f aca="false">IF($A1812="","",'3. Layout Parts'!$B1812)</f>
        <v/>
      </c>
      <c r="D1812" s="9" t="str">
        <f aca="false">IF($A1812="","",'3. Layout Parts'!$C1812)</f>
        <v/>
      </c>
      <c r="E1812" s="9" t="str">
        <f aca="false">IF($A1812="","",IFERROR(INDEX('2. Schematic Parts'!$B$2:$B$3001,MATCH($A1812,'2. Schematic Parts'!$A$2:$A$3001,0)),"NOT FOUND"))</f>
        <v/>
      </c>
      <c r="F1812" s="9" t="str">
        <f aca="false">IF($A1812="","",IFERROR(INDEX('2. Schematic Parts'!$C$2:$C$3001,MATCH($A1812,'2. Schematic Parts'!$A$2:$A$3001,0))&amp;"","NOT FOUND"))</f>
        <v/>
      </c>
      <c r="G1812" s="9" t="str">
        <f aca="false">IF($A1812="","",IFERROR(INDEX('2. Schematic Parts'!$D$2:$D$3001,MATCH($A1812,'2. Schematic Parts'!$A$2:$A$3001,0))&amp;"","NOT FOUND"))</f>
        <v/>
      </c>
      <c r="H1812" s="9" t="str">
        <f aca="false">IF($A1812="","",IF(COUNTIF('2. Schematic Parts'!$A$2:$A$3001,$A1812)=0,"NOT IN SCHEMATIC","OK"))</f>
        <v/>
      </c>
      <c r="I1812" s="9" t="str">
        <f aca="false">IF($A1812="","",IF($H1812="NOT IN SCHEMATIC","",IF(UPPER(TRIM($C1812))=UPPER(TRIM($E1812)),"OK","MISMATCH")))</f>
        <v/>
      </c>
      <c r="J1812" s="9" t="str">
        <f aca="false">IF($A1812="","",IF($H1812="NOT IN SCHEMATIC","",IF($F1812="","NO SCH DECAL",IF($D1812="","",IF(UPPER(TRIM($D1812))=UPPER(TRIM($F1812)),"OK","MISMATCH")))))</f>
        <v/>
      </c>
      <c r="K1812" s="16" t="str">
        <f aca="false">IF($A1812="","",SUMPRODUCT(--ISNUMBER(SEARCH(","&amp;TRIM($A1812)&amp;",",","&amp;SUBSTITUTE('1. Master BOM'!$D$2:$D$400," ","")&amp;","))))</f>
        <v/>
      </c>
      <c r="L1812" s="16" t="str">
        <f aca="false">IF($A1812="","",IF($K1812&lt;&gt;1,0,SUMPRODUCT(ISNUMBER(SEARCH(","&amp;TRIM($A1812)&amp;",",","&amp;SUBSTITUTE('1. Master BOM'!$D$2:$D$400," ","")&amp;","))*ROW('1. Master BOM'!$D$2:$D$400))))</f>
        <v/>
      </c>
      <c r="M1812" s="9" t="str">
        <f aca="false">IF($A1812="","",IF($K1812=0,"NOT IN BOM",IF($K1812&gt;1,"MULTIPLE BOM LINES","OK")))</f>
        <v/>
      </c>
      <c r="N1812" s="9" t="str">
        <f aca="false">IF($A1812="","",IF($L1812=0,"—",INDEX('1. Master BOM'!$A$1:$A$400,$L1812)))</f>
        <v/>
      </c>
      <c r="O1812" s="9" t="str">
        <f aca="false">IF($A1812="","",IF($L1812=0,"—",INDEX('1. Master BOM'!$B$1:$B$400,$L1812)))</f>
        <v/>
      </c>
      <c r="P1812" s="9" t="str">
        <f aca="false">IF($A1812="","",IF(OR($H1812="NOT IN SCHEMATIC",$O1812="—"),"",IF($G1812="","NO SCH PN",IF(UPPER(TRIM($G1812))=UPPER(TRIM($O1812)),"OK","MISMATCH"))))</f>
        <v/>
      </c>
      <c r="Q1812" s="9" t="str">
        <f aca="false">IF($A1812="","",IF($L1812=0,"—",INDEX('1. Master BOM'!$E$1:$E$400,$L1812)))</f>
        <v/>
      </c>
      <c r="R1812" s="9" t="str">
        <f aca="false">IF($A1812="","",IF($L1812=0,"—",IF(T(INDEX('1. Master BOM'!$F$1:$F$400,$L1812))="","(not set)",INDEX('1. Master BOM'!$F$1:$F$400,$L1812))))</f>
        <v/>
      </c>
      <c r="S1812" s="9" t="str">
        <f aca="false">IF($A1812="","",IF(OR($R1812="—",$R1812="(not set)",$D1812=""),"",IF(ISNUMBER(SEARCH(SUBSTITUTE(SUBSTITUTE(SUBSTITUTE($R1812,"-",""),"_","")," ",""),SUBSTITUTE(SUBSTITUTE(SUBSTITUTE($D1812,"-",""),"_","")," ",""))),"OK","CHECK")))</f>
        <v/>
      </c>
      <c r="T1812" s="9" t="str">
        <f aca="false">IF($A1812="","",IF(OR($H1812="NOT IN SCHEMATIC",$I1812="MISMATCH",$J1812="MISMATCH",$P1812="MISMATCH",$M1812&lt;&gt;"OK"),"REVIEW","OK"))</f>
        <v/>
      </c>
      <c r="U1812" s="14"/>
      <c r="V1812" s="14"/>
      <c r="W1812" s="17"/>
      <c r="X1812" s="14"/>
    </row>
    <row r="1813" customFormat="false" ht="15" hidden="false" customHeight="false" outlineLevel="0" collapsed="false">
      <c r="A1813" s="9" t="str">
        <f aca="false">IF('3. Layout Parts'!$A1813="","",TRIM('3. Layout Parts'!$A1813))</f>
        <v/>
      </c>
      <c r="B1813" s="9" t="str">
        <f aca="false">IF($A1813="","",'3. Layout Parts'!$D1813)</f>
        <v/>
      </c>
      <c r="C1813" s="9" t="str">
        <f aca="false">IF($A1813="","",'3. Layout Parts'!$B1813)</f>
        <v/>
      </c>
      <c r="D1813" s="9" t="str">
        <f aca="false">IF($A1813="","",'3. Layout Parts'!$C1813)</f>
        <v/>
      </c>
      <c r="E1813" s="9" t="str">
        <f aca="false">IF($A1813="","",IFERROR(INDEX('2. Schematic Parts'!$B$2:$B$3001,MATCH($A1813,'2. Schematic Parts'!$A$2:$A$3001,0)),"NOT FOUND"))</f>
        <v/>
      </c>
      <c r="F1813" s="9" t="str">
        <f aca="false">IF($A1813="","",IFERROR(INDEX('2. Schematic Parts'!$C$2:$C$3001,MATCH($A1813,'2. Schematic Parts'!$A$2:$A$3001,0))&amp;"","NOT FOUND"))</f>
        <v/>
      </c>
      <c r="G1813" s="9" t="str">
        <f aca="false">IF($A1813="","",IFERROR(INDEX('2. Schematic Parts'!$D$2:$D$3001,MATCH($A1813,'2. Schematic Parts'!$A$2:$A$3001,0))&amp;"","NOT FOUND"))</f>
        <v/>
      </c>
      <c r="H1813" s="9" t="str">
        <f aca="false">IF($A1813="","",IF(COUNTIF('2. Schematic Parts'!$A$2:$A$3001,$A1813)=0,"NOT IN SCHEMATIC","OK"))</f>
        <v/>
      </c>
      <c r="I1813" s="9" t="str">
        <f aca="false">IF($A1813="","",IF($H1813="NOT IN SCHEMATIC","",IF(UPPER(TRIM($C1813))=UPPER(TRIM($E1813)),"OK","MISMATCH")))</f>
        <v/>
      </c>
      <c r="J1813" s="9" t="str">
        <f aca="false">IF($A1813="","",IF($H1813="NOT IN SCHEMATIC","",IF($F1813="","NO SCH DECAL",IF($D1813="","",IF(UPPER(TRIM($D1813))=UPPER(TRIM($F1813)),"OK","MISMATCH")))))</f>
        <v/>
      </c>
      <c r="K1813" s="16" t="str">
        <f aca="false">IF($A1813="","",SUMPRODUCT(--ISNUMBER(SEARCH(","&amp;TRIM($A1813)&amp;",",","&amp;SUBSTITUTE('1. Master BOM'!$D$2:$D$400," ","")&amp;","))))</f>
        <v/>
      </c>
      <c r="L1813" s="16" t="str">
        <f aca="false">IF($A1813="","",IF($K1813&lt;&gt;1,0,SUMPRODUCT(ISNUMBER(SEARCH(","&amp;TRIM($A1813)&amp;",",","&amp;SUBSTITUTE('1. Master BOM'!$D$2:$D$400," ","")&amp;","))*ROW('1. Master BOM'!$D$2:$D$400))))</f>
        <v/>
      </c>
      <c r="M1813" s="9" t="str">
        <f aca="false">IF($A1813="","",IF($K1813=0,"NOT IN BOM",IF($K1813&gt;1,"MULTIPLE BOM LINES","OK")))</f>
        <v/>
      </c>
      <c r="N1813" s="9" t="str">
        <f aca="false">IF($A1813="","",IF($L1813=0,"—",INDEX('1. Master BOM'!$A$1:$A$400,$L1813)))</f>
        <v/>
      </c>
      <c r="O1813" s="9" t="str">
        <f aca="false">IF($A1813="","",IF($L1813=0,"—",INDEX('1. Master BOM'!$B$1:$B$400,$L1813)))</f>
        <v/>
      </c>
      <c r="P1813" s="9" t="str">
        <f aca="false">IF($A1813="","",IF(OR($H1813="NOT IN SCHEMATIC",$O1813="—"),"",IF($G1813="","NO SCH PN",IF(UPPER(TRIM($G1813))=UPPER(TRIM($O1813)),"OK","MISMATCH"))))</f>
        <v/>
      </c>
      <c r="Q1813" s="9" t="str">
        <f aca="false">IF($A1813="","",IF($L1813=0,"—",INDEX('1. Master BOM'!$E$1:$E$400,$L1813)))</f>
        <v/>
      </c>
      <c r="R1813" s="9" t="str">
        <f aca="false">IF($A1813="","",IF($L1813=0,"—",IF(T(INDEX('1. Master BOM'!$F$1:$F$400,$L1813))="","(not set)",INDEX('1. Master BOM'!$F$1:$F$400,$L1813))))</f>
        <v/>
      </c>
      <c r="S1813" s="9" t="str">
        <f aca="false">IF($A1813="","",IF(OR($R1813="—",$R1813="(not set)",$D1813=""),"",IF(ISNUMBER(SEARCH(SUBSTITUTE(SUBSTITUTE(SUBSTITUTE($R1813,"-",""),"_","")," ",""),SUBSTITUTE(SUBSTITUTE(SUBSTITUTE($D1813,"-",""),"_","")," ",""))),"OK","CHECK")))</f>
        <v/>
      </c>
      <c r="T1813" s="9" t="str">
        <f aca="false">IF($A1813="","",IF(OR($H1813="NOT IN SCHEMATIC",$I1813="MISMATCH",$J1813="MISMATCH",$P1813="MISMATCH",$M1813&lt;&gt;"OK"),"REVIEW","OK"))</f>
        <v/>
      </c>
      <c r="U1813" s="14"/>
      <c r="V1813" s="14"/>
      <c r="W1813" s="17"/>
      <c r="X1813" s="14"/>
    </row>
    <row r="1814" customFormat="false" ht="15" hidden="false" customHeight="false" outlineLevel="0" collapsed="false">
      <c r="A1814" s="9" t="str">
        <f aca="false">IF('3. Layout Parts'!$A1814="","",TRIM('3. Layout Parts'!$A1814))</f>
        <v/>
      </c>
      <c r="B1814" s="9" t="str">
        <f aca="false">IF($A1814="","",'3. Layout Parts'!$D1814)</f>
        <v/>
      </c>
      <c r="C1814" s="9" t="str">
        <f aca="false">IF($A1814="","",'3. Layout Parts'!$B1814)</f>
        <v/>
      </c>
      <c r="D1814" s="9" t="str">
        <f aca="false">IF($A1814="","",'3. Layout Parts'!$C1814)</f>
        <v/>
      </c>
      <c r="E1814" s="9" t="str">
        <f aca="false">IF($A1814="","",IFERROR(INDEX('2. Schematic Parts'!$B$2:$B$3001,MATCH($A1814,'2. Schematic Parts'!$A$2:$A$3001,0)),"NOT FOUND"))</f>
        <v/>
      </c>
      <c r="F1814" s="9" t="str">
        <f aca="false">IF($A1814="","",IFERROR(INDEX('2. Schematic Parts'!$C$2:$C$3001,MATCH($A1814,'2. Schematic Parts'!$A$2:$A$3001,0))&amp;"","NOT FOUND"))</f>
        <v/>
      </c>
      <c r="G1814" s="9" t="str">
        <f aca="false">IF($A1814="","",IFERROR(INDEX('2. Schematic Parts'!$D$2:$D$3001,MATCH($A1814,'2. Schematic Parts'!$A$2:$A$3001,0))&amp;"","NOT FOUND"))</f>
        <v/>
      </c>
      <c r="H1814" s="9" t="str">
        <f aca="false">IF($A1814="","",IF(COUNTIF('2. Schematic Parts'!$A$2:$A$3001,$A1814)=0,"NOT IN SCHEMATIC","OK"))</f>
        <v/>
      </c>
      <c r="I1814" s="9" t="str">
        <f aca="false">IF($A1814="","",IF($H1814="NOT IN SCHEMATIC","",IF(UPPER(TRIM($C1814))=UPPER(TRIM($E1814)),"OK","MISMATCH")))</f>
        <v/>
      </c>
      <c r="J1814" s="9" t="str">
        <f aca="false">IF($A1814="","",IF($H1814="NOT IN SCHEMATIC","",IF($F1814="","NO SCH DECAL",IF($D1814="","",IF(UPPER(TRIM($D1814))=UPPER(TRIM($F1814)),"OK","MISMATCH")))))</f>
        <v/>
      </c>
      <c r="K1814" s="16" t="str">
        <f aca="false">IF($A1814="","",SUMPRODUCT(--ISNUMBER(SEARCH(","&amp;TRIM($A1814)&amp;",",","&amp;SUBSTITUTE('1. Master BOM'!$D$2:$D$400," ","")&amp;","))))</f>
        <v/>
      </c>
      <c r="L1814" s="16" t="str">
        <f aca="false">IF($A1814="","",IF($K1814&lt;&gt;1,0,SUMPRODUCT(ISNUMBER(SEARCH(","&amp;TRIM($A1814)&amp;",",","&amp;SUBSTITUTE('1. Master BOM'!$D$2:$D$400," ","")&amp;","))*ROW('1. Master BOM'!$D$2:$D$400))))</f>
        <v/>
      </c>
      <c r="M1814" s="9" t="str">
        <f aca="false">IF($A1814="","",IF($K1814=0,"NOT IN BOM",IF($K1814&gt;1,"MULTIPLE BOM LINES","OK")))</f>
        <v/>
      </c>
      <c r="N1814" s="9" t="str">
        <f aca="false">IF($A1814="","",IF($L1814=0,"—",INDEX('1. Master BOM'!$A$1:$A$400,$L1814)))</f>
        <v/>
      </c>
      <c r="O1814" s="9" t="str">
        <f aca="false">IF($A1814="","",IF($L1814=0,"—",INDEX('1. Master BOM'!$B$1:$B$400,$L1814)))</f>
        <v/>
      </c>
      <c r="P1814" s="9" t="str">
        <f aca="false">IF($A1814="","",IF(OR($H1814="NOT IN SCHEMATIC",$O1814="—"),"",IF($G1814="","NO SCH PN",IF(UPPER(TRIM($G1814))=UPPER(TRIM($O1814)),"OK","MISMATCH"))))</f>
        <v/>
      </c>
      <c r="Q1814" s="9" t="str">
        <f aca="false">IF($A1814="","",IF($L1814=0,"—",INDEX('1. Master BOM'!$E$1:$E$400,$L1814)))</f>
        <v/>
      </c>
      <c r="R1814" s="9" t="str">
        <f aca="false">IF($A1814="","",IF($L1814=0,"—",IF(T(INDEX('1. Master BOM'!$F$1:$F$400,$L1814))="","(not set)",INDEX('1. Master BOM'!$F$1:$F$400,$L1814))))</f>
        <v/>
      </c>
      <c r="S1814" s="9" t="str">
        <f aca="false">IF($A1814="","",IF(OR($R1814="—",$R1814="(not set)",$D1814=""),"",IF(ISNUMBER(SEARCH(SUBSTITUTE(SUBSTITUTE(SUBSTITUTE($R1814,"-",""),"_","")," ",""),SUBSTITUTE(SUBSTITUTE(SUBSTITUTE($D1814,"-",""),"_","")," ",""))),"OK","CHECK")))</f>
        <v/>
      </c>
      <c r="T1814" s="9" t="str">
        <f aca="false">IF($A1814="","",IF(OR($H1814="NOT IN SCHEMATIC",$I1814="MISMATCH",$J1814="MISMATCH",$P1814="MISMATCH",$M1814&lt;&gt;"OK"),"REVIEW","OK"))</f>
        <v/>
      </c>
      <c r="U1814" s="14"/>
      <c r="V1814" s="14"/>
      <c r="W1814" s="17"/>
      <c r="X1814" s="14"/>
    </row>
    <row r="1815" customFormat="false" ht="15" hidden="false" customHeight="false" outlineLevel="0" collapsed="false">
      <c r="A1815" s="9" t="str">
        <f aca="false">IF('3. Layout Parts'!$A1815="","",TRIM('3. Layout Parts'!$A1815))</f>
        <v/>
      </c>
      <c r="B1815" s="9" t="str">
        <f aca="false">IF($A1815="","",'3. Layout Parts'!$D1815)</f>
        <v/>
      </c>
      <c r="C1815" s="9" t="str">
        <f aca="false">IF($A1815="","",'3. Layout Parts'!$B1815)</f>
        <v/>
      </c>
      <c r="D1815" s="9" t="str">
        <f aca="false">IF($A1815="","",'3. Layout Parts'!$C1815)</f>
        <v/>
      </c>
      <c r="E1815" s="9" t="str">
        <f aca="false">IF($A1815="","",IFERROR(INDEX('2. Schematic Parts'!$B$2:$B$3001,MATCH($A1815,'2. Schematic Parts'!$A$2:$A$3001,0)),"NOT FOUND"))</f>
        <v/>
      </c>
      <c r="F1815" s="9" t="str">
        <f aca="false">IF($A1815="","",IFERROR(INDEX('2. Schematic Parts'!$C$2:$C$3001,MATCH($A1815,'2. Schematic Parts'!$A$2:$A$3001,0))&amp;"","NOT FOUND"))</f>
        <v/>
      </c>
      <c r="G1815" s="9" t="str">
        <f aca="false">IF($A1815="","",IFERROR(INDEX('2. Schematic Parts'!$D$2:$D$3001,MATCH($A1815,'2. Schematic Parts'!$A$2:$A$3001,0))&amp;"","NOT FOUND"))</f>
        <v/>
      </c>
      <c r="H1815" s="9" t="str">
        <f aca="false">IF($A1815="","",IF(COUNTIF('2. Schematic Parts'!$A$2:$A$3001,$A1815)=0,"NOT IN SCHEMATIC","OK"))</f>
        <v/>
      </c>
      <c r="I1815" s="9" t="str">
        <f aca="false">IF($A1815="","",IF($H1815="NOT IN SCHEMATIC","",IF(UPPER(TRIM($C1815))=UPPER(TRIM($E1815)),"OK","MISMATCH")))</f>
        <v/>
      </c>
      <c r="J1815" s="9" t="str">
        <f aca="false">IF($A1815="","",IF($H1815="NOT IN SCHEMATIC","",IF($F1815="","NO SCH DECAL",IF($D1815="","",IF(UPPER(TRIM($D1815))=UPPER(TRIM($F1815)),"OK","MISMATCH")))))</f>
        <v/>
      </c>
      <c r="K1815" s="16" t="str">
        <f aca="false">IF($A1815="","",SUMPRODUCT(--ISNUMBER(SEARCH(","&amp;TRIM($A1815)&amp;",",","&amp;SUBSTITUTE('1. Master BOM'!$D$2:$D$400," ","")&amp;","))))</f>
        <v/>
      </c>
      <c r="L1815" s="16" t="str">
        <f aca="false">IF($A1815="","",IF($K1815&lt;&gt;1,0,SUMPRODUCT(ISNUMBER(SEARCH(","&amp;TRIM($A1815)&amp;",",","&amp;SUBSTITUTE('1. Master BOM'!$D$2:$D$400," ","")&amp;","))*ROW('1. Master BOM'!$D$2:$D$400))))</f>
        <v/>
      </c>
      <c r="M1815" s="9" t="str">
        <f aca="false">IF($A1815="","",IF($K1815=0,"NOT IN BOM",IF($K1815&gt;1,"MULTIPLE BOM LINES","OK")))</f>
        <v/>
      </c>
      <c r="N1815" s="9" t="str">
        <f aca="false">IF($A1815="","",IF($L1815=0,"—",INDEX('1. Master BOM'!$A$1:$A$400,$L1815)))</f>
        <v/>
      </c>
      <c r="O1815" s="9" t="str">
        <f aca="false">IF($A1815="","",IF($L1815=0,"—",INDEX('1. Master BOM'!$B$1:$B$400,$L1815)))</f>
        <v/>
      </c>
      <c r="P1815" s="9" t="str">
        <f aca="false">IF($A1815="","",IF(OR($H1815="NOT IN SCHEMATIC",$O1815="—"),"",IF($G1815="","NO SCH PN",IF(UPPER(TRIM($G1815))=UPPER(TRIM($O1815)),"OK","MISMATCH"))))</f>
        <v/>
      </c>
      <c r="Q1815" s="9" t="str">
        <f aca="false">IF($A1815="","",IF($L1815=0,"—",INDEX('1. Master BOM'!$E$1:$E$400,$L1815)))</f>
        <v/>
      </c>
      <c r="R1815" s="9" t="str">
        <f aca="false">IF($A1815="","",IF($L1815=0,"—",IF(T(INDEX('1. Master BOM'!$F$1:$F$400,$L1815))="","(not set)",INDEX('1. Master BOM'!$F$1:$F$400,$L1815))))</f>
        <v/>
      </c>
      <c r="S1815" s="9" t="str">
        <f aca="false">IF($A1815="","",IF(OR($R1815="—",$R1815="(not set)",$D1815=""),"",IF(ISNUMBER(SEARCH(SUBSTITUTE(SUBSTITUTE(SUBSTITUTE($R1815,"-",""),"_","")," ",""),SUBSTITUTE(SUBSTITUTE(SUBSTITUTE($D1815,"-",""),"_","")," ",""))),"OK","CHECK")))</f>
        <v/>
      </c>
      <c r="T1815" s="9" t="str">
        <f aca="false">IF($A1815="","",IF(OR($H1815="NOT IN SCHEMATIC",$I1815="MISMATCH",$J1815="MISMATCH",$P1815="MISMATCH",$M1815&lt;&gt;"OK"),"REVIEW","OK"))</f>
        <v/>
      </c>
      <c r="U1815" s="14"/>
      <c r="V1815" s="14"/>
      <c r="W1815" s="17"/>
      <c r="X1815" s="14"/>
    </row>
    <row r="1816" customFormat="false" ht="15" hidden="false" customHeight="false" outlineLevel="0" collapsed="false">
      <c r="A1816" s="9" t="str">
        <f aca="false">IF('3. Layout Parts'!$A1816="","",TRIM('3. Layout Parts'!$A1816))</f>
        <v/>
      </c>
      <c r="B1816" s="9" t="str">
        <f aca="false">IF($A1816="","",'3. Layout Parts'!$D1816)</f>
        <v/>
      </c>
      <c r="C1816" s="9" t="str">
        <f aca="false">IF($A1816="","",'3. Layout Parts'!$B1816)</f>
        <v/>
      </c>
      <c r="D1816" s="9" t="str">
        <f aca="false">IF($A1816="","",'3. Layout Parts'!$C1816)</f>
        <v/>
      </c>
      <c r="E1816" s="9" t="str">
        <f aca="false">IF($A1816="","",IFERROR(INDEX('2. Schematic Parts'!$B$2:$B$3001,MATCH($A1816,'2. Schematic Parts'!$A$2:$A$3001,0)),"NOT FOUND"))</f>
        <v/>
      </c>
      <c r="F1816" s="9" t="str">
        <f aca="false">IF($A1816="","",IFERROR(INDEX('2. Schematic Parts'!$C$2:$C$3001,MATCH($A1816,'2. Schematic Parts'!$A$2:$A$3001,0))&amp;"","NOT FOUND"))</f>
        <v/>
      </c>
      <c r="G1816" s="9" t="str">
        <f aca="false">IF($A1816="","",IFERROR(INDEX('2. Schematic Parts'!$D$2:$D$3001,MATCH($A1816,'2. Schematic Parts'!$A$2:$A$3001,0))&amp;"","NOT FOUND"))</f>
        <v/>
      </c>
      <c r="H1816" s="9" t="str">
        <f aca="false">IF($A1816="","",IF(COUNTIF('2. Schematic Parts'!$A$2:$A$3001,$A1816)=0,"NOT IN SCHEMATIC","OK"))</f>
        <v/>
      </c>
      <c r="I1816" s="9" t="str">
        <f aca="false">IF($A1816="","",IF($H1816="NOT IN SCHEMATIC","",IF(UPPER(TRIM($C1816))=UPPER(TRIM($E1816)),"OK","MISMATCH")))</f>
        <v/>
      </c>
      <c r="J1816" s="9" t="str">
        <f aca="false">IF($A1816="","",IF($H1816="NOT IN SCHEMATIC","",IF($F1816="","NO SCH DECAL",IF($D1816="","",IF(UPPER(TRIM($D1816))=UPPER(TRIM($F1816)),"OK","MISMATCH")))))</f>
        <v/>
      </c>
      <c r="K1816" s="16" t="str">
        <f aca="false">IF($A1816="","",SUMPRODUCT(--ISNUMBER(SEARCH(","&amp;TRIM($A1816)&amp;",",","&amp;SUBSTITUTE('1. Master BOM'!$D$2:$D$400," ","")&amp;","))))</f>
        <v/>
      </c>
      <c r="L1816" s="16" t="str">
        <f aca="false">IF($A1816="","",IF($K1816&lt;&gt;1,0,SUMPRODUCT(ISNUMBER(SEARCH(","&amp;TRIM($A1816)&amp;",",","&amp;SUBSTITUTE('1. Master BOM'!$D$2:$D$400," ","")&amp;","))*ROW('1. Master BOM'!$D$2:$D$400))))</f>
        <v/>
      </c>
      <c r="M1816" s="9" t="str">
        <f aca="false">IF($A1816="","",IF($K1816=0,"NOT IN BOM",IF($K1816&gt;1,"MULTIPLE BOM LINES","OK")))</f>
        <v/>
      </c>
      <c r="N1816" s="9" t="str">
        <f aca="false">IF($A1816="","",IF($L1816=0,"—",INDEX('1. Master BOM'!$A$1:$A$400,$L1816)))</f>
        <v/>
      </c>
      <c r="O1816" s="9" t="str">
        <f aca="false">IF($A1816="","",IF($L1816=0,"—",INDEX('1. Master BOM'!$B$1:$B$400,$L1816)))</f>
        <v/>
      </c>
      <c r="P1816" s="9" t="str">
        <f aca="false">IF($A1816="","",IF(OR($H1816="NOT IN SCHEMATIC",$O1816="—"),"",IF($G1816="","NO SCH PN",IF(UPPER(TRIM($G1816))=UPPER(TRIM($O1816)),"OK","MISMATCH"))))</f>
        <v/>
      </c>
      <c r="Q1816" s="9" t="str">
        <f aca="false">IF($A1816="","",IF($L1816=0,"—",INDEX('1. Master BOM'!$E$1:$E$400,$L1816)))</f>
        <v/>
      </c>
      <c r="R1816" s="9" t="str">
        <f aca="false">IF($A1816="","",IF($L1816=0,"—",IF(T(INDEX('1. Master BOM'!$F$1:$F$400,$L1816))="","(not set)",INDEX('1. Master BOM'!$F$1:$F$400,$L1816))))</f>
        <v/>
      </c>
      <c r="S1816" s="9" t="str">
        <f aca="false">IF($A1816="","",IF(OR($R1816="—",$R1816="(not set)",$D1816=""),"",IF(ISNUMBER(SEARCH(SUBSTITUTE(SUBSTITUTE(SUBSTITUTE($R1816,"-",""),"_","")," ",""),SUBSTITUTE(SUBSTITUTE(SUBSTITUTE($D1816,"-",""),"_","")," ",""))),"OK","CHECK")))</f>
        <v/>
      </c>
      <c r="T1816" s="9" t="str">
        <f aca="false">IF($A1816="","",IF(OR($H1816="NOT IN SCHEMATIC",$I1816="MISMATCH",$J1816="MISMATCH",$P1816="MISMATCH",$M1816&lt;&gt;"OK"),"REVIEW","OK"))</f>
        <v/>
      </c>
      <c r="U1816" s="14"/>
      <c r="V1816" s="14"/>
      <c r="W1816" s="17"/>
      <c r="X1816" s="14"/>
    </row>
    <row r="1817" customFormat="false" ht="15" hidden="false" customHeight="false" outlineLevel="0" collapsed="false">
      <c r="A1817" s="9" t="str">
        <f aca="false">IF('3. Layout Parts'!$A1817="","",TRIM('3. Layout Parts'!$A1817))</f>
        <v/>
      </c>
      <c r="B1817" s="9" t="str">
        <f aca="false">IF($A1817="","",'3. Layout Parts'!$D1817)</f>
        <v/>
      </c>
      <c r="C1817" s="9" t="str">
        <f aca="false">IF($A1817="","",'3. Layout Parts'!$B1817)</f>
        <v/>
      </c>
      <c r="D1817" s="9" t="str">
        <f aca="false">IF($A1817="","",'3. Layout Parts'!$C1817)</f>
        <v/>
      </c>
      <c r="E1817" s="9" t="str">
        <f aca="false">IF($A1817="","",IFERROR(INDEX('2. Schematic Parts'!$B$2:$B$3001,MATCH($A1817,'2. Schematic Parts'!$A$2:$A$3001,0)),"NOT FOUND"))</f>
        <v/>
      </c>
      <c r="F1817" s="9" t="str">
        <f aca="false">IF($A1817="","",IFERROR(INDEX('2. Schematic Parts'!$C$2:$C$3001,MATCH($A1817,'2. Schematic Parts'!$A$2:$A$3001,0))&amp;"","NOT FOUND"))</f>
        <v/>
      </c>
      <c r="G1817" s="9" t="str">
        <f aca="false">IF($A1817="","",IFERROR(INDEX('2. Schematic Parts'!$D$2:$D$3001,MATCH($A1817,'2. Schematic Parts'!$A$2:$A$3001,0))&amp;"","NOT FOUND"))</f>
        <v/>
      </c>
      <c r="H1817" s="9" t="str">
        <f aca="false">IF($A1817="","",IF(COUNTIF('2. Schematic Parts'!$A$2:$A$3001,$A1817)=0,"NOT IN SCHEMATIC","OK"))</f>
        <v/>
      </c>
      <c r="I1817" s="9" t="str">
        <f aca="false">IF($A1817="","",IF($H1817="NOT IN SCHEMATIC","",IF(UPPER(TRIM($C1817))=UPPER(TRIM($E1817)),"OK","MISMATCH")))</f>
        <v/>
      </c>
      <c r="J1817" s="9" t="str">
        <f aca="false">IF($A1817="","",IF($H1817="NOT IN SCHEMATIC","",IF($F1817="","NO SCH DECAL",IF($D1817="","",IF(UPPER(TRIM($D1817))=UPPER(TRIM($F1817)),"OK","MISMATCH")))))</f>
        <v/>
      </c>
      <c r="K1817" s="16" t="str">
        <f aca="false">IF($A1817="","",SUMPRODUCT(--ISNUMBER(SEARCH(","&amp;TRIM($A1817)&amp;",",","&amp;SUBSTITUTE('1. Master BOM'!$D$2:$D$400," ","")&amp;","))))</f>
        <v/>
      </c>
      <c r="L1817" s="16" t="str">
        <f aca="false">IF($A1817="","",IF($K1817&lt;&gt;1,0,SUMPRODUCT(ISNUMBER(SEARCH(","&amp;TRIM($A1817)&amp;",",","&amp;SUBSTITUTE('1. Master BOM'!$D$2:$D$400," ","")&amp;","))*ROW('1. Master BOM'!$D$2:$D$400))))</f>
        <v/>
      </c>
      <c r="M1817" s="9" t="str">
        <f aca="false">IF($A1817="","",IF($K1817=0,"NOT IN BOM",IF($K1817&gt;1,"MULTIPLE BOM LINES","OK")))</f>
        <v/>
      </c>
      <c r="N1817" s="9" t="str">
        <f aca="false">IF($A1817="","",IF($L1817=0,"—",INDEX('1. Master BOM'!$A$1:$A$400,$L1817)))</f>
        <v/>
      </c>
      <c r="O1817" s="9" t="str">
        <f aca="false">IF($A1817="","",IF($L1817=0,"—",INDEX('1. Master BOM'!$B$1:$B$400,$L1817)))</f>
        <v/>
      </c>
      <c r="P1817" s="9" t="str">
        <f aca="false">IF($A1817="","",IF(OR($H1817="NOT IN SCHEMATIC",$O1817="—"),"",IF($G1817="","NO SCH PN",IF(UPPER(TRIM($G1817))=UPPER(TRIM($O1817)),"OK","MISMATCH"))))</f>
        <v/>
      </c>
      <c r="Q1817" s="9" t="str">
        <f aca="false">IF($A1817="","",IF($L1817=0,"—",INDEX('1. Master BOM'!$E$1:$E$400,$L1817)))</f>
        <v/>
      </c>
      <c r="R1817" s="9" t="str">
        <f aca="false">IF($A1817="","",IF($L1817=0,"—",IF(T(INDEX('1. Master BOM'!$F$1:$F$400,$L1817))="","(not set)",INDEX('1. Master BOM'!$F$1:$F$400,$L1817))))</f>
        <v/>
      </c>
      <c r="S1817" s="9" t="str">
        <f aca="false">IF($A1817="","",IF(OR($R1817="—",$R1817="(not set)",$D1817=""),"",IF(ISNUMBER(SEARCH(SUBSTITUTE(SUBSTITUTE(SUBSTITUTE($R1817,"-",""),"_","")," ",""),SUBSTITUTE(SUBSTITUTE(SUBSTITUTE($D1817,"-",""),"_","")," ",""))),"OK","CHECK")))</f>
        <v/>
      </c>
      <c r="T1817" s="9" t="str">
        <f aca="false">IF($A1817="","",IF(OR($H1817="NOT IN SCHEMATIC",$I1817="MISMATCH",$J1817="MISMATCH",$P1817="MISMATCH",$M1817&lt;&gt;"OK"),"REVIEW","OK"))</f>
        <v/>
      </c>
      <c r="U1817" s="14"/>
      <c r="V1817" s="14"/>
      <c r="W1817" s="17"/>
      <c r="X1817" s="14"/>
    </row>
    <row r="1818" customFormat="false" ht="15" hidden="false" customHeight="false" outlineLevel="0" collapsed="false">
      <c r="A1818" s="9" t="str">
        <f aca="false">IF('3. Layout Parts'!$A1818="","",TRIM('3. Layout Parts'!$A1818))</f>
        <v/>
      </c>
      <c r="B1818" s="9" t="str">
        <f aca="false">IF($A1818="","",'3. Layout Parts'!$D1818)</f>
        <v/>
      </c>
      <c r="C1818" s="9" t="str">
        <f aca="false">IF($A1818="","",'3. Layout Parts'!$B1818)</f>
        <v/>
      </c>
      <c r="D1818" s="9" t="str">
        <f aca="false">IF($A1818="","",'3. Layout Parts'!$C1818)</f>
        <v/>
      </c>
      <c r="E1818" s="9" t="str">
        <f aca="false">IF($A1818="","",IFERROR(INDEX('2. Schematic Parts'!$B$2:$B$3001,MATCH($A1818,'2. Schematic Parts'!$A$2:$A$3001,0)),"NOT FOUND"))</f>
        <v/>
      </c>
      <c r="F1818" s="9" t="str">
        <f aca="false">IF($A1818="","",IFERROR(INDEX('2. Schematic Parts'!$C$2:$C$3001,MATCH($A1818,'2. Schematic Parts'!$A$2:$A$3001,0))&amp;"","NOT FOUND"))</f>
        <v/>
      </c>
      <c r="G1818" s="9" t="str">
        <f aca="false">IF($A1818="","",IFERROR(INDEX('2. Schematic Parts'!$D$2:$D$3001,MATCH($A1818,'2. Schematic Parts'!$A$2:$A$3001,0))&amp;"","NOT FOUND"))</f>
        <v/>
      </c>
      <c r="H1818" s="9" t="str">
        <f aca="false">IF($A1818="","",IF(COUNTIF('2. Schematic Parts'!$A$2:$A$3001,$A1818)=0,"NOT IN SCHEMATIC","OK"))</f>
        <v/>
      </c>
      <c r="I1818" s="9" t="str">
        <f aca="false">IF($A1818="","",IF($H1818="NOT IN SCHEMATIC","",IF(UPPER(TRIM($C1818))=UPPER(TRIM($E1818)),"OK","MISMATCH")))</f>
        <v/>
      </c>
      <c r="J1818" s="9" t="str">
        <f aca="false">IF($A1818="","",IF($H1818="NOT IN SCHEMATIC","",IF($F1818="","NO SCH DECAL",IF($D1818="","",IF(UPPER(TRIM($D1818))=UPPER(TRIM($F1818)),"OK","MISMATCH")))))</f>
        <v/>
      </c>
      <c r="K1818" s="16" t="str">
        <f aca="false">IF($A1818="","",SUMPRODUCT(--ISNUMBER(SEARCH(","&amp;TRIM($A1818)&amp;",",","&amp;SUBSTITUTE('1. Master BOM'!$D$2:$D$400," ","")&amp;","))))</f>
        <v/>
      </c>
      <c r="L1818" s="16" t="str">
        <f aca="false">IF($A1818="","",IF($K1818&lt;&gt;1,0,SUMPRODUCT(ISNUMBER(SEARCH(","&amp;TRIM($A1818)&amp;",",","&amp;SUBSTITUTE('1. Master BOM'!$D$2:$D$400," ","")&amp;","))*ROW('1. Master BOM'!$D$2:$D$400))))</f>
        <v/>
      </c>
      <c r="M1818" s="9" t="str">
        <f aca="false">IF($A1818="","",IF($K1818=0,"NOT IN BOM",IF($K1818&gt;1,"MULTIPLE BOM LINES","OK")))</f>
        <v/>
      </c>
      <c r="N1818" s="9" t="str">
        <f aca="false">IF($A1818="","",IF($L1818=0,"—",INDEX('1. Master BOM'!$A$1:$A$400,$L1818)))</f>
        <v/>
      </c>
      <c r="O1818" s="9" t="str">
        <f aca="false">IF($A1818="","",IF($L1818=0,"—",INDEX('1. Master BOM'!$B$1:$B$400,$L1818)))</f>
        <v/>
      </c>
      <c r="P1818" s="9" t="str">
        <f aca="false">IF($A1818="","",IF(OR($H1818="NOT IN SCHEMATIC",$O1818="—"),"",IF($G1818="","NO SCH PN",IF(UPPER(TRIM($G1818))=UPPER(TRIM($O1818)),"OK","MISMATCH"))))</f>
        <v/>
      </c>
      <c r="Q1818" s="9" t="str">
        <f aca="false">IF($A1818="","",IF($L1818=0,"—",INDEX('1. Master BOM'!$E$1:$E$400,$L1818)))</f>
        <v/>
      </c>
      <c r="R1818" s="9" t="str">
        <f aca="false">IF($A1818="","",IF($L1818=0,"—",IF(T(INDEX('1. Master BOM'!$F$1:$F$400,$L1818))="","(not set)",INDEX('1. Master BOM'!$F$1:$F$400,$L1818))))</f>
        <v/>
      </c>
      <c r="S1818" s="9" t="str">
        <f aca="false">IF($A1818="","",IF(OR($R1818="—",$R1818="(not set)",$D1818=""),"",IF(ISNUMBER(SEARCH(SUBSTITUTE(SUBSTITUTE(SUBSTITUTE($R1818,"-",""),"_","")," ",""),SUBSTITUTE(SUBSTITUTE(SUBSTITUTE($D1818,"-",""),"_","")," ",""))),"OK","CHECK")))</f>
        <v/>
      </c>
      <c r="T1818" s="9" t="str">
        <f aca="false">IF($A1818="","",IF(OR($H1818="NOT IN SCHEMATIC",$I1818="MISMATCH",$J1818="MISMATCH",$P1818="MISMATCH",$M1818&lt;&gt;"OK"),"REVIEW","OK"))</f>
        <v/>
      </c>
      <c r="U1818" s="14"/>
      <c r="V1818" s="14"/>
      <c r="W1818" s="17"/>
      <c r="X1818" s="14"/>
    </row>
    <row r="1819" customFormat="false" ht="15" hidden="false" customHeight="false" outlineLevel="0" collapsed="false">
      <c r="A1819" s="9" t="str">
        <f aca="false">IF('3. Layout Parts'!$A1819="","",TRIM('3. Layout Parts'!$A1819))</f>
        <v/>
      </c>
      <c r="B1819" s="9" t="str">
        <f aca="false">IF($A1819="","",'3. Layout Parts'!$D1819)</f>
        <v/>
      </c>
      <c r="C1819" s="9" t="str">
        <f aca="false">IF($A1819="","",'3. Layout Parts'!$B1819)</f>
        <v/>
      </c>
      <c r="D1819" s="9" t="str">
        <f aca="false">IF($A1819="","",'3. Layout Parts'!$C1819)</f>
        <v/>
      </c>
      <c r="E1819" s="9" t="str">
        <f aca="false">IF($A1819="","",IFERROR(INDEX('2. Schematic Parts'!$B$2:$B$3001,MATCH($A1819,'2. Schematic Parts'!$A$2:$A$3001,0)),"NOT FOUND"))</f>
        <v/>
      </c>
      <c r="F1819" s="9" t="str">
        <f aca="false">IF($A1819="","",IFERROR(INDEX('2. Schematic Parts'!$C$2:$C$3001,MATCH($A1819,'2. Schematic Parts'!$A$2:$A$3001,0))&amp;"","NOT FOUND"))</f>
        <v/>
      </c>
      <c r="G1819" s="9" t="str">
        <f aca="false">IF($A1819="","",IFERROR(INDEX('2. Schematic Parts'!$D$2:$D$3001,MATCH($A1819,'2. Schematic Parts'!$A$2:$A$3001,0))&amp;"","NOT FOUND"))</f>
        <v/>
      </c>
      <c r="H1819" s="9" t="str">
        <f aca="false">IF($A1819="","",IF(COUNTIF('2. Schematic Parts'!$A$2:$A$3001,$A1819)=0,"NOT IN SCHEMATIC","OK"))</f>
        <v/>
      </c>
      <c r="I1819" s="9" t="str">
        <f aca="false">IF($A1819="","",IF($H1819="NOT IN SCHEMATIC","",IF(UPPER(TRIM($C1819))=UPPER(TRIM($E1819)),"OK","MISMATCH")))</f>
        <v/>
      </c>
      <c r="J1819" s="9" t="str">
        <f aca="false">IF($A1819="","",IF($H1819="NOT IN SCHEMATIC","",IF($F1819="","NO SCH DECAL",IF($D1819="","",IF(UPPER(TRIM($D1819))=UPPER(TRIM($F1819)),"OK","MISMATCH")))))</f>
        <v/>
      </c>
      <c r="K1819" s="16" t="str">
        <f aca="false">IF($A1819="","",SUMPRODUCT(--ISNUMBER(SEARCH(","&amp;TRIM($A1819)&amp;",",","&amp;SUBSTITUTE('1. Master BOM'!$D$2:$D$400," ","")&amp;","))))</f>
        <v/>
      </c>
      <c r="L1819" s="16" t="str">
        <f aca="false">IF($A1819="","",IF($K1819&lt;&gt;1,0,SUMPRODUCT(ISNUMBER(SEARCH(","&amp;TRIM($A1819)&amp;",",","&amp;SUBSTITUTE('1. Master BOM'!$D$2:$D$400," ","")&amp;","))*ROW('1. Master BOM'!$D$2:$D$400))))</f>
        <v/>
      </c>
      <c r="M1819" s="9" t="str">
        <f aca="false">IF($A1819="","",IF($K1819=0,"NOT IN BOM",IF($K1819&gt;1,"MULTIPLE BOM LINES","OK")))</f>
        <v/>
      </c>
      <c r="N1819" s="9" t="str">
        <f aca="false">IF($A1819="","",IF($L1819=0,"—",INDEX('1. Master BOM'!$A$1:$A$400,$L1819)))</f>
        <v/>
      </c>
      <c r="O1819" s="9" t="str">
        <f aca="false">IF($A1819="","",IF($L1819=0,"—",INDEX('1. Master BOM'!$B$1:$B$400,$L1819)))</f>
        <v/>
      </c>
      <c r="P1819" s="9" t="str">
        <f aca="false">IF($A1819="","",IF(OR($H1819="NOT IN SCHEMATIC",$O1819="—"),"",IF($G1819="","NO SCH PN",IF(UPPER(TRIM($G1819))=UPPER(TRIM($O1819)),"OK","MISMATCH"))))</f>
        <v/>
      </c>
      <c r="Q1819" s="9" t="str">
        <f aca="false">IF($A1819="","",IF($L1819=0,"—",INDEX('1. Master BOM'!$E$1:$E$400,$L1819)))</f>
        <v/>
      </c>
      <c r="R1819" s="9" t="str">
        <f aca="false">IF($A1819="","",IF($L1819=0,"—",IF(T(INDEX('1. Master BOM'!$F$1:$F$400,$L1819))="","(not set)",INDEX('1. Master BOM'!$F$1:$F$400,$L1819))))</f>
        <v/>
      </c>
      <c r="S1819" s="9" t="str">
        <f aca="false">IF($A1819="","",IF(OR($R1819="—",$R1819="(not set)",$D1819=""),"",IF(ISNUMBER(SEARCH(SUBSTITUTE(SUBSTITUTE(SUBSTITUTE($R1819,"-",""),"_","")," ",""),SUBSTITUTE(SUBSTITUTE(SUBSTITUTE($D1819,"-",""),"_","")," ",""))),"OK","CHECK")))</f>
        <v/>
      </c>
      <c r="T1819" s="9" t="str">
        <f aca="false">IF($A1819="","",IF(OR($H1819="NOT IN SCHEMATIC",$I1819="MISMATCH",$J1819="MISMATCH",$P1819="MISMATCH",$M1819&lt;&gt;"OK"),"REVIEW","OK"))</f>
        <v/>
      </c>
      <c r="U1819" s="14"/>
      <c r="V1819" s="14"/>
      <c r="W1819" s="17"/>
      <c r="X1819" s="14"/>
    </row>
    <row r="1820" customFormat="false" ht="15" hidden="false" customHeight="false" outlineLevel="0" collapsed="false">
      <c r="A1820" s="9" t="str">
        <f aca="false">IF('3. Layout Parts'!$A1820="","",TRIM('3. Layout Parts'!$A1820))</f>
        <v/>
      </c>
      <c r="B1820" s="9" t="str">
        <f aca="false">IF($A1820="","",'3. Layout Parts'!$D1820)</f>
        <v/>
      </c>
      <c r="C1820" s="9" t="str">
        <f aca="false">IF($A1820="","",'3. Layout Parts'!$B1820)</f>
        <v/>
      </c>
      <c r="D1820" s="9" t="str">
        <f aca="false">IF($A1820="","",'3. Layout Parts'!$C1820)</f>
        <v/>
      </c>
      <c r="E1820" s="9" t="str">
        <f aca="false">IF($A1820="","",IFERROR(INDEX('2. Schematic Parts'!$B$2:$B$3001,MATCH($A1820,'2. Schematic Parts'!$A$2:$A$3001,0)),"NOT FOUND"))</f>
        <v/>
      </c>
      <c r="F1820" s="9" t="str">
        <f aca="false">IF($A1820="","",IFERROR(INDEX('2. Schematic Parts'!$C$2:$C$3001,MATCH($A1820,'2. Schematic Parts'!$A$2:$A$3001,0))&amp;"","NOT FOUND"))</f>
        <v/>
      </c>
      <c r="G1820" s="9" t="str">
        <f aca="false">IF($A1820="","",IFERROR(INDEX('2. Schematic Parts'!$D$2:$D$3001,MATCH($A1820,'2. Schematic Parts'!$A$2:$A$3001,0))&amp;"","NOT FOUND"))</f>
        <v/>
      </c>
      <c r="H1820" s="9" t="str">
        <f aca="false">IF($A1820="","",IF(COUNTIF('2. Schematic Parts'!$A$2:$A$3001,$A1820)=0,"NOT IN SCHEMATIC","OK"))</f>
        <v/>
      </c>
      <c r="I1820" s="9" t="str">
        <f aca="false">IF($A1820="","",IF($H1820="NOT IN SCHEMATIC","",IF(UPPER(TRIM($C1820))=UPPER(TRIM($E1820)),"OK","MISMATCH")))</f>
        <v/>
      </c>
      <c r="J1820" s="9" t="str">
        <f aca="false">IF($A1820="","",IF($H1820="NOT IN SCHEMATIC","",IF($F1820="","NO SCH DECAL",IF($D1820="","",IF(UPPER(TRIM($D1820))=UPPER(TRIM($F1820)),"OK","MISMATCH")))))</f>
        <v/>
      </c>
      <c r="K1820" s="16" t="str">
        <f aca="false">IF($A1820="","",SUMPRODUCT(--ISNUMBER(SEARCH(","&amp;TRIM($A1820)&amp;",",","&amp;SUBSTITUTE('1. Master BOM'!$D$2:$D$400," ","")&amp;","))))</f>
        <v/>
      </c>
      <c r="L1820" s="16" t="str">
        <f aca="false">IF($A1820="","",IF($K1820&lt;&gt;1,0,SUMPRODUCT(ISNUMBER(SEARCH(","&amp;TRIM($A1820)&amp;",",","&amp;SUBSTITUTE('1. Master BOM'!$D$2:$D$400," ","")&amp;","))*ROW('1. Master BOM'!$D$2:$D$400))))</f>
        <v/>
      </c>
      <c r="M1820" s="9" t="str">
        <f aca="false">IF($A1820="","",IF($K1820=0,"NOT IN BOM",IF($K1820&gt;1,"MULTIPLE BOM LINES","OK")))</f>
        <v/>
      </c>
      <c r="N1820" s="9" t="str">
        <f aca="false">IF($A1820="","",IF($L1820=0,"—",INDEX('1. Master BOM'!$A$1:$A$400,$L1820)))</f>
        <v/>
      </c>
      <c r="O1820" s="9" t="str">
        <f aca="false">IF($A1820="","",IF($L1820=0,"—",INDEX('1. Master BOM'!$B$1:$B$400,$L1820)))</f>
        <v/>
      </c>
      <c r="P1820" s="9" t="str">
        <f aca="false">IF($A1820="","",IF(OR($H1820="NOT IN SCHEMATIC",$O1820="—"),"",IF($G1820="","NO SCH PN",IF(UPPER(TRIM($G1820))=UPPER(TRIM($O1820)),"OK","MISMATCH"))))</f>
        <v/>
      </c>
      <c r="Q1820" s="9" t="str">
        <f aca="false">IF($A1820="","",IF($L1820=0,"—",INDEX('1. Master BOM'!$E$1:$E$400,$L1820)))</f>
        <v/>
      </c>
      <c r="R1820" s="9" t="str">
        <f aca="false">IF($A1820="","",IF($L1820=0,"—",IF(T(INDEX('1. Master BOM'!$F$1:$F$400,$L1820))="","(not set)",INDEX('1. Master BOM'!$F$1:$F$400,$L1820))))</f>
        <v/>
      </c>
      <c r="S1820" s="9" t="str">
        <f aca="false">IF($A1820="","",IF(OR($R1820="—",$R1820="(not set)",$D1820=""),"",IF(ISNUMBER(SEARCH(SUBSTITUTE(SUBSTITUTE(SUBSTITUTE($R1820,"-",""),"_","")," ",""),SUBSTITUTE(SUBSTITUTE(SUBSTITUTE($D1820,"-",""),"_","")," ",""))),"OK","CHECK")))</f>
        <v/>
      </c>
      <c r="T1820" s="9" t="str">
        <f aca="false">IF($A1820="","",IF(OR($H1820="NOT IN SCHEMATIC",$I1820="MISMATCH",$J1820="MISMATCH",$P1820="MISMATCH",$M1820&lt;&gt;"OK"),"REVIEW","OK"))</f>
        <v/>
      </c>
      <c r="U1820" s="14"/>
      <c r="V1820" s="14"/>
      <c r="W1820" s="17"/>
      <c r="X1820" s="14"/>
    </row>
    <row r="1821" customFormat="false" ht="15" hidden="false" customHeight="false" outlineLevel="0" collapsed="false">
      <c r="A1821" s="9" t="str">
        <f aca="false">IF('3. Layout Parts'!$A1821="","",TRIM('3. Layout Parts'!$A1821))</f>
        <v/>
      </c>
      <c r="B1821" s="9" t="str">
        <f aca="false">IF($A1821="","",'3. Layout Parts'!$D1821)</f>
        <v/>
      </c>
      <c r="C1821" s="9" t="str">
        <f aca="false">IF($A1821="","",'3. Layout Parts'!$B1821)</f>
        <v/>
      </c>
      <c r="D1821" s="9" t="str">
        <f aca="false">IF($A1821="","",'3. Layout Parts'!$C1821)</f>
        <v/>
      </c>
      <c r="E1821" s="9" t="str">
        <f aca="false">IF($A1821="","",IFERROR(INDEX('2. Schematic Parts'!$B$2:$B$3001,MATCH($A1821,'2. Schematic Parts'!$A$2:$A$3001,0)),"NOT FOUND"))</f>
        <v/>
      </c>
      <c r="F1821" s="9" t="str">
        <f aca="false">IF($A1821="","",IFERROR(INDEX('2. Schematic Parts'!$C$2:$C$3001,MATCH($A1821,'2. Schematic Parts'!$A$2:$A$3001,0))&amp;"","NOT FOUND"))</f>
        <v/>
      </c>
      <c r="G1821" s="9" t="str">
        <f aca="false">IF($A1821="","",IFERROR(INDEX('2. Schematic Parts'!$D$2:$D$3001,MATCH($A1821,'2. Schematic Parts'!$A$2:$A$3001,0))&amp;"","NOT FOUND"))</f>
        <v/>
      </c>
      <c r="H1821" s="9" t="str">
        <f aca="false">IF($A1821="","",IF(COUNTIF('2. Schematic Parts'!$A$2:$A$3001,$A1821)=0,"NOT IN SCHEMATIC","OK"))</f>
        <v/>
      </c>
      <c r="I1821" s="9" t="str">
        <f aca="false">IF($A1821="","",IF($H1821="NOT IN SCHEMATIC","",IF(UPPER(TRIM($C1821))=UPPER(TRIM($E1821)),"OK","MISMATCH")))</f>
        <v/>
      </c>
      <c r="J1821" s="9" t="str">
        <f aca="false">IF($A1821="","",IF($H1821="NOT IN SCHEMATIC","",IF($F1821="","NO SCH DECAL",IF($D1821="","",IF(UPPER(TRIM($D1821))=UPPER(TRIM($F1821)),"OK","MISMATCH")))))</f>
        <v/>
      </c>
      <c r="K1821" s="16" t="str">
        <f aca="false">IF($A1821="","",SUMPRODUCT(--ISNUMBER(SEARCH(","&amp;TRIM($A1821)&amp;",",","&amp;SUBSTITUTE('1. Master BOM'!$D$2:$D$400," ","")&amp;","))))</f>
        <v/>
      </c>
      <c r="L1821" s="16" t="str">
        <f aca="false">IF($A1821="","",IF($K1821&lt;&gt;1,0,SUMPRODUCT(ISNUMBER(SEARCH(","&amp;TRIM($A1821)&amp;",",","&amp;SUBSTITUTE('1. Master BOM'!$D$2:$D$400," ","")&amp;","))*ROW('1. Master BOM'!$D$2:$D$400))))</f>
        <v/>
      </c>
      <c r="M1821" s="9" t="str">
        <f aca="false">IF($A1821="","",IF($K1821=0,"NOT IN BOM",IF($K1821&gt;1,"MULTIPLE BOM LINES","OK")))</f>
        <v/>
      </c>
      <c r="N1821" s="9" t="str">
        <f aca="false">IF($A1821="","",IF($L1821=0,"—",INDEX('1. Master BOM'!$A$1:$A$400,$L1821)))</f>
        <v/>
      </c>
      <c r="O1821" s="9" t="str">
        <f aca="false">IF($A1821="","",IF($L1821=0,"—",INDEX('1. Master BOM'!$B$1:$B$400,$L1821)))</f>
        <v/>
      </c>
      <c r="P1821" s="9" t="str">
        <f aca="false">IF($A1821="","",IF(OR($H1821="NOT IN SCHEMATIC",$O1821="—"),"",IF($G1821="","NO SCH PN",IF(UPPER(TRIM($G1821))=UPPER(TRIM($O1821)),"OK","MISMATCH"))))</f>
        <v/>
      </c>
      <c r="Q1821" s="9" t="str">
        <f aca="false">IF($A1821="","",IF($L1821=0,"—",INDEX('1. Master BOM'!$E$1:$E$400,$L1821)))</f>
        <v/>
      </c>
      <c r="R1821" s="9" t="str">
        <f aca="false">IF($A1821="","",IF($L1821=0,"—",IF(T(INDEX('1. Master BOM'!$F$1:$F$400,$L1821))="","(not set)",INDEX('1. Master BOM'!$F$1:$F$400,$L1821))))</f>
        <v/>
      </c>
      <c r="S1821" s="9" t="str">
        <f aca="false">IF($A1821="","",IF(OR($R1821="—",$R1821="(not set)",$D1821=""),"",IF(ISNUMBER(SEARCH(SUBSTITUTE(SUBSTITUTE(SUBSTITUTE($R1821,"-",""),"_","")," ",""),SUBSTITUTE(SUBSTITUTE(SUBSTITUTE($D1821,"-",""),"_","")," ",""))),"OK","CHECK")))</f>
        <v/>
      </c>
      <c r="T1821" s="9" t="str">
        <f aca="false">IF($A1821="","",IF(OR($H1821="NOT IN SCHEMATIC",$I1821="MISMATCH",$J1821="MISMATCH",$P1821="MISMATCH",$M1821&lt;&gt;"OK"),"REVIEW","OK"))</f>
        <v/>
      </c>
      <c r="U1821" s="14"/>
      <c r="V1821" s="14"/>
      <c r="W1821" s="17"/>
      <c r="X1821" s="14"/>
    </row>
    <row r="1822" customFormat="false" ht="15" hidden="false" customHeight="false" outlineLevel="0" collapsed="false">
      <c r="A1822" s="9" t="str">
        <f aca="false">IF('3. Layout Parts'!$A1822="","",TRIM('3. Layout Parts'!$A1822))</f>
        <v/>
      </c>
      <c r="B1822" s="9" t="str">
        <f aca="false">IF($A1822="","",'3. Layout Parts'!$D1822)</f>
        <v/>
      </c>
      <c r="C1822" s="9" t="str">
        <f aca="false">IF($A1822="","",'3. Layout Parts'!$B1822)</f>
        <v/>
      </c>
      <c r="D1822" s="9" t="str">
        <f aca="false">IF($A1822="","",'3. Layout Parts'!$C1822)</f>
        <v/>
      </c>
      <c r="E1822" s="9" t="str">
        <f aca="false">IF($A1822="","",IFERROR(INDEX('2. Schematic Parts'!$B$2:$B$3001,MATCH($A1822,'2. Schematic Parts'!$A$2:$A$3001,0)),"NOT FOUND"))</f>
        <v/>
      </c>
      <c r="F1822" s="9" t="str">
        <f aca="false">IF($A1822="","",IFERROR(INDEX('2. Schematic Parts'!$C$2:$C$3001,MATCH($A1822,'2. Schematic Parts'!$A$2:$A$3001,0))&amp;"","NOT FOUND"))</f>
        <v/>
      </c>
      <c r="G1822" s="9" t="str">
        <f aca="false">IF($A1822="","",IFERROR(INDEX('2. Schematic Parts'!$D$2:$D$3001,MATCH($A1822,'2. Schematic Parts'!$A$2:$A$3001,0))&amp;"","NOT FOUND"))</f>
        <v/>
      </c>
      <c r="H1822" s="9" t="str">
        <f aca="false">IF($A1822="","",IF(COUNTIF('2. Schematic Parts'!$A$2:$A$3001,$A1822)=0,"NOT IN SCHEMATIC","OK"))</f>
        <v/>
      </c>
      <c r="I1822" s="9" t="str">
        <f aca="false">IF($A1822="","",IF($H1822="NOT IN SCHEMATIC","",IF(UPPER(TRIM($C1822))=UPPER(TRIM($E1822)),"OK","MISMATCH")))</f>
        <v/>
      </c>
      <c r="J1822" s="9" t="str">
        <f aca="false">IF($A1822="","",IF($H1822="NOT IN SCHEMATIC","",IF($F1822="","NO SCH DECAL",IF($D1822="","",IF(UPPER(TRIM($D1822))=UPPER(TRIM($F1822)),"OK","MISMATCH")))))</f>
        <v/>
      </c>
      <c r="K1822" s="16" t="str">
        <f aca="false">IF($A1822="","",SUMPRODUCT(--ISNUMBER(SEARCH(","&amp;TRIM($A1822)&amp;",",","&amp;SUBSTITUTE('1. Master BOM'!$D$2:$D$400," ","")&amp;","))))</f>
        <v/>
      </c>
      <c r="L1822" s="16" t="str">
        <f aca="false">IF($A1822="","",IF($K1822&lt;&gt;1,0,SUMPRODUCT(ISNUMBER(SEARCH(","&amp;TRIM($A1822)&amp;",",","&amp;SUBSTITUTE('1. Master BOM'!$D$2:$D$400," ","")&amp;","))*ROW('1. Master BOM'!$D$2:$D$400))))</f>
        <v/>
      </c>
      <c r="M1822" s="9" t="str">
        <f aca="false">IF($A1822="","",IF($K1822=0,"NOT IN BOM",IF($K1822&gt;1,"MULTIPLE BOM LINES","OK")))</f>
        <v/>
      </c>
      <c r="N1822" s="9" t="str">
        <f aca="false">IF($A1822="","",IF($L1822=0,"—",INDEX('1. Master BOM'!$A$1:$A$400,$L1822)))</f>
        <v/>
      </c>
      <c r="O1822" s="9" t="str">
        <f aca="false">IF($A1822="","",IF($L1822=0,"—",INDEX('1. Master BOM'!$B$1:$B$400,$L1822)))</f>
        <v/>
      </c>
      <c r="P1822" s="9" t="str">
        <f aca="false">IF($A1822="","",IF(OR($H1822="NOT IN SCHEMATIC",$O1822="—"),"",IF($G1822="","NO SCH PN",IF(UPPER(TRIM($G1822))=UPPER(TRIM($O1822)),"OK","MISMATCH"))))</f>
        <v/>
      </c>
      <c r="Q1822" s="9" t="str">
        <f aca="false">IF($A1822="","",IF($L1822=0,"—",INDEX('1. Master BOM'!$E$1:$E$400,$L1822)))</f>
        <v/>
      </c>
      <c r="R1822" s="9" t="str">
        <f aca="false">IF($A1822="","",IF($L1822=0,"—",IF(T(INDEX('1. Master BOM'!$F$1:$F$400,$L1822))="","(not set)",INDEX('1. Master BOM'!$F$1:$F$400,$L1822))))</f>
        <v/>
      </c>
      <c r="S1822" s="9" t="str">
        <f aca="false">IF($A1822="","",IF(OR($R1822="—",$R1822="(not set)",$D1822=""),"",IF(ISNUMBER(SEARCH(SUBSTITUTE(SUBSTITUTE(SUBSTITUTE($R1822,"-",""),"_","")," ",""),SUBSTITUTE(SUBSTITUTE(SUBSTITUTE($D1822,"-",""),"_","")," ",""))),"OK","CHECK")))</f>
        <v/>
      </c>
      <c r="T1822" s="9" t="str">
        <f aca="false">IF($A1822="","",IF(OR($H1822="NOT IN SCHEMATIC",$I1822="MISMATCH",$J1822="MISMATCH",$P1822="MISMATCH",$M1822&lt;&gt;"OK"),"REVIEW","OK"))</f>
        <v/>
      </c>
      <c r="U1822" s="14"/>
      <c r="V1822" s="14"/>
      <c r="W1822" s="17"/>
      <c r="X1822" s="14"/>
    </row>
    <row r="1823" customFormat="false" ht="15" hidden="false" customHeight="false" outlineLevel="0" collapsed="false">
      <c r="A1823" s="9" t="str">
        <f aca="false">IF('3. Layout Parts'!$A1823="","",TRIM('3. Layout Parts'!$A1823))</f>
        <v/>
      </c>
      <c r="B1823" s="9" t="str">
        <f aca="false">IF($A1823="","",'3. Layout Parts'!$D1823)</f>
        <v/>
      </c>
      <c r="C1823" s="9" t="str">
        <f aca="false">IF($A1823="","",'3. Layout Parts'!$B1823)</f>
        <v/>
      </c>
      <c r="D1823" s="9" t="str">
        <f aca="false">IF($A1823="","",'3. Layout Parts'!$C1823)</f>
        <v/>
      </c>
      <c r="E1823" s="9" t="str">
        <f aca="false">IF($A1823="","",IFERROR(INDEX('2. Schematic Parts'!$B$2:$B$3001,MATCH($A1823,'2. Schematic Parts'!$A$2:$A$3001,0)),"NOT FOUND"))</f>
        <v/>
      </c>
      <c r="F1823" s="9" t="str">
        <f aca="false">IF($A1823="","",IFERROR(INDEX('2. Schematic Parts'!$C$2:$C$3001,MATCH($A1823,'2. Schematic Parts'!$A$2:$A$3001,0))&amp;"","NOT FOUND"))</f>
        <v/>
      </c>
      <c r="G1823" s="9" t="str">
        <f aca="false">IF($A1823="","",IFERROR(INDEX('2. Schematic Parts'!$D$2:$D$3001,MATCH($A1823,'2. Schematic Parts'!$A$2:$A$3001,0))&amp;"","NOT FOUND"))</f>
        <v/>
      </c>
      <c r="H1823" s="9" t="str">
        <f aca="false">IF($A1823="","",IF(COUNTIF('2. Schematic Parts'!$A$2:$A$3001,$A1823)=0,"NOT IN SCHEMATIC","OK"))</f>
        <v/>
      </c>
      <c r="I1823" s="9" t="str">
        <f aca="false">IF($A1823="","",IF($H1823="NOT IN SCHEMATIC","",IF(UPPER(TRIM($C1823))=UPPER(TRIM($E1823)),"OK","MISMATCH")))</f>
        <v/>
      </c>
      <c r="J1823" s="9" t="str">
        <f aca="false">IF($A1823="","",IF($H1823="NOT IN SCHEMATIC","",IF($F1823="","NO SCH DECAL",IF($D1823="","",IF(UPPER(TRIM($D1823))=UPPER(TRIM($F1823)),"OK","MISMATCH")))))</f>
        <v/>
      </c>
      <c r="K1823" s="16" t="str">
        <f aca="false">IF($A1823="","",SUMPRODUCT(--ISNUMBER(SEARCH(","&amp;TRIM($A1823)&amp;",",","&amp;SUBSTITUTE('1. Master BOM'!$D$2:$D$400," ","")&amp;","))))</f>
        <v/>
      </c>
      <c r="L1823" s="16" t="str">
        <f aca="false">IF($A1823="","",IF($K1823&lt;&gt;1,0,SUMPRODUCT(ISNUMBER(SEARCH(","&amp;TRIM($A1823)&amp;",",","&amp;SUBSTITUTE('1. Master BOM'!$D$2:$D$400," ","")&amp;","))*ROW('1. Master BOM'!$D$2:$D$400))))</f>
        <v/>
      </c>
      <c r="M1823" s="9" t="str">
        <f aca="false">IF($A1823="","",IF($K1823=0,"NOT IN BOM",IF($K1823&gt;1,"MULTIPLE BOM LINES","OK")))</f>
        <v/>
      </c>
      <c r="N1823" s="9" t="str">
        <f aca="false">IF($A1823="","",IF($L1823=0,"—",INDEX('1. Master BOM'!$A$1:$A$400,$L1823)))</f>
        <v/>
      </c>
      <c r="O1823" s="9" t="str">
        <f aca="false">IF($A1823="","",IF($L1823=0,"—",INDEX('1. Master BOM'!$B$1:$B$400,$L1823)))</f>
        <v/>
      </c>
      <c r="P1823" s="9" t="str">
        <f aca="false">IF($A1823="","",IF(OR($H1823="NOT IN SCHEMATIC",$O1823="—"),"",IF($G1823="","NO SCH PN",IF(UPPER(TRIM($G1823))=UPPER(TRIM($O1823)),"OK","MISMATCH"))))</f>
        <v/>
      </c>
      <c r="Q1823" s="9" t="str">
        <f aca="false">IF($A1823="","",IF($L1823=0,"—",INDEX('1. Master BOM'!$E$1:$E$400,$L1823)))</f>
        <v/>
      </c>
      <c r="R1823" s="9" t="str">
        <f aca="false">IF($A1823="","",IF($L1823=0,"—",IF(T(INDEX('1. Master BOM'!$F$1:$F$400,$L1823))="","(not set)",INDEX('1. Master BOM'!$F$1:$F$400,$L1823))))</f>
        <v/>
      </c>
      <c r="S1823" s="9" t="str">
        <f aca="false">IF($A1823="","",IF(OR($R1823="—",$R1823="(not set)",$D1823=""),"",IF(ISNUMBER(SEARCH(SUBSTITUTE(SUBSTITUTE(SUBSTITUTE($R1823,"-",""),"_","")," ",""),SUBSTITUTE(SUBSTITUTE(SUBSTITUTE($D1823,"-",""),"_","")," ",""))),"OK","CHECK")))</f>
        <v/>
      </c>
      <c r="T1823" s="9" t="str">
        <f aca="false">IF($A1823="","",IF(OR($H1823="NOT IN SCHEMATIC",$I1823="MISMATCH",$J1823="MISMATCH",$P1823="MISMATCH",$M1823&lt;&gt;"OK"),"REVIEW","OK"))</f>
        <v/>
      </c>
      <c r="U1823" s="14"/>
      <c r="V1823" s="14"/>
      <c r="W1823" s="17"/>
      <c r="X1823" s="14"/>
    </row>
    <row r="1824" customFormat="false" ht="15" hidden="false" customHeight="false" outlineLevel="0" collapsed="false">
      <c r="A1824" s="9" t="str">
        <f aca="false">IF('3. Layout Parts'!$A1824="","",TRIM('3. Layout Parts'!$A1824))</f>
        <v/>
      </c>
      <c r="B1824" s="9" t="str">
        <f aca="false">IF($A1824="","",'3. Layout Parts'!$D1824)</f>
        <v/>
      </c>
      <c r="C1824" s="9" t="str">
        <f aca="false">IF($A1824="","",'3. Layout Parts'!$B1824)</f>
        <v/>
      </c>
      <c r="D1824" s="9" t="str">
        <f aca="false">IF($A1824="","",'3. Layout Parts'!$C1824)</f>
        <v/>
      </c>
      <c r="E1824" s="9" t="str">
        <f aca="false">IF($A1824="","",IFERROR(INDEX('2. Schematic Parts'!$B$2:$B$3001,MATCH($A1824,'2. Schematic Parts'!$A$2:$A$3001,0)),"NOT FOUND"))</f>
        <v/>
      </c>
      <c r="F1824" s="9" t="str">
        <f aca="false">IF($A1824="","",IFERROR(INDEX('2. Schematic Parts'!$C$2:$C$3001,MATCH($A1824,'2. Schematic Parts'!$A$2:$A$3001,0))&amp;"","NOT FOUND"))</f>
        <v/>
      </c>
      <c r="G1824" s="9" t="str">
        <f aca="false">IF($A1824="","",IFERROR(INDEX('2. Schematic Parts'!$D$2:$D$3001,MATCH($A1824,'2. Schematic Parts'!$A$2:$A$3001,0))&amp;"","NOT FOUND"))</f>
        <v/>
      </c>
      <c r="H1824" s="9" t="str">
        <f aca="false">IF($A1824="","",IF(COUNTIF('2. Schematic Parts'!$A$2:$A$3001,$A1824)=0,"NOT IN SCHEMATIC","OK"))</f>
        <v/>
      </c>
      <c r="I1824" s="9" t="str">
        <f aca="false">IF($A1824="","",IF($H1824="NOT IN SCHEMATIC","",IF(UPPER(TRIM($C1824))=UPPER(TRIM($E1824)),"OK","MISMATCH")))</f>
        <v/>
      </c>
      <c r="J1824" s="9" t="str">
        <f aca="false">IF($A1824="","",IF($H1824="NOT IN SCHEMATIC","",IF($F1824="","NO SCH DECAL",IF($D1824="","",IF(UPPER(TRIM($D1824))=UPPER(TRIM($F1824)),"OK","MISMATCH")))))</f>
        <v/>
      </c>
      <c r="K1824" s="16" t="str">
        <f aca="false">IF($A1824="","",SUMPRODUCT(--ISNUMBER(SEARCH(","&amp;TRIM($A1824)&amp;",",","&amp;SUBSTITUTE('1. Master BOM'!$D$2:$D$400," ","")&amp;","))))</f>
        <v/>
      </c>
      <c r="L1824" s="16" t="str">
        <f aca="false">IF($A1824="","",IF($K1824&lt;&gt;1,0,SUMPRODUCT(ISNUMBER(SEARCH(","&amp;TRIM($A1824)&amp;",",","&amp;SUBSTITUTE('1. Master BOM'!$D$2:$D$400," ","")&amp;","))*ROW('1. Master BOM'!$D$2:$D$400))))</f>
        <v/>
      </c>
      <c r="M1824" s="9" t="str">
        <f aca="false">IF($A1824="","",IF($K1824=0,"NOT IN BOM",IF($K1824&gt;1,"MULTIPLE BOM LINES","OK")))</f>
        <v/>
      </c>
      <c r="N1824" s="9" t="str">
        <f aca="false">IF($A1824="","",IF($L1824=0,"—",INDEX('1. Master BOM'!$A$1:$A$400,$L1824)))</f>
        <v/>
      </c>
      <c r="O1824" s="9" t="str">
        <f aca="false">IF($A1824="","",IF($L1824=0,"—",INDEX('1. Master BOM'!$B$1:$B$400,$L1824)))</f>
        <v/>
      </c>
      <c r="P1824" s="9" t="str">
        <f aca="false">IF($A1824="","",IF(OR($H1824="NOT IN SCHEMATIC",$O1824="—"),"",IF($G1824="","NO SCH PN",IF(UPPER(TRIM($G1824))=UPPER(TRIM($O1824)),"OK","MISMATCH"))))</f>
        <v/>
      </c>
      <c r="Q1824" s="9" t="str">
        <f aca="false">IF($A1824="","",IF($L1824=0,"—",INDEX('1. Master BOM'!$E$1:$E$400,$L1824)))</f>
        <v/>
      </c>
      <c r="R1824" s="9" t="str">
        <f aca="false">IF($A1824="","",IF($L1824=0,"—",IF(T(INDEX('1. Master BOM'!$F$1:$F$400,$L1824))="","(not set)",INDEX('1. Master BOM'!$F$1:$F$400,$L1824))))</f>
        <v/>
      </c>
      <c r="S1824" s="9" t="str">
        <f aca="false">IF($A1824="","",IF(OR($R1824="—",$R1824="(not set)",$D1824=""),"",IF(ISNUMBER(SEARCH(SUBSTITUTE(SUBSTITUTE(SUBSTITUTE($R1824,"-",""),"_","")," ",""),SUBSTITUTE(SUBSTITUTE(SUBSTITUTE($D1824,"-",""),"_","")," ",""))),"OK","CHECK")))</f>
        <v/>
      </c>
      <c r="T1824" s="9" t="str">
        <f aca="false">IF($A1824="","",IF(OR($H1824="NOT IN SCHEMATIC",$I1824="MISMATCH",$J1824="MISMATCH",$P1824="MISMATCH",$M1824&lt;&gt;"OK"),"REVIEW","OK"))</f>
        <v/>
      </c>
      <c r="U1824" s="14"/>
      <c r="V1824" s="14"/>
      <c r="W1824" s="17"/>
      <c r="X1824" s="14"/>
    </row>
    <row r="1825" customFormat="false" ht="15" hidden="false" customHeight="false" outlineLevel="0" collapsed="false">
      <c r="A1825" s="9" t="str">
        <f aca="false">IF('3. Layout Parts'!$A1825="","",TRIM('3. Layout Parts'!$A1825))</f>
        <v/>
      </c>
      <c r="B1825" s="9" t="str">
        <f aca="false">IF($A1825="","",'3. Layout Parts'!$D1825)</f>
        <v/>
      </c>
      <c r="C1825" s="9" t="str">
        <f aca="false">IF($A1825="","",'3. Layout Parts'!$B1825)</f>
        <v/>
      </c>
      <c r="D1825" s="9" t="str">
        <f aca="false">IF($A1825="","",'3. Layout Parts'!$C1825)</f>
        <v/>
      </c>
      <c r="E1825" s="9" t="str">
        <f aca="false">IF($A1825="","",IFERROR(INDEX('2. Schematic Parts'!$B$2:$B$3001,MATCH($A1825,'2. Schematic Parts'!$A$2:$A$3001,0)),"NOT FOUND"))</f>
        <v/>
      </c>
      <c r="F1825" s="9" t="str">
        <f aca="false">IF($A1825="","",IFERROR(INDEX('2. Schematic Parts'!$C$2:$C$3001,MATCH($A1825,'2. Schematic Parts'!$A$2:$A$3001,0))&amp;"","NOT FOUND"))</f>
        <v/>
      </c>
      <c r="G1825" s="9" t="str">
        <f aca="false">IF($A1825="","",IFERROR(INDEX('2. Schematic Parts'!$D$2:$D$3001,MATCH($A1825,'2. Schematic Parts'!$A$2:$A$3001,0))&amp;"","NOT FOUND"))</f>
        <v/>
      </c>
      <c r="H1825" s="9" t="str">
        <f aca="false">IF($A1825="","",IF(COUNTIF('2. Schematic Parts'!$A$2:$A$3001,$A1825)=0,"NOT IN SCHEMATIC","OK"))</f>
        <v/>
      </c>
      <c r="I1825" s="9" t="str">
        <f aca="false">IF($A1825="","",IF($H1825="NOT IN SCHEMATIC","",IF(UPPER(TRIM($C1825))=UPPER(TRIM($E1825)),"OK","MISMATCH")))</f>
        <v/>
      </c>
      <c r="J1825" s="9" t="str">
        <f aca="false">IF($A1825="","",IF($H1825="NOT IN SCHEMATIC","",IF($F1825="","NO SCH DECAL",IF($D1825="","",IF(UPPER(TRIM($D1825))=UPPER(TRIM($F1825)),"OK","MISMATCH")))))</f>
        <v/>
      </c>
      <c r="K1825" s="16" t="str">
        <f aca="false">IF($A1825="","",SUMPRODUCT(--ISNUMBER(SEARCH(","&amp;TRIM($A1825)&amp;",",","&amp;SUBSTITUTE('1. Master BOM'!$D$2:$D$400," ","")&amp;","))))</f>
        <v/>
      </c>
      <c r="L1825" s="16" t="str">
        <f aca="false">IF($A1825="","",IF($K1825&lt;&gt;1,0,SUMPRODUCT(ISNUMBER(SEARCH(","&amp;TRIM($A1825)&amp;",",","&amp;SUBSTITUTE('1. Master BOM'!$D$2:$D$400," ","")&amp;","))*ROW('1. Master BOM'!$D$2:$D$400))))</f>
        <v/>
      </c>
      <c r="M1825" s="9" t="str">
        <f aca="false">IF($A1825="","",IF($K1825=0,"NOT IN BOM",IF($K1825&gt;1,"MULTIPLE BOM LINES","OK")))</f>
        <v/>
      </c>
      <c r="N1825" s="9" t="str">
        <f aca="false">IF($A1825="","",IF($L1825=0,"—",INDEX('1. Master BOM'!$A$1:$A$400,$L1825)))</f>
        <v/>
      </c>
      <c r="O1825" s="9" t="str">
        <f aca="false">IF($A1825="","",IF($L1825=0,"—",INDEX('1. Master BOM'!$B$1:$B$400,$L1825)))</f>
        <v/>
      </c>
      <c r="P1825" s="9" t="str">
        <f aca="false">IF($A1825="","",IF(OR($H1825="NOT IN SCHEMATIC",$O1825="—"),"",IF($G1825="","NO SCH PN",IF(UPPER(TRIM($G1825))=UPPER(TRIM($O1825)),"OK","MISMATCH"))))</f>
        <v/>
      </c>
      <c r="Q1825" s="9" t="str">
        <f aca="false">IF($A1825="","",IF($L1825=0,"—",INDEX('1. Master BOM'!$E$1:$E$400,$L1825)))</f>
        <v/>
      </c>
      <c r="R1825" s="9" t="str">
        <f aca="false">IF($A1825="","",IF($L1825=0,"—",IF(T(INDEX('1. Master BOM'!$F$1:$F$400,$L1825))="","(not set)",INDEX('1. Master BOM'!$F$1:$F$400,$L1825))))</f>
        <v/>
      </c>
      <c r="S1825" s="9" t="str">
        <f aca="false">IF($A1825="","",IF(OR($R1825="—",$R1825="(not set)",$D1825=""),"",IF(ISNUMBER(SEARCH(SUBSTITUTE(SUBSTITUTE(SUBSTITUTE($R1825,"-",""),"_","")," ",""),SUBSTITUTE(SUBSTITUTE(SUBSTITUTE($D1825,"-",""),"_","")," ",""))),"OK","CHECK")))</f>
        <v/>
      </c>
      <c r="T1825" s="9" t="str">
        <f aca="false">IF($A1825="","",IF(OR($H1825="NOT IN SCHEMATIC",$I1825="MISMATCH",$J1825="MISMATCH",$P1825="MISMATCH",$M1825&lt;&gt;"OK"),"REVIEW","OK"))</f>
        <v/>
      </c>
      <c r="U1825" s="14"/>
      <c r="V1825" s="14"/>
      <c r="W1825" s="17"/>
      <c r="X1825" s="14"/>
    </row>
    <row r="1826" customFormat="false" ht="15" hidden="false" customHeight="false" outlineLevel="0" collapsed="false">
      <c r="A1826" s="9" t="str">
        <f aca="false">IF('3. Layout Parts'!$A1826="","",TRIM('3. Layout Parts'!$A1826))</f>
        <v/>
      </c>
      <c r="B1826" s="9" t="str">
        <f aca="false">IF($A1826="","",'3. Layout Parts'!$D1826)</f>
        <v/>
      </c>
      <c r="C1826" s="9" t="str">
        <f aca="false">IF($A1826="","",'3. Layout Parts'!$B1826)</f>
        <v/>
      </c>
      <c r="D1826" s="9" t="str">
        <f aca="false">IF($A1826="","",'3. Layout Parts'!$C1826)</f>
        <v/>
      </c>
      <c r="E1826" s="9" t="str">
        <f aca="false">IF($A1826="","",IFERROR(INDEX('2. Schematic Parts'!$B$2:$B$3001,MATCH($A1826,'2. Schematic Parts'!$A$2:$A$3001,0)),"NOT FOUND"))</f>
        <v/>
      </c>
      <c r="F1826" s="9" t="str">
        <f aca="false">IF($A1826="","",IFERROR(INDEX('2. Schematic Parts'!$C$2:$C$3001,MATCH($A1826,'2. Schematic Parts'!$A$2:$A$3001,0))&amp;"","NOT FOUND"))</f>
        <v/>
      </c>
      <c r="G1826" s="9" t="str">
        <f aca="false">IF($A1826="","",IFERROR(INDEX('2. Schematic Parts'!$D$2:$D$3001,MATCH($A1826,'2. Schematic Parts'!$A$2:$A$3001,0))&amp;"","NOT FOUND"))</f>
        <v/>
      </c>
      <c r="H1826" s="9" t="str">
        <f aca="false">IF($A1826="","",IF(COUNTIF('2. Schematic Parts'!$A$2:$A$3001,$A1826)=0,"NOT IN SCHEMATIC","OK"))</f>
        <v/>
      </c>
      <c r="I1826" s="9" t="str">
        <f aca="false">IF($A1826="","",IF($H1826="NOT IN SCHEMATIC","",IF(UPPER(TRIM($C1826))=UPPER(TRIM($E1826)),"OK","MISMATCH")))</f>
        <v/>
      </c>
      <c r="J1826" s="9" t="str">
        <f aca="false">IF($A1826="","",IF($H1826="NOT IN SCHEMATIC","",IF($F1826="","NO SCH DECAL",IF($D1826="","",IF(UPPER(TRIM($D1826))=UPPER(TRIM($F1826)),"OK","MISMATCH")))))</f>
        <v/>
      </c>
      <c r="K1826" s="16" t="str">
        <f aca="false">IF($A1826="","",SUMPRODUCT(--ISNUMBER(SEARCH(","&amp;TRIM($A1826)&amp;",",","&amp;SUBSTITUTE('1. Master BOM'!$D$2:$D$400," ","")&amp;","))))</f>
        <v/>
      </c>
      <c r="L1826" s="16" t="str">
        <f aca="false">IF($A1826="","",IF($K1826&lt;&gt;1,0,SUMPRODUCT(ISNUMBER(SEARCH(","&amp;TRIM($A1826)&amp;",",","&amp;SUBSTITUTE('1. Master BOM'!$D$2:$D$400," ","")&amp;","))*ROW('1. Master BOM'!$D$2:$D$400))))</f>
        <v/>
      </c>
      <c r="M1826" s="9" t="str">
        <f aca="false">IF($A1826="","",IF($K1826=0,"NOT IN BOM",IF($K1826&gt;1,"MULTIPLE BOM LINES","OK")))</f>
        <v/>
      </c>
      <c r="N1826" s="9" t="str">
        <f aca="false">IF($A1826="","",IF($L1826=0,"—",INDEX('1. Master BOM'!$A$1:$A$400,$L1826)))</f>
        <v/>
      </c>
      <c r="O1826" s="9" t="str">
        <f aca="false">IF($A1826="","",IF($L1826=0,"—",INDEX('1. Master BOM'!$B$1:$B$400,$L1826)))</f>
        <v/>
      </c>
      <c r="P1826" s="9" t="str">
        <f aca="false">IF($A1826="","",IF(OR($H1826="NOT IN SCHEMATIC",$O1826="—"),"",IF($G1826="","NO SCH PN",IF(UPPER(TRIM($G1826))=UPPER(TRIM($O1826)),"OK","MISMATCH"))))</f>
        <v/>
      </c>
      <c r="Q1826" s="9" t="str">
        <f aca="false">IF($A1826="","",IF($L1826=0,"—",INDEX('1. Master BOM'!$E$1:$E$400,$L1826)))</f>
        <v/>
      </c>
      <c r="R1826" s="9" t="str">
        <f aca="false">IF($A1826="","",IF($L1826=0,"—",IF(T(INDEX('1. Master BOM'!$F$1:$F$400,$L1826))="","(not set)",INDEX('1. Master BOM'!$F$1:$F$400,$L1826))))</f>
        <v/>
      </c>
      <c r="S1826" s="9" t="str">
        <f aca="false">IF($A1826="","",IF(OR($R1826="—",$R1826="(not set)",$D1826=""),"",IF(ISNUMBER(SEARCH(SUBSTITUTE(SUBSTITUTE(SUBSTITUTE($R1826,"-",""),"_","")," ",""),SUBSTITUTE(SUBSTITUTE(SUBSTITUTE($D1826,"-",""),"_","")," ",""))),"OK","CHECK")))</f>
        <v/>
      </c>
      <c r="T1826" s="9" t="str">
        <f aca="false">IF($A1826="","",IF(OR($H1826="NOT IN SCHEMATIC",$I1826="MISMATCH",$J1826="MISMATCH",$P1826="MISMATCH",$M1826&lt;&gt;"OK"),"REVIEW","OK"))</f>
        <v/>
      </c>
      <c r="U1826" s="14"/>
      <c r="V1826" s="14"/>
      <c r="W1826" s="17"/>
      <c r="X1826" s="14"/>
    </row>
    <row r="1827" customFormat="false" ht="15" hidden="false" customHeight="false" outlineLevel="0" collapsed="false">
      <c r="A1827" s="9" t="str">
        <f aca="false">IF('3. Layout Parts'!$A1827="","",TRIM('3. Layout Parts'!$A1827))</f>
        <v/>
      </c>
      <c r="B1827" s="9" t="str">
        <f aca="false">IF($A1827="","",'3. Layout Parts'!$D1827)</f>
        <v/>
      </c>
      <c r="C1827" s="9" t="str">
        <f aca="false">IF($A1827="","",'3. Layout Parts'!$B1827)</f>
        <v/>
      </c>
      <c r="D1827" s="9" t="str">
        <f aca="false">IF($A1827="","",'3. Layout Parts'!$C1827)</f>
        <v/>
      </c>
      <c r="E1827" s="9" t="str">
        <f aca="false">IF($A1827="","",IFERROR(INDEX('2. Schematic Parts'!$B$2:$B$3001,MATCH($A1827,'2. Schematic Parts'!$A$2:$A$3001,0)),"NOT FOUND"))</f>
        <v/>
      </c>
      <c r="F1827" s="9" t="str">
        <f aca="false">IF($A1827="","",IFERROR(INDEX('2. Schematic Parts'!$C$2:$C$3001,MATCH($A1827,'2. Schematic Parts'!$A$2:$A$3001,0))&amp;"","NOT FOUND"))</f>
        <v/>
      </c>
      <c r="G1827" s="9" t="str">
        <f aca="false">IF($A1827="","",IFERROR(INDEX('2. Schematic Parts'!$D$2:$D$3001,MATCH($A1827,'2. Schematic Parts'!$A$2:$A$3001,0))&amp;"","NOT FOUND"))</f>
        <v/>
      </c>
      <c r="H1827" s="9" t="str">
        <f aca="false">IF($A1827="","",IF(COUNTIF('2. Schematic Parts'!$A$2:$A$3001,$A1827)=0,"NOT IN SCHEMATIC","OK"))</f>
        <v/>
      </c>
      <c r="I1827" s="9" t="str">
        <f aca="false">IF($A1827="","",IF($H1827="NOT IN SCHEMATIC","",IF(UPPER(TRIM($C1827))=UPPER(TRIM($E1827)),"OK","MISMATCH")))</f>
        <v/>
      </c>
      <c r="J1827" s="9" t="str">
        <f aca="false">IF($A1827="","",IF($H1827="NOT IN SCHEMATIC","",IF($F1827="","NO SCH DECAL",IF($D1827="","",IF(UPPER(TRIM($D1827))=UPPER(TRIM($F1827)),"OK","MISMATCH")))))</f>
        <v/>
      </c>
      <c r="K1827" s="16" t="str">
        <f aca="false">IF($A1827="","",SUMPRODUCT(--ISNUMBER(SEARCH(","&amp;TRIM($A1827)&amp;",",","&amp;SUBSTITUTE('1. Master BOM'!$D$2:$D$400," ","")&amp;","))))</f>
        <v/>
      </c>
      <c r="L1827" s="16" t="str">
        <f aca="false">IF($A1827="","",IF($K1827&lt;&gt;1,0,SUMPRODUCT(ISNUMBER(SEARCH(","&amp;TRIM($A1827)&amp;",",","&amp;SUBSTITUTE('1. Master BOM'!$D$2:$D$400," ","")&amp;","))*ROW('1. Master BOM'!$D$2:$D$400))))</f>
        <v/>
      </c>
      <c r="M1827" s="9" t="str">
        <f aca="false">IF($A1827="","",IF($K1827=0,"NOT IN BOM",IF($K1827&gt;1,"MULTIPLE BOM LINES","OK")))</f>
        <v/>
      </c>
      <c r="N1827" s="9" t="str">
        <f aca="false">IF($A1827="","",IF($L1827=0,"—",INDEX('1. Master BOM'!$A$1:$A$400,$L1827)))</f>
        <v/>
      </c>
      <c r="O1827" s="9" t="str">
        <f aca="false">IF($A1827="","",IF($L1827=0,"—",INDEX('1. Master BOM'!$B$1:$B$400,$L1827)))</f>
        <v/>
      </c>
      <c r="P1827" s="9" t="str">
        <f aca="false">IF($A1827="","",IF(OR($H1827="NOT IN SCHEMATIC",$O1827="—"),"",IF($G1827="","NO SCH PN",IF(UPPER(TRIM($G1827))=UPPER(TRIM($O1827)),"OK","MISMATCH"))))</f>
        <v/>
      </c>
      <c r="Q1827" s="9" t="str">
        <f aca="false">IF($A1827="","",IF($L1827=0,"—",INDEX('1. Master BOM'!$E$1:$E$400,$L1827)))</f>
        <v/>
      </c>
      <c r="R1827" s="9" t="str">
        <f aca="false">IF($A1827="","",IF($L1827=0,"—",IF(T(INDEX('1. Master BOM'!$F$1:$F$400,$L1827))="","(not set)",INDEX('1. Master BOM'!$F$1:$F$400,$L1827))))</f>
        <v/>
      </c>
      <c r="S1827" s="9" t="str">
        <f aca="false">IF($A1827="","",IF(OR($R1827="—",$R1827="(not set)",$D1827=""),"",IF(ISNUMBER(SEARCH(SUBSTITUTE(SUBSTITUTE(SUBSTITUTE($R1827,"-",""),"_","")," ",""),SUBSTITUTE(SUBSTITUTE(SUBSTITUTE($D1827,"-",""),"_","")," ",""))),"OK","CHECK")))</f>
        <v/>
      </c>
      <c r="T1827" s="9" t="str">
        <f aca="false">IF($A1827="","",IF(OR($H1827="NOT IN SCHEMATIC",$I1827="MISMATCH",$J1827="MISMATCH",$P1827="MISMATCH",$M1827&lt;&gt;"OK"),"REVIEW","OK"))</f>
        <v/>
      </c>
      <c r="U1827" s="14"/>
      <c r="V1827" s="14"/>
      <c r="W1827" s="17"/>
      <c r="X1827" s="14"/>
    </row>
    <row r="1828" customFormat="false" ht="15" hidden="false" customHeight="false" outlineLevel="0" collapsed="false">
      <c r="A1828" s="9" t="str">
        <f aca="false">IF('3. Layout Parts'!$A1828="","",TRIM('3. Layout Parts'!$A1828))</f>
        <v/>
      </c>
      <c r="B1828" s="9" t="str">
        <f aca="false">IF($A1828="","",'3. Layout Parts'!$D1828)</f>
        <v/>
      </c>
      <c r="C1828" s="9" t="str">
        <f aca="false">IF($A1828="","",'3. Layout Parts'!$B1828)</f>
        <v/>
      </c>
      <c r="D1828" s="9" t="str">
        <f aca="false">IF($A1828="","",'3. Layout Parts'!$C1828)</f>
        <v/>
      </c>
      <c r="E1828" s="9" t="str">
        <f aca="false">IF($A1828="","",IFERROR(INDEX('2. Schematic Parts'!$B$2:$B$3001,MATCH($A1828,'2. Schematic Parts'!$A$2:$A$3001,0)),"NOT FOUND"))</f>
        <v/>
      </c>
      <c r="F1828" s="9" t="str">
        <f aca="false">IF($A1828="","",IFERROR(INDEX('2. Schematic Parts'!$C$2:$C$3001,MATCH($A1828,'2. Schematic Parts'!$A$2:$A$3001,0))&amp;"","NOT FOUND"))</f>
        <v/>
      </c>
      <c r="G1828" s="9" t="str">
        <f aca="false">IF($A1828="","",IFERROR(INDEX('2. Schematic Parts'!$D$2:$D$3001,MATCH($A1828,'2. Schematic Parts'!$A$2:$A$3001,0))&amp;"","NOT FOUND"))</f>
        <v/>
      </c>
      <c r="H1828" s="9" t="str">
        <f aca="false">IF($A1828="","",IF(COUNTIF('2. Schematic Parts'!$A$2:$A$3001,$A1828)=0,"NOT IN SCHEMATIC","OK"))</f>
        <v/>
      </c>
      <c r="I1828" s="9" t="str">
        <f aca="false">IF($A1828="","",IF($H1828="NOT IN SCHEMATIC","",IF(UPPER(TRIM($C1828))=UPPER(TRIM($E1828)),"OK","MISMATCH")))</f>
        <v/>
      </c>
      <c r="J1828" s="9" t="str">
        <f aca="false">IF($A1828="","",IF($H1828="NOT IN SCHEMATIC","",IF($F1828="","NO SCH DECAL",IF($D1828="","",IF(UPPER(TRIM($D1828))=UPPER(TRIM($F1828)),"OK","MISMATCH")))))</f>
        <v/>
      </c>
      <c r="K1828" s="16" t="str">
        <f aca="false">IF($A1828="","",SUMPRODUCT(--ISNUMBER(SEARCH(","&amp;TRIM($A1828)&amp;",",","&amp;SUBSTITUTE('1. Master BOM'!$D$2:$D$400," ","")&amp;","))))</f>
        <v/>
      </c>
      <c r="L1828" s="16" t="str">
        <f aca="false">IF($A1828="","",IF($K1828&lt;&gt;1,0,SUMPRODUCT(ISNUMBER(SEARCH(","&amp;TRIM($A1828)&amp;",",","&amp;SUBSTITUTE('1. Master BOM'!$D$2:$D$400," ","")&amp;","))*ROW('1. Master BOM'!$D$2:$D$400))))</f>
        <v/>
      </c>
      <c r="M1828" s="9" t="str">
        <f aca="false">IF($A1828="","",IF($K1828=0,"NOT IN BOM",IF($K1828&gt;1,"MULTIPLE BOM LINES","OK")))</f>
        <v/>
      </c>
      <c r="N1828" s="9" t="str">
        <f aca="false">IF($A1828="","",IF($L1828=0,"—",INDEX('1. Master BOM'!$A$1:$A$400,$L1828)))</f>
        <v/>
      </c>
      <c r="O1828" s="9" t="str">
        <f aca="false">IF($A1828="","",IF($L1828=0,"—",INDEX('1. Master BOM'!$B$1:$B$400,$L1828)))</f>
        <v/>
      </c>
      <c r="P1828" s="9" t="str">
        <f aca="false">IF($A1828="","",IF(OR($H1828="NOT IN SCHEMATIC",$O1828="—"),"",IF($G1828="","NO SCH PN",IF(UPPER(TRIM($G1828))=UPPER(TRIM($O1828)),"OK","MISMATCH"))))</f>
        <v/>
      </c>
      <c r="Q1828" s="9" t="str">
        <f aca="false">IF($A1828="","",IF($L1828=0,"—",INDEX('1. Master BOM'!$E$1:$E$400,$L1828)))</f>
        <v/>
      </c>
      <c r="R1828" s="9" t="str">
        <f aca="false">IF($A1828="","",IF($L1828=0,"—",IF(T(INDEX('1. Master BOM'!$F$1:$F$400,$L1828))="","(not set)",INDEX('1. Master BOM'!$F$1:$F$400,$L1828))))</f>
        <v/>
      </c>
      <c r="S1828" s="9" t="str">
        <f aca="false">IF($A1828="","",IF(OR($R1828="—",$R1828="(not set)",$D1828=""),"",IF(ISNUMBER(SEARCH(SUBSTITUTE(SUBSTITUTE(SUBSTITUTE($R1828,"-",""),"_","")," ",""),SUBSTITUTE(SUBSTITUTE(SUBSTITUTE($D1828,"-",""),"_","")," ",""))),"OK","CHECK")))</f>
        <v/>
      </c>
      <c r="T1828" s="9" t="str">
        <f aca="false">IF($A1828="","",IF(OR($H1828="NOT IN SCHEMATIC",$I1828="MISMATCH",$J1828="MISMATCH",$P1828="MISMATCH",$M1828&lt;&gt;"OK"),"REVIEW","OK"))</f>
        <v/>
      </c>
      <c r="U1828" s="14"/>
      <c r="V1828" s="14"/>
      <c r="W1828" s="17"/>
      <c r="X1828" s="14"/>
    </row>
    <row r="1829" customFormat="false" ht="15" hidden="false" customHeight="false" outlineLevel="0" collapsed="false">
      <c r="A1829" s="9" t="str">
        <f aca="false">IF('3. Layout Parts'!$A1829="","",TRIM('3. Layout Parts'!$A1829))</f>
        <v/>
      </c>
      <c r="B1829" s="9" t="str">
        <f aca="false">IF($A1829="","",'3. Layout Parts'!$D1829)</f>
        <v/>
      </c>
      <c r="C1829" s="9" t="str">
        <f aca="false">IF($A1829="","",'3. Layout Parts'!$B1829)</f>
        <v/>
      </c>
      <c r="D1829" s="9" t="str">
        <f aca="false">IF($A1829="","",'3. Layout Parts'!$C1829)</f>
        <v/>
      </c>
      <c r="E1829" s="9" t="str">
        <f aca="false">IF($A1829="","",IFERROR(INDEX('2. Schematic Parts'!$B$2:$B$3001,MATCH($A1829,'2. Schematic Parts'!$A$2:$A$3001,0)),"NOT FOUND"))</f>
        <v/>
      </c>
      <c r="F1829" s="9" t="str">
        <f aca="false">IF($A1829="","",IFERROR(INDEX('2. Schematic Parts'!$C$2:$C$3001,MATCH($A1829,'2. Schematic Parts'!$A$2:$A$3001,0))&amp;"","NOT FOUND"))</f>
        <v/>
      </c>
      <c r="G1829" s="9" t="str">
        <f aca="false">IF($A1829="","",IFERROR(INDEX('2. Schematic Parts'!$D$2:$D$3001,MATCH($A1829,'2. Schematic Parts'!$A$2:$A$3001,0))&amp;"","NOT FOUND"))</f>
        <v/>
      </c>
      <c r="H1829" s="9" t="str">
        <f aca="false">IF($A1829="","",IF(COUNTIF('2. Schematic Parts'!$A$2:$A$3001,$A1829)=0,"NOT IN SCHEMATIC","OK"))</f>
        <v/>
      </c>
      <c r="I1829" s="9" t="str">
        <f aca="false">IF($A1829="","",IF($H1829="NOT IN SCHEMATIC","",IF(UPPER(TRIM($C1829))=UPPER(TRIM($E1829)),"OK","MISMATCH")))</f>
        <v/>
      </c>
      <c r="J1829" s="9" t="str">
        <f aca="false">IF($A1829="","",IF($H1829="NOT IN SCHEMATIC","",IF($F1829="","NO SCH DECAL",IF($D1829="","",IF(UPPER(TRIM($D1829))=UPPER(TRIM($F1829)),"OK","MISMATCH")))))</f>
        <v/>
      </c>
      <c r="K1829" s="16" t="str">
        <f aca="false">IF($A1829="","",SUMPRODUCT(--ISNUMBER(SEARCH(","&amp;TRIM($A1829)&amp;",",","&amp;SUBSTITUTE('1. Master BOM'!$D$2:$D$400," ","")&amp;","))))</f>
        <v/>
      </c>
      <c r="L1829" s="16" t="str">
        <f aca="false">IF($A1829="","",IF($K1829&lt;&gt;1,0,SUMPRODUCT(ISNUMBER(SEARCH(","&amp;TRIM($A1829)&amp;",",","&amp;SUBSTITUTE('1. Master BOM'!$D$2:$D$400," ","")&amp;","))*ROW('1. Master BOM'!$D$2:$D$400))))</f>
        <v/>
      </c>
      <c r="M1829" s="9" t="str">
        <f aca="false">IF($A1829="","",IF($K1829=0,"NOT IN BOM",IF($K1829&gt;1,"MULTIPLE BOM LINES","OK")))</f>
        <v/>
      </c>
      <c r="N1829" s="9" t="str">
        <f aca="false">IF($A1829="","",IF($L1829=0,"—",INDEX('1. Master BOM'!$A$1:$A$400,$L1829)))</f>
        <v/>
      </c>
      <c r="O1829" s="9" t="str">
        <f aca="false">IF($A1829="","",IF($L1829=0,"—",INDEX('1. Master BOM'!$B$1:$B$400,$L1829)))</f>
        <v/>
      </c>
      <c r="P1829" s="9" t="str">
        <f aca="false">IF($A1829="","",IF(OR($H1829="NOT IN SCHEMATIC",$O1829="—"),"",IF($G1829="","NO SCH PN",IF(UPPER(TRIM($G1829))=UPPER(TRIM($O1829)),"OK","MISMATCH"))))</f>
        <v/>
      </c>
      <c r="Q1829" s="9" t="str">
        <f aca="false">IF($A1829="","",IF($L1829=0,"—",INDEX('1. Master BOM'!$E$1:$E$400,$L1829)))</f>
        <v/>
      </c>
      <c r="R1829" s="9" t="str">
        <f aca="false">IF($A1829="","",IF($L1829=0,"—",IF(T(INDEX('1. Master BOM'!$F$1:$F$400,$L1829))="","(not set)",INDEX('1. Master BOM'!$F$1:$F$400,$L1829))))</f>
        <v/>
      </c>
      <c r="S1829" s="9" t="str">
        <f aca="false">IF($A1829="","",IF(OR($R1829="—",$R1829="(not set)",$D1829=""),"",IF(ISNUMBER(SEARCH(SUBSTITUTE(SUBSTITUTE(SUBSTITUTE($R1829,"-",""),"_","")," ",""),SUBSTITUTE(SUBSTITUTE(SUBSTITUTE($D1829,"-",""),"_","")," ",""))),"OK","CHECK")))</f>
        <v/>
      </c>
      <c r="T1829" s="9" t="str">
        <f aca="false">IF($A1829="","",IF(OR($H1829="NOT IN SCHEMATIC",$I1829="MISMATCH",$J1829="MISMATCH",$P1829="MISMATCH",$M1829&lt;&gt;"OK"),"REVIEW","OK"))</f>
        <v/>
      </c>
      <c r="U1829" s="14"/>
      <c r="V1829" s="14"/>
      <c r="W1829" s="17"/>
      <c r="X1829" s="14"/>
    </row>
    <row r="1830" customFormat="false" ht="15" hidden="false" customHeight="false" outlineLevel="0" collapsed="false">
      <c r="A1830" s="9" t="str">
        <f aca="false">IF('3. Layout Parts'!$A1830="","",TRIM('3. Layout Parts'!$A1830))</f>
        <v/>
      </c>
      <c r="B1830" s="9" t="str">
        <f aca="false">IF($A1830="","",'3. Layout Parts'!$D1830)</f>
        <v/>
      </c>
      <c r="C1830" s="9" t="str">
        <f aca="false">IF($A1830="","",'3. Layout Parts'!$B1830)</f>
        <v/>
      </c>
      <c r="D1830" s="9" t="str">
        <f aca="false">IF($A1830="","",'3. Layout Parts'!$C1830)</f>
        <v/>
      </c>
      <c r="E1830" s="9" t="str">
        <f aca="false">IF($A1830="","",IFERROR(INDEX('2. Schematic Parts'!$B$2:$B$3001,MATCH($A1830,'2. Schematic Parts'!$A$2:$A$3001,0)),"NOT FOUND"))</f>
        <v/>
      </c>
      <c r="F1830" s="9" t="str">
        <f aca="false">IF($A1830="","",IFERROR(INDEX('2. Schematic Parts'!$C$2:$C$3001,MATCH($A1830,'2. Schematic Parts'!$A$2:$A$3001,0))&amp;"","NOT FOUND"))</f>
        <v/>
      </c>
      <c r="G1830" s="9" t="str">
        <f aca="false">IF($A1830="","",IFERROR(INDEX('2. Schematic Parts'!$D$2:$D$3001,MATCH($A1830,'2. Schematic Parts'!$A$2:$A$3001,0))&amp;"","NOT FOUND"))</f>
        <v/>
      </c>
      <c r="H1830" s="9" t="str">
        <f aca="false">IF($A1830="","",IF(COUNTIF('2. Schematic Parts'!$A$2:$A$3001,$A1830)=0,"NOT IN SCHEMATIC","OK"))</f>
        <v/>
      </c>
      <c r="I1830" s="9" t="str">
        <f aca="false">IF($A1830="","",IF($H1830="NOT IN SCHEMATIC","",IF(UPPER(TRIM($C1830))=UPPER(TRIM($E1830)),"OK","MISMATCH")))</f>
        <v/>
      </c>
      <c r="J1830" s="9" t="str">
        <f aca="false">IF($A1830="","",IF($H1830="NOT IN SCHEMATIC","",IF($F1830="","NO SCH DECAL",IF($D1830="","",IF(UPPER(TRIM($D1830))=UPPER(TRIM($F1830)),"OK","MISMATCH")))))</f>
        <v/>
      </c>
      <c r="K1830" s="16" t="str">
        <f aca="false">IF($A1830="","",SUMPRODUCT(--ISNUMBER(SEARCH(","&amp;TRIM($A1830)&amp;",",","&amp;SUBSTITUTE('1. Master BOM'!$D$2:$D$400," ","")&amp;","))))</f>
        <v/>
      </c>
      <c r="L1830" s="16" t="str">
        <f aca="false">IF($A1830="","",IF($K1830&lt;&gt;1,0,SUMPRODUCT(ISNUMBER(SEARCH(","&amp;TRIM($A1830)&amp;",",","&amp;SUBSTITUTE('1. Master BOM'!$D$2:$D$400," ","")&amp;","))*ROW('1. Master BOM'!$D$2:$D$400))))</f>
        <v/>
      </c>
      <c r="M1830" s="9" t="str">
        <f aca="false">IF($A1830="","",IF($K1830=0,"NOT IN BOM",IF($K1830&gt;1,"MULTIPLE BOM LINES","OK")))</f>
        <v/>
      </c>
      <c r="N1830" s="9" t="str">
        <f aca="false">IF($A1830="","",IF($L1830=0,"—",INDEX('1. Master BOM'!$A$1:$A$400,$L1830)))</f>
        <v/>
      </c>
      <c r="O1830" s="9" t="str">
        <f aca="false">IF($A1830="","",IF($L1830=0,"—",INDEX('1. Master BOM'!$B$1:$B$400,$L1830)))</f>
        <v/>
      </c>
      <c r="P1830" s="9" t="str">
        <f aca="false">IF($A1830="","",IF(OR($H1830="NOT IN SCHEMATIC",$O1830="—"),"",IF($G1830="","NO SCH PN",IF(UPPER(TRIM($G1830))=UPPER(TRIM($O1830)),"OK","MISMATCH"))))</f>
        <v/>
      </c>
      <c r="Q1830" s="9" t="str">
        <f aca="false">IF($A1830="","",IF($L1830=0,"—",INDEX('1. Master BOM'!$E$1:$E$400,$L1830)))</f>
        <v/>
      </c>
      <c r="R1830" s="9" t="str">
        <f aca="false">IF($A1830="","",IF($L1830=0,"—",IF(T(INDEX('1. Master BOM'!$F$1:$F$400,$L1830))="","(not set)",INDEX('1. Master BOM'!$F$1:$F$400,$L1830))))</f>
        <v/>
      </c>
      <c r="S1830" s="9" t="str">
        <f aca="false">IF($A1830="","",IF(OR($R1830="—",$R1830="(not set)",$D1830=""),"",IF(ISNUMBER(SEARCH(SUBSTITUTE(SUBSTITUTE(SUBSTITUTE($R1830,"-",""),"_","")," ",""),SUBSTITUTE(SUBSTITUTE(SUBSTITUTE($D1830,"-",""),"_","")," ",""))),"OK","CHECK")))</f>
        <v/>
      </c>
      <c r="T1830" s="9" t="str">
        <f aca="false">IF($A1830="","",IF(OR($H1830="NOT IN SCHEMATIC",$I1830="MISMATCH",$J1830="MISMATCH",$P1830="MISMATCH",$M1830&lt;&gt;"OK"),"REVIEW","OK"))</f>
        <v/>
      </c>
      <c r="U1830" s="14"/>
      <c r="V1830" s="14"/>
      <c r="W1830" s="17"/>
      <c r="X1830" s="14"/>
    </row>
    <row r="1831" customFormat="false" ht="15" hidden="false" customHeight="false" outlineLevel="0" collapsed="false">
      <c r="A1831" s="9" t="str">
        <f aca="false">IF('3. Layout Parts'!$A1831="","",TRIM('3. Layout Parts'!$A1831))</f>
        <v/>
      </c>
      <c r="B1831" s="9" t="str">
        <f aca="false">IF($A1831="","",'3. Layout Parts'!$D1831)</f>
        <v/>
      </c>
      <c r="C1831" s="9" t="str">
        <f aca="false">IF($A1831="","",'3. Layout Parts'!$B1831)</f>
        <v/>
      </c>
      <c r="D1831" s="9" t="str">
        <f aca="false">IF($A1831="","",'3. Layout Parts'!$C1831)</f>
        <v/>
      </c>
      <c r="E1831" s="9" t="str">
        <f aca="false">IF($A1831="","",IFERROR(INDEX('2. Schematic Parts'!$B$2:$B$3001,MATCH($A1831,'2. Schematic Parts'!$A$2:$A$3001,0)),"NOT FOUND"))</f>
        <v/>
      </c>
      <c r="F1831" s="9" t="str">
        <f aca="false">IF($A1831="","",IFERROR(INDEX('2. Schematic Parts'!$C$2:$C$3001,MATCH($A1831,'2. Schematic Parts'!$A$2:$A$3001,0))&amp;"","NOT FOUND"))</f>
        <v/>
      </c>
      <c r="G1831" s="9" t="str">
        <f aca="false">IF($A1831="","",IFERROR(INDEX('2. Schematic Parts'!$D$2:$D$3001,MATCH($A1831,'2. Schematic Parts'!$A$2:$A$3001,0))&amp;"","NOT FOUND"))</f>
        <v/>
      </c>
      <c r="H1831" s="9" t="str">
        <f aca="false">IF($A1831="","",IF(COUNTIF('2. Schematic Parts'!$A$2:$A$3001,$A1831)=0,"NOT IN SCHEMATIC","OK"))</f>
        <v/>
      </c>
      <c r="I1831" s="9" t="str">
        <f aca="false">IF($A1831="","",IF($H1831="NOT IN SCHEMATIC","",IF(UPPER(TRIM($C1831))=UPPER(TRIM($E1831)),"OK","MISMATCH")))</f>
        <v/>
      </c>
      <c r="J1831" s="9" t="str">
        <f aca="false">IF($A1831="","",IF($H1831="NOT IN SCHEMATIC","",IF($F1831="","NO SCH DECAL",IF($D1831="","",IF(UPPER(TRIM($D1831))=UPPER(TRIM($F1831)),"OK","MISMATCH")))))</f>
        <v/>
      </c>
      <c r="K1831" s="16" t="str">
        <f aca="false">IF($A1831="","",SUMPRODUCT(--ISNUMBER(SEARCH(","&amp;TRIM($A1831)&amp;",",","&amp;SUBSTITUTE('1. Master BOM'!$D$2:$D$400," ","")&amp;","))))</f>
        <v/>
      </c>
      <c r="L1831" s="16" t="str">
        <f aca="false">IF($A1831="","",IF($K1831&lt;&gt;1,0,SUMPRODUCT(ISNUMBER(SEARCH(","&amp;TRIM($A1831)&amp;",",","&amp;SUBSTITUTE('1. Master BOM'!$D$2:$D$400," ","")&amp;","))*ROW('1. Master BOM'!$D$2:$D$400))))</f>
        <v/>
      </c>
      <c r="M1831" s="9" t="str">
        <f aca="false">IF($A1831="","",IF($K1831=0,"NOT IN BOM",IF($K1831&gt;1,"MULTIPLE BOM LINES","OK")))</f>
        <v/>
      </c>
      <c r="N1831" s="9" t="str">
        <f aca="false">IF($A1831="","",IF($L1831=0,"—",INDEX('1. Master BOM'!$A$1:$A$400,$L1831)))</f>
        <v/>
      </c>
      <c r="O1831" s="9" t="str">
        <f aca="false">IF($A1831="","",IF($L1831=0,"—",INDEX('1. Master BOM'!$B$1:$B$400,$L1831)))</f>
        <v/>
      </c>
      <c r="P1831" s="9" t="str">
        <f aca="false">IF($A1831="","",IF(OR($H1831="NOT IN SCHEMATIC",$O1831="—"),"",IF($G1831="","NO SCH PN",IF(UPPER(TRIM($G1831))=UPPER(TRIM($O1831)),"OK","MISMATCH"))))</f>
        <v/>
      </c>
      <c r="Q1831" s="9" t="str">
        <f aca="false">IF($A1831="","",IF($L1831=0,"—",INDEX('1. Master BOM'!$E$1:$E$400,$L1831)))</f>
        <v/>
      </c>
      <c r="R1831" s="9" t="str">
        <f aca="false">IF($A1831="","",IF($L1831=0,"—",IF(T(INDEX('1. Master BOM'!$F$1:$F$400,$L1831))="","(not set)",INDEX('1. Master BOM'!$F$1:$F$400,$L1831))))</f>
        <v/>
      </c>
      <c r="S1831" s="9" t="str">
        <f aca="false">IF($A1831="","",IF(OR($R1831="—",$R1831="(not set)",$D1831=""),"",IF(ISNUMBER(SEARCH(SUBSTITUTE(SUBSTITUTE(SUBSTITUTE($R1831,"-",""),"_","")," ",""),SUBSTITUTE(SUBSTITUTE(SUBSTITUTE($D1831,"-",""),"_","")," ",""))),"OK","CHECK")))</f>
        <v/>
      </c>
      <c r="T1831" s="9" t="str">
        <f aca="false">IF($A1831="","",IF(OR($H1831="NOT IN SCHEMATIC",$I1831="MISMATCH",$J1831="MISMATCH",$P1831="MISMATCH",$M1831&lt;&gt;"OK"),"REVIEW","OK"))</f>
        <v/>
      </c>
      <c r="U1831" s="14"/>
      <c r="V1831" s="14"/>
      <c r="W1831" s="17"/>
      <c r="X1831" s="14"/>
    </row>
    <row r="1832" customFormat="false" ht="15" hidden="false" customHeight="false" outlineLevel="0" collapsed="false">
      <c r="A1832" s="9" t="str">
        <f aca="false">IF('3. Layout Parts'!$A1832="","",TRIM('3. Layout Parts'!$A1832))</f>
        <v/>
      </c>
      <c r="B1832" s="9" t="str">
        <f aca="false">IF($A1832="","",'3. Layout Parts'!$D1832)</f>
        <v/>
      </c>
      <c r="C1832" s="9" t="str">
        <f aca="false">IF($A1832="","",'3. Layout Parts'!$B1832)</f>
        <v/>
      </c>
      <c r="D1832" s="9" t="str">
        <f aca="false">IF($A1832="","",'3. Layout Parts'!$C1832)</f>
        <v/>
      </c>
      <c r="E1832" s="9" t="str">
        <f aca="false">IF($A1832="","",IFERROR(INDEX('2. Schematic Parts'!$B$2:$B$3001,MATCH($A1832,'2. Schematic Parts'!$A$2:$A$3001,0)),"NOT FOUND"))</f>
        <v/>
      </c>
      <c r="F1832" s="9" t="str">
        <f aca="false">IF($A1832="","",IFERROR(INDEX('2. Schematic Parts'!$C$2:$C$3001,MATCH($A1832,'2. Schematic Parts'!$A$2:$A$3001,0))&amp;"","NOT FOUND"))</f>
        <v/>
      </c>
      <c r="G1832" s="9" t="str">
        <f aca="false">IF($A1832="","",IFERROR(INDEX('2. Schematic Parts'!$D$2:$D$3001,MATCH($A1832,'2. Schematic Parts'!$A$2:$A$3001,0))&amp;"","NOT FOUND"))</f>
        <v/>
      </c>
      <c r="H1832" s="9" t="str">
        <f aca="false">IF($A1832="","",IF(COUNTIF('2. Schematic Parts'!$A$2:$A$3001,$A1832)=0,"NOT IN SCHEMATIC","OK"))</f>
        <v/>
      </c>
      <c r="I1832" s="9" t="str">
        <f aca="false">IF($A1832="","",IF($H1832="NOT IN SCHEMATIC","",IF(UPPER(TRIM($C1832))=UPPER(TRIM($E1832)),"OK","MISMATCH")))</f>
        <v/>
      </c>
      <c r="J1832" s="9" t="str">
        <f aca="false">IF($A1832="","",IF($H1832="NOT IN SCHEMATIC","",IF($F1832="","NO SCH DECAL",IF($D1832="","",IF(UPPER(TRIM($D1832))=UPPER(TRIM($F1832)),"OK","MISMATCH")))))</f>
        <v/>
      </c>
      <c r="K1832" s="16" t="str">
        <f aca="false">IF($A1832="","",SUMPRODUCT(--ISNUMBER(SEARCH(","&amp;TRIM($A1832)&amp;",",","&amp;SUBSTITUTE('1. Master BOM'!$D$2:$D$400," ","")&amp;","))))</f>
        <v/>
      </c>
      <c r="L1832" s="16" t="str">
        <f aca="false">IF($A1832="","",IF($K1832&lt;&gt;1,0,SUMPRODUCT(ISNUMBER(SEARCH(","&amp;TRIM($A1832)&amp;",",","&amp;SUBSTITUTE('1. Master BOM'!$D$2:$D$400," ","")&amp;","))*ROW('1. Master BOM'!$D$2:$D$400))))</f>
        <v/>
      </c>
      <c r="M1832" s="9" t="str">
        <f aca="false">IF($A1832="","",IF($K1832=0,"NOT IN BOM",IF($K1832&gt;1,"MULTIPLE BOM LINES","OK")))</f>
        <v/>
      </c>
      <c r="N1832" s="9" t="str">
        <f aca="false">IF($A1832="","",IF($L1832=0,"—",INDEX('1. Master BOM'!$A$1:$A$400,$L1832)))</f>
        <v/>
      </c>
      <c r="O1832" s="9" t="str">
        <f aca="false">IF($A1832="","",IF($L1832=0,"—",INDEX('1. Master BOM'!$B$1:$B$400,$L1832)))</f>
        <v/>
      </c>
      <c r="P1832" s="9" t="str">
        <f aca="false">IF($A1832="","",IF(OR($H1832="NOT IN SCHEMATIC",$O1832="—"),"",IF($G1832="","NO SCH PN",IF(UPPER(TRIM($G1832))=UPPER(TRIM($O1832)),"OK","MISMATCH"))))</f>
        <v/>
      </c>
      <c r="Q1832" s="9" t="str">
        <f aca="false">IF($A1832="","",IF($L1832=0,"—",INDEX('1. Master BOM'!$E$1:$E$400,$L1832)))</f>
        <v/>
      </c>
      <c r="R1832" s="9" t="str">
        <f aca="false">IF($A1832="","",IF($L1832=0,"—",IF(T(INDEX('1. Master BOM'!$F$1:$F$400,$L1832))="","(not set)",INDEX('1. Master BOM'!$F$1:$F$400,$L1832))))</f>
        <v/>
      </c>
      <c r="S1832" s="9" t="str">
        <f aca="false">IF($A1832="","",IF(OR($R1832="—",$R1832="(not set)",$D1832=""),"",IF(ISNUMBER(SEARCH(SUBSTITUTE(SUBSTITUTE(SUBSTITUTE($R1832,"-",""),"_","")," ",""),SUBSTITUTE(SUBSTITUTE(SUBSTITUTE($D1832,"-",""),"_","")," ",""))),"OK","CHECK")))</f>
        <v/>
      </c>
      <c r="T1832" s="9" t="str">
        <f aca="false">IF($A1832="","",IF(OR($H1832="NOT IN SCHEMATIC",$I1832="MISMATCH",$J1832="MISMATCH",$P1832="MISMATCH",$M1832&lt;&gt;"OK"),"REVIEW","OK"))</f>
        <v/>
      </c>
      <c r="U1832" s="14"/>
      <c r="V1832" s="14"/>
      <c r="W1832" s="17"/>
      <c r="X1832" s="14"/>
    </row>
    <row r="1833" customFormat="false" ht="15" hidden="false" customHeight="false" outlineLevel="0" collapsed="false">
      <c r="A1833" s="9" t="str">
        <f aca="false">IF('3. Layout Parts'!$A1833="","",TRIM('3. Layout Parts'!$A1833))</f>
        <v/>
      </c>
      <c r="B1833" s="9" t="str">
        <f aca="false">IF($A1833="","",'3. Layout Parts'!$D1833)</f>
        <v/>
      </c>
      <c r="C1833" s="9" t="str">
        <f aca="false">IF($A1833="","",'3. Layout Parts'!$B1833)</f>
        <v/>
      </c>
      <c r="D1833" s="9" t="str">
        <f aca="false">IF($A1833="","",'3. Layout Parts'!$C1833)</f>
        <v/>
      </c>
      <c r="E1833" s="9" t="str">
        <f aca="false">IF($A1833="","",IFERROR(INDEX('2. Schematic Parts'!$B$2:$B$3001,MATCH($A1833,'2. Schematic Parts'!$A$2:$A$3001,0)),"NOT FOUND"))</f>
        <v/>
      </c>
      <c r="F1833" s="9" t="str">
        <f aca="false">IF($A1833="","",IFERROR(INDEX('2. Schematic Parts'!$C$2:$C$3001,MATCH($A1833,'2. Schematic Parts'!$A$2:$A$3001,0))&amp;"","NOT FOUND"))</f>
        <v/>
      </c>
      <c r="G1833" s="9" t="str">
        <f aca="false">IF($A1833="","",IFERROR(INDEX('2. Schematic Parts'!$D$2:$D$3001,MATCH($A1833,'2. Schematic Parts'!$A$2:$A$3001,0))&amp;"","NOT FOUND"))</f>
        <v/>
      </c>
      <c r="H1833" s="9" t="str">
        <f aca="false">IF($A1833="","",IF(COUNTIF('2. Schematic Parts'!$A$2:$A$3001,$A1833)=0,"NOT IN SCHEMATIC","OK"))</f>
        <v/>
      </c>
      <c r="I1833" s="9" t="str">
        <f aca="false">IF($A1833="","",IF($H1833="NOT IN SCHEMATIC","",IF(UPPER(TRIM($C1833))=UPPER(TRIM($E1833)),"OK","MISMATCH")))</f>
        <v/>
      </c>
      <c r="J1833" s="9" t="str">
        <f aca="false">IF($A1833="","",IF($H1833="NOT IN SCHEMATIC","",IF($F1833="","NO SCH DECAL",IF($D1833="","",IF(UPPER(TRIM($D1833))=UPPER(TRIM($F1833)),"OK","MISMATCH")))))</f>
        <v/>
      </c>
      <c r="K1833" s="16" t="str">
        <f aca="false">IF($A1833="","",SUMPRODUCT(--ISNUMBER(SEARCH(","&amp;TRIM($A1833)&amp;",",","&amp;SUBSTITUTE('1. Master BOM'!$D$2:$D$400," ","")&amp;","))))</f>
        <v/>
      </c>
      <c r="L1833" s="16" t="str">
        <f aca="false">IF($A1833="","",IF($K1833&lt;&gt;1,0,SUMPRODUCT(ISNUMBER(SEARCH(","&amp;TRIM($A1833)&amp;",",","&amp;SUBSTITUTE('1. Master BOM'!$D$2:$D$400," ","")&amp;","))*ROW('1. Master BOM'!$D$2:$D$400))))</f>
        <v/>
      </c>
      <c r="M1833" s="9" t="str">
        <f aca="false">IF($A1833="","",IF($K1833=0,"NOT IN BOM",IF($K1833&gt;1,"MULTIPLE BOM LINES","OK")))</f>
        <v/>
      </c>
      <c r="N1833" s="9" t="str">
        <f aca="false">IF($A1833="","",IF($L1833=0,"—",INDEX('1. Master BOM'!$A$1:$A$400,$L1833)))</f>
        <v/>
      </c>
      <c r="O1833" s="9" t="str">
        <f aca="false">IF($A1833="","",IF($L1833=0,"—",INDEX('1. Master BOM'!$B$1:$B$400,$L1833)))</f>
        <v/>
      </c>
      <c r="P1833" s="9" t="str">
        <f aca="false">IF($A1833="","",IF(OR($H1833="NOT IN SCHEMATIC",$O1833="—"),"",IF($G1833="","NO SCH PN",IF(UPPER(TRIM($G1833))=UPPER(TRIM($O1833)),"OK","MISMATCH"))))</f>
        <v/>
      </c>
      <c r="Q1833" s="9" t="str">
        <f aca="false">IF($A1833="","",IF($L1833=0,"—",INDEX('1. Master BOM'!$E$1:$E$400,$L1833)))</f>
        <v/>
      </c>
      <c r="R1833" s="9" t="str">
        <f aca="false">IF($A1833="","",IF($L1833=0,"—",IF(T(INDEX('1. Master BOM'!$F$1:$F$400,$L1833))="","(not set)",INDEX('1. Master BOM'!$F$1:$F$400,$L1833))))</f>
        <v/>
      </c>
      <c r="S1833" s="9" t="str">
        <f aca="false">IF($A1833="","",IF(OR($R1833="—",$R1833="(not set)",$D1833=""),"",IF(ISNUMBER(SEARCH(SUBSTITUTE(SUBSTITUTE(SUBSTITUTE($R1833,"-",""),"_","")," ",""),SUBSTITUTE(SUBSTITUTE(SUBSTITUTE($D1833,"-",""),"_","")," ",""))),"OK","CHECK")))</f>
        <v/>
      </c>
      <c r="T1833" s="9" t="str">
        <f aca="false">IF($A1833="","",IF(OR($H1833="NOT IN SCHEMATIC",$I1833="MISMATCH",$J1833="MISMATCH",$P1833="MISMATCH",$M1833&lt;&gt;"OK"),"REVIEW","OK"))</f>
        <v/>
      </c>
      <c r="U1833" s="14"/>
      <c r="V1833" s="14"/>
      <c r="W1833" s="17"/>
      <c r="X1833" s="14"/>
    </row>
    <row r="1834" customFormat="false" ht="15" hidden="false" customHeight="false" outlineLevel="0" collapsed="false">
      <c r="A1834" s="9" t="str">
        <f aca="false">IF('3. Layout Parts'!$A1834="","",TRIM('3. Layout Parts'!$A1834))</f>
        <v/>
      </c>
      <c r="B1834" s="9" t="str">
        <f aca="false">IF($A1834="","",'3. Layout Parts'!$D1834)</f>
        <v/>
      </c>
      <c r="C1834" s="9" t="str">
        <f aca="false">IF($A1834="","",'3. Layout Parts'!$B1834)</f>
        <v/>
      </c>
      <c r="D1834" s="9" t="str">
        <f aca="false">IF($A1834="","",'3. Layout Parts'!$C1834)</f>
        <v/>
      </c>
      <c r="E1834" s="9" t="str">
        <f aca="false">IF($A1834="","",IFERROR(INDEX('2. Schematic Parts'!$B$2:$B$3001,MATCH($A1834,'2. Schematic Parts'!$A$2:$A$3001,0)),"NOT FOUND"))</f>
        <v/>
      </c>
      <c r="F1834" s="9" t="str">
        <f aca="false">IF($A1834="","",IFERROR(INDEX('2. Schematic Parts'!$C$2:$C$3001,MATCH($A1834,'2. Schematic Parts'!$A$2:$A$3001,0))&amp;"","NOT FOUND"))</f>
        <v/>
      </c>
      <c r="G1834" s="9" t="str">
        <f aca="false">IF($A1834="","",IFERROR(INDEX('2. Schematic Parts'!$D$2:$D$3001,MATCH($A1834,'2. Schematic Parts'!$A$2:$A$3001,0))&amp;"","NOT FOUND"))</f>
        <v/>
      </c>
      <c r="H1834" s="9" t="str">
        <f aca="false">IF($A1834="","",IF(COUNTIF('2. Schematic Parts'!$A$2:$A$3001,$A1834)=0,"NOT IN SCHEMATIC","OK"))</f>
        <v/>
      </c>
      <c r="I1834" s="9" t="str">
        <f aca="false">IF($A1834="","",IF($H1834="NOT IN SCHEMATIC","",IF(UPPER(TRIM($C1834))=UPPER(TRIM($E1834)),"OK","MISMATCH")))</f>
        <v/>
      </c>
      <c r="J1834" s="9" t="str">
        <f aca="false">IF($A1834="","",IF($H1834="NOT IN SCHEMATIC","",IF($F1834="","NO SCH DECAL",IF($D1834="","",IF(UPPER(TRIM($D1834))=UPPER(TRIM($F1834)),"OK","MISMATCH")))))</f>
        <v/>
      </c>
      <c r="K1834" s="16" t="str">
        <f aca="false">IF($A1834="","",SUMPRODUCT(--ISNUMBER(SEARCH(","&amp;TRIM($A1834)&amp;",",","&amp;SUBSTITUTE('1. Master BOM'!$D$2:$D$400," ","")&amp;","))))</f>
        <v/>
      </c>
      <c r="L1834" s="16" t="str">
        <f aca="false">IF($A1834="","",IF($K1834&lt;&gt;1,0,SUMPRODUCT(ISNUMBER(SEARCH(","&amp;TRIM($A1834)&amp;",",","&amp;SUBSTITUTE('1. Master BOM'!$D$2:$D$400," ","")&amp;","))*ROW('1. Master BOM'!$D$2:$D$400))))</f>
        <v/>
      </c>
      <c r="M1834" s="9" t="str">
        <f aca="false">IF($A1834="","",IF($K1834=0,"NOT IN BOM",IF($K1834&gt;1,"MULTIPLE BOM LINES","OK")))</f>
        <v/>
      </c>
      <c r="N1834" s="9" t="str">
        <f aca="false">IF($A1834="","",IF($L1834=0,"—",INDEX('1. Master BOM'!$A$1:$A$400,$L1834)))</f>
        <v/>
      </c>
      <c r="O1834" s="9" t="str">
        <f aca="false">IF($A1834="","",IF($L1834=0,"—",INDEX('1. Master BOM'!$B$1:$B$400,$L1834)))</f>
        <v/>
      </c>
      <c r="P1834" s="9" t="str">
        <f aca="false">IF($A1834="","",IF(OR($H1834="NOT IN SCHEMATIC",$O1834="—"),"",IF($G1834="","NO SCH PN",IF(UPPER(TRIM($G1834))=UPPER(TRIM($O1834)),"OK","MISMATCH"))))</f>
        <v/>
      </c>
      <c r="Q1834" s="9" t="str">
        <f aca="false">IF($A1834="","",IF($L1834=0,"—",INDEX('1. Master BOM'!$E$1:$E$400,$L1834)))</f>
        <v/>
      </c>
      <c r="R1834" s="9" t="str">
        <f aca="false">IF($A1834="","",IF($L1834=0,"—",IF(T(INDEX('1. Master BOM'!$F$1:$F$400,$L1834))="","(not set)",INDEX('1. Master BOM'!$F$1:$F$400,$L1834))))</f>
        <v/>
      </c>
      <c r="S1834" s="9" t="str">
        <f aca="false">IF($A1834="","",IF(OR($R1834="—",$R1834="(not set)",$D1834=""),"",IF(ISNUMBER(SEARCH(SUBSTITUTE(SUBSTITUTE(SUBSTITUTE($R1834,"-",""),"_","")," ",""),SUBSTITUTE(SUBSTITUTE(SUBSTITUTE($D1834,"-",""),"_","")," ",""))),"OK","CHECK")))</f>
        <v/>
      </c>
      <c r="T1834" s="9" t="str">
        <f aca="false">IF($A1834="","",IF(OR($H1834="NOT IN SCHEMATIC",$I1834="MISMATCH",$J1834="MISMATCH",$P1834="MISMATCH",$M1834&lt;&gt;"OK"),"REVIEW","OK"))</f>
        <v/>
      </c>
      <c r="U1834" s="14"/>
      <c r="V1834" s="14"/>
      <c r="W1834" s="17"/>
      <c r="X1834" s="14"/>
    </row>
    <row r="1835" customFormat="false" ht="15" hidden="false" customHeight="false" outlineLevel="0" collapsed="false">
      <c r="A1835" s="9" t="str">
        <f aca="false">IF('3. Layout Parts'!$A1835="","",TRIM('3. Layout Parts'!$A1835))</f>
        <v/>
      </c>
      <c r="B1835" s="9" t="str">
        <f aca="false">IF($A1835="","",'3. Layout Parts'!$D1835)</f>
        <v/>
      </c>
      <c r="C1835" s="9" t="str">
        <f aca="false">IF($A1835="","",'3. Layout Parts'!$B1835)</f>
        <v/>
      </c>
      <c r="D1835" s="9" t="str">
        <f aca="false">IF($A1835="","",'3. Layout Parts'!$C1835)</f>
        <v/>
      </c>
      <c r="E1835" s="9" t="str">
        <f aca="false">IF($A1835="","",IFERROR(INDEX('2. Schematic Parts'!$B$2:$B$3001,MATCH($A1835,'2. Schematic Parts'!$A$2:$A$3001,0)),"NOT FOUND"))</f>
        <v/>
      </c>
      <c r="F1835" s="9" t="str">
        <f aca="false">IF($A1835="","",IFERROR(INDEX('2. Schematic Parts'!$C$2:$C$3001,MATCH($A1835,'2. Schematic Parts'!$A$2:$A$3001,0))&amp;"","NOT FOUND"))</f>
        <v/>
      </c>
      <c r="G1835" s="9" t="str">
        <f aca="false">IF($A1835="","",IFERROR(INDEX('2. Schematic Parts'!$D$2:$D$3001,MATCH($A1835,'2. Schematic Parts'!$A$2:$A$3001,0))&amp;"","NOT FOUND"))</f>
        <v/>
      </c>
      <c r="H1835" s="9" t="str">
        <f aca="false">IF($A1835="","",IF(COUNTIF('2. Schematic Parts'!$A$2:$A$3001,$A1835)=0,"NOT IN SCHEMATIC","OK"))</f>
        <v/>
      </c>
      <c r="I1835" s="9" t="str">
        <f aca="false">IF($A1835="","",IF($H1835="NOT IN SCHEMATIC","",IF(UPPER(TRIM($C1835))=UPPER(TRIM($E1835)),"OK","MISMATCH")))</f>
        <v/>
      </c>
      <c r="J1835" s="9" t="str">
        <f aca="false">IF($A1835="","",IF($H1835="NOT IN SCHEMATIC","",IF($F1835="","NO SCH DECAL",IF($D1835="","",IF(UPPER(TRIM($D1835))=UPPER(TRIM($F1835)),"OK","MISMATCH")))))</f>
        <v/>
      </c>
      <c r="K1835" s="16" t="str">
        <f aca="false">IF($A1835="","",SUMPRODUCT(--ISNUMBER(SEARCH(","&amp;TRIM($A1835)&amp;",",","&amp;SUBSTITUTE('1. Master BOM'!$D$2:$D$400," ","")&amp;","))))</f>
        <v/>
      </c>
      <c r="L1835" s="16" t="str">
        <f aca="false">IF($A1835="","",IF($K1835&lt;&gt;1,0,SUMPRODUCT(ISNUMBER(SEARCH(","&amp;TRIM($A1835)&amp;",",","&amp;SUBSTITUTE('1. Master BOM'!$D$2:$D$400," ","")&amp;","))*ROW('1. Master BOM'!$D$2:$D$400))))</f>
        <v/>
      </c>
      <c r="M1835" s="9" t="str">
        <f aca="false">IF($A1835="","",IF($K1835=0,"NOT IN BOM",IF($K1835&gt;1,"MULTIPLE BOM LINES","OK")))</f>
        <v/>
      </c>
      <c r="N1835" s="9" t="str">
        <f aca="false">IF($A1835="","",IF($L1835=0,"—",INDEX('1. Master BOM'!$A$1:$A$400,$L1835)))</f>
        <v/>
      </c>
      <c r="O1835" s="9" t="str">
        <f aca="false">IF($A1835="","",IF($L1835=0,"—",INDEX('1. Master BOM'!$B$1:$B$400,$L1835)))</f>
        <v/>
      </c>
      <c r="P1835" s="9" t="str">
        <f aca="false">IF($A1835="","",IF(OR($H1835="NOT IN SCHEMATIC",$O1835="—"),"",IF($G1835="","NO SCH PN",IF(UPPER(TRIM($G1835))=UPPER(TRIM($O1835)),"OK","MISMATCH"))))</f>
        <v/>
      </c>
      <c r="Q1835" s="9" t="str">
        <f aca="false">IF($A1835="","",IF($L1835=0,"—",INDEX('1. Master BOM'!$E$1:$E$400,$L1835)))</f>
        <v/>
      </c>
      <c r="R1835" s="9" t="str">
        <f aca="false">IF($A1835="","",IF($L1835=0,"—",IF(T(INDEX('1. Master BOM'!$F$1:$F$400,$L1835))="","(not set)",INDEX('1. Master BOM'!$F$1:$F$400,$L1835))))</f>
        <v/>
      </c>
      <c r="S1835" s="9" t="str">
        <f aca="false">IF($A1835="","",IF(OR($R1835="—",$R1835="(not set)",$D1835=""),"",IF(ISNUMBER(SEARCH(SUBSTITUTE(SUBSTITUTE(SUBSTITUTE($R1835,"-",""),"_","")," ",""),SUBSTITUTE(SUBSTITUTE(SUBSTITUTE($D1835,"-",""),"_","")," ",""))),"OK","CHECK")))</f>
        <v/>
      </c>
      <c r="T1835" s="9" t="str">
        <f aca="false">IF($A1835="","",IF(OR($H1835="NOT IN SCHEMATIC",$I1835="MISMATCH",$J1835="MISMATCH",$P1835="MISMATCH",$M1835&lt;&gt;"OK"),"REVIEW","OK"))</f>
        <v/>
      </c>
      <c r="U1835" s="14"/>
      <c r="V1835" s="14"/>
      <c r="W1835" s="17"/>
      <c r="X1835" s="14"/>
    </row>
    <row r="1836" customFormat="false" ht="15" hidden="false" customHeight="false" outlineLevel="0" collapsed="false">
      <c r="A1836" s="9" t="str">
        <f aca="false">IF('3. Layout Parts'!$A1836="","",TRIM('3. Layout Parts'!$A1836))</f>
        <v/>
      </c>
      <c r="B1836" s="9" t="str">
        <f aca="false">IF($A1836="","",'3. Layout Parts'!$D1836)</f>
        <v/>
      </c>
      <c r="C1836" s="9" t="str">
        <f aca="false">IF($A1836="","",'3. Layout Parts'!$B1836)</f>
        <v/>
      </c>
      <c r="D1836" s="9" t="str">
        <f aca="false">IF($A1836="","",'3. Layout Parts'!$C1836)</f>
        <v/>
      </c>
      <c r="E1836" s="9" t="str">
        <f aca="false">IF($A1836="","",IFERROR(INDEX('2. Schematic Parts'!$B$2:$B$3001,MATCH($A1836,'2. Schematic Parts'!$A$2:$A$3001,0)),"NOT FOUND"))</f>
        <v/>
      </c>
      <c r="F1836" s="9" t="str">
        <f aca="false">IF($A1836="","",IFERROR(INDEX('2. Schematic Parts'!$C$2:$C$3001,MATCH($A1836,'2. Schematic Parts'!$A$2:$A$3001,0))&amp;"","NOT FOUND"))</f>
        <v/>
      </c>
      <c r="G1836" s="9" t="str">
        <f aca="false">IF($A1836="","",IFERROR(INDEX('2. Schematic Parts'!$D$2:$D$3001,MATCH($A1836,'2. Schematic Parts'!$A$2:$A$3001,0))&amp;"","NOT FOUND"))</f>
        <v/>
      </c>
      <c r="H1836" s="9" t="str">
        <f aca="false">IF($A1836="","",IF(COUNTIF('2. Schematic Parts'!$A$2:$A$3001,$A1836)=0,"NOT IN SCHEMATIC","OK"))</f>
        <v/>
      </c>
      <c r="I1836" s="9" t="str">
        <f aca="false">IF($A1836="","",IF($H1836="NOT IN SCHEMATIC","",IF(UPPER(TRIM($C1836))=UPPER(TRIM($E1836)),"OK","MISMATCH")))</f>
        <v/>
      </c>
      <c r="J1836" s="9" t="str">
        <f aca="false">IF($A1836="","",IF($H1836="NOT IN SCHEMATIC","",IF($F1836="","NO SCH DECAL",IF($D1836="","",IF(UPPER(TRIM($D1836))=UPPER(TRIM($F1836)),"OK","MISMATCH")))))</f>
        <v/>
      </c>
      <c r="K1836" s="16" t="str">
        <f aca="false">IF($A1836="","",SUMPRODUCT(--ISNUMBER(SEARCH(","&amp;TRIM($A1836)&amp;",",","&amp;SUBSTITUTE('1. Master BOM'!$D$2:$D$400," ","")&amp;","))))</f>
        <v/>
      </c>
      <c r="L1836" s="16" t="str">
        <f aca="false">IF($A1836="","",IF($K1836&lt;&gt;1,0,SUMPRODUCT(ISNUMBER(SEARCH(","&amp;TRIM($A1836)&amp;",",","&amp;SUBSTITUTE('1. Master BOM'!$D$2:$D$400," ","")&amp;","))*ROW('1. Master BOM'!$D$2:$D$400))))</f>
        <v/>
      </c>
      <c r="M1836" s="9" t="str">
        <f aca="false">IF($A1836="","",IF($K1836=0,"NOT IN BOM",IF($K1836&gt;1,"MULTIPLE BOM LINES","OK")))</f>
        <v/>
      </c>
      <c r="N1836" s="9" t="str">
        <f aca="false">IF($A1836="","",IF($L1836=0,"—",INDEX('1. Master BOM'!$A$1:$A$400,$L1836)))</f>
        <v/>
      </c>
      <c r="O1836" s="9" t="str">
        <f aca="false">IF($A1836="","",IF($L1836=0,"—",INDEX('1. Master BOM'!$B$1:$B$400,$L1836)))</f>
        <v/>
      </c>
      <c r="P1836" s="9" t="str">
        <f aca="false">IF($A1836="","",IF(OR($H1836="NOT IN SCHEMATIC",$O1836="—"),"",IF($G1836="","NO SCH PN",IF(UPPER(TRIM($G1836))=UPPER(TRIM($O1836)),"OK","MISMATCH"))))</f>
        <v/>
      </c>
      <c r="Q1836" s="9" t="str">
        <f aca="false">IF($A1836="","",IF($L1836=0,"—",INDEX('1. Master BOM'!$E$1:$E$400,$L1836)))</f>
        <v/>
      </c>
      <c r="R1836" s="9" t="str">
        <f aca="false">IF($A1836="","",IF($L1836=0,"—",IF(T(INDEX('1. Master BOM'!$F$1:$F$400,$L1836))="","(not set)",INDEX('1. Master BOM'!$F$1:$F$400,$L1836))))</f>
        <v/>
      </c>
      <c r="S1836" s="9" t="str">
        <f aca="false">IF($A1836="","",IF(OR($R1836="—",$R1836="(not set)",$D1836=""),"",IF(ISNUMBER(SEARCH(SUBSTITUTE(SUBSTITUTE(SUBSTITUTE($R1836,"-",""),"_","")," ",""),SUBSTITUTE(SUBSTITUTE(SUBSTITUTE($D1836,"-",""),"_","")," ",""))),"OK","CHECK")))</f>
        <v/>
      </c>
      <c r="T1836" s="9" t="str">
        <f aca="false">IF($A1836="","",IF(OR($H1836="NOT IN SCHEMATIC",$I1836="MISMATCH",$J1836="MISMATCH",$P1836="MISMATCH",$M1836&lt;&gt;"OK"),"REVIEW","OK"))</f>
        <v/>
      </c>
      <c r="U1836" s="14"/>
      <c r="V1836" s="14"/>
      <c r="W1836" s="17"/>
      <c r="X1836" s="14"/>
    </row>
    <row r="1837" customFormat="false" ht="15" hidden="false" customHeight="false" outlineLevel="0" collapsed="false">
      <c r="A1837" s="9" t="str">
        <f aca="false">IF('3. Layout Parts'!$A1837="","",TRIM('3. Layout Parts'!$A1837))</f>
        <v/>
      </c>
      <c r="B1837" s="9" t="str">
        <f aca="false">IF($A1837="","",'3. Layout Parts'!$D1837)</f>
        <v/>
      </c>
      <c r="C1837" s="9" t="str">
        <f aca="false">IF($A1837="","",'3. Layout Parts'!$B1837)</f>
        <v/>
      </c>
      <c r="D1837" s="9" t="str">
        <f aca="false">IF($A1837="","",'3. Layout Parts'!$C1837)</f>
        <v/>
      </c>
      <c r="E1837" s="9" t="str">
        <f aca="false">IF($A1837="","",IFERROR(INDEX('2. Schematic Parts'!$B$2:$B$3001,MATCH($A1837,'2. Schematic Parts'!$A$2:$A$3001,0)),"NOT FOUND"))</f>
        <v/>
      </c>
      <c r="F1837" s="9" t="str">
        <f aca="false">IF($A1837="","",IFERROR(INDEX('2. Schematic Parts'!$C$2:$C$3001,MATCH($A1837,'2. Schematic Parts'!$A$2:$A$3001,0))&amp;"","NOT FOUND"))</f>
        <v/>
      </c>
      <c r="G1837" s="9" t="str">
        <f aca="false">IF($A1837="","",IFERROR(INDEX('2. Schematic Parts'!$D$2:$D$3001,MATCH($A1837,'2. Schematic Parts'!$A$2:$A$3001,0))&amp;"","NOT FOUND"))</f>
        <v/>
      </c>
      <c r="H1837" s="9" t="str">
        <f aca="false">IF($A1837="","",IF(COUNTIF('2. Schematic Parts'!$A$2:$A$3001,$A1837)=0,"NOT IN SCHEMATIC","OK"))</f>
        <v/>
      </c>
      <c r="I1837" s="9" t="str">
        <f aca="false">IF($A1837="","",IF($H1837="NOT IN SCHEMATIC","",IF(UPPER(TRIM($C1837))=UPPER(TRIM($E1837)),"OK","MISMATCH")))</f>
        <v/>
      </c>
      <c r="J1837" s="9" t="str">
        <f aca="false">IF($A1837="","",IF($H1837="NOT IN SCHEMATIC","",IF($F1837="","NO SCH DECAL",IF($D1837="","",IF(UPPER(TRIM($D1837))=UPPER(TRIM($F1837)),"OK","MISMATCH")))))</f>
        <v/>
      </c>
      <c r="K1837" s="16" t="str">
        <f aca="false">IF($A1837="","",SUMPRODUCT(--ISNUMBER(SEARCH(","&amp;TRIM($A1837)&amp;",",","&amp;SUBSTITUTE('1. Master BOM'!$D$2:$D$400," ","")&amp;","))))</f>
        <v/>
      </c>
      <c r="L1837" s="16" t="str">
        <f aca="false">IF($A1837="","",IF($K1837&lt;&gt;1,0,SUMPRODUCT(ISNUMBER(SEARCH(","&amp;TRIM($A1837)&amp;",",","&amp;SUBSTITUTE('1. Master BOM'!$D$2:$D$400," ","")&amp;","))*ROW('1. Master BOM'!$D$2:$D$400))))</f>
        <v/>
      </c>
      <c r="M1837" s="9" t="str">
        <f aca="false">IF($A1837="","",IF($K1837=0,"NOT IN BOM",IF($K1837&gt;1,"MULTIPLE BOM LINES","OK")))</f>
        <v/>
      </c>
      <c r="N1837" s="9" t="str">
        <f aca="false">IF($A1837="","",IF($L1837=0,"—",INDEX('1. Master BOM'!$A$1:$A$400,$L1837)))</f>
        <v/>
      </c>
      <c r="O1837" s="9" t="str">
        <f aca="false">IF($A1837="","",IF($L1837=0,"—",INDEX('1. Master BOM'!$B$1:$B$400,$L1837)))</f>
        <v/>
      </c>
      <c r="P1837" s="9" t="str">
        <f aca="false">IF($A1837="","",IF(OR($H1837="NOT IN SCHEMATIC",$O1837="—"),"",IF($G1837="","NO SCH PN",IF(UPPER(TRIM($G1837))=UPPER(TRIM($O1837)),"OK","MISMATCH"))))</f>
        <v/>
      </c>
      <c r="Q1837" s="9" t="str">
        <f aca="false">IF($A1837="","",IF($L1837=0,"—",INDEX('1. Master BOM'!$E$1:$E$400,$L1837)))</f>
        <v/>
      </c>
      <c r="R1837" s="9" t="str">
        <f aca="false">IF($A1837="","",IF($L1837=0,"—",IF(T(INDEX('1. Master BOM'!$F$1:$F$400,$L1837))="","(not set)",INDEX('1. Master BOM'!$F$1:$F$400,$L1837))))</f>
        <v/>
      </c>
      <c r="S1837" s="9" t="str">
        <f aca="false">IF($A1837="","",IF(OR($R1837="—",$R1837="(not set)",$D1837=""),"",IF(ISNUMBER(SEARCH(SUBSTITUTE(SUBSTITUTE(SUBSTITUTE($R1837,"-",""),"_","")," ",""),SUBSTITUTE(SUBSTITUTE(SUBSTITUTE($D1837,"-",""),"_","")," ",""))),"OK","CHECK")))</f>
        <v/>
      </c>
      <c r="T1837" s="9" t="str">
        <f aca="false">IF($A1837="","",IF(OR($H1837="NOT IN SCHEMATIC",$I1837="MISMATCH",$J1837="MISMATCH",$P1837="MISMATCH",$M1837&lt;&gt;"OK"),"REVIEW","OK"))</f>
        <v/>
      </c>
      <c r="U1837" s="14"/>
      <c r="V1837" s="14"/>
      <c r="W1837" s="17"/>
      <c r="X1837" s="14"/>
    </row>
    <row r="1838" customFormat="false" ht="15" hidden="false" customHeight="false" outlineLevel="0" collapsed="false">
      <c r="A1838" s="9" t="str">
        <f aca="false">IF('3. Layout Parts'!$A1838="","",TRIM('3. Layout Parts'!$A1838))</f>
        <v/>
      </c>
      <c r="B1838" s="9" t="str">
        <f aca="false">IF($A1838="","",'3. Layout Parts'!$D1838)</f>
        <v/>
      </c>
      <c r="C1838" s="9" t="str">
        <f aca="false">IF($A1838="","",'3. Layout Parts'!$B1838)</f>
        <v/>
      </c>
      <c r="D1838" s="9" t="str">
        <f aca="false">IF($A1838="","",'3. Layout Parts'!$C1838)</f>
        <v/>
      </c>
      <c r="E1838" s="9" t="str">
        <f aca="false">IF($A1838="","",IFERROR(INDEX('2. Schematic Parts'!$B$2:$B$3001,MATCH($A1838,'2. Schematic Parts'!$A$2:$A$3001,0)),"NOT FOUND"))</f>
        <v/>
      </c>
      <c r="F1838" s="9" t="str">
        <f aca="false">IF($A1838="","",IFERROR(INDEX('2. Schematic Parts'!$C$2:$C$3001,MATCH($A1838,'2. Schematic Parts'!$A$2:$A$3001,0))&amp;"","NOT FOUND"))</f>
        <v/>
      </c>
      <c r="G1838" s="9" t="str">
        <f aca="false">IF($A1838="","",IFERROR(INDEX('2. Schematic Parts'!$D$2:$D$3001,MATCH($A1838,'2. Schematic Parts'!$A$2:$A$3001,0))&amp;"","NOT FOUND"))</f>
        <v/>
      </c>
      <c r="H1838" s="9" t="str">
        <f aca="false">IF($A1838="","",IF(COUNTIF('2. Schematic Parts'!$A$2:$A$3001,$A1838)=0,"NOT IN SCHEMATIC","OK"))</f>
        <v/>
      </c>
      <c r="I1838" s="9" t="str">
        <f aca="false">IF($A1838="","",IF($H1838="NOT IN SCHEMATIC","",IF(UPPER(TRIM($C1838))=UPPER(TRIM($E1838)),"OK","MISMATCH")))</f>
        <v/>
      </c>
      <c r="J1838" s="9" t="str">
        <f aca="false">IF($A1838="","",IF($H1838="NOT IN SCHEMATIC","",IF($F1838="","NO SCH DECAL",IF($D1838="","",IF(UPPER(TRIM($D1838))=UPPER(TRIM($F1838)),"OK","MISMATCH")))))</f>
        <v/>
      </c>
      <c r="K1838" s="16" t="str">
        <f aca="false">IF($A1838="","",SUMPRODUCT(--ISNUMBER(SEARCH(","&amp;TRIM($A1838)&amp;",",","&amp;SUBSTITUTE('1. Master BOM'!$D$2:$D$400," ","")&amp;","))))</f>
        <v/>
      </c>
      <c r="L1838" s="16" t="str">
        <f aca="false">IF($A1838="","",IF($K1838&lt;&gt;1,0,SUMPRODUCT(ISNUMBER(SEARCH(","&amp;TRIM($A1838)&amp;",",","&amp;SUBSTITUTE('1. Master BOM'!$D$2:$D$400," ","")&amp;","))*ROW('1. Master BOM'!$D$2:$D$400))))</f>
        <v/>
      </c>
      <c r="M1838" s="9" t="str">
        <f aca="false">IF($A1838="","",IF($K1838=0,"NOT IN BOM",IF($K1838&gt;1,"MULTIPLE BOM LINES","OK")))</f>
        <v/>
      </c>
      <c r="N1838" s="9" t="str">
        <f aca="false">IF($A1838="","",IF($L1838=0,"—",INDEX('1. Master BOM'!$A$1:$A$400,$L1838)))</f>
        <v/>
      </c>
      <c r="O1838" s="9" t="str">
        <f aca="false">IF($A1838="","",IF($L1838=0,"—",INDEX('1. Master BOM'!$B$1:$B$400,$L1838)))</f>
        <v/>
      </c>
      <c r="P1838" s="9" t="str">
        <f aca="false">IF($A1838="","",IF(OR($H1838="NOT IN SCHEMATIC",$O1838="—"),"",IF($G1838="","NO SCH PN",IF(UPPER(TRIM($G1838))=UPPER(TRIM($O1838)),"OK","MISMATCH"))))</f>
        <v/>
      </c>
      <c r="Q1838" s="9" t="str">
        <f aca="false">IF($A1838="","",IF($L1838=0,"—",INDEX('1. Master BOM'!$E$1:$E$400,$L1838)))</f>
        <v/>
      </c>
      <c r="R1838" s="9" t="str">
        <f aca="false">IF($A1838="","",IF($L1838=0,"—",IF(T(INDEX('1. Master BOM'!$F$1:$F$400,$L1838))="","(not set)",INDEX('1. Master BOM'!$F$1:$F$400,$L1838))))</f>
        <v/>
      </c>
      <c r="S1838" s="9" t="str">
        <f aca="false">IF($A1838="","",IF(OR($R1838="—",$R1838="(not set)",$D1838=""),"",IF(ISNUMBER(SEARCH(SUBSTITUTE(SUBSTITUTE(SUBSTITUTE($R1838,"-",""),"_","")," ",""),SUBSTITUTE(SUBSTITUTE(SUBSTITUTE($D1838,"-",""),"_","")," ",""))),"OK","CHECK")))</f>
        <v/>
      </c>
      <c r="T1838" s="9" t="str">
        <f aca="false">IF($A1838="","",IF(OR($H1838="NOT IN SCHEMATIC",$I1838="MISMATCH",$J1838="MISMATCH",$P1838="MISMATCH",$M1838&lt;&gt;"OK"),"REVIEW","OK"))</f>
        <v/>
      </c>
      <c r="U1838" s="14"/>
      <c r="V1838" s="14"/>
      <c r="W1838" s="17"/>
      <c r="X1838" s="14"/>
    </row>
    <row r="1839" customFormat="false" ht="15" hidden="false" customHeight="false" outlineLevel="0" collapsed="false">
      <c r="A1839" s="9" t="str">
        <f aca="false">IF('3. Layout Parts'!$A1839="","",TRIM('3. Layout Parts'!$A1839))</f>
        <v/>
      </c>
      <c r="B1839" s="9" t="str">
        <f aca="false">IF($A1839="","",'3. Layout Parts'!$D1839)</f>
        <v/>
      </c>
      <c r="C1839" s="9" t="str">
        <f aca="false">IF($A1839="","",'3. Layout Parts'!$B1839)</f>
        <v/>
      </c>
      <c r="D1839" s="9" t="str">
        <f aca="false">IF($A1839="","",'3. Layout Parts'!$C1839)</f>
        <v/>
      </c>
      <c r="E1839" s="9" t="str">
        <f aca="false">IF($A1839="","",IFERROR(INDEX('2. Schematic Parts'!$B$2:$B$3001,MATCH($A1839,'2. Schematic Parts'!$A$2:$A$3001,0)),"NOT FOUND"))</f>
        <v/>
      </c>
      <c r="F1839" s="9" t="str">
        <f aca="false">IF($A1839="","",IFERROR(INDEX('2. Schematic Parts'!$C$2:$C$3001,MATCH($A1839,'2. Schematic Parts'!$A$2:$A$3001,0))&amp;"","NOT FOUND"))</f>
        <v/>
      </c>
      <c r="G1839" s="9" t="str">
        <f aca="false">IF($A1839="","",IFERROR(INDEX('2. Schematic Parts'!$D$2:$D$3001,MATCH($A1839,'2. Schematic Parts'!$A$2:$A$3001,0))&amp;"","NOT FOUND"))</f>
        <v/>
      </c>
      <c r="H1839" s="9" t="str">
        <f aca="false">IF($A1839="","",IF(COUNTIF('2. Schematic Parts'!$A$2:$A$3001,$A1839)=0,"NOT IN SCHEMATIC","OK"))</f>
        <v/>
      </c>
      <c r="I1839" s="9" t="str">
        <f aca="false">IF($A1839="","",IF($H1839="NOT IN SCHEMATIC","",IF(UPPER(TRIM($C1839))=UPPER(TRIM($E1839)),"OK","MISMATCH")))</f>
        <v/>
      </c>
      <c r="J1839" s="9" t="str">
        <f aca="false">IF($A1839="","",IF($H1839="NOT IN SCHEMATIC","",IF($F1839="","NO SCH DECAL",IF($D1839="","",IF(UPPER(TRIM($D1839))=UPPER(TRIM($F1839)),"OK","MISMATCH")))))</f>
        <v/>
      </c>
      <c r="K1839" s="16" t="str">
        <f aca="false">IF($A1839="","",SUMPRODUCT(--ISNUMBER(SEARCH(","&amp;TRIM($A1839)&amp;",",","&amp;SUBSTITUTE('1. Master BOM'!$D$2:$D$400," ","")&amp;","))))</f>
        <v/>
      </c>
      <c r="L1839" s="16" t="str">
        <f aca="false">IF($A1839="","",IF($K1839&lt;&gt;1,0,SUMPRODUCT(ISNUMBER(SEARCH(","&amp;TRIM($A1839)&amp;",",","&amp;SUBSTITUTE('1. Master BOM'!$D$2:$D$400," ","")&amp;","))*ROW('1. Master BOM'!$D$2:$D$400))))</f>
        <v/>
      </c>
      <c r="M1839" s="9" t="str">
        <f aca="false">IF($A1839="","",IF($K1839=0,"NOT IN BOM",IF($K1839&gt;1,"MULTIPLE BOM LINES","OK")))</f>
        <v/>
      </c>
      <c r="N1839" s="9" t="str">
        <f aca="false">IF($A1839="","",IF($L1839=0,"—",INDEX('1. Master BOM'!$A$1:$A$400,$L1839)))</f>
        <v/>
      </c>
      <c r="O1839" s="9" t="str">
        <f aca="false">IF($A1839="","",IF($L1839=0,"—",INDEX('1. Master BOM'!$B$1:$B$400,$L1839)))</f>
        <v/>
      </c>
      <c r="P1839" s="9" t="str">
        <f aca="false">IF($A1839="","",IF(OR($H1839="NOT IN SCHEMATIC",$O1839="—"),"",IF($G1839="","NO SCH PN",IF(UPPER(TRIM($G1839))=UPPER(TRIM($O1839)),"OK","MISMATCH"))))</f>
        <v/>
      </c>
      <c r="Q1839" s="9" t="str">
        <f aca="false">IF($A1839="","",IF($L1839=0,"—",INDEX('1. Master BOM'!$E$1:$E$400,$L1839)))</f>
        <v/>
      </c>
      <c r="R1839" s="9" t="str">
        <f aca="false">IF($A1839="","",IF($L1839=0,"—",IF(T(INDEX('1. Master BOM'!$F$1:$F$400,$L1839))="","(not set)",INDEX('1. Master BOM'!$F$1:$F$400,$L1839))))</f>
        <v/>
      </c>
      <c r="S1839" s="9" t="str">
        <f aca="false">IF($A1839="","",IF(OR($R1839="—",$R1839="(not set)",$D1839=""),"",IF(ISNUMBER(SEARCH(SUBSTITUTE(SUBSTITUTE(SUBSTITUTE($R1839,"-",""),"_","")," ",""),SUBSTITUTE(SUBSTITUTE(SUBSTITUTE($D1839,"-",""),"_","")," ",""))),"OK","CHECK")))</f>
        <v/>
      </c>
      <c r="T1839" s="9" t="str">
        <f aca="false">IF($A1839="","",IF(OR($H1839="NOT IN SCHEMATIC",$I1839="MISMATCH",$J1839="MISMATCH",$P1839="MISMATCH",$M1839&lt;&gt;"OK"),"REVIEW","OK"))</f>
        <v/>
      </c>
      <c r="U1839" s="14"/>
      <c r="V1839" s="14"/>
      <c r="W1839" s="17"/>
      <c r="X1839" s="14"/>
    </row>
    <row r="1840" customFormat="false" ht="15" hidden="false" customHeight="false" outlineLevel="0" collapsed="false">
      <c r="A1840" s="9" t="str">
        <f aca="false">IF('3. Layout Parts'!$A1840="","",TRIM('3. Layout Parts'!$A1840))</f>
        <v/>
      </c>
      <c r="B1840" s="9" t="str">
        <f aca="false">IF($A1840="","",'3. Layout Parts'!$D1840)</f>
        <v/>
      </c>
      <c r="C1840" s="9" t="str">
        <f aca="false">IF($A1840="","",'3. Layout Parts'!$B1840)</f>
        <v/>
      </c>
      <c r="D1840" s="9" t="str">
        <f aca="false">IF($A1840="","",'3. Layout Parts'!$C1840)</f>
        <v/>
      </c>
      <c r="E1840" s="9" t="str">
        <f aca="false">IF($A1840="","",IFERROR(INDEX('2. Schematic Parts'!$B$2:$B$3001,MATCH($A1840,'2. Schematic Parts'!$A$2:$A$3001,0)),"NOT FOUND"))</f>
        <v/>
      </c>
      <c r="F1840" s="9" t="str">
        <f aca="false">IF($A1840="","",IFERROR(INDEX('2. Schematic Parts'!$C$2:$C$3001,MATCH($A1840,'2. Schematic Parts'!$A$2:$A$3001,0))&amp;"","NOT FOUND"))</f>
        <v/>
      </c>
      <c r="G1840" s="9" t="str">
        <f aca="false">IF($A1840="","",IFERROR(INDEX('2. Schematic Parts'!$D$2:$D$3001,MATCH($A1840,'2. Schematic Parts'!$A$2:$A$3001,0))&amp;"","NOT FOUND"))</f>
        <v/>
      </c>
      <c r="H1840" s="9" t="str">
        <f aca="false">IF($A1840="","",IF(COUNTIF('2. Schematic Parts'!$A$2:$A$3001,$A1840)=0,"NOT IN SCHEMATIC","OK"))</f>
        <v/>
      </c>
      <c r="I1840" s="9" t="str">
        <f aca="false">IF($A1840="","",IF($H1840="NOT IN SCHEMATIC","",IF(UPPER(TRIM($C1840))=UPPER(TRIM($E1840)),"OK","MISMATCH")))</f>
        <v/>
      </c>
      <c r="J1840" s="9" t="str">
        <f aca="false">IF($A1840="","",IF($H1840="NOT IN SCHEMATIC","",IF($F1840="","NO SCH DECAL",IF($D1840="","",IF(UPPER(TRIM($D1840))=UPPER(TRIM($F1840)),"OK","MISMATCH")))))</f>
        <v/>
      </c>
      <c r="K1840" s="16" t="str">
        <f aca="false">IF($A1840="","",SUMPRODUCT(--ISNUMBER(SEARCH(","&amp;TRIM($A1840)&amp;",",","&amp;SUBSTITUTE('1. Master BOM'!$D$2:$D$400," ","")&amp;","))))</f>
        <v/>
      </c>
      <c r="L1840" s="16" t="str">
        <f aca="false">IF($A1840="","",IF($K1840&lt;&gt;1,0,SUMPRODUCT(ISNUMBER(SEARCH(","&amp;TRIM($A1840)&amp;",",","&amp;SUBSTITUTE('1. Master BOM'!$D$2:$D$400," ","")&amp;","))*ROW('1. Master BOM'!$D$2:$D$400))))</f>
        <v/>
      </c>
      <c r="M1840" s="9" t="str">
        <f aca="false">IF($A1840="","",IF($K1840=0,"NOT IN BOM",IF($K1840&gt;1,"MULTIPLE BOM LINES","OK")))</f>
        <v/>
      </c>
      <c r="N1840" s="9" t="str">
        <f aca="false">IF($A1840="","",IF($L1840=0,"—",INDEX('1. Master BOM'!$A$1:$A$400,$L1840)))</f>
        <v/>
      </c>
      <c r="O1840" s="9" t="str">
        <f aca="false">IF($A1840="","",IF($L1840=0,"—",INDEX('1. Master BOM'!$B$1:$B$400,$L1840)))</f>
        <v/>
      </c>
      <c r="P1840" s="9" t="str">
        <f aca="false">IF($A1840="","",IF(OR($H1840="NOT IN SCHEMATIC",$O1840="—"),"",IF($G1840="","NO SCH PN",IF(UPPER(TRIM($G1840))=UPPER(TRIM($O1840)),"OK","MISMATCH"))))</f>
        <v/>
      </c>
      <c r="Q1840" s="9" t="str">
        <f aca="false">IF($A1840="","",IF($L1840=0,"—",INDEX('1. Master BOM'!$E$1:$E$400,$L1840)))</f>
        <v/>
      </c>
      <c r="R1840" s="9" t="str">
        <f aca="false">IF($A1840="","",IF($L1840=0,"—",IF(T(INDEX('1. Master BOM'!$F$1:$F$400,$L1840))="","(not set)",INDEX('1. Master BOM'!$F$1:$F$400,$L1840))))</f>
        <v/>
      </c>
      <c r="S1840" s="9" t="str">
        <f aca="false">IF($A1840="","",IF(OR($R1840="—",$R1840="(not set)",$D1840=""),"",IF(ISNUMBER(SEARCH(SUBSTITUTE(SUBSTITUTE(SUBSTITUTE($R1840,"-",""),"_","")," ",""),SUBSTITUTE(SUBSTITUTE(SUBSTITUTE($D1840,"-",""),"_","")," ",""))),"OK","CHECK")))</f>
        <v/>
      </c>
      <c r="T1840" s="9" t="str">
        <f aca="false">IF($A1840="","",IF(OR($H1840="NOT IN SCHEMATIC",$I1840="MISMATCH",$J1840="MISMATCH",$P1840="MISMATCH",$M1840&lt;&gt;"OK"),"REVIEW","OK"))</f>
        <v/>
      </c>
      <c r="U1840" s="14"/>
      <c r="V1840" s="14"/>
      <c r="W1840" s="17"/>
      <c r="X1840" s="14"/>
    </row>
    <row r="1841" customFormat="false" ht="15" hidden="false" customHeight="false" outlineLevel="0" collapsed="false">
      <c r="A1841" s="9" t="str">
        <f aca="false">IF('3. Layout Parts'!$A1841="","",TRIM('3. Layout Parts'!$A1841))</f>
        <v/>
      </c>
      <c r="B1841" s="9" t="str">
        <f aca="false">IF($A1841="","",'3. Layout Parts'!$D1841)</f>
        <v/>
      </c>
      <c r="C1841" s="9" t="str">
        <f aca="false">IF($A1841="","",'3. Layout Parts'!$B1841)</f>
        <v/>
      </c>
      <c r="D1841" s="9" t="str">
        <f aca="false">IF($A1841="","",'3. Layout Parts'!$C1841)</f>
        <v/>
      </c>
      <c r="E1841" s="9" t="str">
        <f aca="false">IF($A1841="","",IFERROR(INDEX('2. Schematic Parts'!$B$2:$B$3001,MATCH($A1841,'2. Schematic Parts'!$A$2:$A$3001,0)),"NOT FOUND"))</f>
        <v/>
      </c>
      <c r="F1841" s="9" t="str">
        <f aca="false">IF($A1841="","",IFERROR(INDEX('2. Schematic Parts'!$C$2:$C$3001,MATCH($A1841,'2. Schematic Parts'!$A$2:$A$3001,0))&amp;"","NOT FOUND"))</f>
        <v/>
      </c>
      <c r="G1841" s="9" t="str">
        <f aca="false">IF($A1841="","",IFERROR(INDEX('2. Schematic Parts'!$D$2:$D$3001,MATCH($A1841,'2. Schematic Parts'!$A$2:$A$3001,0))&amp;"","NOT FOUND"))</f>
        <v/>
      </c>
      <c r="H1841" s="9" t="str">
        <f aca="false">IF($A1841="","",IF(COUNTIF('2. Schematic Parts'!$A$2:$A$3001,$A1841)=0,"NOT IN SCHEMATIC","OK"))</f>
        <v/>
      </c>
      <c r="I1841" s="9" t="str">
        <f aca="false">IF($A1841="","",IF($H1841="NOT IN SCHEMATIC","",IF(UPPER(TRIM($C1841))=UPPER(TRIM($E1841)),"OK","MISMATCH")))</f>
        <v/>
      </c>
      <c r="J1841" s="9" t="str">
        <f aca="false">IF($A1841="","",IF($H1841="NOT IN SCHEMATIC","",IF($F1841="","NO SCH DECAL",IF($D1841="","",IF(UPPER(TRIM($D1841))=UPPER(TRIM($F1841)),"OK","MISMATCH")))))</f>
        <v/>
      </c>
      <c r="K1841" s="16" t="str">
        <f aca="false">IF($A1841="","",SUMPRODUCT(--ISNUMBER(SEARCH(","&amp;TRIM($A1841)&amp;",",","&amp;SUBSTITUTE('1. Master BOM'!$D$2:$D$400," ","")&amp;","))))</f>
        <v/>
      </c>
      <c r="L1841" s="16" t="str">
        <f aca="false">IF($A1841="","",IF($K1841&lt;&gt;1,0,SUMPRODUCT(ISNUMBER(SEARCH(","&amp;TRIM($A1841)&amp;",",","&amp;SUBSTITUTE('1. Master BOM'!$D$2:$D$400," ","")&amp;","))*ROW('1. Master BOM'!$D$2:$D$400))))</f>
        <v/>
      </c>
      <c r="M1841" s="9" t="str">
        <f aca="false">IF($A1841="","",IF($K1841=0,"NOT IN BOM",IF($K1841&gt;1,"MULTIPLE BOM LINES","OK")))</f>
        <v/>
      </c>
      <c r="N1841" s="9" t="str">
        <f aca="false">IF($A1841="","",IF($L1841=0,"—",INDEX('1. Master BOM'!$A$1:$A$400,$L1841)))</f>
        <v/>
      </c>
      <c r="O1841" s="9" t="str">
        <f aca="false">IF($A1841="","",IF($L1841=0,"—",INDEX('1. Master BOM'!$B$1:$B$400,$L1841)))</f>
        <v/>
      </c>
      <c r="P1841" s="9" t="str">
        <f aca="false">IF($A1841="","",IF(OR($H1841="NOT IN SCHEMATIC",$O1841="—"),"",IF($G1841="","NO SCH PN",IF(UPPER(TRIM($G1841))=UPPER(TRIM($O1841)),"OK","MISMATCH"))))</f>
        <v/>
      </c>
      <c r="Q1841" s="9" t="str">
        <f aca="false">IF($A1841="","",IF($L1841=0,"—",INDEX('1. Master BOM'!$E$1:$E$400,$L1841)))</f>
        <v/>
      </c>
      <c r="R1841" s="9" t="str">
        <f aca="false">IF($A1841="","",IF($L1841=0,"—",IF(T(INDEX('1. Master BOM'!$F$1:$F$400,$L1841))="","(not set)",INDEX('1. Master BOM'!$F$1:$F$400,$L1841))))</f>
        <v/>
      </c>
      <c r="S1841" s="9" t="str">
        <f aca="false">IF($A1841="","",IF(OR($R1841="—",$R1841="(not set)",$D1841=""),"",IF(ISNUMBER(SEARCH(SUBSTITUTE(SUBSTITUTE(SUBSTITUTE($R1841,"-",""),"_","")," ",""),SUBSTITUTE(SUBSTITUTE(SUBSTITUTE($D1841,"-",""),"_","")," ",""))),"OK","CHECK")))</f>
        <v/>
      </c>
      <c r="T1841" s="9" t="str">
        <f aca="false">IF($A1841="","",IF(OR($H1841="NOT IN SCHEMATIC",$I1841="MISMATCH",$J1841="MISMATCH",$P1841="MISMATCH",$M1841&lt;&gt;"OK"),"REVIEW","OK"))</f>
        <v/>
      </c>
      <c r="U1841" s="14"/>
      <c r="V1841" s="14"/>
      <c r="W1841" s="17"/>
      <c r="X1841" s="14"/>
    </row>
    <row r="1842" customFormat="false" ht="15" hidden="false" customHeight="false" outlineLevel="0" collapsed="false">
      <c r="A1842" s="9" t="str">
        <f aca="false">IF('3. Layout Parts'!$A1842="","",TRIM('3. Layout Parts'!$A1842))</f>
        <v/>
      </c>
      <c r="B1842" s="9" t="str">
        <f aca="false">IF($A1842="","",'3. Layout Parts'!$D1842)</f>
        <v/>
      </c>
      <c r="C1842" s="9" t="str">
        <f aca="false">IF($A1842="","",'3. Layout Parts'!$B1842)</f>
        <v/>
      </c>
      <c r="D1842" s="9" t="str">
        <f aca="false">IF($A1842="","",'3. Layout Parts'!$C1842)</f>
        <v/>
      </c>
      <c r="E1842" s="9" t="str">
        <f aca="false">IF($A1842="","",IFERROR(INDEX('2. Schematic Parts'!$B$2:$B$3001,MATCH($A1842,'2. Schematic Parts'!$A$2:$A$3001,0)),"NOT FOUND"))</f>
        <v/>
      </c>
      <c r="F1842" s="9" t="str">
        <f aca="false">IF($A1842="","",IFERROR(INDEX('2. Schematic Parts'!$C$2:$C$3001,MATCH($A1842,'2. Schematic Parts'!$A$2:$A$3001,0))&amp;"","NOT FOUND"))</f>
        <v/>
      </c>
      <c r="G1842" s="9" t="str">
        <f aca="false">IF($A1842="","",IFERROR(INDEX('2. Schematic Parts'!$D$2:$D$3001,MATCH($A1842,'2. Schematic Parts'!$A$2:$A$3001,0))&amp;"","NOT FOUND"))</f>
        <v/>
      </c>
      <c r="H1842" s="9" t="str">
        <f aca="false">IF($A1842="","",IF(COUNTIF('2. Schematic Parts'!$A$2:$A$3001,$A1842)=0,"NOT IN SCHEMATIC","OK"))</f>
        <v/>
      </c>
      <c r="I1842" s="9" t="str">
        <f aca="false">IF($A1842="","",IF($H1842="NOT IN SCHEMATIC","",IF(UPPER(TRIM($C1842))=UPPER(TRIM($E1842)),"OK","MISMATCH")))</f>
        <v/>
      </c>
      <c r="J1842" s="9" t="str">
        <f aca="false">IF($A1842="","",IF($H1842="NOT IN SCHEMATIC","",IF($F1842="","NO SCH DECAL",IF($D1842="","",IF(UPPER(TRIM($D1842))=UPPER(TRIM($F1842)),"OK","MISMATCH")))))</f>
        <v/>
      </c>
      <c r="K1842" s="16" t="str">
        <f aca="false">IF($A1842="","",SUMPRODUCT(--ISNUMBER(SEARCH(","&amp;TRIM($A1842)&amp;",",","&amp;SUBSTITUTE('1. Master BOM'!$D$2:$D$400," ","")&amp;","))))</f>
        <v/>
      </c>
      <c r="L1842" s="16" t="str">
        <f aca="false">IF($A1842="","",IF($K1842&lt;&gt;1,0,SUMPRODUCT(ISNUMBER(SEARCH(","&amp;TRIM($A1842)&amp;",",","&amp;SUBSTITUTE('1. Master BOM'!$D$2:$D$400," ","")&amp;","))*ROW('1. Master BOM'!$D$2:$D$400))))</f>
        <v/>
      </c>
      <c r="M1842" s="9" t="str">
        <f aca="false">IF($A1842="","",IF($K1842=0,"NOT IN BOM",IF($K1842&gt;1,"MULTIPLE BOM LINES","OK")))</f>
        <v/>
      </c>
      <c r="N1842" s="9" t="str">
        <f aca="false">IF($A1842="","",IF($L1842=0,"—",INDEX('1. Master BOM'!$A$1:$A$400,$L1842)))</f>
        <v/>
      </c>
      <c r="O1842" s="9" t="str">
        <f aca="false">IF($A1842="","",IF($L1842=0,"—",INDEX('1. Master BOM'!$B$1:$B$400,$L1842)))</f>
        <v/>
      </c>
      <c r="P1842" s="9" t="str">
        <f aca="false">IF($A1842="","",IF(OR($H1842="NOT IN SCHEMATIC",$O1842="—"),"",IF($G1842="","NO SCH PN",IF(UPPER(TRIM($G1842))=UPPER(TRIM($O1842)),"OK","MISMATCH"))))</f>
        <v/>
      </c>
      <c r="Q1842" s="9" t="str">
        <f aca="false">IF($A1842="","",IF($L1842=0,"—",INDEX('1. Master BOM'!$E$1:$E$400,$L1842)))</f>
        <v/>
      </c>
      <c r="R1842" s="9" t="str">
        <f aca="false">IF($A1842="","",IF($L1842=0,"—",IF(T(INDEX('1. Master BOM'!$F$1:$F$400,$L1842))="","(not set)",INDEX('1. Master BOM'!$F$1:$F$400,$L1842))))</f>
        <v/>
      </c>
      <c r="S1842" s="9" t="str">
        <f aca="false">IF($A1842="","",IF(OR($R1842="—",$R1842="(not set)",$D1842=""),"",IF(ISNUMBER(SEARCH(SUBSTITUTE(SUBSTITUTE(SUBSTITUTE($R1842,"-",""),"_","")," ",""),SUBSTITUTE(SUBSTITUTE(SUBSTITUTE($D1842,"-",""),"_","")," ",""))),"OK","CHECK")))</f>
        <v/>
      </c>
      <c r="T1842" s="9" t="str">
        <f aca="false">IF($A1842="","",IF(OR($H1842="NOT IN SCHEMATIC",$I1842="MISMATCH",$J1842="MISMATCH",$P1842="MISMATCH",$M1842&lt;&gt;"OK"),"REVIEW","OK"))</f>
        <v/>
      </c>
      <c r="U1842" s="14"/>
      <c r="V1842" s="14"/>
      <c r="W1842" s="17"/>
      <c r="X1842" s="14"/>
    </row>
    <row r="1843" customFormat="false" ht="15" hidden="false" customHeight="false" outlineLevel="0" collapsed="false">
      <c r="A1843" s="9" t="str">
        <f aca="false">IF('3. Layout Parts'!$A1843="","",TRIM('3. Layout Parts'!$A1843))</f>
        <v/>
      </c>
      <c r="B1843" s="9" t="str">
        <f aca="false">IF($A1843="","",'3. Layout Parts'!$D1843)</f>
        <v/>
      </c>
      <c r="C1843" s="9" t="str">
        <f aca="false">IF($A1843="","",'3. Layout Parts'!$B1843)</f>
        <v/>
      </c>
      <c r="D1843" s="9" t="str">
        <f aca="false">IF($A1843="","",'3. Layout Parts'!$C1843)</f>
        <v/>
      </c>
      <c r="E1843" s="9" t="str">
        <f aca="false">IF($A1843="","",IFERROR(INDEX('2. Schematic Parts'!$B$2:$B$3001,MATCH($A1843,'2. Schematic Parts'!$A$2:$A$3001,0)),"NOT FOUND"))</f>
        <v/>
      </c>
      <c r="F1843" s="9" t="str">
        <f aca="false">IF($A1843="","",IFERROR(INDEX('2. Schematic Parts'!$C$2:$C$3001,MATCH($A1843,'2. Schematic Parts'!$A$2:$A$3001,0))&amp;"","NOT FOUND"))</f>
        <v/>
      </c>
      <c r="G1843" s="9" t="str">
        <f aca="false">IF($A1843="","",IFERROR(INDEX('2. Schematic Parts'!$D$2:$D$3001,MATCH($A1843,'2. Schematic Parts'!$A$2:$A$3001,0))&amp;"","NOT FOUND"))</f>
        <v/>
      </c>
      <c r="H1843" s="9" t="str">
        <f aca="false">IF($A1843="","",IF(COUNTIF('2. Schematic Parts'!$A$2:$A$3001,$A1843)=0,"NOT IN SCHEMATIC","OK"))</f>
        <v/>
      </c>
      <c r="I1843" s="9" t="str">
        <f aca="false">IF($A1843="","",IF($H1843="NOT IN SCHEMATIC","",IF(UPPER(TRIM($C1843))=UPPER(TRIM($E1843)),"OK","MISMATCH")))</f>
        <v/>
      </c>
      <c r="J1843" s="9" t="str">
        <f aca="false">IF($A1843="","",IF($H1843="NOT IN SCHEMATIC","",IF($F1843="","NO SCH DECAL",IF($D1843="","",IF(UPPER(TRIM($D1843))=UPPER(TRIM($F1843)),"OK","MISMATCH")))))</f>
        <v/>
      </c>
      <c r="K1843" s="16" t="str">
        <f aca="false">IF($A1843="","",SUMPRODUCT(--ISNUMBER(SEARCH(","&amp;TRIM($A1843)&amp;",",","&amp;SUBSTITUTE('1. Master BOM'!$D$2:$D$400," ","")&amp;","))))</f>
        <v/>
      </c>
      <c r="L1843" s="16" t="str">
        <f aca="false">IF($A1843="","",IF($K1843&lt;&gt;1,0,SUMPRODUCT(ISNUMBER(SEARCH(","&amp;TRIM($A1843)&amp;",",","&amp;SUBSTITUTE('1. Master BOM'!$D$2:$D$400," ","")&amp;","))*ROW('1. Master BOM'!$D$2:$D$400))))</f>
        <v/>
      </c>
      <c r="M1843" s="9" t="str">
        <f aca="false">IF($A1843="","",IF($K1843=0,"NOT IN BOM",IF($K1843&gt;1,"MULTIPLE BOM LINES","OK")))</f>
        <v/>
      </c>
      <c r="N1843" s="9" t="str">
        <f aca="false">IF($A1843="","",IF($L1843=0,"—",INDEX('1. Master BOM'!$A$1:$A$400,$L1843)))</f>
        <v/>
      </c>
      <c r="O1843" s="9" t="str">
        <f aca="false">IF($A1843="","",IF($L1843=0,"—",INDEX('1. Master BOM'!$B$1:$B$400,$L1843)))</f>
        <v/>
      </c>
      <c r="P1843" s="9" t="str">
        <f aca="false">IF($A1843="","",IF(OR($H1843="NOT IN SCHEMATIC",$O1843="—"),"",IF($G1843="","NO SCH PN",IF(UPPER(TRIM($G1843))=UPPER(TRIM($O1843)),"OK","MISMATCH"))))</f>
        <v/>
      </c>
      <c r="Q1843" s="9" t="str">
        <f aca="false">IF($A1843="","",IF($L1843=0,"—",INDEX('1. Master BOM'!$E$1:$E$400,$L1843)))</f>
        <v/>
      </c>
      <c r="R1843" s="9" t="str">
        <f aca="false">IF($A1843="","",IF($L1843=0,"—",IF(T(INDEX('1. Master BOM'!$F$1:$F$400,$L1843))="","(not set)",INDEX('1. Master BOM'!$F$1:$F$400,$L1843))))</f>
        <v/>
      </c>
      <c r="S1843" s="9" t="str">
        <f aca="false">IF($A1843="","",IF(OR($R1843="—",$R1843="(not set)",$D1843=""),"",IF(ISNUMBER(SEARCH(SUBSTITUTE(SUBSTITUTE(SUBSTITUTE($R1843,"-",""),"_","")," ",""),SUBSTITUTE(SUBSTITUTE(SUBSTITUTE($D1843,"-",""),"_","")," ",""))),"OK","CHECK")))</f>
        <v/>
      </c>
      <c r="T1843" s="9" t="str">
        <f aca="false">IF($A1843="","",IF(OR($H1843="NOT IN SCHEMATIC",$I1843="MISMATCH",$J1843="MISMATCH",$P1843="MISMATCH",$M1843&lt;&gt;"OK"),"REVIEW","OK"))</f>
        <v/>
      </c>
      <c r="U1843" s="14"/>
      <c r="V1843" s="14"/>
      <c r="W1843" s="17"/>
      <c r="X1843" s="14"/>
    </row>
    <row r="1844" customFormat="false" ht="15" hidden="false" customHeight="false" outlineLevel="0" collapsed="false">
      <c r="A1844" s="9" t="str">
        <f aca="false">IF('3. Layout Parts'!$A1844="","",TRIM('3. Layout Parts'!$A1844))</f>
        <v/>
      </c>
      <c r="B1844" s="9" t="str">
        <f aca="false">IF($A1844="","",'3. Layout Parts'!$D1844)</f>
        <v/>
      </c>
      <c r="C1844" s="9" t="str">
        <f aca="false">IF($A1844="","",'3. Layout Parts'!$B1844)</f>
        <v/>
      </c>
      <c r="D1844" s="9" t="str">
        <f aca="false">IF($A1844="","",'3. Layout Parts'!$C1844)</f>
        <v/>
      </c>
      <c r="E1844" s="9" t="str">
        <f aca="false">IF($A1844="","",IFERROR(INDEX('2. Schematic Parts'!$B$2:$B$3001,MATCH($A1844,'2. Schematic Parts'!$A$2:$A$3001,0)),"NOT FOUND"))</f>
        <v/>
      </c>
      <c r="F1844" s="9" t="str">
        <f aca="false">IF($A1844="","",IFERROR(INDEX('2. Schematic Parts'!$C$2:$C$3001,MATCH($A1844,'2. Schematic Parts'!$A$2:$A$3001,0))&amp;"","NOT FOUND"))</f>
        <v/>
      </c>
      <c r="G1844" s="9" t="str">
        <f aca="false">IF($A1844="","",IFERROR(INDEX('2. Schematic Parts'!$D$2:$D$3001,MATCH($A1844,'2. Schematic Parts'!$A$2:$A$3001,0))&amp;"","NOT FOUND"))</f>
        <v/>
      </c>
      <c r="H1844" s="9" t="str">
        <f aca="false">IF($A1844="","",IF(COUNTIF('2. Schematic Parts'!$A$2:$A$3001,$A1844)=0,"NOT IN SCHEMATIC","OK"))</f>
        <v/>
      </c>
      <c r="I1844" s="9" t="str">
        <f aca="false">IF($A1844="","",IF($H1844="NOT IN SCHEMATIC","",IF(UPPER(TRIM($C1844))=UPPER(TRIM($E1844)),"OK","MISMATCH")))</f>
        <v/>
      </c>
      <c r="J1844" s="9" t="str">
        <f aca="false">IF($A1844="","",IF($H1844="NOT IN SCHEMATIC","",IF($F1844="","NO SCH DECAL",IF($D1844="","",IF(UPPER(TRIM($D1844))=UPPER(TRIM($F1844)),"OK","MISMATCH")))))</f>
        <v/>
      </c>
      <c r="K1844" s="16" t="str">
        <f aca="false">IF($A1844="","",SUMPRODUCT(--ISNUMBER(SEARCH(","&amp;TRIM($A1844)&amp;",",","&amp;SUBSTITUTE('1. Master BOM'!$D$2:$D$400," ","")&amp;","))))</f>
        <v/>
      </c>
      <c r="L1844" s="16" t="str">
        <f aca="false">IF($A1844="","",IF($K1844&lt;&gt;1,0,SUMPRODUCT(ISNUMBER(SEARCH(","&amp;TRIM($A1844)&amp;",",","&amp;SUBSTITUTE('1. Master BOM'!$D$2:$D$400," ","")&amp;","))*ROW('1. Master BOM'!$D$2:$D$400))))</f>
        <v/>
      </c>
      <c r="M1844" s="9" t="str">
        <f aca="false">IF($A1844="","",IF($K1844=0,"NOT IN BOM",IF($K1844&gt;1,"MULTIPLE BOM LINES","OK")))</f>
        <v/>
      </c>
      <c r="N1844" s="9" t="str">
        <f aca="false">IF($A1844="","",IF($L1844=0,"—",INDEX('1. Master BOM'!$A$1:$A$400,$L1844)))</f>
        <v/>
      </c>
      <c r="O1844" s="9" t="str">
        <f aca="false">IF($A1844="","",IF($L1844=0,"—",INDEX('1. Master BOM'!$B$1:$B$400,$L1844)))</f>
        <v/>
      </c>
      <c r="P1844" s="9" t="str">
        <f aca="false">IF($A1844="","",IF(OR($H1844="NOT IN SCHEMATIC",$O1844="—"),"",IF($G1844="","NO SCH PN",IF(UPPER(TRIM($G1844))=UPPER(TRIM($O1844)),"OK","MISMATCH"))))</f>
        <v/>
      </c>
      <c r="Q1844" s="9" t="str">
        <f aca="false">IF($A1844="","",IF($L1844=0,"—",INDEX('1. Master BOM'!$E$1:$E$400,$L1844)))</f>
        <v/>
      </c>
      <c r="R1844" s="9" t="str">
        <f aca="false">IF($A1844="","",IF($L1844=0,"—",IF(T(INDEX('1. Master BOM'!$F$1:$F$400,$L1844))="","(not set)",INDEX('1. Master BOM'!$F$1:$F$400,$L1844))))</f>
        <v/>
      </c>
      <c r="S1844" s="9" t="str">
        <f aca="false">IF($A1844="","",IF(OR($R1844="—",$R1844="(not set)",$D1844=""),"",IF(ISNUMBER(SEARCH(SUBSTITUTE(SUBSTITUTE(SUBSTITUTE($R1844,"-",""),"_","")," ",""),SUBSTITUTE(SUBSTITUTE(SUBSTITUTE($D1844,"-",""),"_","")," ",""))),"OK","CHECK")))</f>
        <v/>
      </c>
      <c r="T1844" s="9" t="str">
        <f aca="false">IF($A1844="","",IF(OR($H1844="NOT IN SCHEMATIC",$I1844="MISMATCH",$J1844="MISMATCH",$P1844="MISMATCH",$M1844&lt;&gt;"OK"),"REVIEW","OK"))</f>
        <v/>
      </c>
      <c r="U1844" s="14"/>
      <c r="V1844" s="14"/>
      <c r="W1844" s="17"/>
      <c r="X1844" s="14"/>
    </row>
    <row r="1845" customFormat="false" ht="15" hidden="false" customHeight="false" outlineLevel="0" collapsed="false">
      <c r="A1845" s="9" t="str">
        <f aca="false">IF('3. Layout Parts'!$A1845="","",TRIM('3. Layout Parts'!$A1845))</f>
        <v/>
      </c>
      <c r="B1845" s="9" t="str">
        <f aca="false">IF($A1845="","",'3. Layout Parts'!$D1845)</f>
        <v/>
      </c>
      <c r="C1845" s="9" t="str">
        <f aca="false">IF($A1845="","",'3. Layout Parts'!$B1845)</f>
        <v/>
      </c>
      <c r="D1845" s="9" t="str">
        <f aca="false">IF($A1845="","",'3. Layout Parts'!$C1845)</f>
        <v/>
      </c>
      <c r="E1845" s="9" t="str">
        <f aca="false">IF($A1845="","",IFERROR(INDEX('2. Schematic Parts'!$B$2:$B$3001,MATCH($A1845,'2. Schematic Parts'!$A$2:$A$3001,0)),"NOT FOUND"))</f>
        <v/>
      </c>
      <c r="F1845" s="9" t="str">
        <f aca="false">IF($A1845="","",IFERROR(INDEX('2. Schematic Parts'!$C$2:$C$3001,MATCH($A1845,'2. Schematic Parts'!$A$2:$A$3001,0))&amp;"","NOT FOUND"))</f>
        <v/>
      </c>
      <c r="G1845" s="9" t="str">
        <f aca="false">IF($A1845="","",IFERROR(INDEX('2. Schematic Parts'!$D$2:$D$3001,MATCH($A1845,'2. Schematic Parts'!$A$2:$A$3001,0))&amp;"","NOT FOUND"))</f>
        <v/>
      </c>
      <c r="H1845" s="9" t="str">
        <f aca="false">IF($A1845="","",IF(COUNTIF('2. Schematic Parts'!$A$2:$A$3001,$A1845)=0,"NOT IN SCHEMATIC","OK"))</f>
        <v/>
      </c>
      <c r="I1845" s="9" t="str">
        <f aca="false">IF($A1845="","",IF($H1845="NOT IN SCHEMATIC","",IF(UPPER(TRIM($C1845))=UPPER(TRIM($E1845)),"OK","MISMATCH")))</f>
        <v/>
      </c>
      <c r="J1845" s="9" t="str">
        <f aca="false">IF($A1845="","",IF($H1845="NOT IN SCHEMATIC","",IF($F1845="","NO SCH DECAL",IF($D1845="","",IF(UPPER(TRIM($D1845))=UPPER(TRIM($F1845)),"OK","MISMATCH")))))</f>
        <v/>
      </c>
      <c r="K1845" s="16" t="str">
        <f aca="false">IF($A1845="","",SUMPRODUCT(--ISNUMBER(SEARCH(","&amp;TRIM($A1845)&amp;",",","&amp;SUBSTITUTE('1. Master BOM'!$D$2:$D$400," ","")&amp;","))))</f>
        <v/>
      </c>
      <c r="L1845" s="16" t="str">
        <f aca="false">IF($A1845="","",IF($K1845&lt;&gt;1,0,SUMPRODUCT(ISNUMBER(SEARCH(","&amp;TRIM($A1845)&amp;",",","&amp;SUBSTITUTE('1. Master BOM'!$D$2:$D$400," ","")&amp;","))*ROW('1. Master BOM'!$D$2:$D$400))))</f>
        <v/>
      </c>
      <c r="M1845" s="9" t="str">
        <f aca="false">IF($A1845="","",IF($K1845=0,"NOT IN BOM",IF($K1845&gt;1,"MULTIPLE BOM LINES","OK")))</f>
        <v/>
      </c>
      <c r="N1845" s="9" t="str">
        <f aca="false">IF($A1845="","",IF($L1845=0,"—",INDEX('1. Master BOM'!$A$1:$A$400,$L1845)))</f>
        <v/>
      </c>
      <c r="O1845" s="9" t="str">
        <f aca="false">IF($A1845="","",IF($L1845=0,"—",INDEX('1. Master BOM'!$B$1:$B$400,$L1845)))</f>
        <v/>
      </c>
      <c r="P1845" s="9" t="str">
        <f aca="false">IF($A1845="","",IF(OR($H1845="NOT IN SCHEMATIC",$O1845="—"),"",IF($G1845="","NO SCH PN",IF(UPPER(TRIM($G1845))=UPPER(TRIM($O1845)),"OK","MISMATCH"))))</f>
        <v/>
      </c>
      <c r="Q1845" s="9" t="str">
        <f aca="false">IF($A1845="","",IF($L1845=0,"—",INDEX('1. Master BOM'!$E$1:$E$400,$L1845)))</f>
        <v/>
      </c>
      <c r="R1845" s="9" t="str">
        <f aca="false">IF($A1845="","",IF($L1845=0,"—",IF(T(INDEX('1. Master BOM'!$F$1:$F$400,$L1845))="","(not set)",INDEX('1. Master BOM'!$F$1:$F$400,$L1845))))</f>
        <v/>
      </c>
      <c r="S1845" s="9" t="str">
        <f aca="false">IF($A1845="","",IF(OR($R1845="—",$R1845="(not set)",$D1845=""),"",IF(ISNUMBER(SEARCH(SUBSTITUTE(SUBSTITUTE(SUBSTITUTE($R1845,"-",""),"_","")," ",""),SUBSTITUTE(SUBSTITUTE(SUBSTITUTE($D1845,"-",""),"_","")," ",""))),"OK","CHECK")))</f>
        <v/>
      </c>
      <c r="T1845" s="9" t="str">
        <f aca="false">IF($A1845="","",IF(OR($H1845="NOT IN SCHEMATIC",$I1845="MISMATCH",$J1845="MISMATCH",$P1845="MISMATCH",$M1845&lt;&gt;"OK"),"REVIEW","OK"))</f>
        <v/>
      </c>
      <c r="U1845" s="14"/>
      <c r="V1845" s="14"/>
      <c r="W1845" s="17"/>
      <c r="X1845" s="14"/>
    </row>
    <row r="1846" customFormat="false" ht="15" hidden="false" customHeight="false" outlineLevel="0" collapsed="false">
      <c r="A1846" s="9" t="str">
        <f aca="false">IF('3. Layout Parts'!$A1846="","",TRIM('3. Layout Parts'!$A1846))</f>
        <v/>
      </c>
      <c r="B1846" s="9" t="str">
        <f aca="false">IF($A1846="","",'3. Layout Parts'!$D1846)</f>
        <v/>
      </c>
      <c r="C1846" s="9" t="str">
        <f aca="false">IF($A1846="","",'3. Layout Parts'!$B1846)</f>
        <v/>
      </c>
      <c r="D1846" s="9" t="str">
        <f aca="false">IF($A1846="","",'3. Layout Parts'!$C1846)</f>
        <v/>
      </c>
      <c r="E1846" s="9" t="str">
        <f aca="false">IF($A1846="","",IFERROR(INDEX('2. Schematic Parts'!$B$2:$B$3001,MATCH($A1846,'2. Schematic Parts'!$A$2:$A$3001,0)),"NOT FOUND"))</f>
        <v/>
      </c>
      <c r="F1846" s="9" t="str">
        <f aca="false">IF($A1846="","",IFERROR(INDEX('2. Schematic Parts'!$C$2:$C$3001,MATCH($A1846,'2. Schematic Parts'!$A$2:$A$3001,0))&amp;"","NOT FOUND"))</f>
        <v/>
      </c>
      <c r="G1846" s="9" t="str">
        <f aca="false">IF($A1846="","",IFERROR(INDEX('2. Schematic Parts'!$D$2:$D$3001,MATCH($A1846,'2. Schematic Parts'!$A$2:$A$3001,0))&amp;"","NOT FOUND"))</f>
        <v/>
      </c>
      <c r="H1846" s="9" t="str">
        <f aca="false">IF($A1846="","",IF(COUNTIF('2. Schematic Parts'!$A$2:$A$3001,$A1846)=0,"NOT IN SCHEMATIC","OK"))</f>
        <v/>
      </c>
      <c r="I1846" s="9" t="str">
        <f aca="false">IF($A1846="","",IF($H1846="NOT IN SCHEMATIC","",IF(UPPER(TRIM($C1846))=UPPER(TRIM($E1846)),"OK","MISMATCH")))</f>
        <v/>
      </c>
      <c r="J1846" s="9" t="str">
        <f aca="false">IF($A1846="","",IF($H1846="NOT IN SCHEMATIC","",IF($F1846="","NO SCH DECAL",IF($D1846="","",IF(UPPER(TRIM($D1846))=UPPER(TRIM($F1846)),"OK","MISMATCH")))))</f>
        <v/>
      </c>
      <c r="K1846" s="16" t="str">
        <f aca="false">IF($A1846="","",SUMPRODUCT(--ISNUMBER(SEARCH(","&amp;TRIM($A1846)&amp;",",","&amp;SUBSTITUTE('1. Master BOM'!$D$2:$D$400," ","")&amp;","))))</f>
        <v/>
      </c>
      <c r="L1846" s="16" t="str">
        <f aca="false">IF($A1846="","",IF($K1846&lt;&gt;1,0,SUMPRODUCT(ISNUMBER(SEARCH(","&amp;TRIM($A1846)&amp;",",","&amp;SUBSTITUTE('1. Master BOM'!$D$2:$D$400," ","")&amp;","))*ROW('1. Master BOM'!$D$2:$D$400))))</f>
        <v/>
      </c>
      <c r="M1846" s="9" t="str">
        <f aca="false">IF($A1846="","",IF($K1846=0,"NOT IN BOM",IF($K1846&gt;1,"MULTIPLE BOM LINES","OK")))</f>
        <v/>
      </c>
      <c r="N1846" s="9" t="str">
        <f aca="false">IF($A1846="","",IF($L1846=0,"—",INDEX('1. Master BOM'!$A$1:$A$400,$L1846)))</f>
        <v/>
      </c>
      <c r="O1846" s="9" t="str">
        <f aca="false">IF($A1846="","",IF($L1846=0,"—",INDEX('1. Master BOM'!$B$1:$B$400,$L1846)))</f>
        <v/>
      </c>
      <c r="P1846" s="9" t="str">
        <f aca="false">IF($A1846="","",IF(OR($H1846="NOT IN SCHEMATIC",$O1846="—"),"",IF($G1846="","NO SCH PN",IF(UPPER(TRIM($G1846))=UPPER(TRIM($O1846)),"OK","MISMATCH"))))</f>
        <v/>
      </c>
      <c r="Q1846" s="9" t="str">
        <f aca="false">IF($A1846="","",IF($L1846=0,"—",INDEX('1. Master BOM'!$E$1:$E$400,$L1846)))</f>
        <v/>
      </c>
      <c r="R1846" s="9" t="str">
        <f aca="false">IF($A1846="","",IF($L1846=0,"—",IF(T(INDEX('1. Master BOM'!$F$1:$F$400,$L1846))="","(not set)",INDEX('1. Master BOM'!$F$1:$F$400,$L1846))))</f>
        <v/>
      </c>
      <c r="S1846" s="9" t="str">
        <f aca="false">IF($A1846="","",IF(OR($R1846="—",$R1846="(not set)",$D1846=""),"",IF(ISNUMBER(SEARCH(SUBSTITUTE(SUBSTITUTE(SUBSTITUTE($R1846,"-",""),"_","")," ",""),SUBSTITUTE(SUBSTITUTE(SUBSTITUTE($D1846,"-",""),"_","")," ",""))),"OK","CHECK")))</f>
        <v/>
      </c>
      <c r="T1846" s="9" t="str">
        <f aca="false">IF($A1846="","",IF(OR($H1846="NOT IN SCHEMATIC",$I1846="MISMATCH",$J1846="MISMATCH",$P1846="MISMATCH",$M1846&lt;&gt;"OK"),"REVIEW","OK"))</f>
        <v/>
      </c>
      <c r="U1846" s="14"/>
      <c r="V1846" s="14"/>
      <c r="W1846" s="17"/>
      <c r="X1846" s="14"/>
    </row>
    <row r="1847" customFormat="false" ht="15" hidden="false" customHeight="false" outlineLevel="0" collapsed="false">
      <c r="A1847" s="9" t="str">
        <f aca="false">IF('3. Layout Parts'!$A1847="","",TRIM('3. Layout Parts'!$A1847))</f>
        <v/>
      </c>
      <c r="B1847" s="9" t="str">
        <f aca="false">IF($A1847="","",'3. Layout Parts'!$D1847)</f>
        <v/>
      </c>
      <c r="C1847" s="9" t="str">
        <f aca="false">IF($A1847="","",'3. Layout Parts'!$B1847)</f>
        <v/>
      </c>
      <c r="D1847" s="9" t="str">
        <f aca="false">IF($A1847="","",'3. Layout Parts'!$C1847)</f>
        <v/>
      </c>
      <c r="E1847" s="9" t="str">
        <f aca="false">IF($A1847="","",IFERROR(INDEX('2. Schematic Parts'!$B$2:$B$3001,MATCH($A1847,'2. Schematic Parts'!$A$2:$A$3001,0)),"NOT FOUND"))</f>
        <v/>
      </c>
      <c r="F1847" s="9" t="str">
        <f aca="false">IF($A1847="","",IFERROR(INDEX('2. Schematic Parts'!$C$2:$C$3001,MATCH($A1847,'2. Schematic Parts'!$A$2:$A$3001,0))&amp;"","NOT FOUND"))</f>
        <v/>
      </c>
      <c r="G1847" s="9" t="str">
        <f aca="false">IF($A1847="","",IFERROR(INDEX('2. Schematic Parts'!$D$2:$D$3001,MATCH($A1847,'2. Schematic Parts'!$A$2:$A$3001,0))&amp;"","NOT FOUND"))</f>
        <v/>
      </c>
      <c r="H1847" s="9" t="str">
        <f aca="false">IF($A1847="","",IF(COUNTIF('2. Schematic Parts'!$A$2:$A$3001,$A1847)=0,"NOT IN SCHEMATIC","OK"))</f>
        <v/>
      </c>
      <c r="I1847" s="9" t="str">
        <f aca="false">IF($A1847="","",IF($H1847="NOT IN SCHEMATIC","",IF(UPPER(TRIM($C1847))=UPPER(TRIM($E1847)),"OK","MISMATCH")))</f>
        <v/>
      </c>
      <c r="J1847" s="9" t="str">
        <f aca="false">IF($A1847="","",IF($H1847="NOT IN SCHEMATIC","",IF($F1847="","NO SCH DECAL",IF($D1847="","",IF(UPPER(TRIM($D1847))=UPPER(TRIM($F1847)),"OK","MISMATCH")))))</f>
        <v/>
      </c>
      <c r="K1847" s="16" t="str">
        <f aca="false">IF($A1847="","",SUMPRODUCT(--ISNUMBER(SEARCH(","&amp;TRIM($A1847)&amp;",",","&amp;SUBSTITUTE('1. Master BOM'!$D$2:$D$400," ","")&amp;","))))</f>
        <v/>
      </c>
      <c r="L1847" s="16" t="str">
        <f aca="false">IF($A1847="","",IF($K1847&lt;&gt;1,0,SUMPRODUCT(ISNUMBER(SEARCH(","&amp;TRIM($A1847)&amp;",",","&amp;SUBSTITUTE('1. Master BOM'!$D$2:$D$400," ","")&amp;","))*ROW('1. Master BOM'!$D$2:$D$400))))</f>
        <v/>
      </c>
      <c r="M1847" s="9" t="str">
        <f aca="false">IF($A1847="","",IF($K1847=0,"NOT IN BOM",IF($K1847&gt;1,"MULTIPLE BOM LINES","OK")))</f>
        <v/>
      </c>
      <c r="N1847" s="9" t="str">
        <f aca="false">IF($A1847="","",IF($L1847=0,"—",INDEX('1. Master BOM'!$A$1:$A$400,$L1847)))</f>
        <v/>
      </c>
      <c r="O1847" s="9" t="str">
        <f aca="false">IF($A1847="","",IF($L1847=0,"—",INDEX('1. Master BOM'!$B$1:$B$400,$L1847)))</f>
        <v/>
      </c>
      <c r="P1847" s="9" t="str">
        <f aca="false">IF($A1847="","",IF(OR($H1847="NOT IN SCHEMATIC",$O1847="—"),"",IF($G1847="","NO SCH PN",IF(UPPER(TRIM($G1847))=UPPER(TRIM($O1847)),"OK","MISMATCH"))))</f>
        <v/>
      </c>
      <c r="Q1847" s="9" t="str">
        <f aca="false">IF($A1847="","",IF($L1847=0,"—",INDEX('1. Master BOM'!$E$1:$E$400,$L1847)))</f>
        <v/>
      </c>
      <c r="R1847" s="9" t="str">
        <f aca="false">IF($A1847="","",IF($L1847=0,"—",IF(T(INDEX('1. Master BOM'!$F$1:$F$400,$L1847))="","(not set)",INDEX('1. Master BOM'!$F$1:$F$400,$L1847))))</f>
        <v/>
      </c>
      <c r="S1847" s="9" t="str">
        <f aca="false">IF($A1847="","",IF(OR($R1847="—",$R1847="(not set)",$D1847=""),"",IF(ISNUMBER(SEARCH(SUBSTITUTE(SUBSTITUTE(SUBSTITUTE($R1847,"-",""),"_","")," ",""),SUBSTITUTE(SUBSTITUTE(SUBSTITUTE($D1847,"-",""),"_","")," ",""))),"OK","CHECK")))</f>
        <v/>
      </c>
      <c r="T1847" s="9" t="str">
        <f aca="false">IF($A1847="","",IF(OR($H1847="NOT IN SCHEMATIC",$I1847="MISMATCH",$J1847="MISMATCH",$P1847="MISMATCH",$M1847&lt;&gt;"OK"),"REVIEW","OK"))</f>
        <v/>
      </c>
      <c r="U1847" s="14"/>
      <c r="V1847" s="14"/>
      <c r="W1847" s="17"/>
      <c r="X1847" s="14"/>
    </row>
    <row r="1848" customFormat="false" ht="15" hidden="false" customHeight="false" outlineLevel="0" collapsed="false">
      <c r="A1848" s="9" t="str">
        <f aca="false">IF('3. Layout Parts'!$A1848="","",TRIM('3. Layout Parts'!$A1848))</f>
        <v/>
      </c>
      <c r="B1848" s="9" t="str">
        <f aca="false">IF($A1848="","",'3. Layout Parts'!$D1848)</f>
        <v/>
      </c>
      <c r="C1848" s="9" t="str">
        <f aca="false">IF($A1848="","",'3. Layout Parts'!$B1848)</f>
        <v/>
      </c>
      <c r="D1848" s="9" t="str">
        <f aca="false">IF($A1848="","",'3. Layout Parts'!$C1848)</f>
        <v/>
      </c>
      <c r="E1848" s="9" t="str">
        <f aca="false">IF($A1848="","",IFERROR(INDEX('2. Schematic Parts'!$B$2:$B$3001,MATCH($A1848,'2. Schematic Parts'!$A$2:$A$3001,0)),"NOT FOUND"))</f>
        <v/>
      </c>
      <c r="F1848" s="9" t="str">
        <f aca="false">IF($A1848="","",IFERROR(INDEX('2. Schematic Parts'!$C$2:$C$3001,MATCH($A1848,'2. Schematic Parts'!$A$2:$A$3001,0))&amp;"","NOT FOUND"))</f>
        <v/>
      </c>
      <c r="G1848" s="9" t="str">
        <f aca="false">IF($A1848="","",IFERROR(INDEX('2. Schematic Parts'!$D$2:$D$3001,MATCH($A1848,'2. Schematic Parts'!$A$2:$A$3001,0))&amp;"","NOT FOUND"))</f>
        <v/>
      </c>
      <c r="H1848" s="9" t="str">
        <f aca="false">IF($A1848="","",IF(COUNTIF('2. Schematic Parts'!$A$2:$A$3001,$A1848)=0,"NOT IN SCHEMATIC","OK"))</f>
        <v/>
      </c>
      <c r="I1848" s="9" t="str">
        <f aca="false">IF($A1848="","",IF($H1848="NOT IN SCHEMATIC","",IF(UPPER(TRIM($C1848))=UPPER(TRIM($E1848)),"OK","MISMATCH")))</f>
        <v/>
      </c>
      <c r="J1848" s="9" t="str">
        <f aca="false">IF($A1848="","",IF($H1848="NOT IN SCHEMATIC","",IF($F1848="","NO SCH DECAL",IF($D1848="","",IF(UPPER(TRIM($D1848))=UPPER(TRIM($F1848)),"OK","MISMATCH")))))</f>
        <v/>
      </c>
      <c r="K1848" s="16" t="str">
        <f aca="false">IF($A1848="","",SUMPRODUCT(--ISNUMBER(SEARCH(","&amp;TRIM($A1848)&amp;",",","&amp;SUBSTITUTE('1. Master BOM'!$D$2:$D$400," ","")&amp;","))))</f>
        <v/>
      </c>
      <c r="L1848" s="16" t="str">
        <f aca="false">IF($A1848="","",IF($K1848&lt;&gt;1,0,SUMPRODUCT(ISNUMBER(SEARCH(","&amp;TRIM($A1848)&amp;",",","&amp;SUBSTITUTE('1. Master BOM'!$D$2:$D$400," ","")&amp;","))*ROW('1. Master BOM'!$D$2:$D$400))))</f>
        <v/>
      </c>
      <c r="M1848" s="9" t="str">
        <f aca="false">IF($A1848="","",IF($K1848=0,"NOT IN BOM",IF($K1848&gt;1,"MULTIPLE BOM LINES","OK")))</f>
        <v/>
      </c>
      <c r="N1848" s="9" t="str">
        <f aca="false">IF($A1848="","",IF($L1848=0,"—",INDEX('1. Master BOM'!$A$1:$A$400,$L1848)))</f>
        <v/>
      </c>
      <c r="O1848" s="9" t="str">
        <f aca="false">IF($A1848="","",IF($L1848=0,"—",INDEX('1. Master BOM'!$B$1:$B$400,$L1848)))</f>
        <v/>
      </c>
      <c r="P1848" s="9" t="str">
        <f aca="false">IF($A1848="","",IF(OR($H1848="NOT IN SCHEMATIC",$O1848="—"),"",IF($G1848="","NO SCH PN",IF(UPPER(TRIM($G1848))=UPPER(TRIM($O1848)),"OK","MISMATCH"))))</f>
        <v/>
      </c>
      <c r="Q1848" s="9" t="str">
        <f aca="false">IF($A1848="","",IF($L1848=0,"—",INDEX('1. Master BOM'!$E$1:$E$400,$L1848)))</f>
        <v/>
      </c>
      <c r="R1848" s="9" t="str">
        <f aca="false">IF($A1848="","",IF($L1848=0,"—",IF(T(INDEX('1. Master BOM'!$F$1:$F$400,$L1848))="","(not set)",INDEX('1. Master BOM'!$F$1:$F$400,$L1848))))</f>
        <v/>
      </c>
      <c r="S1848" s="9" t="str">
        <f aca="false">IF($A1848="","",IF(OR($R1848="—",$R1848="(not set)",$D1848=""),"",IF(ISNUMBER(SEARCH(SUBSTITUTE(SUBSTITUTE(SUBSTITUTE($R1848,"-",""),"_","")," ",""),SUBSTITUTE(SUBSTITUTE(SUBSTITUTE($D1848,"-",""),"_","")," ",""))),"OK","CHECK")))</f>
        <v/>
      </c>
      <c r="T1848" s="9" t="str">
        <f aca="false">IF($A1848="","",IF(OR($H1848="NOT IN SCHEMATIC",$I1848="MISMATCH",$J1848="MISMATCH",$P1848="MISMATCH",$M1848&lt;&gt;"OK"),"REVIEW","OK"))</f>
        <v/>
      </c>
      <c r="U1848" s="14"/>
      <c r="V1848" s="14"/>
      <c r="W1848" s="17"/>
      <c r="X1848" s="14"/>
    </row>
    <row r="1849" customFormat="false" ht="15" hidden="false" customHeight="false" outlineLevel="0" collapsed="false">
      <c r="A1849" s="9" t="str">
        <f aca="false">IF('3. Layout Parts'!$A1849="","",TRIM('3. Layout Parts'!$A1849))</f>
        <v/>
      </c>
      <c r="B1849" s="9" t="str">
        <f aca="false">IF($A1849="","",'3. Layout Parts'!$D1849)</f>
        <v/>
      </c>
      <c r="C1849" s="9" t="str">
        <f aca="false">IF($A1849="","",'3. Layout Parts'!$B1849)</f>
        <v/>
      </c>
      <c r="D1849" s="9" t="str">
        <f aca="false">IF($A1849="","",'3. Layout Parts'!$C1849)</f>
        <v/>
      </c>
      <c r="E1849" s="9" t="str">
        <f aca="false">IF($A1849="","",IFERROR(INDEX('2. Schematic Parts'!$B$2:$B$3001,MATCH($A1849,'2. Schematic Parts'!$A$2:$A$3001,0)),"NOT FOUND"))</f>
        <v/>
      </c>
      <c r="F1849" s="9" t="str">
        <f aca="false">IF($A1849="","",IFERROR(INDEX('2. Schematic Parts'!$C$2:$C$3001,MATCH($A1849,'2. Schematic Parts'!$A$2:$A$3001,0))&amp;"","NOT FOUND"))</f>
        <v/>
      </c>
      <c r="G1849" s="9" t="str">
        <f aca="false">IF($A1849="","",IFERROR(INDEX('2. Schematic Parts'!$D$2:$D$3001,MATCH($A1849,'2. Schematic Parts'!$A$2:$A$3001,0))&amp;"","NOT FOUND"))</f>
        <v/>
      </c>
      <c r="H1849" s="9" t="str">
        <f aca="false">IF($A1849="","",IF(COUNTIF('2. Schematic Parts'!$A$2:$A$3001,$A1849)=0,"NOT IN SCHEMATIC","OK"))</f>
        <v/>
      </c>
      <c r="I1849" s="9" t="str">
        <f aca="false">IF($A1849="","",IF($H1849="NOT IN SCHEMATIC","",IF(UPPER(TRIM($C1849))=UPPER(TRIM($E1849)),"OK","MISMATCH")))</f>
        <v/>
      </c>
      <c r="J1849" s="9" t="str">
        <f aca="false">IF($A1849="","",IF($H1849="NOT IN SCHEMATIC","",IF($F1849="","NO SCH DECAL",IF($D1849="","",IF(UPPER(TRIM($D1849))=UPPER(TRIM($F1849)),"OK","MISMATCH")))))</f>
        <v/>
      </c>
      <c r="K1849" s="16" t="str">
        <f aca="false">IF($A1849="","",SUMPRODUCT(--ISNUMBER(SEARCH(","&amp;TRIM($A1849)&amp;",",","&amp;SUBSTITUTE('1. Master BOM'!$D$2:$D$400," ","")&amp;","))))</f>
        <v/>
      </c>
      <c r="L1849" s="16" t="str">
        <f aca="false">IF($A1849="","",IF($K1849&lt;&gt;1,0,SUMPRODUCT(ISNUMBER(SEARCH(","&amp;TRIM($A1849)&amp;",",","&amp;SUBSTITUTE('1. Master BOM'!$D$2:$D$400," ","")&amp;","))*ROW('1. Master BOM'!$D$2:$D$400))))</f>
        <v/>
      </c>
      <c r="M1849" s="9" t="str">
        <f aca="false">IF($A1849="","",IF($K1849=0,"NOT IN BOM",IF($K1849&gt;1,"MULTIPLE BOM LINES","OK")))</f>
        <v/>
      </c>
      <c r="N1849" s="9" t="str">
        <f aca="false">IF($A1849="","",IF($L1849=0,"—",INDEX('1. Master BOM'!$A$1:$A$400,$L1849)))</f>
        <v/>
      </c>
      <c r="O1849" s="9" t="str">
        <f aca="false">IF($A1849="","",IF($L1849=0,"—",INDEX('1. Master BOM'!$B$1:$B$400,$L1849)))</f>
        <v/>
      </c>
      <c r="P1849" s="9" t="str">
        <f aca="false">IF($A1849="","",IF(OR($H1849="NOT IN SCHEMATIC",$O1849="—"),"",IF($G1849="","NO SCH PN",IF(UPPER(TRIM($G1849))=UPPER(TRIM($O1849)),"OK","MISMATCH"))))</f>
        <v/>
      </c>
      <c r="Q1849" s="9" t="str">
        <f aca="false">IF($A1849="","",IF($L1849=0,"—",INDEX('1. Master BOM'!$E$1:$E$400,$L1849)))</f>
        <v/>
      </c>
      <c r="R1849" s="9" t="str">
        <f aca="false">IF($A1849="","",IF($L1849=0,"—",IF(T(INDEX('1. Master BOM'!$F$1:$F$400,$L1849))="","(not set)",INDEX('1. Master BOM'!$F$1:$F$400,$L1849))))</f>
        <v/>
      </c>
      <c r="S1849" s="9" t="str">
        <f aca="false">IF($A1849="","",IF(OR($R1849="—",$R1849="(not set)",$D1849=""),"",IF(ISNUMBER(SEARCH(SUBSTITUTE(SUBSTITUTE(SUBSTITUTE($R1849,"-",""),"_","")," ",""),SUBSTITUTE(SUBSTITUTE(SUBSTITUTE($D1849,"-",""),"_","")," ",""))),"OK","CHECK")))</f>
        <v/>
      </c>
      <c r="T1849" s="9" t="str">
        <f aca="false">IF($A1849="","",IF(OR($H1849="NOT IN SCHEMATIC",$I1849="MISMATCH",$J1849="MISMATCH",$P1849="MISMATCH",$M1849&lt;&gt;"OK"),"REVIEW","OK"))</f>
        <v/>
      </c>
      <c r="U1849" s="14"/>
      <c r="V1849" s="14"/>
      <c r="W1849" s="17"/>
      <c r="X1849" s="14"/>
    </row>
    <row r="1850" customFormat="false" ht="15" hidden="false" customHeight="false" outlineLevel="0" collapsed="false">
      <c r="A1850" s="9" t="str">
        <f aca="false">IF('3. Layout Parts'!$A1850="","",TRIM('3. Layout Parts'!$A1850))</f>
        <v/>
      </c>
      <c r="B1850" s="9" t="str">
        <f aca="false">IF($A1850="","",'3. Layout Parts'!$D1850)</f>
        <v/>
      </c>
      <c r="C1850" s="9" t="str">
        <f aca="false">IF($A1850="","",'3. Layout Parts'!$B1850)</f>
        <v/>
      </c>
      <c r="D1850" s="9" t="str">
        <f aca="false">IF($A1850="","",'3. Layout Parts'!$C1850)</f>
        <v/>
      </c>
      <c r="E1850" s="9" t="str">
        <f aca="false">IF($A1850="","",IFERROR(INDEX('2. Schematic Parts'!$B$2:$B$3001,MATCH($A1850,'2. Schematic Parts'!$A$2:$A$3001,0)),"NOT FOUND"))</f>
        <v/>
      </c>
      <c r="F1850" s="9" t="str">
        <f aca="false">IF($A1850="","",IFERROR(INDEX('2. Schematic Parts'!$C$2:$C$3001,MATCH($A1850,'2. Schematic Parts'!$A$2:$A$3001,0))&amp;"","NOT FOUND"))</f>
        <v/>
      </c>
      <c r="G1850" s="9" t="str">
        <f aca="false">IF($A1850="","",IFERROR(INDEX('2. Schematic Parts'!$D$2:$D$3001,MATCH($A1850,'2. Schematic Parts'!$A$2:$A$3001,0))&amp;"","NOT FOUND"))</f>
        <v/>
      </c>
      <c r="H1850" s="9" t="str">
        <f aca="false">IF($A1850="","",IF(COUNTIF('2. Schematic Parts'!$A$2:$A$3001,$A1850)=0,"NOT IN SCHEMATIC","OK"))</f>
        <v/>
      </c>
      <c r="I1850" s="9" t="str">
        <f aca="false">IF($A1850="","",IF($H1850="NOT IN SCHEMATIC","",IF(UPPER(TRIM($C1850))=UPPER(TRIM($E1850)),"OK","MISMATCH")))</f>
        <v/>
      </c>
      <c r="J1850" s="9" t="str">
        <f aca="false">IF($A1850="","",IF($H1850="NOT IN SCHEMATIC","",IF($F1850="","NO SCH DECAL",IF($D1850="","",IF(UPPER(TRIM($D1850))=UPPER(TRIM($F1850)),"OK","MISMATCH")))))</f>
        <v/>
      </c>
      <c r="K1850" s="16" t="str">
        <f aca="false">IF($A1850="","",SUMPRODUCT(--ISNUMBER(SEARCH(","&amp;TRIM($A1850)&amp;",",","&amp;SUBSTITUTE('1. Master BOM'!$D$2:$D$400," ","")&amp;","))))</f>
        <v/>
      </c>
      <c r="L1850" s="16" t="str">
        <f aca="false">IF($A1850="","",IF($K1850&lt;&gt;1,0,SUMPRODUCT(ISNUMBER(SEARCH(","&amp;TRIM($A1850)&amp;",",","&amp;SUBSTITUTE('1. Master BOM'!$D$2:$D$400," ","")&amp;","))*ROW('1. Master BOM'!$D$2:$D$400))))</f>
        <v/>
      </c>
      <c r="M1850" s="9" t="str">
        <f aca="false">IF($A1850="","",IF($K1850=0,"NOT IN BOM",IF($K1850&gt;1,"MULTIPLE BOM LINES","OK")))</f>
        <v/>
      </c>
      <c r="N1850" s="9" t="str">
        <f aca="false">IF($A1850="","",IF($L1850=0,"—",INDEX('1. Master BOM'!$A$1:$A$400,$L1850)))</f>
        <v/>
      </c>
      <c r="O1850" s="9" t="str">
        <f aca="false">IF($A1850="","",IF($L1850=0,"—",INDEX('1. Master BOM'!$B$1:$B$400,$L1850)))</f>
        <v/>
      </c>
      <c r="P1850" s="9" t="str">
        <f aca="false">IF($A1850="","",IF(OR($H1850="NOT IN SCHEMATIC",$O1850="—"),"",IF($G1850="","NO SCH PN",IF(UPPER(TRIM($G1850))=UPPER(TRIM($O1850)),"OK","MISMATCH"))))</f>
        <v/>
      </c>
      <c r="Q1850" s="9" t="str">
        <f aca="false">IF($A1850="","",IF($L1850=0,"—",INDEX('1. Master BOM'!$E$1:$E$400,$L1850)))</f>
        <v/>
      </c>
      <c r="R1850" s="9" t="str">
        <f aca="false">IF($A1850="","",IF($L1850=0,"—",IF(T(INDEX('1. Master BOM'!$F$1:$F$400,$L1850))="","(not set)",INDEX('1. Master BOM'!$F$1:$F$400,$L1850))))</f>
        <v/>
      </c>
      <c r="S1850" s="9" t="str">
        <f aca="false">IF($A1850="","",IF(OR($R1850="—",$R1850="(not set)",$D1850=""),"",IF(ISNUMBER(SEARCH(SUBSTITUTE(SUBSTITUTE(SUBSTITUTE($R1850,"-",""),"_","")," ",""),SUBSTITUTE(SUBSTITUTE(SUBSTITUTE($D1850,"-",""),"_","")," ",""))),"OK","CHECK")))</f>
        <v/>
      </c>
      <c r="T1850" s="9" t="str">
        <f aca="false">IF($A1850="","",IF(OR($H1850="NOT IN SCHEMATIC",$I1850="MISMATCH",$J1850="MISMATCH",$P1850="MISMATCH",$M1850&lt;&gt;"OK"),"REVIEW","OK"))</f>
        <v/>
      </c>
      <c r="U1850" s="14"/>
      <c r="V1850" s="14"/>
      <c r="W1850" s="17"/>
      <c r="X1850" s="14"/>
    </row>
    <row r="1851" customFormat="false" ht="15" hidden="false" customHeight="false" outlineLevel="0" collapsed="false">
      <c r="A1851" s="9" t="str">
        <f aca="false">IF('3. Layout Parts'!$A1851="","",TRIM('3. Layout Parts'!$A1851))</f>
        <v/>
      </c>
      <c r="B1851" s="9" t="str">
        <f aca="false">IF($A1851="","",'3. Layout Parts'!$D1851)</f>
        <v/>
      </c>
      <c r="C1851" s="9" t="str">
        <f aca="false">IF($A1851="","",'3. Layout Parts'!$B1851)</f>
        <v/>
      </c>
      <c r="D1851" s="9" t="str">
        <f aca="false">IF($A1851="","",'3. Layout Parts'!$C1851)</f>
        <v/>
      </c>
      <c r="E1851" s="9" t="str">
        <f aca="false">IF($A1851="","",IFERROR(INDEX('2. Schematic Parts'!$B$2:$B$3001,MATCH($A1851,'2. Schematic Parts'!$A$2:$A$3001,0)),"NOT FOUND"))</f>
        <v/>
      </c>
      <c r="F1851" s="9" t="str">
        <f aca="false">IF($A1851="","",IFERROR(INDEX('2. Schematic Parts'!$C$2:$C$3001,MATCH($A1851,'2. Schematic Parts'!$A$2:$A$3001,0))&amp;"","NOT FOUND"))</f>
        <v/>
      </c>
      <c r="G1851" s="9" t="str">
        <f aca="false">IF($A1851="","",IFERROR(INDEX('2. Schematic Parts'!$D$2:$D$3001,MATCH($A1851,'2. Schematic Parts'!$A$2:$A$3001,0))&amp;"","NOT FOUND"))</f>
        <v/>
      </c>
      <c r="H1851" s="9" t="str">
        <f aca="false">IF($A1851="","",IF(COUNTIF('2. Schematic Parts'!$A$2:$A$3001,$A1851)=0,"NOT IN SCHEMATIC","OK"))</f>
        <v/>
      </c>
      <c r="I1851" s="9" t="str">
        <f aca="false">IF($A1851="","",IF($H1851="NOT IN SCHEMATIC","",IF(UPPER(TRIM($C1851))=UPPER(TRIM($E1851)),"OK","MISMATCH")))</f>
        <v/>
      </c>
      <c r="J1851" s="9" t="str">
        <f aca="false">IF($A1851="","",IF($H1851="NOT IN SCHEMATIC","",IF($F1851="","NO SCH DECAL",IF($D1851="","",IF(UPPER(TRIM($D1851))=UPPER(TRIM($F1851)),"OK","MISMATCH")))))</f>
        <v/>
      </c>
      <c r="K1851" s="16" t="str">
        <f aca="false">IF($A1851="","",SUMPRODUCT(--ISNUMBER(SEARCH(","&amp;TRIM($A1851)&amp;",",","&amp;SUBSTITUTE('1. Master BOM'!$D$2:$D$400," ","")&amp;","))))</f>
        <v/>
      </c>
      <c r="L1851" s="16" t="str">
        <f aca="false">IF($A1851="","",IF($K1851&lt;&gt;1,0,SUMPRODUCT(ISNUMBER(SEARCH(","&amp;TRIM($A1851)&amp;",",","&amp;SUBSTITUTE('1. Master BOM'!$D$2:$D$400," ","")&amp;","))*ROW('1. Master BOM'!$D$2:$D$400))))</f>
        <v/>
      </c>
      <c r="M1851" s="9" t="str">
        <f aca="false">IF($A1851="","",IF($K1851=0,"NOT IN BOM",IF($K1851&gt;1,"MULTIPLE BOM LINES","OK")))</f>
        <v/>
      </c>
      <c r="N1851" s="9" t="str">
        <f aca="false">IF($A1851="","",IF($L1851=0,"—",INDEX('1. Master BOM'!$A$1:$A$400,$L1851)))</f>
        <v/>
      </c>
      <c r="O1851" s="9" t="str">
        <f aca="false">IF($A1851="","",IF($L1851=0,"—",INDEX('1. Master BOM'!$B$1:$B$400,$L1851)))</f>
        <v/>
      </c>
      <c r="P1851" s="9" t="str">
        <f aca="false">IF($A1851="","",IF(OR($H1851="NOT IN SCHEMATIC",$O1851="—"),"",IF($G1851="","NO SCH PN",IF(UPPER(TRIM($G1851))=UPPER(TRIM($O1851)),"OK","MISMATCH"))))</f>
        <v/>
      </c>
      <c r="Q1851" s="9" t="str">
        <f aca="false">IF($A1851="","",IF($L1851=0,"—",INDEX('1. Master BOM'!$E$1:$E$400,$L1851)))</f>
        <v/>
      </c>
      <c r="R1851" s="9" t="str">
        <f aca="false">IF($A1851="","",IF($L1851=0,"—",IF(T(INDEX('1. Master BOM'!$F$1:$F$400,$L1851))="","(not set)",INDEX('1. Master BOM'!$F$1:$F$400,$L1851))))</f>
        <v/>
      </c>
      <c r="S1851" s="9" t="str">
        <f aca="false">IF($A1851="","",IF(OR($R1851="—",$R1851="(not set)",$D1851=""),"",IF(ISNUMBER(SEARCH(SUBSTITUTE(SUBSTITUTE(SUBSTITUTE($R1851,"-",""),"_","")," ",""),SUBSTITUTE(SUBSTITUTE(SUBSTITUTE($D1851,"-",""),"_","")," ",""))),"OK","CHECK")))</f>
        <v/>
      </c>
      <c r="T1851" s="9" t="str">
        <f aca="false">IF($A1851="","",IF(OR($H1851="NOT IN SCHEMATIC",$I1851="MISMATCH",$J1851="MISMATCH",$P1851="MISMATCH",$M1851&lt;&gt;"OK"),"REVIEW","OK"))</f>
        <v/>
      </c>
      <c r="U1851" s="14"/>
      <c r="V1851" s="14"/>
      <c r="W1851" s="17"/>
      <c r="X1851" s="14"/>
    </row>
    <row r="1852" customFormat="false" ht="15" hidden="false" customHeight="false" outlineLevel="0" collapsed="false">
      <c r="A1852" s="9" t="str">
        <f aca="false">IF('3. Layout Parts'!$A1852="","",TRIM('3. Layout Parts'!$A1852))</f>
        <v/>
      </c>
      <c r="B1852" s="9" t="str">
        <f aca="false">IF($A1852="","",'3. Layout Parts'!$D1852)</f>
        <v/>
      </c>
      <c r="C1852" s="9" t="str">
        <f aca="false">IF($A1852="","",'3. Layout Parts'!$B1852)</f>
        <v/>
      </c>
      <c r="D1852" s="9" t="str">
        <f aca="false">IF($A1852="","",'3. Layout Parts'!$C1852)</f>
        <v/>
      </c>
      <c r="E1852" s="9" t="str">
        <f aca="false">IF($A1852="","",IFERROR(INDEX('2. Schematic Parts'!$B$2:$B$3001,MATCH($A1852,'2. Schematic Parts'!$A$2:$A$3001,0)),"NOT FOUND"))</f>
        <v/>
      </c>
      <c r="F1852" s="9" t="str">
        <f aca="false">IF($A1852="","",IFERROR(INDEX('2. Schematic Parts'!$C$2:$C$3001,MATCH($A1852,'2. Schematic Parts'!$A$2:$A$3001,0))&amp;"","NOT FOUND"))</f>
        <v/>
      </c>
      <c r="G1852" s="9" t="str">
        <f aca="false">IF($A1852="","",IFERROR(INDEX('2. Schematic Parts'!$D$2:$D$3001,MATCH($A1852,'2. Schematic Parts'!$A$2:$A$3001,0))&amp;"","NOT FOUND"))</f>
        <v/>
      </c>
      <c r="H1852" s="9" t="str">
        <f aca="false">IF($A1852="","",IF(COUNTIF('2. Schematic Parts'!$A$2:$A$3001,$A1852)=0,"NOT IN SCHEMATIC","OK"))</f>
        <v/>
      </c>
      <c r="I1852" s="9" t="str">
        <f aca="false">IF($A1852="","",IF($H1852="NOT IN SCHEMATIC","",IF(UPPER(TRIM($C1852))=UPPER(TRIM($E1852)),"OK","MISMATCH")))</f>
        <v/>
      </c>
      <c r="J1852" s="9" t="str">
        <f aca="false">IF($A1852="","",IF($H1852="NOT IN SCHEMATIC","",IF($F1852="","NO SCH DECAL",IF($D1852="","",IF(UPPER(TRIM($D1852))=UPPER(TRIM($F1852)),"OK","MISMATCH")))))</f>
        <v/>
      </c>
      <c r="K1852" s="16" t="str">
        <f aca="false">IF($A1852="","",SUMPRODUCT(--ISNUMBER(SEARCH(","&amp;TRIM($A1852)&amp;",",","&amp;SUBSTITUTE('1. Master BOM'!$D$2:$D$400," ","")&amp;","))))</f>
        <v/>
      </c>
      <c r="L1852" s="16" t="str">
        <f aca="false">IF($A1852="","",IF($K1852&lt;&gt;1,0,SUMPRODUCT(ISNUMBER(SEARCH(","&amp;TRIM($A1852)&amp;",",","&amp;SUBSTITUTE('1. Master BOM'!$D$2:$D$400," ","")&amp;","))*ROW('1. Master BOM'!$D$2:$D$400))))</f>
        <v/>
      </c>
      <c r="M1852" s="9" t="str">
        <f aca="false">IF($A1852="","",IF($K1852=0,"NOT IN BOM",IF($K1852&gt;1,"MULTIPLE BOM LINES","OK")))</f>
        <v/>
      </c>
      <c r="N1852" s="9" t="str">
        <f aca="false">IF($A1852="","",IF($L1852=0,"—",INDEX('1. Master BOM'!$A$1:$A$400,$L1852)))</f>
        <v/>
      </c>
      <c r="O1852" s="9" t="str">
        <f aca="false">IF($A1852="","",IF($L1852=0,"—",INDEX('1. Master BOM'!$B$1:$B$400,$L1852)))</f>
        <v/>
      </c>
      <c r="P1852" s="9" t="str">
        <f aca="false">IF($A1852="","",IF(OR($H1852="NOT IN SCHEMATIC",$O1852="—"),"",IF($G1852="","NO SCH PN",IF(UPPER(TRIM($G1852))=UPPER(TRIM($O1852)),"OK","MISMATCH"))))</f>
        <v/>
      </c>
      <c r="Q1852" s="9" t="str">
        <f aca="false">IF($A1852="","",IF($L1852=0,"—",INDEX('1. Master BOM'!$E$1:$E$400,$L1852)))</f>
        <v/>
      </c>
      <c r="R1852" s="9" t="str">
        <f aca="false">IF($A1852="","",IF($L1852=0,"—",IF(T(INDEX('1. Master BOM'!$F$1:$F$400,$L1852))="","(not set)",INDEX('1. Master BOM'!$F$1:$F$400,$L1852))))</f>
        <v/>
      </c>
      <c r="S1852" s="9" t="str">
        <f aca="false">IF($A1852="","",IF(OR($R1852="—",$R1852="(not set)",$D1852=""),"",IF(ISNUMBER(SEARCH(SUBSTITUTE(SUBSTITUTE(SUBSTITUTE($R1852,"-",""),"_","")," ",""),SUBSTITUTE(SUBSTITUTE(SUBSTITUTE($D1852,"-",""),"_","")," ",""))),"OK","CHECK")))</f>
        <v/>
      </c>
      <c r="T1852" s="9" t="str">
        <f aca="false">IF($A1852="","",IF(OR($H1852="NOT IN SCHEMATIC",$I1852="MISMATCH",$J1852="MISMATCH",$P1852="MISMATCH",$M1852&lt;&gt;"OK"),"REVIEW","OK"))</f>
        <v/>
      </c>
      <c r="U1852" s="14"/>
      <c r="V1852" s="14"/>
      <c r="W1852" s="17"/>
      <c r="X1852" s="14"/>
    </row>
    <row r="1853" customFormat="false" ht="15" hidden="false" customHeight="false" outlineLevel="0" collapsed="false">
      <c r="A1853" s="9" t="str">
        <f aca="false">IF('3. Layout Parts'!$A1853="","",TRIM('3. Layout Parts'!$A1853))</f>
        <v/>
      </c>
      <c r="B1853" s="9" t="str">
        <f aca="false">IF($A1853="","",'3. Layout Parts'!$D1853)</f>
        <v/>
      </c>
      <c r="C1853" s="9" t="str">
        <f aca="false">IF($A1853="","",'3. Layout Parts'!$B1853)</f>
        <v/>
      </c>
      <c r="D1853" s="9" t="str">
        <f aca="false">IF($A1853="","",'3. Layout Parts'!$C1853)</f>
        <v/>
      </c>
      <c r="E1853" s="9" t="str">
        <f aca="false">IF($A1853="","",IFERROR(INDEX('2. Schematic Parts'!$B$2:$B$3001,MATCH($A1853,'2. Schematic Parts'!$A$2:$A$3001,0)),"NOT FOUND"))</f>
        <v/>
      </c>
      <c r="F1853" s="9" t="str">
        <f aca="false">IF($A1853="","",IFERROR(INDEX('2. Schematic Parts'!$C$2:$C$3001,MATCH($A1853,'2. Schematic Parts'!$A$2:$A$3001,0))&amp;"","NOT FOUND"))</f>
        <v/>
      </c>
      <c r="G1853" s="9" t="str">
        <f aca="false">IF($A1853="","",IFERROR(INDEX('2. Schematic Parts'!$D$2:$D$3001,MATCH($A1853,'2. Schematic Parts'!$A$2:$A$3001,0))&amp;"","NOT FOUND"))</f>
        <v/>
      </c>
      <c r="H1853" s="9" t="str">
        <f aca="false">IF($A1853="","",IF(COUNTIF('2. Schematic Parts'!$A$2:$A$3001,$A1853)=0,"NOT IN SCHEMATIC","OK"))</f>
        <v/>
      </c>
      <c r="I1853" s="9" t="str">
        <f aca="false">IF($A1853="","",IF($H1853="NOT IN SCHEMATIC","",IF(UPPER(TRIM($C1853))=UPPER(TRIM($E1853)),"OK","MISMATCH")))</f>
        <v/>
      </c>
      <c r="J1853" s="9" t="str">
        <f aca="false">IF($A1853="","",IF($H1853="NOT IN SCHEMATIC","",IF($F1853="","NO SCH DECAL",IF($D1853="","",IF(UPPER(TRIM($D1853))=UPPER(TRIM($F1853)),"OK","MISMATCH")))))</f>
        <v/>
      </c>
      <c r="K1853" s="16" t="str">
        <f aca="false">IF($A1853="","",SUMPRODUCT(--ISNUMBER(SEARCH(","&amp;TRIM($A1853)&amp;",",","&amp;SUBSTITUTE('1. Master BOM'!$D$2:$D$400," ","")&amp;","))))</f>
        <v/>
      </c>
      <c r="L1853" s="16" t="str">
        <f aca="false">IF($A1853="","",IF($K1853&lt;&gt;1,0,SUMPRODUCT(ISNUMBER(SEARCH(","&amp;TRIM($A1853)&amp;",",","&amp;SUBSTITUTE('1. Master BOM'!$D$2:$D$400," ","")&amp;","))*ROW('1. Master BOM'!$D$2:$D$400))))</f>
        <v/>
      </c>
      <c r="M1853" s="9" t="str">
        <f aca="false">IF($A1853="","",IF($K1853=0,"NOT IN BOM",IF($K1853&gt;1,"MULTIPLE BOM LINES","OK")))</f>
        <v/>
      </c>
      <c r="N1853" s="9" t="str">
        <f aca="false">IF($A1853="","",IF($L1853=0,"—",INDEX('1. Master BOM'!$A$1:$A$400,$L1853)))</f>
        <v/>
      </c>
      <c r="O1853" s="9" t="str">
        <f aca="false">IF($A1853="","",IF($L1853=0,"—",INDEX('1. Master BOM'!$B$1:$B$400,$L1853)))</f>
        <v/>
      </c>
      <c r="P1853" s="9" t="str">
        <f aca="false">IF($A1853="","",IF(OR($H1853="NOT IN SCHEMATIC",$O1853="—"),"",IF($G1853="","NO SCH PN",IF(UPPER(TRIM($G1853))=UPPER(TRIM($O1853)),"OK","MISMATCH"))))</f>
        <v/>
      </c>
      <c r="Q1853" s="9" t="str">
        <f aca="false">IF($A1853="","",IF($L1853=0,"—",INDEX('1. Master BOM'!$E$1:$E$400,$L1853)))</f>
        <v/>
      </c>
      <c r="R1853" s="9" t="str">
        <f aca="false">IF($A1853="","",IF($L1853=0,"—",IF(T(INDEX('1. Master BOM'!$F$1:$F$400,$L1853))="","(not set)",INDEX('1. Master BOM'!$F$1:$F$400,$L1853))))</f>
        <v/>
      </c>
      <c r="S1853" s="9" t="str">
        <f aca="false">IF($A1853="","",IF(OR($R1853="—",$R1853="(not set)",$D1853=""),"",IF(ISNUMBER(SEARCH(SUBSTITUTE(SUBSTITUTE(SUBSTITUTE($R1853,"-",""),"_","")," ",""),SUBSTITUTE(SUBSTITUTE(SUBSTITUTE($D1853,"-",""),"_","")," ",""))),"OK","CHECK")))</f>
        <v/>
      </c>
      <c r="T1853" s="9" t="str">
        <f aca="false">IF($A1853="","",IF(OR($H1853="NOT IN SCHEMATIC",$I1853="MISMATCH",$J1853="MISMATCH",$P1853="MISMATCH",$M1853&lt;&gt;"OK"),"REVIEW","OK"))</f>
        <v/>
      </c>
      <c r="U1853" s="14"/>
      <c r="V1853" s="14"/>
      <c r="W1853" s="17"/>
      <c r="X1853" s="14"/>
    </row>
    <row r="1854" customFormat="false" ht="15" hidden="false" customHeight="false" outlineLevel="0" collapsed="false">
      <c r="A1854" s="9" t="str">
        <f aca="false">IF('3. Layout Parts'!$A1854="","",TRIM('3. Layout Parts'!$A1854))</f>
        <v/>
      </c>
      <c r="B1854" s="9" t="str">
        <f aca="false">IF($A1854="","",'3. Layout Parts'!$D1854)</f>
        <v/>
      </c>
      <c r="C1854" s="9" t="str">
        <f aca="false">IF($A1854="","",'3. Layout Parts'!$B1854)</f>
        <v/>
      </c>
      <c r="D1854" s="9" t="str">
        <f aca="false">IF($A1854="","",'3. Layout Parts'!$C1854)</f>
        <v/>
      </c>
      <c r="E1854" s="9" t="str">
        <f aca="false">IF($A1854="","",IFERROR(INDEX('2. Schematic Parts'!$B$2:$B$3001,MATCH($A1854,'2. Schematic Parts'!$A$2:$A$3001,0)),"NOT FOUND"))</f>
        <v/>
      </c>
      <c r="F1854" s="9" t="str">
        <f aca="false">IF($A1854="","",IFERROR(INDEX('2. Schematic Parts'!$C$2:$C$3001,MATCH($A1854,'2. Schematic Parts'!$A$2:$A$3001,0))&amp;"","NOT FOUND"))</f>
        <v/>
      </c>
      <c r="G1854" s="9" t="str">
        <f aca="false">IF($A1854="","",IFERROR(INDEX('2. Schematic Parts'!$D$2:$D$3001,MATCH($A1854,'2. Schematic Parts'!$A$2:$A$3001,0))&amp;"","NOT FOUND"))</f>
        <v/>
      </c>
      <c r="H1854" s="9" t="str">
        <f aca="false">IF($A1854="","",IF(COUNTIF('2. Schematic Parts'!$A$2:$A$3001,$A1854)=0,"NOT IN SCHEMATIC","OK"))</f>
        <v/>
      </c>
      <c r="I1854" s="9" t="str">
        <f aca="false">IF($A1854="","",IF($H1854="NOT IN SCHEMATIC","",IF(UPPER(TRIM($C1854))=UPPER(TRIM($E1854)),"OK","MISMATCH")))</f>
        <v/>
      </c>
      <c r="J1854" s="9" t="str">
        <f aca="false">IF($A1854="","",IF($H1854="NOT IN SCHEMATIC","",IF($F1854="","NO SCH DECAL",IF($D1854="","",IF(UPPER(TRIM($D1854))=UPPER(TRIM($F1854)),"OK","MISMATCH")))))</f>
        <v/>
      </c>
      <c r="K1854" s="16" t="str">
        <f aca="false">IF($A1854="","",SUMPRODUCT(--ISNUMBER(SEARCH(","&amp;TRIM($A1854)&amp;",",","&amp;SUBSTITUTE('1. Master BOM'!$D$2:$D$400," ","")&amp;","))))</f>
        <v/>
      </c>
      <c r="L1854" s="16" t="str">
        <f aca="false">IF($A1854="","",IF($K1854&lt;&gt;1,0,SUMPRODUCT(ISNUMBER(SEARCH(","&amp;TRIM($A1854)&amp;",",","&amp;SUBSTITUTE('1. Master BOM'!$D$2:$D$400," ","")&amp;","))*ROW('1. Master BOM'!$D$2:$D$400))))</f>
        <v/>
      </c>
      <c r="M1854" s="9" t="str">
        <f aca="false">IF($A1854="","",IF($K1854=0,"NOT IN BOM",IF($K1854&gt;1,"MULTIPLE BOM LINES","OK")))</f>
        <v/>
      </c>
      <c r="N1854" s="9" t="str">
        <f aca="false">IF($A1854="","",IF($L1854=0,"—",INDEX('1. Master BOM'!$A$1:$A$400,$L1854)))</f>
        <v/>
      </c>
      <c r="O1854" s="9" t="str">
        <f aca="false">IF($A1854="","",IF($L1854=0,"—",INDEX('1. Master BOM'!$B$1:$B$400,$L1854)))</f>
        <v/>
      </c>
      <c r="P1854" s="9" t="str">
        <f aca="false">IF($A1854="","",IF(OR($H1854="NOT IN SCHEMATIC",$O1854="—"),"",IF($G1854="","NO SCH PN",IF(UPPER(TRIM($G1854))=UPPER(TRIM($O1854)),"OK","MISMATCH"))))</f>
        <v/>
      </c>
      <c r="Q1854" s="9" t="str">
        <f aca="false">IF($A1854="","",IF($L1854=0,"—",INDEX('1. Master BOM'!$E$1:$E$400,$L1854)))</f>
        <v/>
      </c>
      <c r="R1854" s="9" t="str">
        <f aca="false">IF($A1854="","",IF($L1854=0,"—",IF(T(INDEX('1. Master BOM'!$F$1:$F$400,$L1854))="","(not set)",INDEX('1. Master BOM'!$F$1:$F$400,$L1854))))</f>
        <v/>
      </c>
      <c r="S1854" s="9" t="str">
        <f aca="false">IF($A1854="","",IF(OR($R1854="—",$R1854="(not set)",$D1854=""),"",IF(ISNUMBER(SEARCH(SUBSTITUTE(SUBSTITUTE(SUBSTITUTE($R1854,"-",""),"_","")," ",""),SUBSTITUTE(SUBSTITUTE(SUBSTITUTE($D1854,"-",""),"_","")," ",""))),"OK","CHECK")))</f>
        <v/>
      </c>
      <c r="T1854" s="9" t="str">
        <f aca="false">IF($A1854="","",IF(OR($H1854="NOT IN SCHEMATIC",$I1854="MISMATCH",$J1854="MISMATCH",$P1854="MISMATCH",$M1854&lt;&gt;"OK"),"REVIEW","OK"))</f>
        <v/>
      </c>
      <c r="U1854" s="14"/>
      <c r="V1854" s="14"/>
      <c r="W1854" s="17"/>
      <c r="X1854" s="14"/>
    </row>
    <row r="1855" customFormat="false" ht="15" hidden="false" customHeight="false" outlineLevel="0" collapsed="false">
      <c r="A1855" s="9" t="str">
        <f aca="false">IF('3. Layout Parts'!$A1855="","",TRIM('3. Layout Parts'!$A1855))</f>
        <v/>
      </c>
      <c r="B1855" s="9" t="str">
        <f aca="false">IF($A1855="","",'3. Layout Parts'!$D1855)</f>
        <v/>
      </c>
      <c r="C1855" s="9" t="str">
        <f aca="false">IF($A1855="","",'3. Layout Parts'!$B1855)</f>
        <v/>
      </c>
      <c r="D1855" s="9" t="str">
        <f aca="false">IF($A1855="","",'3. Layout Parts'!$C1855)</f>
        <v/>
      </c>
      <c r="E1855" s="9" t="str">
        <f aca="false">IF($A1855="","",IFERROR(INDEX('2. Schematic Parts'!$B$2:$B$3001,MATCH($A1855,'2. Schematic Parts'!$A$2:$A$3001,0)),"NOT FOUND"))</f>
        <v/>
      </c>
      <c r="F1855" s="9" t="str">
        <f aca="false">IF($A1855="","",IFERROR(INDEX('2. Schematic Parts'!$C$2:$C$3001,MATCH($A1855,'2. Schematic Parts'!$A$2:$A$3001,0))&amp;"","NOT FOUND"))</f>
        <v/>
      </c>
      <c r="G1855" s="9" t="str">
        <f aca="false">IF($A1855="","",IFERROR(INDEX('2. Schematic Parts'!$D$2:$D$3001,MATCH($A1855,'2. Schematic Parts'!$A$2:$A$3001,0))&amp;"","NOT FOUND"))</f>
        <v/>
      </c>
      <c r="H1855" s="9" t="str">
        <f aca="false">IF($A1855="","",IF(COUNTIF('2. Schematic Parts'!$A$2:$A$3001,$A1855)=0,"NOT IN SCHEMATIC","OK"))</f>
        <v/>
      </c>
      <c r="I1855" s="9" t="str">
        <f aca="false">IF($A1855="","",IF($H1855="NOT IN SCHEMATIC","",IF(UPPER(TRIM($C1855))=UPPER(TRIM($E1855)),"OK","MISMATCH")))</f>
        <v/>
      </c>
      <c r="J1855" s="9" t="str">
        <f aca="false">IF($A1855="","",IF($H1855="NOT IN SCHEMATIC","",IF($F1855="","NO SCH DECAL",IF($D1855="","",IF(UPPER(TRIM($D1855))=UPPER(TRIM($F1855)),"OK","MISMATCH")))))</f>
        <v/>
      </c>
      <c r="K1855" s="16" t="str">
        <f aca="false">IF($A1855="","",SUMPRODUCT(--ISNUMBER(SEARCH(","&amp;TRIM($A1855)&amp;",",","&amp;SUBSTITUTE('1. Master BOM'!$D$2:$D$400," ","")&amp;","))))</f>
        <v/>
      </c>
      <c r="L1855" s="16" t="str">
        <f aca="false">IF($A1855="","",IF($K1855&lt;&gt;1,0,SUMPRODUCT(ISNUMBER(SEARCH(","&amp;TRIM($A1855)&amp;",",","&amp;SUBSTITUTE('1. Master BOM'!$D$2:$D$400," ","")&amp;","))*ROW('1. Master BOM'!$D$2:$D$400))))</f>
        <v/>
      </c>
      <c r="M1855" s="9" t="str">
        <f aca="false">IF($A1855="","",IF($K1855=0,"NOT IN BOM",IF($K1855&gt;1,"MULTIPLE BOM LINES","OK")))</f>
        <v/>
      </c>
      <c r="N1855" s="9" t="str">
        <f aca="false">IF($A1855="","",IF($L1855=0,"—",INDEX('1. Master BOM'!$A$1:$A$400,$L1855)))</f>
        <v/>
      </c>
      <c r="O1855" s="9" t="str">
        <f aca="false">IF($A1855="","",IF($L1855=0,"—",INDEX('1. Master BOM'!$B$1:$B$400,$L1855)))</f>
        <v/>
      </c>
      <c r="P1855" s="9" t="str">
        <f aca="false">IF($A1855="","",IF(OR($H1855="NOT IN SCHEMATIC",$O1855="—"),"",IF($G1855="","NO SCH PN",IF(UPPER(TRIM($G1855))=UPPER(TRIM($O1855)),"OK","MISMATCH"))))</f>
        <v/>
      </c>
      <c r="Q1855" s="9" t="str">
        <f aca="false">IF($A1855="","",IF($L1855=0,"—",INDEX('1. Master BOM'!$E$1:$E$400,$L1855)))</f>
        <v/>
      </c>
      <c r="R1855" s="9" t="str">
        <f aca="false">IF($A1855="","",IF($L1855=0,"—",IF(T(INDEX('1. Master BOM'!$F$1:$F$400,$L1855))="","(not set)",INDEX('1. Master BOM'!$F$1:$F$400,$L1855))))</f>
        <v/>
      </c>
      <c r="S1855" s="9" t="str">
        <f aca="false">IF($A1855="","",IF(OR($R1855="—",$R1855="(not set)",$D1855=""),"",IF(ISNUMBER(SEARCH(SUBSTITUTE(SUBSTITUTE(SUBSTITUTE($R1855,"-",""),"_","")," ",""),SUBSTITUTE(SUBSTITUTE(SUBSTITUTE($D1855,"-",""),"_","")," ",""))),"OK","CHECK")))</f>
        <v/>
      </c>
      <c r="T1855" s="9" t="str">
        <f aca="false">IF($A1855="","",IF(OR($H1855="NOT IN SCHEMATIC",$I1855="MISMATCH",$J1855="MISMATCH",$P1855="MISMATCH",$M1855&lt;&gt;"OK"),"REVIEW","OK"))</f>
        <v/>
      </c>
      <c r="U1855" s="14"/>
      <c r="V1855" s="14"/>
      <c r="W1855" s="17"/>
      <c r="X1855" s="14"/>
    </row>
    <row r="1856" customFormat="false" ht="15" hidden="false" customHeight="false" outlineLevel="0" collapsed="false">
      <c r="A1856" s="9" t="str">
        <f aca="false">IF('3. Layout Parts'!$A1856="","",TRIM('3. Layout Parts'!$A1856))</f>
        <v/>
      </c>
      <c r="B1856" s="9" t="str">
        <f aca="false">IF($A1856="","",'3. Layout Parts'!$D1856)</f>
        <v/>
      </c>
      <c r="C1856" s="9" t="str">
        <f aca="false">IF($A1856="","",'3. Layout Parts'!$B1856)</f>
        <v/>
      </c>
      <c r="D1856" s="9" t="str">
        <f aca="false">IF($A1856="","",'3. Layout Parts'!$C1856)</f>
        <v/>
      </c>
      <c r="E1856" s="9" t="str">
        <f aca="false">IF($A1856="","",IFERROR(INDEX('2. Schematic Parts'!$B$2:$B$3001,MATCH($A1856,'2. Schematic Parts'!$A$2:$A$3001,0)),"NOT FOUND"))</f>
        <v/>
      </c>
      <c r="F1856" s="9" t="str">
        <f aca="false">IF($A1856="","",IFERROR(INDEX('2. Schematic Parts'!$C$2:$C$3001,MATCH($A1856,'2. Schematic Parts'!$A$2:$A$3001,0))&amp;"","NOT FOUND"))</f>
        <v/>
      </c>
      <c r="G1856" s="9" t="str">
        <f aca="false">IF($A1856="","",IFERROR(INDEX('2. Schematic Parts'!$D$2:$D$3001,MATCH($A1856,'2. Schematic Parts'!$A$2:$A$3001,0))&amp;"","NOT FOUND"))</f>
        <v/>
      </c>
      <c r="H1856" s="9" t="str">
        <f aca="false">IF($A1856="","",IF(COUNTIF('2. Schematic Parts'!$A$2:$A$3001,$A1856)=0,"NOT IN SCHEMATIC","OK"))</f>
        <v/>
      </c>
      <c r="I1856" s="9" t="str">
        <f aca="false">IF($A1856="","",IF($H1856="NOT IN SCHEMATIC","",IF(UPPER(TRIM($C1856))=UPPER(TRIM($E1856)),"OK","MISMATCH")))</f>
        <v/>
      </c>
      <c r="J1856" s="9" t="str">
        <f aca="false">IF($A1856="","",IF($H1856="NOT IN SCHEMATIC","",IF($F1856="","NO SCH DECAL",IF($D1856="","",IF(UPPER(TRIM($D1856))=UPPER(TRIM($F1856)),"OK","MISMATCH")))))</f>
        <v/>
      </c>
      <c r="K1856" s="16" t="str">
        <f aca="false">IF($A1856="","",SUMPRODUCT(--ISNUMBER(SEARCH(","&amp;TRIM($A1856)&amp;",",","&amp;SUBSTITUTE('1. Master BOM'!$D$2:$D$400," ","")&amp;","))))</f>
        <v/>
      </c>
      <c r="L1856" s="16" t="str">
        <f aca="false">IF($A1856="","",IF($K1856&lt;&gt;1,0,SUMPRODUCT(ISNUMBER(SEARCH(","&amp;TRIM($A1856)&amp;",",","&amp;SUBSTITUTE('1. Master BOM'!$D$2:$D$400," ","")&amp;","))*ROW('1. Master BOM'!$D$2:$D$400))))</f>
        <v/>
      </c>
      <c r="M1856" s="9" t="str">
        <f aca="false">IF($A1856="","",IF($K1856=0,"NOT IN BOM",IF($K1856&gt;1,"MULTIPLE BOM LINES","OK")))</f>
        <v/>
      </c>
      <c r="N1856" s="9" t="str">
        <f aca="false">IF($A1856="","",IF($L1856=0,"—",INDEX('1. Master BOM'!$A$1:$A$400,$L1856)))</f>
        <v/>
      </c>
      <c r="O1856" s="9" t="str">
        <f aca="false">IF($A1856="","",IF($L1856=0,"—",INDEX('1. Master BOM'!$B$1:$B$400,$L1856)))</f>
        <v/>
      </c>
      <c r="P1856" s="9" t="str">
        <f aca="false">IF($A1856="","",IF(OR($H1856="NOT IN SCHEMATIC",$O1856="—"),"",IF($G1856="","NO SCH PN",IF(UPPER(TRIM($G1856))=UPPER(TRIM($O1856)),"OK","MISMATCH"))))</f>
        <v/>
      </c>
      <c r="Q1856" s="9" t="str">
        <f aca="false">IF($A1856="","",IF($L1856=0,"—",INDEX('1. Master BOM'!$E$1:$E$400,$L1856)))</f>
        <v/>
      </c>
      <c r="R1856" s="9" t="str">
        <f aca="false">IF($A1856="","",IF($L1856=0,"—",IF(T(INDEX('1. Master BOM'!$F$1:$F$400,$L1856))="","(not set)",INDEX('1. Master BOM'!$F$1:$F$400,$L1856))))</f>
        <v/>
      </c>
      <c r="S1856" s="9" t="str">
        <f aca="false">IF($A1856="","",IF(OR($R1856="—",$R1856="(not set)",$D1856=""),"",IF(ISNUMBER(SEARCH(SUBSTITUTE(SUBSTITUTE(SUBSTITUTE($R1856,"-",""),"_","")," ",""),SUBSTITUTE(SUBSTITUTE(SUBSTITUTE($D1856,"-",""),"_","")," ",""))),"OK","CHECK")))</f>
        <v/>
      </c>
      <c r="T1856" s="9" t="str">
        <f aca="false">IF($A1856="","",IF(OR($H1856="NOT IN SCHEMATIC",$I1856="MISMATCH",$J1856="MISMATCH",$P1856="MISMATCH",$M1856&lt;&gt;"OK"),"REVIEW","OK"))</f>
        <v/>
      </c>
      <c r="U1856" s="14"/>
      <c r="V1856" s="14"/>
      <c r="W1856" s="17"/>
      <c r="X1856" s="14"/>
    </row>
    <row r="1857" customFormat="false" ht="15" hidden="false" customHeight="false" outlineLevel="0" collapsed="false">
      <c r="A1857" s="9" t="str">
        <f aca="false">IF('3. Layout Parts'!$A1857="","",TRIM('3. Layout Parts'!$A1857))</f>
        <v/>
      </c>
      <c r="B1857" s="9" t="str">
        <f aca="false">IF($A1857="","",'3. Layout Parts'!$D1857)</f>
        <v/>
      </c>
      <c r="C1857" s="9" t="str">
        <f aca="false">IF($A1857="","",'3. Layout Parts'!$B1857)</f>
        <v/>
      </c>
      <c r="D1857" s="9" t="str">
        <f aca="false">IF($A1857="","",'3. Layout Parts'!$C1857)</f>
        <v/>
      </c>
      <c r="E1857" s="9" t="str">
        <f aca="false">IF($A1857="","",IFERROR(INDEX('2. Schematic Parts'!$B$2:$B$3001,MATCH($A1857,'2. Schematic Parts'!$A$2:$A$3001,0)),"NOT FOUND"))</f>
        <v/>
      </c>
      <c r="F1857" s="9" t="str">
        <f aca="false">IF($A1857="","",IFERROR(INDEX('2. Schematic Parts'!$C$2:$C$3001,MATCH($A1857,'2. Schematic Parts'!$A$2:$A$3001,0))&amp;"","NOT FOUND"))</f>
        <v/>
      </c>
      <c r="G1857" s="9" t="str">
        <f aca="false">IF($A1857="","",IFERROR(INDEX('2. Schematic Parts'!$D$2:$D$3001,MATCH($A1857,'2. Schematic Parts'!$A$2:$A$3001,0))&amp;"","NOT FOUND"))</f>
        <v/>
      </c>
      <c r="H1857" s="9" t="str">
        <f aca="false">IF($A1857="","",IF(COUNTIF('2. Schematic Parts'!$A$2:$A$3001,$A1857)=0,"NOT IN SCHEMATIC","OK"))</f>
        <v/>
      </c>
      <c r="I1857" s="9" t="str">
        <f aca="false">IF($A1857="","",IF($H1857="NOT IN SCHEMATIC","",IF(UPPER(TRIM($C1857))=UPPER(TRIM($E1857)),"OK","MISMATCH")))</f>
        <v/>
      </c>
      <c r="J1857" s="9" t="str">
        <f aca="false">IF($A1857="","",IF($H1857="NOT IN SCHEMATIC","",IF($F1857="","NO SCH DECAL",IF($D1857="","",IF(UPPER(TRIM($D1857))=UPPER(TRIM($F1857)),"OK","MISMATCH")))))</f>
        <v/>
      </c>
      <c r="K1857" s="16" t="str">
        <f aca="false">IF($A1857="","",SUMPRODUCT(--ISNUMBER(SEARCH(","&amp;TRIM($A1857)&amp;",",","&amp;SUBSTITUTE('1. Master BOM'!$D$2:$D$400," ","")&amp;","))))</f>
        <v/>
      </c>
      <c r="L1857" s="16" t="str">
        <f aca="false">IF($A1857="","",IF($K1857&lt;&gt;1,0,SUMPRODUCT(ISNUMBER(SEARCH(","&amp;TRIM($A1857)&amp;",",","&amp;SUBSTITUTE('1. Master BOM'!$D$2:$D$400," ","")&amp;","))*ROW('1. Master BOM'!$D$2:$D$400))))</f>
        <v/>
      </c>
      <c r="M1857" s="9" t="str">
        <f aca="false">IF($A1857="","",IF($K1857=0,"NOT IN BOM",IF($K1857&gt;1,"MULTIPLE BOM LINES","OK")))</f>
        <v/>
      </c>
      <c r="N1857" s="9" t="str">
        <f aca="false">IF($A1857="","",IF($L1857=0,"—",INDEX('1. Master BOM'!$A$1:$A$400,$L1857)))</f>
        <v/>
      </c>
      <c r="O1857" s="9" t="str">
        <f aca="false">IF($A1857="","",IF($L1857=0,"—",INDEX('1. Master BOM'!$B$1:$B$400,$L1857)))</f>
        <v/>
      </c>
      <c r="P1857" s="9" t="str">
        <f aca="false">IF($A1857="","",IF(OR($H1857="NOT IN SCHEMATIC",$O1857="—"),"",IF($G1857="","NO SCH PN",IF(UPPER(TRIM($G1857))=UPPER(TRIM($O1857)),"OK","MISMATCH"))))</f>
        <v/>
      </c>
      <c r="Q1857" s="9" t="str">
        <f aca="false">IF($A1857="","",IF($L1857=0,"—",INDEX('1. Master BOM'!$E$1:$E$400,$L1857)))</f>
        <v/>
      </c>
      <c r="R1857" s="9" t="str">
        <f aca="false">IF($A1857="","",IF($L1857=0,"—",IF(T(INDEX('1. Master BOM'!$F$1:$F$400,$L1857))="","(not set)",INDEX('1. Master BOM'!$F$1:$F$400,$L1857))))</f>
        <v/>
      </c>
      <c r="S1857" s="9" t="str">
        <f aca="false">IF($A1857="","",IF(OR($R1857="—",$R1857="(not set)",$D1857=""),"",IF(ISNUMBER(SEARCH(SUBSTITUTE(SUBSTITUTE(SUBSTITUTE($R1857,"-",""),"_","")," ",""),SUBSTITUTE(SUBSTITUTE(SUBSTITUTE($D1857,"-",""),"_","")," ",""))),"OK","CHECK")))</f>
        <v/>
      </c>
      <c r="T1857" s="9" t="str">
        <f aca="false">IF($A1857="","",IF(OR($H1857="NOT IN SCHEMATIC",$I1857="MISMATCH",$J1857="MISMATCH",$P1857="MISMATCH",$M1857&lt;&gt;"OK"),"REVIEW","OK"))</f>
        <v/>
      </c>
      <c r="U1857" s="14"/>
      <c r="V1857" s="14"/>
      <c r="W1857" s="17"/>
      <c r="X1857" s="14"/>
    </row>
    <row r="1858" customFormat="false" ht="15" hidden="false" customHeight="false" outlineLevel="0" collapsed="false">
      <c r="A1858" s="9" t="str">
        <f aca="false">IF('3. Layout Parts'!$A1858="","",TRIM('3. Layout Parts'!$A1858))</f>
        <v/>
      </c>
      <c r="B1858" s="9" t="str">
        <f aca="false">IF($A1858="","",'3. Layout Parts'!$D1858)</f>
        <v/>
      </c>
      <c r="C1858" s="9" t="str">
        <f aca="false">IF($A1858="","",'3. Layout Parts'!$B1858)</f>
        <v/>
      </c>
      <c r="D1858" s="9" t="str">
        <f aca="false">IF($A1858="","",'3. Layout Parts'!$C1858)</f>
        <v/>
      </c>
      <c r="E1858" s="9" t="str">
        <f aca="false">IF($A1858="","",IFERROR(INDEX('2. Schematic Parts'!$B$2:$B$3001,MATCH($A1858,'2. Schematic Parts'!$A$2:$A$3001,0)),"NOT FOUND"))</f>
        <v/>
      </c>
      <c r="F1858" s="9" t="str">
        <f aca="false">IF($A1858="","",IFERROR(INDEX('2. Schematic Parts'!$C$2:$C$3001,MATCH($A1858,'2. Schematic Parts'!$A$2:$A$3001,0))&amp;"","NOT FOUND"))</f>
        <v/>
      </c>
      <c r="G1858" s="9" t="str">
        <f aca="false">IF($A1858="","",IFERROR(INDEX('2. Schematic Parts'!$D$2:$D$3001,MATCH($A1858,'2. Schematic Parts'!$A$2:$A$3001,0))&amp;"","NOT FOUND"))</f>
        <v/>
      </c>
      <c r="H1858" s="9" t="str">
        <f aca="false">IF($A1858="","",IF(COUNTIF('2. Schematic Parts'!$A$2:$A$3001,$A1858)=0,"NOT IN SCHEMATIC","OK"))</f>
        <v/>
      </c>
      <c r="I1858" s="9" t="str">
        <f aca="false">IF($A1858="","",IF($H1858="NOT IN SCHEMATIC","",IF(UPPER(TRIM($C1858))=UPPER(TRIM($E1858)),"OK","MISMATCH")))</f>
        <v/>
      </c>
      <c r="J1858" s="9" t="str">
        <f aca="false">IF($A1858="","",IF($H1858="NOT IN SCHEMATIC","",IF($F1858="","NO SCH DECAL",IF($D1858="","",IF(UPPER(TRIM($D1858))=UPPER(TRIM($F1858)),"OK","MISMATCH")))))</f>
        <v/>
      </c>
      <c r="K1858" s="16" t="str">
        <f aca="false">IF($A1858="","",SUMPRODUCT(--ISNUMBER(SEARCH(","&amp;TRIM($A1858)&amp;",",","&amp;SUBSTITUTE('1. Master BOM'!$D$2:$D$400," ","")&amp;","))))</f>
        <v/>
      </c>
      <c r="L1858" s="16" t="str">
        <f aca="false">IF($A1858="","",IF($K1858&lt;&gt;1,0,SUMPRODUCT(ISNUMBER(SEARCH(","&amp;TRIM($A1858)&amp;",",","&amp;SUBSTITUTE('1. Master BOM'!$D$2:$D$400," ","")&amp;","))*ROW('1. Master BOM'!$D$2:$D$400))))</f>
        <v/>
      </c>
      <c r="M1858" s="9" t="str">
        <f aca="false">IF($A1858="","",IF($K1858=0,"NOT IN BOM",IF($K1858&gt;1,"MULTIPLE BOM LINES","OK")))</f>
        <v/>
      </c>
      <c r="N1858" s="9" t="str">
        <f aca="false">IF($A1858="","",IF($L1858=0,"—",INDEX('1. Master BOM'!$A$1:$A$400,$L1858)))</f>
        <v/>
      </c>
      <c r="O1858" s="9" t="str">
        <f aca="false">IF($A1858="","",IF($L1858=0,"—",INDEX('1. Master BOM'!$B$1:$B$400,$L1858)))</f>
        <v/>
      </c>
      <c r="P1858" s="9" t="str">
        <f aca="false">IF($A1858="","",IF(OR($H1858="NOT IN SCHEMATIC",$O1858="—"),"",IF($G1858="","NO SCH PN",IF(UPPER(TRIM($G1858))=UPPER(TRIM($O1858)),"OK","MISMATCH"))))</f>
        <v/>
      </c>
      <c r="Q1858" s="9" t="str">
        <f aca="false">IF($A1858="","",IF($L1858=0,"—",INDEX('1. Master BOM'!$E$1:$E$400,$L1858)))</f>
        <v/>
      </c>
      <c r="R1858" s="9" t="str">
        <f aca="false">IF($A1858="","",IF($L1858=0,"—",IF(T(INDEX('1. Master BOM'!$F$1:$F$400,$L1858))="","(not set)",INDEX('1. Master BOM'!$F$1:$F$400,$L1858))))</f>
        <v/>
      </c>
      <c r="S1858" s="9" t="str">
        <f aca="false">IF($A1858="","",IF(OR($R1858="—",$R1858="(not set)",$D1858=""),"",IF(ISNUMBER(SEARCH(SUBSTITUTE(SUBSTITUTE(SUBSTITUTE($R1858,"-",""),"_","")," ",""),SUBSTITUTE(SUBSTITUTE(SUBSTITUTE($D1858,"-",""),"_","")," ",""))),"OK","CHECK")))</f>
        <v/>
      </c>
      <c r="T1858" s="9" t="str">
        <f aca="false">IF($A1858="","",IF(OR($H1858="NOT IN SCHEMATIC",$I1858="MISMATCH",$J1858="MISMATCH",$P1858="MISMATCH",$M1858&lt;&gt;"OK"),"REVIEW","OK"))</f>
        <v/>
      </c>
      <c r="U1858" s="14"/>
      <c r="V1858" s="14"/>
      <c r="W1858" s="17"/>
      <c r="X1858" s="14"/>
    </row>
    <row r="1859" customFormat="false" ht="15" hidden="false" customHeight="false" outlineLevel="0" collapsed="false">
      <c r="A1859" s="9" t="str">
        <f aca="false">IF('3. Layout Parts'!$A1859="","",TRIM('3. Layout Parts'!$A1859))</f>
        <v/>
      </c>
      <c r="B1859" s="9" t="str">
        <f aca="false">IF($A1859="","",'3. Layout Parts'!$D1859)</f>
        <v/>
      </c>
      <c r="C1859" s="9" t="str">
        <f aca="false">IF($A1859="","",'3. Layout Parts'!$B1859)</f>
        <v/>
      </c>
      <c r="D1859" s="9" t="str">
        <f aca="false">IF($A1859="","",'3. Layout Parts'!$C1859)</f>
        <v/>
      </c>
      <c r="E1859" s="9" t="str">
        <f aca="false">IF($A1859="","",IFERROR(INDEX('2. Schematic Parts'!$B$2:$B$3001,MATCH($A1859,'2. Schematic Parts'!$A$2:$A$3001,0)),"NOT FOUND"))</f>
        <v/>
      </c>
      <c r="F1859" s="9" t="str">
        <f aca="false">IF($A1859="","",IFERROR(INDEX('2. Schematic Parts'!$C$2:$C$3001,MATCH($A1859,'2. Schematic Parts'!$A$2:$A$3001,0))&amp;"","NOT FOUND"))</f>
        <v/>
      </c>
      <c r="G1859" s="9" t="str">
        <f aca="false">IF($A1859="","",IFERROR(INDEX('2. Schematic Parts'!$D$2:$D$3001,MATCH($A1859,'2. Schematic Parts'!$A$2:$A$3001,0))&amp;"","NOT FOUND"))</f>
        <v/>
      </c>
      <c r="H1859" s="9" t="str">
        <f aca="false">IF($A1859="","",IF(COUNTIF('2. Schematic Parts'!$A$2:$A$3001,$A1859)=0,"NOT IN SCHEMATIC","OK"))</f>
        <v/>
      </c>
      <c r="I1859" s="9" t="str">
        <f aca="false">IF($A1859="","",IF($H1859="NOT IN SCHEMATIC","",IF(UPPER(TRIM($C1859))=UPPER(TRIM($E1859)),"OK","MISMATCH")))</f>
        <v/>
      </c>
      <c r="J1859" s="9" t="str">
        <f aca="false">IF($A1859="","",IF($H1859="NOT IN SCHEMATIC","",IF($F1859="","NO SCH DECAL",IF($D1859="","",IF(UPPER(TRIM($D1859))=UPPER(TRIM($F1859)),"OK","MISMATCH")))))</f>
        <v/>
      </c>
      <c r="K1859" s="16" t="str">
        <f aca="false">IF($A1859="","",SUMPRODUCT(--ISNUMBER(SEARCH(","&amp;TRIM($A1859)&amp;",",","&amp;SUBSTITUTE('1. Master BOM'!$D$2:$D$400," ","")&amp;","))))</f>
        <v/>
      </c>
      <c r="L1859" s="16" t="str">
        <f aca="false">IF($A1859="","",IF($K1859&lt;&gt;1,0,SUMPRODUCT(ISNUMBER(SEARCH(","&amp;TRIM($A1859)&amp;",",","&amp;SUBSTITUTE('1. Master BOM'!$D$2:$D$400," ","")&amp;","))*ROW('1. Master BOM'!$D$2:$D$400))))</f>
        <v/>
      </c>
      <c r="M1859" s="9" t="str">
        <f aca="false">IF($A1859="","",IF($K1859=0,"NOT IN BOM",IF($K1859&gt;1,"MULTIPLE BOM LINES","OK")))</f>
        <v/>
      </c>
      <c r="N1859" s="9" t="str">
        <f aca="false">IF($A1859="","",IF($L1859=0,"—",INDEX('1. Master BOM'!$A$1:$A$400,$L1859)))</f>
        <v/>
      </c>
      <c r="O1859" s="9" t="str">
        <f aca="false">IF($A1859="","",IF($L1859=0,"—",INDEX('1. Master BOM'!$B$1:$B$400,$L1859)))</f>
        <v/>
      </c>
      <c r="P1859" s="9" t="str">
        <f aca="false">IF($A1859="","",IF(OR($H1859="NOT IN SCHEMATIC",$O1859="—"),"",IF($G1859="","NO SCH PN",IF(UPPER(TRIM($G1859))=UPPER(TRIM($O1859)),"OK","MISMATCH"))))</f>
        <v/>
      </c>
      <c r="Q1859" s="9" t="str">
        <f aca="false">IF($A1859="","",IF($L1859=0,"—",INDEX('1. Master BOM'!$E$1:$E$400,$L1859)))</f>
        <v/>
      </c>
      <c r="R1859" s="9" t="str">
        <f aca="false">IF($A1859="","",IF($L1859=0,"—",IF(T(INDEX('1. Master BOM'!$F$1:$F$400,$L1859))="","(not set)",INDEX('1. Master BOM'!$F$1:$F$400,$L1859))))</f>
        <v/>
      </c>
      <c r="S1859" s="9" t="str">
        <f aca="false">IF($A1859="","",IF(OR($R1859="—",$R1859="(not set)",$D1859=""),"",IF(ISNUMBER(SEARCH(SUBSTITUTE(SUBSTITUTE(SUBSTITUTE($R1859,"-",""),"_","")," ",""),SUBSTITUTE(SUBSTITUTE(SUBSTITUTE($D1859,"-",""),"_","")," ",""))),"OK","CHECK")))</f>
        <v/>
      </c>
      <c r="T1859" s="9" t="str">
        <f aca="false">IF($A1859="","",IF(OR($H1859="NOT IN SCHEMATIC",$I1859="MISMATCH",$J1859="MISMATCH",$P1859="MISMATCH",$M1859&lt;&gt;"OK"),"REVIEW","OK"))</f>
        <v/>
      </c>
      <c r="U1859" s="14"/>
      <c r="V1859" s="14"/>
      <c r="W1859" s="17"/>
      <c r="X1859" s="14"/>
    </row>
    <row r="1860" customFormat="false" ht="15" hidden="false" customHeight="false" outlineLevel="0" collapsed="false">
      <c r="A1860" s="9" t="str">
        <f aca="false">IF('3. Layout Parts'!$A1860="","",TRIM('3. Layout Parts'!$A1860))</f>
        <v/>
      </c>
      <c r="B1860" s="9" t="str">
        <f aca="false">IF($A1860="","",'3. Layout Parts'!$D1860)</f>
        <v/>
      </c>
      <c r="C1860" s="9" t="str">
        <f aca="false">IF($A1860="","",'3. Layout Parts'!$B1860)</f>
        <v/>
      </c>
      <c r="D1860" s="9" t="str">
        <f aca="false">IF($A1860="","",'3. Layout Parts'!$C1860)</f>
        <v/>
      </c>
      <c r="E1860" s="9" t="str">
        <f aca="false">IF($A1860="","",IFERROR(INDEX('2. Schematic Parts'!$B$2:$B$3001,MATCH($A1860,'2. Schematic Parts'!$A$2:$A$3001,0)),"NOT FOUND"))</f>
        <v/>
      </c>
      <c r="F1860" s="9" t="str">
        <f aca="false">IF($A1860="","",IFERROR(INDEX('2. Schematic Parts'!$C$2:$C$3001,MATCH($A1860,'2. Schematic Parts'!$A$2:$A$3001,0))&amp;"","NOT FOUND"))</f>
        <v/>
      </c>
      <c r="G1860" s="9" t="str">
        <f aca="false">IF($A1860="","",IFERROR(INDEX('2. Schematic Parts'!$D$2:$D$3001,MATCH($A1860,'2. Schematic Parts'!$A$2:$A$3001,0))&amp;"","NOT FOUND"))</f>
        <v/>
      </c>
      <c r="H1860" s="9" t="str">
        <f aca="false">IF($A1860="","",IF(COUNTIF('2. Schematic Parts'!$A$2:$A$3001,$A1860)=0,"NOT IN SCHEMATIC","OK"))</f>
        <v/>
      </c>
      <c r="I1860" s="9" t="str">
        <f aca="false">IF($A1860="","",IF($H1860="NOT IN SCHEMATIC","",IF(UPPER(TRIM($C1860))=UPPER(TRIM($E1860)),"OK","MISMATCH")))</f>
        <v/>
      </c>
      <c r="J1860" s="9" t="str">
        <f aca="false">IF($A1860="","",IF($H1860="NOT IN SCHEMATIC","",IF($F1860="","NO SCH DECAL",IF($D1860="","",IF(UPPER(TRIM($D1860))=UPPER(TRIM($F1860)),"OK","MISMATCH")))))</f>
        <v/>
      </c>
      <c r="K1860" s="16" t="str">
        <f aca="false">IF($A1860="","",SUMPRODUCT(--ISNUMBER(SEARCH(","&amp;TRIM($A1860)&amp;",",","&amp;SUBSTITUTE('1. Master BOM'!$D$2:$D$400," ","")&amp;","))))</f>
        <v/>
      </c>
      <c r="L1860" s="16" t="str">
        <f aca="false">IF($A1860="","",IF($K1860&lt;&gt;1,0,SUMPRODUCT(ISNUMBER(SEARCH(","&amp;TRIM($A1860)&amp;",",","&amp;SUBSTITUTE('1. Master BOM'!$D$2:$D$400," ","")&amp;","))*ROW('1. Master BOM'!$D$2:$D$400))))</f>
        <v/>
      </c>
      <c r="M1860" s="9" t="str">
        <f aca="false">IF($A1860="","",IF($K1860=0,"NOT IN BOM",IF($K1860&gt;1,"MULTIPLE BOM LINES","OK")))</f>
        <v/>
      </c>
      <c r="N1860" s="9" t="str">
        <f aca="false">IF($A1860="","",IF($L1860=0,"—",INDEX('1. Master BOM'!$A$1:$A$400,$L1860)))</f>
        <v/>
      </c>
      <c r="O1860" s="9" t="str">
        <f aca="false">IF($A1860="","",IF($L1860=0,"—",INDEX('1. Master BOM'!$B$1:$B$400,$L1860)))</f>
        <v/>
      </c>
      <c r="P1860" s="9" t="str">
        <f aca="false">IF($A1860="","",IF(OR($H1860="NOT IN SCHEMATIC",$O1860="—"),"",IF($G1860="","NO SCH PN",IF(UPPER(TRIM($G1860))=UPPER(TRIM($O1860)),"OK","MISMATCH"))))</f>
        <v/>
      </c>
      <c r="Q1860" s="9" t="str">
        <f aca="false">IF($A1860="","",IF($L1860=0,"—",INDEX('1. Master BOM'!$E$1:$E$400,$L1860)))</f>
        <v/>
      </c>
      <c r="R1860" s="9" t="str">
        <f aca="false">IF($A1860="","",IF($L1860=0,"—",IF(T(INDEX('1. Master BOM'!$F$1:$F$400,$L1860))="","(not set)",INDEX('1. Master BOM'!$F$1:$F$400,$L1860))))</f>
        <v/>
      </c>
      <c r="S1860" s="9" t="str">
        <f aca="false">IF($A1860="","",IF(OR($R1860="—",$R1860="(not set)",$D1860=""),"",IF(ISNUMBER(SEARCH(SUBSTITUTE(SUBSTITUTE(SUBSTITUTE($R1860,"-",""),"_","")," ",""),SUBSTITUTE(SUBSTITUTE(SUBSTITUTE($D1860,"-",""),"_","")," ",""))),"OK","CHECK")))</f>
        <v/>
      </c>
      <c r="T1860" s="9" t="str">
        <f aca="false">IF($A1860="","",IF(OR($H1860="NOT IN SCHEMATIC",$I1860="MISMATCH",$J1860="MISMATCH",$P1860="MISMATCH",$M1860&lt;&gt;"OK"),"REVIEW","OK"))</f>
        <v/>
      </c>
      <c r="U1860" s="14"/>
      <c r="V1860" s="14"/>
      <c r="W1860" s="17"/>
      <c r="X1860" s="14"/>
    </row>
    <row r="1861" customFormat="false" ht="15" hidden="false" customHeight="false" outlineLevel="0" collapsed="false">
      <c r="A1861" s="9" t="str">
        <f aca="false">IF('3. Layout Parts'!$A1861="","",TRIM('3. Layout Parts'!$A1861))</f>
        <v/>
      </c>
      <c r="B1861" s="9" t="str">
        <f aca="false">IF($A1861="","",'3. Layout Parts'!$D1861)</f>
        <v/>
      </c>
      <c r="C1861" s="9" t="str">
        <f aca="false">IF($A1861="","",'3. Layout Parts'!$B1861)</f>
        <v/>
      </c>
      <c r="D1861" s="9" t="str">
        <f aca="false">IF($A1861="","",'3. Layout Parts'!$C1861)</f>
        <v/>
      </c>
      <c r="E1861" s="9" t="str">
        <f aca="false">IF($A1861="","",IFERROR(INDEX('2. Schematic Parts'!$B$2:$B$3001,MATCH($A1861,'2. Schematic Parts'!$A$2:$A$3001,0)),"NOT FOUND"))</f>
        <v/>
      </c>
      <c r="F1861" s="9" t="str">
        <f aca="false">IF($A1861="","",IFERROR(INDEX('2. Schematic Parts'!$C$2:$C$3001,MATCH($A1861,'2. Schematic Parts'!$A$2:$A$3001,0))&amp;"","NOT FOUND"))</f>
        <v/>
      </c>
      <c r="G1861" s="9" t="str">
        <f aca="false">IF($A1861="","",IFERROR(INDEX('2. Schematic Parts'!$D$2:$D$3001,MATCH($A1861,'2. Schematic Parts'!$A$2:$A$3001,0))&amp;"","NOT FOUND"))</f>
        <v/>
      </c>
      <c r="H1861" s="9" t="str">
        <f aca="false">IF($A1861="","",IF(COUNTIF('2. Schematic Parts'!$A$2:$A$3001,$A1861)=0,"NOT IN SCHEMATIC","OK"))</f>
        <v/>
      </c>
      <c r="I1861" s="9" t="str">
        <f aca="false">IF($A1861="","",IF($H1861="NOT IN SCHEMATIC","",IF(UPPER(TRIM($C1861))=UPPER(TRIM($E1861)),"OK","MISMATCH")))</f>
        <v/>
      </c>
      <c r="J1861" s="9" t="str">
        <f aca="false">IF($A1861="","",IF($H1861="NOT IN SCHEMATIC","",IF($F1861="","NO SCH DECAL",IF($D1861="","",IF(UPPER(TRIM($D1861))=UPPER(TRIM($F1861)),"OK","MISMATCH")))))</f>
        <v/>
      </c>
      <c r="K1861" s="16" t="str">
        <f aca="false">IF($A1861="","",SUMPRODUCT(--ISNUMBER(SEARCH(","&amp;TRIM($A1861)&amp;",",","&amp;SUBSTITUTE('1. Master BOM'!$D$2:$D$400," ","")&amp;","))))</f>
        <v/>
      </c>
      <c r="L1861" s="16" t="str">
        <f aca="false">IF($A1861="","",IF($K1861&lt;&gt;1,0,SUMPRODUCT(ISNUMBER(SEARCH(","&amp;TRIM($A1861)&amp;",",","&amp;SUBSTITUTE('1. Master BOM'!$D$2:$D$400," ","")&amp;","))*ROW('1. Master BOM'!$D$2:$D$400))))</f>
        <v/>
      </c>
      <c r="M1861" s="9" t="str">
        <f aca="false">IF($A1861="","",IF($K1861=0,"NOT IN BOM",IF($K1861&gt;1,"MULTIPLE BOM LINES","OK")))</f>
        <v/>
      </c>
      <c r="N1861" s="9" t="str">
        <f aca="false">IF($A1861="","",IF($L1861=0,"—",INDEX('1. Master BOM'!$A$1:$A$400,$L1861)))</f>
        <v/>
      </c>
      <c r="O1861" s="9" t="str">
        <f aca="false">IF($A1861="","",IF($L1861=0,"—",INDEX('1. Master BOM'!$B$1:$B$400,$L1861)))</f>
        <v/>
      </c>
      <c r="P1861" s="9" t="str">
        <f aca="false">IF($A1861="","",IF(OR($H1861="NOT IN SCHEMATIC",$O1861="—"),"",IF($G1861="","NO SCH PN",IF(UPPER(TRIM($G1861))=UPPER(TRIM($O1861)),"OK","MISMATCH"))))</f>
        <v/>
      </c>
      <c r="Q1861" s="9" t="str">
        <f aca="false">IF($A1861="","",IF($L1861=0,"—",INDEX('1. Master BOM'!$E$1:$E$400,$L1861)))</f>
        <v/>
      </c>
      <c r="R1861" s="9" t="str">
        <f aca="false">IF($A1861="","",IF($L1861=0,"—",IF(T(INDEX('1. Master BOM'!$F$1:$F$400,$L1861))="","(not set)",INDEX('1. Master BOM'!$F$1:$F$400,$L1861))))</f>
        <v/>
      </c>
      <c r="S1861" s="9" t="str">
        <f aca="false">IF($A1861="","",IF(OR($R1861="—",$R1861="(not set)",$D1861=""),"",IF(ISNUMBER(SEARCH(SUBSTITUTE(SUBSTITUTE(SUBSTITUTE($R1861,"-",""),"_","")," ",""),SUBSTITUTE(SUBSTITUTE(SUBSTITUTE($D1861,"-",""),"_","")," ",""))),"OK","CHECK")))</f>
        <v/>
      </c>
      <c r="T1861" s="9" t="str">
        <f aca="false">IF($A1861="","",IF(OR($H1861="NOT IN SCHEMATIC",$I1861="MISMATCH",$J1861="MISMATCH",$P1861="MISMATCH",$M1861&lt;&gt;"OK"),"REVIEW","OK"))</f>
        <v/>
      </c>
      <c r="U1861" s="14"/>
      <c r="V1861" s="14"/>
      <c r="W1861" s="17"/>
      <c r="X1861" s="14"/>
    </row>
    <row r="1862" customFormat="false" ht="15" hidden="false" customHeight="false" outlineLevel="0" collapsed="false">
      <c r="A1862" s="9" t="str">
        <f aca="false">IF('3. Layout Parts'!$A1862="","",TRIM('3. Layout Parts'!$A1862))</f>
        <v/>
      </c>
      <c r="B1862" s="9" t="str">
        <f aca="false">IF($A1862="","",'3. Layout Parts'!$D1862)</f>
        <v/>
      </c>
      <c r="C1862" s="9" t="str">
        <f aca="false">IF($A1862="","",'3. Layout Parts'!$B1862)</f>
        <v/>
      </c>
      <c r="D1862" s="9" t="str">
        <f aca="false">IF($A1862="","",'3. Layout Parts'!$C1862)</f>
        <v/>
      </c>
      <c r="E1862" s="9" t="str">
        <f aca="false">IF($A1862="","",IFERROR(INDEX('2. Schematic Parts'!$B$2:$B$3001,MATCH($A1862,'2. Schematic Parts'!$A$2:$A$3001,0)),"NOT FOUND"))</f>
        <v/>
      </c>
      <c r="F1862" s="9" t="str">
        <f aca="false">IF($A1862="","",IFERROR(INDEX('2. Schematic Parts'!$C$2:$C$3001,MATCH($A1862,'2. Schematic Parts'!$A$2:$A$3001,0))&amp;"","NOT FOUND"))</f>
        <v/>
      </c>
      <c r="G1862" s="9" t="str">
        <f aca="false">IF($A1862="","",IFERROR(INDEX('2. Schematic Parts'!$D$2:$D$3001,MATCH($A1862,'2. Schematic Parts'!$A$2:$A$3001,0))&amp;"","NOT FOUND"))</f>
        <v/>
      </c>
      <c r="H1862" s="9" t="str">
        <f aca="false">IF($A1862="","",IF(COUNTIF('2. Schematic Parts'!$A$2:$A$3001,$A1862)=0,"NOT IN SCHEMATIC","OK"))</f>
        <v/>
      </c>
      <c r="I1862" s="9" t="str">
        <f aca="false">IF($A1862="","",IF($H1862="NOT IN SCHEMATIC","",IF(UPPER(TRIM($C1862))=UPPER(TRIM($E1862)),"OK","MISMATCH")))</f>
        <v/>
      </c>
      <c r="J1862" s="9" t="str">
        <f aca="false">IF($A1862="","",IF($H1862="NOT IN SCHEMATIC","",IF($F1862="","NO SCH DECAL",IF($D1862="","",IF(UPPER(TRIM($D1862))=UPPER(TRIM($F1862)),"OK","MISMATCH")))))</f>
        <v/>
      </c>
      <c r="K1862" s="16" t="str">
        <f aca="false">IF($A1862="","",SUMPRODUCT(--ISNUMBER(SEARCH(","&amp;TRIM($A1862)&amp;",",","&amp;SUBSTITUTE('1. Master BOM'!$D$2:$D$400," ","")&amp;","))))</f>
        <v/>
      </c>
      <c r="L1862" s="16" t="str">
        <f aca="false">IF($A1862="","",IF($K1862&lt;&gt;1,0,SUMPRODUCT(ISNUMBER(SEARCH(","&amp;TRIM($A1862)&amp;",",","&amp;SUBSTITUTE('1. Master BOM'!$D$2:$D$400," ","")&amp;","))*ROW('1. Master BOM'!$D$2:$D$400))))</f>
        <v/>
      </c>
      <c r="M1862" s="9" t="str">
        <f aca="false">IF($A1862="","",IF($K1862=0,"NOT IN BOM",IF($K1862&gt;1,"MULTIPLE BOM LINES","OK")))</f>
        <v/>
      </c>
      <c r="N1862" s="9" t="str">
        <f aca="false">IF($A1862="","",IF($L1862=0,"—",INDEX('1. Master BOM'!$A$1:$A$400,$L1862)))</f>
        <v/>
      </c>
      <c r="O1862" s="9" t="str">
        <f aca="false">IF($A1862="","",IF($L1862=0,"—",INDEX('1. Master BOM'!$B$1:$B$400,$L1862)))</f>
        <v/>
      </c>
      <c r="P1862" s="9" t="str">
        <f aca="false">IF($A1862="","",IF(OR($H1862="NOT IN SCHEMATIC",$O1862="—"),"",IF($G1862="","NO SCH PN",IF(UPPER(TRIM($G1862))=UPPER(TRIM($O1862)),"OK","MISMATCH"))))</f>
        <v/>
      </c>
      <c r="Q1862" s="9" t="str">
        <f aca="false">IF($A1862="","",IF($L1862=0,"—",INDEX('1. Master BOM'!$E$1:$E$400,$L1862)))</f>
        <v/>
      </c>
      <c r="R1862" s="9" t="str">
        <f aca="false">IF($A1862="","",IF($L1862=0,"—",IF(T(INDEX('1. Master BOM'!$F$1:$F$400,$L1862))="","(not set)",INDEX('1. Master BOM'!$F$1:$F$400,$L1862))))</f>
        <v/>
      </c>
      <c r="S1862" s="9" t="str">
        <f aca="false">IF($A1862="","",IF(OR($R1862="—",$R1862="(not set)",$D1862=""),"",IF(ISNUMBER(SEARCH(SUBSTITUTE(SUBSTITUTE(SUBSTITUTE($R1862,"-",""),"_","")," ",""),SUBSTITUTE(SUBSTITUTE(SUBSTITUTE($D1862,"-",""),"_","")," ",""))),"OK","CHECK")))</f>
        <v/>
      </c>
      <c r="T1862" s="9" t="str">
        <f aca="false">IF($A1862="","",IF(OR($H1862="NOT IN SCHEMATIC",$I1862="MISMATCH",$J1862="MISMATCH",$P1862="MISMATCH",$M1862&lt;&gt;"OK"),"REVIEW","OK"))</f>
        <v/>
      </c>
      <c r="U1862" s="14"/>
      <c r="V1862" s="14"/>
      <c r="W1862" s="17"/>
      <c r="X1862" s="14"/>
    </row>
    <row r="1863" customFormat="false" ht="15" hidden="false" customHeight="false" outlineLevel="0" collapsed="false">
      <c r="A1863" s="9" t="str">
        <f aca="false">IF('3. Layout Parts'!$A1863="","",TRIM('3. Layout Parts'!$A1863))</f>
        <v/>
      </c>
      <c r="B1863" s="9" t="str">
        <f aca="false">IF($A1863="","",'3. Layout Parts'!$D1863)</f>
        <v/>
      </c>
      <c r="C1863" s="9" t="str">
        <f aca="false">IF($A1863="","",'3. Layout Parts'!$B1863)</f>
        <v/>
      </c>
      <c r="D1863" s="9" t="str">
        <f aca="false">IF($A1863="","",'3. Layout Parts'!$C1863)</f>
        <v/>
      </c>
      <c r="E1863" s="9" t="str">
        <f aca="false">IF($A1863="","",IFERROR(INDEX('2. Schematic Parts'!$B$2:$B$3001,MATCH($A1863,'2. Schematic Parts'!$A$2:$A$3001,0)),"NOT FOUND"))</f>
        <v/>
      </c>
      <c r="F1863" s="9" t="str">
        <f aca="false">IF($A1863="","",IFERROR(INDEX('2. Schematic Parts'!$C$2:$C$3001,MATCH($A1863,'2. Schematic Parts'!$A$2:$A$3001,0))&amp;"","NOT FOUND"))</f>
        <v/>
      </c>
      <c r="G1863" s="9" t="str">
        <f aca="false">IF($A1863="","",IFERROR(INDEX('2. Schematic Parts'!$D$2:$D$3001,MATCH($A1863,'2. Schematic Parts'!$A$2:$A$3001,0))&amp;"","NOT FOUND"))</f>
        <v/>
      </c>
      <c r="H1863" s="9" t="str">
        <f aca="false">IF($A1863="","",IF(COUNTIF('2. Schematic Parts'!$A$2:$A$3001,$A1863)=0,"NOT IN SCHEMATIC","OK"))</f>
        <v/>
      </c>
      <c r="I1863" s="9" t="str">
        <f aca="false">IF($A1863="","",IF($H1863="NOT IN SCHEMATIC","",IF(UPPER(TRIM($C1863))=UPPER(TRIM($E1863)),"OK","MISMATCH")))</f>
        <v/>
      </c>
      <c r="J1863" s="9" t="str">
        <f aca="false">IF($A1863="","",IF($H1863="NOT IN SCHEMATIC","",IF($F1863="","NO SCH DECAL",IF($D1863="","",IF(UPPER(TRIM($D1863))=UPPER(TRIM($F1863)),"OK","MISMATCH")))))</f>
        <v/>
      </c>
      <c r="K1863" s="16" t="str">
        <f aca="false">IF($A1863="","",SUMPRODUCT(--ISNUMBER(SEARCH(","&amp;TRIM($A1863)&amp;",",","&amp;SUBSTITUTE('1. Master BOM'!$D$2:$D$400," ","")&amp;","))))</f>
        <v/>
      </c>
      <c r="L1863" s="16" t="str">
        <f aca="false">IF($A1863="","",IF($K1863&lt;&gt;1,0,SUMPRODUCT(ISNUMBER(SEARCH(","&amp;TRIM($A1863)&amp;",",","&amp;SUBSTITUTE('1. Master BOM'!$D$2:$D$400," ","")&amp;","))*ROW('1. Master BOM'!$D$2:$D$400))))</f>
        <v/>
      </c>
      <c r="M1863" s="9" t="str">
        <f aca="false">IF($A1863="","",IF($K1863=0,"NOT IN BOM",IF($K1863&gt;1,"MULTIPLE BOM LINES","OK")))</f>
        <v/>
      </c>
      <c r="N1863" s="9" t="str">
        <f aca="false">IF($A1863="","",IF($L1863=0,"—",INDEX('1. Master BOM'!$A$1:$A$400,$L1863)))</f>
        <v/>
      </c>
      <c r="O1863" s="9" t="str">
        <f aca="false">IF($A1863="","",IF($L1863=0,"—",INDEX('1. Master BOM'!$B$1:$B$400,$L1863)))</f>
        <v/>
      </c>
      <c r="P1863" s="9" t="str">
        <f aca="false">IF($A1863="","",IF(OR($H1863="NOT IN SCHEMATIC",$O1863="—"),"",IF($G1863="","NO SCH PN",IF(UPPER(TRIM($G1863))=UPPER(TRIM($O1863)),"OK","MISMATCH"))))</f>
        <v/>
      </c>
      <c r="Q1863" s="9" t="str">
        <f aca="false">IF($A1863="","",IF($L1863=0,"—",INDEX('1. Master BOM'!$E$1:$E$400,$L1863)))</f>
        <v/>
      </c>
      <c r="R1863" s="9" t="str">
        <f aca="false">IF($A1863="","",IF($L1863=0,"—",IF(T(INDEX('1. Master BOM'!$F$1:$F$400,$L1863))="","(not set)",INDEX('1. Master BOM'!$F$1:$F$400,$L1863))))</f>
        <v/>
      </c>
      <c r="S1863" s="9" t="str">
        <f aca="false">IF($A1863="","",IF(OR($R1863="—",$R1863="(not set)",$D1863=""),"",IF(ISNUMBER(SEARCH(SUBSTITUTE(SUBSTITUTE(SUBSTITUTE($R1863,"-",""),"_","")," ",""),SUBSTITUTE(SUBSTITUTE(SUBSTITUTE($D1863,"-",""),"_","")," ",""))),"OK","CHECK")))</f>
        <v/>
      </c>
      <c r="T1863" s="9" t="str">
        <f aca="false">IF($A1863="","",IF(OR($H1863="NOT IN SCHEMATIC",$I1863="MISMATCH",$J1863="MISMATCH",$P1863="MISMATCH",$M1863&lt;&gt;"OK"),"REVIEW","OK"))</f>
        <v/>
      </c>
      <c r="U1863" s="14"/>
      <c r="V1863" s="14"/>
      <c r="W1863" s="17"/>
      <c r="X1863" s="14"/>
    </row>
    <row r="1864" customFormat="false" ht="15" hidden="false" customHeight="false" outlineLevel="0" collapsed="false">
      <c r="A1864" s="9" t="str">
        <f aca="false">IF('3. Layout Parts'!$A1864="","",TRIM('3. Layout Parts'!$A1864))</f>
        <v/>
      </c>
      <c r="B1864" s="9" t="str">
        <f aca="false">IF($A1864="","",'3. Layout Parts'!$D1864)</f>
        <v/>
      </c>
      <c r="C1864" s="9" t="str">
        <f aca="false">IF($A1864="","",'3. Layout Parts'!$B1864)</f>
        <v/>
      </c>
      <c r="D1864" s="9" t="str">
        <f aca="false">IF($A1864="","",'3. Layout Parts'!$C1864)</f>
        <v/>
      </c>
      <c r="E1864" s="9" t="str">
        <f aca="false">IF($A1864="","",IFERROR(INDEX('2. Schematic Parts'!$B$2:$B$3001,MATCH($A1864,'2. Schematic Parts'!$A$2:$A$3001,0)),"NOT FOUND"))</f>
        <v/>
      </c>
      <c r="F1864" s="9" t="str">
        <f aca="false">IF($A1864="","",IFERROR(INDEX('2. Schematic Parts'!$C$2:$C$3001,MATCH($A1864,'2. Schematic Parts'!$A$2:$A$3001,0))&amp;"","NOT FOUND"))</f>
        <v/>
      </c>
      <c r="G1864" s="9" t="str">
        <f aca="false">IF($A1864="","",IFERROR(INDEX('2. Schematic Parts'!$D$2:$D$3001,MATCH($A1864,'2. Schematic Parts'!$A$2:$A$3001,0))&amp;"","NOT FOUND"))</f>
        <v/>
      </c>
      <c r="H1864" s="9" t="str">
        <f aca="false">IF($A1864="","",IF(COUNTIF('2. Schematic Parts'!$A$2:$A$3001,$A1864)=0,"NOT IN SCHEMATIC","OK"))</f>
        <v/>
      </c>
      <c r="I1864" s="9" t="str">
        <f aca="false">IF($A1864="","",IF($H1864="NOT IN SCHEMATIC","",IF(UPPER(TRIM($C1864))=UPPER(TRIM($E1864)),"OK","MISMATCH")))</f>
        <v/>
      </c>
      <c r="J1864" s="9" t="str">
        <f aca="false">IF($A1864="","",IF($H1864="NOT IN SCHEMATIC","",IF($F1864="","NO SCH DECAL",IF($D1864="","",IF(UPPER(TRIM($D1864))=UPPER(TRIM($F1864)),"OK","MISMATCH")))))</f>
        <v/>
      </c>
      <c r="K1864" s="16" t="str">
        <f aca="false">IF($A1864="","",SUMPRODUCT(--ISNUMBER(SEARCH(","&amp;TRIM($A1864)&amp;",",","&amp;SUBSTITUTE('1. Master BOM'!$D$2:$D$400," ","")&amp;","))))</f>
        <v/>
      </c>
      <c r="L1864" s="16" t="str">
        <f aca="false">IF($A1864="","",IF($K1864&lt;&gt;1,0,SUMPRODUCT(ISNUMBER(SEARCH(","&amp;TRIM($A1864)&amp;",",","&amp;SUBSTITUTE('1. Master BOM'!$D$2:$D$400," ","")&amp;","))*ROW('1. Master BOM'!$D$2:$D$400))))</f>
        <v/>
      </c>
      <c r="M1864" s="9" t="str">
        <f aca="false">IF($A1864="","",IF($K1864=0,"NOT IN BOM",IF($K1864&gt;1,"MULTIPLE BOM LINES","OK")))</f>
        <v/>
      </c>
      <c r="N1864" s="9" t="str">
        <f aca="false">IF($A1864="","",IF($L1864=0,"—",INDEX('1. Master BOM'!$A$1:$A$400,$L1864)))</f>
        <v/>
      </c>
      <c r="O1864" s="9" t="str">
        <f aca="false">IF($A1864="","",IF($L1864=0,"—",INDEX('1. Master BOM'!$B$1:$B$400,$L1864)))</f>
        <v/>
      </c>
      <c r="P1864" s="9" t="str">
        <f aca="false">IF($A1864="","",IF(OR($H1864="NOT IN SCHEMATIC",$O1864="—"),"",IF($G1864="","NO SCH PN",IF(UPPER(TRIM($G1864))=UPPER(TRIM($O1864)),"OK","MISMATCH"))))</f>
        <v/>
      </c>
      <c r="Q1864" s="9" t="str">
        <f aca="false">IF($A1864="","",IF($L1864=0,"—",INDEX('1. Master BOM'!$E$1:$E$400,$L1864)))</f>
        <v/>
      </c>
      <c r="R1864" s="9" t="str">
        <f aca="false">IF($A1864="","",IF($L1864=0,"—",IF(T(INDEX('1. Master BOM'!$F$1:$F$400,$L1864))="","(not set)",INDEX('1. Master BOM'!$F$1:$F$400,$L1864))))</f>
        <v/>
      </c>
      <c r="S1864" s="9" t="str">
        <f aca="false">IF($A1864="","",IF(OR($R1864="—",$R1864="(not set)",$D1864=""),"",IF(ISNUMBER(SEARCH(SUBSTITUTE(SUBSTITUTE(SUBSTITUTE($R1864,"-",""),"_","")," ",""),SUBSTITUTE(SUBSTITUTE(SUBSTITUTE($D1864,"-",""),"_","")," ",""))),"OK","CHECK")))</f>
        <v/>
      </c>
      <c r="T1864" s="9" t="str">
        <f aca="false">IF($A1864="","",IF(OR($H1864="NOT IN SCHEMATIC",$I1864="MISMATCH",$J1864="MISMATCH",$P1864="MISMATCH",$M1864&lt;&gt;"OK"),"REVIEW","OK"))</f>
        <v/>
      </c>
      <c r="U1864" s="14"/>
      <c r="V1864" s="14"/>
      <c r="W1864" s="17"/>
      <c r="X1864" s="14"/>
    </row>
    <row r="1865" customFormat="false" ht="15" hidden="false" customHeight="false" outlineLevel="0" collapsed="false">
      <c r="A1865" s="9" t="str">
        <f aca="false">IF('3. Layout Parts'!$A1865="","",TRIM('3. Layout Parts'!$A1865))</f>
        <v/>
      </c>
      <c r="B1865" s="9" t="str">
        <f aca="false">IF($A1865="","",'3. Layout Parts'!$D1865)</f>
        <v/>
      </c>
      <c r="C1865" s="9" t="str">
        <f aca="false">IF($A1865="","",'3. Layout Parts'!$B1865)</f>
        <v/>
      </c>
      <c r="D1865" s="9" t="str">
        <f aca="false">IF($A1865="","",'3. Layout Parts'!$C1865)</f>
        <v/>
      </c>
      <c r="E1865" s="9" t="str">
        <f aca="false">IF($A1865="","",IFERROR(INDEX('2. Schematic Parts'!$B$2:$B$3001,MATCH($A1865,'2. Schematic Parts'!$A$2:$A$3001,0)),"NOT FOUND"))</f>
        <v/>
      </c>
      <c r="F1865" s="9" t="str">
        <f aca="false">IF($A1865="","",IFERROR(INDEX('2. Schematic Parts'!$C$2:$C$3001,MATCH($A1865,'2. Schematic Parts'!$A$2:$A$3001,0))&amp;"","NOT FOUND"))</f>
        <v/>
      </c>
      <c r="G1865" s="9" t="str">
        <f aca="false">IF($A1865="","",IFERROR(INDEX('2. Schematic Parts'!$D$2:$D$3001,MATCH($A1865,'2. Schematic Parts'!$A$2:$A$3001,0))&amp;"","NOT FOUND"))</f>
        <v/>
      </c>
      <c r="H1865" s="9" t="str">
        <f aca="false">IF($A1865="","",IF(COUNTIF('2. Schematic Parts'!$A$2:$A$3001,$A1865)=0,"NOT IN SCHEMATIC","OK"))</f>
        <v/>
      </c>
      <c r="I1865" s="9" t="str">
        <f aca="false">IF($A1865="","",IF($H1865="NOT IN SCHEMATIC","",IF(UPPER(TRIM($C1865))=UPPER(TRIM($E1865)),"OK","MISMATCH")))</f>
        <v/>
      </c>
      <c r="J1865" s="9" t="str">
        <f aca="false">IF($A1865="","",IF($H1865="NOT IN SCHEMATIC","",IF($F1865="","NO SCH DECAL",IF($D1865="","",IF(UPPER(TRIM($D1865))=UPPER(TRIM($F1865)),"OK","MISMATCH")))))</f>
        <v/>
      </c>
      <c r="K1865" s="16" t="str">
        <f aca="false">IF($A1865="","",SUMPRODUCT(--ISNUMBER(SEARCH(","&amp;TRIM($A1865)&amp;",",","&amp;SUBSTITUTE('1. Master BOM'!$D$2:$D$400," ","")&amp;","))))</f>
        <v/>
      </c>
      <c r="L1865" s="16" t="str">
        <f aca="false">IF($A1865="","",IF($K1865&lt;&gt;1,0,SUMPRODUCT(ISNUMBER(SEARCH(","&amp;TRIM($A1865)&amp;",",","&amp;SUBSTITUTE('1. Master BOM'!$D$2:$D$400," ","")&amp;","))*ROW('1. Master BOM'!$D$2:$D$400))))</f>
        <v/>
      </c>
      <c r="M1865" s="9" t="str">
        <f aca="false">IF($A1865="","",IF($K1865=0,"NOT IN BOM",IF($K1865&gt;1,"MULTIPLE BOM LINES","OK")))</f>
        <v/>
      </c>
      <c r="N1865" s="9" t="str">
        <f aca="false">IF($A1865="","",IF($L1865=0,"—",INDEX('1. Master BOM'!$A$1:$A$400,$L1865)))</f>
        <v/>
      </c>
      <c r="O1865" s="9" t="str">
        <f aca="false">IF($A1865="","",IF($L1865=0,"—",INDEX('1. Master BOM'!$B$1:$B$400,$L1865)))</f>
        <v/>
      </c>
      <c r="P1865" s="9" t="str">
        <f aca="false">IF($A1865="","",IF(OR($H1865="NOT IN SCHEMATIC",$O1865="—"),"",IF($G1865="","NO SCH PN",IF(UPPER(TRIM($G1865))=UPPER(TRIM($O1865)),"OK","MISMATCH"))))</f>
        <v/>
      </c>
      <c r="Q1865" s="9" t="str">
        <f aca="false">IF($A1865="","",IF($L1865=0,"—",INDEX('1. Master BOM'!$E$1:$E$400,$L1865)))</f>
        <v/>
      </c>
      <c r="R1865" s="9" t="str">
        <f aca="false">IF($A1865="","",IF($L1865=0,"—",IF(T(INDEX('1. Master BOM'!$F$1:$F$400,$L1865))="","(not set)",INDEX('1. Master BOM'!$F$1:$F$400,$L1865))))</f>
        <v/>
      </c>
      <c r="S1865" s="9" t="str">
        <f aca="false">IF($A1865="","",IF(OR($R1865="—",$R1865="(not set)",$D1865=""),"",IF(ISNUMBER(SEARCH(SUBSTITUTE(SUBSTITUTE(SUBSTITUTE($R1865,"-",""),"_","")," ",""),SUBSTITUTE(SUBSTITUTE(SUBSTITUTE($D1865,"-",""),"_","")," ",""))),"OK","CHECK")))</f>
        <v/>
      </c>
      <c r="T1865" s="9" t="str">
        <f aca="false">IF($A1865="","",IF(OR($H1865="NOT IN SCHEMATIC",$I1865="MISMATCH",$J1865="MISMATCH",$P1865="MISMATCH",$M1865&lt;&gt;"OK"),"REVIEW","OK"))</f>
        <v/>
      </c>
      <c r="U1865" s="14"/>
      <c r="V1865" s="14"/>
      <c r="W1865" s="17"/>
      <c r="X1865" s="14"/>
    </row>
    <row r="1866" customFormat="false" ht="15" hidden="false" customHeight="false" outlineLevel="0" collapsed="false">
      <c r="A1866" s="9" t="str">
        <f aca="false">IF('3. Layout Parts'!$A1866="","",TRIM('3. Layout Parts'!$A1866))</f>
        <v/>
      </c>
      <c r="B1866" s="9" t="str">
        <f aca="false">IF($A1866="","",'3. Layout Parts'!$D1866)</f>
        <v/>
      </c>
      <c r="C1866" s="9" t="str">
        <f aca="false">IF($A1866="","",'3. Layout Parts'!$B1866)</f>
        <v/>
      </c>
      <c r="D1866" s="9" t="str">
        <f aca="false">IF($A1866="","",'3. Layout Parts'!$C1866)</f>
        <v/>
      </c>
      <c r="E1866" s="9" t="str">
        <f aca="false">IF($A1866="","",IFERROR(INDEX('2. Schematic Parts'!$B$2:$B$3001,MATCH($A1866,'2. Schematic Parts'!$A$2:$A$3001,0)),"NOT FOUND"))</f>
        <v/>
      </c>
      <c r="F1866" s="9" t="str">
        <f aca="false">IF($A1866="","",IFERROR(INDEX('2. Schematic Parts'!$C$2:$C$3001,MATCH($A1866,'2. Schematic Parts'!$A$2:$A$3001,0))&amp;"","NOT FOUND"))</f>
        <v/>
      </c>
      <c r="G1866" s="9" t="str">
        <f aca="false">IF($A1866="","",IFERROR(INDEX('2. Schematic Parts'!$D$2:$D$3001,MATCH($A1866,'2. Schematic Parts'!$A$2:$A$3001,0))&amp;"","NOT FOUND"))</f>
        <v/>
      </c>
      <c r="H1866" s="9" t="str">
        <f aca="false">IF($A1866="","",IF(COUNTIF('2. Schematic Parts'!$A$2:$A$3001,$A1866)=0,"NOT IN SCHEMATIC","OK"))</f>
        <v/>
      </c>
      <c r="I1866" s="9" t="str">
        <f aca="false">IF($A1866="","",IF($H1866="NOT IN SCHEMATIC","",IF(UPPER(TRIM($C1866))=UPPER(TRIM($E1866)),"OK","MISMATCH")))</f>
        <v/>
      </c>
      <c r="J1866" s="9" t="str">
        <f aca="false">IF($A1866="","",IF($H1866="NOT IN SCHEMATIC","",IF($F1866="","NO SCH DECAL",IF($D1866="","",IF(UPPER(TRIM($D1866))=UPPER(TRIM($F1866)),"OK","MISMATCH")))))</f>
        <v/>
      </c>
      <c r="K1866" s="16" t="str">
        <f aca="false">IF($A1866="","",SUMPRODUCT(--ISNUMBER(SEARCH(","&amp;TRIM($A1866)&amp;",",","&amp;SUBSTITUTE('1. Master BOM'!$D$2:$D$400," ","")&amp;","))))</f>
        <v/>
      </c>
      <c r="L1866" s="16" t="str">
        <f aca="false">IF($A1866="","",IF($K1866&lt;&gt;1,0,SUMPRODUCT(ISNUMBER(SEARCH(","&amp;TRIM($A1866)&amp;",",","&amp;SUBSTITUTE('1. Master BOM'!$D$2:$D$400," ","")&amp;","))*ROW('1. Master BOM'!$D$2:$D$400))))</f>
        <v/>
      </c>
      <c r="M1866" s="9" t="str">
        <f aca="false">IF($A1866="","",IF($K1866=0,"NOT IN BOM",IF($K1866&gt;1,"MULTIPLE BOM LINES","OK")))</f>
        <v/>
      </c>
      <c r="N1866" s="9" t="str">
        <f aca="false">IF($A1866="","",IF($L1866=0,"—",INDEX('1. Master BOM'!$A$1:$A$400,$L1866)))</f>
        <v/>
      </c>
      <c r="O1866" s="9" t="str">
        <f aca="false">IF($A1866="","",IF($L1866=0,"—",INDEX('1. Master BOM'!$B$1:$B$400,$L1866)))</f>
        <v/>
      </c>
      <c r="P1866" s="9" t="str">
        <f aca="false">IF($A1866="","",IF(OR($H1866="NOT IN SCHEMATIC",$O1866="—"),"",IF($G1866="","NO SCH PN",IF(UPPER(TRIM($G1866))=UPPER(TRIM($O1866)),"OK","MISMATCH"))))</f>
        <v/>
      </c>
      <c r="Q1866" s="9" t="str">
        <f aca="false">IF($A1866="","",IF($L1866=0,"—",INDEX('1. Master BOM'!$E$1:$E$400,$L1866)))</f>
        <v/>
      </c>
      <c r="R1866" s="9" t="str">
        <f aca="false">IF($A1866="","",IF($L1866=0,"—",IF(T(INDEX('1. Master BOM'!$F$1:$F$400,$L1866))="","(not set)",INDEX('1. Master BOM'!$F$1:$F$400,$L1866))))</f>
        <v/>
      </c>
      <c r="S1866" s="9" t="str">
        <f aca="false">IF($A1866="","",IF(OR($R1866="—",$R1866="(not set)",$D1866=""),"",IF(ISNUMBER(SEARCH(SUBSTITUTE(SUBSTITUTE(SUBSTITUTE($R1866,"-",""),"_","")," ",""),SUBSTITUTE(SUBSTITUTE(SUBSTITUTE($D1866,"-",""),"_","")," ",""))),"OK","CHECK")))</f>
        <v/>
      </c>
      <c r="T1866" s="9" t="str">
        <f aca="false">IF($A1866="","",IF(OR($H1866="NOT IN SCHEMATIC",$I1866="MISMATCH",$J1866="MISMATCH",$P1866="MISMATCH",$M1866&lt;&gt;"OK"),"REVIEW","OK"))</f>
        <v/>
      </c>
      <c r="U1866" s="14"/>
      <c r="V1866" s="14"/>
      <c r="W1866" s="17"/>
      <c r="X1866" s="14"/>
    </row>
    <row r="1867" customFormat="false" ht="15" hidden="false" customHeight="false" outlineLevel="0" collapsed="false">
      <c r="A1867" s="9" t="str">
        <f aca="false">IF('3. Layout Parts'!$A1867="","",TRIM('3. Layout Parts'!$A1867))</f>
        <v/>
      </c>
      <c r="B1867" s="9" t="str">
        <f aca="false">IF($A1867="","",'3. Layout Parts'!$D1867)</f>
        <v/>
      </c>
      <c r="C1867" s="9" t="str">
        <f aca="false">IF($A1867="","",'3. Layout Parts'!$B1867)</f>
        <v/>
      </c>
      <c r="D1867" s="9" t="str">
        <f aca="false">IF($A1867="","",'3. Layout Parts'!$C1867)</f>
        <v/>
      </c>
      <c r="E1867" s="9" t="str">
        <f aca="false">IF($A1867="","",IFERROR(INDEX('2. Schematic Parts'!$B$2:$B$3001,MATCH($A1867,'2. Schematic Parts'!$A$2:$A$3001,0)),"NOT FOUND"))</f>
        <v/>
      </c>
      <c r="F1867" s="9" t="str">
        <f aca="false">IF($A1867="","",IFERROR(INDEX('2. Schematic Parts'!$C$2:$C$3001,MATCH($A1867,'2. Schematic Parts'!$A$2:$A$3001,0))&amp;"","NOT FOUND"))</f>
        <v/>
      </c>
      <c r="G1867" s="9" t="str">
        <f aca="false">IF($A1867="","",IFERROR(INDEX('2. Schematic Parts'!$D$2:$D$3001,MATCH($A1867,'2. Schematic Parts'!$A$2:$A$3001,0))&amp;"","NOT FOUND"))</f>
        <v/>
      </c>
      <c r="H1867" s="9" t="str">
        <f aca="false">IF($A1867="","",IF(COUNTIF('2. Schematic Parts'!$A$2:$A$3001,$A1867)=0,"NOT IN SCHEMATIC","OK"))</f>
        <v/>
      </c>
      <c r="I1867" s="9" t="str">
        <f aca="false">IF($A1867="","",IF($H1867="NOT IN SCHEMATIC","",IF(UPPER(TRIM($C1867))=UPPER(TRIM($E1867)),"OK","MISMATCH")))</f>
        <v/>
      </c>
      <c r="J1867" s="9" t="str">
        <f aca="false">IF($A1867="","",IF($H1867="NOT IN SCHEMATIC","",IF($F1867="","NO SCH DECAL",IF($D1867="","",IF(UPPER(TRIM($D1867))=UPPER(TRIM($F1867)),"OK","MISMATCH")))))</f>
        <v/>
      </c>
      <c r="K1867" s="16" t="str">
        <f aca="false">IF($A1867="","",SUMPRODUCT(--ISNUMBER(SEARCH(","&amp;TRIM($A1867)&amp;",",","&amp;SUBSTITUTE('1. Master BOM'!$D$2:$D$400," ","")&amp;","))))</f>
        <v/>
      </c>
      <c r="L1867" s="16" t="str">
        <f aca="false">IF($A1867="","",IF($K1867&lt;&gt;1,0,SUMPRODUCT(ISNUMBER(SEARCH(","&amp;TRIM($A1867)&amp;",",","&amp;SUBSTITUTE('1. Master BOM'!$D$2:$D$400," ","")&amp;","))*ROW('1. Master BOM'!$D$2:$D$400))))</f>
        <v/>
      </c>
      <c r="M1867" s="9" t="str">
        <f aca="false">IF($A1867="","",IF($K1867=0,"NOT IN BOM",IF($K1867&gt;1,"MULTIPLE BOM LINES","OK")))</f>
        <v/>
      </c>
      <c r="N1867" s="9" t="str">
        <f aca="false">IF($A1867="","",IF($L1867=0,"—",INDEX('1. Master BOM'!$A$1:$A$400,$L1867)))</f>
        <v/>
      </c>
      <c r="O1867" s="9" t="str">
        <f aca="false">IF($A1867="","",IF($L1867=0,"—",INDEX('1. Master BOM'!$B$1:$B$400,$L1867)))</f>
        <v/>
      </c>
      <c r="P1867" s="9" t="str">
        <f aca="false">IF($A1867="","",IF(OR($H1867="NOT IN SCHEMATIC",$O1867="—"),"",IF($G1867="","NO SCH PN",IF(UPPER(TRIM($G1867))=UPPER(TRIM($O1867)),"OK","MISMATCH"))))</f>
        <v/>
      </c>
      <c r="Q1867" s="9" t="str">
        <f aca="false">IF($A1867="","",IF($L1867=0,"—",INDEX('1. Master BOM'!$E$1:$E$400,$L1867)))</f>
        <v/>
      </c>
      <c r="R1867" s="9" t="str">
        <f aca="false">IF($A1867="","",IF($L1867=0,"—",IF(T(INDEX('1. Master BOM'!$F$1:$F$400,$L1867))="","(not set)",INDEX('1. Master BOM'!$F$1:$F$400,$L1867))))</f>
        <v/>
      </c>
      <c r="S1867" s="9" t="str">
        <f aca="false">IF($A1867="","",IF(OR($R1867="—",$R1867="(not set)",$D1867=""),"",IF(ISNUMBER(SEARCH(SUBSTITUTE(SUBSTITUTE(SUBSTITUTE($R1867,"-",""),"_","")," ",""),SUBSTITUTE(SUBSTITUTE(SUBSTITUTE($D1867,"-",""),"_","")," ",""))),"OK","CHECK")))</f>
        <v/>
      </c>
      <c r="T1867" s="9" t="str">
        <f aca="false">IF($A1867="","",IF(OR($H1867="NOT IN SCHEMATIC",$I1867="MISMATCH",$J1867="MISMATCH",$P1867="MISMATCH",$M1867&lt;&gt;"OK"),"REVIEW","OK"))</f>
        <v/>
      </c>
      <c r="U1867" s="14"/>
      <c r="V1867" s="14"/>
      <c r="W1867" s="17"/>
      <c r="X1867" s="14"/>
    </row>
    <row r="1868" customFormat="false" ht="15" hidden="false" customHeight="false" outlineLevel="0" collapsed="false">
      <c r="A1868" s="9" t="str">
        <f aca="false">IF('3. Layout Parts'!$A1868="","",TRIM('3. Layout Parts'!$A1868))</f>
        <v/>
      </c>
      <c r="B1868" s="9" t="str">
        <f aca="false">IF($A1868="","",'3. Layout Parts'!$D1868)</f>
        <v/>
      </c>
      <c r="C1868" s="9" t="str">
        <f aca="false">IF($A1868="","",'3. Layout Parts'!$B1868)</f>
        <v/>
      </c>
      <c r="D1868" s="9" t="str">
        <f aca="false">IF($A1868="","",'3. Layout Parts'!$C1868)</f>
        <v/>
      </c>
      <c r="E1868" s="9" t="str">
        <f aca="false">IF($A1868="","",IFERROR(INDEX('2. Schematic Parts'!$B$2:$B$3001,MATCH($A1868,'2. Schematic Parts'!$A$2:$A$3001,0)),"NOT FOUND"))</f>
        <v/>
      </c>
      <c r="F1868" s="9" t="str">
        <f aca="false">IF($A1868="","",IFERROR(INDEX('2. Schematic Parts'!$C$2:$C$3001,MATCH($A1868,'2. Schematic Parts'!$A$2:$A$3001,0))&amp;"","NOT FOUND"))</f>
        <v/>
      </c>
      <c r="G1868" s="9" t="str">
        <f aca="false">IF($A1868="","",IFERROR(INDEX('2. Schematic Parts'!$D$2:$D$3001,MATCH($A1868,'2. Schematic Parts'!$A$2:$A$3001,0))&amp;"","NOT FOUND"))</f>
        <v/>
      </c>
      <c r="H1868" s="9" t="str">
        <f aca="false">IF($A1868="","",IF(COUNTIF('2. Schematic Parts'!$A$2:$A$3001,$A1868)=0,"NOT IN SCHEMATIC","OK"))</f>
        <v/>
      </c>
      <c r="I1868" s="9" t="str">
        <f aca="false">IF($A1868="","",IF($H1868="NOT IN SCHEMATIC","",IF(UPPER(TRIM($C1868))=UPPER(TRIM($E1868)),"OK","MISMATCH")))</f>
        <v/>
      </c>
      <c r="J1868" s="9" t="str">
        <f aca="false">IF($A1868="","",IF($H1868="NOT IN SCHEMATIC","",IF($F1868="","NO SCH DECAL",IF($D1868="","",IF(UPPER(TRIM($D1868))=UPPER(TRIM($F1868)),"OK","MISMATCH")))))</f>
        <v/>
      </c>
      <c r="K1868" s="16" t="str">
        <f aca="false">IF($A1868="","",SUMPRODUCT(--ISNUMBER(SEARCH(","&amp;TRIM($A1868)&amp;",",","&amp;SUBSTITUTE('1. Master BOM'!$D$2:$D$400," ","")&amp;","))))</f>
        <v/>
      </c>
      <c r="L1868" s="16" t="str">
        <f aca="false">IF($A1868="","",IF($K1868&lt;&gt;1,0,SUMPRODUCT(ISNUMBER(SEARCH(","&amp;TRIM($A1868)&amp;",",","&amp;SUBSTITUTE('1. Master BOM'!$D$2:$D$400," ","")&amp;","))*ROW('1. Master BOM'!$D$2:$D$400))))</f>
        <v/>
      </c>
      <c r="M1868" s="9" t="str">
        <f aca="false">IF($A1868="","",IF($K1868=0,"NOT IN BOM",IF($K1868&gt;1,"MULTIPLE BOM LINES","OK")))</f>
        <v/>
      </c>
      <c r="N1868" s="9" t="str">
        <f aca="false">IF($A1868="","",IF($L1868=0,"—",INDEX('1. Master BOM'!$A$1:$A$400,$L1868)))</f>
        <v/>
      </c>
      <c r="O1868" s="9" t="str">
        <f aca="false">IF($A1868="","",IF($L1868=0,"—",INDEX('1. Master BOM'!$B$1:$B$400,$L1868)))</f>
        <v/>
      </c>
      <c r="P1868" s="9" t="str">
        <f aca="false">IF($A1868="","",IF(OR($H1868="NOT IN SCHEMATIC",$O1868="—"),"",IF($G1868="","NO SCH PN",IF(UPPER(TRIM($G1868))=UPPER(TRIM($O1868)),"OK","MISMATCH"))))</f>
        <v/>
      </c>
      <c r="Q1868" s="9" t="str">
        <f aca="false">IF($A1868="","",IF($L1868=0,"—",INDEX('1. Master BOM'!$E$1:$E$400,$L1868)))</f>
        <v/>
      </c>
      <c r="R1868" s="9" t="str">
        <f aca="false">IF($A1868="","",IF($L1868=0,"—",IF(T(INDEX('1. Master BOM'!$F$1:$F$400,$L1868))="","(not set)",INDEX('1. Master BOM'!$F$1:$F$400,$L1868))))</f>
        <v/>
      </c>
      <c r="S1868" s="9" t="str">
        <f aca="false">IF($A1868="","",IF(OR($R1868="—",$R1868="(not set)",$D1868=""),"",IF(ISNUMBER(SEARCH(SUBSTITUTE(SUBSTITUTE(SUBSTITUTE($R1868,"-",""),"_","")," ",""),SUBSTITUTE(SUBSTITUTE(SUBSTITUTE($D1868,"-",""),"_","")," ",""))),"OK","CHECK")))</f>
        <v/>
      </c>
      <c r="T1868" s="9" t="str">
        <f aca="false">IF($A1868="","",IF(OR($H1868="NOT IN SCHEMATIC",$I1868="MISMATCH",$J1868="MISMATCH",$P1868="MISMATCH",$M1868&lt;&gt;"OK"),"REVIEW","OK"))</f>
        <v/>
      </c>
      <c r="U1868" s="14"/>
      <c r="V1868" s="14"/>
      <c r="W1868" s="17"/>
      <c r="X1868" s="14"/>
    </row>
    <row r="1869" customFormat="false" ht="15" hidden="false" customHeight="false" outlineLevel="0" collapsed="false">
      <c r="A1869" s="9" t="str">
        <f aca="false">IF('3. Layout Parts'!$A1869="","",TRIM('3. Layout Parts'!$A1869))</f>
        <v/>
      </c>
      <c r="B1869" s="9" t="str">
        <f aca="false">IF($A1869="","",'3. Layout Parts'!$D1869)</f>
        <v/>
      </c>
      <c r="C1869" s="9" t="str">
        <f aca="false">IF($A1869="","",'3. Layout Parts'!$B1869)</f>
        <v/>
      </c>
      <c r="D1869" s="9" t="str">
        <f aca="false">IF($A1869="","",'3. Layout Parts'!$C1869)</f>
        <v/>
      </c>
      <c r="E1869" s="9" t="str">
        <f aca="false">IF($A1869="","",IFERROR(INDEX('2. Schematic Parts'!$B$2:$B$3001,MATCH($A1869,'2. Schematic Parts'!$A$2:$A$3001,0)),"NOT FOUND"))</f>
        <v/>
      </c>
      <c r="F1869" s="9" t="str">
        <f aca="false">IF($A1869="","",IFERROR(INDEX('2. Schematic Parts'!$C$2:$C$3001,MATCH($A1869,'2. Schematic Parts'!$A$2:$A$3001,0))&amp;"","NOT FOUND"))</f>
        <v/>
      </c>
      <c r="G1869" s="9" t="str">
        <f aca="false">IF($A1869="","",IFERROR(INDEX('2. Schematic Parts'!$D$2:$D$3001,MATCH($A1869,'2. Schematic Parts'!$A$2:$A$3001,0))&amp;"","NOT FOUND"))</f>
        <v/>
      </c>
      <c r="H1869" s="9" t="str">
        <f aca="false">IF($A1869="","",IF(COUNTIF('2. Schematic Parts'!$A$2:$A$3001,$A1869)=0,"NOT IN SCHEMATIC","OK"))</f>
        <v/>
      </c>
      <c r="I1869" s="9" t="str">
        <f aca="false">IF($A1869="","",IF($H1869="NOT IN SCHEMATIC","",IF(UPPER(TRIM($C1869))=UPPER(TRIM($E1869)),"OK","MISMATCH")))</f>
        <v/>
      </c>
      <c r="J1869" s="9" t="str">
        <f aca="false">IF($A1869="","",IF($H1869="NOT IN SCHEMATIC","",IF($F1869="","NO SCH DECAL",IF($D1869="","",IF(UPPER(TRIM($D1869))=UPPER(TRIM($F1869)),"OK","MISMATCH")))))</f>
        <v/>
      </c>
      <c r="K1869" s="16" t="str">
        <f aca="false">IF($A1869="","",SUMPRODUCT(--ISNUMBER(SEARCH(","&amp;TRIM($A1869)&amp;",",","&amp;SUBSTITUTE('1. Master BOM'!$D$2:$D$400," ","")&amp;","))))</f>
        <v/>
      </c>
      <c r="L1869" s="16" t="str">
        <f aca="false">IF($A1869="","",IF($K1869&lt;&gt;1,0,SUMPRODUCT(ISNUMBER(SEARCH(","&amp;TRIM($A1869)&amp;",",","&amp;SUBSTITUTE('1. Master BOM'!$D$2:$D$400," ","")&amp;","))*ROW('1. Master BOM'!$D$2:$D$400))))</f>
        <v/>
      </c>
      <c r="M1869" s="9" t="str">
        <f aca="false">IF($A1869="","",IF($K1869=0,"NOT IN BOM",IF($K1869&gt;1,"MULTIPLE BOM LINES","OK")))</f>
        <v/>
      </c>
      <c r="N1869" s="9" t="str">
        <f aca="false">IF($A1869="","",IF($L1869=0,"—",INDEX('1. Master BOM'!$A$1:$A$400,$L1869)))</f>
        <v/>
      </c>
      <c r="O1869" s="9" t="str">
        <f aca="false">IF($A1869="","",IF($L1869=0,"—",INDEX('1. Master BOM'!$B$1:$B$400,$L1869)))</f>
        <v/>
      </c>
      <c r="P1869" s="9" t="str">
        <f aca="false">IF($A1869="","",IF(OR($H1869="NOT IN SCHEMATIC",$O1869="—"),"",IF($G1869="","NO SCH PN",IF(UPPER(TRIM($G1869))=UPPER(TRIM($O1869)),"OK","MISMATCH"))))</f>
        <v/>
      </c>
      <c r="Q1869" s="9" t="str">
        <f aca="false">IF($A1869="","",IF($L1869=0,"—",INDEX('1. Master BOM'!$E$1:$E$400,$L1869)))</f>
        <v/>
      </c>
      <c r="R1869" s="9" t="str">
        <f aca="false">IF($A1869="","",IF($L1869=0,"—",IF(T(INDEX('1. Master BOM'!$F$1:$F$400,$L1869))="","(not set)",INDEX('1. Master BOM'!$F$1:$F$400,$L1869))))</f>
        <v/>
      </c>
      <c r="S1869" s="9" t="str">
        <f aca="false">IF($A1869="","",IF(OR($R1869="—",$R1869="(not set)",$D1869=""),"",IF(ISNUMBER(SEARCH(SUBSTITUTE(SUBSTITUTE(SUBSTITUTE($R1869,"-",""),"_","")," ",""),SUBSTITUTE(SUBSTITUTE(SUBSTITUTE($D1869,"-",""),"_","")," ",""))),"OK","CHECK")))</f>
        <v/>
      </c>
      <c r="T1869" s="9" t="str">
        <f aca="false">IF($A1869="","",IF(OR($H1869="NOT IN SCHEMATIC",$I1869="MISMATCH",$J1869="MISMATCH",$P1869="MISMATCH",$M1869&lt;&gt;"OK"),"REVIEW","OK"))</f>
        <v/>
      </c>
      <c r="U1869" s="14"/>
      <c r="V1869" s="14"/>
      <c r="W1869" s="17"/>
      <c r="X1869" s="14"/>
    </row>
    <row r="1870" customFormat="false" ht="15" hidden="false" customHeight="false" outlineLevel="0" collapsed="false">
      <c r="A1870" s="9" t="str">
        <f aca="false">IF('3. Layout Parts'!$A1870="","",TRIM('3. Layout Parts'!$A1870))</f>
        <v/>
      </c>
      <c r="B1870" s="9" t="str">
        <f aca="false">IF($A1870="","",'3. Layout Parts'!$D1870)</f>
        <v/>
      </c>
      <c r="C1870" s="9" t="str">
        <f aca="false">IF($A1870="","",'3. Layout Parts'!$B1870)</f>
        <v/>
      </c>
      <c r="D1870" s="9" t="str">
        <f aca="false">IF($A1870="","",'3. Layout Parts'!$C1870)</f>
        <v/>
      </c>
      <c r="E1870" s="9" t="str">
        <f aca="false">IF($A1870="","",IFERROR(INDEX('2. Schematic Parts'!$B$2:$B$3001,MATCH($A1870,'2. Schematic Parts'!$A$2:$A$3001,0)),"NOT FOUND"))</f>
        <v/>
      </c>
      <c r="F1870" s="9" t="str">
        <f aca="false">IF($A1870="","",IFERROR(INDEX('2. Schematic Parts'!$C$2:$C$3001,MATCH($A1870,'2. Schematic Parts'!$A$2:$A$3001,0))&amp;"","NOT FOUND"))</f>
        <v/>
      </c>
      <c r="G1870" s="9" t="str">
        <f aca="false">IF($A1870="","",IFERROR(INDEX('2. Schematic Parts'!$D$2:$D$3001,MATCH($A1870,'2. Schematic Parts'!$A$2:$A$3001,0))&amp;"","NOT FOUND"))</f>
        <v/>
      </c>
      <c r="H1870" s="9" t="str">
        <f aca="false">IF($A1870="","",IF(COUNTIF('2. Schematic Parts'!$A$2:$A$3001,$A1870)=0,"NOT IN SCHEMATIC","OK"))</f>
        <v/>
      </c>
      <c r="I1870" s="9" t="str">
        <f aca="false">IF($A1870="","",IF($H1870="NOT IN SCHEMATIC","",IF(UPPER(TRIM($C1870))=UPPER(TRIM($E1870)),"OK","MISMATCH")))</f>
        <v/>
      </c>
      <c r="J1870" s="9" t="str">
        <f aca="false">IF($A1870="","",IF($H1870="NOT IN SCHEMATIC","",IF($F1870="","NO SCH DECAL",IF($D1870="","",IF(UPPER(TRIM($D1870))=UPPER(TRIM($F1870)),"OK","MISMATCH")))))</f>
        <v/>
      </c>
      <c r="K1870" s="16" t="str">
        <f aca="false">IF($A1870="","",SUMPRODUCT(--ISNUMBER(SEARCH(","&amp;TRIM($A1870)&amp;",",","&amp;SUBSTITUTE('1. Master BOM'!$D$2:$D$400," ","")&amp;","))))</f>
        <v/>
      </c>
      <c r="L1870" s="16" t="str">
        <f aca="false">IF($A1870="","",IF($K1870&lt;&gt;1,0,SUMPRODUCT(ISNUMBER(SEARCH(","&amp;TRIM($A1870)&amp;",",","&amp;SUBSTITUTE('1. Master BOM'!$D$2:$D$400," ","")&amp;","))*ROW('1. Master BOM'!$D$2:$D$400))))</f>
        <v/>
      </c>
      <c r="M1870" s="9" t="str">
        <f aca="false">IF($A1870="","",IF($K1870=0,"NOT IN BOM",IF($K1870&gt;1,"MULTIPLE BOM LINES","OK")))</f>
        <v/>
      </c>
      <c r="N1870" s="9" t="str">
        <f aca="false">IF($A1870="","",IF($L1870=0,"—",INDEX('1. Master BOM'!$A$1:$A$400,$L1870)))</f>
        <v/>
      </c>
      <c r="O1870" s="9" t="str">
        <f aca="false">IF($A1870="","",IF($L1870=0,"—",INDEX('1. Master BOM'!$B$1:$B$400,$L1870)))</f>
        <v/>
      </c>
      <c r="P1870" s="9" t="str">
        <f aca="false">IF($A1870="","",IF(OR($H1870="NOT IN SCHEMATIC",$O1870="—"),"",IF($G1870="","NO SCH PN",IF(UPPER(TRIM($G1870))=UPPER(TRIM($O1870)),"OK","MISMATCH"))))</f>
        <v/>
      </c>
      <c r="Q1870" s="9" t="str">
        <f aca="false">IF($A1870="","",IF($L1870=0,"—",INDEX('1. Master BOM'!$E$1:$E$400,$L1870)))</f>
        <v/>
      </c>
      <c r="R1870" s="9" t="str">
        <f aca="false">IF($A1870="","",IF($L1870=0,"—",IF(T(INDEX('1. Master BOM'!$F$1:$F$400,$L1870))="","(not set)",INDEX('1. Master BOM'!$F$1:$F$400,$L1870))))</f>
        <v/>
      </c>
      <c r="S1870" s="9" t="str">
        <f aca="false">IF($A1870="","",IF(OR($R1870="—",$R1870="(not set)",$D1870=""),"",IF(ISNUMBER(SEARCH(SUBSTITUTE(SUBSTITUTE(SUBSTITUTE($R1870,"-",""),"_","")," ",""),SUBSTITUTE(SUBSTITUTE(SUBSTITUTE($D1870,"-",""),"_","")," ",""))),"OK","CHECK")))</f>
        <v/>
      </c>
      <c r="T1870" s="9" t="str">
        <f aca="false">IF($A1870="","",IF(OR($H1870="NOT IN SCHEMATIC",$I1870="MISMATCH",$J1870="MISMATCH",$P1870="MISMATCH",$M1870&lt;&gt;"OK"),"REVIEW","OK"))</f>
        <v/>
      </c>
      <c r="U1870" s="14"/>
      <c r="V1870" s="14"/>
      <c r="W1870" s="17"/>
      <c r="X1870" s="14"/>
    </row>
    <row r="1871" customFormat="false" ht="15" hidden="false" customHeight="false" outlineLevel="0" collapsed="false">
      <c r="A1871" s="9" t="str">
        <f aca="false">IF('3. Layout Parts'!$A1871="","",TRIM('3. Layout Parts'!$A1871))</f>
        <v/>
      </c>
      <c r="B1871" s="9" t="str">
        <f aca="false">IF($A1871="","",'3. Layout Parts'!$D1871)</f>
        <v/>
      </c>
      <c r="C1871" s="9" t="str">
        <f aca="false">IF($A1871="","",'3. Layout Parts'!$B1871)</f>
        <v/>
      </c>
      <c r="D1871" s="9" t="str">
        <f aca="false">IF($A1871="","",'3. Layout Parts'!$C1871)</f>
        <v/>
      </c>
      <c r="E1871" s="9" t="str">
        <f aca="false">IF($A1871="","",IFERROR(INDEX('2. Schematic Parts'!$B$2:$B$3001,MATCH($A1871,'2. Schematic Parts'!$A$2:$A$3001,0)),"NOT FOUND"))</f>
        <v/>
      </c>
      <c r="F1871" s="9" t="str">
        <f aca="false">IF($A1871="","",IFERROR(INDEX('2. Schematic Parts'!$C$2:$C$3001,MATCH($A1871,'2. Schematic Parts'!$A$2:$A$3001,0))&amp;"","NOT FOUND"))</f>
        <v/>
      </c>
      <c r="G1871" s="9" t="str">
        <f aca="false">IF($A1871="","",IFERROR(INDEX('2. Schematic Parts'!$D$2:$D$3001,MATCH($A1871,'2. Schematic Parts'!$A$2:$A$3001,0))&amp;"","NOT FOUND"))</f>
        <v/>
      </c>
      <c r="H1871" s="9" t="str">
        <f aca="false">IF($A1871="","",IF(COUNTIF('2. Schematic Parts'!$A$2:$A$3001,$A1871)=0,"NOT IN SCHEMATIC","OK"))</f>
        <v/>
      </c>
      <c r="I1871" s="9" t="str">
        <f aca="false">IF($A1871="","",IF($H1871="NOT IN SCHEMATIC","",IF(UPPER(TRIM($C1871))=UPPER(TRIM($E1871)),"OK","MISMATCH")))</f>
        <v/>
      </c>
      <c r="J1871" s="9" t="str">
        <f aca="false">IF($A1871="","",IF($H1871="NOT IN SCHEMATIC","",IF($F1871="","NO SCH DECAL",IF($D1871="","",IF(UPPER(TRIM($D1871))=UPPER(TRIM($F1871)),"OK","MISMATCH")))))</f>
        <v/>
      </c>
      <c r="K1871" s="16" t="str">
        <f aca="false">IF($A1871="","",SUMPRODUCT(--ISNUMBER(SEARCH(","&amp;TRIM($A1871)&amp;",",","&amp;SUBSTITUTE('1. Master BOM'!$D$2:$D$400," ","")&amp;","))))</f>
        <v/>
      </c>
      <c r="L1871" s="16" t="str">
        <f aca="false">IF($A1871="","",IF($K1871&lt;&gt;1,0,SUMPRODUCT(ISNUMBER(SEARCH(","&amp;TRIM($A1871)&amp;",",","&amp;SUBSTITUTE('1. Master BOM'!$D$2:$D$400," ","")&amp;","))*ROW('1. Master BOM'!$D$2:$D$400))))</f>
        <v/>
      </c>
      <c r="M1871" s="9" t="str">
        <f aca="false">IF($A1871="","",IF($K1871=0,"NOT IN BOM",IF($K1871&gt;1,"MULTIPLE BOM LINES","OK")))</f>
        <v/>
      </c>
      <c r="N1871" s="9" t="str">
        <f aca="false">IF($A1871="","",IF($L1871=0,"—",INDEX('1. Master BOM'!$A$1:$A$400,$L1871)))</f>
        <v/>
      </c>
      <c r="O1871" s="9" t="str">
        <f aca="false">IF($A1871="","",IF($L1871=0,"—",INDEX('1. Master BOM'!$B$1:$B$400,$L1871)))</f>
        <v/>
      </c>
      <c r="P1871" s="9" t="str">
        <f aca="false">IF($A1871="","",IF(OR($H1871="NOT IN SCHEMATIC",$O1871="—"),"",IF($G1871="","NO SCH PN",IF(UPPER(TRIM($G1871))=UPPER(TRIM($O1871)),"OK","MISMATCH"))))</f>
        <v/>
      </c>
      <c r="Q1871" s="9" t="str">
        <f aca="false">IF($A1871="","",IF($L1871=0,"—",INDEX('1. Master BOM'!$E$1:$E$400,$L1871)))</f>
        <v/>
      </c>
      <c r="R1871" s="9" t="str">
        <f aca="false">IF($A1871="","",IF($L1871=0,"—",IF(T(INDEX('1. Master BOM'!$F$1:$F$400,$L1871))="","(not set)",INDEX('1. Master BOM'!$F$1:$F$400,$L1871))))</f>
        <v/>
      </c>
      <c r="S1871" s="9" t="str">
        <f aca="false">IF($A1871="","",IF(OR($R1871="—",$R1871="(not set)",$D1871=""),"",IF(ISNUMBER(SEARCH(SUBSTITUTE(SUBSTITUTE(SUBSTITUTE($R1871,"-",""),"_","")," ",""),SUBSTITUTE(SUBSTITUTE(SUBSTITUTE($D1871,"-",""),"_","")," ",""))),"OK","CHECK")))</f>
        <v/>
      </c>
      <c r="T1871" s="9" t="str">
        <f aca="false">IF($A1871="","",IF(OR($H1871="NOT IN SCHEMATIC",$I1871="MISMATCH",$J1871="MISMATCH",$P1871="MISMATCH",$M1871&lt;&gt;"OK"),"REVIEW","OK"))</f>
        <v/>
      </c>
      <c r="U1871" s="14"/>
      <c r="V1871" s="14"/>
      <c r="W1871" s="17"/>
      <c r="X1871" s="14"/>
    </row>
    <row r="1872" customFormat="false" ht="15" hidden="false" customHeight="false" outlineLevel="0" collapsed="false">
      <c r="A1872" s="9" t="str">
        <f aca="false">IF('3. Layout Parts'!$A1872="","",TRIM('3. Layout Parts'!$A1872))</f>
        <v/>
      </c>
      <c r="B1872" s="9" t="str">
        <f aca="false">IF($A1872="","",'3. Layout Parts'!$D1872)</f>
        <v/>
      </c>
      <c r="C1872" s="9" t="str">
        <f aca="false">IF($A1872="","",'3. Layout Parts'!$B1872)</f>
        <v/>
      </c>
      <c r="D1872" s="9" t="str">
        <f aca="false">IF($A1872="","",'3. Layout Parts'!$C1872)</f>
        <v/>
      </c>
      <c r="E1872" s="9" t="str">
        <f aca="false">IF($A1872="","",IFERROR(INDEX('2. Schematic Parts'!$B$2:$B$3001,MATCH($A1872,'2. Schematic Parts'!$A$2:$A$3001,0)),"NOT FOUND"))</f>
        <v/>
      </c>
      <c r="F1872" s="9" t="str">
        <f aca="false">IF($A1872="","",IFERROR(INDEX('2. Schematic Parts'!$C$2:$C$3001,MATCH($A1872,'2. Schematic Parts'!$A$2:$A$3001,0))&amp;"","NOT FOUND"))</f>
        <v/>
      </c>
      <c r="G1872" s="9" t="str">
        <f aca="false">IF($A1872="","",IFERROR(INDEX('2. Schematic Parts'!$D$2:$D$3001,MATCH($A1872,'2. Schematic Parts'!$A$2:$A$3001,0))&amp;"","NOT FOUND"))</f>
        <v/>
      </c>
      <c r="H1872" s="9" t="str">
        <f aca="false">IF($A1872="","",IF(COUNTIF('2. Schematic Parts'!$A$2:$A$3001,$A1872)=0,"NOT IN SCHEMATIC","OK"))</f>
        <v/>
      </c>
      <c r="I1872" s="9" t="str">
        <f aca="false">IF($A1872="","",IF($H1872="NOT IN SCHEMATIC","",IF(UPPER(TRIM($C1872))=UPPER(TRIM($E1872)),"OK","MISMATCH")))</f>
        <v/>
      </c>
      <c r="J1872" s="9" t="str">
        <f aca="false">IF($A1872="","",IF($H1872="NOT IN SCHEMATIC","",IF($F1872="","NO SCH DECAL",IF($D1872="","",IF(UPPER(TRIM($D1872))=UPPER(TRIM($F1872)),"OK","MISMATCH")))))</f>
        <v/>
      </c>
      <c r="K1872" s="16" t="str">
        <f aca="false">IF($A1872="","",SUMPRODUCT(--ISNUMBER(SEARCH(","&amp;TRIM($A1872)&amp;",",","&amp;SUBSTITUTE('1. Master BOM'!$D$2:$D$400," ","")&amp;","))))</f>
        <v/>
      </c>
      <c r="L1872" s="16" t="str">
        <f aca="false">IF($A1872="","",IF($K1872&lt;&gt;1,0,SUMPRODUCT(ISNUMBER(SEARCH(","&amp;TRIM($A1872)&amp;",",","&amp;SUBSTITUTE('1. Master BOM'!$D$2:$D$400," ","")&amp;","))*ROW('1. Master BOM'!$D$2:$D$400))))</f>
        <v/>
      </c>
      <c r="M1872" s="9" t="str">
        <f aca="false">IF($A1872="","",IF($K1872=0,"NOT IN BOM",IF($K1872&gt;1,"MULTIPLE BOM LINES","OK")))</f>
        <v/>
      </c>
      <c r="N1872" s="9" t="str">
        <f aca="false">IF($A1872="","",IF($L1872=0,"—",INDEX('1. Master BOM'!$A$1:$A$400,$L1872)))</f>
        <v/>
      </c>
      <c r="O1872" s="9" t="str">
        <f aca="false">IF($A1872="","",IF($L1872=0,"—",INDEX('1. Master BOM'!$B$1:$B$400,$L1872)))</f>
        <v/>
      </c>
      <c r="P1872" s="9" t="str">
        <f aca="false">IF($A1872="","",IF(OR($H1872="NOT IN SCHEMATIC",$O1872="—"),"",IF($G1872="","NO SCH PN",IF(UPPER(TRIM($G1872))=UPPER(TRIM($O1872)),"OK","MISMATCH"))))</f>
        <v/>
      </c>
      <c r="Q1872" s="9" t="str">
        <f aca="false">IF($A1872="","",IF($L1872=0,"—",INDEX('1. Master BOM'!$E$1:$E$400,$L1872)))</f>
        <v/>
      </c>
      <c r="R1872" s="9" t="str">
        <f aca="false">IF($A1872="","",IF($L1872=0,"—",IF(T(INDEX('1. Master BOM'!$F$1:$F$400,$L1872))="","(not set)",INDEX('1. Master BOM'!$F$1:$F$400,$L1872))))</f>
        <v/>
      </c>
      <c r="S1872" s="9" t="str">
        <f aca="false">IF($A1872="","",IF(OR($R1872="—",$R1872="(not set)",$D1872=""),"",IF(ISNUMBER(SEARCH(SUBSTITUTE(SUBSTITUTE(SUBSTITUTE($R1872,"-",""),"_","")," ",""),SUBSTITUTE(SUBSTITUTE(SUBSTITUTE($D1872,"-",""),"_","")," ",""))),"OK","CHECK")))</f>
        <v/>
      </c>
      <c r="T1872" s="9" t="str">
        <f aca="false">IF($A1872="","",IF(OR($H1872="NOT IN SCHEMATIC",$I1872="MISMATCH",$J1872="MISMATCH",$P1872="MISMATCH",$M1872&lt;&gt;"OK"),"REVIEW","OK"))</f>
        <v/>
      </c>
      <c r="U1872" s="14"/>
      <c r="V1872" s="14"/>
      <c r="W1872" s="17"/>
      <c r="X1872" s="14"/>
    </row>
    <row r="1873" customFormat="false" ht="15" hidden="false" customHeight="false" outlineLevel="0" collapsed="false">
      <c r="A1873" s="9" t="str">
        <f aca="false">IF('3. Layout Parts'!$A1873="","",TRIM('3. Layout Parts'!$A1873))</f>
        <v/>
      </c>
      <c r="B1873" s="9" t="str">
        <f aca="false">IF($A1873="","",'3. Layout Parts'!$D1873)</f>
        <v/>
      </c>
      <c r="C1873" s="9" t="str">
        <f aca="false">IF($A1873="","",'3. Layout Parts'!$B1873)</f>
        <v/>
      </c>
      <c r="D1873" s="9" t="str">
        <f aca="false">IF($A1873="","",'3. Layout Parts'!$C1873)</f>
        <v/>
      </c>
      <c r="E1873" s="9" t="str">
        <f aca="false">IF($A1873="","",IFERROR(INDEX('2. Schematic Parts'!$B$2:$B$3001,MATCH($A1873,'2. Schematic Parts'!$A$2:$A$3001,0)),"NOT FOUND"))</f>
        <v/>
      </c>
      <c r="F1873" s="9" t="str">
        <f aca="false">IF($A1873="","",IFERROR(INDEX('2. Schematic Parts'!$C$2:$C$3001,MATCH($A1873,'2. Schematic Parts'!$A$2:$A$3001,0))&amp;"","NOT FOUND"))</f>
        <v/>
      </c>
      <c r="G1873" s="9" t="str">
        <f aca="false">IF($A1873="","",IFERROR(INDEX('2. Schematic Parts'!$D$2:$D$3001,MATCH($A1873,'2. Schematic Parts'!$A$2:$A$3001,0))&amp;"","NOT FOUND"))</f>
        <v/>
      </c>
      <c r="H1873" s="9" t="str">
        <f aca="false">IF($A1873="","",IF(COUNTIF('2. Schematic Parts'!$A$2:$A$3001,$A1873)=0,"NOT IN SCHEMATIC","OK"))</f>
        <v/>
      </c>
      <c r="I1873" s="9" t="str">
        <f aca="false">IF($A1873="","",IF($H1873="NOT IN SCHEMATIC","",IF(UPPER(TRIM($C1873))=UPPER(TRIM($E1873)),"OK","MISMATCH")))</f>
        <v/>
      </c>
      <c r="J1873" s="9" t="str">
        <f aca="false">IF($A1873="","",IF($H1873="NOT IN SCHEMATIC","",IF($F1873="","NO SCH DECAL",IF($D1873="","",IF(UPPER(TRIM($D1873))=UPPER(TRIM($F1873)),"OK","MISMATCH")))))</f>
        <v/>
      </c>
      <c r="K1873" s="16" t="str">
        <f aca="false">IF($A1873="","",SUMPRODUCT(--ISNUMBER(SEARCH(","&amp;TRIM($A1873)&amp;",",","&amp;SUBSTITUTE('1. Master BOM'!$D$2:$D$400," ","")&amp;","))))</f>
        <v/>
      </c>
      <c r="L1873" s="16" t="str">
        <f aca="false">IF($A1873="","",IF($K1873&lt;&gt;1,0,SUMPRODUCT(ISNUMBER(SEARCH(","&amp;TRIM($A1873)&amp;",",","&amp;SUBSTITUTE('1. Master BOM'!$D$2:$D$400," ","")&amp;","))*ROW('1. Master BOM'!$D$2:$D$400))))</f>
        <v/>
      </c>
      <c r="M1873" s="9" t="str">
        <f aca="false">IF($A1873="","",IF($K1873=0,"NOT IN BOM",IF($K1873&gt;1,"MULTIPLE BOM LINES","OK")))</f>
        <v/>
      </c>
      <c r="N1873" s="9" t="str">
        <f aca="false">IF($A1873="","",IF($L1873=0,"—",INDEX('1. Master BOM'!$A$1:$A$400,$L1873)))</f>
        <v/>
      </c>
      <c r="O1873" s="9" t="str">
        <f aca="false">IF($A1873="","",IF($L1873=0,"—",INDEX('1. Master BOM'!$B$1:$B$400,$L1873)))</f>
        <v/>
      </c>
      <c r="P1873" s="9" t="str">
        <f aca="false">IF($A1873="","",IF(OR($H1873="NOT IN SCHEMATIC",$O1873="—"),"",IF($G1873="","NO SCH PN",IF(UPPER(TRIM($G1873))=UPPER(TRIM($O1873)),"OK","MISMATCH"))))</f>
        <v/>
      </c>
      <c r="Q1873" s="9" t="str">
        <f aca="false">IF($A1873="","",IF($L1873=0,"—",INDEX('1. Master BOM'!$E$1:$E$400,$L1873)))</f>
        <v/>
      </c>
      <c r="R1873" s="9" t="str">
        <f aca="false">IF($A1873="","",IF($L1873=0,"—",IF(T(INDEX('1. Master BOM'!$F$1:$F$400,$L1873))="","(not set)",INDEX('1. Master BOM'!$F$1:$F$400,$L1873))))</f>
        <v/>
      </c>
      <c r="S1873" s="9" t="str">
        <f aca="false">IF($A1873="","",IF(OR($R1873="—",$R1873="(not set)",$D1873=""),"",IF(ISNUMBER(SEARCH(SUBSTITUTE(SUBSTITUTE(SUBSTITUTE($R1873,"-",""),"_","")," ",""),SUBSTITUTE(SUBSTITUTE(SUBSTITUTE($D1873,"-",""),"_","")," ",""))),"OK","CHECK")))</f>
        <v/>
      </c>
      <c r="T1873" s="9" t="str">
        <f aca="false">IF($A1873="","",IF(OR($H1873="NOT IN SCHEMATIC",$I1873="MISMATCH",$J1873="MISMATCH",$P1873="MISMATCH",$M1873&lt;&gt;"OK"),"REVIEW","OK"))</f>
        <v/>
      </c>
      <c r="U1873" s="14"/>
      <c r="V1873" s="14"/>
      <c r="W1873" s="17"/>
      <c r="X1873" s="14"/>
    </row>
    <row r="1874" customFormat="false" ht="15" hidden="false" customHeight="false" outlineLevel="0" collapsed="false">
      <c r="A1874" s="9" t="str">
        <f aca="false">IF('3. Layout Parts'!$A1874="","",TRIM('3. Layout Parts'!$A1874))</f>
        <v/>
      </c>
      <c r="B1874" s="9" t="str">
        <f aca="false">IF($A1874="","",'3. Layout Parts'!$D1874)</f>
        <v/>
      </c>
      <c r="C1874" s="9" t="str">
        <f aca="false">IF($A1874="","",'3. Layout Parts'!$B1874)</f>
        <v/>
      </c>
      <c r="D1874" s="9" t="str">
        <f aca="false">IF($A1874="","",'3. Layout Parts'!$C1874)</f>
        <v/>
      </c>
      <c r="E1874" s="9" t="str">
        <f aca="false">IF($A1874="","",IFERROR(INDEX('2. Schematic Parts'!$B$2:$B$3001,MATCH($A1874,'2. Schematic Parts'!$A$2:$A$3001,0)),"NOT FOUND"))</f>
        <v/>
      </c>
      <c r="F1874" s="9" t="str">
        <f aca="false">IF($A1874="","",IFERROR(INDEX('2. Schematic Parts'!$C$2:$C$3001,MATCH($A1874,'2. Schematic Parts'!$A$2:$A$3001,0))&amp;"","NOT FOUND"))</f>
        <v/>
      </c>
      <c r="G1874" s="9" t="str">
        <f aca="false">IF($A1874="","",IFERROR(INDEX('2. Schematic Parts'!$D$2:$D$3001,MATCH($A1874,'2. Schematic Parts'!$A$2:$A$3001,0))&amp;"","NOT FOUND"))</f>
        <v/>
      </c>
      <c r="H1874" s="9" t="str">
        <f aca="false">IF($A1874="","",IF(COUNTIF('2. Schematic Parts'!$A$2:$A$3001,$A1874)=0,"NOT IN SCHEMATIC","OK"))</f>
        <v/>
      </c>
      <c r="I1874" s="9" t="str">
        <f aca="false">IF($A1874="","",IF($H1874="NOT IN SCHEMATIC","",IF(UPPER(TRIM($C1874))=UPPER(TRIM($E1874)),"OK","MISMATCH")))</f>
        <v/>
      </c>
      <c r="J1874" s="9" t="str">
        <f aca="false">IF($A1874="","",IF($H1874="NOT IN SCHEMATIC","",IF($F1874="","NO SCH DECAL",IF($D1874="","",IF(UPPER(TRIM($D1874))=UPPER(TRIM($F1874)),"OK","MISMATCH")))))</f>
        <v/>
      </c>
      <c r="K1874" s="16" t="str">
        <f aca="false">IF($A1874="","",SUMPRODUCT(--ISNUMBER(SEARCH(","&amp;TRIM($A1874)&amp;",",","&amp;SUBSTITUTE('1. Master BOM'!$D$2:$D$400," ","")&amp;","))))</f>
        <v/>
      </c>
      <c r="L1874" s="16" t="str">
        <f aca="false">IF($A1874="","",IF($K1874&lt;&gt;1,0,SUMPRODUCT(ISNUMBER(SEARCH(","&amp;TRIM($A1874)&amp;",",","&amp;SUBSTITUTE('1. Master BOM'!$D$2:$D$400," ","")&amp;","))*ROW('1. Master BOM'!$D$2:$D$400))))</f>
        <v/>
      </c>
      <c r="M1874" s="9" t="str">
        <f aca="false">IF($A1874="","",IF($K1874=0,"NOT IN BOM",IF($K1874&gt;1,"MULTIPLE BOM LINES","OK")))</f>
        <v/>
      </c>
      <c r="N1874" s="9" t="str">
        <f aca="false">IF($A1874="","",IF($L1874=0,"—",INDEX('1. Master BOM'!$A$1:$A$400,$L1874)))</f>
        <v/>
      </c>
      <c r="O1874" s="9" t="str">
        <f aca="false">IF($A1874="","",IF($L1874=0,"—",INDEX('1. Master BOM'!$B$1:$B$400,$L1874)))</f>
        <v/>
      </c>
      <c r="P1874" s="9" t="str">
        <f aca="false">IF($A1874="","",IF(OR($H1874="NOT IN SCHEMATIC",$O1874="—"),"",IF($G1874="","NO SCH PN",IF(UPPER(TRIM($G1874))=UPPER(TRIM($O1874)),"OK","MISMATCH"))))</f>
        <v/>
      </c>
      <c r="Q1874" s="9" t="str">
        <f aca="false">IF($A1874="","",IF($L1874=0,"—",INDEX('1. Master BOM'!$E$1:$E$400,$L1874)))</f>
        <v/>
      </c>
      <c r="R1874" s="9" t="str">
        <f aca="false">IF($A1874="","",IF($L1874=0,"—",IF(T(INDEX('1. Master BOM'!$F$1:$F$400,$L1874))="","(not set)",INDEX('1. Master BOM'!$F$1:$F$400,$L1874))))</f>
        <v/>
      </c>
      <c r="S1874" s="9" t="str">
        <f aca="false">IF($A1874="","",IF(OR($R1874="—",$R1874="(not set)",$D1874=""),"",IF(ISNUMBER(SEARCH(SUBSTITUTE(SUBSTITUTE(SUBSTITUTE($R1874,"-",""),"_","")," ",""),SUBSTITUTE(SUBSTITUTE(SUBSTITUTE($D1874,"-",""),"_","")," ",""))),"OK","CHECK")))</f>
        <v/>
      </c>
      <c r="T1874" s="9" t="str">
        <f aca="false">IF($A1874="","",IF(OR($H1874="NOT IN SCHEMATIC",$I1874="MISMATCH",$J1874="MISMATCH",$P1874="MISMATCH",$M1874&lt;&gt;"OK"),"REVIEW","OK"))</f>
        <v/>
      </c>
      <c r="U1874" s="14"/>
      <c r="V1874" s="14"/>
      <c r="W1874" s="17"/>
      <c r="X1874" s="14"/>
    </row>
    <row r="1875" customFormat="false" ht="15" hidden="false" customHeight="false" outlineLevel="0" collapsed="false">
      <c r="A1875" s="9" t="str">
        <f aca="false">IF('3. Layout Parts'!$A1875="","",TRIM('3. Layout Parts'!$A1875))</f>
        <v/>
      </c>
      <c r="B1875" s="9" t="str">
        <f aca="false">IF($A1875="","",'3. Layout Parts'!$D1875)</f>
        <v/>
      </c>
      <c r="C1875" s="9" t="str">
        <f aca="false">IF($A1875="","",'3. Layout Parts'!$B1875)</f>
        <v/>
      </c>
      <c r="D1875" s="9" t="str">
        <f aca="false">IF($A1875="","",'3. Layout Parts'!$C1875)</f>
        <v/>
      </c>
      <c r="E1875" s="9" t="str">
        <f aca="false">IF($A1875="","",IFERROR(INDEX('2. Schematic Parts'!$B$2:$B$3001,MATCH($A1875,'2. Schematic Parts'!$A$2:$A$3001,0)),"NOT FOUND"))</f>
        <v/>
      </c>
      <c r="F1875" s="9" t="str">
        <f aca="false">IF($A1875="","",IFERROR(INDEX('2. Schematic Parts'!$C$2:$C$3001,MATCH($A1875,'2. Schematic Parts'!$A$2:$A$3001,0))&amp;"","NOT FOUND"))</f>
        <v/>
      </c>
      <c r="G1875" s="9" t="str">
        <f aca="false">IF($A1875="","",IFERROR(INDEX('2. Schematic Parts'!$D$2:$D$3001,MATCH($A1875,'2. Schematic Parts'!$A$2:$A$3001,0))&amp;"","NOT FOUND"))</f>
        <v/>
      </c>
      <c r="H1875" s="9" t="str">
        <f aca="false">IF($A1875="","",IF(COUNTIF('2. Schematic Parts'!$A$2:$A$3001,$A1875)=0,"NOT IN SCHEMATIC","OK"))</f>
        <v/>
      </c>
      <c r="I1875" s="9" t="str">
        <f aca="false">IF($A1875="","",IF($H1875="NOT IN SCHEMATIC","",IF(UPPER(TRIM($C1875))=UPPER(TRIM($E1875)),"OK","MISMATCH")))</f>
        <v/>
      </c>
      <c r="J1875" s="9" t="str">
        <f aca="false">IF($A1875="","",IF($H1875="NOT IN SCHEMATIC","",IF($F1875="","NO SCH DECAL",IF($D1875="","",IF(UPPER(TRIM($D1875))=UPPER(TRIM($F1875)),"OK","MISMATCH")))))</f>
        <v/>
      </c>
      <c r="K1875" s="16" t="str">
        <f aca="false">IF($A1875="","",SUMPRODUCT(--ISNUMBER(SEARCH(","&amp;TRIM($A1875)&amp;",",","&amp;SUBSTITUTE('1. Master BOM'!$D$2:$D$400," ","")&amp;","))))</f>
        <v/>
      </c>
      <c r="L1875" s="16" t="str">
        <f aca="false">IF($A1875="","",IF($K1875&lt;&gt;1,0,SUMPRODUCT(ISNUMBER(SEARCH(","&amp;TRIM($A1875)&amp;",",","&amp;SUBSTITUTE('1. Master BOM'!$D$2:$D$400," ","")&amp;","))*ROW('1. Master BOM'!$D$2:$D$400))))</f>
        <v/>
      </c>
      <c r="M1875" s="9" t="str">
        <f aca="false">IF($A1875="","",IF($K1875=0,"NOT IN BOM",IF($K1875&gt;1,"MULTIPLE BOM LINES","OK")))</f>
        <v/>
      </c>
      <c r="N1875" s="9" t="str">
        <f aca="false">IF($A1875="","",IF($L1875=0,"—",INDEX('1. Master BOM'!$A$1:$A$400,$L1875)))</f>
        <v/>
      </c>
      <c r="O1875" s="9" t="str">
        <f aca="false">IF($A1875="","",IF($L1875=0,"—",INDEX('1. Master BOM'!$B$1:$B$400,$L1875)))</f>
        <v/>
      </c>
      <c r="P1875" s="9" t="str">
        <f aca="false">IF($A1875="","",IF(OR($H1875="NOT IN SCHEMATIC",$O1875="—"),"",IF($G1875="","NO SCH PN",IF(UPPER(TRIM($G1875))=UPPER(TRIM($O1875)),"OK","MISMATCH"))))</f>
        <v/>
      </c>
      <c r="Q1875" s="9" t="str">
        <f aca="false">IF($A1875="","",IF($L1875=0,"—",INDEX('1. Master BOM'!$E$1:$E$400,$L1875)))</f>
        <v/>
      </c>
      <c r="R1875" s="9" t="str">
        <f aca="false">IF($A1875="","",IF($L1875=0,"—",IF(T(INDEX('1. Master BOM'!$F$1:$F$400,$L1875))="","(not set)",INDEX('1. Master BOM'!$F$1:$F$400,$L1875))))</f>
        <v/>
      </c>
      <c r="S1875" s="9" t="str">
        <f aca="false">IF($A1875="","",IF(OR($R1875="—",$R1875="(not set)",$D1875=""),"",IF(ISNUMBER(SEARCH(SUBSTITUTE(SUBSTITUTE(SUBSTITUTE($R1875,"-",""),"_","")," ",""),SUBSTITUTE(SUBSTITUTE(SUBSTITUTE($D1875,"-",""),"_","")," ",""))),"OK","CHECK")))</f>
        <v/>
      </c>
      <c r="T1875" s="9" t="str">
        <f aca="false">IF($A1875="","",IF(OR($H1875="NOT IN SCHEMATIC",$I1875="MISMATCH",$J1875="MISMATCH",$P1875="MISMATCH",$M1875&lt;&gt;"OK"),"REVIEW","OK"))</f>
        <v/>
      </c>
      <c r="U1875" s="14"/>
      <c r="V1875" s="14"/>
      <c r="W1875" s="17"/>
      <c r="X1875" s="14"/>
    </row>
    <row r="1876" customFormat="false" ht="15" hidden="false" customHeight="false" outlineLevel="0" collapsed="false">
      <c r="A1876" s="9" t="str">
        <f aca="false">IF('3. Layout Parts'!$A1876="","",TRIM('3. Layout Parts'!$A1876))</f>
        <v/>
      </c>
      <c r="B1876" s="9" t="str">
        <f aca="false">IF($A1876="","",'3. Layout Parts'!$D1876)</f>
        <v/>
      </c>
      <c r="C1876" s="9" t="str">
        <f aca="false">IF($A1876="","",'3. Layout Parts'!$B1876)</f>
        <v/>
      </c>
      <c r="D1876" s="9" t="str">
        <f aca="false">IF($A1876="","",'3. Layout Parts'!$C1876)</f>
        <v/>
      </c>
      <c r="E1876" s="9" t="str">
        <f aca="false">IF($A1876="","",IFERROR(INDEX('2. Schematic Parts'!$B$2:$B$3001,MATCH($A1876,'2. Schematic Parts'!$A$2:$A$3001,0)),"NOT FOUND"))</f>
        <v/>
      </c>
      <c r="F1876" s="9" t="str">
        <f aca="false">IF($A1876="","",IFERROR(INDEX('2. Schematic Parts'!$C$2:$C$3001,MATCH($A1876,'2. Schematic Parts'!$A$2:$A$3001,0))&amp;"","NOT FOUND"))</f>
        <v/>
      </c>
      <c r="G1876" s="9" t="str">
        <f aca="false">IF($A1876="","",IFERROR(INDEX('2. Schematic Parts'!$D$2:$D$3001,MATCH($A1876,'2. Schematic Parts'!$A$2:$A$3001,0))&amp;"","NOT FOUND"))</f>
        <v/>
      </c>
      <c r="H1876" s="9" t="str">
        <f aca="false">IF($A1876="","",IF(COUNTIF('2. Schematic Parts'!$A$2:$A$3001,$A1876)=0,"NOT IN SCHEMATIC","OK"))</f>
        <v/>
      </c>
      <c r="I1876" s="9" t="str">
        <f aca="false">IF($A1876="","",IF($H1876="NOT IN SCHEMATIC","",IF(UPPER(TRIM($C1876))=UPPER(TRIM($E1876)),"OK","MISMATCH")))</f>
        <v/>
      </c>
      <c r="J1876" s="9" t="str">
        <f aca="false">IF($A1876="","",IF($H1876="NOT IN SCHEMATIC","",IF($F1876="","NO SCH DECAL",IF($D1876="","",IF(UPPER(TRIM($D1876))=UPPER(TRIM($F1876)),"OK","MISMATCH")))))</f>
        <v/>
      </c>
      <c r="K1876" s="16" t="str">
        <f aca="false">IF($A1876="","",SUMPRODUCT(--ISNUMBER(SEARCH(","&amp;TRIM($A1876)&amp;",",","&amp;SUBSTITUTE('1. Master BOM'!$D$2:$D$400," ","")&amp;","))))</f>
        <v/>
      </c>
      <c r="L1876" s="16" t="str">
        <f aca="false">IF($A1876="","",IF($K1876&lt;&gt;1,0,SUMPRODUCT(ISNUMBER(SEARCH(","&amp;TRIM($A1876)&amp;",",","&amp;SUBSTITUTE('1. Master BOM'!$D$2:$D$400," ","")&amp;","))*ROW('1. Master BOM'!$D$2:$D$400))))</f>
        <v/>
      </c>
      <c r="M1876" s="9" t="str">
        <f aca="false">IF($A1876="","",IF($K1876=0,"NOT IN BOM",IF($K1876&gt;1,"MULTIPLE BOM LINES","OK")))</f>
        <v/>
      </c>
      <c r="N1876" s="9" t="str">
        <f aca="false">IF($A1876="","",IF($L1876=0,"—",INDEX('1. Master BOM'!$A$1:$A$400,$L1876)))</f>
        <v/>
      </c>
      <c r="O1876" s="9" t="str">
        <f aca="false">IF($A1876="","",IF($L1876=0,"—",INDEX('1. Master BOM'!$B$1:$B$400,$L1876)))</f>
        <v/>
      </c>
      <c r="P1876" s="9" t="str">
        <f aca="false">IF($A1876="","",IF(OR($H1876="NOT IN SCHEMATIC",$O1876="—"),"",IF($G1876="","NO SCH PN",IF(UPPER(TRIM($G1876))=UPPER(TRIM($O1876)),"OK","MISMATCH"))))</f>
        <v/>
      </c>
      <c r="Q1876" s="9" t="str">
        <f aca="false">IF($A1876="","",IF($L1876=0,"—",INDEX('1. Master BOM'!$E$1:$E$400,$L1876)))</f>
        <v/>
      </c>
      <c r="R1876" s="9" t="str">
        <f aca="false">IF($A1876="","",IF($L1876=0,"—",IF(T(INDEX('1. Master BOM'!$F$1:$F$400,$L1876))="","(not set)",INDEX('1. Master BOM'!$F$1:$F$400,$L1876))))</f>
        <v/>
      </c>
      <c r="S1876" s="9" t="str">
        <f aca="false">IF($A1876="","",IF(OR($R1876="—",$R1876="(not set)",$D1876=""),"",IF(ISNUMBER(SEARCH(SUBSTITUTE(SUBSTITUTE(SUBSTITUTE($R1876,"-",""),"_","")," ",""),SUBSTITUTE(SUBSTITUTE(SUBSTITUTE($D1876,"-",""),"_","")," ",""))),"OK","CHECK")))</f>
        <v/>
      </c>
      <c r="T1876" s="9" t="str">
        <f aca="false">IF($A1876="","",IF(OR($H1876="NOT IN SCHEMATIC",$I1876="MISMATCH",$J1876="MISMATCH",$P1876="MISMATCH",$M1876&lt;&gt;"OK"),"REVIEW","OK"))</f>
        <v/>
      </c>
      <c r="U1876" s="14"/>
      <c r="V1876" s="14"/>
      <c r="W1876" s="17"/>
      <c r="X1876" s="14"/>
    </row>
    <row r="1877" customFormat="false" ht="15" hidden="false" customHeight="false" outlineLevel="0" collapsed="false">
      <c r="A1877" s="9" t="str">
        <f aca="false">IF('3. Layout Parts'!$A1877="","",TRIM('3. Layout Parts'!$A1877))</f>
        <v/>
      </c>
      <c r="B1877" s="9" t="str">
        <f aca="false">IF($A1877="","",'3. Layout Parts'!$D1877)</f>
        <v/>
      </c>
      <c r="C1877" s="9" t="str">
        <f aca="false">IF($A1877="","",'3. Layout Parts'!$B1877)</f>
        <v/>
      </c>
      <c r="D1877" s="9" t="str">
        <f aca="false">IF($A1877="","",'3. Layout Parts'!$C1877)</f>
        <v/>
      </c>
      <c r="E1877" s="9" t="str">
        <f aca="false">IF($A1877="","",IFERROR(INDEX('2. Schematic Parts'!$B$2:$B$3001,MATCH($A1877,'2. Schematic Parts'!$A$2:$A$3001,0)),"NOT FOUND"))</f>
        <v/>
      </c>
      <c r="F1877" s="9" t="str">
        <f aca="false">IF($A1877="","",IFERROR(INDEX('2. Schematic Parts'!$C$2:$C$3001,MATCH($A1877,'2. Schematic Parts'!$A$2:$A$3001,0))&amp;"","NOT FOUND"))</f>
        <v/>
      </c>
      <c r="G1877" s="9" t="str">
        <f aca="false">IF($A1877="","",IFERROR(INDEX('2. Schematic Parts'!$D$2:$D$3001,MATCH($A1877,'2. Schematic Parts'!$A$2:$A$3001,0))&amp;"","NOT FOUND"))</f>
        <v/>
      </c>
      <c r="H1877" s="9" t="str">
        <f aca="false">IF($A1877="","",IF(COUNTIF('2. Schematic Parts'!$A$2:$A$3001,$A1877)=0,"NOT IN SCHEMATIC","OK"))</f>
        <v/>
      </c>
      <c r="I1877" s="9" t="str">
        <f aca="false">IF($A1877="","",IF($H1877="NOT IN SCHEMATIC","",IF(UPPER(TRIM($C1877))=UPPER(TRIM($E1877)),"OK","MISMATCH")))</f>
        <v/>
      </c>
      <c r="J1877" s="9" t="str">
        <f aca="false">IF($A1877="","",IF($H1877="NOT IN SCHEMATIC","",IF($F1877="","NO SCH DECAL",IF($D1877="","",IF(UPPER(TRIM($D1877))=UPPER(TRIM($F1877)),"OK","MISMATCH")))))</f>
        <v/>
      </c>
      <c r="K1877" s="16" t="str">
        <f aca="false">IF($A1877="","",SUMPRODUCT(--ISNUMBER(SEARCH(","&amp;TRIM($A1877)&amp;",",","&amp;SUBSTITUTE('1. Master BOM'!$D$2:$D$400," ","")&amp;","))))</f>
        <v/>
      </c>
      <c r="L1877" s="16" t="str">
        <f aca="false">IF($A1877="","",IF($K1877&lt;&gt;1,0,SUMPRODUCT(ISNUMBER(SEARCH(","&amp;TRIM($A1877)&amp;",",","&amp;SUBSTITUTE('1. Master BOM'!$D$2:$D$400," ","")&amp;","))*ROW('1. Master BOM'!$D$2:$D$400))))</f>
        <v/>
      </c>
      <c r="M1877" s="9" t="str">
        <f aca="false">IF($A1877="","",IF($K1877=0,"NOT IN BOM",IF($K1877&gt;1,"MULTIPLE BOM LINES","OK")))</f>
        <v/>
      </c>
      <c r="N1877" s="9" t="str">
        <f aca="false">IF($A1877="","",IF($L1877=0,"—",INDEX('1. Master BOM'!$A$1:$A$400,$L1877)))</f>
        <v/>
      </c>
      <c r="O1877" s="9" t="str">
        <f aca="false">IF($A1877="","",IF($L1877=0,"—",INDEX('1. Master BOM'!$B$1:$B$400,$L1877)))</f>
        <v/>
      </c>
      <c r="P1877" s="9" t="str">
        <f aca="false">IF($A1877="","",IF(OR($H1877="NOT IN SCHEMATIC",$O1877="—"),"",IF($G1877="","NO SCH PN",IF(UPPER(TRIM($G1877))=UPPER(TRIM($O1877)),"OK","MISMATCH"))))</f>
        <v/>
      </c>
      <c r="Q1877" s="9" t="str">
        <f aca="false">IF($A1877="","",IF($L1877=0,"—",INDEX('1. Master BOM'!$E$1:$E$400,$L1877)))</f>
        <v/>
      </c>
      <c r="R1877" s="9" t="str">
        <f aca="false">IF($A1877="","",IF($L1877=0,"—",IF(T(INDEX('1. Master BOM'!$F$1:$F$400,$L1877))="","(not set)",INDEX('1. Master BOM'!$F$1:$F$400,$L1877))))</f>
        <v/>
      </c>
      <c r="S1877" s="9" t="str">
        <f aca="false">IF($A1877="","",IF(OR($R1877="—",$R1877="(not set)",$D1877=""),"",IF(ISNUMBER(SEARCH(SUBSTITUTE(SUBSTITUTE(SUBSTITUTE($R1877,"-",""),"_","")," ",""),SUBSTITUTE(SUBSTITUTE(SUBSTITUTE($D1877,"-",""),"_","")," ",""))),"OK","CHECK")))</f>
        <v/>
      </c>
      <c r="T1877" s="9" t="str">
        <f aca="false">IF($A1877="","",IF(OR($H1877="NOT IN SCHEMATIC",$I1877="MISMATCH",$J1877="MISMATCH",$P1877="MISMATCH",$M1877&lt;&gt;"OK"),"REVIEW","OK"))</f>
        <v/>
      </c>
      <c r="U1877" s="14"/>
      <c r="V1877" s="14"/>
      <c r="W1877" s="17"/>
      <c r="X1877" s="14"/>
    </row>
    <row r="1878" customFormat="false" ht="15" hidden="false" customHeight="false" outlineLevel="0" collapsed="false">
      <c r="A1878" s="9" t="str">
        <f aca="false">IF('3. Layout Parts'!$A1878="","",TRIM('3. Layout Parts'!$A1878))</f>
        <v/>
      </c>
      <c r="B1878" s="9" t="str">
        <f aca="false">IF($A1878="","",'3. Layout Parts'!$D1878)</f>
        <v/>
      </c>
      <c r="C1878" s="9" t="str">
        <f aca="false">IF($A1878="","",'3. Layout Parts'!$B1878)</f>
        <v/>
      </c>
      <c r="D1878" s="9" t="str">
        <f aca="false">IF($A1878="","",'3. Layout Parts'!$C1878)</f>
        <v/>
      </c>
      <c r="E1878" s="9" t="str">
        <f aca="false">IF($A1878="","",IFERROR(INDEX('2. Schematic Parts'!$B$2:$B$3001,MATCH($A1878,'2. Schematic Parts'!$A$2:$A$3001,0)),"NOT FOUND"))</f>
        <v/>
      </c>
      <c r="F1878" s="9" t="str">
        <f aca="false">IF($A1878="","",IFERROR(INDEX('2. Schematic Parts'!$C$2:$C$3001,MATCH($A1878,'2. Schematic Parts'!$A$2:$A$3001,0))&amp;"","NOT FOUND"))</f>
        <v/>
      </c>
      <c r="G1878" s="9" t="str">
        <f aca="false">IF($A1878="","",IFERROR(INDEX('2. Schematic Parts'!$D$2:$D$3001,MATCH($A1878,'2. Schematic Parts'!$A$2:$A$3001,0))&amp;"","NOT FOUND"))</f>
        <v/>
      </c>
      <c r="H1878" s="9" t="str">
        <f aca="false">IF($A1878="","",IF(COUNTIF('2. Schematic Parts'!$A$2:$A$3001,$A1878)=0,"NOT IN SCHEMATIC","OK"))</f>
        <v/>
      </c>
      <c r="I1878" s="9" t="str">
        <f aca="false">IF($A1878="","",IF($H1878="NOT IN SCHEMATIC","",IF(UPPER(TRIM($C1878))=UPPER(TRIM($E1878)),"OK","MISMATCH")))</f>
        <v/>
      </c>
      <c r="J1878" s="9" t="str">
        <f aca="false">IF($A1878="","",IF($H1878="NOT IN SCHEMATIC","",IF($F1878="","NO SCH DECAL",IF($D1878="","",IF(UPPER(TRIM($D1878))=UPPER(TRIM($F1878)),"OK","MISMATCH")))))</f>
        <v/>
      </c>
      <c r="K1878" s="16" t="str">
        <f aca="false">IF($A1878="","",SUMPRODUCT(--ISNUMBER(SEARCH(","&amp;TRIM($A1878)&amp;",",","&amp;SUBSTITUTE('1. Master BOM'!$D$2:$D$400," ","")&amp;","))))</f>
        <v/>
      </c>
      <c r="L1878" s="16" t="str">
        <f aca="false">IF($A1878="","",IF($K1878&lt;&gt;1,0,SUMPRODUCT(ISNUMBER(SEARCH(","&amp;TRIM($A1878)&amp;",",","&amp;SUBSTITUTE('1. Master BOM'!$D$2:$D$400," ","")&amp;","))*ROW('1. Master BOM'!$D$2:$D$400))))</f>
        <v/>
      </c>
      <c r="M1878" s="9" t="str">
        <f aca="false">IF($A1878="","",IF($K1878=0,"NOT IN BOM",IF($K1878&gt;1,"MULTIPLE BOM LINES","OK")))</f>
        <v/>
      </c>
      <c r="N1878" s="9" t="str">
        <f aca="false">IF($A1878="","",IF($L1878=0,"—",INDEX('1. Master BOM'!$A$1:$A$400,$L1878)))</f>
        <v/>
      </c>
      <c r="O1878" s="9" t="str">
        <f aca="false">IF($A1878="","",IF($L1878=0,"—",INDEX('1. Master BOM'!$B$1:$B$400,$L1878)))</f>
        <v/>
      </c>
      <c r="P1878" s="9" t="str">
        <f aca="false">IF($A1878="","",IF(OR($H1878="NOT IN SCHEMATIC",$O1878="—"),"",IF($G1878="","NO SCH PN",IF(UPPER(TRIM($G1878))=UPPER(TRIM($O1878)),"OK","MISMATCH"))))</f>
        <v/>
      </c>
      <c r="Q1878" s="9" t="str">
        <f aca="false">IF($A1878="","",IF($L1878=0,"—",INDEX('1. Master BOM'!$E$1:$E$400,$L1878)))</f>
        <v/>
      </c>
      <c r="R1878" s="9" t="str">
        <f aca="false">IF($A1878="","",IF($L1878=0,"—",IF(T(INDEX('1. Master BOM'!$F$1:$F$400,$L1878))="","(not set)",INDEX('1. Master BOM'!$F$1:$F$400,$L1878))))</f>
        <v/>
      </c>
      <c r="S1878" s="9" t="str">
        <f aca="false">IF($A1878="","",IF(OR($R1878="—",$R1878="(not set)",$D1878=""),"",IF(ISNUMBER(SEARCH(SUBSTITUTE(SUBSTITUTE(SUBSTITUTE($R1878,"-",""),"_","")," ",""),SUBSTITUTE(SUBSTITUTE(SUBSTITUTE($D1878,"-",""),"_","")," ",""))),"OK","CHECK")))</f>
        <v/>
      </c>
      <c r="T1878" s="9" t="str">
        <f aca="false">IF($A1878="","",IF(OR($H1878="NOT IN SCHEMATIC",$I1878="MISMATCH",$J1878="MISMATCH",$P1878="MISMATCH",$M1878&lt;&gt;"OK"),"REVIEW","OK"))</f>
        <v/>
      </c>
      <c r="U1878" s="14"/>
      <c r="V1878" s="14"/>
      <c r="W1878" s="17"/>
      <c r="X1878" s="14"/>
    </row>
    <row r="1879" customFormat="false" ht="15" hidden="false" customHeight="false" outlineLevel="0" collapsed="false">
      <c r="A1879" s="9" t="str">
        <f aca="false">IF('3. Layout Parts'!$A1879="","",TRIM('3. Layout Parts'!$A1879))</f>
        <v/>
      </c>
      <c r="B1879" s="9" t="str">
        <f aca="false">IF($A1879="","",'3. Layout Parts'!$D1879)</f>
        <v/>
      </c>
      <c r="C1879" s="9" t="str">
        <f aca="false">IF($A1879="","",'3. Layout Parts'!$B1879)</f>
        <v/>
      </c>
      <c r="D1879" s="9" t="str">
        <f aca="false">IF($A1879="","",'3. Layout Parts'!$C1879)</f>
        <v/>
      </c>
      <c r="E1879" s="9" t="str">
        <f aca="false">IF($A1879="","",IFERROR(INDEX('2. Schematic Parts'!$B$2:$B$3001,MATCH($A1879,'2. Schematic Parts'!$A$2:$A$3001,0)),"NOT FOUND"))</f>
        <v/>
      </c>
      <c r="F1879" s="9" t="str">
        <f aca="false">IF($A1879="","",IFERROR(INDEX('2. Schematic Parts'!$C$2:$C$3001,MATCH($A1879,'2. Schematic Parts'!$A$2:$A$3001,0))&amp;"","NOT FOUND"))</f>
        <v/>
      </c>
      <c r="G1879" s="9" t="str">
        <f aca="false">IF($A1879="","",IFERROR(INDEX('2. Schematic Parts'!$D$2:$D$3001,MATCH($A1879,'2. Schematic Parts'!$A$2:$A$3001,0))&amp;"","NOT FOUND"))</f>
        <v/>
      </c>
      <c r="H1879" s="9" t="str">
        <f aca="false">IF($A1879="","",IF(COUNTIF('2. Schematic Parts'!$A$2:$A$3001,$A1879)=0,"NOT IN SCHEMATIC","OK"))</f>
        <v/>
      </c>
      <c r="I1879" s="9" t="str">
        <f aca="false">IF($A1879="","",IF($H1879="NOT IN SCHEMATIC","",IF(UPPER(TRIM($C1879))=UPPER(TRIM($E1879)),"OK","MISMATCH")))</f>
        <v/>
      </c>
      <c r="J1879" s="9" t="str">
        <f aca="false">IF($A1879="","",IF($H1879="NOT IN SCHEMATIC","",IF($F1879="","NO SCH DECAL",IF($D1879="","",IF(UPPER(TRIM($D1879))=UPPER(TRIM($F1879)),"OK","MISMATCH")))))</f>
        <v/>
      </c>
      <c r="K1879" s="16" t="str">
        <f aca="false">IF($A1879="","",SUMPRODUCT(--ISNUMBER(SEARCH(","&amp;TRIM($A1879)&amp;",",","&amp;SUBSTITUTE('1. Master BOM'!$D$2:$D$400," ","")&amp;","))))</f>
        <v/>
      </c>
      <c r="L1879" s="16" t="str">
        <f aca="false">IF($A1879="","",IF($K1879&lt;&gt;1,0,SUMPRODUCT(ISNUMBER(SEARCH(","&amp;TRIM($A1879)&amp;",",","&amp;SUBSTITUTE('1. Master BOM'!$D$2:$D$400," ","")&amp;","))*ROW('1. Master BOM'!$D$2:$D$400))))</f>
        <v/>
      </c>
      <c r="M1879" s="9" t="str">
        <f aca="false">IF($A1879="","",IF($K1879=0,"NOT IN BOM",IF($K1879&gt;1,"MULTIPLE BOM LINES","OK")))</f>
        <v/>
      </c>
      <c r="N1879" s="9" t="str">
        <f aca="false">IF($A1879="","",IF($L1879=0,"—",INDEX('1. Master BOM'!$A$1:$A$400,$L1879)))</f>
        <v/>
      </c>
      <c r="O1879" s="9" t="str">
        <f aca="false">IF($A1879="","",IF($L1879=0,"—",INDEX('1. Master BOM'!$B$1:$B$400,$L1879)))</f>
        <v/>
      </c>
      <c r="P1879" s="9" t="str">
        <f aca="false">IF($A1879="","",IF(OR($H1879="NOT IN SCHEMATIC",$O1879="—"),"",IF($G1879="","NO SCH PN",IF(UPPER(TRIM($G1879))=UPPER(TRIM($O1879)),"OK","MISMATCH"))))</f>
        <v/>
      </c>
      <c r="Q1879" s="9" t="str">
        <f aca="false">IF($A1879="","",IF($L1879=0,"—",INDEX('1. Master BOM'!$E$1:$E$400,$L1879)))</f>
        <v/>
      </c>
      <c r="R1879" s="9" t="str">
        <f aca="false">IF($A1879="","",IF($L1879=0,"—",IF(T(INDEX('1. Master BOM'!$F$1:$F$400,$L1879))="","(not set)",INDEX('1. Master BOM'!$F$1:$F$400,$L1879))))</f>
        <v/>
      </c>
      <c r="S1879" s="9" t="str">
        <f aca="false">IF($A1879="","",IF(OR($R1879="—",$R1879="(not set)",$D1879=""),"",IF(ISNUMBER(SEARCH(SUBSTITUTE(SUBSTITUTE(SUBSTITUTE($R1879,"-",""),"_","")," ",""),SUBSTITUTE(SUBSTITUTE(SUBSTITUTE($D1879,"-",""),"_","")," ",""))),"OK","CHECK")))</f>
        <v/>
      </c>
      <c r="T1879" s="9" t="str">
        <f aca="false">IF($A1879="","",IF(OR($H1879="NOT IN SCHEMATIC",$I1879="MISMATCH",$J1879="MISMATCH",$P1879="MISMATCH",$M1879&lt;&gt;"OK"),"REVIEW","OK"))</f>
        <v/>
      </c>
      <c r="U1879" s="14"/>
      <c r="V1879" s="14"/>
      <c r="W1879" s="17"/>
      <c r="X1879" s="14"/>
    </row>
    <row r="1880" customFormat="false" ht="15" hidden="false" customHeight="false" outlineLevel="0" collapsed="false">
      <c r="A1880" s="9" t="str">
        <f aca="false">IF('3. Layout Parts'!$A1880="","",TRIM('3. Layout Parts'!$A1880))</f>
        <v/>
      </c>
      <c r="B1880" s="9" t="str">
        <f aca="false">IF($A1880="","",'3. Layout Parts'!$D1880)</f>
        <v/>
      </c>
      <c r="C1880" s="9" t="str">
        <f aca="false">IF($A1880="","",'3. Layout Parts'!$B1880)</f>
        <v/>
      </c>
      <c r="D1880" s="9" t="str">
        <f aca="false">IF($A1880="","",'3. Layout Parts'!$C1880)</f>
        <v/>
      </c>
      <c r="E1880" s="9" t="str">
        <f aca="false">IF($A1880="","",IFERROR(INDEX('2. Schematic Parts'!$B$2:$B$3001,MATCH($A1880,'2. Schematic Parts'!$A$2:$A$3001,0)),"NOT FOUND"))</f>
        <v/>
      </c>
      <c r="F1880" s="9" t="str">
        <f aca="false">IF($A1880="","",IFERROR(INDEX('2. Schematic Parts'!$C$2:$C$3001,MATCH($A1880,'2. Schematic Parts'!$A$2:$A$3001,0))&amp;"","NOT FOUND"))</f>
        <v/>
      </c>
      <c r="G1880" s="9" t="str">
        <f aca="false">IF($A1880="","",IFERROR(INDEX('2. Schematic Parts'!$D$2:$D$3001,MATCH($A1880,'2. Schematic Parts'!$A$2:$A$3001,0))&amp;"","NOT FOUND"))</f>
        <v/>
      </c>
      <c r="H1880" s="9" t="str">
        <f aca="false">IF($A1880="","",IF(COUNTIF('2. Schematic Parts'!$A$2:$A$3001,$A1880)=0,"NOT IN SCHEMATIC","OK"))</f>
        <v/>
      </c>
      <c r="I1880" s="9" t="str">
        <f aca="false">IF($A1880="","",IF($H1880="NOT IN SCHEMATIC","",IF(UPPER(TRIM($C1880))=UPPER(TRIM($E1880)),"OK","MISMATCH")))</f>
        <v/>
      </c>
      <c r="J1880" s="9" t="str">
        <f aca="false">IF($A1880="","",IF($H1880="NOT IN SCHEMATIC","",IF($F1880="","NO SCH DECAL",IF($D1880="","",IF(UPPER(TRIM($D1880))=UPPER(TRIM($F1880)),"OK","MISMATCH")))))</f>
        <v/>
      </c>
      <c r="K1880" s="16" t="str">
        <f aca="false">IF($A1880="","",SUMPRODUCT(--ISNUMBER(SEARCH(","&amp;TRIM($A1880)&amp;",",","&amp;SUBSTITUTE('1. Master BOM'!$D$2:$D$400," ","")&amp;","))))</f>
        <v/>
      </c>
      <c r="L1880" s="16" t="str">
        <f aca="false">IF($A1880="","",IF($K1880&lt;&gt;1,0,SUMPRODUCT(ISNUMBER(SEARCH(","&amp;TRIM($A1880)&amp;",",","&amp;SUBSTITUTE('1. Master BOM'!$D$2:$D$400," ","")&amp;","))*ROW('1. Master BOM'!$D$2:$D$400))))</f>
        <v/>
      </c>
      <c r="M1880" s="9" t="str">
        <f aca="false">IF($A1880="","",IF($K1880=0,"NOT IN BOM",IF($K1880&gt;1,"MULTIPLE BOM LINES","OK")))</f>
        <v/>
      </c>
      <c r="N1880" s="9" t="str">
        <f aca="false">IF($A1880="","",IF($L1880=0,"—",INDEX('1. Master BOM'!$A$1:$A$400,$L1880)))</f>
        <v/>
      </c>
      <c r="O1880" s="9" t="str">
        <f aca="false">IF($A1880="","",IF($L1880=0,"—",INDEX('1. Master BOM'!$B$1:$B$400,$L1880)))</f>
        <v/>
      </c>
      <c r="P1880" s="9" t="str">
        <f aca="false">IF($A1880="","",IF(OR($H1880="NOT IN SCHEMATIC",$O1880="—"),"",IF($G1880="","NO SCH PN",IF(UPPER(TRIM($G1880))=UPPER(TRIM($O1880)),"OK","MISMATCH"))))</f>
        <v/>
      </c>
      <c r="Q1880" s="9" t="str">
        <f aca="false">IF($A1880="","",IF($L1880=0,"—",INDEX('1. Master BOM'!$E$1:$E$400,$L1880)))</f>
        <v/>
      </c>
      <c r="R1880" s="9" t="str">
        <f aca="false">IF($A1880="","",IF($L1880=0,"—",IF(T(INDEX('1. Master BOM'!$F$1:$F$400,$L1880))="","(not set)",INDEX('1. Master BOM'!$F$1:$F$400,$L1880))))</f>
        <v/>
      </c>
      <c r="S1880" s="9" t="str">
        <f aca="false">IF($A1880="","",IF(OR($R1880="—",$R1880="(not set)",$D1880=""),"",IF(ISNUMBER(SEARCH(SUBSTITUTE(SUBSTITUTE(SUBSTITUTE($R1880,"-",""),"_","")," ",""),SUBSTITUTE(SUBSTITUTE(SUBSTITUTE($D1880,"-",""),"_","")," ",""))),"OK","CHECK")))</f>
        <v/>
      </c>
      <c r="T1880" s="9" t="str">
        <f aca="false">IF($A1880="","",IF(OR($H1880="NOT IN SCHEMATIC",$I1880="MISMATCH",$J1880="MISMATCH",$P1880="MISMATCH",$M1880&lt;&gt;"OK"),"REVIEW","OK"))</f>
        <v/>
      </c>
      <c r="U1880" s="14"/>
      <c r="V1880" s="14"/>
      <c r="W1880" s="17"/>
      <c r="X1880" s="14"/>
    </row>
    <row r="1881" customFormat="false" ht="15" hidden="false" customHeight="false" outlineLevel="0" collapsed="false">
      <c r="A1881" s="9" t="str">
        <f aca="false">IF('3. Layout Parts'!$A1881="","",TRIM('3. Layout Parts'!$A1881))</f>
        <v/>
      </c>
      <c r="B1881" s="9" t="str">
        <f aca="false">IF($A1881="","",'3. Layout Parts'!$D1881)</f>
        <v/>
      </c>
      <c r="C1881" s="9" t="str">
        <f aca="false">IF($A1881="","",'3. Layout Parts'!$B1881)</f>
        <v/>
      </c>
      <c r="D1881" s="9" t="str">
        <f aca="false">IF($A1881="","",'3. Layout Parts'!$C1881)</f>
        <v/>
      </c>
      <c r="E1881" s="9" t="str">
        <f aca="false">IF($A1881="","",IFERROR(INDEX('2. Schematic Parts'!$B$2:$B$3001,MATCH($A1881,'2. Schematic Parts'!$A$2:$A$3001,0)),"NOT FOUND"))</f>
        <v/>
      </c>
      <c r="F1881" s="9" t="str">
        <f aca="false">IF($A1881="","",IFERROR(INDEX('2. Schematic Parts'!$C$2:$C$3001,MATCH($A1881,'2. Schematic Parts'!$A$2:$A$3001,0))&amp;"","NOT FOUND"))</f>
        <v/>
      </c>
      <c r="G1881" s="9" t="str">
        <f aca="false">IF($A1881="","",IFERROR(INDEX('2. Schematic Parts'!$D$2:$D$3001,MATCH($A1881,'2. Schematic Parts'!$A$2:$A$3001,0))&amp;"","NOT FOUND"))</f>
        <v/>
      </c>
      <c r="H1881" s="9" t="str">
        <f aca="false">IF($A1881="","",IF(COUNTIF('2. Schematic Parts'!$A$2:$A$3001,$A1881)=0,"NOT IN SCHEMATIC","OK"))</f>
        <v/>
      </c>
      <c r="I1881" s="9" t="str">
        <f aca="false">IF($A1881="","",IF($H1881="NOT IN SCHEMATIC","",IF(UPPER(TRIM($C1881))=UPPER(TRIM($E1881)),"OK","MISMATCH")))</f>
        <v/>
      </c>
      <c r="J1881" s="9" t="str">
        <f aca="false">IF($A1881="","",IF($H1881="NOT IN SCHEMATIC","",IF($F1881="","NO SCH DECAL",IF($D1881="","",IF(UPPER(TRIM($D1881))=UPPER(TRIM($F1881)),"OK","MISMATCH")))))</f>
        <v/>
      </c>
      <c r="K1881" s="16" t="str">
        <f aca="false">IF($A1881="","",SUMPRODUCT(--ISNUMBER(SEARCH(","&amp;TRIM($A1881)&amp;",",","&amp;SUBSTITUTE('1. Master BOM'!$D$2:$D$400," ","")&amp;","))))</f>
        <v/>
      </c>
      <c r="L1881" s="16" t="str">
        <f aca="false">IF($A1881="","",IF($K1881&lt;&gt;1,0,SUMPRODUCT(ISNUMBER(SEARCH(","&amp;TRIM($A1881)&amp;",",","&amp;SUBSTITUTE('1. Master BOM'!$D$2:$D$400," ","")&amp;","))*ROW('1. Master BOM'!$D$2:$D$400))))</f>
        <v/>
      </c>
      <c r="M1881" s="9" t="str">
        <f aca="false">IF($A1881="","",IF($K1881=0,"NOT IN BOM",IF($K1881&gt;1,"MULTIPLE BOM LINES","OK")))</f>
        <v/>
      </c>
      <c r="N1881" s="9" t="str">
        <f aca="false">IF($A1881="","",IF($L1881=0,"—",INDEX('1. Master BOM'!$A$1:$A$400,$L1881)))</f>
        <v/>
      </c>
      <c r="O1881" s="9" t="str">
        <f aca="false">IF($A1881="","",IF($L1881=0,"—",INDEX('1. Master BOM'!$B$1:$B$400,$L1881)))</f>
        <v/>
      </c>
      <c r="P1881" s="9" t="str">
        <f aca="false">IF($A1881="","",IF(OR($H1881="NOT IN SCHEMATIC",$O1881="—"),"",IF($G1881="","NO SCH PN",IF(UPPER(TRIM($G1881))=UPPER(TRIM($O1881)),"OK","MISMATCH"))))</f>
        <v/>
      </c>
      <c r="Q1881" s="9" t="str">
        <f aca="false">IF($A1881="","",IF($L1881=0,"—",INDEX('1. Master BOM'!$E$1:$E$400,$L1881)))</f>
        <v/>
      </c>
      <c r="R1881" s="9" t="str">
        <f aca="false">IF($A1881="","",IF($L1881=0,"—",IF(T(INDEX('1. Master BOM'!$F$1:$F$400,$L1881))="","(not set)",INDEX('1. Master BOM'!$F$1:$F$400,$L1881))))</f>
        <v/>
      </c>
      <c r="S1881" s="9" t="str">
        <f aca="false">IF($A1881="","",IF(OR($R1881="—",$R1881="(not set)",$D1881=""),"",IF(ISNUMBER(SEARCH(SUBSTITUTE(SUBSTITUTE(SUBSTITUTE($R1881,"-",""),"_","")," ",""),SUBSTITUTE(SUBSTITUTE(SUBSTITUTE($D1881,"-",""),"_","")," ",""))),"OK","CHECK")))</f>
        <v/>
      </c>
      <c r="T1881" s="9" t="str">
        <f aca="false">IF($A1881="","",IF(OR($H1881="NOT IN SCHEMATIC",$I1881="MISMATCH",$J1881="MISMATCH",$P1881="MISMATCH",$M1881&lt;&gt;"OK"),"REVIEW","OK"))</f>
        <v/>
      </c>
      <c r="U1881" s="14"/>
      <c r="V1881" s="14"/>
      <c r="W1881" s="17"/>
      <c r="X1881" s="14"/>
    </row>
    <row r="1882" customFormat="false" ht="15" hidden="false" customHeight="false" outlineLevel="0" collapsed="false">
      <c r="A1882" s="9" t="str">
        <f aca="false">IF('3. Layout Parts'!$A1882="","",TRIM('3. Layout Parts'!$A1882))</f>
        <v/>
      </c>
      <c r="B1882" s="9" t="str">
        <f aca="false">IF($A1882="","",'3. Layout Parts'!$D1882)</f>
        <v/>
      </c>
      <c r="C1882" s="9" t="str">
        <f aca="false">IF($A1882="","",'3. Layout Parts'!$B1882)</f>
        <v/>
      </c>
      <c r="D1882" s="9" t="str">
        <f aca="false">IF($A1882="","",'3. Layout Parts'!$C1882)</f>
        <v/>
      </c>
      <c r="E1882" s="9" t="str">
        <f aca="false">IF($A1882="","",IFERROR(INDEX('2. Schematic Parts'!$B$2:$B$3001,MATCH($A1882,'2. Schematic Parts'!$A$2:$A$3001,0)),"NOT FOUND"))</f>
        <v/>
      </c>
      <c r="F1882" s="9" t="str">
        <f aca="false">IF($A1882="","",IFERROR(INDEX('2. Schematic Parts'!$C$2:$C$3001,MATCH($A1882,'2. Schematic Parts'!$A$2:$A$3001,0))&amp;"","NOT FOUND"))</f>
        <v/>
      </c>
      <c r="G1882" s="9" t="str">
        <f aca="false">IF($A1882="","",IFERROR(INDEX('2. Schematic Parts'!$D$2:$D$3001,MATCH($A1882,'2. Schematic Parts'!$A$2:$A$3001,0))&amp;"","NOT FOUND"))</f>
        <v/>
      </c>
      <c r="H1882" s="9" t="str">
        <f aca="false">IF($A1882="","",IF(COUNTIF('2. Schematic Parts'!$A$2:$A$3001,$A1882)=0,"NOT IN SCHEMATIC","OK"))</f>
        <v/>
      </c>
      <c r="I1882" s="9" t="str">
        <f aca="false">IF($A1882="","",IF($H1882="NOT IN SCHEMATIC","",IF(UPPER(TRIM($C1882))=UPPER(TRIM($E1882)),"OK","MISMATCH")))</f>
        <v/>
      </c>
      <c r="J1882" s="9" t="str">
        <f aca="false">IF($A1882="","",IF($H1882="NOT IN SCHEMATIC","",IF($F1882="","NO SCH DECAL",IF($D1882="","",IF(UPPER(TRIM($D1882))=UPPER(TRIM($F1882)),"OK","MISMATCH")))))</f>
        <v/>
      </c>
      <c r="K1882" s="16" t="str">
        <f aca="false">IF($A1882="","",SUMPRODUCT(--ISNUMBER(SEARCH(","&amp;TRIM($A1882)&amp;",",","&amp;SUBSTITUTE('1. Master BOM'!$D$2:$D$400," ","")&amp;","))))</f>
        <v/>
      </c>
      <c r="L1882" s="16" t="str">
        <f aca="false">IF($A1882="","",IF($K1882&lt;&gt;1,0,SUMPRODUCT(ISNUMBER(SEARCH(","&amp;TRIM($A1882)&amp;",",","&amp;SUBSTITUTE('1. Master BOM'!$D$2:$D$400," ","")&amp;","))*ROW('1. Master BOM'!$D$2:$D$400))))</f>
        <v/>
      </c>
      <c r="M1882" s="9" t="str">
        <f aca="false">IF($A1882="","",IF($K1882=0,"NOT IN BOM",IF($K1882&gt;1,"MULTIPLE BOM LINES","OK")))</f>
        <v/>
      </c>
      <c r="N1882" s="9" t="str">
        <f aca="false">IF($A1882="","",IF($L1882=0,"—",INDEX('1. Master BOM'!$A$1:$A$400,$L1882)))</f>
        <v/>
      </c>
      <c r="O1882" s="9" t="str">
        <f aca="false">IF($A1882="","",IF($L1882=0,"—",INDEX('1. Master BOM'!$B$1:$B$400,$L1882)))</f>
        <v/>
      </c>
      <c r="P1882" s="9" t="str">
        <f aca="false">IF($A1882="","",IF(OR($H1882="NOT IN SCHEMATIC",$O1882="—"),"",IF($G1882="","NO SCH PN",IF(UPPER(TRIM($G1882))=UPPER(TRIM($O1882)),"OK","MISMATCH"))))</f>
        <v/>
      </c>
      <c r="Q1882" s="9" t="str">
        <f aca="false">IF($A1882="","",IF($L1882=0,"—",INDEX('1. Master BOM'!$E$1:$E$400,$L1882)))</f>
        <v/>
      </c>
      <c r="R1882" s="9" t="str">
        <f aca="false">IF($A1882="","",IF($L1882=0,"—",IF(T(INDEX('1. Master BOM'!$F$1:$F$400,$L1882))="","(not set)",INDEX('1. Master BOM'!$F$1:$F$400,$L1882))))</f>
        <v/>
      </c>
      <c r="S1882" s="9" t="str">
        <f aca="false">IF($A1882="","",IF(OR($R1882="—",$R1882="(not set)",$D1882=""),"",IF(ISNUMBER(SEARCH(SUBSTITUTE(SUBSTITUTE(SUBSTITUTE($R1882,"-",""),"_","")," ",""),SUBSTITUTE(SUBSTITUTE(SUBSTITUTE($D1882,"-",""),"_","")," ",""))),"OK","CHECK")))</f>
        <v/>
      </c>
      <c r="T1882" s="9" t="str">
        <f aca="false">IF($A1882="","",IF(OR($H1882="NOT IN SCHEMATIC",$I1882="MISMATCH",$J1882="MISMATCH",$P1882="MISMATCH",$M1882&lt;&gt;"OK"),"REVIEW","OK"))</f>
        <v/>
      </c>
      <c r="U1882" s="14"/>
      <c r="V1882" s="14"/>
      <c r="W1882" s="17"/>
      <c r="X1882" s="14"/>
    </row>
    <row r="1883" customFormat="false" ht="15" hidden="false" customHeight="false" outlineLevel="0" collapsed="false">
      <c r="A1883" s="9" t="str">
        <f aca="false">IF('3. Layout Parts'!$A1883="","",TRIM('3. Layout Parts'!$A1883))</f>
        <v/>
      </c>
      <c r="B1883" s="9" t="str">
        <f aca="false">IF($A1883="","",'3. Layout Parts'!$D1883)</f>
        <v/>
      </c>
      <c r="C1883" s="9" t="str">
        <f aca="false">IF($A1883="","",'3. Layout Parts'!$B1883)</f>
        <v/>
      </c>
      <c r="D1883" s="9" t="str">
        <f aca="false">IF($A1883="","",'3. Layout Parts'!$C1883)</f>
        <v/>
      </c>
      <c r="E1883" s="9" t="str">
        <f aca="false">IF($A1883="","",IFERROR(INDEX('2. Schematic Parts'!$B$2:$B$3001,MATCH($A1883,'2. Schematic Parts'!$A$2:$A$3001,0)),"NOT FOUND"))</f>
        <v/>
      </c>
      <c r="F1883" s="9" t="str">
        <f aca="false">IF($A1883="","",IFERROR(INDEX('2. Schematic Parts'!$C$2:$C$3001,MATCH($A1883,'2. Schematic Parts'!$A$2:$A$3001,0))&amp;"","NOT FOUND"))</f>
        <v/>
      </c>
      <c r="G1883" s="9" t="str">
        <f aca="false">IF($A1883="","",IFERROR(INDEX('2. Schematic Parts'!$D$2:$D$3001,MATCH($A1883,'2. Schematic Parts'!$A$2:$A$3001,0))&amp;"","NOT FOUND"))</f>
        <v/>
      </c>
      <c r="H1883" s="9" t="str">
        <f aca="false">IF($A1883="","",IF(COUNTIF('2. Schematic Parts'!$A$2:$A$3001,$A1883)=0,"NOT IN SCHEMATIC","OK"))</f>
        <v/>
      </c>
      <c r="I1883" s="9" t="str">
        <f aca="false">IF($A1883="","",IF($H1883="NOT IN SCHEMATIC","",IF(UPPER(TRIM($C1883))=UPPER(TRIM($E1883)),"OK","MISMATCH")))</f>
        <v/>
      </c>
      <c r="J1883" s="9" t="str">
        <f aca="false">IF($A1883="","",IF($H1883="NOT IN SCHEMATIC","",IF($F1883="","NO SCH DECAL",IF($D1883="","",IF(UPPER(TRIM($D1883))=UPPER(TRIM($F1883)),"OK","MISMATCH")))))</f>
        <v/>
      </c>
      <c r="K1883" s="16" t="str">
        <f aca="false">IF($A1883="","",SUMPRODUCT(--ISNUMBER(SEARCH(","&amp;TRIM($A1883)&amp;",",","&amp;SUBSTITUTE('1. Master BOM'!$D$2:$D$400," ","")&amp;","))))</f>
        <v/>
      </c>
      <c r="L1883" s="16" t="str">
        <f aca="false">IF($A1883="","",IF($K1883&lt;&gt;1,0,SUMPRODUCT(ISNUMBER(SEARCH(","&amp;TRIM($A1883)&amp;",",","&amp;SUBSTITUTE('1. Master BOM'!$D$2:$D$400," ","")&amp;","))*ROW('1. Master BOM'!$D$2:$D$400))))</f>
        <v/>
      </c>
      <c r="M1883" s="9" t="str">
        <f aca="false">IF($A1883="","",IF($K1883=0,"NOT IN BOM",IF($K1883&gt;1,"MULTIPLE BOM LINES","OK")))</f>
        <v/>
      </c>
      <c r="N1883" s="9" t="str">
        <f aca="false">IF($A1883="","",IF($L1883=0,"—",INDEX('1. Master BOM'!$A$1:$A$400,$L1883)))</f>
        <v/>
      </c>
      <c r="O1883" s="9" t="str">
        <f aca="false">IF($A1883="","",IF($L1883=0,"—",INDEX('1. Master BOM'!$B$1:$B$400,$L1883)))</f>
        <v/>
      </c>
      <c r="P1883" s="9" t="str">
        <f aca="false">IF($A1883="","",IF(OR($H1883="NOT IN SCHEMATIC",$O1883="—"),"",IF($G1883="","NO SCH PN",IF(UPPER(TRIM($G1883))=UPPER(TRIM($O1883)),"OK","MISMATCH"))))</f>
        <v/>
      </c>
      <c r="Q1883" s="9" t="str">
        <f aca="false">IF($A1883="","",IF($L1883=0,"—",INDEX('1. Master BOM'!$E$1:$E$400,$L1883)))</f>
        <v/>
      </c>
      <c r="R1883" s="9" t="str">
        <f aca="false">IF($A1883="","",IF($L1883=0,"—",IF(T(INDEX('1. Master BOM'!$F$1:$F$400,$L1883))="","(not set)",INDEX('1. Master BOM'!$F$1:$F$400,$L1883))))</f>
        <v/>
      </c>
      <c r="S1883" s="9" t="str">
        <f aca="false">IF($A1883="","",IF(OR($R1883="—",$R1883="(not set)",$D1883=""),"",IF(ISNUMBER(SEARCH(SUBSTITUTE(SUBSTITUTE(SUBSTITUTE($R1883,"-",""),"_","")," ",""),SUBSTITUTE(SUBSTITUTE(SUBSTITUTE($D1883,"-",""),"_","")," ",""))),"OK","CHECK")))</f>
        <v/>
      </c>
      <c r="T1883" s="9" t="str">
        <f aca="false">IF($A1883="","",IF(OR($H1883="NOT IN SCHEMATIC",$I1883="MISMATCH",$J1883="MISMATCH",$P1883="MISMATCH",$M1883&lt;&gt;"OK"),"REVIEW","OK"))</f>
        <v/>
      </c>
      <c r="U1883" s="14"/>
      <c r="V1883" s="14"/>
      <c r="W1883" s="17"/>
      <c r="X1883" s="14"/>
    </row>
    <row r="1884" customFormat="false" ht="15" hidden="false" customHeight="false" outlineLevel="0" collapsed="false">
      <c r="A1884" s="9" t="str">
        <f aca="false">IF('3. Layout Parts'!$A1884="","",TRIM('3. Layout Parts'!$A1884))</f>
        <v/>
      </c>
      <c r="B1884" s="9" t="str">
        <f aca="false">IF($A1884="","",'3. Layout Parts'!$D1884)</f>
        <v/>
      </c>
      <c r="C1884" s="9" t="str">
        <f aca="false">IF($A1884="","",'3. Layout Parts'!$B1884)</f>
        <v/>
      </c>
      <c r="D1884" s="9" t="str">
        <f aca="false">IF($A1884="","",'3. Layout Parts'!$C1884)</f>
        <v/>
      </c>
      <c r="E1884" s="9" t="str">
        <f aca="false">IF($A1884="","",IFERROR(INDEX('2. Schematic Parts'!$B$2:$B$3001,MATCH($A1884,'2. Schematic Parts'!$A$2:$A$3001,0)),"NOT FOUND"))</f>
        <v/>
      </c>
      <c r="F1884" s="9" t="str">
        <f aca="false">IF($A1884="","",IFERROR(INDEX('2. Schematic Parts'!$C$2:$C$3001,MATCH($A1884,'2. Schematic Parts'!$A$2:$A$3001,0))&amp;"","NOT FOUND"))</f>
        <v/>
      </c>
      <c r="G1884" s="9" t="str">
        <f aca="false">IF($A1884="","",IFERROR(INDEX('2. Schematic Parts'!$D$2:$D$3001,MATCH($A1884,'2. Schematic Parts'!$A$2:$A$3001,0))&amp;"","NOT FOUND"))</f>
        <v/>
      </c>
      <c r="H1884" s="9" t="str">
        <f aca="false">IF($A1884="","",IF(COUNTIF('2. Schematic Parts'!$A$2:$A$3001,$A1884)=0,"NOT IN SCHEMATIC","OK"))</f>
        <v/>
      </c>
      <c r="I1884" s="9" t="str">
        <f aca="false">IF($A1884="","",IF($H1884="NOT IN SCHEMATIC","",IF(UPPER(TRIM($C1884))=UPPER(TRIM($E1884)),"OK","MISMATCH")))</f>
        <v/>
      </c>
      <c r="J1884" s="9" t="str">
        <f aca="false">IF($A1884="","",IF($H1884="NOT IN SCHEMATIC","",IF($F1884="","NO SCH DECAL",IF($D1884="","",IF(UPPER(TRIM($D1884))=UPPER(TRIM($F1884)),"OK","MISMATCH")))))</f>
        <v/>
      </c>
      <c r="K1884" s="16" t="str">
        <f aca="false">IF($A1884="","",SUMPRODUCT(--ISNUMBER(SEARCH(","&amp;TRIM($A1884)&amp;",",","&amp;SUBSTITUTE('1. Master BOM'!$D$2:$D$400," ","")&amp;","))))</f>
        <v/>
      </c>
      <c r="L1884" s="16" t="str">
        <f aca="false">IF($A1884="","",IF($K1884&lt;&gt;1,0,SUMPRODUCT(ISNUMBER(SEARCH(","&amp;TRIM($A1884)&amp;",",","&amp;SUBSTITUTE('1. Master BOM'!$D$2:$D$400," ","")&amp;","))*ROW('1. Master BOM'!$D$2:$D$400))))</f>
        <v/>
      </c>
      <c r="M1884" s="9" t="str">
        <f aca="false">IF($A1884="","",IF($K1884=0,"NOT IN BOM",IF($K1884&gt;1,"MULTIPLE BOM LINES","OK")))</f>
        <v/>
      </c>
      <c r="N1884" s="9" t="str">
        <f aca="false">IF($A1884="","",IF($L1884=0,"—",INDEX('1. Master BOM'!$A$1:$A$400,$L1884)))</f>
        <v/>
      </c>
      <c r="O1884" s="9" t="str">
        <f aca="false">IF($A1884="","",IF($L1884=0,"—",INDEX('1. Master BOM'!$B$1:$B$400,$L1884)))</f>
        <v/>
      </c>
      <c r="P1884" s="9" t="str">
        <f aca="false">IF($A1884="","",IF(OR($H1884="NOT IN SCHEMATIC",$O1884="—"),"",IF($G1884="","NO SCH PN",IF(UPPER(TRIM($G1884))=UPPER(TRIM($O1884)),"OK","MISMATCH"))))</f>
        <v/>
      </c>
      <c r="Q1884" s="9" t="str">
        <f aca="false">IF($A1884="","",IF($L1884=0,"—",INDEX('1. Master BOM'!$E$1:$E$400,$L1884)))</f>
        <v/>
      </c>
      <c r="R1884" s="9" t="str">
        <f aca="false">IF($A1884="","",IF($L1884=0,"—",IF(T(INDEX('1. Master BOM'!$F$1:$F$400,$L1884))="","(not set)",INDEX('1. Master BOM'!$F$1:$F$400,$L1884))))</f>
        <v/>
      </c>
      <c r="S1884" s="9" t="str">
        <f aca="false">IF($A1884="","",IF(OR($R1884="—",$R1884="(not set)",$D1884=""),"",IF(ISNUMBER(SEARCH(SUBSTITUTE(SUBSTITUTE(SUBSTITUTE($R1884,"-",""),"_","")," ",""),SUBSTITUTE(SUBSTITUTE(SUBSTITUTE($D1884,"-",""),"_","")," ",""))),"OK","CHECK")))</f>
        <v/>
      </c>
      <c r="T1884" s="9" t="str">
        <f aca="false">IF($A1884="","",IF(OR($H1884="NOT IN SCHEMATIC",$I1884="MISMATCH",$J1884="MISMATCH",$P1884="MISMATCH",$M1884&lt;&gt;"OK"),"REVIEW","OK"))</f>
        <v/>
      </c>
      <c r="U1884" s="14"/>
      <c r="V1884" s="14"/>
      <c r="W1884" s="17"/>
      <c r="X1884" s="14"/>
    </row>
    <row r="1885" customFormat="false" ht="15" hidden="false" customHeight="false" outlineLevel="0" collapsed="false">
      <c r="A1885" s="9" t="str">
        <f aca="false">IF('3. Layout Parts'!$A1885="","",TRIM('3. Layout Parts'!$A1885))</f>
        <v/>
      </c>
      <c r="B1885" s="9" t="str">
        <f aca="false">IF($A1885="","",'3. Layout Parts'!$D1885)</f>
        <v/>
      </c>
      <c r="C1885" s="9" t="str">
        <f aca="false">IF($A1885="","",'3. Layout Parts'!$B1885)</f>
        <v/>
      </c>
      <c r="D1885" s="9" t="str">
        <f aca="false">IF($A1885="","",'3. Layout Parts'!$C1885)</f>
        <v/>
      </c>
      <c r="E1885" s="9" t="str">
        <f aca="false">IF($A1885="","",IFERROR(INDEX('2. Schematic Parts'!$B$2:$B$3001,MATCH($A1885,'2. Schematic Parts'!$A$2:$A$3001,0)),"NOT FOUND"))</f>
        <v/>
      </c>
      <c r="F1885" s="9" t="str">
        <f aca="false">IF($A1885="","",IFERROR(INDEX('2. Schematic Parts'!$C$2:$C$3001,MATCH($A1885,'2. Schematic Parts'!$A$2:$A$3001,0))&amp;"","NOT FOUND"))</f>
        <v/>
      </c>
      <c r="G1885" s="9" t="str">
        <f aca="false">IF($A1885="","",IFERROR(INDEX('2. Schematic Parts'!$D$2:$D$3001,MATCH($A1885,'2. Schematic Parts'!$A$2:$A$3001,0))&amp;"","NOT FOUND"))</f>
        <v/>
      </c>
      <c r="H1885" s="9" t="str">
        <f aca="false">IF($A1885="","",IF(COUNTIF('2. Schematic Parts'!$A$2:$A$3001,$A1885)=0,"NOT IN SCHEMATIC","OK"))</f>
        <v/>
      </c>
      <c r="I1885" s="9" t="str">
        <f aca="false">IF($A1885="","",IF($H1885="NOT IN SCHEMATIC","",IF(UPPER(TRIM($C1885))=UPPER(TRIM($E1885)),"OK","MISMATCH")))</f>
        <v/>
      </c>
      <c r="J1885" s="9" t="str">
        <f aca="false">IF($A1885="","",IF($H1885="NOT IN SCHEMATIC","",IF($F1885="","NO SCH DECAL",IF($D1885="","",IF(UPPER(TRIM($D1885))=UPPER(TRIM($F1885)),"OK","MISMATCH")))))</f>
        <v/>
      </c>
      <c r="K1885" s="16" t="str">
        <f aca="false">IF($A1885="","",SUMPRODUCT(--ISNUMBER(SEARCH(","&amp;TRIM($A1885)&amp;",",","&amp;SUBSTITUTE('1. Master BOM'!$D$2:$D$400," ","")&amp;","))))</f>
        <v/>
      </c>
      <c r="L1885" s="16" t="str">
        <f aca="false">IF($A1885="","",IF($K1885&lt;&gt;1,0,SUMPRODUCT(ISNUMBER(SEARCH(","&amp;TRIM($A1885)&amp;",",","&amp;SUBSTITUTE('1. Master BOM'!$D$2:$D$400," ","")&amp;","))*ROW('1. Master BOM'!$D$2:$D$400))))</f>
        <v/>
      </c>
      <c r="M1885" s="9" t="str">
        <f aca="false">IF($A1885="","",IF($K1885=0,"NOT IN BOM",IF($K1885&gt;1,"MULTIPLE BOM LINES","OK")))</f>
        <v/>
      </c>
      <c r="N1885" s="9" t="str">
        <f aca="false">IF($A1885="","",IF($L1885=0,"—",INDEX('1. Master BOM'!$A$1:$A$400,$L1885)))</f>
        <v/>
      </c>
      <c r="O1885" s="9" t="str">
        <f aca="false">IF($A1885="","",IF($L1885=0,"—",INDEX('1. Master BOM'!$B$1:$B$400,$L1885)))</f>
        <v/>
      </c>
      <c r="P1885" s="9" t="str">
        <f aca="false">IF($A1885="","",IF(OR($H1885="NOT IN SCHEMATIC",$O1885="—"),"",IF($G1885="","NO SCH PN",IF(UPPER(TRIM($G1885))=UPPER(TRIM($O1885)),"OK","MISMATCH"))))</f>
        <v/>
      </c>
      <c r="Q1885" s="9" t="str">
        <f aca="false">IF($A1885="","",IF($L1885=0,"—",INDEX('1. Master BOM'!$E$1:$E$400,$L1885)))</f>
        <v/>
      </c>
      <c r="R1885" s="9" t="str">
        <f aca="false">IF($A1885="","",IF($L1885=0,"—",IF(T(INDEX('1. Master BOM'!$F$1:$F$400,$L1885))="","(not set)",INDEX('1. Master BOM'!$F$1:$F$400,$L1885))))</f>
        <v/>
      </c>
      <c r="S1885" s="9" t="str">
        <f aca="false">IF($A1885="","",IF(OR($R1885="—",$R1885="(not set)",$D1885=""),"",IF(ISNUMBER(SEARCH(SUBSTITUTE(SUBSTITUTE(SUBSTITUTE($R1885,"-",""),"_","")," ",""),SUBSTITUTE(SUBSTITUTE(SUBSTITUTE($D1885,"-",""),"_","")," ",""))),"OK","CHECK")))</f>
        <v/>
      </c>
      <c r="T1885" s="9" t="str">
        <f aca="false">IF($A1885="","",IF(OR($H1885="NOT IN SCHEMATIC",$I1885="MISMATCH",$J1885="MISMATCH",$P1885="MISMATCH",$M1885&lt;&gt;"OK"),"REVIEW","OK"))</f>
        <v/>
      </c>
      <c r="U1885" s="14"/>
      <c r="V1885" s="14"/>
      <c r="W1885" s="17"/>
      <c r="X1885" s="14"/>
    </row>
    <row r="1886" customFormat="false" ht="15" hidden="false" customHeight="false" outlineLevel="0" collapsed="false">
      <c r="A1886" s="9" t="str">
        <f aca="false">IF('3. Layout Parts'!$A1886="","",TRIM('3. Layout Parts'!$A1886))</f>
        <v/>
      </c>
      <c r="B1886" s="9" t="str">
        <f aca="false">IF($A1886="","",'3. Layout Parts'!$D1886)</f>
        <v/>
      </c>
      <c r="C1886" s="9" t="str">
        <f aca="false">IF($A1886="","",'3. Layout Parts'!$B1886)</f>
        <v/>
      </c>
      <c r="D1886" s="9" t="str">
        <f aca="false">IF($A1886="","",'3. Layout Parts'!$C1886)</f>
        <v/>
      </c>
      <c r="E1886" s="9" t="str">
        <f aca="false">IF($A1886="","",IFERROR(INDEX('2. Schematic Parts'!$B$2:$B$3001,MATCH($A1886,'2. Schematic Parts'!$A$2:$A$3001,0)),"NOT FOUND"))</f>
        <v/>
      </c>
      <c r="F1886" s="9" t="str">
        <f aca="false">IF($A1886="","",IFERROR(INDEX('2. Schematic Parts'!$C$2:$C$3001,MATCH($A1886,'2. Schematic Parts'!$A$2:$A$3001,0))&amp;"","NOT FOUND"))</f>
        <v/>
      </c>
      <c r="G1886" s="9" t="str">
        <f aca="false">IF($A1886="","",IFERROR(INDEX('2. Schematic Parts'!$D$2:$D$3001,MATCH($A1886,'2. Schematic Parts'!$A$2:$A$3001,0))&amp;"","NOT FOUND"))</f>
        <v/>
      </c>
      <c r="H1886" s="9" t="str">
        <f aca="false">IF($A1886="","",IF(COUNTIF('2. Schematic Parts'!$A$2:$A$3001,$A1886)=0,"NOT IN SCHEMATIC","OK"))</f>
        <v/>
      </c>
      <c r="I1886" s="9" t="str">
        <f aca="false">IF($A1886="","",IF($H1886="NOT IN SCHEMATIC","",IF(UPPER(TRIM($C1886))=UPPER(TRIM($E1886)),"OK","MISMATCH")))</f>
        <v/>
      </c>
      <c r="J1886" s="9" t="str">
        <f aca="false">IF($A1886="","",IF($H1886="NOT IN SCHEMATIC","",IF($F1886="","NO SCH DECAL",IF($D1886="","",IF(UPPER(TRIM($D1886))=UPPER(TRIM($F1886)),"OK","MISMATCH")))))</f>
        <v/>
      </c>
      <c r="K1886" s="16" t="str">
        <f aca="false">IF($A1886="","",SUMPRODUCT(--ISNUMBER(SEARCH(","&amp;TRIM($A1886)&amp;",",","&amp;SUBSTITUTE('1. Master BOM'!$D$2:$D$400," ","")&amp;","))))</f>
        <v/>
      </c>
      <c r="L1886" s="16" t="str">
        <f aca="false">IF($A1886="","",IF($K1886&lt;&gt;1,0,SUMPRODUCT(ISNUMBER(SEARCH(","&amp;TRIM($A1886)&amp;",",","&amp;SUBSTITUTE('1. Master BOM'!$D$2:$D$400," ","")&amp;","))*ROW('1. Master BOM'!$D$2:$D$400))))</f>
        <v/>
      </c>
      <c r="M1886" s="9" t="str">
        <f aca="false">IF($A1886="","",IF($K1886=0,"NOT IN BOM",IF($K1886&gt;1,"MULTIPLE BOM LINES","OK")))</f>
        <v/>
      </c>
      <c r="N1886" s="9" t="str">
        <f aca="false">IF($A1886="","",IF($L1886=0,"—",INDEX('1. Master BOM'!$A$1:$A$400,$L1886)))</f>
        <v/>
      </c>
      <c r="O1886" s="9" t="str">
        <f aca="false">IF($A1886="","",IF($L1886=0,"—",INDEX('1. Master BOM'!$B$1:$B$400,$L1886)))</f>
        <v/>
      </c>
      <c r="P1886" s="9" t="str">
        <f aca="false">IF($A1886="","",IF(OR($H1886="NOT IN SCHEMATIC",$O1886="—"),"",IF($G1886="","NO SCH PN",IF(UPPER(TRIM($G1886))=UPPER(TRIM($O1886)),"OK","MISMATCH"))))</f>
        <v/>
      </c>
      <c r="Q1886" s="9" t="str">
        <f aca="false">IF($A1886="","",IF($L1886=0,"—",INDEX('1. Master BOM'!$E$1:$E$400,$L1886)))</f>
        <v/>
      </c>
      <c r="R1886" s="9" t="str">
        <f aca="false">IF($A1886="","",IF($L1886=0,"—",IF(T(INDEX('1. Master BOM'!$F$1:$F$400,$L1886))="","(not set)",INDEX('1. Master BOM'!$F$1:$F$400,$L1886))))</f>
        <v/>
      </c>
      <c r="S1886" s="9" t="str">
        <f aca="false">IF($A1886="","",IF(OR($R1886="—",$R1886="(not set)",$D1886=""),"",IF(ISNUMBER(SEARCH(SUBSTITUTE(SUBSTITUTE(SUBSTITUTE($R1886,"-",""),"_","")," ",""),SUBSTITUTE(SUBSTITUTE(SUBSTITUTE($D1886,"-",""),"_","")," ",""))),"OK","CHECK")))</f>
        <v/>
      </c>
      <c r="T1886" s="9" t="str">
        <f aca="false">IF($A1886="","",IF(OR($H1886="NOT IN SCHEMATIC",$I1886="MISMATCH",$J1886="MISMATCH",$P1886="MISMATCH",$M1886&lt;&gt;"OK"),"REVIEW","OK"))</f>
        <v/>
      </c>
      <c r="U1886" s="14"/>
      <c r="V1886" s="14"/>
      <c r="W1886" s="17"/>
      <c r="X1886" s="14"/>
    </row>
    <row r="1887" customFormat="false" ht="15" hidden="false" customHeight="false" outlineLevel="0" collapsed="false">
      <c r="A1887" s="9" t="str">
        <f aca="false">IF('3. Layout Parts'!$A1887="","",TRIM('3. Layout Parts'!$A1887))</f>
        <v/>
      </c>
      <c r="B1887" s="9" t="str">
        <f aca="false">IF($A1887="","",'3. Layout Parts'!$D1887)</f>
        <v/>
      </c>
      <c r="C1887" s="9" t="str">
        <f aca="false">IF($A1887="","",'3. Layout Parts'!$B1887)</f>
        <v/>
      </c>
      <c r="D1887" s="9" t="str">
        <f aca="false">IF($A1887="","",'3. Layout Parts'!$C1887)</f>
        <v/>
      </c>
      <c r="E1887" s="9" t="str">
        <f aca="false">IF($A1887="","",IFERROR(INDEX('2. Schematic Parts'!$B$2:$B$3001,MATCH($A1887,'2. Schematic Parts'!$A$2:$A$3001,0)),"NOT FOUND"))</f>
        <v/>
      </c>
      <c r="F1887" s="9" t="str">
        <f aca="false">IF($A1887="","",IFERROR(INDEX('2. Schematic Parts'!$C$2:$C$3001,MATCH($A1887,'2. Schematic Parts'!$A$2:$A$3001,0))&amp;"","NOT FOUND"))</f>
        <v/>
      </c>
      <c r="G1887" s="9" t="str">
        <f aca="false">IF($A1887="","",IFERROR(INDEX('2. Schematic Parts'!$D$2:$D$3001,MATCH($A1887,'2. Schematic Parts'!$A$2:$A$3001,0))&amp;"","NOT FOUND"))</f>
        <v/>
      </c>
      <c r="H1887" s="9" t="str">
        <f aca="false">IF($A1887="","",IF(COUNTIF('2. Schematic Parts'!$A$2:$A$3001,$A1887)=0,"NOT IN SCHEMATIC","OK"))</f>
        <v/>
      </c>
      <c r="I1887" s="9" t="str">
        <f aca="false">IF($A1887="","",IF($H1887="NOT IN SCHEMATIC","",IF(UPPER(TRIM($C1887))=UPPER(TRIM($E1887)),"OK","MISMATCH")))</f>
        <v/>
      </c>
      <c r="J1887" s="9" t="str">
        <f aca="false">IF($A1887="","",IF($H1887="NOT IN SCHEMATIC","",IF($F1887="","NO SCH DECAL",IF($D1887="","",IF(UPPER(TRIM($D1887))=UPPER(TRIM($F1887)),"OK","MISMATCH")))))</f>
        <v/>
      </c>
      <c r="K1887" s="16" t="str">
        <f aca="false">IF($A1887="","",SUMPRODUCT(--ISNUMBER(SEARCH(","&amp;TRIM($A1887)&amp;",",","&amp;SUBSTITUTE('1. Master BOM'!$D$2:$D$400," ","")&amp;","))))</f>
        <v/>
      </c>
      <c r="L1887" s="16" t="str">
        <f aca="false">IF($A1887="","",IF($K1887&lt;&gt;1,0,SUMPRODUCT(ISNUMBER(SEARCH(","&amp;TRIM($A1887)&amp;",",","&amp;SUBSTITUTE('1. Master BOM'!$D$2:$D$400," ","")&amp;","))*ROW('1. Master BOM'!$D$2:$D$400))))</f>
        <v/>
      </c>
      <c r="M1887" s="9" t="str">
        <f aca="false">IF($A1887="","",IF($K1887=0,"NOT IN BOM",IF($K1887&gt;1,"MULTIPLE BOM LINES","OK")))</f>
        <v/>
      </c>
      <c r="N1887" s="9" t="str">
        <f aca="false">IF($A1887="","",IF($L1887=0,"—",INDEX('1. Master BOM'!$A$1:$A$400,$L1887)))</f>
        <v/>
      </c>
      <c r="O1887" s="9" t="str">
        <f aca="false">IF($A1887="","",IF($L1887=0,"—",INDEX('1. Master BOM'!$B$1:$B$400,$L1887)))</f>
        <v/>
      </c>
      <c r="P1887" s="9" t="str">
        <f aca="false">IF($A1887="","",IF(OR($H1887="NOT IN SCHEMATIC",$O1887="—"),"",IF($G1887="","NO SCH PN",IF(UPPER(TRIM($G1887))=UPPER(TRIM($O1887)),"OK","MISMATCH"))))</f>
        <v/>
      </c>
      <c r="Q1887" s="9" t="str">
        <f aca="false">IF($A1887="","",IF($L1887=0,"—",INDEX('1. Master BOM'!$E$1:$E$400,$L1887)))</f>
        <v/>
      </c>
      <c r="R1887" s="9" t="str">
        <f aca="false">IF($A1887="","",IF($L1887=0,"—",IF(T(INDEX('1. Master BOM'!$F$1:$F$400,$L1887))="","(not set)",INDEX('1. Master BOM'!$F$1:$F$400,$L1887))))</f>
        <v/>
      </c>
      <c r="S1887" s="9" t="str">
        <f aca="false">IF($A1887="","",IF(OR($R1887="—",$R1887="(not set)",$D1887=""),"",IF(ISNUMBER(SEARCH(SUBSTITUTE(SUBSTITUTE(SUBSTITUTE($R1887,"-",""),"_","")," ",""),SUBSTITUTE(SUBSTITUTE(SUBSTITUTE($D1887,"-",""),"_","")," ",""))),"OK","CHECK")))</f>
        <v/>
      </c>
      <c r="T1887" s="9" t="str">
        <f aca="false">IF($A1887="","",IF(OR($H1887="NOT IN SCHEMATIC",$I1887="MISMATCH",$J1887="MISMATCH",$P1887="MISMATCH",$M1887&lt;&gt;"OK"),"REVIEW","OK"))</f>
        <v/>
      </c>
      <c r="U1887" s="14"/>
      <c r="V1887" s="14"/>
      <c r="W1887" s="17"/>
      <c r="X1887" s="14"/>
    </row>
    <row r="1888" customFormat="false" ht="15" hidden="false" customHeight="false" outlineLevel="0" collapsed="false">
      <c r="A1888" s="9" t="str">
        <f aca="false">IF('3. Layout Parts'!$A1888="","",TRIM('3. Layout Parts'!$A1888))</f>
        <v/>
      </c>
      <c r="B1888" s="9" t="str">
        <f aca="false">IF($A1888="","",'3. Layout Parts'!$D1888)</f>
        <v/>
      </c>
      <c r="C1888" s="9" t="str">
        <f aca="false">IF($A1888="","",'3. Layout Parts'!$B1888)</f>
        <v/>
      </c>
      <c r="D1888" s="9" t="str">
        <f aca="false">IF($A1888="","",'3. Layout Parts'!$C1888)</f>
        <v/>
      </c>
      <c r="E1888" s="9" t="str">
        <f aca="false">IF($A1888="","",IFERROR(INDEX('2. Schematic Parts'!$B$2:$B$3001,MATCH($A1888,'2. Schematic Parts'!$A$2:$A$3001,0)),"NOT FOUND"))</f>
        <v/>
      </c>
      <c r="F1888" s="9" t="str">
        <f aca="false">IF($A1888="","",IFERROR(INDEX('2. Schematic Parts'!$C$2:$C$3001,MATCH($A1888,'2. Schematic Parts'!$A$2:$A$3001,0))&amp;"","NOT FOUND"))</f>
        <v/>
      </c>
      <c r="G1888" s="9" t="str">
        <f aca="false">IF($A1888="","",IFERROR(INDEX('2. Schematic Parts'!$D$2:$D$3001,MATCH($A1888,'2. Schematic Parts'!$A$2:$A$3001,0))&amp;"","NOT FOUND"))</f>
        <v/>
      </c>
      <c r="H1888" s="9" t="str">
        <f aca="false">IF($A1888="","",IF(COUNTIF('2. Schematic Parts'!$A$2:$A$3001,$A1888)=0,"NOT IN SCHEMATIC","OK"))</f>
        <v/>
      </c>
      <c r="I1888" s="9" t="str">
        <f aca="false">IF($A1888="","",IF($H1888="NOT IN SCHEMATIC","",IF(UPPER(TRIM($C1888))=UPPER(TRIM($E1888)),"OK","MISMATCH")))</f>
        <v/>
      </c>
      <c r="J1888" s="9" t="str">
        <f aca="false">IF($A1888="","",IF($H1888="NOT IN SCHEMATIC","",IF($F1888="","NO SCH DECAL",IF($D1888="","",IF(UPPER(TRIM($D1888))=UPPER(TRIM($F1888)),"OK","MISMATCH")))))</f>
        <v/>
      </c>
      <c r="K1888" s="16" t="str">
        <f aca="false">IF($A1888="","",SUMPRODUCT(--ISNUMBER(SEARCH(","&amp;TRIM($A1888)&amp;",",","&amp;SUBSTITUTE('1. Master BOM'!$D$2:$D$400," ","")&amp;","))))</f>
        <v/>
      </c>
      <c r="L1888" s="16" t="str">
        <f aca="false">IF($A1888="","",IF($K1888&lt;&gt;1,0,SUMPRODUCT(ISNUMBER(SEARCH(","&amp;TRIM($A1888)&amp;",",","&amp;SUBSTITUTE('1. Master BOM'!$D$2:$D$400," ","")&amp;","))*ROW('1. Master BOM'!$D$2:$D$400))))</f>
        <v/>
      </c>
      <c r="M1888" s="9" t="str">
        <f aca="false">IF($A1888="","",IF($K1888=0,"NOT IN BOM",IF($K1888&gt;1,"MULTIPLE BOM LINES","OK")))</f>
        <v/>
      </c>
      <c r="N1888" s="9" t="str">
        <f aca="false">IF($A1888="","",IF($L1888=0,"—",INDEX('1. Master BOM'!$A$1:$A$400,$L1888)))</f>
        <v/>
      </c>
      <c r="O1888" s="9" t="str">
        <f aca="false">IF($A1888="","",IF($L1888=0,"—",INDEX('1. Master BOM'!$B$1:$B$400,$L1888)))</f>
        <v/>
      </c>
      <c r="P1888" s="9" t="str">
        <f aca="false">IF($A1888="","",IF(OR($H1888="NOT IN SCHEMATIC",$O1888="—"),"",IF($G1888="","NO SCH PN",IF(UPPER(TRIM($G1888))=UPPER(TRIM($O1888)),"OK","MISMATCH"))))</f>
        <v/>
      </c>
      <c r="Q1888" s="9" t="str">
        <f aca="false">IF($A1888="","",IF($L1888=0,"—",INDEX('1. Master BOM'!$E$1:$E$400,$L1888)))</f>
        <v/>
      </c>
      <c r="R1888" s="9" t="str">
        <f aca="false">IF($A1888="","",IF($L1888=0,"—",IF(T(INDEX('1. Master BOM'!$F$1:$F$400,$L1888))="","(not set)",INDEX('1. Master BOM'!$F$1:$F$400,$L1888))))</f>
        <v/>
      </c>
      <c r="S1888" s="9" t="str">
        <f aca="false">IF($A1888="","",IF(OR($R1888="—",$R1888="(not set)",$D1888=""),"",IF(ISNUMBER(SEARCH(SUBSTITUTE(SUBSTITUTE(SUBSTITUTE($R1888,"-",""),"_","")," ",""),SUBSTITUTE(SUBSTITUTE(SUBSTITUTE($D1888,"-",""),"_","")," ",""))),"OK","CHECK")))</f>
        <v/>
      </c>
      <c r="T1888" s="9" t="str">
        <f aca="false">IF($A1888="","",IF(OR($H1888="NOT IN SCHEMATIC",$I1888="MISMATCH",$J1888="MISMATCH",$P1888="MISMATCH",$M1888&lt;&gt;"OK"),"REVIEW","OK"))</f>
        <v/>
      </c>
      <c r="U1888" s="14"/>
      <c r="V1888" s="14"/>
      <c r="W1888" s="17"/>
      <c r="X1888" s="14"/>
    </row>
    <row r="1889" customFormat="false" ht="15" hidden="false" customHeight="false" outlineLevel="0" collapsed="false">
      <c r="A1889" s="9" t="str">
        <f aca="false">IF('3. Layout Parts'!$A1889="","",TRIM('3. Layout Parts'!$A1889))</f>
        <v/>
      </c>
      <c r="B1889" s="9" t="str">
        <f aca="false">IF($A1889="","",'3. Layout Parts'!$D1889)</f>
        <v/>
      </c>
      <c r="C1889" s="9" t="str">
        <f aca="false">IF($A1889="","",'3. Layout Parts'!$B1889)</f>
        <v/>
      </c>
      <c r="D1889" s="9" t="str">
        <f aca="false">IF($A1889="","",'3. Layout Parts'!$C1889)</f>
        <v/>
      </c>
      <c r="E1889" s="9" t="str">
        <f aca="false">IF($A1889="","",IFERROR(INDEX('2. Schematic Parts'!$B$2:$B$3001,MATCH($A1889,'2. Schematic Parts'!$A$2:$A$3001,0)),"NOT FOUND"))</f>
        <v/>
      </c>
      <c r="F1889" s="9" t="str">
        <f aca="false">IF($A1889="","",IFERROR(INDEX('2. Schematic Parts'!$C$2:$C$3001,MATCH($A1889,'2. Schematic Parts'!$A$2:$A$3001,0))&amp;"","NOT FOUND"))</f>
        <v/>
      </c>
      <c r="G1889" s="9" t="str">
        <f aca="false">IF($A1889="","",IFERROR(INDEX('2. Schematic Parts'!$D$2:$D$3001,MATCH($A1889,'2. Schematic Parts'!$A$2:$A$3001,0))&amp;"","NOT FOUND"))</f>
        <v/>
      </c>
      <c r="H1889" s="9" t="str">
        <f aca="false">IF($A1889="","",IF(COUNTIF('2. Schematic Parts'!$A$2:$A$3001,$A1889)=0,"NOT IN SCHEMATIC","OK"))</f>
        <v/>
      </c>
      <c r="I1889" s="9" t="str">
        <f aca="false">IF($A1889="","",IF($H1889="NOT IN SCHEMATIC","",IF(UPPER(TRIM($C1889))=UPPER(TRIM($E1889)),"OK","MISMATCH")))</f>
        <v/>
      </c>
      <c r="J1889" s="9" t="str">
        <f aca="false">IF($A1889="","",IF($H1889="NOT IN SCHEMATIC","",IF($F1889="","NO SCH DECAL",IF($D1889="","",IF(UPPER(TRIM($D1889))=UPPER(TRIM($F1889)),"OK","MISMATCH")))))</f>
        <v/>
      </c>
      <c r="K1889" s="16" t="str">
        <f aca="false">IF($A1889="","",SUMPRODUCT(--ISNUMBER(SEARCH(","&amp;TRIM($A1889)&amp;",",","&amp;SUBSTITUTE('1. Master BOM'!$D$2:$D$400," ","")&amp;","))))</f>
        <v/>
      </c>
      <c r="L1889" s="16" t="str">
        <f aca="false">IF($A1889="","",IF($K1889&lt;&gt;1,0,SUMPRODUCT(ISNUMBER(SEARCH(","&amp;TRIM($A1889)&amp;",",","&amp;SUBSTITUTE('1. Master BOM'!$D$2:$D$400," ","")&amp;","))*ROW('1. Master BOM'!$D$2:$D$400))))</f>
        <v/>
      </c>
      <c r="M1889" s="9" t="str">
        <f aca="false">IF($A1889="","",IF($K1889=0,"NOT IN BOM",IF($K1889&gt;1,"MULTIPLE BOM LINES","OK")))</f>
        <v/>
      </c>
      <c r="N1889" s="9" t="str">
        <f aca="false">IF($A1889="","",IF($L1889=0,"—",INDEX('1. Master BOM'!$A$1:$A$400,$L1889)))</f>
        <v/>
      </c>
      <c r="O1889" s="9" t="str">
        <f aca="false">IF($A1889="","",IF($L1889=0,"—",INDEX('1. Master BOM'!$B$1:$B$400,$L1889)))</f>
        <v/>
      </c>
      <c r="P1889" s="9" t="str">
        <f aca="false">IF($A1889="","",IF(OR($H1889="NOT IN SCHEMATIC",$O1889="—"),"",IF($G1889="","NO SCH PN",IF(UPPER(TRIM($G1889))=UPPER(TRIM($O1889)),"OK","MISMATCH"))))</f>
        <v/>
      </c>
      <c r="Q1889" s="9" t="str">
        <f aca="false">IF($A1889="","",IF($L1889=0,"—",INDEX('1. Master BOM'!$E$1:$E$400,$L1889)))</f>
        <v/>
      </c>
      <c r="R1889" s="9" t="str">
        <f aca="false">IF($A1889="","",IF($L1889=0,"—",IF(T(INDEX('1. Master BOM'!$F$1:$F$400,$L1889))="","(not set)",INDEX('1. Master BOM'!$F$1:$F$400,$L1889))))</f>
        <v/>
      </c>
      <c r="S1889" s="9" t="str">
        <f aca="false">IF($A1889="","",IF(OR($R1889="—",$R1889="(not set)",$D1889=""),"",IF(ISNUMBER(SEARCH(SUBSTITUTE(SUBSTITUTE(SUBSTITUTE($R1889,"-",""),"_","")," ",""),SUBSTITUTE(SUBSTITUTE(SUBSTITUTE($D1889,"-",""),"_","")," ",""))),"OK","CHECK")))</f>
        <v/>
      </c>
      <c r="T1889" s="9" t="str">
        <f aca="false">IF($A1889="","",IF(OR($H1889="NOT IN SCHEMATIC",$I1889="MISMATCH",$J1889="MISMATCH",$P1889="MISMATCH",$M1889&lt;&gt;"OK"),"REVIEW","OK"))</f>
        <v/>
      </c>
      <c r="U1889" s="14"/>
      <c r="V1889" s="14"/>
      <c r="W1889" s="17"/>
      <c r="X1889" s="14"/>
    </row>
    <row r="1890" customFormat="false" ht="15" hidden="false" customHeight="false" outlineLevel="0" collapsed="false">
      <c r="A1890" s="9" t="str">
        <f aca="false">IF('3. Layout Parts'!$A1890="","",TRIM('3. Layout Parts'!$A1890))</f>
        <v/>
      </c>
      <c r="B1890" s="9" t="str">
        <f aca="false">IF($A1890="","",'3. Layout Parts'!$D1890)</f>
        <v/>
      </c>
      <c r="C1890" s="9" t="str">
        <f aca="false">IF($A1890="","",'3. Layout Parts'!$B1890)</f>
        <v/>
      </c>
      <c r="D1890" s="9" t="str">
        <f aca="false">IF($A1890="","",'3. Layout Parts'!$C1890)</f>
        <v/>
      </c>
      <c r="E1890" s="9" t="str">
        <f aca="false">IF($A1890="","",IFERROR(INDEX('2. Schematic Parts'!$B$2:$B$3001,MATCH($A1890,'2. Schematic Parts'!$A$2:$A$3001,0)),"NOT FOUND"))</f>
        <v/>
      </c>
      <c r="F1890" s="9" t="str">
        <f aca="false">IF($A1890="","",IFERROR(INDEX('2. Schematic Parts'!$C$2:$C$3001,MATCH($A1890,'2. Schematic Parts'!$A$2:$A$3001,0))&amp;"","NOT FOUND"))</f>
        <v/>
      </c>
      <c r="G1890" s="9" t="str">
        <f aca="false">IF($A1890="","",IFERROR(INDEX('2. Schematic Parts'!$D$2:$D$3001,MATCH($A1890,'2. Schematic Parts'!$A$2:$A$3001,0))&amp;"","NOT FOUND"))</f>
        <v/>
      </c>
      <c r="H1890" s="9" t="str">
        <f aca="false">IF($A1890="","",IF(COUNTIF('2. Schematic Parts'!$A$2:$A$3001,$A1890)=0,"NOT IN SCHEMATIC","OK"))</f>
        <v/>
      </c>
      <c r="I1890" s="9" t="str">
        <f aca="false">IF($A1890="","",IF($H1890="NOT IN SCHEMATIC","",IF(UPPER(TRIM($C1890))=UPPER(TRIM($E1890)),"OK","MISMATCH")))</f>
        <v/>
      </c>
      <c r="J1890" s="9" t="str">
        <f aca="false">IF($A1890="","",IF($H1890="NOT IN SCHEMATIC","",IF($F1890="","NO SCH DECAL",IF($D1890="","",IF(UPPER(TRIM($D1890))=UPPER(TRIM($F1890)),"OK","MISMATCH")))))</f>
        <v/>
      </c>
      <c r="K1890" s="16" t="str">
        <f aca="false">IF($A1890="","",SUMPRODUCT(--ISNUMBER(SEARCH(","&amp;TRIM($A1890)&amp;",",","&amp;SUBSTITUTE('1. Master BOM'!$D$2:$D$400," ","")&amp;","))))</f>
        <v/>
      </c>
      <c r="L1890" s="16" t="str">
        <f aca="false">IF($A1890="","",IF($K1890&lt;&gt;1,0,SUMPRODUCT(ISNUMBER(SEARCH(","&amp;TRIM($A1890)&amp;",",","&amp;SUBSTITUTE('1. Master BOM'!$D$2:$D$400," ","")&amp;","))*ROW('1. Master BOM'!$D$2:$D$400))))</f>
        <v/>
      </c>
      <c r="M1890" s="9" t="str">
        <f aca="false">IF($A1890="","",IF($K1890=0,"NOT IN BOM",IF($K1890&gt;1,"MULTIPLE BOM LINES","OK")))</f>
        <v/>
      </c>
      <c r="N1890" s="9" t="str">
        <f aca="false">IF($A1890="","",IF($L1890=0,"—",INDEX('1. Master BOM'!$A$1:$A$400,$L1890)))</f>
        <v/>
      </c>
      <c r="O1890" s="9" t="str">
        <f aca="false">IF($A1890="","",IF($L1890=0,"—",INDEX('1. Master BOM'!$B$1:$B$400,$L1890)))</f>
        <v/>
      </c>
      <c r="P1890" s="9" t="str">
        <f aca="false">IF($A1890="","",IF(OR($H1890="NOT IN SCHEMATIC",$O1890="—"),"",IF($G1890="","NO SCH PN",IF(UPPER(TRIM($G1890))=UPPER(TRIM($O1890)),"OK","MISMATCH"))))</f>
        <v/>
      </c>
      <c r="Q1890" s="9" t="str">
        <f aca="false">IF($A1890="","",IF($L1890=0,"—",INDEX('1. Master BOM'!$E$1:$E$400,$L1890)))</f>
        <v/>
      </c>
      <c r="R1890" s="9" t="str">
        <f aca="false">IF($A1890="","",IF($L1890=0,"—",IF(T(INDEX('1. Master BOM'!$F$1:$F$400,$L1890))="","(not set)",INDEX('1. Master BOM'!$F$1:$F$400,$L1890))))</f>
        <v/>
      </c>
      <c r="S1890" s="9" t="str">
        <f aca="false">IF($A1890="","",IF(OR($R1890="—",$R1890="(not set)",$D1890=""),"",IF(ISNUMBER(SEARCH(SUBSTITUTE(SUBSTITUTE(SUBSTITUTE($R1890,"-",""),"_","")," ",""),SUBSTITUTE(SUBSTITUTE(SUBSTITUTE($D1890,"-",""),"_","")," ",""))),"OK","CHECK")))</f>
        <v/>
      </c>
      <c r="T1890" s="9" t="str">
        <f aca="false">IF($A1890="","",IF(OR($H1890="NOT IN SCHEMATIC",$I1890="MISMATCH",$J1890="MISMATCH",$P1890="MISMATCH",$M1890&lt;&gt;"OK"),"REVIEW","OK"))</f>
        <v/>
      </c>
      <c r="U1890" s="14"/>
      <c r="V1890" s="14"/>
      <c r="W1890" s="17"/>
      <c r="X1890" s="14"/>
    </row>
    <row r="1891" customFormat="false" ht="15" hidden="false" customHeight="false" outlineLevel="0" collapsed="false">
      <c r="A1891" s="9" t="str">
        <f aca="false">IF('3. Layout Parts'!$A1891="","",TRIM('3. Layout Parts'!$A1891))</f>
        <v/>
      </c>
      <c r="B1891" s="9" t="str">
        <f aca="false">IF($A1891="","",'3. Layout Parts'!$D1891)</f>
        <v/>
      </c>
      <c r="C1891" s="9" t="str">
        <f aca="false">IF($A1891="","",'3. Layout Parts'!$B1891)</f>
        <v/>
      </c>
      <c r="D1891" s="9" t="str">
        <f aca="false">IF($A1891="","",'3. Layout Parts'!$C1891)</f>
        <v/>
      </c>
      <c r="E1891" s="9" t="str">
        <f aca="false">IF($A1891="","",IFERROR(INDEX('2. Schematic Parts'!$B$2:$B$3001,MATCH($A1891,'2. Schematic Parts'!$A$2:$A$3001,0)),"NOT FOUND"))</f>
        <v/>
      </c>
      <c r="F1891" s="9" t="str">
        <f aca="false">IF($A1891="","",IFERROR(INDEX('2. Schematic Parts'!$C$2:$C$3001,MATCH($A1891,'2. Schematic Parts'!$A$2:$A$3001,0))&amp;"","NOT FOUND"))</f>
        <v/>
      </c>
      <c r="G1891" s="9" t="str">
        <f aca="false">IF($A1891="","",IFERROR(INDEX('2. Schematic Parts'!$D$2:$D$3001,MATCH($A1891,'2. Schematic Parts'!$A$2:$A$3001,0))&amp;"","NOT FOUND"))</f>
        <v/>
      </c>
      <c r="H1891" s="9" t="str">
        <f aca="false">IF($A1891="","",IF(COUNTIF('2. Schematic Parts'!$A$2:$A$3001,$A1891)=0,"NOT IN SCHEMATIC","OK"))</f>
        <v/>
      </c>
      <c r="I1891" s="9" t="str">
        <f aca="false">IF($A1891="","",IF($H1891="NOT IN SCHEMATIC","",IF(UPPER(TRIM($C1891))=UPPER(TRIM($E1891)),"OK","MISMATCH")))</f>
        <v/>
      </c>
      <c r="J1891" s="9" t="str">
        <f aca="false">IF($A1891="","",IF($H1891="NOT IN SCHEMATIC","",IF($F1891="","NO SCH DECAL",IF($D1891="","",IF(UPPER(TRIM($D1891))=UPPER(TRIM($F1891)),"OK","MISMATCH")))))</f>
        <v/>
      </c>
      <c r="K1891" s="16" t="str">
        <f aca="false">IF($A1891="","",SUMPRODUCT(--ISNUMBER(SEARCH(","&amp;TRIM($A1891)&amp;",",","&amp;SUBSTITUTE('1. Master BOM'!$D$2:$D$400," ","")&amp;","))))</f>
        <v/>
      </c>
      <c r="L1891" s="16" t="str">
        <f aca="false">IF($A1891="","",IF($K1891&lt;&gt;1,0,SUMPRODUCT(ISNUMBER(SEARCH(","&amp;TRIM($A1891)&amp;",",","&amp;SUBSTITUTE('1. Master BOM'!$D$2:$D$400," ","")&amp;","))*ROW('1. Master BOM'!$D$2:$D$400))))</f>
        <v/>
      </c>
      <c r="M1891" s="9" t="str">
        <f aca="false">IF($A1891="","",IF($K1891=0,"NOT IN BOM",IF($K1891&gt;1,"MULTIPLE BOM LINES","OK")))</f>
        <v/>
      </c>
      <c r="N1891" s="9" t="str">
        <f aca="false">IF($A1891="","",IF($L1891=0,"—",INDEX('1. Master BOM'!$A$1:$A$400,$L1891)))</f>
        <v/>
      </c>
      <c r="O1891" s="9" t="str">
        <f aca="false">IF($A1891="","",IF($L1891=0,"—",INDEX('1. Master BOM'!$B$1:$B$400,$L1891)))</f>
        <v/>
      </c>
      <c r="P1891" s="9" t="str">
        <f aca="false">IF($A1891="","",IF(OR($H1891="NOT IN SCHEMATIC",$O1891="—"),"",IF($G1891="","NO SCH PN",IF(UPPER(TRIM($G1891))=UPPER(TRIM($O1891)),"OK","MISMATCH"))))</f>
        <v/>
      </c>
      <c r="Q1891" s="9" t="str">
        <f aca="false">IF($A1891="","",IF($L1891=0,"—",INDEX('1. Master BOM'!$E$1:$E$400,$L1891)))</f>
        <v/>
      </c>
      <c r="R1891" s="9" t="str">
        <f aca="false">IF($A1891="","",IF($L1891=0,"—",IF(T(INDEX('1. Master BOM'!$F$1:$F$400,$L1891))="","(not set)",INDEX('1. Master BOM'!$F$1:$F$400,$L1891))))</f>
        <v/>
      </c>
      <c r="S1891" s="9" t="str">
        <f aca="false">IF($A1891="","",IF(OR($R1891="—",$R1891="(not set)",$D1891=""),"",IF(ISNUMBER(SEARCH(SUBSTITUTE(SUBSTITUTE(SUBSTITUTE($R1891,"-",""),"_","")," ",""),SUBSTITUTE(SUBSTITUTE(SUBSTITUTE($D1891,"-",""),"_","")," ",""))),"OK","CHECK")))</f>
        <v/>
      </c>
      <c r="T1891" s="9" t="str">
        <f aca="false">IF($A1891="","",IF(OR($H1891="NOT IN SCHEMATIC",$I1891="MISMATCH",$J1891="MISMATCH",$P1891="MISMATCH",$M1891&lt;&gt;"OK"),"REVIEW","OK"))</f>
        <v/>
      </c>
      <c r="U1891" s="14"/>
      <c r="V1891" s="14"/>
      <c r="W1891" s="17"/>
      <c r="X1891" s="14"/>
    </row>
    <row r="1892" customFormat="false" ht="15" hidden="false" customHeight="false" outlineLevel="0" collapsed="false">
      <c r="A1892" s="9" t="str">
        <f aca="false">IF('3. Layout Parts'!$A1892="","",TRIM('3. Layout Parts'!$A1892))</f>
        <v/>
      </c>
      <c r="B1892" s="9" t="str">
        <f aca="false">IF($A1892="","",'3. Layout Parts'!$D1892)</f>
        <v/>
      </c>
      <c r="C1892" s="9" t="str">
        <f aca="false">IF($A1892="","",'3. Layout Parts'!$B1892)</f>
        <v/>
      </c>
      <c r="D1892" s="9" t="str">
        <f aca="false">IF($A1892="","",'3. Layout Parts'!$C1892)</f>
        <v/>
      </c>
      <c r="E1892" s="9" t="str">
        <f aca="false">IF($A1892="","",IFERROR(INDEX('2. Schematic Parts'!$B$2:$B$3001,MATCH($A1892,'2. Schematic Parts'!$A$2:$A$3001,0)),"NOT FOUND"))</f>
        <v/>
      </c>
      <c r="F1892" s="9" t="str">
        <f aca="false">IF($A1892="","",IFERROR(INDEX('2. Schematic Parts'!$C$2:$C$3001,MATCH($A1892,'2. Schematic Parts'!$A$2:$A$3001,0))&amp;"","NOT FOUND"))</f>
        <v/>
      </c>
      <c r="G1892" s="9" t="str">
        <f aca="false">IF($A1892="","",IFERROR(INDEX('2. Schematic Parts'!$D$2:$D$3001,MATCH($A1892,'2. Schematic Parts'!$A$2:$A$3001,0))&amp;"","NOT FOUND"))</f>
        <v/>
      </c>
      <c r="H1892" s="9" t="str">
        <f aca="false">IF($A1892="","",IF(COUNTIF('2. Schematic Parts'!$A$2:$A$3001,$A1892)=0,"NOT IN SCHEMATIC","OK"))</f>
        <v/>
      </c>
      <c r="I1892" s="9" t="str">
        <f aca="false">IF($A1892="","",IF($H1892="NOT IN SCHEMATIC","",IF(UPPER(TRIM($C1892))=UPPER(TRIM($E1892)),"OK","MISMATCH")))</f>
        <v/>
      </c>
      <c r="J1892" s="9" t="str">
        <f aca="false">IF($A1892="","",IF($H1892="NOT IN SCHEMATIC","",IF($F1892="","NO SCH DECAL",IF($D1892="","",IF(UPPER(TRIM($D1892))=UPPER(TRIM($F1892)),"OK","MISMATCH")))))</f>
        <v/>
      </c>
      <c r="K1892" s="16" t="str">
        <f aca="false">IF($A1892="","",SUMPRODUCT(--ISNUMBER(SEARCH(","&amp;TRIM($A1892)&amp;",",","&amp;SUBSTITUTE('1. Master BOM'!$D$2:$D$400," ","")&amp;","))))</f>
        <v/>
      </c>
      <c r="L1892" s="16" t="str">
        <f aca="false">IF($A1892="","",IF($K1892&lt;&gt;1,0,SUMPRODUCT(ISNUMBER(SEARCH(","&amp;TRIM($A1892)&amp;",",","&amp;SUBSTITUTE('1. Master BOM'!$D$2:$D$400," ","")&amp;","))*ROW('1. Master BOM'!$D$2:$D$400))))</f>
        <v/>
      </c>
      <c r="M1892" s="9" t="str">
        <f aca="false">IF($A1892="","",IF($K1892=0,"NOT IN BOM",IF($K1892&gt;1,"MULTIPLE BOM LINES","OK")))</f>
        <v/>
      </c>
      <c r="N1892" s="9" t="str">
        <f aca="false">IF($A1892="","",IF($L1892=0,"—",INDEX('1. Master BOM'!$A$1:$A$400,$L1892)))</f>
        <v/>
      </c>
      <c r="O1892" s="9" t="str">
        <f aca="false">IF($A1892="","",IF($L1892=0,"—",INDEX('1. Master BOM'!$B$1:$B$400,$L1892)))</f>
        <v/>
      </c>
      <c r="P1892" s="9" t="str">
        <f aca="false">IF($A1892="","",IF(OR($H1892="NOT IN SCHEMATIC",$O1892="—"),"",IF($G1892="","NO SCH PN",IF(UPPER(TRIM($G1892))=UPPER(TRIM($O1892)),"OK","MISMATCH"))))</f>
        <v/>
      </c>
      <c r="Q1892" s="9" t="str">
        <f aca="false">IF($A1892="","",IF($L1892=0,"—",INDEX('1. Master BOM'!$E$1:$E$400,$L1892)))</f>
        <v/>
      </c>
      <c r="R1892" s="9" t="str">
        <f aca="false">IF($A1892="","",IF($L1892=0,"—",IF(T(INDEX('1. Master BOM'!$F$1:$F$400,$L1892))="","(not set)",INDEX('1. Master BOM'!$F$1:$F$400,$L1892))))</f>
        <v/>
      </c>
      <c r="S1892" s="9" t="str">
        <f aca="false">IF($A1892="","",IF(OR($R1892="—",$R1892="(not set)",$D1892=""),"",IF(ISNUMBER(SEARCH(SUBSTITUTE(SUBSTITUTE(SUBSTITUTE($R1892,"-",""),"_","")," ",""),SUBSTITUTE(SUBSTITUTE(SUBSTITUTE($D1892,"-",""),"_","")," ",""))),"OK","CHECK")))</f>
        <v/>
      </c>
      <c r="T1892" s="9" t="str">
        <f aca="false">IF($A1892="","",IF(OR($H1892="NOT IN SCHEMATIC",$I1892="MISMATCH",$J1892="MISMATCH",$P1892="MISMATCH",$M1892&lt;&gt;"OK"),"REVIEW","OK"))</f>
        <v/>
      </c>
      <c r="U1892" s="14"/>
      <c r="V1892" s="14"/>
      <c r="W1892" s="17"/>
      <c r="X1892" s="14"/>
    </row>
    <row r="1893" customFormat="false" ht="15" hidden="false" customHeight="false" outlineLevel="0" collapsed="false">
      <c r="A1893" s="9" t="str">
        <f aca="false">IF('3. Layout Parts'!$A1893="","",TRIM('3. Layout Parts'!$A1893))</f>
        <v/>
      </c>
      <c r="B1893" s="9" t="str">
        <f aca="false">IF($A1893="","",'3. Layout Parts'!$D1893)</f>
        <v/>
      </c>
      <c r="C1893" s="9" t="str">
        <f aca="false">IF($A1893="","",'3. Layout Parts'!$B1893)</f>
        <v/>
      </c>
      <c r="D1893" s="9" t="str">
        <f aca="false">IF($A1893="","",'3. Layout Parts'!$C1893)</f>
        <v/>
      </c>
      <c r="E1893" s="9" t="str">
        <f aca="false">IF($A1893="","",IFERROR(INDEX('2. Schematic Parts'!$B$2:$B$3001,MATCH($A1893,'2. Schematic Parts'!$A$2:$A$3001,0)),"NOT FOUND"))</f>
        <v/>
      </c>
      <c r="F1893" s="9" t="str">
        <f aca="false">IF($A1893="","",IFERROR(INDEX('2. Schematic Parts'!$C$2:$C$3001,MATCH($A1893,'2. Schematic Parts'!$A$2:$A$3001,0))&amp;"","NOT FOUND"))</f>
        <v/>
      </c>
      <c r="G1893" s="9" t="str">
        <f aca="false">IF($A1893="","",IFERROR(INDEX('2. Schematic Parts'!$D$2:$D$3001,MATCH($A1893,'2. Schematic Parts'!$A$2:$A$3001,0))&amp;"","NOT FOUND"))</f>
        <v/>
      </c>
      <c r="H1893" s="9" t="str">
        <f aca="false">IF($A1893="","",IF(COUNTIF('2. Schematic Parts'!$A$2:$A$3001,$A1893)=0,"NOT IN SCHEMATIC","OK"))</f>
        <v/>
      </c>
      <c r="I1893" s="9" t="str">
        <f aca="false">IF($A1893="","",IF($H1893="NOT IN SCHEMATIC","",IF(UPPER(TRIM($C1893))=UPPER(TRIM($E1893)),"OK","MISMATCH")))</f>
        <v/>
      </c>
      <c r="J1893" s="9" t="str">
        <f aca="false">IF($A1893="","",IF($H1893="NOT IN SCHEMATIC","",IF($F1893="","NO SCH DECAL",IF($D1893="","",IF(UPPER(TRIM($D1893))=UPPER(TRIM($F1893)),"OK","MISMATCH")))))</f>
        <v/>
      </c>
      <c r="K1893" s="16" t="str">
        <f aca="false">IF($A1893="","",SUMPRODUCT(--ISNUMBER(SEARCH(","&amp;TRIM($A1893)&amp;",",","&amp;SUBSTITUTE('1. Master BOM'!$D$2:$D$400," ","")&amp;","))))</f>
        <v/>
      </c>
      <c r="L1893" s="16" t="str">
        <f aca="false">IF($A1893="","",IF($K1893&lt;&gt;1,0,SUMPRODUCT(ISNUMBER(SEARCH(","&amp;TRIM($A1893)&amp;",",","&amp;SUBSTITUTE('1. Master BOM'!$D$2:$D$400," ","")&amp;","))*ROW('1. Master BOM'!$D$2:$D$400))))</f>
        <v/>
      </c>
      <c r="M1893" s="9" t="str">
        <f aca="false">IF($A1893="","",IF($K1893=0,"NOT IN BOM",IF($K1893&gt;1,"MULTIPLE BOM LINES","OK")))</f>
        <v/>
      </c>
      <c r="N1893" s="9" t="str">
        <f aca="false">IF($A1893="","",IF($L1893=0,"—",INDEX('1. Master BOM'!$A$1:$A$400,$L1893)))</f>
        <v/>
      </c>
      <c r="O1893" s="9" t="str">
        <f aca="false">IF($A1893="","",IF($L1893=0,"—",INDEX('1. Master BOM'!$B$1:$B$400,$L1893)))</f>
        <v/>
      </c>
      <c r="P1893" s="9" t="str">
        <f aca="false">IF($A1893="","",IF(OR($H1893="NOT IN SCHEMATIC",$O1893="—"),"",IF($G1893="","NO SCH PN",IF(UPPER(TRIM($G1893))=UPPER(TRIM($O1893)),"OK","MISMATCH"))))</f>
        <v/>
      </c>
      <c r="Q1893" s="9" t="str">
        <f aca="false">IF($A1893="","",IF($L1893=0,"—",INDEX('1. Master BOM'!$E$1:$E$400,$L1893)))</f>
        <v/>
      </c>
      <c r="R1893" s="9" t="str">
        <f aca="false">IF($A1893="","",IF($L1893=0,"—",IF(T(INDEX('1. Master BOM'!$F$1:$F$400,$L1893))="","(not set)",INDEX('1. Master BOM'!$F$1:$F$400,$L1893))))</f>
        <v/>
      </c>
      <c r="S1893" s="9" t="str">
        <f aca="false">IF($A1893="","",IF(OR($R1893="—",$R1893="(not set)",$D1893=""),"",IF(ISNUMBER(SEARCH(SUBSTITUTE(SUBSTITUTE(SUBSTITUTE($R1893,"-",""),"_","")," ",""),SUBSTITUTE(SUBSTITUTE(SUBSTITUTE($D1893,"-",""),"_","")," ",""))),"OK","CHECK")))</f>
        <v/>
      </c>
      <c r="T1893" s="9" t="str">
        <f aca="false">IF($A1893="","",IF(OR($H1893="NOT IN SCHEMATIC",$I1893="MISMATCH",$J1893="MISMATCH",$P1893="MISMATCH",$M1893&lt;&gt;"OK"),"REVIEW","OK"))</f>
        <v/>
      </c>
      <c r="U1893" s="14"/>
      <c r="V1893" s="14"/>
      <c r="W1893" s="17"/>
      <c r="X1893" s="14"/>
    </row>
    <row r="1894" customFormat="false" ht="15" hidden="false" customHeight="false" outlineLevel="0" collapsed="false">
      <c r="A1894" s="9" t="str">
        <f aca="false">IF('3. Layout Parts'!$A1894="","",TRIM('3. Layout Parts'!$A1894))</f>
        <v/>
      </c>
      <c r="B1894" s="9" t="str">
        <f aca="false">IF($A1894="","",'3. Layout Parts'!$D1894)</f>
        <v/>
      </c>
      <c r="C1894" s="9" t="str">
        <f aca="false">IF($A1894="","",'3. Layout Parts'!$B1894)</f>
        <v/>
      </c>
      <c r="D1894" s="9" t="str">
        <f aca="false">IF($A1894="","",'3. Layout Parts'!$C1894)</f>
        <v/>
      </c>
      <c r="E1894" s="9" t="str">
        <f aca="false">IF($A1894="","",IFERROR(INDEX('2. Schematic Parts'!$B$2:$B$3001,MATCH($A1894,'2. Schematic Parts'!$A$2:$A$3001,0)),"NOT FOUND"))</f>
        <v/>
      </c>
      <c r="F1894" s="9" t="str">
        <f aca="false">IF($A1894="","",IFERROR(INDEX('2. Schematic Parts'!$C$2:$C$3001,MATCH($A1894,'2. Schematic Parts'!$A$2:$A$3001,0))&amp;"","NOT FOUND"))</f>
        <v/>
      </c>
      <c r="G1894" s="9" t="str">
        <f aca="false">IF($A1894="","",IFERROR(INDEX('2. Schematic Parts'!$D$2:$D$3001,MATCH($A1894,'2. Schematic Parts'!$A$2:$A$3001,0))&amp;"","NOT FOUND"))</f>
        <v/>
      </c>
      <c r="H1894" s="9" t="str">
        <f aca="false">IF($A1894="","",IF(COUNTIF('2. Schematic Parts'!$A$2:$A$3001,$A1894)=0,"NOT IN SCHEMATIC","OK"))</f>
        <v/>
      </c>
      <c r="I1894" s="9" t="str">
        <f aca="false">IF($A1894="","",IF($H1894="NOT IN SCHEMATIC","",IF(UPPER(TRIM($C1894))=UPPER(TRIM($E1894)),"OK","MISMATCH")))</f>
        <v/>
      </c>
      <c r="J1894" s="9" t="str">
        <f aca="false">IF($A1894="","",IF($H1894="NOT IN SCHEMATIC","",IF($F1894="","NO SCH DECAL",IF($D1894="","",IF(UPPER(TRIM($D1894))=UPPER(TRIM($F1894)),"OK","MISMATCH")))))</f>
        <v/>
      </c>
      <c r="K1894" s="16" t="str">
        <f aca="false">IF($A1894="","",SUMPRODUCT(--ISNUMBER(SEARCH(","&amp;TRIM($A1894)&amp;",",","&amp;SUBSTITUTE('1. Master BOM'!$D$2:$D$400," ","")&amp;","))))</f>
        <v/>
      </c>
      <c r="L1894" s="16" t="str">
        <f aca="false">IF($A1894="","",IF($K1894&lt;&gt;1,0,SUMPRODUCT(ISNUMBER(SEARCH(","&amp;TRIM($A1894)&amp;",",","&amp;SUBSTITUTE('1. Master BOM'!$D$2:$D$400," ","")&amp;","))*ROW('1. Master BOM'!$D$2:$D$400))))</f>
        <v/>
      </c>
      <c r="M1894" s="9" t="str">
        <f aca="false">IF($A1894="","",IF($K1894=0,"NOT IN BOM",IF($K1894&gt;1,"MULTIPLE BOM LINES","OK")))</f>
        <v/>
      </c>
      <c r="N1894" s="9" t="str">
        <f aca="false">IF($A1894="","",IF($L1894=0,"—",INDEX('1. Master BOM'!$A$1:$A$400,$L1894)))</f>
        <v/>
      </c>
      <c r="O1894" s="9" t="str">
        <f aca="false">IF($A1894="","",IF($L1894=0,"—",INDEX('1. Master BOM'!$B$1:$B$400,$L1894)))</f>
        <v/>
      </c>
      <c r="P1894" s="9" t="str">
        <f aca="false">IF($A1894="","",IF(OR($H1894="NOT IN SCHEMATIC",$O1894="—"),"",IF($G1894="","NO SCH PN",IF(UPPER(TRIM($G1894))=UPPER(TRIM($O1894)),"OK","MISMATCH"))))</f>
        <v/>
      </c>
      <c r="Q1894" s="9" t="str">
        <f aca="false">IF($A1894="","",IF($L1894=0,"—",INDEX('1. Master BOM'!$E$1:$E$400,$L1894)))</f>
        <v/>
      </c>
      <c r="R1894" s="9" t="str">
        <f aca="false">IF($A1894="","",IF($L1894=0,"—",IF(T(INDEX('1. Master BOM'!$F$1:$F$400,$L1894))="","(not set)",INDEX('1. Master BOM'!$F$1:$F$400,$L1894))))</f>
        <v/>
      </c>
      <c r="S1894" s="9" t="str">
        <f aca="false">IF($A1894="","",IF(OR($R1894="—",$R1894="(not set)",$D1894=""),"",IF(ISNUMBER(SEARCH(SUBSTITUTE(SUBSTITUTE(SUBSTITUTE($R1894,"-",""),"_","")," ",""),SUBSTITUTE(SUBSTITUTE(SUBSTITUTE($D1894,"-",""),"_","")," ",""))),"OK","CHECK")))</f>
        <v/>
      </c>
      <c r="T1894" s="9" t="str">
        <f aca="false">IF($A1894="","",IF(OR($H1894="NOT IN SCHEMATIC",$I1894="MISMATCH",$J1894="MISMATCH",$P1894="MISMATCH",$M1894&lt;&gt;"OK"),"REVIEW","OK"))</f>
        <v/>
      </c>
      <c r="U1894" s="14"/>
      <c r="V1894" s="14"/>
      <c r="W1894" s="17"/>
      <c r="X1894" s="14"/>
    </row>
    <row r="1895" customFormat="false" ht="15" hidden="false" customHeight="false" outlineLevel="0" collapsed="false">
      <c r="A1895" s="9" t="str">
        <f aca="false">IF('3. Layout Parts'!$A1895="","",TRIM('3. Layout Parts'!$A1895))</f>
        <v/>
      </c>
      <c r="B1895" s="9" t="str">
        <f aca="false">IF($A1895="","",'3. Layout Parts'!$D1895)</f>
        <v/>
      </c>
      <c r="C1895" s="9" t="str">
        <f aca="false">IF($A1895="","",'3. Layout Parts'!$B1895)</f>
        <v/>
      </c>
      <c r="D1895" s="9" t="str">
        <f aca="false">IF($A1895="","",'3. Layout Parts'!$C1895)</f>
        <v/>
      </c>
      <c r="E1895" s="9" t="str">
        <f aca="false">IF($A1895="","",IFERROR(INDEX('2. Schematic Parts'!$B$2:$B$3001,MATCH($A1895,'2. Schematic Parts'!$A$2:$A$3001,0)),"NOT FOUND"))</f>
        <v/>
      </c>
      <c r="F1895" s="9" t="str">
        <f aca="false">IF($A1895="","",IFERROR(INDEX('2. Schematic Parts'!$C$2:$C$3001,MATCH($A1895,'2. Schematic Parts'!$A$2:$A$3001,0))&amp;"","NOT FOUND"))</f>
        <v/>
      </c>
      <c r="G1895" s="9" t="str">
        <f aca="false">IF($A1895="","",IFERROR(INDEX('2. Schematic Parts'!$D$2:$D$3001,MATCH($A1895,'2. Schematic Parts'!$A$2:$A$3001,0))&amp;"","NOT FOUND"))</f>
        <v/>
      </c>
      <c r="H1895" s="9" t="str">
        <f aca="false">IF($A1895="","",IF(COUNTIF('2. Schematic Parts'!$A$2:$A$3001,$A1895)=0,"NOT IN SCHEMATIC","OK"))</f>
        <v/>
      </c>
      <c r="I1895" s="9" t="str">
        <f aca="false">IF($A1895="","",IF($H1895="NOT IN SCHEMATIC","",IF(UPPER(TRIM($C1895))=UPPER(TRIM($E1895)),"OK","MISMATCH")))</f>
        <v/>
      </c>
      <c r="J1895" s="9" t="str">
        <f aca="false">IF($A1895="","",IF($H1895="NOT IN SCHEMATIC","",IF($F1895="","NO SCH DECAL",IF($D1895="","",IF(UPPER(TRIM($D1895))=UPPER(TRIM($F1895)),"OK","MISMATCH")))))</f>
        <v/>
      </c>
      <c r="K1895" s="16" t="str">
        <f aca="false">IF($A1895="","",SUMPRODUCT(--ISNUMBER(SEARCH(","&amp;TRIM($A1895)&amp;",",","&amp;SUBSTITUTE('1. Master BOM'!$D$2:$D$400," ","")&amp;","))))</f>
        <v/>
      </c>
      <c r="L1895" s="16" t="str">
        <f aca="false">IF($A1895="","",IF($K1895&lt;&gt;1,0,SUMPRODUCT(ISNUMBER(SEARCH(","&amp;TRIM($A1895)&amp;",",","&amp;SUBSTITUTE('1. Master BOM'!$D$2:$D$400," ","")&amp;","))*ROW('1. Master BOM'!$D$2:$D$400))))</f>
        <v/>
      </c>
      <c r="M1895" s="9" t="str">
        <f aca="false">IF($A1895="","",IF($K1895=0,"NOT IN BOM",IF($K1895&gt;1,"MULTIPLE BOM LINES","OK")))</f>
        <v/>
      </c>
      <c r="N1895" s="9" t="str">
        <f aca="false">IF($A1895="","",IF($L1895=0,"—",INDEX('1. Master BOM'!$A$1:$A$400,$L1895)))</f>
        <v/>
      </c>
      <c r="O1895" s="9" t="str">
        <f aca="false">IF($A1895="","",IF($L1895=0,"—",INDEX('1. Master BOM'!$B$1:$B$400,$L1895)))</f>
        <v/>
      </c>
      <c r="P1895" s="9" t="str">
        <f aca="false">IF($A1895="","",IF(OR($H1895="NOT IN SCHEMATIC",$O1895="—"),"",IF($G1895="","NO SCH PN",IF(UPPER(TRIM($G1895))=UPPER(TRIM($O1895)),"OK","MISMATCH"))))</f>
        <v/>
      </c>
      <c r="Q1895" s="9" t="str">
        <f aca="false">IF($A1895="","",IF($L1895=0,"—",INDEX('1. Master BOM'!$E$1:$E$400,$L1895)))</f>
        <v/>
      </c>
      <c r="R1895" s="9" t="str">
        <f aca="false">IF($A1895="","",IF($L1895=0,"—",IF(T(INDEX('1. Master BOM'!$F$1:$F$400,$L1895))="","(not set)",INDEX('1. Master BOM'!$F$1:$F$400,$L1895))))</f>
        <v/>
      </c>
      <c r="S1895" s="9" t="str">
        <f aca="false">IF($A1895="","",IF(OR($R1895="—",$R1895="(not set)",$D1895=""),"",IF(ISNUMBER(SEARCH(SUBSTITUTE(SUBSTITUTE(SUBSTITUTE($R1895,"-",""),"_","")," ",""),SUBSTITUTE(SUBSTITUTE(SUBSTITUTE($D1895,"-",""),"_","")," ",""))),"OK","CHECK")))</f>
        <v/>
      </c>
      <c r="T1895" s="9" t="str">
        <f aca="false">IF($A1895="","",IF(OR($H1895="NOT IN SCHEMATIC",$I1895="MISMATCH",$J1895="MISMATCH",$P1895="MISMATCH",$M1895&lt;&gt;"OK"),"REVIEW","OK"))</f>
        <v/>
      </c>
      <c r="U1895" s="14"/>
      <c r="V1895" s="14"/>
      <c r="W1895" s="17"/>
      <c r="X1895" s="14"/>
    </row>
    <row r="1896" customFormat="false" ht="15" hidden="false" customHeight="false" outlineLevel="0" collapsed="false">
      <c r="A1896" s="9" t="str">
        <f aca="false">IF('3. Layout Parts'!$A1896="","",TRIM('3. Layout Parts'!$A1896))</f>
        <v/>
      </c>
      <c r="B1896" s="9" t="str">
        <f aca="false">IF($A1896="","",'3. Layout Parts'!$D1896)</f>
        <v/>
      </c>
      <c r="C1896" s="9" t="str">
        <f aca="false">IF($A1896="","",'3. Layout Parts'!$B1896)</f>
        <v/>
      </c>
      <c r="D1896" s="9" t="str">
        <f aca="false">IF($A1896="","",'3. Layout Parts'!$C1896)</f>
        <v/>
      </c>
      <c r="E1896" s="9" t="str">
        <f aca="false">IF($A1896="","",IFERROR(INDEX('2. Schematic Parts'!$B$2:$B$3001,MATCH($A1896,'2. Schematic Parts'!$A$2:$A$3001,0)),"NOT FOUND"))</f>
        <v/>
      </c>
      <c r="F1896" s="9" t="str">
        <f aca="false">IF($A1896="","",IFERROR(INDEX('2. Schematic Parts'!$C$2:$C$3001,MATCH($A1896,'2. Schematic Parts'!$A$2:$A$3001,0))&amp;"","NOT FOUND"))</f>
        <v/>
      </c>
      <c r="G1896" s="9" t="str">
        <f aca="false">IF($A1896="","",IFERROR(INDEX('2. Schematic Parts'!$D$2:$D$3001,MATCH($A1896,'2. Schematic Parts'!$A$2:$A$3001,0))&amp;"","NOT FOUND"))</f>
        <v/>
      </c>
      <c r="H1896" s="9" t="str">
        <f aca="false">IF($A1896="","",IF(COUNTIF('2. Schematic Parts'!$A$2:$A$3001,$A1896)=0,"NOT IN SCHEMATIC","OK"))</f>
        <v/>
      </c>
      <c r="I1896" s="9" t="str">
        <f aca="false">IF($A1896="","",IF($H1896="NOT IN SCHEMATIC","",IF(UPPER(TRIM($C1896))=UPPER(TRIM($E1896)),"OK","MISMATCH")))</f>
        <v/>
      </c>
      <c r="J1896" s="9" t="str">
        <f aca="false">IF($A1896="","",IF($H1896="NOT IN SCHEMATIC","",IF($F1896="","NO SCH DECAL",IF($D1896="","",IF(UPPER(TRIM($D1896))=UPPER(TRIM($F1896)),"OK","MISMATCH")))))</f>
        <v/>
      </c>
      <c r="K1896" s="16" t="str">
        <f aca="false">IF($A1896="","",SUMPRODUCT(--ISNUMBER(SEARCH(","&amp;TRIM($A1896)&amp;",",","&amp;SUBSTITUTE('1. Master BOM'!$D$2:$D$400," ","")&amp;","))))</f>
        <v/>
      </c>
      <c r="L1896" s="16" t="str">
        <f aca="false">IF($A1896="","",IF($K1896&lt;&gt;1,0,SUMPRODUCT(ISNUMBER(SEARCH(","&amp;TRIM($A1896)&amp;",",","&amp;SUBSTITUTE('1. Master BOM'!$D$2:$D$400," ","")&amp;","))*ROW('1. Master BOM'!$D$2:$D$400))))</f>
        <v/>
      </c>
      <c r="M1896" s="9" t="str">
        <f aca="false">IF($A1896="","",IF($K1896=0,"NOT IN BOM",IF($K1896&gt;1,"MULTIPLE BOM LINES","OK")))</f>
        <v/>
      </c>
      <c r="N1896" s="9" t="str">
        <f aca="false">IF($A1896="","",IF($L1896=0,"—",INDEX('1. Master BOM'!$A$1:$A$400,$L1896)))</f>
        <v/>
      </c>
      <c r="O1896" s="9" t="str">
        <f aca="false">IF($A1896="","",IF($L1896=0,"—",INDEX('1. Master BOM'!$B$1:$B$400,$L1896)))</f>
        <v/>
      </c>
      <c r="P1896" s="9" t="str">
        <f aca="false">IF($A1896="","",IF(OR($H1896="NOT IN SCHEMATIC",$O1896="—"),"",IF($G1896="","NO SCH PN",IF(UPPER(TRIM($G1896))=UPPER(TRIM($O1896)),"OK","MISMATCH"))))</f>
        <v/>
      </c>
      <c r="Q1896" s="9" t="str">
        <f aca="false">IF($A1896="","",IF($L1896=0,"—",INDEX('1. Master BOM'!$E$1:$E$400,$L1896)))</f>
        <v/>
      </c>
      <c r="R1896" s="9" t="str">
        <f aca="false">IF($A1896="","",IF($L1896=0,"—",IF(T(INDEX('1. Master BOM'!$F$1:$F$400,$L1896))="","(not set)",INDEX('1. Master BOM'!$F$1:$F$400,$L1896))))</f>
        <v/>
      </c>
      <c r="S1896" s="9" t="str">
        <f aca="false">IF($A1896="","",IF(OR($R1896="—",$R1896="(not set)",$D1896=""),"",IF(ISNUMBER(SEARCH(SUBSTITUTE(SUBSTITUTE(SUBSTITUTE($R1896,"-",""),"_","")," ",""),SUBSTITUTE(SUBSTITUTE(SUBSTITUTE($D1896,"-",""),"_","")," ",""))),"OK","CHECK")))</f>
        <v/>
      </c>
      <c r="T1896" s="9" t="str">
        <f aca="false">IF($A1896="","",IF(OR($H1896="NOT IN SCHEMATIC",$I1896="MISMATCH",$J1896="MISMATCH",$P1896="MISMATCH",$M1896&lt;&gt;"OK"),"REVIEW","OK"))</f>
        <v/>
      </c>
      <c r="U1896" s="14"/>
      <c r="V1896" s="14"/>
      <c r="W1896" s="17"/>
      <c r="X1896" s="14"/>
    </row>
    <row r="1897" customFormat="false" ht="15" hidden="false" customHeight="false" outlineLevel="0" collapsed="false">
      <c r="A1897" s="9" t="str">
        <f aca="false">IF('3. Layout Parts'!$A1897="","",TRIM('3. Layout Parts'!$A1897))</f>
        <v/>
      </c>
      <c r="B1897" s="9" t="str">
        <f aca="false">IF($A1897="","",'3. Layout Parts'!$D1897)</f>
        <v/>
      </c>
      <c r="C1897" s="9" t="str">
        <f aca="false">IF($A1897="","",'3. Layout Parts'!$B1897)</f>
        <v/>
      </c>
      <c r="D1897" s="9" t="str">
        <f aca="false">IF($A1897="","",'3. Layout Parts'!$C1897)</f>
        <v/>
      </c>
      <c r="E1897" s="9" t="str">
        <f aca="false">IF($A1897="","",IFERROR(INDEX('2. Schematic Parts'!$B$2:$B$3001,MATCH($A1897,'2. Schematic Parts'!$A$2:$A$3001,0)),"NOT FOUND"))</f>
        <v/>
      </c>
      <c r="F1897" s="9" t="str">
        <f aca="false">IF($A1897="","",IFERROR(INDEX('2. Schematic Parts'!$C$2:$C$3001,MATCH($A1897,'2. Schematic Parts'!$A$2:$A$3001,0))&amp;"","NOT FOUND"))</f>
        <v/>
      </c>
      <c r="G1897" s="9" t="str">
        <f aca="false">IF($A1897="","",IFERROR(INDEX('2. Schematic Parts'!$D$2:$D$3001,MATCH($A1897,'2. Schematic Parts'!$A$2:$A$3001,0))&amp;"","NOT FOUND"))</f>
        <v/>
      </c>
      <c r="H1897" s="9" t="str">
        <f aca="false">IF($A1897="","",IF(COUNTIF('2. Schematic Parts'!$A$2:$A$3001,$A1897)=0,"NOT IN SCHEMATIC","OK"))</f>
        <v/>
      </c>
      <c r="I1897" s="9" t="str">
        <f aca="false">IF($A1897="","",IF($H1897="NOT IN SCHEMATIC","",IF(UPPER(TRIM($C1897))=UPPER(TRIM($E1897)),"OK","MISMATCH")))</f>
        <v/>
      </c>
      <c r="J1897" s="9" t="str">
        <f aca="false">IF($A1897="","",IF($H1897="NOT IN SCHEMATIC","",IF($F1897="","NO SCH DECAL",IF($D1897="","",IF(UPPER(TRIM($D1897))=UPPER(TRIM($F1897)),"OK","MISMATCH")))))</f>
        <v/>
      </c>
      <c r="K1897" s="16" t="str">
        <f aca="false">IF($A1897="","",SUMPRODUCT(--ISNUMBER(SEARCH(","&amp;TRIM($A1897)&amp;",",","&amp;SUBSTITUTE('1. Master BOM'!$D$2:$D$400," ","")&amp;","))))</f>
        <v/>
      </c>
      <c r="L1897" s="16" t="str">
        <f aca="false">IF($A1897="","",IF($K1897&lt;&gt;1,0,SUMPRODUCT(ISNUMBER(SEARCH(","&amp;TRIM($A1897)&amp;",",","&amp;SUBSTITUTE('1. Master BOM'!$D$2:$D$400," ","")&amp;","))*ROW('1. Master BOM'!$D$2:$D$400))))</f>
        <v/>
      </c>
      <c r="M1897" s="9" t="str">
        <f aca="false">IF($A1897="","",IF($K1897=0,"NOT IN BOM",IF($K1897&gt;1,"MULTIPLE BOM LINES","OK")))</f>
        <v/>
      </c>
      <c r="N1897" s="9" t="str">
        <f aca="false">IF($A1897="","",IF($L1897=0,"—",INDEX('1. Master BOM'!$A$1:$A$400,$L1897)))</f>
        <v/>
      </c>
      <c r="O1897" s="9" t="str">
        <f aca="false">IF($A1897="","",IF($L1897=0,"—",INDEX('1. Master BOM'!$B$1:$B$400,$L1897)))</f>
        <v/>
      </c>
      <c r="P1897" s="9" t="str">
        <f aca="false">IF($A1897="","",IF(OR($H1897="NOT IN SCHEMATIC",$O1897="—"),"",IF($G1897="","NO SCH PN",IF(UPPER(TRIM($G1897))=UPPER(TRIM($O1897)),"OK","MISMATCH"))))</f>
        <v/>
      </c>
      <c r="Q1897" s="9" t="str">
        <f aca="false">IF($A1897="","",IF($L1897=0,"—",INDEX('1. Master BOM'!$E$1:$E$400,$L1897)))</f>
        <v/>
      </c>
      <c r="R1897" s="9" t="str">
        <f aca="false">IF($A1897="","",IF($L1897=0,"—",IF(T(INDEX('1. Master BOM'!$F$1:$F$400,$L1897))="","(not set)",INDEX('1. Master BOM'!$F$1:$F$400,$L1897))))</f>
        <v/>
      </c>
      <c r="S1897" s="9" t="str">
        <f aca="false">IF($A1897="","",IF(OR($R1897="—",$R1897="(not set)",$D1897=""),"",IF(ISNUMBER(SEARCH(SUBSTITUTE(SUBSTITUTE(SUBSTITUTE($R1897,"-",""),"_","")," ",""),SUBSTITUTE(SUBSTITUTE(SUBSTITUTE($D1897,"-",""),"_","")," ",""))),"OK","CHECK")))</f>
        <v/>
      </c>
      <c r="T1897" s="9" t="str">
        <f aca="false">IF($A1897="","",IF(OR($H1897="NOT IN SCHEMATIC",$I1897="MISMATCH",$J1897="MISMATCH",$P1897="MISMATCH",$M1897&lt;&gt;"OK"),"REVIEW","OK"))</f>
        <v/>
      </c>
      <c r="U1897" s="14"/>
      <c r="V1897" s="14"/>
      <c r="W1897" s="17"/>
      <c r="X1897" s="14"/>
    </row>
    <row r="1898" customFormat="false" ht="15" hidden="false" customHeight="false" outlineLevel="0" collapsed="false">
      <c r="A1898" s="9" t="str">
        <f aca="false">IF('3. Layout Parts'!$A1898="","",TRIM('3. Layout Parts'!$A1898))</f>
        <v/>
      </c>
      <c r="B1898" s="9" t="str">
        <f aca="false">IF($A1898="","",'3. Layout Parts'!$D1898)</f>
        <v/>
      </c>
      <c r="C1898" s="9" t="str">
        <f aca="false">IF($A1898="","",'3. Layout Parts'!$B1898)</f>
        <v/>
      </c>
      <c r="D1898" s="9" t="str">
        <f aca="false">IF($A1898="","",'3. Layout Parts'!$C1898)</f>
        <v/>
      </c>
      <c r="E1898" s="9" t="str">
        <f aca="false">IF($A1898="","",IFERROR(INDEX('2. Schematic Parts'!$B$2:$B$3001,MATCH($A1898,'2. Schematic Parts'!$A$2:$A$3001,0)),"NOT FOUND"))</f>
        <v/>
      </c>
      <c r="F1898" s="9" t="str">
        <f aca="false">IF($A1898="","",IFERROR(INDEX('2. Schematic Parts'!$C$2:$C$3001,MATCH($A1898,'2. Schematic Parts'!$A$2:$A$3001,0))&amp;"","NOT FOUND"))</f>
        <v/>
      </c>
      <c r="G1898" s="9" t="str">
        <f aca="false">IF($A1898="","",IFERROR(INDEX('2. Schematic Parts'!$D$2:$D$3001,MATCH($A1898,'2. Schematic Parts'!$A$2:$A$3001,0))&amp;"","NOT FOUND"))</f>
        <v/>
      </c>
      <c r="H1898" s="9" t="str">
        <f aca="false">IF($A1898="","",IF(COUNTIF('2. Schematic Parts'!$A$2:$A$3001,$A1898)=0,"NOT IN SCHEMATIC","OK"))</f>
        <v/>
      </c>
      <c r="I1898" s="9" t="str">
        <f aca="false">IF($A1898="","",IF($H1898="NOT IN SCHEMATIC","",IF(UPPER(TRIM($C1898))=UPPER(TRIM($E1898)),"OK","MISMATCH")))</f>
        <v/>
      </c>
      <c r="J1898" s="9" t="str">
        <f aca="false">IF($A1898="","",IF($H1898="NOT IN SCHEMATIC","",IF($F1898="","NO SCH DECAL",IF($D1898="","",IF(UPPER(TRIM($D1898))=UPPER(TRIM($F1898)),"OK","MISMATCH")))))</f>
        <v/>
      </c>
      <c r="K1898" s="16" t="str">
        <f aca="false">IF($A1898="","",SUMPRODUCT(--ISNUMBER(SEARCH(","&amp;TRIM($A1898)&amp;",",","&amp;SUBSTITUTE('1. Master BOM'!$D$2:$D$400," ","")&amp;","))))</f>
        <v/>
      </c>
      <c r="L1898" s="16" t="str">
        <f aca="false">IF($A1898="","",IF($K1898&lt;&gt;1,0,SUMPRODUCT(ISNUMBER(SEARCH(","&amp;TRIM($A1898)&amp;",",","&amp;SUBSTITUTE('1. Master BOM'!$D$2:$D$400," ","")&amp;","))*ROW('1. Master BOM'!$D$2:$D$400))))</f>
        <v/>
      </c>
      <c r="M1898" s="9" t="str">
        <f aca="false">IF($A1898="","",IF($K1898=0,"NOT IN BOM",IF($K1898&gt;1,"MULTIPLE BOM LINES","OK")))</f>
        <v/>
      </c>
      <c r="N1898" s="9" t="str">
        <f aca="false">IF($A1898="","",IF($L1898=0,"—",INDEX('1. Master BOM'!$A$1:$A$400,$L1898)))</f>
        <v/>
      </c>
      <c r="O1898" s="9" t="str">
        <f aca="false">IF($A1898="","",IF($L1898=0,"—",INDEX('1. Master BOM'!$B$1:$B$400,$L1898)))</f>
        <v/>
      </c>
      <c r="P1898" s="9" t="str">
        <f aca="false">IF($A1898="","",IF(OR($H1898="NOT IN SCHEMATIC",$O1898="—"),"",IF($G1898="","NO SCH PN",IF(UPPER(TRIM($G1898))=UPPER(TRIM($O1898)),"OK","MISMATCH"))))</f>
        <v/>
      </c>
      <c r="Q1898" s="9" t="str">
        <f aca="false">IF($A1898="","",IF($L1898=0,"—",INDEX('1. Master BOM'!$E$1:$E$400,$L1898)))</f>
        <v/>
      </c>
      <c r="R1898" s="9" t="str">
        <f aca="false">IF($A1898="","",IF($L1898=0,"—",IF(T(INDEX('1. Master BOM'!$F$1:$F$400,$L1898))="","(not set)",INDEX('1. Master BOM'!$F$1:$F$400,$L1898))))</f>
        <v/>
      </c>
      <c r="S1898" s="9" t="str">
        <f aca="false">IF($A1898="","",IF(OR($R1898="—",$R1898="(not set)",$D1898=""),"",IF(ISNUMBER(SEARCH(SUBSTITUTE(SUBSTITUTE(SUBSTITUTE($R1898,"-",""),"_","")," ",""),SUBSTITUTE(SUBSTITUTE(SUBSTITUTE($D1898,"-",""),"_","")," ",""))),"OK","CHECK")))</f>
        <v/>
      </c>
      <c r="T1898" s="9" t="str">
        <f aca="false">IF($A1898="","",IF(OR($H1898="NOT IN SCHEMATIC",$I1898="MISMATCH",$J1898="MISMATCH",$P1898="MISMATCH",$M1898&lt;&gt;"OK"),"REVIEW","OK"))</f>
        <v/>
      </c>
      <c r="U1898" s="14"/>
      <c r="V1898" s="14"/>
      <c r="W1898" s="17"/>
      <c r="X1898" s="14"/>
    </row>
    <row r="1899" customFormat="false" ht="15" hidden="false" customHeight="false" outlineLevel="0" collapsed="false">
      <c r="A1899" s="9" t="str">
        <f aca="false">IF('3. Layout Parts'!$A1899="","",TRIM('3. Layout Parts'!$A1899))</f>
        <v/>
      </c>
      <c r="B1899" s="9" t="str">
        <f aca="false">IF($A1899="","",'3. Layout Parts'!$D1899)</f>
        <v/>
      </c>
      <c r="C1899" s="9" t="str">
        <f aca="false">IF($A1899="","",'3. Layout Parts'!$B1899)</f>
        <v/>
      </c>
      <c r="D1899" s="9" t="str">
        <f aca="false">IF($A1899="","",'3. Layout Parts'!$C1899)</f>
        <v/>
      </c>
      <c r="E1899" s="9" t="str">
        <f aca="false">IF($A1899="","",IFERROR(INDEX('2. Schematic Parts'!$B$2:$B$3001,MATCH($A1899,'2. Schematic Parts'!$A$2:$A$3001,0)),"NOT FOUND"))</f>
        <v/>
      </c>
      <c r="F1899" s="9" t="str">
        <f aca="false">IF($A1899="","",IFERROR(INDEX('2. Schematic Parts'!$C$2:$C$3001,MATCH($A1899,'2. Schematic Parts'!$A$2:$A$3001,0))&amp;"","NOT FOUND"))</f>
        <v/>
      </c>
      <c r="G1899" s="9" t="str">
        <f aca="false">IF($A1899="","",IFERROR(INDEX('2. Schematic Parts'!$D$2:$D$3001,MATCH($A1899,'2. Schematic Parts'!$A$2:$A$3001,0))&amp;"","NOT FOUND"))</f>
        <v/>
      </c>
      <c r="H1899" s="9" t="str">
        <f aca="false">IF($A1899="","",IF(COUNTIF('2. Schematic Parts'!$A$2:$A$3001,$A1899)=0,"NOT IN SCHEMATIC","OK"))</f>
        <v/>
      </c>
      <c r="I1899" s="9" t="str">
        <f aca="false">IF($A1899="","",IF($H1899="NOT IN SCHEMATIC","",IF(UPPER(TRIM($C1899))=UPPER(TRIM($E1899)),"OK","MISMATCH")))</f>
        <v/>
      </c>
      <c r="J1899" s="9" t="str">
        <f aca="false">IF($A1899="","",IF($H1899="NOT IN SCHEMATIC","",IF($F1899="","NO SCH DECAL",IF($D1899="","",IF(UPPER(TRIM($D1899))=UPPER(TRIM($F1899)),"OK","MISMATCH")))))</f>
        <v/>
      </c>
      <c r="K1899" s="16" t="str">
        <f aca="false">IF($A1899="","",SUMPRODUCT(--ISNUMBER(SEARCH(","&amp;TRIM($A1899)&amp;",",","&amp;SUBSTITUTE('1. Master BOM'!$D$2:$D$400," ","")&amp;","))))</f>
        <v/>
      </c>
      <c r="L1899" s="16" t="str">
        <f aca="false">IF($A1899="","",IF($K1899&lt;&gt;1,0,SUMPRODUCT(ISNUMBER(SEARCH(","&amp;TRIM($A1899)&amp;",",","&amp;SUBSTITUTE('1. Master BOM'!$D$2:$D$400," ","")&amp;","))*ROW('1. Master BOM'!$D$2:$D$400))))</f>
        <v/>
      </c>
      <c r="M1899" s="9" t="str">
        <f aca="false">IF($A1899="","",IF($K1899=0,"NOT IN BOM",IF($K1899&gt;1,"MULTIPLE BOM LINES","OK")))</f>
        <v/>
      </c>
      <c r="N1899" s="9" t="str">
        <f aca="false">IF($A1899="","",IF($L1899=0,"—",INDEX('1. Master BOM'!$A$1:$A$400,$L1899)))</f>
        <v/>
      </c>
      <c r="O1899" s="9" t="str">
        <f aca="false">IF($A1899="","",IF($L1899=0,"—",INDEX('1. Master BOM'!$B$1:$B$400,$L1899)))</f>
        <v/>
      </c>
      <c r="P1899" s="9" t="str">
        <f aca="false">IF($A1899="","",IF(OR($H1899="NOT IN SCHEMATIC",$O1899="—"),"",IF($G1899="","NO SCH PN",IF(UPPER(TRIM($G1899))=UPPER(TRIM($O1899)),"OK","MISMATCH"))))</f>
        <v/>
      </c>
      <c r="Q1899" s="9" t="str">
        <f aca="false">IF($A1899="","",IF($L1899=0,"—",INDEX('1. Master BOM'!$E$1:$E$400,$L1899)))</f>
        <v/>
      </c>
      <c r="R1899" s="9" t="str">
        <f aca="false">IF($A1899="","",IF($L1899=0,"—",IF(T(INDEX('1. Master BOM'!$F$1:$F$400,$L1899))="","(not set)",INDEX('1. Master BOM'!$F$1:$F$400,$L1899))))</f>
        <v/>
      </c>
      <c r="S1899" s="9" t="str">
        <f aca="false">IF($A1899="","",IF(OR($R1899="—",$R1899="(not set)",$D1899=""),"",IF(ISNUMBER(SEARCH(SUBSTITUTE(SUBSTITUTE(SUBSTITUTE($R1899,"-",""),"_","")," ",""),SUBSTITUTE(SUBSTITUTE(SUBSTITUTE($D1899,"-",""),"_","")," ",""))),"OK","CHECK")))</f>
        <v/>
      </c>
      <c r="T1899" s="9" t="str">
        <f aca="false">IF($A1899="","",IF(OR($H1899="NOT IN SCHEMATIC",$I1899="MISMATCH",$J1899="MISMATCH",$P1899="MISMATCH",$M1899&lt;&gt;"OK"),"REVIEW","OK"))</f>
        <v/>
      </c>
      <c r="U1899" s="14"/>
      <c r="V1899" s="14"/>
      <c r="W1899" s="17"/>
      <c r="X1899" s="14"/>
    </row>
    <row r="1900" customFormat="false" ht="15" hidden="false" customHeight="false" outlineLevel="0" collapsed="false">
      <c r="A1900" s="9" t="str">
        <f aca="false">IF('3. Layout Parts'!$A1900="","",TRIM('3. Layout Parts'!$A1900))</f>
        <v/>
      </c>
      <c r="B1900" s="9" t="str">
        <f aca="false">IF($A1900="","",'3. Layout Parts'!$D1900)</f>
        <v/>
      </c>
      <c r="C1900" s="9" t="str">
        <f aca="false">IF($A1900="","",'3. Layout Parts'!$B1900)</f>
        <v/>
      </c>
      <c r="D1900" s="9" t="str">
        <f aca="false">IF($A1900="","",'3. Layout Parts'!$C1900)</f>
        <v/>
      </c>
      <c r="E1900" s="9" t="str">
        <f aca="false">IF($A1900="","",IFERROR(INDEX('2. Schematic Parts'!$B$2:$B$3001,MATCH($A1900,'2. Schematic Parts'!$A$2:$A$3001,0)),"NOT FOUND"))</f>
        <v/>
      </c>
      <c r="F1900" s="9" t="str">
        <f aca="false">IF($A1900="","",IFERROR(INDEX('2. Schematic Parts'!$C$2:$C$3001,MATCH($A1900,'2. Schematic Parts'!$A$2:$A$3001,0))&amp;"","NOT FOUND"))</f>
        <v/>
      </c>
      <c r="G1900" s="9" t="str">
        <f aca="false">IF($A1900="","",IFERROR(INDEX('2. Schematic Parts'!$D$2:$D$3001,MATCH($A1900,'2. Schematic Parts'!$A$2:$A$3001,0))&amp;"","NOT FOUND"))</f>
        <v/>
      </c>
      <c r="H1900" s="9" t="str">
        <f aca="false">IF($A1900="","",IF(COUNTIF('2. Schematic Parts'!$A$2:$A$3001,$A1900)=0,"NOT IN SCHEMATIC","OK"))</f>
        <v/>
      </c>
      <c r="I1900" s="9" t="str">
        <f aca="false">IF($A1900="","",IF($H1900="NOT IN SCHEMATIC","",IF(UPPER(TRIM($C1900))=UPPER(TRIM($E1900)),"OK","MISMATCH")))</f>
        <v/>
      </c>
      <c r="J1900" s="9" t="str">
        <f aca="false">IF($A1900="","",IF($H1900="NOT IN SCHEMATIC","",IF($F1900="","NO SCH DECAL",IF($D1900="","",IF(UPPER(TRIM($D1900))=UPPER(TRIM($F1900)),"OK","MISMATCH")))))</f>
        <v/>
      </c>
      <c r="K1900" s="16" t="str">
        <f aca="false">IF($A1900="","",SUMPRODUCT(--ISNUMBER(SEARCH(","&amp;TRIM($A1900)&amp;",",","&amp;SUBSTITUTE('1. Master BOM'!$D$2:$D$400," ","")&amp;","))))</f>
        <v/>
      </c>
      <c r="L1900" s="16" t="str">
        <f aca="false">IF($A1900="","",IF($K1900&lt;&gt;1,0,SUMPRODUCT(ISNUMBER(SEARCH(","&amp;TRIM($A1900)&amp;",",","&amp;SUBSTITUTE('1. Master BOM'!$D$2:$D$400," ","")&amp;","))*ROW('1. Master BOM'!$D$2:$D$400))))</f>
        <v/>
      </c>
      <c r="M1900" s="9" t="str">
        <f aca="false">IF($A1900="","",IF($K1900=0,"NOT IN BOM",IF($K1900&gt;1,"MULTIPLE BOM LINES","OK")))</f>
        <v/>
      </c>
      <c r="N1900" s="9" t="str">
        <f aca="false">IF($A1900="","",IF($L1900=0,"—",INDEX('1. Master BOM'!$A$1:$A$400,$L1900)))</f>
        <v/>
      </c>
      <c r="O1900" s="9" t="str">
        <f aca="false">IF($A1900="","",IF($L1900=0,"—",INDEX('1. Master BOM'!$B$1:$B$400,$L1900)))</f>
        <v/>
      </c>
      <c r="P1900" s="9" t="str">
        <f aca="false">IF($A1900="","",IF(OR($H1900="NOT IN SCHEMATIC",$O1900="—"),"",IF($G1900="","NO SCH PN",IF(UPPER(TRIM($G1900))=UPPER(TRIM($O1900)),"OK","MISMATCH"))))</f>
        <v/>
      </c>
      <c r="Q1900" s="9" t="str">
        <f aca="false">IF($A1900="","",IF($L1900=0,"—",INDEX('1. Master BOM'!$E$1:$E$400,$L1900)))</f>
        <v/>
      </c>
      <c r="R1900" s="9" t="str">
        <f aca="false">IF($A1900="","",IF($L1900=0,"—",IF(T(INDEX('1. Master BOM'!$F$1:$F$400,$L1900))="","(not set)",INDEX('1. Master BOM'!$F$1:$F$400,$L1900))))</f>
        <v/>
      </c>
      <c r="S1900" s="9" t="str">
        <f aca="false">IF($A1900="","",IF(OR($R1900="—",$R1900="(not set)",$D1900=""),"",IF(ISNUMBER(SEARCH(SUBSTITUTE(SUBSTITUTE(SUBSTITUTE($R1900,"-",""),"_","")," ",""),SUBSTITUTE(SUBSTITUTE(SUBSTITUTE($D1900,"-",""),"_","")," ",""))),"OK","CHECK")))</f>
        <v/>
      </c>
      <c r="T1900" s="9" t="str">
        <f aca="false">IF($A1900="","",IF(OR($H1900="NOT IN SCHEMATIC",$I1900="MISMATCH",$J1900="MISMATCH",$P1900="MISMATCH",$M1900&lt;&gt;"OK"),"REVIEW","OK"))</f>
        <v/>
      </c>
      <c r="U1900" s="14"/>
      <c r="V1900" s="14"/>
      <c r="W1900" s="17"/>
      <c r="X1900" s="14"/>
    </row>
    <row r="1901" customFormat="false" ht="15" hidden="false" customHeight="false" outlineLevel="0" collapsed="false">
      <c r="A1901" s="9" t="str">
        <f aca="false">IF('3. Layout Parts'!$A1901="","",TRIM('3. Layout Parts'!$A1901))</f>
        <v/>
      </c>
      <c r="B1901" s="9" t="str">
        <f aca="false">IF($A1901="","",'3. Layout Parts'!$D1901)</f>
        <v/>
      </c>
      <c r="C1901" s="9" t="str">
        <f aca="false">IF($A1901="","",'3. Layout Parts'!$B1901)</f>
        <v/>
      </c>
      <c r="D1901" s="9" t="str">
        <f aca="false">IF($A1901="","",'3. Layout Parts'!$C1901)</f>
        <v/>
      </c>
      <c r="E1901" s="9" t="str">
        <f aca="false">IF($A1901="","",IFERROR(INDEX('2. Schematic Parts'!$B$2:$B$3001,MATCH($A1901,'2. Schematic Parts'!$A$2:$A$3001,0)),"NOT FOUND"))</f>
        <v/>
      </c>
      <c r="F1901" s="9" t="str">
        <f aca="false">IF($A1901="","",IFERROR(INDEX('2. Schematic Parts'!$C$2:$C$3001,MATCH($A1901,'2. Schematic Parts'!$A$2:$A$3001,0))&amp;"","NOT FOUND"))</f>
        <v/>
      </c>
      <c r="G1901" s="9" t="str">
        <f aca="false">IF($A1901="","",IFERROR(INDEX('2. Schematic Parts'!$D$2:$D$3001,MATCH($A1901,'2. Schematic Parts'!$A$2:$A$3001,0))&amp;"","NOT FOUND"))</f>
        <v/>
      </c>
      <c r="H1901" s="9" t="str">
        <f aca="false">IF($A1901="","",IF(COUNTIF('2. Schematic Parts'!$A$2:$A$3001,$A1901)=0,"NOT IN SCHEMATIC","OK"))</f>
        <v/>
      </c>
      <c r="I1901" s="9" t="str">
        <f aca="false">IF($A1901="","",IF($H1901="NOT IN SCHEMATIC","",IF(UPPER(TRIM($C1901))=UPPER(TRIM($E1901)),"OK","MISMATCH")))</f>
        <v/>
      </c>
      <c r="J1901" s="9" t="str">
        <f aca="false">IF($A1901="","",IF($H1901="NOT IN SCHEMATIC","",IF($F1901="","NO SCH DECAL",IF($D1901="","",IF(UPPER(TRIM($D1901))=UPPER(TRIM($F1901)),"OK","MISMATCH")))))</f>
        <v/>
      </c>
      <c r="K1901" s="16" t="str">
        <f aca="false">IF($A1901="","",SUMPRODUCT(--ISNUMBER(SEARCH(","&amp;TRIM($A1901)&amp;",",","&amp;SUBSTITUTE('1. Master BOM'!$D$2:$D$400," ","")&amp;","))))</f>
        <v/>
      </c>
      <c r="L1901" s="16" t="str">
        <f aca="false">IF($A1901="","",IF($K1901&lt;&gt;1,0,SUMPRODUCT(ISNUMBER(SEARCH(","&amp;TRIM($A1901)&amp;",",","&amp;SUBSTITUTE('1. Master BOM'!$D$2:$D$400," ","")&amp;","))*ROW('1. Master BOM'!$D$2:$D$400))))</f>
        <v/>
      </c>
      <c r="M1901" s="9" t="str">
        <f aca="false">IF($A1901="","",IF($K1901=0,"NOT IN BOM",IF($K1901&gt;1,"MULTIPLE BOM LINES","OK")))</f>
        <v/>
      </c>
      <c r="N1901" s="9" t="str">
        <f aca="false">IF($A1901="","",IF($L1901=0,"—",INDEX('1. Master BOM'!$A$1:$A$400,$L1901)))</f>
        <v/>
      </c>
      <c r="O1901" s="9" t="str">
        <f aca="false">IF($A1901="","",IF($L1901=0,"—",INDEX('1. Master BOM'!$B$1:$B$400,$L1901)))</f>
        <v/>
      </c>
      <c r="P1901" s="9" t="str">
        <f aca="false">IF($A1901="","",IF(OR($H1901="NOT IN SCHEMATIC",$O1901="—"),"",IF($G1901="","NO SCH PN",IF(UPPER(TRIM($G1901))=UPPER(TRIM($O1901)),"OK","MISMATCH"))))</f>
        <v/>
      </c>
      <c r="Q1901" s="9" t="str">
        <f aca="false">IF($A1901="","",IF($L1901=0,"—",INDEX('1. Master BOM'!$E$1:$E$400,$L1901)))</f>
        <v/>
      </c>
      <c r="R1901" s="9" t="str">
        <f aca="false">IF($A1901="","",IF($L1901=0,"—",IF(T(INDEX('1. Master BOM'!$F$1:$F$400,$L1901))="","(not set)",INDEX('1. Master BOM'!$F$1:$F$400,$L1901))))</f>
        <v/>
      </c>
      <c r="S1901" s="9" t="str">
        <f aca="false">IF($A1901="","",IF(OR($R1901="—",$R1901="(not set)",$D1901=""),"",IF(ISNUMBER(SEARCH(SUBSTITUTE(SUBSTITUTE(SUBSTITUTE($R1901,"-",""),"_","")," ",""),SUBSTITUTE(SUBSTITUTE(SUBSTITUTE($D1901,"-",""),"_","")," ",""))),"OK","CHECK")))</f>
        <v/>
      </c>
      <c r="T1901" s="9" t="str">
        <f aca="false">IF($A1901="","",IF(OR($H1901="NOT IN SCHEMATIC",$I1901="MISMATCH",$J1901="MISMATCH",$P1901="MISMATCH",$M1901&lt;&gt;"OK"),"REVIEW","OK"))</f>
        <v/>
      </c>
      <c r="U1901" s="14"/>
      <c r="V1901" s="14"/>
      <c r="W1901" s="17"/>
      <c r="X1901" s="14"/>
    </row>
    <row r="1902" customFormat="false" ht="15" hidden="false" customHeight="false" outlineLevel="0" collapsed="false">
      <c r="A1902" s="9" t="str">
        <f aca="false">IF('3. Layout Parts'!$A1902="","",TRIM('3. Layout Parts'!$A1902))</f>
        <v/>
      </c>
      <c r="B1902" s="9" t="str">
        <f aca="false">IF($A1902="","",'3. Layout Parts'!$D1902)</f>
        <v/>
      </c>
      <c r="C1902" s="9" t="str">
        <f aca="false">IF($A1902="","",'3. Layout Parts'!$B1902)</f>
        <v/>
      </c>
      <c r="D1902" s="9" t="str">
        <f aca="false">IF($A1902="","",'3. Layout Parts'!$C1902)</f>
        <v/>
      </c>
      <c r="E1902" s="9" t="str">
        <f aca="false">IF($A1902="","",IFERROR(INDEX('2. Schematic Parts'!$B$2:$B$3001,MATCH($A1902,'2. Schematic Parts'!$A$2:$A$3001,0)),"NOT FOUND"))</f>
        <v/>
      </c>
      <c r="F1902" s="9" t="str">
        <f aca="false">IF($A1902="","",IFERROR(INDEX('2. Schematic Parts'!$C$2:$C$3001,MATCH($A1902,'2. Schematic Parts'!$A$2:$A$3001,0))&amp;"","NOT FOUND"))</f>
        <v/>
      </c>
      <c r="G1902" s="9" t="str">
        <f aca="false">IF($A1902="","",IFERROR(INDEX('2. Schematic Parts'!$D$2:$D$3001,MATCH($A1902,'2. Schematic Parts'!$A$2:$A$3001,0))&amp;"","NOT FOUND"))</f>
        <v/>
      </c>
      <c r="H1902" s="9" t="str">
        <f aca="false">IF($A1902="","",IF(COUNTIF('2. Schematic Parts'!$A$2:$A$3001,$A1902)=0,"NOT IN SCHEMATIC","OK"))</f>
        <v/>
      </c>
      <c r="I1902" s="9" t="str">
        <f aca="false">IF($A1902="","",IF($H1902="NOT IN SCHEMATIC","",IF(UPPER(TRIM($C1902))=UPPER(TRIM($E1902)),"OK","MISMATCH")))</f>
        <v/>
      </c>
      <c r="J1902" s="9" t="str">
        <f aca="false">IF($A1902="","",IF($H1902="NOT IN SCHEMATIC","",IF($F1902="","NO SCH DECAL",IF($D1902="","",IF(UPPER(TRIM($D1902))=UPPER(TRIM($F1902)),"OK","MISMATCH")))))</f>
        <v/>
      </c>
      <c r="K1902" s="16" t="str">
        <f aca="false">IF($A1902="","",SUMPRODUCT(--ISNUMBER(SEARCH(","&amp;TRIM($A1902)&amp;",",","&amp;SUBSTITUTE('1. Master BOM'!$D$2:$D$400," ","")&amp;","))))</f>
        <v/>
      </c>
      <c r="L1902" s="16" t="str">
        <f aca="false">IF($A1902="","",IF($K1902&lt;&gt;1,0,SUMPRODUCT(ISNUMBER(SEARCH(","&amp;TRIM($A1902)&amp;",",","&amp;SUBSTITUTE('1. Master BOM'!$D$2:$D$400," ","")&amp;","))*ROW('1. Master BOM'!$D$2:$D$400))))</f>
        <v/>
      </c>
      <c r="M1902" s="9" t="str">
        <f aca="false">IF($A1902="","",IF($K1902=0,"NOT IN BOM",IF($K1902&gt;1,"MULTIPLE BOM LINES","OK")))</f>
        <v/>
      </c>
      <c r="N1902" s="9" t="str">
        <f aca="false">IF($A1902="","",IF($L1902=0,"—",INDEX('1. Master BOM'!$A$1:$A$400,$L1902)))</f>
        <v/>
      </c>
      <c r="O1902" s="9" t="str">
        <f aca="false">IF($A1902="","",IF($L1902=0,"—",INDEX('1. Master BOM'!$B$1:$B$400,$L1902)))</f>
        <v/>
      </c>
      <c r="P1902" s="9" t="str">
        <f aca="false">IF($A1902="","",IF(OR($H1902="NOT IN SCHEMATIC",$O1902="—"),"",IF($G1902="","NO SCH PN",IF(UPPER(TRIM($G1902))=UPPER(TRIM($O1902)),"OK","MISMATCH"))))</f>
        <v/>
      </c>
      <c r="Q1902" s="9" t="str">
        <f aca="false">IF($A1902="","",IF($L1902=0,"—",INDEX('1. Master BOM'!$E$1:$E$400,$L1902)))</f>
        <v/>
      </c>
      <c r="R1902" s="9" t="str">
        <f aca="false">IF($A1902="","",IF($L1902=0,"—",IF(T(INDEX('1. Master BOM'!$F$1:$F$400,$L1902))="","(not set)",INDEX('1. Master BOM'!$F$1:$F$400,$L1902))))</f>
        <v/>
      </c>
      <c r="S1902" s="9" t="str">
        <f aca="false">IF($A1902="","",IF(OR($R1902="—",$R1902="(not set)",$D1902=""),"",IF(ISNUMBER(SEARCH(SUBSTITUTE(SUBSTITUTE(SUBSTITUTE($R1902,"-",""),"_","")," ",""),SUBSTITUTE(SUBSTITUTE(SUBSTITUTE($D1902,"-",""),"_","")," ",""))),"OK","CHECK")))</f>
        <v/>
      </c>
      <c r="T1902" s="9" t="str">
        <f aca="false">IF($A1902="","",IF(OR($H1902="NOT IN SCHEMATIC",$I1902="MISMATCH",$J1902="MISMATCH",$P1902="MISMATCH",$M1902&lt;&gt;"OK"),"REVIEW","OK"))</f>
        <v/>
      </c>
      <c r="U1902" s="14"/>
      <c r="V1902" s="14"/>
      <c r="W1902" s="17"/>
      <c r="X1902" s="14"/>
    </row>
    <row r="1903" customFormat="false" ht="15" hidden="false" customHeight="false" outlineLevel="0" collapsed="false">
      <c r="A1903" s="9" t="str">
        <f aca="false">IF('3. Layout Parts'!$A1903="","",TRIM('3. Layout Parts'!$A1903))</f>
        <v/>
      </c>
      <c r="B1903" s="9" t="str">
        <f aca="false">IF($A1903="","",'3. Layout Parts'!$D1903)</f>
        <v/>
      </c>
      <c r="C1903" s="9" t="str">
        <f aca="false">IF($A1903="","",'3. Layout Parts'!$B1903)</f>
        <v/>
      </c>
      <c r="D1903" s="9" t="str">
        <f aca="false">IF($A1903="","",'3. Layout Parts'!$C1903)</f>
        <v/>
      </c>
      <c r="E1903" s="9" t="str">
        <f aca="false">IF($A1903="","",IFERROR(INDEX('2. Schematic Parts'!$B$2:$B$3001,MATCH($A1903,'2. Schematic Parts'!$A$2:$A$3001,0)),"NOT FOUND"))</f>
        <v/>
      </c>
      <c r="F1903" s="9" t="str">
        <f aca="false">IF($A1903="","",IFERROR(INDEX('2. Schematic Parts'!$C$2:$C$3001,MATCH($A1903,'2. Schematic Parts'!$A$2:$A$3001,0))&amp;"","NOT FOUND"))</f>
        <v/>
      </c>
      <c r="G1903" s="9" t="str">
        <f aca="false">IF($A1903="","",IFERROR(INDEX('2. Schematic Parts'!$D$2:$D$3001,MATCH($A1903,'2. Schematic Parts'!$A$2:$A$3001,0))&amp;"","NOT FOUND"))</f>
        <v/>
      </c>
      <c r="H1903" s="9" t="str">
        <f aca="false">IF($A1903="","",IF(COUNTIF('2. Schematic Parts'!$A$2:$A$3001,$A1903)=0,"NOT IN SCHEMATIC","OK"))</f>
        <v/>
      </c>
      <c r="I1903" s="9" t="str">
        <f aca="false">IF($A1903="","",IF($H1903="NOT IN SCHEMATIC","",IF(UPPER(TRIM($C1903))=UPPER(TRIM($E1903)),"OK","MISMATCH")))</f>
        <v/>
      </c>
      <c r="J1903" s="9" t="str">
        <f aca="false">IF($A1903="","",IF($H1903="NOT IN SCHEMATIC","",IF($F1903="","NO SCH DECAL",IF($D1903="","",IF(UPPER(TRIM($D1903))=UPPER(TRIM($F1903)),"OK","MISMATCH")))))</f>
        <v/>
      </c>
      <c r="K1903" s="16" t="str">
        <f aca="false">IF($A1903="","",SUMPRODUCT(--ISNUMBER(SEARCH(","&amp;TRIM($A1903)&amp;",",","&amp;SUBSTITUTE('1. Master BOM'!$D$2:$D$400," ","")&amp;","))))</f>
        <v/>
      </c>
      <c r="L1903" s="16" t="str">
        <f aca="false">IF($A1903="","",IF($K1903&lt;&gt;1,0,SUMPRODUCT(ISNUMBER(SEARCH(","&amp;TRIM($A1903)&amp;",",","&amp;SUBSTITUTE('1. Master BOM'!$D$2:$D$400," ","")&amp;","))*ROW('1. Master BOM'!$D$2:$D$400))))</f>
        <v/>
      </c>
      <c r="M1903" s="9" t="str">
        <f aca="false">IF($A1903="","",IF($K1903=0,"NOT IN BOM",IF($K1903&gt;1,"MULTIPLE BOM LINES","OK")))</f>
        <v/>
      </c>
      <c r="N1903" s="9" t="str">
        <f aca="false">IF($A1903="","",IF($L1903=0,"—",INDEX('1. Master BOM'!$A$1:$A$400,$L1903)))</f>
        <v/>
      </c>
      <c r="O1903" s="9" t="str">
        <f aca="false">IF($A1903="","",IF($L1903=0,"—",INDEX('1. Master BOM'!$B$1:$B$400,$L1903)))</f>
        <v/>
      </c>
      <c r="P1903" s="9" t="str">
        <f aca="false">IF($A1903="","",IF(OR($H1903="NOT IN SCHEMATIC",$O1903="—"),"",IF($G1903="","NO SCH PN",IF(UPPER(TRIM($G1903))=UPPER(TRIM($O1903)),"OK","MISMATCH"))))</f>
        <v/>
      </c>
      <c r="Q1903" s="9" t="str">
        <f aca="false">IF($A1903="","",IF($L1903=0,"—",INDEX('1. Master BOM'!$E$1:$E$400,$L1903)))</f>
        <v/>
      </c>
      <c r="R1903" s="9" t="str">
        <f aca="false">IF($A1903="","",IF($L1903=0,"—",IF(T(INDEX('1. Master BOM'!$F$1:$F$400,$L1903))="","(not set)",INDEX('1. Master BOM'!$F$1:$F$400,$L1903))))</f>
        <v/>
      </c>
      <c r="S1903" s="9" t="str">
        <f aca="false">IF($A1903="","",IF(OR($R1903="—",$R1903="(not set)",$D1903=""),"",IF(ISNUMBER(SEARCH(SUBSTITUTE(SUBSTITUTE(SUBSTITUTE($R1903,"-",""),"_","")," ",""),SUBSTITUTE(SUBSTITUTE(SUBSTITUTE($D1903,"-",""),"_","")," ",""))),"OK","CHECK")))</f>
        <v/>
      </c>
      <c r="T1903" s="9" t="str">
        <f aca="false">IF($A1903="","",IF(OR($H1903="NOT IN SCHEMATIC",$I1903="MISMATCH",$J1903="MISMATCH",$P1903="MISMATCH",$M1903&lt;&gt;"OK"),"REVIEW","OK"))</f>
        <v/>
      </c>
      <c r="U1903" s="14"/>
      <c r="V1903" s="14"/>
      <c r="W1903" s="17"/>
      <c r="X1903" s="14"/>
    </row>
    <row r="1904" customFormat="false" ht="15" hidden="false" customHeight="false" outlineLevel="0" collapsed="false">
      <c r="A1904" s="9" t="str">
        <f aca="false">IF('3. Layout Parts'!$A1904="","",TRIM('3. Layout Parts'!$A1904))</f>
        <v/>
      </c>
      <c r="B1904" s="9" t="str">
        <f aca="false">IF($A1904="","",'3. Layout Parts'!$D1904)</f>
        <v/>
      </c>
      <c r="C1904" s="9" t="str">
        <f aca="false">IF($A1904="","",'3. Layout Parts'!$B1904)</f>
        <v/>
      </c>
      <c r="D1904" s="9" t="str">
        <f aca="false">IF($A1904="","",'3. Layout Parts'!$C1904)</f>
        <v/>
      </c>
      <c r="E1904" s="9" t="str">
        <f aca="false">IF($A1904="","",IFERROR(INDEX('2. Schematic Parts'!$B$2:$B$3001,MATCH($A1904,'2. Schematic Parts'!$A$2:$A$3001,0)),"NOT FOUND"))</f>
        <v/>
      </c>
      <c r="F1904" s="9" t="str">
        <f aca="false">IF($A1904="","",IFERROR(INDEX('2. Schematic Parts'!$C$2:$C$3001,MATCH($A1904,'2. Schematic Parts'!$A$2:$A$3001,0))&amp;"","NOT FOUND"))</f>
        <v/>
      </c>
      <c r="G1904" s="9" t="str">
        <f aca="false">IF($A1904="","",IFERROR(INDEX('2. Schematic Parts'!$D$2:$D$3001,MATCH($A1904,'2. Schematic Parts'!$A$2:$A$3001,0))&amp;"","NOT FOUND"))</f>
        <v/>
      </c>
      <c r="H1904" s="9" t="str">
        <f aca="false">IF($A1904="","",IF(COUNTIF('2. Schematic Parts'!$A$2:$A$3001,$A1904)=0,"NOT IN SCHEMATIC","OK"))</f>
        <v/>
      </c>
      <c r="I1904" s="9" t="str">
        <f aca="false">IF($A1904="","",IF($H1904="NOT IN SCHEMATIC","",IF(UPPER(TRIM($C1904))=UPPER(TRIM($E1904)),"OK","MISMATCH")))</f>
        <v/>
      </c>
      <c r="J1904" s="9" t="str">
        <f aca="false">IF($A1904="","",IF($H1904="NOT IN SCHEMATIC","",IF($F1904="","NO SCH DECAL",IF($D1904="","",IF(UPPER(TRIM($D1904))=UPPER(TRIM($F1904)),"OK","MISMATCH")))))</f>
        <v/>
      </c>
      <c r="K1904" s="16" t="str">
        <f aca="false">IF($A1904="","",SUMPRODUCT(--ISNUMBER(SEARCH(","&amp;TRIM($A1904)&amp;",",","&amp;SUBSTITUTE('1. Master BOM'!$D$2:$D$400," ","")&amp;","))))</f>
        <v/>
      </c>
      <c r="L1904" s="16" t="str">
        <f aca="false">IF($A1904="","",IF($K1904&lt;&gt;1,0,SUMPRODUCT(ISNUMBER(SEARCH(","&amp;TRIM($A1904)&amp;",",","&amp;SUBSTITUTE('1. Master BOM'!$D$2:$D$400," ","")&amp;","))*ROW('1. Master BOM'!$D$2:$D$400))))</f>
        <v/>
      </c>
      <c r="M1904" s="9" t="str">
        <f aca="false">IF($A1904="","",IF($K1904=0,"NOT IN BOM",IF($K1904&gt;1,"MULTIPLE BOM LINES","OK")))</f>
        <v/>
      </c>
      <c r="N1904" s="9" t="str">
        <f aca="false">IF($A1904="","",IF($L1904=0,"—",INDEX('1. Master BOM'!$A$1:$A$400,$L1904)))</f>
        <v/>
      </c>
      <c r="O1904" s="9" t="str">
        <f aca="false">IF($A1904="","",IF($L1904=0,"—",INDEX('1. Master BOM'!$B$1:$B$400,$L1904)))</f>
        <v/>
      </c>
      <c r="P1904" s="9" t="str">
        <f aca="false">IF($A1904="","",IF(OR($H1904="NOT IN SCHEMATIC",$O1904="—"),"",IF($G1904="","NO SCH PN",IF(UPPER(TRIM($G1904))=UPPER(TRIM($O1904)),"OK","MISMATCH"))))</f>
        <v/>
      </c>
      <c r="Q1904" s="9" t="str">
        <f aca="false">IF($A1904="","",IF($L1904=0,"—",INDEX('1. Master BOM'!$E$1:$E$400,$L1904)))</f>
        <v/>
      </c>
      <c r="R1904" s="9" t="str">
        <f aca="false">IF($A1904="","",IF($L1904=0,"—",IF(T(INDEX('1. Master BOM'!$F$1:$F$400,$L1904))="","(not set)",INDEX('1. Master BOM'!$F$1:$F$400,$L1904))))</f>
        <v/>
      </c>
      <c r="S1904" s="9" t="str">
        <f aca="false">IF($A1904="","",IF(OR($R1904="—",$R1904="(not set)",$D1904=""),"",IF(ISNUMBER(SEARCH(SUBSTITUTE(SUBSTITUTE(SUBSTITUTE($R1904,"-",""),"_","")," ",""),SUBSTITUTE(SUBSTITUTE(SUBSTITUTE($D1904,"-",""),"_","")," ",""))),"OK","CHECK")))</f>
        <v/>
      </c>
      <c r="T1904" s="9" t="str">
        <f aca="false">IF($A1904="","",IF(OR($H1904="NOT IN SCHEMATIC",$I1904="MISMATCH",$J1904="MISMATCH",$P1904="MISMATCH",$M1904&lt;&gt;"OK"),"REVIEW","OK"))</f>
        <v/>
      </c>
      <c r="U1904" s="14"/>
      <c r="V1904" s="14"/>
      <c r="W1904" s="17"/>
      <c r="X1904" s="14"/>
    </row>
    <row r="1905" customFormat="false" ht="15" hidden="false" customHeight="false" outlineLevel="0" collapsed="false">
      <c r="A1905" s="9" t="str">
        <f aca="false">IF('3. Layout Parts'!$A1905="","",TRIM('3. Layout Parts'!$A1905))</f>
        <v/>
      </c>
      <c r="B1905" s="9" t="str">
        <f aca="false">IF($A1905="","",'3. Layout Parts'!$D1905)</f>
        <v/>
      </c>
      <c r="C1905" s="9" t="str">
        <f aca="false">IF($A1905="","",'3. Layout Parts'!$B1905)</f>
        <v/>
      </c>
      <c r="D1905" s="9" t="str">
        <f aca="false">IF($A1905="","",'3. Layout Parts'!$C1905)</f>
        <v/>
      </c>
      <c r="E1905" s="9" t="str">
        <f aca="false">IF($A1905="","",IFERROR(INDEX('2. Schematic Parts'!$B$2:$B$3001,MATCH($A1905,'2. Schematic Parts'!$A$2:$A$3001,0)),"NOT FOUND"))</f>
        <v/>
      </c>
      <c r="F1905" s="9" t="str">
        <f aca="false">IF($A1905="","",IFERROR(INDEX('2. Schematic Parts'!$C$2:$C$3001,MATCH($A1905,'2. Schematic Parts'!$A$2:$A$3001,0))&amp;"","NOT FOUND"))</f>
        <v/>
      </c>
      <c r="G1905" s="9" t="str">
        <f aca="false">IF($A1905="","",IFERROR(INDEX('2. Schematic Parts'!$D$2:$D$3001,MATCH($A1905,'2. Schematic Parts'!$A$2:$A$3001,0))&amp;"","NOT FOUND"))</f>
        <v/>
      </c>
      <c r="H1905" s="9" t="str">
        <f aca="false">IF($A1905="","",IF(COUNTIF('2. Schematic Parts'!$A$2:$A$3001,$A1905)=0,"NOT IN SCHEMATIC","OK"))</f>
        <v/>
      </c>
      <c r="I1905" s="9" t="str">
        <f aca="false">IF($A1905="","",IF($H1905="NOT IN SCHEMATIC","",IF(UPPER(TRIM($C1905))=UPPER(TRIM($E1905)),"OK","MISMATCH")))</f>
        <v/>
      </c>
      <c r="J1905" s="9" t="str">
        <f aca="false">IF($A1905="","",IF($H1905="NOT IN SCHEMATIC","",IF($F1905="","NO SCH DECAL",IF($D1905="","",IF(UPPER(TRIM($D1905))=UPPER(TRIM($F1905)),"OK","MISMATCH")))))</f>
        <v/>
      </c>
      <c r="K1905" s="16" t="str">
        <f aca="false">IF($A1905="","",SUMPRODUCT(--ISNUMBER(SEARCH(","&amp;TRIM($A1905)&amp;",",","&amp;SUBSTITUTE('1. Master BOM'!$D$2:$D$400," ","")&amp;","))))</f>
        <v/>
      </c>
      <c r="L1905" s="16" t="str">
        <f aca="false">IF($A1905="","",IF($K1905&lt;&gt;1,0,SUMPRODUCT(ISNUMBER(SEARCH(","&amp;TRIM($A1905)&amp;",",","&amp;SUBSTITUTE('1. Master BOM'!$D$2:$D$400," ","")&amp;","))*ROW('1. Master BOM'!$D$2:$D$400))))</f>
        <v/>
      </c>
      <c r="M1905" s="9" t="str">
        <f aca="false">IF($A1905="","",IF($K1905=0,"NOT IN BOM",IF($K1905&gt;1,"MULTIPLE BOM LINES","OK")))</f>
        <v/>
      </c>
      <c r="N1905" s="9" t="str">
        <f aca="false">IF($A1905="","",IF($L1905=0,"—",INDEX('1. Master BOM'!$A$1:$A$400,$L1905)))</f>
        <v/>
      </c>
      <c r="O1905" s="9" t="str">
        <f aca="false">IF($A1905="","",IF($L1905=0,"—",INDEX('1. Master BOM'!$B$1:$B$400,$L1905)))</f>
        <v/>
      </c>
      <c r="P1905" s="9" t="str">
        <f aca="false">IF($A1905="","",IF(OR($H1905="NOT IN SCHEMATIC",$O1905="—"),"",IF($G1905="","NO SCH PN",IF(UPPER(TRIM($G1905))=UPPER(TRIM($O1905)),"OK","MISMATCH"))))</f>
        <v/>
      </c>
      <c r="Q1905" s="9" t="str">
        <f aca="false">IF($A1905="","",IF($L1905=0,"—",INDEX('1. Master BOM'!$E$1:$E$400,$L1905)))</f>
        <v/>
      </c>
      <c r="R1905" s="9" t="str">
        <f aca="false">IF($A1905="","",IF($L1905=0,"—",IF(T(INDEX('1. Master BOM'!$F$1:$F$400,$L1905))="","(not set)",INDEX('1. Master BOM'!$F$1:$F$400,$L1905))))</f>
        <v/>
      </c>
      <c r="S1905" s="9" t="str">
        <f aca="false">IF($A1905="","",IF(OR($R1905="—",$R1905="(not set)",$D1905=""),"",IF(ISNUMBER(SEARCH(SUBSTITUTE(SUBSTITUTE(SUBSTITUTE($R1905,"-",""),"_","")," ",""),SUBSTITUTE(SUBSTITUTE(SUBSTITUTE($D1905,"-",""),"_","")," ",""))),"OK","CHECK")))</f>
        <v/>
      </c>
      <c r="T1905" s="9" t="str">
        <f aca="false">IF($A1905="","",IF(OR($H1905="NOT IN SCHEMATIC",$I1905="MISMATCH",$J1905="MISMATCH",$P1905="MISMATCH",$M1905&lt;&gt;"OK"),"REVIEW","OK"))</f>
        <v/>
      </c>
      <c r="U1905" s="14"/>
      <c r="V1905" s="14"/>
      <c r="W1905" s="17"/>
      <c r="X1905" s="14"/>
    </row>
    <row r="1906" customFormat="false" ht="15" hidden="false" customHeight="false" outlineLevel="0" collapsed="false">
      <c r="A1906" s="9" t="str">
        <f aca="false">IF('3. Layout Parts'!$A1906="","",TRIM('3. Layout Parts'!$A1906))</f>
        <v/>
      </c>
      <c r="B1906" s="9" t="str">
        <f aca="false">IF($A1906="","",'3. Layout Parts'!$D1906)</f>
        <v/>
      </c>
      <c r="C1906" s="9" t="str">
        <f aca="false">IF($A1906="","",'3. Layout Parts'!$B1906)</f>
        <v/>
      </c>
      <c r="D1906" s="9" t="str">
        <f aca="false">IF($A1906="","",'3. Layout Parts'!$C1906)</f>
        <v/>
      </c>
      <c r="E1906" s="9" t="str">
        <f aca="false">IF($A1906="","",IFERROR(INDEX('2. Schematic Parts'!$B$2:$B$3001,MATCH($A1906,'2. Schematic Parts'!$A$2:$A$3001,0)),"NOT FOUND"))</f>
        <v/>
      </c>
      <c r="F1906" s="9" t="str">
        <f aca="false">IF($A1906="","",IFERROR(INDEX('2. Schematic Parts'!$C$2:$C$3001,MATCH($A1906,'2. Schematic Parts'!$A$2:$A$3001,0))&amp;"","NOT FOUND"))</f>
        <v/>
      </c>
      <c r="G1906" s="9" t="str">
        <f aca="false">IF($A1906="","",IFERROR(INDEX('2. Schematic Parts'!$D$2:$D$3001,MATCH($A1906,'2. Schematic Parts'!$A$2:$A$3001,0))&amp;"","NOT FOUND"))</f>
        <v/>
      </c>
      <c r="H1906" s="9" t="str">
        <f aca="false">IF($A1906="","",IF(COUNTIF('2. Schematic Parts'!$A$2:$A$3001,$A1906)=0,"NOT IN SCHEMATIC","OK"))</f>
        <v/>
      </c>
      <c r="I1906" s="9" t="str">
        <f aca="false">IF($A1906="","",IF($H1906="NOT IN SCHEMATIC","",IF(UPPER(TRIM($C1906))=UPPER(TRIM($E1906)),"OK","MISMATCH")))</f>
        <v/>
      </c>
      <c r="J1906" s="9" t="str">
        <f aca="false">IF($A1906="","",IF($H1906="NOT IN SCHEMATIC","",IF($F1906="","NO SCH DECAL",IF($D1906="","",IF(UPPER(TRIM($D1906))=UPPER(TRIM($F1906)),"OK","MISMATCH")))))</f>
        <v/>
      </c>
      <c r="K1906" s="16" t="str">
        <f aca="false">IF($A1906="","",SUMPRODUCT(--ISNUMBER(SEARCH(","&amp;TRIM($A1906)&amp;",",","&amp;SUBSTITUTE('1. Master BOM'!$D$2:$D$400," ","")&amp;","))))</f>
        <v/>
      </c>
      <c r="L1906" s="16" t="str">
        <f aca="false">IF($A1906="","",IF($K1906&lt;&gt;1,0,SUMPRODUCT(ISNUMBER(SEARCH(","&amp;TRIM($A1906)&amp;",",","&amp;SUBSTITUTE('1. Master BOM'!$D$2:$D$400," ","")&amp;","))*ROW('1. Master BOM'!$D$2:$D$400))))</f>
        <v/>
      </c>
      <c r="M1906" s="9" t="str">
        <f aca="false">IF($A1906="","",IF($K1906=0,"NOT IN BOM",IF($K1906&gt;1,"MULTIPLE BOM LINES","OK")))</f>
        <v/>
      </c>
      <c r="N1906" s="9" t="str">
        <f aca="false">IF($A1906="","",IF($L1906=0,"—",INDEX('1. Master BOM'!$A$1:$A$400,$L1906)))</f>
        <v/>
      </c>
      <c r="O1906" s="9" t="str">
        <f aca="false">IF($A1906="","",IF($L1906=0,"—",INDEX('1. Master BOM'!$B$1:$B$400,$L1906)))</f>
        <v/>
      </c>
      <c r="P1906" s="9" t="str">
        <f aca="false">IF($A1906="","",IF(OR($H1906="NOT IN SCHEMATIC",$O1906="—"),"",IF($G1906="","NO SCH PN",IF(UPPER(TRIM($G1906))=UPPER(TRIM($O1906)),"OK","MISMATCH"))))</f>
        <v/>
      </c>
      <c r="Q1906" s="9" t="str">
        <f aca="false">IF($A1906="","",IF($L1906=0,"—",INDEX('1. Master BOM'!$E$1:$E$400,$L1906)))</f>
        <v/>
      </c>
      <c r="R1906" s="9" t="str">
        <f aca="false">IF($A1906="","",IF($L1906=0,"—",IF(T(INDEX('1. Master BOM'!$F$1:$F$400,$L1906))="","(not set)",INDEX('1. Master BOM'!$F$1:$F$400,$L1906))))</f>
        <v/>
      </c>
      <c r="S1906" s="9" t="str">
        <f aca="false">IF($A1906="","",IF(OR($R1906="—",$R1906="(not set)",$D1906=""),"",IF(ISNUMBER(SEARCH(SUBSTITUTE(SUBSTITUTE(SUBSTITUTE($R1906,"-",""),"_","")," ",""),SUBSTITUTE(SUBSTITUTE(SUBSTITUTE($D1906,"-",""),"_","")," ",""))),"OK","CHECK")))</f>
        <v/>
      </c>
      <c r="T1906" s="9" t="str">
        <f aca="false">IF($A1906="","",IF(OR($H1906="NOT IN SCHEMATIC",$I1906="MISMATCH",$J1906="MISMATCH",$P1906="MISMATCH",$M1906&lt;&gt;"OK"),"REVIEW","OK"))</f>
        <v/>
      </c>
      <c r="U1906" s="14"/>
      <c r="V1906" s="14"/>
      <c r="W1906" s="17"/>
      <c r="X1906" s="14"/>
    </row>
    <row r="1907" customFormat="false" ht="15" hidden="false" customHeight="false" outlineLevel="0" collapsed="false">
      <c r="A1907" s="9" t="str">
        <f aca="false">IF('3. Layout Parts'!$A1907="","",TRIM('3. Layout Parts'!$A1907))</f>
        <v/>
      </c>
      <c r="B1907" s="9" t="str">
        <f aca="false">IF($A1907="","",'3. Layout Parts'!$D1907)</f>
        <v/>
      </c>
      <c r="C1907" s="9" t="str">
        <f aca="false">IF($A1907="","",'3. Layout Parts'!$B1907)</f>
        <v/>
      </c>
      <c r="D1907" s="9" t="str">
        <f aca="false">IF($A1907="","",'3. Layout Parts'!$C1907)</f>
        <v/>
      </c>
      <c r="E1907" s="9" t="str">
        <f aca="false">IF($A1907="","",IFERROR(INDEX('2. Schematic Parts'!$B$2:$B$3001,MATCH($A1907,'2. Schematic Parts'!$A$2:$A$3001,0)),"NOT FOUND"))</f>
        <v/>
      </c>
      <c r="F1907" s="9" t="str">
        <f aca="false">IF($A1907="","",IFERROR(INDEX('2. Schematic Parts'!$C$2:$C$3001,MATCH($A1907,'2. Schematic Parts'!$A$2:$A$3001,0))&amp;"","NOT FOUND"))</f>
        <v/>
      </c>
      <c r="G1907" s="9" t="str">
        <f aca="false">IF($A1907="","",IFERROR(INDEX('2. Schematic Parts'!$D$2:$D$3001,MATCH($A1907,'2. Schematic Parts'!$A$2:$A$3001,0))&amp;"","NOT FOUND"))</f>
        <v/>
      </c>
      <c r="H1907" s="9" t="str">
        <f aca="false">IF($A1907="","",IF(COUNTIF('2. Schematic Parts'!$A$2:$A$3001,$A1907)=0,"NOT IN SCHEMATIC","OK"))</f>
        <v/>
      </c>
      <c r="I1907" s="9" t="str">
        <f aca="false">IF($A1907="","",IF($H1907="NOT IN SCHEMATIC","",IF(UPPER(TRIM($C1907))=UPPER(TRIM($E1907)),"OK","MISMATCH")))</f>
        <v/>
      </c>
      <c r="J1907" s="9" t="str">
        <f aca="false">IF($A1907="","",IF($H1907="NOT IN SCHEMATIC","",IF($F1907="","NO SCH DECAL",IF($D1907="","",IF(UPPER(TRIM($D1907))=UPPER(TRIM($F1907)),"OK","MISMATCH")))))</f>
        <v/>
      </c>
      <c r="K1907" s="16" t="str">
        <f aca="false">IF($A1907="","",SUMPRODUCT(--ISNUMBER(SEARCH(","&amp;TRIM($A1907)&amp;",",","&amp;SUBSTITUTE('1. Master BOM'!$D$2:$D$400," ","")&amp;","))))</f>
        <v/>
      </c>
      <c r="L1907" s="16" t="str">
        <f aca="false">IF($A1907="","",IF($K1907&lt;&gt;1,0,SUMPRODUCT(ISNUMBER(SEARCH(","&amp;TRIM($A1907)&amp;",",","&amp;SUBSTITUTE('1. Master BOM'!$D$2:$D$400," ","")&amp;","))*ROW('1. Master BOM'!$D$2:$D$400))))</f>
        <v/>
      </c>
      <c r="M1907" s="9" t="str">
        <f aca="false">IF($A1907="","",IF($K1907=0,"NOT IN BOM",IF($K1907&gt;1,"MULTIPLE BOM LINES","OK")))</f>
        <v/>
      </c>
      <c r="N1907" s="9" t="str">
        <f aca="false">IF($A1907="","",IF($L1907=0,"—",INDEX('1. Master BOM'!$A$1:$A$400,$L1907)))</f>
        <v/>
      </c>
      <c r="O1907" s="9" t="str">
        <f aca="false">IF($A1907="","",IF($L1907=0,"—",INDEX('1. Master BOM'!$B$1:$B$400,$L1907)))</f>
        <v/>
      </c>
      <c r="P1907" s="9" t="str">
        <f aca="false">IF($A1907="","",IF(OR($H1907="NOT IN SCHEMATIC",$O1907="—"),"",IF($G1907="","NO SCH PN",IF(UPPER(TRIM($G1907))=UPPER(TRIM($O1907)),"OK","MISMATCH"))))</f>
        <v/>
      </c>
      <c r="Q1907" s="9" t="str">
        <f aca="false">IF($A1907="","",IF($L1907=0,"—",INDEX('1. Master BOM'!$E$1:$E$400,$L1907)))</f>
        <v/>
      </c>
      <c r="R1907" s="9" t="str">
        <f aca="false">IF($A1907="","",IF($L1907=0,"—",IF(T(INDEX('1. Master BOM'!$F$1:$F$400,$L1907))="","(not set)",INDEX('1. Master BOM'!$F$1:$F$400,$L1907))))</f>
        <v/>
      </c>
      <c r="S1907" s="9" t="str">
        <f aca="false">IF($A1907="","",IF(OR($R1907="—",$R1907="(not set)",$D1907=""),"",IF(ISNUMBER(SEARCH(SUBSTITUTE(SUBSTITUTE(SUBSTITUTE($R1907,"-",""),"_","")," ",""),SUBSTITUTE(SUBSTITUTE(SUBSTITUTE($D1907,"-",""),"_","")," ",""))),"OK","CHECK")))</f>
        <v/>
      </c>
      <c r="T1907" s="9" t="str">
        <f aca="false">IF($A1907="","",IF(OR($H1907="NOT IN SCHEMATIC",$I1907="MISMATCH",$J1907="MISMATCH",$P1907="MISMATCH",$M1907&lt;&gt;"OK"),"REVIEW","OK"))</f>
        <v/>
      </c>
      <c r="U1907" s="14"/>
      <c r="V1907" s="14"/>
      <c r="W1907" s="17"/>
      <c r="X1907" s="14"/>
    </row>
    <row r="1908" customFormat="false" ht="15" hidden="false" customHeight="false" outlineLevel="0" collapsed="false">
      <c r="A1908" s="9" t="str">
        <f aca="false">IF('3. Layout Parts'!$A1908="","",TRIM('3. Layout Parts'!$A1908))</f>
        <v/>
      </c>
      <c r="B1908" s="9" t="str">
        <f aca="false">IF($A1908="","",'3. Layout Parts'!$D1908)</f>
        <v/>
      </c>
      <c r="C1908" s="9" t="str">
        <f aca="false">IF($A1908="","",'3. Layout Parts'!$B1908)</f>
        <v/>
      </c>
      <c r="D1908" s="9" t="str">
        <f aca="false">IF($A1908="","",'3. Layout Parts'!$C1908)</f>
        <v/>
      </c>
      <c r="E1908" s="9" t="str">
        <f aca="false">IF($A1908="","",IFERROR(INDEX('2. Schematic Parts'!$B$2:$B$3001,MATCH($A1908,'2. Schematic Parts'!$A$2:$A$3001,0)),"NOT FOUND"))</f>
        <v/>
      </c>
      <c r="F1908" s="9" t="str">
        <f aca="false">IF($A1908="","",IFERROR(INDEX('2. Schematic Parts'!$C$2:$C$3001,MATCH($A1908,'2. Schematic Parts'!$A$2:$A$3001,0))&amp;"","NOT FOUND"))</f>
        <v/>
      </c>
      <c r="G1908" s="9" t="str">
        <f aca="false">IF($A1908="","",IFERROR(INDEX('2. Schematic Parts'!$D$2:$D$3001,MATCH($A1908,'2. Schematic Parts'!$A$2:$A$3001,0))&amp;"","NOT FOUND"))</f>
        <v/>
      </c>
      <c r="H1908" s="9" t="str">
        <f aca="false">IF($A1908="","",IF(COUNTIF('2. Schematic Parts'!$A$2:$A$3001,$A1908)=0,"NOT IN SCHEMATIC","OK"))</f>
        <v/>
      </c>
      <c r="I1908" s="9" t="str">
        <f aca="false">IF($A1908="","",IF($H1908="NOT IN SCHEMATIC","",IF(UPPER(TRIM($C1908))=UPPER(TRIM($E1908)),"OK","MISMATCH")))</f>
        <v/>
      </c>
      <c r="J1908" s="9" t="str">
        <f aca="false">IF($A1908="","",IF($H1908="NOT IN SCHEMATIC","",IF($F1908="","NO SCH DECAL",IF($D1908="","",IF(UPPER(TRIM($D1908))=UPPER(TRIM($F1908)),"OK","MISMATCH")))))</f>
        <v/>
      </c>
      <c r="K1908" s="16" t="str">
        <f aca="false">IF($A1908="","",SUMPRODUCT(--ISNUMBER(SEARCH(","&amp;TRIM($A1908)&amp;",",","&amp;SUBSTITUTE('1. Master BOM'!$D$2:$D$400," ","")&amp;","))))</f>
        <v/>
      </c>
      <c r="L1908" s="16" t="str">
        <f aca="false">IF($A1908="","",IF($K1908&lt;&gt;1,0,SUMPRODUCT(ISNUMBER(SEARCH(","&amp;TRIM($A1908)&amp;",",","&amp;SUBSTITUTE('1. Master BOM'!$D$2:$D$400," ","")&amp;","))*ROW('1. Master BOM'!$D$2:$D$400))))</f>
        <v/>
      </c>
      <c r="M1908" s="9" t="str">
        <f aca="false">IF($A1908="","",IF($K1908=0,"NOT IN BOM",IF($K1908&gt;1,"MULTIPLE BOM LINES","OK")))</f>
        <v/>
      </c>
      <c r="N1908" s="9" t="str">
        <f aca="false">IF($A1908="","",IF($L1908=0,"—",INDEX('1. Master BOM'!$A$1:$A$400,$L1908)))</f>
        <v/>
      </c>
      <c r="O1908" s="9" t="str">
        <f aca="false">IF($A1908="","",IF($L1908=0,"—",INDEX('1. Master BOM'!$B$1:$B$400,$L1908)))</f>
        <v/>
      </c>
      <c r="P1908" s="9" t="str">
        <f aca="false">IF($A1908="","",IF(OR($H1908="NOT IN SCHEMATIC",$O1908="—"),"",IF($G1908="","NO SCH PN",IF(UPPER(TRIM($G1908))=UPPER(TRIM($O1908)),"OK","MISMATCH"))))</f>
        <v/>
      </c>
      <c r="Q1908" s="9" t="str">
        <f aca="false">IF($A1908="","",IF($L1908=0,"—",INDEX('1. Master BOM'!$E$1:$E$400,$L1908)))</f>
        <v/>
      </c>
      <c r="R1908" s="9" t="str">
        <f aca="false">IF($A1908="","",IF($L1908=0,"—",IF(T(INDEX('1. Master BOM'!$F$1:$F$400,$L1908))="","(not set)",INDEX('1. Master BOM'!$F$1:$F$400,$L1908))))</f>
        <v/>
      </c>
      <c r="S1908" s="9" t="str">
        <f aca="false">IF($A1908="","",IF(OR($R1908="—",$R1908="(not set)",$D1908=""),"",IF(ISNUMBER(SEARCH(SUBSTITUTE(SUBSTITUTE(SUBSTITUTE($R1908,"-",""),"_","")," ",""),SUBSTITUTE(SUBSTITUTE(SUBSTITUTE($D1908,"-",""),"_","")," ",""))),"OK","CHECK")))</f>
        <v/>
      </c>
      <c r="T1908" s="9" t="str">
        <f aca="false">IF($A1908="","",IF(OR($H1908="NOT IN SCHEMATIC",$I1908="MISMATCH",$J1908="MISMATCH",$P1908="MISMATCH",$M1908&lt;&gt;"OK"),"REVIEW","OK"))</f>
        <v/>
      </c>
      <c r="U1908" s="14"/>
      <c r="V1908" s="14"/>
      <c r="W1908" s="17"/>
      <c r="X1908" s="14"/>
    </row>
    <row r="1909" customFormat="false" ht="15" hidden="false" customHeight="false" outlineLevel="0" collapsed="false">
      <c r="A1909" s="9" t="str">
        <f aca="false">IF('3. Layout Parts'!$A1909="","",TRIM('3. Layout Parts'!$A1909))</f>
        <v/>
      </c>
      <c r="B1909" s="9" t="str">
        <f aca="false">IF($A1909="","",'3. Layout Parts'!$D1909)</f>
        <v/>
      </c>
      <c r="C1909" s="9" t="str">
        <f aca="false">IF($A1909="","",'3. Layout Parts'!$B1909)</f>
        <v/>
      </c>
      <c r="D1909" s="9" t="str">
        <f aca="false">IF($A1909="","",'3. Layout Parts'!$C1909)</f>
        <v/>
      </c>
      <c r="E1909" s="9" t="str">
        <f aca="false">IF($A1909="","",IFERROR(INDEX('2. Schematic Parts'!$B$2:$B$3001,MATCH($A1909,'2. Schematic Parts'!$A$2:$A$3001,0)),"NOT FOUND"))</f>
        <v/>
      </c>
      <c r="F1909" s="9" t="str">
        <f aca="false">IF($A1909="","",IFERROR(INDEX('2. Schematic Parts'!$C$2:$C$3001,MATCH($A1909,'2. Schematic Parts'!$A$2:$A$3001,0))&amp;"","NOT FOUND"))</f>
        <v/>
      </c>
      <c r="G1909" s="9" t="str">
        <f aca="false">IF($A1909="","",IFERROR(INDEX('2. Schematic Parts'!$D$2:$D$3001,MATCH($A1909,'2. Schematic Parts'!$A$2:$A$3001,0))&amp;"","NOT FOUND"))</f>
        <v/>
      </c>
      <c r="H1909" s="9" t="str">
        <f aca="false">IF($A1909="","",IF(COUNTIF('2. Schematic Parts'!$A$2:$A$3001,$A1909)=0,"NOT IN SCHEMATIC","OK"))</f>
        <v/>
      </c>
      <c r="I1909" s="9" t="str">
        <f aca="false">IF($A1909="","",IF($H1909="NOT IN SCHEMATIC","",IF(UPPER(TRIM($C1909))=UPPER(TRIM($E1909)),"OK","MISMATCH")))</f>
        <v/>
      </c>
      <c r="J1909" s="9" t="str">
        <f aca="false">IF($A1909="","",IF($H1909="NOT IN SCHEMATIC","",IF($F1909="","NO SCH DECAL",IF($D1909="","",IF(UPPER(TRIM($D1909))=UPPER(TRIM($F1909)),"OK","MISMATCH")))))</f>
        <v/>
      </c>
      <c r="K1909" s="16" t="str">
        <f aca="false">IF($A1909="","",SUMPRODUCT(--ISNUMBER(SEARCH(","&amp;TRIM($A1909)&amp;",",","&amp;SUBSTITUTE('1. Master BOM'!$D$2:$D$400," ","")&amp;","))))</f>
        <v/>
      </c>
      <c r="L1909" s="16" t="str">
        <f aca="false">IF($A1909="","",IF($K1909&lt;&gt;1,0,SUMPRODUCT(ISNUMBER(SEARCH(","&amp;TRIM($A1909)&amp;",",","&amp;SUBSTITUTE('1. Master BOM'!$D$2:$D$400," ","")&amp;","))*ROW('1. Master BOM'!$D$2:$D$400))))</f>
        <v/>
      </c>
      <c r="M1909" s="9" t="str">
        <f aca="false">IF($A1909="","",IF($K1909=0,"NOT IN BOM",IF($K1909&gt;1,"MULTIPLE BOM LINES","OK")))</f>
        <v/>
      </c>
      <c r="N1909" s="9" t="str">
        <f aca="false">IF($A1909="","",IF($L1909=0,"—",INDEX('1. Master BOM'!$A$1:$A$400,$L1909)))</f>
        <v/>
      </c>
      <c r="O1909" s="9" t="str">
        <f aca="false">IF($A1909="","",IF($L1909=0,"—",INDEX('1. Master BOM'!$B$1:$B$400,$L1909)))</f>
        <v/>
      </c>
      <c r="P1909" s="9" t="str">
        <f aca="false">IF($A1909="","",IF(OR($H1909="NOT IN SCHEMATIC",$O1909="—"),"",IF($G1909="","NO SCH PN",IF(UPPER(TRIM($G1909))=UPPER(TRIM($O1909)),"OK","MISMATCH"))))</f>
        <v/>
      </c>
      <c r="Q1909" s="9" t="str">
        <f aca="false">IF($A1909="","",IF($L1909=0,"—",INDEX('1. Master BOM'!$E$1:$E$400,$L1909)))</f>
        <v/>
      </c>
      <c r="R1909" s="9" t="str">
        <f aca="false">IF($A1909="","",IF($L1909=0,"—",IF(T(INDEX('1. Master BOM'!$F$1:$F$400,$L1909))="","(not set)",INDEX('1. Master BOM'!$F$1:$F$400,$L1909))))</f>
        <v/>
      </c>
      <c r="S1909" s="9" t="str">
        <f aca="false">IF($A1909="","",IF(OR($R1909="—",$R1909="(not set)",$D1909=""),"",IF(ISNUMBER(SEARCH(SUBSTITUTE(SUBSTITUTE(SUBSTITUTE($R1909,"-",""),"_","")," ",""),SUBSTITUTE(SUBSTITUTE(SUBSTITUTE($D1909,"-",""),"_","")," ",""))),"OK","CHECK")))</f>
        <v/>
      </c>
      <c r="T1909" s="9" t="str">
        <f aca="false">IF($A1909="","",IF(OR($H1909="NOT IN SCHEMATIC",$I1909="MISMATCH",$J1909="MISMATCH",$P1909="MISMATCH",$M1909&lt;&gt;"OK"),"REVIEW","OK"))</f>
        <v/>
      </c>
      <c r="U1909" s="14"/>
      <c r="V1909" s="14"/>
      <c r="W1909" s="17"/>
      <c r="X1909" s="14"/>
    </row>
    <row r="1910" customFormat="false" ht="15" hidden="false" customHeight="false" outlineLevel="0" collapsed="false">
      <c r="A1910" s="9" t="str">
        <f aca="false">IF('3. Layout Parts'!$A1910="","",TRIM('3. Layout Parts'!$A1910))</f>
        <v/>
      </c>
      <c r="B1910" s="9" t="str">
        <f aca="false">IF($A1910="","",'3. Layout Parts'!$D1910)</f>
        <v/>
      </c>
      <c r="C1910" s="9" t="str">
        <f aca="false">IF($A1910="","",'3. Layout Parts'!$B1910)</f>
        <v/>
      </c>
      <c r="D1910" s="9" t="str">
        <f aca="false">IF($A1910="","",'3. Layout Parts'!$C1910)</f>
        <v/>
      </c>
      <c r="E1910" s="9" t="str">
        <f aca="false">IF($A1910="","",IFERROR(INDEX('2. Schematic Parts'!$B$2:$B$3001,MATCH($A1910,'2. Schematic Parts'!$A$2:$A$3001,0)),"NOT FOUND"))</f>
        <v/>
      </c>
      <c r="F1910" s="9" t="str">
        <f aca="false">IF($A1910="","",IFERROR(INDEX('2. Schematic Parts'!$C$2:$C$3001,MATCH($A1910,'2. Schematic Parts'!$A$2:$A$3001,0))&amp;"","NOT FOUND"))</f>
        <v/>
      </c>
      <c r="G1910" s="9" t="str">
        <f aca="false">IF($A1910="","",IFERROR(INDEX('2. Schematic Parts'!$D$2:$D$3001,MATCH($A1910,'2. Schematic Parts'!$A$2:$A$3001,0))&amp;"","NOT FOUND"))</f>
        <v/>
      </c>
      <c r="H1910" s="9" t="str">
        <f aca="false">IF($A1910="","",IF(COUNTIF('2. Schematic Parts'!$A$2:$A$3001,$A1910)=0,"NOT IN SCHEMATIC","OK"))</f>
        <v/>
      </c>
      <c r="I1910" s="9" t="str">
        <f aca="false">IF($A1910="","",IF($H1910="NOT IN SCHEMATIC","",IF(UPPER(TRIM($C1910))=UPPER(TRIM($E1910)),"OK","MISMATCH")))</f>
        <v/>
      </c>
      <c r="J1910" s="9" t="str">
        <f aca="false">IF($A1910="","",IF($H1910="NOT IN SCHEMATIC","",IF($F1910="","NO SCH DECAL",IF($D1910="","",IF(UPPER(TRIM($D1910))=UPPER(TRIM($F1910)),"OK","MISMATCH")))))</f>
        <v/>
      </c>
      <c r="K1910" s="16" t="str">
        <f aca="false">IF($A1910="","",SUMPRODUCT(--ISNUMBER(SEARCH(","&amp;TRIM($A1910)&amp;",",","&amp;SUBSTITUTE('1. Master BOM'!$D$2:$D$400," ","")&amp;","))))</f>
        <v/>
      </c>
      <c r="L1910" s="16" t="str">
        <f aca="false">IF($A1910="","",IF($K1910&lt;&gt;1,0,SUMPRODUCT(ISNUMBER(SEARCH(","&amp;TRIM($A1910)&amp;",",","&amp;SUBSTITUTE('1. Master BOM'!$D$2:$D$400," ","")&amp;","))*ROW('1. Master BOM'!$D$2:$D$400))))</f>
        <v/>
      </c>
      <c r="M1910" s="9" t="str">
        <f aca="false">IF($A1910="","",IF($K1910=0,"NOT IN BOM",IF($K1910&gt;1,"MULTIPLE BOM LINES","OK")))</f>
        <v/>
      </c>
      <c r="N1910" s="9" t="str">
        <f aca="false">IF($A1910="","",IF($L1910=0,"—",INDEX('1. Master BOM'!$A$1:$A$400,$L1910)))</f>
        <v/>
      </c>
      <c r="O1910" s="9" t="str">
        <f aca="false">IF($A1910="","",IF($L1910=0,"—",INDEX('1. Master BOM'!$B$1:$B$400,$L1910)))</f>
        <v/>
      </c>
      <c r="P1910" s="9" t="str">
        <f aca="false">IF($A1910="","",IF(OR($H1910="NOT IN SCHEMATIC",$O1910="—"),"",IF($G1910="","NO SCH PN",IF(UPPER(TRIM($G1910))=UPPER(TRIM($O1910)),"OK","MISMATCH"))))</f>
        <v/>
      </c>
      <c r="Q1910" s="9" t="str">
        <f aca="false">IF($A1910="","",IF($L1910=0,"—",INDEX('1. Master BOM'!$E$1:$E$400,$L1910)))</f>
        <v/>
      </c>
      <c r="R1910" s="9" t="str">
        <f aca="false">IF($A1910="","",IF($L1910=0,"—",IF(T(INDEX('1. Master BOM'!$F$1:$F$400,$L1910))="","(not set)",INDEX('1. Master BOM'!$F$1:$F$400,$L1910))))</f>
        <v/>
      </c>
      <c r="S1910" s="9" t="str">
        <f aca="false">IF($A1910="","",IF(OR($R1910="—",$R1910="(not set)",$D1910=""),"",IF(ISNUMBER(SEARCH(SUBSTITUTE(SUBSTITUTE(SUBSTITUTE($R1910,"-",""),"_","")," ",""),SUBSTITUTE(SUBSTITUTE(SUBSTITUTE($D1910,"-",""),"_","")," ",""))),"OK","CHECK")))</f>
        <v/>
      </c>
      <c r="T1910" s="9" t="str">
        <f aca="false">IF($A1910="","",IF(OR($H1910="NOT IN SCHEMATIC",$I1910="MISMATCH",$J1910="MISMATCH",$P1910="MISMATCH",$M1910&lt;&gt;"OK"),"REVIEW","OK"))</f>
        <v/>
      </c>
      <c r="U1910" s="14"/>
      <c r="V1910" s="14"/>
      <c r="W1910" s="17"/>
      <c r="X1910" s="14"/>
    </row>
    <row r="1911" customFormat="false" ht="15" hidden="false" customHeight="false" outlineLevel="0" collapsed="false">
      <c r="A1911" s="9" t="str">
        <f aca="false">IF('3. Layout Parts'!$A1911="","",TRIM('3. Layout Parts'!$A1911))</f>
        <v/>
      </c>
      <c r="B1911" s="9" t="str">
        <f aca="false">IF($A1911="","",'3. Layout Parts'!$D1911)</f>
        <v/>
      </c>
      <c r="C1911" s="9" t="str">
        <f aca="false">IF($A1911="","",'3. Layout Parts'!$B1911)</f>
        <v/>
      </c>
      <c r="D1911" s="9" t="str">
        <f aca="false">IF($A1911="","",'3. Layout Parts'!$C1911)</f>
        <v/>
      </c>
      <c r="E1911" s="9" t="str">
        <f aca="false">IF($A1911="","",IFERROR(INDEX('2. Schematic Parts'!$B$2:$B$3001,MATCH($A1911,'2. Schematic Parts'!$A$2:$A$3001,0)),"NOT FOUND"))</f>
        <v/>
      </c>
      <c r="F1911" s="9" t="str">
        <f aca="false">IF($A1911="","",IFERROR(INDEX('2. Schematic Parts'!$C$2:$C$3001,MATCH($A1911,'2. Schematic Parts'!$A$2:$A$3001,0))&amp;"","NOT FOUND"))</f>
        <v/>
      </c>
      <c r="G1911" s="9" t="str">
        <f aca="false">IF($A1911="","",IFERROR(INDEX('2. Schematic Parts'!$D$2:$D$3001,MATCH($A1911,'2. Schematic Parts'!$A$2:$A$3001,0))&amp;"","NOT FOUND"))</f>
        <v/>
      </c>
      <c r="H1911" s="9" t="str">
        <f aca="false">IF($A1911="","",IF(COUNTIF('2. Schematic Parts'!$A$2:$A$3001,$A1911)=0,"NOT IN SCHEMATIC","OK"))</f>
        <v/>
      </c>
      <c r="I1911" s="9" t="str">
        <f aca="false">IF($A1911="","",IF($H1911="NOT IN SCHEMATIC","",IF(UPPER(TRIM($C1911))=UPPER(TRIM($E1911)),"OK","MISMATCH")))</f>
        <v/>
      </c>
      <c r="J1911" s="9" t="str">
        <f aca="false">IF($A1911="","",IF($H1911="NOT IN SCHEMATIC","",IF($F1911="","NO SCH DECAL",IF($D1911="","",IF(UPPER(TRIM($D1911))=UPPER(TRIM($F1911)),"OK","MISMATCH")))))</f>
        <v/>
      </c>
      <c r="K1911" s="16" t="str">
        <f aca="false">IF($A1911="","",SUMPRODUCT(--ISNUMBER(SEARCH(","&amp;TRIM($A1911)&amp;",",","&amp;SUBSTITUTE('1. Master BOM'!$D$2:$D$400," ","")&amp;","))))</f>
        <v/>
      </c>
      <c r="L1911" s="16" t="str">
        <f aca="false">IF($A1911="","",IF($K1911&lt;&gt;1,0,SUMPRODUCT(ISNUMBER(SEARCH(","&amp;TRIM($A1911)&amp;",",","&amp;SUBSTITUTE('1. Master BOM'!$D$2:$D$400," ","")&amp;","))*ROW('1. Master BOM'!$D$2:$D$400))))</f>
        <v/>
      </c>
      <c r="M1911" s="9" t="str">
        <f aca="false">IF($A1911="","",IF($K1911=0,"NOT IN BOM",IF($K1911&gt;1,"MULTIPLE BOM LINES","OK")))</f>
        <v/>
      </c>
      <c r="N1911" s="9" t="str">
        <f aca="false">IF($A1911="","",IF($L1911=0,"—",INDEX('1. Master BOM'!$A$1:$A$400,$L1911)))</f>
        <v/>
      </c>
      <c r="O1911" s="9" t="str">
        <f aca="false">IF($A1911="","",IF($L1911=0,"—",INDEX('1. Master BOM'!$B$1:$B$400,$L1911)))</f>
        <v/>
      </c>
      <c r="P1911" s="9" t="str">
        <f aca="false">IF($A1911="","",IF(OR($H1911="NOT IN SCHEMATIC",$O1911="—"),"",IF($G1911="","NO SCH PN",IF(UPPER(TRIM($G1911))=UPPER(TRIM($O1911)),"OK","MISMATCH"))))</f>
        <v/>
      </c>
      <c r="Q1911" s="9" t="str">
        <f aca="false">IF($A1911="","",IF($L1911=0,"—",INDEX('1. Master BOM'!$E$1:$E$400,$L1911)))</f>
        <v/>
      </c>
      <c r="R1911" s="9" t="str">
        <f aca="false">IF($A1911="","",IF($L1911=0,"—",IF(T(INDEX('1. Master BOM'!$F$1:$F$400,$L1911))="","(not set)",INDEX('1. Master BOM'!$F$1:$F$400,$L1911))))</f>
        <v/>
      </c>
      <c r="S1911" s="9" t="str">
        <f aca="false">IF($A1911="","",IF(OR($R1911="—",$R1911="(not set)",$D1911=""),"",IF(ISNUMBER(SEARCH(SUBSTITUTE(SUBSTITUTE(SUBSTITUTE($R1911,"-",""),"_","")," ",""),SUBSTITUTE(SUBSTITUTE(SUBSTITUTE($D1911,"-",""),"_","")," ",""))),"OK","CHECK")))</f>
        <v/>
      </c>
      <c r="T1911" s="9" t="str">
        <f aca="false">IF($A1911="","",IF(OR($H1911="NOT IN SCHEMATIC",$I1911="MISMATCH",$J1911="MISMATCH",$P1911="MISMATCH",$M1911&lt;&gt;"OK"),"REVIEW","OK"))</f>
        <v/>
      </c>
      <c r="U1911" s="14"/>
      <c r="V1911" s="14"/>
      <c r="W1911" s="17"/>
      <c r="X1911" s="14"/>
    </row>
    <row r="1912" customFormat="false" ht="15" hidden="false" customHeight="false" outlineLevel="0" collapsed="false">
      <c r="A1912" s="9" t="str">
        <f aca="false">IF('3. Layout Parts'!$A1912="","",TRIM('3. Layout Parts'!$A1912))</f>
        <v/>
      </c>
      <c r="B1912" s="9" t="str">
        <f aca="false">IF($A1912="","",'3. Layout Parts'!$D1912)</f>
        <v/>
      </c>
      <c r="C1912" s="9" t="str">
        <f aca="false">IF($A1912="","",'3. Layout Parts'!$B1912)</f>
        <v/>
      </c>
      <c r="D1912" s="9" t="str">
        <f aca="false">IF($A1912="","",'3. Layout Parts'!$C1912)</f>
        <v/>
      </c>
      <c r="E1912" s="9" t="str">
        <f aca="false">IF($A1912="","",IFERROR(INDEX('2. Schematic Parts'!$B$2:$B$3001,MATCH($A1912,'2. Schematic Parts'!$A$2:$A$3001,0)),"NOT FOUND"))</f>
        <v/>
      </c>
      <c r="F1912" s="9" t="str">
        <f aca="false">IF($A1912="","",IFERROR(INDEX('2. Schematic Parts'!$C$2:$C$3001,MATCH($A1912,'2. Schematic Parts'!$A$2:$A$3001,0))&amp;"","NOT FOUND"))</f>
        <v/>
      </c>
      <c r="G1912" s="9" t="str">
        <f aca="false">IF($A1912="","",IFERROR(INDEX('2. Schematic Parts'!$D$2:$D$3001,MATCH($A1912,'2. Schematic Parts'!$A$2:$A$3001,0))&amp;"","NOT FOUND"))</f>
        <v/>
      </c>
      <c r="H1912" s="9" t="str">
        <f aca="false">IF($A1912="","",IF(COUNTIF('2. Schematic Parts'!$A$2:$A$3001,$A1912)=0,"NOT IN SCHEMATIC","OK"))</f>
        <v/>
      </c>
      <c r="I1912" s="9" t="str">
        <f aca="false">IF($A1912="","",IF($H1912="NOT IN SCHEMATIC","",IF(UPPER(TRIM($C1912))=UPPER(TRIM($E1912)),"OK","MISMATCH")))</f>
        <v/>
      </c>
      <c r="J1912" s="9" t="str">
        <f aca="false">IF($A1912="","",IF($H1912="NOT IN SCHEMATIC","",IF($F1912="","NO SCH DECAL",IF($D1912="","",IF(UPPER(TRIM($D1912))=UPPER(TRIM($F1912)),"OK","MISMATCH")))))</f>
        <v/>
      </c>
      <c r="K1912" s="16" t="str">
        <f aca="false">IF($A1912="","",SUMPRODUCT(--ISNUMBER(SEARCH(","&amp;TRIM($A1912)&amp;",",","&amp;SUBSTITUTE('1. Master BOM'!$D$2:$D$400," ","")&amp;","))))</f>
        <v/>
      </c>
      <c r="L1912" s="16" t="str">
        <f aca="false">IF($A1912="","",IF($K1912&lt;&gt;1,0,SUMPRODUCT(ISNUMBER(SEARCH(","&amp;TRIM($A1912)&amp;",",","&amp;SUBSTITUTE('1. Master BOM'!$D$2:$D$400," ","")&amp;","))*ROW('1. Master BOM'!$D$2:$D$400))))</f>
        <v/>
      </c>
      <c r="M1912" s="9" t="str">
        <f aca="false">IF($A1912="","",IF($K1912=0,"NOT IN BOM",IF($K1912&gt;1,"MULTIPLE BOM LINES","OK")))</f>
        <v/>
      </c>
      <c r="N1912" s="9" t="str">
        <f aca="false">IF($A1912="","",IF($L1912=0,"—",INDEX('1. Master BOM'!$A$1:$A$400,$L1912)))</f>
        <v/>
      </c>
      <c r="O1912" s="9" t="str">
        <f aca="false">IF($A1912="","",IF($L1912=0,"—",INDEX('1. Master BOM'!$B$1:$B$400,$L1912)))</f>
        <v/>
      </c>
      <c r="P1912" s="9" t="str">
        <f aca="false">IF($A1912="","",IF(OR($H1912="NOT IN SCHEMATIC",$O1912="—"),"",IF($G1912="","NO SCH PN",IF(UPPER(TRIM($G1912))=UPPER(TRIM($O1912)),"OK","MISMATCH"))))</f>
        <v/>
      </c>
      <c r="Q1912" s="9" t="str">
        <f aca="false">IF($A1912="","",IF($L1912=0,"—",INDEX('1. Master BOM'!$E$1:$E$400,$L1912)))</f>
        <v/>
      </c>
      <c r="R1912" s="9" t="str">
        <f aca="false">IF($A1912="","",IF($L1912=0,"—",IF(T(INDEX('1. Master BOM'!$F$1:$F$400,$L1912))="","(not set)",INDEX('1. Master BOM'!$F$1:$F$400,$L1912))))</f>
        <v/>
      </c>
      <c r="S1912" s="9" t="str">
        <f aca="false">IF($A1912="","",IF(OR($R1912="—",$R1912="(not set)",$D1912=""),"",IF(ISNUMBER(SEARCH(SUBSTITUTE(SUBSTITUTE(SUBSTITUTE($R1912,"-",""),"_","")," ",""),SUBSTITUTE(SUBSTITUTE(SUBSTITUTE($D1912,"-",""),"_","")," ",""))),"OK","CHECK")))</f>
        <v/>
      </c>
      <c r="T1912" s="9" t="str">
        <f aca="false">IF($A1912="","",IF(OR($H1912="NOT IN SCHEMATIC",$I1912="MISMATCH",$J1912="MISMATCH",$P1912="MISMATCH",$M1912&lt;&gt;"OK"),"REVIEW","OK"))</f>
        <v/>
      </c>
      <c r="U1912" s="14"/>
      <c r="V1912" s="14"/>
      <c r="W1912" s="17"/>
      <c r="X1912" s="14"/>
    </row>
    <row r="1913" customFormat="false" ht="15" hidden="false" customHeight="false" outlineLevel="0" collapsed="false">
      <c r="A1913" s="9" t="str">
        <f aca="false">IF('3. Layout Parts'!$A1913="","",TRIM('3. Layout Parts'!$A1913))</f>
        <v/>
      </c>
      <c r="B1913" s="9" t="str">
        <f aca="false">IF($A1913="","",'3. Layout Parts'!$D1913)</f>
        <v/>
      </c>
      <c r="C1913" s="9" t="str">
        <f aca="false">IF($A1913="","",'3. Layout Parts'!$B1913)</f>
        <v/>
      </c>
      <c r="D1913" s="9" t="str">
        <f aca="false">IF($A1913="","",'3. Layout Parts'!$C1913)</f>
        <v/>
      </c>
      <c r="E1913" s="9" t="str">
        <f aca="false">IF($A1913="","",IFERROR(INDEX('2. Schematic Parts'!$B$2:$B$3001,MATCH($A1913,'2. Schematic Parts'!$A$2:$A$3001,0)),"NOT FOUND"))</f>
        <v/>
      </c>
      <c r="F1913" s="9" t="str">
        <f aca="false">IF($A1913="","",IFERROR(INDEX('2. Schematic Parts'!$C$2:$C$3001,MATCH($A1913,'2. Schematic Parts'!$A$2:$A$3001,0))&amp;"","NOT FOUND"))</f>
        <v/>
      </c>
      <c r="G1913" s="9" t="str">
        <f aca="false">IF($A1913="","",IFERROR(INDEX('2. Schematic Parts'!$D$2:$D$3001,MATCH($A1913,'2. Schematic Parts'!$A$2:$A$3001,0))&amp;"","NOT FOUND"))</f>
        <v/>
      </c>
      <c r="H1913" s="9" t="str">
        <f aca="false">IF($A1913="","",IF(COUNTIF('2. Schematic Parts'!$A$2:$A$3001,$A1913)=0,"NOT IN SCHEMATIC","OK"))</f>
        <v/>
      </c>
      <c r="I1913" s="9" t="str">
        <f aca="false">IF($A1913="","",IF($H1913="NOT IN SCHEMATIC","",IF(UPPER(TRIM($C1913))=UPPER(TRIM($E1913)),"OK","MISMATCH")))</f>
        <v/>
      </c>
      <c r="J1913" s="9" t="str">
        <f aca="false">IF($A1913="","",IF($H1913="NOT IN SCHEMATIC","",IF($F1913="","NO SCH DECAL",IF($D1913="","",IF(UPPER(TRIM($D1913))=UPPER(TRIM($F1913)),"OK","MISMATCH")))))</f>
        <v/>
      </c>
      <c r="K1913" s="16" t="str">
        <f aca="false">IF($A1913="","",SUMPRODUCT(--ISNUMBER(SEARCH(","&amp;TRIM($A1913)&amp;",",","&amp;SUBSTITUTE('1. Master BOM'!$D$2:$D$400," ","")&amp;","))))</f>
        <v/>
      </c>
      <c r="L1913" s="16" t="str">
        <f aca="false">IF($A1913="","",IF($K1913&lt;&gt;1,0,SUMPRODUCT(ISNUMBER(SEARCH(","&amp;TRIM($A1913)&amp;",",","&amp;SUBSTITUTE('1. Master BOM'!$D$2:$D$400," ","")&amp;","))*ROW('1. Master BOM'!$D$2:$D$400))))</f>
        <v/>
      </c>
      <c r="M1913" s="9" t="str">
        <f aca="false">IF($A1913="","",IF($K1913=0,"NOT IN BOM",IF($K1913&gt;1,"MULTIPLE BOM LINES","OK")))</f>
        <v/>
      </c>
      <c r="N1913" s="9" t="str">
        <f aca="false">IF($A1913="","",IF($L1913=0,"—",INDEX('1. Master BOM'!$A$1:$A$400,$L1913)))</f>
        <v/>
      </c>
      <c r="O1913" s="9" t="str">
        <f aca="false">IF($A1913="","",IF($L1913=0,"—",INDEX('1. Master BOM'!$B$1:$B$400,$L1913)))</f>
        <v/>
      </c>
      <c r="P1913" s="9" t="str">
        <f aca="false">IF($A1913="","",IF(OR($H1913="NOT IN SCHEMATIC",$O1913="—"),"",IF($G1913="","NO SCH PN",IF(UPPER(TRIM($G1913))=UPPER(TRIM($O1913)),"OK","MISMATCH"))))</f>
        <v/>
      </c>
      <c r="Q1913" s="9" t="str">
        <f aca="false">IF($A1913="","",IF($L1913=0,"—",INDEX('1. Master BOM'!$E$1:$E$400,$L1913)))</f>
        <v/>
      </c>
      <c r="R1913" s="9" t="str">
        <f aca="false">IF($A1913="","",IF($L1913=0,"—",IF(T(INDEX('1. Master BOM'!$F$1:$F$400,$L1913))="","(not set)",INDEX('1. Master BOM'!$F$1:$F$400,$L1913))))</f>
        <v/>
      </c>
      <c r="S1913" s="9" t="str">
        <f aca="false">IF($A1913="","",IF(OR($R1913="—",$R1913="(not set)",$D1913=""),"",IF(ISNUMBER(SEARCH(SUBSTITUTE(SUBSTITUTE(SUBSTITUTE($R1913,"-",""),"_","")," ",""),SUBSTITUTE(SUBSTITUTE(SUBSTITUTE($D1913,"-",""),"_","")," ",""))),"OK","CHECK")))</f>
        <v/>
      </c>
      <c r="T1913" s="9" t="str">
        <f aca="false">IF($A1913="","",IF(OR($H1913="NOT IN SCHEMATIC",$I1913="MISMATCH",$J1913="MISMATCH",$P1913="MISMATCH",$M1913&lt;&gt;"OK"),"REVIEW","OK"))</f>
        <v/>
      </c>
      <c r="U1913" s="14"/>
      <c r="V1913" s="14"/>
      <c r="W1913" s="17"/>
      <c r="X1913" s="14"/>
    </row>
    <row r="1914" customFormat="false" ht="15" hidden="false" customHeight="false" outlineLevel="0" collapsed="false">
      <c r="A1914" s="9" t="str">
        <f aca="false">IF('3. Layout Parts'!$A1914="","",TRIM('3. Layout Parts'!$A1914))</f>
        <v/>
      </c>
      <c r="B1914" s="9" t="str">
        <f aca="false">IF($A1914="","",'3. Layout Parts'!$D1914)</f>
        <v/>
      </c>
      <c r="C1914" s="9" t="str">
        <f aca="false">IF($A1914="","",'3. Layout Parts'!$B1914)</f>
        <v/>
      </c>
      <c r="D1914" s="9" t="str">
        <f aca="false">IF($A1914="","",'3. Layout Parts'!$C1914)</f>
        <v/>
      </c>
      <c r="E1914" s="9" t="str">
        <f aca="false">IF($A1914="","",IFERROR(INDEX('2. Schematic Parts'!$B$2:$B$3001,MATCH($A1914,'2. Schematic Parts'!$A$2:$A$3001,0)),"NOT FOUND"))</f>
        <v/>
      </c>
      <c r="F1914" s="9" t="str">
        <f aca="false">IF($A1914="","",IFERROR(INDEX('2. Schematic Parts'!$C$2:$C$3001,MATCH($A1914,'2. Schematic Parts'!$A$2:$A$3001,0))&amp;"","NOT FOUND"))</f>
        <v/>
      </c>
      <c r="G1914" s="9" t="str">
        <f aca="false">IF($A1914="","",IFERROR(INDEX('2. Schematic Parts'!$D$2:$D$3001,MATCH($A1914,'2. Schematic Parts'!$A$2:$A$3001,0))&amp;"","NOT FOUND"))</f>
        <v/>
      </c>
      <c r="H1914" s="9" t="str">
        <f aca="false">IF($A1914="","",IF(COUNTIF('2. Schematic Parts'!$A$2:$A$3001,$A1914)=0,"NOT IN SCHEMATIC","OK"))</f>
        <v/>
      </c>
      <c r="I1914" s="9" t="str">
        <f aca="false">IF($A1914="","",IF($H1914="NOT IN SCHEMATIC","",IF(UPPER(TRIM($C1914))=UPPER(TRIM($E1914)),"OK","MISMATCH")))</f>
        <v/>
      </c>
      <c r="J1914" s="9" t="str">
        <f aca="false">IF($A1914="","",IF($H1914="NOT IN SCHEMATIC","",IF($F1914="","NO SCH DECAL",IF($D1914="","",IF(UPPER(TRIM($D1914))=UPPER(TRIM($F1914)),"OK","MISMATCH")))))</f>
        <v/>
      </c>
      <c r="K1914" s="16" t="str">
        <f aca="false">IF($A1914="","",SUMPRODUCT(--ISNUMBER(SEARCH(","&amp;TRIM($A1914)&amp;",",","&amp;SUBSTITUTE('1. Master BOM'!$D$2:$D$400," ","")&amp;","))))</f>
        <v/>
      </c>
      <c r="L1914" s="16" t="str">
        <f aca="false">IF($A1914="","",IF($K1914&lt;&gt;1,0,SUMPRODUCT(ISNUMBER(SEARCH(","&amp;TRIM($A1914)&amp;",",","&amp;SUBSTITUTE('1. Master BOM'!$D$2:$D$400," ","")&amp;","))*ROW('1. Master BOM'!$D$2:$D$400))))</f>
        <v/>
      </c>
      <c r="M1914" s="9" t="str">
        <f aca="false">IF($A1914="","",IF($K1914=0,"NOT IN BOM",IF($K1914&gt;1,"MULTIPLE BOM LINES","OK")))</f>
        <v/>
      </c>
      <c r="N1914" s="9" t="str">
        <f aca="false">IF($A1914="","",IF($L1914=0,"—",INDEX('1. Master BOM'!$A$1:$A$400,$L1914)))</f>
        <v/>
      </c>
      <c r="O1914" s="9" t="str">
        <f aca="false">IF($A1914="","",IF($L1914=0,"—",INDEX('1. Master BOM'!$B$1:$B$400,$L1914)))</f>
        <v/>
      </c>
      <c r="P1914" s="9" t="str">
        <f aca="false">IF($A1914="","",IF(OR($H1914="NOT IN SCHEMATIC",$O1914="—"),"",IF($G1914="","NO SCH PN",IF(UPPER(TRIM($G1914))=UPPER(TRIM($O1914)),"OK","MISMATCH"))))</f>
        <v/>
      </c>
      <c r="Q1914" s="9" t="str">
        <f aca="false">IF($A1914="","",IF($L1914=0,"—",INDEX('1. Master BOM'!$E$1:$E$400,$L1914)))</f>
        <v/>
      </c>
      <c r="R1914" s="9" t="str">
        <f aca="false">IF($A1914="","",IF($L1914=0,"—",IF(T(INDEX('1. Master BOM'!$F$1:$F$400,$L1914))="","(not set)",INDEX('1. Master BOM'!$F$1:$F$400,$L1914))))</f>
        <v/>
      </c>
      <c r="S1914" s="9" t="str">
        <f aca="false">IF($A1914="","",IF(OR($R1914="—",$R1914="(not set)",$D1914=""),"",IF(ISNUMBER(SEARCH(SUBSTITUTE(SUBSTITUTE(SUBSTITUTE($R1914,"-",""),"_","")," ",""),SUBSTITUTE(SUBSTITUTE(SUBSTITUTE($D1914,"-",""),"_","")," ",""))),"OK","CHECK")))</f>
        <v/>
      </c>
      <c r="T1914" s="9" t="str">
        <f aca="false">IF($A1914="","",IF(OR($H1914="NOT IN SCHEMATIC",$I1914="MISMATCH",$J1914="MISMATCH",$P1914="MISMATCH",$M1914&lt;&gt;"OK"),"REVIEW","OK"))</f>
        <v/>
      </c>
      <c r="U1914" s="14"/>
      <c r="V1914" s="14"/>
      <c r="W1914" s="17"/>
      <c r="X1914" s="14"/>
    </row>
    <row r="1915" customFormat="false" ht="15" hidden="false" customHeight="false" outlineLevel="0" collapsed="false">
      <c r="A1915" s="9" t="str">
        <f aca="false">IF('3. Layout Parts'!$A1915="","",TRIM('3. Layout Parts'!$A1915))</f>
        <v/>
      </c>
      <c r="B1915" s="9" t="str">
        <f aca="false">IF($A1915="","",'3. Layout Parts'!$D1915)</f>
        <v/>
      </c>
      <c r="C1915" s="9" t="str">
        <f aca="false">IF($A1915="","",'3. Layout Parts'!$B1915)</f>
        <v/>
      </c>
      <c r="D1915" s="9" t="str">
        <f aca="false">IF($A1915="","",'3. Layout Parts'!$C1915)</f>
        <v/>
      </c>
      <c r="E1915" s="9" t="str">
        <f aca="false">IF($A1915="","",IFERROR(INDEX('2. Schematic Parts'!$B$2:$B$3001,MATCH($A1915,'2. Schematic Parts'!$A$2:$A$3001,0)),"NOT FOUND"))</f>
        <v/>
      </c>
      <c r="F1915" s="9" t="str">
        <f aca="false">IF($A1915="","",IFERROR(INDEX('2. Schematic Parts'!$C$2:$C$3001,MATCH($A1915,'2. Schematic Parts'!$A$2:$A$3001,0))&amp;"","NOT FOUND"))</f>
        <v/>
      </c>
      <c r="G1915" s="9" t="str">
        <f aca="false">IF($A1915="","",IFERROR(INDEX('2. Schematic Parts'!$D$2:$D$3001,MATCH($A1915,'2. Schematic Parts'!$A$2:$A$3001,0))&amp;"","NOT FOUND"))</f>
        <v/>
      </c>
      <c r="H1915" s="9" t="str">
        <f aca="false">IF($A1915="","",IF(COUNTIF('2. Schematic Parts'!$A$2:$A$3001,$A1915)=0,"NOT IN SCHEMATIC","OK"))</f>
        <v/>
      </c>
      <c r="I1915" s="9" t="str">
        <f aca="false">IF($A1915="","",IF($H1915="NOT IN SCHEMATIC","",IF(UPPER(TRIM($C1915))=UPPER(TRIM($E1915)),"OK","MISMATCH")))</f>
        <v/>
      </c>
      <c r="J1915" s="9" t="str">
        <f aca="false">IF($A1915="","",IF($H1915="NOT IN SCHEMATIC","",IF($F1915="","NO SCH DECAL",IF($D1915="","",IF(UPPER(TRIM($D1915))=UPPER(TRIM($F1915)),"OK","MISMATCH")))))</f>
        <v/>
      </c>
      <c r="K1915" s="16" t="str">
        <f aca="false">IF($A1915="","",SUMPRODUCT(--ISNUMBER(SEARCH(","&amp;TRIM($A1915)&amp;",",","&amp;SUBSTITUTE('1. Master BOM'!$D$2:$D$400," ","")&amp;","))))</f>
        <v/>
      </c>
      <c r="L1915" s="16" t="str">
        <f aca="false">IF($A1915="","",IF($K1915&lt;&gt;1,0,SUMPRODUCT(ISNUMBER(SEARCH(","&amp;TRIM($A1915)&amp;",",","&amp;SUBSTITUTE('1. Master BOM'!$D$2:$D$400," ","")&amp;","))*ROW('1. Master BOM'!$D$2:$D$400))))</f>
        <v/>
      </c>
      <c r="M1915" s="9" t="str">
        <f aca="false">IF($A1915="","",IF($K1915=0,"NOT IN BOM",IF($K1915&gt;1,"MULTIPLE BOM LINES","OK")))</f>
        <v/>
      </c>
      <c r="N1915" s="9" t="str">
        <f aca="false">IF($A1915="","",IF($L1915=0,"—",INDEX('1. Master BOM'!$A$1:$A$400,$L1915)))</f>
        <v/>
      </c>
      <c r="O1915" s="9" t="str">
        <f aca="false">IF($A1915="","",IF($L1915=0,"—",INDEX('1. Master BOM'!$B$1:$B$400,$L1915)))</f>
        <v/>
      </c>
      <c r="P1915" s="9" t="str">
        <f aca="false">IF($A1915="","",IF(OR($H1915="NOT IN SCHEMATIC",$O1915="—"),"",IF($G1915="","NO SCH PN",IF(UPPER(TRIM($G1915))=UPPER(TRIM($O1915)),"OK","MISMATCH"))))</f>
        <v/>
      </c>
      <c r="Q1915" s="9" t="str">
        <f aca="false">IF($A1915="","",IF($L1915=0,"—",INDEX('1. Master BOM'!$E$1:$E$400,$L1915)))</f>
        <v/>
      </c>
      <c r="R1915" s="9" t="str">
        <f aca="false">IF($A1915="","",IF($L1915=0,"—",IF(T(INDEX('1. Master BOM'!$F$1:$F$400,$L1915))="","(not set)",INDEX('1. Master BOM'!$F$1:$F$400,$L1915))))</f>
        <v/>
      </c>
      <c r="S1915" s="9" t="str">
        <f aca="false">IF($A1915="","",IF(OR($R1915="—",$R1915="(not set)",$D1915=""),"",IF(ISNUMBER(SEARCH(SUBSTITUTE(SUBSTITUTE(SUBSTITUTE($R1915,"-",""),"_","")," ",""),SUBSTITUTE(SUBSTITUTE(SUBSTITUTE($D1915,"-",""),"_","")," ",""))),"OK","CHECK")))</f>
        <v/>
      </c>
      <c r="T1915" s="9" t="str">
        <f aca="false">IF($A1915="","",IF(OR($H1915="NOT IN SCHEMATIC",$I1915="MISMATCH",$J1915="MISMATCH",$P1915="MISMATCH",$M1915&lt;&gt;"OK"),"REVIEW","OK"))</f>
        <v/>
      </c>
      <c r="U1915" s="14"/>
      <c r="V1915" s="14"/>
      <c r="W1915" s="17"/>
      <c r="X1915" s="14"/>
    </row>
    <row r="1916" customFormat="false" ht="15" hidden="false" customHeight="false" outlineLevel="0" collapsed="false">
      <c r="A1916" s="9" t="str">
        <f aca="false">IF('3. Layout Parts'!$A1916="","",TRIM('3. Layout Parts'!$A1916))</f>
        <v/>
      </c>
      <c r="B1916" s="9" t="str">
        <f aca="false">IF($A1916="","",'3. Layout Parts'!$D1916)</f>
        <v/>
      </c>
      <c r="C1916" s="9" t="str">
        <f aca="false">IF($A1916="","",'3. Layout Parts'!$B1916)</f>
        <v/>
      </c>
      <c r="D1916" s="9" t="str">
        <f aca="false">IF($A1916="","",'3. Layout Parts'!$C1916)</f>
        <v/>
      </c>
      <c r="E1916" s="9" t="str">
        <f aca="false">IF($A1916="","",IFERROR(INDEX('2. Schematic Parts'!$B$2:$B$3001,MATCH($A1916,'2. Schematic Parts'!$A$2:$A$3001,0)),"NOT FOUND"))</f>
        <v/>
      </c>
      <c r="F1916" s="9" t="str">
        <f aca="false">IF($A1916="","",IFERROR(INDEX('2. Schematic Parts'!$C$2:$C$3001,MATCH($A1916,'2. Schematic Parts'!$A$2:$A$3001,0))&amp;"","NOT FOUND"))</f>
        <v/>
      </c>
      <c r="G1916" s="9" t="str">
        <f aca="false">IF($A1916="","",IFERROR(INDEX('2. Schematic Parts'!$D$2:$D$3001,MATCH($A1916,'2. Schematic Parts'!$A$2:$A$3001,0))&amp;"","NOT FOUND"))</f>
        <v/>
      </c>
      <c r="H1916" s="9" t="str">
        <f aca="false">IF($A1916="","",IF(COUNTIF('2. Schematic Parts'!$A$2:$A$3001,$A1916)=0,"NOT IN SCHEMATIC","OK"))</f>
        <v/>
      </c>
      <c r="I1916" s="9" t="str">
        <f aca="false">IF($A1916="","",IF($H1916="NOT IN SCHEMATIC","",IF(UPPER(TRIM($C1916))=UPPER(TRIM($E1916)),"OK","MISMATCH")))</f>
        <v/>
      </c>
      <c r="J1916" s="9" t="str">
        <f aca="false">IF($A1916="","",IF($H1916="NOT IN SCHEMATIC","",IF($F1916="","NO SCH DECAL",IF($D1916="","",IF(UPPER(TRIM($D1916))=UPPER(TRIM($F1916)),"OK","MISMATCH")))))</f>
        <v/>
      </c>
      <c r="K1916" s="16" t="str">
        <f aca="false">IF($A1916="","",SUMPRODUCT(--ISNUMBER(SEARCH(","&amp;TRIM($A1916)&amp;",",","&amp;SUBSTITUTE('1. Master BOM'!$D$2:$D$400," ","")&amp;","))))</f>
        <v/>
      </c>
      <c r="L1916" s="16" t="str">
        <f aca="false">IF($A1916="","",IF($K1916&lt;&gt;1,0,SUMPRODUCT(ISNUMBER(SEARCH(","&amp;TRIM($A1916)&amp;",",","&amp;SUBSTITUTE('1. Master BOM'!$D$2:$D$400," ","")&amp;","))*ROW('1. Master BOM'!$D$2:$D$400))))</f>
        <v/>
      </c>
      <c r="M1916" s="9" t="str">
        <f aca="false">IF($A1916="","",IF($K1916=0,"NOT IN BOM",IF($K1916&gt;1,"MULTIPLE BOM LINES","OK")))</f>
        <v/>
      </c>
      <c r="N1916" s="9" t="str">
        <f aca="false">IF($A1916="","",IF($L1916=0,"—",INDEX('1. Master BOM'!$A$1:$A$400,$L1916)))</f>
        <v/>
      </c>
      <c r="O1916" s="9" t="str">
        <f aca="false">IF($A1916="","",IF($L1916=0,"—",INDEX('1. Master BOM'!$B$1:$B$400,$L1916)))</f>
        <v/>
      </c>
      <c r="P1916" s="9" t="str">
        <f aca="false">IF($A1916="","",IF(OR($H1916="NOT IN SCHEMATIC",$O1916="—"),"",IF($G1916="","NO SCH PN",IF(UPPER(TRIM($G1916))=UPPER(TRIM($O1916)),"OK","MISMATCH"))))</f>
        <v/>
      </c>
      <c r="Q1916" s="9" t="str">
        <f aca="false">IF($A1916="","",IF($L1916=0,"—",INDEX('1. Master BOM'!$E$1:$E$400,$L1916)))</f>
        <v/>
      </c>
      <c r="R1916" s="9" t="str">
        <f aca="false">IF($A1916="","",IF($L1916=0,"—",IF(T(INDEX('1. Master BOM'!$F$1:$F$400,$L1916))="","(not set)",INDEX('1. Master BOM'!$F$1:$F$400,$L1916))))</f>
        <v/>
      </c>
      <c r="S1916" s="9" t="str">
        <f aca="false">IF($A1916="","",IF(OR($R1916="—",$R1916="(not set)",$D1916=""),"",IF(ISNUMBER(SEARCH(SUBSTITUTE(SUBSTITUTE(SUBSTITUTE($R1916,"-",""),"_","")," ",""),SUBSTITUTE(SUBSTITUTE(SUBSTITUTE($D1916,"-",""),"_","")," ",""))),"OK","CHECK")))</f>
        <v/>
      </c>
      <c r="T1916" s="9" t="str">
        <f aca="false">IF($A1916="","",IF(OR($H1916="NOT IN SCHEMATIC",$I1916="MISMATCH",$J1916="MISMATCH",$P1916="MISMATCH",$M1916&lt;&gt;"OK"),"REVIEW","OK"))</f>
        <v/>
      </c>
      <c r="U1916" s="14"/>
      <c r="V1916" s="14"/>
      <c r="W1916" s="17"/>
      <c r="X1916" s="14"/>
    </row>
    <row r="1917" customFormat="false" ht="15" hidden="false" customHeight="false" outlineLevel="0" collapsed="false">
      <c r="A1917" s="9" t="str">
        <f aca="false">IF('3. Layout Parts'!$A1917="","",TRIM('3. Layout Parts'!$A1917))</f>
        <v/>
      </c>
      <c r="B1917" s="9" t="str">
        <f aca="false">IF($A1917="","",'3. Layout Parts'!$D1917)</f>
        <v/>
      </c>
      <c r="C1917" s="9" t="str">
        <f aca="false">IF($A1917="","",'3. Layout Parts'!$B1917)</f>
        <v/>
      </c>
      <c r="D1917" s="9" t="str">
        <f aca="false">IF($A1917="","",'3. Layout Parts'!$C1917)</f>
        <v/>
      </c>
      <c r="E1917" s="9" t="str">
        <f aca="false">IF($A1917="","",IFERROR(INDEX('2. Schematic Parts'!$B$2:$B$3001,MATCH($A1917,'2. Schematic Parts'!$A$2:$A$3001,0)),"NOT FOUND"))</f>
        <v/>
      </c>
      <c r="F1917" s="9" t="str">
        <f aca="false">IF($A1917="","",IFERROR(INDEX('2. Schematic Parts'!$C$2:$C$3001,MATCH($A1917,'2. Schematic Parts'!$A$2:$A$3001,0))&amp;"","NOT FOUND"))</f>
        <v/>
      </c>
      <c r="G1917" s="9" t="str">
        <f aca="false">IF($A1917="","",IFERROR(INDEX('2. Schematic Parts'!$D$2:$D$3001,MATCH($A1917,'2. Schematic Parts'!$A$2:$A$3001,0))&amp;"","NOT FOUND"))</f>
        <v/>
      </c>
      <c r="H1917" s="9" t="str">
        <f aca="false">IF($A1917="","",IF(COUNTIF('2. Schematic Parts'!$A$2:$A$3001,$A1917)=0,"NOT IN SCHEMATIC","OK"))</f>
        <v/>
      </c>
      <c r="I1917" s="9" t="str">
        <f aca="false">IF($A1917="","",IF($H1917="NOT IN SCHEMATIC","",IF(UPPER(TRIM($C1917))=UPPER(TRIM($E1917)),"OK","MISMATCH")))</f>
        <v/>
      </c>
      <c r="J1917" s="9" t="str">
        <f aca="false">IF($A1917="","",IF($H1917="NOT IN SCHEMATIC","",IF($F1917="","NO SCH DECAL",IF($D1917="","",IF(UPPER(TRIM($D1917))=UPPER(TRIM($F1917)),"OK","MISMATCH")))))</f>
        <v/>
      </c>
      <c r="K1917" s="16" t="str">
        <f aca="false">IF($A1917="","",SUMPRODUCT(--ISNUMBER(SEARCH(","&amp;TRIM($A1917)&amp;",",","&amp;SUBSTITUTE('1. Master BOM'!$D$2:$D$400," ","")&amp;","))))</f>
        <v/>
      </c>
      <c r="L1917" s="16" t="str">
        <f aca="false">IF($A1917="","",IF($K1917&lt;&gt;1,0,SUMPRODUCT(ISNUMBER(SEARCH(","&amp;TRIM($A1917)&amp;",",","&amp;SUBSTITUTE('1. Master BOM'!$D$2:$D$400," ","")&amp;","))*ROW('1. Master BOM'!$D$2:$D$400))))</f>
        <v/>
      </c>
      <c r="M1917" s="9" t="str">
        <f aca="false">IF($A1917="","",IF($K1917=0,"NOT IN BOM",IF($K1917&gt;1,"MULTIPLE BOM LINES","OK")))</f>
        <v/>
      </c>
      <c r="N1917" s="9" t="str">
        <f aca="false">IF($A1917="","",IF($L1917=0,"—",INDEX('1. Master BOM'!$A$1:$A$400,$L1917)))</f>
        <v/>
      </c>
      <c r="O1917" s="9" t="str">
        <f aca="false">IF($A1917="","",IF($L1917=0,"—",INDEX('1. Master BOM'!$B$1:$B$400,$L1917)))</f>
        <v/>
      </c>
      <c r="P1917" s="9" t="str">
        <f aca="false">IF($A1917="","",IF(OR($H1917="NOT IN SCHEMATIC",$O1917="—"),"",IF($G1917="","NO SCH PN",IF(UPPER(TRIM($G1917))=UPPER(TRIM($O1917)),"OK","MISMATCH"))))</f>
        <v/>
      </c>
      <c r="Q1917" s="9" t="str">
        <f aca="false">IF($A1917="","",IF($L1917=0,"—",INDEX('1. Master BOM'!$E$1:$E$400,$L1917)))</f>
        <v/>
      </c>
      <c r="R1917" s="9" t="str">
        <f aca="false">IF($A1917="","",IF($L1917=0,"—",IF(T(INDEX('1. Master BOM'!$F$1:$F$400,$L1917))="","(not set)",INDEX('1. Master BOM'!$F$1:$F$400,$L1917))))</f>
        <v/>
      </c>
      <c r="S1917" s="9" t="str">
        <f aca="false">IF($A1917="","",IF(OR($R1917="—",$R1917="(not set)",$D1917=""),"",IF(ISNUMBER(SEARCH(SUBSTITUTE(SUBSTITUTE(SUBSTITUTE($R1917,"-",""),"_","")," ",""),SUBSTITUTE(SUBSTITUTE(SUBSTITUTE($D1917,"-",""),"_","")," ",""))),"OK","CHECK")))</f>
        <v/>
      </c>
      <c r="T1917" s="9" t="str">
        <f aca="false">IF($A1917="","",IF(OR($H1917="NOT IN SCHEMATIC",$I1917="MISMATCH",$J1917="MISMATCH",$P1917="MISMATCH",$M1917&lt;&gt;"OK"),"REVIEW","OK"))</f>
        <v/>
      </c>
      <c r="U1917" s="14"/>
      <c r="V1917" s="14"/>
      <c r="W1917" s="17"/>
      <c r="X1917" s="14"/>
    </row>
    <row r="1918" customFormat="false" ht="15" hidden="false" customHeight="false" outlineLevel="0" collapsed="false">
      <c r="A1918" s="9" t="str">
        <f aca="false">IF('3. Layout Parts'!$A1918="","",TRIM('3. Layout Parts'!$A1918))</f>
        <v/>
      </c>
      <c r="B1918" s="9" t="str">
        <f aca="false">IF($A1918="","",'3. Layout Parts'!$D1918)</f>
        <v/>
      </c>
      <c r="C1918" s="9" t="str">
        <f aca="false">IF($A1918="","",'3. Layout Parts'!$B1918)</f>
        <v/>
      </c>
      <c r="D1918" s="9" t="str">
        <f aca="false">IF($A1918="","",'3. Layout Parts'!$C1918)</f>
        <v/>
      </c>
      <c r="E1918" s="9" t="str">
        <f aca="false">IF($A1918="","",IFERROR(INDEX('2. Schematic Parts'!$B$2:$B$3001,MATCH($A1918,'2. Schematic Parts'!$A$2:$A$3001,0)),"NOT FOUND"))</f>
        <v/>
      </c>
      <c r="F1918" s="9" t="str">
        <f aca="false">IF($A1918="","",IFERROR(INDEX('2. Schematic Parts'!$C$2:$C$3001,MATCH($A1918,'2. Schematic Parts'!$A$2:$A$3001,0))&amp;"","NOT FOUND"))</f>
        <v/>
      </c>
      <c r="G1918" s="9" t="str">
        <f aca="false">IF($A1918="","",IFERROR(INDEX('2. Schematic Parts'!$D$2:$D$3001,MATCH($A1918,'2. Schematic Parts'!$A$2:$A$3001,0))&amp;"","NOT FOUND"))</f>
        <v/>
      </c>
      <c r="H1918" s="9" t="str">
        <f aca="false">IF($A1918="","",IF(COUNTIF('2. Schematic Parts'!$A$2:$A$3001,$A1918)=0,"NOT IN SCHEMATIC","OK"))</f>
        <v/>
      </c>
      <c r="I1918" s="9" t="str">
        <f aca="false">IF($A1918="","",IF($H1918="NOT IN SCHEMATIC","",IF(UPPER(TRIM($C1918))=UPPER(TRIM($E1918)),"OK","MISMATCH")))</f>
        <v/>
      </c>
      <c r="J1918" s="9" t="str">
        <f aca="false">IF($A1918="","",IF($H1918="NOT IN SCHEMATIC","",IF($F1918="","NO SCH DECAL",IF($D1918="","",IF(UPPER(TRIM($D1918))=UPPER(TRIM($F1918)),"OK","MISMATCH")))))</f>
        <v/>
      </c>
      <c r="K1918" s="16" t="str">
        <f aca="false">IF($A1918="","",SUMPRODUCT(--ISNUMBER(SEARCH(","&amp;TRIM($A1918)&amp;",",","&amp;SUBSTITUTE('1. Master BOM'!$D$2:$D$400," ","")&amp;","))))</f>
        <v/>
      </c>
      <c r="L1918" s="16" t="str">
        <f aca="false">IF($A1918="","",IF($K1918&lt;&gt;1,0,SUMPRODUCT(ISNUMBER(SEARCH(","&amp;TRIM($A1918)&amp;",",","&amp;SUBSTITUTE('1. Master BOM'!$D$2:$D$400," ","")&amp;","))*ROW('1. Master BOM'!$D$2:$D$400))))</f>
        <v/>
      </c>
      <c r="M1918" s="9" t="str">
        <f aca="false">IF($A1918="","",IF($K1918=0,"NOT IN BOM",IF($K1918&gt;1,"MULTIPLE BOM LINES","OK")))</f>
        <v/>
      </c>
      <c r="N1918" s="9" t="str">
        <f aca="false">IF($A1918="","",IF($L1918=0,"—",INDEX('1. Master BOM'!$A$1:$A$400,$L1918)))</f>
        <v/>
      </c>
      <c r="O1918" s="9" t="str">
        <f aca="false">IF($A1918="","",IF($L1918=0,"—",INDEX('1. Master BOM'!$B$1:$B$400,$L1918)))</f>
        <v/>
      </c>
      <c r="P1918" s="9" t="str">
        <f aca="false">IF($A1918="","",IF(OR($H1918="NOT IN SCHEMATIC",$O1918="—"),"",IF($G1918="","NO SCH PN",IF(UPPER(TRIM($G1918))=UPPER(TRIM($O1918)),"OK","MISMATCH"))))</f>
        <v/>
      </c>
      <c r="Q1918" s="9" t="str">
        <f aca="false">IF($A1918="","",IF($L1918=0,"—",INDEX('1. Master BOM'!$E$1:$E$400,$L1918)))</f>
        <v/>
      </c>
      <c r="R1918" s="9" t="str">
        <f aca="false">IF($A1918="","",IF($L1918=0,"—",IF(T(INDEX('1. Master BOM'!$F$1:$F$400,$L1918))="","(not set)",INDEX('1. Master BOM'!$F$1:$F$400,$L1918))))</f>
        <v/>
      </c>
      <c r="S1918" s="9" t="str">
        <f aca="false">IF($A1918="","",IF(OR($R1918="—",$R1918="(not set)",$D1918=""),"",IF(ISNUMBER(SEARCH(SUBSTITUTE(SUBSTITUTE(SUBSTITUTE($R1918,"-",""),"_","")," ",""),SUBSTITUTE(SUBSTITUTE(SUBSTITUTE($D1918,"-",""),"_","")," ",""))),"OK","CHECK")))</f>
        <v/>
      </c>
      <c r="T1918" s="9" t="str">
        <f aca="false">IF($A1918="","",IF(OR($H1918="NOT IN SCHEMATIC",$I1918="MISMATCH",$J1918="MISMATCH",$P1918="MISMATCH",$M1918&lt;&gt;"OK"),"REVIEW","OK"))</f>
        <v/>
      </c>
      <c r="U1918" s="14"/>
      <c r="V1918" s="14"/>
      <c r="W1918" s="17"/>
      <c r="X1918" s="14"/>
    </row>
    <row r="1919" customFormat="false" ht="15" hidden="false" customHeight="false" outlineLevel="0" collapsed="false">
      <c r="A1919" s="9" t="str">
        <f aca="false">IF('3. Layout Parts'!$A1919="","",TRIM('3. Layout Parts'!$A1919))</f>
        <v/>
      </c>
      <c r="B1919" s="9" t="str">
        <f aca="false">IF($A1919="","",'3. Layout Parts'!$D1919)</f>
        <v/>
      </c>
      <c r="C1919" s="9" t="str">
        <f aca="false">IF($A1919="","",'3. Layout Parts'!$B1919)</f>
        <v/>
      </c>
      <c r="D1919" s="9" t="str">
        <f aca="false">IF($A1919="","",'3. Layout Parts'!$C1919)</f>
        <v/>
      </c>
      <c r="E1919" s="9" t="str">
        <f aca="false">IF($A1919="","",IFERROR(INDEX('2. Schematic Parts'!$B$2:$B$3001,MATCH($A1919,'2. Schematic Parts'!$A$2:$A$3001,0)),"NOT FOUND"))</f>
        <v/>
      </c>
      <c r="F1919" s="9" t="str">
        <f aca="false">IF($A1919="","",IFERROR(INDEX('2. Schematic Parts'!$C$2:$C$3001,MATCH($A1919,'2. Schematic Parts'!$A$2:$A$3001,0))&amp;"","NOT FOUND"))</f>
        <v/>
      </c>
      <c r="G1919" s="9" t="str">
        <f aca="false">IF($A1919="","",IFERROR(INDEX('2. Schematic Parts'!$D$2:$D$3001,MATCH($A1919,'2. Schematic Parts'!$A$2:$A$3001,0))&amp;"","NOT FOUND"))</f>
        <v/>
      </c>
      <c r="H1919" s="9" t="str">
        <f aca="false">IF($A1919="","",IF(COUNTIF('2. Schematic Parts'!$A$2:$A$3001,$A1919)=0,"NOT IN SCHEMATIC","OK"))</f>
        <v/>
      </c>
      <c r="I1919" s="9" t="str">
        <f aca="false">IF($A1919="","",IF($H1919="NOT IN SCHEMATIC","",IF(UPPER(TRIM($C1919))=UPPER(TRIM($E1919)),"OK","MISMATCH")))</f>
        <v/>
      </c>
      <c r="J1919" s="9" t="str">
        <f aca="false">IF($A1919="","",IF($H1919="NOT IN SCHEMATIC","",IF($F1919="","NO SCH DECAL",IF($D1919="","",IF(UPPER(TRIM($D1919))=UPPER(TRIM($F1919)),"OK","MISMATCH")))))</f>
        <v/>
      </c>
      <c r="K1919" s="16" t="str">
        <f aca="false">IF($A1919="","",SUMPRODUCT(--ISNUMBER(SEARCH(","&amp;TRIM($A1919)&amp;",",","&amp;SUBSTITUTE('1. Master BOM'!$D$2:$D$400," ","")&amp;","))))</f>
        <v/>
      </c>
      <c r="L1919" s="16" t="str">
        <f aca="false">IF($A1919="","",IF($K1919&lt;&gt;1,0,SUMPRODUCT(ISNUMBER(SEARCH(","&amp;TRIM($A1919)&amp;",",","&amp;SUBSTITUTE('1. Master BOM'!$D$2:$D$400," ","")&amp;","))*ROW('1. Master BOM'!$D$2:$D$400))))</f>
        <v/>
      </c>
      <c r="M1919" s="9" t="str">
        <f aca="false">IF($A1919="","",IF($K1919=0,"NOT IN BOM",IF($K1919&gt;1,"MULTIPLE BOM LINES","OK")))</f>
        <v/>
      </c>
      <c r="N1919" s="9" t="str">
        <f aca="false">IF($A1919="","",IF($L1919=0,"—",INDEX('1. Master BOM'!$A$1:$A$400,$L1919)))</f>
        <v/>
      </c>
      <c r="O1919" s="9" t="str">
        <f aca="false">IF($A1919="","",IF($L1919=0,"—",INDEX('1. Master BOM'!$B$1:$B$400,$L1919)))</f>
        <v/>
      </c>
      <c r="P1919" s="9" t="str">
        <f aca="false">IF($A1919="","",IF(OR($H1919="NOT IN SCHEMATIC",$O1919="—"),"",IF($G1919="","NO SCH PN",IF(UPPER(TRIM($G1919))=UPPER(TRIM($O1919)),"OK","MISMATCH"))))</f>
        <v/>
      </c>
      <c r="Q1919" s="9" t="str">
        <f aca="false">IF($A1919="","",IF($L1919=0,"—",INDEX('1. Master BOM'!$E$1:$E$400,$L1919)))</f>
        <v/>
      </c>
      <c r="R1919" s="9" t="str">
        <f aca="false">IF($A1919="","",IF($L1919=0,"—",IF(T(INDEX('1. Master BOM'!$F$1:$F$400,$L1919))="","(not set)",INDEX('1. Master BOM'!$F$1:$F$400,$L1919))))</f>
        <v/>
      </c>
      <c r="S1919" s="9" t="str">
        <f aca="false">IF($A1919="","",IF(OR($R1919="—",$R1919="(not set)",$D1919=""),"",IF(ISNUMBER(SEARCH(SUBSTITUTE(SUBSTITUTE(SUBSTITUTE($R1919,"-",""),"_","")," ",""),SUBSTITUTE(SUBSTITUTE(SUBSTITUTE($D1919,"-",""),"_","")," ",""))),"OK","CHECK")))</f>
        <v/>
      </c>
      <c r="T1919" s="9" t="str">
        <f aca="false">IF($A1919="","",IF(OR($H1919="NOT IN SCHEMATIC",$I1919="MISMATCH",$J1919="MISMATCH",$P1919="MISMATCH",$M1919&lt;&gt;"OK"),"REVIEW","OK"))</f>
        <v/>
      </c>
      <c r="U1919" s="14"/>
      <c r="V1919" s="14"/>
      <c r="W1919" s="17"/>
      <c r="X1919" s="14"/>
    </row>
    <row r="1920" customFormat="false" ht="15" hidden="false" customHeight="false" outlineLevel="0" collapsed="false">
      <c r="A1920" s="9" t="str">
        <f aca="false">IF('3. Layout Parts'!$A1920="","",TRIM('3. Layout Parts'!$A1920))</f>
        <v/>
      </c>
      <c r="B1920" s="9" t="str">
        <f aca="false">IF($A1920="","",'3. Layout Parts'!$D1920)</f>
        <v/>
      </c>
      <c r="C1920" s="9" t="str">
        <f aca="false">IF($A1920="","",'3. Layout Parts'!$B1920)</f>
        <v/>
      </c>
      <c r="D1920" s="9" t="str">
        <f aca="false">IF($A1920="","",'3. Layout Parts'!$C1920)</f>
        <v/>
      </c>
      <c r="E1920" s="9" t="str">
        <f aca="false">IF($A1920="","",IFERROR(INDEX('2. Schematic Parts'!$B$2:$B$3001,MATCH($A1920,'2. Schematic Parts'!$A$2:$A$3001,0)),"NOT FOUND"))</f>
        <v/>
      </c>
      <c r="F1920" s="9" t="str">
        <f aca="false">IF($A1920="","",IFERROR(INDEX('2. Schematic Parts'!$C$2:$C$3001,MATCH($A1920,'2. Schematic Parts'!$A$2:$A$3001,0))&amp;"","NOT FOUND"))</f>
        <v/>
      </c>
      <c r="G1920" s="9" t="str">
        <f aca="false">IF($A1920="","",IFERROR(INDEX('2. Schematic Parts'!$D$2:$D$3001,MATCH($A1920,'2. Schematic Parts'!$A$2:$A$3001,0))&amp;"","NOT FOUND"))</f>
        <v/>
      </c>
      <c r="H1920" s="9" t="str">
        <f aca="false">IF($A1920="","",IF(COUNTIF('2. Schematic Parts'!$A$2:$A$3001,$A1920)=0,"NOT IN SCHEMATIC","OK"))</f>
        <v/>
      </c>
      <c r="I1920" s="9" t="str">
        <f aca="false">IF($A1920="","",IF($H1920="NOT IN SCHEMATIC","",IF(UPPER(TRIM($C1920))=UPPER(TRIM($E1920)),"OK","MISMATCH")))</f>
        <v/>
      </c>
      <c r="J1920" s="9" t="str">
        <f aca="false">IF($A1920="","",IF($H1920="NOT IN SCHEMATIC","",IF($F1920="","NO SCH DECAL",IF($D1920="","",IF(UPPER(TRIM($D1920))=UPPER(TRIM($F1920)),"OK","MISMATCH")))))</f>
        <v/>
      </c>
      <c r="K1920" s="16" t="str">
        <f aca="false">IF($A1920="","",SUMPRODUCT(--ISNUMBER(SEARCH(","&amp;TRIM($A1920)&amp;",",","&amp;SUBSTITUTE('1. Master BOM'!$D$2:$D$400," ","")&amp;","))))</f>
        <v/>
      </c>
      <c r="L1920" s="16" t="str">
        <f aca="false">IF($A1920="","",IF($K1920&lt;&gt;1,0,SUMPRODUCT(ISNUMBER(SEARCH(","&amp;TRIM($A1920)&amp;",",","&amp;SUBSTITUTE('1. Master BOM'!$D$2:$D$400," ","")&amp;","))*ROW('1. Master BOM'!$D$2:$D$400))))</f>
        <v/>
      </c>
      <c r="M1920" s="9" t="str">
        <f aca="false">IF($A1920="","",IF($K1920=0,"NOT IN BOM",IF($K1920&gt;1,"MULTIPLE BOM LINES","OK")))</f>
        <v/>
      </c>
      <c r="N1920" s="9" t="str">
        <f aca="false">IF($A1920="","",IF($L1920=0,"—",INDEX('1. Master BOM'!$A$1:$A$400,$L1920)))</f>
        <v/>
      </c>
      <c r="O1920" s="9" t="str">
        <f aca="false">IF($A1920="","",IF($L1920=0,"—",INDEX('1. Master BOM'!$B$1:$B$400,$L1920)))</f>
        <v/>
      </c>
      <c r="P1920" s="9" t="str">
        <f aca="false">IF($A1920="","",IF(OR($H1920="NOT IN SCHEMATIC",$O1920="—"),"",IF($G1920="","NO SCH PN",IF(UPPER(TRIM($G1920))=UPPER(TRIM($O1920)),"OK","MISMATCH"))))</f>
        <v/>
      </c>
      <c r="Q1920" s="9" t="str">
        <f aca="false">IF($A1920="","",IF($L1920=0,"—",INDEX('1. Master BOM'!$E$1:$E$400,$L1920)))</f>
        <v/>
      </c>
      <c r="R1920" s="9" t="str">
        <f aca="false">IF($A1920="","",IF($L1920=0,"—",IF(T(INDEX('1. Master BOM'!$F$1:$F$400,$L1920))="","(not set)",INDEX('1. Master BOM'!$F$1:$F$400,$L1920))))</f>
        <v/>
      </c>
      <c r="S1920" s="9" t="str">
        <f aca="false">IF($A1920="","",IF(OR($R1920="—",$R1920="(not set)",$D1920=""),"",IF(ISNUMBER(SEARCH(SUBSTITUTE(SUBSTITUTE(SUBSTITUTE($R1920,"-",""),"_","")," ",""),SUBSTITUTE(SUBSTITUTE(SUBSTITUTE($D1920,"-",""),"_","")," ",""))),"OK","CHECK")))</f>
        <v/>
      </c>
      <c r="T1920" s="9" t="str">
        <f aca="false">IF($A1920="","",IF(OR($H1920="NOT IN SCHEMATIC",$I1920="MISMATCH",$J1920="MISMATCH",$P1920="MISMATCH",$M1920&lt;&gt;"OK"),"REVIEW","OK"))</f>
        <v/>
      </c>
      <c r="U1920" s="14"/>
      <c r="V1920" s="14"/>
      <c r="W1920" s="17"/>
      <c r="X1920" s="14"/>
    </row>
    <row r="1921" customFormat="false" ht="15" hidden="false" customHeight="false" outlineLevel="0" collapsed="false">
      <c r="A1921" s="9" t="str">
        <f aca="false">IF('3. Layout Parts'!$A1921="","",TRIM('3. Layout Parts'!$A1921))</f>
        <v/>
      </c>
      <c r="B1921" s="9" t="str">
        <f aca="false">IF($A1921="","",'3. Layout Parts'!$D1921)</f>
        <v/>
      </c>
      <c r="C1921" s="9" t="str">
        <f aca="false">IF($A1921="","",'3. Layout Parts'!$B1921)</f>
        <v/>
      </c>
      <c r="D1921" s="9" t="str">
        <f aca="false">IF($A1921="","",'3. Layout Parts'!$C1921)</f>
        <v/>
      </c>
      <c r="E1921" s="9" t="str">
        <f aca="false">IF($A1921="","",IFERROR(INDEX('2. Schematic Parts'!$B$2:$B$3001,MATCH($A1921,'2. Schematic Parts'!$A$2:$A$3001,0)),"NOT FOUND"))</f>
        <v/>
      </c>
      <c r="F1921" s="9" t="str">
        <f aca="false">IF($A1921="","",IFERROR(INDEX('2. Schematic Parts'!$C$2:$C$3001,MATCH($A1921,'2. Schematic Parts'!$A$2:$A$3001,0))&amp;"","NOT FOUND"))</f>
        <v/>
      </c>
      <c r="G1921" s="9" t="str">
        <f aca="false">IF($A1921="","",IFERROR(INDEX('2. Schematic Parts'!$D$2:$D$3001,MATCH($A1921,'2. Schematic Parts'!$A$2:$A$3001,0))&amp;"","NOT FOUND"))</f>
        <v/>
      </c>
      <c r="H1921" s="9" t="str">
        <f aca="false">IF($A1921="","",IF(COUNTIF('2. Schematic Parts'!$A$2:$A$3001,$A1921)=0,"NOT IN SCHEMATIC","OK"))</f>
        <v/>
      </c>
      <c r="I1921" s="9" t="str">
        <f aca="false">IF($A1921="","",IF($H1921="NOT IN SCHEMATIC","",IF(UPPER(TRIM($C1921))=UPPER(TRIM($E1921)),"OK","MISMATCH")))</f>
        <v/>
      </c>
      <c r="J1921" s="9" t="str">
        <f aca="false">IF($A1921="","",IF($H1921="NOT IN SCHEMATIC","",IF($F1921="","NO SCH DECAL",IF($D1921="","",IF(UPPER(TRIM($D1921))=UPPER(TRIM($F1921)),"OK","MISMATCH")))))</f>
        <v/>
      </c>
      <c r="K1921" s="16" t="str">
        <f aca="false">IF($A1921="","",SUMPRODUCT(--ISNUMBER(SEARCH(","&amp;TRIM($A1921)&amp;",",","&amp;SUBSTITUTE('1. Master BOM'!$D$2:$D$400," ","")&amp;","))))</f>
        <v/>
      </c>
      <c r="L1921" s="16" t="str">
        <f aca="false">IF($A1921="","",IF($K1921&lt;&gt;1,0,SUMPRODUCT(ISNUMBER(SEARCH(","&amp;TRIM($A1921)&amp;",",","&amp;SUBSTITUTE('1. Master BOM'!$D$2:$D$400," ","")&amp;","))*ROW('1. Master BOM'!$D$2:$D$400))))</f>
        <v/>
      </c>
      <c r="M1921" s="9" t="str">
        <f aca="false">IF($A1921="","",IF($K1921=0,"NOT IN BOM",IF($K1921&gt;1,"MULTIPLE BOM LINES","OK")))</f>
        <v/>
      </c>
      <c r="N1921" s="9" t="str">
        <f aca="false">IF($A1921="","",IF($L1921=0,"—",INDEX('1. Master BOM'!$A$1:$A$400,$L1921)))</f>
        <v/>
      </c>
      <c r="O1921" s="9" t="str">
        <f aca="false">IF($A1921="","",IF($L1921=0,"—",INDEX('1. Master BOM'!$B$1:$B$400,$L1921)))</f>
        <v/>
      </c>
      <c r="P1921" s="9" t="str">
        <f aca="false">IF($A1921="","",IF(OR($H1921="NOT IN SCHEMATIC",$O1921="—"),"",IF($G1921="","NO SCH PN",IF(UPPER(TRIM($G1921))=UPPER(TRIM($O1921)),"OK","MISMATCH"))))</f>
        <v/>
      </c>
      <c r="Q1921" s="9" t="str">
        <f aca="false">IF($A1921="","",IF($L1921=0,"—",INDEX('1. Master BOM'!$E$1:$E$400,$L1921)))</f>
        <v/>
      </c>
      <c r="R1921" s="9" t="str">
        <f aca="false">IF($A1921="","",IF($L1921=0,"—",IF(T(INDEX('1. Master BOM'!$F$1:$F$400,$L1921))="","(not set)",INDEX('1. Master BOM'!$F$1:$F$400,$L1921))))</f>
        <v/>
      </c>
      <c r="S1921" s="9" t="str">
        <f aca="false">IF($A1921="","",IF(OR($R1921="—",$R1921="(not set)",$D1921=""),"",IF(ISNUMBER(SEARCH(SUBSTITUTE(SUBSTITUTE(SUBSTITUTE($R1921,"-",""),"_","")," ",""),SUBSTITUTE(SUBSTITUTE(SUBSTITUTE($D1921,"-",""),"_","")," ",""))),"OK","CHECK")))</f>
        <v/>
      </c>
      <c r="T1921" s="9" t="str">
        <f aca="false">IF($A1921="","",IF(OR($H1921="NOT IN SCHEMATIC",$I1921="MISMATCH",$J1921="MISMATCH",$P1921="MISMATCH",$M1921&lt;&gt;"OK"),"REVIEW","OK"))</f>
        <v/>
      </c>
      <c r="U1921" s="14"/>
      <c r="V1921" s="14"/>
      <c r="W1921" s="17"/>
      <c r="X1921" s="14"/>
    </row>
    <row r="1922" customFormat="false" ht="15" hidden="false" customHeight="false" outlineLevel="0" collapsed="false">
      <c r="A1922" s="9" t="str">
        <f aca="false">IF('3. Layout Parts'!$A1922="","",TRIM('3. Layout Parts'!$A1922))</f>
        <v/>
      </c>
      <c r="B1922" s="9" t="str">
        <f aca="false">IF($A1922="","",'3. Layout Parts'!$D1922)</f>
        <v/>
      </c>
      <c r="C1922" s="9" t="str">
        <f aca="false">IF($A1922="","",'3. Layout Parts'!$B1922)</f>
        <v/>
      </c>
      <c r="D1922" s="9" t="str">
        <f aca="false">IF($A1922="","",'3. Layout Parts'!$C1922)</f>
        <v/>
      </c>
      <c r="E1922" s="9" t="str">
        <f aca="false">IF($A1922="","",IFERROR(INDEX('2. Schematic Parts'!$B$2:$B$3001,MATCH($A1922,'2. Schematic Parts'!$A$2:$A$3001,0)),"NOT FOUND"))</f>
        <v/>
      </c>
      <c r="F1922" s="9" t="str">
        <f aca="false">IF($A1922="","",IFERROR(INDEX('2. Schematic Parts'!$C$2:$C$3001,MATCH($A1922,'2. Schematic Parts'!$A$2:$A$3001,0))&amp;"","NOT FOUND"))</f>
        <v/>
      </c>
      <c r="G1922" s="9" t="str">
        <f aca="false">IF($A1922="","",IFERROR(INDEX('2. Schematic Parts'!$D$2:$D$3001,MATCH($A1922,'2. Schematic Parts'!$A$2:$A$3001,0))&amp;"","NOT FOUND"))</f>
        <v/>
      </c>
      <c r="H1922" s="9" t="str">
        <f aca="false">IF($A1922="","",IF(COUNTIF('2. Schematic Parts'!$A$2:$A$3001,$A1922)=0,"NOT IN SCHEMATIC","OK"))</f>
        <v/>
      </c>
      <c r="I1922" s="9" t="str">
        <f aca="false">IF($A1922="","",IF($H1922="NOT IN SCHEMATIC","",IF(UPPER(TRIM($C1922))=UPPER(TRIM($E1922)),"OK","MISMATCH")))</f>
        <v/>
      </c>
      <c r="J1922" s="9" t="str">
        <f aca="false">IF($A1922="","",IF($H1922="NOT IN SCHEMATIC","",IF($F1922="","NO SCH DECAL",IF($D1922="","",IF(UPPER(TRIM($D1922))=UPPER(TRIM($F1922)),"OK","MISMATCH")))))</f>
        <v/>
      </c>
      <c r="K1922" s="16" t="str">
        <f aca="false">IF($A1922="","",SUMPRODUCT(--ISNUMBER(SEARCH(","&amp;TRIM($A1922)&amp;",",","&amp;SUBSTITUTE('1. Master BOM'!$D$2:$D$400," ","")&amp;","))))</f>
        <v/>
      </c>
      <c r="L1922" s="16" t="str">
        <f aca="false">IF($A1922="","",IF($K1922&lt;&gt;1,0,SUMPRODUCT(ISNUMBER(SEARCH(","&amp;TRIM($A1922)&amp;",",","&amp;SUBSTITUTE('1. Master BOM'!$D$2:$D$400," ","")&amp;","))*ROW('1. Master BOM'!$D$2:$D$400))))</f>
        <v/>
      </c>
      <c r="M1922" s="9" t="str">
        <f aca="false">IF($A1922="","",IF($K1922=0,"NOT IN BOM",IF($K1922&gt;1,"MULTIPLE BOM LINES","OK")))</f>
        <v/>
      </c>
      <c r="N1922" s="9" t="str">
        <f aca="false">IF($A1922="","",IF($L1922=0,"—",INDEX('1. Master BOM'!$A$1:$A$400,$L1922)))</f>
        <v/>
      </c>
      <c r="O1922" s="9" t="str">
        <f aca="false">IF($A1922="","",IF($L1922=0,"—",INDEX('1. Master BOM'!$B$1:$B$400,$L1922)))</f>
        <v/>
      </c>
      <c r="P1922" s="9" t="str">
        <f aca="false">IF($A1922="","",IF(OR($H1922="NOT IN SCHEMATIC",$O1922="—"),"",IF($G1922="","NO SCH PN",IF(UPPER(TRIM($G1922))=UPPER(TRIM($O1922)),"OK","MISMATCH"))))</f>
        <v/>
      </c>
      <c r="Q1922" s="9" t="str">
        <f aca="false">IF($A1922="","",IF($L1922=0,"—",INDEX('1. Master BOM'!$E$1:$E$400,$L1922)))</f>
        <v/>
      </c>
      <c r="R1922" s="9" t="str">
        <f aca="false">IF($A1922="","",IF($L1922=0,"—",IF(T(INDEX('1. Master BOM'!$F$1:$F$400,$L1922))="","(not set)",INDEX('1. Master BOM'!$F$1:$F$400,$L1922))))</f>
        <v/>
      </c>
      <c r="S1922" s="9" t="str">
        <f aca="false">IF($A1922="","",IF(OR($R1922="—",$R1922="(not set)",$D1922=""),"",IF(ISNUMBER(SEARCH(SUBSTITUTE(SUBSTITUTE(SUBSTITUTE($R1922,"-",""),"_","")," ",""),SUBSTITUTE(SUBSTITUTE(SUBSTITUTE($D1922,"-",""),"_","")," ",""))),"OK","CHECK")))</f>
        <v/>
      </c>
      <c r="T1922" s="9" t="str">
        <f aca="false">IF($A1922="","",IF(OR($H1922="NOT IN SCHEMATIC",$I1922="MISMATCH",$J1922="MISMATCH",$P1922="MISMATCH",$M1922&lt;&gt;"OK"),"REVIEW","OK"))</f>
        <v/>
      </c>
      <c r="U1922" s="14"/>
      <c r="V1922" s="14"/>
      <c r="W1922" s="17"/>
      <c r="X1922" s="14"/>
    </row>
    <row r="1923" customFormat="false" ht="15" hidden="false" customHeight="false" outlineLevel="0" collapsed="false">
      <c r="A1923" s="9" t="str">
        <f aca="false">IF('3. Layout Parts'!$A1923="","",TRIM('3. Layout Parts'!$A1923))</f>
        <v/>
      </c>
      <c r="B1923" s="9" t="str">
        <f aca="false">IF($A1923="","",'3. Layout Parts'!$D1923)</f>
        <v/>
      </c>
      <c r="C1923" s="9" t="str">
        <f aca="false">IF($A1923="","",'3. Layout Parts'!$B1923)</f>
        <v/>
      </c>
      <c r="D1923" s="9" t="str">
        <f aca="false">IF($A1923="","",'3. Layout Parts'!$C1923)</f>
        <v/>
      </c>
      <c r="E1923" s="9" t="str">
        <f aca="false">IF($A1923="","",IFERROR(INDEX('2. Schematic Parts'!$B$2:$B$3001,MATCH($A1923,'2. Schematic Parts'!$A$2:$A$3001,0)),"NOT FOUND"))</f>
        <v/>
      </c>
      <c r="F1923" s="9" t="str">
        <f aca="false">IF($A1923="","",IFERROR(INDEX('2. Schematic Parts'!$C$2:$C$3001,MATCH($A1923,'2. Schematic Parts'!$A$2:$A$3001,0))&amp;"","NOT FOUND"))</f>
        <v/>
      </c>
      <c r="G1923" s="9" t="str">
        <f aca="false">IF($A1923="","",IFERROR(INDEX('2. Schematic Parts'!$D$2:$D$3001,MATCH($A1923,'2. Schematic Parts'!$A$2:$A$3001,0))&amp;"","NOT FOUND"))</f>
        <v/>
      </c>
      <c r="H1923" s="9" t="str">
        <f aca="false">IF($A1923="","",IF(COUNTIF('2. Schematic Parts'!$A$2:$A$3001,$A1923)=0,"NOT IN SCHEMATIC","OK"))</f>
        <v/>
      </c>
      <c r="I1923" s="9" t="str">
        <f aca="false">IF($A1923="","",IF($H1923="NOT IN SCHEMATIC","",IF(UPPER(TRIM($C1923))=UPPER(TRIM($E1923)),"OK","MISMATCH")))</f>
        <v/>
      </c>
      <c r="J1923" s="9" t="str">
        <f aca="false">IF($A1923="","",IF($H1923="NOT IN SCHEMATIC","",IF($F1923="","NO SCH DECAL",IF($D1923="","",IF(UPPER(TRIM($D1923))=UPPER(TRIM($F1923)),"OK","MISMATCH")))))</f>
        <v/>
      </c>
      <c r="K1923" s="16" t="str">
        <f aca="false">IF($A1923="","",SUMPRODUCT(--ISNUMBER(SEARCH(","&amp;TRIM($A1923)&amp;",",","&amp;SUBSTITUTE('1. Master BOM'!$D$2:$D$400," ","")&amp;","))))</f>
        <v/>
      </c>
      <c r="L1923" s="16" t="str">
        <f aca="false">IF($A1923="","",IF($K1923&lt;&gt;1,0,SUMPRODUCT(ISNUMBER(SEARCH(","&amp;TRIM($A1923)&amp;",",","&amp;SUBSTITUTE('1. Master BOM'!$D$2:$D$400," ","")&amp;","))*ROW('1. Master BOM'!$D$2:$D$400))))</f>
        <v/>
      </c>
      <c r="M1923" s="9" t="str">
        <f aca="false">IF($A1923="","",IF($K1923=0,"NOT IN BOM",IF($K1923&gt;1,"MULTIPLE BOM LINES","OK")))</f>
        <v/>
      </c>
      <c r="N1923" s="9" t="str">
        <f aca="false">IF($A1923="","",IF($L1923=0,"—",INDEX('1. Master BOM'!$A$1:$A$400,$L1923)))</f>
        <v/>
      </c>
      <c r="O1923" s="9" t="str">
        <f aca="false">IF($A1923="","",IF($L1923=0,"—",INDEX('1. Master BOM'!$B$1:$B$400,$L1923)))</f>
        <v/>
      </c>
      <c r="P1923" s="9" t="str">
        <f aca="false">IF($A1923="","",IF(OR($H1923="NOT IN SCHEMATIC",$O1923="—"),"",IF($G1923="","NO SCH PN",IF(UPPER(TRIM($G1923))=UPPER(TRIM($O1923)),"OK","MISMATCH"))))</f>
        <v/>
      </c>
      <c r="Q1923" s="9" t="str">
        <f aca="false">IF($A1923="","",IF($L1923=0,"—",INDEX('1. Master BOM'!$E$1:$E$400,$L1923)))</f>
        <v/>
      </c>
      <c r="R1923" s="9" t="str">
        <f aca="false">IF($A1923="","",IF($L1923=0,"—",IF(T(INDEX('1. Master BOM'!$F$1:$F$400,$L1923))="","(not set)",INDEX('1. Master BOM'!$F$1:$F$400,$L1923))))</f>
        <v/>
      </c>
      <c r="S1923" s="9" t="str">
        <f aca="false">IF($A1923="","",IF(OR($R1923="—",$R1923="(not set)",$D1923=""),"",IF(ISNUMBER(SEARCH(SUBSTITUTE(SUBSTITUTE(SUBSTITUTE($R1923,"-",""),"_","")," ",""),SUBSTITUTE(SUBSTITUTE(SUBSTITUTE($D1923,"-",""),"_","")," ",""))),"OK","CHECK")))</f>
        <v/>
      </c>
      <c r="T1923" s="9" t="str">
        <f aca="false">IF($A1923="","",IF(OR($H1923="NOT IN SCHEMATIC",$I1923="MISMATCH",$J1923="MISMATCH",$P1923="MISMATCH",$M1923&lt;&gt;"OK"),"REVIEW","OK"))</f>
        <v/>
      </c>
      <c r="U1923" s="14"/>
      <c r="V1923" s="14"/>
      <c r="W1923" s="17"/>
      <c r="X1923" s="14"/>
    </row>
    <row r="1924" customFormat="false" ht="15" hidden="false" customHeight="false" outlineLevel="0" collapsed="false">
      <c r="A1924" s="9" t="str">
        <f aca="false">IF('3. Layout Parts'!$A1924="","",TRIM('3. Layout Parts'!$A1924))</f>
        <v/>
      </c>
      <c r="B1924" s="9" t="str">
        <f aca="false">IF($A1924="","",'3. Layout Parts'!$D1924)</f>
        <v/>
      </c>
      <c r="C1924" s="9" t="str">
        <f aca="false">IF($A1924="","",'3. Layout Parts'!$B1924)</f>
        <v/>
      </c>
      <c r="D1924" s="9" t="str">
        <f aca="false">IF($A1924="","",'3. Layout Parts'!$C1924)</f>
        <v/>
      </c>
      <c r="E1924" s="9" t="str">
        <f aca="false">IF($A1924="","",IFERROR(INDEX('2. Schematic Parts'!$B$2:$B$3001,MATCH($A1924,'2. Schematic Parts'!$A$2:$A$3001,0)),"NOT FOUND"))</f>
        <v/>
      </c>
      <c r="F1924" s="9" t="str">
        <f aca="false">IF($A1924="","",IFERROR(INDEX('2. Schematic Parts'!$C$2:$C$3001,MATCH($A1924,'2. Schematic Parts'!$A$2:$A$3001,0))&amp;"","NOT FOUND"))</f>
        <v/>
      </c>
      <c r="G1924" s="9" t="str">
        <f aca="false">IF($A1924="","",IFERROR(INDEX('2. Schematic Parts'!$D$2:$D$3001,MATCH($A1924,'2. Schematic Parts'!$A$2:$A$3001,0))&amp;"","NOT FOUND"))</f>
        <v/>
      </c>
      <c r="H1924" s="9" t="str">
        <f aca="false">IF($A1924="","",IF(COUNTIF('2. Schematic Parts'!$A$2:$A$3001,$A1924)=0,"NOT IN SCHEMATIC","OK"))</f>
        <v/>
      </c>
      <c r="I1924" s="9" t="str">
        <f aca="false">IF($A1924="","",IF($H1924="NOT IN SCHEMATIC","",IF(UPPER(TRIM($C1924))=UPPER(TRIM($E1924)),"OK","MISMATCH")))</f>
        <v/>
      </c>
      <c r="J1924" s="9" t="str">
        <f aca="false">IF($A1924="","",IF($H1924="NOT IN SCHEMATIC","",IF($F1924="","NO SCH DECAL",IF($D1924="","",IF(UPPER(TRIM($D1924))=UPPER(TRIM($F1924)),"OK","MISMATCH")))))</f>
        <v/>
      </c>
      <c r="K1924" s="16" t="str">
        <f aca="false">IF($A1924="","",SUMPRODUCT(--ISNUMBER(SEARCH(","&amp;TRIM($A1924)&amp;",",","&amp;SUBSTITUTE('1. Master BOM'!$D$2:$D$400," ","")&amp;","))))</f>
        <v/>
      </c>
      <c r="L1924" s="16" t="str">
        <f aca="false">IF($A1924="","",IF($K1924&lt;&gt;1,0,SUMPRODUCT(ISNUMBER(SEARCH(","&amp;TRIM($A1924)&amp;",",","&amp;SUBSTITUTE('1. Master BOM'!$D$2:$D$400," ","")&amp;","))*ROW('1. Master BOM'!$D$2:$D$400))))</f>
        <v/>
      </c>
      <c r="M1924" s="9" t="str">
        <f aca="false">IF($A1924="","",IF($K1924=0,"NOT IN BOM",IF($K1924&gt;1,"MULTIPLE BOM LINES","OK")))</f>
        <v/>
      </c>
      <c r="N1924" s="9" t="str">
        <f aca="false">IF($A1924="","",IF($L1924=0,"—",INDEX('1. Master BOM'!$A$1:$A$400,$L1924)))</f>
        <v/>
      </c>
      <c r="O1924" s="9" t="str">
        <f aca="false">IF($A1924="","",IF($L1924=0,"—",INDEX('1. Master BOM'!$B$1:$B$400,$L1924)))</f>
        <v/>
      </c>
      <c r="P1924" s="9" t="str">
        <f aca="false">IF($A1924="","",IF(OR($H1924="NOT IN SCHEMATIC",$O1924="—"),"",IF($G1924="","NO SCH PN",IF(UPPER(TRIM($G1924))=UPPER(TRIM($O1924)),"OK","MISMATCH"))))</f>
        <v/>
      </c>
      <c r="Q1924" s="9" t="str">
        <f aca="false">IF($A1924="","",IF($L1924=0,"—",INDEX('1. Master BOM'!$E$1:$E$400,$L1924)))</f>
        <v/>
      </c>
      <c r="R1924" s="9" t="str">
        <f aca="false">IF($A1924="","",IF($L1924=0,"—",IF(T(INDEX('1. Master BOM'!$F$1:$F$400,$L1924))="","(not set)",INDEX('1. Master BOM'!$F$1:$F$400,$L1924))))</f>
        <v/>
      </c>
      <c r="S1924" s="9" t="str">
        <f aca="false">IF($A1924="","",IF(OR($R1924="—",$R1924="(not set)",$D1924=""),"",IF(ISNUMBER(SEARCH(SUBSTITUTE(SUBSTITUTE(SUBSTITUTE($R1924,"-",""),"_","")," ",""),SUBSTITUTE(SUBSTITUTE(SUBSTITUTE($D1924,"-",""),"_","")," ",""))),"OK","CHECK")))</f>
        <v/>
      </c>
      <c r="T1924" s="9" t="str">
        <f aca="false">IF($A1924="","",IF(OR($H1924="NOT IN SCHEMATIC",$I1924="MISMATCH",$J1924="MISMATCH",$P1924="MISMATCH",$M1924&lt;&gt;"OK"),"REVIEW","OK"))</f>
        <v/>
      </c>
      <c r="U1924" s="14"/>
      <c r="V1924" s="14"/>
      <c r="W1924" s="17"/>
      <c r="X1924" s="14"/>
    </row>
    <row r="1925" customFormat="false" ht="15" hidden="false" customHeight="false" outlineLevel="0" collapsed="false">
      <c r="A1925" s="9" t="str">
        <f aca="false">IF('3. Layout Parts'!$A1925="","",TRIM('3. Layout Parts'!$A1925))</f>
        <v/>
      </c>
      <c r="B1925" s="9" t="str">
        <f aca="false">IF($A1925="","",'3. Layout Parts'!$D1925)</f>
        <v/>
      </c>
      <c r="C1925" s="9" t="str">
        <f aca="false">IF($A1925="","",'3. Layout Parts'!$B1925)</f>
        <v/>
      </c>
      <c r="D1925" s="9" t="str">
        <f aca="false">IF($A1925="","",'3. Layout Parts'!$C1925)</f>
        <v/>
      </c>
      <c r="E1925" s="9" t="str">
        <f aca="false">IF($A1925="","",IFERROR(INDEX('2. Schematic Parts'!$B$2:$B$3001,MATCH($A1925,'2. Schematic Parts'!$A$2:$A$3001,0)),"NOT FOUND"))</f>
        <v/>
      </c>
      <c r="F1925" s="9" t="str">
        <f aca="false">IF($A1925="","",IFERROR(INDEX('2. Schematic Parts'!$C$2:$C$3001,MATCH($A1925,'2. Schematic Parts'!$A$2:$A$3001,0))&amp;"","NOT FOUND"))</f>
        <v/>
      </c>
      <c r="G1925" s="9" t="str">
        <f aca="false">IF($A1925="","",IFERROR(INDEX('2. Schematic Parts'!$D$2:$D$3001,MATCH($A1925,'2. Schematic Parts'!$A$2:$A$3001,0))&amp;"","NOT FOUND"))</f>
        <v/>
      </c>
      <c r="H1925" s="9" t="str">
        <f aca="false">IF($A1925="","",IF(COUNTIF('2. Schematic Parts'!$A$2:$A$3001,$A1925)=0,"NOT IN SCHEMATIC","OK"))</f>
        <v/>
      </c>
      <c r="I1925" s="9" t="str">
        <f aca="false">IF($A1925="","",IF($H1925="NOT IN SCHEMATIC","",IF(UPPER(TRIM($C1925))=UPPER(TRIM($E1925)),"OK","MISMATCH")))</f>
        <v/>
      </c>
      <c r="J1925" s="9" t="str">
        <f aca="false">IF($A1925="","",IF($H1925="NOT IN SCHEMATIC","",IF($F1925="","NO SCH DECAL",IF($D1925="","",IF(UPPER(TRIM($D1925))=UPPER(TRIM($F1925)),"OK","MISMATCH")))))</f>
        <v/>
      </c>
      <c r="K1925" s="16" t="str">
        <f aca="false">IF($A1925="","",SUMPRODUCT(--ISNUMBER(SEARCH(","&amp;TRIM($A1925)&amp;",",","&amp;SUBSTITUTE('1. Master BOM'!$D$2:$D$400," ","")&amp;","))))</f>
        <v/>
      </c>
      <c r="L1925" s="16" t="str">
        <f aca="false">IF($A1925="","",IF($K1925&lt;&gt;1,0,SUMPRODUCT(ISNUMBER(SEARCH(","&amp;TRIM($A1925)&amp;",",","&amp;SUBSTITUTE('1. Master BOM'!$D$2:$D$400," ","")&amp;","))*ROW('1. Master BOM'!$D$2:$D$400))))</f>
        <v/>
      </c>
      <c r="M1925" s="9" t="str">
        <f aca="false">IF($A1925="","",IF($K1925=0,"NOT IN BOM",IF($K1925&gt;1,"MULTIPLE BOM LINES","OK")))</f>
        <v/>
      </c>
      <c r="N1925" s="9" t="str">
        <f aca="false">IF($A1925="","",IF($L1925=0,"—",INDEX('1. Master BOM'!$A$1:$A$400,$L1925)))</f>
        <v/>
      </c>
      <c r="O1925" s="9" t="str">
        <f aca="false">IF($A1925="","",IF($L1925=0,"—",INDEX('1. Master BOM'!$B$1:$B$400,$L1925)))</f>
        <v/>
      </c>
      <c r="P1925" s="9" t="str">
        <f aca="false">IF($A1925="","",IF(OR($H1925="NOT IN SCHEMATIC",$O1925="—"),"",IF($G1925="","NO SCH PN",IF(UPPER(TRIM($G1925))=UPPER(TRIM($O1925)),"OK","MISMATCH"))))</f>
        <v/>
      </c>
      <c r="Q1925" s="9" t="str">
        <f aca="false">IF($A1925="","",IF($L1925=0,"—",INDEX('1. Master BOM'!$E$1:$E$400,$L1925)))</f>
        <v/>
      </c>
      <c r="R1925" s="9" t="str">
        <f aca="false">IF($A1925="","",IF($L1925=0,"—",IF(T(INDEX('1. Master BOM'!$F$1:$F$400,$L1925))="","(not set)",INDEX('1. Master BOM'!$F$1:$F$400,$L1925))))</f>
        <v/>
      </c>
      <c r="S1925" s="9" t="str">
        <f aca="false">IF($A1925="","",IF(OR($R1925="—",$R1925="(not set)",$D1925=""),"",IF(ISNUMBER(SEARCH(SUBSTITUTE(SUBSTITUTE(SUBSTITUTE($R1925,"-",""),"_","")," ",""),SUBSTITUTE(SUBSTITUTE(SUBSTITUTE($D1925,"-",""),"_","")," ",""))),"OK","CHECK")))</f>
        <v/>
      </c>
      <c r="T1925" s="9" t="str">
        <f aca="false">IF($A1925="","",IF(OR($H1925="NOT IN SCHEMATIC",$I1925="MISMATCH",$J1925="MISMATCH",$P1925="MISMATCH",$M1925&lt;&gt;"OK"),"REVIEW","OK"))</f>
        <v/>
      </c>
      <c r="U1925" s="14"/>
      <c r="V1925" s="14"/>
      <c r="W1925" s="17"/>
      <c r="X1925" s="14"/>
    </row>
    <row r="1926" customFormat="false" ht="15" hidden="false" customHeight="false" outlineLevel="0" collapsed="false">
      <c r="A1926" s="9" t="str">
        <f aca="false">IF('3. Layout Parts'!$A1926="","",TRIM('3. Layout Parts'!$A1926))</f>
        <v/>
      </c>
      <c r="B1926" s="9" t="str">
        <f aca="false">IF($A1926="","",'3. Layout Parts'!$D1926)</f>
        <v/>
      </c>
      <c r="C1926" s="9" t="str">
        <f aca="false">IF($A1926="","",'3. Layout Parts'!$B1926)</f>
        <v/>
      </c>
      <c r="D1926" s="9" t="str">
        <f aca="false">IF($A1926="","",'3. Layout Parts'!$C1926)</f>
        <v/>
      </c>
      <c r="E1926" s="9" t="str">
        <f aca="false">IF($A1926="","",IFERROR(INDEX('2. Schematic Parts'!$B$2:$B$3001,MATCH($A1926,'2. Schematic Parts'!$A$2:$A$3001,0)),"NOT FOUND"))</f>
        <v/>
      </c>
      <c r="F1926" s="9" t="str">
        <f aca="false">IF($A1926="","",IFERROR(INDEX('2. Schematic Parts'!$C$2:$C$3001,MATCH($A1926,'2. Schematic Parts'!$A$2:$A$3001,0))&amp;"","NOT FOUND"))</f>
        <v/>
      </c>
      <c r="G1926" s="9" t="str">
        <f aca="false">IF($A1926="","",IFERROR(INDEX('2. Schematic Parts'!$D$2:$D$3001,MATCH($A1926,'2. Schematic Parts'!$A$2:$A$3001,0))&amp;"","NOT FOUND"))</f>
        <v/>
      </c>
      <c r="H1926" s="9" t="str">
        <f aca="false">IF($A1926="","",IF(COUNTIF('2. Schematic Parts'!$A$2:$A$3001,$A1926)=0,"NOT IN SCHEMATIC","OK"))</f>
        <v/>
      </c>
      <c r="I1926" s="9" t="str">
        <f aca="false">IF($A1926="","",IF($H1926="NOT IN SCHEMATIC","",IF(UPPER(TRIM($C1926))=UPPER(TRIM($E1926)),"OK","MISMATCH")))</f>
        <v/>
      </c>
      <c r="J1926" s="9" t="str">
        <f aca="false">IF($A1926="","",IF($H1926="NOT IN SCHEMATIC","",IF($F1926="","NO SCH DECAL",IF($D1926="","",IF(UPPER(TRIM($D1926))=UPPER(TRIM($F1926)),"OK","MISMATCH")))))</f>
        <v/>
      </c>
      <c r="K1926" s="16" t="str">
        <f aca="false">IF($A1926="","",SUMPRODUCT(--ISNUMBER(SEARCH(","&amp;TRIM($A1926)&amp;",",","&amp;SUBSTITUTE('1. Master BOM'!$D$2:$D$400," ","")&amp;","))))</f>
        <v/>
      </c>
      <c r="L1926" s="16" t="str">
        <f aca="false">IF($A1926="","",IF($K1926&lt;&gt;1,0,SUMPRODUCT(ISNUMBER(SEARCH(","&amp;TRIM($A1926)&amp;",",","&amp;SUBSTITUTE('1. Master BOM'!$D$2:$D$400," ","")&amp;","))*ROW('1. Master BOM'!$D$2:$D$400))))</f>
        <v/>
      </c>
      <c r="M1926" s="9" t="str">
        <f aca="false">IF($A1926="","",IF($K1926=0,"NOT IN BOM",IF($K1926&gt;1,"MULTIPLE BOM LINES","OK")))</f>
        <v/>
      </c>
      <c r="N1926" s="9" t="str">
        <f aca="false">IF($A1926="","",IF($L1926=0,"—",INDEX('1. Master BOM'!$A$1:$A$400,$L1926)))</f>
        <v/>
      </c>
      <c r="O1926" s="9" t="str">
        <f aca="false">IF($A1926="","",IF($L1926=0,"—",INDEX('1. Master BOM'!$B$1:$B$400,$L1926)))</f>
        <v/>
      </c>
      <c r="P1926" s="9" t="str">
        <f aca="false">IF($A1926="","",IF(OR($H1926="NOT IN SCHEMATIC",$O1926="—"),"",IF($G1926="","NO SCH PN",IF(UPPER(TRIM($G1926))=UPPER(TRIM($O1926)),"OK","MISMATCH"))))</f>
        <v/>
      </c>
      <c r="Q1926" s="9" t="str">
        <f aca="false">IF($A1926="","",IF($L1926=0,"—",INDEX('1. Master BOM'!$E$1:$E$400,$L1926)))</f>
        <v/>
      </c>
      <c r="R1926" s="9" t="str">
        <f aca="false">IF($A1926="","",IF($L1926=0,"—",IF(T(INDEX('1. Master BOM'!$F$1:$F$400,$L1926))="","(not set)",INDEX('1. Master BOM'!$F$1:$F$400,$L1926))))</f>
        <v/>
      </c>
      <c r="S1926" s="9" t="str">
        <f aca="false">IF($A1926="","",IF(OR($R1926="—",$R1926="(not set)",$D1926=""),"",IF(ISNUMBER(SEARCH(SUBSTITUTE(SUBSTITUTE(SUBSTITUTE($R1926,"-",""),"_","")," ",""),SUBSTITUTE(SUBSTITUTE(SUBSTITUTE($D1926,"-",""),"_","")," ",""))),"OK","CHECK")))</f>
        <v/>
      </c>
      <c r="T1926" s="9" t="str">
        <f aca="false">IF($A1926="","",IF(OR($H1926="NOT IN SCHEMATIC",$I1926="MISMATCH",$J1926="MISMATCH",$P1926="MISMATCH",$M1926&lt;&gt;"OK"),"REVIEW","OK"))</f>
        <v/>
      </c>
      <c r="U1926" s="14"/>
      <c r="V1926" s="14"/>
      <c r="W1926" s="17"/>
      <c r="X1926" s="14"/>
    </row>
    <row r="1927" customFormat="false" ht="15" hidden="false" customHeight="false" outlineLevel="0" collapsed="false">
      <c r="A1927" s="9" t="str">
        <f aca="false">IF('3. Layout Parts'!$A1927="","",TRIM('3. Layout Parts'!$A1927))</f>
        <v/>
      </c>
      <c r="B1927" s="9" t="str">
        <f aca="false">IF($A1927="","",'3. Layout Parts'!$D1927)</f>
        <v/>
      </c>
      <c r="C1927" s="9" t="str">
        <f aca="false">IF($A1927="","",'3. Layout Parts'!$B1927)</f>
        <v/>
      </c>
      <c r="D1927" s="9" t="str">
        <f aca="false">IF($A1927="","",'3. Layout Parts'!$C1927)</f>
        <v/>
      </c>
      <c r="E1927" s="9" t="str">
        <f aca="false">IF($A1927="","",IFERROR(INDEX('2. Schematic Parts'!$B$2:$B$3001,MATCH($A1927,'2. Schematic Parts'!$A$2:$A$3001,0)),"NOT FOUND"))</f>
        <v/>
      </c>
      <c r="F1927" s="9" t="str">
        <f aca="false">IF($A1927="","",IFERROR(INDEX('2. Schematic Parts'!$C$2:$C$3001,MATCH($A1927,'2. Schematic Parts'!$A$2:$A$3001,0))&amp;"","NOT FOUND"))</f>
        <v/>
      </c>
      <c r="G1927" s="9" t="str">
        <f aca="false">IF($A1927="","",IFERROR(INDEX('2. Schematic Parts'!$D$2:$D$3001,MATCH($A1927,'2. Schematic Parts'!$A$2:$A$3001,0))&amp;"","NOT FOUND"))</f>
        <v/>
      </c>
      <c r="H1927" s="9" t="str">
        <f aca="false">IF($A1927="","",IF(COUNTIF('2. Schematic Parts'!$A$2:$A$3001,$A1927)=0,"NOT IN SCHEMATIC","OK"))</f>
        <v/>
      </c>
      <c r="I1927" s="9" t="str">
        <f aca="false">IF($A1927="","",IF($H1927="NOT IN SCHEMATIC","",IF(UPPER(TRIM($C1927))=UPPER(TRIM($E1927)),"OK","MISMATCH")))</f>
        <v/>
      </c>
      <c r="J1927" s="9" t="str">
        <f aca="false">IF($A1927="","",IF($H1927="NOT IN SCHEMATIC","",IF($F1927="","NO SCH DECAL",IF($D1927="","",IF(UPPER(TRIM($D1927))=UPPER(TRIM($F1927)),"OK","MISMATCH")))))</f>
        <v/>
      </c>
      <c r="K1927" s="16" t="str">
        <f aca="false">IF($A1927="","",SUMPRODUCT(--ISNUMBER(SEARCH(","&amp;TRIM($A1927)&amp;",",","&amp;SUBSTITUTE('1. Master BOM'!$D$2:$D$400," ","")&amp;","))))</f>
        <v/>
      </c>
      <c r="L1927" s="16" t="str">
        <f aca="false">IF($A1927="","",IF($K1927&lt;&gt;1,0,SUMPRODUCT(ISNUMBER(SEARCH(","&amp;TRIM($A1927)&amp;",",","&amp;SUBSTITUTE('1. Master BOM'!$D$2:$D$400," ","")&amp;","))*ROW('1. Master BOM'!$D$2:$D$400))))</f>
        <v/>
      </c>
      <c r="M1927" s="9" t="str">
        <f aca="false">IF($A1927="","",IF($K1927=0,"NOT IN BOM",IF($K1927&gt;1,"MULTIPLE BOM LINES","OK")))</f>
        <v/>
      </c>
      <c r="N1927" s="9" t="str">
        <f aca="false">IF($A1927="","",IF($L1927=0,"—",INDEX('1. Master BOM'!$A$1:$A$400,$L1927)))</f>
        <v/>
      </c>
      <c r="O1927" s="9" t="str">
        <f aca="false">IF($A1927="","",IF($L1927=0,"—",INDEX('1. Master BOM'!$B$1:$B$400,$L1927)))</f>
        <v/>
      </c>
      <c r="P1927" s="9" t="str">
        <f aca="false">IF($A1927="","",IF(OR($H1927="NOT IN SCHEMATIC",$O1927="—"),"",IF($G1927="","NO SCH PN",IF(UPPER(TRIM($G1927))=UPPER(TRIM($O1927)),"OK","MISMATCH"))))</f>
        <v/>
      </c>
      <c r="Q1927" s="9" t="str">
        <f aca="false">IF($A1927="","",IF($L1927=0,"—",INDEX('1. Master BOM'!$E$1:$E$400,$L1927)))</f>
        <v/>
      </c>
      <c r="R1927" s="9" t="str">
        <f aca="false">IF($A1927="","",IF($L1927=0,"—",IF(T(INDEX('1. Master BOM'!$F$1:$F$400,$L1927))="","(not set)",INDEX('1. Master BOM'!$F$1:$F$400,$L1927))))</f>
        <v/>
      </c>
      <c r="S1927" s="9" t="str">
        <f aca="false">IF($A1927="","",IF(OR($R1927="—",$R1927="(not set)",$D1927=""),"",IF(ISNUMBER(SEARCH(SUBSTITUTE(SUBSTITUTE(SUBSTITUTE($R1927,"-",""),"_","")," ",""),SUBSTITUTE(SUBSTITUTE(SUBSTITUTE($D1927,"-",""),"_","")," ",""))),"OK","CHECK")))</f>
        <v/>
      </c>
      <c r="T1927" s="9" t="str">
        <f aca="false">IF($A1927="","",IF(OR($H1927="NOT IN SCHEMATIC",$I1927="MISMATCH",$J1927="MISMATCH",$P1927="MISMATCH",$M1927&lt;&gt;"OK"),"REVIEW","OK"))</f>
        <v/>
      </c>
      <c r="U1927" s="14"/>
      <c r="V1927" s="14"/>
      <c r="W1927" s="17"/>
      <c r="X1927" s="14"/>
    </row>
    <row r="1928" customFormat="false" ht="15" hidden="false" customHeight="false" outlineLevel="0" collapsed="false">
      <c r="A1928" s="9" t="str">
        <f aca="false">IF('3. Layout Parts'!$A1928="","",TRIM('3. Layout Parts'!$A1928))</f>
        <v/>
      </c>
      <c r="B1928" s="9" t="str">
        <f aca="false">IF($A1928="","",'3. Layout Parts'!$D1928)</f>
        <v/>
      </c>
      <c r="C1928" s="9" t="str">
        <f aca="false">IF($A1928="","",'3. Layout Parts'!$B1928)</f>
        <v/>
      </c>
      <c r="D1928" s="9" t="str">
        <f aca="false">IF($A1928="","",'3. Layout Parts'!$C1928)</f>
        <v/>
      </c>
      <c r="E1928" s="9" t="str">
        <f aca="false">IF($A1928="","",IFERROR(INDEX('2. Schematic Parts'!$B$2:$B$3001,MATCH($A1928,'2. Schematic Parts'!$A$2:$A$3001,0)),"NOT FOUND"))</f>
        <v/>
      </c>
      <c r="F1928" s="9" t="str">
        <f aca="false">IF($A1928="","",IFERROR(INDEX('2. Schematic Parts'!$C$2:$C$3001,MATCH($A1928,'2. Schematic Parts'!$A$2:$A$3001,0))&amp;"","NOT FOUND"))</f>
        <v/>
      </c>
      <c r="G1928" s="9" t="str">
        <f aca="false">IF($A1928="","",IFERROR(INDEX('2. Schematic Parts'!$D$2:$D$3001,MATCH($A1928,'2. Schematic Parts'!$A$2:$A$3001,0))&amp;"","NOT FOUND"))</f>
        <v/>
      </c>
      <c r="H1928" s="9" t="str">
        <f aca="false">IF($A1928="","",IF(COUNTIF('2. Schematic Parts'!$A$2:$A$3001,$A1928)=0,"NOT IN SCHEMATIC","OK"))</f>
        <v/>
      </c>
      <c r="I1928" s="9" t="str">
        <f aca="false">IF($A1928="","",IF($H1928="NOT IN SCHEMATIC","",IF(UPPER(TRIM($C1928))=UPPER(TRIM($E1928)),"OK","MISMATCH")))</f>
        <v/>
      </c>
      <c r="J1928" s="9" t="str">
        <f aca="false">IF($A1928="","",IF($H1928="NOT IN SCHEMATIC","",IF($F1928="","NO SCH DECAL",IF($D1928="","",IF(UPPER(TRIM($D1928))=UPPER(TRIM($F1928)),"OK","MISMATCH")))))</f>
        <v/>
      </c>
      <c r="K1928" s="16" t="str">
        <f aca="false">IF($A1928="","",SUMPRODUCT(--ISNUMBER(SEARCH(","&amp;TRIM($A1928)&amp;",",","&amp;SUBSTITUTE('1. Master BOM'!$D$2:$D$400," ","")&amp;","))))</f>
        <v/>
      </c>
      <c r="L1928" s="16" t="str">
        <f aca="false">IF($A1928="","",IF($K1928&lt;&gt;1,0,SUMPRODUCT(ISNUMBER(SEARCH(","&amp;TRIM($A1928)&amp;",",","&amp;SUBSTITUTE('1. Master BOM'!$D$2:$D$400," ","")&amp;","))*ROW('1. Master BOM'!$D$2:$D$400))))</f>
        <v/>
      </c>
      <c r="M1928" s="9" t="str">
        <f aca="false">IF($A1928="","",IF($K1928=0,"NOT IN BOM",IF($K1928&gt;1,"MULTIPLE BOM LINES","OK")))</f>
        <v/>
      </c>
      <c r="N1928" s="9" t="str">
        <f aca="false">IF($A1928="","",IF($L1928=0,"—",INDEX('1. Master BOM'!$A$1:$A$400,$L1928)))</f>
        <v/>
      </c>
      <c r="O1928" s="9" t="str">
        <f aca="false">IF($A1928="","",IF($L1928=0,"—",INDEX('1. Master BOM'!$B$1:$B$400,$L1928)))</f>
        <v/>
      </c>
      <c r="P1928" s="9" t="str">
        <f aca="false">IF($A1928="","",IF(OR($H1928="NOT IN SCHEMATIC",$O1928="—"),"",IF($G1928="","NO SCH PN",IF(UPPER(TRIM($G1928))=UPPER(TRIM($O1928)),"OK","MISMATCH"))))</f>
        <v/>
      </c>
      <c r="Q1928" s="9" t="str">
        <f aca="false">IF($A1928="","",IF($L1928=0,"—",INDEX('1. Master BOM'!$E$1:$E$400,$L1928)))</f>
        <v/>
      </c>
      <c r="R1928" s="9" t="str">
        <f aca="false">IF($A1928="","",IF($L1928=0,"—",IF(T(INDEX('1. Master BOM'!$F$1:$F$400,$L1928))="","(not set)",INDEX('1. Master BOM'!$F$1:$F$400,$L1928))))</f>
        <v/>
      </c>
      <c r="S1928" s="9" t="str">
        <f aca="false">IF($A1928="","",IF(OR($R1928="—",$R1928="(not set)",$D1928=""),"",IF(ISNUMBER(SEARCH(SUBSTITUTE(SUBSTITUTE(SUBSTITUTE($R1928,"-",""),"_","")," ",""),SUBSTITUTE(SUBSTITUTE(SUBSTITUTE($D1928,"-",""),"_","")," ",""))),"OK","CHECK")))</f>
        <v/>
      </c>
      <c r="T1928" s="9" t="str">
        <f aca="false">IF($A1928="","",IF(OR($H1928="NOT IN SCHEMATIC",$I1928="MISMATCH",$J1928="MISMATCH",$P1928="MISMATCH",$M1928&lt;&gt;"OK"),"REVIEW","OK"))</f>
        <v/>
      </c>
      <c r="U1928" s="14"/>
      <c r="V1928" s="14"/>
      <c r="W1928" s="17"/>
      <c r="X1928" s="14"/>
    </row>
    <row r="1929" customFormat="false" ht="15" hidden="false" customHeight="false" outlineLevel="0" collapsed="false">
      <c r="A1929" s="9" t="str">
        <f aca="false">IF('3. Layout Parts'!$A1929="","",TRIM('3. Layout Parts'!$A1929))</f>
        <v/>
      </c>
      <c r="B1929" s="9" t="str">
        <f aca="false">IF($A1929="","",'3. Layout Parts'!$D1929)</f>
        <v/>
      </c>
      <c r="C1929" s="9" t="str">
        <f aca="false">IF($A1929="","",'3. Layout Parts'!$B1929)</f>
        <v/>
      </c>
      <c r="D1929" s="9" t="str">
        <f aca="false">IF($A1929="","",'3. Layout Parts'!$C1929)</f>
        <v/>
      </c>
      <c r="E1929" s="9" t="str">
        <f aca="false">IF($A1929="","",IFERROR(INDEX('2. Schematic Parts'!$B$2:$B$3001,MATCH($A1929,'2. Schematic Parts'!$A$2:$A$3001,0)),"NOT FOUND"))</f>
        <v/>
      </c>
      <c r="F1929" s="9" t="str">
        <f aca="false">IF($A1929="","",IFERROR(INDEX('2. Schematic Parts'!$C$2:$C$3001,MATCH($A1929,'2. Schematic Parts'!$A$2:$A$3001,0))&amp;"","NOT FOUND"))</f>
        <v/>
      </c>
      <c r="G1929" s="9" t="str">
        <f aca="false">IF($A1929="","",IFERROR(INDEX('2. Schematic Parts'!$D$2:$D$3001,MATCH($A1929,'2. Schematic Parts'!$A$2:$A$3001,0))&amp;"","NOT FOUND"))</f>
        <v/>
      </c>
      <c r="H1929" s="9" t="str">
        <f aca="false">IF($A1929="","",IF(COUNTIF('2. Schematic Parts'!$A$2:$A$3001,$A1929)=0,"NOT IN SCHEMATIC","OK"))</f>
        <v/>
      </c>
      <c r="I1929" s="9" t="str">
        <f aca="false">IF($A1929="","",IF($H1929="NOT IN SCHEMATIC","",IF(UPPER(TRIM($C1929))=UPPER(TRIM($E1929)),"OK","MISMATCH")))</f>
        <v/>
      </c>
      <c r="J1929" s="9" t="str">
        <f aca="false">IF($A1929="","",IF($H1929="NOT IN SCHEMATIC","",IF($F1929="","NO SCH DECAL",IF($D1929="","",IF(UPPER(TRIM($D1929))=UPPER(TRIM($F1929)),"OK","MISMATCH")))))</f>
        <v/>
      </c>
      <c r="K1929" s="16" t="str">
        <f aca="false">IF($A1929="","",SUMPRODUCT(--ISNUMBER(SEARCH(","&amp;TRIM($A1929)&amp;",",","&amp;SUBSTITUTE('1. Master BOM'!$D$2:$D$400," ","")&amp;","))))</f>
        <v/>
      </c>
      <c r="L1929" s="16" t="str">
        <f aca="false">IF($A1929="","",IF($K1929&lt;&gt;1,0,SUMPRODUCT(ISNUMBER(SEARCH(","&amp;TRIM($A1929)&amp;",",","&amp;SUBSTITUTE('1. Master BOM'!$D$2:$D$400," ","")&amp;","))*ROW('1. Master BOM'!$D$2:$D$400))))</f>
        <v/>
      </c>
      <c r="M1929" s="9" t="str">
        <f aca="false">IF($A1929="","",IF($K1929=0,"NOT IN BOM",IF($K1929&gt;1,"MULTIPLE BOM LINES","OK")))</f>
        <v/>
      </c>
      <c r="N1929" s="9" t="str">
        <f aca="false">IF($A1929="","",IF($L1929=0,"—",INDEX('1. Master BOM'!$A$1:$A$400,$L1929)))</f>
        <v/>
      </c>
      <c r="O1929" s="9" t="str">
        <f aca="false">IF($A1929="","",IF($L1929=0,"—",INDEX('1. Master BOM'!$B$1:$B$400,$L1929)))</f>
        <v/>
      </c>
      <c r="P1929" s="9" t="str">
        <f aca="false">IF($A1929="","",IF(OR($H1929="NOT IN SCHEMATIC",$O1929="—"),"",IF($G1929="","NO SCH PN",IF(UPPER(TRIM($G1929))=UPPER(TRIM($O1929)),"OK","MISMATCH"))))</f>
        <v/>
      </c>
      <c r="Q1929" s="9" t="str">
        <f aca="false">IF($A1929="","",IF($L1929=0,"—",INDEX('1. Master BOM'!$E$1:$E$400,$L1929)))</f>
        <v/>
      </c>
      <c r="R1929" s="9" t="str">
        <f aca="false">IF($A1929="","",IF($L1929=0,"—",IF(T(INDEX('1. Master BOM'!$F$1:$F$400,$L1929))="","(not set)",INDEX('1. Master BOM'!$F$1:$F$400,$L1929))))</f>
        <v/>
      </c>
      <c r="S1929" s="9" t="str">
        <f aca="false">IF($A1929="","",IF(OR($R1929="—",$R1929="(not set)",$D1929=""),"",IF(ISNUMBER(SEARCH(SUBSTITUTE(SUBSTITUTE(SUBSTITUTE($R1929,"-",""),"_","")," ",""),SUBSTITUTE(SUBSTITUTE(SUBSTITUTE($D1929,"-",""),"_","")," ",""))),"OK","CHECK")))</f>
        <v/>
      </c>
      <c r="T1929" s="9" t="str">
        <f aca="false">IF($A1929="","",IF(OR($H1929="NOT IN SCHEMATIC",$I1929="MISMATCH",$J1929="MISMATCH",$P1929="MISMATCH",$M1929&lt;&gt;"OK"),"REVIEW","OK"))</f>
        <v/>
      </c>
      <c r="U1929" s="14"/>
      <c r="V1929" s="14"/>
      <c r="W1929" s="17"/>
      <c r="X1929" s="14"/>
    </row>
    <row r="1930" customFormat="false" ht="15" hidden="false" customHeight="false" outlineLevel="0" collapsed="false">
      <c r="A1930" s="9" t="str">
        <f aca="false">IF('3. Layout Parts'!$A1930="","",TRIM('3. Layout Parts'!$A1930))</f>
        <v/>
      </c>
      <c r="B1930" s="9" t="str">
        <f aca="false">IF($A1930="","",'3. Layout Parts'!$D1930)</f>
        <v/>
      </c>
      <c r="C1930" s="9" t="str">
        <f aca="false">IF($A1930="","",'3. Layout Parts'!$B1930)</f>
        <v/>
      </c>
      <c r="D1930" s="9" t="str">
        <f aca="false">IF($A1930="","",'3. Layout Parts'!$C1930)</f>
        <v/>
      </c>
      <c r="E1930" s="9" t="str">
        <f aca="false">IF($A1930="","",IFERROR(INDEX('2. Schematic Parts'!$B$2:$B$3001,MATCH($A1930,'2. Schematic Parts'!$A$2:$A$3001,0)),"NOT FOUND"))</f>
        <v/>
      </c>
      <c r="F1930" s="9" t="str">
        <f aca="false">IF($A1930="","",IFERROR(INDEX('2. Schematic Parts'!$C$2:$C$3001,MATCH($A1930,'2. Schematic Parts'!$A$2:$A$3001,0))&amp;"","NOT FOUND"))</f>
        <v/>
      </c>
      <c r="G1930" s="9" t="str">
        <f aca="false">IF($A1930="","",IFERROR(INDEX('2. Schematic Parts'!$D$2:$D$3001,MATCH($A1930,'2. Schematic Parts'!$A$2:$A$3001,0))&amp;"","NOT FOUND"))</f>
        <v/>
      </c>
      <c r="H1930" s="9" t="str">
        <f aca="false">IF($A1930="","",IF(COUNTIF('2. Schematic Parts'!$A$2:$A$3001,$A1930)=0,"NOT IN SCHEMATIC","OK"))</f>
        <v/>
      </c>
      <c r="I1930" s="9" t="str">
        <f aca="false">IF($A1930="","",IF($H1930="NOT IN SCHEMATIC","",IF(UPPER(TRIM($C1930))=UPPER(TRIM($E1930)),"OK","MISMATCH")))</f>
        <v/>
      </c>
      <c r="J1930" s="9" t="str">
        <f aca="false">IF($A1930="","",IF($H1930="NOT IN SCHEMATIC","",IF($F1930="","NO SCH DECAL",IF($D1930="","",IF(UPPER(TRIM($D1930))=UPPER(TRIM($F1930)),"OK","MISMATCH")))))</f>
        <v/>
      </c>
      <c r="K1930" s="16" t="str">
        <f aca="false">IF($A1930="","",SUMPRODUCT(--ISNUMBER(SEARCH(","&amp;TRIM($A1930)&amp;",",","&amp;SUBSTITUTE('1. Master BOM'!$D$2:$D$400," ","")&amp;","))))</f>
        <v/>
      </c>
      <c r="L1930" s="16" t="str">
        <f aca="false">IF($A1930="","",IF($K1930&lt;&gt;1,0,SUMPRODUCT(ISNUMBER(SEARCH(","&amp;TRIM($A1930)&amp;",",","&amp;SUBSTITUTE('1. Master BOM'!$D$2:$D$400," ","")&amp;","))*ROW('1. Master BOM'!$D$2:$D$400))))</f>
        <v/>
      </c>
      <c r="M1930" s="9" t="str">
        <f aca="false">IF($A1930="","",IF($K1930=0,"NOT IN BOM",IF($K1930&gt;1,"MULTIPLE BOM LINES","OK")))</f>
        <v/>
      </c>
      <c r="N1930" s="9" t="str">
        <f aca="false">IF($A1930="","",IF($L1930=0,"—",INDEX('1. Master BOM'!$A$1:$A$400,$L1930)))</f>
        <v/>
      </c>
      <c r="O1930" s="9" t="str">
        <f aca="false">IF($A1930="","",IF($L1930=0,"—",INDEX('1. Master BOM'!$B$1:$B$400,$L1930)))</f>
        <v/>
      </c>
      <c r="P1930" s="9" t="str">
        <f aca="false">IF($A1930="","",IF(OR($H1930="NOT IN SCHEMATIC",$O1930="—"),"",IF($G1930="","NO SCH PN",IF(UPPER(TRIM($G1930))=UPPER(TRIM($O1930)),"OK","MISMATCH"))))</f>
        <v/>
      </c>
      <c r="Q1930" s="9" t="str">
        <f aca="false">IF($A1930="","",IF($L1930=0,"—",INDEX('1. Master BOM'!$E$1:$E$400,$L1930)))</f>
        <v/>
      </c>
      <c r="R1930" s="9" t="str">
        <f aca="false">IF($A1930="","",IF($L1930=0,"—",IF(T(INDEX('1. Master BOM'!$F$1:$F$400,$L1930))="","(not set)",INDEX('1. Master BOM'!$F$1:$F$400,$L1930))))</f>
        <v/>
      </c>
      <c r="S1930" s="9" t="str">
        <f aca="false">IF($A1930="","",IF(OR($R1930="—",$R1930="(not set)",$D1930=""),"",IF(ISNUMBER(SEARCH(SUBSTITUTE(SUBSTITUTE(SUBSTITUTE($R1930,"-",""),"_","")," ",""),SUBSTITUTE(SUBSTITUTE(SUBSTITUTE($D1930,"-",""),"_","")," ",""))),"OK","CHECK")))</f>
        <v/>
      </c>
      <c r="T1930" s="9" t="str">
        <f aca="false">IF($A1930="","",IF(OR($H1930="NOT IN SCHEMATIC",$I1930="MISMATCH",$J1930="MISMATCH",$P1930="MISMATCH",$M1930&lt;&gt;"OK"),"REVIEW","OK"))</f>
        <v/>
      </c>
      <c r="U1930" s="14"/>
      <c r="V1930" s="14"/>
      <c r="W1930" s="17"/>
      <c r="X1930" s="14"/>
    </row>
    <row r="1931" customFormat="false" ht="15" hidden="false" customHeight="false" outlineLevel="0" collapsed="false">
      <c r="A1931" s="9" t="str">
        <f aca="false">IF('3. Layout Parts'!$A1931="","",TRIM('3. Layout Parts'!$A1931))</f>
        <v/>
      </c>
      <c r="B1931" s="9" t="str">
        <f aca="false">IF($A1931="","",'3. Layout Parts'!$D1931)</f>
        <v/>
      </c>
      <c r="C1931" s="9" t="str">
        <f aca="false">IF($A1931="","",'3. Layout Parts'!$B1931)</f>
        <v/>
      </c>
      <c r="D1931" s="9" t="str">
        <f aca="false">IF($A1931="","",'3. Layout Parts'!$C1931)</f>
        <v/>
      </c>
      <c r="E1931" s="9" t="str">
        <f aca="false">IF($A1931="","",IFERROR(INDEX('2. Schematic Parts'!$B$2:$B$3001,MATCH($A1931,'2. Schematic Parts'!$A$2:$A$3001,0)),"NOT FOUND"))</f>
        <v/>
      </c>
      <c r="F1931" s="9" t="str">
        <f aca="false">IF($A1931="","",IFERROR(INDEX('2. Schematic Parts'!$C$2:$C$3001,MATCH($A1931,'2. Schematic Parts'!$A$2:$A$3001,0))&amp;"","NOT FOUND"))</f>
        <v/>
      </c>
      <c r="G1931" s="9" t="str">
        <f aca="false">IF($A1931="","",IFERROR(INDEX('2. Schematic Parts'!$D$2:$D$3001,MATCH($A1931,'2. Schematic Parts'!$A$2:$A$3001,0))&amp;"","NOT FOUND"))</f>
        <v/>
      </c>
      <c r="H1931" s="9" t="str">
        <f aca="false">IF($A1931="","",IF(COUNTIF('2. Schematic Parts'!$A$2:$A$3001,$A1931)=0,"NOT IN SCHEMATIC","OK"))</f>
        <v/>
      </c>
      <c r="I1931" s="9" t="str">
        <f aca="false">IF($A1931="","",IF($H1931="NOT IN SCHEMATIC","",IF(UPPER(TRIM($C1931))=UPPER(TRIM($E1931)),"OK","MISMATCH")))</f>
        <v/>
      </c>
      <c r="J1931" s="9" t="str">
        <f aca="false">IF($A1931="","",IF($H1931="NOT IN SCHEMATIC","",IF($F1931="","NO SCH DECAL",IF($D1931="","",IF(UPPER(TRIM($D1931))=UPPER(TRIM($F1931)),"OK","MISMATCH")))))</f>
        <v/>
      </c>
      <c r="K1931" s="16" t="str">
        <f aca="false">IF($A1931="","",SUMPRODUCT(--ISNUMBER(SEARCH(","&amp;TRIM($A1931)&amp;",",","&amp;SUBSTITUTE('1. Master BOM'!$D$2:$D$400," ","")&amp;","))))</f>
        <v/>
      </c>
      <c r="L1931" s="16" t="str">
        <f aca="false">IF($A1931="","",IF($K1931&lt;&gt;1,0,SUMPRODUCT(ISNUMBER(SEARCH(","&amp;TRIM($A1931)&amp;",",","&amp;SUBSTITUTE('1. Master BOM'!$D$2:$D$400," ","")&amp;","))*ROW('1. Master BOM'!$D$2:$D$400))))</f>
        <v/>
      </c>
      <c r="M1931" s="9" t="str">
        <f aca="false">IF($A1931="","",IF($K1931=0,"NOT IN BOM",IF($K1931&gt;1,"MULTIPLE BOM LINES","OK")))</f>
        <v/>
      </c>
      <c r="N1931" s="9" t="str">
        <f aca="false">IF($A1931="","",IF($L1931=0,"—",INDEX('1. Master BOM'!$A$1:$A$400,$L1931)))</f>
        <v/>
      </c>
      <c r="O1931" s="9" t="str">
        <f aca="false">IF($A1931="","",IF($L1931=0,"—",INDEX('1. Master BOM'!$B$1:$B$400,$L1931)))</f>
        <v/>
      </c>
      <c r="P1931" s="9" t="str">
        <f aca="false">IF($A1931="","",IF(OR($H1931="NOT IN SCHEMATIC",$O1931="—"),"",IF($G1931="","NO SCH PN",IF(UPPER(TRIM($G1931))=UPPER(TRIM($O1931)),"OK","MISMATCH"))))</f>
        <v/>
      </c>
      <c r="Q1931" s="9" t="str">
        <f aca="false">IF($A1931="","",IF($L1931=0,"—",INDEX('1. Master BOM'!$E$1:$E$400,$L1931)))</f>
        <v/>
      </c>
      <c r="R1931" s="9" t="str">
        <f aca="false">IF($A1931="","",IF($L1931=0,"—",IF(T(INDEX('1. Master BOM'!$F$1:$F$400,$L1931))="","(not set)",INDEX('1. Master BOM'!$F$1:$F$400,$L1931))))</f>
        <v/>
      </c>
      <c r="S1931" s="9" t="str">
        <f aca="false">IF($A1931="","",IF(OR($R1931="—",$R1931="(not set)",$D1931=""),"",IF(ISNUMBER(SEARCH(SUBSTITUTE(SUBSTITUTE(SUBSTITUTE($R1931,"-",""),"_","")," ",""),SUBSTITUTE(SUBSTITUTE(SUBSTITUTE($D1931,"-",""),"_","")," ",""))),"OK","CHECK")))</f>
        <v/>
      </c>
      <c r="T1931" s="9" t="str">
        <f aca="false">IF($A1931="","",IF(OR($H1931="NOT IN SCHEMATIC",$I1931="MISMATCH",$J1931="MISMATCH",$P1931="MISMATCH",$M1931&lt;&gt;"OK"),"REVIEW","OK"))</f>
        <v/>
      </c>
      <c r="U1931" s="14"/>
      <c r="V1931" s="14"/>
      <c r="W1931" s="17"/>
      <c r="X1931" s="14"/>
    </row>
    <row r="1932" customFormat="false" ht="15" hidden="false" customHeight="false" outlineLevel="0" collapsed="false">
      <c r="A1932" s="9" t="str">
        <f aca="false">IF('3. Layout Parts'!$A1932="","",TRIM('3. Layout Parts'!$A1932))</f>
        <v/>
      </c>
      <c r="B1932" s="9" t="str">
        <f aca="false">IF($A1932="","",'3. Layout Parts'!$D1932)</f>
        <v/>
      </c>
      <c r="C1932" s="9" t="str">
        <f aca="false">IF($A1932="","",'3. Layout Parts'!$B1932)</f>
        <v/>
      </c>
      <c r="D1932" s="9" t="str">
        <f aca="false">IF($A1932="","",'3. Layout Parts'!$C1932)</f>
        <v/>
      </c>
      <c r="E1932" s="9" t="str">
        <f aca="false">IF($A1932="","",IFERROR(INDEX('2. Schematic Parts'!$B$2:$B$3001,MATCH($A1932,'2. Schematic Parts'!$A$2:$A$3001,0)),"NOT FOUND"))</f>
        <v/>
      </c>
      <c r="F1932" s="9" t="str">
        <f aca="false">IF($A1932="","",IFERROR(INDEX('2. Schematic Parts'!$C$2:$C$3001,MATCH($A1932,'2. Schematic Parts'!$A$2:$A$3001,0))&amp;"","NOT FOUND"))</f>
        <v/>
      </c>
      <c r="G1932" s="9" t="str">
        <f aca="false">IF($A1932="","",IFERROR(INDEX('2. Schematic Parts'!$D$2:$D$3001,MATCH($A1932,'2. Schematic Parts'!$A$2:$A$3001,0))&amp;"","NOT FOUND"))</f>
        <v/>
      </c>
      <c r="H1932" s="9" t="str">
        <f aca="false">IF($A1932="","",IF(COUNTIF('2. Schematic Parts'!$A$2:$A$3001,$A1932)=0,"NOT IN SCHEMATIC","OK"))</f>
        <v/>
      </c>
      <c r="I1932" s="9" t="str">
        <f aca="false">IF($A1932="","",IF($H1932="NOT IN SCHEMATIC","",IF(UPPER(TRIM($C1932))=UPPER(TRIM($E1932)),"OK","MISMATCH")))</f>
        <v/>
      </c>
      <c r="J1932" s="9" t="str">
        <f aca="false">IF($A1932="","",IF($H1932="NOT IN SCHEMATIC","",IF($F1932="","NO SCH DECAL",IF($D1932="","",IF(UPPER(TRIM($D1932))=UPPER(TRIM($F1932)),"OK","MISMATCH")))))</f>
        <v/>
      </c>
      <c r="K1932" s="16" t="str">
        <f aca="false">IF($A1932="","",SUMPRODUCT(--ISNUMBER(SEARCH(","&amp;TRIM($A1932)&amp;",",","&amp;SUBSTITUTE('1. Master BOM'!$D$2:$D$400," ","")&amp;","))))</f>
        <v/>
      </c>
      <c r="L1932" s="16" t="str">
        <f aca="false">IF($A1932="","",IF($K1932&lt;&gt;1,0,SUMPRODUCT(ISNUMBER(SEARCH(","&amp;TRIM($A1932)&amp;",",","&amp;SUBSTITUTE('1. Master BOM'!$D$2:$D$400," ","")&amp;","))*ROW('1. Master BOM'!$D$2:$D$400))))</f>
        <v/>
      </c>
      <c r="M1932" s="9" t="str">
        <f aca="false">IF($A1932="","",IF($K1932=0,"NOT IN BOM",IF($K1932&gt;1,"MULTIPLE BOM LINES","OK")))</f>
        <v/>
      </c>
      <c r="N1932" s="9" t="str">
        <f aca="false">IF($A1932="","",IF($L1932=0,"—",INDEX('1. Master BOM'!$A$1:$A$400,$L1932)))</f>
        <v/>
      </c>
      <c r="O1932" s="9" t="str">
        <f aca="false">IF($A1932="","",IF($L1932=0,"—",INDEX('1. Master BOM'!$B$1:$B$400,$L1932)))</f>
        <v/>
      </c>
      <c r="P1932" s="9" t="str">
        <f aca="false">IF($A1932="","",IF(OR($H1932="NOT IN SCHEMATIC",$O1932="—"),"",IF($G1932="","NO SCH PN",IF(UPPER(TRIM($G1932))=UPPER(TRIM($O1932)),"OK","MISMATCH"))))</f>
        <v/>
      </c>
      <c r="Q1932" s="9" t="str">
        <f aca="false">IF($A1932="","",IF($L1932=0,"—",INDEX('1. Master BOM'!$E$1:$E$400,$L1932)))</f>
        <v/>
      </c>
      <c r="R1932" s="9" t="str">
        <f aca="false">IF($A1932="","",IF($L1932=0,"—",IF(T(INDEX('1. Master BOM'!$F$1:$F$400,$L1932))="","(not set)",INDEX('1. Master BOM'!$F$1:$F$400,$L1932))))</f>
        <v/>
      </c>
      <c r="S1932" s="9" t="str">
        <f aca="false">IF($A1932="","",IF(OR($R1932="—",$R1932="(not set)",$D1932=""),"",IF(ISNUMBER(SEARCH(SUBSTITUTE(SUBSTITUTE(SUBSTITUTE($R1932,"-",""),"_","")," ",""),SUBSTITUTE(SUBSTITUTE(SUBSTITUTE($D1932,"-",""),"_","")," ",""))),"OK","CHECK")))</f>
        <v/>
      </c>
      <c r="T1932" s="9" t="str">
        <f aca="false">IF($A1932="","",IF(OR($H1932="NOT IN SCHEMATIC",$I1932="MISMATCH",$J1932="MISMATCH",$P1932="MISMATCH",$M1932&lt;&gt;"OK"),"REVIEW","OK"))</f>
        <v/>
      </c>
      <c r="U1932" s="14"/>
      <c r="V1932" s="14"/>
      <c r="W1932" s="17"/>
      <c r="X1932" s="14"/>
    </row>
    <row r="1933" customFormat="false" ht="15" hidden="false" customHeight="false" outlineLevel="0" collapsed="false">
      <c r="A1933" s="9" t="str">
        <f aca="false">IF('3. Layout Parts'!$A1933="","",TRIM('3. Layout Parts'!$A1933))</f>
        <v/>
      </c>
      <c r="B1933" s="9" t="str">
        <f aca="false">IF($A1933="","",'3. Layout Parts'!$D1933)</f>
        <v/>
      </c>
      <c r="C1933" s="9" t="str">
        <f aca="false">IF($A1933="","",'3. Layout Parts'!$B1933)</f>
        <v/>
      </c>
      <c r="D1933" s="9" t="str">
        <f aca="false">IF($A1933="","",'3. Layout Parts'!$C1933)</f>
        <v/>
      </c>
      <c r="E1933" s="9" t="str">
        <f aca="false">IF($A1933="","",IFERROR(INDEX('2. Schematic Parts'!$B$2:$B$3001,MATCH($A1933,'2. Schematic Parts'!$A$2:$A$3001,0)),"NOT FOUND"))</f>
        <v/>
      </c>
      <c r="F1933" s="9" t="str">
        <f aca="false">IF($A1933="","",IFERROR(INDEX('2. Schematic Parts'!$C$2:$C$3001,MATCH($A1933,'2. Schematic Parts'!$A$2:$A$3001,0))&amp;"","NOT FOUND"))</f>
        <v/>
      </c>
      <c r="G1933" s="9" t="str">
        <f aca="false">IF($A1933="","",IFERROR(INDEX('2. Schematic Parts'!$D$2:$D$3001,MATCH($A1933,'2. Schematic Parts'!$A$2:$A$3001,0))&amp;"","NOT FOUND"))</f>
        <v/>
      </c>
      <c r="H1933" s="9" t="str">
        <f aca="false">IF($A1933="","",IF(COUNTIF('2. Schematic Parts'!$A$2:$A$3001,$A1933)=0,"NOT IN SCHEMATIC","OK"))</f>
        <v/>
      </c>
      <c r="I1933" s="9" t="str">
        <f aca="false">IF($A1933="","",IF($H1933="NOT IN SCHEMATIC","",IF(UPPER(TRIM($C1933))=UPPER(TRIM($E1933)),"OK","MISMATCH")))</f>
        <v/>
      </c>
      <c r="J1933" s="9" t="str">
        <f aca="false">IF($A1933="","",IF($H1933="NOT IN SCHEMATIC","",IF($F1933="","NO SCH DECAL",IF($D1933="","",IF(UPPER(TRIM($D1933))=UPPER(TRIM($F1933)),"OK","MISMATCH")))))</f>
        <v/>
      </c>
      <c r="K1933" s="16" t="str">
        <f aca="false">IF($A1933="","",SUMPRODUCT(--ISNUMBER(SEARCH(","&amp;TRIM($A1933)&amp;",",","&amp;SUBSTITUTE('1. Master BOM'!$D$2:$D$400," ","")&amp;","))))</f>
        <v/>
      </c>
      <c r="L1933" s="16" t="str">
        <f aca="false">IF($A1933="","",IF($K1933&lt;&gt;1,0,SUMPRODUCT(ISNUMBER(SEARCH(","&amp;TRIM($A1933)&amp;",",","&amp;SUBSTITUTE('1. Master BOM'!$D$2:$D$400," ","")&amp;","))*ROW('1. Master BOM'!$D$2:$D$400))))</f>
        <v/>
      </c>
      <c r="M1933" s="9" t="str">
        <f aca="false">IF($A1933="","",IF($K1933=0,"NOT IN BOM",IF($K1933&gt;1,"MULTIPLE BOM LINES","OK")))</f>
        <v/>
      </c>
      <c r="N1933" s="9" t="str">
        <f aca="false">IF($A1933="","",IF($L1933=0,"—",INDEX('1. Master BOM'!$A$1:$A$400,$L1933)))</f>
        <v/>
      </c>
      <c r="O1933" s="9" t="str">
        <f aca="false">IF($A1933="","",IF($L1933=0,"—",INDEX('1. Master BOM'!$B$1:$B$400,$L1933)))</f>
        <v/>
      </c>
      <c r="P1933" s="9" t="str">
        <f aca="false">IF($A1933="","",IF(OR($H1933="NOT IN SCHEMATIC",$O1933="—"),"",IF($G1933="","NO SCH PN",IF(UPPER(TRIM($G1933))=UPPER(TRIM($O1933)),"OK","MISMATCH"))))</f>
        <v/>
      </c>
      <c r="Q1933" s="9" t="str">
        <f aca="false">IF($A1933="","",IF($L1933=0,"—",INDEX('1. Master BOM'!$E$1:$E$400,$L1933)))</f>
        <v/>
      </c>
      <c r="R1933" s="9" t="str">
        <f aca="false">IF($A1933="","",IF($L1933=0,"—",IF(T(INDEX('1. Master BOM'!$F$1:$F$400,$L1933))="","(not set)",INDEX('1. Master BOM'!$F$1:$F$400,$L1933))))</f>
        <v/>
      </c>
      <c r="S1933" s="9" t="str">
        <f aca="false">IF($A1933="","",IF(OR($R1933="—",$R1933="(not set)",$D1933=""),"",IF(ISNUMBER(SEARCH(SUBSTITUTE(SUBSTITUTE(SUBSTITUTE($R1933,"-",""),"_","")," ",""),SUBSTITUTE(SUBSTITUTE(SUBSTITUTE($D1933,"-",""),"_","")," ",""))),"OK","CHECK")))</f>
        <v/>
      </c>
      <c r="T1933" s="9" t="str">
        <f aca="false">IF($A1933="","",IF(OR($H1933="NOT IN SCHEMATIC",$I1933="MISMATCH",$J1933="MISMATCH",$P1933="MISMATCH",$M1933&lt;&gt;"OK"),"REVIEW","OK"))</f>
        <v/>
      </c>
      <c r="U1933" s="14"/>
      <c r="V1933" s="14"/>
      <c r="W1933" s="17"/>
      <c r="X1933" s="14"/>
    </row>
    <row r="1934" customFormat="false" ht="15" hidden="false" customHeight="false" outlineLevel="0" collapsed="false">
      <c r="A1934" s="9" t="str">
        <f aca="false">IF('3. Layout Parts'!$A1934="","",TRIM('3. Layout Parts'!$A1934))</f>
        <v/>
      </c>
      <c r="B1934" s="9" t="str">
        <f aca="false">IF($A1934="","",'3. Layout Parts'!$D1934)</f>
        <v/>
      </c>
      <c r="C1934" s="9" t="str">
        <f aca="false">IF($A1934="","",'3. Layout Parts'!$B1934)</f>
        <v/>
      </c>
      <c r="D1934" s="9" t="str">
        <f aca="false">IF($A1934="","",'3. Layout Parts'!$C1934)</f>
        <v/>
      </c>
      <c r="E1934" s="9" t="str">
        <f aca="false">IF($A1934="","",IFERROR(INDEX('2. Schematic Parts'!$B$2:$B$3001,MATCH($A1934,'2. Schematic Parts'!$A$2:$A$3001,0)),"NOT FOUND"))</f>
        <v/>
      </c>
      <c r="F1934" s="9" t="str">
        <f aca="false">IF($A1934="","",IFERROR(INDEX('2. Schematic Parts'!$C$2:$C$3001,MATCH($A1934,'2. Schematic Parts'!$A$2:$A$3001,0))&amp;"","NOT FOUND"))</f>
        <v/>
      </c>
      <c r="G1934" s="9" t="str">
        <f aca="false">IF($A1934="","",IFERROR(INDEX('2. Schematic Parts'!$D$2:$D$3001,MATCH($A1934,'2. Schematic Parts'!$A$2:$A$3001,0))&amp;"","NOT FOUND"))</f>
        <v/>
      </c>
      <c r="H1934" s="9" t="str">
        <f aca="false">IF($A1934="","",IF(COUNTIF('2. Schematic Parts'!$A$2:$A$3001,$A1934)=0,"NOT IN SCHEMATIC","OK"))</f>
        <v/>
      </c>
      <c r="I1934" s="9" t="str">
        <f aca="false">IF($A1934="","",IF($H1934="NOT IN SCHEMATIC","",IF(UPPER(TRIM($C1934))=UPPER(TRIM($E1934)),"OK","MISMATCH")))</f>
        <v/>
      </c>
      <c r="J1934" s="9" t="str">
        <f aca="false">IF($A1934="","",IF($H1934="NOT IN SCHEMATIC","",IF($F1934="","NO SCH DECAL",IF($D1934="","",IF(UPPER(TRIM($D1934))=UPPER(TRIM($F1934)),"OK","MISMATCH")))))</f>
        <v/>
      </c>
      <c r="K1934" s="16" t="str">
        <f aca="false">IF($A1934="","",SUMPRODUCT(--ISNUMBER(SEARCH(","&amp;TRIM($A1934)&amp;",",","&amp;SUBSTITUTE('1. Master BOM'!$D$2:$D$400," ","")&amp;","))))</f>
        <v/>
      </c>
      <c r="L1934" s="16" t="str">
        <f aca="false">IF($A1934="","",IF($K1934&lt;&gt;1,0,SUMPRODUCT(ISNUMBER(SEARCH(","&amp;TRIM($A1934)&amp;",",","&amp;SUBSTITUTE('1. Master BOM'!$D$2:$D$400," ","")&amp;","))*ROW('1. Master BOM'!$D$2:$D$400))))</f>
        <v/>
      </c>
      <c r="M1934" s="9" t="str">
        <f aca="false">IF($A1934="","",IF($K1934=0,"NOT IN BOM",IF($K1934&gt;1,"MULTIPLE BOM LINES","OK")))</f>
        <v/>
      </c>
      <c r="N1934" s="9" t="str">
        <f aca="false">IF($A1934="","",IF($L1934=0,"—",INDEX('1. Master BOM'!$A$1:$A$400,$L1934)))</f>
        <v/>
      </c>
      <c r="O1934" s="9" t="str">
        <f aca="false">IF($A1934="","",IF($L1934=0,"—",INDEX('1. Master BOM'!$B$1:$B$400,$L1934)))</f>
        <v/>
      </c>
      <c r="P1934" s="9" t="str">
        <f aca="false">IF($A1934="","",IF(OR($H1934="NOT IN SCHEMATIC",$O1934="—"),"",IF($G1934="","NO SCH PN",IF(UPPER(TRIM($G1934))=UPPER(TRIM($O1934)),"OK","MISMATCH"))))</f>
        <v/>
      </c>
      <c r="Q1934" s="9" t="str">
        <f aca="false">IF($A1934="","",IF($L1934=0,"—",INDEX('1. Master BOM'!$E$1:$E$400,$L1934)))</f>
        <v/>
      </c>
      <c r="R1934" s="9" t="str">
        <f aca="false">IF($A1934="","",IF($L1934=0,"—",IF(T(INDEX('1. Master BOM'!$F$1:$F$400,$L1934))="","(not set)",INDEX('1. Master BOM'!$F$1:$F$400,$L1934))))</f>
        <v/>
      </c>
      <c r="S1934" s="9" t="str">
        <f aca="false">IF($A1934="","",IF(OR($R1934="—",$R1934="(not set)",$D1934=""),"",IF(ISNUMBER(SEARCH(SUBSTITUTE(SUBSTITUTE(SUBSTITUTE($R1934,"-",""),"_","")," ",""),SUBSTITUTE(SUBSTITUTE(SUBSTITUTE($D1934,"-",""),"_","")," ",""))),"OK","CHECK")))</f>
        <v/>
      </c>
      <c r="T1934" s="9" t="str">
        <f aca="false">IF($A1934="","",IF(OR($H1934="NOT IN SCHEMATIC",$I1934="MISMATCH",$J1934="MISMATCH",$P1934="MISMATCH",$M1934&lt;&gt;"OK"),"REVIEW","OK"))</f>
        <v/>
      </c>
      <c r="U1934" s="14"/>
      <c r="V1934" s="14"/>
      <c r="W1934" s="17"/>
      <c r="X1934" s="14"/>
    </row>
    <row r="1935" customFormat="false" ht="15" hidden="false" customHeight="false" outlineLevel="0" collapsed="false">
      <c r="A1935" s="9" t="str">
        <f aca="false">IF('3. Layout Parts'!$A1935="","",TRIM('3. Layout Parts'!$A1935))</f>
        <v/>
      </c>
      <c r="B1935" s="9" t="str">
        <f aca="false">IF($A1935="","",'3. Layout Parts'!$D1935)</f>
        <v/>
      </c>
      <c r="C1935" s="9" t="str">
        <f aca="false">IF($A1935="","",'3. Layout Parts'!$B1935)</f>
        <v/>
      </c>
      <c r="D1935" s="9" t="str">
        <f aca="false">IF($A1935="","",'3. Layout Parts'!$C1935)</f>
        <v/>
      </c>
      <c r="E1935" s="9" t="str">
        <f aca="false">IF($A1935="","",IFERROR(INDEX('2. Schematic Parts'!$B$2:$B$3001,MATCH($A1935,'2. Schematic Parts'!$A$2:$A$3001,0)),"NOT FOUND"))</f>
        <v/>
      </c>
      <c r="F1935" s="9" t="str">
        <f aca="false">IF($A1935="","",IFERROR(INDEX('2. Schematic Parts'!$C$2:$C$3001,MATCH($A1935,'2. Schematic Parts'!$A$2:$A$3001,0))&amp;"","NOT FOUND"))</f>
        <v/>
      </c>
      <c r="G1935" s="9" t="str">
        <f aca="false">IF($A1935="","",IFERROR(INDEX('2. Schematic Parts'!$D$2:$D$3001,MATCH($A1935,'2. Schematic Parts'!$A$2:$A$3001,0))&amp;"","NOT FOUND"))</f>
        <v/>
      </c>
      <c r="H1935" s="9" t="str">
        <f aca="false">IF($A1935="","",IF(COUNTIF('2. Schematic Parts'!$A$2:$A$3001,$A1935)=0,"NOT IN SCHEMATIC","OK"))</f>
        <v/>
      </c>
      <c r="I1935" s="9" t="str">
        <f aca="false">IF($A1935="","",IF($H1935="NOT IN SCHEMATIC","",IF(UPPER(TRIM($C1935))=UPPER(TRIM($E1935)),"OK","MISMATCH")))</f>
        <v/>
      </c>
      <c r="J1935" s="9" t="str">
        <f aca="false">IF($A1935="","",IF($H1935="NOT IN SCHEMATIC","",IF($F1935="","NO SCH DECAL",IF($D1935="","",IF(UPPER(TRIM($D1935))=UPPER(TRIM($F1935)),"OK","MISMATCH")))))</f>
        <v/>
      </c>
      <c r="K1935" s="16" t="str">
        <f aca="false">IF($A1935="","",SUMPRODUCT(--ISNUMBER(SEARCH(","&amp;TRIM($A1935)&amp;",",","&amp;SUBSTITUTE('1. Master BOM'!$D$2:$D$400," ","")&amp;","))))</f>
        <v/>
      </c>
      <c r="L1935" s="16" t="str">
        <f aca="false">IF($A1935="","",IF($K1935&lt;&gt;1,0,SUMPRODUCT(ISNUMBER(SEARCH(","&amp;TRIM($A1935)&amp;",",","&amp;SUBSTITUTE('1. Master BOM'!$D$2:$D$400," ","")&amp;","))*ROW('1. Master BOM'!$D$2:$D$400))))</f>
        <v/>
      </c>
      <c r="M1935" s="9" t="str">
        <f aca="false">IF($A1935="","",IF($K1935=0,"NOT IN BOM",IF($K1935&gt;1,"MULTIPLE BOM LINES","OK")))</f>
        <v/>
      </c>
      <c r="N1935" s="9" t="str">
        <f aca="false">IF($A1935="","",IF($L1935=0,"—",INDEX('1. Master BOM'!$A$1:$A$400,$L1935)))</f>
        <v/>
      </c>
      <c r="O1935" s="9" t="str">
        <f aca="false">IF($A1935="","",IF($L1935=0,"—",INDEX('1. Master BOM'!$B$1:$B$400,$L1935)))</f>
        <v/>
      </c>
      <c r="P1935" s="9" t="str">
        <f aca="false">IF($A1935="","",IF(OR($H1935="NOT IN SCHEMATIC",$O1935="—"),"",IF($G1935="","NO SCH PN",IF(UPPER(TRIM($G1935))=UPPER(TRIM($O1935)),"OK","MISMATCH"))))</f>
        <v/>
      </c>
      <c r="Q1935" s="9" t="str">
        <f aca="false">IF($A1935="","",IF($L1935=0,"—",INDEX('1. Master BOM'!$E$1:$E$400,$L1935)))</f>
        <v/>
      </c>
      <c r="R1935" s="9" t="str">
        <f aca="false">IF($A1935="","",IF($L1935=0,"—",IF(T(INDEX('1. Master BOM'!$F$1:$F$400,$L1935))="","(not set)",INDEX('1. Master BOM'!$F$1:$F$400,$L1935))))</f>
        <v/>
      </c>
      <c r="S1935" s="9" t="str">
        <f aca="false">IF($A1935="","",IF(OR($R1935="—",$R1935="(not set)",$D1935=""),"",IF(ISNUMBER(SEARCH(SUBSTITUTE(SUBSTITUTE(SUBSTITUTE($R1935,"-",""),"_","")," ",""),SUBSTITUTE(SUBSTITUTE(SUBSTITUTE($D1935,"-",""),"_","")," ",""))),"OK","CHECK")))</f>
        <v/>
      </c>
      <c r="T1935" s="9" t="str">
        <f aca="false">IF($A1935="","",IF(OR($H1935="NOT IN SCHEMATIC",$I1935="MISMATCH",$J1935="MISMATCH",$P1935="MISMATCH",$M1935&lt;&gt;"OK"),"REVIEW","OK"))</f>
        <v/>
      </c>
      <c r="U1935" s="14"/>
      <c r="V1935" s="14"/>
      <c r="W1935" s="17"/>
      <c r="X1935" s="14"/>
    </row>
    <row r="1936" customFormat="false" ht="15" hidden="false" customHeight="false" outlineLevel="0" collapsed="false">
      <c r="A1936" s="9" t="str">
        <f aca="false">IF('3. Layout Parts'!$A1936="","",TRIM('3. Layout Parts'!$A1936))</f>
        <v/>
      </c>
      <c r="B1936" s="9" t="str">
        <f aca="false">IF($A1936="","",'3. Layout Parts'!$D1936)</f>
        <v/>
      </c>
      <c r="C1936" s="9" t="str">
        <f aca="false">IF($A1936="","",'3. Layout Parts'!$B1936)</f>
        <v/>
      </c>
      <c r="D1936" s="9" t="str">
        <f aca="false">IF($A1936="","",'3. Layout Parts'!$C1936)</f>
        <v/>
      </c>
      <c r="E1936" s="9" t="str">
        <f aca="false">IF($A1936="","",IFERROR(INDEX('2. Schematic Parts'!$B$2:$B$3001,MATCH($A1936,'2. Schematic Parts'!$A$2:$A$3001,0)),"NOT FOUND"))</f>
        <v/>
      </c>
      <c r="F1936" s="9" t="str">
        <f aca="false">IF($A1936="","",IFERROR(INDEX('2. Schematic Parts'!$C$2:$C$3001,MATCH($A1936,'2. Schematic Parts'!$A$2:$A$3001,0))&amp;"","NOT FOUND"))</f>
        <v/>
      </c>
      <c r="G1936" s="9" t="str">
        <f aca="false">IF($A1936="","",IFERROR(INDEX('2. Schematic Parts'!$D$2:$D$3001,MATCH($A1936,'2. Schematic Parts'!$A$2:$A$3001,0))&amp;"","NOT FOUND"))</f>
        <v/>
      </c>
      <c r="H1936" s="9" t="str">
        <f aca="false">IF($A1936="","",IF(COUNTIF('2. Schematic Parts'!$A$2:$A$3001,$A1936)=0,"NOT IN SCHEMATIC","OK"))</f>
        <v/>
      </c>
      <c r="I1936" s="9" t="str">
        <f aca="false">IF($A1936="","",IF($H1936="NOT IN SCHEMATIC","",IF(UPPER(TRIM($C1936))=UPPER(TRIM($E1936)),"OK","MISMATCH")))</f>
        <v/>
      </c>
      <c r="J1936" s="9" t="str">
        <f aca="false">IF($A1936="","",IF($H1936="NOT IN SCHEMATIC","",IF($F1936="","NO SCH DECAL",IF($D1936="","",IF(UPPER(TRIM($D1936))=UPPER(TRIM($F1936)),"OK","MISMATCH")))))</f>
        <v/>
      </c>
      <c r="K1936" s="16" t="str">
        <f aca="false">IF($A1936="","",SUMPRODUCT(--ISNUMBER(SEARCH(","&amp;TRIM($A1936)&amp;",",","&amp;SUBSTITUTE('1. Master BOM'!$D$2:$D$400," ","")&amp;","))))</f>
        <v/>
      </c>
      <c r="L1936" s="16" t="str">
        <f aca="false">IF($A1936="","",IF($K1936&lt;&gt;1,0,SUMPRODUCT(ISNUMBER(SEARCH(","&amp;TRIM($A1936)&amp;",",","&amp;SUBSTITUTE('1. Master BOM'!$D$2:$D$400," ","")&amp;","))*ROW('1. Master BOM'!$D$2:$D$400))))</f>
        <v/>
      </c>
      <c r="M1936" s="9" t="str">
        <f aca="false">IF($A1936="","",IF($K1936=0,"NOT IN BOM",IF($K1936&gt;1,"MULTIPLE BOM LINES","OK")))</f>
        <v/>
      </c>
      <c r="N1936" s="9" t="str">
        <f aca="false">IF($A1936="","",IF($L1936=0,"—",INDEX('1. Master BOM'!$A$1:$A$400,$L1936)))</f>
        <v/>
      </c>
      <c r="O1936" s="9" t="str">
        <f aca="false">IF($A1936="","",IF($L1936=0,"—",INDEX('1. Master BOM'!$B$1:$B$400,$L1936)))</f>
        <v/>
      </c>
      <c r="P1936" s="9" t="str">
        <f aca="false">IF($A1936="","",IF(OR($H1936="NOT IN SCHEMATIC",$O1936="—"),"",IF($G1936="","NO SCH PN",IF(UPPER(TRIM($G1936))=UPPER(TRIM($O1936)),"OK","MISMATCH"))))</f>
        <v/>
      </c>
      <c r="Q1936" s="9" t="str">
        <f aca="false">IF($A1936="","",IF($L1936=0,"—",INDEX('1. Master BOM'!$E$1:$E$400,$L1936)))</f>
        <v/>
      </c>
      <c r="R1936" s="9" t="str">
        <f aca="false">IF($A1936="","",IF($L1936=0,"—",IF(T(INDEX('1. Master BOM'!$F$1:$F$400,$L1936))="","(not set)",INDEX('1. Master BOM'!$F$1:$F$400,$L1936))))</f>
        <v/>
      </c>
      <c r="S1936" s="9" t="str">
        <f aca="false">IF($A1936="","",IF(OR($R1936="—",$R1936="(not set)",$D1936=""),"",IF(ISNUMBER(SEARCH(SUBSTITUTE(SUBSTITUTE(SUBSTITUTE($R1936,"-",""),"_","")," ",""),SUBSTITUTE(SUBSTITUTE(SUBSTITUTE($D1936,"-",""),"_","")," ",""))),"OK","CHECK")))</f>
        <v/>
      </c>
      <c r="T1936" s="9" t="str">
        <f aca="false">IF($A1936="","",IF(OR($H1936="NOT IN SCHEMATIC",$I1936="MISMATCH",$J1936="MISMATCH",$P1936="MISMATCH",$M1936&lt;&gt;"OK"),"REVIEW","OK"))</f>
        <v/>
      </c>
      <c r="U1936" s="14"/>
      <c r="V1936" s="14"/>
      <c r="W1936" s="17"/>
      <c r="X1936" s="14"/>
    </row>
    <row r="1937" customFormat="false" ht="15" hidden="false" customHeight="false" outlineLevel="0" collapsed="false">
      <c r="A1937" s="9" t="str">
        <f aca="false">IF('3. Layout Parts'!$A1937="","",TRIM('3. Layout Parts'!$A1937))</f>
        <v/>
      </c>
      <c r="B1937" s="9" t="str">
        <f aca="false">IF($A1937="","",'3. Layout Parts'!$D1937)</f>
        <v/>
      </c>
      <c r="C1937" s="9" t="str">
        <f aca="false">IF($A1937="","",'3. Layout Parts'!$B1937)</f>
        <v/>
      </c>
      <c r="D1937" s="9" t="str">
        <f aca="false">IF($A1937="","",'3. Layout Parts'!$C1937)</f>
        <v/>
      </c>
      <c r="E1937" s="9" t="str">
        <f aca="false">IF($A1937="","",IFERROR(INDEX('2. Schematic Parts'!$B$2:$B$3001,MATCH($A1937,'2. Schematic Parts'!$A$2:$A$3001,0)),"NOT FOUND"))</f>
        <v/>
      </c>
      <c r="F1937" s="9" t="str">
        <f aca="false">IF($A1937="","",IFERROR(INDEX('2. Schematic Parts'!$C$2:$C$3001,MATCH($A1937,'2. Schematic Parts'!$A$2:$A$3001,0))&amp;"","NOT FOUND"))</f>
        <v/>
      </c>
      <c r="G1937" s="9" t="str">
        <f aca="false">IF($A1937="","",IFERROR(INDEX('2. Schematic Parts'!$D$2:$D$3001,MATCH($A1937,'2. Schematic Parts'!$A$2:$A$3001,0))&amp;"","NOT FOUND"))</f>
        <v/>
      </c>
      <c r="H1937" s="9" t="str">
        <f aca="false">IF($A1937="","",IF(COUNTIF('2. Schematic Parts'!$A$2:$A$3001,$A1937)=0,"NOT IN SCHEMATIC","OK"))</f>
        <v/>
      </c>
      <c r="I1937" s="9" t="str">
        <f aca="false">IF($A1937="","",IF($H1937="NOT IN SCHEMATIC","",IF(UPPER(TRIM($C1937))=UPPER(TRIM($E1937)),"OK","MISMATCH")))</f>
        <v/>
      </c>
      <c r="J1937" s="9" t="str">
        <f aca="false">IF($A1937="","",IF($H1937="NOT IN SCHEMATIC","",IF($F1937="","NO SCH DECAL",IF($D1937="","",IF(UPPER(TRIM($D1937))=UPPER(TRIM($F1937)),"OK","MISMATCH")))))</f>
        <v/>
      </c>
      <c r="K1937" s="16" t="str">
        <f aca="false">IF($A1937="","",SUMPRODUCT(--ISNUMBER(SEARCH(","&amp;TRIM($A1937)&amp;",",","&amp;SUBSTITUTE('1. Master BOM'!$D$2:$D$400," ","")&amp;","))))</f>
        <v/>
      </c>
      <c r="L1937" s="16" t="str">
        <f aca="false">IF($A1937="","",IF($K1937&lt;&gt;1,0,SUMPRODUCT(ISNUMBER(SEARCH(","&amp;TRIM($A1937)&amp;",",","&amp;SUBSTITUTE('1. Master BOM'!$D$2:$D$400," ","")&amp;","))*ROW('1. Master BOM'!$D$2:$D$400))))</f>
        <v/>
      </c>
      <c r="M1937" s="9" t="str">
        <f aca="false">IF($A1937="","",IF($K1937=0,"NOT IN BOM",IF($K1937&gt;1,"MULTIPLE BOM LINES","OK")))</f>
        <v/>
      </c>
      <c r="N1937" s="9" t="str">
        <f aca="false">IF($A1937="","",IF($L1937=0,"—",INDEX('1. Master BOM'!$A$1:$A$400,$L1937)))</f>
        <v/>
      </c>
      <c r="O1937" s="9" t="str">
        <f aca="false">IF($A1937="","",IF($L1937=0,"—",INDEX('1. Master BOM'!$B$1:$B$400,$L1937)))</f>
        <v/>
      </c>
      <c r="P1937" s="9" t="str">
        <f aca="false">IF($A1937="","",IF(OR($H1937="NOT IN SCHEMATIC",$O1937="—"),"",IF($G1937="","NO SCH PN",IF(UPPER(TRIM($G1937))=UPPER(TRIM($O1937)),"OK","MISMATCH"))))</f>
        <v/>
      </c>
      <c r="Q1937" s="9" t="str">
        <f aca="false">IF($A1937="","",IF($L1937=0,"—",INDEX('1. Master BOM'!$E$1:$E$400,$L1937)))</f>
        <v/>
      </c>
      <c r="R1937" s="9" t="str">
        <f aca="false">IF($A1937="","",IF($L1937=0,"—",IF(T(INDEX('1. Master BOM'!$F$1:$F$400,$L1937))="","(not set)",INDEX('1. Master BOM'!$F$1:$F$400,$L1937))))</f>
        <v/>
      </c>
      <c r="S1937" s="9" t="str">
        <f aca="false">IF($A1937="","",IF(OR($R1937="—",$R1937="(not set)",$D1937=""),"",IF(ISNUMBER(SEARCH(SUBSTITUTE(SUBSTITUTE(SUBSTITUTE($R1937,"-",""),"_","")," ",""),SUBSTITUTE(SUBSTITUTE(SUBSTITUTE($D1937,"-",""),"_","")," ",""))),"OK","CHECK")))</f>
        <v/>
      </c>
      <c r="T1937" s="9" t="str">
        <f aca="false">IF($A1937="","",IF(OR($H1937="NOT IN SCHEMATIC",$I1937="MISMATCH",$J1937="MISMATCH",$P1937="MISMATCH",$M1937&lt;&gt;"OK"),"REVIEW","OK"))</f>
        <v/>
      </c>
      <c r="U1937" s="14"/>
      <c r="V1937" s="14"/>
      <c r="W1937" s="17"/>
      <c r="X1937" s="14"/>
    </row>
    <row r="1938" customFormat="false" ht="15" hidden="false" customHeight="false" outlineLevel="0" collapsed="false">
      <c r="A1938" s="9" t="str">
        <f aca="false">IF('3. Layout Parts'!$A1938="","",TRIM('3. Layout Parts'!$A1938))</f>
        <v/>
      </c>
      <c r="B1938" s="9" t="str">
        <f aca="false">IF($A1938="","",'3. Layout Parts'!$D1938)</f>
        <v/>
      </c>
      <c r="C1938" s="9" t="str">
        <f aca="false">IF($A1938="","",'3. Layout Parts'!$B1938)</f>
        <v/>
      </c>
      <c r="D1938" s="9" t="str">
        <f aca="false">IF($A1938="","",'3. Layout Parts'!$C1938)</f>
        <v/>
      </c>
      <c r="E1938" s="9" t="str">
        <f aca="false">IF($A1938="","",IFERROR(INDEX('2. Schematic Parts'!$B$2:$B$3001,MATCH($A1938,'2. Schematic Parts'!$A$2:$A$3001,0)),"NOT FOUND"))</f>
        <v/>
      </c>
      <c r="F1938" s="9" t="str">
        <f aca="false">IF($A1938="","",IFERROR(INDEX('2. Schematic Parts'!$C$2:$C$3001,MATCH($A1938,'2. Schematic Parts'!$A$2:$A$3001,0))&amp;"","NOT FOUND"))</f>
        <v/>
      </c>
      <c r="G1938" s="9" t="str">
        <f aca="false">IF($A1938="","",IFERROR(INDEX('2. Schematic Parts'!$D$2:$D$3001,MATCH($A1938,'2. Schematic Parts'!$A$2:$A$3001,0))&amp;"","NOT FOUND"))</f>
        <v/>
      </c>
      <c r="H1938" s="9" t="str">
        <f aca="false">IF($A1938="","",IF(COUNTIF('2. Schematic Parts'!$A$2:$A$3001,$A1938)=0,"NOT IN SCHEMATIC","OK"))</f>
        <v/>
      </c>
      <c r="I1938" s="9" t="str">
        <f aca="false">IF($A1938="","",IF($H1938="NOT IN SCHEMATIC","",IF(UPPER(TRIM($C1938))=UPPER(TRIM($E1938)),"OK","MISMATCH")))</f>
        <v/>
      </c>
      <c r="J1938" s="9" t="str">
        <f aca="false">IF($A1938="","",IF($H1938="NOT IN SCHEMATIC","",IF($F1938="","NO SCH DECAL",IF($D1938="","",IF(UPPER(TRIM($D1938))=UPPER(TRIM($F1938)),"OK","MISMATCH")))))</f>
        <v/>
      </c>
      <c r="K1938" s="16" t="str">
        <f aca="false">IF($A1938="","",SUMPRODUCT(--ISNUMBER(SEARCH(","&amp;TRIM($A1938)&amp;",",","&amp;SUBSTITUTE('1. Master BOM'!$D$2:$D$400," ","")&amp;","))))</f>
        <v/>
      </c>
      <c r="L1938" s="16" t="str">
        <f aca="false">IF($A1938="","",IF($K1938&lt;&gt;1,0,SUMPRODUCT(ISNUMBER(SEARCH(","&amp;TRIM($A1938)&amp;",",","&amp;SUBSTITUTE('1. Master BOM'!$D$2:$D$400," ","")&amp;","))*ROW('1. Master BOM'!$D$2:$D$400))))</f>
        <v/>
      </c>
      <c r="M1938" s="9" t="str">
        <f aca="false">IF($A1938="","",IF($K1938=0,"NOT IN BOM",IF($K1938&gt;1,"MULTIPLE BOM LINES","OK")))</f>
        <v/>
      </c>
      <c r="N1938" s="9" t="str">
        <f aca="false">IF($A1938="","",IF($L1938=0,"—",INDEX('1. Master BOM'!$A$1:$A$400,$L1938)))</f>
        <v/>
      </c>
      <c r="O1938" s="9" t="str">
        <f aca="false">IF($A1938="","",IF($L1938=0,"—",INDEX('1. Master BOM'!$B$1:$B$400,$L1938)))</f>
        <v/>
      </c>
      <c r="P1938" s="9" t="str">
        <f aca="false">IF($A1938="","",IF(OR($H1938="NOT IN SCHEMATIC",$O1938="—"),"",IF($G1938="","NO SCH PN",IF(UPPER(TRIM($G1938))=UPPER(TRIM($O1938)),"OK","MISMATCH"))))</f>
        <v/>
      </c>
      <c r="Q1938" s="9" t="str">
        <f aca="false">IF($A1938="","",IF($L1938=0,"—",INDEX('1. Master BOM'!$E$1:$E$400,$L1938)))</f>
        <v/>
      </c>
      <c r="R1938" s="9" t="str">
        <f aca="false">IF($A1938="","",IF($L1938=0,"—",IF(T(INDEX('1. Master BOM'!$F$1:$F$400,$L1938))="","(not set)",INDEX('1. Master BOM'!$F$1:$F$400,$L1938))))</f>
        <v/>
      </c>
      <c r="S1938" s="9" t="str">
        <f aca="false">IF($A1938="","",IF(OR($R1938="—",$R1938="(not set)",$D1938=""),"",IF(ISNUMBER(SEARCH(SUBSTITUTE(SUBSTITUTE(SUBSTITUTE($R1938,"-",""),"_","")," ",""),SUBSTITUTE(SUBSTITUTE(SUBSTITUTE($D1938,"-",""),"_","")," ",""))),"OK","CHECK")))</f>
        <v/>
      </c>
      <c r="T1938" s="9" t="str">
        <f aca="false">IF($A1938="","",IF(OR($H1938="NOT IN SCHEMATIC",$I1938="MISMATCH",$J1938="MISMATCH",$P1938="MISMATCH",$M1938&lt;&gt;"OK"),"REVIEW","OK"))</f>
        <v/>
      </c>
      <c r="U1938" s="14"/>
      <c r="V1938" s="14"/>
      <c r="W1938" s="17"/>
      <c r="X1938" s="14"/>
    </row>
    <row r="1939" customFormat="false" ht="15" hidden="false" customHeight="false" outlineLevel="0" collapsed="false">
      <c r="A1939" s="9" t="str">
        <f aca="false">IF('3. Layout Parts'!$A1939="","",TRIM('3. Layout Parts'!$A1939))</f>
        <v/>
      </c>
      <c r="B1939" s="9" t="str">
        <f aca="false">IF($A1939="","",'3. Layout Parts'!$D1939)</f>
        <v/>
      </c>
      <c r="C1939" s="9" t="str">
        <f aca="false">IF($A1939="","",'3. Layout Parts'!$B1939)</f>
        <v/>
      </c>
      <c r="D1939" s="9" t="str">
        <f aca="false">IF($A1939="","",'3. Layout Parts'!$C1939)</f>
        <v/>
      </c>
      <c r="E1939" s="9" t="str">
        <f aca="false">IF($A1939="","",IFERROR(INDEX('2. Schematic Parts'!$B$2:$B$3001,MATCH($A1939,'2. Schematic Parts'!$A$2:$A$3001,0)),"NOT FOUND"))</f>
        <v/>
      </c>
      <c r="F1939" s="9" t="str">
        <f aca="false">IF($A1939="","",IFERROR(INDEX('2. Schematic Parts'!$C$2:$C$3001,MATCH($A1939,'2. Schematic Parts'!$A$2:$A$3001,0))&amp;"","NOT FOUND"))</f>
        <v/>
      </c>
      <c r="G1939" s="9" t="str">
        <f aca="false">IF($A1939="","",IFERROR(INDEX('2. Schematic Parts'!$D$2:$D$3001,MATCH($A1939,'2. Schematic Parts'!$A$2:$A$3001,0))&amp;"","NOT FOUND"))</f>
        <v/>
      </c>
      <c r="H1939" s="9" t="str">
        <f aca="false">IF($A1939="","",IF(COUNTIF('2. Schematic Parts'!$A$2:$A$3001,$A1939)=0,"NOT IN SCHEMATIC","OK"))</f>
        <v/>
      </c>
      <c r="I1939" s="9" t="str">
        <f aca="false">IF($A1939="","",IF($H1939="NOT IN SCHEMATIC","",IF(UPPER(TRIM($C1939))=UPPER(TRIM($E1939)),"OK","MISMATCH")))</f>
        <v/>
      </c>
      <c r="J1939" s="9" t="str">
        <f aca="false">IF($A1939="","",IF($H1939="NOT IN SCHEMATIC","",IF($F1939="","NO SCH DECAL",IF($D1939="","",IF(UPPER(TRIM($D1939))=UPPER(TRIM($F1939)),"OK","MISMATCH")))))</f>
        <v/>
      </c>
      <c r="K1939" s="16" t="str">
        <f aca="false">IF($A1939="","",SUMPRODUCT(--ISNUMBER(SEARCH(","&amp;TRIM($A1939)&amp;",",","&amp;SUBSTITUTE('1. Master BOM'!$D$2:$D$400," ","")&amp;","))))</f>
        <v/>
      </c>
      <c r="L1939" s="16" t="str">
        <f aca="false">IF($A1939="","",IF($K1939&lt;&gt;1,0,SUMPRODUCT(ISNUMBER(SEARCH(","&amp;TRIM($A1939)&amp;",",","&amp;SUBSTITUTE('1. Master BOM'!$D$2:$D$400," ","")&amp;","))*ROW('1. Master BOM'!$D$2:$D$400))))</f>
        <v/>
      </c>
      <c r="M1939" s="9" t="str">
        <f aca="false">IF($A1939="","",IF($K1939=0,"NOT IN BOM",IF($K1939&gt;1,"MULTIPLE BOM LINES","OK")))</f>
        <v/>
      </c>
      <c r="N1939" s="9" t="str">
        <f aca="false">IF($A1939="","",IF($L1939=0,"—",INDEX('1. Master BOM'!$A$1:$A$400,$L1939)))</f>
        <v/>
      </c>
      <c r="O1939" s="9" t="str">
        <f aca="false">IF($A1939="","",IF($L1939=0,"—",INDEX('1. Master BOM'!$B$1:$B$400,$L1939)))</f>
        <v/>
      </c>
      <c r="P1939" s="9" t="str">
        <f aca="false">IF($A1939="","",IF(OR($H1939="NOT IN SCHEMATIC",$O1939="—"),"",IF($G1939="","NO SCH PN",IF(UPPER(TRIM($G1939))=UPPER(TRIM($O1939)),"OK","MISMATCH"))))</f>
        <v/>
      </c>
      <c r="Q1939" s="9" t="str">
        <f aca="false">IF($A1939="","",IF($L1939=0,"—",INDEX('1. Master BOM'!$E$1:$E$400,$L1939)))</f>
        <v/>
      </c>
      <c r="R1939" s="9" t="str">
        <f aca="false">IF($A1939="","",IF($L1939=0,"—",IF(T(INDEX('1. Master BOM'!$F$1:$F$400,$L1939))="","(not set)",INDEX('1. Master BOM'!$F$1:$F$400,$L1939))))</f>
        <v/>
      </c>
      <c r="S1939" s="9" t="str">
        <f aca="false">IF($A1939="","",IF(OR($R1939="—",$R1939="(not set)",$D1939=""),"",IF(ISNUMBER(SEARCH(SUBSTITUTE(SUBSTITUTE(SUBSTITUTE($R1939,"-",""),"_","")," ",""),SUBSTITUTE(SUBSTITUTE(SUBSTITUTE($D1939,"-",""),"_","")," ",""))),"OK","CHECK")))</f>
        <v/>
      </c>
      <c r="T1939" s="9" t="str">
        <f aca="false">IF($A1939="","",IF(OR($H1939="NOT IN SCHEMATIC",$I1939="MISMATCH",$J1939="MISMATCH",$P1939="MISMATCH",$M1939&lt;&gt;"OK"),"REVIEW","OK"))</f>
        <v/>
      </c>
      <c r="U1939" s="14"/>
      <c r="V1939" s="14"/>
      <c r="W1939" s="17"/>
      <c r="X1939" s="14"/>
    </row>
    <row r="1940" customFormat="false" ht="15" hidden="false" customHeight="false" outlineLevel="0" collapsed="false">
      <c r="A1940" s="9" t="str">
        <f aca="false">IF('3. Layout Parts'!$A1940="","",TRIM('3. Layout Parts'!$A1940))</f>
        <v/>
      </c>
      <c r="B1940" s="9" t="str">
        <f aca="false">IF($A1940="","",'3. Layout Parts'!$D1940)</f>
        <v/>
      </c>
      <c r="C1940" s="9" t="str">
        <f aca="false">IF($A1940="","",'3. Layout Parts'!$B1940)</f>
        <v/>
      </c>
      <c r="D1940" s="9" t="str">
        <f aca="false">IF($A1940="","",'3. Layout Parts'!$C1940)</f>
        <v/>
      </c>
      <c r="E1940" s="9" t="str">
        <f aca="false">IF($A1940="","",IFERROR(INDEX('2. Schematic Parts'!$B$2:$B$3001,MATCH($A1940,'2. Schematic Parts'!$A$2:$A$3001,0)),"NOT FOUND"))</f>
        <v/>
      </c>
      <c r="F1940" s="9" t="str">
        <f aca="false">IF($A1940="","",IFERROR(INDEX('2. Schematic Parts'!$C$2:$C$3001,MATCH($A1940,'2. Schematic Parts'!$A$2:$A$3001,0))&amp;"","NOT FOUND"))</f>
        <v/>
      </c>
      <c r="G1940" s="9" t="str">
        <f aca="false">IF($A1940="","",IFERROR(INDEX('2. Schematic Parts'!$D$2:$D$3001,MATCH($A1940,'2. Schematic Parts'!$A$2:$A$3001,0))&amp;"","NOT FOUND"))</f>
        <v/>
      </c>
      <c r="H1940" s="9" t="str">
        <f aca="false">IF($A1940="","",IF(COUNTIF('2. Schematic Parts'!$A$2:$A$3001,$A1940)=0,"NOT IN SCHEMATIC","OK"))</f>
        <v/>
      </c>
      <c r="I1940" s="9" t="str">
        <f aca="false">IF($A1940="","",IF($H1940="NOT IN SCHEMATIC","",IF(UPPER(TRIM($C1940))=UPPER(TRIM($E1940)),"OK","MISMATCH")))</f>
        <v/>
      </c>
      <c r="J1940" s="9" t="str">
        <f aca="false">IF($A1940="","",IF($H1940="NOT IN SCHEMATIC","",IF($F1940="","NO SCH DECAL",IF($D1940="","",IF(UPPER(TRIM($D1940))=UPPER(TRIM($F1940)),"OK","MISMATCH")))))</f>
        <v/>
      </c>
      <c r="K1940" s="16" t="str">
        <f aca="false">IF($A1940="","",SUMPRODUCT(--ISNUMBER(SEARCH(","&amp;TRIM($A1940)&amp;",",","&amp;SUBSTITUTE('1. Master BOM'!$D$2:$D$400," ","")&amp;","))))</f>
        <v/>
      </c>
      <c r="L1940" s="16" t="str">
        <f aca="false">IF($A1940="","",IF($K1940&lt;&gt;1,0,SUMPRODUCT(ISNUMBER(SEARCH(","&amp;TRIM($A1940)&amp;",",","&amp;SUBSTITUTE('1. Master BOM'!$D$2:$D$400," ","")&amp;","))*ROW('1. Master BOM'!$D$2:$D$400))))</f>
        <v/>
      </c>
      <c r="M1940" s="9" t="str">
        <f aca="false">IF($A1940="","",IF($K1940=0,"NOT IN BOM",IF($K1940&gt;1,"MULTIPLE BOM LINES","OK")))</f>
        <v/>
      </c>
      <c r="N1940" s="9" t="str">
        <f aca="false">IF($A1940="","",IF($L1940=0,"—",INDEX('1. Master BOM'!$A$1:$A$400,$L1940)))</f>
        <v/>
      </c>
      <c r="O1940" s="9" t="str">
        <f aca="false">IF($A1940="","",IF($L1940=0,"—",INDEX('1. Master BOM'!$B$1:$B$400,$L1940)))</f>
        <v/>
      </c>
      <c r="P1940" s="9" t="str">
        <f aca="false">IF($A1940="","",IF(OR($H1940="NOT IN SCHEMATIC",$O1940="—"),"",IF($G1940="","NO SCH PN",IF(UPPER(TRIM($G1940))=UPPER(TRIM($O1940)),"OK","MISMATCH"))))</f>
        <v/>
      </c>
      <c r="Q1940" s="9" t="str">
        <f aca="false">IF($A1940="","",IF($L1940=0,"—",INDEX('1. Master BOM'!$E$1:$E$400,$L1940)))</f>
        <v/>
      </c>
      <c r="R1940" s="9" t="str">
        <f aca="false">IF($A1940="","",IF($L1940=0,"—",IF(T(INDEX('1. Master BOM'!$F$1:$F$400,$L1940))="","(not set)",INDEX('1. Master BOM'!$F$1:$F$400,$L1940))))</f>
        <v/>
      </c>
      <c r="S1940" s="9" t="str">
        <f aca="false">IF($A1940="","",IF(OR($R1940="—",$R1940="(not set)",$D1940=""),"",IF(ISNUMBER(SEARCH(SUBSTITUTE(SUBSTITUTE(SUBSTITUTE($R1940,"-",""),"_","")," ",""),SUBSTITUTE(SUBSTITUTE(SUBSTITUTE($D1940,"-",""),"_","")," ",""))),"OK","CHECK")))</f>
        <v/>
      </c>
      <c r="T1940" s="9" t="str">
        <f aca="false">IF($A1940="","",IF(OR($H1940="NOT IN SCHEMATIC",$I1940="MISMATCH",$J1940="MISMATCH",$P1940="MISMATCH",$M1940&lt;&gt;"OK"),"REVIEW","OK"))</f>
        <v/>
      </c>
      <c r="U1940" s="14"/>
      <c r="V1940" s="14"/>
      <c r="W1940" s="17"/>
      <c r="X1940" s="14"/>
    </row>
    <row r="1941" customFormat="false" ht="15" hidden="false" customHeight="false" outlineLevel="0" collapsed="false">
      <c r="A1941" s="9" t="str">
        <f aca="false">IF('3. Layout Parts'!$A1941="","",TRIM('3. Layout Parts'!$A1941))</f>
        <v/>
      </c>
      <c r="B1941" s="9" t="str">
        <f aca="false">IF($A1941="","",'3. Layout Parts'!$D1941)</f>
        <v/>
      </c>
      <c r="C1941" s="9" t="str">
        <f aca="false">IF($A1941="","",'3. Layout Parts'!$B1941)</f>
        <v/>
      </c>
      <c r="D1941" s="9" t="str">
        <f aca="false">IF($A1941="","",'3. Layout Parts'!$C1941)</f>
        <v/>
      </c>
      <c r="E1941" s="9" t="str">
        <f aca="false">IF($A1941="","",IFERROR(INDEX('2. Schematic Parts'!$B$2:$B$3001,MATCH($A1941,'2. Schematic Parts'!$A$2:$A$3001,0)),"NOT FOUND"))</f>
        <v/>
      </c>
      <c r="F1941" s="9" t="str">
        <f aca="false">IF($A1941="","",IFERROR(INDEX('2. Schematic Parts'!$C$2:$C$3001,MATCH($A1941,'2. Schematic Parts'!$A$2:$A$3001,0))&amp;"","NOT FOUND"))</f>
        <v/>
      </c>
      <c r="G1941" s="9" t="str">
        <f aca="false">IF($A1941="","",IFERROR(INDEX('2. Schematic Parts'!$D$2:$D$3001,MATCH($A1941,'2. Schematic Parts'!$A$2:$A$3001,0))&amp;"","NOT FOUND"))</f>
        <v/>
      </c>
      <c r="H1941" s="9" t="str">
        <f aca="false">IF($A1941="","",IF(COUNTIF('2. Schematic Parts'!$A$2:$A$3001,$A1941)=0,"NOT IN SCHEMATIC","OK"))</f>
        <v/>
      </c>
      <c r="I1941" s="9" t="str">
        <f aca="false">IF($A1941="","",IF($H1941="NOT IN SCHEMATIC","",IF(UPPER(TRIM($C1941))=UPPER(TRIM($E1941)),"OK","MISMATCH")))</f>
        <v/>
      </c>
      <c r="J1941" s="9" t="str">
        <f aca="false">IF($A1941="","",IF($H1941="NOT IN SCHEMATIC","",IF($F1941="","NO SCH DECAL",IF($D1941="","",IF(UPPER(TRIM($D1941))=UPPER(TRIM($F1941)),"OK","MISMATCH")))))</f>
        <v/>
      </c>
      <c r="K1941" s="16" t="str">
        <f aca="false">IF($A1941="","",SUMPRODUCT(--ISNUMBER(SEARCH(","&amp;TRIM($A1941)&amp;",",","&amp;SUBSTITUTE('1. Master BOM'!$D$2:$D$400," ","")&amp;","))))</f>
        <v/>
      </c>
      <c r="L1941" s="16" t="str">
        <f aca="false">IF($A1941="","",IF($K1941&lt;&gt;1,0,SUMPRODUCT(ISNUMBER(SEARCH(","&amp;TRIM($A1941)&amp;",",","&amp;SUBSTITUTE('1. Master BOM'!$D$2:$D$400," ","")&amp;","))*ROW('1. Master BOM'!$D$2:$D$400))))</f>
        <v/>
      </c>
      <c r="M1941" s="9" t="str">
        <f aca="false">IF($A1941="","",IF($K1941=0,"NOT IN BOM",IF($K1941&gt;1,"MULTIPLE BOM LINES","OK")))</f>
        <v/>
      </c>
      <c r="N1941" s="9" t="str">
        <f aca="false">IF($A1941="","",IF($L1941=0,"—",INDEX('1. Master BOM'!$A$1:$A$400,$L1941)))</f>
        <v/>
      </c>
      <c r="O1941" s="9" t="str">
        <f aca="false">IF($A1941="","",IF($L1941=0,"—",INDEX('1. Master BOM'!$B$1:$B$400,$L1941)))</f>
        <v/>
      </c>
      <c r="P1941" s="9" t="str">
        <f aca="false">IF($A1941="","",IF(OR($H1941="NOT IN SCHEMATIC",$O1941="—"),"",IF($G1941="","NO SCH PN",IF(UPPER(TRIM($G1941))=UPPER(TRIM($O1941)),"OK","MISMATCH"))))</f>
        <v/>
      </c>
      <c r="Q1941" s="9" t="str">
        <f aca="false">IF($A1941="","",IF($L1941=0,"—",INDEX('1. Master BOM'!$E$1:$E$400,$L1941)))</f>
        <v/>
      </c>
      <c r="R1941" s="9" t="str">
        <f aca="false">IF($A1941="","",IF($L1941=0,"—",IF(T(INDEX('1. Master BOM'!$F$1:$F$400,$L1941))="","(not set)",INDEX('1. Master BOM'!$F$1:$F$400,$L1941))))</f>
        <v/>
      </c>
      <c r="S1941" s="9" t="str">
        <f aca="false">IF($A1941="","",IF(OR($R1941="—",$R1941="(not set)",$D1941=""),"",IF(ISNUMBER(SEARCH(SUBSTITUTE(SUBSTITUTE(SUBSTITUTE($R1941,"-",""),"_","")," ",""),SUBSTITUTE(SUBSTITUTE(SUBSTITUTE($D1941,"-",""),"_","")," ",""))),"OK","CHECK")))</f>
        <v/>
      </c>
      <c r="T1941" s="9" t="str">
        <f aca="false">IF($A1941="","",IF(OR($H1941="NOT IN SCHEMATIC",$I1941="MISMATCH",$J1941="MISMATCH",$P1941="MISMATCH",$M1941&lt;&gt;"OK"),"REVIEW","OK"))</f>
        <v/>
      </c>
      <c r="U1941" s="14"/>
      <c r="V1941" s="14"/>
      <c r="W1941" s="17"/>
      <c r="X1941" s="14"/>
    </row>
    <row r="1942" customFormat="false" ht="15" hidden="false" customHeight="false" outlineLevel="0" collapsed="false">
      <c r="A1942" s="9" t="str">
        <f aca="false">IF('3. Layout Parts'!$A1942="","",TRIM('3. Layout Parts'!$A1942))</f>
        <v/>
      </c>
      <c r="B1942" s="9" t="str">
        <f aca="false">IF($A1942="","",'3. Layout Parts'!$D1942)</f>
        <v/>
      </c>
      <c r="C1942" s="9" t="str">
        <f aca="false">IF($A1942="","",'3. Layout Parts'!$B1942)</f>
        <v/>
      </c>
      <c r="D1942" s="9" t="str">
        <f aca="false">IF($A1942="","",'3. Layout Parts'!$C1942)</f>
        <v/>
      </c>
      <c r="E1942" s="9" t="str">
        <f aca="false">IF($A1942="","",IFERROR(INDEX('2. Schematic Parts'!$B$2:$B$3001,MATCH($A1942,'2. Schematic Parts'!$A$2:$A$3001,0)),"NOT FOUND"))</f>
        <v/>
      </c>
      <c r="F1942" s="9" t="str">
        <f aca="false">IF($A1942="","",IFERROR(INDEX('2. Schematic Parts'!$C$2:$C$3001,MATCH($A1942,'2. Schematic Parts'!$A$2:$A$3001,0))&amp;"","NOT FOUND"))</f>
        <v/>
      </c>
      <c r="G1942" s="9" t="str">
        <f aca="false">IF($A1942="","",IFERROR(INDEX('2. Schematic Parts'!$D$2:$D$3001,MATCH($A1942,'2. Schematic Parts'!$A$2:$A$3001,0))&amp;"","NOT FOUND"))</f>
        <v/>
      </c>
      <c r="H1942" s="9" t="str">
        <f aca="false">IF($A1942="","",IF(COUNTIF('2. Schematic Parts'!$A$2:$A$3001,$A1942)=0,"NOT IN SCHEMATIC","OK"))</f>
        <v/>
      </c>
      <c r="I1942" s="9" t="str">
        <f aca="false">IF($A1942="","",IF($H1942="NOT IN SCHEMATIC","",IF(UPPER(TRIM($C1942))=UPPER(TRIM($E1942)),"OK","MISMATCH")))</f>
        <v/>
      </c>
      <c r="J1942" s="9" t="str">
        <f aca="false">IF($A1942="","",IF($H1942="NOT IN SCHEMATIC","",IF($F1942="","NO SCH DECAL",IF($D1942="","",IF(UPPER(TRIM($D1942))=UPPER(TRIM($F1942)),"OK","MISMATCH")))))</f>
        <v/>
      </c>
      <c r="K1942" s="16" t="str">
        <f aca="false">IF($A1942="","",SUMPRODUCT(--ISNUMBER(SEARCH(","&amp;TRIM($A1942)&amp;",",","&amp;SUBSTITUTE('1. Master BOM'!$D$2:$D$400," ","")&amp;","))))</f>
        <v/>
      </c>
      <c r="L1942" s="16" t="str">
        <f aca="false">IF($A1942="","",IF($K1942&lt;&gt;1,0,SUMPRODUCT(ISNUMBER(SEARCH(","&amp;TRIM($A1942)&amp;",",","&amp;SUBSTITUTE('1. Master BOM'!$D$2:$D$400," ","")&amp;","))*ROW('1. Master BOM'!$D$2:$D$400))))</f>
        <v/>
      </c>
      <c r="M1942" s="9" t="str">
        <f aca="false">IF($A1942="","",IF($K1942=0,"NOT IN BOM",IF($K1942&gt;1,"MULTIPLE BOM LINES","OK")))</f>
        <v/>
      </c>
      <c r="N1942" s="9" t="str">
        <f aca="false">IF($A1942="","",IF($L1942=0,"—",INDEX('1. Master BOM'!$A$1:$A$400,$L1942)))</f>
        <v/>
      </c>
      <c r="O1942" s="9" t="str">
        <f aca="false">IF($A1942="","",IF($L1942=0,"—",INDEX('1. Master BOM'!$B$1:$B$400,$L1942)))</f>
        <v/>
      </c>
      <c r="P1942" s="9" t="str">
        <f aca="false">IF($A1942="","",IF(OR($H1942="NOT IN SCHEMATIC",$O1942="—"),"",IF($G1942="","NO SCH PN",IF(UPPER(TRIM($G1942))=UPPER(TRIM($O1942)),"OK","MISMATCH"))))</f>
        <v/>
      </c>
      <c r="Q1942" s="9" t="str">
        <f aca="false">IF($A1942="","",IF($L1942=0,"—",INDEX('1. Master BOM'!$E$1:$E$400,$L1942)))</f>
        <v/>
      </c>
      <c r="R1942" s="9" t="str">
        <f aca="false">IF($A1942="","",IF($L1942=0,"—",IF(T(INDEX('1. Master BOM'!$F$1:$F$400,$L1942))="","(not set)",INDEX('1. Master BOM'!$F$1:$F$400,$L1942))))</f>
        <v/>
      </c>
      <c r="S1942" s="9" t="str">
        <f aca="false">IF($A1942="","",IF(OR($R1942="—",$R1942="(not set)",$D1942=""),"",IF(ISNUMBER(SEARCH(SUBSTITUTE(SUBSTITUTE(SUBSTITUTE($R1942,"-",""),"_","")," ",""),SUBSTITUTE(SUBSTITUTE(SUBSTITUTE($D1942,"-",""),"_","")," ",""))),"OK","CHECK")))</f>
        <v/>
      </c>
      <c r="T1942" s="9" t="str">
        <f aca="false">IF($A1942="","",IF(OR($H1942="NOT IN SCHEMATIC",$I1942="MISMATCH",$J1942="MISMATCH",$P1942="MISMATCH",$M1942&lt;&gt;"OK"),"REVIEW","OK"))</f>
        <v/>
      </c>
      <c r="U1942" s="14"/>
      <c r="V1942" s="14"/>
      <c r="W1942" s="17"/>
      <c r="X1942" s="14"/>
    </row>
    <row r="1943" customFormat="false" ht="15" hidden="false" customHeight="false" outlineLevel="0" collapsed="false">
      <c r="A1943" s="9" t="str">
        <f aca="false">IF('3. Layout Parts'!$A1943="","",TRIM('3. Layout Parts'!$A1943))</f>
        <v/>
      </c>
      <c r="B1943" s="9" t="str">
        <f aca="false">IF($A1943="","",'3. Layout Parts'!$D1943)</f>
        <v/>
      </c>
      <c r="C1943" s="9" t="str">
        <f aca="false">IF($A1943="","",'3. Layout Parts'!$B1943)</f>
        <v/>
      </c>
      <c r="D1943" s="9" t="str">
        <f aca="false">IF($A1943="","",'3. Layout Parts'!$C1943)</f>
        <v/>
      </c>
      <c r="E1943" s="9" t="str">
        <f aca="false">IF($A1943="","",IFERROR(INDEX('2. Schematic Parts'!$B$2:$B$3001,MATCH($A1943,'2. Schematic Parts'!$A$2:$A$3001,0)),"NOT FOUND"))</f>
        <v/>
      </c>
      <c r="F1943" s="9" t="str">
        <f aca="false">IF($A1943="","",IFERROR(INDEX('2. Schematic Parts'!$C$2:$C$3001,MATCH($A1943,'2. Schematic Parts'!$A$2:$A$3001,0))&amp;"","NOT FOUND"))</f>
        <v/>
      </c>
      <c r="G1943" s="9" t="str">
        <f aca="false">IF($A1943="","",IFERROR(INDEX('2. Schematic Parts'!$D$2:$D$3001,MATCH($A1943,'2. Schematic Parts'!$A$2:$A$3001,0))&amp;"","NOT FOUND"))</f>
        <v/>
      </c>
      <c r="H1943" s="9" t="str">
        <f aca="false">IF($A1943="","",IF(COUNTIF('2. Schematic Parts'!$A$2:$A$3001,$A1943)=0,"NOT IN SCHEMATIC","OK"))</f>
        <v/>
      </c>
      <c r="I1943" s="9" t="str">
        <f aca="false">IF($A1943="","",IF($H1943="NOT IN SCHEMATIC","",IF(UPPER(TRIM($C1943))=UPPER(TRIM($E1943)),"OK","MISMATCH")))</f>
        <v/>
      </c>
      <c r="J1943" s="9" t="str">
        <f aca="false">IF($A1943="","",IF($H1943="NOT IN SCHEMATIC","",IF($F1943="","NO SCH DECAL",IF($D1943="","",IF(UPPER(TRIM($D1943))=UPPER(TRIM($F1943)),"OK","MISMATCH")))))</f>
        <v/>
      </c>
      <c r="K1943" s="16" t="str">
        <f aca="false">IF($A1943="","",SUMPRODUCT(--ISNUMBER(SEARCH(","&amp;TRIM($A1943)&amp;",",","&amp;SUBSTITUTE('1. Master BOM'!$D$2:$D$400," ","")&amp;","))))</f>
        <v/>
      </c>
      <c r="L1943" s="16" t="str">
        <f aca="false">IF($A1943="","",IF($K1943&lt;&gt;1,0,SUMPRODUCT(ISNUMBER(SEARCH(","&amp;TRIM($A1943)&amp;",",","&amp;SUBSTITUTE('1. Master BOM'!$D$2:$D$400," ","")&amp;","))*ROW('1. Master BOM'!$D$2:$D$400))))</f>
        <v/>
      </c>
      <c r="M1943" s="9" t="str">
        <f aca="false">IF($A1943="","",IF($K1943=0,"NOT IN BOM",IF($K1943&gt;1,"MULTIPLE BOM LINES","OK")))</f>
        <v/>
      </c>
      <c r="N1943" s="9" t="str">
        <f aca="false">IF($A1943="","",IF($L1943=0,"—",INDEX('1. Master BOM'!$A$1:$A$400,$L1943)))</f>
        <v/>
      </c>
      <c r="O1943" s="9" t="str">
        <f aca="false">IF($A1943="","",IF($L1943=0,"—",INDEX('1. Master BOM'!$B$1:$B$400,$L1943)))</f>
        <v/>
      </c>
      <c r="P1943" s="9" t="str">
        <f aca="false">IF($A1943="","",IF(OR($H1943="NOT IN SCHEMATIC",$O1943="—"),"",IF($G1943="","NO SCH PN",IF(UPPER(TRIM($G1943))=UPPER(TRIM($O1943)),"OK","MISMATCH"))))</f>
        <v/>
      </c>
      <c r="Q1943" s="9" t="str">
        <f aca="false">IF($A1943="","",IF($L1943=0,"—",INDEX('1. Master BOM'!$E$1:$E$400,$L1943)))</f>
        <v/>
      </c>
      <c r="R1943" s="9" t="str">
        <f aca="false">IF($A1943="","",IF($L1943=0,"—",IF(T(INDEX('1. Master BOM'!$F$1:$F$400,$L1943))="","(not set)",INDEX('1. Master BOM'!$F$1:$F$400,$L1943))))</f>
        <v/>
      </c>
      <c r="S1943" s="9" t="str">
        <f aca="false">IF($A1943="","",IF(OR($R1943="—",$R1943="(not set)",$D1943=""),"",IF(ISNUMBER(SEARCH(SUBSTITUTE(SUBSTITUTE(SUBSTITUTE($R1943,"-",""),"_","")," ",""),SUBSTITUTE(SUBSTITUTE(SUBSTITUTE($D1943,"-",""),"_","")," ",""))),"OK","CHECK")))</f>
        <v/>
      </c>
      <c r="T1943" s="9" t="str">
        <f aca="false">IF($A1943="","",IF(OR($H1943="NOT IN SCHEMATIC",$I1943="MISMATCH",$J1943="MISMATCH",$P1943="MISMATCH",$M1943&lt;&gt;"OK"),"REVIEW","OK"))</f>
        <v/>
      </c>
      <c r="U1943" s="14"/>
      <c r="V1943" s="14"/>
      <c r="W1943" s="17"/>
      <c r="X1943" s="14"/>
    </row>
    <row r="1944" customFormat="false" ht="15" hidden="false" customHeight="false" outlineLevel="0" collapsed="false">
      <c r="A1944" s="9" t="str">
        <f aca="false">IF('3. Layout Parts'!$A1944="","",TRIM('3. Layout Parts'!$A1944))</f>
        <v/>
      </c>
      <c r="B1944" s="9" t="str">
        <f aca="false">IF($A1944="","",'3. Layout Parts'!$D1944)</f>
        <v/>
      </c>
      <c r="C1944" s="9" t="str">
        <f aca="false">IF($A1944="","",'3. Layout Parts'!$B1944)</f>
        <v/>
      </c>
      <c r="D1944" s="9" t="str">
        <f aca="false">IF($A1944="","",'3. Layout Parts'!$C1944)</f>
        <v/>
      </c>
      <c r="E1944" s="9" t="str">
        <f aca="false">IF($A1944="","",IFERROR(INDEX('2. Schematic Parts'!$B$2:$B$3001,MATCH($A1944,'2. Schematic Parts'!$A$2:$A$3001,0)),"NOT FOUND"))</f>
        <v/>
      </c>
      <c r="F1944" s="9" t="str">
        <f aca="false">IF($A1944="","",IFERROR(INDEX('2. Schematic Parts'!$C$2:$C$3001,MATCH($A1944,'2. Schematic Parts'!$A$2:$A$3001,0))&amp;"","NOT FOUND"))</f>
        <v/>
      </c>
      <c r="G1944" s="9" t="str">
        <f aca="false">IF($A1944="","",IFERROR(INDEX('2. Schematic Parts'!$D$2:$D$3001,MATCH($A1944,'2. Schematic Parts'!$A$2:$A$3001,0))&amp;"","NOT FOUND"))</f>
        <v/>
      </c>
      <c r="H1944" s="9" t="str">
        <f aca="false">IF($A1944="","",IF(COUNTIF('2. Schematic Parts'!$A$2:$A$3001,$A1944)=0,"NOT IN SCHEMATIC","OK"))</f>
        <v/>
      </c>
      <c r="I1944" s="9" t="str">
        <f aca="false">IF($A1944="","",IF($H1944="NOT IN SCHEMATIC","",IF(UPPER(TRIM($C1944))=UPPER(TRIM($E1944)),"OK","MISMATCH")))</f>
        <v/>
      </c>
      <c r="J1944" s="9" t="str">
        <f aca="false">IF($A1944="","",IF($H1944="NOT IN SCHEMATIC","",IF($F1944="","NO SCH DECAL",IF($D1944="","",IF(UPPER(TRIM($D1944))=UPPER(TRIM($F1944)),"OK","MISMATCH")))))</f>
        <v/>
      </c>
      <c r="K1944" s="16" t="str">
        <f aca="false">IF($A1944="","",SUMPRODUCT(--ISNUMBER(SEARCH(","&amp;TRIM($A1944)&amp;",",","&amp;SUBSTITUTE('1. Master BOM'!$D$2:$D$400," ","")&amp;","))))</f>
        <v/>
      </c>
      <c r="L1944" s="16" t="str">
        <f aca="false">IF($A1944="","",IF($K1944&lt;&gt;1,0,SUMPRODUCT(ISNUMBER(SEARCH(","&amp;TRIM($A1944)&amp;",",","&amp;SUBSTITUTE('1. Master BOM'!$D$2:$D$400," ","")&amp;","))*ROW('1. Master BOM'!$D$2:$D$400))))</f>
        <v/>
      </c>
      <c r="M1944" s="9" t="str">
        <f aca="false">IF($A1944="","",IF($K1944=0,"NOT IN BOM",IF($K1944&gt;1,"MULTIPLE BOM LINES","OK")))</f>
        <v/>
      </c>
      <c r="N1944" s="9" t="str">
        <f aca="false">IF($A1944="","",IF($L1944=0,"—",INDEX('1. Master BOM'!$A$1:$A$400,$L1944)))</f>
        <v/>
      </c>
      <c r="O1944" s="9" t="str">
        <f aca="false">IF($A1944="","",IF($L1944=0,"—",INDEX('1. Master BOM'!$B$1:$B$400,$L1944)))</f>
        <v/>
      </c>
      <c r="P1944" s="9" t="str">
        <f aca="false">IF($A1944="","",IF(OR($H1944="NOT IN SCHEMATIC",$O1944="—"),"",IF($G1944="","NO SCH PN",IF(UPPER(TRIM($G1944))=UPPER(TRIM($O1944)),"OK","MISMATCH"))))</f>
        <v/>
      </c>
      <c r="Q1944" s="9" t="str">
        <f aca="false">IF($A1944="","",IF($L1944=0,"—",INDEX('1. Master BOM'!$E$1:$E$400,$L1944)))</f>
        <v/>
      </c>
      <c r="R1944" s="9" t="str">
        <f aca="false">IF($A1944="","",IF($L1944=0,"—",IF(T(INDEX('1. Master BOM'!$F$1:$F$400,$L1944))="","(not set)",INDEX('1. Master BOM'!$F$1:$F$400,$L1944))))</f>
        <v/>
      </c>
      <c r="S1944" s="9" t="str">
        <f aca="false">IF($A1944="","",IF(OR($R1944="—",$R1944="(not set)",$D1944=""),"",IF(ISNUMBER(SEARCH(SUBSTITUTE(SUBSTITUTE(SUBSTITUTE($R1944,"-",""),"_","")," ",""),SUBSTITUTE(SUBSTITUTE(SUBSTITUTE($D1944,"-",""),"_","")," ",""))),"OK","CHECK")))</f>
        <v/>
      </c>
      <c r="T1944" s="9" t="str">
        <f aca="false">IF($A1944="","",IF(OR($H1944="NOT IN SCHEMATIC",$I1944="MISMATCH",$J1944="MISMATCH",$P1944="MISMATCH",$M1944&lt;&gt;"OK"),"REVIEW","OK"))</f>
        <v/>
      </c>
      <c r="U1944" s="14"/>
      <c r="V1944" s="14"/>
      <c r="W1944" s="17"/>
      <c r="X1944" s="14"/>
    </row>
    <row r="1945" customFormat="false" ht="15" hidden="false" customHeight="false" outlineLevel="0" collapsed="false">
      <c r="A1945" s="9" t="str">
        <f aca="false">IF('3. Layout Parts'!$A1945="","",TRIM('3. Layout Parts'!$A1945))</f>
        <v/>
      </c>
      <c r="B1945" s="9" t="str">
        <f aca="false">IF($A1945="","",'3. Layout Parts'!$D1945)</f>
        <v/>
      </c>
      <c r="C1945" s="9" t="str">
        <f aca="false">IF($A1945="","",'3. Layout Parts'!$B1945)</f>
        <v/>
      </c>
      <c r="D1945" s="9" t="str">
        <f aca="false">IF($A1945="","",'3. Layout Parts'!$C1945)</f>
        <v/>
      </c>
      <c r="E1945" s="9" t="str">
        <f aca="false">IF($A1945="","",IFERROR(INDEX('2. Schematic Parts'!$B$2:$B$3001,MATCH($A1945,'2. Schematic Parts'!$A$2:$A$3001,0)),"NOT FOUND"))</f>
        <v/>
      </c>
      <c r="F1945" s="9" t="str">
        <f aca="false">IF($A1945="","",IFERROR(INDEX('2. Schematic Parts'!$C$2:$C$3001,MATCH($A1945,'2. Schematic Parts'!$A$2:$A$3001,0))&amp;"","NOT FOUND"))</f>
        <v/>
      </c>
      <c r="G1945" s="9" t="str">
        <f aca="false">IF($A1945="","",IFERROR(INDEX('2. Schematic Parts'!$D$2:$D$3001,MATCH($A1945,'2. Schematic Parts'!$A$2:$A$3001,0))&amp;"","NOT FOUND"))</f>
        <v/>
      </c>
      <c r="H1945" s="9" t="str">
        <f aca="false">IF($A1945="","",IF(COUNTIF('2. Schematic Parts'!$A$2:$A$3001,$A1945)=0,"NOT IN SCHEMATIC","OK"))</f>
        <v/>
      </c>
      <c r="I1945" s="9" t="str">
        <f aca="false">IF($A1945="","",IF($H1945="NOT IN SCHEMATIC","",IF(UPPER(TRIM($C1945))=UPPER(TRIM($E1945)),"OK","MISMATCH")))</f>
        <v/>
      </c>
      <c r="J1945" s="9" t="str">
        <f aca="false">IF($A1945="","",IF($H1945="NOT IN SCHEMATIC","",IF($F1945="","NO SCH DECAL",IF($D1945="","",IF(UPPER(TRIM($D1945))=UPPER(TRIM($F1945)),"OK","MISMATCH")))))</f>
        <v/>
      </c>
      <c r="K1945" s="16" t="str">
        <f aca="false">IF($A1945="","",SUMPRODUCT(--ISNUMBER(SEARCH(","&amp;TRIM($A1945)&amp;",",","&amp;SUBSTITUTE('1. Master BOM'!$D$2:$D$400," ","")&amp;","))))</f>
        <v/>
      </c>
      <c r="L1945" s="16" t="str">
        <f aca="false">IF($A1945="","",IF($K1945&lt;&gt;1,0,SUMPRODUCT(ISNUMBER(SEARCH(","&amp;TRIM($A1945)&amp;",",","&amp;SUBSTITUTE('1. Master BOM'!$D$2:$D$400," ","")&amp;","))*ROW('1. Master BOM'!$D$2:$D$400))))</f>
        <v/>
      </c>
      <c r="M1945" s="9" t="str">
        <f aca="false">IF($A1945="","",IF($K1945=0,"NOT IN BOM",IF($K1945&gt;1,"MULTIPLE BOM LINES","OK")))</f>
        <v/>
      </c>
      <c r="N1945" s="9" t="str">
        <f aca="false">IF($A1945="","",IF($L1945=0,"—",INDEX('1. Master BOM'!$A$1:$A$400,$L1945)))</f>
        <v/>
      </c>
      <c r="O1945" s="9" t="str">
        <f aca="false">IF($A1945="","",IF($L1945=0,"—",INDEX('1. Master BOM'!$B$1:$B$400,$L1945)))</f>
        <v/>
      </c>
      <c r="P1945" s="9" t="str">
        <f aca="false">IF($A1945="","",IF(OR($H1945="NOT IN SCHEMATIC",$O1945="—"),"",IF($G1945="","NO SCH PN",IF(UPPER(TRIM($G1945))=UPPER(TRIM($O1945)),"OK","MISMATCH"))))</f>
        <v/>
      </c>
      <c r="Q1945" s="9" t="str">
        <f aca="false">IF($A1945="","",IF($L1945=0,"—",INDEX('1. Master BOM'!$E$1:$E$400,$L1945)))</f>
        <v/>
      </c>
      <c r="R1945" s="9" t="str">
        <f aca="false">IF($A1945="","",IF($L1945=0,"—",IF(T(INDEX('1. Master BOM'!$F$1:$F$400,$L1945))="","(not set)",INDEX('1. Master BOM'!$F$1:$F$400,$L1945))))</f>
        <v/>
      </c>
      <c r="S1945" s="9" t="str">
        <f aca="false">IF($A1945="","",IF(OR($R1945="—",$R1945="(not set)",$D1945=""),"",IF(ISNUMBER(SEARCH(SUBSTITUTE(SUBSTITUTE(SUBSTITUTE($R1945,"-",""),"_","")," ",""),SUBSTITUTE(SUBSTITUTE(SUBSTITUTE($D1945,"-",""),"_","")," ",""))),"OK","CHECK")))</f>
        <v/>
      </c>
      <c r="T1945" s="9" t="str">
        <f aca="false">IF($A1945="","",IF(OR($H1945="NOT IN SCHEMATIC",$I1945="MISMATCH",$J1945="MISMATCH",$P1945="MISMATCH",$M1945&lt;&gt;"OK"),"REVIEW","OK"))</f>
        <v/>
      </c>
      <c r="U1945" s="14"/>
      <c r="V1945" s="14"/>
      <c r="W1945" s="17"/>
      <c r="X1945" s="14"/>
    </row>
    <row r="1946" customFormat="false" ht="15" hidden="false" customHeight="false" outlineLevel="0" collapsed="false">
      <c r="A1946" s="9" t="str">
        <f aca="false">IF('3. Layout Parts'!$A1946="","",TRIM('3. Layout Parts'!$A1946))</f>
        <v/>
      </c>
      <c r="B1946" s="9" t="str">
        <f aca="false">IF($A1946="","",'3. Layout Parts'!$D1946)</f>
        <v/>
      </c>
      <c r="C1946" s="9" t="str">
        <f aca="false">IF($A1946="","",'3. Layout Parts'!$B1946)</f>
        <v/>
      </c>
      <c r="D1946" s="9" t="str">
        <f aca="false">IF($A1946="","",'3. Layout Parts'!$C1946)</f>
        <v/>
      </c>
      <c r="E1946" s="9" t="str">
        <f aca="false">IF($A1946="","",IFERROR(INDEX('2. Schematic Parts'!$B$2:$B$3001,MATCH($A1946,'2. Schematic Parts'!$A$2:$A$3001,0)),"NOT FOUND"))</f>
        <v/>
      </c>
      <c r="F1946" s="9" t="str">
        <f aca="false">IF($A1946="","",IFERROR(INDEX('2. Schematic Parts'!$C$2:$C$3001,MATCH($A1946,'2. Schematic Parts'!$A$2:$A$3001,0))&amp;"","NOT FOUND"))</f>
        <v/>
      </c>
      <c r="G1946" s="9" t="str">
        <f aca="false">IF($A1946="","",IFERROR(INDEX('2. Schematic Parts'!$D$2:$D$3001,MATCH($A1946,'2. Schematic Parts'!$A$2:$A$3001,0))&amp;"","NOT FOUND"))</f>
        <v/>
      </c>
      <c r="H1946" s="9" t="str">
        <f aca="false">IF($A1946="","",IF(COUNTIF('2. Schematic Parts'!$A$2:$A$3001,$A1946)=0,"NOT IN SCHEMATIC","OK"))</f>
        <v/>
      </c>
      <c r="I1946" s="9" t="str">
        <f aca="false">IF($A1946="","",IF($H1946="NOT IN SCHEMATIC","",IF(UPPER(TRIM($C1946))=UPPER(TRIM($E1946)),"OK","MISMATCH")))</f>
        <v/>
      </c>
      <c r="J1946" s="9" t="str">
        <f aca="false">IF($A1946="","",IF($H1946="NOT IN SCHEMATIC","",IF($F1946="","NO SCH DECAL",IF($D1946="","",IF(UPPER(TRIM($D1946))=UPPER(TRIM($F1946)),"OK","MISMATCH")))))</f>
        <v/>
      </c>
      <c r="K1946" s="16" t="str">
        <f aca="false">IF($A1946="","",SUMPRODUCT(--ISNUMBER(SEARCH(","&amp;TRIM($A1946)&amp;",",","&amp;SUBSTITUTE('1. Master BOM'!$D$2:$D$400," ","")&amp;","))))</f>
        <v/>
      </c>
      <c r="L1946" s="16" t="str">
        <f aca="false">IF($A1946="","",IF($K1946&lt;&gt;1,0,SUMPRODUCT(ISNUMBER(SEARCH(","&amp;TRIM($A1946)&amp;",",","&amp;SUBSTITUTE('1. Master BOM'!$D$2:$D$400," ","")&amp;","))*ROW('1. Master BOM'!$D$2:$D$400))))</f>
        <v/>
      </c>
      <c r="M1946" s="9" t="str">
        <f aca="false">IF($A1946="","",IF($K1946=0,"NOT IN BOM",IF($K1946&gt;1,"MULTIPLE BOM LINES","OK")))</f>
        <v/>
      </c>
      <c r="N1946" s="9" t="str">
        <f aca="false">IF($A1946="","",IF($L1946=0,"—",INDEX('1. Master BOM'!$A$1:$A$400,$L1946)))</f>
        <v/>
      </c>
      <c r="O1946" s="9" t="str">
        <f aca="false">IF($A1946="","",IF($L1946=0,"—",INDEX('1. Master BOM'!$B$1:$B$400,$L1946)))</f>
        <v/>
      </c>
      <c r="P1946" s="9" t="str">
        <f aca="false">IF($A1946="","",IF(OR($H1946="NOT IN SCHEMATIC",$O1946="—"),"",IF($G1946="","NO SCH PN",IF(UPPER(TRIM($G1946))=UPPER(TRIM($O1946)),"OK","MISMATCH"))))</f>
        <v/>
      </c>
      <c r="Q1946" s="9" t="str">
        <f aca="false">IF($A1946="","",IF($L1946=0,"—",INDEX('1. Master BOM'!$E$1:$E$400,$L1946)))</f>
        <v/>
      </c>
      <c r="R1946" s="9" t="str">
        <f aca="false">IF($A1946="","",IF($L1946=0,"—",IF(T(INDEX('1. Master BOM'!$F$1:$F$400,$L1946))="","(not set)",INDEX('1. Master BOM'!$F$1:$F$400,$L1946))))</f>
        <v/>
      </c>
      <c r="S1946" s="9" t="str">
        <f aca="false">IF($A1946="","",IF(OR($R1946="—",$R1946="(not set)",$D1946=""),"",IF(ISNUMBER(SEARCH(SUBSTITUTE(SUBSTITUTE(SUBSTITUTE($R1946,"-",""),"_","")," ",""),SUBSTITUTE(SUBSTITUTE(SUBSTITUTE($D1946,"-",""),"_","")," ",""))),"OK","CHECK")))</f>
        <v/>
      </c>
      <c r="T1946" s="9" t="str">
        <f aca="false">IF($A1946="","",IF(OR($H1946="NOT IN SCHEMATIC",$I1946="MISMATCH",$J1946="MISMATCH",$P1946="MISMATCH",$M1946&lt;&gt;"OK"),"REVIEW","OK"))</f>
        <v/>
      </c>
      <c r="U1946" s="14"/>
      <c r="V1946" s="14"/>
      <c r="W1946" s="17"/>
      <c r="X1946" s="14"/>
    </row>
    <row r="1947" customFormat="false" ht="15" hidden="false" customHeight="false" outlineLevel="0" collapsed="false">
      <c r="A1947" s="9" t="str">
        <f aca="false">IF('3. Layout Parts'!$A1947="","",TRIM('3. Layout Parts'!$A1947))</f>
        <v/>
      </c>
      <c r="B1947" s="9" t="str">
        <f aca="false">IF($A1947="","",'3. Layout Parts'!$D1947)</f>
        <v/>
      </c>
      <c r="C1947" s="9" t="str">
        <f aca="false">IF($A1947="","",'3. Layout Parts'!$B1947)</f>
        <v/>
      </c>
      <c r="D1947" s="9" t="str">
        <f aca="false">IF($A1947="","",'3. Layout Parts'!$C1947)</f>
        <v/>
      </c>
      <c r="E1947" s="9" t="str">
        <f aca="false">IF($A1947="","",IFERROR(INDEX('2. Schematic Parts'!$B$2:$B$3001,MATCH($A1947,'2. Schematic Parts'!$A$2:$A$3001,0)),"NOT FOUND"))</f>
        <v/>
      </c>
      <c r="F1947" s="9" t="str">
        <f aca="false">IF($A1947="","",IFERROR(INDEX('2. Schematic Parts'!$C$2:$C$3001,MATCH($A1947,'2. Schematic Parts'!$A$2:$A$3001,0))&amp;"","NOT FOUND"))</f>
        <v/>
      </c>
      <c r="G1947" s="9" t="str">
        <f aca="false">IF($A1947="","",IFERROR(INDEX('2. Schematic Parts'!$D$2:$D$3001,MATCH($A1947,'2. Schematic Parts'!$A$2:$A$3001,0))&amp;"","NOT FOUND"))</f>
        <v/>
      </c>
      <c r="H1947" s="9" t="str">
        <f aca="false">IF($A1947="","",IF(COUNTIF('2. Schematic Parts'!$A$2:$A$3001,$A1947)=0,"NOT IN SCHEMATIC","OK"))</f>
        <v/>
      </c>
      <c r="I1947" s="9" t="str">
        <f aca="false">IF($A1947="","",IF($H1947="NOT IN SCHEMATIC","",IF(UPPER(TRIM($C1947))=UPPER(TRIM($E1947)),"OK","MISMATCH")))</f>
        <v/>
      </c>
      <c r="J1947" s="9" t="str">
        <f aca="false">IF($A1947="","",IF($H1947="NOT IN SCHEMATIC","",IF($F1947="","NO SCH DECAL",IF($D1947="","",IF(UPPER(TRIM($D1947))=UPPER(TRIM($F1947)),"OK","MISMATCH")))))</f>
        <v/>
      </c>
      <c r="K1947" s="16" t="str">
        <f aca="false">IF($A1947="","",SUMPRODUCT(--ISNUMBER(SEARCH(","&amp;TRIM($A1947)&amp;",",","&amp;SUBSTITUTE('1. Master BOM'!$D$2:$D$400," ","")&amp;","))))</f>
        <v/>
      </c>
      <c r="L1947" s="16" t="str">
        <f aca="false">IF($A1947="","",IF($K1947&lt;&gt;1,0,SUMPRODUCT(ISNUMBER(SEARCH(","&amp;TRIM($A1947)&amp;",",","&amp;SUBSTITUTE('1. Master BOM'!$D$2:$D$400," ","")&amp;","))*ROW('1. Master BOM'!$D$2:$D$400))))</f>
        <v/>
      </c>
      <c r="M1947" s="9" t="str">
        <f aca="false">IF($A1947="","",IF($K1947=0,"NOT IN BOM",IF($K1947&gt;1,"MULTIPLE BOM LINES","OK")))</f>
        <v/>
      </c>
      <c r="N1947" s="9" t="str">
        <f aca="false">IF($A1947="","",IF($L1947=0,"—",INDEX('1. Master BOM'!$A$1:$A$400,$L1947)))</f>
        <v/>
      </c>
      <c r="O1947" s="9" t="str">
        <f aca="false">IF($A1947="","",IF($L1947=0,"—",INDEX('1. Master BOM'!$B$1:$B$400,$L1947)))</f>
        <v/>
      </c>
      <c r="P1947" s="9" t="str">
        <f aca="false">IF($A1947="","",IF(OR($H1947="NOT IN SCHEMATIC",$O1947="—"),"",IF($G1947="","NO SCH PN",IF(UPPER(TRIM($G1947))=UPPER(TRIM($O1947)),"OK","MISMATCH"))))</f>
        <v/>
      </c>
      <c r="Q1947" s="9" t="str">
        <f aca="false">IF($A1947="","",IF($L1947=0,"—",INDEX('1. Master BOM'!$E$1:$E$400,$L1947)))</f>
        <v/>
      </c>
      <c r="R1947" s="9" t="str">
        <f aca="false">IF($A1947="","",IF($L1947=0,"—",IF(T(INDEX('1. Master BOM'!$F$1:$F$400,$L1947))="","(not set)",INDEX('1. Master BOM'!$F$1:$F$400,$L1947))))</f>
        <v/>
      </c>
      <c r="S1947" s="9" t="str">
        <f aca="false">IF($A1947="","",IF(OR($R1947="—",$R1947="(not set)",$D1947=""),"",IF(ISNUMBER(SEARCH(SUBSTITUTE(SUBSTITUTE(SUBSTITUTE($R1947,"-",""),"_","")," ",""),SUBSTITUTE(SUBSTITUTE(SUBSTITUTE($D1947,"-",""),"_","")," ",""))),"OK","CHECK")))</f>
        <v/>
      </c>
      <c r="T1947" s="9" t="str">
        <f aca="false">IF($A1947="","",IF(OR($H1947="NOT IN SCHEMATIC",$I1947="MISMATCH",$J1947="MISMATCH",$P1947="MISMATCH",$M1947&lt;&gt;"OK"),"REVIEW","OK"))</f>
        <v/>
      </c>
      <c r="U1947" s="14"/>
      <c r="V1947" s="14"/>
      <c r="W1947" s="17"/>
      <c r="X1947" s="14"/>
    </row>
    <row r="1948" customFormat="false" ht="15" hidden="false" customHeight="false" outlineLevel="0" collapsed="false">
      <c r="A1948" s="9" t="str">
        <f aca="false">IF('3. Layout Parts'!$A1948="","",TRIM('3. Layout Parts'!$A1948))</f>
        <v/>
      </c>
      <c r="B1948" s="9" t="str">
        <f aca="false">IF($A1948="","",'3. Layout Parts'!$D1948)</f>
        <v/>
      </c>
      <c r="C1948" s="9" t="str">
        <f aca="false">IF($A1948="","",'3. Layout Parts'!$B1948)</f>
        <v/>
      </c>
      <c r="D1948" s="9" t="str">
        <f aca="false">IF($A1948="","",'3. Layout Parts'!$C1948)</f>
        <v/>
      </c>
      <c r="E1948" s="9" t="str">
        <f aca="false">IF($A1948="","",IFERROR(INDEX('2. Schematic Parts'!$B$2:$B$3001,MATCH($A1948,'2. Schematic Parts'!$A$2:$A$3001,0)),"NOT FOUND"))</f>
        <v/>
      </c>
      <c r="F1948" s="9" t="str">
        <f aca="false">IF($A1948="","",IFERROR(INDEX('2. Schematic Parts'!$C$2:$C$3001,MATCH($A1948,'2. Schematic Parts'!$A$2:$A$3001,0))&amp;"","NOT FOUND"))</f>
        <v/>
      </c>
      <c r="G1948" s="9" t="str">
        <f aca="false">IF($A1948="","",IFERROR(INDEX('2. Schematic Parts'!$D$2:$D$3001,MATCH($A1948,'2. Schematic Parts'!$A$2:$A$3001,0))&amp;"","NOT FOUND"))</f>
        <v/>
      </c>
      <c r="H1948" s="9" t="str">
        <f aca="false">IF($A1948="","",IF(COUNTIF('2. Schematic Parts'!$A$2:$A$3001,$A1948)=0,"NOT IN SCHEMATIC","OK"))</f>
        <v/>
      </c>
      <c r="I1948" s="9" t="str">
        <f aca="false">IF($A1948="","",IF($H1948="NOT IN SCHEMATIC","",IF(UPPER(TRIM($C1948))=UPPER(TRIM($E1948)),"OK","MISMATCH")))</f>
        <v/>
      </c>
      <c r="J1948" s="9" t="str">
        <f aca="false">IF($A1948="","",IF($H1948="NOT IN SCHEMATIC","",IF($F1948="","NO SCH DECAL",IF($D1948="","",IF(UPPER(TRIM($D1948))=UPPER(TRIM($F1948)),"OK","MISMATCH")))))</f>
        <v/>
      </c>
      <c r="K1948" s="16" t="str">
        <f aca="false">IF($A1948="","",SUMPRODUCT(--ISNUMBER(SEARCH(","&amp;TRIM($A1948)&amp;",",","&amp;SUBSTITUTE('1. Master BOM'!$D$2:$D$400," ","")&amp;","))))</f>
        <v/>
      </c>
      <c r="L1948" s="16" t="str">
        <f aca="false">IF($A1948="","",IF($K1948&lt;&gt;1,0,SUMPRODUCT(ISNUMBER(SEARCH(","&amp;TRIM($A1948)&amp;",",","&amp;SUBSTITUTE('1. Master BOM'!$D$2:$D$400," ","")&amp;","))*ROW('1. Master BOM'!$D$2:$D$400))))</f>
        <v/>
      </c>
      <c r="M1948" s="9" t="str">
        <f aca="false">IF($A1948="","",IF($K1948=0,"NOT IN BOM",IF($K1948&gt;1,"MULTIPLE BOM LINES","OK")))</f>
        <v/>
      </c>
      <c r="N1948" s="9" t="str">
        <f aca="false">IF($A1948="","",IF($L1948=0,"—",INDEX('1. Master BOM'!$A$1:$A$400,$L1948)))</f>
        <v/>
      </c>
      <c r="O1948" s="9" t="str">
        <f aca="false">IF($A1948="","",IF($L1948=0,"—",INDEX('1. Master BOM'!$B$1:$B$400,$L1948)))</f>
        <v/>
      </c>
      <c r="P1948" s="9" t="str">
        <f aca="false">IF($A1948="","",IF(OR($H1948="NOT IN SCHEMATIC",$O1948="—"),"",IF($G1948="","NO SCH PN",IF(UPPER(TRIM($G1948))=UPPER(TRIM($O1948)),"OK","MISMATCH"))))</f>
        <v/>
      </c>
      <c r="Q1948" s="9" t="str">
        <f aca="false">IF($A1948="","",IF($L1948=0,"—",INDEX('1. Master BOM'!$E$1:$E$400,$L1948)))</f>
        <v/>
      </c>
      <c r="R1948" s="9" t="str">
        <f aca="false">IF($A1948="","",IF($L1948=0,"—",IF(T(INDEX('1. Master BOM'!$F$1:$F$400,$L1948))="","(not set)",INDEX('1. Master BOM'!$F$1:$F$400,$L1948))))</f>
        <v/>
      </c>
      <c r="S1948" s="9" t="str">
        <f aca="false">IF($A1948="","",IF(OR($R1948="—",$R1948="(not set)",$D1948=""),"",IF(ISNUMBER(SEARCH(SUBSTITUTE(SUBSTITUTE(SUBSTITUTE($R1948,"-",""),"_","")," ",""),SUBSTITUTE(SUBSTITUTE(SUBSTITUTE($D1948,"-",""),"_","")," ",""))),"OK","CHECK")))</f>
        <v/>
      </c>
      <c r="T1948" s="9" t="str">
        <f aca="false">IF($A1948="","",IF(OR($H1948="NOT IN SCHEMATIC",$I1948="MISMATCH",$J1948="MISMATCH",$P1948="MISMATCH",$M1948&lt;&gt;"OK"),"REVIEW","OK"))</f>
        <v/>
      </c>
      <c r="U1948" s="14"/>
      <c r="V1948" s="14"/>
      <c r="W1948" s="17"/>
      <c r="X1948" s="14"/>
    </row>
    <row r="1949" customFormat="false" ht="15" hidden="false" customHeight="false" outlineLevel="0" collapsed="false">
      <c r="A1949" s="9" t="str">
        <f aca="false">IF('3. Layout Parts'!$A1949="","",TRIM('3. Layout Parts'!$A1949))</f>
        <v/>
      </c>
      <c r="B1949" s="9" t="str">
        <f aca="false">IF($A1949="","",'3. Layout Parts'!$D1949)</f>
        <v/>
      </c>
      <c r="C1949" s="9" t="str">
        <f aca="false">IF($A1949="","",'3. Layout Parts'!$B1949)</f>
        <v/>
      </c>
      <c r="D1949" s="9" t="str">
        <f aca="false">IF($A1949="","",'3. Layout Parts'!$C1949)</f>
        <v/>
      </c>
      <c r="E1949" s="9" t="str">
        <f aca="false">IF($A1949="","",IFERROR(INDEX('2. Schematic Parts'!$B$2:$B$3001,MATCH($A1949,'2. Schematic Parts'!$A$2:$A$3001,0)),"NOT FOUND"))</f>
        <v/>
      </c>
      <c r="F1949" s="9" t="str">
        <f aca="false">IF($A1949="","",IFERROR(INDEX('2. Schematic Parts'!$C$2:$C$3001,MATCH($A1949,'2. Schematic Parts'!$A$2:$A$3001,0))&amp;"","NOT FOUND"))</f>
        <v/>
      </c>
      <c r="G1949" s="9" t="str">
        <f aca="false">IF($A1949="","",IFERROR(INDEX('2. Schematic Parts'!$D$2:$D$3001,MATCH($A1949,'2. Schematic Parts'!$A$2:$A$3001,0))&amp;"","NOT FOUND"))</f>
        <v/>
      </c>
      <c r="H1949" s="9" t="str">
        <f aca="false">IF($A1949="","",IF(COUNTIF('2. Schematic Parts'!$A$2:$A$3001,$A1949)=0,"NOT IN SCHEMATIC","OK"))</f>
        <v/>
      </c>
      <c r="I1949" s="9" t="str">
        <f aca="false">IF($A1949="","",IF($H1949="NOT IN SCHEMATIC","",IF(UPPER(TRIM($C1949))=UPPER(TRIM($E1949)),"OK","MISMATCH")))</f>
        <v/>
      </c>
      <c r="J1949" s="9" t="str">
        <f aca="false">IF($A1949="","",IF($H1949="NOT IN SCHEMATIC","",IF($F1949="","NO SCH DECAL",IF($D1949="","",IF(UPPER(TRIM($D1949))=UPPER(TRIM($F1949)),"OK","MISMATCH")))))</f>
        <v/>
      </c>
      <c r="K1949" s="16" t="str">
        <f aca="false">IF($A1949="","",SUMPRODUCT(--ISNUMBER(SEARCH(","&amp;TRIM($A1949)&amp;",",","&amp;SUBSTITUTE('1. Master BOM'!$D$2:$D$400," ","")&amp;","))))</f>
        <v/>
      </c>
      <c r="L1949" s="16" t="str">
        <f aca="false">IF($A1949="","",IF($K1949&lt;&gt;1,0,SUMPRODUCT(ISNUMBER(SEARCH(","&amp;TRIM($A1949)&amp;",",","&amp;SUBSTITUTE('1. Master BOM'!$D$2:$D$400," ","")&amp;","))*ROW('1. Master BOM'!$D$2:$D$400))))</f>
        <v/>
      </c>
      <c r="M1949" s="9" t="str">
        <f aca="false">IF($A1949="","",IF($K1949=0,"NOT IN BOM",IF($K1949&gt;1,"MULTIPLE BOM LINES","OK")))</f>
        <v/>
      </c>
      <c r="N1949" s="9" t="str">
        <f aca="false">IF($A1949="","",IF($L1949=0,"—",INDEX('1. Master BOM'!$A$1:$A$400,$L1949)))</f>
        <v/>
      </c>
      <c r="O1949" s="9" t="str">
        <f aca="false">IF($A1949="","",IF($L1949=0,"—",INDEX('1. Master BOM'!$B$1:$B$400,$L1949)))</f>
        <v/>
      </c>
      <c r="P1949" s="9" t="str">
        <f aca="false">IF($A1949="","",IF(OR($H1949="NOT IN SCHEMATIC",$O1949="—"),"",IF($G1949="","NO SCH PN",IF(UPPER(TRIM($G1949))=UPPER(TRIM($O1949)),"OK","MISMATCH"))))</f>
        <v/>
      </c>
      <c r="Q1949" s="9" t="str">
        <f aca="false">IF($A1949="","",IF($L1949=0,"—",INDEX('1. Master BOM'!$E$1:$E$400,$L1949)))</f>
        <v/>
      </c>
      <c r="R1949" s="9" t="str">
        <f aca="false">IF($A1949="","",IF($L1949=0,"—",IF(T(INDEX('1. Master BOM'!$F$1:$F$400,$L1949))="","(not set)",INDEX('1. Master BOM'!$F$1:$F$400,$L1949))))</f>
        <v/>
      </c>
      <c r="S1949" s="9" t="str">
        <f aca="false">IF($A1949="","",IF(OR($R1949="—",$R1949="(not set)",$D1949=""),"",IF(ISNUMBER(SEARCH(SUBSTITUTE(SUBSTITUTE(SUBSTITUTE($R1949,"-",""),"_","")," ",""),SUBSTITUTE(SUBSTITUTE(SUBSTITUTE($D1949,"-",""),"_","")," ",""))),"OK","CHECK")))</f>
        <v/>
      </c>
      <c r="T1949" s="9" t="str">
        <f aca="false">IF($A1949="","",IF(OR($H1949="NOT IN SCHEMATIC",$I1949="MISMATCH",$J1949="MISMATCH",$P1949="MISMATCH",$M1949&lt;&gt;"OK"),"REVIEW","OK"))</f>
        <v/>
      </c>
      <c r="U1949" s="14"/>
      <c r="V1949" s="14"/>
      <c r="W1949" s="17"/>
      <c r="X1949" s="14"/>
    </row>
    <row r="1950" customFormat="false" ht="15" hidden="false" customHeight="false" outlineLevel="0" collapsed="false">
      <c r="A1950" s="9" t="str">
        <f aca="false">IF('3. Layout Parts'!$A1950="","",TRIM('3. Layout Parts'!$A1950))</f>
        <v/>
      </c>
      <c r="B1950" s="9" t="str">
        <f aca="false">IF($A1950="","",'3. Layout Parts'!$D1950)</f>
        <v/>
      </c>
      <c r="C1950" s="9" t="str">
        <f aca="false">IF($A1950="","",'3. Layout Parts'!$B1950)</f>
        <v/>
      </c>
      <c r="D1950" s="9" t="str">
        <f aca="false">IF($A1950="","",'3. Layout Parts'!$C1950)</f>
        <v/>
      </c>
      <c r="E1950" s="9" t="str">
        <f aca="false">IF($A1950="","",IFERROR(INDEX('2. Schematic Parts'!$B$2:$B$3001,MATCH($A1950,'2. Schematic Parts'!$A$2:$A$3001,0)),"NOT FOUND"))</f>
        <v/>
      </c>
      <c r="F1950" s="9" t="str">
        <f aca="false">IF($A1950="","",IFERROR(INDEX('2. Schematic Parts'!$C$2:$C$3001,MATCH($A1950,'2. Schematic Parts'!$A$2:$A$3001,0))&amp;"","NOT FOUND"))</f>
        <v/>
      </c>
      <c r="G1950" s="9" t="str">
        <f aca="false">IF($A1950="","",IFERROR(INDEX('2. Schematic Parts'!$D$2:$D$3001,MATCH($A1950,'2. Schematic Parts'!$A$2:$A$3001,0))&amp;"","NOT FOUND"))</f>
        <v/>
      </c>
      <c r="H1950" s="9" t="str">
        <f aca="false">IF($A1950="","",IF(COUNTIF('2. Schematic Parts'!$A$2:$A$3001,$A1950)=0,"NOT IN SCHEMATIC","OK"))</f>
        <v/>
      </c>
      <c r="I1950" s="9" t="str">
        <f aca="false">IF($A1950="","",IF($H1950="NOT IN SCHEMATIC","",IF(UPPER(TRIM($C1950))=UPPER(TRIM($E1950)),"OK","MISMATCH")))</f>
        <v/>
      </c>
      <c r="J1950" s="9" t="str">
        <f aca="false">IF($A1950="","",IF($H1950="NOT IN SCHEMATIC","",IF($F1950="","NO SCH DECAL",IF($D1950="","",IF(UPPER(TRIM($D1950))=UPPER(TRIM($F1950)),"OK","MISMATCH")))))</f>
        <v/>
      </c>
      <c r="K1950" s="16" t="str">
        <f aca="false">IF($A1950="","",SUMPRODUCT(--ISNUMBER(SEARCH(","&amp;TRIM($A1950)&amp;",",","&amp;SUBSTITUTE('1. Master BOM'!$D$2:$D$400," ","")&amp;","))))</f>
        <v/>
      </c>
      <c r="L1950" s="16" t="str">
        <f aca="false">IF($A1950="","",IF($K1950&lt;&gt;1,0,SUMPRODUCT(ISNUMBER(SEARCH(","&amp;TRIM($A1950)&amp;",",","&amp;SUBSTITUTE('1. Master BOM'!$D$2:$D$400," ","")&amp;","))*ROW('1. Master BOM'!$D$2:$D$400))))</f>
        <v/>
      </c>
      <c r="M1950" s="9" t="str">
        <f aca="false">IF($A1950="","",IF($K1950=0,"NOT IN BOM",IF($K1950&gt;1,"MULTIPLE BOM LINES","OK")))</f>
        <v/>
      </c>
      <c r="N1950" s="9" t="str">
        <f aca="false">IF($A1950="","",IF($L1950=0,"—",INDEX('1. Master BOM'!$A$1:$A$400,$L1950)))</f>
        <v/>
      </c>
      <c r="O1950" s="9" t="str">
        <f aca="false">IF($A1950="","",IF($L1950=0,"—",INDEX('1. Master BOM'!$B$1:$B$400,$L1950)))</f>
        <v/>
      </c>
      <c r="P1950" s="9" t="str">
        <f aca="false">IF($A1950="","",IF(OR($H1950="NOT IN SCHEMATIC",$O1950="—"),"",IF($G1950="","NO SCH PN",IF(UPPER(TRIM($G1950))=UPPER(TRIM($O1950)),"OK","MISMATCH"))))</f>
        <v/>
      </c>
      <c r="Q1950" s="9" t="str">
        <f aca="false">IF($A1950="","",IF($L1950=0,"—",INDEX('1. Master BOM'!$E$1:$E$400,$L1950)))</f>
        <v/>
      </c>
      <c r="R1950" s="9" t="str">
        <f aca="false">IF($A1950="","",IF($L1950=0,"—",IF(T(INDEX('1. Master BOM'!$F$1:$F$400,$L1950))="","(not set)",INDEX('1. Master BOM'!$F$1:$F$400,$L1950))))</f>
        <v/>
      </c>
      <c r="S1950" s="9" t="str">
        <f aca="false">IF($A1950="","",IF(OR($R1950="—",$R1950="(not set)",$D1950=""),"",IF(ISNUMBER(SEARCH(SUBSTITUTE(SUBSTITUTE(SUBSTITUTE($R1950,"-",""),"_","")," ",""),SUBSTITUTE(SUBSTITUTE(SUBSTITUTE($D1950,"-",""),"_","")," ",""))),"OK","CHECK")))</f>
        <v/>
      </c>
      <c r="T1950" s="9" t="str">
        <f aca="false">IF($A1950="","",IF(OR($H1950="NOT IN SCHEMATIC",$I1950="MISMATCH",$J1950="MISMATCH",$P1950="MISMATCH",$M1950&lt;&gt;"OK"),"REVIEW","OK"))</f>
        <v/>
      </c>
      <c r="U1950" s="14"/>
      <c r="V1950" s="14"/>
      <c r="W1950" s="17"/>
      <c r="X1950" s="14"/>
    </row>
    <row r="1951" customFormat="false" ht="15" hidden="false" customHeight="false" outlineLevel="0" collapsed="false">
      <c r="A1951" s="9" t="str">
        <f aca="false">IF('3. Layout Parts'!$A1951="","",TRIM('3. Layout Parts'!$A1951))</f>
        <v/>
      </c>
      <c r="B1951" s="9" t="str">
        <f aca="false">IF($A1951="","",'3. Layout Parts'!$D1951)</f>
        <v/>
      </c>
      <c r="C1951" s="9" t="str">
        <f aca="false">IF($A1951="","",'3. Layout Parts'!$B1951)</f>
        <v/>
      </c>
      <c r="D1951" s="9" t="str">
        <f aca="false">IF($A1951="","",'3. Layout Parts'!$C1951)</f>
        <v/>
      </c>
      <c r="E1951" s="9" t="str">
        <f aca="false">IF($A1951="","",IFERROR(INDEX('2. Schematic Parts'!$B$2:$B$3001,MATCH($A1951,'2. Schematic Parts'!$A$2:$A$3001,0)),"NOT FOUND"))</f>
        <v/>
      </c>
      <c r="F1951" s="9" t="str">
        <f aca="false">IF($A1951="","",IFERROR(INDEX('2. Schematic Parts'!$C$2:$C$3001,MATCH($A1951,'2. Schematic Parts'!$A$2:$A$3001,0))&amp;"","NOT FOUND"))</f>
        <v/>
      </c>
      <c r="G1951" s="9" t="str">
        <f aca="false">IF($A1951="","",IFERROR(INDEX('2. Schematic Parts'!$D$2:$D$3001,MATCH($A1951,'2. Schematic Parts'!$A$2:$A$3001,0))&amp;"","NOT FOUND"))</f>
        <v/>
      </c>
      <c r="H1951" s="9" t="str">
        <f aca="false">IF($A1951="","",IF(COUNTIF('2. Schematic Parts'!$A$2:$A$3001,$A1951)=0,"NOT IN SCHEMATIC","OK"))</f>
        <v/>
      </c>
      <c r="I1951" s="9" t="str">
        <f aca="false">IF($A1951="","",IF($H1951="NOT IN SCHEMATIC","",IF(UPPER(TRIM($C1951))=UPPER(TRIM($E1951)),"OK","MISMATCH")))</f>
        <v/>
      </c>
      <c r="J1951" s="9" t="str">
        <f aca="false">IF($A1951="","",IF($H1951="NOT IN SCHEMATIC","",IF($F1951="","NO SCH DECAL",IF($D1951="","",IF(UPPER(TRIM($D1951))=UPPER(TRIM($F1951)),"OK","MISMATCH")))))</f>
        <v/>
      </c>
      <c r="K1951" s="16" t="str">
        <f aca="false">IF($A1951="","",SUMPRODUCT(--ISNUMBER(SEARCH(","&amp;TRIM($A1951)&amp;",",","&amp;SUBSTITUTE('1. Master BOM'!$D$2:$D$400," ","")&amp;","))))</f>
        <v/>
      </c>
      <c r="L1951" s="16" t="str">
        <f aca="false">IF($A1951="","",IF($K1951&lt;&gt;1,0,SUMPRODUCT(ISNUMBER(SEARCH(","&amp;TRIM($A1951)&amp;",",","&amp;SUBSTITUTE('1. Master BOM'!$D$2:$D$400," ","")&amp;","))*ROW('1. Master BOM'!$D$2:$D$400))))</f>
        <v/>
      </c>
      <c r="M1951" s="9" t="str">
        <f aca="false">IF($A1951="","",IF($K1951=0,"NOT IN BOM",IF($K1951&gt;1,"MULTIPLE BOM LINES","OK")))</f>
        <v/>
      </c>
      <c r="N1951" s="9" t="str">
        <f aca="false">IF($A1951="","",IF($L1951=0,"—",INDEX('1. Master BOM'!$A$1:$A$400,$L1951)))</f>
        <v/>
      </c>
      <c r="O1951" s="9" t="str">
        <f aca="false">IF($A1951="","",IF($L1951=0,"—",INDEX('1. Master BOM'!$B$1:$B$400,$L1951)))</f>
        <v/>
      </c>
      <c r="P1951" s="9" t="str">
        <f aca="false">IF($A1951="","",IF(OR($H1951="NOT IN SCHEMATIC",$O1951="—"),"",IF($G1951="","NO SCH PN",IF(UPPER(TRIM($G1951))=UPPER(TRIM($O1951)),"OK","MISMATCH"))))</f>
        <v/>
      </c>
      <c r="Q1951" s="9" t="str">
        <f aca="false">IF($A1951="","",IF($L1951=0,"—",INDEX('1. Master BOM'!$E$1:$E$400,$L1951)))</f>
        <v/>
      </c>
      <c r="R1951" s="9" t="str">
        <f aca="false">IF($A1951="","",IF($L1951=0,"—",IF(T(INDEX('1. Master BOM'!$F$1:$F$400,$L1951))="","(not set)",INDEX('1. Master BOM'!$F$1:$F$400,$L1951))))</f>
        <v/>
      </c>
      <c r="S1951" s="9" t="str">
        <f aca="false">IF($A1951="","",IF(OR($R1951="—",$R1951="(not set)",$D1951=""),"",IF(ISNUMBER(SEARCH(SUBSTITUTE(SUBSTITUTE(SUBSTITUTE($R1951,"-",""),"_","")," ",""),SUBSTITUTE(SUBSTITUTE(SUBSTITUTE($D1951,"-",""),"_","")," ",""))),"OK","CHECK")))</f>
        <v/>
      </c>
      <c r="T1951" s="9" t="str">
        <f aca="false">IF($A1951="","",IF(OR($H1951="NOT IN SCHEMATIC",$I1951="MISMATCH",$J1951="MISMATCH",$P1951="MISMATCH",$M1951&lt;&gt;"OK"),"REVIEW","OK"))</f>
        <v/>
      </c>
      <c r="U1951" s="14"/>
      <c r="V1951" s="14"/>
      <c r="W1951" s="17"/>
      <c r="X1951" s="14"/>
    </row>
    <row r="1952" customFormat="false" ht="15" hidden="false" customHeight="false" outlineLevel="0" collapsed="false">
      <c r="A1952" s="9" t="str">
        <f aca="false">IF('3. Layout Parts'!$A1952="","",TRIM('3. Layout Parts'!$A1952))</f>
        <v/>
      </c>
      <c r="B1952" s="9" t="str">
        <f aca="false">IF($A1952="","",'3. Layout Parts'!$D1952)</f>
        <v/>
      </c>
      <c r="C1952" s="9" t="str">
        <f aca="false">IF($A1952="","",'3. Layout Parts'!$B1952)</f>
        <v/>
      </c>
      <c r="D1952" s="9" t="str">
        <f aca="false">IF($A1952="","",'3. Layout Parts'!$C1952)</f>
        <v/>
      </c>
      <c r="E1952" s="9" t="str">
        <f aca="false">IF($A1952="","",IFERROR(INDEX('2. Schematic Parts'!$B$2:$B$3001,MATCH($A1952,'2. Schematic Parts'!$A$2:$A$3001,0)),"NOT FOUND"))</f>
        <v/>
      </c>
      <c r="F1952" s="9" t="str">
        <f aca="false">IF($A1952="","",IFERROR(INDEX('2. Schematic Parts'!$C$2:$C$3001,MATCH($A1952,'2. Schematic Parts'!$A$2:$A$3001,0))&amp;"","NOT FOUND"))</f>
        <v/>
      </c>
      <c r="G1952" s="9" t="str">
        <f aca="false">IF($A1952="","",IFERROR(INDEX('2. Schematic Parts'!$D$2:$D$3001,MATCH($A1952,'2. Schematic Parts'!$A$2:$A$3001,0))&amp;"","NOT FOUND"))</f>
        <v/>
      </c>
      <c r="H1952" s="9" t="str">
        <f aca="false">IF($A1952="","",IF(COUNTIF('2. Schematic Parts'!$A$2:$A$3001,$A1952)=0,"NOT IN SCHEMATIC","OK"))</f>
        <v/>
      </c>
      <c r="I1952" s="9" t="str">
        <f aca="false">IF($A1952="","",IF($H1952="NOT IN SCHEMATIC","",IF(UPPER(TRIM($C1952))=UPPER(TRIM($E1952)),"OK","MISMATCH")))</f>
        <v/>
      </c>
      <c r="J1952" s="9" t="str">
        <f aca="false">IF($A1952="","",IF($H1952="NOT IN SCHEMATIC","",IF($F1952="","NO SCH DECAL",IF($D1952="","",IF(UPPER(TRIM($D1952))=UPPER(TRIM($F1952)),"OK","MISMATCH")))))</f>
        <v/>
      </c>
      <c r="K1952" s="16" t="str">
        <f aca="false">IF($A1952="","",SUMPRODUCT(--ISNUMBER(SEARCH(","&amp;TRIM($A1952)&amp;",",","&amp;SUBSTITUTE('1. Master BOM'!$D$2:$D$400," ","")&amp;","))))</f>
        <v/>
      </c>
      <c r="L1952" s="16" t="str">
        <f aca="false">IF($A1952="","",IF($K1952&lt;&gt;1,0,SUMPRODUCT(ISNUMBER(SEARCH(","&amp;TRIM($A1952)&amp;",",","&amp;SUBSTITUTE('1. Master BOM'!$D$2:$D$400," ","")&amp;","))*ROW('1. Master BOM'!$D$2:$D$400))))</f>
        <v/>
      </c>
      <c r="M1952" s="9" t="str">
        <f aca="false">IF($A1952="","",IF($K1952=0,"NOT IN BOM",IF($K1952&gt;1,"MULTIPLE BOM LINES","OK")))</f>
        <v/>
      </c>
      <c r="N1952" s="9" t="str">
        <f aca="false">IF($A1952="","",IF($L1952=0,"—",INDEX('1. Master BOM'!$A$1:$A$400,$L1952)))</f>
        <v/>
      </c>
      <c r="O1952" s="9" t="str">
        <f aca="false">IF($A1952="","",IF($L1952=0,"—",INDEX('1. Master BOM'!$B$1:$B$400,$L1952)))</f>
        <v/>
      </c>
      <c r="P1952" s="9" t="str">
        <f aca="false">IF($A1952="","",IF(OR($H1952="NOT IN SCHEMATIC",$O1952="—"),"",IF($G1952="","NO SCH PN",IF(UPPER(TRIM($G1952))=UPPER(TRIM($O1952)),"OK","MISMATCH"))))</f>
        <v/>
      </c>
      <c r="Q1952" s="9" t="str">
        <f aca="false">IF($A1952="","",IF($L1952=0,"—",INDEX('1. Master BOM'!$E$1:$E$400,$L1952)))</f>
        <v/>
      </c>
      <c r="R1952" s="9" t="str">
        <f aca="false">IF($A1952="","",IF($L1952=0,"—",IF(T(INDEX('1. Master BOM'!$F$1:$F$400,$L1952))="","(not set)",INDEX('1. Master BOM'!$F$1:$F$400,$L1952))))</f>
        <v/>
      </c>
      <c r="S1952" s="9" t="str">
        <f aca="false">IF($A1952="","",IF(OR($R1952="—",$R1952="(not set)",$D1952=""),"",IF(ISNUMBER(SEARCH(SUBSTITUTE(SUBSTITUTE(SUBSTITUTE($R1952,"-",""),"_","")," ",""),SUBSTITUTE(SUBSTITUTE(SUBSTITUTE($D1952,"-",""),"_","")," ",""))),"OK","CHECK")))</f>
        <v/>
      </c>
      <c r="T1952" s="9" t="str">
        <f aca="false">IF($A1952="","",IF(OR($H1952="NOT IN SCHEMATIC",$I1952="MISMATCH",$J1952="MISMATCH",$P1952="MISMATCH",$M1952&lt;&gt;"OK"),"REVIEW","OK"))</f>
        <v/>
      </c>
      <c r="U1952" s="14"/>
      <c r="V1952" s="14"/>
      <c r="W1952" s="17"/>
      <c r="X1952" s="14"/>
    </row>
    <row r="1953" customFormat="false" ht="15" hidden="false" customHeight="false" outlineLevel="0" collapsed="false">
      <c r="A1953" s="9" t="str">
        <f aca="false">IF('3. Layout Parts'!$A1953="","",TRIM('3. Layout Parts'!$A1953))</f>
        <v/>
      </c>
      <c r="B1953" s="9" t="str">
        <f aca="false">IF($A1953="","",'3. Layout Parts'!$D1953)</f>
        <v/>
      </c>
      <c r="C1953" s="9" t="str">
        <f aca="false">IF($A1953="","",'3. Layout Parts'!$B1953)</f>
        <v/>
      </c>
      <c r="D1953" s="9" t="str">
        <f aca="false">IF($A1953="","",'3. Layout Parts'!$C1953)</f>
        <v/>
      </c>
      <c r="E1953" s="9" t="str">
        <f aca="false">IF($A1953="","",IFERROR(INDEX('2. Schematic Parts'!$B$2:$B$3001,MATCH($A1953,'2. Schematic Parts'!$A$2:$A$3001,0)),"NOT FOUND"))</f>
        <v/>
      </c>
      <c r="F1953" s="9" t="str">
        <f aca="false">IF($A1953="","",IFERROR(INDEX('2. Schematic Parts'!$C$2:$C$3001,MATCH($A1953,'2. Schematic Parts'!$A$2:$A$3001,0))&amp;"","NOT FOUND"))</f>
        <v/>
      </c>
      <c r="G1953" s="9" t="str">
        <f aca="false">IF($A1953="","",IFERROR(INDEX('2. Schematic Parts'!$D$2:$D$3001,MATCH($A1953,'2. Schematic Parts'!$A$2:$A$3001,0))&amp;"","NOT FOUND"))</f>
        <v/>
      </c>
      <c r="H1953" s="9" t="str">
        <f aca="false">IF($A1953="","",IF(COUNTIF('2. Schematic Parts'!$A$2:$A$3001,$A1953)=0,"NOT IN SCHEMATIC","OK"))</f>
        <v/>
      </c>
      <c r="I1953" s="9" t="str">
        <f aca="false">IF($A1953="","",IF($H1953="NOT IN SCHEMATIC","",IF(UPPER(TRIM($C1953))=UPPER(TRIM($E1953)),"OK","MISMATCH")))</f>
        <v/>
      </c>
      <c r="J1953" s="9" t="str">
        <f aca="false">IF($A1953="","",IF($H1953="NOT IN SCHEMATIC","",IF($F1953="","NO SCH DECAL",IF($D1953="","",IF(UPPER(TRIM($D1953))=UPPER(TRIM($F1953)),"OK","MISMATCH")))))</f>
        <v/>
      </c>
      <c r="K1953" s="16" t="str">
        <f aca="false">IF($A1953="","",SUMPRODUCT(--ISNUMBER(SEARCH(","&amp;TRIM($A1953)&amp;",",","&amp;SUBSTITUTE('1. Master BOM'!$D$2:$D$400," ","")&amp;","))))</f>
        <v/>
      </c>
      <c r="L1953" s="16" t="str">
        <f aca="false">IF($A1953="","",IF($K1953&lt;&gt;1,0,SUMPRODUCT(ISNUMBER(SEARCH(","&amp;TRIM($A1953)&amp;",",","&amp;SUBSTITUTE('1. Master BOM'!$D$2:$D$400," ","")&amp;","))*ROW('1. Master BOM'!$D$2:$D$400))))</f>
        <v/>
      </c>
      <c r="M1953" s="9" t="str">
        <f aca="false">IF($A1953="","",IF($K1953=0,"NOT IN BOM",IF($K1953&gt;1,"MULTIPLE BOM LINES","OK")))</f>
        <v/>
      </c>
      <c r="N1953" s="9" t="str">
        <f aca="false">IF($A1953="","",IF($L1953=0,"—",INDEX('1. Master BOM'!$A$1:$A$400,$L1953)))</f>
        <v/>
      </c>
      <c r="O1953" s="9" t="str">
        <f aca="false">IF($A1953="","",IF($L1953=0,"—",INDEX('1. Master BOM'!$B$1:$B$400,$L1953)))</f>
        <v/>
      </c>
      <c r="P1953" s="9" t="str">
        <f aca="false">IF($A1953="","",IF(OR($H1953="NOT IN SCHEMATIC",$O1953="—"),"",IF($G1953="","NO SCH PN",IF(UPPER(TRIM($G1953))=UPPER(TRIM($O1953)),"OK","MISMATCH"))))</f>
        <v/>
      </c>
      <c r="Q1953" s="9" t="str">
        <f aca="false">IF($A1953="","",IF($L1953=0,"—",INDEX('1. Master BOM'!$E$1:$E$400,$L1953)))</f>
        <v/>
      </c>
      <c r="R1953" s="9" t="str">
        <f aca="false">IF($A1953="","",IF($L1953=0,"—",IF(T(INDEX('1. Master BOM'!$F$1:$F$400,$L1953))="","(not set)",INDEX('1. Master BOM'!$F$1:$F$400,$L1953))))</f>
        <v/>
      </c>
      <c r="S1953" s="9" t="str">
        <f aca="false">IF($A1953="","",IF(OR($R1953="—",$R1953="(not set)",$D1953=""),"",IF(ISNUMBER(SEARCH(SUBSTITUTE(SUBSTITUTE(SUBSTITUTE($R1953,"-",""),"_","")," ",""),SUBSTITUTE(SUBSTITUTE(SUBSTITUTE($D1953,"-",""),"_","")," ",""))),"OK","CHECK")))</f>
        <v/>
      </c>
      <c r="T1953" s="9" t="str">
        <f aca="false">IF($A1953="","",IF(OR($H1953="NOT IN SCHEMATIC",$I1953="MISMATCH",$J1953="MISMATCH",$P1953="MISMATCH",$M1953&lt;&gt;"OK"),"REVIEW","OK"))</f>
        <v/>
      </c>
      <c r="U1953" s="14"/>
      <c r="V1953" s="14"/>
      <c r="W1953" s="17"/>
      <c r="X1953" s="14"/>
    </row>
    <row r="1954" customFormat="false" ht="15" hidden="false" customHeight="false" outlineLevel="0" collapsed="false">
      <c r="A1954" s="9" t="str">
        <f aca="false">IF('3. Layout Parts'!$A1954="","",TRIM('3. Layout Parts'!$A1954))</f>
        <v/>
      </c>
      <c r="B1954" s="9" t="str">
        <f aca="false">IF($A1954="","",'3. Layout Parts'!$D1954)</f>
        <v/>
      </c>
      <c r="C1954" s="9" t="str">
        <f aca="false">IF($A1954="","",'3. Layout Parts'!$B1954)</f>
        <v/>
      </c>
      <c r="D1954" s="9" t="str">
        <f aca="false">IF($A1954="","",'3. Layout Parts'!$C1954)</f>
        <v/>
      </c>
      <c r="E1954" s="9" t="str">
        <f aca="false">IF($A1954="","",IFERROR(INDEX('2. Schematic Parts'!$B$2:$B$3001,MATCH($A1954,'2. Schematic Parts'!$A$2:$A$3001,0)),"NOT FOUND"))</f>
        <v/>
      </c>
      <c r="F1954" s="9" t="str">
        <f aca="false">IF($A1954="","",IFERROR(INDEX('2. Schematic Parts'!$C$2:$C$3001,MATCH($A1954,'2. Schematic Parts'!$A$2:$A$3001,0))&amp;"","NOT FOUND"))</f>
        <v/>
      </c>
      <c r="G1954" s="9" t="str">
        <f aca="false">IF($A1954="","",IFERROR(INDEX('2. Schematic Parts'!$D$2:$D$3001,MATCH($A1954,'2. Schematic Parts'!$A$2:$A$3001,0))&amp;"","NOT FOUND"))</f>
        <v/>
      </c>
      <c r="H1954" s="9" t="str">
        <f aca="false">IF($A1954="","",IF(COUNTIF('2. Schematic Parts'!$A$2:$A$3001,$A1954)=0,"NOT IN SCHEMATIC","OK"))</f>
        <v/>
      </c>
      <c r="I1954" s="9" t="str">
        <f aca="false">IF($A1954="","",IF($H1954="NOT IN SCHEMATIC","",IF(UPPER(TRIM($C1954))=UPPER(TRIM($E1954)),"OK","MISMATCH")))</f>
        <v/>
      </c>
      <c r="J1954" s="9" t="str">
        <f aca="false">IF($A1954="","",IF($H1954="NOT IN SCHEMATIC","",IF($F1954="","NO SCH DECAL",IF($D1954="","",IF(UPPER(TRIM($D1954))=UPPER(TRIM($F1954)),"OK","MISMATCH")))))</f>
        <v/>
      </c>
      <c r="K1954" s="16" t="str">
        <f aca="false">IF($A1954="","",SUMPRODUCT(--ISNUMBER(SEARCH(","&amp;TRIM($A1954)&amp;",",","&amp;SUBSTITUTE('1. Master BOM'!$D$2:$D$400," ","")&amp;","))))</f>
        <v/>
      </c>
      <c r="L1954" s="16" t="str">
        <f aca="false">IF($A1954="","",IF($K1954&lt;&gt;1,0,SUMPRODUCT(ISNUMBER(SEARCH(","&amp;TRIM($A1954)&amp;",",","&amp;SUBSTITUTE('1. Master BOM'!$D$2:$D$400," ","")&amp;","))*ROW('1. Master BOM'!$D$2:$D$400))))</f>
        <v/>
      </c>
      <c r="M1954" s="9" t="str">
        <f aca="false">IF($A1954="","",IF($K1954=0,"NOT IN BOM",IF($K1954&gt;1,"MULTIPLE BOM LINES","OK")))</f>
        <v/>
      </c>
      <c r="N1954" s="9" t="str">
        <f aca="false">IF($A1954="","",IF($L1954=0,"—",INDEX('1. Master BOM'!$A$1:$A$400,$L1954)))</f>
        <v/>
      </c>
      <c r="O1954" s="9" t="str">
        <f aca="false">IF($A1954="","",IF($L1954=0,"—",INDEX('1. Master BOM'!$B$1:$B$400,$L1954)))</f>
        <v/>
      </c>
      <c r="P1954" s="9" t="str">
        <f aca="false">IF($A1954="","",IF(OR($H1954="NOT IN SCHEMATIC",$O1954="—"),"",IF($G1954="","NO SCH PN",IF(UPPER(TRIM($G1954))=UPPER(TRIM($O1954)),"OK","MISMATCH"))))</f>
        <v/>
      </c>
      <c r="Q1954" s="9" t="str">
        <f aca="false">IF($A1954="","",IF($L1954=0,"—",INDEX('1. Master BOM'!$E$1:$E$400,$L1954)))</f>
        <v/>
      </c>
      <c r="R1954" s="9" t="str">
        <f aca="false">IF($A1954="","",IF($L1954=0,"—",IF(T(INDEX('1. Master BOM'!$F$1:$F$400,$L1954))="","(not set)",INDEX('1. Master BOM'!$F$1:$F$400,$L1954))))</f>
        <v/>
      </c>
      <c r="S1954" s="9" t="str">
        <f aca="false">IF($A1954="","",IF(OR($R1954="—",$R1954="(not set)",$D1954=""),"",IF(ISNUMBER(SEARCH(SUBSTITUTE(SUBSTITUTE(SUBSTITUTE($R1954,"-",""),"_","")," ",""),SUBSTITUTE(SUBSTITUTE(SUBSTITUTE($D1954,"-",""),"_","")," ",""))),"OK","CHECK")))</f>
        <v/>
      </c>
      <c r="T1954" s="9" t="str">
        <f aca="false">IF($A1954="","",IF(OR($H1954="NOT IN SCHEMATIC",$I1954="MISMATCH",$J1954="MISMATCH",$P1954="MISMATCH",$M1954&lt;&gt;"OK"),"REVIEW","OK"))</f>
        <v/>
      </c>
      <c r="U1954" s="14"/>
      <c r="V1954" s="14"/>
      <c r="W1954" s="17"/>
      <c r="X1954" s="14"/>
    </row>
    <row r="1955" customFormat="false" ht="15" hidden="false" customHeight="false" outlineLevel="0" collapsed="false">
      <c r="A1955" s="9" t="str">
        <f aca="false">IF('3. Layout Parts'!$A1955="","",TRIM('3. Layout Parts'!$A1955))</f>
        <v/>
      </c>
      <c r="B1955" s="9" t="str">
        <f aca="false">IF($A1955="","",'3. Layout Parts'!$D1955)</f>
        <v/>
      </c>
      <c r="C1955" s="9" t="str">
        <f aca="false">IF($A1955="","",'3. Layout Parts'!$B1955)</f>
        <v/>
      </c>
      <c r="D1955" s="9" t="str">
        <f aca="false">IF($A1955="","",'3. Layout Parts'!$C1955)</f>
        <v/>
      </c>
      <c r="E1955" s="9" t="str">
        <f aca="false">IF($A1955="","",IFERROR(INDEX('2. Schematic Parts'!$B$2:$B$3001,MATCH($A1955,'2. Schematic Parts'!$A$2:$A$3001,0)),"NOT FOUND"))</f>
        <v/>
      </c>
      <c r="F1955" s="9" t="str">
        <f aca="false">IF($A1955="","",IFERROR(INDEX('2. Schematic Parts'!$C$2:$C$3001,MATCH($A1955,'2. Schematic Parts'!$A$2:$A$3001,0))&amp;"","NOT FOUND"))</f>
        <v/>
      </c>
      <c r="G1955" s="9" t="str">
        <f aca="false">IF($A1955="","",IFERROR(INDEX('2. Schematic Parts'!$D$2:$D$3001,MATCH($A1955,'2. Schematic Parts'!$A$2:$A$3001,0))&amp;"","NOT FOUND"))</f>
        <v/>
      </c>
      <c r="H1955" s="9" t="str">
        <f aca="false">IF($A1955="","",IF(COUNTIF('2. Schematic Parts'!$A$2:$A$3001,$A1955)=0,"NOT IN SCHEMATIC","OK"))</f>
        <v/>
      </c>
      <c r="I1955" s="9" t="str">
        <f aca="false">IF($A1955="","",IF($H1955="NOT IN SCHEMATIC","",IF(UPPER(TRIM($C1955))=UPPER(TRIM($E1955)),"OK","MISMATCH")))</f>
        <v/>
      </c>
      <c r="J1955" s="9" t="str">
        <f aca="false">IF($A1955="","",IF($H1955="NOT IN SCHEMATIC","",IF($F1955="","NO SCH DECAL",IF($D1955="","",IF(UPPER(TRIM($D1955))=UPPER(TRIM($F1955)),"OK","MISMATCH")))))</f>
        <v/>
      </c>
      <c r="K1955" s="16" t="str">
        <f aca="false">IF($A1955="","",SUMPRODUCT(--ISNUMBER(SEARCH(","&amp;TRIM($A1955)&amp;",",","&amp;SUBSTITUTE('1. Master BOM'!$D$2:$D$400," ","")&amp;","))))</f>
        <v/>
      </c>
      <c r="L1955" s="16" t="str">
        <f aca="false">IF($A1955="","",IF($K1955&lt;&gt;1,0,SUMPRODUCT(ISNUMBER(SEARCH(","&amp;TRIM($A1955)&amp;",",","&amp;SUBSTITUTE('1. Master BOM'!$D$2:$D$400," ","")&amp;","))*ROW('1. Master BOM'!$D$2:$D$400))))</f>
        <v/>
      </c>
      <c r="M1955" s="9" t="str">
        <f aca="false">IF($A1955="","",IF($K1955=0,"NOT IN BOM",IF($K1955&gt;1,"MULTIPLE BOM LINES","OK")))</f>
        <v/>
      </c>
      <c r="N1955" s="9" t="str">
        <f aca="false">IF($A1955="","",IF($L1955=0,"—",INDEX('1. Master BOM'!$A$1:$A$400,$L1955)))</f>
        <v/>
      </c>
      <c r="O1955" s="9" t="str">
        <f aca="false">IF($A1955="","",IF($L1955=0,"—",INDEX('1. Master BOM'!$B$1:$B$400,$L1955)))</f>
        <v/>
      </c>
      <c r="P1955" s="9" t="str">
        <f aca="false">IF($A1955="","",IF(OR($H1955="NOT IN SCHEMATIC",$O1955="—"),"",IF($G1955="","NO SCH PN",IF(UPPER(TRIM($G1955))=UPPER(TRIM($O1955)),"OK","MISMATCH"))))</f>
        <v/>
      </c>
      <c r="Q1955" s="9" t="str">
        <f aca="false">IF($A1955="","",IF($L1955=0,"—",INDEX('1. Master BOM'!$E$1:$E$400,$L1955)))</f>
        <v/>
      </c>
      <c r="R1955" s="9" t="str">
        <f aca="false">IF($A1955="","",IF($L1955=0,"—",IF(T(INDEX('1. Master BOM'!$F$1:$F$400,$L1955))="","(not set)",INDEX('1. Master BOM'!$F$1:$F$400,$L1955))))</f>
        <v/>
      </c>
      <c r="S1955" s="9" t="str">
        <f aca="false">IF($A1955="","",IF(OR($R1955="—",$R1955="(not set)",$D1955=""),"",IF(ISNUMBER(SEARCH(SUBSTITUTE(SUBSTITUTE(SUBSTITUTE($R1955,"-",""),"_","")," ",""),SUBSTITUTE(SUBSTITUTE(SUBSTITUTE($D1955,"-",""),"_","")," ",""))),"OK","CHECK")))</f>
        <v/>
      </c>
      <c r="T1955" s="9" t="str">
        <f aca="false">IF($A1955="","",IF(OR($H1955="NOT IN SCHEMATIC",$I1955="MISMATCH",$J1955="MISMATCH",$P1955="MISMATCH",$M1955&lt;&gt;"OK"),"REVIEW","OK"))</f>
        <v/>
      </c>
      <c r="U1955" s="14"/>
      <c r="V1955" s="14"/>
      <c r="W1955" s="17"/>
      <c r="X1955" s="14"/>
    </row>
    <row r="1956" customFormat="false" ht="15" hidden="false" customHeight="false" outlineLevel="0" collapsed="false">
      <c r="A1956" s="9" t="str">
        <f aca="false">IF('3. Layout Parts'!$A1956="","",TRIM('3. Layout Parts'!$A1956))</f>
        <v/>
      </c>
      <c r="B1956" s="9" t="str">
        <f aca="false">IF($A1956="","",'3. Layout Parts'!$D1956)</f>
        <v/>
      </c>
      <c r="C1956" s="9" t="str">
        <f aca="false">IF($A1956="","",'3. Layout Parts'!$B1956)</f>
        <v/>
      </c>
      <c r="D1956" s="9" t="str">
        <f aca="false">IF($A1956="","",'3. Layout Parts'!$C1956)</f>
        <v/>
      </c>
      <c r="E1956" s="9" t="str">
        <f aca="false">IF($A1956="","",IFERROR(INDEX('2. Schematic Parts'!$B$2:$B$3001,MATCH($A1956,'2. Schematic Parts'!$A$2:$A$3001,0)),"NOT FOUND"))</f>
        <v/>
      </c>
      <c r="F1956" s="9" t="str">
        <f aca="false">IF($A1956="","",IFERROR(INDEX('2. Schematic Parts'!$C$2:$C$3001,MATCH($A1956,'2. Schematic Parts'!$A$2:$A$3001,0))&amp;"","NOT FOUND"))</f>
        <v/>
      </c>
      <c r="G1956" s="9" t="str">
        <f aca="false">IF($A1956="","",IFERROR(INDEX('2. Schematic Parts'!$D$2:$D$3001,MATCH($A1956,'2. Schematic Parts'!$A$2:$A$3001,0))&amp;"","NOT FOUND"))</f>
        <v/>
      </c>
      <c r="H1956" s="9" t="str">
        <f aca="false">IF($A1956="","",IF(COUNTIF('2. Schematic Parts'!$A$2:$A$3001,$A1956)=0,"NOT IN SCHEMATIC","OK"))</f>
        <v/>
      </c>
      <c r="I1956" s="9" t="str">
        <f aca="false">IF($A1956="","",IF($H1956="NOT IN SCHEMATIC","",IF(UPPER(TRIM($C1956))=UPPER(TRIM($E1956)),"OK","MISMATCH")))</f>
        <v/>
      </c>
      <c r="J1956" s="9" t="str">
        <f aca="false">IF($A1956="","",IF($H1956="NOT IN SCHEMATIC","",IF($F1956="","NO SCH DECAL",IF($D1956="","",IF(UPPER(TRIM($D1956))=UPPER(TRIM($F1956)),"OK","MISMATCH")))))</f>
        <v/>
      </c>
      <c r="K1956" s="16" t="str">
        <f aca="false">IF($A1956="","",SUMPRODUCT(--ISNUMBER(SEARCH(","&amp;TRIM($A1956)&amp;",",","&amp;SUBSTITUTE('1. Master BOM'!$D$2:$D$400," ","")&amp;","))))</f>
        <v/>
      </c>
      <c r="L1956" s="16" t="str">
        <f aca="false">IF($A1956="","",IF($K1956&lt;&gt;1,0,SUMPRODUCT(ISNUMBER(SEARCH(","&amp;TRIM($A1956)&amp;",",","&amp;SUBSTITUTE('1. Master BOM'!$D$2:$D$400," ","")&amp;","))*ROW('1. Master BOM'!$D$2:$D$400))))</f>
        <v/>
      </c>
      <c r="M1956" s="9" t="str">
        <f aca="false">IF($A1956="","",IF($K1956=0,"NOT IN BOM",IF($K1956&gt;1,"MULTIPLE BOM LINES","OK")))</f>
        <v/>
      </c>
      <c r="N1956" s="9" t="str">
        <f aca="false">IF($A1956="","",IF($L1956=0,"—",INDEX('1. Master BOM'!$A$1:$A$400,$L1956)))</f>
        <v/>
      </c>
      <c r="O1956" s="9" t="str">
        <f aca="false">IF($A1956="","",IF($L1956=0,"—",INDEX('1. Master BOM'!$B$1:$B$400,$L1956)))</f>
        <v/>
      </c>
      <c r="P1956" s="9" t="str">
        <f aca="false">IF($A1956="","",IF(OR($H1956="NOT IN SCHEMATIC",$O1956="—"),"",IF($G1956="","NO SCH PN",IF(UPPER(TRIM($G1956))=UPPER(TRIM($O1956)),"OK","MISMATCH"))))</f>
        <v/>
      </c>
      <c r="Q1956" s="9" t="str">
        <f aca="false">IF($A1956="","",IF($L1956=0,"—",INDEX('1. Master BOM'!$E$1:$E$400,$L1956)))</f>
        <v/>
      </c>
      <c r="R1956" s="9" t="str">
        <f aca="false">IF($A1956="","",IF($L1956=0,"—",IF(T(INDEX('1. Master BOM'!$F$1:$F$400,$L1956))="","(not set)",INDEX('1. Master BOM'!$F$1:$F$400,$L1956))))</f>
        <v/>
      </c>
      <c r="S1956" s="9" t="str">
        <f aca="false">IF($A1956="","",IF(OR($R1956="—",$R1956="(not set)",$D1956=""),"",IF(ISNUMBER(SEARCH(SUBSTITUTE(SUBSTITUTE(SUBSTITUTE($R1956,"-",""),"_","")," ",""),SUBSTITUTE(SUBSTITUTE(SUBSTITUTE($D1956,"-",""),"_","")," ",""))),"OK","CHECK")))</f>
        <v/>
      </c>
      <c r="T1956" s="9" t="str">
        <f aca="false">IF($A1956="","",IF(OR($H1956="NOT IN SCHEMATIC",$I1956="MISMATCH",$J1956="MISMATCH",$P1956="MISMATCH",$M1956&lt;&gt;"OK"),"REVIEW","OK"))</f>
        <v/>
      </c>
      <c r="U1956" s="14"/>
      <c r="V1956" s="14"/>
      <c r="W1956" s="17"/>
      <c r="X1956" s="14"/>
    </row>
    <row r="1957" customFormat="false" ht="15" hidden="false" customHeight="false" outlineLevel="0" collapsed="false">
      <c r="A1957" s="9" t="str">
        <f aca="false">IF('3. Layout Parts'!$A1957="","",TRIM('3. Layout Parts'!$A1957))</f>
        <v/>
      </c>
      <c r="B1957" s="9" t="str">
        <f aca="false">IF($A1957="","",'3. Layout Parts'!$D1957)</f>
        <v/>
      </c>
      <c r="C1957" s="9" t="str">
        <f aca="false">IF($A1957="","",'3. Layout Parts'!$B1957)</f>
        <v/>
      </c>
      <c r="D1957" s="9" t="str">
        <f aca="false">IF($A1957="","",'3. Layout Parts'!$C1957)</f>
        <v/>
      </c>
      <c r="E1957" s="9" t="str">
        <f aca="false">IF($A1957="","",IFERROR(INDEX('2. Schematic Parts'!$B$2:$B$3001,MATCH($A1957,'2. Schematic Parts'!$A$2:$A$3001,0)),"NOT FOUND"))</f>
        <v/>
      </c>
      <c r="F1957" s="9" t="str">
        <f aca="false">IF($A1957="","",IFERROR(INDEX('2. Schematic Parts'!$C$2:$C$3001,MATCH($A1957,'2. Schematic Parts'!$A$2:$A$3001,0))&amp;"","NOT FOUND"))</f>
        <v/>
      </c>
      <c r="G1957" s="9" t="str">
        <f aca="false">IF($A1957="","",IFERROR(INDEX('2. Schematic Parts'!$D$2:$D$3001,MATCH($A1957,'2. Schematic Parts'!$A$2:$A$3001,0))&amp;"","NOT FOUND"))</f>
        <v/>
      </c>
      <c r="H1957" s="9" t="str">
        <f aca="false">IF($A1957="","",IF(COUNTIF('2. Schematic Parts'!$A$2:$A$3001,$A1957)=0,"NOT IN SCHEMATIC","OK"))</f>
        <v/>
      </c>
      <c r="I1957" s="9" t="str">
        <f aca="false">IF($A1957="","",IF($H1957="NOT IN SCHEMATIC","",IF(UPPER(TRIM($C1957))=UPPER(TRIM($E1957)),"OK","MISMATCH")))</f>
        <v/>
      </c>
      <c r="J1957" s="9" t="str">
        <f aca="false">IF($A1957="","",IF($H1957="NOT IN SCHEMATIC","",IF($F1957="","NO SCH DECAL",IF($D1957="","",IF(UPPER(TRIM($D1957))=UPPER(TRIM($F1957)),"OK","MISMATCH")))))</f>
        <v/>
      </c>
      <c r="K1957" s="16" t="str">
        <f aca="false">IF($A1957="","",SUMPRODUCT(--ISNUMBER(SEARCH(","&amp;TRIM($A1957)&amp;",",","&amp;SUBSTITUTE('1. Master BOM'!$D$2:$D$400," ","")&amp;","))))</f>
        <v/>
      </c>
      <c r="L1957" s="16" t="str">
        <f aca="false">IF($A1957="","",IF($K1957&lt;&gt;1,0,SUMPRODUCT(ISNUMBER(SEARCH(","&amp;TRIM($A1957)&amp;",",","&amp;SUBSTITUTE('1. Master BOM'!$D$2:$D$400," ","")&amp;","))*ROW('1. Master BOM'!$D$2:$D$400))))</f>
        <v/>
      </c>
      <c r="M1957" s="9" t="str">
        <f aca="false">IF($A1957="","",IF($K1957=0,"NOT IN BOM",IF($K1957&gt;1,"MULTIPLE BOM LINES","OK")))</f>
        <v/>
      </c>
      <c r="N1957" s="9" t="str">
        <f aca="false">IF($A1957="","",IF($L1957=0,"—",INDEX('1. Master BOM'!$A$1:$A$400,$L1957)))</f>
        <v/>
      </c>
      <c r="O1957" s="9" t="str">
        <f aca="false">IF($A1957="","",IF($L1957=0,"—",INDEX('1. Master BOM'!$B$1:$B$400,$L1957)))</f>
        <v/>
      </c>
      <c r="P1957" s="9" t="str">
        <f aca="false">IF($A1957="","",IF(OR($H1957="NOT IN SCHEMATIC",$O1957="—"),"",IF($G1957="","NO SCH PN",IF(UPPER(TRIM($G1957))=UPPER(TRIM($O1957)),"OK","MISMATCH"))))</f>
        <v/>
      </c>
      <c r="Q1957" s="9" t="str">
        <f aca="false">IF($A1957="","",IF($L1957=0,"—",INDEX('1. Master BOM'!$E$1:$E$400,$L1957)))</f>
        <v/>
      </c>
      <c r="R1957" s="9" t="str">
        <f aca="false">IF($A1957="","",IF($L1957=0,"—",IF(T(INDEX('1. Master BOM'!$F$1:$F$400,$L1957))="","(not set)",INDEX('1. Master BOM'!$F$1:$F$400,$L1957))))</f>
        <v/>
      </c>
      <c r="S1957" s="9" t="str">
        <f aca="false">IF($A1957="","",IF(OR($R1957="—",$R1957="(not set)",$D1957=""),"",IF(ISNUMBER(SEARCH(SUBSTITUTE(SUBSTITUTE(SUBSTITUTE($R1957,"-",""),"_","")," ",""),SUBSTITUTE(SUBSTITUTE(SUBSTITUTE($D1957,"-",""),"_","")," ",""))),"OK","CHECK")))</f>
        <v/>
      </c>
      <c r="T1957" s="9" t="str">
        <f aca="false">IF($A1957="","",IF(OR($H1957="NOT IN SCHEMATIC",$I1957="MISMATCH",$J1957="MISMATCH",$P1957="MISMATCH",$M1957&lt;&gt;"OK"),"REVIEW","OK"))</f>
        <v/>
      </c>
      <c r="U1957" s="14"/>
      <c r="V1957" s="14"/>
      <c r="W1957" s="17"/>
      <c r="X1957" s="14"/>
    </row>
    <row r="1958" customFormat="false" ht="15" hidden="false" customHeight="false" outlineLevel="0" collapsed="false">
      <c r="A1958" s="9" t="str">
        <f aca="false">IF('3. Layout Parts'!$A1958="","",TRIM('3. Layout Parts'!$A1958))</f>
        <v/>
      </c>
      <c r="B1958" s="9" t="str">
        <f aca="false">IF($A1958="","",'3. Layout Parts'!$D1958)</f>
        <v/>
      </c>
      <c r="C1958" s="9" t="str">
        <f aca="false">IF($A1958="","",'3. Layout Parts'!$B1958)</f>
        <v/>
      </c>
      <c r="D1958" s="9" t="str">
        <f aca="false">IF($A1958="","",'3. Layout Parts'!$C1958)</f>
        <v/>
      </c>
      <c r="E1958" s="9" t="str">
        <f aca="false">IF($A1958="","",IFERROR(INDEX('2. Schematic Parts'!$B$2:$B$3001,MATCH($A1958,'2. Schematic Parts'!$A$2:$A$3001,0)),"NOT FOUND"))</f>
        <v/>
      </c>
      <c r="F1958" s="9" t="str">
        <f aca="false">IF($A1958="","",IFERROR(INDEX('2. Schematic Parts'!$C$2:$C$3001,MATCH($A1958,'2. Schematic Parts'!$A$2:$A$3001,0))&amp;"","NOT FOUND"))</f>
        <v/>
      </c>
      <c r="G1958" s="9" t="str">
        <f aca="false">IF($A1958="","",IFERROR(INDEX('2. Schematic Parts'!$D$2:$D$3001,MATCH($A1958,'2. Schematic Parts'!$A$2:$A$3001,0))&amp;"","NOT FOUND"))</f>
        <v/>
      </c>
      <c r="H1958" s="9" t="str">
        <f aca="false">IF($A1958="","",IF(COUNTIF('2. Schematic Parts'!$A$2:$A$3001,$A1958)=0,"NOT IN SCHEMATIC","OK"))</f>
        <v/>
      </c>
      <c r="I1958" s="9" t="str">
        <f aca="false">IF($A1958="","",IF($H1958="NOT IN SCHEMATIC","",IF(UPPER(TRIM($C1958))=UPPER(TRIM($E1958)),"OK","MISMATCH")))</f>
        <v/>
      </c>
      <c r="J1958" s="9" t="str">
        <f aca="false">IF($A1958="","",IF($H1958="NOT IN SCHEMATIC","",IF($F1958="","NO SCH DECAL",IF($D1958="","",IF(UPPER(TRIM($D1958))=UPPER(TRIM($F1958)),"OK","MISMATCH")))))</f>
        <v/>
      </c>
      <c r="K1958" s="16" t="str">
        <f aca="false">IF($A1958="","",SUMPRODUCT(--ISNUMBER(SEARCH(","&amp;TRIM($A1958)&amp;",",","&amp;SUBSTITUTE('1. Master BOM'!$D$2:$D$400," ","")&amp;","))))</f>
        <v/>
      </c>
      <c r="L1958" s="16" t="str">
        <f aca="false">IF($A1958="","",IF($K1958&lt;&gt;1,0,SUMPRODUCT(ISNUMBER(SEARCH(","&amp;TRIM($A1958)&amp;",",","&amp;SUBSTITUTE('1. Master BOM'!$D$2:$D$400," ","")&amp;","))*ROW('1. Master BOM'!$D$2:$D$400))))</f>
        <v/>
      </c>
      <c r="M1958" s="9" t="str">
        <f aca="false">IF($A1958="","",IF($K1958=0,"NOT IN BOM",IF($K1958&gt;1,"MULTIPLE BOM LINES","OK")))</f>
        <v/>
      </c>
      <c r="N1958" s="9" t="str">
        <f aca="false">IF($A1958="","",IF($L1958=0,"—",INDEX('1. Master BOM'!$A$1:$A$400,$L1958)))</f>
        <v/>
      </c>
      <c r="O1958" s="9" t="str">
        <f aca="false">IF($A1958="","",IF($L1958=0,"—",INDEX('1. Master BOM'!$B$1:$B$400,$L1958)))</f>
        <v/>
      </c>
      <c r="P1958" s="9" t="str">
        <f aca="false">IF($A1958="","",IF(OR($H1958="NOT IN SCHEMATIC",$O1958="—"),"",IF($G1958="","NO SCH PN",IF(UPPER(TRIM($G1958))=UPPER(TRIM($O1958)),"OK","MISMATCH"))))</f>
        <v/>
      </c>
      <c r="Q1958" s="9" t="str">
        <f aca="false">IF($A1958="","",IF($L1958=0,"—",INDEX('1. Master BOM'!$E$1:$E$400,$L1958)))</f>
        <v/>
      </c>
      <c r="R1958" s="9" t="str">
        <f aca="false">IF($A1958="","",IF($L1958=0,"—",IF(T(INDEX('1. Master BOM'!$F$1:$F$400,$L1958))="","(not set)",INDEX('1. Master BOM'!$F$1:$F$400,$L1958))))</f>
        <v/>
      </c>
      <c r="S1958" s="9" t="str">
        <f aca="false">IF($A1958="","",IF(OR($R1958="—",$R1958="(not set)",$D1958=""),"",IF(ISNUMBER(SEARCH(SUBSTITUTE(SUBSTITUTE(SUBSTITUTE($R1958,"-",""),"_","")," ",""),SUBSTITUTE(SUBSTITUTE(SUBSTITUTE($D1958,"-",""),"_","")," ",""))),"OK","CHECK")))</f>
        <v/>
      </c>
      <c r="T1958" s="9" t="str">
        <f aca="false">IF($A1958="","",IF(OR($H1958="NOT IN SCHEMATIC",$I1958="MISMATCH",$J1958="MISMATCH",$P1958="MISMATCH",$M1958&lt;&gt;"OK"),"REVIEW","OK"))</f>
        <v/>
      </c>
      <c r="U1958" s="14"/>
      <c r="V1958" s="14"/>
      <c r="W1958" s="17"/>
      <c r="X1958" s="14"/>
    </row>
    <row r="1959" customFormat="false" ht="15" hidden="false" customHeight="false" outlineLevel="0" collapsed="false">
      <c r="A1959" s="9" t="str">
        <f aca="false">IF('3. Layout Parts'!$A1959="","",TRIM('3. Layout Parts'!$A1959))</f>
        <v/>
      </c>
      <c r="B1959" s="9" t="str">
        <f aca="false">IF($A1959="","",'3. Layout Parts'!$D1959)</f>
        <v/>
      </c>
      <c r="C1959" s="9" t="str">
        <f aca="false">IF($A1959="","",'3. Layout Parts'!$B1959)</f>
        <v/>
      </c>
      <c r="D1959" s="9" t="str">
        <f aca="false">IF($A1959="","",'3. Layout Parts'!$C1959)</f>
        <v/>
      </c>
      <c r="E1959" s="9" t="str">
        <f aca="false">IF($A1959="","",IFERROR(INDEX('2. Schematic Parts'!$B$2:$B$3001,MATCH($A1959,'2. Schematic Parts'!$A$2:$A$3001,0)),"NOT FOUND"))</f>
        <v/>
      </c>
      <c r="F1959" s="9" t="str">
        <f aca="false">IF($A1959="","",IFERROR(INDEX('2. Schematic Parts'!$C$2:$C$3001,MATCH($A1959,'2. Schematic Parts'!$A$2:$A$3001,0))&amp;"","NOT FOUND"))</f>
        <v/>
      </c>
      <c r="G1959" s="9" t="str">
        <f aca="false">IF($A1959="","",IFERROR(INDEX('2. Schematic Parts'!$D$2:$D$3001,MATCH($A1959,'2. Schematic Parts'!$A$2:$A$3001,0))&amp;"","NOT FOUND"))</f>
        <v/>
      </c>
      <c r="H1959" s="9" t="str">
        <f aca="false">IF($A1959="","",IF(COUNTIF('2. Schematic Parts'!$A$2:$A$3001,$A1959)=0,"NOT IN SCHEMATIC","OK"))</f>
        <v/>
      </c>
      <c r="I1959" s="9" t="str">
        <f aca="false">IF($A1959="","",IF($H1959="NOT IN SCHEMATIC","",IF(UPPER(TRIM($C1959))=UPPER(TRIM($E1959)),"OK","MISMATCH")))</f>
        <v/>
      </c>
      <c r="J1959" s="9" t="str">
        <f aca="false">IF($A1959="","",IF($H1959="NOT IN SCHEMATIC","",IF($F1959="","NO SCH DECAL",IF($D1959="","",IF(UPPER(TRIM($D1959))=UPPER(TRIM($F1959)),"OK","MISMATCH")))))</f>
        <v/>
      </c>
      <c r="K1959" s="16" t="str">
        <f aca="false">IF($A1959="","",SUMPRODUCT(--ISNUMBER(SEARCH(","&amp;TRIM($A1959)&amp;",",","&amp;SUBSTITUTE('1. Master BOM'!$D$2:$D$400," ","")&amp;","))))</f>
        <v/>
      </c>
      <c r="L1959" s="16" t="str">
        <f aca="false">IF($A1959="","",IF($K1959&lt;&gt;1,0,SUMPRODUCT(ISNUMBER(SEARCH(","&amp;TRIM($A1959)&amp;",",","&amp;SUBSTITUTE('1. Master BOM'!$D$2:$D$400," ","")&amp;","))*ROW('1. Master BOM'!$D$2:$D$400))))</f>
        <v/>
      </c>
      <c r="M1959" s="9" t="str">
        <f aca="false">IF($A1959="","",IF($K1959=0,"NOT IN BOM",IF($K1959&gt;1,"MULTIPLE BOM LINES","OK")))</f>
        <v/>
      </c>
      <c r="N1959" s="9" t="str">
        <f aca="false">IF($A1959="","",IF($L1959=0,"—",INDEX('1. Master BOM'!$A$1:$A$400,$L1959)))</f>
        <v/>
      </c>
      <c r="O1959" s="9" t="str">
        <f aca="false">IF($A1959="","",IF($L1959=0,"—",INDEX('1. Master BOM'!$B$1:$B$400,$L1959)))</f>
        <v/>
      </c>
      <c r="P1959" s="9" t="str">
        <f aca="false">IF($A1959="","",IF(OR($H1959="NOT IN SCHEMATIC",$O1959="—"),"",IF($G1959="","NO SCH PN",IF(UPPER(TRIM($G1959))=UPPER(TRIM($O1959)),"OK","MISMATCH"))))</f>
        <v/>
      </c>
      <c r="Q1959" s="9" t="str">
        <f aca="false">IF($A1959="","",IF($L1959=0,"—",INDEX('1. Master BOM'!$E$1:$E$400,$L1959)))</f>
        <v/>
      </c>
      <c r="R1959" s="9" t="str">
        <f aca="false">IF($A1959="","",IF($L1959=0,"—",IF(T(INDEX('1. Master BOM'!$F$1:$F$400,$L1959))="","(not set)",INDEX('1. Master BOM'!$F$1:$F$400,$L1959))))</f>
        <v/>
      </c>
      <c r="S1959" s="9" t="str">
        <f aca="false">IF($A1959="","",IF(OR($R1959="—",$R1959="(not set)",$D1959=""),"",IF(ISNUMBER(SEARCH(SUBSTITUTE(SUBSTITUTE(SUBSTITUTE($R1959,"-",""),"_","")," ",""),SUBSTITUTE(SUBSTITUTE(SUBSTITUTE($D1959,"-",""),"_","")," ",""))),"OK","CHECK")))</f>
        <v/>
      </c>
      <c r="T1959" s="9" t="str">
        <f aca="false">IF($A1959="","",IF(OR($H1959="NOT IN SCHEMATIC",$I1959="MISMATCH",$J1959="MISMATCH",$P1959="MISMATCH",$M1959&lt;&gt;"OK"),"REVIEW","OK"))</f>
        <v/>
      </c>
      <c r="U1959" s="14"/>
      <c r="V1959" s="14"/>
      <c r="W1959" s="17"/>
      <c r="X1959" s="14"/>
    </row>
    <row r="1960" customFormat="false" ht="15" hidden="false" customHeight="false" outlineLevel="0" collapsed="false">
      <c r="A1960" s="9" t="str">
        <f aca="false">IF('3. Layout Parts'!$A1960="","",TRIM('3. Layout Parts'!$A1960))</f>
        <v/>
      </c>
      <c r="B1960" s="9" t="str">
        <f aca="false">IF($A1960="","",'3. Layout Parts'!$D1960)</f>
        <v/>
      </c>
      <c r="C1960" s="9" t="str">
        <f aca="false">IF($A1960="","",'3. Layout Parts'!$B1960)</f>
        <v/>
      </c>
      <c r="D1960" s="9" t="str">
        <f aca="false">IF($A1960="","",'3. Layout Parts'!$C1960)</f>
        <v/>
      </c>
      <c r="E1960" s="9" t="str">
        <f aca="false">IF($A1960="","",IFERROR(INDEX('2. Schematic Parts'!$B$2:$B$3001,MATCH($A1960,'2. Schematic Parts'!$A$2:$A$3001,0)),"NOT FOUND"))</f>
        <v/>
      </c>
      <c r="F1960" s="9" t="str">
        <f aca="false">IF($A1960="","",IFERROR(INDEX('2. Schematic Parts'!$C$2:$C$3001,MATCH($A1960,'2. Schematic Parts'!$A$2:$A$3001,0))&amp;"","NOT FOUND"))</f>
        <v/>
      </c>
      <c r="G1960" s="9" t="str">
        <f aca="false">IF($A1960="","",IFERROR(INDEX('2. Schematic Parts'!$D$2:$D$3001,MATCH($A1960,'2. Schematic Parts'!$A$2:$A$3001,0))&amp;"","NOT FOUND"))</f>
        <v/>
      </c>
      <c r="H1960" s="9" t="str">
        <f aca="false">IF($A1960="","",IF(COUNTIF('2. Schematic Parts'!$A$2:$A$3001,$A1960)=0,"NOT IN SCHEMATIC","OK"))</f>
        <v/>
      </c>
      <c r="I1960" s="9" t="str">
        <f aca="false">IF($A1960="","",IF($H1960="NOT IN SCHEMATIC","",IF(UPPER(TRIM($C1960))=UPPER(TRIM($E1960)),"OK","MISMATCH")))</f>
        <v/>
      </c>
      <c r="J1960" s="9" t="str">
        <f aca="false">IF($A1960="","",IF($H1960="NOT IN SCHEMATIC","",IF($F1960="","NO SCH DECAL",IF($D1960="","",IF(UPPER(TRIM($D1960))=UPPER(TRIM($F1960)),"OK","MISMATCH")))))</f>
        <v/>
      </c>
      <c r="K1960" s="16" t="str">
        <f aca="false">IF($A1960="","",SUMPRODUCT(--ISNUMBER(SEARCH(","&amp;TRIM($A1960)&amp;",",","&amp;SUBSTITUTE('1. Master BOM'!$D$2:$D$400," ","")&amp;","))))</f>
        <v/>
      </c>
      <c r="L1960" s="16" t="str">
        <f aca="false">IF($A1960="","",IF($K1960&lt;&gt;1,0,SUMPRODUCT(ISNUMBER(SEARCH(","&amp;TRIM($A1960)&amp;",",","&amp;SUBSTITUTE('1. Master BOM'!$D$2:$D$400," ","")&amp;","))*ROW('1. Master BOM'!$D$2:$D$400))))</f>
        <v/>
      </c>
      <c r="M1960" s="9" t="str">
        <f aca="false">IF($A1960="","",IF($K1960=0,"NOT IN BOM",IF($K1960&gt;1,"MULTIPLE BOM LINES","OK")))</f>
        <v/>
      </c>
      <c r="N1960" s="9" t="str">
        <f aca="false">IF($A1960="","",IF($L1960=0,"—",INDEX('1. Master BOM'!$A$1:$A$400,$L1960)))</f>
        <v/>
      </c>
      <c r="O1960" s="9" t="str">
        <f aca="false">IF($A1960="","",IF($L1960=0,"—",INDEX('1. Master BOM'!$B$1:$B$400,$L1960)))</f>
        <v/>
      </c>
      <c r="P1960" s="9" t="str">
        <f aca="false">IF($A1960="","",IF(OR($H1960="NOT IN SCHEMATIC",$O1960="—"),"",IF($G1960="","NO SCH PN",IF(UPPER(TRIM($G1960))=UPPER(TRIM($O1960)),"OK","MISMATCH"))))</f>
        <v/>
      </c>
      <c r="Q1960" s="9" t="str">
        <f aca="false">IF($A1960="","",IF($L1960=0,"—",INDEX('1. Master BOM'!$E$1:$E$400,$L1960)))</f>
        <v/>
      </c>
      <c r="R1960" s="9" t="str">
        <f aca="false">IF($A1960="","",IF($L1960=0,"—",IF(T(INDEX('1. Master BOM'!$F$1:$F$400,$L1960))="","(not set)",INDEX('1. Master BOM'!$F$1:$F$400,$L1960))))</f>
        <v/>
      </c>
      <c r="S1960" s="9" t="str">
        <f aca="false">IF($A1960="","",IF(OR($R1960="—",$R1960="(not set)",$D1960=""),"",IF(ISNUMBER(SEARCH(SUBSTITUTE(SUBSTITUTE(SUBSTITUTE($R1960,"-",""),"_","")," ",""),SUBSTITUTE(SUBSTITUTE(SUBSTITUTE($D1960,"-",""),"_","")," ",""))),"OK","CHECK")))</f>
        <v/>
      </c>
      <c r="T1960" s="9" t="str">
        <f aca="false">IF($A1960="","",IF(OR($H1960="NOT IN SCHEMATIC",$I1960="MISMATCH",$J1960="MISMATCH",$P1960="MISMATCH",$M1960&lt;&gt;"OK"),"REVIEW","OK"))</f>
        <v/>
      </c>
      <c r="U1960" s="14"/>
      <c r="V1960" s="14"/>
      <c r="W1960" s="17"/>
      <c r="X1960" s="14"/>
    </row>
    <row r="1961" customFormat="false" ht="15" hidden="false" customHeight="false" outlineLevel="0" collapsed="false">
      <c r="A1961" s="9" t="str">
        <f aca="false">IF('3. Layout Parts'!$A1961="","",TRIM('3. Layout Parts'!$A1961))</f>
        <v/>
      </c>
      <c r="B1961" s="9" t="str">
        <f aca="false">IF($A1961="","",'3. Layout Parts'!$D1961)</f>
        <v/>
      </c>
      <c r="C1961" s="9" t="str">
        <f aca="false">IF($A1961="","",'3. Layout Parts'!$B1961)</f>
        <v/>
      </c>
      <c r="D1961" s="9" t="str">
        <f aca="false">IF($A1961="","",'3. Layout Parts'!$C1961)</f>
        <v/>
      </c>
      <c r="E1961" s="9" t="str">
        <f aca="false">IF($A1961="","",IFERROR(INDEX('2. Schematic Parts'!$B$2:$B$3001,MATCH($A1961,'2. Schematic Parts'!$A$2:$A$3001,0)),"NOT FOUND"))</f>
        <v/>
      </c>
      <c r="F1961" s="9" t="str">
        <f aca="false">IF($A1961="","",IFERROR(INDEX('2. Schematic Parts'!$C$2:$C$3001,MATCH($A1961,'2. Schematic Parts'!$A$2:$A$3001,0))&amp;"","NOT FOUND"))</f>
        <v/>
      </c>
      <c r="G1961" s="9" t="str">
        <f aca="false">IF($A1961="","",IFERROR(INDEX('2. Schematic Parts'!$D$2:$D$3001,MATCH($A1961,'2. Schematic Parts'!$A$2:$A$3001,0))&amp;"","NOT FOUND"))</f>
        <v/>
      </c>
      <c r="H1961" s="9" t="str">
        <f aca="false">IF($A1961="","",IF(COUNTIF('2. Schematic Parts'!$A$2:$A$3001,$A1961)=0,"NOT IN SCHEMATIC","OK"))</f>
        <v/>
      </c>
      <c r="I1961" s="9" t="str">
        <f aca="false">IF($A1961="","",IF($H1961="NOT IN SCHEMATIC","",IF(UPPER(TRIM($C1961))=UPPER(TRIM($E1961)),"OK","MISMATCH")))</f>
        <v/>
      </c>
      <c r="J1961" s="9" t="str">
        <f aca="false">IF($A1961="","",IF($H1961="NOT IN SCHEMATIC","",IF($F1961="","NO SCH DECAL",IF($D1961="","",IF(UPPER(TRIM($D1961))=UPPER(TRIM($F1961)),"OK","MISMATCH")))))</f>
        <v/>
      </c>
      <c r="K1961" s="16" t="str">
        <f aca="false">IF($A1961="","",SUMPRODUCT(--ISNUMBER(SEARCH(","&amp;TRIM($A1961)&amp;",",","&amp;SUBSTITUTE('1. Master BOM'!$D$2:$D$400," ","")&amp;","))))</f>
        <v/>
      </c>
      <c r="L1961" s="16" t="str">
        <f aca="false">IF($A1961="","",IF($K1961&lt;&gt;1,0,SUMPRODUCT(ISNUMBER(SEARCH(","&amp;TRIM($A1961)&amp;",",","&amp;SUBSTITUTE('1. Master BOM'!$D$2:$D$400," ","")&amp;","))*ROW('1. Master BOM'!$D$2:$D$400))))</f>
        <v/>
      </c>
      <c r="M1961" s="9" t="str">
        <f aca="false">IF($A1961="","",IF($K1961=0,"NOT IN BOM",IF($K1961&gt;1,"MULTIPLE BOM LINES","OK")))</f>
        <v/>
      </c>
      <c r="N1961" s="9" t="str">
        <f aca="false">IF($A1961="","",IF($L1961=0,"—",INDEX('1. Master BOM'!$A$1:$A$400,$L1961)))</f>
        <v/>
      </c>
      <c r="O1961" s="9" t="str">
        <f aca="false">IF($A1961="","",IF($L1961=0,"—",INDEX('1. Master BOM'!$B$1:$B$400,$L1961)))</f>
        <v/>
      </c>
      <c r="P1961" s="9" t="str">
        <f aca="false">IF($A1961="","",IF(OR($H1961="NOT IN SCHEMATIC",$O1961="—"),"",IF($G1961="","NO SCH PN",IF(UPPER(TRIM($G1961))=UPPER(TRIM($O1961)),"OK","MISMATCH"))))</f>
        <v/>
      </c>
      <c r="Q1961" s="9" t="str">
        <f aca="false">IF($A1961="","",IF($L1961=0,"—",INDEX('1. Master BOM'!$E$1:$E$400,$L1961)))</f>
        <v/>
      </c>
      <c r="R1961" s="9" t="str">
        <f aca="false">IF($A1961="","",IF($L1961=0,"—",IF(T(INDEX('1. Master BOM'!$F$1:$F$400,$L1961))="","(not set)",INDEX('1. Master BOM'!$F$1:$F$400,$L1961))))</f>
        <v/>
      </c>
      <c r="S1961" s="9" t="str">
        <f aca="false">IF($A1961="","",IF(OR($R1961="—",$R1961="(not set)",$D1961=""),"",IF(ISNUMBER(SEARCH(SUBSTITUTE(SUBSTITUTE(SUBSTITUTE($R1961,"-",""),"_","")," ",""),SUBSTITUTE(SUBSTITUTE(SUBSTITUTE($D1961,"-",""),"_","")," ",""))),"OK","CHECK")))</f>
        <v/>
      </c>
      <c r="T1961" s="9" t="str">
        <f aca="false">IF($A1961="","",IF(OR($H1961="NOT IN SCHEMATIC",$I1961="MISMATCH",$J1961="MISMATCH",$P1961="MISMATCH",$M1961&lt;&gt;"OK"),"REVIEW","OK"))</f>
        <v/>
      </c>
      <c r="U1961" s="14"/>
      <c r="V1961" s="14"/>
      <c r="W1961" s="17"/>
      <c r="X1961" s="14"/>
    </row>
    <row r="1962" customFormat="false" ht="15" hidden="false" customHeight="false" outlineLevel="0" collapsed="false">
      <c r="A1962" s="9" t="str">
        <f aca="false">IF('3. Layout Parts'!$A1962="","",TRIM('3. Layout Parts'!$A1962))</f>
        <v/>
      </c>
      <c r="B1962" s="9" t="str">
        <f aca="false">IF($A1962="","",'3. Layout Parts'!$D1962)</f>
        <v/>
      </c>
      <c r="C1962" s="9" t="str">
        <f aca="false">IF($A1962="","",'3. Layout Parts'!$B1962)</f>
        <v/>
      </c>
      <c r="D1962" s="9" t="str">
        <f aca="false">IF($A1962="","",'3. Layout Parts'!$C1962)</f>
        <v/>
      </c>
      <c r="E1962" s="9" t="str">
        <f aca="false">IF($A1962="","",IFERROR(INDEX('2. Schematic Parts'!$B$2:$B$3001,MATCH($A1962,'2. Schematic Parts'!$A$2:$A$3001,0)),"NOT FOUND"))</f>
        <v/>
      </c>
      <c r="F1962" s="9" t="str">
        <f aca="false">IF($A1962="","",IFERROR(INDEX('2. Schematic Parts'!$C$2:$C$3001,MATCH($A1962,'2. Schematic Parts'!$A$2:$A$3001,0))&amp;"","NOT FOUND"))</f>
        <v/>
      </c>
      <c r="G1962" s="9" t="str">
        <f aca="false">IF($A1962="","",IFERROR(INDEX('2. Schematic Parts'!$D$2:$D$3001,MATCH($A1962,'2. Schematic Parts'!$A$2:$A$3001,0))&amp;"","NOT FOUND"))</f>
        <v/>
      </c>
      <c r="H1962" s="9" t="str">
        <f aca="false">IF($A1962="","",IF(COUNTIF('2. Schematic Parts'!$A$2:$A$3001,$A1962)=0,"NOT IN SCHEMATIC","OK"))</f>
        <v/>
      </c>
      <c r="I1962" s="9" t="str">
        <f aca="false">IF($A1962="","",IF($H1962="NOT IN SCHEMATIC","",IF(UPPER(TRIM($C1962))=UPPER(TRIM($E1962)),"OK","MISMATCH")))</f>
        <v/>
      </c>
      <c r="J1962" s="9" t="str">
        <f aca="false">IF($A1962="","",IF($H1962="NOT IN SCHEMATIC","",IF($F1962="","NO SCH DECAL",IF($D1962="","",IF(UPPER(TRIM($D1962))=UPPER(TRIM($F1962)),"OK","MISMATCH")))))</f>
        <v/>
      </c>
      <c r="K1962" s="16" t="str">
        <f aca="false">IF($A1962="","",SUMPRODUCT(--ISNUMBER(SEARCH(","&amp;TRIM($A1962)&amp;",",","&amp;SUBSTITUTE('1. Master BOM'!$D$2:$D$400," ","")&amp;","))))</f>
        <v/>
      </c>
      <c r="L1962" s="16" t="str">
        <f aca="false">IF($A1962="","",IF($K1962&lt;&gt;1,0,SUMPRODUCT(ISNUMBER(SEARCH(","&amp;TRIM($A1962)&amp;",",","&amp;SUBSTITUTE('1. Master BOM'!$D$2:$D$400," ","")&amp;","))*ROW('1. Master BOM'!$D$2:$D$400))))</f>
        <v/>
      </c>
      <c r="M1962" s="9" t="str">
        <f aca="false">IF($A1962="","",IF($K1962=0,"NOT IN BOM",IF($K1962&gt;1,"MULTIPLE BOM LINES","OK")))</f>
        <v/>
      </c>
      <c r="N1962" s="9" t="str">
        <f aca="false">IF($A1962="","",IF($L1962=0,"—",INDEX('1. Master BOM'!$A$1:$A$400,$L1962)))</f>
        <v/>
      </c>
      <c r="O1962" s="9" t="str">
        <f aca="false">IF($A1962="","",IF($L1962=0,"—",INDEX('1. Master BOM'!$B$1:$B$400,$L1962)))</f>
        <v/>
      </c>
      <c r="P1962" s="9" t="str">
        <f aca="false">IF($A1962="","",IF(OR($H1962="NOT IN SCHEMATIC",$O1962="—"),"",IF($G1962="","NO SCH PN",IF(UPPER(TRIM($G1962))=UPPER(TRIM($O1962)),"OK","MISMATCH"))))</f>
        <v/>
      </c>
      <c r="Q1962" s="9" t="str">
        <f aca="false">IF($A1962="","",IF($L1962=0,"—",INDEX('1. Master BOM'!$E$1:$E$400,$L1962)))</f>
        <v/>
      </c>
      <c r="R1962" s="9" t="str">
        <f aca="false">IF($A1962="","",IF($L1962=0,"—",IF(T(INDEX('1. Master BOM'!$F$1:$F$400,$L1962))="","(not set)",INDEX('1. Master BOM'!$F$1:$F$400,$L1962))))</f>
        <v/>
      </c>
      <c r="S1962" s="9" t="str">
        <f aca="false">IF($A1962="","",IF(OR($R1962="—",$R1962="(not set)",$D1962=""),"",IF(ISNUMBER(SEARCH(SUBSTITUTE(SUBSTITUTE(SUBSTITUTE($R1962,"-",""),"_","")," ",""),SUBSTITUTE(SUBSTITUTE(SUBSTITUTE($D1962,"-",""),"_","")," ",""))),"OK","CHECK")))</f>
        <v/>
      </c>
      <c r="T1962" s="9" t="str">
        <f aca="false">IF($A1962="","",IF(OR($H1962="NOT IN SCHEMATIC",$I1962="MISMATCH",$J1962="MISMATCH",$P1962="MISMATCH",$M1962&lt;&gt;"OK"),"REVIEW","OK"))</f>
        <v/>
      </c>
      <c r="U1962" s="14"/>
      <c r="V1962" s="14"/>
      <c r="W1962" s="17"/>
      <c r="X1962" s="14"/>
    </row>
    <row r="1963" customFormat="false" ht="15" hidden="false" customHeight="false" outlineLevel="0" collapsed="false">
      <c r="A1963" s="9" t="str">
        <f aca="false">IF('3. Layout Parts'!$A1963="","",TRIM('3. Layout Parts'!$A1963))</f>
        <v/>
      </c>
      <c r="B1963" s="9" t="str">
        <f aca="false">IF($A1963="","",'3. Layout Parts'!$D1963)</f>
        <v/>
      </c>
      <c r="C1963" s="9" t="str">
        <f aca="false">IF($A1963="","",'3. Layout Parts'!$B1963)</f>
        <v/>
      </c>
      <c r="D1963" s="9" t="str">
        <f aca="false">IF($A1963="","",'3. Layout Parts'!$C1963)</f>
        <v/>
      </c>
      <c r="E1963" s="9" t="str">
        <f aca="false">IF($A1963="","",IFERROR(INDEX('2. Schematic Parts'!$B$2:$B$3001,MATCH($A1963,'2. Schematic Parts'!$A$2:$A$3001,0)),"NOT FOUND"))</f>
        <v/>
      </c>
      <c r="F1963" s="9" t="str">
        <f aca="false">IF($A1963="","",IFERROR(INDEX('2. Schematic Parts'!$C$2:$C$3001,MATCH($A1963,'2. Schematic Parts'!$A$2:$A$3001,0))&amp;"","NOT FOUND"))</f>
        <v/>
      </c>
      <c r="G1963" s="9" t="str">
        <f aca="false">IF($A1963="","",IFERROR(INDEX('2. Schematic Parts'!$D$2:$D$3001,MATCH($A1963,'2. Schematic Parts'!$A$2:$A$3001,0))&amp;"","NOT FOUND"))</f>
        <v/>
      </c>
      <c r="H1963" s="9" t="str">
        <f aca="false">IF($A1963="","",IF(COUNTIF('2. Schematic Parts'!$A$2:$A$3001,$A1963)=0,"NOT IN SCHEMATIC","OK"))</f>
        <v/>
      </c>
      <c r="I1963" s="9" t="str">
        <f aca="false">IF($A1963="","",IF($H1963="NOT IN SCHEMATIC","",IF(UPPER(TRIM($C1963))=UPPER(TRIM($E1963)),"OK","MISMATCH")))</f>
        <v/>
      </c>
      <c r="J1963" s="9" t="str">
        <f aca="false">IF($A1963="","",IF($H1963="NOT IN SCHEMATIC","",IF($F1963="","NO SCH DECAL",IF($D1963="","",IF(UPPER(TRIM($D1963))=UPPER(TRIM($F1963)),"OK","MISMATCH")))))</f>
        <v/>
      </c>
      <c r="K1963" s="16" t="str">
        <f aca="false">IF($A1963="","",SUMPRODUCT(--ISNUMBER(SEARCH(","&amp;TRIM($A1963)&amp;",",","&amp;SUBSTITUTE('1. Master BOM'!$D$2:$D$400," ","")&amp;","))))</f>
        <v/>
      </c>
      <c r="L1963" s="16" t="str">
        <f aca="false">IF($A1963="","",IF($K1963&lt;&gt;1,0,SUMPRODUCT(ISNUMBER(SEARCH(","&amp;TRIM($A1963)&amp;",",","&amp;SUBSTITUTE('1. Master BOM'!$D$2:$D$400," ","")&amp;","))*ROW('1. Master BOM'!$D$2:$D$400))))</f>
        <v/>
      </c>
      <c r="M1963" s="9" t="str">
        <f aca="false">IF($A1963="","",IF($K1963=0,"NOT IN BOM",IF($K1963&gt;1,"MULTIPLE BOM LINES","OK")))</f>
        <v/>
      </c>
      <c r="N1963" s="9" t="str">
        <f aca="false">IF($A1963="","",IF($L1963=0,"—",INDEX('1. Master BOM'!$A$1:$A$400,$L1963)))</f>
        <v/>
      </c>
      <c r="O1963" s="9" t="str">
        <f aca="false">IF($A1963="","",IF($L1963=0,"—",INDEX('1. Master BOM'!$B$1:$B$400,$L1963)))</f>
        <v/>
      </c>
      <c r="P1963" s="9" t="str">
        <f aca="false">IF($A1963="","",IF(OR($H1963="NOT IN SCHEMATIC",$O1963="—"),"",IF($G1963="","NO SCH PN",IF(UPPER(TRIM($G1963))=UPPER(TRIM($O1963)),"OK","MISMATCH"))))</f>
        <v/>
      </c>
      <c r="Q1963" s="9" t="str">
        <f aca="false">IF($A1963="","",IF($L1963=0,"—",INDEX('1. Master BOM'!$E$1:$E$400,$L1963)))</f>
        <v/>
      </c>
      <c r="R1963" s="9" t="str">
        <f aca="false">IF($A1963="","",IF($L1963=0,"—",IF(T(INDEX('1. Master BOM'!$F$1:$F$400,$L1963))="","(not set)",INDEX('1. Master BOM'!$F$1:$F$400,$L1963))))</f>
        <v/>
      </c>
      <c r="S1963" s="9" t="str">
        <f aca="false">IF($A1963="","",IF(OR($R1963="—",$R1963="(not set)",$D1963=""),"",IF(ISNUMBER(SEARCH(SUBSTITUTE(SUBSTITUTE(SUBSTITUTE($R1963,"-",""),"_","")," ",""),SUBSTITUTE(SUBSTITUTE(SUBSTITUTE($D1963,"-",""),"_","")," ",""))),"OK","CHECK")))</f>
        <v/>
      </c>
      <c r="T1963" s="9" t="str">
        <f aca="false">IF($A1963="","",IF(OR($H1963="NOT IN SCHEMATIC",$I1963="MISMATCH",$J1963="MISMATCH",$P1963="MISMATCH",$M1963&lt;&gt;"OK"),"REVIEW","OK"))</f>
        <v/>
      </c>
      <c r="U1963" s="14"/>
      <c r="V1963" s="14"/>
      <c r="W1963" s="17"/>
      <c r="X1963" s="14"/>
    </row>
    <row r="1964" customFormat="false" ht="15" hidden="false" customHeight="false" outlineLevel="0" collapsed="false">
      <c r="A1964" s="9" t="str">
        <f aca="false">IF('3. Layout Parts'!$A1964="","",TRIM('3. Layout Parts'!$A1964))</f>
        <v/>
      </c>
      <c r="B1964" s="9" t="str">
        <f aca="false">IF($A1964="","",'3. Layout Parts'!$D1964)</f>
        <v/>
      </c>
      <c r="C1964" s="9" t="str">
        <f aca="false">IF($A1964="","",'3. Layout Parts'!$B1964)</f>
        <v/>
      </c>
      <c r="D1964" s="9" t="str">
        <f aca="false">IF($A1964="","",'3. Layout Parts'!$C1964)</f>
        <v/>
      </c>
      <c r="E1964" s="9" t="str">
        <f aca="false">IF($A1964="","",IFERROR(INDEX('2. Schematic Parts'!$B$2:$B$3001,MATCH($A1964,'2. Schematic Parts'!$A$2:$A$3001,0)),"NOT FOUND"))</f>
        <v/>
      </c>
      <c r="F1964" s="9" t="str">
        <f aca="false">IF($A1964="","",IFERROR(INDEX('2. Schematic Parts'!$C$2:$C$3001,MATCH($A1964,'2. Schematic Parts'!$A$2:$A$3001,0))&amp;"","NOT FOUND"))</f>
        <v/>
      </c>
      <c r="G1964" s="9" t="str">
        <f aca="false">IF($A1964="","",IFERROR(INDEX('2. Schematic Parts'!$D$2:$D$3001,MATCH($A1964,'2. Schematic Parts'!$A$2:$A$3001,0))&amp;"","NOT FOUND"))</f>
        <v/>
      </c>
      <c r="H1964" s="9" t="str">
        <f aca="false">IF($A1964="","",IF(COUNTIF('2. Schematic Parts'!$A$2:$A$3001,$A1964)=0,"NOT IN SCHEMATIC","OK"))</f>
        <v/>
      </c>
      <c r="I1964" s="9" t="str">
        <f aca="false">IF($A1964="","",IF($H1964="NOT IN SCHEMATIC","",IF(UPPER(TRIM($C1964))=UPPER(TRIM($E1964)),"OK","MISMATCH")))</f>
        <v/>
      </c>
      <c r="J1964" s="9" t="str">
        <f aca="false">IF($A1964="","",IF($H1964="NOT IN SCHEMATIC","",IF($F1964="","NO SCH DECAL",IF($D1964="","",IF(UPPER(TRIM($D1964))=UPPER(TRIM($F1964)),"OK","MISMATCH")))))</f>
        <v/>
      </c>
      <c r="K1964" s="16" t="str">
        <f aca="false">IF($A1964="","",SUMPRODUCT(--ISNUMBER(SEARCH(","&amp;TRIM($A1964)&amp;",",","&amp;SUBSTITUTE('1. Master BOM'!$D$2:$D$400," ","")&amp;","))))</f>
        <v/>
      </c>
      <c r="L1964" s="16" t="str">
        <f aca="false">IF($A1964="","",IF($K1964&lt;&gt;1,0,SUMPRODUCT(ISNUMBER(SEARCH(","&amp;TRIM($A1964)&amp;",",","&amp;SUBSTITUTE('1. Master BOM'!$D$2:$D$400," ","")&amp;","))*ROW('1. Master BOM'!$D$2:$D$400))))</f>
        <v/>
      </c>
      <c r="M1964" s="9" t="str">
        <f aca="false">IF($A1964="","",IF($K1964=0,"NOT IN BOM",IF($K1964&gt;1,"MULTIPLE BOM LINES","OK")))</f>
        <v/>
      </c>
      <c r="N1964" s="9" t="str">
        <f aca="false">IF($A1964="","",IF($L1964=0,"—",INDEX('1. Master BOM'!$A$1:$A$400,$L1964)))</f>
        <v/>
      </c>
      <c r="O1964" s="9" t="str">
        <f aca="false">IF($A1964="","",IF($L1964=0,"—",INDEX('1. Master BOM'!$B$1:$B$400,$L1964)))</f>
        <v/>
      </c>
      <c r="P1964" s="9" t="str">
        <f aca="false">IF($A1964="","",IF(OR($H1964="NOT IN SCHEMATIC",$O1964="—"),"",IF($G1964="","NO SCH PN",IF(UPPER(TRIM($G1964))=UPPER(TRIM($O1964)),"OK","MISMATCH"))))</f>
        <v/>
      </c>
      <c r="Q1964" s="9" t="str">
        <f aca="false">IF($A1964="","",IF($L1964=0,"—",INDEX('1. Master BOM'!$E$1:$E$400,$L1964)))</f>
        <v/>
      </c>
      <c r="R1964" s="9" t="str">
        <f aca="false">IF($A1964="","",IF($L1964=0,"—",IF(T(INDEX('1. Master BOM'!$F$1:$F$400,$L1964))="","(not set)",INDEX('1. Master BOM'!$F$1:$F$400,$L1964))))</f>
        <v/>
      </c>
      <c r="S1964" s="9" t="str">
        <f aca="false">IF($A1964="","",IF(OR($R1964="—",$R1964="(not set)",$D1964=""),"",IF(ISNUMBER(SEARCH(SUBSTITUTE(SUBSTITUTE(SUBSTITUTE($R1964,"-",""),"_","")," ",""),SUBSTITUTE(SUBSTITUTE(SUBSTITUTE($D1964,"-",""),"_","")," ",""))),"OK","CHECK")))</f>
        <v/>
      </c>
      <c r="T1964" s="9" t="str">
        <f aca="false">IF($A1964="","",IF(OR($H1964="NOT IN SCHEMATIC",$I1964="MISMATCH",$J1964="MISMATCH",$P1964="MISMATCH",$M1964&lt;&gt;"OK"),"REVIEW","OK"))</f>
        <v/>
      </c>
      <c r="U1964" s="14"/>
      <c r="V1964" s="14"/>
      <c r="W1964" s="17"/>
      <c r="X1964" s="14"/>
    </row>
    <row r="1965" customFormat="false" ht="15" hidden="false" customHeight="false" outlineLevel="0" collapsed="false">
      <c r="A1965" s="9" t="str">
        <f aca="false">IF('3. Layout Parts'!$A1965="","",TRIM('3. Layout Parts'!$A1965))</f>
        <v/>
      </c>
      <c r="B1965" s="9" t="str">
        <f aca="false">IF($A1965="","",'3. Layout Parts'!$D1965)</f>
        <v/>
      </c>
      <c r="C1965" s="9" t="str">
        <f aca="false">IF($A1965="","",'3. Layout Parts'!$B1965)</f>
        <v/>
      </c>
      <c r="D1965" s="9" t="str">
        <f aca="false">IF($A1965="","",'3. Layout Parts'!$C1965)</f>
        <v/>
      </c>
      <c r="E1965" s="9" t="str">
        <f aca="false">IF($A1965="","",IFERROR(INDEX('2. Schematic Parts'!$B$2:$B$3001,MATCH($A1965,'2. Schematic Parts'!$A$2:$A$3001,0)),"NOT FOUND"))</f>
        <v/>
      </c>
      <c r="F1965" s="9" t="str">
        <f aca="false">IF($A1965="","",IFERROR(INDEX('2. Schematic Parts'!$C$2:$C$3001,MATCH($A1965,'2. Schematic Parts'!$A$2:$A$3001,0))&amp;"","NOT FOUND"))</f>
        <v/>
      </c>
      <c r="G1965" s="9" t="str">
        <f aca="false">IF($A1965="","",IFERROR(INDEX('2. Schematic Parts'!$D$2:$D$3001,MATCH($A1965,'2. Schematic Parts'!$A$2:$A$3001,0))&amp;"","NOT FOUND"))</f>
        <v/>
      </c>
      <c r="H1965" s="9" t="str">
        <f aca="false">IF($A1965="","",IF(COUNTIF('2. Schematic Parts'!$A$2:$A$3001,$A1965)=0,"NOT IN SCHEMATIC","OK"))</f>
        <v/>
      </c>
      <c r="I1965" s="9" t="str">
        <f aca="false">IF($A1965="","",IF($H1965="NOT IN SCHEMATIC","",IF(UPPER(TRIM($C1965))=UPPER(TRIM($E1965)),"OK","MISMATCH")))</f>
        <v/>
      </c>
      <c r="J1965" s="9" t="str">
        <f aca="false">IF($A1965="","",IF($H1965="NOT IN SCHEMATIC","",IF($F1965="","NO SCH DECAL",IF($D1965="","",IF(UPPER(TRIM($D1965))=UPPER(TRIM($F1965)),"OK","MISMATCH")))))</f>
        <v/>
      </c>
      <c r="K1965" s="16" t="str">
        <f aca="false">IF($A1965="","",SUMPRODUCT(--ISNUMBER(SEARCH(","&amp;TRIM($A1965)&amp;",",","&amp;SUBSTITUTE('1. Master BOM'!$D$2:$D$400," ","")&amp;","))))</f>
        <v/>
      </c>
      <c r="L1965" s="16" t="str">
        <f aca="false">IF($A1965="","",IF($K1965&lt;&gt;1,0,SUMPRODUCT(ISNUMBER(SEARCH(","&amp;TRIM($A1965)&amp;",",","&amp;SUBSTITUTE('1. Master BOM'!$D$2:$D$400," ","")&amp;","))*ROW('1. Master BOM'!$D$2:$D$400))))</f>
        <v/>
      </c>
      <c r="M1965" s="9" t="str">
        <f aca="false">IF($A1965="","",IF($K1965=0,"NOT IN BOM",IF($K1965&gt;1,"MULTIPLE BOM LINES","OK")))</f>
        <v/>
      </c>
      <c r="N1965" s="9" t="str">
        <f aca="false">IF($A1965="","",IF($L1965=0,"—",INDEX('1. Master BOM'!$A$1:$A$400,$L1965)))</f>
        <v/>
      </c>
      <c r="O1965" s="9" t="str">
        <f aca="false">IF($A1965="","",IF($L1965=0,"—",INDEX('1. Master BOM'!$B$1:$B$400,$L1965)))</f>
        <v/>
      </c>
      <c r="P1965" s="9" t="str">
        <f aca="false">IF($A1965="","",IF(OR($H1965="NOT IN SCHEMATIC",$O1965="—"),"",IF($G1965="","NO SCH PN",IF(UPPER(TRIM($G1965))=UPPER(TRIM($O1965)),"OK","MISMATCH"))))</f>
        <v/>
      </c>
      <c r="Q1965" s="9" t="str">
        <f aca="false">IF($A1965="","",IF($L1965=0,"—",INDEX('1. Master BOM'!$E$1:$E$400,$L1965)))</f>
        <v/>
      </c>
      <c r="R1965" s="9" t="str">
        <f aca="false">IF($A1965="","",IF($L1965=0,"—",IF(T(INDEX('1. Master BOM'!$F$1:$F$400,$L1965))="","(not set)",INDEX('1. Master BOM'!$F$1:$F$400,$L1965))))</f>
        <v/>
      </c>
      <c r="S1965" s="9" t="str">
        <f aca="false">IF($A1965="","",IF(OR($R1965="—",$R1965="(not set)",$D1965=""),"",IF(ISNUMBER(SEARCH(SUBSTITUTE(SUBSTITUTE(SUBSTITUTE($R1965,"-",""),"_","")," ",""),SUBSTITUTE(SUBSTITUTE(SUBSTITUTE($D1965,"-",""),"_","")," ",""))),"OK","CHECK")))</f>
        <v/>
      </c>
      <c r="T1965" s="9" t="str">
        <f aca="false">IF($A1965="","",IF(OR($H1965="NOT IN SCHEMATIC",$I1965="MISMATCH",$J1965="MISMATCH",$P1965="MISMATCH",$M1965&lt;&gt;"OK"),"REVIEW","OK"))</f>
        <v/>
      </c>
      <c r="U1965" s="14"/>
      <c r="V1965" s="14"/>
      <c r="W1965" s="17"/>
      <c r="X1965" s="14"/>
    </row>
    <row r="1966" customFormat="false" ht="15" hidden="false" customHeight="false" outlineLevel="0" collapsed="false">
      <c r="A1966" s="9" t="str">
        <f aca="false">IF('3. Layout Parts'!$A1966="","",TRIM('3. Layout Parts'!$A1966))</f>
        <v/>
      </c>
      <c r="B1966" s="9" t="str">
        <f aca="false">IF($A1966="","",'3. Layout Parts'!$D1966)</f>
        <v/>
      </c>
      <c r="C1966" s="9" t="str">
        <f aca="false">IF($A1966="","",'3. Layout Parts'!$B1966)</f>
        <v/>
      </c>
      <c r="D1966" s="9" t="str">
        <f aca="false">IF($A1966="","",'3. Layout Parts'!$C1966)</f>
        <v/>
      </c>
      <c r="E1966" s="9" t="str">
        <f aca="false">IF($A1966="","",IFERROR(INDEX('2. Schematic Parts'!$B$2:$B$3001,MATCH($A1966,'2. Schematic Parts'!$A$2:$A$3001,0)),"NOT FOUND"))</f>
        <v/>
      </c>
      <c r="F1966" s="9" t="str">
        <f aca="false">IF($A1966="","",IFERROR(INDEX('2. Schematic Parts'!$C$2:$C$3001,MATCH($A1966,'2. Schematic Parts'!$A$2:$A$3001,0))&amp;"","NOT FOUND"))</f>
        <v/>
      </c>
      <c r="G1966" s="9" t="str">
        <f aca="false">IF($A1966="","",IFERROR(INDEX('2. Schematic Parts'!$D$2:$D$3001,MATCH($A1966,'2. Schematic Parts'!$A$2:$A$3001,0))&amp;"","NOT FOUND"))</f>
        <v/>
      </c>
      <c r="H1966" s="9" t="str">
        <f aca="false">IF($A1966="","",IF(COUNTIF('2. Schematic Parts'!$A$2:$A$3001,$A1966)=0,"NOT IN SCHEMATIC","OK"))</f>
        <v/>
      </c>
      <c r="I1966" s="9" t="str">
        <f aca="false">IF($A1966="","",IF($H1966="NOT IN SCHEMATIC","",IF(UPPER(TRIM($C1966))=UPPER(TRIM($E1966)),"OK","MISMATCH")))</f>
        <v/>
      </c>
      <c r="J1966" s="9" t="str">
        <f aca="false">IF($A1966="","",IF($H1966="NOT IN SCHEMATIC","",IF($F1966="","NO SCH DECAL",IF($D1966="","",IF(UPPER(TRIM($D1966))=UPPER(TRIM($F1966)),"OK","MISMATCH")))))</f>
        <v/>
      </c>
      <c r="K1966" s="16" t="str">
        <f aca="false">IF($A1966="","",SUMPRODUCT(--ISNUMBER(SEARCH(","&amp;TRIM($A1966)&amp;",",","&amp;SUBSTITUTE('1. Master BOM'!$D$2:$D$400," ","")&amp;","))))</f>
        <v/>
      </c>
      <c r="L1966" s="16" t="str">
        <f aca="false">IF($A1966="","",IF($K1966&lt;&gt;1,0,SUMPRODUCT(ISNUMBER(SEARCH(","&amp;TRIM($A1966)&amp;",",","&amp;SUBSTITUTE('1. Master BOM'!$D$2:$D$400," ","")&amp;","))*ROW('1. Master BOM'!$D$2:$D$400))))</f>
        <v/>
      </c>
      <c r="M1966" s="9" t="str">
        <f aca="false">IF($A1966="","",IF($K1966=0,"NOT IN BOM",IF($K1966&gt;1,"MULTIPLE BOM LINES","OK")))</f>
        <v/>
      </c>
      <c r="N1966" s="9" t="str">
        <f aca="false">IF($A1966="","",IF($L1966=0,"—",INDEX('1. Master BOM'!$A$1:$A$400,$L1966)))</f>
        <v/>
      </c>
      <c r="O1966" s="9" t="str">
        <f aca="false">IF($A1966="","",IF($L1966=0,"—",INDEX('1. Master BOM'!$B$1:$B$400,$L1966)))</f>
        <v/>
      </c>
      <c r="P1966" s="9" t="str">
        <f aca="false">IF($A1966="","",IF(OR($H1966="NOT IN SCHEMATIC",$O1966="—"),"",IF($G1966="","NO SCH PN",IF(UPPER(TRIM($G1966))=UPPER(TRIM($O1966)),"OK","MISMATCH"))))</f>
        <v/>
      </c>
      <c r="Q1966" s="9" t="str">
        <f aca="false">IF($A1966="","",IF($L1966=0,"—",INDEX('1. Master BOM'!$E$1:$E$400,$L1966)))</f>
        <v/>
      </c>
      <c r="R1966" s="9" t="str">
        <f aca="false">IF($A1966="","",IF($L1966=0,"—",IF(T(INDEX('1. Master BOM'!$F$1:$F$400,$L1966))="","(not set)",INDEX('1. Master BOM'!$F$1:$F$400,$L1966))))</f>
        <v/>
      </c>
      <c r="S1966" s="9" t="str">
        <f aca="false">IF($A1966="","",IF(OR($R1966="—",$R1966="(not set)",$D1966=""),"",IF(ISNUMBER(SEARCH(SUBSTITUTE(SUBSTITUTE(SUBSTITUTE($R1966,"-",""),"_","")," ",""),SUBSTITUTE(SUBSTITUTE(SUBSTITUTE($D1966,"-",""),"_","")," ",""))),"OK","CHECK")))</f>
        <v/>
      </c>
      <c r="T1966" s="9" t="str">
        <f aca="false">IF($A1966="","",IF(OR($H1966="NOT IN SCHEMATIC",$I1966="MISMATCH",$J1966="MISMATCH",$P1966="MISMATCH",$M1966&lt;&gt;"OK"),"REVIEW","OK"))</f>
        <v/>
      </c>
      <c r="U1966" s="14"/>
      <c r="V1966" s="14"/>
      <c r="W1966" s="17"/>
      <c r="X1966" s="14"/>
    </row>
    <row r="1967" customFormat="false" ht="15" hidden="false" customHeight="false" outlineLevel="0" collapsed="false">
      <c r="A1967" s="9" t="str">
        <f aca="false">IF('3. Layout Parts'!$A1967="","",TRIM('3. Layout Parts'!$A1967))</f>
        <v/>
      </c>
      <c r="B1967" s="9" t="str">
        <f aca="false">IF($A1967="","",'3. Layout Parts'!$D1967)</f>
        <v/>
      </c>
      <c r="C1967" s="9" t="str">
        <f aca="false">IF($A1967="","",'3. Layout Parts'!$B1967)</f>
        <v/>
      </c>
      <c r="D1967" s="9" t="str">
        <f aca="false">IF($A1967="","",'3. Layout Parts'!$C1967)</f>
        <v/>
      </c>
      <c r="E1967" s="9" t="str">
        <f aca="false">IF($A1967="","",IFERROR(INDEX('2. Schematic Parts'!$B$2:$B$3001,MATCH($A1967,'2. Schematic Parts'!$A$2:$A$3001,0)),"NOT FOUND"))</f>
        <v/>
      </c>
      <c r="F1967" s="9" t="str">
        <f aca="false">IF($A1967="","",IFERROR(INDEX('2. Schematic Parts'!$C$2:$C$3001,MATCH($A1967,'2. Schematic Parts'!$A$2:$A$3001,0))&amp;"","NOT FOUND"))</f>
        <v/>
      </c>
      <c r="G1967" s="9" t="str">
        <f aca="false">IF($A1967="","",IFERROR(INDEX('2. Schematic Parts'!$D$2:$D$3001,MATCH($A1967,'2. Schematic Parts'!$A$2:$A$3001,0))&amp;"","NOT FOUND"))</f>
        <v/>
      </c>
      <c r="H1967" s="9" t="str">
        <f aca="false">IF($A1967="","",IF(COUNTIF('2. Schematic Parts'!$A$2:$A$3001,$A1967)=0,"NOT IN SCHEMATIC","OK"))</f>
        <v/>
      </c>
      <c r="I1967" s="9" t="str">
        <f aca="false">IF($A1967="","",IF($H1967="NOT IN SCHEMATIC","",IF(UPPER(TRIM($C1967))=UPPER(TRIM($E1967)),"OK","MISMATCH")))</f>
        <v/>
      </c>
      <c r="J1967" s="9" t="str">
        <f aca="false">IF($A1967="","",IF($H1967="NOT IN SCHEMATIC","",IF($F1967="","NO SCH DECAL",IF($D1967="","",IF(UPPER(TRIM($D1967))=UPPER(TRIM($F1967)),"OK","MISMATCH")))))</f>
        <v/>
      </c>
      <c r="K1967" s="16" t="str">
        <f aca="false">IF($A1967="","",SUMPRODUCT(--ISNUMBER(SEARCH(","&amp;TRIM($A1967)&amp;",",","&amp;SUBSTITUTE('1. Master BOM'!$D$2:$D$400," ","")&amp;","))))</f>
        <v/>
      </c>
      <c r="L1967" s="16" t="str">
        <f aca="false">IF($A1967="","",IF($K1967&lt;&gt;1,0,SUMPRODUCT(ISNUMBER(SEARCH(","&amp;TRIM($A1967)&amp;",",","&amp;SUBSTITUTE('1. Master BOM'!$D$2:$D$400," ","")&amp;","))*ROW('1. Master BOM'!$D$2:$D$400))))</f>
        <v/>
      </c>
      <c r="M1967" s="9" t="str">
        <f aca="false">IF($A1967="","",IF($K1967=0,"NOT IN BOM",IF($K1967&gt;1,"MULTIPLE BOM LINES","OK")))</f>
        <v/>
      </c>
      <c r="N1967" s="9" t="str">
        <f aca="false">IF($A1967="","",IF($L1967=0,"—",INDEX('1. Master BOM'!$A$1:$A$400,$L1967)))</f>
        <v/>
      </c>
      <c r="O1967" s="9" t="str">
        <f aca="false">IF($A1967="","",IF($L1967=0,"—",INDEX('1. Master BOM'!$B$1:$B$400,$L1967)))</f>
        <v/>
      </c>
      <c r="P1967" s="9" t="str">
        <f aca="false">IF($A1967="","",IF(OR($H1967="NOT IN SCHEMATIC",$O1967="—"),"",IF($G1967="","NO SCH PN",IF(UPPER(TRIM($G1967))=UPPER(TRIM($O1967)),"OK","MISMATCH"))))</f>
        <v/>
      </c>
      <c r="Q1967" s="9" t="str">
        <f aca="false">IF($A1967="","",IF($L1967=0,"—",INDEX('1. Master BOM'!$E$1:$E$400,$L1967)))</f>
        <v/>
      </c>
      <c r="R1967" s="9" t="str">
        <f aca="false">IF($A1967="","",IF($L1967=0,"—",IF(T(INDEX('1. Master BOM'!$F$1:$F$400,$L1967))="","(not set)",INDEX('1. Master BOM'!$F$1:$F$400,$L1967))))</f>
        <v/>
      </c>
      <c r="S1967" s="9" t="str">
        <f aca="false">IF($A1967="","",IF(OR($R1967="—",$R1967="(not set)",$D1967=""),"",IF(ISNUMBER(SEARCH(SUBSTITUTE(SUBSTITUTE(SUBSTITUTE($R1967,"-",""),"_","")," ",""),SUBSTITUTE(SUBSTITUTE(SUBSTITUTE($D1967,"-",""),"_","")," ",""))),"OK","CHECK")))</f>
        <v/>
      </c>
      <c r="T1967" s="9" t="str">
        <f aca="false">IF($A1967="","",IF(OR($H1967="NOT IN SCHEMATIC",$I1967="MISMATCH",$J1967="MISMATCH",$P1967="MISMATCH",$M1967&lt;&gt;"OK"),"REVIEW","OK"))</f>
        <v/>
      </c>
      <c r="U1967" s="14"/>
      <c r="V1967" s="14"/>
      <c r="W1967" s="17"/>
      <c r="X1967" s="14"/>
    </row>
    <row r="1968" customFormat="false" ht="15" hidden="false" customHeight="false" outlineLevel="0" collapsed="false">
      <c r="A1968" s="9" t="str">
        <f aca="false">IF('3. Layout Parts'!$A1968="","",TRIM('3. Layout Parts'!$A1968))</f>
        <v/>
      </c>
      <c r="B1968" s="9" t="str">
        <f aca="false">IF($A1968="","",'3. Layout Parts'!$D1968)</f>
        <v/>
      </c>
      <c r="C1968" s="9" t="str">
        <f aca="false">IF($A1968="","",'3. Layout Parts'!$B1968)</f>
        <v/>
      </c>
      <c r="D1968" s="9" t="str">
        <f aca="false">IF($A1968="","",'3. Layout Parts'!$C1968)</f>
        <v/>
      </c>
      <c r="E1968" s="9" t="str">
        <f aca="false">IF($A1968="","",IFERROR(INDEX('2. Schematic Parts'!$B$2:$B$3001,MATCH($A1968,'2. Schematic Parts'!$A$2:$A$3001,0)),"NOT FOUND"))</f>
        <v/>
      </c>
      <c r="F1968" s="9" t="str">
        <f aca="false">IF($A1968="","",IFERROR(INDEX('2. Schematic Parts'!$C$2:$C$3001,MATCH($A1968,'2. Schematic Parts'!$A$2:$A$3001,0))&amp;"","NOT FOUND"))</f>
        <v/>
      </c>
      <c r="G1968" s="9" t="str">
        <f aca="false">IF($A1968="","",IFERROR(INDEX('2. Schematic Parts'!$D$2:$D$3001,MATCH($A1968,'2. Schematic Parts'!$A$2:$A$3001,0))&amp;"","NOT FOUND"))</f>
        <v/>
      </c>
      <c r="H1968" s="9" t="str">
        <f aca="false">IF($A1968="","",IF(COUNTIF('2. Schematic Parts'!$A$2:$A$3001,$A1968)=0,"NOT IN SCHEMATIC","OK"))</f>
        <v/>
      </c>
      <c r="I1968" s="9" t="str">
        <f aca="false">IF($A1968="","",IF($H1968="NOT IN SCHEMATIC","",IF(UPPER(TRIM($C1968))=UPPER(TRIM($E1968)),"OK","MISMATCH")))</f>
        <v/>
      </c>
      <c r="J1968" s="9" t="str">
        <f aca="false">IF($A1968="","",IF($H1968="NOT IN SCHEMATIC","",IF($F1968="","NO SCH DECAL",IF($D1968="","",IF(UPPER(TRIM($D1968))=UPPER(TRIM($F1968)),"OK","MISMATCH")))))</f>
        <v/>
      </c>
      <c r="K1968" s="16" t="str">
        <f aca="false">IF($A1968="","",SUMPRODUCT(--ISNUMBER(SEARCH(","&amp;TRIM($A1968)&amp;",",","&amp;SUBSTITUTE('1. Master BOM'!$D$2:$D$400," ","")&amp;","))))</f>
        <v/>
      </c>
      <c r="L1968" s="16" t="str">
        <f aca="false">IF($A1968="","",IF($K1968&lt;&gt;1,0,SUMPRODUCT(ISNUMBER(SEARCH(","&amp;TRIM($A1968)&amp;",",","&amp;SUBSTITUTE('1. Master BOM'!$D$2:$D$400," ","")&amp;","))*ROW('1. Master BOM'!$D$2:$D$400))))</f>
        <v/>
      </c>
      <c r="M1968" s="9" t="str">
        <f aca="false">IF($A1968="","",IF($K1968=0,"NOT IN BOM",IF($K1968&gt;1,"MULTIPLE BOM LINES","OK")))</f>
        <v/>
      </c>
      <c r="N1968" s="9" t="str">
        <f aca="false">IF($A1968="","",IF($L1968=0,"—",INDEX('1. Master BOM'!$A$1:$A$400,$L1968)))</f>
        <v/>
      </c>
      <c r="O1968" s="9" t="str">
        <f aca="false">IF($A1968="","",IF($L1968=0,"—",INDEX('1. Master BOM'!$B$1:$B$400,$L1968)))</f>
        <v/>
      </c>
      <c r="P1968" s="9" t="str">
        <f aca="false">IF($A1968="","",IF(OR($H1968="NOT IN SCHEMATIC",$O1968="—"),"",IF($G1968="","NO SCH PN",IF(UPPER(TRIM($G1968))=UPPER(TRIM($O1968)),"OK","MISMATCH"))))</f>
        <v/>
      </c>
      <c r="Q1968" s="9" t="str">
        <f aca="false">IF($A1968="","",IF($L1968=0,"—",INDEX('1. Master BOM'!$E$1:$E$400,$L1968)))</f>
        <v/>
      </c>
      <c r="R1968" s="9" t="str">
        <f aca="false">IF($A1968="","",IF($L1968=0,"—",IF(T(INDEX('1. Master BOM'!$F$1:$F$400,$L1968))="","(not set)",INDEX('1. Master BOM'!$F$1:$F$400,$L1968))))</f>
        <v/>
      </c>
      <c r="S1968" s="9" t="str">
        <f aca="false">IF($A1968="","",IF(OR($R1968="—",$R1968="(not set)",$D1968=""),"",IF(ISNUMBER(SEARCH(SUBSTITUTE(SUBSTITUTE(SUBSTITUTE($R1968,"-",""),"_","")," ",""),SUBSTITUTE(SUBSTITUTE(SUBSTITUTE($D1968,"-",""),"_","")," ",""))),"OK","CHECK")))</f>
        <v/>
      </c>
      <c r="T1968" s="9" t="str">
        <f aca="false">IF($A1968="","",IF(OR($H1968="NOT IN SCHEMATIC",$I1968="MISMATCH",$J1968="MISMATCH",$P1968="MISMATCH",$M1968&lt;&gt;"OK"),"REVIEW","OK"))</f>
        <v/>
      </c>
      <c r="U1968" s="14"/>
      <c r="V1968" s="14"/>
      <c r="W1968" s="17"/>
      <c r="X1968" s="14"/>
    </row>
    <row r="1969" customFormat="false" ht="15" hidden="false" customHeight="false" outlineLevel="0" collapsed="false">
      <c r="A1969" s="9" t="str">
        <f aca="false">IF('3. Layout Parts'!$A1969="","",TRIM('3. Layout Parts'!$A1969))</f>
        <v/>
      </c>
      <c r="B1969" s="9" t="str">
        <f aca="false">IF($A1969="","",'3. Layout Parts'!$D1969)</f>
        <v/>
      </c>
      <c r="C1969" s="9" t="str">
        <f aca="false">IF($A1969="","",'3. Layout Parts'!$B1969)</f>
        <v/>
      </c>
      <c r="D1969" s="9" t="str">
        <f aca="false">IF($A1969="","",'3. Layout Parts'!$C1969)</f>
        <v/>
      </c>
      <c r="E1969" s="9" t="str">
        <f aca="false">IF($A1969="","",IFERROR(INDEX('2. Schematic Parts'!$B$2:$B$3001,MATCH($A1969,'2. Schematic Parts'!$A$2:$A$3001,0)),"NOT FOUND"))</f>
        <v/>
      </c>
      <c r="F1969" s="9" t="str">
        <f aca="false">IF($A1969="","",IFERROR(INDEX('2. Schematic Parts'!$C$2:$C$3001,MATCH($A1969,'2. Schematic Parts'!$A$2:$A$3001,0))&amp;"","NOT FOUND"))</f>
        <v/>
      </c>
      <c r="G1969" s="9" t="str">
        <f aca="false">IF($A1969="","",IFERROR(INDEX('2. Schematic Parts'!$D$2:$D$3001,MATCH($A1969,'2. Schematic Parts'!$A$2:$A$3001,0))&amp;"","NOT FOUND"))</f>
        <v/>
      </c>
      <c r="H1969" s="9" t="str">
        <f aca="false">IF($A1969="","",IF(COUNTIF('2. Schematic Parts'!$A$2:$A$3001,$A1969)=0,"NOT IN SCHEMATIC","OK"))</f>
        <v/>
      </c>
      <c r="I1969" s="9" t="str">
        <f aca="false">IF($A1969="","",IF($H1969="NOT IN SCHEMATIC","",IF(UPPER(TRIM($C1969))=UPPER(TRIM($E1969)),"OK","MISMATCH")))</f>
        <v/>
      </c>
      <c r="J1969" s="9" t="str">
        <f aca="false">IF($A1969="","",IF($H1969="NOT IN SCHEMATIC","",IF($F1969="","NO SCH DECAL",IF($D1969="","",IF(UPPER(TRIM($D1969))=UPPER(TRIM($F1969)),"OK","MISMATCH")))))</f>
        <v/>
      </c>
      <c r="K1969" s="16" t="str">
        <f aca="false">IF($A1969="","",SUMPRODUCT(--ISNUMBER(SEARCH(","&amp;TRIM($A1969)&amp;",",","&amp;SUBSTITUTE('1. Master BOM'!$D$2:$D$400," ","")&amp;","))))</f>
        <v/>
      </c>
      <c r="L1969" s="16" t="str">
        <f aca="false">IF($A1969="","",IF($K1969&lt;&gt;1,0,SUMPRODUCT(ISNUMBER(SEARCH(","&amp;TRIM($A1969)&amp;",",","&amp;SUBSTITUTE('1. Master BOM'!$D$2:$D$400," ","")&amp;","))*ROW('1. Master BOM'!$D$2:$D$400))))</f>
        <v/>
      </c>
      <c r="M1969" s="9" t="str">
        <f aca="false">IF($A1969="","",IF($K1969=0,"NOT IN BOM",IF($K1969&gt;1,"MULTIPLE BOM LINES","OK")))</f>
        <v/>
      </c>
      <c r="N1969" s="9" t="str">
        <f aca="false">IF($A1969="","",IF($L1969=0,"—",INDEX('1. Master BOM'!$A$1:$A$400,$L1969)))</f>
        <v/>
      </c>
      <c r="O1969" s="9" t="str">
        <f aca="false">IF($A1969="","",IF($L1969=0,"—",INDEX('1. Master BOM'!$B$1:$B$400,$L1969)))</f>
        <v/>
      </c>
      <c r="P1969" s="9" t="str">
        <f aca="false">IF($A1969="","",IF(OR($H1969="NOT IN SCHEMATIC",$O1969="—"),"",IF($G1969="","NO SCH PN",IF(UPPER(TRIM($G1969))=UPPER(TRIM($O1969)),"OK","MISMATCH"))))</f>
        <v/>
      </c>
      <c r="Q1969" s="9" t="str">
        <f aca="false">IF($A1969="","",IF($L1969=0,"—",INDEX('1. Master BOM'!$E$1:$E$400,$L1969)))</f>
        <v/>
      </c>
      <c r="R1969" s="9" t="str">
        <f aca="false">IF($A1969="","",IF($L1969=0,"—",IF(T(INDEX('1. Master BOM'!$F$1:$F$400,$L1969))="","(not set)",INDEX('1. Master BOM'!$F$1:$F$400,$L1969))))</f>
        <v/>
      </c>
      <c r="S1969" s="9" t="str">
        <f aca="false">IF($A1969="","",IF(OR($R1969="—",$R1969="(not set)",$D1969=""),"",IF(ISNUMBER(SEARCH(SUBSTITUTE(SUBSTITUTE(SUBSTITUTE($R1969,"-",""),"_","")," ",""),SUBSTITUTE(SUBSTITUTE(SUBSTITUTE($D1969,"-",""),"_","")," ",""))),"OK","CHECK")))</f>
        <v/>
      </c>
      <c r="T1969" s="9" t="str">
        <f aca="false">IF($A1969="","",IF(OR($H1969="NOT IN SCHEMATIC",$I1969="MISMATCH",$J1969="MISMATCH",$P1969="MISMATCH",$M1969&lt;&gt;"OK"),"REVIEW","OK"))</f>
        <v/>
      </c>
      <c r="U1969" s="14"/>
      <c r="V1969" s="14"/>
      <c r="W1969" s="17"/>
      <c r="X1969" s="14"/>
    </row>
    <row r="1970" customFormat="false" ht="15" hidden="false" customHeight="false" outlineLevel="0" collapsed="false">
      <c r="A1970" s="9" t="str">
        <f aca="false">IF('3. Layout Parts'!$A1970="","",TRIM('3. Layout Parts'!$A1970))</f>
        <v/>
      </c>
      <c r="B1970" s="9" t="str">
        <f aca="false">IF($A1970="","",'3. Layout Parts'!$D1970)</f>
        <v/>
      </c>
      <c r="C1970" s="9" t="str">
        <f aca="false">IF($A1970="","",'3. Layout Parts'!$B1970)</f>
        <v/>
      </c>
      <c r="D1970" s="9" t="str">
        <f aca="false">IF($A1970="","",'3. Layout Parts'!$C1970)</f>
        <v/>
      </c>
      <c r="E1970" s="9" t="str">
        <f aca="false">IF($A1970="","",IFERROR(INDEX('2. Schematic Parts'!$B$2:$B$3001,MATCH($A1970,'2. Schematic Parts'!$A$2:$A$3001,0)),"NOT FOUND"))</f>
        <v/>
      </c>
      <c r="F1970" s="9" t="str">
        <f aca="false">IF($A1970="","",IFERROR(INDEX('2. Schematic Parts'!$C$2:$C$3001,MATCH($A1970,'2. Schematic Parts'!$A$2:$A$3001,0))&amp;"","NOT FOUND"))</f>
        <v/>
      </c>
      <c r="G1970" s="9" t="str">
        <f aca="false">IF($A1970="","",IFERROR(INDEX('2. Schematic Parts'!$D$2:$D$3001,MATCH($A1970,'2. Schematic Parts'!$A$2:$A$3001,0))&amp;"","NOT FOUND"))</f>
        <v/>
      </c>
      <c r="H1970" s="9" t="str">
        <f aca="false">IF($A1970="","",IF(COUNTIF('2. Schematic Parts'!$A$2:$A$3001,$A1970)=0,"NOT IN SCHEMATIC","OK"))</f>
        <v/>
      </c>
      <c r="I1970" s="9" t="str">
        <f aca="false">IF($A1970="","",IF($H1970="NOT IN SCHEMATIC","",IF(UPPER(TRIM($C1970))=UPPER(TRIM($E1970)),"OK","MISMATCH")))</f>
        <v/>
      </c>
      <c r="J1970" s="9" t="str">
        <f aca="false">IF($A1970="","",IF($H1970="NOT IN SCHEMATIC","",IF($F1970="","NO SCH DECAL",IF($D1970="","",IF(UPPER(TRIM($D1970))=UPPER(TRIM($F1970)),"OK","MISMATCH")))))</f>
        <v/>
      </c>
      <c r="K1970" s="16" t="str">
        <f aca="false">IF($A1970="","",SUMPRODUCT(--ISNUMBER(SEARCH(","&amp;TRIM($A1970)&amp;",",","&amp;SUBSTITUTE('1. Master BOM'!$D$2:$D$400," ","")&amp;","))))</f>
        <v/>
      </c>
      <c r="L1970" s="16" t="str">
        <f aca="false">IF($A1970="","",IF($K1970&lt;&gt;1,0,SUMPRODUCT(ISNUMBER(SEARCH(","&amp;TRIM($A1970)&amp;",",","&amp;SUBSTITUTE('1. Master BOM'!$D$2:$D$400," ","")&amp;","))*ROW('1. Master BOM'!$D$2:$D$400))))</f>
        <v/>
      </c>
      <c r="M1970" s="9" t="str">
        <f aca="false">IF($A1970="","",IF($K1970=0,"NOT IN BOM",IF($K1970&gt;1,"MULTIPLE BOM LINES","OK")))</f>
        <v/>
      </c>
      <c r="N1970" s="9" t="str">
        <f aca="false">IF($A1970="","",IF($L1970=0,"—",INDEX('1. Master BOM'!$A$1:$A$400,$L1970)))</f>
        <v/>
      </c>
      <c r="O1970" s="9" t="str">
        <f aca="false">IF($A1970="","",IF($L1970=0,"—",INDEX('1. Master BOM'!$B$1:$B$400,$L1970)))</f>
        <v/>
      </c>
      <c r="P1970" s="9" t="str">
        <f aca="false">IF($A1970="","",IF(OR($H1970="NOT IN SCHEMATIC",$O1970="—"),"",IF($G1970="","NO SCH PN",IF(UPPER(TRIM($G1970))=UPPER(TRIM($O1970)),"OK","MISMATCH"))))</f>
        <v/>
      </c>
      <c r="Q1970" s="9" t="str">
        <f aca="false">IF($A1970="","",IF($L1970=0,"—",INDEX('1. Master BOM'!$E$1:$E$400,$L1970)))</f>
        <v/>
      </c>
      <c r="R1970" s="9" t="str">
        <f aca="false">IF($A1970="","",IF($L1970=0,"—",IF(T(INDEX('1. Master BOM'!$F$1:$F$400,$L1970))="","(not set)",INDEX('1. Master BOM'!$F$1:$F$400,$L1970))))</f>
        <v/>
      </c>
      <c r="S1970" s="9" t="str">
        <f aca="false">IF($A1970="","",IF(OR($R1970="—",$R1970="(not set)",$D1970=""),"",IF(ISNUMBER(SEARCH(SUBSTITUTE(SUBSTITUTE(SUBSTITUTE($R1970,"-",""),"_","")," ",""),SUBSTITUTE(SUBSTITUTE(SUBSTITUTE($D1970,"-",""),"_","")," ",""))),"OK","CHECK")))</f>
        <v/>
      </c>
      <c r="T1970" s="9" t="str">
        <f aca="false">IF($A1970="","",IF(OR($H1970="NOT IN SCHEMATIC",$I1970="MISMATCH",$J1970="MISMATCH",$P1970="MISMATCH",$M1970&lt;&gt;"OK"),"REVIEW","OK"))</f>
        <v/>
      </c>
      <c r="U1970" s="14"/>
      <c r="V1970" s="14"/>
      <c r="W1970" s="17"/>
      <c r="X1970" s="14"/>
    </row>
    <row r="1971" customFormat="false" ht="15" hidden="false" customHeight="false" outlineLevel="0" collapsed="false">
      <c r="A1971" s="9" t="str">
        <f aca="false">IF('3. Layout Parts'!$A1971="","",TRIM('3. Layout Parts'!$A1971))</f>
        <v/>
      </c>
      <c r="B1971" s="9" t="str">
        <f aca="false">IF($A1971="","",'3. Layout Parts'!$D1971)</f>
        <v/>
      </c>
      <c r="C1971" s="9" t="str">
        <f aca="false">IF($A1971="","",'3. Layout Parts'!$B1971)</f>
        <v/>
      </c>
      <c r="D1971" s="9" t="str">
        <f aca="false">IF($A1971="","",'3. Layout Parts'!$C1971)</f>
        <v/>
      </c>
      <c r="E1971" s="9" t="str">
        <f aca="false">IF($A1971="","",IFERROR(INDEX('2. Schematic Parts'!$B$2:$B$3001,MATCH($A1971,'2. Schematic Parts'!$A$2:$A$3001,0)),"NOT FOUND"))</f>
        <v/>
      </c>
      <c r="F1971" s="9" t="str">
        <f aca="false">IF($A1971="","",IFERROR(INDEX('2. Schematic Parts'!$C$2:$C$3001,MATCH($A1971,'2. Schematic Parts'!$A$2:$A$3001,0))&amp;"","NOT FOUND"))</f>
        <v/>
      </c>
      <c r="G1971" s="9" t="str">
        <f aca="false">IF($A1971="","",IFERROR(INDEX('2. Schematic Parts'!$D$2:$D$3001,MATCH($A1971,'2. Schematic Parts'!$A$2:$A$3001,0))&amp;"","NOT FOUND"))</f>
        <v/>
      </c>
      <c r="H1971" s="9" t="str">
        <f aca="false">IF($A1971="","",IF(COUNTIF('2. Schematic Parts'!$A$2:$A$3001,$A1971)=0,"NOT IN SCHEMATIC","OK"))</f>
        <v/>
      </c>
      <c r="I1971" s="9" t="str">
        <f aca="false">IF($A1971="","",IF($H1971="NOT IN SCHEMATIC","",IF(UPPER(TRIM($C1971))=UPPER(TRIM($E1971)),"OK","MISMATCH")))</f>
        <v/>
      </c>
      <c r="J1971" s="9" t="str">
        <f aca="false">IF($A1971="","",IF($H1971="NOT IN SCHEMATIC","",IF($F1971="","NO SCH DECAL",IF($D1971="","",IF(UPPER(TRIM($D1971))=UPPER(TRIM($F1971)),"OK","MISMATCH")))))</f>
        <v/>
      </c>
      <c r="K1971" s="16" t="str">
        <f aca="false">IF($A1971="","",SUMPRODUCT(--ISNUMBER(SEARCH(","&amp;TRIM($A1971)&amp;",",","&amp;SUBSTITUTE('1. Master BOM'!$D$2:$D$400," ","")&amp;","))))</f>
        <v/>
      </c>
      <c r="L1971" s="16" t="str">
        <f aca="false">IF($A1971="","",IF($K1971&lt;&gt;1,0,SUMPRODUCT(ISNUMBER(SEARCH(","&amp;TRIM($A1971)&amp;",",","&amp;SUBSTITUTE('1. Master BOM'!$D$2:$D$400," ","")&amp;","))*ROW('1. Master BOM'!$D$2:$D$400))))</f>
        <v/>
      </c>
      <c r="M1971" s="9" t="str">
        <f aca="false">IF($A1971="","",IF($K1971=0,"NOT IN BOM",IF($K1971&gt;1,"MULTIPLE BOM LINES","OK")))</f>
        <v/>
      </c>
      <c r="N1971" s="9" t="str">
        <f aca="false">IF($A1971="","",IF($L1971=0,"—",INDEX('1. Master BOM'!$A$1:$A$400,$L1971)))</f>
        <v/>
      </c>
      <c r="O1971" s="9" t="str">
        <f aca="false">IF($A1971="","",IF($L1971=0,"—",INDEX('1. Master BOM'!$B$1:$B$400,$L1971)))</f>
        <v/>
      </c>
      <c r="P1971" s="9" t="str">
        <f aca="false">IF($A1971="","",IF(OR($H1971="NOT IN SCHEMATIC",$O1971="—"),"",IF($G1971="","NO SCH PN",IF(UPPER(TRIM($G1971))=UPPER(TRIM($O1971)),"OK","MISMATCH"))))</f>
        <v/>
      </c>
      <c r="Q1971" s="9" t="str">
        <f aca="false">IF($A1971="","",IF($L1971=0,"—",INDEX('1. Master BOM'!$E$1:$E$400,$L1971)))</f>
        <v/>
      </c>
      <c r="R1971" s="9" t="str">
        <f aca="false">IF($A1971="","",IF($L1971=0,"—",IF(T(INDEX('1. Master BOM'!$F$1:$F$400,$L1971))="","(not set)",INDEX('1. Master BOM'!$F$1:$F$400,$L1971))))</f>
        <v/>
      </c>
      <c r="S1971" s="9" t="str">
        <f aca="false">IF($A1971="","",IF(OR($R1971="—",$R1971="(not set)",$D1971=""),"",IF(ISNUMBER(SEARCH(SUBSTITUTE(SUBSTITUTE(SUBSTITUTE($R1971,"-",""),"_","")," ",""),SUBSTITUTE(SUBSTITUTE(SUBSTITUTE($D1971,"-",""),"_","")," ",""))),"OK","CHECK")))</f>
        <v/>
      </c>
      <c r="T1971" s="9" t="str">
        <f aca="false">IF($A1971="","",IF(OR($H1971="NOT IN SCHEMATIC",$I1971="MISMATCH",$J1971="MISMATCH",$P1971="MISMATCH",$M1971&lt;&gt;"OK"),"REVIEW","OK"))</f>
        <v/>
      </c>
      <c r="U1971" s="14"/>
      <c r="V1971" s="14"/>
      <c r="W1971" s="17"/>
      <c r="X1971" s="14"/>
    </row>
    <row r="1972" customFormat="false" ht="15" hidden="false" customHeight="false" outlineLevel="0" collapsed="false">
      <c r="A1972" s="9" t="str">
        <f aca="false">IF('3. Layout Parts'!$A1972="","",TRIM('3. Layout Parts'!$A1972))</f>
        <v/>
      </c>
      <c r="B1972" s="9" t="str">
        <f aca="false">IF($A1972="","",'3. Layout Parts'!$D1972)</f>
        <v/>
      </c>
      <c r="C1972" s="9" t="str">
        <f aca="false">IF($A1972="","",'3. Layout Parts'!$B1972)</f>
        <v/>
      </c>
      <c r="D1972" s="9" t="str">
        <f aca="false">IF($A1972="","",'3. Layout Parts'!$C1972)</f>
        <v/>
      </c>
      <c r="E1972" s="9" t="str">
        <f aca="false">IF($A1972="","",IFERROR(INDEX('2. Schematic Parts'!$B$2:$B$3001,MATCH($A1972,'2. Schematic Parts'!$A$2:$A$3001,0)),"NOT FOUND"))</f>
        <v/>
      </c>
      <c r="F1972" s="9" t="str">
        <f aca="false">IF($A1972="","",IFERROR(INDEX('2. Schematic Parts'!$C$2:$C$3001,MATCH($A1972,'2. Schematic Parts'!$A$2:$A$3001,0))&amp;"","NOT FOUND"))</f>
        <v/>
      </c>
      <c r="G1972" s="9" t="str">
        <f aca="false">IF($A1972="","",IFERROR(INDEX('2. Schematic Parts'!$D$2:$D$3001,MATCH($A1972,'2. Schematic Parts'!$A$2:$A$3001,0))&amp;"","NOT FOUND"))</f>
        <v/>
      </c>
      <c r="H1972" s="9" t="str">
        <f aca="false">IF($A1972="","",IF(COUNTIF('2. Schematic Parts'!$A$2:$A$3001,$A1972)=0,"NOT IN SCHEMATIC","OK"))</f>
        <v/>
      </c>
      <c r="I1972" s="9" t="str">
        <f aca="false">IF($A1972="","",IF($H1972="NOT IN SCHEMATIC","",IF(UPPER(TRIM($C1972))=UPPER(TRIM($E1972)),"OK","MISMATCH")))</f>
        <v/>
      </c>
      <c r="J1972" s="9" t="str">
        <f aca="false">IF($A1972="","",IF($H1972="NOT IN SCHEMATIC","",IF($F1972="","NO SCH DECAL",IF($D1972="","",IF(UPPER(TRIM($D1972))=UPPER(TRIM($F1972)),"OK","MISMATCH")))))</f>
        <v/>
      </c>
      <c r="K1972" s="16" t="str">
        <f aca="false">IF($A1972="","",SUMPRODUCT(--ISNUMBER(SEARCH(","&amp;TRIM($A1972)&amp;",",","&amp;SUBSTITUTE('1. Master BOM'!$D$2:$D$400," ","")&amp;","))))</f>
        <v/>
      </c>
      <c r="L1972" s="16" t="str">
        <f aca="false">IF($A1972="","",IF($K1972&lt;&gt;1,0,SUMPRODUCT(ISNUMBER(SEARCH(","&amp;TRIM($A1972)&amp;",",","&amp;SUBSTITUTE('1. Master BOM'!$D$2:$D$400," ","")&amp;","))*ROW('1. Master BOM'!$D$2:$D$400))))</f>
        <v/>
      </c>
      <c r="M1972" s="9" t="str">
        <f aca="false">IF($A1972="","",IF($K1972=0,"NOT IN BOM",IF($K1972&gt;1,"MULTIPLE BOM LINES","OK")))</f>
        <v/>
      </c>
      <c r="N1972" s="9" t="str">
        <f aca="false">IF($A1972="","",IF($L1972=0,"—",INDEX('1. Master BOM'!$A$1:$A$400,$L1972)))</f>
        <v/>
      </c>
      <c r="O1972" s="9" t="str">
        <f aca="false">IF($A1972="","",IF($L1972=0,"—",INDEX('1. Master BOM'!$B$1:$B$400,$L1972)))</f>
        <v/>
      </c>
      <c r="P1972" s="9" t="str">
        <f aca="false">IF($A1972="","",IF(OR($H1972="NOT IN SCHEMATIC",$O1972="—"),"",IF($G1972="","NO SCH PN",IF(UPPER(TRIM($G1972))=UPPER(TRIM($O1972)),"OK","MISMATCH"))))</f>
        <v/>
      </c>
      <c r="Q1972" s="9" t="str">
        <f aca="false">IF($A1972="","",IF($L1972=0,"—",INDEX('1. Master BOM'!$E$1:$E$400,$L1972)))</f>
        <v/>
      </c>
      <c r="R1972" s="9" t="str">
        <f aca="false">IF($A1972="","",IF($L1972=0,"—",IF(T(INDEX('1. Master BOM'!$F$1:$F$400,$L1972))="","(not set)",INDEX('1. Master BOM'!$F$1:$F$400,$L1972))))</f>
        <v/>
      </c>
      <c r="S1972" s="9" t="str">
        <f aca="false">IF($A1972="","",IF(OR($R1972="—",$R1972="(not set)",$D1972=""),"",IF(ISNUMBER(SEARCH(SUBSTITUTE(SUBSTITUTE(SUBSTITUTE($R1972,"-",""),"_","")," ",""),SUBSTITUTE(SUBSTITUTE(SUBSTITUTE($D1972,"-",""),"_","")," ",""))),"OK","CHECK")))</f>
        <v/>
      </c>
      <c r="T1972" s="9" t="str">
        <f aca="false">IF($A1972="","",IF(OR($H1972="NOT IN SCHEMATIC",$I1972="MISMATCH",$J1972="MISMATCH",$P1972="MISMATCH",$M1972&lt;&gt;"OK"),"REVIEW","OK"))</f>
        <v/>
      </c>
      <c r="U1972" s="14"/>
      <c r="V1972" s="14"/>
      <c r="W1972" s="17"/>
      <c r="X1972" s="14"/>
    </row>
    <row r="1973" customFormat="false" ht="15" hidden="false" customHeight="false" outlineLevel="0" collapsed="false">
      <c r="A1973" s="9" t="str">
        <f aca="false">IF('3. Layout Parts'!$A1973="","",TRIM('3. Layout Parts'!$A1973))</f>
        <v/>
      </c>
      <c r="B1973" s="9" t="str">
        <f aca="false">IF($A1973="","",'3. Layout Parts'!$D1973)</f>
        <v/>
      </c>
      <c r="C1973" s="9" t="str">
        <f aca="false">IF($A1973="","",'3. Layout Parts'!$B1973)</f>
        <v/>
      </c>
      <c r="D1973" s="9" t="str">
        <f aca="false">IF($A1973="","",'3. Layout Parts'!$C1973)</f>
        <v/>
      </c>
      <c r="E1973" s="9" t="str">
        <f aca="false">IF($A1973="","",IFERROR(INDEX('2. Schematic Parts'!$B$2:$B$3001,MATCH($A1973,'2. Schematic Parts'!$A$2:$A$3001,0)),"NOT FOUND"))</f>
        <v/>
      </c>
      <c r="F1973" s="9" t="str">
        <f aca="false">IF($A1973="","",IFERROR(INDEX('2. Schematic Parts'!$C$2:$C$3001,MATCH($A1973,'2. Schematic Parts'!$A$2:$A$3001,0))&amp;"","NOT FOUND"))</f>
        <v/>
      </c>
      <c r="G1973" s="9" t="str">
        <f aca="false">IF($A1973="","",IFERROR(INDEX('2. Schematic Parts'!$D$2:$D$3001,MATCH($A1973,'2. Schematic Parts'!$A$2:$A$3001,0))&amp;"","NOT FOUND"))</f>
        <v/>
      </c>
      <c r="H1973" s="9" t="str">
        <f aca="false">IF($A1973="","",IF(COUNTIF('2. Schematic Parts'!$A$2:$A$3001,$A1973)=0,"NOT IN SCHEMATIC","OK"))</f>
        <v/>
      </c>
      <c r="I1973" s="9" t="str">
        <f aca="false">IF($A1973="","",IF($H1973="NOT IN SCHEMATIC","",IF(UPPER(TRIM($C1973))=UPPER(TRIM($E1973)),"OK","MISMATCH")))</f>
        <v/>
      </c>
      <c r="J1973" s="9" t="str">
        <f aca="false">IF($A1973="","",IF($H1973="NOT IN SCHEMATIC","",IF($F1973="","NO SCH DECAL",IF($D1973="","",IF(UPPER(TRIM($D1973))=UPPER(TRIM($F1973)),"OK","MISMATCH")))))</f>
        <v/>
      </c>
      <c r="K1973" s="16" t="str">
        <f aca="false">IF($A1973="","",SUMPRODUCT(--ISNUMBER(SEARCH(","&amp;TRIM($A1973)&amp;",",","&amp;SUBSTITUTE('1. Master BOM'!$D$2:$D$400," ","")&amp;","))))</f>
        <v/>
      </c>
      <c r="L1973" s="16" t="str">
        <f aca="false">IF($A1973="","",IF($K1973&lt;&gt;1,0,SUMPRODUCT(ISNUMBER(SEARCH(","&amp;TRIM($A1973)&amp;",",","&amp;SUBSTITUTE('1. Master BOM'!$D$2:$D$400," ","")&amp;","))*ROW('1. Master BOM'!$D$2:$D$400))))</f>
        <v/>
      </c>
      <c r="M1973" s="9" t="str">
        <f aca="false">IF($A1973="","",IF($K1973=0,"NOT IN BOM",IF($K1973&gt;1,"MULTIPLE BOM LINES","OK")))</f>
        <v/>
      </c>
      <c r="N1973" s="9" t="str">
        <f aca="false">IF($A1973="","",IF($L1973=0,"—",INDEX('1. Master BOM'!$A$1:$A$400,$L1973)))</f>
        <v/>
      </c>
      <c r="O1973" s="9" t="str">
        <f aca="false">IF($A1973="","",IF($L1973=0,"—",INDEX('1. Master BOM'!$B$1:$B$400,$L1973)))</f>
        <v/>
      </c>
      <c r="P1973" s="9" t="str">
        <f aca="false">IF($A1973="","",IF(OR($H1973="NOT IN SCHEMATIC",$O1973="—"),"",IF($G1973="","NO SCH PN",IF(UPPER(TRIM($G1973))=UPPER(TRIM($O1973)),"OK","MISMATCH"))))</f>
        <v/>
      </c>
      <c r="Q1973" s="9" t="str">
        <f aca="false">IF($A1973="","",IF($L1973=0,"—",INDEX('1. Master BOM'!$E$1:$E$400,$L1973)))</f>
        <v/>
      </c>
      <c r="R1973" s="9" t="str">
        <f aca="false">IF($A1973="","",IF($L1973=0,"—",IF(T(INDEX('1. Master BOM'!$F$1:$F$400,$L1973))="","(not set)",INDEX('1. Master BOM'!$F$1:$F$400,$L1973))))</f>
        <v/>
      </c>
      <c r="S1973" s="9" t="str">
        <f aca="false">IF($A1973="","",IF(OR($R1973="—",$R1973="(not set)",$D1973=""),"",IF(ISNUMBER(SEARCH(SUBSTITUTE(SUBSTITUTE(SUBSTITUTE($R1973,"-",""),"_","")," ",""),SUBSTITUTE(SUBSTITUTE(SUBSTITUTE($D1973,"-",""),"_","")," ",""))),"OK","CHECK")))</f>
        <v/>
      </c>
      <c r="T1973" s="9" t="str">
        <f aca="false">IF($A1973="","",IF(OR($H1973="NOT IN SCHEMATIC",$I1973="MISMATCH",$J1973="MISMATCH",$P1973="MISMATCH",$M1973&lt;&gt;"OK"),"REVIEW","OK"))</f>
        <v/>
      </c>
      <c r="U1973" s="14"/>
      <c r="V1973" s="14"/>
      <c r="W1973" s="17"/>
      <c r="X1973" s="14"/>
    </row>
    <row r="1974" customFormat="false" ht="15" hidden="false" customHeight="false" outlineLevel="0" collapsed="false">
      <c r="A1974" s="9" t="str">
        <f aca="false">IF('3. Layout Parts'!$A1974="","",TRIM('3. Layout Parts'!$A1974))</f>
        <v/>
      </c>
      <c r="B1974" s="9" t="str">
        <f aca="false">IF($A1974="","",'3. Layout Parts'!$D1974)</f>
        <v/>
      </c>
      <c r="C1974" s="9" t="str">
        <f aca="false">IF($A1974="","",'3. Layout Parts'!$B1974)</f>
        <v/>
      </c>
      <c r="D1974" s="9" t="str">
        <f aca="false">IF($A1974="","",'3. Layout Parts'!$C1974)</f>
        <v/>
      </c>
      <c r="E1974" s="9" t="str">
        <f aca="false">IF($A1974="","",IFERROR(INDEX('2. Schematic Parts'!$B$2:$B$3001,MATCH($A1974,'2. Schematic Parts'!$A$2:$A$3001,0)),"NOT FOUND"))</f>
        <v/>
      </c>
      <c r="F1974" s="9" t="str">
        <f aca="false">IF($A1974="","",IFERROR(INDEX('2. Schematic Parts'!$C$2:$C$3001,MATCH($A1974,'2. Schematic Parts'!$A$2:$A$3001,0))&amp;"","NOT FOUND"))</f>
        <v/>
      </c>
      <c r="G1974" s="9" t="str">
        <f aca="false">IF($A1974="","",IFERROR(INDEX('2. Schematic Parts'!$D$2:$D$3001,MATCH($A1974,'2. Schematic Parts'!$A$2:$A$3001,0))&amp;"","NOT FOUND"))</f>
        <v/>
      </c>
      <c r="H1974" s="9" t="str">
        <f aca="false">IF($A1974="","",IF(COUNTIF('2. Schematic Parts'!$A$2:$A$3001,$A1974)=0,"NOT IN SCHEMATIC","OK"))</f>
        <v/>
      </c>
      <c r="I1974" s="9" t="str">
        <f aca="false">IF($A1974="","",IF($H1974="NOT IN SCHEMATIC","",IF(UPPER(TRIM($C1974))=UPPER(TRIM($E1974)),"OK","MISMATCH")))</f>
        <v/>
      </c>
      <c r="J1974" s="9" t="str">
        <f aca="false">IF($A1974="","",IF($H1974="NOT IN SCHEMATIC","",IF($F1974="","NO SCH DECAL",IF($D1974="","",IF(UPPER(TRIM($D1974))=UPPER(TRIM($F1974)),"OK","MISMATCH")))))</f>
        <v/>
      </c>
      <c r="K1974" s="16" t="str">
        <f aca="false">IF($A1974="","",SUMPRODUCT(--ISNUMBER(SEARCH(","&amp;TRIM($A1974)&amp;",",","&amp;SUBSTITUTE('1. Master BOM'!$D$2:$D$400," ","")&amp;","))))</f>
        <v/>
      </c>
      <c r="L1974" s="16" t="str">
        <f aca="false">IF($A1974="","",IF($K1974&lt;&gt;1,0,SUMPRODUCT(ISNUMBER(SEARCH(","&amp;TRIM($A1974)&amp;",",","&amp;SUBSTITUTE('1. Master BOM'!$D$2:$D$400," ","")&amp;","))*ROW('1. Master BOM'!$D$2:$D$400))))</f>
        <v/>
      </c>
      <c r="M1974" s="9" t="str">
        <f aca="false">IF($A1974="","",IF($K1974=0,"NOT IN BOM",IF($K1974&gt;1,"MULTIPLE BOM LINES","OK")))</f>
        <v/>
      </c>
      <c r="N1974" s="9" t="str">
        <f aca="false">IF($A1974="","",IF($L1974=0,"—",INDEX('1. Master BOM'!$A$1:$A$400,$L1974)))</f>
        <v/>
      </c>
      <c r="O1974" s="9" t="str">
        <f aca="false">IF($A1974="","",IF($L1974=0,"—",INDEX('1. Master BOM'!$B$1:$B$400,$L1974)))</f>
        <v/>
      </c>
      <c r="P1974" s="9" t="str">
        <f aca="false">IF($A1974="","",IF(OR($H1974="NOT IN SCHEMATIC",$O1974="—"),"",IF($G1974="","NO SCH PN",IF(UPPER(TRIM($G1974))=UPPER(TRIM($O1974)),"OK","MISMATCH"))))</f>
        <v/>
      </c>
      <c r="Q1974" s="9" t="str">
        <f aca="false">IF($A1974="","",IF($L1974=0,"—",INDEX('1. Master BOM'!$E$1:$E$400,$L1974)))</f>
        <v/>
      </c>
      <c r="R1974" s="9" t="str">
        <f aca="false">IF($A1974="","",IF($L1974=0,"—",IF(T(INDEX('1. Master BOM'!$F$1:$F$400,$L1974))="","(not set)",INDEX('1. Master BOM'!$F$1:$F$400,$L1974))))</f>
        <v/>
      </c>
      <c r="S1974" s="9" t="str">
        <f aca="false">IF($A1974="","",IF(OR($R1974="—",$R1974="(not set)",$D1974=""),"",IF(ISNUMBER(SEARCH(SUBSTITUTE(SUBSTITUTE(SUBSTITUTE($R1974,"-",""),"_","")," ",""),SUBSTITUTE(SUBSTITUTE(SUBSTITUTE($D1974,"-",""),"_","")," ",""))),"OK","CHECK")))</f>
        <v/>
      </c>
      <c r="T1974" s="9" t="str">
        <f aca="false">IF($A1974="","",IF(OR($H1974="NOT IN SCHEMATIC",$I1974="MISMATCH",$J1974="MISMATCH",$P1974="MISMATCH",$M1974&lt;&gt;"OK"),"REVIEW","OK"))</f>
        <v/>
      </c>
      <c r="U1974" s="14"/>
      <c r="V1974" s="14"/>
      <c r="W1974" s="17"/>
      <c r="X1974" s="14"/>
    </row>
    <row r="1975" customFormat="false" ht="15" hidden="false" customHeight="false" outlineLevel="0" collapsed="false">
      <c r="A1975" s="9" t="str">
        <f aca="false">IF('3. Layout Parts'!$A1975="","",TRIM('3. Layout Parts'!$A1975))</f>
        <v/>
      </c>
      <c r="B1975" s="9" t="str">
        <f aca="false">IF($A1975="","",'3. Layout Parts'!$D1975)</f>
        <v/>
      </c>
      <c r="C1975" s="9" t="str">
        <f aca="false">IF($A1975="","",'3. Layout Parts'!$B1975)</f>
        <v/>
      </c>
      <c r="D1975" s="9" t="str">
        <f aca="false">IF($A1975="","",'3. Layout Parts'!$C1975)</f>
        <v/>
      </c>
      <c r="E1975" s="9" t="str">
        <f aca="false">IF($A1975="","",IFERROR(INDEX('2. Schematic Parts'!$B$2:$B$3001,MATCH($A1975,'2. Schematic Parts'!$A$2:$A$3001,0)),"NOT FOUND"))</f>
        <v/>
      </c>
      <c r="F1975" s="9" t="str">
        <f aca="false">IF($A1975="","",IFERROR(INDEX('2. Schematic Parts'!$C$2:$C$3001,MATCH($A1975,'2. Schematic Parts'!$A$2:$A$3001,0))&amp;"","NOT FOUND"))</f>
        <v/>
      </c>
      <c r="G1975" s="9" t="str">
        <f aca="false">IF($A1975="","",IFERROR(INDEX('2. Schematic Parts'!$D$2:$D$3001,MATCH($A1975,'2. Schematic Parts'!$A$2:$A$3001,0))&amp;"","NOT FOUND"))</f>
        <v/>
      </c>
      <c r="H1975" s="9" t="str">
        <f aca="false">IF($A1975="","",IF(COUNTIF('2. Schematic Parts'!$A$2:$A$3001,$A1975)=0,"NOT IN SCHEMATIC","OK"))</f>
        <v/>
      </c>
      <c r="I1975" s="9" t="str">
        <f aca="false">IF($A1975="","",IF($H1975="NOT IN SCHEMATIC","",IF(UPPER(TRIM($C1975))=UPPER(TRIM($E1975)),"OK","MISMATCH")))</f>
        <v/>
      </c>
      <c r="J1975" s="9" t="str">
        <f aca="false">IF($A1975="","",IF($H1975="NOT IN SCHEMATIC","",IF($F1975="","NO SCH DECAL",IF($D1975="","",IF(UPPER(TRIM($D1975))=UPPER(TRIM($F1975)),"OK","MISMATCH")))))</f>
        <v/>
      </c>
      <c r="K1975" s="16" t="str">
        <f aca="false">IF($A1975="","",SUMPRODUCT(--ISNUMBER(SEARCH(","&amp;TRIM($A1975)&amp;",",","&amp;SUBSTITUTE('1. Master BOM'!$D$2:$D$400," ","")&amp;","))))</f>
        <v/>
      </c>
      <c r="L1975" s="16" t="str">
        <f aca="false">IF($A1975="","",IF($K1975&lt;&gt;1,0,SUMPRODUCT(ISNUMBER(SEARCH(","&amp;TRIM($A1975)&amp;",",","&amp;SUBSTITUTE('1. Master BOM'!$D$2:$D$400," ","")&amp;","))*ROW('1. Master BOM'!$D$2:$D$400))))</f>
        <v/>
      </c>
      <c r="M1975" s="9" t="str">
        <f aca="false">IF($A1975="","",IF($K1975=0,"NOT IN BOM",IF($K1975&gt;1,"MULTIPLE BOM LINES","OK")))</f>
        <v/>
      </c>
      <c r="N1975" s="9" t="str">
        <f aca="false">IF($A1975="","",IF($L1975=0,"—",INDEX('1. Master BOM'!$A$1:$A$400,$L1975)))</f>
        <v/>
      </c>
      <c r="O1975" s="9" t="str">
        <f aca="false">IF($A1975="","",IF($L1975=0,"—",INDEX('1. Master BOM'!$B$1:$B$400,$L1975)))</f>
        <v/>
      </c>
      <c r="P1975" s="9" t="str">
        <f aca="false">IF($A1975="","",IF(OR($H1975="NOT IN SCHEMATIC",$O1975="—"),"",IF($G1975="","NO SCH PN",IF(UPPER(TRIM($G1975))=UPPER(TRIM($O1975)),"OK","MISMATCH"))))</f>
        <v/>
      </c>
      <c r="Q1975" s="9" t="str">
        <f aca="false">IF($A1975="","",IF($L1975=0,"—",INDEX('1. Master BOM'!$E$1:$E$400,$L1975)))</f>
        <v/>
      </c>
      <c r="R1975" s="9" t="str">
        <f aca="false">IF($A1975="","",IF($L1975=0,"—",IF(T(INDEX('1. Master BOM'!$F$1:$F$400,$L1975))="","(not set)",INDEX('1. Master BOM'!$F$1:$F$400,$L1975))))</f>
        <v/>
      </c>
      <c r="S1975" s="9" t="str">
        <f aca="false">IF($A1975="","",IF(OR($R1975="—",$R1975="(not set)",$D1975=""),"",IF(ISNUMBER(SEARCH(SUBSTITUTE(SUBSTITUTE(SUBSTITUTE($R1975,"-",""),"_","")," ",""),SUBSTITUTE(SUBSTITUTE(SUBSTITUTE($D1975,"-",""),"_","")," ",""))),"OK","CHECK")))</f>
        <v/>
      </c>
      <c r="T1975" s="9" t="str">
        <f aca="false">IF($A1975="","",IF(OR($H1975="NOT IN SCHEMATIC",$I1975="MISMATCH",$J1975="MISMATCH",$P1975="MISMATCH",$M1975&lt;&gt;"OK"),"REVIEW","OK"))</f>
        <v/>
      </c>
      <c r="U1975" s="14"/>
      <c r="V1975" s="14"/>
      <c r="W1975" s="17"/>
      <c r="X1975" s="14"/>
    </row>
    <row r="1976" customFormat="false" ht="15" hidden="false" customHeight="false" outlineLevel="0" collapsed="false">
      <c r="A1976" s="9" t="str">
        <f aca="false">IF('3. Layout Parts'!$A1976="","",TRIM('3. Layout Parts'!$A1976))</f>
        <v/>
      </c>
      <c r="B1976" s="9" t="str">
        <f aca="false">IF($A1976="","",'3. Layout Parts'!$D1976)</f>
        <v/>
      </c>
      <c r="C1976" s="9" t="str">
        <f aca="false">IF($A1976="","",'3. Layout Parts'!$B1976)</f>
        <v/>
      </c>
      <c r="D1976" s="9" t="str">
        <f aca="false">IF($A1976="","",'3. Layout Parts'!$C1976)</f>
        <v/>
      </c>
      <c r="E1976" s="9" t="str">
        <f aca="false">IF($A1976="","",IFERROR(INDEX('2. Schematic Parts'!$B$2:$B$3001,MATCH($A1976,'2. Schematic Parts'!$A$2:$A$3001,0)),"NOT FOUND"))</f>
        <v/>
      </c>
      <c r="F1976" s="9" t="str">
        <f aca="false">IF($A1976="","",IFERROR(INDEX('2. Schematic Parts'!$C$2:$C$3001,MATCH($A1976,'2. Schematic Parts'!$A$2:$A$3001,0))&amp;"","NOT FOUND"))</f>
        <v/>
      </c>
      <c r="G1976" s="9" t="str">
        <f aca="false">IF($A1976="","",IFERROR(INDEX('2. Schematic Parts'!$D$2:$D$3001,MATCH($A1976,'2. Schematic Parts'!$A$2:$A$3001,0))&amp;"","NOT FOUND"))</f>
        <v/>
      </c>
      <c r="H1976" s="9" t="str">
        <f aca="false">IF($A1976="","",IF(COUNTIF('2. Schematic Parts'!$A$2:$A$3001,$A1976)=0,"NOT IN SCHEMATIC","OK"))</f>
        <v/>
      </c>
      <c r="I1976" s="9" t="str">
        <f aca="false">IF($A1976="","",IF($H1976="NOT IN SCHEMATIC","",IF(UPPER(TRIM($C1976))=UPPER(TRIM($E1976)),"OK","MISMATCH")))</f>
        <v/>
      </c>
      <c r="J1976" s="9" t="str">
        <f aca="false">IF($A1976="","",IF($H1976="NOT IN SCHEMATIC","",IF($F1976="","NO SCH DECAL",IF($D1976="","",IF(UPPER(TRIM($D1976))=UPPER(TRIM($F1976)),"OK","MISMATCH")))))</f>
        <v/>
      </c>
      <c r="K1976" s="16" t="str">
        <f aca="false">IF($A1976="","",SUMPRODUCT(--ISNUMBER(SEARCH(","&amp;TRIM($A1976)&amp;",",","&amp;SUBSTITUTE('1. Master BOM'!$D$2:$D$400," ","")&amp;","))))</f>
        <v/>
      </c>
      <c r="L1976" s="16" t="str">
        <f aca="false">IF($A1976="","",IF($K1976&lt;&gt;1,0,SUMPRODUCT(ISNUMBER(SEARCH(","&amp;TRIM($A1976)&amp;",",","&amp;SUBSTITUTE('1. Master BOM'!$D$2:$D$400," ","")&amp;","))*ROW('1. Master BOM'!$D$2:$D$400))))</f>
        <v/>
      </c>
      <c r="M1976" s="9" t="str">
        <f aca="false">IF($A1976="","",IF($K1976=0,"NOT IN BOM",IF($K1976&gt;1,"MULTIPLE BOM LINES","OK")))</f>
        <v/>
      </c>
      <c r="N1976" s="9" t="str">
        <f aca="false">IF($A1976="","",IF($L1976=0,"—",INDEX('1. Master BOM'!$A$1:$A$400,$L1976)))</f>
        <v/>
      </c>
      <c r="O1976" s="9" t="str">
        <f aca="false">IF($A1976="","",IF($L1976=0,"—",INDEX('1. Master BOM'!$B$1:$B$400,$L1976)))</f>
        <v/>
      </c>
      <c r="P1976" s="9" t="str">
        <f aca="false">IF($A1976="","",IF(OR($H1976="NOT IN SCHEMATIC",$O1976="—"),"",IF($G1976="","NO SCH PN",IF(UPPER(TRIM($G1976))=UPPER(TRIM($O1976)),"OK","MISMATCH"))))</f>
        <v/>
      </c>
      <c r="Q1976" s="9" t="str">
        <f aca="false">IF($A1976="","",IF($L1976=0,"—",INDEX('1. Master BOM'!$E$1:$E$400,$L1976)))</f>
        <v/>
      </c>
      <c r="R1976" s="9" t="str">
        <f aca="false">IF($A1976="","",IF($L1976=0,"—",IF(T(INDEX('1. Master BOM'!$F$1:$F$400,$L1976))="","(not set)",INDEX('1. Master BOM'!$F$1:$F$400,$L1976))))</f>
        <v/>
      </c>
      <c r="S1976" s="9" t="str">
        <f aca="false">IF($A1976="","",IF(OR($R1976="—",$R1976="(not set)",$D1976=""),"",IF(ISNUMBER(SEARCH(SUBSTITUTE(SUBSTITUTE(SUBSTITUTE($R1976,"-",""),"_","")," ",""),SUBSTITUTE(SUBSTITUTE(SUBSTITUTE($D1976,"-",""),"_","")," ",""))),"OK","CHECK")))</f>
        <v/>
      </c>
      <c r="T1976" s="9" t="str">
        <f aca="false">IF($A1976="","",IF(OR($H1976="NOT IN SCHEMATIC",$I1976="MISMATCH",$J1976="MISMATCH",$P1976="MISMATCH",$M1976&lt;&gt;"OK"),"REVIEW","OK"))</f>
        <v/>
      </c>
      <c r="U1976" s="14"/>
      <c r="V1976" s="14"/>
      <c r="W1976" s="17"/>
      <c r="X1976" s="14"/>
    </row>
    <row r="1977" customFormat="false" ht="15" hidden="false" customHeight="false" outlineLevel="0" collapsed="false">
      <c r="A1977" s="9" t="str">
        <f aca="false">IF('3. Layout Parts'!$A1977="","",TRIM('3. Layout Parts'!$A1977))</f>
        <v/>
      </c>
      <c r="B1977" s="9" t="str">
        <f aca="false">IF($A1977="","",'3. Layout Parts'!$D1977)</f>
        <v/>
      </c>
      <c r="C1977" s="9" t="str">
        <f aca="false">IF($A1977="","",'3. Layout Parts'!$B1977)</f>
        <v/>
      </c>
      <c r="D1977" s="9" t="str">
        <f aca="false">IF($A1977="","",'3. Layout Parts'!$C1977)</f>
        <v/>
      </c>
      <c r="E1977" s="9" t="str">
        <f aca="false">IF($A1977="","",IFERROR(INDEX('2. Schematic Parts'!$B$2:$B$3001,MATCH($A1977,'2. Schematic Parts'!$A$2:$A$3001,0)),"NOT FOUND"))</f>
        <v/>
      </c>
      <c r="F1977" s="9" t="str">
        <f aca="false">IF($A1977="","",IFERROR(INDEX('2. Schematic Parts'!$C$2:$C$3001,MATCH($A1977,'2. Schematic Parts'!$A$2:$A$3001,0))&amp;"","NOT FOUND"))</f>
        <v/>
      </c>
      <c r="G1977" s="9" t="str">
        <f aca="false">IF($A1977="","",IFERROR(INDEX('2. Schematic Parts'!$D$2:$D$3001,MATCH($A1977,'2. Schematic Parts'!$A$2:$A$3001,0))&amp;"","NOT FOUND"))</f>
        <v/>
      </c>
      <c r="H1977" s="9" t="str">
        <f aca="false">IF($A1977="","",IF(COUNTIF('2. Schematic Parts'!$A$2:$A$3001,$A1977)=0,"NOT IN SCHEMATIC","OK"))</f>
        <v/>
      </c>
      <c r="I1977" s="9" t="str">
        <f aca="false">IF($A1977="","",IF($H1977="NOT IN SCHEMATIC","",IF(UPPER(TRIM($C1977))=UPPER(TRIM($E1977)),"OK","MISMATCH")))</f>
        <v/>
      </c>
      <c r="J1977" s="9" t="str">
        <f aca="false">IF($A1977="","",IF($H1977="NOT IN SCHEMATIC","",IF($F1977="","NO SCH DECAL",IF($D1977="","",IF(UPPER(TRIM($D1977))=UPPER(TRIM($F1977)),"OK","MISMATCH")))))</f>
        <v/>
      </c>
      <c r="K1977" s="16" t="str">
        <f aca="false">IF($A1977="","",SUMPRODUCT(--ISNUMBER(SEARCH(","&amp;TRIM($A1977)&amp;",",","&amp;SUBSTITUTE('1. Master BOM'!$D$2:$D$400," ","")&amp;","))))</f>
        <v/>
      </c>
      <c r="L1977" s="16" t="str">
        <f aca="false">IF($A1977="","",IF($K1977&lt;&gt;1,0,SUMPRODUCT(ISNUMBER(SEARCH(","&amp;TRIM($A1977)&amp;",",","&amp;SUBSTITUTE('1. Master BOM'!$D$2:$D$400," ","")&amp;","))*ROW('1. Master BOM'!$D$2:$D$400))))</f>
        <v/>
      </c>
      <c r="M1977" s="9" t="str">
        <f aca="false">IF($A1977="","",IF($K1977=0,"NOT IN BOM",IF($K1977&gt;1,"MULTIPLE BOM LINES","OK")))</f>
        <v/>
      </c>
      <c r="N1977" s="9" t="str">
        <f aca="false">IF($A1977="","",IF($L1977=0,"—",INDEX('1. Master BOM'!$A$1:$A$400,$L1977)))</f>
        <v/>
      </c>
      <c r="O1977" s="9" t="str">
        <f aca="false">IF($A1977="","",IF($L1977=0,"—",INDEX('1. Master BOM'!$B$1:$B$400,$L1977)))</f>
        <v/>
      </c>
      <c r="P1977" s="9" t="str">
        <f aca="false">IF($A1977="","",IF(OR($H1977="NOT IN SCHEMATIC",$O1977="—"),"",IF($G1977="","NO SCH PN",IF(UPPER(TRIM($G1977))=UPPER(TRIM($O1977)),"OK","MISMATCH"))))</f>
        <v/>
      </c>
      <c r="Q1977" s="9" t="str">
        <f aca="false">IF($A1977="","",IF($L1977=0,"—",INDEX('1. Master BOM'!$E$1:$E$400,$L1977)))</f>
        <v/>
      </c>
      <c r="R1977" s="9" t="str">
        <f aca="false">IF($A1977="","",IF($L1977=0,"—",IF(T(INDEX('1. Master BOM'!$F$1:$F$400,$L1977))="","(not set)",INDEX('1. Master BOM'!$F$1:$F$400,$L1977))))</f>
        <v/>
      </c>
      <c r="S1977" s="9" t="str">
        <f aca="false">IF($A1977="","",IF(OR($R1977="—",$R1977="(not set)",$D1977=""),"",IF(ISNUMBER(SEARCH(SUBSTITUTE(SUBSTITUTE(SUBSTITUTE($R1977,"-",""),"_","")," ",""),SUBSTITUTE(SUBSTITUTE(SUBSTITUTE($D1977,"-",""),"_","")," ",""))),"OK","CHECK")))</f>
        <v/>
      </c>
      <c r="T1977" s="9" t="str">
        <f aca="false">IF($A1977="","",IF(OR($H1977="NOT IN SCHEMATIC",$I1977="MISMATCH",$J1977="MISMATCH",$P1977="MISMATCH",$M1977&lt;&gt;"OK"),"REVIEW","OK"))</f>
        <v/>
      </c>
      <c r="U1977" s="14"/>
      <c r="V1977" s="14"/>
      <c r="W1977" s="17"/>
      <c r="X1977" s="14"/>
    </row>
    <row r="1978" customFormat="false" ht="15" hidden="false" customHeight="false" outlineLevel="0" collapsed="false">
      <c r="A1978" s="9" t="str">
        <f aca="false">IF('3. Layout Parts'!$A1978="","",TRIM('3. Layout Parts'!$A1978))</f>
        <v/>
      </c>
      <c r="B1978" s="9" t="str">
        <f aca="false">IF($A1978="","",'3. Layout Parts'!$D1978)</f>
        <v/>
      </c>
      <c r="C1978" s="9" t="str">
        <f aca="false">IF($A1978="","",'3. Layout Parts'!$B1978)</f>
        <v/>
      </c>
      <c r="D1978" s="9" t="str">
        <f aca="false">IF($A1978="","",'3. Layout Parts'!$C1978)</f>
        <v/>
      </c>
      <c r="E1978" s="9" t="str">
        <f aca="false">IF($A1978="","",IFERROR(INDEX('2. Schematic Parts'!$B$2:$B$3001,MATCH($A1978,'2. Schematic Parts'!$A$2:$A$3001,0)),"NOT FOUND"))</f>
        <v/>
      </c>
      <c r="F1978" s="9" t="str">
        <f aca="false">IF($A1978="","",IFERROR(INDEX('2. Schematic Parts'!$C$2:$C$3001,MATCH($A1978,'2. Schematic Parts'!$A$2:$A$3001,0))&amp;"","NOT FOUND"))</f>
        <v/>
      </c>
      <c r="G1978" s="9" t="str">
        <f aca="false">IF($A1978="","",IFERROR(INDEX('2. Schematic Parts'!$D$2:$D$3001,MATCH($A1978,'2. Schematic Parts'!$A$2:$A$3001,0))&amp;"","NOT FOUND"))</f>
        <v/>
      </c>
      <c r="H1978" s="9" t="str">
        <f aca="false">IF($A1978="","",IF(COUNTIF('2. Schematic Parts'!$A$2:$A$3001,$A1978)=0,"NOT IN SCHEMATIC","OK"))</f>
        <v/>
      </c>
      <c r="I1978" s="9" t="str">
        <f aca="false">IF($A1978="","",IF($H1978="NOT IN SCHEMATIC","",IF(UPPER(TRIM($C1978))=UPPER(TRIM($E1978)),"OK","MISMATCH")))</f>
        <v/>
      </c>
      <c r="J1978" s="9" t="str">
        <f aca="false">IF($A1978="","",IF($H1978="NOT IN SCHEMATIC","",IF($F1978="","NO SCH DECAL",IF($D1978="","",IF(UPPER(TRIM($D1978))=UPPER(TRIM($F1978)),"OK","MISMATCH")))))</f>
        <v/>
      </c>
      <c r="K1978" s="16" t="str">
        <f aca="false">IF($A1978="","",SUMPRODUCT(--ISNUMBER(SEARCH(","&amp;TRIM($A1978)&amp;",",","&amp;SUBSTITUTE('1. Master BOM'!$D$2:$D$400," ","")&amp;","))))</f>
        <v/>
      </c>
      <c r="L1978" s="16" t="str">
        <f aca="false">IF($A1978="","",IF($K1978&lt;&gt;1,0,SUMPRODUCT(ISNUMBER(SEARCH(","&amp;TRIM($A1978)&amp;",",","&amp;SUBSTITUTE('1. Master BOM'!$D$2:$D$400," ","")&amp;","))*ROW('1. Master BOM'!$D$2:$D$400))))</f>
        <v/>
      </c>
      <c r="M1978" s="9" t="str">
        <f aca="false">IF($A1978="","",IF($K1978=0,"NOT IN BOM",IF($K1978&gt;1,"MULTIPLE BOM LINES","OK")))</f>
        <v/>
      </c>
      <c r="N1978" s="9" t="str">
        <f aca="false">IF($A1978="","",IF($L1978=0,"—",INDEX('1. Master BOM'!$A$1:$A$400,$L1978)))</f>
        <v/>
      </c>
      <c r="O1978" s="9" t="str">
        <f aca="false">IF($A1978="","",IF($L1978=0,"—",INDEX('1. Master BOM'!$B$1:$B$400,$L1978)))</f>
        <v/>
      </c>
      <c r="P1978" s="9" t="str">
        <f aca="false">IF($A1978="","",IF(OR($H1978="NOT IN SCHEMATIC",$O1978="—"),"",IF($G1978="","NO SCH PN",IF(UPPER(TRIM($G1978))=UPPER(TRIM($O1978)),"OK","MISMATCH"))))</f>
        <v/>
      </c>
      <c r="Q1978" s="9" t="str">
        <f aca="false">IF($A1978="","",IF($L1978=0,"—",INDEX('1. Master BOM'!$E$1:$E$400,$L1978)))</f>
        <v/>
      </c>
      <c r="R1978" s="9" t="str">
        <f aca="false">IF($A1978="","",IF($L1978=0,"—",IF(T(INDEX('1. Master BOM'!$F$1:$F$400,$L1978))="","(not set)",INDEX('1. Master BOM'!$F$1:$F$400,$L1978))))</f>
        <v/>
      </c>
      <c r="S1978" s="9" t="str">
        <f aca="false">IF($A1978="","",IF(OR($R1978="—",$R1978="(not set)",$D1978=""),"",IF(ISNUMBER(SEARCH(SUBSTITUTE(SUBSTITUTE(SUBSTITUTE($R1978,"-",""),"_","")," ",""),SUBSTITUTE(SUBSTITUTE(SUBSTITUTE($D1978,"-",""),"_","")," ",""))),"OK","CHECK")))</f>
        <v/>
      </c>
      <c r="T1978" s="9" t="str">
        <f aca="false">IF($A1978="","",IF(OR($H1978="NOT IN SCHEMATIC",$I1978="MISMATCH",$J1978="MISMATCH",$P1978="MISMATCH",$M1978&lt;&gt;"OK"),"REVIEW","OK"))</f>
        <v/>
      </c>
      <c r="U1978" s="14"/>
      <c r="V1978" s="14"/>
      <c r="W1978" s="17"/>
      <c r="X1978" s="14"/>
    </row>
    <row r="1979" customFormat="false" ht="15" hidden="false" customHeight="false" outlineLevel="0" collapsed="false">
      <c r="A1979" s="9" t="str">
        <f aca="false">IF('3. Layout Parts'!$A1979="","",TRIM('3. Layout Parts'!$A1979))</f>
        <v/>
      </c>
      <c r="B1979" s="9" t="str">
        <f aca="false">IF($A1979="","",'3. Layout Parts'!$D1979)</f>
        <v/>
      </c>
      <c r="C1979" s="9" t="str">
        <f aca="false">IF($A1979="","",'3. Layout Parts'!$B1979)</f>
        <v/>
      </c>
      <c r="D1979" s="9" t="str">
        <f aca="false">IF($A1979="","",'3. Layout Parts'!$C1979)</f>
        <v/>
      </c>
      <c r="E1979" s="9" t="str">
        <f aca="false">IF($A1979="","",IFERROR(INDEX('2. Schematic Parts'!$B$2:$B$3001,MATCH($A1979,'2. Schematic Parts'!$A$2:$A$3001,0)),"NOT FOUND"))</f>
        <v/>
      </c>
      <c r="F1979" s="9" t="str">
        <f aca="false">IF($A1979="","",IFERROR(INDEX('2. Schematic Parts'!$C$2:$C$3001,MATCH($A1979,'2. Schematic Parts'!$A$2:$A$3001,0))&amp;"","NOT FOUND"))</f>
        <v/>
      </c>
      <c r="G1979" s="9" t="str">
        <f aca="false">IF($A1979="","",IFERROR(INDEX('2. Schematic Parts'!$D$2:$D$3001,MATCH($A1979,'2. Schematic Parts'!$A$2:$A$3001,0))&amp;"","NOT FOUND"))</f>
        <v/>
      </c>
      <c r="H1979" s="9" t="str">
        <f aca="false">IF($A1979="","",IF(COUNTIF('2. Schematic Parts'!$A$2:$A$3001,$A1979)=0,"NOT IN SCHEMATIC","OK"))</f>
        <v/>
      </c>
      <c r="I1979" s="9" t="str">
        <f aca="false">IF($A1979="","",IF($H1979="NOT IN SCHEMATIC","",IF(UPPER(TRIM($C1979))=UPPER(TRIM($E1979)),"OK","MISMATCH")))</f>
        <v/>
      </c>
      <c r="J1979" s="9" t="str">
        <f aca="false">IF($A1979="","",IF($H1979="NOT IN SCHEMATIC","",IF($F1979="","NO SCH DECAL",IF($D1979="","",IF(UPPER(TRIM($D1979))=UPPER(TRIM($F1979)),"OK","MISMATCH")))))</f>
        <v/>
      </c>
      <c r="K1979" s="16" t="str">
        <f aca="false">IF($A1979="","",SUMPRODUCT(--ISNUMBER(SEARCH(","&amp;TRIM($A1979)&amp;",",","&amp;SUBSTITUTE('1. Master BOM'!$D$2:$D$400," ","")&amp;","))))</f>
        <v/>
      </c>
      <c r="L1979" s="16" t="str">
        <f aca="false">IF($A1979="","",IF($K1979&lt;&gt;1,0,SUMPRODUCT(ISNUMBER(SEARCH(","&amp;TRIM($A1979)&amp;",",","&amp;SUBSTITUTE('1. Master BOM'!$D$2:$D$400," ","")&amp;","))*ROW('1. Master BOM'!$D$2:$D$400))))</f>
        <v/>
      </c>
      <c r="M1979" s="9" t="str">
        <f aca="false">IF($A1979="","",IF($K1979=0,"NOT IN BOM",IF($K1979&gt;1,"MULTIPLE BOM LINES","OK")))</f>
        <v/>
      </c>
      <c r="N1979" s="9" t="str">
        <f aca="false">IF($A1979="","",IF($L1979=0,"—",INDEX('1. Master BOM'!$A$1:$A$400,$L1979)))</f>
        <v/>
      </c>
      <c r="O1979" s="9" t="str">
        <f aca="false">IF($A1979="","",IF($L1979=0,"—",INDEX('1. Master BOM'!$B$1:$B$400,$L1979)))</f>
        <v/>
      </c>
      <c r="P1979" s="9" t="str">
        <f aca="false">IF($A1979="","",IF(OR($H1979="NOT IN SCHEMATIC",$O1979="—"),"",IF($G1979="","NO SCH PN",IF(UPPER(TRIM($G1979))=UPPER(TRIM($O1979)),"OK","MISMATCH"))))</f>
        <v/>
      </c>
      <c r="Q1979" s="9" t="str">
        <f aca="false">IF($A1979="","",IF($L1979=0,"—",INDEX('1. Master BOM'!$E$1:$E$400,$L1979)))</f>
        <v/>
      </c>
      <c r="R1979" s="9" t="str">
        <f aca="false">IF($A1979="","",IF($L1979=0,"—",IF(T(INDEX('1. Master BOM'!$F$1:$F$400,$L1979))="","(not set)",INDEX('1. Master BOM'!$F$1:$F$400,$L1979))))</f>
        <v/>
      </c>
      <c r="S1979" s="9" t="str">
        <f aca="false">IF($A1979="","",IF(OR($R1979="—",$R1979="(not set)",$D1979=""),"",IF(ISNUMBER(SEARCH(SUBSTITUTE(SUBSTITUTE(SUBSTITUTE($R1979,"-",""),"_","")," ",""),SUBSTITUTE(SUBSTITUTE(SUBSTITUTE($D1979,"-",""),"_","")," ",""))),"OK","CHECK")))</f>
        <v/>
      </c>
      <c r="T1979" s="9" t="str">
        <f aca="false">IF($A1979="","",IF(OR($H1979="NOT IN SCHEMATIC",$I1979="MISMATCH",$J1979="MISMATCH",$P1979="MISMATCH",$M1979&lt;&gt;"OK"),"REVIEW","OK"))</f>
        <v/>
      </c>
      <c r="U1979" s="14"/>
      <c r="V1979" s="14"/>
      <c r="W1979" s="17"/>
      <c r="X1979" s="14"/>
    </row>
    <row r="1980" customFormat="false" ht="15" hidden="false" customHeight="false" outlineLevel="0" collapsed="false">
      <c r="A1980" s="9" t="str">
        <f aca="false">IF('3. Layout Parts'!$A1980="","",TRIM('3. Layout Parts'!$A1980))</f>
        <v/>
      </c>
      <c r="B1980" s="9" t="str">
        <f aca="false">IF($A1980="","",'3. Layout Parts'!$D1980)</f>
        <v/>
      </c>
      <c r="C1980" s="9" t="str">
        <f aca="false">IF($A1980="","",'3. Layout Parts'!$B1980)</f>
        <v/>
      </c>
      <c r="D1980" s="9" t="str">
        <f aca="false">IF($A1980="","",'3. Layout Parts'!$C1980)</f>
        <v/>
      </c>
      <c r="E1980" s="9" t="str">
        <f aca="false">IF($A1980="","",IFERROR(INDEX('2. Schematic Parts'!$B$2:$B$3001,MATCH($A1980,'2. Schematic Parts'!$A$2:$A$3001,0)),"NOT FOUND"))</f>
        <v/>
      </c>
      <c r="F1980" s="9" t="str">
        <f aca="false">IF($A1980="","",IFERROR(INDEX('2. Schematic Parts'!$C$2:$C$3001,MATCH($A1980,'2. Schematic Parts'!$A$2:$A$3001,0))&amp;"","NOT FOUND"))</f>
        <v/>
      </c>
      <c r="G1980" s="9" t="str">
        <f aca="false">IF($A1980="","",IFERROR(INDEX('2. Schematic Parts'!$D$2:$D$3001,MATCH($A1980,'2. Schematic Parts'!$A$2:$A$3001,0))&amp;"","NOT FOUND"))</f>
        <v/>
      </c>
      <c r="H1980" s="9" t="str">
        <f aca="false">IF($A1980="","",IF(COUNTIF('2. Schematic Parts'!$A$2:$A$3001,$A1980)=0,"NOT IN SCHEMATIC","OK"))</f>
        <v/>
      </c>
      <c r="I1980" s="9" t="str">
        <f aca="false">IF($A1980="","",IF($H1980="NOT IN SCHEMATIC","",IF(UPPER(TRIM($C1980))=UPPER(TRIM($E1980)),"OK","MISMATCH")))</f>
        <v/>
      </c>
      <c r="J1980" s="9" t="str">
        <f aca="false">IF($A1980="","",IF($H1980="NOT IN SCHEMATIC","",IF($F1980="","NO SCH DECAL",IF($D1980="","",IF(UPPER(TRIM($D1980))=UPPER(TRIM($F1980)),"OK","MISMATCH")))))</f>
        <v/>
      </c>
      <c r="K1980" s="16" t="str">
        <f aca="false">IF($A1980="","",SUMPRODUCT(--ISNUMBER(SEARCH(","&amp;TRIM($A1980)&amp;",",","&amp;SUBSTITUTE('1. Master BOM'!$D$2:$D$400," ","")&amp;","))))</f>
        <v/>
      </c>
      <c r="L1980" s="16" t="str">
        <f aca="false">IF($A1980="","",IF($K1980&lt;&gt;1,0,SUMPRODUCT(ISNUMBER(SEARCH(","&amp;TRIM($A1980)&amp;",",","&amp;SUBSTITUTE('1. Master BOM'!$D$2:$D$400," ","")&amp;","))*ROW('1. Master BOM'!$D$2:$D$400))))</f>
        <v/>
      </c>
      <c r="M1980" s="9" t="str">
        <f aca="false">IF($A1980="","",IF($K1980=0,"NOT IN BOM",IF($K1980&gt;1,"MULTIPLE BOM LINES","OK")))</f>
        <v/>
      </c>
      <c r="N1980" s="9" t="str">
        <f aca="false">IF($A1980="","",IF($L1980=0,"—",INDEX('1. Master BOM'!$A$1:$A$400,$L1980)))</f>
        <v/>
      </c>
      <c r="O1980" s="9" t="str">
        <f aca="false">IF($A1980="","",IF($L1980=0,"—",INDEX('1. Master BOM'!$B$1:$B$400,$L1980)))</f>
        <v/>
      </c>
      <c r="P1980" s="9" t="str">
        <f aca="false">IF($A1980="","",IF(OR($H1980="NOT IN SCHEMATIC",$O1980="—"),"",IF($G1980="","NO SCH PN",IF(UPPER(TRIM($G1980))=UPPER(TRIM($O1980)),"OK","MISMATCH"))))</f>
        <v/>
      </c>
      <c r="Q1980" s="9" t="str">
        <f aca="false">IF($A1980="","",IF($L1980=0,"—",INDEX('1. Master BOM'!$E$1:$E$400,$L1980)))</f>
        <v/>
      </c>
      <c r="R1980" s="9" t="str">
        <f aca="false">IF($A1980="","",IF($L1980=0,"—",IF(T(INDEX('1. Master BOM'!$F$1:$F$400,$L1980))="","(not set)",INDEX('1. Master BOM'!$F$1:$F$400,$L1980))))</f>
        <v/>
      </c>
      <c r="S1980" s="9" t="str">
        <f aca="false">IF($A1980="","",IF(OR($R1980="—",$R1980="(not set)",$D1980=""),"",IF(ISNUMBER(SEARCH(SUBSTITUTE(SUBSTITUTE(SUBSTITUTE($R1980,"-",""),"_","")," ",""),SUBSTITUTE(SUBSTITUTE(SUBSTITUTE($D1980,"-",""),"_","")," ",""))),"OK","CHECK")))</f>
        <v/>
      </c>
      <c r="T1980" s="9" t="str">
        <f aca="false">IF($A1980="","",IF(OR($H1980="NOT IN SCHEMATIC",$I1980="MISMATCH",$J1980="MISMATCH",$P1980="MISMATCH",$M1980&lt;&gt;"OK"),"REVIEW","OK"))</f>
        <v/>
      </c>
      <c r="U1980" s="14"/>
      <c r="V1980" s="14"/>
      <c r="W1980" s="17"/>
      <c r="X1980" s="14"/>
    </row>
    <row r="1981" customFormat="false" ht="15" hidden="false" customHeight="false" outlineLevel="0" collapsed="false">
      <c r="A1981" s="9" t="str">
        <f aca="false">IF('3. Layout Parts'!$A1981="","",TRIM('3. Layout Parts'!$A1981))</f>
        <v/>
      </c>
      <c r="B1981" s="9" t="str">
        <f aca="false">IF($A1981="","",'3. Layout Parts'!$D1981)</f>
        <v/>
      </c>
      <c r="C1981" s="9" t="str">
        <f aca="false">IF($A1981="","",'3. Layout Parts'!$B1981)</f>
        <v/>
      </c>
      <c r="D1981" s="9" t="str">
        <f aca="false">IF($A1981="","",'3. Layout Parts'!$C1981)</f>
        <v/>
      </c>
      <c r="E1981" s="9" t="str">
        <f aca="false">IF($A1981="","",IFERROR(INDEX('2. Schematic Parts'!$B$2:$B$3001,MATCH($A1981,'2. Schematic Parts'!$A$2:$A$3001,0)),"NOT FOUND"))</f>
        <v/>
      </c>
      <c r="F1981" s="9" t="str">
        <f aca="false">IF($A1981="","",IFERROR(INDEX('2. Schematic Parts'!$C$2:$C$3001,MATCH($A1981,'2. Schematic Parts'!$A$2:$A$3001,0))&amp;"","NOT FOUND"))</f>
        <v/>
      </c>
      <c r="G1981" s="9" t="str">
        <f aca="false">IF($A1981="","",IFERROR(INDEX('2. Schematic Parts'!$D$2:$D$3001,MATCH($A1981,'2. Schematic Parts'!$A$2:$A$3001,0))&amp;"","NOT FOUND"))</f>
        <v/>
      </c>
      <c r="H1981" s="9" t="str">
        <f aca="false">IF($A1981="","",IF(COUNTIF('2. Schematic Parts'!$A$2:$A$3001,$A1981)=0,"NOT IN SCHEMATIC","OK"))</f>
        <v/>
      </c>
      <c r="I1981" s="9" t="str">
        <f aca="false">IF($A1981="","",IF($H1981="NOT IN SCHEMATIC","",IF(UPPER(TRIM($C1981))=UPPER(TRIM($E1981)),"OK","MISMATCH")))</f>
        <v/>
      </c>
      <c r="J1981" s="9" t="str">
        <f aca="false">IF($A1981="","",IF($H1981="NOT IN SCHEMATIC","",IF($F1981="","NO SCH DECAL",IF($D1981="","",IF(UPPER(TRIM($D1981))=UPPER(TRIM($F1981)),"OK","MISMATCH")))))</f>
        <v/>
      </c>
      <c r="K1981" s="16" t="str">
        <f aca="false">IF($A1981="","",SUMPRODUCT(--ISNUMBER(SEARCH(","&amp;TRIM($A1981)&amp;",",","&amp;SUBSTITUTE('1. Master BOM'!$D$2:$D$400," ","")&amp;","))))</f>
        <v/>
      </c>
      <c r="L1981" s="16" t="str">
        <f aca="false">IF($A1981="","",IF($K1981&lt;&gt;1,0,SUMPRODUCT(ISNUMBER(SEARCH(","&amp;TRIM($A1981)&amp;",",","&amp;SUBSTITUTE('1. Master BOM'!$D$2:$D$400," ","")&amp;","))*ROW('1. Master BOM'!$D$2:$D$400))))</f>
        <v/>
      </c>
      <c r="M1981" s="9" t="str">
        <f aca="false">IF($A1981="","",IF($K1981=0,"NOT IN BOM",IF($K1981&gt;1,"MULTIPLE BOM LINES","OK")))</f>
        <v/>
      </c>
      <c r="N1981" s="9" t="str">
        <f aca="false">IF($A1981="","",IF($L1981=0,"—",INDEX('1. Master BOM'!$A$1:$A$400,$L1981)))</f>
        <v/>
      </c>
      <c r="O1981" s="9" t="str">
        <f aca="false">IF($A1981="","",IF($L1981=0,"—",INDEX('1. Master BOM'!$B$1:$B$400,$L1981)))</f>
        <v/>
      </c>
      <c r="P1981" s="9" t="str">
        <f aca="false">IF($A1981="","",IF(OR($H1981="NOT IN SCHEMATIC",$O1981="—"),"",IF($G1981="","NO SCH PN",IF(UPPER(TRIM($G1981))=UPPER(TRIM($O1981)),"OK","MISMATCH"))))</f>
        <v/>
      </c>
      <c r="Q1981" s="9" t="str">
        <f aca="false">IF($A1981="","",IF($L1981=0,"—",INDEX('1. Master BOM'!$E$1:$E$400,$L1981)))</f>
        <v/>
      </c>
      <c r="R1981" s="9" t="str">
        <f aca="false">IF($A1981="","",IF($L1981=0,"—",IF(T(INDEX('1. Master BOM'!$F$1:$F$400,$L1981))="","(not set)",INDEX('1. Master BOM'!$F$1:$F$400,$L1981))))</f>
        <v/>
      </c>
      <c r="S1981" s="9" t="str">
        <f aca="false">IF($A1981="","",IF(OR($R1981="—",$R1981="(not set)",$D1981=""),"",IF(ISNUMBER(SEARCH(SUBSTITUTE(SUBSTITUTE(SUBSTITUTE($R1981,"-",""),"_","")," ",""),SUBSTITUTE(SUBSTITUTE(SUBSTITUTE($D1981,"-",""),"_","")," ",""))),"OK","CHECK")))</f>
        <v/>
      </c>
      <c r="T1981" s="9" t="str">
        <f aca="false">IF($A1981="","",IF(OR($H1981="NOT IN SCHEMATIC",$I1981="MISMATCH",$J1981="MISMATCH",$P1981="MISMATCH",$M1981&lt;&gt;"OK"),"REVIEW","OK"))</f>
        <v/>
      </c>
      <c r="U1981" s="14"/>
      <c r="V1981" s="14"/>
      <c r="W1981" s="17"/>
      <c r="X1981" s="14"/>
    </row>
    <row r="1982" customFormat="false" ht="15" hidden="false" customHeight="false" outlineLevel="0" collapsed="false">
      <c r="A1982" s="9" t="str">
        <f aca="false">IF('3. Layout Parts'!$A1982="","",TRIM('3. Layout Parts'!$A1982))</f>
        <v/>
      </c>
      <c r="B1982" s="9" t="str">
        <f aca="false">IF($A1982="","",'3. Layout Parts'!$D1982)</f>
        <v/>
      </c>
      <c r="C1982" s="9" t="str">
        <f aca="false">IF($A1982="","",'3. Layout Parts'!$B1982)</f>
        <v/>
      </c>
      <c r="D1982" s="9" t="str">
        <f aca="false">IF($A1982="","",'3. Layout Parts'!$C1982)</f>
        <v/>
      </c>
      <c r="E1982" s="9" t="str">
        <f aca="false">IF($A1982="","",IFERROR(INDEX('2. Schematic Parts'!$B$2:$B$3001,MATCH($A1982,'2. Schematic Parts'!$A$2:$A$3001,0)),"NOT FOUND"))</f>
        <v/>
      </c>
      <c r="F1982" s="9" t="str">
        <f aca="false">IF($A1982="","",IFERROR(INDEX('2. Schematic Parts'!$C$2:$C$3001,MATCH($A1982,'2. Schematic Parts'!$A$2:$A$3001,0))&amp;"","NOT FOUND"))</f>
        <v/>
      </c>
      <c r="G1982" s="9" t="str">
        <f aca="false">IF($A1982="","",IFERROR(INDEX('2. Schematic Parts'!$D$2:$D$3001,MATCH($A1982,'2. Schematic Parts'!$A$2:$A$3001,0))&amp;"","NOT FOUND"))</f>
        <v/>
      </c>
      <c r="H1982" s="9" t="str">
        <f aca="false">IF($A1982="","",IF(COUNTIF('2. Schematic Parts'!$A$2:$A$3001,$A1982)=0,"NOT IN SCHEMATIC","OK"))</f>
        <v/>
      </c>
      <c r="I1982" s="9" t="str">
        <f aca="false">IF($A1982="","",IF($H1982="NOT IN SCHEMATIC","",IF(UPPER(TRIM($C1982))=UPPER(TRIM($E1982)),"OK","MISMATCH")))</f>
        <v/>
      </c>
      <c r="J1982" s="9" t="str">
        <f aca="false">IF($A1982="","",IF($H1982="NOT IN SCHEMATIC","",IF($F1982="","NO SCH DECAL",IF($D1982="","",IF(UPPER(TRIM($D1982))=UPPER(TRIM($F1982)),"OK","MISMATCH")))))</f>
        <v/>
      </c>
      <c r="K1982" s="16" t="str">
        <f aca="false">IF($A1982="","",SUMPRODUCT(--ISNUMBER(SEARCH(","&amp;TRIM($A1982)&amp;",",","&amp;SUBSTITUTE('1. Master BOM'!$D$2:$D$400," ","")&amp;","))))</f>
        <v/>
      </c>
      <c r="L1982" s="16" t="str">
        <f aca="false">IF($A1982="","",IF($K1982&lt;&gt;1,0,SUMPRODUCT(ISNUMBER(SEARCH(","&amp;TRIM($A1982)&amp;",",","&amp;SUBSTITUTE('1. Master BOM'!$D$2:$D$400," ","")&amp;","))*ROW('1. Master BOM'!$D$2:$D$400))))</f>
        <v/>
      </c>
      <c r="M1982" s="9" t="str">
        <f aca="false">IF($A1982="","",IF($K1982=0,"NOT IN BOM",IF($K1982&gt;1,"MULTIPLE BOM LINES","OK")))</f>
        <v/>
      </c>
      <c r="N1982" s="9" t="str">
        <f aca="false">IF($A1982="","",IF($L1982=0,"—",INDEX('1. Master BOM'!$A$1:$A$400,$L1982)))</f>
        <v/>
      </c>
      <c r="O1982" s="9" t="str">
        <f aca="false">IF($A1982="","",IF($L1982=0,"—",INDEX('1. Master BOM'!$B$1:$B$400,$L1982)))</f>
        <v/>
      </c>
      <c r="P1982" s="9" t="str">
        <f aca="false">IF($A1982="","",IF(OR($H1982="NOT IN SCHEMATIC",$O1982="—"),"",IF($G1982="","NO SCH PN",IF(UPPER(TRIM($G1982))=UPPER(TRIM($O1982)),"OK","MISMATCH"))))</f>
        <v/>
      </c>
      <c r="Q1982" s="9" t="str">
        <f aca="false">IF($A1982="","",IF($L1982=0,"—",INDEX('1. Master BOM'!$E$1:$E$400,$L1982)))</f>
        <v/>
      </c>
      <c r="R1982" s="9" t="str">
        <f aca="false">IF($A1982="","",IF($L1982=0,"—",IF(T(INDEX('1. Master BOM'!$F$1:$F$400,$L1982))="","(not set)",INDEX('1. Master BOM'!$F$1:$F$400,$L1982))))</f>
        <v/>
      </c>
      <c r="S1982" s="9" t="str">
        <f aca="false">IF($A1982="","",IF(OR($R1982="—",$R1982="(not set)",$D1982=""),"",IF(ISNUMBER(SEARCH(SUBSTITUTE(SUBSTITUTE(SUBSTITUTE($R1982,"-",""),"_","")," ",""),SUBSTITUTE(SUBSTITUTE(SUBSTITUTE($D1982,"-",""),"_","")," ",""))),"OK","CHECK")))</f>
        <v/>
      </c>
      <c r="T1982" s="9" t="str">
        <f aca="false">IF($A1982="","",IF(OR($H1982="NOT IN SCHEMATIC",$I1982="MISMATCH",$J1982="MISMATCH",$P1982="MISMATCH",$M1982&lt;&gt;"OK"),"REVIEW","OK"))</f>
        <v/>
      </c>
      <c r="U1982" s="14"/>
      <c r="V1982" s="14"/>
      <c r="W1982" s="17"/>
      <c r="X1982" s="14"/>
    </row>
    <row r="1983" customFormat="false" ht="15" hidden="false" customHeight="false" outlineLevel="0" collapsed="false">
      <c r="A1983" s="9" t="str">
        <f aca="false">IF('3. Layout Parts'!$A1983="","",TRIM('3. Layout Parts'!$A1983))</f>
        <v/>
      </c>
      <c r="B1983" s="9" t="str">
        <f aca="false">IF($A1983="","",'3. Layout Parts'!$D1983)</f>
        <v/>
      </c>
      <c r="C1983" s="9" t="str">
        <f aca="false">IF($A1983="","",'3. Layout Parts'!$B1983)</f>
        <v/>
      </c>
      <c r="D1983" s="9" t="str">
        <f aca="false">IF($A1983="","",'3. Layout Parts'!$C1983)</f>
        <v/>
      </c>
      <c r="E1983" s="9" t="str">
        <f aca="false">IF($A1983="","",IFERROR(INDEX('2. Schematic Parts'!$B$2:$B$3001,MATCH($A1983,'2. Schematic Parts'!$A$2:$A$3001,0)),"NOT FOUND"))</f>
        <v/>
      </c>
      <c r="F1983" s="9" t="str">
        <f aca="false">IF($A1983="","",IFERROR(INDEX('2. Schematic Parts'!$C$2:$C$3001,MATCH($A1983,'2. Schematic Parts'!$A$2:$A$3001,0))&amp;"","NOT FOUND"))</f>
        <v/>
      </c>
      <c r="G1983" s="9" t="str">
        <f aca="false">IF($A1983="","",IFERROR(INDEX('2. Schematic Parts'!$D$2:$D$3001,MATCH($A1983,'2. Schematic Parts'!$A$2:$A$3001,0))&amp;"","NOT FOUND"))</f>
        <v/>
      </c>
      <c r="H1983" s="9" t="str">
        <f aca="false">IF($A1983="","",IF(COUNTIF('2. Schematic Parts'!$A$2:$A$3001,$A1983)=0,"NOT IN SCHEMATIC","OK"))</f>
        <v/>
      </c>
      <c r="I1983" s="9" t="str">
        <f aca="false">IF($A1983="","",IF($H1983="NOT IN SCHEMATIC","",IF(UPPER(TRIM($C1983))=UPPER(TRIM($E1983)),"OK","MISMATCH")))</f>
        <v/>
      </c>
      <c r="J1983" s="9" t="str">
        <f aca="false">IF($A1983="","",IF($H1983="NOT IN SCHEMATIC","",IF($F1983="","NO SCH DECAL",IF($D1983="","",IF(UPPER(TRIM($D1983))=UPPER(TRIM($F1983)),"OK","MISMATCH")))))</f>
        <v/>
      </c>
      <c r="K1983" s="16" t="str">
        <f aca="false">IF($A1983="","",SUMPRODUCT(--ISNUMBER(SEARCH(","&amp;TRIM($A1983)&amp;",",","&amp;SUBSTITUTE('1. Master BOM'!$D$2:$D$400," ","")&amp;","))))</f>
        <v/>
      </c>
      <c r="L1983" s="16" t="str">
        <f aca="false">IF($A1983="","",IF($K1983&lt;&gt;1,0,SUMPRODUCT(ISNUMBER(SEARCH(","&amp;TRIM($A1983)&amp;",",","&amp;SUBSTITUTE('1. Master BOM'!$D$2:$D$400," ","")&amp;","))*ROW('1. Master BOM'!$D$2:$D$400))))</f>
        <v/>
      </c>
      <c r="M1983" s="9" t="str">
        <f aca="false">IF($A1983="","",IF($K1983=0,"NOT IN BOM",IF($K1983&gt;1,"MULTIPLE BOM LINES","OK")))</f>
        <v/>
      </c>
      <c r="N1983" s="9" t="str">
        <f aca="false">IF($A1983="","",IF($L1983=0,"—",INDEX('1. Master BOM'!$A$1:$A$400,$L1983)))</f>
        <v/>
      </c>
      <c r="O1983" s="9" t="str">
        <f aca="false">IF($A1983="","",IF($L1983=0,"—",INDEX('1. Master BOM'!$B$1:$B$400,$L1983)))</f>
        <v/>
      </c>
      <c r="P1983" s="9" t="str">
        <f aca="false">IF($A1983="","",IF(OR($H1983="NOT IN SCHEMATIC",$O1983="—"),"",IF($G1983="","NO SCH PN",IF(UPPER(TRIM($G1983))=UPPER(TRIM($O1983)),"OK","MISMATCH"))))</f>
        <v/>
      </c>
      <c r="Q1983" s="9" t="str">
        <f aca="false">IF($A1983="","",IF($L1983=0,"—",INDEX('1. Master BOM'!$E$1:$E$400,$L1983)))</f>
        <v/>
      </c>
      <c r="R1983" s="9" t="str">
        <f aca="false">IF($A1983="","",IF($L1983=0,"—",IF(T(INDEX('1. Master BOM'!$F$1:$F$400,$L1983))="","(not set)",INDEX('1. Master BOM'!$F$1:$F$400,$L1983))))</f>
        <v/>
      </c>
      <c r="S1983" s="9" t="str">
        <f aca="false">IF($A1983="","",IF(OR($R1983="—",$R1983="(not set)",$D1983=""),"",IF(ISNUMBER(SEARCH(SUBSTITUTE(SUBSTITUTE(SUBSTITUTE($R1983,"-",""),"_","")," ",""),SUBSTITUTE(SUBSTITUTE(SUBSTITUTE($D1983,"-",""),"_","")," ",""))),"OK","CHECK")))</f>
        <v/>
      </c>
      <c r="T1983" s="9" t="str">
        <f aca="false">IF($A1983="","",IF(OR($H1983="NOT IN SCHEMATIC",$I1983="MISMATCH",$J1983="MISMATCH",$P1983="MISMATCH",$M1983&lt;&gt;"OK"),"REVIEW","OK"))</f>
        <v/>
      </c>
      <c r="U1983" s="14"/>
      <c r="V1983" s="14"/>
      <c r="W1983" s="17"/>
      <c r="X1983" s="14"/>
    </row>
    <row r="1984" customFormat="false" ht="15" hidden="false" customHeight="false" outlineLevel="0" collapsed="false">
      <c r="A1984" s="9" t="str">
        <f aca="false">IF('3. Layout Parts'!$A1984="","",TRIM('3. Layout Parts'!$A1984))</f>
        <v/>
      </c>
      <c r="B1984" s="9" t="str">
        <f aca="false">IF($A1984="","",'3. Layout Parts'!$D1984)</f>
        <v/>
      </c>
      <c r="C1984" s="9" t="str">
        <f aca="false">IF($A1984="","",'3. Layout Parts'!$B1984)</f>
        <v/>
      </c>
      <c r="D1984" s="9" t="str">
        <f aca="false">IF($A1984="","",'3. Layout Parts'!$C1984)</f>
        <v/>
      </c>
      <c r="E1984" s="9" t="str">
        <f aca="false">IF($A1984="","",IFERROR(INDEX('2. Schematic Parts'!$B$2:$B$3001,MATCH($A1984,'2. Schematic Parts'!$A$2:$A$3001,0)),"NOT FOUND"))</f>
        <v/>
      </c>
      <c r="F1984" s="9" t="str">
        <f aca="false">IF($A1984="","",IFERROR(INDEX('2. Schematic Parts'!$C$2:$C$3001,MATCH($A1984,'2. Schematic Parts'!$A$2:$A$3001,0))&amp;"","NOT FOUND"))</f>
        <v/>
      </c>
      <c r="G1984" s="9" t="str">
        <f aca="false">IF($A1984="","",IFERROR(INDEX('2. Schematic Parts'!$D$2:$D$3001,MATCH($A1984,'2. Schematic Parts'!$A$2:$A$3001,0))&amp;"","NOT FOUND"))</f>
        <v/>
      </c>
      <c r="H1984" s="9" t="str">
        <f aca="false">IF($A1984="","",IF(COUNTIF('2. Schematic Parts'!$A$2:$A$3001,$A1984)=0,"NOT IN SCHEMATIC","OK"))</f>
        <v/>
      </c>
      <c r="I1984" s="9" t="str">
        <f aca="false">IF($A1984="","",IF($H1984="NOT IN SCHEMATIC","",IF(UPPER(TRIM($C1984))=UPPER(TRIM($E1984)),"OK","MISMATCH")))</f>
        <v/>
      </c>
      <c r="J1984" s="9" t="str">
        <f aca="false">IF($A1984="","",IF($H1984="NOT IN SCHEMATIC","",IF($F1984="","NO SCH DECAL",IF($D1984="","",IF(UPPER(TRIM($D1984))=UPPER(TRIM($F1984)),"OK","MISMATCH")))))</f>
        <v/>
      </c>
      <c r="K1984" s="16" t="str">
        <f aca="false">IF($A1984="","",SUMPRODUCT(--ISNUMBER(SEARCH(","&amp;TRIM($A1984)&amp;",",","&amp;SUBSTITUTE('1. Master BOM'!$D$2:$D$400," ","")&amp;","))))</f>
        <v/>
      </c>
      <c r="L1984" s="16" t="str">
        <f aca="false">IF($A1984="","",IF($K1984&lt;&gt;1,0,SUMPRODUCT(ISNUMBER(SEARCH(","&amp;TRIM($A1984)&amp;",",","&amp;SUBSTITUTE('1. Master BOM'!$D$2:$D$400," ","")&amp;","))*ROW('1. Master BOM'!$D$2:$D$400))))</f>
        <v/>
      </c>
      <c r="M1984" s="9" t="str">
        <f aca="false">IF($A1984="","",IF($K1984=0,"NOT IN BOM",IF($K1984&gt;1,"MULTIPLE BOM LINES","OK")))</f>
        <v/>
      </c>
      <c r="N1984" s="9" t="str">
        <f aca="false">IF($A1984="","",IF($L1984=0,"—",INDEX('1. Master BOM'!$A$1:$A$400,$L1984)))</f>
        <v/>
      </c>
      <c r="O1984" s="9" t="str">
        <f aca="false">IF($A1984="","",IF($L1984=0,"—",INDEX('1. Master BOM'!$B$1:$B$400,$L1984)))</f>
        <v/>
      </c>
      <c r="P1984" s="9" t="str">
        <f aca="false">IF($A1984="","",IF(OR($H1984="NOT IN SCHEMATIC",$O1984="—"),"",IF($G1984="","NO SCH PN",IF(UPPER(TRIM($G1984))=UPPER(TRIM($O1984)),"OK","MISMATCH"))))</f>
        <v/>
      </c>
      <c r="Q1984" s="9" t="str">
        <f aca="false">IF($A1984="","",IF($L1984=0,"—",INDEX('1. Master BOM'!$E$1:$E$400,$L1984)))</f>
        <v/>
      </c>
      <c r="R1984" s="9" t="str">
        <f aca="false">IF($A1984="","",IF($L1984=0,"—",IF(T(INDEX('1. Master BOM'!$F$1:$F$400,$L1984))="","(not set)",INDEX('1. Master BOM'!$F$1:$F$400,$L1984))))</f>
        <v/>
      </c>
      <c r="S1984" s="9" t="str">
        <f aca="false">IF($A1984="","",IF(OR($R1984="—",$R1984="(not set)",$D1984=""),"",IF(ISNUMBER(SEARCH(SUBSTITUTE(SUBSTITUTE(SUBSTITUTE($R1984,"-",""),"_","")," ",""),SUBSTITUTE(SUBSTITUTE(SUBSTITUTE($D1984,"-",""),"_","")," ",""))),"OK","CHECK")))</f>
        <v/>
      </c>
      <c r="T1984" s="9" t="str">
        <f aca="false">IF($A1984="","",IF(OR($H1984="NOT IN SCHEMATIC",$I1984="MISMATCH",$J1984="MISMATCH",$P1984="MISMATCH",$M1984&lt;&gt;"OK"),"REVIEW","OK"))</f>
        <v/>
      </c>
      <c r="U1984" s="14"/>
      <c r="V1984" s="14"/>
      <c r="W1984" s="17"/>
      <c r="X1984" s="14"/>
    </row>
    <row r="1985" customFormat="false" ht="15" hidden="false" customHeight="false" outlineLevel="0" collapsed="false">
      <c r="A1985" s="9" t="str">
        <f aca="false">IF('3. Layout Parts'!$A1985="","",TRIM('3. Layout Parts'!$A1985))</f>
        <v/>
      </c>
      <c r="B1985" s="9" t="str">
        <f aca="false">IF($A1985="","",'3. Layout Parts'!$D1985)</f>
        <v/>
      </c>
      <c r="C1985" s="9" t="str">
        <f aca="false">IF($A1985="","",'3. Layout Parts'!$B1985)</f>
        <v/>
      </c>
      <c r="D1985" s="9" t="str">
        <f aca="false">IF($A1985="","",'3. Layout Parts'!$C1985)</f>
        <v/>
      </c>
      <c r="E1985" s="9" t="str">
        <f aca="false">IF($A1985="","",IFERROR(INDEX('2. Schematic Parts'!$B$2:$B$3001,MATCH($A1985,'2. Schematic Parts'!$A$2:$A$3001,0)),"NOT FOUND"))</f>
        <v/>
      </c>
      <c r="F1985" s="9" t="str">
        <f aca="false">IF($A1985="","",IFERROR(INDEX('2. Schematic Parts'!$C$2:$C$3001,MATCH($A1985,'2. Schematic Parts'!$A$2:$A$3001,0))&amp;"","NOT FOUND"))</f>
        <v/>
      </c>
      <c r="G1985" s="9" t="str">
        <f aca="false">IF($A1985="","",IFERROR(INDEX('2. Schematic Parts'!$D$2:$D$3001,MATCH($A1985,'2. Schematic Parts'!$A$2:$A$3001,0))&amp;"","NOT FOUND"))</f>
        <v/>
      </c>
      <c r="H1985" s="9" t="str">
        <f aca="false">IF($A1985="","",IF(COUNTIF('2. Schematic Parts'!$A$2:$A$3001,$A1985)=0,"NOT IN SCHEMATIC","OK"))</f>
        <v/>
      </c>
      <c r="I1985" s="9" t="str">
        <f aca="false">IF($A1985="","",IF($H1985="NOT IN SCHEMATIC","",IF(UPPER(TRIM($C1985))=UPPER(TRIM($E1985)),"OK","MISMATCH")))</f>
        <v/>
      </c>
      <c r="J1985" s="9" t="str">
        <f aca="false">IF($A1985="","",IF($H1985="NOT IN SCHEMATIC","",IF($F1985="","NO SCH DECAL",IF($D1985="","",IF(UPPER(TRIM($D1985))=UPPER(TRIM($F1985)),"OK","MISMATCH")))))</f>
        <v/>
      </c>
      <c r="K1985" s="16" t="str">
        <f aca="false">IF($A1985="","",SUMPRODUCT(--ISNUMBER(SEARCH(","&amp;TRIM($A1985)&amp;",",","&amp;SUBSTITUTE('1. Master BOM'!$D$2:$D$400," ","")&amp;","))))</f>
        <v/>
      </c>
      <c r="L1985" s="16" t="str">
        <f aca="false">IF($A1985="","",IF($K1985&lt;&gt;1,0,SUMPRODUCT(ISNUMBER(SEARCH(","&amp;TRIM($A1985)&amp;",",","&amp;SUBSTITUTE('1. Master BOM'!$D$2:$D$400," ","")&amp;","))*ROW('1. Master BOM'!$D$2:$D$400))))</f>
        <v/>
      </c>
      <c r="M1985" s="9" t="str">
        <f aca="false">IF($A1985="","",IF($K1985=0,"NOT IN BOM",IF($K1985&gt;1,"MULTIPLE BOM LINES","OK")))</f>
        <v/>
      </c>
      <c r="N1985" s="9" t="str">
        <f aca="false">IF($A1985="","",IF($L1985=0,"—",INDEX('1. Master BOM'!$A$1:$A$400,$L1985)))</f>
        <v/>
      </c>
      <c r="O1985" s="9" t="str">
        <f aca="false">IF($A1985="","",IF($L1985=0,"—",INDEX('1. Master BOM'!$B$1:$B$400,$L1985)))</f>
        <v/>
      </c>
      <c r="P1985" s="9" t="str">
        <f aca="false">IF($A1985="","",IF(OR($H1985="NOT IN SCHEMATIC",$O1985="—"),"",IF($G1985="","NO SCH PN",IF(UPPER(TRIM($G1985))=UPPER(TRIM($O1985)),"OK","MISMATCH"))))</f>
        <v/>
      </c>
      <c r="Q1985" s="9" t="str">
        <f aca="false">IF($A1985="","",IF($L1985=0,"—",INDEX('1. Master BOM'!$E$1:$E$400,$L1985)))</f>
        <v/>
      </c>
      <c r="R1985" s="9" t="str">
        <f aca="false">IF($A1985="","",IF($L1985=0,"—",IF(T(INDEX('1. Master BOM'!$F$1:$F$400,$L1985))="","(not set)",INDEX('1. Master BOM'!$F$1:$F$400,$L1985))))</f>
        <v/>
      </c>
      <c r="S1985" s="9" t="str">
        <f aca="false">IF($A1985="","",IF(OR($R1985="—",$R1985="(not set)",$D1985=""),"",IF(ISNUMBER(SEARCH(SUBSTITUTE(SUBSTITUTE(SUBSTITUTE($R1985,"-",""),"_","")," ",""),SUBSTITUTE(SUBSTITUTE(SUBSTITUTE($D1985,"-",""),"_","")," ",""))),"OK","CHECK")))</f>
        <v/>
      </c>
      <c r="T1985" s="9" t="str">
        <f aca="false">IF($A1985="","",IF(OR($H1985="NOT IN SCHEMATIC",$I1985="MISMATCH",$J1985="MISMATCH",$P1985="MISMATCH",$M1985&lt;&gt;"OK"),"REVIEW","OK"))</f>
        <v/>
      </c>
      <c r="U1985" s="14"/>
      <c r="V1985" s="14"/>
      <c r="W1985" s="17"/>
      <c r="X1985" s="14"/>
    </row>
    <row r="1986" customFormat="false" ht="15" hidden="false" customHeight="false" outlineLevel="0" collapsed="false">
      <c r="A1986" s="9" t="str">
        <f aca="false">IF('3. Layout Parts'!$A1986="","",TRIM('3. Layout Parts'!$A1986))</f>
        <v/>
      </c>
      <c r="B1986" s="9" t="str">
        <f aca="false">IF($A1986="","",'3. Layout Parts'!$D1986)</f>
        <v/>
      </c>
      <c r="C1986" s="9" t="str">
        <f aca="false">IF($A1986="","",'3. Layout Parts'!$B1986)</f>
        <v/>
      </c>
      <c r="D1986" s="9" t="str">
        <f aca="false">IF($A1986="","",'3. Layout Parts'!$C1986)</f>
        <v/>
      </c>
      <c r="E1986" s="9" t="str">
        <f aca="false">IF($A1986="","",IFERROR(INDEX('2. Schematic Parts'!$B$2:$B$3001,MATCH($A1986,'2. Schematic Parts'!$A$2:$A$3001,0)),"NOT FOUND"))</f>
        <v/>
      </c>
      <c r="F1986" s="9" t="str">
        <f aca="false">IF($A1986="","",IFERROR(INDEX('2. Schematic Parts'!$C$2:$C$3001,MATCH($A1986,'2. Schematic Parts'!$A$2:$A$3001,0))&amp;"","NOT FOUND"))</f>
        <v/>
      </c>
      <c r="G1986" s="9" t="str">
        <f aca="false">IF($A1986="","",IFERROR(INDEX('2. Schematic Parts'!$D$2:$D$3001,MATCH($A1986,'2. Schematic Parts'!$A$2:$A$3001,0))&amp;"","NOT FOUND"))</f>
        <v/>
      </c>
      <c r="H1986" s="9" t="str">
        <f aca="false">IF($A1986="","",IF(COUNTIF('2. Schematic Parts'!$A$2:$A$3001,$A1986)=0,"NOT IN SCHEMATIC","OK"))</f>
        <v/>
      </c>
      <c r="I1986" s="9" t="str">
        <f aca="false">IF($A1986="","",IF($H1986="NOT IN SCHEMATIC","",IF(UPPER(TRIM($C1986))=UPPER(TRIM($E1986)),"OK","MISMATCH")))</f>
        <v/>
      </c>
      <c r="J1986" s="9" t="str">
        <f aca="false">IF($A1986="","",IF($H1986="NOT IN SCHEMATIC","",IF($F1986="","NO SCH DECAL",IF($D1986="","",IF(UPPER(TRIM($D1986))=UPPER(TRIM($F1986)),"OK","MISMATCH")))))</f>
        <v/>
      </c>
      <c r="K1986" s="16" t="str">
        <f aca="false">IF($A1986="","",SUMPRODUCT(--ISNUMBER(SEARCH(","&amp;TRIM($A1986)&amp;",",","&amp;SUBSTITUTE('1. Master BOM'!$D$2:$D$400," ","")&amp;","))))</f>
        <v/>
      </c>
      <c r="L1986" s="16" t="str">
        <f aca="false">IF($A1986="","",IF($K1986&lt;&gt;1,0,SUMPRODUCT(ISNUMBER(SEARCH(","&amp;TRIM($A1986)&amp;",",","&amp;SUBSTITUTE('1. Master BOM'!$D$2:$D$400," ","")&amp;","))*ROW('1. Master BOM'!$D$2:$D$400))))</f>
        <v/>
      </c>
      <c r="M1986" s="9" t="str">
        <f aca="false">IF($A1986="","",IF($K1986=0,"NOT IN BOM",IF($K1986&gt;1,"MULTIPLE BOM LINES","OK")))</f>
        <v/>
      </c>
      <c r="N1986" s="9" t="str">
        <f aca="false">IF($A1986="","",IF($L1986=0,"—",INDEX('1. Master BOM'!$A$1:$A$400,$L1986)))</f>
        <v/>
      </c>
      <c r="O1986" s="9" t="str">
        <f aca="false">IF($A1986="","",IF($L1986=0,"—",INDEX('1. Master BOM'!$B$1:$B$400,$L1986)))</f>
        <v/>
      </c>
      <c r="P1986" s="9" t="str">
        <f aca="false">IF($A1986="","",IF(OR($H1986="NOT IN SCHEMATIC",$O1986="—"),"",IF($G1986="","NO SCH PN",IF(UPPER(TRIM($G1986))=UPPER(TRIM($O1986)),"OK","MISMATCH"))))</f>
        <v/>
      </c>
      <c r="Q1986" s="9" t="str">
        <f aca="false">IF($A1986="","",IF($L1986=0,"—",INDEX('1. Master BOM'!$E$1:$E$400,$L1986)))</f>
        <v/>
      </c>
      <c r="R1986" s="9" t="str">
        <f aca="false">IF($A1986="","",IF($L1986=0,"—",IF(T(INDEX('1. Master BOM'!$F$1:$F$400,$L1986))="","(not set)",INDEX('1. Master BOM'!$F$1:$F$400,$L1986))))</f>
        <v/>
      </c>
      <c r="S1986" s="9" t="str">
        <f aca="false">IF($A1986="","",IF(OR($R1986="—",$R1986="(not set)",$D1986=""),"",IF(ISNUMBER(SEARCH(SUBSTITUTE(SUBSTITUTE(SUBSTITUTE($R1986,"-",""),"_","")," ",""),SUBSTITUTE(SUBSTITUTE(SUBSTITUTE($D1986,"-",""),"_","")," ",""))),"OK","CHECK")))</f>
        <v/>
      </c>
      <c r="T1986" s="9" t="str">
        <f aca="false">IF($A1986="","",IF(OR($H1986="NOT IN SCHEMATIC",$I1986="MISMATCH",$J1986="MISMATCH",$P1986="MISMATCH",$M1986&lt;&gt;"OK"),"REVIEW","OK"))</f>
        <v/>
      </c>
      <c r="U1986" s="14"/>
      <c r="V1986" s="14"/>
      <c r="W1986" s="17"/>
      <c r="X1986" s="14"/>
    </row>
    <row r="1987" customFormat="false" ht="15" hidden="false" customHeight="false" outlineLevel="0" collapsed="false">
      <c r="A1987" s="9" t="str">
        <f aca="false">IF('3. Layout Parts'!$A1987="","",TRIM('3. Layout Parts'!$A1987))</f>
        <v/>
      </c>
      <c r="B1987" s="9" t="str">
        <f aca="false">IF($A1987="","",'3. Layout Parts'!$D1987)</f>
        <v/>
      </c>
      <c r="C1987" s="9" t="str">
        <f aca="false">IF($A1987="","",'3. Layout Parts'!$B1987)</f>
        <v/>
      </c>
      <c r="D1987" s="9" t="str">
        <f aca="false">IF($A1987="","",'3. Layout Parts'!$C1987)</f>
        <v/>
      </c>
      <c r="E1987" s="9" t="str">
        <f aca="false">IF($A1987="","",IFERROR(INDEX('2. Schematic Parts'!$B$2:$B$3001,MATCH($A1987,'2. Schematic Parts'!$A$2:$A$3001,0)),"NOT FOUND"))</f>
        <v/>
      </c>
      <c r="F1987" s="9" t="str">
        <f aca="false">IF($A1987="","",IFERROR(INDEX('2. Schematic Parts'!$C$2:$C$3001,MATCH($A1987,'2. Schematic Parts'!$A$2:$A$3001,0))&amp;"","NOT FOUND"))</f>
        <v/>
      </c>
      <c r="G1987" s="9" t="str">
        <f aca="false">IF($A1987="","",IFERROR(INDEX('2. Schematic Parts'!$D$2:$D$3001,MATCH($A1987,'2. Schematic Parts'!$A$2:$A$3001,0))&amp;"","NOT FOUND"))</f>
        <v/>
      </c>
      <c r="H1987" s="9" t="str">
        <f aca="false">IF($A1987="","",IF(COUNTIF('2. Schematic Parts'!$A$2:$A$3001,$A1987)=0,"NOT IN SCHEMATIC","OK"))</f>
        <v/>
      </c>
      <c r="I1987" s="9" t="str">
        <f aca="false">IF($A1987="","",IF($H1987="NOT IN SCHEMATIC","",IF(UPPER(TRIM($C1987))=UPPER(TRIM($E1987)),"OK","MISMATCH")))</f>
        <v/>
      </c>
      <c r="J1987" s="9" t="str">
        <f aca="false">IF($A1987="","",IF($H1987="NOT IN SCHEMATIC","",IF($F1987="","NO SCH DECAL",IF($D1987="","",IF(UPPER(TRIM($D1987))=UPPER(TRIM($F1987)),"OK","MISMATCH")))))</f>
        <v/>
      </c>
      <c r="K1987" s="16" t="str">
        <f aca="false">IF($A1987="","",SUMPRODUCT(--ISNUMBER(SEARCH(","&amp;TRIM($A1987)&amp;",",","&amp;SUBSTITUTE('1. Master BOM'!$D$2:$D$400," ","")&amp;","))))</f>
        <v/>
      </c>
      <c r="L1987" s="16" t="str">
        <f aca="false">IF($A1987="","",IF($K1987&lt;&gt;1,0,SUMPRODUCT(ISNUMBER(SEARCH(","&amp;TRIM($A1987)&amp;",",","&amp;SUBSTITUTE('1. Master BOM'!$D$2:$D$400," ","")&amp;","))*ROW('1. Master BOM'!$D$2:$D$400))))</f>
        <v/>
      </c>
      <c r="M1987" s="9" t="str">
        <f aca="false">IF($A1987="","",IF($K1987=0,"NOT IN BOM",IF($K1987&gt;1,"MULTIPLE BOM LINES","OK")))</f>
        <v/>
      </c>
      <c r="N1987" s="9" t="str">
        <f aca="false">IF($A1987="","",IF($L1987=0,"—",INDEX('1. Master BOM'!$A$1:$A$400,$L1987)))</f>
        <v/>
      </c>
      <c r="O1987" s="9" t="str">
        <f aca="false">IF($A1987="","",IF($L1987=0,"—",INDEX('1. Master BOM'!$B$1:$B$400,$L1987)))</f>
        <v/>
      </c>
      <c r="P1987" s="9" t="str">
        <f aca="false">IF($A1987="","",IF(OR($H1987="NOT IN SCHEMATIC",$O1987="—"),"",IF($G1987="","NO SCH PN",IF(UPPER(TRIM($G1987))=UPPER(TRIM($O1987)),"OK","MISMATCH"))))</f>
        <v/>
      </c>
      <c r="Q1987" s="9" t="str">
        <f aca="false">IF($A1987="","",IF($L1987=0,"—",INDEX('1. Master BOM'!$E$1:$E$400,$L1987)))</f>
        <v/>
      </c>
      <c r="R1987" s="9" t="str">
        <f aca="false">IF($A1987="","",IF($L1987=0,"—",IF(T(INDEX('1. Master BOM'!$F$1:$F$400,$L1987))="","(not set)",INDEX('1. Master BOM'!$F$1:$F$400,$L1987))))</f>
        <v/>
      </c>
      <c r="S1987" s="9" t="str">
        <f aca="false">IF($A1987="","",IF(OR($R1987="—",$R1987="(not set)",$D1987=""),"",IF(ISNUMBER(SEARCH(SUBSTITUTE(SUBSTITUTE(SUBSTITUTE($R1987,"-",""),"_","")," ",""),SUBSTITUTE(SUBSTITUTE(SUBSTITUTE($D1987,"-",""),"_","")," ",""))),"OK","CHECK")))</f>
        <v/>
      </c>
      <c r="T1987" s="9" t="str">
        <f aca="false">IF($A1987="","",IF(OR($H1987="NOT IN SCHEMATIC",$I1987="MISMATCH",$J1987="MISMATCH",$P1987="MISMATCH",$M1987&lt;&gt;"OK"),"REVIEW","OK"))</f>
        <v/>
      </c>
      <c r="U1987" s="14"/>
      <c r="V1987" s="14"/>
      <c r="W1987" s="17"/>
      <c r="X1987" s="14"/>
    </row>
    <row r="1988" customFormat="false" ht="15" hidden="false" customHeight="false" outlineLevel="0" collapsed="false">
      <c r="A1988" s="9" t="str">
        <f aca="false">IF('3. Layout Parts'!$A1988="","",TRIM('3. Layout Parts'!$A1988))</f>
        <v/>
      </c>
      <c r="B1988" s="9" t="str">
        <f aca="false">IF($A1988="","",'3. Layout Parts'!$D1988)</f>
        <v/>
      </c>
      <c r="C1988" s="9" t="str">
        <f aca="false">IF($A1988="","",'3. Layout Parts'!$B1988)</f>
        <v/>
      </c>
      <c r="D1988" s="9" t="str">
        <f aca="false">IF($A1988="","",'3. Layout Parts'!$C1988)</f>
        <v/>
      </c>
      <c r="E1988" s="9" t="str">
        <f aca="false">IF($A1988="","",IFERROR(INDEX('2. Schematic Parts'!$B$2:$B$3001,MATCH($A1988,'2. Schematic Parts'!$A$2:$A$3001,0)),"NOT FOUND"))</f>
        <v/>
      </c>
      <c r="F1988" s="9" t="str">
        <f aca="false">IF($A1988="","",IFERROR(INDEX('2. Schematic Parts'!$C$2:$C$3001,MATCH($A1988,'2. Schematic Parts'!$A$2:$A$3001,0))&amp;"","NOT FOUND"))</f>
        <v/>
      </c>
      <c r="G1988" s="9" t="str">
        <f aca="false">IF($A1988="","",IFERROR(INDEX('2. Schematic Parts'!$D$2:$D$3001,MATCH($A1988,'2. Schematic Parts'!$A$2:$A$3001,0))&amp;"","NOT FOUND"))</f>
        <v/>
      </c>
      <c r="H1988" s="9" t="str">
        <f aca="false">IF($A1988="","",IF(COUNTIF('2. Schematic Parts'!$A$2:$A$3001,$A1988)=0,"NOT IN SCHEMATIC","OK"))</f>
        <v/>
      </c>
      <c r="I1988" s="9" t="str">
        <f aca="false">IF($A1988="","",IF($H1988="NOT IN SCHEMATIC","",IF(UPPER(TRIM($C1988))=UPPER(TRIM($E1988)),"OK","MISMATCH")))</f>
        <v/>
      </c>
      <c r="J1988" s="9" t="str">
        <f aca="false">IF($A1988="","",IF($H1988="NOT IN SCHEMATIC","",IF($F1988="","NO SCH DECAL",IF($D1988="","",IF(UPPER(TRIM($D1988))=UPPER(TRIM($F1988)),"OK","MISMATCH")))))</f>
        <v/>
      </c>
      <c r="K1988" s="16" t="str">
        <f aca="false">IF($A1988="","",SUMPRODUCT(--ISNUMBER(SEARCH(","&amp;TRIM($A1988)&amp;",",","&amp;SUBSTITUTE('1. Master BOM'!$D$2:$D$400," ","")&amp;","))))</f>
        <v/>
      </c>
      <c r="L1988" s="16" t="str">
        <f aca="false">IF($A1988="","",IF($K1988&lt;&gt;1,0,SUMPRODUCT(ISNUMBER(SEARCH(","&amp;TRIM($A1988)&amp;",",","&amp;SUBSTITUTE('1. Master BOM'!$D$2:$D$400," ","")&amp;","))*ROW('1. Master BOM'!$D$2:$D$400))))</f>
        <v/>
      </c>
      <c r="M1988" s="9" t="str">
        <f aca="false">IF($A1988="","",IF($K1988=0,"NOT IN BOM",IF($K1988&gt;1,"MULTIPLE BOM LINES","OK")))</f>
        <v/>
      </c>
      <c r="N1988" s="9" t="str">
        <f aca="false">IF($A1988="","",IF($L1988=0,"—",INDEX('1. Master BOM'!$A$1:$A$400,$L1988)))</f>
        <v/>
      </c>
      <c r="O1988" s="9" t="str">
        <f aca="false">IF($A1988="","",IF($L1988=0,"—",INDEX('1. Master BOM'!$B$1:$B$400,$L1988)))</f>
        <v/>
      </c>
      <c r="P1988" s="9" t="str">
        <f aca="false">IF($A1988="","",IF(OR($H1988="NOT IN SCHEMATIC",$O1988="—"),"",IF($G1988="","NO SCH PN",IF(UPPER(TRIM($G1988))=UPPER(TRIM($O1988)),"OK","MISMATCH"))))</f>
        <v/>
      </c>
      <c r="Q1988" s="9" t="str">
        <f aca="false">IF($A1988="","",IF($L1988=0,"—",INDEX('1. Master BOM'!$E$1:$E$400,$L1988)))</f>
        <v/>
      </c>
      <c r="R1988" s="9" t="str">
        <f aca="false">IF($A1988="","",IF($L1988=0,"—",IF(T(INDEX('1. Master BOM'!$F$1:$F$400,$L1988))="","(not set)",INDEX('1. Master BOM'!$F$1:$F$400,$L1988))))</f>
        <v/>
      </c>
      <c r="S1988" s="9" t="str">
        <f aca="false">IF($A1988="","",IF(OR($R1988="—",$R1988="(not set)",$D1988=""),"",IF(ISNUMBER(SEARCH(SUBSTITUTE(SUBSTITUTE(SUBSTITUTE($R1988,"-",""),"_","")," ",""),SUBSTITUTE(SUBSTITUTE(SUBSTITUTE($D1988,"-",""),"_","")," ",""))),"OK","CHECK")))</f>
        <v/>
      </c>
      <c r="T1988" s="9" t="str">
        <f aca="false">IF($A1988="","",IF(OR($H1988="NOT IN SCHEMATIC",$I1988="MISMATCH",$J1988="MISMATCH",$P1988="MISMATCH",$M1988&lt;&gt;"OK"),"REVIEW","OK"))</f>
        <v/>
      </c>
      <c r="U1988" s="14"/>
      <c r="V1988" s="14"/>
      <c r="W1988" s="17"/>
      <c r="X1988" s="14"/>
    </row>
    <row r="1989" customFormat="false" ht="15" hidden="false" customHeight="false" outlineLevel="0" collapsed="false">
      <c r="A1989" s="9" t="str">
        <f aca="false">IF('3. Layout Parts'!$A1989="","",TRIM('3. Layout Parts'!$A1989))</f>
        <v/>
      </c>
      <c r="B1989" s="9" t="str">
        <f aca="false">IF($A1989="","",'3. Layout Parts'!$D1989)</f>
        <v/>
      </c>
      <c r="C1989" s="9" t="str">
        <f aca="false">IF($A1989="","",'3. Layout Parts'!$B1989)</f>
        <v/>
      </c>
      <c r="D1989" s="9" t="str">
        <f aca="false">IF($A1989="","",'3. Layout Parts'!$C1989)</f>
        <v/>
      </c>
      <c r="E1989" s="9" t="str">
        <f aca="false">IF($A1989="","",IFERROR(INDEX('2. Schematic Parts'!$B$2:$B$3001,MATCH($A1989,'2. Schematic Parts'!$A$2:$A$3001,0)),"NOT FOUND"))</f>
        <v/>
      </c>
      <c r="F1989" s="9" t="str">
        <f aca="false">IF($A1989="","",IFERROR(INDEX('2. Schematic Parts'!$C$2:$C$3001,MATCH($A1989,'2. Schematic Parts'!$A$2:$A$3001,0))&amp;"","NOT FOUND"))</f>
        <v/>
      </c>
      <c r="G1989" s="9" t="str">
        <f aca="false">IF($A1989="","",IFERROR(INDEX('2. Schematic Parts'!$D$2:$D$3001,MATCH($A1989,'2. Schematic Parts'!$A$2:$A$3001,0))&amp;"","NOT FOUND"))</f>
        <v/>
      </c>
      <c r="H1989" s="9" t="str">
        <f aca="false">IF($A1989="","",IF(COUNTIF('2. Schematic Parts'!$A$2:$A$3001,$A1989)=0,"NOT IN SCHEMATIC","OK"))</f>
        <v/>
      </c>
      <c r="I1989" s="9" t="str">
        <f aca="false">IF($A1989="","",IF($H1989="NOT IN SCHEMATIC","",IF(UPPER(TRIM($C1989))=UPPER(TRIM($E1989)),"OK","MISMATCH")))</f>
        <v/>
      </c>
      <c r="J1989" s="9" t="str">
        <f aca="false">IF($A1989="","",IF($H1989="NOT IN SCHEMATIC","",IF($F1989="","NO SCH DECAL",IF($D1989="","",IF(UPPER(TRIM($D1989))=UPPER(TRIM($F1989)),"OK","MISMATCH")))))</f>
        <v/>
      </c>
      <c r="K1989" s="16" t="str">
        <f aca="false">IF($A1989="","",SUMPRODUCT(--ISNUMBER(SEARCH(","&amp;TRIM($A1989)&amp;",",","&amp;SUBSTITUTE('1. Master BOM'!$D$2:$D$400," ","")&amp;","))))</f>
        <v/>
      </c>
      <c r="L1989" s="16" t="str">
        <f aca="false">IF($A1989="","",IF($K1989&lt;&gt;1,0,SUMPRODUCT(ISNUMBER(SEARCH(","&amp;TRIM($A1989)&amp;",",","&amp;SUBSTITUTE('1. Master BOM'!$D$2:$D$400," ","")&amp;","))*ROW('1. Master BOM'!$D$2:$D$400))))</f>
        <v/>
      </c>
      <c r="M1989" s="9" t="str">
        <f aca="false">IF($A1989="","",IF($K1989=0,"NOT IN BOM",IF($K1989&gt;1,"MULTIPLE BOM LINES","OK")))</f>
        <v/>
      </c>
      <c r="N1989" s="9" t="str">
        <f aca="false">IF($A1989="","",IF($L1989=0,"—",INDEX('1. Master BOM'!$A$1:$A$400,$L1989)))</f>
        <v/>
      </c>
      <c r="O1989" s="9" t="str">
        <f aca="false">IF($A1989="","",IF($L1989=0,"—",INDEX('1. Master BOM'!$B$1:$B$400,$L1989)))</f>
        <v/>
      </c>
      <c r="P1989" s="9" t="str">
        <f aca="false">IF($A1989="","",IF(OR($H1989="NOT IN SCHEMATIC",$O1989="—"),"",IF($G1989="","NO SCH PN",IF(UPPER(TRIM($G1989))=UPPER(TRIM($O1989)),"OK","MISMATCH"))))</f>
        <v/>
      </c>
      <c r="Q1989" s="9" t="str">
        <f aca="false">IF($A1989="","",IF($L1989=0,"—",INDEX('1. Master BOM'!$E$1:$E$400,$L1989)))</f>
        <v/>
      </c>
      <c r="R1989" s="9" t="str">
        <f aca="false">IF($A1989="","",IF($L1989=0,"—",IF(T(INDEX('1. Master BOM'!$F$1:$F$400,$L1989))="","(not set)",INDEX('1. Master BOM'!$F$1:$F$400,$L1989))))</f>
        <v/>
      </c>
      <c r="S1989" s="9" t="str">
        <f aca="false">IF($A1989="","",IF(OR($R1989="—",$R1989="(not set)",$D1989=""),"",IF(ISNUMBER(SEARCH(SUBSTITUTE(SUBSTITUTE(SUBSTITUTE($R1989,"-",""),"_","")," ",""),SUBSTITUTE(SUBSTITUTE(SUBSTITUTE($D1989,"-",""),"_","")," ",""))),"OK","CHECK")))</f>
        <v/>
      </c>
      <c r="T1989" s="9" t="str">
        <f aca="false">IF($A1989="","",IF(OR($H1989="NOT IN SCHEMATIC",$I1989="MISMATCH",$J1989="MISMATCH",$P1989="MISMATCH",$M1989&lt;&gt;"OK"),"REVIEW","OK"))</f>
        <v/>
      </c>
      <c r="U1989" s="14"/>
      <c r="V1989" s="14"/>
      <c r="W1989" s="17"/>
      <c r="X1989" s="14"/>
    </row>
    <row r="1990" customFormat="false" ht="15" hidden="false" customHeight="false" outlineLevel="0" collapsed="false">
      <c r="A1990" s="9" t="str">
        <f aca="false">IF('3. Layout Parts'!$A1990="","",TRIM('3. Layout Parts'!$A1990))</f>
        <v/>
      </c>
      <c r="B1990" s="9" t="str">
        <f aca="false">IF($A1990="","",'3. Layout Parts'!$D1990)</f>
        <v/>
      </c>
      <c r="C1990" s="9" t="str">
        <f aca="false">IF($A1990="","",'3. Layout Parts'!$B1990)</f>
        <v/>
      </c>
      <c r="D1990" s="9" t="str">
        <f aca="false">IF($A1990="","",'3. Layout Parts'!$C1990)</f>
        <v/>
      </c>
      <c r="E1990" s="9" t="str">
        <f aca="false">IF($A1990="","",IFERROR(INDEX('2. Schematic Parts'!$B$2:$B$3001,MATCH($A1990,'2. Schematic Parts'!$A$2:$A$3001,0)),"NOT FOUND"))</f>
        <v/>
      </c>
      <c r="F1990" s="9" t="str">
        <f aca="false">IF($A1990="","",IFERROR(INDEX('2. Schematic Parts'!$C$2:$C$3001,MATCH($A1990,'2. Schematic Parts'!$A$2:$A$3001,0))&amp;"","NOT FOUND"))</f>
        <v/>
      </c>
      <c r="G1990" s="9" t="str">
        <f aca="false">IF($A1990="","",IFERROR(INDEX('2. Schematic Parts'!$D$2:$D$3001,MATCH($A1990,'2. Schematic Parts'!$A$2:$A$3001,0))&amp;"","NOT FOUND"))</f>
        <v/>
      </c>
      <c r="H1990" s="9" t="str">
        <f aca="false">IF($A1990="","",IF(COUNTIF('2. Schematic Parts'!$A$2:$A$3001,$A1990)=0,"NOT IN SCHEMATIC","OK"))</f>
        <v/>
      </c>
      <c r="I1990" s="9" t="str">
        <f aca="false">IF($A1990="","",IF($H1990="NOT IN SCHEMATIC","",IF(UPPER(TRIM($C1990))=UPPER(TRIM($E1990)),"OK","MISMATCH")))</f>
        <v/>
      </c>
      <c r="J1990" s="9" t="str">
        <f aca="false">IF($A1990="","",IF($H1990="NOT IN SCHEMATIC","",IF($F1990="","NO SCH DECAL",IF($D1990="","",IF(UPPER(TRIM($D1990))=UPPER(TRIM($F1990)),"OK","MISMATCH")))))</f>
        <v/>
      </c>
      <c r="K1990" s="16" t="str">
        <f aca="false">IF($A1990="","",SUMPRODUCT(--ISNUMBER(SEARCH(","&amp;TRIM($A1990)&amp;",",","&amp;SUBSTITUTE('1. Master BOM'!$D$2:$D$400," ","")&amp;","))))</f>
        <v/>
      </c>
      <c r="L1990" s="16" t="str">
        <f aca="false">IF($A1990="","",IF($K1990&lt;&gt;1,0,SUMPRODUCT(ISNUMBER(SEARCH(","&amp;TRIM($A1990)&amp;",",","&amp;SUBSTITUTE('1. Master BOM'!$D$2:$D$400," ","")&amp;","))*ROW('1. Master BOM'!$D$2:$D$400))))</f>
        <v/>
      </c>
      <c r="M1990" s="9" t="str">
        <f aca="false">IF($A1990="","",IF($K1990=0,"NOT IN BOM",IF($K1990&gt;1,"MULTIPLE BOM LINES","OK")))</f>
        <v/>
      </c>
      <c r="N1990" s="9" t="str">
        <f aca="false">IF($A1990="","",IF($L1990=0,"—",INDEX('1. Master BOM'!$A$1:$A$400,$L1990)))</f>
        <v/>
      </c>
      <c r="O1990" s="9" t="str">
        <f aca="false">IF($A1990="","",IF($L1990=0,"—",INDEX('1. Master BOM'!$B$1:$B$400,$L1990)))</f>
        <v/>
      </c>
      <c r="P1990" s="9" t="str">
        <f aca="false">IF($A1990="","",IF(OR($H1990="NOT IN SCHEMATIC",$O1990="—"),"",IF($G1990="","NO SCH PN",IF(UPPER(TRIM($G1990))=UPPER(TRIM($O1990)),"OK","MISMATCH"))))</f>
        <v/>
      </c>
      <c r="Q1990" s="9" t="str">
        <f aca="false">IF($A1990="","",IF($L1990=0,"—",INDEX('1. Master BOM'!$E$1:$E$400,$L1990)))</f>
        <v/>
      </c>
      <c r="R1990" s="9" t="str">
        <f aca="false">IF($A1990="","",IF($L1990=0,"—",IF(T(INDEX('1. Master BOM'!$F$1:$F$400,$L1990))="","(not set)",INDEX('1. Master BOM'!$F$1:$F$400,$L1990))))</f>
        <v/>
      </c>
      <c r="S1990" s="9" t="str">
        <f aca="false">IF($A1990="","",IF(OR($R1990="—",$R1990="(not set)",$D1990=""),"",IF(ISNUMBER(SEARCH(SUBSTITUTE(SUBSTITUTE(SUBSTITUTE($R1990,"-",""),"_","")," ",""),SUBSTITUTE(SUBSTITUTE(SUBSTITUTE($D1990,"-",""),"_","")," ",""))),"OK","CHECK")))</f>
        <v/>
      </c>
      <c r="T1990" s="9" t="str">
        <f aca="false">IF($A1990="","",IF(OR($H1990="NOT IN SCHEMATIC",$I1990="MISMATCH",$J1990="MISMATCH",$P1990="MISMATCH",$M1990&lt;&gt;"OK"),"REVIEW","OK"))</f>
        <v/>
      </c>
      <c r="U1990" s="14"/>
      <c r="V1990" s="14"/>
      <c r="W1990" s="17"/>
      <c r="X1990" s="14"/>
    </row>
    <row r="1991" customFormat="false" ht="15" hidden="false" customHeight="false" outlineLevel="0" collapsed="false">
      <c r="A1991" s="9" t="str">
        <f aca="false">IF('3. Layout Parts'!$A1991="","",TRIM('3. Layout Parts'!$A1991))</f>
        <v/>
      </c>
      <c r="B1991" s="9" t="str">
        <f aca="false">IF($A1991="","",'3. Layout Parts'!$D1991)</f>
        <v/>
      </c>
      <c r="C1991" s="9" t="str">
        <f aca="false">IF($A1991="","",'3. Layout Parts'!$B1991)</f>
        <v/>
      </c>
      <c r="D1991" s="9" t="str">
        <f aca="false">IF($A1991="","",'3. Layout Parts'!$C1991)</f>
        <v/>
      </c>
      <c r="E1991" s="9" t="str">
        <f aca="false">IF($A1991="","",IFERROR(INDEX('2. Schematic Parts'!$B$2:$B$3001,MATCH($A1991,'2. Schematic Parts'!$A$2:$A$3001,0)),"NOT FOUND"))</f>
        <v/>
      </c>
      <c r="F1991" s="9" t="str">
        <f aca="false">IF($A1991="","",IFERROR(INDEX('2. Schematic Parts'!$C$2:$C$3001,MATCH($A1991,'2. Schematic Parts'!$A$2:$A$3001,0))&amp;"","NOT FOUND"))</f>
        <v/>
      </c>
      <c r="G1991" s="9" t="str">
        <f aca="false">IF($A1991="","",IFERROR(INDEX('2. Schematic Parts'!$D$2:$D$3001,MATCH($A1991,'2. Schematic Parts'!$A$2:$A$3001,0))&amp;"","NOT FOUND"))</f>
        <v/>
      </c>
      <c r="H1991" s="9" t="str">
        <f aca="false">IF($A1991="","",IF(COUNTIF('2. Schematic Parts'!$A$2:$A$3001,$A1991)=0,"NOT IN SCHEMATIC","OK"))</f>
        <v/>
      </c>
      <c r="I1991" s="9" t="str">
        <f aca="false">IF($A1991="","",IF($H1991="NOT IN SCHEMATIC","",IF(UPPER(TRIM($C1991))=UPPER(TRIM($E1991)),"OK","MISMATCH")))</f>
        <v/>
      </c>
      <c r="J1991" s="9" t="str">
        <f aca="false">IF($A1991="","",IF($H1991="NOT IN SCHEMATIC","",IF($F1991="","NO SCH DECAL",IF($D1991="","",IF(UPPER(TRIM($D1991))=UPPER(TRIM($F1991)),"OK","MISMATCH")))))</f>
        <v/>
      </c>
      <c r="K1991" s="16" t="str">
        <f aca="false">IF($A1991="","",SUMPRODUCT(--ISNUMBER(SEARCH(","&amp;TRIM($A1991)&amp;",",","&amp;SUBSTITUTE('1. Master BOM'!$D$2:$D$400," ","")&amp;","))))</f>
        <v/>
      </c>
      <c r="L1991" s="16" t="str">
        <f aca="false">IF($A1991="","",IF($K1991&lt;&gt;1,0,SUMPRODUCT(ISNUMBER(SEARCH(","&amp;TRIM($A1991)&amp;",",","&amp;SUBSTITUTE('1. Master BOM'!$D$2:$D$400," ","")&amp;","))*ROW('1. Master BOM'!$D$2:$D$400))))</f>
        <v/>
      </c>
      <c r="M1991" s="9" t="str">
        <f aca="false">IF($A1991="","",IF($K1991=0,"NOT IN BOM",IF($K1991&gt;1,"MULTIPLE BOM LINES","OK")))</f>
        <v/>
      </c>
      <c r="N1991" s="9" t="str">
        <f aca="false">IF($A1991="","",IF($L1991=0,"—",INDEX('1. Master BOM'!$A$1:$A$400,$L1991)))</f>
        <v/>
      </c>
      <c r="O1991" s="9" t="str">
        <f aca="false">IF($A1991="","",IF($L1991=0,"—",INDEX('1. Master BOM'!$B$1:$B$400,$L1991)))</f>
        <v/>
      </c>
      <c r="P1991" s="9" t="str">
        <f aca="false">IF($A1991="","",IF(OR($H1991="NOT IN SCHEMATIC",$O1991="—"),"",IF($G1991="","NO SCH PN",IF(UPPER(TRIM($G1991))=UPPER(TRIM($O1991)),"OK","MISMATCH"))))</f>
        <v/>
      </c>
      <c r="Q1991" s="9" t="str">
        <f aca="false">IF($A1991="","",IF($L1991=0,"—",INDEX('1. Master BOM'!$E$1:$E$400,$L1991)))</f>
        <v/>
      </c>
      <c r="R1991" s="9" t="str">
        <f aca="false">IF($A1991="","",IF($L1991=0,"—",IF(T(INDEX('1. Master BOM'!$F$1:$F$400,$L1991))="","(not set)",INDEX('1. Master BOM'!$F$1:$F$400,$L1991))))</f>
        <v/>
      </c>
      <c r="S1991" s="9" t="str">
        <f aca="false">IF($A1991="","",IF(OR($R1991="—",$R1991="(not set)",$D1991=""),"",IF(ISNUMBER(SEARCH(SUBSTITUTE(SUBSTITUTE(SUBSTITUTE($R1991,"-",""),"_","")," ",""),SUBSTITUTE(SUBSTITUTE(SUBSTITUTE($D1991,"-",""),"_","")," ",""))),"OK","CHECK")))</f>
        <v/>
      </c>
      <c r="T1991" s="9" t="str">
        <f aca="false">IF($A1991="","",IF(OR($H1991="NOT IN SCHEMATIC",$I1991="MISMATCH",$J1991="MISMATCH",$P1991="MISMATCH",$M1991&lt;&gt;"OK"),"REVIEW","OK"))</f>
        <v/>
      </c>
      <c r="U1991" s="14"/>
      <c r="V1991" s="14"/>
      <c r="W1991" s="17"/>
      <c r="X1991" s="14"/>
    </row>
    <row r="1992" customFormat="false" ht="15" hidden="false" customHeight="false" outlineLevel="0" collapsed="false">
      <c r="A1992" s="9" t="str">
        <f aca="false">IF('3. Layout Parts'!$A1992="","",TRIM('3. Layout Parts'!$A1992))</f>
        <v/>
      </c>
      <c r="B1992" s="9" t="str">
        <f aca="false">IF($A1992="","",'3. Layout Parts'!$D1992)</f>
        <v/>
      </c>
      <c r="C1992" s="9" t="str">
        <f aca="false">IF($A1992="","",'3. Layout Parts'!$B1992)</f>
        <v/>
      </c>
      <c r="D1992" s="9" t="str">
        <f aca="false">IF($A1992="","",'3. Layout Parts'!$C1992)</f>
        <v/>
      </c>
      <c r="E1992" s="9" t="str">
        <f aca="false">IF($A1992="","",IFERROR(INDEX('2. Schematic Parts'!$B$2:$B$3001,MATCH($A1992,'2. Schematic Parts'!$A$2:$A$3001,0)),"NOT FOUND"))</f>
        <v/>
      </c>
      <c r="F1992" s="9" t="str">
        <f aca="false">IF($A1992="","",IFERROR(INDEX('2. Schematic Parts'!$C$2:$C$3001,MATCH($A1992,'2. Schematic Parts'!$A$2:$A$3001,0))&amp;"","NOT FOUND"))</f>
        <v/>
      </c>
      <c r="G1992" s="9" t="str">
        <f aca="false">IF($A1992="","",IFERROR(INDEX('2. Schematic Parts'!$D$2:$D$3001,MATCH($A1992,'2. Schematic Parts'!$A$2:$A$3001,0))&amp;"","NOT FOUND"))</f>
        <v/>
      </c>
      <c r="H1992" s="9" t="str">
        <f aca="false">IF($A1992="","",IF(COUNTIF('2. Schematic Parts'!$A$2:$A$3001,$A1992)=0,"NOT IN SCHEMATIC","OK"))</f>
        <v/>
      </c>
      <c r="I1992" s="9" t="str">
        <f aca="false">IF($A1992="","",IF($H1992="NOT IN SCHEMATIC","",IF(UPPER(TRIM($C1992))=UPPER(TRIM($E1992)),"OK","MISMATCH")))</f>
        <v/>
      </c>
      <c r="J1992" s="9" t="str">
        <f aca="false">IF($A1992="","",IF($H1992="NOT IN SCHEMATIC","",IF($F1992="","NO SCH DECAL",IF($D1992="","",IF(UPPER(TRIM($D1992))=UPPER(TRIM($F1992)),"OK","MISMATCH")))))</f>
        <v/>
      </c>
      <c r="K1992" s="16" t="str">
        <f aca="false">IF($A1992="","",SUMPRODUCT(--ISNUMBER(SEARCH(","&amp;TRIM($A1992)&amp;",",","&amp;SUBSTITUTE('1. Master BOM'!$D$2:$D$400," ","")&amp;","))))</f>
        <v/>
      </c>
      <c r="L1992" s="16" t="str">
        <f aca="false">IF($A1992="","",IF($K1992&lt;&gt;1,0,SUMPRODUCT(ISNUMBER(SEARCH(","&amp;TRIM($A1992)&amp;",",","&amp;SUBSTITUTE('1. Master BOM'!$D$2:$D$400," ","")&amp;","))*ROW('1. Master BOM'!$D$2:$D$400))))</f>
        <v/>
      </c>
      <c r="M1992" s="9" t="str">
        <f aca="false">IF($A1992="","",IF($K1992=0,"NOT IN BOM",IF($K1992&gt;1,"MULTIPLE BOM LINES","OK")))</f>
        <v/>
      </c>
      <c r="N1992" s="9" t="str">
        <f aca="false">IF($A1992="","",IF($L1992=0,"—",INDEX('1. Master BOM'!$A$1:$A$400,$L1992)))</f>
        <v/>
      </c>
      <c r="O1992" s="9" t="str">
        <f aca="false">IF($A1992="","",IF($L1992=0,"—",INDEX('1. Master BOM'!$B$1:$B$400,$L1992)))</f>
        <v/>
      </c>
      <c r="P1992" s="9" t="str">
        <f aca="false">IF($A1992="","",IF(OR($H1992="NOT IN SCHEMATIC",$O1992="—"),"",IF($G1992="","NO SCH PN",IF(UPPER(TRIM($G1992))=UPPER(TRIM($O1992)),"OK","MISMATCH"))))</f>
        <v/>
      </c>
      <c r="Q1992" s="9" t="str">
        <f aca="false">IF($A1992="","",IF($L1992=0,"—",INDEX('1. Master BOM'!$E$1:$E$400,$L1992)))</f>
        <v/>
      </c>
      <c r="R1992" s="9" t="str">
        <f aca="false">IF($A1992="","",IF($L1992=0,"—",IF(T(INDEX('1. Master BOM'!$F$1:$F$400,$L1992))="","(not set)",INDEX('1. Master BOM'!$F$1:$F$400,$L1992))))</f>
        <v/>
      </c>
      <c r="S1992" s="9" t="str">
        <f aca="false">IF($A1992="","",IF(OR($R1992="—",$R1992="(not set)",$D1992=""),"",IF(ISNUMBER(SEARCH(SUBSTITUTE(SUBSTITUTE(SUBSTITUTE($R1992,"-",""),"_","")," ",""),SUBSTITUTE(SUBSTITUTE(SUBSTITUTE($D1992,"-",""),"_","")," ",""))),"OK","CHECK")))</f>
        <v/>
      </c>
      <c r="T1992" s="9" t="str">
        <f aca="false">IF($A1992="","",IF(OR($H1992="NOT IN SCHEMATIC",$I1992="MISMATCH",$J1992="MISMATCH",$P1992="MISMATCH",$M1992&lt;&gt;"OK"),"REVIEW","OK"))</f>
        <v/>
      </c>
      <c r="U1992" s="14"/>
      <c r="V1992" s="14"/>
      <c r="W1992" s="17"/>
      <c r="X1992" s="14"/>
    </row>
    <row r="1993" customFormat="false" ht="15" hidden="false" customHeight="false" outlineLevel="0" collapsed="false">
      <c r="A1993" s="9" t="str">
        <f aca="false">IF('3. Layout Parts'!$A1993="","",TRIM('3. Layout Parts'!$A1993))</f>
        <v/>
      </c>
      <c r="B1993" s="9" t="str">
        <f aca="false">IF($A1993="","",'3. Layout Parts'!$D1993)</f>
        <v/>
      </c>
      <c r="C1993" s="9" t="str">
        <f aca="false">IF($A1993="","",'3. Layout Parts'!$B1993)</f>
        <v/>
      </c>
      <c r="D1993" s="9" t="str">
        <f aca="false">IF($A1993="","",'3. Layout Parts'!$C1993)</f>
        <v/>
      </c>
      <c r="E1993" s="9" t="str">
        <f aca="false">IF($A1993="","",IFERROR(INDEX('2. Schematic Parts'!$B$2:$B$3001,MATCH($A1993,'2. Schematic Parts'!$A$2:$A$3001,0)),"NOT FOUND"))</f>
        <v/>
      </c>
      <c r="F1993" s="9" t="str">
        <f aca="false">IF($A1993="","",IFERROR(INDEX('2. Schematic Parts'!$C$2:$C$3001,MATCH($A1993,'2. Schematic Parts'!$A$2:$A$3001,0))&amp;"","NOT FOUND"))</f>
        <v/>
      </c>
      <c r="G1993" s="9" t="str">
        <f aca="false">IF($A1993="","",IFERROR(INDEX('2. Schematic Parts'!$D$2:$D$3001,MATCH($A1993,'2. Schematic Parts'!$A$2:$A$3001,0))&amp;"","NOT FOUND"))</f>
        <v/>
      </c>
      <c r="H1993" s="9" t="str">
        <f aca="false">IF($A1993="","",IF(COUNTIF('2. Schematic Parts'!$A$2:$A$3001,$A1993)=0,"NOT IN SCHEMATIC","OK"))</f>
        <v/>
      </c>
      <c r="I1993" s="9" t="str">
        <f aca="false">IF($A1993="","",IF($H1993="NOT IN SCHEMATIC","",IF(UPPER(TRIM($C1993))=UPPER(TRIM($E1993)),"OK","MISMATCH")))</f>
        <v/>
      </c>
      <c r="J1993" s="9" t="str">
        <f aca="false">IF($A1993="","",IF($H1993="NOT IN SCHEMATIC","",IF($F1993="","NO SCH DECAL",IF($D1993="","",IF(UPPER(TRIM($D1993))=UPPER(TRIM($F1993)),"OK","MISMATCH")))))</f>
        <v/>
      </c>
      <c r="K1993" s="16" t="str">
        <f aca="false">IF($A1993="","",SUMPRODUCT(--ISNUMBER(SEARCH(","&amp;TRIM($A1993)&amp;",",","&amp;SUBSTITUTE('1. Master BOM'!$D$2:$D$400," ","")&amp;","))))</f>
        <v/>
      </c>
      <c r="L1993" s="16" t="str">
        <f aca="false">IF($A1993="","",IF($K1993&lt;&gt;1,0,SUMPRODUCT(ISNUMBER(SEARCH(","&amp;TRIM($A1993)&amp;",",","&amp;SUBSTITUTE('1. Master BOM'!$D$2:$D$400," ","")&amp;","))*ROW('1. Master BOM'!$D$2:$D$400))))</f>
        <v/>
      </c>
      <c r="M1993" s="9" t="str">
        <f aca="false">IF($A1993="","",IF($K1993=0,"NOT IN BOM",IF($K1993&gt;1,"MULTIPLE BOM LINES","OK")))</f>
        <v/>
      </c>
      <c r="N1993" s="9" t="str">
        <f aca="false">IF($A1993="","",IF($L1993=0,"—",INDEX('1. Master BOM'!$A$1:$A$400,$L1993)))</f>
        <v/>
      </c>
      <c r="O1993" s="9" t="str">
        <f aca="false">IF($A1993="","",IF($L1993=0,"—",INDEX('1. Master BOM'!$B$1:$B$400,$L1993)))</f>
        <v/>
      </c>
      <c r="P1993" s="9" t="str">
        <f aca="false">IF($A1993="","",IF(OR($H1993="NOT IN SCHEMATIC",$O1993="—"),"",IF($G1993="","NO SCH PN",IF(UPPER(TRIM($G1993))=UPPER(TRIM($O1993)),"OK","MISMATCH"))))</f>
        <v/>
      </c>
      <c r="Q1993" s="9" t="str">
        <f aca="false">IF($A1993="","",IF($L1993=0,"—",INDEX('1. Master BOM'!$E$1:$E$400,$L1993)))</f>
        <v/>
      </c>
      <c r="R1993" s="9" t="str">
        <f aca="false">IF($A1993="","",IF($L1993=0,"—",IF(T(INDEX('1. Master BOM'!$F$1:$F$400,$L1993))="","(not set)",INDEX('1. Master BOM'!$F$1:$F$400,$L1993))))</f>
        <v/>
      </c>
      <c r="S1993" s="9" t="str">
        <f aca="false">IF($A1993="","",IF(OR($R1993="—",$R1993="(not set)",$D1993=""),"",IF(ISNUMBER(SEARCH(SUBSTITUTE(SUBSTITUTE(SUBSTITUTE($R1993,"-",""),"_","")," ",""),SUBSTITUTE(SUBSTITUTE(SUBSTITUTE($D1993,"-",""),"_","")," ",""))),"OK","CHECK")))</f>
        <v/>
      </c>
      <c r="T1993" s="9" t="str">
        <f aca="false">IF($A1993="","",IF(OR($H1993="NOT IN SCHEMATIC",$I1993="MISMATCH",$J1993="MISMATCH",$P1993="MISMATCH",$M1993&lt;&gt;"OK"),"REVIEW","OK"))</f>
        <v/>
      </c>
      <c r="U1993" s="14"/>
      <c r="V1993" s="14"/>
      <c r="W1993" s="17"/>
      <c r="X1993" s="14"/>
    </row>
    <row r="1994" customFormat="false" ht="15" hidden="false" customHeight="false" outlineLevel="0" collapsed="false">
      <c r="A1994" s="9" t="str">
        <f aca="false">IF('3. Layout Parts'!$A1994="","",TRIM('3. Layout Parts'!$A1994))</f>
        <v/>
      </c>
      <c r="B1994" s="9" t="str">
        <f aca="false">IF($A1994="","",'3. Layout Parts'!$D1994)</f>
        <v/>
      </c>
      <c r="C1994" s="9" t="str">
        <f aca="false">IF($A1994="","",'3. Layout Parts'!$B1994)</f>
        <v/>
      </c>
      <c r="D1994" s="9" t="str">
        <f aca="false">IF($A1994="","",'3. Layout Parts'!$C1994)</f>
        <v/>
      </c>
      <c r="E1994" s="9" t="str">
        <f aca="false">IF($A1994="","",IFERROR(INDEX('2. Schematic Parts'!$B$2:$B$3001,MATCH($A1994,'2. Schematic Parts'!$A$2:$A$3001,0)),"NOT FOUND"))</f>
        <v/>
      </c>
      <c r="F1994" s="9" t="str">
        <f aca="false">IF($A1994="","",IFERROR(INDEX('2. Schematic Parts'!$C$2:$C$3001,MATCH($A1994,'2. Schematic Parts'!$A$2:$A$3001,0))&amp;"","NOT FOUND"))</f>
        <v/>
      </c>
      <c r="G1994" s="9" t="str">
        <f aca="false">IF($A1994="","",IFERROR(INDEX('2. Schematic Parts'!$D$2:$D$3001,MATCH($A1994,'2. Schematic Parts'!$A$2:$A$3001,0))&amp;"","NOT FOUND"))</f>
        <v/>
      </c>
      <c r="H1994" s="9" t="str">
        <f aca="false">IF($A1994="","",IF(COUNTIF('2. Schematic Parts'!$A$2:$A$3001,$A1994)=0,"NOT IN SCHEMATIC","OK"))</f>
        <v/>
      </c>
      <c r="I1994" s="9" t="str">
        <f aca="false">IF($A1994="","",IF($H1994="NOT IN SCHEMATIC","",IF(UPPER(TRIM($C1994))=UPPER(TRIM($E1994)),"OK","MISMATCH")))</f>
        <v/>
      </c>
      <c r="J1994" s="9" t="str">
        <f aca="false">IF($A1994="","",IF($H1994="NOT IN SCHEMATIC","",IF($F1994="","NO SCH DECAL",IF($D1994="","",IF(UPPER(TRIM($D1994))=UPPER(TRIM($F1994)),"OK","MISMATCH")))))</f>
        <v/>
      </c>
      <c r="K1994" s="16" t="str">
        <f aca="false">IF($A1994="","",SUMPRODUCT(--ISNUMBER(SEARCH(","&amp;TRIM($A1994)&amp;",",","&amp;SUBSTITUTE('1. Master BOM'!$D$2:$D$400," ","")&amp;","))))</f>
        <v/>
      </c>
      <c r="L1994" s="16" t="str">
        <f aca="false">IF($A1994="","",IF($K1994&lt;&gt;1,0,SUMPRODUCT(ISNUMBER(SEARCH(","&amp;TRIM($A1994)&amp;",",","&amp;SUBSTITUTE('1. Master BOM'!$D$2:$D$400," ","")&amp;","))*ROW('1. Master BOM'!$D$2:$D$400))))</f>
        <v/>
      </c>
      <c r="M1994" s="9" t="str">
        <f aca="false">IF($A1994="","",IF($K1994=0,"NOT IN BOM",IF($K1994&gt;1,"MULTIPLE BOM LINES","OK")))</f>
        <v/>
      </c>
      <c r="N1994" s="9" t="str">
        <f aca="false">IF($A1994="","",IF($L1994=0,"—",INDEX('1. Master BOM'!$A$1:$A$400,$L1994)))</f>
        <v/>
      </c>
      <c r="O1994" s="9" t="str">
        <f aca="false">IF($A1994="","",IF($L1994=0,"—",INDEX('1. Master BOM'!$B$1:$B$400,$L1994)))</f>
        <v/>
      </c>
      <c r="P1994" s="9" t="str">
        <f aca="false">IF($A1994="","",IF(OR($H1994="NOT IN SCHEMATIC",$O1994="—"),"",IF($G1994="","NO SCH PN",IF(UPPER(TRIM($G1994))=UPPER(TRIM($O1994)),"OK","MISMATCH"))))</f>
        <v/>
      </c>
      <c r="Q1994" s="9" t="str">
        <f aca="false">IF($A1994="","",IF($L1994=0,"—",INDEX('1. Master BOM'!$E$1:$E$400,$L1994)))</f>
        <v/>
      </c>
      <c r="R1994" s="9" t="str">
        <f aca="false">IF($A1994="","",IF($L1994=0,"—",IF(T(INDEX('1. Master BOM'!$F$1:$F$400,$L1994))="","(not set)",INDEX('1. Master BOM'!$F$1:$F$400,$L1994))))</f>
        <v/>
      </c>
      <c r="S1994" s="9" t="str">
        <f aca="false">IF($A1994="","",IF(OR($R1994="—",$R1994="(not set)",$D1994=""),"",IF(ISNUMBER(SEARCH(SUBSTITUTE(SUBSTITUTE(SUBSTITUTE($R1994,"-",""),"_","")," ",""),SUBSTITUTE(SUBSTITUTE(SUBSTITUTE($D1994,"-",""),"_","")," ",""))),"OK","CHECK")))</f>
        <v/>
      </c>
      <c r="T1994" s="9" t="str">
        <f aca="false">IF($A1994="","",IF(OR($H1994="NOT IN SCHEMATIC",$I1994="MISMATCH",$J1994="MISMATCH",$P1994="MISMATCH",$M1994&lt;&gt;"OK"),"REVIEW","OK"))</f>
        <v/>
      </c>
      <c r="U1994" s="14"/>
      <c r="V1994" s="14"/>
      <c r="W1994" s="17"/>
      <c r="X1994" s="14"/>
    </row>
    <row r="1995" customFormat="false" ht="15" hidden="false" customHeight="false" outlineLevel="0" collapsed="false">
      <c r="A1995" s="9" t="str">
        <f aca="false">IF('3. Layout Parts'!$A1995="","",TRIM('3. Layout Parts'!$A1995))</f>
        <v/>
      </c>
      <c r="B1995" s="9" t="str">
        <f aca="false">IF($A1995="","",'3. Layout Parts'!$D1995)</f>
        <v/>
      </c>
      <c r="C1995" s="9" t="str">
        <f aca="false">IF($A1995="","",'3. Layout Parts'!$B1995)</f>
        <v/>
      </c>
      <c r="D1995" s="9" t="str">
        <f aca="false">IF($A1995="","",'3. Layout Parts'!$C1995)</f>
        <v/>
      </c>
      <c r="E1995" s="9" t="str">
        <f aca="false">IF($A1995="","",IFERROR(INDEX('2. Schematic Parts'!$B$2:$B$3001,MATCH($A1995,'2. Schematic Parts'!$A$2:$A$3001,0)),"NOT FOUND"))</f>
        <v/>
      </c>
      <c r="F1995" s="9" t="str">
        <f aca="false">IF($A1995="","",IFERROR(INDEX('2. Schematic Parts'!$C$2:$C$3001,MATCH($A1995,'2. Schematic Parts'!$A$2:$A$3001,0))&amp;"","NOT FOUND"))</f>
        <v/>
      </c>
      <c r="G1995" s="9" t="str">
        <f aca="false">IF($A1995="","",IFERROR(INDEX('2. Schematic Parts'!$D$2:$D$3001,MATCH($A1995,'2. Schematic Parts'!$A$2:$A$3001,0))&amp;"","NOT FOUND"))</f>
        <v/>
      </c>
      <c r="H1995" s="9" t="str">
        <f aca="false">IF($A1995="","",IF(COUNTIF('2. Schematic Parts'!$A$2:$A$3001,$A1995)=0,"NOT IN SCHEMATIC","OK"))</f>
        <v/>
      </c>
      <c r="I1995" s="9" t="str">
        <f aca="false">IF($A1995="","",IF($H1995="NOT IN SCHEMATIC","",IF(UPPER(TRIM($C1995))=UPPER(TRIM($E1995)),"OK","MISMATCH")))</f>
        <v/>
      </c>
      <c r="J1995" s="9" t="str">
        <f aca="false">IF($A1995="","",IF($H1995="NOT IN SCHEMATIC","",IF($F1995="","NO SCH DECAL",IF($D1995="","",IF(UPPER(TRIM($D1995))=UPPER(TRIM($F1995)),"OK","MISMATCH")))))</f>
        <v/>
      </c>
      <c r="K1995" s="16" t="str">
        <f aca="false">IF($A1995="","",SUMPRODUCT(--ISNUMBER(SEARCH(","&amp;TRIM($A1995)&amp;",",","&amp;SUBSTITUTE('1. Master BOM'!$D$2:$D$400," ","")&amp;","))))</f>
        <v/>
      </c>
      <c r="L1995" s="16" t="str">
        <f aca="false">IF($A1995="","",IF($K1995&lt;&gt;1,0,SUMPRODUCT(ISNUMBER(SEARCH(","&amp;TRIM($A1995)&amp;",",","&amp;SUBSTITUTE('1. Master BOM'!$D$2:$D$400," ","")&amp;","))*ROW('1. Master BOM'!$D$2:$D$400))))</f>
        <v/>
      </c>
      <c r="M1995" s="9" t="str">
        <f aca="false">IF($A1995="","",IF($K1995=0,"NOT IN BOM",IF($K1995&gt;1,"MULTIPLE BOM LINES","OK")))</f>
        <v/>
      </c>
      <c r="N1995" s="9" t="str">
        <f aca="false">IF($A1995="","",IF($L1995=0,"—",INDEX('1. Master BOM'!$A$1:$A$400,$L1995)))</f>
        <v/>
      </c>
      <c r="O1995" s="9" t="str">
        <f aca="false">IF($A1995="","",IF($L1995=0,"—",INDEX('1. Master BOM'!$B$1:$B$400,$L1995)))</f>
        <v/>
      </c>
      <c r="P1995" s="9" t="str">
        <f aca="false">IF($A1995="","",IF(OR($H1995="NOT IN SCHEMATIC",$O1995="—"),"",IF($G1995="","NO SCH PN",IF(UPPER(TRIM($G1995))=UPPER(TRIM($O1995)),"OK","MISMATCH"))))</f>
        <v/>
      </c>
      <c r="Q1995" s="9" t="str">
        <f aca="false">IF($A1995="","",IF($L1995=0,"—",INDEX('1. Master BOM'!$E$1:$E$400,$L1995)))</f>
        <v/>
      </c>
      <c r="R1995" s="9" t="str">
        <f aca="false">IF($A1995="","",IF($L1995=0,"—",IF(T(INDEX('1. Master BOM'!$F$1:$F$400,$L1995))="","(not set)",INDEX('1. Master BOM'!$F$1:$F$400,$L1995))))</f>
        <v/>
      </c>
      <c r="S1995" s="9" t="str">
        <f aca="false">IF($A1995="","",IF(OR($R1995="—",$R1995="(not set)",$D1995=""),"",IF(ISNUMBER(SEARCH(SUBSTITUTE(SUBSTITUTE(SUBSTITUTE($R1995,"-",""),"_","")," ",""),SUBSTITUTE(SUBSTITUTE(SUBSTITUTE($D1995,"-",""),"_","")," ",""))),"OK","CHECK")))</f>
        <v/>
      </c>
      <c r="T1995" s="9" t="str">
        <f aca="false">IF($A1995="","",IF(OR($H1995="NOT IN SCHEMATIC",$I1995="MISMATCH",$J1995="MISMATCH",$P1995="MISMATCH",$M1995&lt;&gt;"OK"),"REVIEW","OK"))</f>
        <v/>
      </c>
      <c r="U1995" s="14"/>
      <c r="V1995" s="14"/>
      <c r="W1995" s="17"/>
      <c r="X1995" s="14"/>
    </row>
    <row r="1996" customFormat="false" ht="15" hidden="false" customHeight="false" outlineLevel="0" collapsed="false">
      <c r="A1996" s="9" t="str">
        <f aca="false">IF('3. Layout Parts'!$A1996="","",TRIM('3. Layout Parts'!$A1996))</f>
        <v/>
      </c>
      <c r="B1996" s="9" t="str">
        <f aca="false">IF($A1996="","",'3. Layout Parts'!$D1996)</f>
        <v/>
      </c>
      <c r="C1996" s="9" t="str">
        <f aca="false">IF($A1996="","",'3. Layout Parts'!$B1996)</f>
        <v/>
      </c>
      <c r="D1996" s="9" t="str">
        <f aca="false">IF($A1996="","",'3. Layout Parts'!$C1996)</f>
        <v/>
      </c>
      <c r="E1996" s="9" t="str">
        <f aca="false">IF($A1996="","",IFERROR(INDEX('2. Schematic Parts'!$B$2:$B$3001,MATCH($A1996,'2. Schematic Parts'!$A$2:$A$3001,0)),"NOT FOUND"))</f>
        <v/>
      </c>
      <c r="F1996" s="9" t="str">
        <f aca="false">IF($A1996="","",IFERROR(INDEX('2. Schematic Parts'!$C$2:$C$3001,MATCH($A1996,'2. Schematic Parts'!$A$2:$A$3001,0))&amp;"","NOT FOUND"))</f>
        <v/>
      </c>
      <c r="G1996" s="9" t="str">
        <f aca="false">IF($A1996="","",IFERROR(INDEX('2. Schematic Parts'!$D$2:$D$3001,MATCH($A1996,'2. Schematic Parts'!$A$2:$A$3001,0))&amp;"","NOT FOUND"))</f>
        <v/>
      </c>
      <c r="H1996" s="9" t="str">
        <f aca="false">IF($A1996="","",IF(COUNTIF('2. Schematic Parts'!$A$2:$A$3001,$A1996)=0,"NOT IN SCHEMATIC","OK"))</f>
        <v/>
      </c>
      <c r="I1996" s="9" t="str">
        <f aca="false">IF($A1996="","",IF($H1996="NOT IN SCHEMATIC","",IF(UPPER(TRIM($C1996))=UPPER(TRIM($E1996)),"OK","MISMATCH")))</f>
        <v/>
      </c>
      <c r="J1996" s="9" t="str">
        <f aca="false">IF($A1996="","",IF($H1996="NOT IN SCHEMATIC","",IF($F1996="","NO SCH DECAL",IF($D1996="","",IF(UPPER(TRIM($D1996))=UPPER(TRIM($F1996)),"OK","MISMATCH")))))</f>
        <v/>
      </c>
      <c r="K1996" s="16" t="str">
        <f aca="false">IF($A1996="","",SUMPRODUCT(--ISNUMBER(SEARCH(","&amp;TRIM($A1996)&amp;",",","&amp;SUBSTITUTE('1. Master BOM'!$D$2:$D$400," ","")&amp;","))))</f>
        <v/>
      </c>
      <c r="L1996" s="16" t="str">
        <f aca="false">IF($A1996="","",IF($K1996&lt;&gt;1,0,SUMPRODUCT(ISNUMBER(SEARCH(","&amp;TRIM($A1996)&amp;",",","&amp;SUBSTITUTE('1. Master BOM'!$D$2:$D$400," ","")&amp;","))*ROW('1. Master BOM'!$D$2:$D$400))))</f>
        <v/>
      </c>
      <c r="M1996" s="9" t="str">
        <f aca="false">IF($A1996="","",IF($K1996=0,"NOT IN BOM",IF($K1996&gt;1,"MULTIPLE BOM LINES","OK")))</f>
        <v/>
      </c>
      <c r="N1996" s="9" t="str">
        <f aca="false">IF($A1996="","",IF($L1996=0,"—",INDEX('1. Master BOM'!$A$1:$A$400,$L1996)))</f>
        <v/>
      </c>
      <c r="O1996" s="9" t="str">
        <f aca="false">IF($A1996="","",IF($L1996=0,"—",INDEX('1. Master BOM'!$B$1:$B$400,$L1996)))</f>
        <v/>
      </c>
      <c r="P1996" s="9" t="str">
        <f aca="false">IF($A1996="","",IF(OR($H1996="NOT IN SCHEMATIC",$O1996="—"),"",IF($G1996="","NO SCH PN",IF(UPPER(TRIM($G1996))=UPPER(TRIM($O1996)),"OK","MISMATCH"))))</f>
        <v/>
      </c>
      <c r="Q1996" s="9" t="str">
        <f aca="false">IF($A1996="","",IF($L1996=0,"—",INDEX('1. Master BOM'!$E$1:$E$400,$L1996)))</f>
        <v/>
      </c>
      <c r="R1996" s="9" t="str">
        <f aca="false">IF($A1996="","",IF($L1996=0,"—",IF(T(INDEX('1. Master BOM'!$F$1:$F$400,$L1996))="","(not set)",INDEX('1. Master BOM'!$F$1:$F$400,$L1996))))</f>
        <v/>
      </c>
      <c r="S1996" s="9" t="str">
        <f aca="false">IF($A1996="","",IF(OR($R1996="—",$R1996="(not set)",$D1996=""),"",IF(ISNUMBER(SEARCH(SUBSTITUTE(SUBSTITUTE(SUBSTITUTE($R1996,"-",""),"_","")," ",""),SUBSTITUTE(SUBSTITUTE(SUBSTITUTE($D1996,"-",""),"_","")," ",""))),"OK","CHECK")))</f>
        <v/>
      </c>
      <c r="T1996" s="9" t="str">
        <f aca="false">IF($A1996="","",IF(OR($H1996="NOT IN SCHEMATIC",$I1996="MISMATCH",$J1996="MISMATCH",$P1996="MISMATCH",$M1996&lt;&gt;"OK"),"REVIEW","OK"))</f>
        <v/>
      </c>
      <c r="U1996" s="14"/>
      <c r="V1996" s="14"/>
      <c r="W1996" s="17"/>
      <c r="X1996" s="14"/>
    </row>
    <row r="1997" customFormat="false" ht="15" hidden="false" customHeight="false" outlineLevel="0" collapsed="false">
      <c r="A1997" s="9" t="str">
        <f aca="false">IF('3. Layout Parts'!$A1997="","",TRIM('3. Layout Parts'!$A1997))</f>
        <v/>
      </c>
      <c r="B1997" s="9" t="str">
        <f aca="false">IF($A1997="","",'3. Layout Parts'!$D1997)</f>
        <v/>
      </c>
      <c r="C1997" s="9" t="str">
        <f aca="false">IF($A1997="","",'3. Layout Parts'!$B1997)</f>
        <v/>
      </c>
      <c r="D1997" s="9" t="str">
        <f aca="false">IF($A1997="","",'3. Layout Parts'!$C1997)</f>
        <v/>
      </c>
      <c r="E1997" s="9" t="str">
        <f aca="false">IF($A1997="","",IFERROR(INDEX('2. Schematic Parts'!$B$2:$B$3001,MATCH($A1997,'2. Schematic Parts'!$A$2:$A$3001,0)),"NOT FOUND"))</f>
        <v/>
      </c>
      <c r="F1997" s="9" t="str">
        <f aca="false">IF($A1997="","",IFERROR(INDEX('2. Schematic Parts'!$C$2:$C$3001,MATCH($A1997,'2. Schematic Parts'!$A$2:$A$3001,0))&amp;"","NOT FOUND"))</f>
        <v/>
      </c>
      <c r="G1997" s="9" t="str">
        <f aca="false">IF($A1997="","",IFERROR(INDEX('2. Schematic Parts'!$D$2:$D$3001,MATCH($A1997,'2. Schematic Parts'!$A$2:$A$3001,0))&amp;"","NOT FOUND"))</f>
        <v/>
      </c>
      <c r="H1997" s="9" t="str">
        <f aca="false">IF($A1997="","",IF(COUNTIF('2. Schematic Parts'!$A$2:$A$3001,$A1997)=0,"NOT IN SCHEMATIC","OK"))</f>
        <v/>
      </c>
      <c r="I1997" s="9" t="str">
        <f aca="false">IF($A1997="","",IF($H1997="NOT IN SCHEMATIC","",IF(UPPER(TRIM($C1997))=UPPER(TRIM($E1997)),"OK","MISMATCH")))</f>
        <v/>
      </c>
      <c r="J1997" s="9" t="str">
        <f aca="false">IF($A1997="","",IF($H1997="NOT IN SCHEMATIC","",IF($F1997="","NO SCH DECAL",IF($D1997="","",IF(UPPER(TRIM($D1997))=UPPER(TRIM($F1997)),"OK","MISMATCH")))))</f>
        <v/>
      </c>
      <c r="K1997" s="16" t="str">
        <f aca="false">IF($A1997="","",SUMPRODUCT(--ISNUMBER(SEARCH(","&amp;TRIM($A1997)&amp;",",","&amp;SUBSTITUTE('1. Master BOM'!$D$2:$D$400," ","")&amp;","))))</f>
        <v/>
      </c>
      <c r="L1997" s="16" t="str">
        <f aca="false">IF($A1997="","",IF($K1997&lt;&gt;1,0,SUMPRODUCT(ISNUMBER(SEARCH(","&amp;TRIM($A1997)&amp;",",","&amp;SUBSTITUTE('1. Master BOM'!$D$2:$D$400," ","")&amp;","))*ROW('1. Master BOM'!$D$2:$D$400))))</f>
        <v/>
      </c>
      <c r="M1997" s="9" t="str">
        <f aca="false">IF($A1997="","",IF($K1997=0,"NOT IN BOM",IF($K1997&gt;1,"MULTIPLE BOM LINES","OK")))</f>
        <v/>
      </c>
      <c r="N1997" s="9" t="str">
        <f aca="false">IF($A1997="","",IF($L1997=0,"—",INDEX('1. Master BOM'!$A$1:$A$400,$L1997)))</f>
        <v/>
      </c>
      <c r="O1997" s="9" t="str">
        <f aca="false">IF($A1997="","",IF($L1997=0,"—",INDEX('1. Master BOM'!$B$1:$B$400,$L1997)))</f>
        <v/>
      </c>
      <c r="P1997" s="9" t="str">
        <f aca="false">IF($A1997="","",IF(OR($H1997="NOT IN SCHEMATIC",$O1997="—"),"",IF($G1997="","NO SCH PN",IF(UPPER(TRIM($G1997))=UPPER(TRIM($O1997)),"OK","MISMATCH"))))</f>
        <v/>
      </c>
      <c r="Q1997" s="9" t="str">
        <f aca="false">IF($A1997="","",IF($L1997=0,"—",INDEX('1. Master BOM'!$E$1:$E$400,$L1997)))</f>
        <v/>
      </c>
      <c r="R1997" s="9" t="str">
        <f aca="false">IF($A1997="","",IF($L1997=0,"—",IF(T(INDEX('1. Master BOM'!$F$1:$F$400,$L1997))="","(not set)",INDEX('1. Master BOM'!$F$1:$F$400,$L1997))))</f>
        <v/>
      </c>
      <c r="S1997" s="9" t="str">
        <f aca="false">IF($A1997="","",IF(OR($R1997="—",$R1997="(not set)",$D1997=""),"",IF(ISNUMBER(SEARCH(SUBSTITUTE(SUBSTITUTE(SUBSTITUTE($R1997,"-",""),"_","")," ",""),SUBSTITUTE(SUBSTITUTE(SUBSTITUTE($D1997,"-",""),"_","")," ",""))),"OK","CHECK")))</f>
        <v/>
      </c>
      <c r="T1997" s="9" t="str">
        <f aca="false">IF($A1997="","",IF(OR($H1997="NOT IN SCHEMATIC",$I1997="MISMATCH",$J1997="MISMATCH",$P1997="MISMATCH",$M1997&lt;&gt;"OK"),"REVIEW","OK"))</f>
        <v/>
      </c>
      <c r="U1997" s="14"/>
      <c r="V1997" s="14"/>
      <c r="W1997" s="17"/>
      <c r="X1997" s="14"/>
    </row>
    <row r="1998" customFormat="false" ht="15" hidden="false" customHeight="false" outlineLevel="0" collapsed="false">
      <c r="A1998" s="9" t="str">
        <f aca="false">IF('3. Layout Parts'!$A1998="","",TRIM('3. Layout Parts'!$A1998))</f>
        <v/>
      </c>
      <c r="B1998" s="9" t="str">
        <f aca="false">IF($A1998="","",'3. Layout Parts'!$D1998)</f>
        <v/>
      </c>
      <c r="C1998" s="9" t="str">
        <f aca="false">IF($A1998="","",'3. Layout Parts'!$B1998)</f>
        <v/>
      </c>
      <c r="D1998" s="9" t="str">
        <f aca="false">IF($A1998="","",'3. Layout Parts'!$C1998)</f>
        <v/>
      </c>
      <c r="E1998" s="9" t="str">
        <f aca="false">IF($A1998="","",IFERROR(INDEX('2. Schematic Parts'!$B$2:$B$3001,MATCH($A1998,'2. Schematic Parts'!$A$2:$A$3001,0)),"NOT FOUND"))</f>
        <v/>
      </c>
      <c r="F1998" s="9" t="str">
        <f aca="false">IF($A1998="","",IFERROR(INDEX('2. Schematic Parts'!$C$2:$C$3001,MATCH($A1998,'2. Schematic Parts'!$A$2:$A$3001,0))&amp;"","NOT FOUND"))</f>
        <v/>
      </c>
      <c r="G1998" s="9" t="str">
        <f aca="false">IF($A1998="","",IFERROR(INDEX('2. Schematic Parts'!$D$2:$D$3001,MATCH($A1998,'2. Schematic Parts'!$A$2:$A$3001,0))&amp;"","NOT FOUND"))</f>
        <v/>
      </c>
      <c r="H1998" s="9" t="str">
        <f aca="false">IF($A1998="","",IF(COUNTIF('2. Schematic Parts'!$A$2:$A$3001,$A1998)=0,"NOT IN SCHEMATIC","OK"))</f>
        <v/>
      </c>
      <c r="I1998" s="9" t="str">
        <f aca="false">IF($A1998="","",IF($H1998="NOT IN SCHEMATIC","",IF(UPPER(TRIM($C1998))=UPPER(TRIM($E1998)),"OK","MISMATCH")))</f>
        <v/>
      </c>
      <c r="J1998" s="9" t="str">
        <f aca="false">IF($A1998="","",IF($H1998="NOT IN SCHEMATIC","",IF($F1998="","NO SCH DECAL",IF($D1998="","",IF(UPPER(TRIM($D1998))=UPPER(TRIM($F1998)),"OK","MISMATCH")))))</f>
        <v/>
      </c>
      <c r="K1998" s="16" t="str">
        <f aca="false">IF($A1998="","",SUMPRODUCT(--ISNUMBER(SEARCH(","&amp;TRIM($A1998)&amp;",",","&amp;SUBSTITUTE('1. Master BOM'!$D$2:$D$400," ","")&amp;","))))</f>
        <v/>
      </c>
      <c r="L1998" s="16" t="str">
        <f aca="false">IF($A1998="","",IF($K1998&lt;&gt;1,0,SUMPRODUCT(ISNUMBER(SEARCH(","&amp;TRIM($A1998)&amp;",",","&amp;SUBSTITUTE('1. Master BOM'!$D$2:$D$400," ","")&amp;","))*ROW('1. Master BOM'!$D$2:$D$400))))</f>
        <v/>
      </c>
      <c r="M1998" s="9" t="str">
        <f aca="false">IF($A1998="","",IF($K1998=0,"NOT IN BOM",IF($K1998&gt;1,"MULTIPLE BOM LINES","OK")))</f>
        <v/>
      </c>
      <c r="N1998" s="9" t="str">
        <f aca="false">IF($A1998="","",IF($L1998=0,"—",INDEX('1. Master BOM'!$A$1:$A$400,$L1998)))</f>
        <v/>
      </c>
      <c r="O1998" s="9" t="str">
        <f aca="false">IF($A1998="","",IF($L1998=0,"—",INDEX('1. Master BOM'!$B$1:$B$400,$L1998)))</f>
        <v/>
      </c>
      <c r="P1998" s="9" t="str">
        <f aca="false">IF($A1998="","",IF(OR($H1998="NOT IN SCHEMATIC",$O1998="—"),"",IF($G1998="","NO SCH PN",IF(UPPER(TRIM($G1998))=UPPER(TRIM($O1998)),"OK","MISMATCH"))))</f>
        <v/>
      </c>
      <c r="Q1998" s="9" t="str">
        <f aca="false">IF($A1998="","",IF($L1998=0,"—",INDEX('1. Master BOM'!$E$1:$E$400,$L1998)))</f>
        <v/>
      </c>
      <c r="R1998" s="9" t="str">
        <f aca="false">IF($A1998="","",IF($L1998=0,"—",IF(T(INDEX('1. Master BOM'!$F$1:$F$400,$L1998))="","(not set)",INDEX('1. Master BOM'!$F$1:$F$400,$L1998))))</f>
        <v/>
      </c>
      <c r="S1998" s="9" t="str">
        <f aca="false">IF($A1998="","",IF(OR($R1998="—",$R1998="(not set)",$D1998=""),"",IF(ISNUMBER(SEARCH(SUBSTITUTE(SUBSTITUTE(SUBSTITUTE($R1998,"-",""),"_","")," ",""),SUBSTITUTE(SUBSTITUTE(SUBSTITUTE($D1998,"-",""),"_","")," ",""))),"OK","CHECK")))</f>
        <v/>
      </c>
      <c r="T1998" s="9" t="str">
        <f aca="false">IF($A1998="","",IF(OR($H1998="NOT IN SCHEMATIC",$I1998="MISMATCH",$J1998="MISMATCH",$P1998="MISMATCH",$M1998&lt;&gt;"OK"),"REVIEW","OK"))</f>
        <v/>
      </c>
      <c r="U1998" s="14"/>
      <c r="V1998" s="14"/>
      <c r="W1998" s="17"/>
      <c r="X1998" s="14"/>
    </row>
    <row r="1999" customFormat="false" ht="15" hidden="false" customHeight="false" outlineLevel="0" collapsed="false">
      <c r="A1999" s="9" t="str">
        <f aca="false">IF('3. Layout Parts'!$A1999="","",TRIM('3. Layout Parts'!$A1999))</f>
        <v/>
      </c>
      <c r="B1999" s="9" t="str">
        <f aca="false">IF($A1999="","",'3. Layout Parts'!$D1999)</f>
        <v/>
      </c>
      <c r="C1999" s="9" t="str">
        <f aca="false">IF($A1999="","",'3. Layout Parts'!$B1999)</f>
        <v/>
      </c>
      <c r="D1999" s="9" t="str">
        <f aca="false">IF($A1999="","",'3. Layout Parts'!$C1999)</f>
        <v/>
      </c>
      <c r="E1999" s="9" t="str">
        <f aca="false">IF($A1999="","",IFERROR(INDEX('2. Schematic Parts'!$B$2:$B$3001,MATCH($A1999,'2. Schematic Parts'!$A$2:$A$3001,0)),"NOT FOUND"))</f>
        <v/>
      </c>
      <c r="F1999" s="9" t="str">
        <f aca="false">IF($A1999="","",IFERROR(INDEX('2. Schematic Parts'!$C$2:$C$3001,MATCH($A1999,'2. Schematic Parts'!$A$2:$A$3001,0))&amp;"","NOT FOUND"))</f>
        <v/>
      </c>
      <c r="G1999" s="9" t="str">
        <f aca="false">IF($A1999="","",IFERROR(INDEX('2. Schematic Parts'!$D$2:$D$3001,MATCH($A1999,'2. Schematic Parts'!$A$2:$A$3001,0))&amp;"","NOT FOUND"))</f>
        <v/>
      </c>
      <c r="H1999" s="9" t="str">
        <f aca="false">IF($A1999="","",IF(COUNTIF('2. Schematic Parts'!$A$2:$A$3001,$A1999)=0,"NOT IN SCHEMATIC","OK"))</f>
        <v/>
      </c>
      <c r="I1999" s="9" t="str">
        <f aca="false">IF($A1999="","",IF($H1999="NOT IN SCHEMATIC","",IF(UPPER(TRIM($C1999))=UPPER(TRIM($E1999)),"OK","MISMATCH")))</f>
        <v/>
      </c>
      <c r="J1999" s="9" t="str">
        <f aca="false">IF($A1999="","",IF($H1999="NOT IN SCHEMATIC","",IF($F1999="","NO SCH DECAL",IF($D1999="","",IF(UPPER(TRIM($D1999))=UPPER(TRIM($F1999)),"OK","MISMATCH")))))</f>
        <v/>
      </c>
      <c r="K1999" s="16" t="str">
        <f aca="false">IF($A1999="","",SUMPRODUCT(--ISNUMBER(SEARCH(","&amp;TRIM($A1999)&amp;",",","&amp;SUBSTITUTE('1. Master BOM'!$D$2:$D$400," ","")&amp;","))))</f>
        <v/>
      </c>
      <c r="L1999" s="16" t="str">
        <f aca="false">IF($A1999="","",IF($K1999&lt;&gt;1,0,SUMPRODUCT(ISNUMBER(SEARCH(","&amp;TRIM($A1999)&amp;",",","&amp;SUBSTITUTE('1. Master BOM'!$D$2:$D$400," ","")&amp;","))*ROW('1. Master BOM'!$D$2:$D$400))))</f>
        <v/>
      </c>
      <c r="M1999" s="9" t="str">
        <f aca="false">IF($A1999="","",IF($K1999=0,"NOT IN BOM",IF($K1999&gt;1,"MULTIPLE BOM LINES","OK")))</f>
        <v/>
      </c>
      <c r="N1999" s="9" t="str">
        <f aca="false">IF($A1999="","",IF($L1999=0,"—",INDEX('1. Master BOM'!$A$1:$A$400,$L1999)))</f>
        <v/>
      </c>
      <c r="O1999" s="9" t="str">
        <f aca="false">IF($A1999="","",IF($L1999=0,"—",INDEX('1. Master BOM'!$B$1:$B$400,$L1999)))</f>
        <v/>
      </c>
      <c r="P1999" s="9" t="str">
        <f aca="false">IF($A1999="","",IF(OR($H1999="NOT IN SCHEMATIC",$O1999="—"),"",IF($G1999="","NO SCH PN",IF(UPPER(TRIM($G1999))=UPPER(TRIM($O1999)),"OK","MISMATCH"))))</f>
        <v/>
      </c>
      <c r="Q1999" s="9" t="str">
        <f aca="false">IF($A1999="","",IF($L1999=0,"—",INDEX('1. Master BOM'!$E$1:$E$400,$L1999)))</f>
        <v/>
      </c>
      <c r="R1999" s="9" t="str">
        <f aca="false">IF($A1999="","",IF($L1999=0,"—",IF(T(INDEX('1. Master BOM'!$F$1:$F$400,$L1999))="","(not set)",INDEX('1. Master BOM'!$F$1:$F$400,$L1999))))</f>
        <v/>
      </c>
      <c r="S1999" s="9" t="str">
        <f aca="false">IF($A1999="","",IF(OR($R1999="—",$R1999="(not set)",$D1999=""),"",IF(ISNUMBER(SEARCH(SUBSTITUTE(SUBSTITUTE(SUBSTITUTE($R1999,"-",""),"_","")," ",""),SUBSTITUTE(SUBSTITUTE(SUBSTITUTE($D1999,"-",""),"_","")," ",""))),"OK","CHECK")))</f>
        <v/>
      </c>
      <c r="T1999" s="9" t="str">
        <f aca="false">IF($A1999="","",IF(OR($H1999="NOT IN SCHEMATIC",$I1999="MISMATCH",$J1999="MISMATCH",$P1999="MISMATCH",$M1999&lt;&gt;"OK"),"REVIEW","OK"))</f>
        <v/>
      </c>
      <c r="U1999" s="14"/>
      <c r="V1999" s="14"/>
      <c r="W1999" s="17"/>
      <c r="X1999" s="14"/>
    </row>
    <row r="2000" customFormat="false" ht="15" hidden="false" customHeight="false" outlineLevel="0" collapsed="false">
      <c r="A2000" s="9" t="str">
        <f aca="false">IF('3. Layout Parts'!$A2000="","",TRIM('3. Layout Parts'!$A2000))</f>
        <v/>
      </c>
      <c r="B2000" s="9" t="str">
        <f aca="false">IF($A2000="","",'3. Layout Parts'!$D2000)</f>
        <v/>
      </c>
      <c r="C2000" s="9" t="str">
        <f aca="false">IF($A2000="","",'3. Layout Parts'!$B2000)</f>
        <v/>
      </c>
      <c r="D2000" s="9" t="str">
        <f aca="false">IF($A2000="","",'3. Layout Parts'!$C2000)</f>
        <v/>
      </c>
      <c r="E2000" s="9" t="str">
        <f aca="false">IF($A2000="","",IFERROR(INDEX('2. Schematic Parts'!$B$2:$B$3001,MATCH($A2000,'2. Schematic Parts'!$A$2:$A$3001,0)),"NOT FOUND"))</f>
        <v/>
      </c>
      <c r="F2000" s="9" t="str">
        <f aca="false">IF($A2000="","",IFERROR(INDEX('2. Schematic Parts'!$C$2:$C$3001,MATCH($A2000,'2. Schematic Parts'!$A$2:$A$3001,0))&amp;"","NOT FOUND"))</f>
        <v/>
      </c>
      <c r="G2000" s="9" t="str">
        <f aca="false">IF($A2000="","",IFERROR(INDEX('2. Schematic Parts'!$D$2:$D$3001,MATCH($A2000,'2. Schematic Parts'!$A$2:$A$3001,0))&amp;"","NOT FOUND"))</f>
        <v/>
      </c>
      <c r="H2000" s="9" t="str">
        <f aca="false">IF($A2000="","",IF(COUNTIF('2. Schematic Parts'!$A$2:$A$3001,$A2000)=0,"NOT IN SCHEMATIC","OK"))</f>
        <v/>
      </c>
      <c r="I2000" s="9" t="str">
        <f aca="false">IF($A2000="","",IF($H2000="NOT IN SCHEMATIC","",IF(UPPER(TRIM($C2000))=UPPER(TRIM($E2000)),"OK","MISMATCH")))</f>
        <v/>
      </c>
      <c r="J2000" s="9" t="str">
        <f aca="false">IF($A2000="","",IF($H2000="NOT IN SCHEMATIC","",IF($F2000="","NO SCH DECAL",IF($D2000="","",IF(UPPER(TRIM($D2000))=UPPER(TRIM($F2000)),"OK","MISMATCH")))))</f>
        <v/>
      </c>
      <c r="K2000" s="16" t="str">
        <f aca="false">IF($A2000="","",SUMPRODUCT(--ISNUMBER(SEARCH(","&amp;TRIM($A2000)&amp;",",","&amp;SUBSTITUTE('1. Master BOM'!$D$2:$D$400," ","")&amp;","))))</f>
        <v/>
      </c>
      <c r="L2000" s="16" t="str">
        <f aca="false">IF($A2000="","",IF($K2000&lt;&gt;1,0,SUMPRODUCT(ISNUMBER(SEARCH(","&amp;TRIM($A2000)&amp;",",","&amp;SUBSTITUTE('1. Master BOM'!$D$2:$D$400," ","")&amp;","))*ROW('1. Master BOM'!$D$2:$D$400))))</f>
        <v/>
      </c>
      <c r="M2000" s="9" t="str">
        <f aca="false">IF($A2000="","",IF($K2000=0,"NOT IN BOM",IF($K2000&gt;1,"MULTIPLE BOM LINES","OK")))</f>
        <v/>
      </c>
      <c r="N2000" s="9" t="str">
        <f aca="false">IF($A2000="","",IF($L2000=0,"—",INDEX('1. Master BOM'!$A$1:$A$400,$L2000)))</f>
        <v/>
      </c>
      <c r="O2000" s="9" t="str">
        <f aca="false">IF($A2000="","",IF($L2000=0,"—",INDEX('1. Master BOM'!$B$1:$B$400,$L2000)))</f>
        <v/>
      </c>
      <c r="P2000" s="9" t="str">
        <f aca="false">IF($A2000="","",IF(OR($H2000="NOT IN SCHEMATIC",$O2000="—"),"",IF($G2000="","NO SCH PN",IF(UPPER(TRIM($G2000))=UPPER(TRIM($O2000)),"OK","MISMATCH"))))</f>
        <v/>
      </c>
      <c r="Q2000" s="9" t="str">
        <f aca="false">IF($A2000="","",IF($L2000=0,"—",INDEX('1. Master BOM'!$E$1:$E$400,$L2000)))</f>
        <v/>
      </c>
      <c r="R2000" s="9" t="str">
        <f aca="false">IF($A2000="","",IF($L2000=0,"—",IF(T(INDEX('1. Master BOM'!$F$1:$F$400,$L2000))="","(not set)",INDEX('1. Master BOM'!$F$1:$F$400,$L2000))))</f>
        <v/>
      </c>
      <c r="S2000" s="9" t="str">
        <f aca="false">IF($A2000="","",IF(OR($R2000="—",$R2000="(not set)",$D2000=""),"",IF(ISNUMBER(SEARCH(SUBSTITUTE(SUBSTITUTE(SUBSTITUTE($R2000,"-",""),"_","")," ",""),SUBSTITUTE(SUBSTITUTE(SUBSTITUTE($D2000,"-",""),"_","")," ",""))),"OK","CHECK")))</f>
        <v/>
      </c>
      <c r="T2000" s="9" t="str">
        <f aca="false">IF($A2000="","",IF(OR($H2000="NOT IN SCHEMATIC",$I2000="MISMATCH",$J2000="MISMATCH",$P2000="MISMATCH",$M2000&lt;&gt;"OK"),"REVIEW","OK"))</f>
        <v/>
      </c>
      <c r="U2000" s="14"/>
      <c r="V2000" s="14"/>
      <c r="W2000" s="17"/>
      <c r="X2000" s="14"/>
    </row>
    <row r="2001" customFormat="false" ht="15" hidden="false" customHeight="false" outlineLevel="0" collapsed="false">
      <c r="A2001" s="9" t="str">
        <f aca="false">IF('3. Layout Parts'!$A2001="","",TRIM('3. Layout Parts'!$A2001))</f>
        <v/>
      </c>
      <c r="B2001" s="9" t="str">
        <f aca="false">IF($A2001="","",'3. Layout Parts'!$D2001)</f>
        <v/>
      </c>
      <c r="C2001" s="9" t="str">
        <f aca="false">IF($A2001="","",'3. Layout Parts'!$B2001)</f>
        <v/>
      </c>
      <c r="D2001" s="9" t="str">
        <f aca="false">IF($A2001="","",'3. Layout Parts'!$C2001)</f>
        <v/>
      </c>
      <c r="E2001" s="9" t="str">
        <f aca="false">IF($A2001="","",IFERROR(INDEX('2. Schematic Parts'!$B$2:$B$3001,MATCH($A2001,'2. Schematic Parts'!$A$2:$A$3001,0)),"NOT FOUND"))</f>
        <v/>
      </c>
      <c r="F2001" s="9" t="str">
        <f aca="false">IF($A2001="","",IFERROR(INDEX('2. Schematic Parts'!$C$2:$C$3001,MATCH($A2001,'2. Schematic Parts'!$A$2:$A$3001,0))&amp;"","NOT FOUND"))</f>
        <v/>
      </c>
      <c r="G2001" s="9" t="str">
        <f aca="false">IF($A2001="","",IFERROR(INDEX('2. Schematic Parts'!$D$2:$D$3001,MATCH($A2001,'2. Schematic Parts'!$A$2:$A$3001,0))&amp;"","NOT FOUND"))</f>
        <v/>
      </c>
      <c r="H2001" s="9" t="str">
        <f aca="false">IF($A2001="","",IF(COUNTIF('2. Schematic Parts'!$A$2:$A$3001,$A2001)=0,"NOT IN SCHEMATIC","OK"))</f>
        <v/>
      </c>
      <c r="I2001" s="9" t="str">
        <f aca="false">IF($A2001="","",IF($H2001="NOT IN SCHEMATIC","",IF(UPPER(TRIM($C2001))=UPPER(TRIM($E2001)),"OK","MISMATCH")))</f>
        <v/>
      </c>
      <c r="J2001" s="9" t="str">
        <f aca="false">IF($A2001="","",IF($H2001="NOT IN SCHEMATIC","",IF($F2001="","NO SCH DECAL",IF($D2001="","",IF(UPPER(TRIM($D2001))=UPPER(TRIM($F2001)),"OK","MISMATCH")))))</f>
        <v/>
      </c>
      <c r="K2001" s="16" t="str">
        <f aca="false">IF($A2001="","",SUMPRODUCT(--ISNUMBER(SEARCH(","&amp;TRIM($A2001)&amp;",",","&amp;SUBSTITUTE('1. Master BOM'!$D$2:$D$400," ","")&amp;","))))</f>
        <v/>
      </c>
      <c r="L2001" s="16" t="str">
        <f aca="false">IF($A2001="","",IF($K2001&lt;&gt;1,0,SUMPRODUCT(ISNUMBER(SEARCH(","&amp;TRIM($A2001)&amp;",",","&amp;SUBSTITUTE('1. Master BOM'!$D$2:$D$400," ","")&amp;","))*ROW('1. Master BOM'!$D$2:$D$400))))</f>
        <v/>
      </c>
      <c r="M2001" s="9" t="str">
        <f aca="false">IF($A2001="","",IF($K2001=0,"NOT IN BOM",IF($K2001&gt;1,"MULTIPLE BOM LINES","OK")))</f>
        <v/>
      </c>
      <c r="N2001" s="9" t="str">
        <f aca="false">IF($A2001="","",IF($L2001=0,"—",INDEX('1. Master BOM'!$A$1:$A$400,$L2001)))</f>
        <v/>
      </c>
      <c r="O2001" s="9" t="str">
        <f aca="false">IF($A2001="","",IF($L2001=0,"—",INDEX('1. Master BOM'!$B$1:$B$400,$L2001)))</f>
        <v/>
      </c>
      <c r="P2001" s="9" t="str">
        <f aca="false">IF($A2001="","",IF(OR($H2001="NOT IN SCHEMATIC",$O2001="—"),"",IF($G2001="","NO SCH PN",IF(UPPER(TRIM($G2001))=UPPER(TRIM($O2001)),"OK","MISMATCH"))))</f>
        <v/>
      </c>
      <c r="Q2001" s="9" t="str">
        <f aca="false">IF($A2001="","",IF($L2001=0,"—",INDEX('1. Master BOM'!$E$1:$E$400,$L2001)))</f>
        <v/>
      </c>
      <c r="R2001" s="9" t="str">
        <f aca="false">IF($A2001="","",IF($L2001=0,"—",IF(T(INDEX('1. Master BOM'!$F$1:$F$400,$L2001))="","(not set)",INDEX('1. Master BOM'!$F$1:$F$400,$L2001))))</f>
        <v/>
      </c>
      <c r="S2001" s="9" t="str">
        <f aca="false">IF($A2001="","",IF(OR($R2001="—",$R2001="(not set)",$D2001=""),"",IF(ISNUMBER(SEARCH(SUBSTITUTE(SUBSTITUTE(SUBSTITUTE($R2001,"-",""),"_","")," ",""),SUBSTITUTE(SUBSTITUTE(SUBSTITUTE($D2001,"-",""),"_","")," ",""))),"OK","CHECK")))</f>
        <v/>
      </c>
      <c r="T2001" s="9" t="str">
        <f aca="false">IF($A2001="","",IF(OR($H2001="NOT IN SCHEMATIC",$I2001="MISMATCH",$J2001="MISMATCH",$P2001="MISMATCH",$M2001&lt;&gt;"OK"),"REVIEW","OK"))</f>
        <v/>
      </c>
      <c r="U2001" s="14"/>
      <c r="V2001" s="14"/>
      <c r="W2001" s="17"/>
      <c r="X2001" s="14"/>
    </row>
    <row r="2002" customFormat="false" ht="15" hidden="false" customHeight="false" outlineLevel="0" collapsed="false">
      <c r="A2002" s="9" t="str">
        <f aca="false">IF('3. Layout Parts'!$A2002="","",TRIM('3. Layout Parts'!$A2002))</f>
        <v/>
      </c>
      <c r="B2002" s="9" t="str">
        <f aca="false">IF($A2002="","",'3. Layout Parts'!$D2002)</f>
        <v/>
      </c>
      <c r="C2002" s="9" t="str">
        <f aca="false">IF($A2002="","",'3. Layout Parts'!$B2002)</f>
        <v/>
      </c>
      <c r="D2002" s="9" t="str">
        <f aca="false">IF($A2002="","",'3. Layout Parts'!$C2002)</f>
        <v/>
      </c>
      <c r="E2002" s="9" t="str">
        <f aca="false">IF($A2002="","",IFERROR(INDEX('2. Schematic Parts'!$B$2:$B$3001,MATCH($A2002,'2. Schematic Parts'!$A$2:$A$3001,0)),"NOT FOUND"))</f>
        <v/>
      </c>
      <c r="F2002" s="9" t="str">
        <f aca="false">IF($A2002="","",IFERROR(INDEX('2. Schematic Parts'!$C$2:$C$3001,MATCH($A2002,'2. Schematic Parts'!$A$2:$A$3001,0))&amp;"","NOT FOUND"))</f>
        <v/>
      </c>
      <c r="G2002" s="9" t="str">
        <f aca="false">IF($A2002="","",IFERROR(INDEX('2. Schematic Parts'!$D$2:$D$3001,MATCH($A2002,'2. Schematic Parts'!$A$2:$A$3001,0))&amp;"","NOT FOUND"))</f>
        <v/>
      </c>
      <c r="H2002" s="9" t="str">
        <f aca="false">IF($A2002="","",IF(COUNTIF('2. Schematic Parts'!$A$2:$A$3001,$A2002)=0,"NOT IN SCHEMATIC","OK"))</f>
        <v/>
      </c>
      <c r="I2002" s="9" t="str">
        <f aca="false">IF($A2002="","",IF($H2002="NOT IN SCHEMATIC","",IF(UPPER(TRIM($C2002))=UPPER(TRIM($E2002)),"OK","MISMATCH")))</f>
        <v/>
      </c>
      <c r="J2002" s="9" t="str">
        <f aca="false">IF($A2002="","",IF($H2002="NOT IN SCHEMATIC","",IF($F2002="","NO SCH DECAL",IF($D2002="","",IF(UPPER(TRIM($D2002))=UPPER(TRIM($F2002)),"OK","MISMATCH")))))</f>
        <v/>
      </c>
      <c r="K2002" s="16" t="str">
        <f aca="false">IF($A2002="","",SUMPRODUCT(--ISNUMBER(SEARCH(","&amp;TRIM($A2002)&amp;",",","&amp;SUBSTITUTE('1. Master BOM'!$D$2:$D$400," ","")&amp;","))))</f>
        <v/>
      </c>
      <c r="L2002" s="16" t="str">
        <f aca="false">IF($A2002="","",IF($K2002&lt;&gt;1,0,SUMPRODUCT(ISNUMBER(SEARCH(","&amp;TRIM($A2002)&amp;",",","&amp;SUBSTITUTE('1. Master BOM'!$D$2:$D$400," ","")&amp;","))*ROW('1. Master BOM'!$D$2:$D$400))))</f>
        <v/>
      </c>
      <c r="M2002" s="9" t="str">
        <f aca="false">IF($A2002="","",IF($K2002=0,"NOT IN BOM",IF($K2002&gt;1,"MULTIPLE BOM LINES","OK")))</f>
        <v/>
      </c>
      <c r="N2002" s="9" t="str">
        <f aca="false">IF($A2002="","",IF($L2002=0,"—",INDEX('1. Master BOM'!$A$1:$A$400,$L2002)))</f>
        <v/>
      </c>
      <c r="O2002" s="9" t="str">
        <f aca="false">IF($A2002="","",IF($L2002=0,"—",INDEX('1. Master BOM'!$B$1:$B$400,$L2002)))</f>
        <v/>
      </c>
      <c r="P2002" s="9" t="str">
        <f aca="false">IF($A2002="","",IF(OR($H2002="NOT IN SCHEMATIC",$O2002="—"),"",IF($G2002="","NO SCH PN",IF(UPPER(TRIM($G2002))=UPPER(TRIM($O2002)),"OK","MISMATCH"))))</f>
        <v/>
      </c>
      <c r="Q2002" s="9" t="str">
        <f aca="false">IF($A2002="","",IF($L2002=0,"—",INDEX('1. Master BOM'!$E$1:$E$400,$L2002)))</f>
        <v/>
      </c>
      <c r="R2002" s="9" t="str">
        <f aca="false">IF($A2002="","",IF($L2002=0,"—",IF(T(INDEX('1. Master BOM'!$F$1:$F$400,$L2002))="","(not set)",INDEX('1. Master BOM'!$F$1:$F$400,$L2002))))</f>
        <v/>
      </c>
      <c r="S2002" s="9" t="str">
        <f aca="false">IF($A2002="","",IF(OR($R2002="—",$R2002="(not set)",$D2002=""),"",IF(ISNUMBER(SEARCH(SUBSTITUTE(SUBSTITUTE(SUBSTITUTE($R2002,"-",""),"_","")," ",""),SUBSTITUTE(SUBSTITUTE(SUBSTITUTE($D2002,"-",""),"_","")," ",""))),"OK","CHECK")))</f>
        <v/>
      </c>
      <c r="T2002" s="9" t="str">
        <f aca="false">IF($A2002="","",IF(OR($H2002="NOT IN SCHEMATIC",$I2002="MISMATCH",$J2002="MISMATCH",$P2002="MISMATCH",$M2002&lt;&gt;"OK"),"REVIEW","OK"))</f>
        <v/>
      </c>
      <c r="U2002" s="14"/>
      <c r="V2002" s="14"/>
      <c r="W2002" s="17"/>
      <c r="X2002" s="14"/>
    </row>
    <row r="2003" customFormat="false" ht="15" hidden="false" customHeight="false" outlineLevel="0" collapsed="false">
      <c r="A2003" s="9" t="str">
        <f aca="false">IF('3. Layout Parts'!$A2003="","",TRIM('3. Layout Parts'!$A2003))</f>
        <v/>
      </c>
      <c r="B2003" s="9" t="str">
        <f aca="false">IF($A2003="","",'3. Layout Parts'!$D2003)</f>
        <v/>
      </c>
      <c r="C2003" s="9" t="str">
        <f aca="false">IF($A2003="","",'3. Layout Parts'!$B2003)</f>
        <v/>
      </c>
      <c r="D2003" s="9" t="str">
        <f aca="false">IF($A2003="","",'3. Layout Parts'!$C2003)</f>
        <v/>
      </c>
      <c r="E2003" s="9" t="str">
        <f aca="false">IF($A2003="","",IFERROR(INDEX('2. Schematic Parts'!$B$2:$B$3001,MATCH($A2003,'2. Schematic Parts'!$A$2:$A$3001,0)),"NOT FOUND"))</f>
        <v/>
      </c>
      <c r="F2003" s="9" t="str">
        <f aca="false">IF($A2003="","",IFERROR(INDEX('2. Schematic Parts'!$C$2:$C$3001,MATCH($A2003,'2. Schematic Parts'!$A$2:$A$3001,0))&amp;"","NOT FOUND"))</f>
        <v/>
      </c>
      <c r="G2003" s="9" t="str">
        <f aca="false">IF($A2003="","",IFERROR(INDEX('2. Schematic Parts'!$D$2:$D$3001,MATCH($A2003,'2. Schematic Parts'!$A$2:$A$3001,0))&amp;"","NOT FOUND"))</f>
        <v/>
      </c>
      <c r="H2003" s="9" t="str">
        <f aca="false">IF($A2003="","",IF(COUNTIF('2. Schematic Parts'!$A$2:$A$3001,$A2003)=0,"NOT IN SCHEMATIC","OK"))</f>
        <v/>
      </c>
      <c r="I2003" s="9" t="str">
        <f aca="false">IF($A2003="","",IF($H2003="NOT IN SCHEMATIC","",IF(UPPER(TRIM($C2003))=UPPER(TRIM($E2003)),"OK","MISMATCH")))</f>
        <v/>
      </c>
      <c r="J2003" s="9" t="str">
        <f aca="false">IF($A2003="","",IF($H2003="NOT IN SCHEMATIC","",IF($F2003="","NO SCH DECAL",IF($D2003="","",IF(UPPER(TRIM($D2003))=UPPER(TRIM($F2003)),"OK","MISMATCH")))))</f>
        <v/>
      </c>
      <c r="K2003" s="16" t="str">
        <f aca="false">IF($A2003="","",SUMPRODUCT(--ISNUMBER(SEARCH(","&amp;TRIM($A2003)&amp;",",","&amp;SUBSTITUTE('1. Master BOM'!$D$2:$D$400," ","")&amp;","))))</f>
        <v/>
      </c>
      <c r="L2003" s="16" t="str">
        <f aca="false">IF($A2003="","",IF($K2003&lt;&gt;1,0,SUMPRODUCT(ISNUMBER(SEARCH(","&amp;TRIM($A2003)&amp;",",","&amp;SUBSTITUTE('1. Master BOM'!$D$2:$D$400," ","")&amp;","))*ROW('1. Master BOM'!$D$2:$D$400))))</f>
        <v/>
      </c>
      <c r="M2003" s="9" t="str">
        <f aca="false">IF($A2003="","",IF($K2003=0,"NOT IN BOM",IF($K2003&gt;1,"MULTIPLE BOM LINES","OK")))</f>
        <v/>
      </c>
      <c r="N2003" s="9" t="str">
        <f aca="false">IF($A2003="","",IF($L2003=0,"—",INDEX('1. Master BOM'!$A$1:$A$400,$L2003)))</f>
        <v/>
      </c>
      <c r="O2003" s="9" t="str">
        <f aca="false">IF($A2003="","",IF($L2003=0,"—",INDEX('1. Master BOM'!$B$1:$B$400,$L2003)))</f>
        <v/>
      </c>
      <c r="P2003" s="9" t="str">
        <f aca="false">IF($A2003="","",IF(OR($H2003="NOT IN SCHEMATIC",$O2003="—"),"",IF($G2003="","NO SCH PN",IF(UPPER(TRIM($G2003))=UPPER(TRIM($O2003)),"OK","MISMATCH"))))</f>
        <v/>
      </c>
      <c r="Q2003" s="9" t="str">
        <f aca="false">IF($A2003="","",IF($L2003=0,"—",INDEX('1. Master BOM'!$E$1:$E$400,$L2003)))</f>
        <v/>
      </c>
      <c r="R2003" s="9" t="str">
        <f aca="false">IF($A2003="","",IF($L2003=0,"—",IF(T(INDEX('1. Master BOM'!$F$1:$F$400,$L2003))="","(not set)",INDEX('1. Master BOM'!$F$1:$F$400,$L2003))))</f>
        <v/>
      </c>
      <c r="S2003" s="9" t="str">
        <f aca="false">IF($A2003="","",IF(OR($R2003="—",$R2003="(not set)",$D2003=""),"",IF(ISNUMBER(SEARCH(SUBSTITUTE(SUBSTITUTE(SUBSTITUTE($R2003,"-",""),"_","")," ",""),SUBSTITUTE(SUBSTITUTE(SUBSTITUTE($D2003,"-",""),"_","")," ",""))),"OK","CHECK")))</f>
        <v/>
      </c>
      <c r="T2003" s="9" t="str">
        <f aca="false">IF($A2003="","",IF(OR($H2003="NOT IN SCHEMATIC",$I2003="MISMATCH",$J2003="MISMATCH",$P2003="MISMATCH",$M2003&lt;&gt;"OK"),"REVIEW","OK"))</f>
        <v/>
      </c>
      <c r="U2003" s="14"/>
      <c r="V2003" s="14"/>
      <c r="W2003" s="17"/>
      <c r="X2003" s="14"/>
    </row>
    <row r="2004" customFormat="false" ht="15" hidden="false" customHeight="false" outlineLevel="0" collapsed="false">
      <c r="A2004" s="9" t="str">
        <f aca="false">IF('3. Layout Parts'!$A2004="","",TRIM('3. Layout Parts'!$A2004))</f>
        <v/>
      </c>
      <c r="B2004" s="9" t="str">
        <f aca="false">IF($A2004="","",'3. Layout Parts'!$D2004)</f>
        <v/>
      </c>
      <c r="C2004" s="9" t="str">
        <f aca="false">IF($A2004="","",'3. Layout Parts'!$B2004)</f>
        <v/>
      </c>
      <c r="D2004" s="9" t="str">
        <f aca="false">IF($A2004="","",'3. Layout Parts'!$C2004)</f>
        <v/>
      </c>
      <c r="E2004" s="9" t="str">
        <f aca="false">IF($A2004="","",IFERROR(INDEX('2. Schematic Parts'!$B$2:$B$3001,MATCH($A2004,'2. Schematic Parts'!$A$2:$A$3001,0)),"NOT FOUND"))</f>
        <v/>
      </c>
      <c r="F2004" s="9" t="str">
        <f aca="false">IF($A2004="","",IFERROR(INDEX('2. Schematic Parts'!$C$2:$C$3001,MATCH($A2004,'2. Schematic Parts'!$A$2:$A$3001,0))&amp;"","NOT FOUND"))</f>
        <v/>
      </c>
      <c r="G2004" s="9" t="str">
        <f aca="false">IF($A2004="","",IFERROR(INDEX('2. Schematic Parts'!$D$2:$D$3001,MATCH($A2004,'2. Schematic Parts'!$A$2:$A$3001,0))&amp;"","NOT FOUND"))</f>
        <v/>
      </c>
      <c r="H2004" s="9" t="str">
        <f aca="false">IF($A2004="","",IF(COUNTIF('2. Schematic Parts'!$A$2:$A$3001,$A2004)=0,"NOT IN SCHEMATIC","OK"))</f>
        <v/>
      </c>
      <c r="I2004" s="9" t="str">
        <f aca="false">IF($A2004="","",IF($H2004="NOT IN SCHEMATIC","",IF(UPPER(TRIM($C2004))=UPPER(TRIM($E2004)),"OK","MISMATCH")))</f>
        <v/>
      </c>
      <c r="J2004" s="9" t="str">
        <f aca="false">IF($A2004="","",IF($H2004="NOT IN SCHEMATIC","",IF($F2004="","NO SCH DECAL",IF($D2004="","",IF(UPPER(TRIM($D2004))=UPPER(TRIM($F2004)),"OK","MISMATCH")))))</f>
        <v/>
      </c>
      <c r="K2004" s="16" t="str">
        <f aca="false">IF($A2004="","",SUMPRODUCT(--ISNUMBER(SEARCH(","&amp;TRIM($A2004)&amp;",",","&amp;SUBSTITUTE('1. Master BOM'!$D$2:$D$400," ","")&amp;","))))</f>
        <v/>
      </c>
      <c r="L2004" s="16" t="str">
        <f aca="false">IF($A2004="","",IF($K2004&lt;&gt;1,0,SUMPRODUCT(ISNUMBER(SEARCH(","&amp;TRIM($A2004)&amp;",",","&amp;SUBSTITUTE('1. Master BOM'!$D$2:$D$400," ","")&amp;","))*ROW('1. Master BOM'!$D$2:$D$400))))</f>
        <v/>
      </c>
      <c r="M2004" s="9" t="str">
        <f aca="false">IF($A2004="","",IF($K2004=0,"NOT IN BOM",IF($K2004&gt;1,"MULTIPLE BOM LINES","OK")))</f>
        <v/>
      </c>
      <c r="N2004" s="9" t="str">
        <f aca="false">IF($A2004="","",IF($L2004=0,"—",INDEX('1. Master BOM'!$A$1:$A$400,$L2004)))</f>
        <v/>
      </c>
      <c r="O2004" s="9" t="str">
        <f aca="false">IF($A2004="","",IF($L2004=0,"—",INDEX('1. Master BOM'!$B$1:$B$400,$L2004)))</f>
        <v/>
      </c>
      <c r="P2004" s="9" t="str">
        <f aca="false">IF($A2004="","",IF(OR($H2004="NOT IN SCHEMATIC",$O2004="—"),"",IF($G2004="","NO SCH PN",IF(UPPER(TRIM($G2004))=UPPER(TRIM($O2004)),"OK","MISMATCH"))))</f>
        <v/>
      </c>
      <c r="Q2004" s="9" t="str">
        <f aca="false">IF($A2004="","",IF($L2004=0,"—",INDEX('1. Master BOM'!$E$1:$E$400,$L2004)))</f>
        <v/>
      </c>
      <c r="R2004" s="9" t="str">
        <f aca="false">IF($A2004="","",IF($L2004=0,"—",IF(T(INDEX('1. Master BOM'!$F$1:$F$400,$L2004))="","(not set)",INDEX('1. Master BOM'!$F$1:$F$400,$L2004))))</f>
        <v/>
      </c>
      <c r="S2004" s="9" t="str">
        <f aca="false">IF($A2004="","",IF(OR($R2004="—",$R2004="(not set)",$D2004=""),"",IF(ISNUMBER(SEARCH(SUBSTITUTE(SUBSTITUTE(SUBSTITUTE($R2004,"-",""),"_","")," ",""),SUBSTITUTE(SUBSTITUTE(SUBSTITUTE($D2004,"-",""),"_","")," ",""))),"OK","CHECK")))</f>
        <v/>
      </c>
      <c r="T2004" s="9" t="str">
        <f aca="false">IF($A2004="","",IF(OR($H2004="NOT IN SCHEMATIC",$I2004="MISMATCH",$J2004="MISMATCH",$P2004="MISMATCH",$M2004&lt;&gt;"OK"),"REVIEW","OK"))</f>
        <v/>
      </c>
      <c r="U2004" s="14"/>
      <c r="V2004" s="14"/>
      <c r="W2004" s="17"/>
      <c r="X2004" s="14"/>
    </row>
    <row r="2005" customFormat="false" ht="15" hidden="false" customHeight="false" outlineLevel="0" collapsed="false">
      <c r="A2005" s="9" t="str">
        <f aca="false">IF('3. Layout Parts'!$A2005="","",TRIM('3. Layout Parts'!$A2005))</f>
        <v/>
      </c>
      <c r="B2005" s="9" t="str">
        <f aca="false">IF($A2005="","",'3. Layout Parts'!$D2005)</f>
        <v/>
      </c>
      <c r="C2005" s="9" t="str">
        <f aca="false">IF($A2005="","",'3. Layout Parts'!$B2005)</f>
        <v/>
      </c>
      <c r="D2005" s="9" t="str">
        <f aca="false">IF($A2005="","",'3. Layout Parts'!$C2005)</f>
        <v/>
      </c>
      <c r="E2005" s="9" t="str">
        <f aca="false">IF($A2005="","",IFERROR(INDEX('2. Schematic Parts'!$B$2:$B$3001,MATCH($A2005,'2. Schematic Parts'!$A$2:$A$3001,0)),"NOT FOUND"))</f>
        <v/>
      </c>
      <c r="F2005" s="9" t="str">
        <f aca="false">IF($A2005="","",IFERROR(INDEX('2. Schematic Parts'!$C$2:$C$3001,MATCH($A2005,'2. Schematic Parts'!$A$2:$A$3001,0))&amp;"","NOT FOUND"))</f>
        <v/>
      </c>
      <c r="G2005" s="9" t="str">
        <f aca="false">IF($A2005="","",IFERROR(INDEX('2. Schematic Parts'!$D$2:$D$3001,MATCH($A2005,'2. Schematic Parts'!$A$2:$A$3001,0))&amp;"","NOT FOUND"))</f>
        <v/>
      </c>
      <c r="H2005" s="9" t="str">
        <f aca="false">IF($A2005="","",IF(COUNTIF('2. Schematic Parts'!$A$2:$A$3001,$A2005)=0,"NOT IN SCHEMATIC","OK"))</f>
        <v/>
      </c>
      <c r="I2005" s="9" t="str">
        <f aca="false">IF($A2005="","",IF($H2005="NOT IN SCHEMATIC","",IF(UPPER(TRIM($C2005))=UPPER(TRIM($E2005)),"OK","MISMATCH")))</f>
        <v/>
      </c>
      <c r="J2005" s="9" t="str">
        <f aca="false">IF($A2005="","",IF($H2005="NOT IN SCHEMATIC","",IF($F2005="","NO SCH DECAL",IF($D2005="","",IF(UPPER(TRIM($D2005))=UPPER(TRIM($F2005)),"OK","MISMATCH")))))</f>
        <v/>
      </c>
      <c r="K2005" s="16" t="str">
        <f aca="false">IF($A2005="","",SUMPRODUCT(--ISNUMBER(SEARCH(","&amp;TRIM($A2005)&amp;",",","&amp;SUBSTITUTE('1. Master BOM'!$D$2:$D$400," ","")&amp;","))))</f>
        <v/>
      </c>
      <c r="L2005" s="16" t="str">
        <f aca="false">IF($A2005="","",IF($K2005&lt;&gt;1,0,SUMPRODUCT(ISNUMBER(SEARCH(","&amp;TRIM($A2005)&amp;",",","&amp;SUBSTITUTE('1. Master BOM'!$D$2:$D$400," ","")&amp;","))*ROW('1. Master BOM'!$D$2:$D$400))))</f>
        <v/>
      </c>
      <c r="M2005" s="9" t="str">
        <f aca="false">IF($A2005="","",IF($K2005=0,"NOT IN BOM",IF($K2005&gt;1,"MULTIPLE BOM LINES","OK")))</f>
        <v/>
      </c>
      <c r="N2005" s="9" t="str">
        <f aca="false">IF($A2005="","",IF($L2005=0,"—",INDEX('1. Master BOM'!$A$1:$A$400,$L2005)))</f>
        <v/>
      </c>
      <c r="O2005" s="9" t="str">
        <f aca="false">IF($A2005="","",IF($L2005=0,"—",INDEX('1. Master BOM'!$B$1:$B$400,$L2005)))</f>
        <v/>
      </c>
      <c r="P2005" s="9" t="str">
        <f aca="false">IF($A2005="","",IF(OR($H2005="NOT IN SCHEMATIC",$O2005="—"),"",IF($G2005="","NO SCH PN",IF(UPPER(TRIM($G2005))=UPPER(TRIM($O2005)),"OK","MISMATCH"))))</f>
        <v/>
      </c>
      <c r="Q2005" s="9" t="str">
        <f aca="false">IF($A2005="","",IF($L2005=0,"—",INDEX('1. Master BOM'!$E$1:$E$400,$L2005)))</f>
        <v/>
      </c>
      <c r="R2005" s="9" t="str">
        <f aca="false">IF($A2005="","",IF($L2005=0,"—",IF(T(INDEX('1. Master BOM'!$F$1:$F$400,$L2005))="","(not set)",INDEX('1. Master BOM'!$F$1:$F$400,$L2005))))</f>
        <v/>
      </c>
      <c r="S2005" s="9" t="str">
        <f aca="false">IF($A2005="","",IF(OR($R2005="—",$R2005="(not set)",$D2005=""),"",IF(ISNUMBER(SEARCH(SUBSTITUTE(SUBSTITUTE(SUBSTITUTE($R2005,"-",""),"_","")," ",""),SUBSTITUTE(SUBSTITUTE(SUBSTITUTE($D2005,"-",""),"_","")," ",""))),"OK","CHECK")))</f>
        <v/>
      </c>
      <c r="T2005" s="9" t="str">
        <f aca="false">IF($A2005="","",IF(OR($H2005="NOT IN SCHEMATIC",$I2005="MISMATCH",$J2005="MISMATCH",$P2005="MISMATCH",$M2005&lt;&gt;"OK"),"REVIEW","OK"))</f>
        <v/>
      </c>
      <c r="U2005" s="14"/>
      <c r="V2005" s="14"/>
      <c r="W2005" s="17"/>
      <c r="X2005" s="14"/>
    </row>
    <row r="2006" customFormat="false" ht="15" hidden="false" customHeight="false" outlineLevel="0" collapsed="false">
      <c r="A2006" s="9" t="str">
        <f aca="false">IF('3. Layout Parts'!$A2006="","",TRIM('3. Layout Parts'!$A2006))</f>
        <v/>
      </c>
      <c r="B2006" s="9" t="str">
        <f aca="false">IF($A2006="","",'3. Layout Parts'!$D2006)</f>
        <v/>
      </c>
      <c r="C2006" s="9" t="str">
        <f aca="false">IF($A2006="","",'3. Layout Parts'!$B2006)</f>
        <v/>
      </c>
      <c r="D2006" s="9" t="str">
        <f aca="false">IF($A2006="","",'3. Layout Parts'!$C2006)</f>
        <v/>
      </c>
      <c r="E2006" s="9" t="str">
        <f aca="false">IF($A2006="","",IFERROR(INDEX('2. Schematic Parts'!$B$2:$B$3001,MATCH($A2006,'2. Schematic Parts'!$A$2:$A$3001,0)),"NOT FOUND"))</f>
        <v/>
      </c>
      <c r="F2006" s="9" t="str">
        <f aca="false">IF($A2006="","",IFERROR(INDEX('2. Schematic Parts'!$C$2:$C$3001,MATCH($A2006,'2. Schematic Parts'!$A$2:$A$3001,0))&amp;"","NOT FOUND"))</f>
        <v/>
      </c>
      <c r="G2006" s="9" t="str">
        <f aca="false">IF($A2006="","",IFERROR(INDEX('2. Schematic Parts'!$D$2:$D$3001,MATCH($A2006,'2. Schematic Parts'!$A$2:$A$3001,0))&amp;"","NOT FOUND"))</f>
        <v/>
      </c>
      <c r="H2006" s="9" t="str">
        <f aca="false">IF($A2006="","",IF(COUNTIF('2. Schematic Parts'!$A$2:$A$3001,$A2006)=0,"NOT IN SCHEMATIC","OK"))</f>
        <v/>
      </c>
      <c r="I2006" s="9" t="str">
        <f aca="false">IF($A2006="","",IF($H2006="NOT IN SCHEMATIC","",IF(UPPER(TRIM($C2006))=UPPER(TRIM($E2006)),"OK","MISMATCH")))</f>
        <v/>
      </c>
      <c r="J2006" s="9" t="str">
        <f aca="false">IF($A2006="","",IF($H2006="NOT IN SCHEMATIC","",IF($F2006="","NO SCH DECAL",IF($D2006="","",IF(UPPER(TRIM($D2006))=UPPER(TRIM($F2006)),"OK","MISMATCH")))))</f>
        <v/>
      </c>
      <c r="K2006" s="16" t="str">
        <f aca="false">IF($A2006="","",SUMPRODUCT(--ISNUMBER(SEARCH(","&amp;TRIM($A2006)&amp;",",","&amp;SUBSTITUTE('1. Master BOM'!$D$2:$D$400," ","")&amp;","))))</f>
        <v/>
      </c>
      <c r="L2006" s="16" t="str">
        <f aca="false">IF($A2006="","",IF($K2006&lt;&gt;1,0,SUMPRODUCT(ISNUMBER(SEARCH(","&amp;TRIM($A2006)&amp;",",","&amp;SUBSTITUTE('1. Master BOM'!$D$2:$D$400," ","")&amp;","))*ROW('1. Master BOM'!$D$2:$D$400))))</f>
        <v/>
      </c>
      <c r="M2006" s="9" t="str">
        <f aca="false">IF($A2006="","",IF($K2006=0,"NOT IN BOM",IF($K2006&gt;1,"MULTIPLE BOM LINES","OK")))</f>
        <v/>
      </c>
      <c r="N2006" s="9" t="str">
        <f aca="false">IF($A2006="","",IF($L2006=0,"—",INDEX('1. Master BOM'!$A$1:$A$400,$L2006)))</f>
        <v/>
      </c>
      <c r="O2006" s="9" t="str">
        <f aca="false">IF($A2006="","",IF($L2006=0,"—",INDEX('1. Master BOM'!$B$1:$B$400,$L2006)))</f>
        <v/>
      </c>
      <c r="P2006" s="9" t="str">
        <f aca="false">IF($A2006="","",IF(OR($H2006="NOT IN SCHEMATIC",$O2006="—"),"",IF($G2006="","NO SCH PN",IF(UPPER(TRIM($G2006))=UPPER(TRIM($O2006)),"OK","MISMATCH"))))</f>
        <v/>
      </c>
      <c r="Q2006" s="9" t="str">
        <f aca="false">IF($A2006="","",IF($L2006=0,"—",INDEX('1. Master BOM'!$E$1:$E$400,$L2006)))</f>
        <v/>
      </c>
      <c r="R2006" s="9" t="str">
        <f aca="false">IF($A2006="","",IF($L2006=0,"—",IF(T(INDEX('1. Master BOM'!$F$1:$F$400,$L2006))="","(not set)",INDEX('1. Master BOM'!$F$1:$F$400,$L2006))))</f>
        <v/>
      </c>
      <c r="S2006" s="9" t="str">
        <f aca="false">IF($A2006="","",IF(OR($R2006="—",$R2006="(not set)",$D2006=""),"",IF(ISNUMBER(SEARCH(SUBSTITUTE(SUBSTITUTE(SUBSTITUTE($R2006,"-",""),"_","")," ",""),SUBSTITUTE(SUBSTITUTE(SUBSTITUTE($D2006,"-",""),"_","")," ",""))),"OK","CHECK")))</f>
        <v/>
      </c>
      <c r="T2006" s="9" t="str">
        <f aca="false">IF($A2006="","",IF(OR($H2006="NOT IN SCHEMATIC",$I2006="MISMATCH",$J2006="MISMATCH",$P2006="MISMATCH",$M2006&lt;&gt;"OK"),"REVIEW","OK"))</f>
        <v/>
      </c>
      <c r="U2006" s="14"/>
      <c r="V2006" s="14"/>
      <c r="W2006" s="17"/>
      <c r="X2006" s="14"/>
    </row>
    <row r="2007" customFormat="false" ht="15" hidden="false" customHeight="false" outlineLevel="0" collapsed="false">
      <c r="A2007" s="9" t="str">
        <f aca="false">IF('3. Layout Parts'!$A2007="","",TRIM('3. Layout Parts'!$A2007))</f>
        <v/>
      </c>
      <c r="B2007" s="9" t="str">
        <f aca="false">IF($A2007="","",'3. Layout Parts'!$D2007)</f>
        <v/>
      </c>
      <c r="C2007" s="9" t="str">
        <f aca="false">IF($A2007="","",'3. Layout Parts'!$B2007)</f>
        <v/>
      </c>
      <c r="D2007" s="9" t="str">
        <f aca="false">IF($A2007="","",'3. Layout Parts'!$C2007)</f>
        <v/>
      </c>
      <c r="E2007" s="9" t="str">
        <f aca="false">IF($A2007="","",IFERROR(INDEX('2. Schematic Parts'!$B$2:$B$3001,MATCH($A2007,'2. Schematic Parts'!$A$2:$A$3001,0)),"NOT FOUND"))</f>
        <v/>
      </c>
      <c r="F2007" s="9" t="str">
        <f aca="false">IF($A2007="","",IFERROR(INDEX('2. Schematic Parts'!$C$2:$C$3001,MATCH($A2007,'2. Schematic Parts'!$A$2:$A$3001,0))&amp;"","NOT FOUND"))</f>
        <v/>
      </c>
      <c r="G2007" s="9" t="str">
        <f aca="false">IF($A2007="","",IFERROR(INDEX('2. Schematic Parts'!$D$2:$D$3001,MATCH($A2007,'2. Schematic Parts'!$A$2:$A$3001,0))&amp;"","NOT FOUND"))</f>
        <v/>
      </c>
      <c r="H2007" s="9" t="str">
        <f aca="false">IF($A2007="","",IF(COUNTIF('2. Schematic Parts'!$A$2:$A$3001,$A2007)=0,"NOT IN SCHEMATIC","OK"))</f>
        <v/>
      </c>
      <c r="I2007" s="9" t="str">
        <f aca="false">IF($A2007="","",IF($H2007="NOT IN SCHEMATIC","",IF(UPPER(TRIM($C2007))=UPPER(TRIM($E2007)),"OK","MISMATCH")))</f>
        <v/>
      </c>
      <c r="J2007" s="9" t="str">
        <f aca="false">IF($A2007="","",IF($H2007="NOT IN SCHEMATIC","",IF($F2007="","NO SCH DECAL",IF($D2007="","",IF(UPPER(TRIM($D2007))=UPPER(TRIM($F2007)),"OK","MISMATCH")))))</f>
        <v/>
      </c>
      <c r="K2007" s="16" t="str">
        <f aca="false">IF($A2007="","",SUMPRODUCT(--ISNUMBER(SEARCH(","&amp;TRIM($A2007)&amp;",",","&amp;SUBSTITUTE('1. Master BOM'!$D$2:$D$400," ","")&amp;","))))</f>
        <v/>
      </c>
      <c r="L2007" s="16" t="str">
        <f aca="false">IF($A2007="","",IF($K2007&lt;&gt;1,0,SUMPRODUCT(ISNUMBER(SEARCH(","&amp;TRIM($A2007)&amp;",",","&amp;SUBSTITUTE('1. Master BOM'!$D$2:$D$400," ","")&amp;","))*ROW('1. Master BOM'!$D$2:$D$400))))</f>
        <v/>
      </c>
      <c r="M2007" s="9" t="str">
        <f aca="false">IF($A2007="","",IF($K2007=0,"NOT IN BOM",IF($K2007&gt;1,"MULTIPLE BOM LINES","OK")))</f>
        <v/>
      </c>
      <c r="N2007" s="9" t="str">
        <f aca="false">IF($A2007="","",IF($L2007=0,"—",INDEX('1. Master BOM'!$A$1:$A$400,$L2007)))</f>
        <v/>
      </c>
      <c r="O2007" s="9" t="str">
        <f aca="false">IF($A2007="","",IF($L2007=0,"—",INDEX('1. Master BOM'!$B$1:$B$400,$L2007)))</f>
        <v/>
      </c>
      <c r="P2007" s="9" t="str">
        <f aca="false">IF($A2007="","",IF(OR($H2007="NOT IN SCHEMATIC",$O2007="—"),"",IF($G2007="","NO SCH PN",IF(UPPER(TRIM($G2007))=UPPER(TRIM($O2007)),"OK","MISMATCH"))))</f>
        <v/>
      </c>
      <c r="Q2007" s="9" t="str">
        <f aca="false">IF($A2007="","",IF($L2007=0,"—",INDEX('1. Master BOM'!$E$1:$E$400,$L2007)))</f>
        <v/>
      </c>
      <c r="R2007" s="9" t="str">
        <f aca="false">IF($A2007="","",IF($L2007=0,"—",IF(T(INDEX('1. Master BOM'!$F$1:$F$400,$L2007))="","(not set)",INDEX('1. Master BOM'!$F$1:$F$400,$L2007))))</f>
        <v/>
      </c>
      <c r="S2007" s="9" t="str">
        <f aca="false">IF($A2007="","",IF(OR($R2007="—",$R2007="(not set)",$D2007=""),"",IF(ISNUMBER(SEARCH(SUBSTITUTE(SUBSTITUTE(SUBSTITUTE($R2007,"-",""),"_","")," ",""),SUBSTITUTE(SUBSTITUTE(SUBSTITUTE($D2007,"-",""),"_","")," ",""))),"OK","CHECK")))</f>
        <v/>
      </c>
      <c r="T2007" s="9" t="str">
        <f aca="false">IF($A2007="","",IF(OR($H2007="NOT IN SCHEMATIC",$I2007="MISMATCH",$J2007="MISMATCH",$P2007="MISMATCH",$M2007&lt;&gt;"OK"),"REVIEW","OK"))</f>
        <v/>
      </c>
      <c r="U2007" s="14"/>
      <c r="V2007" s="14"/>
      <c r="W2007" s="17"/>
      <c r="X2007" s="14"/>
    </row>
    <row r="2008" customFormat="false" ht="15" hidden="false" customHeight="false" outlineLevel="0" collapsed="false">
      <c r="A2008" s="9" t="str">
        <f aca="false">IF('3. Layout Parts'!$A2008="","",TRIM('3. Layout Parts'!$A2008))</f>
        <v/>
      </c>
      <c r="B2008" s="9" t="str">
        <f aca="false">IF($A2008="","",'3. Layout Parts'!$D2008)</f>
        <v/>
      </c>
      <c r="C2008" s="9" t="str">
        <f aca="false">IF($A2008="","",'3. Layout Parts'!$B2008)</f>
        <v/>
      </c>
      <c r="D2008" s="9" t="str">
        <f aca="false">IF($A2008="","",'3. Layout Parts'!$C2008)</f>
        <v/>
      </c>
      <c r="E2008" s="9" t="str">
        <f aca="false">IF($A2008="","",IFERROR(INDEX('2. Schematic Parts'!$B$2:$B$3001,MATCH($A2008,'2. Schematic Parts'!$A$2:$A$3001,0)),"NOT FOUND"))</f>
        <v/>
      </c>
      <c r="F2008" s="9" t="str">
        <f aca="false">IF($A2008="","",IFERROR(INDEX('2. Schematic Parts'!$C$2:$C$3001,MATCH($A2008,'2. Schematic Parts'!$A$2:$A$3001,0))&amp;"","NOT FOUND"))</f>
        <v/>
      </c>
      <c r="G2008" s="9" t="str">
        <f aca="false">IF($A2008="","",IFERROR(INDEX('2. Schematic Parts'!$D$2:$D$3001,MATCH($A2008,'2. Schematic Parts'!$A$2:$A$3001,0))&amp;"","NOT FOUND"))</f>
        <v/>
      </c>
      <c r="H2008" s="9" t="str">
        <f aca="false">IF($A2008="","",IF(COUNTIF('2. Schematic Parts'!$A$2:$A$3001,$A2008)=0,"NOT IN SCHEMATIC","OK"))</f>
        <v/>
      </c>
      <c r="I2008" s="9" t="str">
        <f aca="false">IF($A2008="","",IF($H2008="NOT IN SCHEMATIC","",IF(UPPER(TRIM($C2008))=UPPER(TRIM($E2008)),"OK","MISMATCH")))</f>
        <v/>
      </c>
      <c r="J2008" s="9" t="str">
        <f aca="false">IF($A2008="","",IF($H2008="NOT IN SCHEMATIC","",IF($F2008="","NO SCH DECAL",IF($D2008="","",IF(UPPER(TRIM($D2008))=UPPER(TRIM($F2008)),"OK","MISMATCH")))))</f>
        <v/>
      </c>
      <c r="K2008" s="16" t="str">
        <f aca="false">IF($A2008="","",SUMPRODUCT(--ISNUMBER(SEARCH(","&amp;TRIM($A2008)&amp;",",","&amp;SUBSTITUTE('1. Master BOM'!$D$2:$D$400," ","")&amp;","))))</f>
        <v/>
      </c>
      <c r="L2008" s="16" t="str">
        <f aca="false">IF($A2008="","",IF($K2008&lt;&gt;1,0,SUMPRODUCT(ISNUMBER(SEARCH(","&amp;TRIM($A2008)&amp;",",","&amp;SUBSTITUTE('1. Master BOM'!$D$2:$D$400," ","")&amp;","))*ROW('1. Master BOM'!$D$2:$D$400))))</f>
        <v/>
      </c>
      <c r="M2008" s="9" t="str">
        <f aca="false">IF($A2008="","",IF($K2008=0,"NOT IN BOM",IF($K2008&gt;1,"MULTIPLE BOM LINES","OK")))</f>
        <v/>
      </c>
      <c r="N2008" s="9" t="str">
        <f aca="false">IF($A2008="","",IF($L2008=0,"—",INDEX('1. Master BOM'!$A$1:$A$400,$L2008)))</f>
        <v/>
      </c>
      <c r="O2008" s="9" t="str">
        <f aca="false">IF($A2008="","",IF($L2008=0,"—",INDEX('1. Master BOM'!$B$1:$B$400,$L2008)))</f>
        <v/>
      </c>
      <c r="P2008" s="9" t="str">
        <f aca="false">IF($A2008="","",IF(OR($H2008="NOT IN SCHEMATIC",$O2008="—"),"",IF($G2008="","NO SCH PN",IF(UPPER(TRIM($G2008))=UPPER(TRIM($O2008)),"OK","MISMATCH"))))</f>
        <v/>
      </c>
      <c r="Q2008" s="9" t="str">
        <f aca="false">IF($A2008="","",IF($L2008=0,"—",INDEX('1. Master BOM'!$E$1:$E$400,$L2008)))</f>
        <v/>
      </c>
      <c r="R2008" s="9" t="str">
        <f aca="false">IF($A2008="","",IF($L2008=0,"—",IF(T(INDEX('1. Master BOM'!$F$1:$F$400,$L2008))="","(not set)",INDEX('1. Master BOM'!$F$1:$F$400,$L2008))))</f>
        <v/>
      </c>
      <c r="S2008" s="9" t="str">
        <f aca="false">IF($A2008="","",IF(OR($R2008="—",$R2008="(not set)",$D2008=""),"",IF(ISNUMBER(SEARCH(SUBSTITUTE(SUBSTITUTE(SUBSTITUTE($R2008,"-",""),"_","")," ",""),SUBSTITUTE(SUBSTITUTE(SUBSTITUTE($D2008,"-",""),"_","")," ",""))),"OK","CHECK")))</f>
        <v/>
      </c>
      <c r="T2008" s="9" t="str">
        <f aca="false">IF($A2008="","",IF(OR($H2008="NOT IN SCHEMATIC",$I2008="MISMATCH",$J2008="MISMATCH",$P2008="MISMATCH",$M2008&lt;&gt;"OK"),"REVIEW","OK"))</f>
        <v/>
      </c>
      <c r="U2008" s="14"/>
      <c r="V2008" s="14"/>
      <c r="W2008" s="17"/>
      <c r="X2008" s="14"/>
    </row>
    <row r="2009" customFormat="false" ht="15" hidden="false" customHeight="false" outlineLevel="0" collapsed="false">
      <c r="A2009" s="9" t="str">
        <f aca="false">IF('3. Layout Parts'!$A2009="","",TRIM('3. Layout Parts'!$A2009))</f>
        <v/>
      </c>
      <c r="B2009" s="9" t="str">
        <f aca="false">IF($A2009="","",'3. Layout Parts'!$D2009)</f>
        <v/>
      </c>
      <c r="C2009" s="9" t="str">
        <f aca="false">IF($A2009="","",'3. Layout Parts'!$B2009)</f>
        <v/>
      </c>
      <c r="D2009" s="9" t="str">
        <f aca="false">IF($A2009="","",'3. Layout Parts'!$C2009)</f>
        <v/>
      </c>
      <c r="E2009" s="9" t="str">
        <f aca="false">IF($A2009="","",IFERROR(INDEX('2. Schematic Parts'!$B$2:$B$3001,MATCH($A2009,'2. Schematic Parts'!$A$2:$A$3001,0)),"NOT FOUND"))</f>
        <v/>
      </c>
      <c r="F2009" s="9" t="str">
        <f aca="false">IF($A2009="","",IFERROR(INDEX('2. Schematic Parts'!$C$2:$C$3001,MATCH($A2009,'2. Schematic Parts'!$A$2:$A$3001,0))&amp;"","NOT FOUND"))</f>
        <v/>
      </c>
      <c r="G2009" s="9" t="str">
        <f aca="false">IF($A2009="","",IFERROR(INDEX('2. Schematic Parts'!$D$2:$D$3001,MATCH($A2009,'2. Schematic Parts'!$A$2:$A$3001,0))&amp;"","NOT FOUND"))</f>
        <v/>
      </c>
      <c r="H2009" s="9" t="str">
        <f aca="false">IF($A2009="","",IF(COUNTIF('2. Schematic Parts'!$A$2:$A$3001,$A2009)=0,"NOT IN SCHEMATIC","OK"))</f>
        <v/>
      </c>
      <c r="I2009" s="9" t="str">
        <f aca="false">IF($A2009="","",IF($H2009="NOT IN SCHEMATIC","",IF(UPPER(TRIM($C2009))=UPPER(TRIM($E2009)),"OK","MISMATCH")))</f>
        <v/>
      </c>
      <c r="J2009" s="9" t="str">
        <f aca="false">IF($A2009="","",IF($H2009="NOT IN SCHEMATIC","",IF($F2009="","NO SCH DECAL",IF($D2009="","",IF(UPPER(TRIM($D2009))=UPPER(TRIM($F2009)),"OK","MISMATCH")))))</f>
        <v/>
      </c>
      <c r="K2009" s="16" t="str">
        <f aca="false">IF($A2009="","",SUMPRODUCT(--ISNUMBER(SEARCH(","&amp;TRIM($A2009)&amp;",",","&amp;SUBSTITUTE('1. Master BOM'!$D$2:$D$400," ","")&amp;","))))</f>
        <v/>
      </c>
      <c r="L2009" s="16" t="str">
        <f aca="false">IF($A2009="","",IF($K2009&lt;&gt;1,0,SUMPRODUCT(ISNUMBER(SEARCH(","&amp;TRIM($A2009)&amp;",",","&amp;SUBSTITUTE('1. Master BOM'!$D$2:$D$400," ","")&amp;","))*ROW('1. Master BOM'!$D$2:$D$400))))</f>
        <v/>
      </c>
      <c r="M2009" s="9" t="str">
        <f aca="false">IF($A2009="","",IF($K2009=0,"NOT IN BOM",IF($K2009&gt;1,"MULTIPLE BOM LINES","OK")))</f>
        <v/>
      </c>
      <c r="N2009" s="9" t="str">
        <f aca="false">IF($A2009="","",IF($L2009=0,"—",INDEX('1. Master BOM'!$A$1:$A$400,$L2009)))</f>
        <v/>
      </c>
      <c r="O2009" s="9" t="str">
        <f aca="false">IF($A2009="","",IF($L2009=0,"—",INDEX('1. Master BOM'!$B$1:$B$400,$L2009)))</f>
        <v/>
      </c>
      <c r="P2009" s="9" t="str">
        <f aca="false">IF($A2009="","",IF(OR($H2009="NOT IN SCHEMATIC",$O2009="—"),"",IF($G2009="","NO SCH PN",IF(UPPER(TRIM($G2009))=UPPER(TRIM($O2009)),"OK","MISMATCH"))))</f>
        <v/>
      </c>
      <c r="Q2009" s="9" t="str">
        <f aca="false">IF($A2009="","",IF($L2009=0,"—",INDEX('1. Master BOM'!$E$1:$E$400,$L2009)))</f>
        <v/>
      </c>
      <c r="R2009" s="9" t="str">
        <f aca="false">IF($A2009="","",IF($L2009=0,"—",IF(T(INDEX('1. Master BOM'!$F$1:$F$400,$L2009))="","(not set)",INDEX('1. Master BOM'!$F$1:$F$400,$L2009))))</f>
        <v/>
      </c>
      <c r="S2009" s="9" t="str">
        <f aca="false">IF($A2009="","",IF(OR($R2009="—",$R2009="(not set)",$D2009=""),"",IF(ISNUMBER(SEARCH(SUBSTITUTE(SUBSTITUTE(SUBSTITUTE($R2009,"-",""),"_","")," ",""),SUBSTITUTE(SUBSTITUTE(SUBSTITUTE($D2009,"-",""),"_","")," ",""))),"OK","CHECK")))</f>
        <v/>
      </c>
      <c r="T2009" s="9" t="str">
        <f aca="false">IF($A2009="","",IF(OR($H2009="NOT IN SCHEMATIC",$I2009="MISMATCH",$J2009="MISMATCH",$P2009="MISMATCH",$M2009&lt;&gt;"OK"),"REVIEW","OK"))</f>
        <v/>
      </c>
      <c r="U2009" s="14"/>
      <c r="V2009" s="14"/>
      <c r="W2009" s="17"/>
      <c r="X2009" s="14"/>
    </row>
    <row r="2010" customFormat="false" ht="15" hidden="false" customHeight="false" outlineLevel="0" collapsed="false">
      <c r="A2010" s="9" t="str">
        <f aca="false">IF('3. Layout Parts'!$A2010="","",TRIM('3. Layout Parts'!$A2010))</f>
        <v/>
      </c>
      <c r="B2010" s="9" t="str">
        <f aca="false">IF($A2010="","",'3. Layout Parts'!$D2010)</f>
        <v/>
      </c>
      <c r="C2010" s="9" t="str">
        <f aca="false">IF($A2010="","",'3. Layout Parts'!$B2010)</f>
        <v/>
      </c>
      <c r="D2010" s="9" t="str">
        <f aca="false">IF($A2010="","",'3. Layout Parts'!$C2010)</f>
        <v/>
      </c>
      <c r="E2010" s="9" t="str">
        <f aca="false">IF($A2010="","",IFERROR(INDEX('2. Schematic Parts'!$B$2:$B$3001,MATCH($A2010,'2. Schematic Parts'!$A$2:$A$3001,0)),"NOT FOUND"))</f>
        <v/>
      </c>
      <c r="F2010" s="9" t="str">
        <f aca="false">IF($A2010="","",IFERROR(INDEX('2. Schematic Parts'!$C$2:$C$3001,MATCH($A2010,'2. Schematic Parts'!$A$2:$A$3001,0))&amp;"","NOT FOUND"))</f>
        <v/>
      </c>
      <c r="G2010" s="9" t="str">
        <f aca="false">IF($A2010="","",IFERROR(INDEX('2. Schematic Parts'!$D$2:$D$3001,MATCH($A2010,'2. Schematic Parts'!$A$2:$A$3001,0))&amp;"","NOT FOUND"))</f>
        <v/>
      </c>
      <c r="H2010" s="9" t="str">
        <f aca="false">IF($A2010="","",IF(COUNTIF('2. Schematic Parts'!$A$2:$A$3001,$A2010)=0,"NOT IN SCHEMATIC","OK"))</f>
        <v/>
      </c>
      <c r="I2010" s="9" t="str">
        <f aca="false">IF($A2010="","",IF($H2010="NOT IN SCHEMATIC","",IF(UPPER(TRIM($C2010))=UPPER(TRIM($E2010)),"OK","MISMATCH")))</f>
        <v/>
      </c>
      <c r="J2010" s="9" t="str">
        <f aca="false">IF($A2010="","",IF($H2010="NOT IN SCHEMATIC","",IF($F2010="","NO SCH DECAL",IF($D2010="","",IF(UPPER(TRIM($D2010))=UPPER(TRIM($F2010)),"OK","MISMATCH")))))</f>
        <v/>
      </c>
      <c r="K2010" s="16" t="str">
        <f aca="false">IF($A2010="","",SUMPRODUCT(--ISNUMBER(SEARCH(","&amp;TRIM($A2010)&amp;",",","&amp;SUBSTITUTE('1. Master BOM'!$D$2:$D$400," ","")&amp;","))))</f>
        <v/>
      </c>
      <c r="L2010" s="16" t="str">
        <f aca="false">IF($A2010="","",IF($K2010&lt;&gt;1,0,SUMPRODUCT(ISNUMBER(SEARCH(","&amp;TRIM($A2010)&amp;",",","&amp;SUBSTITUTE('1. Master BOM'!$D$2:$D$400," ","")&amp;","))*ROW('1. Master BOM'!$D$2:$D$400))))</f>
        <v/>
      </c>
      <c r="M2010" s="9" t="str">
        <f aca="false">IF($A2010="","",IF($K2010=0,"NOT IN BOM",IF($K2010&gt;1,"MULTIPLE BOM LINES","OK")))</f>
        <v/>
      </c>
      <c r="N2010" s="9" t="str">
        <f aca="false">IF($A2010="","",IF($L2010=0,"—",INDEX('1. Master BOM'!$A$1:$A$400,$L2010)))</f>
        <v/>
      </c>
      <c r="O2010" s="9" t="str">
        <f aca="false">IF($A2010="","",IF($L2010=0,"—",INDEX('1. Master BOM'!$B$1:$B$400,$L2010)))</f>
        <v/>
      </c>
      <c r="P2010" s="9" t="str">
        <f aca="false">IF($A2010="","",IF(OR($H2010="NOT IN SCHEMATIC",$O2010="—"),"",IF($G2010="","NO SCH PN",IF(UPPER(TRIM($G2010))=UPPER(TRIM($O2010)),"OK","MISMATCH"))))</f>
        <v/>
      </c>
      <c r="Q2010" s="9" t="str">
        <f aca="false">IF($A2010="","",IF($L2010=0,"—",INDEX('1. Master BOM'!$E$1:$E$400,$L2010)))</f>
        <v/>
      </c>
      <c r="R2010" s="9" t="str">
        <f aca="false">IF($A2010="","",IF($L2010=0,"—",IF(T(INDEX('1. Master BOM'!$F$1:$F$400,$L2010))="","(not set)",INDEX('1. Master BOM'!$F$1:$F$400,$L2010))))</f>
        <v/>
      </c>
      <c r="S2010" s="9" t="str">
        <f aca="false">IF($A2010="","",IF(OR($R2010="—",$R2010="(not set)",$D2010=""),"",IF(ISNUMBER(SEARCH(SUBSTITUTE(SUBSTITUTE(SUBSTITUTE($R2010,"-",""),"_","")," ",""),SUBSTITUTE(SUBSTITUTE(SUBSTITUTE($D2010,"-",""),"_","")," ",""))),"OK","CHECK")))</f>
        <v/>
      </c>
      <c r="T2010" s="9" t="str">
        <f aca="false">IF($A2010="","",IF(OR($H2010="NOT IN SCHEMATIC",$I2010="MISMATCH",$J2010="MISMATCH",$P2010="MISMATCH",$M2010&lt;&gt;"OK"),"REVIEW","OK"))</f>
        <v/>
      </c>
      <c r="U2010" s="14"/>
      <c r="V2010" s="14"/>
      <c r="W2010" s="17"/>
      <c r="X2010" s="14"/>
    </row>
    <row r="2011" customFormat="false" ht="15" hidden="false" customHeight="false" outlineLevel="0" collapsed="false">
      <c r="A2011" s="9" t="str">
        <f aca="false">IF('3. Layout Parts'!$A2011="","",TRIM('3. Layout Parts'!$A2011))</f>
        <v/>
      </c>
      <c r="B2011" s="9" t="str">
        <f aca="false">IF($A2011="","",'3. Layout Parts'!$D2011)</f>
        <v/>
      </c>
      <c r="C2011" s="9" t="str">
        <f aca="false">IF($A2011="","",'3. Layout Parts'!$B2011)</f>
        <v/>
      </c>
      <c r="D2011" s="9" t="str">
        <f aca="false">IF($A2011="","",'3. Layout Parts'!$C2011)</f>
        <v/>
      </c>
      <c r="E2011" s="9" t="str">
        <f aca="false">IF($A2011="","",IFERROR(INDEX('2. Schematic Parts'!$B$2:$B$3001,MATCH($A2011,'2. Schematic Parts'!$A$2:$A$3001,0)),"NOT FOUND"))</f>
        <v/>
      </c>
      <c r="F2011" s="9" t="str">
        <f aca="false">IF($A2011="","",IFERROR(INDEX('2. Schematic Parts'!$C$2:$C$3001,MATCH($A2011,'2. Schematic Parts'!$A$2:$A$3001,0))&amp;"","NOT FOUND"))</f>
        <v/>
      </c>
      <c r="G2011" s="9" t="str">
        <f aca="false">IF($A2011="","",IFERROR(INDEX('2. Schematic Parts'!$D$2:$D$3001,MATCH($A2011,'2. Schematic Parts'!$A$2:$A$3001,0))&amp;"","NOT FOUND"))</f>
        <v/>
      </c>
      <c r="H2011" s="9" t="str">
        <f aca="false">IF($A2011="","",IF(COUNTIF('2. Schematic Parts'!$A$2:$A$3001,$A2011)=0,"NOT IN SCHEMATIC","OK"))</f>
        <v/>
      </c>
      <c r="I2011" s="9" t="str">
        <f aca="false">IF($A2011="","",IF($H2011="NOT IN SCHEMATIC","",IF(UPPER(TRIM($C2011))=UPPER(TRIM($E2011)),"OK","MISMATCH")))</f>
        <v/>
      </c>
      <c r="J2011" s="9" t="str">
        <f aca="false">IF($A2011="","",IF($H2011="NOT IN SCHEMATIC","",IF($F2011="","NO SCH DECAL",IF($D2011="","",IF(UPPER(TRIM($D2011))=UPPER(TRIM($F2011)),"OK","MISMATCH")))))</f>
        <v/>
      </c>
      <c r="K2011" s="16" t="str">
        <f aca="false">IF($A2011="","",SUMPRODUCT(--ISNUMBER(SEARCH(","&amp;TRIM($A2011)&amp;",",","&amp;SUBSTITUTE('1. Master BOM'!$D$2:$D$400," ","")&amp;","))))</f>
        <v/>
      </c>
      <c r="L2011" s="16" t="str">
        <f aca="false">IF($A2011="","",IF($K2011&lt;&gt;1,0,SUMPRODUCT(ISNUMBER(SEARCH(","&amp;TRIM($A2011)&amp;",",","&amp;SUBSTITUTE('1. Master BOM'!$D$2:$D$400," ","")&amp;","))*ROW('1. Master BOM'!$D$2:$D$400))))</f>
        <v/>
      </c>
      <c r="M2011" s="9" t="str">
        <f aca="false">IF($A2011="","",IF($K2011=0,"NOT IN BOM",IF($K2011&gt;1,"MULTIPLE BOM LINES","OK")))</f>
        <v/>
      </c>
      <c r="N2011" s="9" t="str">
        <f aca="false">IF($A2011="","",IF($L2011=0,"—",INDEX('1. Master BOM'!$A$1:$A$400,$L2011)))</f>
        <v/>
      </c>
      <c r="O2011" s="9" t="str">
        <f aca="false">IF($A2011="","",IF($L2011=0,"—",INDEX('1. Master BOM'!$B$1:$B$400,$L2011)))</f>
        <v/>
      </c>
      <c r="P2011" s="9" t="str">
        <f aca="false">IF($A2011="","",IF(OR($H2011="NOT IN SCHEMATIC",$O2011="—"),"",IF($G2011="","NO SCH PN",IF(UPPER(TRIM($G2011))=UPPER(TRIM($O2011)),"OK","MISMATCH"))))</f>
        <v/>
      </c>
      <c r="Q2011" s="9" t="str">
        <f aca="false">IF($A2011="","",IF($L2011=0,"—",INDEX('1. Master BOM'!$E$1:$E$400,$L2011)))</f>
        <v/>
      </c>
      <c r="R2011" s="9" t="str">
        <f aca="false">IF($A2011="","",IF($L2011=0,"—",IF(T(INDEX('1. Master BOM'!$F$1:$F$400,$L2011))="","(not set)",INDEX('1. Master BOM'!$F$1:$F$400,$L2011))))</f>
        <v/>
      </c>
      <c r="S2011" s="9" t="str">
        <f aca="false">IF($A2011="","",IF(OR($R2011="—",$R2011="(not set)",$D2011=""),"",IF(ISNUMBER(SEARCH(SUBSTITUTE(SUBSTITUTE(SUBSTITUTE($R2011,"-",""),"_","")," ",""),SUBSTITUTE(SUBSTITUTE(SUBSTITUTE($D2011,"-",""),"_","")," ",""))),"OK","CHECK")))</f>
        <v/>
      </c>
      <c r="T2011" s="9" t="str">
        <f aca="false">IF($A2011="","",IF(OR($H2011="NOT IN SCHEMATIC",$I2011="MISMATCH",$J2011="MISMATCH",$P2011="MISMATCH",$M2011&lt;&gt;"OK"),"REVIEW","OK"))</f>
        <v/>
      </c>
      <c r="U2011" s="14"/>
      <c r="V2011" s="14"/>
      <c r="W2011" s="17"/>
      <c r="X2011" s="14"/>
    </row>
    <row r="2012" customFormat="false" ht="15" hidden="false" customHeight="false" outlineLevel="0" collapsed="false">
      <c r="A2012" s="9" t="str">
        <f aca="false">IF('3. Layout Parts'!$A2012="","",TRIM('3. Layout Parts'!$A2012))</f>
        <v/>
      </c>
      <c r="B2012" s="9" t="str">
        <f aca="false">IF($A2012="","",'3. Layout Parts'!$D2012)</f>
        <v/>
      </c>
      <c r="C2012" s="9" t="str">
        <f aca="false">IF($A2012="","",'3. Layout Parts'!$B2012)</f>
        <v/>
      </c>
      <c r="D2012" s="9" t="str">
        <f aca="false">IF($A2012="","",'3. Layout Parts'!$C2012)</f>
        <v/>
      </c>
      <c r="E2012" s="9" t="str">
        <f aca="false">IF($A2012="","",IFERROR(INDEX('2. Schematic Parts'!$B$2:$B$3001,MATCH($A2012,'2. Schematic Parts'!$A$2:$A$3001,0)),"NOT FOUND"))</f>
        <v/>
      </c>
      <c r="F2012" s="9" t="str">
        <f aca="false">IF($A2012="","",IFERROR(INDEX('2. Schematic Parts'!$C$2:$C$3001,MATCH($A2012,'2. Schematic Parts'!$A$2:$A$3001,0))&amp;"","NOT FOUND"))</f>
        <v/>
      </c>
      <c r="G2012" s="9" t="str">
        <f aca="false">IF($A2012="","",IFERROR(INDEX('2. Schematic Parts'!$D$2:$D$3001,MATCH($A2012,'2. Schematic Parts'!$A$2:$A$3001,0))&amp;"","NOT FOUND"))</f>
        <v/>
      </c>
      <c r="H2012" s="9" t="str">
        <f aca="false">IF($A2012="","",IF(COUNTIF('2. Schematic Parts'!$A$2:$A$3001,$A2012)=0,"NOT IN SCHEMATIC","OK"))</f>
        <v/>
      </c>
      <c r="I2012" s="9" t="str">
        <f aca="false">IF($A2012="","",IF($H2012="NOT IN SCHEMATIC","",IF(UPPER(TRIM($C2012))=UPPER(TRIM($E2012)),"OK","MISMATCH")))</f>
        <v/>
      </c>
      <c r="J2012" s="9" t="str">
        <f aca="false">IF($A2012="","",IF($H2012="NOT IN SCHEMATIC","",IF($F2012="","NO SCH DECAL",IF($D2012="","",IF(UPPER(TRIM($D2012))=UPPER(TRIM($F2012)),"OK","MISMATCH")))))</f>
        <v/>
      </c>
      <c r="K2012" s="16" t="str">
        <f aca="false">IF($A2012="","",SUMPRODUCT(--ISNUMBER(SEARCH(","&amp;TRIM($A2012)&amp;",",","&amp;SUBSTITUTE('1. Master BOM'!$D$2:$D$400," ","")&amp;","))))</f>
        <v/>
      </c>
      <c r="L2012" s="16" t="str">
        <f aca="false">IF($A2012="","",IF($K2012&lt;&gt;1,0,SUMPRODUCT(ISNUMBER(SEARCH(","&amp;TRIM($A2012)&amp;",",","&amp;SUBSTITUTE('1. Master BOM'!$D$2:$D$400," ","")&amp;","))*ROW('1. Master BOM'!$D$2:$D$400))))</f>
        <v/>
      </c>
      <c r="M2012" s="9" t="str">
        <f aca="false">IF($A2012="","",IF($K2012=0,"NOT IN BOM",IF($K2012&gt;1,"MULTIPLE BOM LINES","OK")))</f>
        <v/>
      </c>
      <c r="N2012" s="9" t="str">
        <f aca="false">IF($A2012="","",IF($L2012=0,"—",INDEX('1. Master BOM'!$A$1:$A$400,$L2012)))</f>
        <v/>
      </c>
      <c r="O2012" s="9" t="str">
        <f aca="false">IF($A2012="","",IF($L2012=0,"—",INDEX('1. Master BOM'!$B$1:$B$400,$L2012)))</f>
        <v/>
      </c>
      <c r="P2012" s="9" t="str">
        <f aca="false">IF($A2012="","",IF(OR($H2012="NOT IN SCHEMATIC",$O2012="—"),"",IF($G2012="","NO SCH PN",IF(UPPER(TRIM($G2012))=UPPER(TRIM($O2012)),"OK","MISMATCH"))))</f>
        <v/>
      </c>
      <c r="Q2012" s="9" t="str">
        <f aca="false">IF($A2012="","",IF($L2012=0,"—",INDEX('1. Master BOM'!$E$1:$E$400,$L2012)))</f>
        <v/>
      </c>
      <c r="R2012" s="9" t="str">
        <f aca="false">IF($A2012="","",IF($L2012=0,"—",IF(T(INDEX('1. Master BOM'!$F$1:$F$400,$L2012))="","(not set)",INDEX('1. Master BOM'!$F$1:$F$400,$L2012))))</f>
        <v/>
      </c>
      <c r="S2012" s="9" t="str">
        <f aca="false">IF($A2012="","",IF(OR($R2012="—",$R2012="(not set)",$D2012=""),"",IF(ISNUMBER(SEARCH(SUBSTITUTE(SUBSTITUTE(SUBSTITUTE($R2012,"-",""),"_","")," ",""),SUBSTITUTE(SUBSTITUTE(SUBSTITUTE($D2012,"-",""),"_","")," ",""))),"OK","CHECK")))</f>
        <v/>
      </c>
      <c r="T2012" s="9" t="str">
        <f aca="false">IF($A2012="","",IF(OR($H2012="NOT IN SCHEMATIC",$I2012="MISMATCH",$J2012="MISMATCH",$P2012="MISMATCH",$M2012&lt;&gt;"OK"),"REVIEW","OK"))</f>
        <v/>
      </c>
      <c r="U2012" s="14"/>
      <c r="V2012" s="14"/>
      <c r="W2012" s="17"/>
      <c r="X2012" s="14"/>
    </row>
    <row r="2013" customFormat="false" ht="15" hidden="false" customHeight="false" outlineLevel="0" collapsed="false">
      <c r="A2013" s="9" t="str">
        <f aca="false">IF('3. Layout Parts'!$A2013="","",TRIM('3. Layout Parts'!$A2013))</f>
        <v/>
      </c>
      <c r="B2013" s="9" t="str">
        <f aca="false">IF($A2013="","",'3. Layout Parts'!$D2013)</f>
        <v/>
      </c>
      <c r="C2013" s="9" t="str">
        <f aca="false">IF($A2013="","",'3. Layout Parts'!$B2013)</f>
        <v/>
      </c>
      <c r="D2013" s="9" t="str">
        <f aca="false">IF($A2013="","",'3. Layout Parts'!$C2013)</f>
        <v/>
      </c>
      <c r="E2013" s="9" t="str">
        <f aca="false">IF($A2013="","",IFERROR(INDEX('2. Schematic Parts'!$B$2:$B$3001,MATCH($A2013,'2. Schematic Parts'!$A$2:$A$3001,0)),"NOT FOUND"))</f>
        <v/>
      </c>
      <c r="F2013" s="9" t="str">
        <f aca="false">IF($A2013="","",IFERROR(INDEX('2. Schematic Parts'!$C$2:$C$3001,MATCH($A2013,'2. Schematic Parts'!$A$2:$A$3001,0))&amp;"","NOT FOUND"))</f>
        <v/>
      </c>
      <c r="G2013" s="9" t="str">
        <f aca="false">IF($A2013="","",IFERROR(INDEX('2. Schematic Parts'!$D$2:$D$3001,MATCH($A2013,'2. Schematic Parts'!$A$2:$A$3001,0))&amp;"","NOT FOUND"))</f>
        <v/>
      </c>
      <c r="H2013" s="9" t="str">
        <f aca="false">IF($A2013="","",IF(COUNTIF('2. Schematic Parts'!$A$2:$A$3001,$A2013)=0,"NOT IN SCHEMATIC","OK"))</f>
        <v/>
      </c>
      <c r="I2013" s="9" t="str">
        <f aca="false">IF($A2013="","",IF($H2013="NOT IN SCHEMATIC","",IF(UPPER(TRIM($C2013))=UPPER(TRIM($E2013)),"OK","MISMATCH")))</f>
        <v/>
      </c>
      <c r="J2013" s="9" t="str">
        <f aca="false">IF($A2013="","",IF($H2013="NOT IN SCHEMATIC","",IF($F2013="","NO SCH DECAL",IF($D2013="","",IF(UPPER(TRIM($D2013))=UPPER(TRIM($F2013)),"OK","MISMATCH")))))</f>
        <v/>
      </c>
      <c r="K2013" s="16" t="str">
        <f aca="false">IF($A2013="","",SUMPRODUCT(--ISNUMBER(SEARCH(","&amp;TRIM($A2013)&amp;",",","&amp;SUBSTITUTE('1. Master BOM'!$D$2:$D$400," ","")&amp;","))))</f>
        <v/>
      </c>
      <c r="L2013" s="16" t="str">
        <f aca="false">IF($A2013="","",IF($K2013&lt;&gt;1,0,SUMPRODUCT(ISNUMBER(SEARCH(","&amp;TRIM($A2013)&amp;",",","&amp;SUBSTITUTE('1. Master BOM'!$D$2:$D$400," ","")&amp;","))*ROW('1. Master BOM'!$D$2:$D$400))))</f>
        <v/>
      </c>
      <c r="M2013" s="9" t="str">
        <f aca="false">IF($A2013="","",IF($K2013=0,"NOT IN BOM",IF($K2013&gt;1,"MULTIPLE BOM LINES","OK")))</f>
        <v/>
      </c>
      <c r="N2013" s="9" t="str">
        <f aca="false">IF($A2013="","",IF($L2013=0,"—",INDEX('1. Master BOM'!$A$1:$A$400,$L2013)))</f>
        <v/>
      </c>
      <c r="O2013" s="9" t="str">
        <f aca="false">IF($A2013="","",IF($L2013=0,"—",INDEX('1. Master BOM'!$B$1:$B$400,$L2013)))</f>
        <v/>
      </c>
      <c r="P2013" s="9" t="str">
        <f aca="false">IF($A2013="","",IF(OR($H2013="NOT IN SCHEMATIC",$O2013="—"),"",IF($G2013="","NO SCH PN",IF(UPPER(TRIM($G2013))=UPPER(TRIM($O2013)),"OK","MISMATCH"))))</f>
        <v/>
      </c>
      <c r="Q2013" s="9" t="str">
        <f aca="false">IF($A2013="","",IF($L2013=0,"—",INDEX('1. Master BOM'!$E$1:$E$400,$L2013)))</f>
        <v/>
      </c>
      <c r="R2013" s="9" t="str">
        <f aca="false">IF($A2013="","",IF($L2013=0,"—",IF(T(INDEX('1. Master BOM'!$F$1:$F$400,$L2013))="","(not set)",INDEX('1. Master BOM'!$F$1:$F$400,$L2013))))</f>
        <v/>
      </c>
      <c r="S2013" s="9" t="str">
        <f aca="false">IF($A2013="","",IF(OR($R2013="—",$R2013="(not set)",$D2013=""),"",IF(ISNUMBER(SEARCH(SUBSTITUTE(SUBSTITUTE(SUBSTITUTE($R2013,"-",""),"_","")," ",""),SUBSTITUTE(SUBSTITUTE(SUBSTITUTE($D2013,"-",""),"_","")," ",""))),"OK","CHECK")))</f>
        <v/>
      </c>
      <c r="T2013" s="9" t="str">
        <f aca="false">IF($A2013="","",IF(OR($H2013="NOT IN SCHEMATIC",$I2013="MISMATCH",$J2013="MISMATCH",$P2013="MISMATCH",$M2013&lt;&gt;"OK"),"REVIEW","OK"))</f>
        <v/>
      </c>
      <c r="U2013" s="14"/>
      <c r="V2013" s="14"/>
      <c r="W2013" s="17"/>
      <c r="X2013" s="14"/>
    </row>
    <row r="2014" customFormat="false" ht="15" hidden="false" customHeight="false" outlineLevel="0" collapsed="false">
      <c r="A2014" s="9" t="str">
        <f aca="false">IF('3. Layout Parts'!$A2014="","",TRIM('3. Layout Parts'!$A2014))</f>
        <v/>
      </c>
      <c r="B2014" s="9" t="str">
        <f aca="false">IF($A2014="","",'3. Layout Parts'!$D2014)</f>
        <v/>
      </c>
      <c r="C2014" s="9" t="str">
        <f aca="false">IF($A2014="","",'3. Layout Parts'!$B2014)</f>
        <v/>
      </c>
      <c r="D2014" s="9" t="str">
        <f aca="false">IF($A2014="","",'3. Layout Parts'!$C2014)</f>
        <v/>
      </c>
      <c r="E2014" s="9" t="str">
        <f aca="false">IF($A2014="","",IFERROR(INDEX('2. Schematic Parts'!$B$2:$B$3001,MATCH($A2014,'2. Schematic Parts'!$A$2:$A$3001,0)),"NOT FOUND"))</f>
        <v/>
      </c>
      <c r="F2014" s="9" t="str">
        <f aca="false">IF($A2014="","",IFERROR(INDEX('2. Schematic Parts'!$C$2:$C$3001,MATCH($A2014,'2. Schematic Parts'!$A$2:$A$3001,0))&amp;"","NOT FOUND"))</f>
        <v/>
      </c>
      <c r="G2014" s="9" t="str">
        <f aca="false">IF($A2014="","",IFERROR(INDEX('2. Schematic Parts'!$D$2:$D$3001,MATCH($A2014,'2. Schematic Parts'!$A$2:$A$3001,0))&amp;"","NOT FOUND"))</f>
        <v/>
      </c>
      <c r="H2014" s="9" t="str">
        <f aca="false">IF($A2014="","",IF(COUNTIF('2. Schematic Parts'!$A$2:$A$3001,$A2014)=0,"NOT IN SCHEMATIC","OK"))</f>
        <v/>
      </c>
      <c r="I2014" s="9" t="str">
        <f aca="false">IF($A2014="","",IF($H2014="NOT IN SCHEMATIC","",IF(UPPER(TRIM($C2014))=UPPER(TRIM($E2014)),"OK","MISMATCH")))</f>
        <v/>
      </c>
      <c r="J2014" s="9" t="str">
        <f aca="false">IF($A2014="","",IF($H2014="NOT IN SCHEMATIC","",IF($F2014="","NO SCH DECAL",IF($D2014="","",IF(UPPER(TRIM($D2014))=UPPER(TRIM($F2014)),"OK","MISMATCH")))))</f>
        <v/>
      </c>
      <c r="K2014" s="16" t="str">
        <f aca="false">IF($A2014="","",SUMPRODUCT(--ISNUMBER(SEARCH(","&amp;TRIM($A2014)&amp;",",","&amp;SUBSTITUTE('1. Master BOM'!$D$2:$D$400," ","")&amp;","))))</f>
        <v/>
      </c>
      <c r="L2014" s="16" t="str">
        <f aca="false">IF($A2014="","",IF($K2014&lt;&gt;1,0,SUMPRODUCT(ISNUMBER(SEARCH(","&amp;TRIM($A2014)&amp;",",","&amp;SUBSTITUTE('1. Master BOM'!$D$2:$D$400," ","")&amp;","))*ROW('1. Master BOM'!$D$2:$D$400))))</f>
        <v/>
      </c>
      <c r="M2014" s="9" t="str">
        <f aca="false">IF($A2014="","",IF($K2014=0,"NOT IN BOM",IF($K2014&gt;1,"MULTIPLE BOM LINES","OK")))</f>
        <v/>
      </c>
      <c r="N2014" s="9" t="str">
        <f aca="false">IF($A2014="","",IF($L2014=0,"—",INDEX('1. Master BOM'!$A$1:$A$400,$L2014)))</f>
        <v/>
      </c>
      <c r="O2014" s="9" t="str">
        <f aca="false">IF($A2014="","",IF($L2014=0,"—",INDEX('1. Master BOM'!$B$1:$B$400,$L2014)))</f>
        <v/>
      </c>
      <c r="P2014" s="9" t="str">
        <f aca="false">IF($A2014="","",IF(OR($H2014="NOT IN SCHEMATIC",$O2014="—"),"",IF($G2014="","NO SCH PN",IF(UPPER(TRIM($G2014))=UPPER(TRIM($O2014)),"OK","MISMATCH"))))</f>
        <v/>
      </c>
      <c r="Q2014" s="9" t="str">
        <f aca="false">IF($A2014="","",IF($L2014=0,"—",INDEX('1. Master BOM'!$E$1:$E$400,$L2014)))</f>
        <v/>
      </c>
      <c r="R2014" s="9" t="str">
        <f aca="false">IF($A2014="","",IF($L2014=0,"—",IF(T(INDEX('1. Master BOM'!$F$1:$F$400,$L2014))="","(not set)",INDEX('1. Master BOM'!$F$1:$F$400,$L2014))))</f>
        <v/>
      </c>
      <c r="S2014" s="9" t="str">
        <f aca="false">IF($A2014="","",IF(OR($R2014="—",$R2014="(not set)",$D2014=""),"",IF(ISNUMBER(SEARCH(SUBSTITUTE(SUBSTITUTE(SUBSTITUTE($R2014,"-",""),"_","")," ",""),SUBSTITUTE(SUBSTITUTE(SUBSTITUTE($D2014,"-",""),"_","")," ",""))),"OK","CHECK")))</f>
        <v/>
      </c>
      <c r="T2014" s="9" t="str">
        <f aca="false">IF($A2014="","",IF(OR($H2014="NOT IN SCHEMATIC",$I2014="MISMATCH",$J2014="MISMATCH",$P2014="MISMATCH",$M2014&lt;&gt;"OK"),"REVIEW","OK"))</f>
        <v/>
      </c>
      <c r="U2014" s="14"/>
      <c r="V2014" s="14"/>
      <c r="W2014" s="17"/>
      <c r="X2014" s="14"/>
    </row>
    <row r="2015" customFormat="false" ht="15" hidden="false" customHeight="false" outlineLevel="0" collapsed="false">
      <c r="A2015" s="9" t="str">
        <f aca="false">IF('3. Layout Parts'!$A2015="","",TRIM('3. Layout Parts'!$A2015))</f>
        <v/>
      </c>
      <c r="B2015" s="9" t="str">
        <f aca="false">IF($A2015="","",'3. Layout Parts'!$D2015)</f>
        <v/>
      </c>
      <c r="C2015" s="9" t="str">
        <f aca="false">IF($A2015="","",'3. Layout Parts'!$B2015)</f>
        <v/>
      </c>
      <c r="D2015" s="9" t="str">
        <f aca="false">IF($A2015="","",'3. Layout Parts'!$C2015)</f>
        <v/>
      </c>
      <c r="E2015" s="9" t="str">
        <f aca="false">IF($A2015="","",IFERROR(INDEX('2. Schematic Parts'!$B$2:$B$3001,MATCH($A2015,'2. Schematic Parts'!$A$2:$A$3001,0)),"NOT FOUND"))</f>
        <v/>
      </c>
      <c r="F2015" s="9" t="str">
        <f aca="false">IF($A2015="","",IFERROR(INDEX('2. Schematic Parts'!$C$2:$C$3001,MATCH($A2015,'2. Schematic Parts'!$A$2:$A$3001,0))&amp;"","NOT FOUND"))</f>
        <v/>
      </c>
      <c r="G2015" s="9" t="str">
        <f aca="false">IF($A2015="","",IFERROR(INDEX('2. Schematic Parts'!$D$2:$D$3001,MATCH($A2015,'2. Schematic Parts'!$A$2:$A$3001,0))&amp;"","NOT FOUND"))</f>
        <v/>
      </c>
      <c r="H2015" s="9" t="str">
        <f aca="false">IF($A2015="","",IF(COUNTIF('2. Schematic Parts'!$A$2:$A$3001,$A2015)=0,"NOT IN SCHEMATIC","OK"))</f>
        <v/>
      </c>
      <c r="I2015" s="9" t="str">
        <f aca="false">IF($A2015="","",IF($H2015="NOT IN SCHEMATIC","",IF(UPPER(TRIM($C2015))=UPPER(TRIM($E2015)),"OK","MISMATCH")))</f>
        <v/>
      </c>
      <c r="J2015" s="9" t="str">
        <f aca="false">IF($A2015="","",IF($H2015="NOT IN SCHEMATIC","",IF($F2015="","NO SCH DECAL",IF($D2015="","",IF(UPPER(TRIM($D2015))=UPPER(TRIM($F2015)),"OK","MISMATCH")))))</f>
        <v/>
      </c>
      <c r="K2015" s="16" t="str">
        <f aca="false">IF($A2015="","",SUMPRODUCT(--ISNUMBER(SEARCH(","&amp;TRIM($A2015)&amp;",",","&amp;SUBSTITUTE('1. Master BOM'!$D$2:$D$400," ","")&amp;","))))</f>
        <v/>
      </c>
      <c r="L2015" s="16" t="str">
        <f aca="false">IF($A2015="","",IF($K2015&lt;&gt;1,0,SUMPRODUCT(ISNUMBER(SEARCH(","&amp;TRIM($A2015)&amp;",",","&amp;SUBSTITUTE('1. Master BOM'!$D$2:$D$400," ","")&amp;","))*ROW('1. Master BOM'!$D$2:$D$400))))</f>
        <v/>
      </c>
      <c r="M2015" s="9" t="str">
        <f aca="false">IF($A2015="","",IF($K2015=0,"NOT IN BOM",IF($K2015&gt;1,"MULTIPLE BOM LINES","OK")))</f>
        <v/>
      </c>
      <c r="N2015" s="9" t="str">
        <f aca="false">IF($A2015="","",IF($L2015=0,"—",INDEX('1. Master BOM'!$A$1:$A$400,$L2015)))</f>
        <v/>
      </c>
      <c r="O2015" s="9" t="str">
        <f aca="false">IF($A2015="","",IF($L2015=0,"—",INDEX('1. Master BOM'!$B$1:$B$400,$L2015)))</f>
        <v/>
      </c>
      <c r="P2015" s="9" t="str">
        <f aca="false">IF($A2015="","",IF(OR($H2015="NOT IN SCHEMATIC",$O2015="—"),"",IF($G2015="","NO SCH PN",IF(UPPER(TRIM($G2015))=UPPER(TRIM($O2015)),"OK","MISMATCH"))))</f>
        <v/>
      </c>
      <c r="Q2015" s="9" t="str">
        <f aca="false">IF($A2015="","",IF($L2015=0,"—",INDEX('1. Master BOM'!$E$1:$E$400,$L2015)))</f>
        <v/>
      </c>
      <c r="R2015" s="9" t="str">
        <f aca="false">IF($A2015="","",IF($L2015=0,"—",IF(T(INDEX('1. Master BOM'!$F$1:$F$400,$L2015))="","(not set)",INDEX('1. Master BOM'!$F$1:$F$400,$L2015))))</f>
        <v/>
      </c>
      <c r="S2015" s="9" t="str">
        <f aca="false">IF($A2015="","",IF(OR($R2015="—",$R2015="(not set)",$D2015=""),"",IF(ISNUMBER(SEARCH(SUBSTITUTE(SUBSTITUTE(SUBSTITUTE($R2015,"-",""),"_","")," ",""),SUBSTITUTE(SUBSTITUTE(SUBSTITUTE($D2015,"-",""),"_","")," ",""))),"OK","CHECK")))</f>
        <v/>
      </c>
      <c r="T2015" s="9" t="str">
        <f aca="false">IF($A2015="","",IF(OR($H2015="NOT IN SCHEMATIC",$I2015="MISMATCH",$J2015="MISMATCH",$P2015="MISMATCH",$M2015&lt;&gt;"OK"),"REVIEW","OK"))</f>
        <v/>
      </c>
      <c r="U2015" s="14"/>
      <c r="V2015" s="14"/>
      <c r="W2015" s="17"/>
      <c r="X2015" s="14"/>
    </row>
    <row r="2016" customFormat="false" ht="15" hidden="false" customHeight="false" outlineLevel="0" collapsed="false">
      <c r="A2016" s="9" t="str">
        <f aca="false">IF('3. Layout Parts'!$A2016="","",TRIM('3. Layout Parts'!$A2016))</f>
        <v/>
      </c>
      <c r="B2016" s="9" t="str">
        <f aca="false">IF($A2016="","",'3. Layout Parts'!$D2016)</f>
        <v/>
      </c>
      <c r="C2016" s="9" t="str">
        <f aca="false">IF($A2016="","",'3. Layout Parts'!$B2016)</f>
        <v/>
      </c>
      <c r="D2016" s="9" t="str">
        <f aca="false">IF($A2016="","",'3. Layout Parts'!$C2016)</f>
        <v/>
      </c>
      <c r="E2016" s="9" t="str">
        <f aca="false">IF($A2016="","",IFERROR(INDEX('2. Schematic Parts'!$B$2:$B$3001,MATCH($A2016,'2. Schematic Parts'!$A$2:$A$3001,0)),"NOT FOUND"))</f>
        <v/>
      </c>
      <c r="F2016" s="9" t="str">
        <f aca="false">IF($A2016="","",IFERROR(INDEX('2. Schematic Parts'!$C$2:$C$3001,MATCH($A2016,'2. Schematic Parts'!$A$2:$A$3001,0))&amp;"","NOT FOUND"))</f>
        <v/>
      </c>
      <c r="G2016" s="9" t="str">
        <f aca="false">IF($A2016="","",IFERROR(INDEX('2. Schematic Parts'!$D$2:$D$3001,MATCH($A2016,'2. Schematic Parts'!$A$2:$A$3001,0))&amp;"","NOT FOUND"))</f>
        <v/>
      </c>
      <c r="H2016" s="9" t="str">
        <f aca="false">IF($A2016="","",IF(COUNTIF('2. Schematic Parts'!$A$2:$A$3001,$A2016)=0,"NOT IN SCHEMATIC","OK"))</f>
        <v/>
      </c>
      <c r="I2016" s="9" t="str">
        <f aca="false">IF($A2016="","",IF($H2016="NOT IN SCHEMATIC","",IF(UPPER(TRIM($C2016))=UPPER(TRIM($E2016)),"OK","MISMATCH")))</f>
        <v/>
      </c>
      <c r="J2016" s="9" t="str">
        <f aca="false">IF($A2016="","",IF($H2016="NOT IN SCHEMATIC","",IF($F2016="","NO SCH DECAL",IF($D2016="","",IF(UPPER(TRIM($D2016))=UPPER(TRIM($F2016)),"OK","MISMATCH")))))</f>
        <v/>
      </c>
      <c r="K2016" s="16" t="str">
        <f aca="false">IF($A2016="","",SUMPRODUCT(--ISNUMBER(SEARCH(","&amp;TRIM($A2016)&amp;",",","&amp;SUBSTITUTE('1. Master BOM'!$D$2:$D$400," ","")&amp;","))))</f>
        <v/>
      </c>
      <c r="L2016" s="16" t="str">
        <f aca="false">IF($A2016="","",IF($K2016&lt;&gt;1,0,SUMPRODUCT(ISNUMBER(SEARCH(","&amp;TRIM($A2016)&amp;",",","&amp;SUBSTITUTE('1. Master BOM'!$D$2:$D$400," ","")&amp;","))*ROW('1. Master BOM'!$D$2:$D$400))))</f>
        <v/>
      </c>
      <c r="M2016" s="9" t="str">
        <f aca="false">IF($A2016="","",IF($K2016=0,"NOT IN BOM",IF($K2016&gt;1,"MULTIPLE BOM LINES","OK")))</f>
        <v/>
      </c>
      <c r="N2016" s="9" t="str">
        <f aca="false">IF($A2016="","",IF($L2016=0,"—",INDEX('1. Master BOM'!$A$1:$A$400,$L2016)))</f>
        <v/>
      </c>
      <c r="O2016" s="9" t="str">
        <f aca="false">IF($A2016="","",IF($L2016=0,"—",INDEX('1. Master BOM'!$B$1:$B$400,$L2016)))</f>
        <v/>
      </c>
      <c r="P2016" s="9" t="str">
        <f aca="false">IF($A2016="","",IF(OR($H2016="NOT IN SCHEMATIC",$O2016="—"),"",IF($G2016="","NO SCH PN",IF(UPPER(TRIM($G2016))=UPPER(TRIM($O2016)),"OK","MISMATCH"))))</f>
        <v/>
      </c>
      <c r="Q2016" s="9" t="str">
        <f aca="false">IF($A2016="","",IF($L2016=0,"—",INDEX('1. Master BOM'!$E$1:$E$400,$L2016)))</f>
        <v/>
      </c>
      <c r="R2016" s="9" t="str">
        <f aca="false">IF($A2016="","",IF($L2016=0,"—",IF(T(INDEX('1. Master BOM'!$F$1:$F$400,$L2016))="","(not set)",INDEX('1. Master BOM'!$F$1:$F$400,$L2016))))</f>
        <v/>
      </c>
      <c r="S2016" s="9" t="str">
        <f aca="false">IF($A2016="","",IF(OR($R2016="—",$R2016="(not set)",$D2016=""),"",IF(ISNUMBER(SEARCH(SUBSTITUTE(SUBSTITUTE(SUBSTITUTE($R2016,"-",""),"_","")," ",""),SUBSTITUTE(SUBSTITUTE(SUBSTITUTE($D2016,"-",""),"_","")," ",""))),"OK","CHECK")))</f>
        <v/>
      </c>
      <c r="T2016" s="9" t="str">
        <f aca="false">IF($A2016="","",IF(OR($H2016="NOT IN SCHEMATIC",$I2016="MISMATCH",$J2016="MISMATCH",$P2016="MISMATCH",$M2016&lt;&gt;"OK"),"REVIEW","OK"))</f>
        <v/>
      </c>
      <c r="U2016" s="14"/>
      <c r="V2016" s="14"/>
      <c r="W2016" s="17"/>
      <c r="X2016" s="14"/>
    </row>
    <row r="2017" customFormat="false" ht="15" hidden="false" customHeight="false" outlineLevel="0" collapsed="false">
      <c r="A2017" s="9" t="str">
        <f aca="false">IF('3. Layout Parts'!$A2017="","",TRIM('3. Layout Parts'!$A2017))</f>
        <v/>
      </c>
      <c r="B2017" s="9" t="str">
        <f aca="false">IF($A2017="","",'3. Layout Parts'!$D2017)</f>
        <v/>
      </c>
      <c r="C2017" s="9" t="str">
        <f aca="false">IF($A2017="","",'3. Layout Parts'!$B2017)</f>
        <v/>
      </c>
      <c r="D2017" s="9" t="str">
        <f aca="false">IF($A2017="","",'3. Layout Parts'!$C2017)</f>
        <v/>
      </c>
      <c r="E2017" s="9" t="str">
        <f aca="false">IF($A2017="","",IFERROR(INDEX('2. Schematic Parts'!$B$2:$B$3001,MATCH($A2017,'2. Schematic Parts'!$A$2:$A$3001,0)),"NOT FOUND"))</f>
        <v/>
      </c>
      <c r="F2017" s="9" t="str">
        <f aca="false">IF($A2017="","",IFERROR(INDEX('2. Schematic Parts'!$C$2:$C$3001,MATCH($A2017,'2. Schematic Parts'!$A$2:$A$3001,0))&amp;"","NOT FOUND"))</f>
        <v/>
      </c>
      <c r="G2017" s="9" t="str">
        <f aca="false">IF($A2017="","",IFERROR(INDEX('2. Schematic Parts'!$D$2:$D$3001,MATCH($A2017,'2. Schematic Parts'!$A$2:$A$3001,0))&amp;"","NOT FOUND"))</f>
        <v/>
      </c>
      <c r="H2017" s="9" t="str">
        <f aca="false">IF($A2017="","",IF(COUNTIF('2. Schematic Parts'!$A$2:$A$3001,$A2017)=0,"NOT IN SCHEMATIC","OK"))</f>
        <v/>
      </c>
      <c r="I2017" s="9" t="str">
        <f aca="false">IF($A2017="","",IF($H2017="NOT IN SCHEMATIC","",IF(UPPER(TRIM($C2017))=UPPER(TRIM($E2017)),"OK","MISMATCH")))</f>
        <v/>
      </c>
      <c r="J2017" s="9" t="str">
        <f aca="false">IF($A2017="","",IF($H2017="NOT IN SCHEMATIC","",IF($F2017="","NO SCH DECAL",IF($D2017="","",IF(UPPER(TRIM($D2017))=UPPER(TRIM($F2017)),"OK","MISMATCH")))))</f>
        <v/>
      </c>
      <c r="K2017" s="16" t="str">
        <f aca="false">IF($A2017="","",SUMPRODUCT(--ISNUMBER(SEARCH(","&amp;TRIM($A2017)&amp;",",","&amp;SUBSTITUTE('1. Master BOM'!$D$2:$D$400," ","")&amp;","))))</f>
        <v/>
      </c>
      <c r="L2017" s="16" t="str">
        <f aca="false">IF($A2017="","",IF($K2017&lt;&gt;1,0,SUMPRODUCT(ISNUMBER(SEARCH(","&amp;TRIM($A2017)&amp;",",","&amp;SUBSTITUTE('1. Master BOM'!$D$2:$D$400," ","")&amp;","))*ROW('1. Master BOM'!$D$2:$D$400))))</f>
        <v/>
      </c>
      <c r="M2017" s="9" t="str">
        <f aca="false">IF($A2017="","",IF($K2017=0,"NOT IN BOM",IF($K2017&gt;1,"MULTIPLE BOM LINES","OK")))</f>
        <v/>
      </c>
      <c r="N2017" s="9" t="str">
        <f aca="false">IF($A2017="","",IF($L2017=0,"—",INDEX('1. Master BOM'!$A$1:$A$400,$L2017)))</f>
        <v/>
      </c>
      <c r="O2017" s="9" t="str">
        <f aca="false">IF($A2017="","",IF($L2017=0,"—",INDEX('1. Master BOM'!$B$1:$B$400,$L2017)))</f>
        <v/>
      </c>
      <c r="P2017" s="9" t="str">
        <f aca="false">IF($A2017="","",IF(OR($H2017="NOT IN SCHEMATIC",$O2017="—"),"",IF($G2017="","NO SCH PN",IF(UPPER(TRIM($G2017))=UPPER(TRIM($O2017)),"OK","MISMATCH"))))</f>
        <v/>
      </c>
      <c r="Q2017" s="9" t="str">
        <f aca="false">IF($A2017="","",IF($L2017=0,"—",INDEX('1. Master BOM'!$E$1:$E$400,$L2017)))</f>
        <v/>
      </c>
      <c r="R2017" s="9" t="str">
        <f aca="false">IF($A2017="","",IF($L2017=0,"—",IF(T(INDEX('1. Master BOM'!$F$1:$F$400,$L2017))="","(not set)",INDEX('1. Master BOM'!$F$1:$F$400,$L2017))))</f>
        <v/>
      </c>
      <c r="S2017" s="9" t="str">
        <f aca="false">IF($A2017="","",IF(OR($R2017="—",$R2017="(not set)",$D2017=""),"",IF(ISNUMBER(SEARCH(SUBSTITUTE(SUBSTITUTE(SUBSTITUTE($R2017,"-",""),"_","")," ",""),SUBSTITUTE(SUBSTITUTE(SUBSTITUTE($D2017,"-",""),"_","")," ",""))),"OK","CHECK")))</f>
        <v/>
      </c>
      <c r="T2017" s="9" t="str">
        <f aca="false">IF($A2017="","",IF(OR($H2017="NOT IN SCHEMATIC",$I2017="MISMATCH",$J2017="MISMATCH",$P2017="MISMATCH",$M2017&lt;&gt;"OK"),"REVIEW","OK"))</f>
        <v/>
      </c>
      <c r="U2017" s="14"/>
      <c r="V2017" s="14"/>
      <c r="W2017" s="17"/>
      <c r="X2017" s="14"/>
    </row>
    <row r="2018" customFormat="false" ht="15" hidden="false" customHeight="false" outlineLevel="0" collapsed="false">
      <c r="A2018" s="9" t="str">
        <f aca="false">IF('3. Layout Parts'!$A2018="","",TRIM('3. Layout Parts'!$A2018))</f>
        <v/>
      </c>
      <c r="B2018" s="9" t="str">
        <f aca="false">IF($A2018="","",'3. Layout Parts'!$D2018)</f>
        <v/>
      </c>
      <c r="C2018" s="9" t="str">
        <f aca="false">IF($A2018="","",'3. Layout Parts'!$B2018)</f>
        <v/>
      </c>
      <c r="D2018" s="9" t="str">
        <f aca="false">IF($A2018="","",'3. Layout Parts'!$C2018)</f>
        <v/>
      </c>
      <c r="E2018" s="9" t="str">
        <f aca="false">IF($A2018="","",IFERROR(INDEX('2. Schematic Parts'!$B$2:$B$3001,MATCH($A2018,'2. Schematic Parts'!$A$2:$A$3001,0)),"NOT FOUND"))</f>
        <v/>
      </c>
      <c r="F2018" s="9" t="str">
        <f aca="false">IF($A2018="","",IFERROR(INDEX('2. Schematic Parts'!$C$2:$C$3001,MATCH($A2018,'2. Schematic Parts'!$A$2:$A$3001,0))&amp;"","NOT FOUND"))</f>
        <v/>
      </c>
      <c r="G2018" s="9" t="str">
        <f aca="false">IF($A2018="","",IFERROR(INDEX('2. Schematic Parts'!$D$2:$D$3001,MATCH($A2018,'2. Schematic Parts'!$A$2:$A$3001,0))&amp;"","NOT FOUND"))</f>
        <v/>
      </c>
      <c r="H2018" s="9" t="str">
        <f aca="false">IF($A2018="","",IF(COUNTIF('2. Schematic Parts'!$A$2:$A$3001,$A2018)=0,"NOT IN SCHEMATIC","OK"))</f>
        <v/>
      </c>
      <c r="I2018" s="9" t="str">
        <f aca="false">IF($A2018="","",IF($H2018="NOT IN SCHEMATIC","",IF(UPPER(TRIM($C2018))=UPPER(TRIM($E2018)),"OK","MISMATCH")))</f>
        <v/>
      </c>
      <c r="J2018" s="9" t="str">
        <f aca="false">IF($A2018="","",IF($H2018="NOT IN SCHEMATIC","",IF($F2018="","NO SCH DECAL",IF($D2018="","",IF(UPPER(TRIM($D2018))=UPPER(TRIM($F2018)),"OK","MISMATCH")))))</f>
        <v/>
      </c>
      <c r="K2018" s="16" t="str">
        <f aca="false">IF($A2018="","",SUMPRODUCT(--ISNUMBER(SEARCH(","&amp;TRIM($A2018)&amp;",",","&amp;SUBSTITUTE('1. Master BOM'!$D$2:$D$400," ","")&amp;","))))</f>
        <v/>
      </c>
      <c r="L2018" s="16" t="str">
        <f aca="false">IF($A2018="","",IF($K2018&lt;&gt;1,0,SUMPRODUCT(ISNUMBER(SEARCH(","&amp;TRIM($A2018)&amp;",",","&amp;SUBSTITUTE('1. Master BOM'!$D$2:$D$400," ","")&amp;","))*ROW('1. Master BOM'!$D$2:$D$400))))</f>
        <v/>
      </c>
      <c r="M2018" s="9" t="str">
        <f aca="false">IF($A2018="","",IF($K2018=0,"NOT IN BOM",IF($K2018&gt;1,"MULTIPLE BOM LINES","OK")))</f>
        <v/>
      </c>
      <c r="N2018" s="9" t="str">
        <f aca="false">IF($A2018="","",IF($L2018=0,"—",INDEX('1. Master BOM'!$A$1:$A$400,$L2018)))</f>
        <v/>
      </c>
      <c r="O2018" s="9" t="str">
        <f aca="false">IF($A2018="","",IF($L2018=0,"—",INDEX('1. Master BOM'!$B$1:$B$400,$L2018)))</f>
        <v/>
      </c>
      <c r="P2018" s="9" t="str">
        <f aca="false">IF($A2018="","",IF(OR($H2018="NOT IN SCHEMATIC",$O2018="—"),"",IF($G2018="","NO SCH PN",IF(UPPER(TRIM($G2018))=UPPER(TRIM($O2018)),"OK","MISMATCH"))))</f>
        <v/>
      </c>
      <c r="Q2018" s="9" t="str">
        <f aca="false">IF($A2018="","",IF($L2018=0,"—",INDEX('1. Master BOM'!$E$1:$E$400,$L2018)))</f>
        <v/>
      </c>
      <c r="R2018" s="9" t="str">
        <f aca="false">IF($A2018="","",IF($L2018=0,"—",IF(T(INDEX('1. Master BOM'!$F$1:$F$400,$L2018))="","(not set)",INDEX('1. Master BOM'!$F$1:$F$400,$L2018))))</f>
        <v/>
      </c>
      <c r="S2018" s="9" t="str">
        <f aca="false">IF($A2018="","",IF(OR($R2018="—",$R2018="(not set)",$D2018=""),"",IF(ISNUMBER(SEARCH(SUBSTITUTE(SUBSTITUTE(SUBSTITUTE($R2018,"-",""),"_","")," ",""),SUBSTITUTE(SUBSTITUTE(SUBSTITUTE($D2018,"-",""),"_","")," ",""))),"OK","CHECK")))</f>
        <v/>
      </c>
      <c r="T2018" s="9" t="str">
        <f aca="false">IF($A2018="","",IF(OR($H2018="NOT IN SCHEMATIC",$I2018="MISMATCH",$J2018="MISMATCH",$P2018="MISMATCH",$M2018&lt;&gt;"OK"),"REVIEW","OK"))</f>
        <v/>
      </c>
      <c r="U2018" s="14"/>
      <c r="V2018" s="14"/>
      <c r="W2018" s="17"/>
      <c r="X2018" s="14"/>
    </row>
    <row r="2019" customFormat="false" ht="15" hidden="false" customHeight="false" outlineLevel="0" collapsed="false">
      <c r="A2019" s="9" t="str">
        <f aca="false">IF('3. Layout Parts'!$A2019="","",TRIM('3. Layout Parts'!$A2019))</f>
        <v/>
      </c>
      <c r="B2019" s="9" t="str">
        <f aca="false">IF($A2019="","",'3. Layout Parts'!$D2019)</f>
        <v/>
      </c>
      <c r="C2019" s="9" t="str">
        <f aca="false">IF($A2019="","",'3. Layout Parts'!$B2019)</f>
        <v/>
      </c>
      <c r="D2019" s="9" t="str">
        <f aca="false">IF($A2019="","",'3. Layout Parts'!$C2019)</f>
        <v/>
      </c>
      <c r="E2019" s="9" t="str">
        <f aca="false">IF($A2019="","",IFERROR(INDEX('2. Schematic Parts'!$B$2:$B$3001,MATCH($A2019,'2. Schematic Parts'!$A$2:$A$3001,0)),"NOT FOUND"))</f>
        <v/>
      </c>
      <c r="F2019" s="9" t="str">
        <f aca="false">IF($A2019="","",IFERROR(INDEX('2. Schematic Parts'!$C$2:$C$3001,MATCH($A2019,'2. Schematic Parts'!$A$2:$A$3001,0))&amp;"","NOT FOUND"))</f>
        <v/>
      </c>
      <c r="G2019" s="9" t="str">
        <f aca="false">IF($A2019="","",IFERROR(INDEX('2. Schematic Parts'!$D$2:$D$3001,MATCH($A2019,'2. Schematic Parts'!$A$2:$A$3001,0))&amp;"","NOT FOUND"))</f>
        <v/>
      </c>
      <c r="H2019" s="9" t="str">
        <f aca="false">IF($A2019="","",IF(COUNTIF('2. Schematic Parts'!$A$2:$A$3001,$A2019)=0,"NOT IN SCHEMATIC","OK"))</f>
        <v/>
      </c>
      <c r="I2019" s="9" t="str">
        <f aca="false">IF($A2019="","",IF($H2019="NOT IN SCHEMATIC","",IF(UPPER(TRIM($C2019))=UPPER(TRIM($E2019)),"OK","MISMATCH")))</f>
        <v/>
      </c>
      <c r="J2019" s="9" t="str">
        <f aca="false">IF($A2019="","",IF($H2019="NOT IN SCHEMATIC","",IF($F2019="","NO SCH DECAL",IF($D2019="","",IF(UPPER(TRIM($D2019))=UPPER(TRIM($F2019)),"OK","MISMATCH")))))</f>
        <v/>
      </c>
      <c r="K2019" s="16" t="str">
        <f aca="false">IF($A2019="","",SUMPRODUCT(--ISNUMBER(SEARCH(","&amp;TRIM($A2019)&amp;",",","&amp;SUBSTITUTE('1. Master BOM'!$D$2:$D$400," ","")&amp;","))))</f>
        <v/>
      </c>
      <c r="L2019" s="16" t="str">
        <f aca="false">IF($A2019="","",IF($K2019&lt;&gt;1,0,SUMPRODUCT(ISNUMBER(SEARCH(","&amp;TRIM($A2019)&amp;",",","&amp;SUBSTITUTE('1. Master BOM'!$D$2:$D$400," ","")&amp;","))*ROW('1. Master BOM'!$D$2:$D$400))))</f>
        <v/>
      </c>
      <c r="M2019" s="9" t="str">
        <f aca="false">IF($A2019="","",IF($K2019=0,"NOT IN BOM",IF($K2019&gt;1,"MULTIPLE BOM LINES","OK")))</f>
        <v/>
      </c>
      <c r="N2019" s="9" t="str">
        <f aca="false">IF($A2019="","",IF($L2019=0,"—",INDEX('1. Master BOM'!$A$1:$A$400,$L2019)))</f>
        <v/>
      </c>
      <c r="O2019" s="9" t="str">
        <f aca="false">IF($A2019="","",IF($L2019=0,"—",INDEX('1. Master BOM'!$B$1:$B$400,$L2019)))</f>
        <v/>
      </c>
      <c r="P2019" s="9" t="str">
        <f aca="false">IF($A2019="","",IF(OR($H2019="NOT IN SCHEMATIC",$O2019="—"),"",IF($G2019="","NO SCH PN",IF(UPPER(TRIM($G2019))=UPPER(TRIM($O2019)),"OK","MISMATCH"))))</f>
        <v/>
      </c>
      <c r="Q2019" s="9" t="str">
        <f aca="false">IF($A2019="","",IF($L2019=0,"—",INDEX('1. Master BOM'!$E$1:$E$400,$L2019)))</f>
        <v/>
      </c>
      <c r="R2019" s="9" t="str">
        <f aca="false">IF($A2019="","",IF($L2019=0,"—",IF(T(INDEX('1. Master BOM'!$F$1:$F$400,$L2019))="","(not set)",INDEX('1. Master BOM'!$F$1:$F$400,$L2019))))</f>
        <v/>
      </c>
      <c r="S2019" s="9" t="str">
        <f aca="false">IF($A2019="","",IF(OR($R2019="—",$R2019="(not set)",$D2019=""),"",IF(ISNUMBER(SEARCH(SUBSTITUTE(SUBSTITUTE(SUBSTITUTE($R2019,"-",""),"_","")," ",""),SUBSTITUTE(SUBSTITUTE(SUBSTITUTE($D2019,"-",""),"_","")," ",""))),"OK","CHECK")))</f>
        <v/>
      </c>
      <c r="T2019" s="9" t="str">
        <f aca="false">IF($A2019="","",IF(OR($H2019="NOT IN SCHEMATIC",$I2019="MISMATCH",$J2019="MISMATCH",$P2019="MISMATCH",$M2019&lt;&gt;"OK"),"REVIEW","OK"))</f>
        <v/>
      </c>
      <c r="U2019" s="14"/>
      <c r="V2019" s="14"/>
      <c r="W2019" s="17"/>
      <c r="X2019" s="14"/>
    </row>
    <row r="2020" customFormat="false" ht="15" hidden="false" customHeight="false" outlineLevel="0" collapsed="false">
      <c r="A2020" s="9" t="str">
        <f aca="false">IF('3. Layout Parts'!$A2020="","",TRIM('3. Layout Parts'!$A2020))</f>
        <v/>
      </c>
      <c r="B2020" s="9" t="str">
        <f aca="false">IF($A2020="","",'3. Layout Parts'!$D2020)</f>
        <v/>
      </c>
      <c r="C2020" s="9" t="str">
        <f aca="false">IF($A2020="","",'3. Layout Parts'!$B2020)</f>
        <v/>
      </c>
      <c r="D2020" s="9" t="str">
        <f aca="false">IF($A2020="","",'3. Layout Parts'!$C2020)</f>
        <v/>
      </c>
      <c r="E2020" s="9" t="str">
        <f aca="false">IF($A2020="","",IFERROR(INDEX('2. Schematic Parts'!$B$2:$B$3001,MATCH($A2020,'2. Schematic Parts'!$A$2:$A$3001,0)),"NOT FOUND"))</f>
        <v/>
      </c>
      <c r="F2020" s="9" t="str">
        <f aca="false">IF($A2020="","",IFERROR(INDEX('2. Schematic Parts'!$C$2:$C$3001,MATCH($A2020,'2. Schematic Parts'!$A$2:$A$3001,0))&amp;"","NOT FOUND"))</f>
        <v/>
      </c>
      <c r="G2020" s="9" t="str">
        <f aca="false">IF($A2020="","",IFERROR(INDEX('2. Schematic Parts'!$D$2:$D$3001,MATCH($A2020,'2. Schematic Parts'!$A$2:$A$3001,0))&amp;"","NOT FOUND"))</f>
        <v/>
      </c>
      <c r="H2020" s="9" t="str">
        <f aca="false">IF($A2020="","",IF(COUNTIF('2. Schematic Parts'!$A$2:$A$3001,$A2020)=0,"NOT IN SCHEMATIC","OK"))</f>
        <v/>
      </c>
      <c r="I2020" s="9" t="str">
        <f aca="false">IF($A2020="","",IF($H2020="NOT IN SCHEMATIC","",IF(UPPER(TRIM($C2020))=UPPER(TRIM($E2020)),"OK","MISMATCH")))</f>
        <v/>
      </c>
      <c r="J2020" s="9" t="str">
        <f aca="false">IF($A2020="","",IF($H2020="NOT IN SCHEMATIC","",IF($F2020="","NO SCH DECAL",IF($D2020="","",IF(UPPER(TRIM($D2020))=UPPER(TRIM($F2020)),"OK","MISMATCH")))))</f>
        <v/>
      </c>
      <c r="K2020" s="16" t="str">
        <f aca="false">IF($A2020="","",SUMPRODUCT(--ISNUMBER(SEARCH(","&amp;TRIM($A2020)&amp;",",","&amp;SUBSTITUTE('1. Master BOM'!$D$2:$D$400," ","")&amp;","))))</f>
        <v/>
      </c>
      <c r="L2020" s="16" t="str">
        <f aca="false">IF($A2020="","",IF($K2020&lt;&gt;1,0,SUMPRODUCT(ISNUMBER(SEARCH(","&amp;TRIM($A2020)&amp;",",","&amp;SUBSTITUTE('1. Master BOM'!$D$2:$D$400," ","")&amp;","))*ROW('1. Master BOM'!$D$2:$D$400))))</f>
        <v/>
      </c>
      <c r="M2020" s="9" t="str">
        <f aca="false">IF($A2020="","",IF($K2020=0,"NOT IN BOM",IF($K2020&gt;1,"MULTIPLE BOM LINES","OK")))</f>
        <v/>
      </c>
      <c r="N2020" s="9" t="str">
        <f aca="false">IF($A2020="","",IF($L2020=0,"—",INDEX('1. Master BOM'!$A$1:$A$400,$L2020)))</f>
        <v/>
      </c>
      <c r="O2020" s="9" t="str">
        <f aca="false">IF($A2020="","",IF($L2020=0,"—",INDEX('1. Master BOM'!$B$1:$B$400,$L2020)))</f>
        <v/>
      </c>
      <c r="P2020" s="9" t="str">
        <f aca="false">IF($A2020="","",IF(OR($H2020="NOT IN SCHEMATIC",$O2020="—"),"",IF($G2020="","NO SCH PN",IF(UPPER(TRIM($G2020))=UPPER(TRIM($O2020)),"OK","MISMATCH"))))</f>
        <v/>
      </c>
      <c r="Q2020" s="9" t="str">
        <f aca="false">IF($A2020="","",IF($L2020=0,"—",INDEX('1. Master BOM'!$E$1:$E$400,$L2020)))</f>
        <v/>
      </c>
      <c r="R2020" s="9" t="str">
        <f aca="false">IF($A2020="","",IF($L2020=0,"—",IF(T(INDEX('1. Master BOM'!$F$1:$F$400,$L2020))="","(not set)",INDEX('1. Master BOM'!$F$1:$F$400,$L2020))))</f>
        <v/>
      </c>
      <c r="S2020" s="9" t="str">
        <f aca="false">IF($A2020="","",IF(OR($R2020="—",$R2020="(not set)",$D2020=""),"",IF(ISNUMBER(SEARCH(SUBSTITUTE(SUBSTITUTE(SUBSTITUTE($R2020,"-",""),"_","")," ",""),SUBSTITUTE(SUBSTITUTE(SUBSTITUTE($D2020,"-",""),"_","")," ",""))),"OK","CHECK")))</f>
        <v/>
      </c>
      <c r="T2020" s="9" t="str">
        <f aca="false">IF($A2020="","",IF(OR($H2020="NOT IN SCHEMATIC",$I2020="MISMATCH",$J2020="MISMATCH",$P2020="MISMATCH",$M2020&lt;&gt;"OK"),"REVIEW","OK"))</f>
        <v/>
      </c>
      <c r="U2020" s="14"/>
      <c r="V2020" s="14"/>
      <c r="W2020" s="17"/>
      <c r="X2020" s="14"/>
    </row>
    <row r="2021" customFormat="false" ht="15" hidden="false" customHeight="false" outlineLevel="0" collapsed="false">
      <c r="A2021" s="9" t="str">
        <f aca="false">IF('3. Layout Parts'!$A2021="","",TRIM('3. Layout Parts'!$A2021))</f>
        <v/>
      </c>
      <c r="B2021" s="9" t="str">
        <f aca="false">IF($A2021="","",'3. Layout Parts'!$D2021)</f>
        <v/>
      </c>
      <c r="C2021" s="9" t="str">
        <f aca="false">IF($A2021="","",'3. Layout Parts'!$B2021)</f>
        <v/>
      </c>
      <c r="D2021" s="9" t="str">
        <f aca="false">IF($A2021="","",'3. Layout Parts'!$C2021)</f>
        <v/>
      </c>
      <c r="E2021" s="9" t="str">
        <f aca="false">IF($A2021="","",IFERROR(INDEX('2. Schematic Parts'!$B$2:$B$3001,MATCH($A2021,'2. Schematic Parts'!$A$2:$A$3001,0)),"NOT FOUND"))</f>
        <v/>
      </c>
      <c r="F2021" s="9" t="str">
        <f aca="false">IF($A2021="","",IFERROR(INDEX('2. Schematic Parts'!$C$2:$C$3001,MATCH($A2021,'2. Schematic Parts'!$A$2:$A$3001,0))&amp;"","NOT FOUND"))</f>
        <v/>
      </c>
      <c r="G2021" s="9" t="str">
        <f aca="false">IF($A2021="","",IFERROR(INDEX('2. Schematic Parts'!$D$2:$D$3001,MATCH($A2021,'2. Schematic Parts'!$A$2:$A$3001,0))&amp;"","NOT FOUND"))</f>
        <v/>
      </c>
      <c r="H2021" s="9" t="str">
        <f aca="false">IF($A2021="","",IF(COUNTIF('2. Schematic Parts'!$A$2:$A$3001,$A2021)=0,"NOT IN SCHEMATIC","OK"))</f>
        <v/>
      </c>
      <c r="I2021" s="9" t="str">
        <f aca="false">IF($A2021="","",IF($H2021="NOT IN SCHEMATIC","",IF(UPPER(TRIM($C2021))=UPPER(TRIM($E2021)),"OK","MISMATCH")))</f>
        <v/>
      </c>
      <c r="J2021" s="9" t="str">
        <f aca="false">IF($A2021="","",IF($H2021="NOT IN SCHEMATIC","",IF($F2021="","NO SCH DECAL",IF($D2021="","",IF(UPPER(TRIM($D2021))=UPPER(TRIM($F2021)),"OK","MISMATCH")))))</f>
        <v/>
      </c>
      <c r="K2021" s="16" t="str">
        <f aca="false">IF($A2021="","",SUMPRODUCT(--ISNUMBER(SEARCH(","&amp;TRIM($A2021)&amp;",",","&amp;SUBSTITUTE('1. Master BOM'!$D$2:$D$400," ","")&amp;","))))</f>
        <v/>
      </c>
      <c r="L2021" s="16" t="str">
        <f aca="false">IF($A2021="","",IF($K2021&lt;&gt;1,0,SUMPRODUCT(ISNUMBER(SEARCH(","&amp;TRIM($A2021)&amp;",",","&amp;SUBSTITUTE('1. Master BOM'!$D$2:$D$400," ","")&amp;","))*ROW('1. Master BOM'!$D$2:$D$400))))</f>
        <v/>
      </c>
      <c r="M2021" s="9" t="str">
        <f aca="false">IF($A2021="","",IF($K2021=0,"NOT IN BOM",IF($K2021&gt;1,"MULTIPLE BOM LINES","OK")))</f>
        <v/>
      </c>
      <c r="N2021" s="9" t="str">
        <f aca="false">IF($A2021="","",IF($L2021=0,"—",INDEX('1. Master BOM'!$A$1:$A$400,$L2021)))</f>
        <v/>
      </c>
      <c r="O2021" s="9" t="str">
        <f aca="false">IF($A2021="","",IF($L2021=0,"—",INDEX('1. Master BOM'!$B$1:$B$400,$L2021)))</f>
        <v/>
      </c>
      <c r="P2021" s="9" t="str">
        <f aca="false">IF($A2021="","",IF(OR($H2021="NOT IN SCHEMATIC",$O2021="—"),"",IF($G2021="","NO SCH PN",IF(UPPER(TRIM($G2021))=UPPER(TRIM($O2021)),"OK","MISMATCH"))))</f>
        <v/>
      </c>
      <c r="Q2021" s="9" t="str">
        <f aca="false">IF($A2021="","",IF($L2021=0,"—",INDEX('1. Master BOM'!$E$1:$E$400,$L2021)))</f>
        <v/>
      </c>
      <c r="R2021" s="9" t="str">
        <f aca="false">IF($A2021="","",IF($L2021=0,"—",IF(T(INDEX('1. Master BOM'!$F$1:$F$400,$L2021))="","(not set)",INDEX('1. Master BOM'!$F$1:$F$400,$L2021))))</f>
        <v/>
      </c>
      <c r="S2021" s="9" t="str">
        <f aca="false">IF($A2021="","",IF(OR($R2021="—",$R2021="(not set)",$D2021=""),"",IF(ISNUMBER(SEARCH(SUBSTITUTE(SUBSTITUTE(SUBSTITUTE($R2021,"-",""),"_","")," ",""),SUBSTITUTE(SUBSTITUTE(SUBSTITUTE($D2021,"-",""),"_","")," ",""))),"OK","CHECK")))</f>
        <v/>
      </c>
      <c r="T2021" s="9" t="str">
        <f aca="false">IF($A2021="","",IF(OR($H2021="NOT IN SCHEMATIC",$I2021="MISMATCH",$J2021="MISMATCH",$P2021="MISMATCH",$M2021&lt;&gt;"OK"),"REVIEW","OK"))</f>
        <v/>
      </c>
      <c r="U2021" s="14"/>
      <c r="V2021" s="14"/>
      <c r="W2021" s="17"/>
      <c r="X2021" s="14"/>
    </row>
    <row r="2022" customFormat="false" ht="15" hidden="false" customHeight="false" outlineLevel="0" collapsed="false">
      <c r="A2022" s="9" t="str">
        <f aca="false">IF('3. Layout Parts'!$A2022="","",TRIM('3. Layout Parts'!$A2022))</f>
        <v/>
      </c>
      <c r="B2022" s="9" t="str">
        <f aca="false">IF($A2022="","",'3. Layout Parts'!$D2022)</f>
        <v/>
      </c>
      <c r="C2022" s="9" t="str">
        <f aca="false">IF($A2022="","",'3. Layout Parts'!$B2022)</f>
        <v/>
      </c>
      <c r="D2022" s="9" t="str">
        <f aca="false">IF($A2022="","",'3. Layout Parts'!$C2022)</f>
        <v/>
      </c>
      <c r="E2022" s="9" t="str">
        <f aca="false">IF($A2022="","",IFERROR(INDEX('2. Schematic Parts'!$B$2:$B$3001,MATCH($A2022,'2. Schematic Parts'!$A$2:$A$3001,0)),"NOT FOUND"))</f>
        <v/>
      </c>
      <c r="F2022" s="9" t="str">
        <f aca="false">IF($A2022="","",IFERROR(INDEX('2. Schematic Parts'!$C$2:$C$3001,MATCH($A2022,'2. Schematic Parts'!$A$2:$A$3001,0))&amp;"","NOT FOUND"))</f>
        <v/>
      </c>
      <c r="G2022" s="9" t="str">
        <f aca="false">IF($A2022="","",IFERROR(INDEX('2. Schematic Parts'!$D$2:$D$3001,MATCH($A2022,'2. Schematic Parts'!$A$2:$A$3001,0))&amp;"","NOT FOUND"))</f>
        <v/>
      </c>
      <c r="H2022" s="9" t="str">
        <f aca="false">IF($A2022="","",IF(COUNTIF('2. Schematic Parts'!$A$2:$A$3001,$A2022)=0,"NOT IN SCHEMATIC","OK"))</f>
        <v/>
      </c>
      <c r="I2022" s="9" t="str">
        <f aca="false">IF($A2022="","",IF($H2022="NOT IN SCHEMATIC","",IF(UPPER(TRIM($C2022))=UPPER(TRIM($E2022)),"OK","MISMATCH")))</f>
        <v/>
      </c>
      <c r="J2022" s="9" t="str">
        <f aca="false">IF($A2022="","",IF($H2022="NOT IN SCHEMATIC","",IF($F2022="","NO SCH DECAL",IF($D2022="","",IF(UPPER(TRIM($D2022))=UPPER(TRIM($F2022)),"OK","MISMATCH")))))</f>
        <v/>
      </c>
      <c r="K2022" s="16" t="str">
        <f aca="false">IF($A2022="","",SUMPRODUCT(--ISNUMBER(SEARCH(","&amp;TRIM($A2022)&amp;",",","&amp;SUBSTITUTE('1. Master BOM'!$D$2:$D$400," ","")&amp;","))))</f>
        <v/>
      </c>
      <c r="L2022" s="16" t="str">
        <f aca="false">IF($A2022="","",IF($K2022&lt;&gt;1,0,SUMPRODUCT(ISNUMBER(SEARCH(","&amp;TRIM($A2022)&amp;",",","&amp;SUBSTITUTE('1. Master BOM'!$D$2:$D$400," ","")&amp;","))*ROW('1. Master BOM'!$D$2:$D$400))))</f>
        <v/>
      </c>
      <c r="M2022" s="9" t="str">
        <f aca="false">IF($A2022="","",IF($K2022=0,"NOT IN BOM",IF($K2022&gt;1,"MULTIPLE BOM LINES","OK")))</f>
        <v/>
      </c>
      <c r="N2022" s="9" t="str">
        <f aca="false">IF($A2022="","",IF($L2022=0,"—",INDEX('1. Master BOM'!$A$1:$A$400,$L2022)))</f>
        <v/>
      </c>
      <c r="O2022" s="9" t="str">
        <f aca="false">IF($A2022="","",IF($L2022=0,"—",INDEX('1. Master BOM'!$B$1:$B$400,$L2022)))</f>
        <v/>
      </c>
      <c r="P2022" s="9" t="str">
        <f aca="false">IF($A2022="","",IF(OR($H2022="NOT IN SCHEMATIC",$O2022="—"),"",IF($G2022="","NO SCH PN",IF(UPPER(TRIM($G2022))=UPPER(TRIM($O2022)),"OK","MISMATCH"))))</f>
        <v/>
      </c>
      <c r="Q2022" s="9" t="str">
        <f aca="false">IF($A2022="","",IF($L2022=0,"—",INDEX('1. Master BOM'!$E$1:$E$400,$L2022)))</f>
        <v/>
      </c>
      <c r="R2022" s="9" t="str">
        <f aca="false">IF($A2022="","",IF($L2022=0,"—",IF(T(INDEX('1. Master BOM'!$F$1:$F$400,$L2022))="","(not set)",INDEX('1. Master BOM'!$F$1:$F$400,$L2022))))</f>
        <v/>
      </c>
      <c r="S2022" s="9" t="str">
        <f aca="false">IF($A2022="","",IF(OR($R2022="—",$R2022="(not set)",$D2022=""),"",IF(ISNUMBER(SEARCH(SUBSTITUTE(SUBSTITUTE(SUBSTITUTE($R2022,"-",""),"_","")," ",""),SUBSTITUTE(SUBSTITUTE(SUBSTITUTE($D2022,"-",""),"_","")," ",""))),"OK","CHECK")))</f>
        <v/>
      </c>
      <c r="T2022" s="9" t="str">
        <f aca="false">IF($A2022="","",IF(OR($H2022="NOT IN SCHEMATIC",$I2022="MISMATCH",$J2022="MISMATCH",$P2022="MISMATCH",$M2022&lt;&gt;"OK"),"REVIEW","OK"))</f>
        <v/>
      </c>
      <c r="U2022" s="14"/>
      <c r="V2022" s="14"/>
      <c r="W2022" s="17"/>
      <c r="X2022" s="14"/>
    </row>
    <row r="2023" customFormat="false" ht="15" hidden="false" customHeight="false" outlineLevel="0" collapsed="false">
      <c r="A2023" s="9" t="str">
        <f aca="false">IF('3. Layout Parts'!$A2023="","",TRIM('3. Layout Parts'!$A2023))</f>
        <v/>
      </c>
      <c r="B2023" s="9" t="str">
        <f aca="false">IF($A2023="","",'3. Layout Parts'!$D2023)</f>
        <v/>
      </c>
      <c r="C2023" s="9" t="str">
        <f aca="false">IF($A2023="","",'3. Layout Parts'!$B2023)</f>
        <v/>
      </c>
      <c r="D2023" s="9" t="str">
        <f aca="false">IF($A2023="","",'3. Layout Parts'!$C2023)</f>
        <v/>
      </c>
      <c r="E2023" s="9" t="str">
        <f aca="false">IF($A2023="","",IFERROR(INDEX('2. Schematic Parts'!$B$2:$B$3001,MATCH($A2023,'2. Schematic Parts'!$A$2:$A$3001,0)),"NOT FOUND"))</f>
        <v/>
      </c>
      <c r="F2023" s="9" t="str">
        <f aca="false">IF($A2023="","",IFERROR(INDEX('2. Schematic Parts'!$C$2:$C$3001,MATCH($A2023,'2. Schematic Parts'!$A$2:$A$3001,0))&amp;"","NOT FOUND"))</f>
        <v/>
      </c>
      <c r="G2023" s="9" t="str">
        <f aca="false">IF($A2023="","",IFERROR(INDEX('2. Schematic Parts'!$D$2:$D$3001,MATCH($A2023,'2. Schematic Parts'!$A$2:$A$3001,0))&amp;"","NOT FOUND"))</f>
        <v/>
      </c>
      <c r="H2023" s="9" t="str">
        <f aca="false">IF($A2023="","",IF(COUNTIF('2. Schematic Parts'!$A$2:$A$3001,$A2023)=0,"NOT IN SCHEMATIC","OK"))</f>
        <v/>
      </c>
      <c r="I2023" s="9" t="str">
        <f aca="false">IF($A2023="","",IF($H2023="NOT IN SCHEMATIC","",IF(UPPER(TRIM($C2023))=UPPER(TRIM($E2023)),"OK","MISMATCH")))</f>
        <v/>
      </c>
      <c r="J2023" s="9" t="str">
        <f aca="false">IF($A2023="","",IF($H2023="NOT IN SCHEMATIC","",IF($F2023="","NO SCH DECAL",IF($D2023="","",IF(UPPER(TRIM($D2023))=UPPER(TRIM($F2023)),"OK","MISMATCH")))))</f>
        <v/>
      </c>
      <c r="K2023" s="16" t="str">
        <f aca="false">IF($A2023="","",SUMPRODUCT(--ISNUMBER(SEARCH(","&amp;TRIM($A2023)&amp;",",","&amp;SUBSTITUTE('1. Master BOM'!$D$2:$D$400," ","")&amp;","))))</f>
        <v/>
      </c>
      <c r="L2023" s="16" t="str">
        <f aca="false">IF($A2023="","",IF($K2023&lt;&gt;1,0,SUMPRODUCT(ISNUMBER(SEARCH(","&amp;TRIM($A2023)&amp;",",","&amp;SUBSTITUTE('1. Master BOM'!$D$2:$D$400," ","")&amp;","))*ROW('1. Master BOM'!$D$2:$D$400))))</f>
        <v/>
      </c>
      <c r="M2023" s="9" t="str">
        <f aca="false">IF($A2023="","",IF($K2023=0,"NOT IN BOM",IF($K2023&gt;1,"MULTIPLE BOM LINES","OK")))</f>
        <v/>
      </c>
      <c r="N2023" s="9" t="str">
        <f aca="false">IF($A2023="","",IF($L2023=0,"—",INDEX('1. Master BOM'!$A$1:$A$400,$L2023)))</f>
        <v/>
      </c>
      <c r="O2023" s="9" t="str">
        <f aca="false">IF($A2023="","",IF($L2023=0,"—",INDEX('1. Master BOM'!$B$1:$B$400,$L2023)))</f>
        <v/>
      </c>
      <c r="P2023" s="9" t="str">
        <f aca="false">IF($A2023="","",IF(OR($H2023="NOT IN SCHEMATIC",$O2023="—"),"",IF($G2023="","NO SCH PN",IF(UPPER(TRIM($G2023))=UPPER(TRIM($O2023)),"OK","MISMATCH"))))</f>
        <v/>
      </c>
      <c r="Q2023" s="9" t="str">
        <f aca="false">IF($A2023="","",IF($L2023=0,"—",INDEX('1. Master BOM'!$E$1:$E$400,$L2023)))</f>
        <v/>
      </c>
      <c r="R2023" s="9" t="str">
        <f aca="false">IF($A2023="","",IF($L2023=0,"—",IF(T(INDEX('1. Master BOM'!$F$1:$F$400,$L2023))="","(not set)",INDEX('1. Master BOM'!$F$1:$F$400,$L2023))))</f>
        <v/>
      </c>
      <c r="S2023" s="9" t="str">
        <f aca="false">IF($A2023="","",IF(OR($R2023="—",$R2023="(not set)",$D2023=""),"",IF(ISNUMBER(SEARCH(SUBSTITUTE(SUBSTITUTE(SUBSTITUTE($R2023,"-",""),"_","")," ",""),SUBSTITUTE(SUBSTITUTE(SUBSTITUTE($D2023,"-",""),"_","")," ",""))),"OK","CHECK")))</f>
        <v/>
      </c>
      <c r="T2023" s="9" t="str">
        <f aca="false">IF($A2023="","",IF(OR($H2023="NOT IN SCHEMATIC",$I2023="MISMATCH",$J2023="MISMATCH",$P2023="MISMATCH",$M2023&lt;&gt;"OK"),"REVIEW","OK"))</f>
        <v/>
      </c>
      <c r="U2023" s="14"/>
      <c r="V2023" s="14"/>
      <c r="W2023" s="17"/>
      <c r="X2023" s="14"/>
    </row>
    <row r="2024" customFormat="false" ht="15" hidden="false" customHeight="false" outlineLevel="0" collapsed="false">
      <c r="A2024" s="9" t="str">
        <f aca="false">IF('3. Layout Parts'!$A2024="","",TRIM('3. Layout Parts'!$A2024))</f>
        <v/>
      </c>
      <c r="B2024" s="9" t="str">
        <f aca="false">IF($A2024="","",'3. Layout Parts'!$D2024)</f>
        <v/>
      </c>
      <c r="C2024" s="9" t="str">
        <f aca="false">IF($A2024="","",'3. Layout Parts'!$B2024)</f>
        <v/>
      </c>
      <c r="D2024" s="9" t="str">
        <f aca="false">IF($A2024="","",'3. Layout Parts'!$C2024)</f>
        <v/>
      </c>
      <c r="E2024" s="9" t="str">
        <f aca="false">IF($A2024="","",IFERROR(INDEX('2. Schematic Parts'!$B$2:$B$3001,MATCH($A2024,'2. Schematic Parts'!$A$2:$A$3001,0)),"NOT FOUND"))</f>
        <v/>
      </c>
      <c r="F2024" s="9" t="str">
        <f aca="false">IF($A2024="","",IFERROR(INDEX('2. Schematic Parts'!$C$2:$C$3001,MATCH($A2024,'2. Schematic Parts'!$A$2:$A$3001,0))&amp;"","NOT FOUND"))</f>
        <v/>
      </c>
      <c r="G2024" s="9" t="str">
        <f aca="false">IF($A2024="","",IFERROR(INDEX('2. Schematic Parts'!$D$2:$D$3001,MATCH($A2024,'2. Schematic Parts'!$A$2:$A$3001,0))&amp;"","NOT FOUND"))</f>
        <v/>
      </c>
      <c r="H2024" s="9" t="str">
        <f aca="false">IF($A2024="","",IF(COUNTIF('2. Schematic Parts'!$A$2:$A$3001,$A2024)=0,"NOT IN SCHEMATIC","OK"))</f>
        <v/>
      </c>
      <c r="I2024" s="9" t="str">
        <f aca="false">IF($A2024="","",IF($H2024="NOT IN SCHEMATIC","",IF(UPPER(TRIM($C2024))=UPPER(TRIM($E2024)),"OK","MISMATCH")))</f>
        <v/>
      </c>
      <c r="J2024" s="9" t="str">
        <f aca="false">IF($A2024="","",IF($H2024="NOT IN SCHEMATIC","",IF($F2024="","NO SCH DECAL",IF($D2024="","",IF(UPPER(TRIM($D2024))=UPPER(TRIM($F2024)),"OK","MISMATCH")))))</f>
        <v/>
      </c>
      <c r="K2024" s="16" t="str">
        <f aca="false">IF($A2024="","",SUMPRODUCT(--ISNUMBER(SEARCH(","&amp;TRIM($A2024)&amp;",",","&amp;SUBSTITUTE('1. Master BOM'!$D$2:$D$400," ","")&amp;","))))</f>
        <v/>
      </c>
      <c r="L2024" s="16" t="str">
        <f aca="false">IF($A2024="","",IF($K2024&lt;&gt;1,0,SUMPRODUCT(ISNUMBER(SEARCH(","&amp;TRIM($A2024)&amp;",",","&amp;SUBSTITUTE('1. Master BOM'!$D$2:$D$400," ","")&amp;","))*ROW('1. Master BOM'!$D$2:$D$400))))</f>
        <v/>
      </c>
      <c r="M2024" s="9" t="str">
        <f aca="false">IF($A2024="","",IF($K2024=0,"NOT IN BOM",IF($K2024&gt;1,"MULTIPLE BOM LINES","OK")))</f>
        <v/>
      </c>
      <c r="N2024" s="9" t="str">
        <f aca="false">IF($A2024="","",IF($L2024=0,"—",INDEX('1. Master BOM'!$A$1:$A$400,$L2024)))</f>
        <v/>
      </c>
      <c r="O2024" s="9" t="str">
        <f aca="false">IF($A2024="","",IF($L2024=0,"—",INDEX('1. Master BOM'!$B$1:$B$400,$L2024)))</f>
        <v/>
      </c>
      <c r="P2024" s="9" t="str">
        <f aca="false">IF($A2024="","",IF(OR($H2024="NOT IN SCHEMATIC",$O2024="—"),"",IF($G2024="","NO SCH PN",IF(UPPER(TRIM($G2024))=UPPER(TRIM($O2024)),"OK","MISMATCH"))))</f>
        <v/>
      </c>
      <c r="Q2024" s="9" t="str">
        <f aca="false">IF($A2024="","",IF($L2024=0,"—",INDEX('1. Master BOM'!$E$1:$E$400,$L2024)))</f>
        <v/>
      </c>
      <c r="R2024" s="9" t="str">
        <f aca="false">IF($A2024="","",IF($L2024=0,"—",IF(T(INDEX('1. Master BOM'!$F$1:$F$400,$L2024))="","(not set)",INDEX('1. Master BOM'!$F$1:$F$400,$L2024))))</f>
        <v/>
      </c>
      <c r="S2024" s="9" t="str">
        <f aca="false">IF($A2024="","",IF(OR($R2024="—",$R2024="(not set)",$D2024=""),"",IF(ISNUMBER(SEARCH(SUBSTITUTE(SUBSTITUTE(SUBSTITUTE($R2024,"-",""),"_","")," ",""),SUBSTITUTE(SUBSTITUTE(SUBSTITUTE($D2024,"-",""),"_","")," ",""))),"OK","CHECK")))</f>
        <v/>
      </c>
      <c r="T2024" s="9" t="str">
        <f aca="false">IF($A2024="","",IF(OR($H2024="NOT IN SCHEMATIC",$I2024="MISMATCH",$J2024="MISMATCH",$P2024="MISMATCH",$M2024&lt;&gt;"OK"),"REVIEW","OK"))</f>
        <v/>
      </c>
      <c r="U2024" s="14"/>
      <c r="V2024" s="14"/>
      <c r="W2024" s="17"/>
      <c r="X2024" s="14"/>
    </row>
    <row r="2025" customFormat="false" ht="15" hidden="false" customHeight="false" outlineLevel="0" collapsed="false">
      <c r="A2025" s="9" t="str">
        <f aca="false">IF('3. Layout Parts'!$A2025="","",TRIM('3. Layout Parts'!$A2025))</f>
        <v/>
      </c>
      <c r="B2025" s="9" t="str">
        <f aca="false">IF($A2025="","",'3. Layout Parts'!$D2025)</f>
        <v/>
      </c>
      <c r="C2025" s="9" t="str">
        <f aca="false">IF($A2025="","",'3. Layout Parts'!$B2025)</f>
        <v/>
      </c>
      <c r="D2025" s="9" t="str">
        <f aca="false">IF($A2025="","",'3. Layout Parts'!$C2025)</f>
        <v/>
      </c>
      <c r="E2025" s="9" t="str">
        <f aca="false">IF($A2025="","",IFERROR(INDEX('2. Schematic Parts'!$B$2:$B$3001,MATCH($A2025,'2. Schematic Parts'!$A$2:$A$3001,0)),"NOT FOUND"))</f>
        <v/>
      </c>
      <c r="F2025" s="9" t="str">
        <f aca="false">IF($A2025="","",IFERROR(INDEX('2. Schematic Parts'!$C$2:$C$3001,MATCH($A2025,'2. Schematic Parts'!$A$2:$A$3001,0))&amp;"","NOT FOUND"))</f>
        <v/>
      </c>
      <c r="G2025" s="9" t="str">
        <f aca="false">IF($A2025="","",IFERROR(INDEX('2. Schematic Parts'!$D$2:$D$3001,MATCH($A2025,'2. Schematic Parts'!$A$2:$A$3001,0))&amp;"","NOT FOUND"))</f>
        <v/>
      </c>
      <c r="H2025" s="9" t="str">
        <f aca="false">IF($A2025="","",IF(COUNTIF('2. Schematic Parts'!$A$2:$A$3001,$A2025)=0,"NOT IN SCHEMATIC","OK"))</f>
        <v/>
      </c>
      <c r="I2025" s="9" t="str">
        <f aca="false">IF($A2025="","",IF($H2025="NOT IN SCHEMATIC","",IF(UPPER(TRIM($C2025))=UPPER(TRIM($E2025)),"OK","MISMATCH")))</f>
        <v/>
      </c>
      <c r="J2025" s="9" t="str">
        <f aca="false">IF($A2025="","",IF($H2025="NOT IN SCHEMATIC","",IF($F2025="","NO SCH DECAL",IF($D2025="","",IF(UPPER(TRIM($D2025))=UPPER(TRIM($F2025)),"OK","MISMATCH")))))</f>
        <v/>
      </c>
      <c r="K2025" s="16" t="str">
        <f aca="false">IF($A2025="","",SUMPRODUCT(--ISNUMBER(SEARCH(","&amp;TRIM($A2025)&amp;",",","&amp;SUBSTITUTE('1. Master BOM'!$D$2:$D$400," ","")&amp;","))))</f>
        <v/>
      </c>
      <c r="L2025" s="16" t="str">
        <f aca="false">IF($A2025="","",IF($K2025&lt;&gt;1,0,SUMPRODUCT(ISNUMBER(SEARCH(","&amp;TRIM($A2025)&amp;",",","&amp;SUBSTITUTE('1. Master BOM'!$D$2:$D$400," ","")&amp;","))*ROW('1. Master BOM'!$D$2:$D$400))))</f>
        <v/>
      </c>
      <c r="M2025" s="9" t="str">
        <f aca="false">IF($A2025="","",IF($K2025=0,"NOT IN BOM",IF($K2025&gt;1,"MULTIPLE BOM LINES","OK")))</f>
        <v/>
      </c>
      <c r="N2025" s="9" t="str">
        <f aca="false">IF($A2025="","",IF($L2025=0,"—",INDEX('1. Master BOM'!$A$1:$A$400,$L2025)))</f>
        <v/>
      </c>
      <c r="O2025" s="9" t="str">
        <f aca="false">IF($A2025="","",IF($L2025=0,"—",INDEX('1. Master BOM'!$B$1:$B$400,$L2025)))</f>
        <v/>
      </c>
      <c r="P2025" s="9" t="str">
        <f aca="false">IF($A2025="","",IF(OR($H2025="NOT IN SCHEMATIC",$O2025="—"),"",IF($G2025="","NO SCH PN",IF(UPPER(TRIM($G2025))=UPPER(TRIM($O2025)),"OK","MISMATCH"))))</f>
        <v/>
      </c>
      <c r="Q2025" s="9" t="str">
        <f aca="false">IF($A2025="","",IF($L2025=0,"—",INDEX('1. Master BOM'!$E$1:$E$400,$L2025)))</f>
        <v/>
      </c>
      <c r="R2025" s="9" t="str">
        <f aca="false">IF($A2025="","",IF($L2025=0,"—",IF(T(INDEX('1. Master BOM'!$F$1:$F$400,$L2025))="","(not set)",INDEX('1. Master BOM'!$F$1:$F$400,$L2025))))</f>
        <v/>
      </c>
      <c r="S2025" s="9" t="str">
        <f aca="false">IF($A2025="","",IF(OR($R2025="—",$R2025="(not set)",$D2025=""),"",IF(ISNUMBER(SEARCH(SUBSTITUTE(SUBSTITUTE(SUBSTITUTE($R2025,"-",""),"_","")," ",""),SUBSTITUTE(SUBSTITUTE(SUBSTITUTE($D2025,"-",""),"_","")," ",""))),"OK","CHECK")))</f>
        <v/>
      </c>
      <c r="T2025" s="9" t="str">
        <f aca="false">IF($A2025="","",IF(OR($H2025="NOT IN SCHEMATIC",$I2025="MISMATCH",$J2025="MISMATCH",$P2025="MISMATCH",$M2025&lt;&gt;"OK"),"REVIEW","OK"))</f>
        <v/>
      </c>
      <c r="U2025" s="14"/>
      <c r="V2025" s="14"/>
      <c r="W2025" s="17"/>
      <c r="X2025" s="14"/>
    </row>
    <row r="2026" customFormat="false" ht="15" hidden="false" customHeight="false" outlineLevel="0" collapsed="false">
      <c r="A2026" s="9" t="str">
        <f aca="false">IF('3. Layout Parts'!$A2026="","",TRIM('3. Layout Parts'!$A2026))</f>
        <v/>
      </c>
      <c r="B2026" s="9" t="str">
        <f aca="false">IF($A2026="","",'3. Layout Parts'!$D2026)</f>
        <v/>
      </c>
      <c r="C2026" s="9" t="str">
        <f aca="false">IF($A2026="","",'3. Layout Parts'!$B2026)</f>
        <v/>
      </c>
      <c r="D2026" s="9" t="str">
        <f aca="false">IF($A2026="","",'3. Layout Parts'!$C2026)</f>
        <v/>
      </c>
      <c r="E2026" s="9" t="str">
        <f aca="false">IF($A2026="","",IFERROR(INDEX('2. Schematic Parts'!$B$2:$B$3001,MATCH($A2026,'2. Schematic Parts'!$A$2:$A$3001,0)),"NOT FOUND"))</f>
        <v/>
      </c>
      <c r="F2026" s="9" t="str">
        <f aca="false">IF($A2026="","",IFERROR(INDEX('2. Schematic Parts'!$C$2:$C$3001,MATCH($A2026,'2. Schematic Parts'!$A$2:$A$3001,0))&amp;"","NOT FOUND"))</f>
        <v/>
      </c>
      <c r="G2026" s="9" t="str">
        <f aca="false">IF($A2026="","",IFERROR(INDEX('2. Schematic Parts'!$D$2:$D$3001,MATCH($A2026,'2. Schematic Parts'!$A$2:$A$3001,0))&amp;"","NOT FOUND"))</f>
        <v/>
      </c>
      <c r="H2026" s="9" t="str">
        <f aca="false">IF($A2026="","",IF(COUNTIF('2. Schematic Parts'!$A$2:$A$3001,$A2026)=0,"NOT IN SCHEMATIC","OK"))</f>
        <v/>
      </c>
      <c r="I2026" s="9" t="str">
        <f aca="false">IF($A2026="","",IF($H2026="NOT IN SCHEMATIC","",IF(UPPER(TRIM($C2026))=UPPER(TRIM($E2026)),"OK","MISMATCH")))</f>
        <v/>
      </c>
      <c r="J2026" s="9" t="str">
        <f aca="false">IF($A2026="","",IF($H2026="NOT IN SCHEMATIC","",IF($F2026="","NO SCH DECAL",IF($D2026="","",IF(UPPER(TRIM($D2026))=UPPER(TRIM($F2026)),"OK","MISMATCH")))))</f>
        <v/>
      </c>
      <c r="K2026" s="16" t="str">
        <f aca="false">IF($A2026="","",SUMPRODUCT(--ISNUMBER(SEARCH(","&amp;TRIM($A2026)&amp;",",","&amp;SUBSTITUTE('1. Master BOM'!$D$2:$D$400," ","")&amp;","))))</f>
        <v/>
      </c>
      <c r="L2026" s="16" t="str">
        <f aca="false">IF($A2026="","",IF($K2026&lt;&gt;1,0,SUMPRODUCT(ISNUMBER(SEARCH(","&amp;TRIM($A2026)&amp;",",","&amp;SUBSTITUTE('1. Master BOM'!$D$2:$D$400," ","")&amp;","))*ROW('1. Master BOM'!$D$2:$D$400))))</f>
        <v/>
      </c>
      <c r="M2026" s="9" t="str">
        <f aca="false">IF($A2026="","",IF($K2026=0,"NOT IN BOM",IF($K2026&gt;1,"MULTIPLE BOM LINES","OK")))</f>
        <v/>
      </c>
      <c r="N2026" s="9" t="str">
        <f aca="false">IF($A2026="","",IF($L2026=0,"—",INDEX('1. Master BOM'!$A$1:$A$400,$L2026)))</f>
        <v/>
      </c>
      <c r="O2026" s="9" t="str">
        <f aca="false">IF($A2026="","",IF($L2026=0,"—",INDEX('1. Master BOM'!$B$1:$B$400,$L2026)))</f>
        <v/>
      </c>
      <c r="P2026" s="9" t="str">
        <f aca="false">IF($A2026="","",IF(OR($H2026="NOT IN SCHEMATIC",$O2026="—"),"",IF($G2026="","NO SCH PN",IF(UPPER(TRIM($G2026))=UPPER(TRIM($O2026)),"OK","MISMATCH"))))</f>
        <v/>
      </c>
      <c r="Q2026" s="9" t="str">
        <f aca="false">IF($A2026="","",IF($L2026=0,"—",INDEX('1. Master BOM'!$E$1:$E$400,$L2026)))</f>
        <v/>
      </c>
      <c r="R2026" s="9" t="str">
        <f aca="false">IF($A2026="","",IF($L2026=0,"—",IF(T(INDEX('1. Master BOM'!$F$1:$F$400,$L2026))="","(not set)",INDEX('1. Master BOM'!$F$1:$F$400,$L2026))))</f>
        <v/>
      </c>
      <c r="S2026" s="9" t="str">
        <f aca="false">IF($A2026="","",IF(OR($R2026="—",$R2026="(not set)",$D2026=""),"",IF(ISNUMBER(SEARCH(SUBSTITUTE(SUBSTITUTE(SUBSTITUTE($R2026,"-",""),"_","")," ",""),SUBSTITUTE(SUBSTITUTE(SUBSTITUTE($D2026,"-",""),"_","")," ",""))),"OK","CHECK")))</f>
        <v/>
      </c>
      <c r="T2026" s="9" t="str">
        <f aca="false">IF($A2026="","",IF(OR($H2026="NOT IN SCHEMATIC",$I2026="MISMATCH",$J2026="MISMATCH",$P2026="MISMATCH",$M2026&lt;&gt;"OK"),"REVIEW","OK"))</f>
        <v/>
      </c>
      <c r="U2026" s="14"/>
      <c r="V2026" s="14"/>
      <c r="W2026" s="17"/>
      <c r="X2026" s="14"/>
    </row>
    <row r="2027" customFormat="false" ht="15" hidden="false" customHeight="false" outlineLevel="0" collapsed="false">
      <c r="A2027" s="9" t="str">
        <f aca="false">IF('3. Layout Parts'!$A2027="","",TRIM('3. Layout Parts'!$A2027))</f>
        <v/>
      </c>
      <c r="B2027" s="9" t="str">
        <f aca="false">IF($A2027="","",'3. Layout Parts'!$D2027)</f>
        <v/>
      </c>
      <c r="C2027" s="9" t="str">
        <f aca="false">IF($A2027="","",'3. Layout Parts'!$B2027)</f>
        <v/>
      </c>
      <c r="D2027" s="9" t="str">
        <f aca="false">IF($A2027="","",'3. Layout Parts'!$C2027)</f>
        <v/>
      </c>
      <c r="E2027" s="9" t="str">
        <f aca="false">IF($A2027="","",IFERROR(INDEX('2. Schematic Parts'!$B$2:$B$3001,MATCH($A2027,'2. Schematic Parts'!$A$2:$A$3001,0)),"NOT FOUND"))</f>
        <v/>
      </c>
      <c r="F2027" s="9" t="str">
        <f aca="false">IF($A2027="","",IFERROR(INDEX('2. Schematic Parts'!$C$2:$C$3001,MATCH($A2027,'2. Schematic Parts'!$A$2:$A$3001,0))&amp;"","NOT FOUND"))</f>
        <v/>
      </c>
      <c r="G2027" s="9" t="str">
        <f aca="false">IF($A2027="","",IFERROR(INDEX('2. Schematic Parts'!$D$2:$D$3001,MATCH($A2027,'2. Schematic Parts'!$A$2:$A$3001,0))&amp;"","NOT FOUND"))</f>
        <v/>
      </c>
      <c r="H2027" s="9" t="str">
        <f aca="false">IF($A2027="","",IF(COUNTIF('2. Schematic Parts'!$A$2:$A$3001,$A2027)=0,"NOT IN SCHEMATIC","OK"))</f>
        <v/>
      </c>
      <c r="I2027" s="9" t="str">
        <f aca="false">IF($A2027="","",IF($H2027="NOT IN SCHEMATIC","",IF(UPPER(TRIM($C2027))=UPPER(TRIM($E2027)),"OK","MISMATCH")))</f>
        <v/>
      </c>
      <c r="J2027" s="9" t="str">
        <f aca="false">IF($A2027="","",IF($H2027="NOT IN SCHEMATIC","",IF($F2027="","NO SCH DECAL",IF($D2027="","",IF(UPPER(TRIM($D2027))=UPPER(TRIM($F2027)),"OK","MISMATCH")))))</f>
        <v/>
      </c>
      <c r="K2027" s="16" t="str">
        <f aca="false">IF($A2027="","",SUMPRODUCT(--ISNUMBER(SEARCH(","&amp;TRIM($A2027)&amp;",",","&amp;SUBSTITUTE('1. Master BOM'!$D$2:$D$400," ","")&amp;","))))</f>
        <v/>
      </c>
      <c r="L2027" s="16" t="str">
        <f aca="false">IF($A2027="","",IF($K2027&lt;&gt;1,0,SUMPRODUCT(ISNUMBER(SEARCH(","&amp;TRIM($A2027)&amp;",",","&amp;SUBSTITUTE('1. Master BOM'!$D$2:$D$400," ","")&amp;","))*ROW('1. Master BOM'!$D$2:$D$400))))</f>
        <v/>
      </c>
      <c r="M2027" s="9" t="str">
        <f aca="false">IF($A2027="","",IF($K2027=0,"NOT IN BOM",IF($K2027&gt;1,"MULTIPLE BOM LINES","OK")))</f>
        <v/>
      </c>
      <c r="N2027" s="9" t="str">
        <f aca="false">IF($A2027="","",IF($L2027=0,"—",INDEX('1. Master BOM'!$A$1:$A$400,$L2027)))</f>
        <v/>
      </c>
      <c r="O2027" s="9" t="str">
        <f aca="false">IF($A2027="","",IF($L2027=0,"—",INDEX('1. Master BOM'!$B$1:$B$400,$L2027)))</f>
        <v/>
      </c>
      <c r="P2027" s="9" t="str">
        <f aca="false">IF($A2027="","",IF(OR($H2027="NOT IN SCHEMATIC",$O2027="—"),"",IF($G2027="","NO SCH PN",IF(UPPER(TRIM($G2027))=UPPER(TRIM($O2027)),"OK","MISMATCH"))))</f>
        <v/>
      </c>
      <c r="Q2027" s="9" t="str">
        <f aca="false">IF($A2027="","",IF($L2027=0,"—",INDEX('1. Master BOM'!$E$1:$E$400,$L2027)))</f>
        <v/>
      </c>
      <c r="R2027" s="9" t="str">
        <f aca="false">IF($A2027="","",IF($L2027=0,"—",IF(T(INDEX('1. Master BOM'!$F$1:$F$400,$L2027))="","(not set)",INDEX('1. Master BOM'!$F$1:$F$400,$L2027))))</f>
        <v/>
      </c>
      <c r="S2027" s="9" t="str">
        <f aca="false">IF($A2027="","",IF(OR($R2027="—",$R2027="(not set)",$D2027=""),"",IF(ISNUMBER(SEARCH(SUBSTITUTE(SUBSTITUTE(SUBSTITUTE($R2027,"-",""),"_","")," ",""),SUBSTITUTE(SUBSTITUTE(SUBSTITUTE($D2027,"-",""),"_","")," ",""))),"OK","CHECK")))</f>
        <v/>
      </c>
      <c r="T2027" s="9" t="str">
        <f aca="false">IF($A2027="","",IF(OR($H2027="NOT IN SCHEMATIC",$I2027="MISMATCH",$J2027="MISMATCH",$P2027="MISMATCH",$M2027&lt;&gt;"OK"),"REVIEW","OK"))</f>
        <v/>
      </c>
      <c r="U2027" s="14"/>
      <c r="V2027" s="14"/>
      <c r="W2027" s="17"/>
      <c r="X2027" s="14"/>
    </row>
    <row r="2028" customFormat="false" ht="15" hidden="false" customHeight="false" outlineLevel="0" collapsed="false">
      <c r="A2028" s="9" t="str">
        <f aca="false">IF('3. Layout Parts'!$A2028="","",TRIM('3. Layout Parts'!$A2028))</f>
        <v/>
      </c>
      <c r="B2028" s="9" t="str">
        <f aca="false">IF($A2028="","",'3. Layout Parts'!$D2028)</f>
        <v/>
      </c>
      <c r="C2028" s="9" t="str">
        <f aca="false">IF($A2028="","",'3. Layout Parts'!$B2028)</f>
        <v/>
      </c>
      <c r="D2028" s="9" t="str">
        <f aca="false">IF($A2028="","",'3. Layout Parts'!$C2028)</f>
        <v/>
      </c>
      <c r="E2028" s="9" t="str">
        <f aca="false">IF($A2028="","",IFERROR(INDEX('2. Schematic Parts'!$B$2:$B$3001,MATCH($A2028,'2. Schematic Parts'!$A$2:$A$3001,0)),"NOT FOUND"))</f>
        <v/>
      </c>
      <c r="F2028" s="9" t="str">
        <f aca="false">IF($A2028="","",IFERROR(INDEX('2. Schematic Parts'!$C$2:$C$3001,MATCH($A2028,'2. Schematic Parts'!$A$2:$A$3001,0))&amp;"","NOT FOUND"))</f>
        <v/>
      </c>
      <c r="G2028" s="9" t="str">
        <f aca="false">IF($A2028="","",IFERROR(INDEX('2. Schematic Parts'!$D$2:$D$3001,MATCH($A2028,'2. Schematic Parts'!$A$2:$A$3001,0))&amp;"","NOT FOUND"))</f>
        <v/>
      </c>
      <c r="H2028" s="9" t="str">
        <f aca="false">IF($A2028="","",IF(COUNTIF('2. Schematic Parts'!$A$2:$A$3001,$A2028)=0,"NOT IN SCHEMATIC","OK"))</f>
        <v/>
      </c>
      <c r="I2028" s="9" t="str">
        <f aca="false">IF($A2028="","",IF($H2028="NOT IN SCHEMATIC","",IF(UPPER(TRIM($C2028))=UPPER(TRIM($E2028)),"OK","MISMATCH")))</f>
        <v/>
      </c>
      <c r="J2028" s="9" t="str">
        <f aca="false">IF($A2028="","",IF($H2028="NOT IN SCHEMATIC","",IF($F2028="","NO SCH DECAL",IF($D2028="","",IF(UPPER(TRIM($D2028))=UPPER(TRIM($F2028)),"OK","MISMATCH")))))</f>
        <v/>
      </c>
      <c r="K2028" s="16" t="str">
        <f aca="false">IF($A2028="","",SUMPRODUCT(--ISNUMBER(SEARCH(","&amp;TRIM($A2028)&amp;",",","&amp;SUBSTITUTE('1. Master BOM'!$D$2:$D$400," ","")&amp;","))))</f>
        <v/>
      </c>
      <c r="L2028" s="16" t="str">
        <f aca="false">IF($A2028="","",IF($K2028&lt;&gt;1,0,SUMPRODUCT(ISNUMBER(SEARCH(","&amp;TRIM($A2028)&amp;",",","&amp;SUBSTITUTE('1. Master BOM'!$D$2:$D$400," ","")&amp;","))*ROW('1. Master BOM'!$D$2:$D$400))))</f>
        <v/>
      </c>
      <c r="M2028" s="9" t="str">
        <f aca="false">IF($A2028="","",IF($K2028=0,"NOT IN BOM",IF($K2028&gt;1,"MULTIPLE BOM LINES","OK")))</f>
        <v/>
      </c>
      <c r="N2028" s="9" t="str">
        <f aca="false">IF($A2028="","",IF($L2028=0,"—",INDEX('1. Master BOM'!$A$1:$A$400,$L2028)))</f>
        <v/>
      </c>
      <c r="O2028" s="9" t="str">
        <f aca="false">IF($A2028="","",IF($L2028=0,"—",INDEX('1. Master BOM'!$B$1:$B$400,$L2028)))</f>
        <v/>
      </c>
      <c r="P2028" s="9" t="str">
        <f aca="false">IF($A2028="","",IF(OR($H2028="NOT IN SCHEMATIC",$O2028="—"),"",IF($G2028="","NO SCH PN",IF(UPPER(TRIM($G2028))=UPPER(TRIM($O2028)),"OK","MISMATCH"))))</f>
        <v/>
      </c>
      <c r="Q2028" s="9" t="str">
        <f aca="false">IF($A2028="","",IF($L2028=0,"—",INDEX('1. Master BOM'!$E$1:$E$400,$L2028)))</f>
        <v/>
      </c>
      <c r="R2028" s="9" t="str">
        <f aca="false">IF($A2028="","",IF($L2028=0,"—",IF(T(INDEX('1. Master BOM'!$F$1:$F$400,$L2028))="","(not set)",INDEX('1. Master BOM'!$F$1:$F$400,$L2028))))</f>
        <v/>
      </c>
      <c r="S2028" s="9" t="str">
        <f aca="false">IF($A2028="","",IF(OR($R2028="—",$R2028="(not set)",$D2028=""),"",IF(ISNUMBER(SEARCH(SUBSTITUTE(SUBSTITUTE(SUBSTITUTE($R2028,"-",""),"_","")," ",""),SUBSTITUTE(SUBSTITUTE(SUBSTITUTE($D2028,"-",""),"_","")," ",""))),"OK","CHECK")))</f>
        <v/>
      </c>
      <c r="T2028" s="9" t="str">
        <f aca="false">IF($A2028="","",IF(OR($H2028="NOT IN SCHEMATIC",$I2028="MISMATCH",$J2028="MISMATCH",$P2028="MISMATCH",$M2028&lt;&gt;"OK"),"REVIEW","OK"))</f>
        <v/>
      </c>
      <c r="U2028" s="14"/>
      <c r="V2028" s="14"/>
      <c r="W2028" s="17"/>
      <c r="X2028" s="14"/>
    </row>
    <row r="2029" customFormat="false" ht="15" hidden="false" customHeight="false" outlineLevel="0" collapsed="false">
      <c r="A2029" s="9" t="str">
        <f aca="false">IF('3. Layout Parts'!$A2029="","",TRIM('3. Layout Parts'!$A2029))</f>
        <v/>
      </c>
      <c r="B2029" s="9" t="str">
        <f aca="false">IF($A2029="","",'3. Layout Parts'!$D2029)</f>
        <v/>
      </c>
      <c r="C2029" s="9" t="str">
        <f aca="false">IF($A2029="","",'3. Layout Parts'!$B2029)</f>
        <v/>
      </c>
      <c r="D2029" s="9" t="str">
        <f aca="false">IF($A2029="","",'3. Layout Parts'!$C2029)</f>
        <v/>
      </c>
      <c r="E2029" s="9" t="str">
        <f aca="false">IF($A2029="","",IFERROR(INDEX('2. Schematic Parts'!$B$2:$B$3001,MATCH($A2029,'2. Schematic Parts'!$A$2:$A$3001,0)),"NOT FOUND"))</f>
        <v/>
      </c>
      <c r="F2029" s="9" t="str">
        <f aca="false">IF($A2029="","",IFERROR(INDEX('2. Schematic Parts'!$C$2:$C$3001,MATCH($A2029,'2. Schematic Parts'!$A$2:$A$3001,0))&amp;"","NOT FOUND"))</f>
        <v/>
      </c>
      <c r="G2029" s="9" t="str">
        <f aca="false">IF($A2029="","",IFERROR(INDEX('2. Schematic Parts'!$D$2:$D$3001,MATCH($A2029,'2. Schematic Parts'!$A$2:$A$3001,0))&amp;"","NOT FOUND"))</f>
        <v/>
      </c>
      <c r="H2029" s="9" t="str">
        <f aca="false">IF($A2029="","",IF(COUNTIF('2. Schematic Parts'!$A$2:$A$3001,$A2029)=0,"NOT IN SCHEMATIC","OK"))</f>
        <v/>
      </c>
      <c r="I2029" s="9" t="str">
        <f aca="false">IF($A2029="","",IF($H2029="NOT IN SCHEMATIC","",IF(UPPER(TRIM($C2029))=UPPER(TRIM($E2029)),"OK","MISMATCH")))</f>
        <v/>
      </c>
      <c r="J2029" s="9" t="str">
        <f aca="false">IF($A2029="","",IF($H2029="NOT IN SCHEMATIC","",IF($F2029="","NO SCH DECAL",IF($D2029="","",IF(UPPER(TRIM($D2029))=UPPER(TRIM($F2029)),"OK","MISMATCH")))))</f>
        <v/>
      </c>
      <c r="K2029" s="16" t="str">
        <f aca="false">IF($A2029="","",SUMPRODUCT(--ISNUMBER(SEARCH(","&amp;TRIM($A2029)&amp;",",","&amp;SUBSTITUTE('1. Master BOM'!$D$2:$D$400," ","")&amp;","))))</f>
        <v/>
      </c>
      <c r="L2029" s="16" t="str">
        <f aca="false">IF($A2029="","",IF($K2029&lt;&gt;1,0,SUMPRODUCT(ISNUMBER(SEARCH(","&amp;TRIM($A2029)&amp;",",","&amp;SUBSTITUTE('1. Master BOM'!$D$2:$D$400," ","")&amp;","))*ROW('1. Master BOM'!$D$2:$D$400))))</f>
        <v/>
      </c>
      <c r="M2029" s="9" t="str">
        <f aca="false">IF($A2029="","",IF($K2029=0,"NOT IN BOM",IF($K2029&gt;1,"MULTIPLE BOM LINES","OK")))</f>
        <v/>
      </c>
      <c r="N2029" s="9" t="str">
        <f aca="false">IF($A2029="","",IF($L2029=0,"—",INDEX('1. Master BOM'!$A$1:$A$400,$L2029)))</f>
        <v/>
      </c>
      <c r="O2029" s="9" t="str">
        <f aca="false">IF($A2029="","",IF($L2029=0,"—",INDEX('1. Master BOM'!$B$1:$B$400,$L2029)))</f>
        <v/>
      </c>
      <c r="P2029" s="9" t="str">
        <f aca="false">IF($A2029="","",IF(OR($H2029="NOT IN SCHEMATIC",$O2029="—"),"",IF($G2029="","NO SCH PN",IF(UPPER(TRIM($G2029))=UPPER(TRIM($O2029)),"OK","MISMATCH"))))</f>
        <v/>
      </c>
      <c r="Q2029" s="9" t="str">
        <f aca="false">IF($A2029="","",IF($L2029=0,"—",INDEX('1. Master BOM'!$E$1:$E$400,$L2029)))</f>
        <v/>
      </c>
      <c r="R2029" s="9" t="str">
        <f aca="false">IF($A2029="","",IF($L2029=0,"—",IF(T(INDEX('1. Master BOM'!$F$1:$F$400,$L2029))="","(not set)",INDEX('1. Master BOM'!$F$1:$F$400,$L2029))))</f>
        <v/>
      </c>
      <c r="S2029" s="9" t="str">
        <f aca="false">IF($A2029="","",IF(OR($R2029="—",$R2029="(not set)",$D2029=""),"",IF(ISNUMBER(SEARCH(SUBSTITUTE(SUBSTITUTE(SUBSTITUTE($R2029,"-",""),"_","")," ",""),SUBSTITUTE(SUBSTITUTE(SUBSTITUTE($D2029,"-",""),"_","")," ",""))),"OK","CHECK")))</f>
        <v/>
      </c>
      <c r="T2029" s="9" t="str">
        <f aca="false">IF($A2029="","",IF(OR($H2029="NOT IN SCHEMATIC",$I2029="MISMATCH",$J2029="MISMATCH",$P2029="MISMATCH",$M2029&lt;&gt;"OK"),"REVIEW","OK"))</f>
        <v/>
      </c>
      <c r="U2029" s="14"/>
      <c r="V2029" s="14"/>
      <c r="W2029" s="17"/>
      <c r="X2029" s="14"/>
    </row>
    <row r="2030" customFormat="false" ht="15" hidden="false" customHeight="false" outlineLevel="0" collapsed="false">
      <c r="A2030" s="9" t="str">
        <f aca="false">IF('3. Layout Parts'!$A2030="","",TRIM('3. Layout Parts'!$A2030))</f>
        <v/>
      </c>
      <c r="B2030" s="9" t="str">
        <f aca="false">IF($A2030="","",'3. Layout Parts'!$D2030)</f>
        <v/>
      </c>
      <c r="C2030" s="9" t="str">
        <f aca="false">IF($A2030="","",'3. Layout Parts'!$B2030)</f>
        <v/>
      </c>
      <c r="D2030" s="9" t="str">
        <f aca="false">IF($A2030="","",'3. Layout Parts'!$C2030)</f>
        <v/>
      </c>
      <c r="E2030" s="9" t="str">
        <f aca="false">IF($A2030="","",IFERROR(INDEX('2. Schematic Parts'!$B$2:$B$3001,MATCH($A2030,'2. Schematic Parts'!$A$2:$A$3001,0)),"NOT FOUND"))</f>
        <v/>
      </c>
      <c r="F2030" s="9" t="str">
        <f aca="false">IF($A2030="","",IFERROR(INDEX('2. Schematic Parts'!$C$2:$C$3001,MATCH($A2030,'2. Schematic Parts'!$A$2:$A$3001,0))&amp;"","NOT FOUND"))</f>
        <v/>
      </c>
      <c r="G2030" s="9" t="str">
        <f aca="false">IF($A2030="","",IFERROR(INDEX('2. Schematic Parts'!$D$2:$D$3001,MATCH($A2030,'2. Schematic Parts'!$A$2:$A$3001,0))&amp;"","NOT FOUND"))</f>
        <v/>
      </c>
      <c r="H2030" s="9" t="str">
        <f aca="false">IF($A2030="","",IF(COUNTIF('2. Schematic Parts'!$A$2:$A$3001,$A2030)=0,"NOT IN SCHEMATIC","OK"))</f>
        <v/>
      </c>
      <c r="I2030" s="9" t="str">
        <f aca="false">IF($A2030="","",IF($H2030="NOT IN SCHEMATIC","",IF(UPPER(TRIM($C2030))=UPPER(TRIM($E2030)),"OK","MISMATCH")))</f>
        <v/>
      </c>
      <c r="J2030" s="9" t="str">
        <f aca="false">IF($A2030="","",IF($H2030="NOT IN SCHEMATIC","",IF($F2030="","NO SCH DECAL",IF($D2030="","",IF(UPPER(TRIM($D2030))=UPPER(TRIM($F2030)),"OK","MISMATCH")))))</f>
        <v/>
      </c>
      <c r="K2030" s="16" t="str">
        <f aca="false">IF($A2030="","",SUMPRODUCT(--ISNUMBER(SEARCH(","&amp;TRIM($A2030)&amp;",",","&amp;SUBSTITUTE('1. Master BOM'!$D$2:$D$400," ","")&amp;","))))</f>
        <v/>
      </c>
      <c r="L2030" s="16" t="str">
        <f aca="false">IF($A2030="","",IF($K2030&lt;&gt;1,0,SUMPRODUCT(ISNUMBER(SEARCH(","&amp;TRIM($A2030)&amp;",",","&amp;SUBSTITUTE('1. Master BOM'!$D$2:$D$400," ","")&amp;","))*ROW('1. Master BOM'!$D$2:$D$400))))</f>
        <v/>
      </c>
      <c r="M2030" s="9" t="str">
        <f aca="false">IF($A2030="","",IF($K2030=0,"NOT IN BOM",IF($K2030&gt;1,"MULTIPLE BOM LINES","OK")))</f>
        <v/>
      </c>
      <c r="N2030" s="9" t="str">
        <f aca="false">IF($A2030="","",IF($L2030=0,"—",INDEX('1. Master BOM'!$A$1:$A$400,$L2030)))</f>
        <v/>
      </c>
      <c r="O2030" s="9" t="str">
        <f aca="false">IF($A2030="","",IF($L2030=0,"—",INDEX('1. Master BOM'!$B$1:$B$400,$L2030)))</f>
        <v/>
      </c>
      <c r="P2030" s="9" t="str">
        <f aca="false">IF($A2030="","",IF(OR($H2030="NOT IN SCHEMATIC",$O2030="—"),"",IF($G2030="","NO SCH PN",IF(UPPER(TRIM($G2030))=UPPER(TRIM($O2030)),"OK","MISMATCH"))))</f>
        <v/>
      </c>
      <c r="Q2030" s="9" t="str">
        <f aca="false">IF($A2030="","",IF($L2030=0,"—",INDEX('1. Master BOM'!$E$1:$E$400,$L2030)))</f>
        <v/>
      </c>
      <c r="R2030" s="9" t="str">
        <f aca="false">IF($A2030="","",IF($L2030=0,"—",IF(T(INDEX('1. Master BOM'!$F$1:$F$400,$L2030))="","(not set)",INDEX('1. Master BOM'!$F$1:$F$400,$L2030))))</f>
        <v/>
      </c>
      <c r="S2030" s="9" t="str">
        <f aca="false">IF($A2030="","",IF(OR($R2030="—",$R2030="(not set)",$D2030=""),"",IF(ISNUMBER(SEARCH(SUBSTITUTE(SUBSTITUTE(SUBSTITUTE($R2030,"-",""),"_","")," ",""),SUBSTITUTE(SUBSTITUTE(SUBSTITUTE($D2030,"-",""),"_","")," ",""))),"OK","CHECK")))</f>
        <v/>
      </c>
      <c r="T2030" s="9" t="str">
        <f aca="false">IF($A2030="","",IF(OR($H2030="NOT IN SCHEMATIC",$I2030="MISMATCH",$J2030="MISMATCH",$P2030="MISMATCH",$M2030&lt;&gt;"OK"),"REVIEW","OK"))</f>
        <v/>
      </c>
      <c r="U2030" s="14"/>
      <c r="V2030" s="14"/>
      <c r="W2030" s="17"/>
      <c r="X2030" s="14"/>
    </row>
    <row r="2031" customFormat="false" ht="15" hidden="false" customHeight="false" outlineLevel="0" collapsed="false">
      <c r="A2031" s="9" t="str">
        <f aca="false">IF('3. Layout Parts'!$A2031="","",TRIM('3. Layout Parts'!$A2031))</f>
        <v/>
      </c>
      <c r="B2031" s="9" t="str">
        <f aca="false">IF($A2031="","",'3. Layout Parts'!$D2031)</f>
        <v/>
      </c>
      <c r="C2031" s="9" t="str">
        <f aca="false">IF($A2031="","",'3. Layout Parts'!$B2031)</f>
        <v/>
      </c>
      <c r="D2031" s="9" t="str">
        <f aca="false">IF($A2031="","",'3. Layout Parts'!$C2031)</f>
        <v/>
      </c>
      <c r="E2031" s="9" t="str">
        <f aca="false">IF($A2031="","",IFERROR(INDEX('2. Schematic Parts'!$B$2:$B$3001,MATCH($A2031,'2. Schematic Parts'!$A$2:$A$3001,0)),"NOT FOUND"))</f>
        <v/>
      </c>
      <c r="F2031" s="9" t="str">
        <f aca="false">IF($A2031="","",IFERROR(INDEX('2. Schematic Parts'!$C$2:$C$3001,MATCH($A2031,'2. Schematic Parts'!$A$2:$A$3001,0))&amp;"","NOT FOUND"))</f>
        <v/>
      </c>
      <c r="G2031" s="9" t="str">
        <f aca="false">IF($A2031="","",IFERROR(INDEX('2. Schematic Parts'!$D$2:$D$3001,MATCH($A2031,'2. Schematic Parts'!$A$2:$A$3001,0))&amp;"","NOT FOUND"))</f>
        <v/>
      </c>
      <c r="H2031" s="9" t="str">
        <f aca="false">IF($A2031="","",IF(COUNTIF('2. Schematic Parts'!$A$2:$A$3001,$A2031)=0,"NOT IN SCHEMATIC","OK"))</f>
        <v/>
      </c>
      <c r="I2031" s="9" t="str">
        <f aca="false">IF($A2031="","",IF($H2031="NOT IN SCHEMATIC","",IF(UPPER(TRIM($C2031))=UPPER(TRIM($E2031)),"OK","MISMATCH")))</f>
        <v/>
      </c>
      <c r="J2031" s="9" t="str">
        <f aca="false">IF($A2031="","",IF($H2031="NOT IN SCHEMATIC","",IF($F2031="","NO SCH DECAL",IF($D2031="","",IF(UPPER(TRIM($D2031))=UPPER(TRIM($F2031)),"OK","MISMATCH")))))</f>
        <v/>
      </c>
      <c r="K2031" s="16" t="str">
        <f aca="false">IF($A2031="","",SUMPRODUCT(--ISNUMBER(SEARCH(","&amp;TRIM($A2031)&amp;",",","&amp;SUBSTITUTE('1. Master BOM'!$D$2:$D$400," ","")&amp;","))))</f>
        <v/>
      </c>
      <c r="L2031" s="16" t="str">
        <f aca="false">IF($A2031="","",IF($K2031&lt;&gt;1,0,SUMPRODUCT(ISNUMBER(SEARCH(","&amp;TRIM($A2031)&amp;",",","&amp;SUBSTITUTE('1. Master BOM'!$D$2:$D$400," ","")&amp;","))*ROW('1. Master BOM'!$D$2:$D$400))))</f>
        <v/>
      </c>
      <c r="M2031" s="9" t="str">
        <f aca="false">IF($A2031="","",IF($K2031=0,"NOT IN BOM",IF($K2031&gt;1,"MULTIPLE BOM LINES","OK")))</f>
        <v/>
      </c>
      <c r="N2031" s="9" t="str">
        <f aca="false">IF($A2031="","",IF($L2031=0,"—",INDEX('1. Master BOM'!$A$1:$A$400,$L2031)))</f>
        <v/>
      </c>
      <c r="O2031" s="9" t="str">
        <f aca="false">IF($A2031="","",IF($L2031=0,"—",INDEX('1. Master BOM'!$B$1:$B$400,$L2031)))</f>
        <v/>
      </c>
      <c r="P2031" s="9" t="str">
        <f aca="false">IF($A2031="","",IF(OR($H2031="NOT IN SCHEMATIC",$O2031="—"),"",IF($G2031="","NO SCH PN",IF(UPPER(TRIM($G2031))=UPPER(TRIM($O2031)),"OK","MISMATCH"))))</f>
        <v/>
      </c>
      <c r="Q2031" s="9" t="str">
        <f aca="false">IF($A2031="","",IF($L2031=0,"—",INDEX('1. Master BOM'!$E$1:$E$400,$L2031)))</f>
        <v/>
      </c>
      <c r="R2031" s="9" t="str">
        <f aca="false">IF($A2031="","",IF($L2031=0,"—",IF(T(INDEX('1. Master BOM'!$F$1:$F$400,$L2031))="","(not set)",INDEX('1. Master BOM'!$F$1:$F$400,$L2031))))</f>
        <v/>
      </c>
      <c r="S2031" s="9" t="str">
        <f aca="false">IF($A2031="","",IF(OR($R2031="—",$R2031="(not set)",$D2031=""),"",IF(ISNUMBER(SEARCH(SUBSTITUTE(SUBSTITUTE(SUBSTITUTE($R2031,"-",""),"_","")," ",""),SUBSTITUTE(SUBSTITUTE(SUBSTITUTE($D2031,"-",""),"_","")," ",""))),"OK","CHECK")))</f>
        <v/>
      </c>
      <c r="T2031" s="9" t="str">
        <f aca="false">IF($A2031="","",IF(OR($H2031="NOT IN SCHEMATIC",$I2031="MISMATCH",$J2031="MISMATCH",$P2031="MISMATCH",$M2031&lt;&gt;"OK"),"REVIEW","OK"))</f>
        <v/>
      </c>
      <c r="U2031" s="14"/>
      <c r="V2031" s="14"/>
      <c r="W2031" s="17"/>
      <c r="X2031" s="14"/>
    </row>
    <row r="2032" customFormat="false" ht="15" hidden="false" customHeight="false" outlineLevel="0" collapsed="false">
      <c r="A2032" s="9" t="str">
        <f aca="false">IF('3. Layout Parts'!$A2032="","",TRIM('3. Layout Parts'!$A2032))</f>
        <v/>
      </c>
      <c r="B2032" s="9" t="str">
        <f aca="false">IF($A2032="","",'3. Layout Parts'!$D2032)</f>
        <v/>
      </c>
      <c r="C2032" s="9" t="str">
        <f aca="false">IF($A2032="","",'3. Layout Parts'!$B2032)</f>
        <v/>
      </c>
      <c r="D2032" s="9" t="str">
        <f aca="false">IF($A2032="","",'3. Layout Parts'!$C2032)</f>
        <v/>
      </c>
      <c r="E2032" s="9" t="str">
        <f aca="false">IF($A2032="","",IFERROR(INDEX('2. Schematic Parts'!$B$2:$B$3001,MATCH($A2032,'2. Schematic Parts'!$A$2:$A$3001,0)),"NOT FOUND"))</f>
        <v/>
      </c>
      <c r="F2032" s="9" t="str">
        <f aca="false">IF($A2032="","",IFERROR(INDEX('2. Schematic Parts'!$C$2:$C$3001,MATCH($A2032,'2. Schematic Parts'!$A$2:$A$3001,0))&amp;"","NOT FOUND"))</f>
        <v/>
      </c>
      <c r="G2032" s="9" t="str">
        <f aca="false">IF($A2032="","",IFERROR(INDEX('2. Schematic Parts'!$D$2:$D$3001,MATCH($A2032,'2. Schematic Parts'!$A$2:$A$3001,0))&amp;"","NOT FOUND"))</f>
        <v/>
      </c>
      <c r="H2032" s="9" t="str">
        <f aca="false">IF($A2032="","",IF(COUNTIF('2. Schematic Parts'!$A$2:$A$3001,$A2032)=0,"NOT IN SCHEMATIC","OK"))</f>
        <v/>
      </c>
      <c r="I2032" s="9" t="str">
        <f aca="false">IF($A2032="","",IF($H2032="NOT IN SCHEMATIC","",IF(UPPER(TRIM($C2032))=UPPER(TRIM($E2032)),"OK","MISMATCH")))</f>
        <v/>
      </c>
      <c r="J2032" s="9" t="str">
        <f aca="false">IF($A2032="","",IF($H2032="NOT IN SCHEMATIC","",IF($F2032="","NO SCH DECAL",IF($D2032="","",IF(UPPER(TRIM($D2032))=UPPER(TRIM($F2032)),"OK","MISMATCH")))))</f>
        <v/>
      </c>
      <c r="K2032" s="16" t="str">
        <f aca="false">IF($A2032="","",SUMPRODUCT(--ISNUMBER(SEARCH(","&amp;TRIM($A2032)&amp;",",","&amp;SUBSTITUTE('1. Master BOM'!$D$2:$D$400," ","")&amp;","))))</f>
        <v/>
      </c>
      <c r="L2032" s="16" t="str">
        <f aca="false">IF($A2032="","",IF($K2032&lt;&gt;1,0,SUMPRODUCT(ISNUMBER(SEARCH(","&amp;TRIM($A2032)&amp;",",","&amp;SUBSTITUTE('1. Master BOM'!$D$2:$D$400," ","")&amp;","))*ROW('1. Master BOM'!$D$2:$D$400))))</f>
        <v/>
      </c>
      <c r="M2032" s="9" t="str">
        <f aca="false">IF($A2032="","",IF($K2032=0,"NOT IN BOM",IF($K2032&gt;1,"MULTIPLE BOM LINES","OK")))</f>
        <v/>
      </c>
      <c r="N2032" s="9" t="str">
        <f aca="false">IF($A2032="","",IF($L2032=0,"—",INDEX('1. Master BOM'!$A$1:$A$400,$L2032)))</f>
        <v/>
      </c>
      <c r="O2032" s="9" t="str">
        <f aca="false">IF($A2032="","",IF($L2032=0,"—",INDEX('1. Master BOM'!$B$1:$B$400,$L2032)))</f>
        <v/>
      </c>
      <c r="P2032" s="9" t="str">
        <f aca="false">IF($A2032="","",IF(OR($H2032="NOT IN SCHEMATIC",$O2032="—"),"",IF($G2032="","NO SCH PN",IF(UPPER(TRIM($G2032))=UPPER(TRIM($O2032)),"OK","MISMATCH"))))</f>
        <v/>
      </c>
      <c r="Q2032" s="9" t="str">
        <f aca="false">IF($A2032="","",IF($L2032=0,"—",INDEX('1. Master BOM'!$E$1:$E$400,$L2032)))</f>
        <v/>
      </c>
      <c r="R2032" s="9" t="str">
        <f aca="false">IF($A2032="","",IF($L2032=0,"—",IF(T(INDEX('1. Master BOM'!$F$1:$F$400,$L2032))="","(not set)",INDEX('1. Master BOM'!$F$1:$F$400,$L2032))))</f>
        <v/>
      </c>
      <c r="S2032" s="9" t="str">
        <f aca="false">IF($A2032="","",IF(OR($R2032="—",$R2032="(not set)",$D2032=""),"",IF(ISNUMBER(SEARCH(SUBSTITUTE(SUBSTITUTE(SUBSTITUTE($R2032,"-",""),"_","")," ",""),SUBSTITUTE(SUBSTITUTE(SUBSTITUTE($D2032,"-",""),"_","")," ",""))),"OK","CHECK")))</f>
        <v/>
      </c>
      <c r="T2032" s="9" t="str">
        <f aca="false">IF($A2032="","",IF(OR($H2032="NOT IN SCHEMATIC",$I2032="MISMATCH",$J2032="MISMATCH",$P2032="MISMATCH",$M2032&lt;&gt;"OK"),"REVIEW","OK"))</f>
        <v/>
      </c>
      <c r="U2032" s="14"/>
      <c r="V2032" s="14"/>
      <c r="W2032" s="17"/>
      <c r="X2032" s="14"/>
    </row>
    <row r="2033" customFormat="false" ht="15" hidden="false" customHeight="false" outlineLevel="0" collapsed="false">
      <c r="A2033" s="9" t="str">
        <f aca="false">IF('3. Layout Parts'!$A2033="","",TRIM('3. Layout Parts'!$A2033))</f>
        <v/>
      </c>
      <c r="B2033" s="9" t="str">
        <f aca="false">IF($A2033="","",'3. Layout Parts'!$D2033)</f>
        <v/>
      </c>
      <c r="C2033" s="9" t="str">
        <f aca="false">IF($A2033="","",'3. Layout Parts'!$B2033)</f>
        <v/>
      </c>
      <c r="D2033" s="9" t="str">
        <f aca="false">IF($A2033="","",'3. Layout Parts'!$C2033)</f>
        <v/>
      </c>
      <c r="E2033" s="9" t="str">
        <f aca="false">IF($A2033="","",IFERROR(INDEX('2. Schematic Parts'!$B$2:$B$3001,MATCH($A2033,'2. Schematic Parts'!$A$2:$A$3001,0)),"NOT FOUND"))</f>
        <v/>
      </c>
      <c r="F2033" s="9" t="str">
        <f aca="false">IF($A2033="","",IFERROR(INDEX('2. Schematic Parts'!$C$2:$C$3001,MATCH($A2033,'2. Schematic Parts'!$A$2:$A$3001,0))&amp;"","NOT FOUND"))</f>
        <v/>
      </c>
      <c r="G2033" s="9" t="str">
        <f aca="false">IF($A2033="","",IFERROR(INDEX('2. Schematic Parts'!$D$2:$D$3001,MATCH($A2033,'2. Schematic Parts'!$A$2:$A$3001,0))&amp;"","NOT FOUND"))</f>
        <v/>
      </c>
      <c r="H2033" s="9" t="str">
        <f aca="false">IF($A2033="","",IF(COUNTIF('2. Schematic Parts'!$A$2:$A$3001,$A2033)=0,"NOT IN SCHEMATIC","OK"))</f>
        <v/>
      </c>
      <c r="I2033" s="9" t="str">
        <f aca="false">IF($A2033="","",IF($H2033="NOT IN SCHEMATIC","",IF(UPPER(TRIM($C2033))=UPPER(TRIM($E2033)),"OK","MISMATCH")))</f>
        <v/>
      </c>
      <c r="J2033" s="9" t="str">
        <f aca="false">IF($A2033="","",IF($H2033="NOT IN SCHEMATIC","",IF($F2033="","NO SCH DECAL",IF($D2033="","",IF(UPPER(TRIM($D2033))=UPPER(TRIM($F2033)),"OK","MISMATCH")))))</f>
        <v/>
      </c>
      <c r="K2033" s="16" t="str">
        <f aca="false">IF($A2033="","",SUMPRODUCT(--ISNUMBER(SEARCH(","&amp;TRIM($A2033)&amp;",",","&amp;SUBSTITUTE('1. Master BOM'!$D$2:$D$400," ","")&amp;","))))</f>
        <v/>
      </c>
      <c r="L2033" s="16" t="str">
        <f aca="false">IF($A2033="","",IF($K2033&lt;&gt;1,0,SUMPRODUCT(ISNUMBER(SEARCH(","&amp;TRIM($A2033)&amp;",",","&amp;SUBSTITUTE('1. Master BOM'!$D$2:$D$400," ","")&amp;","))*ROW('1. Master BOM'!$D$2:$D$400))))</f>
        <v/>
      </c>
      <c r="M2033" s="9" t="str">
        <f aca="false">IF($A2033="","",IF($K2033=0,"NOT IN BOM",IF($K2033&gt;1,"MULTIPLE BOM LINES","OK")))</f>
        <v/>
      </c>
      <c r="N2033" s="9" t="str">
        <f aca="false">IF($A2033="","",IF($L2033=0,"—",INDEX('1. Master BOM'!$A$1:$A$400,$L2033)))</f>
        <v/>
      </c>
      <c r="O2033" s="9" t="str">
        <f aca="false">IF($A2033="","",IF($L2033=0,"—",INDEX('1. Master BOM'!$B$1:$B$400,$L2033)))</f>
        <v/>
      </c>
      <c r="P2033" s="9" t="str">
        <f aca="false">IF($A2033="","",IF(OR($H2033="NOT IN SCHEMATIC",$O2033="—"),"",IF($G2033="","NO SCH PN",IF(UPPER(TRIM($G2033))=UPPER(TRIM($O2033)),"OK","MISMATCH"))))</f>
        <v/>
      </c>
      <c r="Q2033" s="9" t="str">
        <f aca="false">IF($A2033="","",IF($L2033=0,"—",INDEX('1. Master BOM'!$E$1:$E$400,$L2033)))</f>
        <v/>
      </c>
      <c r="R2033" s="9" t="str">
        <f aca="false">IF($A2033="","",IF($L2033=0,"—",IF(T(INDEX('1. Master BOM'!$F$1:$F$400,$L2033))="","(not set)",INDEX('1. Master BOM'!$F$1:$F$400,$L2033))))</f>
        <v/>
      </c>
      <c r="S2033" s="9" t="str">
        <f aca="false">IF($A2033="","",IF(OR($R2033="—",$R2033="(not set)",$D2033=""),"",IF(ISNUMBER(SEARCH(SUBSTITUTE(SUBSTITUTE(SUBSTITUTE($R2033,"-",""),"_","")," ",""),SUBSTITUTE(SUBSTITUTE(SUBSTITUTE($D2033,"-",""),"_","")," ",""))),"OK","CHECK")))</f>
        <v/>
      </c>
      <c r="T2033" s="9" t="str">
        <f aca="false">IF($A2033="","",IF(OR($H2033="NOT IN SCHEMATIC",$I2033="MISMATCH",$J2033="MISMATCH",$P2033="MISMATCH",$M2033&lt;&gt;"OK"),"REVIEW","OK"))</f>
        <v/>
      </c>
      <c r="U2033" s="14"/>
      <c r="V2033" s="14"/>
      <c r="W2033" s="17"/>
      <c r="X2033" s="14"/>
    </row>
    <row r="2034" customFormat="false" ht="15" hidden="false" customHeight="false" outlineLevel="0" collapsed="false">
      <c r="A2034" s="9" t="str">
        <f aca="false">IF('3. Layout Parts'!$A2034="","",TRIM('3. Layout Parts'!$A2034))</f>
        <v/>
      </c>
      <c r="B2034" s="9" t="str">
        <f aca="false">IF($A2034="","",'3. Layout Parts'!$D2034)</f>
        <v/>
      </c>
      <c r="C2034" s="9" t="str">
        <f aca="false">IF($A2034="","",'3. Layout Parts'!$B2034)</f>
        <v/>
      </c>
      <c r="D2034" s="9" t="str">
        <f aca="false">IF($A2034="","",'3. Layout Parts'!$C2034)</f>
        <v/>
      </c>
      <c r="E2034" s="9" t="str">
        <f aca="false">IF($A2034="","",IFERROR(INDEX('2. Schematic Parts'!$B$2:$B$3001,MATCH($A2034,'2. Schematic Parts'!$A$2:$A$3001,0)),"NOT FOUND"))</f>
        <v/>
      </c>
      <c r="F2034" s="9" t="str">
        <f aca="false">IF($A2034="","",IFERROR(INDEX('2. Schematic Parts'!$C$2:$C$3001,MATCH($A2034,'2. Schematic Parts'!$A$2:$A$3001,0))&amp;"","NOT FOUND"))</f>
        <v/>
      </c>
      <c r="G2034" s="9" t="str">
        <f aca="false">IF($A2034="","",IFERROR(INDEX('2. Schematic Parts'!$D$2:$D$3001,MATCH($A2034,'2. Schematic Parts'!$A$2:$A$3001,0))&amp;"","NOT FOUND"))</f>
        <v/>
      </c>
      <c r="H2034" s="9" t="str">
        <f aca="false">IF($A2034="","",IF(COUNTIF('2. Schematic Parts'!$A$2:$A$3001,$A2034)=0,"NOT IN SCHEMATIC","OK"))</f>
        <v/>
      </c>
      <c r="I2034" s="9" t="str">
        <f aca="false">IF($A2034="","",IF($H2034="NOT IN SCHEMATIC","",IF(UPPER(TRIM($C2034))=UPPER(TRIM($E2034)),"OK","MISMATCH")))</f>
        <v/>
      </c>
      <c r="J2034" s="9" t="str">
        <f aca="false">IF($A2034="","",IF($H2034="NOT IN SCHEMATIC","",IF($F2034="","NO SCH DECAL",IF($D2034="","",IF(UPPER(TRIM($D2034))=UPPER(TRIM($F2034)),"OK","MISMATCH")))))</f>
        <v/>
      </c>
      <c r="K2034" s="16" t="str">
        <f aca="false">IF($A2034="","",SUMPRODUCT(--ISNUMBER(SEARCH(","&amp;TRIM($A2034)&amp;",",","&amp;SUBSTITUTE('1. Master BOM'!$D$2:$D$400," ","")&amp;","))))</f>
        <v/>
      </c>
      <c r="L2034" s="16" t="str">
        <f aca="false">IF($A2034="","",IF($K2034&lt;&gt;1,0,SUMPRODUCT(ISNUMBER(SEARCH(","&amp;TRIM($A2034)&amp;",",","&amp;SUBSTITUTE('1. Master BOM'!$D$2:$D$400," ","")&amp;","))*ROW('1. Master BOM'!$D$2:$D$400))))</f>
        <v/>
      </c>
      <c r="M2034" s="9" t="str">
        <f aca="false">IF($A2034="","",IF($K2034=0,"NOT IN BOM",IF($K2034&gt;1,"MULTIPLE BOM LINES","OK")))</f>
        <v/>
      </c>
      <c r="N2034" s="9" t="str">
        <f aca="false">IF($A2034="","",IF($L2034=0,"—",INDEX('1. Master BOM'!$A$1:$A$400,$L2034)))</f>
        <v/>
      </c>
      <c r="O2034" s="9" t="str">
        <f aca="false">IF($A2034="","",IF($L2034=0,"—",INDEX('1. Master BOM'!$B$1:$B$400,$L2034)))</f>
        <v/>
      </c>
      <c r="P2034" s="9" t="str">
        <f aca="false">IF($A2034="","",IF(OR($H2034="NOT IN SCHEMATIC",$O2034="—"),"",IF($G2034="","NO SCH PN",IF(UPPER(TRIM($G2034))=UPPER(TRIM($O2034)),"OK","MISMATCH"))))</f>
        <v/>
      </c>
      <c r="Q2034" s="9" t="str">
        <f aca="false">IF($A2034="","",IF($L2034=0,"—",INDEX('1. Master BOM'!$E$1:$E$400,$L2034)))</f>
        <v/>
      </c>
      <c r="R2034" s="9" t="str">
        <f aca="false">IF($A2034="","",IF($L2034=0,"—",IF(T(INDEX('1. Master BOM'!$F$1:$F$400,$L2034))="","(not set)",INDEX('1. Master BOM'!$F$1:$F$400,$L2034))))</f>
        <v/>
      </c>
      <c r="S2034" s="9" t="str">
        <f aca="false">IF($A2034="","",IF(OR($R2034="—",$R2034="(not set)",$D2034=""),"",IF(ISNUMBER(SEARCH(SUBSTITUTE(SUBSTITUTE(SUBSTITUTE($R2034,"-",""),"_","")," ",""),SUBSTITUTE(SUBSTITUTE(SUBSTITUTE($D2034,"-",""),"_","")," ",""))),"OK","CHECK")))</f>
        <v/>
      </c>
      <c r="T2034" s="9" t="str">
        <f aca="false">IF($A2034="","",IF(OR($H2034="NOT IN SCHEMATIC",$I2034="MISMATCH",$J2034="MISMATCH",$P2034="MISMATCH",$M2034&lt;&gt;"OK"),"REVIEW","OK"))</f>
        <v/>
      </c>
      <c r="U2034" s="14"/>
      <c r="V2034" s="14"/>
      <c r="W2034" s="17"/>
      <c r="X2034" s="14"/>
    </row>
    <row r="2035" customFormat="false" ht="15" hidden="false" customHeight="false" outlineLevel="0" collapsed="false">
      <c r="A2035" s="9" t="str">
        <f aca="false">IF('3. Layout Parts'!$A2035="","",TRIM('3. Layout Parts'!$A2035))</f>
        <v/>
      </c>
      <c r="B2035" s="9" t="str">
        <f aca="false">IF($A2035="","",'3. Layout Parts'!$D2035)</f>
        <v/>
      </c>
      <c r="C2035" s="9" t="str">
        <f aca="false">IF($A2035="","",'3. Layout Parts'!$B2035)</f>
        <v/>
      </c>
      <c r="D2035" s="9" t="str">
        <f aca="false">IF($A2035="","",'3. Layout Parts'!$C2035)</f>
        <v/>
      </c>
      <c r="E2035" s="9" t="str">
        <f aca="false">IF($A2035="","",IFERROR(INDEX('2. Schematic Parts'!$B$2:$B$3001,MATCH($A2035,'2. Schematic Parts'!$A$2:$A$3001,0)),"NOT FOUND"))</f>
        <v/>
      </c>
      <c r="F2035" s="9" t="str">
        <f aca="false">IF($A2035="","",IFERROR(INDEX('2. Schematic Parts'!$C$2:$C$3001,MATCH($A2035,'2. Schematic Parts'!$A$2:$A$3001,0))&amp;"","NOT FOUND"))</f>
        <v/>
      </c>
      <c r="G2035" s="9" t="str">
        <f aca="false">IF($A2035="","",IFERROR(INDEX('2. Schematic Parts'!$D$2:$D$3001,MATCH($A2035,'2. Schematic Parts'!$A$2:$A$3001,0))&amp;"","NOT FOUND"))</f>
        <v/>
      </c>
      <c r="H2035" s="9" t="str">
        <f aca="false">IF($A2035="","",IF(COUNTIF('2. Schematic Parts'!$A$2:$A$3001,$A2035)=0,"NOT IN SCHEMATIC","OK"))</f>
        <v/>
      </c>
      <c r="I2035" s="9" t="str">
        <f aca="false">IF($A2035="","",IF($H2035="NOT IN SCHEMATIC","",IF(UPPER(TRIM($C2035))=UPPER(TRIM($E2035)),"OK","MISMATCH")))</f>
        <v/>
      </c>
      <c r="J2035" s="9" t="str">
        <f aca="false">IF($A2035="","",IF($H2035="NOT IN SCHEMATIC","",IF($F2035="","NO SCH DECAL",IF($D2035="","",IF(UPPER(TRIM($D2035))=UPPER(TRIM($F2035)),"OK","MISMATCH")))))</f>
        <v/>
      </c>
      <c r="K2035" s="16" t="str">
        <f aca="false">IF($A2035="","",SUMPRODUCT(--ISNUMBER(SEARCH(","&amp;TRIM($A2035)&amp;",",","&amp;SUBSTITUTE('1. Master BOM'!$D$2:$D$400," ","")&amp;","))))</f>
        <v/>
      </c>
      <c r="L2035" s="16" t="str">
        <f aca="false">IF($A2035="","",IF($K2035&lt;&gt;1,0,SUMPRODUCT(ISNUMBER(SEARCH(","&amp;TRIM($A2035)&amp;",",","&amp;SUBSTITUTE('1. Master BOM'!$D$2:$D$400," ","")&amp;","))*ROW('1. Master BOM'!$D$2:$D$400))))</f>
        <v/>
      </c>
      <c r="M2035" s="9" t="str">
        <f aca="false">IF($A2035="","",IF($K2035=0,"NOT IN BOM",IF($K2035&gt;1,"MULTIPLE BOM LINES","OK")))</f>
        <v/>
      </c>
      <c r="N2035" s="9" t="str">
        <f aca="false">IF($A2035="","",IF($L2035=0,"—",INDEX('1. Master BOM'!$A$1:$A$400,$L2035)))</f>
        <v/>
      </c>
      <c r="O2035" s="9" t="str">
        <f aca="false">IF($A2035="","",IF($L2035=0,"—",INDEX('1. Master BOM'!$B$1:$B$400,$L2035)))</f>
        <v/>
      </c>
      <c r="P2035" s="9" t="str">
        <f aca="false">IF($A2035="","",IF(OR($H2035="NOT IN SCHEMATIC",$O2035="—"),"",IF($G2035="","NO SCH PN",IF(UPPER(TRIM($G2035))=UPPER(TRIM($O2035)),"OK","MISMATCH"))))</f>
        <v/>
      </c>
      <c r="Q2035" s="9" t="str">
        <f aca="false">IF($A2035="","",IF($L2035=0,"—",INDEX('1. Master BOM'!$E$1:$E$400,$L2035)))</f>
        <v/>
      </c>
      <c r="R2035" s="9" t="str">
        <f aca="false">IF($A2035="","",IF($L2035=0,"—",IF(T(INDEX('1. Master BOM'!$F$1:$F$400,$L2035))="","(not set)",INDEX('1. Master BOM'!$F$1:$F$400,$L2035))))</f>
        <v/>
      </c>
      <c r="S2035" s="9" t="str">
        <f aca="false">IF($A2035="","",IF(OR($R2035="—",$R2035="(not set)",$D2035=""),"",IF(ISNUMBER(SEARCH(SUBSTITUTE(SUBSTITUTE(SUBSTITUTE($R2035,"-",""),"_","")," ",""),SUBSTITUTE(SUBSTITUTE(SUBSTITUTE($D2035,"-",""),"_","")," ",""))),"OK","CHECK")))</f>
        <v/>
      </c>
      <c r="T2035" s="9" t="str">
        <f aca="false">IF($A2035="","",IF(OR($H2035="NOT IN SCHEMATIC",$I2035="MISMATCH",$J2035="MISMATCH",$P2035="MISMATCH",$M2035&lt;&gt;"OK"),"REVIEW","OK"))</f>
        <v/>
      </c>
      <c r="U2035" s="14"/>
      <c r="V2035" s="14"/>
      <c r="W2035" s="17"/>
      <c r="X2035" s="14"/>
    </row>
    <row r="2036" customFormat="false" ht="15" hidden="false" customHeight="false" outlineLevel="0" collapsed="false">
      <c r="A2036" s="9" t="str">
        <f aca="false">IF('3. Layout Parts'!$A2036="","",TRIM('3. Layout Parts'!$A2036))</f>
        <v/>
      </c>
      <c r="B2036" s="9" t="str">
        <f aca="false">IF($A2036="","",'3. Layout Parts'!$D2036)</f>
        <v/>
      </c>
      <c r="C2036" s="9" t="str">
        <f aca="false">IF($A2036="","",'3. Layout Parts'!$B2036)</f>
        <v/>
      </c>
      <c r="D2036" s="9" t="str">
        <f aca="false">IF($A2036="","",'3. Layout Parts'!$C2036)</f>
        <v/>
      </c>
      <c r="E2036" s="9" t="str">
        <f aca="false">IF($A2036="","",IFERROR(INDEX('2. Schematic Parts'!$B$2:$B$3001,MATCH($A2036,'2. Schematic Parts'!$A$2:$A$3001,0)),"NOT FOUND"))</f>
        <v/>
      </c>
      <c r="F2036" s="9" t="str">
        <f aca="false">IF($A2036="","",IFERROR(INDEX('2. Schematic Parts'!$C$2:$C$3001,MATCH($A2036,'2. Schematic Parts'!$A$2:$A$3001,0))&amp;"","NOT FOUND"))</f>
        <v/>
      </c>
      <c r="G2036" s="9" t="str">
        <f aca="false">IF($A2036="","",IFERROR(INDEX('2. Schematic Parts'!$D$2:$D$3001,MATCH($A2036,'2. Schematic Parts'!$A$2:$A$3001,0))&amp;"","NOT FOUND"))</f>
        <v/>
      </c>
      <c r="H2036" s="9" t="str">
        <f aca="false">IF($A2036="","",IF(COUNTIF('2. Schematic Parts'!$A$2:$A$3001,$A2036)=0,"NOT IN SCHEMATIC","OK"))</f>
        <v/>
      </c>
      <c r="I2036" s="9" t="str">
        <f aca="false">IF($A2036="","",IF($H2036="NOT IN SCHEMATIC","",IF(UPPER(TRIM($C2036))=UPPER(TRIM($E2036)),"OK","MISMATCH")))</f>
        <v/>
      </c>
      <c r="J2036" s="9" t="str">
        <f aca="false">IF($A2036="","",IF($H2036="NOT IN SCHEMATIC","",IF($F2036="","NO SCH DECAL",IF($D2036="","",IF(UPPER(TRIM($D2036))=UPPER(TRIM($F2036)),"OK","MISMATCH")))))</f>
        <v/>
      </c>
      <c r="K2036" s="16" t="str">
        <f aca="false">IF($A2036="","",SUMPRODUCT(--ISNUMBER(SEARCH(","&amp;TRIM($A2036)&amp;",",","&amp;SUBSTITUTE('1. Master BOM'!$D$2:$D$400," ","")&amp;","))))</f>
        <v/>
      </c>
      <c r="L2036" s="16" t="str">
        <f aca="false">IF($A2036="","",IF($K2036&lt;&gt;1,0,SUMPRODUCT(ISNUMBER(SEARCH(","&amp;TRIM($A2036)&amp;",",","&amp;SUBSTITUTE('1. Master BOM'!$D$2:$D$400," ","")&amp;","))*ROW('1. Master BOM'!$D$2:$D$400))))</f>
        <v/>
      </c>
      <c r="M2036" s="9" t="str">
        <f aca="false">IF($A2036="","",IF($K2036=0,"NOT IN BOM",IF($K2036&gt;1,"MULTIPLE BOM LINES","OK")))</f>
        <v/>
      </c>
      <c r="N2036" s="9" t="str">
        <f aca="false">IF($A2036="","",IF($L2036=0,"—",INDEX('1. Master BOM'!$A$1:$A$400,$L2036)))</f>
        <v/>
      </c>
      <c r="O2036" s="9" t="str">
        <f aca="false">IF($A2036="","",IF($L2036=0,"—",INDEX('1. Master BOM'!$B$1:$B$400,$L2036)))</f>
        <v/>
      </c>
      <c r="P2036" s="9" t="str">
        <f aca="false">IF($A2036="","",IF(OR($H2036="NOT IN SCHEMATIC",$O2036="—"),"",IF($G2036="","NO SCH PN",IF(UPPER(TRIM($G2036))=UPPER(TRIM($O2036)),"OK","MISMATCH"))))</f>
        <v/>
      </c>
      <c r="Q2036" s="9" t="str">
        <f aca="false">IF($A2036="","",IF($L2036=0,"—",INDEX('1. Master BOM'!$E$1:$E$400,$L2036)))</f>
        <v/>
      </c>
      <c r="R2036" s="9" t="str">
        <f aca="false">IF($A2036="","",IF($L2036=0,"—",IF(T(INDEX('1. Master BOM'!$F$1:$F$400,$L2036))="","(not set)",INDEX('1. Master BOM'!$F$1:$F$400,$L2036))))</f>
        <v/>
      </c>
      <c r="S2036" s="9" t="str">
        <f aca="false">IF($A2036="","",IF(OR($R2036="—",$R2036="(not set)",$D2036=""),"",IF(ISNUMBER(SEARCH(SUBSTITUTE(SUBSTITUTE(SUBSTITUTE($R2036,"-",""),"_","")," ",""),SUBSTITUTE(SUBSTITUTE(SUBSTITUTE($D2036,"-",""),"_","")," ",""))),"OK","CHECK")))</f>
        <v/>
      </c>
      <c r="T2036" s="9" t="str">
        <f aca="false">IF($A2036="","",IF(OR($H2036="NOT IN SCHEMATIC",$I2036="MISMATCH",$J2036="MISMATCH",$P2036="MISMATCH",$M2036&lt;&gt;"OK"),"REVIEW","OK"))</f>
        <v/>
      </c>
      <c r="U2036" s="14"/>
      <c r="V2036" s="14"/>
      <c r="W2036" s="17"/>
      <c r="X2036" s="14"/>
    </row>
    <row r="2037" customFormat="false" ht="15" hidden="false" customHeight="false" outlineLevel="0" collapsed="false">
      <c r="A2037" s="9" t="str">
        <f aca="false">IF('3. Layout Parts'!$A2037="","",TRIM('3. Layout Parts'!$A2037))</f>
        <v/>
      </c>
      <c r="B2037" s="9" t="str">
        <f aca="false">IF($A2037="","",'3. Layout Parts'!$D2037)</f>
        <v/>
      </c>
      <c r="C2037" s="9" t="str">
        <f aca="false">IF($A2037="","",'3. Layout Parts'!$B2037)</f>
        <v/>
      </c>
      <c r="D2037" s="9" t="str">
        <f aca="false">IF($A2037="","",'3. Layout Parts'!$C2037)</f>
        <v/>
      </c>
      <c r="E2037" s="9" t="str">
        <f aca="false">IF($A2037="","",IFERROR(INDEX('2. Schematic Parts'!$B$2:$B$3001,MATCH($A2037,'2. Schematic Parts'!$A$2:$A$3001,0)),"NOT FOUND"))</f>
        <v/>
      </c>
      <c r="F2037" s="9" t="str">
        <f aca="false">IF($A2037="","",IFERROR(INDEX('2. Schematic Parts'!$C$2:$C$3001,MATCH($A2037,'2. Schematic Parts'!$A$2:$A$3001,0))&amp;"","NOT FOUND"))</f>
        <v/>
      </c>
      <c r="G2037" s="9" t="str">
        <f aca="false">IF($A2037="","",IFERROR(INDEX('2. Schematic Parts'!$D$2:$D$3001,MATCH($A2037,'2. Schematic Parts'!$A$2:$A$3001,0))&amp;"","NOT FOUND"))</f>
        <v/>
      </c>
      <c r="H2037" s="9" t="str">
        <f aca="false">IF($A2037="","",IF(COUNTIF('2. Schematic Parts'!$A$2:$A$3001,$A2037)=0,"NOT IN SCHEMATIC","OK"))</f>
        <v/>
      </c>
      <c r="I2037" s="9" t="str">
        <f aca="false">IF($A2037="","",IF($H2037="NOT IN SCHEMATIC","",IF(UPPER(TRIM($C2037))=UPPER(TRIM($E2037)),"OK","MISMATCH")))</f>
        <v/>
      </c>
      <c r="J2037" s="9" t="str">
        <f aca="false">IF($A2037="","",IF($H2037="NOT IN SCHEMATIC","",IF($F2037="","NO SCH DECAL",IF($D2037="","",IF(UPPER(TRIM($D2037))=UPPER(TRIM($F2037)),"OK","MISMATCH")))))</f>
        <v/>
      </c>
      <c r="K2037" s="16" t="str">
        <f aca="false">IF($A2037="","",SUMPRODUCT(--ISNUMBER(SEARCH(","&amp;TRIM($A2037)&amp;",",","&amp;SUBSTITUTE('1. Master BOM'!$D$2:$D$400," ","")&amp;","))))</f>
        <v/>
      </c>
      <c r="L2037" s="16" t="str">
        <f aca="false">IF($A2037="","",IF($K2037&lt;&gt;1,0,SUMPRODUCT(ISNUMBER(SEARCH(","&amp;TRIM($A2037)&amp;",",","&amp;SUBSTITUTE('1. Master BOM'!$D$2:$D$400," ","")&amp;","))*ROW('1. Master BOM'!$D$2:$D$400))))</f>
        <v/>
      </c>
      <c r="M2037" s="9" t="str">
        <f aca="false">IF($A2037="","",IF($K2037=0,"NOT IN BOM",IF($K2037&gt;1,"MULTIPLE BOM LINES","OK")))</f>
        <v/>
      </c>
      <c r="N2037" s="9" t="str">
        <f aca="false">IF($A2037="","",IF($L2037=0,"—",INDEX('1. Master BOM'!$A$1:$A$400,$L2037)))</f>
        <v/>
      </c>
      <c r="O2037" s="9" t="str">
        <f aca="false">IF($A2037="","",IF($L2037=0,"—",INDEX('1. Master BOM'!$B$1:$B$400,$L2037)))</f>
        <v/>
      </c>
      <c r="P2037" s="9" t="str">
        <f aca="false">IF($A2037="","",IF(OR($H2037="NOT IN SCHEMATIC",$O2037="—"),"",IF($G2037="","NO SCH PN",IF(UPPER(TRIM($G2037))=UPPER(TRIM($O2037)),"OK","MISMATCH"))))</f>
        <v/>
      </c>
      <c r="Q2037" s="9" t="str">
        <f aca="false">IF($A2037="","",IF($L2037=0,"—",INDEX('1. Master BOM'!$E$1:$E$400,$L2037)))</f>
        <v/>
      </c>
      <c r="R2037" s="9" t="str">
        <f aca="false">IF($A2037="","",IF($L2037=0,"—",IF(T(INDEX('1. Master BOM'!$F$1:$F$400,$L2037))="","(not set)",INDEX('1. Master BOM'!$F$1:$F$400,$L2037))))</f>
        <v/>
      </c>
      <c r="S2037" s="9" t="str">
        <f aca="false">IF($A2037="","",IF(OR($R2037="—",$R2037="(not set)",$D2037=""),"",IF(ISNUMBER(SEARCH(SUBSTITUTE(SUBSTITUTE(SUBSTITUTE($R2037,"-",""),"_","")," ",""),SUBSTITUTE(SUBSTITUTE(SUBSTITUTE($D2037,"-",""),"_","")," ",""))),"OK","CHECK")))</f>
        <v/>
      </c>
      <c r="T2037" s="9" t="str">
        <f aca="false">IF($A2037="","",IF(OR($H2037="NOT IN SCHEMATIC",$I2037="MISMATCH",$J2037="MISMATCH",$P2037="MISMATCH",$M2037&lt;&gt;"OK"),"REVIEW","OK"))</f>
        <v/>
      </c>
      <c r="U2037" s="14"/>
      <c r="V2037" s="14"/>
      <c r="W2037" s="17"/>
      <c r="X2037" s="14"/>
    </row>
    <row r="2038" customFormat="false" ht="15" hidden="false" customHeight="false" outlineLevel="0" collapsed="false">
      <c r="A2038" s="9" t="str">
        <f aca="false">IF('3. Layout Parts'!$A2038="","",TRIM('3. Layout Parts'!$A2038))</f>
        <v/>
      </c>
      <c r="B2038" s="9" t="str">
        <f aca="false">IF($A2038="","",'3. Layout Parts'!$D2038)</f>
        <v/>
      </c>
      <c r="C2038" s="9" t="str">
        <f aca="false">IF($A2038="","",'3. Layout Parts'!$B2038)</f>
        <v/>
      </c>
      <c r="D2038" s="9" t="str">
        <f aca="false">IF($A2038="","",'3. Layout Parts'!$C2038)</f>
        <v/>
      </c>
      <c r="E2038" s="9" t="str">
        <f aca="false">IF($A2038="","",IFERROR(INDEX('2. Schematic Parts'!$B$2:$B$3001,MATCH($A2038,'2. Schematic Parts'!$A$2:$A$3001,0)),"NOT FOUND"))</f>
        <v/>
      </c>
      <c r="F2038" s="9" t="str">
        <f aca="false">IF($A2038="","",IFERROR(INDEX('2. Schematic Parts'!$C$2:$C$3001,MATCH($A2038,'2. Schematic Parts'!$A$2:$A$3001,0))&amp;"","NOT FOUND"))</f>
        <v/>
      </c>
      <c r="G2038" s="9" t="str">
        <f aca="false">IF($A2038="","",IFERROR(INDEX('2. Schematic Parts'!$D$2:$D$3001,MATCH($A2038,'2. Schematic Parts'!$A$2:$A$3001,0))&amp;"","NOT FOUND"))</f>
        <v/>
      </c>
      <c r="H2038" s="9" t="str">
        <f aca="false">IF($A2038="","",IF(COUNTIF('2. Schematic Parts'!$A$2:$A$3001,$A2038)=0,"NOT IN SCHEMATIC","OK"))</f>
        <v/>
      </c>
      <c r="I2038" s="9" t="str">
        <f aca="false">IF($A2038="","",IF($H2038="NOT IN SCHEMATIC","",IF(UPPER(TRIM($C2038))=UPPER(TRIM($E2038)),"OK","MISMATCH")))</f>
        <v/>
      </c>
      <c r="J2038" s="9" t="str">
        <f aca="false">IF($A2038="","",IF($H2038="NOT IN SCHEMATIC","",IF($F2038="","NO SCH DECAL",IF($D2038="","",IF(UPPER(TRIM($D2038))=UPPER(TRIM($F2038)),"OK","MISMATCH")))))</f>
        <v/>
      </c>
      <c r="K2038" s="16" t="str">
        <f aca="false">IF($A2038="","",SUMPRODUCT(--ISNUMBER(SEARCH(","&amp;TRIM($A2038)&amp;",",","&amp;SUBSTITUTE('1. Master BOM'!$D$2:$D$400," ","")&amp;","))))</f>
        <v/>
      </c>
      <c r="L2038" s="16" t="str">
        <f aca="false">IF($A2038="","",IF($K2038&lt;&gt;1,0,SUMPRODUCT(ISNUMBER(SEARCH(","&amp;TRIM($A2038)&amp;",",","&amp;SUBSTITUTE('1. Master BOM'!$D$2:$D$400," ","")&amp;","))*ROW('1. Master BOM'!$D$2:$D$400))))</f>
        <v/>
      </c>
      <c r="M2038" s="9" t="str">
        <f aca="false">IF($A2038="","",IF($K2038=0,"NOT IN BOM",IF($K2038&gt;1,"MULTIPLE BOM LINES","OK")))</f>
        <v/>
      </c>
      <c r="N2038" s="9" t="str">
        <f aca="false">IF($A2038="","",IF($L2038=0,"—",INDEX('1. Master BOM'!$A$1:$A$400,$L2038)))</f>
        <v/>
      </c>
      <c r="O2038" s="9" t="str">
        <f aca="false">IF($A2038="","",IF($L2038=0,"—",INDEX('1. Master BOM'!$B$1:$B$400,$L2038)))</f>
        <v/>
      </c>
      <c r="P2038" s="9" t="str">
        <f aca="false">IF($A2038="","",IF(OR($H2038="NOT IN SCHEMATIC",$O2038="—"),"",IF($G2038="","NO SCH PN",IF(UPPER(TRIM($G2038))=UPPER(TRIM($O2038)),"OK","MISMATCH"))))</f>
        <v/>
      </c>
      <c r="Q2038" s="9" t="str">
        <f aca="false">IF($A2038="","",IF($L2038=0,"—",INDEX('1. Master BOM'!$E$1:$E$400,$L2038)))</f>
        <v/>
      </c>
      <c r="R2038" s="9" t="str">
        <f aca="false">IF($A2038="","",IF($L2038=0,"—",IF(T(INDEX('1. Master BOM'!$F$1:$F$400,$L2038))="","(not set)",INDEX('1. Master BOM'!$F$1:$F$400,$L2038))))</f>
        <v/>
      </c>
      <c r="S2038" s="9" t="str">
        <f aca="false">IF($A2038="","",IF(OR($R2038="—",$R2038="(not set)",$D2038=""),"",IF(ISNUMBER(SEARCH(SUBSTITUTE(SUBSTITUTE(SUBSTITUTE($R2038,"-",""),"_","")," ",""),SUBSTITUTE(SUBSTITUTE(SUBSTITUTE($D2038,"-",""),"_","")," ",""))),"OK","CHECK")))</f>
        <v/>
      </c>
      <c r="T2038" s="9" t="str">
        <f aca="false">IF($A2038="","",IF(OR($H2038="NOT IN SCHEMATIC",$I2038="MISMATCH",$J2038="MISMATCH",$P2038="MISMATCH",$M2038&lt;&gt;"OK"),"REVIEW","OK"))</f>
        <v/>
      </c>
      <c r="U2038" s="14"/>
      <c r="V2038" s="14"/>
      <c r="W2038" s="17"/>
      <c r="X2038" s="14"/>
    </row>
    <row r="2039" customFormat="false" ht="15" hidden="false" customHeight="false" outlineLevel="0" collapsed="false">
      <c r="A2039" s="9" t="str">
        <f aca="false">IF('3. Layout Parts'!$A2039="","",TRIM('3. Layout Parts'!$A2039))</f>
        <v/>
      </c>
      <c r="B2039" s="9" t="str">
        <f aca="false">IF($A2039="","",'3. Layout Parts'!$D2039)</f>
        <v/>
      </c>
      <c r="C2039" s="9" t="str">
        <f aca="false">IF($A2039="","",'3. Layout Parts'!$B2039)</f>
        <v/>
      </c>
      <c r="D2039" s="9" t="str">
        <f aca="false">IF($A2039="","",'3. Layout Parts'!$C2039)</f>
        <v/>
      </c>
      <c r="E2039" s="9" t="str">
        <f aca="false">IF($A2039="","",IFERROR(INDEX('2. Schematic Parts'!$B$2:$B$3001,MATCH($A2039,'2. Schematic Parts'!$A$2:$A$3001,0)),"NOT FOUND"))</f>
        <v/>
      </c>
      <c r="F2039" s="9" t="str">
        <f aca="false">IF($A2039="","",IFERROR(INDEX('2. Schematic Parts'!$C$2:$C$3001,MATCH($A2039,'2. Schematic Parts'!$A$2:$A$3001,0))&amp;"","NOT FOUND"))</f>
        <v/>
      </c>
      <c r="G2039" s="9" t="str">
        <f aca="false">IF($A2039="","",IFERROR(INDEX('2. Schematic Parts'!$D$2:$D$3001,MATCH($A2039,'2. Schematic Parts'!$A$2:$A$3001,0))&amp;"","NOT FOUND"))</f>
        <v/>
      </c>
      <c r="H2039" s="9" t="str">
        <f aca="false">IF($A2039="","",IF(COUNTIF('2. Schematic Parts'!$A$2:$A$3001,$A2039)=0,"NOT IN SCHEMATIC","OK"))</f>
        <v/>
      </c>
      <c r="I2039" s="9" t="str">
        <f aca="false">IF($A2039="","",IF($H2039="NOT IN SCHEMATIC","",IF(UPPER(TRIM($C2039))=UPPER(TRIM($E2039)),"OK","MISMATCH")))</f>
        <v/>
      </c>
      <c r="J2039" s="9" t="str">
        <f aca="false">IF($A2039="","",IF($H2039="NOT IN SCHEMATIC","",IF($F2039="","NO SCH DECAL",IF($D2039="","",IF(UPPER(TRIM($D2039))=UPPER(TRIM($F2039)),"OK","MISMATCH")))))</f>
        <v/>
      </c>
      <c r="K2039" s="16" t="str">
        <f aca="false">IF($A2039="","",SUMPRODUCT(--ISNUMBER(SEARCH(","&amp;TRIM($A2039)&amp;",",","&amp;SUBSTITUTE('1. Master BOM'!$D$2:$D$400," ","")&amp;","))))</f>
        <v/>
      </c>
      <c r="L2039" s="16" t="str">
        <f aca="false">IF($A2039="","",IF($K2039&lt;&gt;1,0,SUMPRODUCT(ISNUMBER(SEARCH(","&amp;TRIM($A2039)&amp;",",","&amp;SUBSTITUTE('1. Master BOM'!$D$2:$D$400," ","")&amp;","))*ROW('1. Master BOM'!$D$2:$D$400))))</f>
        <v/>
      </c>
      <c r="M2039" s="9" t="str">
        <f aca="false">IF($A2039="","",IF($K2039=0,"NOT IN BOM",IF($K2039&gt;1,"MULTIPLE BOM LINES","OK")))</f>
        <v/>
      </c>
      <c r="N2039" s="9" t="str">
        <f aca="false">IF($A2039="","",IF($L2039=0,"—",INDEX('1. Master BOM'!$A$1:$A$400,$L2039)))</f>
        <v/>
      </c>
      <c r="O2039" s="9" t="str">
        <f aca="false">IF($A2039="","",IF($L2039=0,"—",INDEX('1. Master BOM'!$B$1:$B$400,$L2039)))</f>
        <v/>
      </c>
      <c r="P2039" s="9" t="str">
        <f aca="false">IF($A2039="","",IF(OR($H2039="NOT IN SCHEMATIC",$O2039="—"),"",IF($G2039="","NO SCH PN",IF(UPPER(TRIM($G2039))=UPPER(TRIM($O2039)),"OK","MISMATCH"))))</f>
        <v/>
      </c>
      <c r="Q2039" s="9" t="str">
        <f aca="false">IF($A2039="","",IF($L2039=0,"—",INDEX('1. Master BOM'!$E$1:$E$400,$L2039)))</f>
        <v/>
      </c>
      <c r="R2039" s="9" t="str">
        <f aca="false">IF($A2039="","",IF($L2039=0,"—",IF(T(INDEX('1. Master BOM'!$F$1:$F$400,$L2039))="","(not set)",INDEX('1. Master BOM'!$F$1:$F$400,$L2039))))</f>
        <v/>
      </c>
      <c r="S2039" s="9" t="str">
        <f aca="false">IF($A2039="","",IF(OR($R2039="—",$R2039="(not set)",$D2039=""),"",IF(ISNUMBER(SEARCH(SUBSTITUTE(SUBSTITUTE(SUBSTITUTE($R2039,"-",""),"_","")," ",""),SUBSTITUTE(SUBSTITUTE(SUBSTITUTE($D2039,"-",""),"_","")," ",""))),"OK","CHECK")))</f>
        <v/>
      </c>
      <c r="T2039" s="9" t="str">
        <f aca="false">IF($A2039="","",IF(OR($H2039="NOT IN SCHEMATIC",$I2039="MISMATCH",$J2039="MISMATCH",$P2039="MISMATCH",$M2039&lt;&gt;"OK"),"REVIEW","OK"))</f>
        <v/>
      </c>
      <c r="U2039" s="14"/>
      <c r="V2039" s="14"/>
      <c r="W2039" s="17"/>
      <c r="X2039" s="14"/>
    </row>
    <row r="2040" customFormat="false" ht="15" hidden="false" customHeight="false" outlineLevel="0" collapsed="false">
      <c r="A2040" s="9" t="str">
        <f aca="false">IF('3. Layout Parts'!$A2040="","",TRIM('3. Layout Parts'!$A2040))</f>
        <v/>
      </c>
      <c r="B2040" s="9" t="str">
        <f aca="false">IF($A2040="","",'3. Layout Parts'!$D2040)</f>
        <v/>
      </c>
      <c r="C2040" s="9" t="str">
        <f aca="false">IF($A2040="","",'3. Layout Parts'!$B2040)</f>
        <v/>
      </c>
      <c r="D2040" s="9" t="str">
        <f aca="false">IF($A2040="","",'3. Layout Parts'!$C2040)</f>
        <v/>
      </c>
      <c r="E2040" s="9" t="str">
        <f aca="false">IF($A2040="","",IFERROR(INDEX('2. Schematic Parts'!$B$2:$B$3001,MATCH($A2040,'2. Schematic Parts'!$A$2:$A$3001,0)),"NOT FOUND"))</f>
        <v/>
      </c>
      <c r="F2040" s="9" t="str">
        <f aca="false">IF($A2040="","",IFERROR(INDEX('2. Schematic Parts'!$C$2:$C$3001,MATCH($A2040,'2. Schematic Parts'!$A$2:$A$3001,0))&amp;"","NOT FOUND"))</f>
        <v/>
      </c>
      <c r="G2040" s="9" t="str">
        <f aca="false">IF($A2040="","",IFERROR(INDEX('2. Schematic Parts'!$D$2:$D$3001,MATCH($A2040,'2. Schematic Parts'!$A$2:$A$3001,0))&amp;"","NOT FOUND"))</f>
        <v/>
      </c>
      <c r="H2040" s="9" t="str">
        <f aca="false">IF($A2040="","",IF(COUNTIF('2. Schematic Parts'!$A$2:$A$3001,$A2040)=0,"NOT IN SCHEMATIC","OK"))</f>
        <v/>
      </c>
      <c r="I2040" s="9" t="str">
        <f aca="false">IF($A2040="","",IF($H2040="NOT IN SCHEMATIC","",IF(UPPER(TRIM($C2040))=UPPER(TRIM($E2040)),"OK","MISMATCH")))</f>
        <v/>
      </c>
      <c r="J2040" s="9" t="str">
        <f aca="false">IF($A2040="","",IF($H2040="NOT IN SCHEMATIC","",IF($F2040="","NO SCH DECAL",IF($D2040="","",IF(UPPER(TRIM($D2040))=UPPER(TRIM($F2040)),"OK","MISMATCH")))))</f>
        <v/>
      </c>
      <c r="K2040" s="16" t="str">
        <f aca="false">IF($A2040="","",SUMPRODUCT(--ISNUMBER(SEARCH(","&amp;TRIM($A2040)&amp;",",","&amp;SUBSTITUTE('1. Master BOM'!$D$2:$D$400," ","")&amp;","))))</f>
        <v/>
      </c>
      <c r="L2040" s="16" t="str">
        <f aca="false">IF($A2040="","",IF($K2040&lt;&gt;1,0,SUMPRODUCT(ISNUMBER(SEARCH(","&amp;TRIM($A2040)&amp;",",","&amp;SUBSTITUTE('1. Master BOM'!$D$2:$D$400," ","")&amp;","))*ROW('1. Master BOM'!$D$2:$D$400))))</f>
        <v/>
      </c>
      <c r="M2040" s="9" t="str">
        <f aca="false">IF($A2040="","",IF($K2040=0,"NOT IN BOM",IF($K2040&gt;1,"MULTIPLE BOM LINES","OK")))</f>
        <v/>
      </c>
      <c r="N2040" s="9" t="str">
        <f aca="false">IF($A2040="","",IF($L2040=0,"—",INDEX('1. Master BOM'!$A$1:$A$400,$L2040)))</f>
        <v/>
      </c>
      <c r="O2040" s="9" t="str">
        <f aca="false">IF($A2040="","",IF($L2040=0,"—",INDEX('1. Master BOM'!$B$1:$B$400,$L2040)))</f>
        <v/>
      </c>
      <c r="P2040" s="9" t="str">
        <f aca="false">IF($A2040="","",IF(OR($H2040="NOT IN SCHEMATIC",$O2040="—"),"",IF($G2040="","NO SCH PN",IF(UPPER(TRIM($G2040))=UPPER(TRIM($O2040)),"OK","MISMATCH"))))</f>
        <v/>
      </c>
      <c r="Q2040" s="9" t="str">
        <f aca="false">IF($A2040="","",IF($L2040=0,"—",INDEX('1. Master BOM'!$E$1:$E$400,$L2040)))</f>
        <v/>
      </c>
      <c r="R2040" s="9" t="str">
        <f aca="false">IF($A2040="","",IF($L2040=0,"—",IF(T(INDEX('1. Master BOM'!$F$1:$F$400,$L2040))="","(not set)",INDEX('1. Master BOM'!$F$1:$F$400,$L2040))))</f>
        <v/>
      </c>
      <c r="S2040" s="9" t="str">
        <f aca="false">IF($A2040="","",IF(OR($R2040="—",$R2040="(not set)",$D2040=""),"",IF(ISNUMBER(SEARCH(SUBSTITUTE(SUBSTITUTE(SUBSTITUTE($R2040,"-",""),"_","")," ",""),SUBSTITUTE(SUBSTITUTE(SUBSTITUTE($D2040,"-",""),"_","")," ",""))),"OK","CHECK")))</f>
        <v/>
      </c>
      <c r="T2040" s="9" t="str">
        <f aca="false">IF($A2040="","",IF(OR($H2040="NOT IN SCHEMATIC",$I2040="MISMATCH",$J2040="MISMATCH",$P2040="MISMATCH",$M2040&lt;&gt;"OK"),"REVIEW","OK"))</f>
        <v/>
      </c>
      <c r="U2040" s="14"/>
      <c r="V2040" s="14"/>
      <c r="W2040" s="17"/>
      <c r="X2040" s="14"/>
    </row>
    <row r="2041" customFormat="false" ht="15" hidden="false" customHeight="false" outlineLevel="0" collapsed="false">
      <c r="A2041" s="9" t="str">
        <f aca="false">IF('3. Layout Parts'!$A2041="","",TRIM('3. Layout Parts'!$A2041))</f>
        <v/>
      </c>
      <c r="B2041" s="9" t="str">
        <f aca="false">IF($A2041="","",'3. Layout Parts'!$D2041)</f>
        <v/>
      </c>
      <c r="C2041" s="9" t="str">
        <f aca="false">IF($A2041="","",'3. Layout Parts'!$B2041)</f>
        <v/>
      </c>
      <c r="D2041" s="9" t="str">
        <f aca="false">IF($A2041="","",'3. Layout Parts'!$C2041)</f>
        <v/>
      </c>
      <c r="E2041" s="9" t="str">
        <f aca="false">IF($A2041="","",IFERROR(INDEX('2. Schematic Parts'!$B$2:$B$3001,MATCH($A2041,'2. Schematic Parts'!$A$2:$A$3001,0)),"NOT FOUND"))</f>
        <v/>
      </c>
      <c r="F2041" s="9" t="str">
        <f aca="false">IF($A2041="","",IFERROR(INDEX('2. Schematic Parts'!$C$2:$C$3001,MATCH($A2041,'2. Schematic Parts'!$A$2:$A$3001,0))&amp;"","NOT FOUND"))</f>
        <v/>
      </c>
      <c r="G2041" s="9" t="str">
        <f aca="false">IF($A2041="","",IFERROR(INDEX('2. Schematic Parts'!$D$2:$D$3001,MATCH($A2041,'2. Schematic Parts'!$A$2:$A$3001,0))&amp;"","NOT FOUND"))</f>
        <v/>
      </c>
      <c r="H2041" s="9" t="str">
        <f aca="false">IF($A2041="","",IF(COUNTIF('2. Schematic Parts'!$A$2:$A$3001,$A2041)=0,"NOT IN SCHEMATIC","OK"))</f>
        <v/>
      </c>
      <c r="I2041" s="9" t="str">
        <f aca="false">IF($A2041="","",IF($H2041="NOT IN SCHEMATIC","",IF(UPPER(TRIM($C2041))=UPPER(TRIM($E2041)),"OK","MISMATCH")))</f>
        <v/>
      </c>
      <c r="J2041" s="9" t="str">
        <f aca="false">IF($A2041="","",IF($H2041="NOT IN SCHEMATIC","",IF($F2041="","NO SCH DECAL",IF($D2041="","",IF(UPPER(TRIM($D2041))=UPPER(TRIM($F2041)),"OK","MISMATCH")))))</f>
        <v/>
      </c>
      <c r="K2041" s="16" t="str">
        <f aca="false">IF($A2041="","",SUMPRODUCT(--ISNUMBER(SEARCH(","&amp;TRIM($A2041)&amp;",",","&amp;SUBSTITUTE('1. Master BOM'!$D$2:$D$400," ","")&amp;","))))</f>
        <v/>
      </c>
      <c r="L2041" s="16" t="str">
        <f aca="false">IF($A2041="","",IF($K2041&lt;&gt;1,0,SUMPRODUCT(ISNUMBER(SEARCH(","&amp;TRIM($A2041)&amp;",",","&amp;SUBSTITUTE('1. Master BOM'!$D$2:$D$400," ","")&amp;","))*ROW('1. Master BOM'!$D$2:$D$400))))</f>
        <v/>
      </c>
      <c r="M2041" s="9" t="str">
        <f aca="false">IF($A2041="","",IF($K2041=0,"NOT IN BOM",IF($K2041&gt;1,"MULTIPLE BOM LINES","OK")))</f>
        <v/>
      </c>
      <c r="N2041" s="9" t="str">
        <f aca="false">IF($A2041="","",IF($L2041=0,"—",INDEX('1. Master BOM'!$A$1:$A$400,$L2041)))</f>
        <v/>
      </c>
      <c r="O2041" s="9" t="str">
        <f aca="false">IF($A2041="","",IF($L2041=0,"—",INDEX('1. Master BOM'!$B$1:$B$400,$L2041)))</f>
        <v/>
      </c>
      <c r="P2041" s="9" t="str">
        <f aca="false">IF($A2041="","",IF(OR($H2041="NOT IN SCHEMATIC",$O2041="—"),"",IF($G2041="","NO SCH PN",IF(UPPER(TRIM($G2041))=UPPER(TRIM($O2041)),"OK","MISMATCH"))))</f>
        <v/>
      </c>
      <c r="Q2041" s="9" t="str">
        <f aca="false">IF($A2041="","",IF($L2041=0,"—",INDEX('1. Master BOM'!$E$1:$E$400,$L2041)))</f>
        <v/>
      </c>
      <c r="R2041" s="9" t="str">
        <f aca="false">IF($A2041="","",IF($L2041=0,"—",IF(T(INDEX('1. Master BOM'!$F$1:$F$400,$L2041))="","(not set)",INDEX('1. Master BOM'!$F$1:$F$400,$L2041))))</f>
        <v/>
      </c>
      <c r="S2041" s="9" t="str">
        <f aca="false">IF($A2041="","",IF(OR($R2041="—",$R2041="(not set)",$D2041=""),"",IF(ISNUMBER(SEARCH(SUBSTITUTE(SUBSTITUTE(SUBSTITUTE($R2041,"-",""),"_","")," ",""),SUBSTITUTE(SUBSTITUTE(SUBSTITUTE($D2041,"-",""),"_","")," ",""))),"OK","CHECK")))</f>
        <v/>
      </c>
      <c r="T2041" s="9" t="str">
        <f aca="false">IF($A2041="","",IF(OR($H2041="NOT IN SCHEMATIC",$I2041="MISMATCH",$J2041="MISMATCH",$P2041="MISMATCH",$M2041&lt;&gt;"OK"),"REVIEW","OK"))</f>
        <v/>
      </c>
      <c r="U2041" s="14"/>
      <c r="V2041" s="14"/>
      <c r="W2041" s="17"/>
      <c r="X2041" s="14"/>
    </row>
    <row r="2042" customFormat="false" ht="15" hidden="false" customHeight="false" outlineLevel="0" collapsed="false">
      <c r="A2042" s="9" t="str">
        <f aca="false">IF('3. Layout Parts'!$A2042="","",TRIM('3. Layout Parts'!$A2042))</f>
        <v/>
      </c>
      <c r="B2042" s="9" t="str">
        <f aca="false">IF($A2042="","",'3. Layout Parts'!$D2042)</f>
        <v/>
      </c>
      <c r="C2042" s="9" t="str">
        <f aca="false">IF($A2042="","",'3. Layout Parts'!$B2042)</f>
        <v/>
      </c>
      <c r="D2042" s="9" t="str">
        <f aca="false">IF($A2042="","",'3. Layout Parts'!$C2042)</f>
        <v/>
      </c>
      <c r="E2042" s="9" t="str">
        <f aca="false">IF($A2042="","",IFERROR(INDEX('2. Schematic Parts'!$B$2:$B$3001,MATCH($A2042,'2. Schematic Parts'!$A$2:$A$3001,0)),"NOT FOUND"))</f>
        <v/>
      </c>
      <c r="F2042" s="9" t="str">
        <f aca="false">IF($A2042="","",IFERROR(INDEX('2. Schematic Parts'!$C$2:$C$3001,MATCH($A2042,'2. Schematic Parts'!$A$2:$A$3001,0))&amp;"","NOT FOUND"))</f>
        <v/>
      </c>
      <c r="G2042" s="9" t="str">
        <f aca="false">IF($A2042="","",IFERROR(INDEX('2. Schematic Parts'!$D$2:$D$3001,MATCH($A2042,'2. Schematic Parts'!$A$2:$A$3001,0))&amp;"","NOT FOUND"))</f>
        <v/>
      </c>
      <c r="H2042" s="9" t="str">
        <f aca="false">IF($A2042="","",IF(COUNTIF('2. Schematic Parts'!$A$2:$A$3001,$A2042)=0,"NOT IN SCHEMATIC","OK"))</f>
        <v/>
      </c>
      <c r="I2042" s="9" t="str">
        <f aca="false">IF($A2042="","",IF($H2042="NOT IN SCHEMATIC","",IF(UPPER(TRIM($C2042))=UPPER(TRIM($E2042)),"OK","MISMATCH")))</f>
        <v/>
      </c>
      <c r="J2042" s="9" t="str">
        <f aca="false">IF($A2042="","",IF($H2042="NOT IN SCHEMATIC","",IF($F2042="","NO SCH DECAL",IF($D2042="","",IF(UPPER(TRIM($D2042))=UPPER(TRIM($F2042)),"OK","MISMATCH")))))</f>
        <v/>
      </c>
      <c r="K2042" s="16" t="str">
        <f aca="false">IF($A2042="","",SUMPRODUCT(--ISNUMBER(SEARCH(","&amp;TRIM($A2042)&amp;",",","&amp;SUBSTITUTE('1. Master BOM'!$D$2:$D$400," ","")&amp;","))))</f>
        <v/>
      </c>
      <c r="L2042" s="16" t="str">
        <f aca="false">IF($A2042="","",IF($K2042&lt;&gt;1,0,SUMPRODUCT(ISNUMBER(SEARCH(","&amp;TRIM($A2042)&amp;",",","&amp;SUBSTITUTE('1. Master BOM'!$D$2:$D$400," ","")&amp;","))*ROW('1. Master BOM'!$D$2:$D$400))))</f>
        <v/>
      </c>
      <c r="M2042" s="9" t="str">
        <f aca="false">IF($A2042="","",IF($K2042=0,"NOT IN BOM",IF($K2042&gt;1,"MULTIPLE BOM LINES","OK")))</f>
        <v/>
      </c>
      <c r="N2042" s="9" t="str">
        <f aca="false">IF($A2042="","",IF($L2042=0,"—",INDEX('1. Master BOM'!$A$1:$A$400,$L2042)))</f>
        <v/>
      </c>
      <c r="O2042" s="9" t="str">
        <f aca="false">IF($A2042="","",IF($L2042=0,"—",INDEX('1. Master BOM'!$B$1:$B$400,$L2042)))</f>
        <v/>
      </c>
      <c r="P2042" s="9" t="str">
        <f aca="false">IF($A2042="","",IF(OR($H2042="NOT IN SCHEMATIC",$O2042="—"),"",IF($G2042="","NO SCH PN",IF(UPPER(TRIM($G2042))=UPPER(TRIM($O2042)),"OK","MISMATCH"))))</f>
        <v/>
      </c>
      <c r="Q2042" s="9" t="str">
        <f aca="false">IF($A2042="","",IF($L2042=0,"—",INDEX('1. Master BOM'!$E$1:$E$400,$L2042)))</f>
        <v/>
      </c>
      <c r="R2042" s="9" t="str">
        <f aca="false">IF($A2042="","",IF($L2042=0,"—",IF(T(INDEX('1. Master BOM'!$F$1:$F$400,$L2042))="","(not set)",INDEX('1. Master BOM'!$F$1:$F$400,$L2042))))</f>
        <v/>
      </c>
      <c r="S2042" s="9" t="str">
        <f aca="false">IF($A2042="","",IF(OR($R2042="—",$R2042="(not set)",$D2042=""),"",IF(ISNUMBER(SEARCH(SUBSTITUTE(SUBSTITUTE(SUBSTITUTE($R2042,"-",""),"_","")," ",""),SUBSTITUTE(SUBSTITUTE(SUBSTITUTE($D2042,"-",""),"_","")," ",""))),"OK","CHECK")))</f>
        <v/>
      </c>
      <c r="T2042" s="9" t="str">
        <f aca="false">IF($A2042="","",IF(OR($H2042="NOT IN SCHEMATIC",$I2042="MISMATCH",$J2042="MISMATCH",$P2042="MISMATCH",$M2042&lt;&gt;"OK"),"REVIEW","OK"))</f>
        <v/>
      </c>
      <c r="U2042" s="14"/>
      <c r="V2042" s="14"/>
      <c r="W2042" s="17"/>
      <c r="X2042" s="14"/>
    </row>
    <row r="2043" customFormat="false" ht="15" hidden="false" customHeight="false" outlineLevel="0" collapsed="false">
      <c r="A2043" s="9" t="str">
        <f aca="false">IF('3. Layout Parts'!$A2043="","",TRIM('3. Layout Parts'!$A2043))</f>
        <v/>
      </c>
      <c r="B2043" s="9" t="str">
        <f aca="false">IF($A2043="","",'3. Layout Parts'!$D2043)</f>
        <v/>
      </c>
      <c r="C2043" s="9" t="str">
        <f aca="false">IF($A2043="","",'3. Layout Parts'!$B2043)</f>
        <v/>
      </c>
      <c r="D2043" s="9" t="str">
        <f aca="false">IF($A2043="","",'3. Layout Parts'!$C2043)</f>
        <v/>
      </c>
      <c r="E2043" s="9" t="str">
        <f aca="false">IF($A2043="","",IFERROR(INDEX('2. Schematic Parts'!$B$2:$B$3001,MATCH($A2043,'2. Schematic Parts'!$A$2:$A$3001,0)),"NOT FOUND"))</f>
        <v/>
      </c>
      <c r="F2043" s="9" t="str">
        <f aca="false">IF($A2043="","",IFERROR(INDEX('2. Schematic Parts'!$C$2:$C$3001,MATCH($A2043,'2. Schematic Parts'!$A$2:$A$3001,0))&amp;"","NOT FOUND"))</f>
        <v/>
      </c>
      <c r="G2043" s="9" t="str">
        <f aca="false">IF($A2043="","",IFERROR(INDEX('2. Schematic Parts'!$D$2:$D$3001,MATCH($A2043,'2. Schematic Parts'!$A$2:$A$3001,0))&amp;"","NOT FOUND"))</f>
        <v/>
      </c>
      <c r="H2043" s="9" t="str">
        <f aca="false">IF($A2043="","",IF(COUNTIF('2. Schematic Parts'!$A$2:$A$3001,$A2043)=0,"NOT IN SCHEMATIC","OK"))</f>
        <v/>
      </c>
      <c r="I2043" s="9" t="str">
        <f aca="false">IF($A2043="","",IF($H2043="NOT IN SCHEMATIC","",IF(UPPER(TRIM($C2043))=UPPER(TRIM($E2043)),"OK","MISMATCH")))</f>
        <v/>
      </c>
      <c r="J2043" s="9" t="str">
        <f aca="false">IF($A2043="","",IF($H2043="NOT IN SCHEMATIC","",IF($F2043="","NO SCH DECAL",IF($D2043="","",IF(UPPER(TRIM($D2043))=UPPER(TRIM($F2043)),"OK","MISMATCH")))))</f>
        <v/>
      </c>
      <c r="K2043" s="16" t="str">
        <f aca="false">IF($A2043="","",SUMPRODUCT(--ISNUMBER(SEARCH(","&amp;TRIM($A2043)&amp;",",","&amp;SUBSTITUTE('1. Master BOM'!$D$2:$D$400," ","")&amp;","))))</f>
        <v/>
      </c>
      <c r="L2043" s="16" t="str">
        <f aca="false">IF($A2043="","",IF($K2043&lt;&gt;1,0,SUMPRODUCT(ISNUMBER(SEARCH(","&amp;TRIM($A2043)&amp;",",","&amp;SUBSTITUTE('1. Master BOM'!$D$2:$D$400," ","")&amp;","))*ROW('1. Master BOM'!$D$2:$D$400))))</f>
        <v/>
      </c>
      <c r="M2043" s="9" t="str">
        <f aca="false">IF($A2043="","",IF($K2043=0,"NOT IN BOM",IF($K2043&gt;1,"MULTIPLE BOM LINES","OK")))</f>
        <v/>
      </c>
      <c r="N2043" s="9" t="str">
        <f aca="false">IF($A2043="","",IF($L2043=0,"—",INDEX('1. Master BOM'!$A$1:$A$400,$L2043)))</f>
        <v/>
      </c>
      <c r="O2043" s="9" t="str">
        <f aca="false">IF($A2043="","",IF($L2043=0,"—",INDEX('1. Master BOM'!$B$1:$B$400,$L2043)))</f>
        <v/>
      </c>
      <c r="P2043" s="9" t="str">
        <f aca="false">IF($A2043="","",IF(OR($H2043="NOT IN SCHEMATIC",$O2043="—"),"",IF($G2043="","NO SCH PN",IF(UPPER(TRIM($G2043))=UPPER(TRIM($O2043)),"OK","MISMATCH"))))</f>
        <v/>
      </c>
      <c r="Q2043" s="9" t="str">
        <f aca="false">IF($A2043="","",IF($L2043=0,"—",INDEX('1. Master BOM'!$E$1:$E$400,$L2043)))</f>
        <v/>
      </c>
      <c r="R2043" s="9" t="str">
        <f aca="false">IF($A2043="","",IF($L2043=0,"—",IF(T(INDEX('1. Master BOM'!$F$1:$F$400,$L2043))="","(not set)",INDEX('1. Master BOM'!$F$1:$F$400,$L2043))))</f>
        <v/>
      </c>
      <c r="S2043" s="9" t="str">
        <f aca="false">IF($A2043="","",IF(OR($R2043="—",$R2043="(not set)",$D2043=""),"",IF(ISNUMBER(SEARCH(SUBSTITUTE(SUBSTITUTE(SUBSTITUTE($R2043,"-",""),"_","")," ",""),SUBSTITUTE(SUBSTITUTE(SUBSTITUTE($D2043,"-",""),"_","")," ",""))),"OK","CHECK")))</f>
        <v/>
      </c>
      <c r="T2043" s="9" t="str">
        <f aca="false">IF($A2043="","",IF(OR($H2043="NOT IN SCHEMATIC",$I2043="MISMATCH",$J2043="MISMATCH",$P2043="MISMATCH",$M2043&lt;&gt;"OK"),"REVIEW","OK"))</f>
        <v/>
      </c>
      <c r="U2043" s="14"/>
      <c r="V2043" s="14"/>
      <c r="W2043" s="17"/>
      <c r="X2043" s="14"/>
    </row>
    <row r="2044" customFormat="false" ht="15" hidden="false" customHeight="false" outlineLevel="0" collapsed="false">
      <c r="A2044" s="9" t="str">
        <f aca="false">IF('3. Layout Parts'!$A2044="","",TRIM('3. Layout Parts'!$A2044))</f>
        <v/>
      </c>
      <c r="B2044" s="9" t="str">
        <f aca="false">IF($A2044="","",'3. Layout Parts'!$D2044)</f>
        <v/>
      </c>
      <c r="C2044" s="9" t="str">
        <f aca="false">IF($A2044="","",'3. Layout Parts'!$B2044)</f>
        <v/>
      </c>
      <c r="D2044" s="9" t="str">
        <f aca="false">IF($A2044="","",'3. Layout Parts'!$C2044)</f>
        <v/>
      </c>
      <c r="E2044" s="9" t="str">
        <f aca="false">IF($A2044="","",IFERROR(INDEX('2. Schematic Parts'!$B$2:$B$3001,MATCH($A2044,'2. Schematic Parts'!$A$2:$A$3001,0)),"NOT FOUND"))</f>
        <v/>
      </c>
      <c r="F2044" s="9" t="str">
        <f aca="false">IF($A2044="","",IFERROR(INDEX('2. Schematic Parts'!$C$2:$C$3001,MATCH($A2044,'2. Schematic Parts'!$A$2:$A$3001,0))&amp;"","NOT FOUND"))</f>
        <v/>
      </c>
      <c r="G2044" s="9" t="str">
        <f aca="false">IF($A2044="","",IFERROR(INDEX('2. Schematic Parts'!$D$2:$D$3001,MATCH($A2044,'2. Schematic Parts'!$A$2:$A$3001,0))&amp;"","NOT FOUND"))</f>
        <v/>
      </c>
      <c r="H2044" s="9" t="str">
        <f aca="false">IF($A2044="","",IF(COUNTIF('2. Schematic Parts'!$A$2:$A$3001,$A2044)=0,"NOT IN SCHEMATIC","OK"))</f>
        <v/>
      </c>
      <c r="I2044" s="9" t="str">
        <f aca="false">IF($A2044="","",IF($H2044="NOT IN SCHEMATIC","",IF(UPPER(TRIM($C2044))=UPPER(TRIM($E2044)),"OK","MISMATCH")))</f>
        <v/>
      </c>
      <c r="J2044" s="9" t="str">
        <f aca="false">IF($A2044="","",IF($H2044="NOT IN SCHEMATIC","",IF($F2044="","NO SCH DECAL",IF($D2044="","",IF(UPPER(TRIM($D2044))=UPPER(TRIM($F2044)),"OK","MISMATCH")))))</f>
        <v/>
      </c>
      <c r="K2044" s="16" t="str">
        <f aca="false">IF($A2044="","",SUMPRODUCT(--ISNUMBER(SEARCH(","&amp;TRIM($A2044)&amp;",",","&amp;SUBSTITUTE('1. Master BOM'!$D$2:$D$400," ","")&amp;","))))</f>
        <v/>
      </c>
      <c r="L2044" s="16" t="str">
        <f aca="false">IF($A2044="","",IF($K2044&lt;&gt;1,0,SUMPRODUCT(ISNUMBER(SEARCH(","&amp;TRIM($A2044)&amp;",",","&amp;SUBSTITUTE('1. Master BOM'!$D$2:$D$400," ","")&amp;","))*ROW('1. Master BOM'!$D$2:$D$400))))</f>
        <v/>
      </c>
      <c r="M2044" s="9" t="str">
        <f aca="false">IF($A2044="","",IF($K2044=0,"NOT IN BOM",IF($K2044&gt;1,"MULTIPLE BOM LINES","OK")))</f>
        <v/>
      </c>
      <c r="N2044" s="9" t="str">
        <f aca="false">IF($A2044="","",IF($L2044=0,"—",INDEX('1. Master BOM'!$A$1:$A$400,$L2044)))</f>
        <v/>
      </c>
      <c r="O2044" s="9" t="str">
        <f aca="false">IF($A2044="","",IF($L2044=0,"—",INDEX('1. Master BOM'!$B$1:$B$400,$L2044)))</f>
        <v/>
      </c>
      <c r="P2044" s="9" t="str">
        <f aca="false">IF($A2044="","",IF(OR($H2044="NOT IN SCHEMATIC",$O2044="—"),"",IF($G2044="","NO SCH PN",IF(UPPER(TRIM($G2044))=UPPER(TRIM($O2044)),"OK","MISMATCH"))))</f>
        <v/>
      </c>
      <c r="Q2044" s="9" t="str">
        <f aca="false">IF($A2044="","",IF($L2044=0,"—",INDEX('1. Master BOM'!$E$1:$E$400,$L2044)))</f>
        <v/>
      </c>
      <c r="R2044" s="9" t="str">
        <f aca="false">IF($A2044="","",IF($L2044=0,"—",IF(T(INDEX('1. Master BOM'!$F$1:$F$400,$L2044))="","(not set)",INDEX('1. Master BOM'!$F$1:$F$400,$L2044))))</f>
        <v/>
      </c>
      <c r="S2044" s="9" t="str">
        <f aca="false">IF($A2044="","",IF(OR($R2044="—",$R2044="(not set)",$D2044=""),"",IF(ISNUMBER(SEARCH(SUBSTITUTE(SUBSTITUTE(SUBSTITUTE($R2044,"-",""),"_","")," ",""),SUBSTITUTE(SUBSTITUTE(SUBSTITUTE($D2044,"-",""),"_","")," ",""))),"OK","CHECK")))</f>
        <v/>
      </c>
      <c r="T2044" s="9" t="str">
        <f aca="false">IF($A2044="","",IF(OR($H2044="NOT IN SCHEMATIC",$I2044="MISMATCH",$J2044="MISMATCH",$P2044="MISMATCH",$M2044&lt;&gt;"OK"),"REVIEW","OK"))</f>
        <v/>
      </c>
      <c r="U2044" s="14"/>
      <c r="V2044" s="14"/>
      <c r="W2044" s="17"/>
      <c r="X2044" s="14"/>
    </row>
    <row r="2045" customFormat="false" ht="15" hidden="false" customHeight="false" outlineLevel="0" collapsed="false">
      <c r="A2045" s="9" t="str">
        <f aca="false">IF('3. Layout Parts'!$A2045="","",TRIM('3. Layout Parts'!$A2045))</f>
        <v/>
      </c>
      <c r="B2045" s="9" t="str">
        <f aca="false">IF($A2045="","",'3. Layout Parts'!$D2045)</f>
        <v/>
      </c>
      <c r="C2045" s="9" t="str">
        <f aca="false">IF($A2045="","",'3. Layout Parts'!$B2045)</f>
        <v/>
      </c>
      <c r="D2045" s="9" t="str">
        <f aca="false">IF($A2045="","",'3. Layout Parts'!$C2045)</f>
        <v/>
      </c>
      <c r="E2045" s="9" t="str">
        <f aca="false">IF($A2045="","",IFERROR(INDEX('2. Schematic Parts'!$B$2:$B$3001,MATCH($A2045,'2. Schematic Parts'!$A$2:$A$3001,0)),"NOT FOUND"))</f>
        <v/>
      </c>
      <c r="F2045" s="9" t="str">
        <f aca="false">IF($A2045="","",IFERROR(INDEX('2. Schematic Parts'!$C$2:$C$3001,MATCH($A2045,'2. Schematic Parts'!$A$2:$A$3001,0))&amp;"","NOT FOUND"))</f>
        <v/>
      </c>
      <c r="G2045" s="9" t="str">
        <f aca="false">IF($A2045="","",IFERROR(INDEX('2. Schematic Parts'!$D$2:$D$3001,MATCH($A2045,'2. Schematic Parts'!$A$2:$A$3001,0))&amp;"","NOT FOUND"))</f>
        <v/>
      </c>
      <c r="H2045" s="9" t="str">
        <f aca="false">IF($A2045="","",IF(COUNTIF('2. Schematic Parts'!$A$2:$A$3001,$A2045)=0,"NOT IN SCHEMATIC","OK"))</f>
        <v/>
      </c>
      <c r="I2045" s="9" t="str">
        <f aca="false">IF($A2045="","",IF($H2045="NOT IN SCHEMATIC","",IF(UPPER(TRIM($C2045))=UPPER(TRIM($E2045)),"OK","MISMATCH")))</f>
        <v/>
      </c>
      <c r="J2045" s="9" t="str">
        <f aca="false">IF($A2045="","",IF($H2045="NOT IN SCHEMATIC","",IF($F2045="","NO SCH DECAL",IF($D2045="","",IF(UPPER(TRIM($D2045))=UPPER(TRIM($F2045)),"OK","MISMATCH")))))</f>
        <v/>
      </c>
      <c r="K2045" s="16" t="str">
        <f aca="false">IF($A2045="","",SUMPRODUCT(--ISNUMBER(SEARCH(","&amp;TRIM($A2045)&amp;",",","&amp;SUBSTITUTE('1. Master BOM'!$D$2:$D$400," ","")&amp;","))))</f>
        <v/>
      </c>
      <c r="L2045" s="16" t="str">
        <f aca="false">IF($A2045="","",IF($K2045&lt;&gt;1,0,SUMPRODUCT(ISNUMBER(SEARCH(","&amp;TRIM($A2045)&amp;",",","&amp;SUBSTITUTE('1. Master BOM'!$D$2:$D$400," ","")&amp;","))*ROW('1. Master BOM'!$D$2:$D$400))))</f>
        <v/>
      </c>
      <c r="M2045" s="9" t="str">
        <f aca="false">IF($A2045="","",IF($K2045=0,"NOT IN BOM",IF($K2045&gt;1,"MULTIPLE BOM LINES","OK")))</f>
        <v/>
      </c>
      <c r="N2045" s="9" t="str">
        <f aca="false">IF($A2045="","",IF($L2045=0,"—",INDEX('1. Master BOM'!$A$1:$A$400,$L2045)))</f>
        <v/>
      </c>
      <c r="O2045" s="9" t="str">
        <f aca="false">IF($A2045="","",IF($L2045=0,"—",INDEX('1. Master BOM'!$B$1:$B$400,$L2045)))</f>
        <v/>
      </c>
      <c r="P2045" s="9" t="str">
        <f aca="false">IF($A2045="","",IF(OR($H2045="NOT IN SCHEMATIC",$O2045="—"),"",IF($G2045="","NO SCH PN",IF(UPPER(TRIM($G2045))=UPPER(TRIM($O2045)),"OK","MISMATCH"))))</f>
        <v/>
      </c>
      <c r="Q2045" s="9" t="str">
        <f aca="false">IF($A2045="","",IF($L2045=0,"—",INDEX('1. Master BOM'!$E$1:$E$400,$L2045)))</f>
        <v/>
      </c>
      <c r="R2045" s="9" t="str">
        <f aca="false">IF($A2045="","",IF($L2045=0,"—",IF(T(INDEX('1. Master BOM'!$F$1:$F$400,$L2045))="","(not set)",INDEX('1. Master BOM'!$F$1:$F$400,$L2045))))</f>
        <v/>
      </c>
      <c r="S2045" s="9" t="str">
        <f aca="false">IF($A2045="","",IF(OR($R2045="—",$R2045="(not set)",$D2045=""),"",IF(ISNUMBER(SEARCH(SUBSTITUTE(SUBSTITUTE(SUBSTITUTE($R2045,"-",""),"_","")," ",""),SUBSTITUTE(SUBSTITUTE(SUBSTITUTE($D2045,"-",""),"_","")," ",""))),"OK","CHECK")))</f>
        <v/>
      </c>
      <c r="T2045" s="9" t="str">
        <f aca="false">IF($A2045="","",IF(OR($H2045="NOT IN SCHEMATIC",$I2045="MISMATCH",$J2045="MISMATCH",$P2045="MISMATCH",$M2045&lt;&gt;"OK"),"REVIEW","OK"))</f>
        <v/>
      </c>
      <c r="U2045" s="14"/>
      <c r="V2045" s="14"/>
      <c r="W2045" s="17"/>
      <c r="X2045" s="14"/>
    </row>
    <row r="2046" customFormat="false" ht="15" hidden="false" customHeight="false" outlineLevel="0" collapsed="false">
      <c r="A2046" s="9" t="str">
        <f aca="false">IF('3. Layout Parts'!$A2046="","",TRIM('3. Layout Parts'!$A2046))</f>
        <v/>
      </c>
      <c r="B2046" s="9" t="str">
        <f aca="false">IF($A2046="","",'3. Layout Parts'!$D2046)</f>
        <v/>
      </c>
      <c r="C2046" s="9" t="str">
        <f aca="false">IF($A2046="","",'3. Layout Parts'!$B2046)</f>
        <v/>
      </c>
      <c r="D2046" s="9" t="str">
        <f aca="false">IF($A2046="","",'3. Layout Parts'!$C2046)</f>
        <v/>
      </c>
      <c r="E2046" s="9" t="str">
        <f aca="false">IF($A2046="","",IFERROR(INDEX('2. Schematic Parts'!$B$2:$B$3001,MATCH($A2046,'2. Schematic Parts'!$A$2:$A$3001,0)),"NOT FOUND"))</f>
        <v/>
      </c>
      <c r="F2046" s="9" t="str">
        <f aca="false">IF($A2046="","",IFERROR(INDEX('2. Schematic Parts'!$C$2:$C$3001,MATCH($A2046,'2. Schematic Parts'!$A$2:$A$3001,0))&amp;"","NOT FOUND"))</f>
        <v/>
      </c>
      <c r="G2046" s="9" t="str">
        <f aca="false">IF($A2046="","",IFERROR(INDEX('2. Schematic Parts'!$D$2:$D$3001,MATCH($A2046,'2. Schematic Parts'!$A$2:$A$3001,0))&amp;"","NOT FOUND"))</f>
        <v/>
      </c>
      <c r="H2046" s="9" t="str">
        <f aca="false">IF($A2046="","",IF(COUNTIF('2. Schematic Parts'!$A$2:$A$3001,$A2046)=0,"NOT IN SCHEMATIC","OK"))</f>
        <v/>
      </c>
      <c r="I2046" s="9" t="str">
        <f aca="false">IF($A2046="","",IF($H2046="NOT IN SCHEMATIC","",IF(UPPER(TRIM($C2046))=UPPER(TRIM($E2046)),"OK","MISMATCH")))</f>
        <v/>
      </c>
      <c r="J2046" s="9" t="str">
        <f aca="false">IF($A2046="","",IF($H2046="NOT IN SCHEMATIC","",IF($F2046="","NO SCH DECAL",IF($D2046="","",IF(UPPER(TRIM($D2046))=UPPER(TRIM($F2046)),"OK","MISMATCH")))))</f>
        <v/>
      </c>
      <c r="K2046" s="16" t="str">
        <f aca="false">IF($A2046="","",SUMPRODUCT(--ISNUMBER(SEARCH(","&amp;TRIM($A2046)&amp;",",","&amp;SUBSTITUTE('1. Master BOM'!$D$2:$D$400," ","")&amp;","))))</f>
        <v/>
      </c>
      <c r="L2046" s="16" t="str">
        <f aca="false">IF($A2046="","",IF($K2046&lt;&gt;1,0,SUMPRODUCT(ISNUMBER(SEARCH(","&amp;TRIM($A2046)&amp;",",","&amp;SUBSTITUTE('1. Master BOM'!$D$2:$D$400," ","")&amp;","))*ROW('1. Master BOM'!$D$2:$D$400))))</f>
        <v/>
      </c>
      <c r="M2046" s="9" t="str">
        <f aca="false">IF($A2046="","",IF($K2046=0,"NOT IN BOM",IF($K2046&gt;1,"MULTIPLE BOM LINES","OK")))</f>
        <v/>
      </c>
      <c r="N2046" s="9" t="str">
        <f aca="false">IF($A2046="","",IF($L2046=0,"—",INDEX('1. Master BOM'!$A$1:$A$400,$L2046)))</f>
        <v/>
      </c>
      <c r="O2046" s="9" t="str">
        <f aca="false">IF($A2046="","",IF($L2046=0,"—",INDEX('1. Master BOM'!$B$1:$B$400,$L2046)))</f>
        <v/>
      </c>
      <c r="P2046" s="9" t="str">
        <f aca="false">IF($A2046="","",IF(OR($H2046="NOT IN SCHEMATIC",$O2046="—"),"",IF($G2046="","NO SCH PN",IF(UPPER(TRIM($G2046))=UPPER(TRIM($O2046)),"OK","MISMATCH"))))</f>
        <v/>
      </c>
      <c r="Q2046" s="9" t="str">
        <f aca="false">IF($A2046="","",IF($L2046=0,"—",INDEX('1. Master BOM'!$E$1:$E$400,$L2046)))</f>
        <v/>
      </c>
      <c r="R2046" s="9" t="str">
        <f aca="false">IF($A2046="","",IF($L2046=0,"—",IF(T(INDEX('1. Master BOM'!$F$1:$F$400,$L2046))="","(not set)",INDEX('1. Master BOM'!$F$1:$F$400,$L2046))))</f>
        <v/>
      </c>
      <c r="S2046" s="9" t="str">
        <f aca="false">IF($A2046="","",IF(OR($R2046="—",$R2046="(not set)",$D2046=""),"",IF(ISNUMBER(SEARCH(SUBSTITUTE(SUBSTITUTE(SUBSTITUTE($R2046,"-",""),"_","")," ",""),SUBSTITUTE(SUBSTITUTE(SUBSTITUTE($D2046,"-",""),"_","")," ",""))),"OK","CHECK")))</f>
        <v/>
      </c>
      <c r="T2046" s="9" t="str">
        <f aca="false">IF($A2046="","",IF(OR($H2046="NOT IN SCHEMATIC",$I2046="MISMATCH",$J2046="MISMATCH",$P2046="MISMATCH",$M2046&lt;&gt;"OK"),"REVIEW","OK"))</f>
        <v/>
      </c>
      <c r="U2046" s="14"/>
      <c r="V2046" s="14"/>
      <c r="W2046" s="17"/>
      <c r="X2046" s="14"/>
    </row>
    <row r="2047" customFormat="false" ht="15" hidden="false" customHeight="false" outlineLevel="0" collapsed="false">
      <c r="A2047" s="9" t="str">
        <f aca="false">IF('3. Layout Parts'!$A2047="","",TRIM('3. Layout Parts'!$A2047))</f>
        <v/>
      </c>
      <c r="B2047" s="9" t="str">
        <f aca="false">IF($A2047="","",'3. Layout Parts'!$D2047)</f>
        <v/>
      </c>
      <c r="C2047" s="9" t="str">
        <f aca="false">IF($A2047="","",'3. Layout Parts'!$B2047)</f>
        <v/>
      </c>
      <c r="D2047" s="9" t="str">
        <f aca="false">IF($A2047="","",'3. Layout Parts'!$C2047)</f>
        <v/>
      </c>
      <c r="E2047" s="9" t="str">
        <f aca="false">IF($A2047="","",IFERROR(INDEX('2. Schematic Parts'!$B$2:$B$3001,MATCH($A2047,'2. Schematic Parts'!$A$2:$A$3001,0)),"NOT FOUND"))</f>
        <v/>
      </c>
      <c r="F2047" s="9" t="str">
        <f aca="false">IF($A2047="","",IFERROR(INDEX('2. Schematic Parts'!$C$2:$C$3001,MATCH($A2047,'2. Schematic Parts'!$A$2:$A$3001,0))&amp;"","NOT FOUND"))</f>
        <v/>
      </c>
      <c r="G2047" s="9" t="str">
        <f aca="false">IF($A2047="","",IFERROR(INDEX('2. Schematic Parts'!$D$2:$D$3001,MATCH($A2047,'2. Schematic Parts'!$A$2:$A$3001,0))&amp;"","NOT FOUND"))</f>
        <v/>
      </c>
      <c r="H2047" s="9" t="str">
        <f aca="false">IF($A2047="","",IF(COUNTIF('2. Schematic Parts'!$A$2:$A$3001,$A2047)=0,"NOT IN SCHEMATIC","OK"))</f>
        <v/>
      </c>
      <c r="I2047" s="9" t="str">
        <f aca="false">IF($A2047="","",IF($H2047="NOT IN SCHEMATIC","",IF(UPPER(TRIM($C2047))=UPPER(TRIM($E2047)),"OK","MISMATCH")))</f>
        <v/>
      </c>
      <c r="J2047" s="9" t="str">
        <f aca="false">IF($A2047="","",IF($H2047="NOT IN SCHEMATIC","",IF($F2047="","NO SCH DECAL",IF($D2047="","",IF(UPPER(TRIM($D2047))=UPPER(TRIM($F2047)),"OK","MISMATCH")))))</f>
        <v/>
      </c>
      <c r="K2047" s="16" t="str">
        <f aca="false">IF($A2047="","",SUMPRODUCT(--ISNUMBER(SEARCH(","&amp;TRIM($A2047)&amp;",",","&amp;SUBSTITUTE('1. Master BOM'!$D$2:$D$400," ","")&amp;","))))</f>
        <v/>
      </c>
      <c r="L2047" s="16" t="str">
        <f aca="false">IF($A2047="","",IF($K2047&lt;&gt;1,0,SUMPRODUCT(ISNUMBER(SEARCH(","&amp;TRIM($A2047)&amp;",",","&amp;SUBSTITUTE('1. Master BOM'!$D$2:$D$400," ","")&amp;","))*ROW('1. Master BOM'!$D$2:$D$400))))</f>
        <v/>
      </c>
      <c r="M2047" s="9" t="str">
        <f aca="false">IF($A2047="","",IF($K2047=0,"NOT IN BOM",IF($K2047&gt;1,"MULTIPLE BOM LINES","OK")))</f>
        <v/>
      </c>
      <c r="N2047" s="9" t="str">
        <f aca="false">IF($A2047="","",IF($L2047=0,"—",INDEX('1. Master BOM'!$A$1:$A$400,$L2047)))</f>
        <v/>
      </c>
      <c r="O2047" s="9" t="str">
        <f aca="false">IF($A2047="","",IF($L2047=0,"—",INDEX('1. Master BOM'!$B$1:$B$400,$L2047)))</f>
        <v/>
      </c>
      <c r="P2047" s="9" t="str">
        <f aca="false">IF($A2047="","",IF(OR($H2047="NOT IN SCHEMATIC",$O2047="—"),"",IF($G2047="","NO SCH PN",IF(UPPER(TRIM($G2047))=UPPER(TRIM($O2047)),"OK","MISMATCH"))))</f>
        <v/>
      </c>
      <c r="Q2047" s="9" t="str">
        <f aca="false">IF($A2047="","",IF($L2047=0,"—",INDEX('1. Master BOM'!$E$1:$E$400,$L2047)))</f>
        <v/>
      </c>
      <c r="R2047" s="9" t="str">
        <f aca="false">IF($A2047="","",IF($L2047=0,"—",IF(T(INDEX('1. Master BOM'!$F$1:$F$400,$L2047))="","(not set)",INDEX('1. Master BOM'!$F$1:$F$400,$L2047))))</f>
        <v/>
      </c>
      <c r="S2047" s="9" t="str">
        <f aca="false">IF($A2047="","",IF(OR($R2047="—",$R2047="(not set)",$D2047=""),"",IF(ISNUMBER(SEARCH(SUBSTITUTE(SUBSTITUTE(SUBSTITUTE($R2047,"-",""),"_","")," ",""),SUBSTITUTE(SUBSTITUTE(SUBSTITUTE($D2047,"-",""),"_","")," ",""))),"OK","CHECK")))</f>
        <v/>
      </c>
      <c r="T2047" s="9" t="str">
        <f aca="false">IF($A2047="","",IF(OR($H2047="NOT IN SCHEMATIC",$I2047="MISMATCH",$J2047="MISMATCH",$P2047="MISMATCH",$M2047&lt;&gt;"OK"),"REVIEW","OK"))</f>
        <v/>
      </c>
      <c r="U2047" s="14"/>
      <c r="V2047" s="14"/>
      <c r="W2047" s="17"/>
      <c r="X2047" s="14"/>
    </row>
    <row r="2048" customFormat="false" ht="15" hidden="false" customHeight="false" outlineLevel="0" collapsed="false">
      <c r="A2048" s="9" t="str">
        <f aca="false">IF('3. Layout Parts'!$A2048="","",TRIM('3. Layout Parts'!$A2048))</f>
        <v/>
      </c>
      <c r="B2048" s="9" t="str">
        <f aca="false">IF($A2048="","",'3. Layout Parts'!$D2048)</f>
        <v/>
      </c>
      <c r="C2048" s="9" t="str">
        <f aca="false">IF($A2048="","",'3. Layout Parts'!$B2048)</f>
        <v/>
      </c>
      <c r="D2048" s="9" t="str">
        <f aca="false">IF($A2048="","",'3. Layout Parts'!$C2048)</f>
        <v/>
      </c>
      <c r="E2048" s="9" t="str">
        <f aca="false">IF($A2048="","",IFERROR(INDEX('2. Schematic Parts'!$B$2:$B$3001,MATCH($A2048,'2. Schematic Parts'!$A$2:$A$3001,0)),"NOT FOUND"))</f>
        <v/>
      </c>
      <c r="F2048" s="9" t="str">
        <f aca="false">IF($A2048="","",IFERROR(INDEX('2. Schematic Parts'!$C$2:$C$3001,MATCH($A2048,'2. Schematic Parts'!$A$2:$A$3001,0))&amp;"","NOT FOUND"))</f>
        <v/>
      </c>
      <c r="G2048" s="9" t="str">
        <f aca="false">IF($A2048="","",IFERROR(INDEX('2. Schematic Parts'!$D$2:$D$3001,MATCH($A2048,'2. Schematic Parts'!$A$2:$A$3001,0))&amp;"","NOT FOUND"))</f>
        <v/>
      </c>
      <c r="H2048" s="9" t="str">
        <f aca="false">IF($A2048="","",IF(COUNTIF('2. Schematic Parts'!$A$2:$A$3001,$A2048)=0,"NOT IN SCHEMATIC","OK"))</f>
        <v/>
      </c>
      <c r="I2048" s="9" t="str">
        <f aca="false">IF($A2048="","",IF($H2048="NOT IN SCHEMATIC","",IF(UPPER(TRIM($C2048))=UPPER(TRIM($E2048)),"OK","MISMATCH")))</f>
        <v/>
      </c>
      <c r="J2048" s="9" t="str">
        <f aca="false">IF($A2048="","",IF($H2048="NOT IN SCHEMATIC","",IF($F2048="","NO SCH DECAL",IF($D2048="","",IF(UPPER(TRIM($D2048))=UPPER(TRIM($F2048)),"OK","MISMATCH")))))</f>
        <v/>
      </c>
      <c r="K2048" s="16" t="str">
        <f aca="false">IF($A2048="","",SUMPRODUCT(--ISNUMBER(SEARCH(","&amp;TRIM($A2048)&amp;",",","&amp;SUBSTITUTE('1. Master BOM'!$D$2:$D$400," ","")&amp;","))))</f>
        <v/>
      </c>
      <c r="L2048" s="16" t="str">
        <f aca="false">IF($A2048="","",IF($K2048&lt;&gt;1,0,SUMPRODUCT(ISNUMBER(SEARCH(","&amp;TRIM($A2048)&amp;",",","&amp;SUBSTITUTE('1. Master BOM'!$D$2:$D$400," ","")&amp;","))*ROW('1. Master BOM'!$D$2:$D$400))))</f>
        <v/>
      </c>
      <c r="M2048" s="9" t="str">
        <f aca="false">IF($A2048="","",IF($K2048=0,"NOT IN BOM",IF($K2048&gt;1,"MULTIPLE BOM LINES","OK")))</f>
        <v/>
      </c>
      <c r="N2048" s="9" t="str">
        <f aca="false">IF($A2048="","",IF($L2048=0,"—",INDEX('1. Master BOM'!$A$1:$A$400,$L2048)))</f>
        <v/>
      </c>
      <c r="O2048" s="9" t="str">
        <f aca="false">IF($A2048="","",IF($L2048=0,"—",INDEX('1. Master BOM'!$B$1:$B$400,$L2048)))</f>
        <v/>
      </c>
      <c r="P2048" s="9" t="str">
        <f aca="false">IF($A2048="","",IF(OR($H2048="NOT IN SCHEMATIC",$O2048="—"),"",IF($G2048="","NO SCH PN",IF(UPPER(TRIM($G2048))=UPPER(TRIM($O2048)),"OK","MISMATCH"))))</f>
        <v/>
      </c>
      <c r="Q2048" s="9" t="str">
        <f aca="false">IF($A2048="","",IF($L2048=0,"—",INDEX('1. Master BOM'!$E$1:$E$400,$L2048)))</f>
        <v/>
      </c>
      <c r="R2048" s="9" t="str">
        <f aca="false">IF($A2048="","",IF($L2048=0,"—",IF(T(INDEX('1. Master BOM'!$F$1:$F$400,$L2048))="","(not set)",INDEX('1. Master BOM'!$F$1:$F$400,$L2048))))</f>
        <v/>
      </c>
      <c r="S2048" s="9" t="str">
        <f aca="false">IF($A2048="","",IF(OR($R2048="—",$R2048="(not set)",$D2048=""),"",IF(ISNUMBER(SEARCH(SUBSTITUTE(SUBSTITUTE(SUBSTITUTE($R2048,"-",""),"_","")," ",""),SUBSTITUTE(SUBSTITUTE(SUBSTITUTE($D2048,"-",""),"_","")," ",""))),"OK","CHECK")))</f>
        <v/>
      </c>
      <c r="T2048" s="9" t="str">
        <f aca="false">IF($A2048="","",IF(OR($H2048="NOT IN SCHEMATIC",$I2048="MISMATCH",$J2048="MISMATCH",$P2048="MISMATCH",$M2048&lt;&gt;"OK"),"REVIEW","OK"))</f>
        <v/>
      </c>
      <c r="U2048" s="14"/>
      <c r="V2048" s="14"/>
      <c r="W2048" s="17"/>
      <c r="X2048" s="14"/>
    </row>
    <row r="2049" customFormat="false" ht="15" hidden="false" customHeight="false" outlineLevel="0" collapsed="false">
      <c r="A2049" s="9" t="str">
        <f aca="false">IF('3. Layout Parts'!$A2049="","",TRIM('3. Layout Parts'!$A2049))</f>
        <v/>
      </c>
      <c r="B2049" s="9" t="str">
        <f aca="false">IF($A2049="","",'3. Layout Parts'!$D2049)</f>
        <v/>
      </c>
      <c r="C2049" s="9" t="str">
        <f aca="false">IF($A2049="","",'3. Layout Parts'!$B2049)</f>
        <v/>
      </c>
      <c r="D2049" s="9" t="str">
        <f aca="false">IF($A2049="","",'3. Layout Parts'!$C2049)</f>
        <v/>
      </c>
      <c r="E2049" s="9" t="str">
        <f aca="false">IF($A2049="","",IFERROR(INDEX('2. Schematic Parts'!$B$2:$B$3001,MATCH($A2049,'2. Schematic Parts'!$A$2:$A$3001,0)),"NOT FOUND"))</f>
        <v/>
      </c>
      <c r="F2049" s="9" t="str">
        <f aca="false">IF($A2049="","",IFERROR(INDEX('2. Schematic Parts'!$C$2:$C$3001,MATCH($A2049,'2. Schematic Parts'!$A$2:$A$3001,0))&amp;"","NOT FOUND"))</f>
        <v/>
      </c>
      <c r="G2049" s="9" t="str">
        <f aca="false">IF($A2049="","",IFERROR(INDEX('2. Schematic Parts'!$D$2:$D$3001,MATCH($A2049,'2. Schematic Parts'!$A$2:$A$3001,0))&amp;"","NOT FOUND"))</f>
        <v/>
      </c>
      <c r="H2049" s="9" t="str">
        <f aca="false">IF($A2049="","",IF(COUNTIF('2. Schematic Parts'!$A$2:$A$3001,$A2049)=0,"NOT IN SCHEMATIC","OK"))</f>
        <v/>
      </c>
      <c r="I2049" s="9" t="str">
        <f aca="false">IF($A2049="","",IF($H2049="NOT IN SCHEMATIC","",IF(UPPER(TRIM($C2049))=UPPER(TRIM($E2049)),"OK","MISMATCH")))</f>
        <v/>
      </c>
      <c r="J2049" s="9" t="str">
        <f aca="false">IF($A2049="","",IF($H2049="NOT IN SCHEMATIC","",IF($F2049="","NO SCH DECAL",IF($D2049="","",IF(UPPER(TRIM($D2049))=UPPER(TRIM($F2049)),"OK","MISMATCH")))))</f>
        <v/>
      </c>
      <c r="K2049" s="16" t="str">
        <f aca="false">IF($A2049="","",SUMPRODUCT(--ISNUMBER(SEARCH(","&amp;TRIM($A2049)&amp;",",","&amp;SUBSTITUTE('1. Master BOM'!$D$2:$D$400," ","")&amp;","))))</f>
        <v/>
      </c>
      <c r="L2049" s="16" t="str">
        <f aca="false">IF($A2049="","",IF($K2049&lt;&gt;1,0,SUMPRODUCT(ISNUMBER(SEARCH(","&amp;TRIM($A2049)&amp;",",","&amp;SUBSTITUTE('1. Master BOM'!$D$2:$D$400," ","")&amp;","))*ROW('1. Master BOM'!$D$2:$D$400))))</f>
        <v/>
      </c>
      <c r="M2049" s="9" t="str">
        <f aca="false">IF($A2049="","",IF($K2049=0,"NOT IN BOM",IF($K2049&gt;1,"MULTIPLE BOM LINES","OK")))</f>
        <v/>
      </c>
      <c r="N2049" s="9" t="str">
        <f aca="false">IF($A2049="","",IF($L2049=0,"—",INDEX('1. Master BOM'!$A$1:$A$400,$L2049)))</f>
        <v/>
      </c>
      <c r="O2049" s="9" t="str">
        <f aca="false">IF($A2049="","",IF($L2049=0,"—",INDEX('1. Master BOM'!$B$1:$B$400,$L2049)))</f>
        <v/>
      </c>
      <c r="P2049" s="9" t="str">
        <f aca="false">IF($A2049="","",IF(OR($H2049="NOT IN SCHEMATIC",$O2049="—"),"",IF($G2049="","NO SCH PN",IF(UPPER(TRIM($G2049))=UPPER(TRIM($O2049)),"OK","MISMATCH"))))</f>
        <v/>
      </c>
      <c r="Q2049" s="9" t="str">
        <f aca="false">IF($A2049="","",IF($L2049=0,"—",INDEX('1. Master BOM'!$E$1:$E$400,$L2049)))</f>
        <v/>
      </c>
      <c r="R2049" s="9" t="str">
        <f aca="false">IF($A2049="","",IF($L2049=0,"—",IF(T(INDEX('1. Master BOM'!$F$1:$F$400,$L2049))="","(not set)",INDEX('1. Master BOM'!$F$1:$F$400,$L2049))))</f>
        <v/>
      </c>
      <c r="S2049" s="9" t="str">
        <f aca="false">IF($A2049="","",IF(OR($R2049="—",$R2049="(not set)",$D2049=""),"",IF(ISNUMBER(SEARCH(SUBSTITUTE(SUBSTITUTE(SUBSTITUTE($R2049,"-",""),"_","")," ",""),SUBSTITUTE(SUBSTITUTE(SUBSTITUTE($D2049,"-",""),"_","")," ",""))),"OK","CHECK")))</f>
        <v/>
      </c>
      <c r="T2049" s="9" t="str">
        <f aca="false">IF($A2049="","",IF(OR($H2049="NOT IN SCHEMATIC",$I2049="MISMATCH",$J2049="MISMATCH",$P2049="MISMATCH",$M2049&lt;&gt;"OK"),"REVIEW","OK"))</f>
        <v/>
      </c>
      <c r="U2049" s="14"/>
      <c r="V2049" s="14"/>
      <c r="W2049" s="17"/>
      <c r="X2049" s="14"/>
    </row>
    <row r="2050" customFormat="false" ht="15" hidden="false" customHeight="false" outlineLevel="0" collapsed="false">
      <c r="A2050" s="9" t="str">
        <f aca="false">IF('3. Layout Parts'!$A2050="","",TRIM('3. Layout Parts'!$A2050))</f>
        <v/>
      </c>
      <c r="B2050" s="9" t="str">
        <f aca="false">IF($A2050="","",'3. Layout Parts'!$D2050)</f>
        <v/>
      </c>
      <c r="C2050" s="9" t="str">
        <f aca="false">IF($A2050="","",'3. Layout Parts'!$B2050)</f>
        <v/>
      </c>
      <c r="D2050" s="9" t="str">
        <f aca="false">IF($A2050="","",'3. Layout Parts'!$C2050)</f>
        <v/>
      </c>
      <c r="E2050" s="9" t="str">
        <f aca="false">IF($A2050="","",IFERROR(INDEX('2. Schematic Parts'!$B$2:$B$3001,MATCH($A2050,'2. Schematic Parts'!$A$2:$A$3001,0)),"NOT FOUND"))</f>
        <v/>
      </c>
      <c r="F2050" s="9" t="str">
        <f aca="false">IF($A2050="","",IFERROR(INDEX('2. Schematic Parts'!$C$2:$C$3001,MATCH($A2050,'2. Schematic Parts'!$A$2:$A$3001,0))&amp;"","NOT FOUND"))</f>
        <v/>
      </c>
      <c r="G2050" s="9" t="str">
        <f aca="false">IF($A2050="","",IFERROR(INDEX('2. Schematic Parts'!$D$2:$D$3001,MATCH($A2050,'2. Schematic Parts'!$A$2:$A$3001,0))&amp;"","NOT FOUND"))</f>
        <v/>
      </c>
      <c r="H2050" s="9" t="str">
        <f aca="false">IF($A2050="","",IF(COUNTIF('2. Schematic Parts'!$A$2:$A$3001,$A2050)=0,"NOT IN SCHEMATIC","OK"))</f>
        <v/>
      </c>
      <c r="I2050" s="9" t="str">
        <f aca="false">IF($A2050="","",IF($H2050="NOT IN SCHEMATIC","",IF(UPPER(TRIM($C2050))=UPPER(TRIM($E2050)),"OK","MISMATCH")))</f>
        <v/>
      </c>
      <c r="J2050" s="9" t="str">
        <f aca="false">IF($A2050="","",IF($H2050="NOT IN SCHEMATIC","",IF($F2050="","NO SCH DECAL",IF($D2050="","",IF(UPPER(TRIM($D2050))=UPPER(TRIM($F2050)),"OK","MISMATCH")))))</f>
        <v/>
      </c>
      <c r="K2050" s="16" t="str">
        <f aca="false">IF($A2050="","",SUMPRODUCT(--ISNUMBER(SEARCH(","&amp;TRIM($A2050)&amp;",",","&amp;SUBSTITUTE('1. Master BOM'!$D$2:$D$400," ","")&amp;","))))</f>
        <v/>
      </c>
      <c r="L2050" s="16" t="str">
        <f aca="false">IF($A2050="","",IF($K2050&lt;&gt;1,0,SUMPRODUCT(ISNUMBER(SEARCH(","&amp;TRIM($A2050)&amp;",",","&amp;SUBSTITUTE('1. Master BOM'!$D$2:$D$400," ","")&amp;","))*ROW('1. Master BOM'!$D$2:$D$400))))</f>
        <v/>
      </c>
      <c r="M2050" s="9" t="str">
        <f aca="false">IF($A2050="","",IF($K2050=0,"NOT IN BOM",IF($K2050&gt;1,"MULTIPLE BOM LINES","OK")))</f>
        <v/>
      </c>
      <c r="N2050" s="9" t="str">
        <f aca="false">IF($A2050="","",IF($L2050=0,"—",INDEX('1. Master BOM'!$A$1:$A$400,$L2050)))</f>
        <v/>
      </c>
      <c r="O2050" s="9" t="str">
        <f aca="false">IF($A2050="","",IF($L2050=0,"—",INDEX('1. Master BOM'!$B$1:$B$400,$L2050)))</f>
        <v/>
      </c>
      <c r="P2050" s="9" t="str">
        <f aca="false">IF($A2050="","",IF(OR($H2050="NOT IN SCHEMATIC",$O2050="—"),"",IF($G2050="","NO SCH PN",IF(UPPER(TRIM($G2050))=UPPER(TRIM($O2050)),"OK","MISMATCH"))))</f>
        <v/>
      </c>
      <c r="Q2050" s="9" t="str">
        <f aca="false">IF($A2050="","",IF($L2050=0,"—",INDEX('1. Master BOM'!$E$1:$E$400,$L2050)))</f>
        <v/>
      </c>
      <c r="R2050" s="9" t="str">
        <f aca="false">IF($A2050="","",IF($L2050=0,"—",IF(T(INDEX('1. Master BOM'!$F$1:$F$400,$L2050))="","(not set)",INDEX('1. Master BOM'!$F$1:$F$400,$L2050))))</f>
        <v/>
      </c>
      <c r="S2050" s="9" t="str">
        <f aca="false">IF($A2050="","",IF(OR($R2050="—",$R2050="(not set)",$D2050=""),"",IF(ISNUMBER(SEARCH(SUBSTITUTE(SUBSTITUTE(SUBSTITUTE($R2050,"-",""),"_","")," ",""),SUBSTITUTE(SUBSTITUTE(SUBSTITUTE($D2050,"-",""),"_","")," ",""))),"OK","CHECK")))</f>
        <v/>
      </c>
      <c r="T2050" s="9" t="str">
        <f aca="false">IF($A2050="","",IF(OR($H2050="NOT IN SCHEMATIC",$I2050="MISMATCH",$J2050="MISMATCH",$P2050="MISMATCH",$M2050&lt;&gt;"OK"),"REVIEW","OK"))</f>
        <v/>
      </c>
      <c r="U2050" s="14"/>
      <c r="V2050" s="14"/>
      <c r="W2050" s="17"/>
      <c r="X2050" s="14"/>
    </row>
    <row r="2051" customFormat="false" ht="15" hidden="false" customHeight="false" outlineLevel="0" collapsed="false">
      <c r="A2051" s="9" t="str">
        <f aca="false">IF('3. Layout Parts'!$A2051="","",TRIM('3. Layout Parts'!$A2051))</f>
        <v/>
      </c>
      <c r="B2051" s="9" t="str">
        <f aca="false">IF($A2051="","",'3. Layout Parts'!$D2051)</f>
        <v/>
      </c>
      <c r="C2051" s="9" t="str">
        <f aca="false">IF($A2051="","",'3. Layout Parts'!$B2051)</f>
        <v/>
      </c>
      <c r="D2051" s="9" t="str">
        <f aca="false">IF($A2051="","",'3. Layout Parts'!$C2051)</f>
        <v/>
      </c>
      <c r="E2051" s="9" t="str">
        <f aca="false">IF($A2051="","",IFERROR(INDEX('2. Schematic Parts'!$B$2:$B$3001,MATCH($A2051,'2. Schematic Parts'!$A$2:$A$3001,0)),"NOT FOUND"))</f>
        <v/>
      </c>
      <c r="F2051" s="9" t="str">
        <f aca="false">IF($A2051="","",IFERROR(INDEX('2. Schematic Parts'!$C$2:$C$3001,MATCH($A2051,'2. Schematic Parts'!$A$2:$A$3001,0))&amp;"","NOT FOUND"))</f>
        <v/>
      </c>
      <c r="G2051" s="9" t="str">
        <f aca="false">IF($A2051="","",IFERROR(INDEX('2. Schematic Parts'!$D$2:$D$3001,MATCH($A2051,'2. Schematic Parts'!$A$2:$A$3001,0))&amp;"","NOT FOUND"))</f>
        <v/>
      </c>
      <c r="H2051" s="9" t="str">
        <f aca="false">IF($A2051="","",IF(COUNTIF('2. Schematic Parts'!$A$2:$A$3001,$A2051)=0,"NOT IN SCHEMATIC","OK"))</f>
        <v/>
      </c>
      <c r="I2051" s="9" t="str">
        <f aca="false">IF($A2051="","",IF($H2051="NOT IN SCHEMATIC","",IF(UPPER(TRIM($C2051))=UPPER(TRIM($E2051)),"OK","MISMATCH")))</f>
        <v/>
      </c>
      <c r="J2051" s="9" t="str">
        <f aca="false">IF($A2051="","",IF($H2051="NOT IN SCHEMATIC","",IF($F2051="","NO SCH DECAL",IF($D2051="","",IF(UPPER(TRIM($D2051))=UPPER(TRIM($F2051)),"OK","MISMATCH")))))</f>
        <v/>
      </c>
      <c r="K2051" s="16" t="str">
        <f aca="false">IF($A2051="","",SUMPRODUCT(--ISNUMBER(SEARCH(","&amp;TRIM($A2051)&amp;",",","&amp;SUBSTITUTE('1. Master BOM'!$D$2:$D$400," ","")&amp;","))))</f>
        <v/>
      </c>
      <c r="L2051" s="16" t="str">
        <f aca="false">IF($A2051="","",IF($K2051&lt;&gt;1,0,SUMPRODUCT(ISNUMBER(SEARCH(","&amp;TRIM($A2051)&amp;",",","&amp;SUBSTITUTE('1. Master BOM'!$D$2:$D$400," ","")&amp;","))*ROW('1. Master BOM'!$D$2:$D$400))))</f>
        <v/>
      </c>
      <c r="M2051" s="9" t="str">
        <f aca="false">IF($A2051="","",IF($K2051=0,"NOT IN BOM",IF($K2051&gt;1,"MULTIPLE BOM LINES","OK")))</f>
        <v/>
      </c>
      <c r="N2051" s="9" t="str">
        <f aca="false">IF($A2051="","",IF($L2051=0,"—",INDEX('1. Master BOM'!$A$1:$A$400,$L2051)))</f>
        <v/>
      </c>
      <c r="O2051" s="9" t="str">
        <f aca="false">IF($A2051="","",IF($L2051=0,"—",INDEX('1. Master BOM'!$B$1:$B$400,$L2051)))</f>
        <v/>
      </c>
      <c r="P2051" s="9" t="str">
        <f aca="false">IF($A2051="","",IF(OR($H2051="NOT IN SCHEMATIC",$O2051="—"),"",IF($G2051="","NO SCH PN",IF(UPPER(TRIM($G2051))=UPPER(TRIM($O2051)),"OK","MISMATCH"))))</f>
        <v/>
      </c>
      <c r="Q2051" s="9" t="str">
        <f aca="false">IF($A2051="","",IF($L2051=0,"—",INDEX('1. Master BOM'!$E$1:$E$400,$L2051)))</f>
        <v/>
      </c>
      <c r="R2051" s="9" t="str">
        <f aca="false">IF($A2051="","",IF($L2051=0,"—",IF(T(INDEX('1. Master BOM'!$F$1:$F$400,$L2051))="","(not set)",INDEX('1. Master BOM'!$F$1:$F$400,$L2051))))</f>
        <v/>
      </c>
      <c r="S2051" s="9" t="str">
        <f aca="false">IF($A2051="","",IF(OR($R2051="—",$R2051="(not set)",$D2051=""),"",IF(ISNUMBER(SEARCH(SUBSTITUTE(SUBSTITUTE(SUBSTITUTE($R2051,"-",""),"_","")," ",""),SUBSTITUTE(SUBSTITUTE(SUBSTITUTE($D2051,"-",""),"_","")," ",""))),"OK","CHECK")))</f>
        <v/>
      </c>
      <c r="T2051" s="9" t="str">
        <f aca="false">IF($A2051="","",IF(OR($H2051="NOT IN SCHEMATIC",$I2051="MISMATCH",$J2051="MISMATCH",$P2051="MISMATCH",$M2051&lt;&gt;"OK"),"REVIEW","OK"))</f>
        <v/>
      </c>
      <c r="U2051" s="14"/>
      <c r="V2051" s="14"/>
      <c r="W2051" s="17"/>
      <c r="X2051" s="14"/>
    </row>
    <row r="2052" customFormat="false" ht="15" hidden="false" customHeight="false" outlineLevel="0" collapsed="false">
      <c r="A2052" s="9" t="str">
        <f aca="false">IF('3. Layout Parts'!$A2052="","",TRIM('3. Layout Parts'!$A2052))</f>
        <v/>
      </c>
      <c r="B2052" s="9" t="str">
        <f aca="false">IF($A2052="","",'3. Layout Parts'!$D2052)</f>
        <v/>
      </c>
      <c r="C2052" s="9" t="str">
        <f aca="false">IF($A2052="","",'3. Layout Parts'!$B2052)</f>
        <v/>
      </c>
      <c r="D2052" s="9" t="str">
        <f aca="false">IF($A2052="","",'3. Layout Parts'!$C2052)</f>
        <v/>
      </c>
      <c r="E2052" s="9" t="str">
        <f aca="false">IF($A2052="","",IFERROR(INDEX('2. Schematic Parts'!$B$2:$B$3001,MATCH($A2052,'2. Schematic Parts'!$A$2:$A$3001,0)),"NOT FOUND"))</f>
        <v/>
      </c>
      <c r="F2052" s="9" t="str">
        <f aca="false">IF($A2052="","",IFERROR(INDEX('2. Schematic Parts'!$C$2:$C$3001,MATCH($A2052,'2. Schematic Parts'!$A$2:$A$3001,0))&amp;"","NOT FOUND"))</f>
        <v/>
      </c>
      <c r="G2052" s="9" t="str">
        <f aca="false">IF($A2052="","",IFERROR(INDEX('2. Schematic Parts'!$D$2:$D$3001,MATCH($A2052,'2. Schematic Parts'!$A$2:$A$3001,0))&amp;"","NOT FOUND"))</f>
        <v/>
      </c>
      <c r="H2052" s="9" t="str">
        <f aca="false">IF($A2052="","",IF(COUNTIF('2. Schematic Parts'!$A$2:$A$3001,$A2052)=0,"NOT IN SCHEMATIC","OK"))</f>
        <v/>
      </c>
      <c r="I2052" s="9" t="str">
        <f aca="false">IF($A2052="","",IF($H2052="NOT IN SCHEMATIC","",IF(UPPER(TRIM($C2052))=UPPER(TRIM($E2052)),"OK","MISMATCH")))</f>
        <v/>
      </c>
      <c r="J2052" s="9" t="str">
        <f aca="false">IF($A2052="","",IF($H2052="NOT IN SCHEMATIC","",IF($F2052="","NO SCH DECAL",IF($D2052="","",IF(UPPER(TRIM($D2052))=UPPER(TRIM($F2052)),"OK","MISMATCH")))))</f>
        <v/>
      </c>
      <c r="K2052" s="16" t="str">
        <f aca="false">IF($A2052="","",SUMPRODUCT(--ISNUMBER(SEARCH(","&amp;TRIM($A2052)&amp;",",","&amp;SUBSTITUTE('1. Master BOM'!$D$2:$D$400," ","")&amp;","))))</f>
        <v/>
      </c>
      <c r="L2052" s="16" t="str">
        <f aca="false">IF($A2052="","",IF($K2052&lt;&gt;1,0,SUMPRODUCT(ISNUMBER(SEARCH(","&amp;TRIM($A2052)&amp;",",","&amp;SUBSTITUTE('1. Master BOM'!$D$2:$D$400," ","")&amp;","))*ROW('1. Master BOM'!$D$2:$D$400))))</f>
        <v/>
      </c>
      <c r="M2052" s="9" t="str">
        <f aca="false">IF($A2052="","",IF($K2052=0,"NOT IN BOM",IF($K2052&gt;1,"MULTIPLE BOM LINES","OK")))</f>
        <v/>
      </c>
      <c r="N2052" s="9" t="str">
        <f aca="false">IF($A2052="","",IF($L2052=0,"—",INDEX('1. Master BOM'!$A$1:$A$400,$L2052)))</f>
        <v/>
      </c>
      <c r="O2052" s="9" t="str">
        <f aca="false">IF($A2052="","",IF($L2052=0,"—",INDEX('1. Master BOM'!$B$1:$B$400,$L2052)))</f>
        <v/>
      </c>
      <c r="P2052" s="9" t="str">
        <f aca="false">IF($A2052="","",IF(OR($H2052="NOT IN SCHEMATIC",$O2052="—"),"",IF($G2052="","NO SCH PN",IF(UPPER(TRIM($G2052))=UPPER(TRIM($O2052)),"OK","MISMATCH"))))</f>
        <v/>
      </c>
      <c r="Q2052" s="9" t="str">
        <f aca="false">IF($A2052="","",IF($L2052=0,"—",INDEX('1. Master BOM'!$E$1:$E$400,$L2052)))</f>
        <v/>
      </c>
      <c r="R2052" s="9" t="str">
        <f aca="false">IF($A2052="","",IF($L2052=0,"—",IF(T(INDEX('1. Master BOM'!$F$1:$F$400,$L2052))="","(not set)",INDEX('1. Master BOM'!$F$1:$F$400,$L2052))))</f>
        <v/>
      </c>
      <c r="S2052" s="9" t="str">
        <f aca="false">IF($A2052="","",IF(OR($R2052="—",$R2052="(not set)",$D2052=""),"",IF(ISNUMBER(SEARCH(SUBSTITUTE(SUBSTITUTE(SUBSTITUTE($R2052,"-",""),"_","")," ",""),SUBSTITUTE(SUBSTITUTE(SUBSTITUTE($D2052,"-",""),"_","")," ",""))),"OK","CHECK")))</f>
        <v/>
      </c>
      <c r="T2052" s="9" t="str">
        <f aca="false">IF($A2052="","",IF(OR($H2052="NOT IN SCHEMATIC",$I2052="MISMATCH",$J2052="MISMATCH",$P2052="MISMATCH",$M2052&lt;&gt;"OK"),"REVIEW","OK"))</f>
        <v/>
      </c>
      <c r="U2052" s="14"/>
      <c r="V2052" s="14"/>
      <c r="W2052" s="17"/>
      <c r="X2052" s="14"/>
    </row>
    <row r="2053" customFormat="false" ht="15" hidden="false" customHeight="false" outlineLevel="0" collapsed="false">
      <c r="A2053" s="9" t="str">
        <f aca="false">IF('3. Layout Parts'!$A2053="","",TRIM('3. Layout Parts'!$A2053))</f>
        <v/>
      </c>
      <c r="B2053" s="9" t="str">
        <f aca="false">IF($A2053="","",'3. Layout Parts'!$D2053)</f>
        <v/>
      </c>
      <c r="C2053" s="9" t="str">
        <f aca="false">IF($A2053="","",'3. Layout Parts'!$B2053)</f>
        <v/>
      </c>
      <c r="D2053" s="9" t="str">
        <f aca="false">IF($A2053="","",'3. Layout Parts'!$C2053)</f>
        <v/>
      </c>
      <c r="E2053" s="9" t="str">
        <f aca="false">IF($A2053="","",IFERROR(INDEX('2. Schematic Parts'!$B$2:$B$3001,MATCH($A2053,'2. Schematic Parts'!$A$2:$A$3001,0)),"NOT FOUND"))</f>
        <v/>
      </c>
      <c r="F2053" s="9" t="str">
        <f aca="false">IF($A2053="","",IFERROR(INDEX('2. Schematic Parts'!$C$2:$C$3001,MATCH($A2053,'2. Schematic Parts'!$A$2:$A$3001,0))&amp;"","NOT FOUND"))</f>
        <v/>
      </c>
      <c r="G2053" s="9" t="str">
        <f aca="false">IF($A2053="","",IFERROR(INDEX('2. Schematic Parts'!$D$2:$D$3001,MATCH($A2053,'2. Schematic Parts'!$A$2:$A$3001,0))&amp;"","NOT FOUND"))</f>
        <v/>
      </c>
      <c r="H2053" s="9" t="str">
        <f aca="false">IF($A2053="","",IF(COUNTIF('2. Schematic Parts'!$A$2:$A$3001,$A2053)=0,"NOT IN SCHEMATIC","OK"))</f>
        <v/>
      </c>
      <c r="I2053" s="9" t="str">
        <f aca="false">IF($A2053="","",IF($H2053="NOT IN SCHEMATIC","",IF(UPPER(TRIM($C2053))=UPPER(TRIM($E2053)),"OK","MISMATCH")))</f>
        <v/>
      </c>
      <c r="J2053" s="9" t="str">
        <f aca="false">IF($A2053="","",IF($H2053="NOT IN SCHEMATIC","",IF($F2053="","NO SCH DECAL",IF($D2053="","",IF(UPPER(TRIM($D2053))=UPPER(TRIM($F2053)),"OK","MISMATCH")))))</f>
        <v/>
      </c>
      <c r="K2053" s="16" t="str">
        <f aca="false">IF($A2053="","",SUMPRODUCT(--ISNUMBER(SEARCH(","&amp;TRIM($A2053)&amp;",",","&amp;SUBSTITUTE('1. Master BOM'!$D$2:$D$400," ","")&amp;","))))</f>
        <v/>
      </c>
      <c r="L2053" s="16" t="str">
        <f aca="false">IF($A2053="","",IF($K2053&lt;&gt;1,0,SUMPRODUCT(ISNUMBER(SEARCH(","&amp;TRIM($A2053)&amp;",",","&amp;SUBSTITUTE('1. Master BOM'!$D$2:$D$400," ","")&amp;","))*ROW('1. Master BOM'!$D$2:$D$400))))</f>
        <v/>
      </c>
      <c r="M2053" s="9" t="str">
        <f aca="false">IF($A2053="","",IF($K2053=0,"NOT IN BOM",IF($K2053&gt;1,"MULTIPLE BOM LINES","OK")))</f>
        <v/>
      </c>
      <c r="N2053" s="9" t="str">
        <f aca="false">IF($A2053="","",IF($L2053=0,"—",INDEX('1. Master BOM'!$A$1:$A$400,$L2053)))</f>
        <v/>
      </c>
      <c r="O2053" s="9" t="str">
        <f aca="false">IF($A2053="","",IF($L2053=0,"—",INDEX('1. Master BOM'!$B$1:$B$400,$L2053)))</f>
        <v/>
      </c>
      <c r="P2053" s="9" t="str">
        <f aca="false">IF($A2053="","",IF(OR($H2053="NOT IN SCHEMATIC",$O2053="—"),"",IF($G2053="","NO SCH PN",IF(UPPER(TRIM($G2053))=UPPER(TRIM($O2053)),"OK","MISMATCH"))))</f>
        <v/>
      </c>
      <c r="Q2053" s="9" t="str">
        <f aca="false">IF($A2053="","",IF($L2053=0,"—",INDEX('1. Master BOM'!$E$1:$E$400,$L2053)))</f>
        <v/>
      </c>
      <c r="R2053" s="9" t="str">
        <f aca="false">IF($A2053="","",IF($L2053=0,"—",IF(T(INDEX('1. Master BOM'!$F$1:$F$400,$L2053))="","(not set)",INDEX('1. Master BOM'!$F$1:$F$400,$L2053))))</f>
        <v/>
      </c>
      <c r="S2053" s="9" t="str">
        <f aca="false">IF($A2053="","",IF(OR($R2053="—",$R2053="(not set)",$D2053=""),"",IF(ISNUMBER(SEARCH(SUBSTITUTE(SUBSTITUTE(SUBSTITUTE($R2053,"-",""),"_","")," ",""),SUBSTITUTE(SUBSTITUTE(SUBSTITUTE($D2053,"-",""),"_","")," ",""))),"OK","CHECK")))</f>
        <v/>
      </c>
      <c r="T2053" s="9" t="str">
        <f aca="false">IF($A2053="","",IF(OR($H2053="NOT IN SCHEMATIC",$I2053="MISMATCH",$J2053="MISMATCH",$P2053="MISMATCH",$M2053&lt;&gt;"OK"),"REVIEW","OK"))</f>
        <v/>
      </c>
      <c r="U2053" s="14"/>
      <c r="V2053" s="14"/>
      <c r="W2053" s="17"/>
      <c r="X2053" s="14"/>
    </row>
    <row r="2054" customFormat="false" ht="15" hidden="false" customHeight="false" outlineLevel="0" collapsed="false">
      <c r="A2054" s="9" t="str">
        <f aca="false">IF('3. Layout Parts'!$A2054="","",TRIM('3. Layout Parts'!$A2054))</f>
        <v/>
      </c>
      <c r="B2054" s="9" t="str">
        <f aca="false">IF($A2054="","",'3. Layout Parts'!$D2054)</f>
        <v/>
      </c>
      <c r="C2054" s="9" t="str">
        <f aca="false">IF($A2054="","",'3. Layout Parts'!$B2054)</f>
        <v/>
      </c>
      <c r="D2054" s="9" t="str">
        <f aca="false">IF($A2054="","",'3. Layout Parts'!$C2054)</f>
        <v/>
      </c>
      <c r="E2054" s="9" t="str">
        <f aca="false">IF($A2054="","",IFERROR(INDEX('2. Schematic Parts'!$B$2:$B$3001,MATCH($A2054,'2. Schematic Parts'!$A$2:$A$3001,0)),"NOT FOUND"))</f>
        <v/>
      </c>
      <c r="F2054" s="9" t="str">
        <f aca="false">IF($A2054="","",IFERROR(INDEX('2. Schematic Parts'!$C$2:$C$3001,MATCH($A2054,'2. Schematic Parts'!$A$2:$A$3001,0))&amp;"","NOT FOUND"))</f>
        <v/>
      </c>
      <c r="G2054" s="9" t="str">
        <f aca="false">IF($A2054="","",IFERROR(INDEX('2. Schematic Parts'!$D$2:$D$3001,MATCH($A2054,'2. Schematic Parts'!$A$2:$A$3001,0))&amp;"","NOT FOUND"))</f>
        <v/>
      </c>
      <c r="H2054" s="9" t="str">
        <f aca="false">IF($A2054="","",IF(COUNTIF('2. Schematic Parts'!$A$2:$A$3001,$A2054)=0,"NOT IN SCHEMATIC","OK"))</f>
        <v/>
      </c>
      <c r="I2054" s="9" t="str">
        <f aca="false">IF($A2054="","",IF($H2054="NOT IN SCHEMATIC","",IF(UPPER(TRIM($C2054))=UPPER(TRIM($E2054)),"OK","MISMATCH")))</f>
        <v/>
      </c>
      <c r="J2054" s="9" t="str">
        <f aca="false">IF($A2054="","",IF($H2054="NOT IN SCHEMATIC","",IF($F2054="","NO SCH DECAL",IF($D2054="","",IF(UPPER(TRIM($D2054))=UPPER(TRIM($F2054)),"OK","MISMATCH")))))</f>
        <v/>
      </c>
      <c r="K2054" s="16" t="str">
        <f aca="false">IF($A2054="","",SUMPRODUCT(--ISNUMBER(SEARCH(","&amp;TRIM($A2054)&amp;",",","&amp;SUBSTITUTE('1. Master BOM'!$D$2:$D$400," ","")&amp;","))))</f>
        <v/>
      </c>
      <c r="L2054" s="16" t="str">
        <f aca="false">IF($A2054="","",IF($K2054&lt;&gt;1,0,SUMPRODUCT(ISNUMBER(SEARCH(","&amp;TRIM($A2054)&amp;",",","&amp;SUBSTITUTE('1. Master BOM'!$D$2:$D$400," ","")&amp;","))*ROW('1. Master BOM'!$D$2:$D$400))))</f>
        <v/>
      </c>
      <c r="M2054" s="9" t="str">
        <f aca="false">IF($A2054="","",IF($K2054=0,"NOT IN BOM",IF($K2054&gt;1,"MULTIPLE BOM LINES","OK")))</f>
        <v/>
      </c>
      <c r="N2054" s="9" t="str">
        <f aca="false">IF($A2054="","",IF($L2054=0,"—",INDEX('1. Master BOM'!$A$1:$A$400,$L2054)))</f>
        <v/>
      </c>
      <c r="O2054" s="9" t="str">
        <f aca="false">IF($A2054="","",IF($L2054=0,"—",INDEX('1. Master BOM'!$B$1:$B$400,$L2054)))</f>
        <v/>
      </c>
      <c r="P2054" s="9" t="str">
        <f aca="false">IF($A2054="","",IF(OR($H2054="NOT IN SCHEMATIC",$O2054="—"),"",IF($G2054="","NO SCH PN",IF(UPPER(TRIM($G2054))=UPPER(TRIM($O2054)),"OK","MISMATCH"))))</f>
        <v/>
      </c>
      <c r="Q2054" s="9" t="str">
        <f aca="false">IF($A2054="","",IF($L2054=0,"—",INDEX('1. Master BOM'!$E$1:$E$400,$L2054)))</f>
        <v/>
      </c>
      <c r="R2054" s="9" t="str">
        <f aca="false">IF($A2054="","",IF($L2054=0,"—",IF(T(INDEX('1. Master BOM'!$F$1:$F$400,$L2054))="","(not set)",INDEX('1. Master BOM'!$F$1:$F$400,$L2054))))</f>
        <v/>
      </c>
      <c r="S2054" s="9" t="str">
        <f aca="false">IF($A2054="","",IF(OR($R2054="—",$R2054="(not set)",$D2054=""),"",IF(ISNUMBER(SEARCH(SUBSTITUTE(SUBSTITUTE(SUBSTITUTE($R2054,"-",""),"_","")," ",""),SUBSTITUTE(SUBSTITUTE(SUBSTITUTE($D2054,"-",""),"_","")," ",""))),"OK","CHECK")))</f>
        <v/>
      </c>
      <c r="T2054" s="9" t="str">
        <f aca="false">IF($A2054="","",IF(OR($H2054="NOT IN SCHEMATIC",$I2054="MISMATCH",$J2054="MISMATCH",$P2054="MISMATCH",$M2054&lt;&gt;"OK"),"REVIEW","OK"))</f>
        <v/>
      </c>
      <c r="U2054" s="14"/>
      <c r="V2054" s="14"/>
      <c r="W2054" s="17"/>
      <c r="X2054" s="14"/>
    </row>
    <row r="2055" customFormat="false" ht="15" hidden="false" customHeight="false" outlineLevel="0" collapsed="false">
      <c r="A2055" s="9" t="str">
        <f aca="false">IF('3. Layout Parts'!$A2055="","",TRIM('3. Layout Parts'!$A2055))</f>
        <v/>
      </c>
      <c r="B2055" s="9" t="str">
        <f aca="false">IF($A2055="","",'3. Layout Parts'!$D2055)</f>
        <v/>
      </c>
      <c r="C2055" s="9" t="str">
        <f aca="false">IF($A2055="","",'3. Layout Parts'!$B2055)</f>
        <v/>
      </c>
      <c r="D2055" s="9" t="str">
        <f aca="false">IF($A2055="","",'3. Layout Parts'!$C2055)</f>
        <v/>
      </c>
      <c r="E2055" s="9" t="str">
        <f aca="false">IF($A2055="","",IFERROR(INDEX('2. Schematic Parts'!$B$2:$B$3001,MATCH($A2055,'2. Schematic Parts'!$A$2:$A$3001,0)),"NOT FOUND"))</f>
        <v/>
      </c>
      <c r="F2055" s="9" t="str">
        <f aca="false">IF($A2055="","",IFERROR(INDEX('2. Schematic Parts'!$C$2:$C$3001,MATCH($A2055,'2. Schematic Parts'!$A$2:$A$3001,0))&amp;"","NOT FOUND"))</f>
        <v/>
      </c>
      <c r="G2055" s="9" t="str">
        <f aca="false">IF($A2055="","",IFERROR(INDEX('2. Schematic Parts'!$D$2:$D$3001,MATCH($A2055,'2. Schematic Parts'!$A$2:$A$3001,0))&amp;"","NOT FOUND"))</f>
        <v/>
      </c>
      <c r="H2055" s="9" t="str">
        <f aca="false">IF($A2055="","",IF(COUNTIF('2. Schematic Parts'!$A$2:$A$3001,$A2055)=0,"NOT IN SCHEMATIC","OK"))</f>
        <v/>
      </c>
      <c r="I2055" s="9" t="str">
        <f aca="false">IF($A2055="","",IF($H2055="NOT IN SCHEMATIC","",IF(UPPER(TRIM($C2055))=UPPER(TRIM($E2055)),"OK","MISMATCH")))</f>
        <v/>
      </c>
      <c r="J2055" s="9" t="str">
        <f aca="false">IF($A2055="","",IF($H2055="NOT IN SCHEMATIC","",IF($F2055="","NO SCH DECAL",IF($D2055="","",IF(UPPER(TRIM($D2055))=UPPER(TRIM($F2055)),"OK","MISMATCH")))))</f>
        <v/>
      </c>
      <c r="K2055" s="16" t="str">
        <f aca="false">IF($A2055="","",SUMPRODUCT(--ISNUMBER(SEARCH(","&amp;TRIM($A2055)&amp;",",","&amp;SUBSTITUTE('1. Master BOM'!$D$2:$D$400," ","")&amp;","))))</f>
        <v/>
      </c>
      <c r="L2055" s="16" t="str">
        <f aca="false">IF($A2055="","",IF($K2055&lt;&gt;1,0,SUMPRODUCT(ISNUMBER(SEARCH(","&amp;TRIM($A2055)&amp;",",","&amp;SUBSTITUTE('1. Master BOM'!$D$2:$D$400," ","")&amp;","))*ROW('1. Master BOM'!$D$2:$D$400))))</f>
        <v/>
      </c>
      <c r="M2055" s="9" t="str">
        <f aca="false">IF($A2055="","",IF($K2055=0,"NOT IN BOM",IF($K2055&gt;1,"MULTIPLE BOM LINES","OK")))</f>
        <v/>
      </c>
      <c r="N2055" s="9" t="str">
        <f aca="false">IF($A2055="","",IF($L2055=0,"—",INDEX('1. Master BOM'!$A$1:$A$400,$L2055)))</f>
        <v/>
      </c>
      <c r="O2055" s="9" t="str">
        <f aca="false">IF($A2055="","",IF($L2055=0,"—",INDEX('1. Master BOM'!$B$1:$B$400,$L2055)))</f>
        <v/>
      </c>
      <c r="P2055" s="9" t="str">
        <f aca="false">IF($A2055="","",IF(OR($H2055="NOT IN SCHEMATIC",$O2055="—"),"",IF($G2055="","NO SCH PN",IF(UPPER(TRIM($G2055))=UPPER(TRIM($O2055)),"OK","MISMATCH"))))</f>
        <v/>
      </c>
      <c r="Q2055" s="9" t="str">
        <f aca="false">IF($A2055="","",IF($L2055=0,"—",INDEX('1. Master BOM'!$E$1:$E$400,$L2055)))</f>
        <v/>
      </c>
      <c r="R2055" s="9" t="str">
        <f aca="false">IF($A2055="","",IF($L2055=0,"—",IF(T(INDEX('1. Master BOM'!$F$1:$F$400,$L2055))="","(not set)",INDEX('1. Master BOM'!$F$1:$F$400,$L2055))))</f>
        <v/>
      </c>
      <c r="S2055" s="9" t="str">
        <f aca="false">IF($A2055="","",IF(OR($R2055="—",$R2055="(not set)",$D2055=""),"",IF(ISNUMBER(SEARCH(SUBSTITUTE(SUBSTITUTE(SUBSTITUTE($R2055,"-",""),"_","")," ",""),SUBSTITUTE(SUBSTITUTE(SUBSTITUTE($D2055,"-",""),"_","")," ",""))),"OK","CHECK")))</f>
        <v/>
      </c>
      <c r="T2055" s="9" t="str">
        <f aca="false">IF($A2055="","",IF(OR($H2055="NOT IN SCHEMATIC",$I2055="MISMATCH",$J2055="MISMATCH",$P2055="MISMATCH",$M2055&lt;&gt;"OK"),"REVIEW","OK"))</f>
        <v/>
      </c>
      <c r="U2055" s="14"/>
      <c r="V2055" s="14"/>
      <c r="W2055" s="17"/>
      <c r="X2055" s="14"/>
    </row>
    <row r="2056" customFormat="false" ht="15" hidden="false" customHeight="false" outlineLevel="0" collapsed="false">
      <c r="A2056" s="9" t="str">
        <f aca="false">IF('3. Layout Parts'!$A2056="","",TRIM('3. Layout Parts'!$A2056))</f>
        <v/>
      </c>
      <c r="B2056" s="9" t="str">
        <f aca="false">IF($A2056="","",'3. Layout Parts'!$D2056)</f>
        <v/>
      </c>
      <c r="C2056" s="9" t="str">
        <f aca="false">IF($A2056="","",'3. Layout Parts'!$B2056)</f>
        <v/>
      </c>
      <c r="D2056" s="9" t="str">
        <f aca="false">IF($A2056="","",'3. Layout Parts'!$C2056)</f>
        <v/>
      </c>
      <c r="E2056" s="9" t="str">
        <f aca="false">IF($A2056="","",IFERROR(INDEX('2. Schematic Parts'!$B$2:$B$3001,MATCH($A2056,'2. Schematic Parts'!$A$2:$A$3001,0)),"NOT FOUND"))</f>
        <v/>
      </c>
      <c r="F2056" s="9" t="str">
        <f aca="false">IF($A2056="","",IFERROR(INDEX('2. Schematic Parts'!$C$2:$C$3001,MATCH($A2056,'2. Schematic Parts'!$A$2:$A$3001,0))&amp;"","NOT FOUND"))</f>
        <v/>
      </c>
      <c r="G2056" s="9" t="str">
        <f aca="false">IF($A2056="","",IFERROR(INDEX('2. Schematic Parts'!$D$2:$D$3001,MATCH($A2056,'2. Schematic Parts'!$A$2:$A$3001,0))&amp;"","NOT FOUND"))</f>
        <v/>
      </c>
      <c r="H2056" s="9" t="str">
        <f aca="false">IF($A2056="","",IF(COUNTIF('2. Schematic Parts'!$A$2:$A$3001,$A2056)=0,"NOT IN SCHEMATIC","OK"))</f>
        <v/>
      </c>
      <c r="I2056" s="9" t="str">
        <f aca="false">IF($A2056="","",IF($H2056="NOT IN SCHEMATIC","",IF(UPPER(TRIM($C2056))=UPPER(TRIM($E2056)),"OK","MISMATCH")))</f>
        <v/>
      </c>
      <c r="J2056" s="9" t="str">
        <f aca="false">IF($A2056="","",IF($H2056="NOT IN SCHEMATIC","",IF($F2056="","NO SCH DECAL",IF($D2056="","",IF(UPPER(TRIM($D2056))=UPPER(TRIM($F2056)),"OK","MISMATCH")))))</f>
        <v/>
      </c>
      <c r="K2056" s="16" t="str">
        <f aca="false">IF($A2056="","",SUMPRODUCT(--ISNUMBER(SEARCH(","&amp;TRIM($A2056)&amp;",",","&amp;SUBSTITUTE('1. Master BOM'!$D$2:$D$400," ","")&amp;","))))</f>
        <v/>
      </c>
      <c r="L2056" s="16" t="str">
        <f aca="false">IF($A2056="","",IF($K2056&lt;&gt;1,0,SUMPRODUCT(ISNUMBER(SEARCH(","&amp;TRIM($A2056)&amp;",",","&amp;SUBSTITUTE('1. Master BOM'!$D$2:$D$400," ","")&amp;","))*ROW('1. Master BOM'!$D$2:$D$400))))</f>
        <v/>
      </c>
      <c r="M2056" s="9" t="str">
        <f aca="false">IF($A2056="","",IF($K2056=0,"NOT IN BOM",IF($K2056&gt;1,"MULTIPLE BOM LINES","OK")))</f>
        <v/>
      </c>
      <c r="N2056" s="9" t="str">
        <f aca="false">IF($A2056="","",IF($L2056=0,"—",INDEX('1. Master BOM'!$A$1:$A$400,$L2056)))</f>
        <v/>
      </c>
      <c r="O2056" s="9" t="str">
        <f aca="false">IF($A2056="","",IF($L2056=0,"—",INDEX('1. Master BOM'!$B$1:$B$400,$L2056)))</f>
        <v/>
      </c>
      <c r="P2056" s="9" t="str">
        <f aca="false">IF($A2056="","",IF(OR($H2056="NOT IN SCHEMATIC",$O2056="—"),"",IF($G2056="","NO SCH PN",IF(UPPER(TRIM($G2056))=UPPER(TRIM($O2056)),"OK","MISMATCH"))))</f>
        <v/>
      </c>
      <c r="Q2056" s="9" t="str">
        <f aca="false">IF($A2056="","",IF($L2056=0,"—",INDEX('1. Master BOM'!$E$1:$E$400,$L2056)))</f>
        <v/>
      </c>
      <c r="R2056" s="9" t="str">
        <f aca="false">IF($A2056="","",IF($L2056=0,"—",IF(T(INDEX('1. Master BOM'!$F$1:$F$400,$L2056))="","(not set)",INDEX('1. Master BOM'!$F$1:$F$400,$L2056))))</f>
        <v/>
      </c>
      <c r="S2056" s="9" t="str">
        <f aca="false">IF($A2056="","",IF(OR($R2056="—",$R2056="(not set)",$D2056=""),"",IF(ISNUMBER(SEARCH(SUBSTITUTE(SUBSTITUTE(SUBSTITUTE($R2056,"-",""),"_","")," ",""),SUBSTITUTE(SUBSTITUTE(SUBSTITUTE($D2056,"-",""),"_","")," ",""))),"OK","CHECK")))</f>
        <v/>
      </c>
      <c r="T2056" s="9" t="str">
        <f aca="false">IF($A2056="","",IF(OR($H2056="NOT IN SCHEMATIC",$I2056="MISMATCH",$J2056="MISMATCH",$P2056="MISMATCH",$M2056&lt;&gt;"OK"),"REVIEW","OK"))</f>
        <v/>
      </c>
      <c r="U2056" s="14"/>
      <c r="V2056" s="14"/>
      <c r="W2056" s="17"/>
      <c r="X2056" s="14"/>
    </row>
    <row r="2057" customFormat="false" ht="15" hidden="false" customHeight="false" outlineLevel="0" collapsed="false">
      <c r="A2057" s="9" t="str">
        <f aca="false">IF('3. Layout Parts'!$A2057="","",TRIM('3. Layout Parts'!$A2057))</f>
        <v/>
      </c>
      <c r="B2057" s="9" t="str">
        <f aca="false">IF($A2057="","",'3. Layout Parts'!$D2057)</f>
        <v/>
      </c>
      <c r="C2057" s="9" t="str">
        <f aca="false">IF($A2057="","",'3. Layout Parts'!$B2057)</f>
        <v/>
      </c>
      <c r="D2057" s="9" t="str">
        <f aca="false">IF($A2057="","",'3. Layout Parts'!$C2057)</f>
        <v/>
      </c>
      <c r="E2057" s="9" t="str">
        <f aca="false">IF($A2057="","",IFERROR(INDEX('2. Schematic Parts'!$B$2:$B$3001,MATCH($A2057,'2. Schematic Parts'!$A$2:$A$3001,0)),"NOT FOUND"))</f>
        <v/>
      </c>
      <c r="F2057" s="9" t="str">
        <f aca="false">IF($A2057="","",IFERROR(INDEX('2. Schematic Parts'!$C$2:$C$3001,MATCH($A2057,'2. Schematic Parts'!$A$2:$A$3001,0))&amp;"","NOT FOUND"))</f>
        <v/>
      </c>
      <c r="G2057" s="9" t="str">
        <f aca="false">IF($A2057="","",IFERROR(INDEX('2. Schematic Parts'!$D$2:$D$3001,MATCH($A2057,'2. Schematic Parts'!$A$2:$A$3001,0))&amp;"","NOT FOUND"))</f>
        <v/>
      </c>
      <c r="H2057" s="9" t="str">
        <f aca="false">IF($A2057="","",IF(COUNTIF('2. Schematic Parts'!$A$2:$A$3001,$A2057)=0,"NOT IN SCHEMATIC","OK"))</f>
        <v/>
      </c>
      <c r="I2057" s="9" t="str">
        <f aca="false">IF($A2057="","",IF($H2057="NOT IN SCHEMATIC","",IF(UPPER(TRIM($C2057))=UPPER(TRIM($E2057)),"OK","MISMATCH")))</f>
        <v/>
      </c>
      <c r="J2057" s="9" t="str">
        <f aca="false">IF($A2057="","",IF($H2057="NOT IN SCHEMATIC","",IF($F2057="","NO SCH DECAL",IF($D2057="","",IF(UPPER(TRIM($D2057))=UPPER(TRIM($F2057)),"OK","MISMATCH")))))</f>
        <v/>
      </c>
      <c r="K2057" s="16" t="str">
        <f aca="false">IF($A2057="","",SUMPRODUCT(--ISNUMBER(SEARCH(","&amp;TRIM($A2057)&amp;",",","&amp;SUBSTITUTE('1. Master BOM'!$D$2:$D$400," ","")&amp;","))))</f>
        <v/>
      </c>
      <c r="L2057" s="16" t="str">
        <f aca="false">IF($A2057="","",IF($K2057&lt;&gt;1,0,SUMPRODUCT(ISNUMBER(SEARCH(","&amp;TRIM($A2057)&amp;",",","&amp;SUBSTITUTE('1. Master BOM'!$D$2:$D$400," ","")&amp;","))*ROW('1. Master BOM'!$D$2:$D$400))))</f>
        <v/>
      </c>
      <c r="M2057" s="9" t="str">
        <f aca="false">IF($A2057="","",IF($K2057=0,"NOT IN BOM",IF($K2057&gt;1,"MULTIPLE BOM LINES","OK")))</f>
        <v/>
      </c>
      <c r="N2057" s="9" t="str">
        <f aca="false">IF($A2057="","",IF($L2057=0,"—",INDEX('1. Master BOM'!$A$1:$A$400,$L2057)))</f>
        <v/>
      </c>
      <c r="O2057" s="9" t="str">
        <f aca="false">IF($A2057="","",IF($L2057=0,"—",INDEX('1. Master BOM'!$B$1:$B$400,$L2057)))</f>
        <v/>
      </c>
      <c r="P2057" s="9" t="str">
        <f aca="false">IF($A2057="","",IF(OR($H2057="NOT IN SCHEMATIC",$O2057="—"),"",IF($G2057="","NO SCH PN",IF(UPPER(TRIM($G2057))=UPPER(TRIM($O2057)),"OK","MISMATCH"))))</f>
        <v/>
      </c>
      <c r="Q2057" s="9" t="str">
        <f aca="false">IF($A2057="","",IF($L2057=0,"—",INDEX('1. Master BOM'!$E$1:$E$400,$L2057)))</f>
        <v/>
      </c>
      <c r="R2057" s="9" t="str">
        <f aca="false">IF($A2057="","",IF($L2057=0,"—",IF(T(INDEX('1. Master BOM'!$F$1:$F$400,$L2057))="","(not set)",INDEX('1. Master BOM'!$F$1:$F$400,$L2057))))</f>
        <v/>
      </c>
      <c r="S2057" s="9" t="str">
        <f aca="false">IF($A2057="","",IF(OR($R2057="—",$R2057="(not set)",$D2057=""),"",IF(ISNUMBER(SEARCH(SUBSTITUTE(SUBSTITUTE(SUBSTITUTE($R2057,"-",""),"_","")," ",""),SUBSTITUTE(SUBSTITUTE(SUBSTITUTE($D2057,"-",""),"_","")," ",""))),"OK","CHECK")))</f>
        <v/>
      </c>
      <c r="T2057" s="9" t="str">
        <f aca="false">IF($A2057="","",IF(OR($H2057="NOT IN SCHEMATIC",$I2057="MISMATCH",$J2057="MISMATCH",$P2057="MISMATCH",$M2057&lt;&gt;"OK"),"REVIEW","OK"))</f>
        <v/>
      </c>
      <c r="U2057" s="14"/>
      <c r="V2057" s="14"/>
      <c r="W2057" s="17"/>
      <c r="X2057" s="14"/>
    </row>
    <row r="2058" customFormat="false" ht="15" hidden="false" customHeight="false" outlineLevel="0" collapsed="false">
      <c r="A2058" s="9" t="str">
        <f aca="false">IF('3. Layout Parts'!$A2058="","",TRIM('3. Layout Parts'!$A2058))</f>
        <v/>
      </c>
      <c r="B2058" s="9" t="str">
        <f aca="false">IF($A2058="","",'3. Layout Parts'!$D2058)</f>
        <v/>
      </c>
      <c r="C2058" s="9" t="str">
        <f aca="false">IF($A2058="","",'3. Layout Parts'!$B2058)</f>
        <v/>
      </c>
      <c r="D2058" s="9" t="str">
        <f aca="false">IF($A2058="","",'3. Layout Parts'!$C2058)</f>
        <v/>
      </c>
      <c r="E2058" s="9" t="str">
        <f aca="false">IF($A2058="","",IFERROR(INDEX('2. Schematic Parts'!$B$2:$B$3001,MATCH($A2058,'2. Schematic Parts'!$A$2:$A$3001,0)),"NOT FOUND"))</f>
        <v/>
      </c>
      <c r="F2058" s="9" t="str">
        <f aca="false">IF($A2058="","",IFERROR(INDEX('2. Schematic Parts'!$C$2:$C$3001,MATCH($A2058,'2. Schematic Parts'!$A$2:$A$3001,0))&amp;"","NOT FOUND"))</f>
        <v/>
      </c>
      <c r="G2058" s="9" t="str">
        <f aca="false">IF($A2058="","",IFERROR(INDEX('2. Schematic Parts'!$D$2:$D$3001,MATCH($A2058,'2. Schematic Parts'!$A$2:$A$3001,0))&amp;"","NOT FOUND"))</f>
        <v/>
      </c>
      <c r="H2058" s="9" t="str">
        <f aca="false">IF($A2058="","",IF(COUNTIF('2. Schematic Parts'!$A$2:$A$3001,$A2058)=0,"NOT IN SCHEMATIC","OK"))</f>
        <v/>
      </c>
      <c r="I2058" s="9" t="str">
        <f aca="false">IF($A2058="","",IF($H2058="NOT IN SCHEMATIC","",IF(UPPER(TRIM($C2058))=UPPER(TRIM($E2058)),"OK","MISMATCH")))</f>
        <v/>
      </c>
      <c r="J2058" s="9" t="str">
        <f aca="false">IF($A2058="","",IF($H2058="NOT IN SCHEMATIC","",IF($F2058="","NO SCH DECAL",IF($D2058="","",IF(UPPER(TRIM($D2058))=UPPER(TRIM($F2058)),"OK","MISMATCH")))))</f>
        <v/>
      </c>
      <c r="K2058" s="16" t="str">
        <f aca="false">IF($A2058="","",SUMPRODUCT(--ISNUMBER(SEARCH(","&amp;TRIM($A2058)&amp;",",","&amp;SUBSTITUTE('1. Master BOM'!$D$2:$D$400," ","")&amp;","))))</f>
        <v/>
      </c>
      <c r="L2058" s="16" t="str">
        <f aca="false">IF($A2058="","",IF($K2058&lt;&gt;1,0,SUMPRODUCT(ISNUMBER(SEARCH(","&amp;TRIM($A2058)&amp;",",","&amp;SUBSTITUTE('1. Master BOM'!$D$2:$D$400," ","")&amp;","))*ROW('1. Master BOM'!$D$2:$D$400))))</f>
        <v/>
      </c>
      <c r="M2058" s="9" t="str">
        <f aca="false">IF($A2058="","",IF($K2058=0,"NOT IN BOM",IF($K2058&gt;1,"MULTIPLE BOM LINES","OK")))</f>
        <v/>
      </c>
      <c r="N2058" s="9" t="str">
        <f aca="false">IF($A2058="","",IF($L2058=0,"—",INDEX('1. Master BOM'!$A$1:$A$400,$L2058)))</f>
        <v/>
      </c>
      <c r="O2058" s="9" t="str">
        <f aca="false">IF($A2058="","",IF($L2058=0,"—",INDEX('1. Master BOM'!$B$1:$B$400,$L2058)))</f>
        <v/>
      </c>
      <c r="P2058" s="9" t="str">
        <f aca="false">IF($A2058="","",IF(OR($H2058="NOT IN SCHEMATIC",$O2058="—"),"",IF($G2058="","NO SCH PN",IF(UPPER(TRIM($G2058))=UPPER(TRIM($O2058)),"OK","MISMATCH"))))</f>
        <v/>
      </c>
      <c r="Q2058" s="9" t="str">
        <f aca="false">IF($A2058="","",IF($L2058=0,"—",INDEX('1. Master BOM'!$E$1:$E$400,$L2058)))</f>
        <v/>
      </c>
      <c r="R2058" s="9" t="str">
        <f aca="false">IF($A2058="","",IF($L2058=0,"—",IF(T(INDEX('1. Master BOM'!$F$1:$F$400,$L2058))="","(not set)",INDEX('1. Master BOM'!$F$1:$F$400,$L2058))))</f>
        <v/>
      </c>
      <c r="S2058" s="9" t="str">
        <f aca="false">IF($A2058="","",IF(OR($R2058="—",$R2058="(not set)",$D2058=""),"",IF(ISNUMBER(SEARCH(SUBSTITUTE(SUBSTITUTE(SUBSTITUTE($R2058,"-",""),"_","")," ",""),SUBSTITUTE(SUBSTITUTE(SUBSTITUTE($D2058,"-",""),"_","")," ",""))),"OK","CHECK")))</f>
        <v/>
      </c>
      <c r="T2058" s="9" t="str">
        <f aca="false">IF($A2058="","",IF(OR($H2058="NOT IN SCHEMATIC",$I2058="MISMATCH",$J2058="MISMATCH",$P2058="MISMATCH",$M2058&lt;&gt;"OK"),"REVIEW","OK"))</f>
        <v/>
      </c>
      <c r="U2058" s="14"/>
      <c r="V2058" s="14"/>
      <c r="W2058" s="17"/>
      <c r="X2058" s="14"/>
    </row>
    <row r="2059" customFormat="false" ht="15" hidden="false" customHeight="false" outlineLevel="0" collapsed="false">
      <c r="A2059" s="9" t="str">
        <f aca="false">IF('3. Layout Parts'!$A2059="","",TRIM('3. Layout Parts'!$A2059))</f>
        <v/>
      </c>
      <c r="B2059" s="9" t="str">
        <f aca="false">IF($A2059="","",'3. Layout Parts'!$D2059)</f>
        <v/>
      </c>
      <c r="C2059" s="9" t="str">
        <f aca="false">IF($A2059="","",'3. Layout Parts'!$B2059)</f>
        <v/>
      </c>
      <c r="D2059" s="9" t="str">
        <f aca="false">IF($A2059="","",'3. Layout Parts'!$C2059)</f>
        <v/>
      </c>
      <c r="E2059" s="9" t="str">
        <f aca="false">IF($A2059="","",IFERROR(INDEX('2. Schematic Parts'!$B$2:$B$3001,MATCH($A2059,'2. Schematic Parts'!$A$2:$A$3001,0)),"NOT FOUND"))</f>
        <v/>
      </c>
      <c r="F2059" s="9" t="str">
        <f aca="false">IF($A2059="","",IFERROR(INDEX('2. Schematic Parts'!$C$2:$C$3001,MATCH($A2059,'2. Schematic Parts'!$A$2:$A$3001,0))&amp;"","NOT FOUND"))</f>
        <v/>
      </c>
      <c r="G2059" s="9" t="str">
        <f aca="false">IF($A2059="","",IFERROR(INDEX('2. Schematic Parts'!$D$2:$D$3001,MATCH($A2059,'2. Schematic Parts'!$A$2:$A$3001,0))&amp;"","NOT FOUND"))</f>
        <v/>
      </c>
      <c r="H2059" s="9" t="str">
        <f aca="false">IF($A2059="","",IF(COUNTIF('2. Schematic Parts'!$A$2:$A$3001,$A2059)=0,"NOT IN SCHEMATIC","OK"))</f>
        <v/>
      </c>
      <c r="I2059" s="9" t="str">
        <f aca="false">IF($A2059="","",IF($H2059="NOT IN SCHEMATIC","",IF(UPPER(TRIM($C2059))=UPPER(TRIM($E2059)),"OK","MISMATCH")))</f>
        <v/>
      </c>
      <c r="J2059" s="9" t="str">
        <f aca="false">IF($A2059="","",IF($H2059="NOT IN SCHEMATIC","",IF($F2059="","NO SCH DECAL",IF($D2059="","",IF(UPPER(TRIM($D2059))=UPPER(TRIM($F2059)),"OK","MISMATCH")))))</f>
        <v/>
      </c>
      <c r="K2059" s="16" t="str">
        <f aca="false">IF($A2059="","",SUMPRODUCT(--ISNUMBER(SEARCH(","&amp;TRIM($A2059)&amp;",",","&amp;SUBSTITUTE('1. Master BOM'!$D$2:$D$400," ","")&amp;","))))</f>
        <v/>
      </c>
      <c r="L2059" s="16" t="str">
        <f aca="false">IF($A2059="","",IF($K2059&lt;&gt;1,0,SUMPRODUCT(ISNUMBER(SEARCH(","&amp;TRIM($A2059)&amp;",",","&amp;SUBSTITUTE('1. Master BOM'!$D$2:$D$400," ","")&amp;","))*ROW('1. Master BOM'!$D$2:$D$400))))</f>
        <v/>
      </c>
      <c r="M2059" s="9" t="str">
        <f aca="false">IF($A2059="","",IF($K2059=0,"NOT IN BOM",IF($K2059&gt;1,"MULTIPLE BOM LINES","OK")))</f>
        <v/>
      </c>
      <c r="N2059" s="9" t="str">
        <f aca="false">IF($A2059="","",IF($L2059=0,"—",INDEX('1. Master BOM'!$A$1:$A$400,$L2059)))</f>
        <v/>
      </c>
      <c r="O2059" s="9" t="str">
        <f aca="false">IF($A2059="","",IF($L2059=0,"—",INDEX('1. Master BOM'!$B$1:$B$400,$L2059)))</f>
        <v/>
      </c>
      <c r="P2059" s="9" t="str">
        <f aca="false">IF($A2059="","",IF(OR($H2059="NOT IN SCHEMATIC",$O2059="—"),"",IF($G2059="","NO SCH PN",IF(UPPER(TRIM($G2059))=UPPER(TRIM($O2059)),"OK","MISMATCH"))))</f>
        <v/>
      </c>
      <c r="Q2059" s="9" t="str">
        <f aca="false">IF($A2059="","",IF($L2059=0,"—",INDEX('1. Master BOM'!$E$1:$E$400,$L2059)))</f>
        <v/>
      </c>
      <c r="R2059" s="9" t="str">
        <f aca="false">IF($A2059="","",IF($L2059=0,"—",IF(T(INDEX('1. Master BOM'!$F$1:$F$400,$L2059))="","(not set)",INDEX('1. Master BOM'!$F$1:$F$400,$L2059))))</f>
        <v/>
      </c>
      <c r="S2059" s="9" t="str">
        <f aca="false">IF($A2059="","",IF(OR($R2059="—",$R2059="(not set)",$D2059=""),"",IF(ISNUMBER(SEARCH(SUBSTITUTE(SUBSTITUTE(SUBSTITUTE($R2059,"-",""),"_","")," ",""),SUBSTITUTE(SUBSTITUTE(SUBSTITUTE($D2059,"-",""),"_","")," ",""))),"OK","CHECK")))</f>
        <v/>
      </c>
      <c r="T2059" s="9" t="str">
        <f aca="false">IF($A2059="","",IF(OR($H2059="NOT IN SCHEMATIC",$I2059="MISMATCH",$J2059="MISMATCH",$P2059="MISMATCH",$M2059&lt;&gt;"OK"),"REVIEW","OK"))</f>
        <v/>
      </c>
      <c r="U2059" s="14"/>
      <c r="V2059" s="14"/>
      <c r="W2059" s="17"/>
      <c r="X2059" s="14"/>
    </row>
    <row r="2060" customFormat="false" ht="15" hidden="false" customHeight="false" outlineLevel="0" collapsed="false">
      <c r="A2060" s="9" t="str">
        <f aca="false">IF('3. Layout Parts'!$A2060="","",TRIM('3. Layout Parts'!$A2060))</f>
        <v/>
      </c>
      <c r="B2060" s="9" t="str">
        <f aca="false">IF($A2060="","",'3. Layout Parts'!$D2060)</f>
        <v/>
      </c>
      <c r="C2060" s="9" t="str">
        <f aca="false">IF($A2060="","",'3. Layout Parts'!$B2060)</f>
        <v/>
      </c>
      <c r="D2060" s="9" t="str">
        <f aca="false">IF($A2060="","",'3. Layout Parts'!$C2060)</f>
        <v/>
      </c>
      <c r="E2060" s="9" t="str">
        <f aca="false">IF($A2060="","",IFERROR(INDEX('2. Schematic Parts'!$B$2:$B$3001,MATCH($A2060,'2. Schematic Parts'!$A$2:$A$3001,0)),"NOT FOUND"))</f>
        <v/>
      </c>
      <c r="F2060" s="9" t="str">
        <f aca="false">IF($A2060="","",IFERROR(INDEX('2. Schematic Parts'!$C$2:$C$3001,MATCH($A2060,'2. Schematic Parts'!$A$2:$A$3001,0))&amp;"","NOT FOUND"))</f>
        <v/>
      </c>
      <c r="G2060" s="9" t="str">
        <f aca="false">IF($A2060="","",IFERROR(INDEX('2. Schematic Parts'!$D$2:$D$3001,MATCH($A2060,'2. Schematic Parts'!$A$2:$A$3001,0))&amp;"","NOT FOUND"))</f>
        <v/>
      </c>
      <c r="H2060" s="9" t="str">
        <f aca="false">IF($A2060="","",IF(COUNTIF('2. Schematic Parts'!$A$2:$A$3001,$A2060)=0,"NOT IN SCHEMATIC","OK"))</f>
        <v/>
      </c>
      <c r="I2060" s="9" t="str">
        <f aca="false">IF($A2060="","",IF($H2060="NOT IN SCHEMATIC","",IF(UPPER(TRIM($C2060))=UPPER(TRIM($E2060)),"OK","MISMATCH")))</f>
        <v/>
      </c>
      <c r="J2060" s="9" t="str">
        <f aca="false">IF($A2060="","",IF($H2060="NOT IN SCHEMATIC","",IF($F2060="","NO SCH DECAL",IF($D2060="","",IF(UPPER(TRIM($D2060))=UPPER(TRIM($F2060)),"OK","MISMATCH")))))</f>
        <v/>
      </c>
      <c r="K2060" s="16" t="str">
        <f aca="false">IF($A2060="","",SUMPRODUCT(--ISNUMBER(SEARCH(","&amp;TRIM($A2060)&amp;",",","&amp;SUBSTITUTE('1. Master BOM'!$D$2:$D$400," ","")&amp;","))))</f>
        <v/>
      </c>
      <c r="L2060" s="16" t="str">
        <f aca="false">IF($A2060="","",IF($K2060&lt;&gt;1,0,SUMPRODUCT(ISNUMBER(SEARCH(","&amp;TRIM($A2060)&amp;",",","&amp;SUBSTITUTE('1. Master BOM'!$D$2:$D$400," ","")&amp;","))*ROW('1. Master BOM'!$D$2:$D$400))))</f>
        <v/>
      </c>
      <c r="M2060" s="9" t="str">
        <f aca="false">IF($A2060="","",IF($K2060=0,"NOT IN BOM",IF($K2060&gt;1,"MULTIPLE BOM LINES","OK")))</f>
        <v/>
      </c>
      <c r="N2060" s="9" t="str">
        <f aca="false">IF($A2060="","",IF($L2060=0,"—",INDEX('1. Master BOM'!$A$1:$A$400,$L2060)))</f>
        <v/>
      </c>
      <c r="O2060" s="9" t="str">
        <f aca="false">IF($A2060="","",IF($L2060=0,"—",INDEX('1. Master BOM'!$B$1:$B$400,$L2060)))</f>
        <v/>
      </c>
      <c r="P2060" s="9" t="str">
        <f aca="false">IF($A2060="","",IF(OR($H2060="NOT IN SCHEMATIC",$O2060="—"),"",IF($G2060="","NO SCH PN",IF(UPPER(TRIM($G2060))=UPPER(TRIM($O2060)),"OK","MISMATCH"))))</f>
        <v/>
      </c>
      <c r="Q2060" s="9" t="str">
        <f aca="false">IF($A2060="","",IF($L2060=0,"—",INDEX('1. Master BOM'!$E$1:$E$400,$L2060)))</f>
        <v/>
      </c>
      <c r="R2060" s="9" t="str">
        <f aca="false">IF($A2060="","",IF($L2060=0,"—",IF(T(INDEX('1. Master BOM'!$F$1:$F$400,$L2060))="","(not set)",INDEX('1. Master BOM'!$F$1:$F$400,$L2060))))</f>
        <v/>
      </c>
      <c r="S2060" s="9" t="str">
        <f aca="false">IF($A2060="","",IF(OR($R2060="—",$R2060="(not set)",$D2060=""),"",IF(ISNUMBER(SEARCH(SUBSTITUTE(SUBSTITUTE(SUBSTITUTE($R2060,"-",""),"_","")," ",""),SUBSTITUTE(SUBSTITUTE(SUBSTITUTE($D2060,"-",""),"_","")," ",""))),"OK","CHECK")))</f>
        <v/>
      </c>
      <c r="T2060" s="9" t="str">
        <f aca="false">IF($A2060="","",IF(OR($H2060="NOT IN SCHEMATIC",$I2060="MISMATCH",$J2060="MISMATCH",$P2060="MISMATCH",$M2060&lt;&gt;"OK"),"REVIEW","OK"))</f>
        <v/>
      </c>
      <c r="U2060" s="14"/>
      <c r="V2060" s="14"/>
      <c r="W2060" s="17"/>
      <c r="X2060" s="14"/>
    </row>
    <row r="2061" customFormat="false" ht="15" hidden="false" customHeight="false" outlineLevel="0" collapsed="false">
      <c r="A2061" s="9" t="str">
        <f aca="false">IF('3. Layout Parts'!$A2061="","",TRIM('3. Layout Parts'!$A2061))</f>
        <v/>
      </c>
      <c r="B2061" s="9" t="str">
        <f aca="false">IF($A2061="","",'3. Layout Parts'!$D2061)</f>
        <v/>
      </c>
      <c r="C2061" s="9" t="str">
        <f aca="false">IF($A2061="","",'3. Layout Parts'!$B2061)</f>
        <v/>
      </c>
      <c r="D2061" s="9" t="str">
        <f aca="false">IF($A2061="","",'3. Layout Parts'!$C2061)</f>
        <v/>
      </c>
      <c r="E2061" s="9" t="str">
        <f aca="false">IF($A2061="","",IFERROR(INDEX('2. Schematic Parts'!$B$2:$B$3001,MATCH($A2061,'2. Schematic Parts'!$A$2:$A$3001,0)),"NOT FOUND"))</f>
        <v/>
      </c>
      <c r="F2061" s="9" t="str">
        <f aca="false">IF($A2061="","",IFERROR(INDEX('2. Schematic Parts'!$C$2:$C$3001,MATCH($A2061,'2. Schematic Parts'!$A$2:$A$3001,0))&amp;"","NOT FOUND"))</f>
        <v/>
      </c>
      <c r="G2061" s="9" t="str">
        <f aca="false">IF($A2061="","",IFERROR(INDEX('2. Schematic Parts'!$D$2:$D$3001,MATCH($A2061,'2. Schematic Parts'!$A$2:$A$3001,0))&amp;"","NOT FOUND"))</f>
        <v/>
      </c>
      <c r="H2061" s="9" t="str">
        <f aca="false">IF($A2061="","",IF(COUNTIF('2. Schematic Parts'!$A$2:$A$3001,$A2061)=0,"NOT IN SCHEMATIC","OK"))</f>
        <v/>
      </c>
      <c r="I2061" s="9" t="str">
        <f aca="false">IF($A2061="","",IF($H2061="NOT IN SCHEMATIC","",IF(UPPER(TRIM($C2061))=UPPER(TRIM($E2061)),"OK","MISMATCH")))</f>
        <v/>
      </c>
      <c r="J2061" s="9" t="str">
        <f aca="false">IF($A2061="","",IF($H2061="NOT IN SCHEMATIC","",IF($F2061="","NO SCH DECAL",IF($D2061="","",IF(UPPER(TRIM($D2061))=UPPER(TRIM($F2061)),"OK","MISMATCH")))))</f>
        <v/>
      </c>
      <c r="K2061" s="16" t="str">
        <f aca="false">IF($A2061="","",SUMPRODUCT(--ISNUMBER(SEARCH(","&amp;TRIM($A2061)&amp;",",","&amp;SUBSTITUTE('1. Master BOM'!$D$2:$D$400," ","")&amp;","))))</f>
        <v/>
      </c>
      <c r="L2061" s="16" t="str">
        <f aca="false">IF($A2061="","",IF($K2061&lt;&gt;1,0,SUMPRODUCT(ISNUMBER(SEARCH(","&amp;TRIM($A2061)&amp;",",","&amp;SUBSTITUTE('1. Master BOM'!$D$2:$D$400," ","")&amp;","))*ROW('1. Master BOM'!$D$2:$D$400))))</f>
        <v/>
      </c>
      <c r="M2061" s="9" t="str">
        <f aca="false">IF($A2061="","",IF($K2061=0,"NOT IN BOM",IF($K2061&gt;1,"MULTIPLE BOM LINES","OK")))</f>
        <v/>
      </c>
      <c r="N2061" s="9" t="str">
        <f aca="false">IF($A2061="","",IF($L2061=0,"—",INDEX('1. Master BOM'!$A$1:$A$400,$L2061)))</f>
        <v/>
      </c>
      <c r="O2061" s="9" t="str">
        <f aca="false">IF($A2061="","",IF($L2061=0,"—",INDEX('1. Master BOM'!$B$1:$B$400,$L2061)))</f>
        <v/>
      </c>
      <c r="P2061" s="9" t="str">
        <f aca="false">IF($A2061="","",IF(OR($H2061="NOT IN SCHEMATIC",$O2061="—"),"",IF($G2061="","NO SCH PN",IF(UPPER(TRIM($G2061))=UPPER(TRIM($O2061)),"OK","MISMATCH"))))</f>
        <v/>
      </c>
      <c r="Q2061" s="9" t="str">
        <f aca="false">IF($A2061="","",IF($L2061=0,"—",INDEX('1. Master BOM'!$E$1:$E$400,$L2061)))</f>
        <v/>
      </c>
      <c r="R2061" s="9" t="str">
        <f aca="false">IF($A2061="","",IF($L2061=0,"—",IF(T(INDEX('1. Master BOM'!$F$1:$F$400,$L2061))="","(not set)",INDEX('1. Master BOM'!$F$1:$F$400,$L2061))))</f>
        <v/>
      </c>
      <c r="S2061" s="9" t="str">
        <f aca="false">IF($A2061="","",IF(OR($R2061="—",$R2061="(not set)",$D2061=""),"",IF(ISNUMBER(SEARCH(SUBSTITUTE(SUBSTITUTE(SUBSTITUTE($R2061,"-",""),"_","")," ",""),SUBSTITUTE(SUBSTITUTE(SUBSTITUTE($D2061,"-",""),"_","")," ",""))),"OK","CHECK")))</f>
        <v/>
      </c>
      <c r="T2061" s="9" t="str">
        <f aca="false">IF($A2061="","",IF(OR($H2061="NOT IN SCHEMATIC",$I2061="MISMATCH",$J2061="MISMATCH",$P2061="MISMATCH",$M2061&lt;&gt;"OK"),"REVIEW","OK"))</f>
        <v/>
      </c>
      <c r="U2061" s="14"/>
      <c r="V2061" s="14"/>
      <c r="W2061" s="17"/>
      <c r="X2061" s="14"/>
    </row>
    <row r="2062" customFormat="false" ht="15" hidden="false" customHeight="false" outlineLevel="0" collapsed="false">
      <c r="A2062" s="9" t="str">
        <f aca="false">IF('3. Layout Parts'!$A2062="","",TRIM('3. Layout Parts'!$A2062))</f>
        <v/>
      </c>
      <c r="B2062" s="9" t="str">
        <f aca="false">IF($A2062="","",'3. Layout Parts'!$D2062)</f>
        <v/>
      </c>
      <c r="C2062" s="9" t="str">
        <f aca="false">IF($A2062="","",'3. Layout Parts'!$B2062)</f>
        <v/>
      </c>
      <c r="D2062" s="9" t="str">
        <f aca="false">IF($A2062="","",'3. Layout Parts'!$C2062)</f>
        <v/>
      </c>
      <c r="E2062" s="9" t="str">
        <f aca="false">IF($A2062="","",IFERROR(INDEX('2. Schematic Parts'!$B$2:$B$3001,MATCH($A2062,'2. Schematic Parts'!$A$2:$A$3001,0)),"NOT FOUND"))</f>
        <v/>
      </c>
      <c r="F2062" s="9" t="str">
        <f aca="false">IF($A2062="","",IFERROR(INDEX('2. Schematic Parts'!$C$2:$C$3001,MATCH($A2062,'2. Schematic Parts'!$A$2:$A$3001,0))&amp;"","NOT FOUND"))</f>
        <v/>
      </c>
      <c r="G2062" s="9" t="str">
        <f aca="false">IF($A2062="","",IFERROR(INDEX('2. Schematic Parts'!$D$2:$D$3001,MATCH($A2062,'2. Schematic Parts'!$A$2:$A$3001,0))&amp;"","NOT FOUND"))</f>
        <v/>
      </c>
      <c r="H2062" s="9" t="str">
        <f aca="false">IF($A2062="","",IF(COUNTIF('2. Schematic Parts'!$A$2:$A$3001,$A2062)=0,"NOT IN SCHEMATIC","OK"))</f>
        <v/>
      </c>
      <c r="I2062" s="9" t="str">
        <f aca="false">IF($A2062="","",IF($H2062="NOT IN SCHEMATIC","",IF(UPPER(TRIM($C2062))=UPPER(TRIM($E2062)),"OK","MISMATCH")))</f>
        <v/>
      </c>
      <c r="J2062" s="9" t="str">
        <f aca="false">IF($A2062="","",IF($H2062="NOT IN SCHEMATIC","",IF($F2062="","NO SCH DECAL",IF($D2062="","",IF(UPPER(TRIM($D2062))=UPPER(TRIM($F2062)),"OK","MISMATCH")))))</f>
        <v/>
      </c>
      <c r="K2062" s="16" t="str">
        <f aca="false">IF($A2062="","",SUMPRODUCT(--ISNUMBER(SEARCH(","&amp;TRIM($A2062)&amp;",",","&amp;SUBSTITUTE('1. Master BOM'!$D$2:$D$400," ","")&amp;","))))</f>
        <v/>
      </c>
      <c r="L2062" s="16" t="str">
        <f aca="false">IF($A2062="","",IF($K2062&lt;&gt;1,0,SUMPRODUCT(ISNUMBER(SEARCH(","&amp;TRIM($A2062)&amp;",",","&amp;SUBSTITUTE('1. Master BOM'!$D$2:$D$400," ","")&amp;","))*ROW('1. Master BOM'!$D$2:$D$400))))</f>
        <v/>
      </c>
      <c r="M2062" s="9" t="str">
        <f aca="false">IF($A2062="","",IF($K2062=0,"NOT IN BOM",IF($K2062&gt;1,"MULTIPLE BOM LINES","OK")))</f>
        <v/>
      </c>
      <c r="N2062" s="9" t="str">
        <f aca="false">IF($A2062="","",IF($L2062=0,"—",INDEX('1. Master BOM'!$A$1:$A$400,$L2062)))</f>
        <v/>
      </c>
      <c r="O2062" s="9" t="str">
        <f aca="false">IF($A2062="","",IF($L2062=0,"—",INDEX('1. Master BOM'!$B$1:$B$400,$L2062)))</f>
        <v/>
      </c>
      <c r="P2062" s="9" t="str">
        <f aca="false">IF($A2062="","",IF(OR($H2062="NOT IN SCHEMATIC",$O2062="—"),"",IF($G2062="","NO SCH PN",IF(UPPER(TRIM($G2062))=UPPER(TRIM($O2062)),"OK","MISMATCH"))))</f>
        <v/>
      </c>
      <c r="Q2062" s="9" t="str">
        <f aca="false">IF($A2062="","",IF($L2062=0,"—",INDEX('1. Master BOM'!$E$1:$E$400,$L2062)))</f>
        <v/>
      </c>
      <c r="R2062" s="9" t="str">
        <f aca="false">IF($A2062="","",IF($L2062=0,"—",IF(T(INDEX('1. Master BOM'!$F$1:$F$400,$L2062))="","(not set)",INDEX('1. Master BOM'!$F$1:$F$400,$L2062))))</f>
        <v/>
      </c>
      <c r="S2062" s="9" t="str">
        <f aca="false">IF($A2062="","",IF(OR($R2062="—",$R2062="(not set)",$D2062=""),"",IF(ISNUMBER(SEARCH(SUBSTITUTE(SUBSTITUTE(SUBSTITUTE($R2062,"-",""),"_","")," ",""),SUBSTITUTE(SUBSTITUTE(SUBSTITUTE($D2062,"-",""),"_","")," ",""))),"OK","CHECK")))</f>
        <v/>
      </c>
      <c r="T2062" s="9" t="str">
        <f aca="false">IF($A2062="","",IF(OR($H2062="NOT IN SCHEMATIC",$I2062="MISMATCH",$J2062="MISMATCH",$P2062="MISMATCH",$M2062&lt;&gt;"OK"),"REVIEW","OK"))</f>
        <v/>
      </c>
      <c r="U2062" s="14"/>
      <c r="V2062" s="14"/>
      <c r="W2062" s="17"/>
      <c r="X2062" s="14"/>
    </row>
    <row r="2063" customFormat="false" ht="15" hidden="false" customHeight="false" outlineLevel="0" collapsed="false">
      <c r="A2063" s="9" t="str">
        <f aca="false">IF('3. Layout Parts'!$A2063="","",TRIM('3. Layout Parts'!$A2063))</f>
        <v/>
      </c>
      <c r="B2063" s="9" t="str">
        <f aca="false">IF($A2063="","",'3. Layout Parts'!$D2063)</f>
        <v/>
      </c>
      <c r="C2063" s="9" t="str">
        <f aca="false">IF($A2063="","",'3. Layout Parts'!$B2063)</f>
        <v/>
      </c>
      <c r="D2063" s="9" t="str">
        <f aca="false">IF($A2063="","",'3. Layout Parts'!$C2063)</f>
        <v/>
      </c>
      <c r="E2063" s="9" t="str">
        <f aca="false">IF($A2063="","",IFERROR(INDEX('2. Schematic Parts'!$B$2:$B$3001,MATCH($A2063,'2. Schematic Parts'!$A$2:$A$3001,0)),"NOT FOUND"))</f>
        <v/>
      </c>
      <c r="F2063" s="9" t="str">
        <f aca="false">IF($A2063="","",IFERROR(INDEX('2. Schematic Parts'!$C$2:$C$3001,MATCH($A2063,'2. Schematic Parts'!$A$2:$A$3001,0))&amp;"","NOT FOUND"))</f>
        <v/>
      </c>
      <c r="G2063" s="9" t="str">
        <f aca="false">IF($A2063="","",IFERROR(INDEX('2. Schematic Parts'!$D$2:$D$3001,MATCH($A2063,'2. Schematic Parts'!$A$2:$A$3001,0))&amp;"","NOT FOUND"))</f>
        <v/>
      </c>
      <c r="H2063" s="9" t="str">
        <f aca="false">IF($A2063="","",IF(COUNTIF('2. Schematic Parts'!$A$2:$A$3001,$A2063)=0,"NOT IN SCHEMATIC","OK"))</f>
        <v/>
      </c>
      <c r="I2063" s="9" t="str">
        <f aca="false">IF($A2063="","",IF($H2063="NOT IN SCHEMATIC","",IF(UPPER(TRIM($C2063))=UPPER(TRIM($E2063)),"OK","MISMATCH")))</f>
        <v/>
      </c>
      <c r="J2063" s="9" t="str">
        <f aca="false">IF($A2063="","",IF($H2063="NOT IN SCHEMATIC","",IF($F2063="","NO SCH DECAL",IF($D2063="","",IF(UPPER(TRIM($D2063))=UPPER(TRIM($F2063)),"OK","MISMATCH")))))</f>
        <v/>
      </c>
      <c r="K2063" s="16" t="str">
        <f aca="false">IF($A2063="","",SUMPRODUCT(--ISNUMBER(SEARCH(","&amp;TRIM($A2063)&amp;",",","&amp;SUBSTITUTE('1. Master BOM'!$D$2:$D$400," ","")&amp;","))))</f>
        <v/>
      </c>
      <c r="L2063" s="16" t="str">
        <f aca="false">IF($A2063="","",IF($K2063&lt;&gt;1,0,SUMPRODUCT(ISNUMBER(SEARCH(","&amp;TRIM($A2063)&amp;",",","&amp;SUBSTITUTE('1. Master BOM'!$D$2:$D$400," ","")&amp;","))*ROW('1. Master BOM'!$D$2:$D$400))))</f>
        <v/>
      </c>
      <c r="M2063" s="9" t="str">
        <f aca="false">IF($A2063="","",IF($K2063=0,"NOT IN BOM",IF($K2063&gt;1,"MULTIPLE BOM LINES","OK")))</f>
        <v/>
      </c>
      <c r="N2063" s="9" t="str">
        <f aca="false">IF($A2063="","",IF($L2063=0,"—",INDEX('1. Master BOM'!$A$1:$A$400,$L2063)))</f>
        <v/>
      </c>
      <c r="O2063" s="9" t="str">
        <f aca="false">IF($A2063="","",IF($L2063=0,"—",INDEX('1. Master BOM'!$B$1:$B$400,$L2063)))</f>
        <v/>
      </c>
      <c r="P2063" s="9" t="str">
        <f aca="false">IF($A2063="","",IF(OR($H2063="NOT IN SCHEMATIC",$O2063="—"),"",IF($G2063="","NO SCH PN",IF(UPPER(TRIM($G2063))=UPPER(TRIM($O2063)),"OK","MISMATCH"))))</f>
        <v/>
      </c>
      <c r="Q2063" s="9" t="str">
        <f aca="false">IF($A2063="","",IF($L2063=0,"—",INDEX('1. Master BOM'!$E$1:$E$400,$L2063)))</f>
        <v/>
      </c>
      <c r="R2063" s="9" t="str">
        <f aca="false">IF($A2063="","",IF($L2063=0,"—",IF(T(INDEX('1. Master BOM'!$F$1:$F$400,$L2063))="","(not set)",INDEX('1. Master BOM'!$F$1:$F$400,$L2063))))</f>
        <v/>
      </c>
      <c r="S2063" s="9" t="str">
        <f aca="false">IF($A2063="","",IF(OR($R2063="—",$R2063="(not set)",$D2063=""),"",IF(ISNUMBER(SEARCH(SUBSTITUTE(SUBSTITUTE(SUBSTITUTE($R2063,"-",""),"_","")," ",""),SUBSTITUTE(SUBSTITUTE(SUBSTITUTE($D2063,"-",""),"_","")," ",""))),"OK","CHECK")))</f>
        <v/>
      </c>
      <c r="T2063" s="9" t="str">
        <f aca="false">IF($A2063="","",IF(OR($H2063="NOT IN SCHEMATIC",$I2063="MISMATCH",$J2063="MISMATCH",$P2063="MISMATCH",$M2063&lt;&gt;"OK"),"REVIEW","OK"))</f>
        <v/>
      </c>
      <c r="U2063" s="14"/>
      <c r="V2063" s="14"/>
      <c r="W2063" s="17"/>
      <c r="X2063" s="14"/>
    </row>
    <row r="2064" customFormat="false" ht="15" hidden="false" customHeight="false" outlineLevel="0" collapsed="false">
      <c r="A2064" s="9" t="str">
        <f aca="false">IF('3. Layout Parts'!$A2064="","",TRIM('3. Layout Parts'!$A2064))</f>
        <v/>
      </c>
      <c r="B2064" s="9" t="str">
        <f aca="false">IF($A2064="","",'3. Layout Parts'!$D2064)</f>
        <v/>
      </c>
      <c r="C2064" s="9" t="str">
        <f aca="false">IF($A2064="","",'3. Layout Parts'!$B2064)</f>
        <v/>
      </c>
      <c r="D2064" s="9" t="str">
        <f aca="false">IF($A2064="","",'3. Layout Parts'!$C2064)</f>
        <v/>
      </c>
      <c r="E2064" s="9" t="str">
        <f aca="false">IF($A2064="","",IFERROR(INDEX('2. Schematic Parts'!$B$2:$B$3001,MATCH($A2064,'2. Schematic Parts'!$A$2:$A$3001,0)),"NOT FOUND"))</f>
        <v/>
      </c>
      <c r="F2064" s="9" t="str">
        <f aca="false">IF($A2064="","",IFERROR(INDEX('2. Schematic Parts'!$C$2:$C$3001,MATCH($A2064,'2. Schematic Parts'!$A$2:$A$3001,0))&amp;"","NOT FOUND"))</f>
        <v/>
      </c>
      <c r="G2064" s="9" t="str">
        <f aca="false">IF($A2064="","",IFERROR(INDEX('2. Schematic Parts'!$D$2:$D$3001,MATCH($A2064,'2. Schematic Parts'!$A$2:$A$3001,0))&amp;"","NOT FOUND"))</f>
        <v/>
      </c>
      <c r="H2064" s="9" t="str">
        <f aca="false">IF($A2064="","",IF(COUNTIF('2. Schematic Parts'!$A$2:$A$3001,$A2064)=0,"NOT IN SCHEMATIC","OK"))</f>
        <v/>
      </c>
      <c r="I2064" s="9" t="str">
        <f aca="false">IF($A2064="","",IF($H2064="NOT IN SCHEMATIC","",IF(UPPER(TRIM($C2064))=UPPER(TRIM($E2064)),"OK","MISMATCH")))</f>
        <v/>
      </c>
      <c r="J2064" s="9" t="str">
        <f aca="false">IF($A2064="","",IF($H2064="NOT IN SCHEMATIC","",IF($F2064="","NO SCH DECAL",IF($D2064="","",IF(UPPER(TRIM($D2064))=UPPER(TRIM($F2064)),"OK","MISMATCH")))))</f>
        <v/>
      </c>
      <c r="K2064" s="16" t="str">
        <f aca="false">IF($A2064="","",SUMPRODUCT(--ISNUMBER(SEARCH(","&amp;TRIM($A2064)&amp;",",","&amp;SUBSTITUTE('1. Master BOM'!$D$2:$D$400," ","")&amp;","))))</f>
        <v/>
      </c>
      <c r="L2064" s="16" t="str">
        <f aca="false">IF($A2064="","",IF($K2064&lt;&gt;1,0,SUMPRODUCT(ISNUMBER(SEARCH(","&amp;TRIM($A2064)&amp;",",","&amp;SUBSTITUTE('1. Master BOM'!$D$2:$D$400," ","")&amp;","))*ROW('1. Master BOM'!$D$2:$D$400))))</f>
        <v/>
      </c>
      <c r="M2064" s="9" t="str">
        <f aca="false">IF($A2064="","",IF($K2064=0,"NOT IN BOM",IF($K2064&gt;1,"MULTIPLE BOM LINES","OK")))</f>
        <v/>
      </c>
      <c r="N2064" s="9" t="str">
        <f aca="false">IF($A2064="","",IF($L2064=0,"—",INDEX('1. Master BOM'!$A$1:$A$400,$L2064)))</f>
        <v/>
      </c>
      <c r="O2064" s="9" t="str">
        <f aca="false">IF($A2064="","",IF($L2064=0,"—",INDEX('1. Master BOM'!$B$1:$B$400,$L2064)))</f>
        <v/>
      </c>
      <c r="P2064" s="9" t="str">
        <f aca="false">IF($A2064="","",IF(OR($H2064="NOT IN SCHEMATIC",$O2064="—"),"",IF($G2064="","NO SCH PN",IF(UPPER(TRIM($G2064))=UPPER(TRIM($O2064)),"OK","MISMATCH"))))</f>
        <v/>
      </c>
      <c r="Q2064" s="9" t="str">
        <f aca="false">IF($A2064="","",IF($L2064=0,"—",INDEX('1. Master BOM'!$E$1:$E$400,$L2064)))</f>
        <v/>
      </c>
      <c r="R2064" s="9" t="str">
        <f aca="false">IF($A2064="","",IF($L2064=0,"—",IF(T(INDEX('1. Master BOM'!$F$1:$F$400,$L2064))="","(not set)",INDEX('1. Master BOM'!$F$1:$F$400,$L2064))))</f>
        <v/>
      </c>
      <c r="S2064" s="9" t="str">
        <f aca="false">IF($A2064="","",IF(OR($R2064="—",$R2064="(not set)",$D2064=""),"",IF(ISNUMBER(SEARCH(SUBSTITUTE(SUBSTITUTE(SUBSTITUTE($R2064,"-",""),"_","")," ",""),SUBSTITUTE(SUBSTITUTE(SUBSTITUTE($D2064,"-",""),"_","")," ",""))),"OK","CHECK")))</f>
        <v/>
      </c>
      <c r="T2064" s="9" t="str">
        <f aca="false">IF($A2064="","",IF(OR($H2064="NOT IN SCHEMATIC",$I2064="MISMATCH",$J2064="MISMATCH",$P2064="MISMATCH",$M2064&lt;&gt;"OK"),"REVIEW","OK"))</f>
        <v/>
      </c>
      <c r="U2064" s="14"/>
      <c r="V2064" s="14"/>
      <c r="W2064" s="17"/>
      <c r="X2064" s="14"/>
    </row>
    <row r="2065" customFormat="false" ht="15" hidden="false" customHeight="false" outlineLevel="0" collapsed="false">
      <c r="A2065" s="9" t="str">
        <f aca="false">IF('3. Layout Parts'!$A2065="","",TRIM('3. Layout Parts'!$A2065))</f>
        <v/>
      </c>
      <c r="B2065" s="9" t="str">
        <f aca="false">IF($A2065="","",'3. Layout Parts'!$D2065)</f>
        <v/>
      </c>
      <c r="C2065" s="9" t="str">
        <f aca="false">IF($A2065="","",'3. Layout Parts'!$B2065)</f>
        <v/>
      </c>
      <c r="D2065" s="9" t="str">
        <f aca="false">IF($A2065="","",'3. Layout Parts'!$C2065)</f>
        <v/>
      </c>
      <c r="E2065" s="9" t="str">
        <f aca="false">IF($A2065="","",IFERROR(INDEX('2. Schematic Parts'!$B$2:$B$3001,MATCH($A2065,'2. Schematic Parts'!$A$2:$A$3001,0)),"NOT FOUND"))</f>
        <v/>
      </c>
      <c r="F2065" s="9" t="str">
        <f aca="false">IF($A2065="","",IFERROR(INDEX('2. Schematic Parts'!$C$2:$C$3001,MATCH($A2065,'2. Schematic Parts'!$A$2:$A$3001,0))&amp;"","NOT FOUND"))</f>
        <v/>
      </c>
      <c r="G2065" s="9" t="str">
        <f aca="false">IF($A2065="","",IFERROR(INDEX('2. Schematic Parts'!$D$2:$D$3001,MATCH($A2065,'2. Schematic Parts'!$A$2:$A$3001,0))&amp;"","NOT FOUND"))</f>
        <v/>
      </c>
      <c r="H2065" s="9" t="str">
        <f aca="false">IF($A2065="","",IF(COUNTIF('2. Schematic Parts'!$A$2:$A$3001,$A2065)=0,"NOT IN SCHEMATIC","OK"))</f>
        <v/>
      </c>
      <c r="I2065" s="9" t="str">
        <f aca="false">IF($A2065="","",IF($H2065="NOT IN SCHEMATIC","",IF(UPPER(TRIM($C2065))=UPPER(TRIM($E2065)),"OK","MISMATCH")))</f>
        <v/>
      </c>
      <c r="J2065" s="9" t="str">
        <f aca="false">IF($A2065="","",IF($H2065="NOT IN SCHEMATIC","",IF($F2065="","NO SCH DECAL",IF($D2065="","",IF(UPPER(TRIM($D2065))=UPPER(TRIM($F2065)),"OK","MISMATCH")))))</f>
        <v/>
      </c>
      <c r="K2065" s="16" t="str">
        <f aca="false">IF($A2065="","",SUMPRODUCT(--ISNUMBER(SEARCH(","&amp;TRIM($A2065)&amp;",",","&amp;SUBSTITUTE('1. Master BOM'!$D$2:$D$400," ","")&amp;","))))</f>
        <v/>
      </c>
      <c r="L2065" s="16" t="str">
        <f aca="false">IF($A2065="","",IF($K2065&lt;&gt;1,0,SUMPRODUCT(ISNUMBER(SEARCH(","&amp;TRIM($A2065)&amp;",",","&amp;SUBSTITUTE('1. Master BOM'!$D$2:$D$400," ","")&amp;","))*ROW('1. Master BOM'!$D$2:$D$400))))</f>
        <v/>
      </c>
      <c r="M2065" s="9" t="str">
        <f aca="false">IF($A2065="","",IF($K2065=0,"NOT IN BOM",IF($K2065&gt;1,"MULTIPLE BOM LINES","OK")))</f>
        <v/>
      </c>
      <c r="N2065" s="9" t="str">
        <f aca="false">IF($A2065="","",IF($L2065=0,"—",INDEX('1. Master BOM'!$A$1:$A$400,$L2065)))</f>
        <v/>
      </c>
      <c r="O2065" s="9" t="str">
        <f aca="false">IF($A2065="","",IF($L2065=0,"—",INDEX('1. Master BOM'!$B$1:$B$400,$L2065)))</f>
        <v/>
      </c>
      <c r="P2065" s="9" t="str">
        <f aca="false">IF($A2065="","",IF(OR($H2065="NOT IN SCHEMATIC",$O2065="—"),"",IF($G2065="","NO SCH PN",IF(UPPER(TRIM($G2065))=UPPER(TRIM($O2065)),"OK","MISMATCH"))))</f>
        <v/>
      </c>
      <c r="Q2065" s="9" t="str">
        <f aca="false">IF($A2065="","",IF($L2065=0,"—",INDEX('1. Master BOM'!$E$1:$E$400,$L2065)))</f>
        <v/>
      </c>
      <c r="R2065" s="9" t="str">
        <f aca="false">IF($A2065="","",IF($L2065=0,"—",IF(T(INDEX('1. Master BOM'!$F$1:$F$400,$L2065))="","(not set)",INDEX('1. Master BOM'!$F$1:$F$400,$L2065))))</f>
        <v/>
      </c>
      <c r="S2065" s="9" t="str">
        <f aca="false">IF($A2065="","",IF(OR($R2065="—",$R2065="(not set)",$D2065=""),"",IF(ISNUMBER(SEARCH(SUBSTITUTE(SUBSTITUTE(SUBSTITUTE($R2065,"-",""),"_","")," ",""),SUBSTITUTE(SUBSTITUTE(SUBSTITUTE($D2065,"-",""),"_","")," ",""))),"OK","CHECK")))</f>
        <v/>
      </c>
      <c r="T2065" s="9" t="str">
        <f aca="false">IF($A2065="","",IF(OR($H2065="NOT IN SCHEMATIC",$I2065="MISMATCH",$J2065="MISMATCH",$P2065="MISMATCH",$M2065&lt;&gt;"OK"),"REVIEW","OK"))</f>
        <v/>
      </c>
      <c r="U2065" s="14"/>
      <c r="V2065" s="14"/>
      <c r="W2065" s="17"/>
      <c r="X2065" s="14"/>
    </row>
    <row r="2066" customFormat="false" ht="15" hidden="false" customHeight="false" outlineLevel="0" collapsed="false">
      <c r="A2066" s="9" t="str">
        <f aca="false">IF('3. Layout Parts'!$A2066="","",TRIM('3. Layout Parts'!$A2066))</f>
        <v/>
      </c>
      <c r="B2066" s="9" t="str">
        <f aca="false">IF($A2066="","",'3. Layout Parts'!$D2066)</f>
        <v/>
      </c>
      <c r="C2066" s="9" t="str">
        <f aca="false">IF($A2066="","",'3. Layout Parts'!$B2066)</f>
        <v/>
      </c>
      <c r="D2066" s="9" t="str">
        <f aca="false">IF($A2066="","",'3. Layout Parts'!$C2066)</f>
        <v/>
      </c>
      <c r="E2066" s="9" t="str">
        <f aca="false">IF($A2066="","",IFERROR(INDEX('2. Schematic Parts'!$B$2:$B$3001,MATCH($A2066,'2. Schematic Parts'!$A$2:$A$3001,0)),"NOT FOUND"))</f>
        <v/>
      </c>
      <c r="F2066" s="9" t="str">
        <f aca="false">IF($A2066="","",IFERROR(INDEX('2. Schematic Parts'!$C$2:$C$3001,MATCH($A2066,'2. Schematic Parts'!$A$2:$A$3001,0))&amp;"","NOT FOUND"))</f>
        <v/>
      </c>
      <c r="G2066" s="9" t="str">
        <f aca="false">IF($A2066="","",IFERROR(INDEX('2. Schematic Parts'!$D$2:$D$3001,MATCH($A2066,'2. Schematic Parts'!$A$2:$A$3001,0))&amp;"","NOT FOUND"))</f>
        <v/>
      </c>
      <c r="H2066" s="9" t="str">
        <f aca="false">IF($A2066="","",IF(COUNTIF('2. Schematic Parts'!$A$2:$A$3001,$A2066)=0,"NOT IN SCHEMATIC","OK"))</f>
        <v/>
      </c>
      <c r="I2066" s="9" t="str">
        <f aca="false">IF($A2066="","",IF($H2066="NOT IN SCHEMATIC","",IF(UPPER(TRIM($C2066))=UPPER(TRIM($E2066)),"OK","MISMATCH")))</f>
        <v/>
      </c>
      <c r="J2066" s="9" t="str">
        <f aca="false">IF($A2066="","",IF($H2066="NOT IN SCHEMATIC","",IF($F2066="","NO SCH DECAL",IF($D2066="","",IF(UPPER(TRIM($D2066))=UPPER(TRIM($F2066)),"OK","MISMATCH")))))</f>
        <v/>
      </c>
      <c r="K2066" s="16" t="str">
        <f aca="false">IF($A2066="","",SUMPRODUCT(--ISNUMBER(SEARCH(","&amp;TRIM($A2066)&amp;",",","&amp;SUBSTITUTE('1. Master BOM'!$D$2:$D$400," ","")&amp;","))))</f>
        <v/>
      </c>
      <c r="L2066" s="16" t="str">
        <f aca="false">IF($A2066="","",IF($K2066&lt;&gt;1,0,SUMPRODUCT(ISNUMBER(SEARCH(","&amp;TRIM($A2066)&amp;",",","&amp;SUBSTITUTE('1. Master BOM'!$D$2:$D$400," ","")&amp;","))*ROW('1. Master BOM'!$D$2:$D$400))))</f>
        <v/>
      </c>
      <c r="M2066" s="9" t="str">
        <f aca="false">IF($A2066="","",IF($K2066=0,"NOT IN BOM",IF($K2066&gt;1,"MULTIPLE BOM LINES","OK")))</f>
        <v/>
      </c>
      <c r="N2066" s="9" t="str">
        <f aca="false">IF($A2066="","",IF($L2066=0,"—",INDEX('1. Master BOM'!$A$1:$A$400,$L2066)))</f>
        <v/>
      </c>
      <c r="O2066" s="9" t="str">
        <f aca="false">IF($A2066="","",IF($L2066=0,"—",INDEX('1. Master BOM'!$B$1:$B$400,$L2066)))</f>
        <v/>
      </c>
      <c r="P2066" s="9" t="str">
        <f aca="false">IF($A2066="","",IF(OR($H2066="NOT IN SCHEMATIC",$O2066="—"),"",IF($G2066="","NO SCH PN",IF(UPPER(TRIM($G2066))=UPPER(TRIM($O2066)),"OK","MISMATCH"))))</f>
        <v/>
      </c>
      <c r="Q2066" s="9" t="str">
        <f aca="false">IF($A2066="","",IF($L2066=0,"—",INDEX('1. Master BOM'!$E$1:$E$400,$L2066)))</f>
        <v/>
      </c>
      <c r="R2066" s="9" t="str">
        <f aca="false">IF($A2066="","",IF($L2066=0,"—",IF(T(INDEX('1. Master BOM'!$F$1:$F$400,$L2066))="","(not set)",INDEX('1. Master BOM'!$F$1:$F$400,$L2066))))</f>
        <v/>
      </c>
      <c r="S2066" s="9" t="str">
        <f aca="false">IF($A2066="","",IF(OR($R2066="—",$R2066="(not set)",$D2066=""),"",IF(ISNUMBER(SEARCH(SUBSTITUTE(SUBSTITUTE(SUBSTITUTE($R2066,"-",""),"_","")," ",""),SUBSTITUTE(SUBSTITUTE(SUBSTITUTE($D2066,"-",""),"_","")," ",""))),"OK","CHECK")))</f>
        <v/>
      </c>
      <c r="T2066" s="9" t="str">
        <f aca="false">IF($A2066="","",IF(OR($H2066="NOT IN SCHEMATIC",$I2066="MISMATCH",$J2066="MISMATCH",$P2066="MISMATCH",$M2066&lt;&gt;"OK"),"REVIEW","OK"))</f>
        <v/>
      </c>
      <c r="U2066" s="14"/>
      <c r="V2066" s="14"/>
      <c r="W2066" s="17"/>
      <c r="X2066" s="14"/>
    </row>
    <row r="2067" customFormat="false" ht="15" hidden="false" customHeight="false" outlineLevel="0" collapsed="false">
      <c r="A2067" s="9" t="str">
        <f aca="false">IF('3. Layout Parts'!$A2067="","",TRIM('3. Layout Parts'!$A2067))</f>
        <v/>
      </c>
      <c r="B2067" s="9" t="str">
        <f aca="false">IF($A2067="","",'3. Layout Parts'!$D2067)</f>
        <v/>
      </c>
      <c r="C2067" s="9" t="str">
        <f aca="false">IF($A2067="","",'3. Layout Parts'!$B2067)</f>
        <v/>
      </c>
      <c r="D2067" s="9" t="str">
        <f aca="false">IF($A2067="","",'3. Layout Parts'!$C2067)</f>
        <v/>
      </c>
      <c r="E2067" s="9" t="str">
        <f aca="false">IF($A2067="","",IFERROR(INDEX('2. Schematic Parts'!$B$2:$B$3001,MATCH($A2067,'2. Schematic Parts'!$A$2:$A$3001,0)),"NOT FOUND"))</f>
        <v/>
      </c>
      <c r="F2067" s="9" t="str">
        <f aca="false">IF($A2067="","",IFERROR(INDEX('2. Schematic Parts'!$C$2:$C$3001,MATCH($A2067,'2. Schematic Parts'!$A$2:$A$3001,0))&amp;"","NOT FOUND"))</f>
        <v/>
      </c>
      <c r="G2067" s="9" t="str">
        <f aca="false">IF($A2067="","",IFERROR(INDEX('2. Schematic Parts'!$D$2:$D$3001,MATCH($A2067,'2. Schematic Parts'!$A$2:$A$3001,0))&amp;"","NOT FOUND"))</f>
        <v/>
      </c>
      <c r="H2067" s="9" t="str">
        <f aca="false">IF($A2067="","",IF(COUNTIF('2. Schematic Parts'!$A$2:$A$3001,$A2067)=0,"NOT IN SCHEMATIC","OK"))</f>
        <v/>
      </c>
      <c r="I2067" s="9" t="str">
        <f aca="false">IF($A2067="","",IF($H2067="NOT IN SCHEMATIC","",IF(UPPER(TRIM($C2067))=UPPER(TRIM($E2067)),"OK","MISMATCH")))</f>
        <v/>
      </c>
      <c r="J2067" s="9" t="str">
        <f aca="false">IF($A2067="","",IF($H2067="NOT IN SCHEMATIC","",IF($F2067="","NO SCH DECAL",IF($D2067="","",IF(UPPER(TRIM($D2067))=UPPER(TRIM($F2067)),"OK","MISMATCH")))))</f>
        <v/>
      </c>
      <c r="K2067" s="16" t="str">
        <f aca="false">IF($A2067="","",SUMPRODUCT(--ISNUMBER(SEARCH(","&amp;TRIM($A2067)&amp;",",","&amp;SUBSTITUTE('1. Master BOM'!$D$2:$D$400," ","")&amp;","))))</f>
        <v/>
      </c>
      <c r="L2067" s="16" t="str">
        <f aca="false">IF($A2067="","",IF($K2067&lt;&gt;1,0,SUMPRODUCT(ISNUMBER(SEARCH(","&amp;TRIM($A2067)&amp;",",","&amp;SUBSTITUTE('1. Master BOM'!$D$2:$D$400," ","")&amp;","))*ROW('1. Master BOM'!$D$2:$D$400))))</f>
        <v/>
      </c>
      <c r="M2067" s="9" t="str">
        <f aca="false">IF($A2067="","",IF($K2067=0,"NOT IN BOM",IF($K2067&gt;1,"MULTIPLE BOM LINES","OK")))</f>
        <v/>
      </c>
      <c r="N2067" s="9" t="str">
        <f aca="false">IF($A2067="","",IF($L2067=0,"—",INDEX('1. Master BOM'!$A$1:$A$400,$L2067)))</f>
        <v/>
      </c>
      <c r="O2067" s="9" t="str">
        <f aca="false">IF($A2067="","",IF($L2067=0,"—",INDEX('1. Master BOM'!$B$1:$B$400,$L2067)))</f>
        <v/>
      </c>
      <c r="P2067" s="9" t="str">
        <f aca="false">IF($A2067="","",IF(OR($H2067="NOT IN SCHEMATIC",$O2067="—"),"",IF($G2067="","NO SCH PN",IF(UPPER(TRIM($G2067))=UPPER(TRIM($O2067)),"OK","MISMATCH"))))</f>
        <v/>
      </c>
      <c r="Q2067" s="9" t="str">
        <f aca="false">IF($A2067="","",IF($L2067=0,"—",INDEX('1. Master BOM'!$E$1:$E$400,$L2067)))</f>
        <v/>
      </c>
      <c r="R2067" s="9" t="str">
        <f aca="false">IF($A2067="","",IF($L2067=0,"—",IF(T(INDEX('1. Master BOM'!$F$1:$F$400,$L2067))="","(not set)",INDEX('1. Master BOM'!$F$1:$F$400,$L2067))))</f>
        <v/>
      </c>
      <c r="S2067" s="9" t="str">
        <f aca="false">IF($A2067="","",IF(OR($R2067="—",$R2067="(not set)",$D2067=""),"",IF(ISNUMBER(SEARCH(SUBSTITUTE(SUBSTITUTE(SUBSTITUTE($R2067,"-",""),"_","")," ",""),SUBSTITUTE(SUBSTITUTE(SUBSTITUTE($D2067,"-",""),"_","")," ",""))),"OK","CHECK")))</f>
        <v/>
      </c>
      <c r="T2067" s="9" t="str">
        <f aca="false">IF($A2067="","",IF(OR($H2067="NOT IN SCHEMATIC",$I2067="MISMATCH",$J2067="MISMATCH",$P2067="MISMATCH",$M2067&lt;&gt;"OK"),"REVIEW","OK"))</f>
        <v/>
      </c>
      <c r="U2067" s="14"/>
      <c r="V2067" s="14"/>
      <c r="W2067" s="17"/>
      <c r="X2067" s="14"/>
    </row>
    <row r="2068" customFormat="false" ht="15" hidden="false" customHeight="false" outlineLevel="0" collapsed="false">
      <c r="A2068" s="9" t="str">
        <f aca="false">IF('3. Layout Parts'!$A2068="","",TRIM('3. Layout Parts'!$A2068))</f>
        <v/>
      </c>
      <c r="B2068" s="9" t="str">
        <f aca="false">IF($A2068="","",'3. Layout Parts'!$D2068)</f>
        <v/>
      </c>
      <c r="C2068" s="9" t="str">
        <f aca="false">IF($A2068="","",'3. Layout Parts'!$B2068)</f>
        <v/>
      </c>
      <c r="D2068" s="9" t="str">
        <f aca="false">IF($A2068="","",'3. Layout Parts'!$C2068)</f>
        <v/>
      </c>
      <c r="E2068" s="9" t="str">
        <f aca="false">IF($A2068="","",IFERROR(INDEX('2. Schematic Parts'!$B$2:$B$3001,MATCH($A2068,'2. Schematic Parts'!$A$2:$A$3001,0)),"NOT FOUND"))</f>
        <v/>
      </c>
      <c r="F2068" s="9" t="str">
        <f aca="false">IF($A2068="","",IFERROR(INDEX('2. Schematic Parts'!$C$2:$C$3001,MATCH($A2068,'2. Schematic Parts'!$A$2:$A$3001,0))&amp;"","NOT FOUND"))</f>
        <v/>
      </c>
      <c r="G2068" s="9" t="str">
        <f aca="false">IF($A2068="","",IFERROR(INDEX('2. Schematic Parts'!$D$2:$D$3001,MATCH($A2068,'2. Schematic Parts'!$A$2:$A$3001,0))&amp;"","NOT FOUND"))</f>
        <v/>
      </c>
      <c r="H2068" s="9" t="str">
        <f aca="false">IF($A2068="","",IF(COUNTIF('2. Schematic Parts'!$A$2:$A$3001,$A2068)=0,"NOT IN SCHEMATIC","OK"))</f>
        <v/>
      </c>
      <c r="I2068" s="9" t="str">
        <f aca="false">IF($A2068="","",IF($H2068="NOT IN SCHEMATIC","",IF(UPPER(TRIM($C2068))=UPPER(TRIM($E2068)),"OK","MISMATCH")))</f>
        <v/>
      </c>
      <c r="J2068" s="9" t="str">
        <f aca="false">IF($A2068="","",IF($H2068="NOT IN SCHEMATIC","",IF($F2068="","NO SCH DECAL",IF($D2068="","",IF(UPPER(TRIM($D2068))=UPPER(TRIM($F2068)),"OK","MISMATCH")))))</f>
        <v/>
      </c>
      <c r="K2068" s="16" t="str">
        <f aca="false">IF($A2068="","",SUMPRODUCT(--ISNUMBER(SEARCH(","&amp;TRIM($A2068)&amp;",",","&amp;SUBSTITUTE('1. Master BOM'!$D$2:$D$400," ","")&amp;","))))</f>
        <v/>
      </c>
      <c r="L2068" s="16" t="str">
        <f aca="false">IF($A2068="","",IF($K2068&lt;&gt;1,0,SUMPRODUCT(ISNUMBER(SEARCH(","&amp;TRIM($A2068)&amp;",",","&amp;SUBSTITUTE('1. Master BOM'!$D$2:$D$400," ","")&amp;","))*ROW('1. Master BOM'!$D$2:$D$400))))</f>
        <v/>
      </c>
      <c r="M2068" s="9" t="str">
        <f aca="false">IF($A2068="","",IF($K2068=0,"NOT IN BOM",IF($K2068&gt;1,"MULTIPLE BOM LINES","OK")))</f>
        <v/>
      </c>
      <c r="N2068" s="9" t="str">
        <f aca="false">IF($A2068="","",IF($L2068=0,"—",INDEX('1. Master BOM'!$A$1:$A$400,$L2068)))</f>
        <v/>
      </c>
      <c r="O2068" s="9" t="str">
        <f aca="false">IF($A2068="","",IF($L2068=0,"—",INDEX('1. Master BOM'!$B$1:$B$400,$L2068)))</f>
        <v/>
      </c>
      <c r="P2068" s="9" t="str">
        <f aca="false">IF($A2068="","",IF(OR($H2068="NOT IN SCHEMATIC",$O2068="—"),"",IF($G2068="","NO SCH PN",IF(UPPER(TRIM($G2068))=UPPER(TRIM($O2068)),"OK","MISMATCH"))))</f>
        <v/>
      </c>
      <c r="Q2068" s="9" t="str">
        <f aca="false">IF($A2068="","",IF($L2068=0,"—",INDEX('1. Master BOM'!$E$1:$E$400,$L2068)))</f>
        <v/>
      </c>
      <c r="R2068" s="9" t="str">
        <f aca="false">IF($A2068="","",IF($L2068=0,"—",IF(T(INDEX('1. Master BOM'!$F$1:$F$400,$L2068))="","(not set)",INDEX('1. Master BOM'!$F$1:$F$400,$L2068))))</f>
        <v/>
      </c>
      <c r="S2068" s="9" t="str">
        <f aca="false">IF($A2068="","",IF(OR($R2068="—",$R2068="(not set)",$D2068=""),"",IF(ISNUMBER(SEARCH(SUBSTITUTE(SUBSTITUTE(SUBSTITUTE($R2068,"-",""),"_","")," ",""),SUBSTITUTE(SUBSTITUTE(SUBSTITUTE($D2068,"-",""),"_","")," ",""))),"OK","CHECK")))</f>
        <v/>
      </c>
      <c r="T2068" s="9" t="str">
        <f aca="false">IF($A2068="","",IF(OR($H2068="NOT IN SCHEMATIC",$I2068="MISMATCH",$J2068="MISMATCH",$P2068="MISMATCH",$M2068&lt;&gt;"OK"),"REVIEW","OK"))</f>
        <v/>
      </c>
      <c r="U2068" s="14"/>
      <c r="V2068" s="14"/>
      <c r="W2068" s="17"/>
      <c r="X2068" s="14"/>
    </row>
    <row r="2069" customFormat="false" ht="15" hidden="false" customHeight="false" outlineLevel="0" collapsed="false">
      <c r="A2069" s="9" t="str">
        <f aca="false">IF('3. Layout Parts'!$A2069="","",TRIM('3. Layout Parts'!$A2069))</f>
        <v/>
      </c>
      <c r="B2069" s="9" t="str">
        <f aca="false">IF($A2069="","",'3. Layout Parts'!$D2069)</f>
        <v/>
      </c>
      <c r="C2069" s="9" t="str">
        <f aca="false">IF($A2069="","",'3. Layout Parts'!$B2069)</f>
        <v/>
      </c>
      <c r="D2069" s="9" t="str">
        <f aca="false">IF($A2069="","",'3. Layout Parts'!$C2069)</f>
        <v/>
      </c>
      <c r="E2069" s="9" t="str">
        <f aca="false">IF($A2069="","",IFERROR(INDEX('2. Schematic Parts'!$B$2:$B$3001,MATCH($A2069,'2. Schematic Parts'!$A$2:$A$3001,0)),"NOT FOUND"))</f>
        <v/>
      </c>
      <c r="F2069" s="9" t="str">
        <f aca="false">IF($A2069="","",IFERROR(INDEX('2. Schematic Parts'!$C$2:$C$3001,MATCH($A2069,'2. Schematic Parts'!$A$2:$A$3001,0))&amp;"","NOT FOUND"))</f>
        <v/>
      </c>
      <c r="G2069" s="9" t="str">
        <f aca="false">IF($A2069="","",IFERROR(INDEX('2. Schematic Parts'!$D$2:$D$3001,MATCH($A2069,'2. Schematic Parts'!$A$2:$A$3001,0))&amp;"","NOT FOUND"))</f>
        <v/>
      </c>
      <c r="H2069" s="9" t="str">
        <f aca="false">IF($A2069="","",IF(COUNTIF('2. Schematic Parts'!$A$2:$A$3001,$A2069)=0,"NOT IN SCHEMATIC","OK"))</f>
        <v/>
      </c>
      <c r="I2069" s="9" t="str">
        <f aca="false">IF($A2069="","",IF($H2069="NOT IN SCHEMATIC","",IF(UPPER(TRIM($C2069))=UPPER(TRIM($E2069)),"OK","MISMATCH")))</f>
        <v/>
      </c>
      <c r="J2069" s="9" t="str">
        <f aca="false">IF($A2069="","",IF($H2069="NOT IN SCHEMATIC","",IF($F2069="","NO SCH DECAL",IF($D2069="","",IF(UPPER(TRIM($D2069))=UPPER(TRIM($F2069)),"OK","MISMATCH")))))</f>
        <v/>
      </c>
      <c r="K2069" s="16" t="str">
        <f aca="false">IF($A2069="","",SUMPRODUCT(--ISNUMBER(SEARCH(","&amp;TRIM($A2069)&amp;",",","&amp;SUBSTITUTE('1. Master BOM'!$D$2:$D$400," ","")&amp;","))))</f>
        <v/>
      </c>
      <c r="L2069" s="16" t="str">
        <f aca="false">IF($A2069="","",IF($K2069&lt;&gt;1,0,SUMPRODUCT(ISNUMBER(SEARCH(","&amp;TRIM($A2069)&amp;",",","&amp;SUBSTITUTE('1. Master BOM'!$D$2:$D$400," ","")&amp;","))*ROW('1. Master BOM'!$D$2:$D$400))))</f>
        <v/>
      </c>
      <c r="M2069" s="9" t="str">
        <f aca="false">IF($A2069="","",IF($K2069=0,"NOT IN BOM",IF($K2069&gt;1,"MULTIPLE BOM LINES","OK")))</f>
        <v/>
      </c>
      <c r="N2069" s="9" t="str">
        <f aca="false">IF($A2069="","",IF($L2069=0,"—",INDEX('1. Master BOM'!$A$1:$A$400,$L2069)))</f>
        <v/>
      </c>
      <c r="O2069" s="9" t="str">
        <f aca="false">IF($A2069="","",IF($L2069=0,"—",INDEX('1. Master BOM'!$B$1:$B$400,$L2069)))</f>
        <v/>
      </c>
      <c r="P2069" s="9" t="str">
        <f aca="false">IF($A2069="","",IF(OR($H2069="NOT IN SCHEMATIC",$O2069="—"),"",IF($G2069="","NO SCH PN",IF(UPPER(TRIM($G2069))=UPPER(TRIM($O2069)),"OK","MISMATCH"))))</f>
        <v/>
      </c>
      <c r="Q2069" s="9" t="str">
        <f aca="false">IF($A2069="","",IF($L2069=0,"—",INDEX('1. Master BOM'!$E$1:$E$400,$L2069)))</f>
        <v/>
      </c>
      <c r="R2069" s="9" t="str">
        <f aca="false">IF($A2069="","",IF($L2069=0,"—",IF(T(INDEX('1. Master BOM'!$F$1:$F$400,$L2069))="","(not set)",INDEX('1. Master BOM'!$F$1:$F$400,$L2069))))</f>
        <v/>
      </c>
      <c r="S2069" s="9" t="str">
        <f aca="false">IF($A2069="","",IF(OR($R2069="—",$R2069="(not set)",$D2069=""),"",IF(ISNUMBER(SEARCH(SUBSTITUTE(SUBSTITUTE(SUBSTITUTE($R2069,"-",""),"_","")," ",""),SUBSTITUTE(SUBSTITUTE(SUBSTITUTE($D2069,"-",""),"_","")," ",""))),"OK","CHECK")))</f>
        <v/>
      </c>
      <c r="T2069" s="9" t="str">
        <f aca="false">IF($A2069="","",IF(OR($H2069="NOT IN SCHEMATIC",$I2069="MISMATCH",$J2069="MISMATCH",$P2069="MISMATCH",$M2069&lt;&gt;"OK"),"REVIEW","OK"))</f>
        <v/>
      </c>
      <c r="U2069" s="14"/>
      <c r="V2069" s="14"/>
      <c r="W2069" s="17"/>
      <c r="X2069" s="14"/>
    </row>
    <row r="2070" customFormat="false" ht="15" hidden="false" customHeight="false" outlineLevel="0" collapsed="false">
      <c r="A2070" s="9" t="str">
        <f aca="false">IF('3. Layout Parts'!$A2070="","",TRIM('3. Layout Parts'!$A2070))</f>
        <v/>
      </c>
      <c r="B2070" s="9" t="str">
        <f aca="false">IF($A2070="","",'3. Layout Parts'!$D2070)</f>
        <v/>
      </c>
      <c r="C2070" s="9" t="str">
        <f aca="false">IF($A2070="","",'3. Layout Parts'!$B2070)</f>
        <v/>
      </c>
      <c r="D2070" s="9" t="str">
        <f aca="false">IF($A2070="","",'3. Layout Parts'!$C2070)</f>
        <v/>
      </c>
      <c r="E2070" s="9" t="str">
        <f aca="false">IF($A2070="","",IFERROR(INDEX('2. Schematic Parts'!$B$2:$B$3001,MATCH($A2070,'2. Schematic Parts'!$A$2:$A$3001,0)),"NOT FOUND"))</f>
        <v/>
      </c>
      <c r="F2070" s="9" t="str">
        <f aca="false">IF($A2070="","",IFERROR(INDEX('2. Schematic Parts'!$C$2:$C$3001,MATCH($A2070,'2. Schematic Parts'!$A$2:$A$3001,0))&amp;"","NOT FOUND"))</f>
        <v/>
      </c>
      <c r="G2070" s="9" t="str">
        <f aca="false">IF($A2070="","",IFERROR(INDEX('2. Schematic Parts'!$D$2:$D$3001,MATCH($A2070,'2. Schematic Parts'!$A$2:$A$3001,0))&amp;"","NOT FOUND"))</f>
        <v/>
      </c>
      <c r="H2070" s="9" t="str">
        <f aca="false">IF($A2070="","",IF(COUNTIF('2. Schematic Parts'!$A$2:$A$3001,$A2070)=0,"NOT IN SCHEMATIC","OK"))</f>
        <v/>
      </c>
      <c r="I2070" s="9" t="str">
        <f aca="false">IF($A2070="","",IF($H2070="NOT IN SCHEMATIC","",IF(UPPER(TRIM($C2070))=UPPER(TRIM($E2070)),"OK","MISMATCH")))</f>
        <v/>
      </c>
      <c r="J2070" s="9" t="str">
        <f aca="false">IF($A2070="","",IF($H2070="NOT IN SCHEMATIC","",IF($F2070="","NO SCH DECAL",IF($D2070="","",IF(UPPER(TRIM($D2070))=UPPER(TRIM($F2070)),"OK","MISMATCH")))))</f>
        <v/>
      </c>
      <c r="K2070" s="16" t="str">
        <f aca="false">IF($A2070="","",SUMPRODUCT(--ISNUMBER(SEARCH(","&amp;TRIM($A2070)&amp;",",","&amp;SUBSTITUTE('1. Master BOM'!$D$2:$D$400," ","")&amp;","))))</f>
        <v/>
      </c>
      <c r="L2070" s="16" t="str">
        <f aca="false">IF($A2070="","",IF($K2070&lt;&gt;1,0,SUMPRODUCT(ISNUMBER(SEARCH(","&amp;TRIM($A2070)&amp;",",","&amp;SUBSTITUTE('1. Master BOM'!$D$2:$D$400," ","")&amp;","))*ROW('1. Master BOM'!$D$2:$D$400))))</f>
        <v/>
      </c>
      <c r="M2070" s="9" t="str">
        <f aca="false">IF($A2070="","",IF($K2070=0,"NOT IN BOM",IF($K2070&gt;1,"MULTIPLE BOM LINES","OK")))</f>
        <v/>
      </c>
      <c r="N2070" s="9" t="str">
        <f aca="false">IF($A2070="","",IF($L2070=0,"—",INDEX('1. Master BOM'!$A$1:$A$400,$L2070)))</f>
        <v/>
      </c>
      <c r="O2070" s="9" t="str">
        <f aca="false">IF($A2070="","",IF($L2070=0,"—",INDEX('1. Master BOM'!$B$1:$B$400,$L2070)))</f>
        <v/>
      </c>
      <c r="P2070" s="9" t="str">
        <f aca="false">IF($A2070="","",IF(OR($H2070="NOT IN SCHEMATIC",$O2070="—"),"",IF($G2070="","NO SCH PN",IF(UPPER(TRIM($G2070))=UPPER(TRIM($O2070)),"OK","MISMATCH"))))</f>
        <v/>
      </c>
      <c r="Q2070" s="9" t="str">
        <f aca="false">IF($A2070="","",IF($L2070=0,"—",INDEX('1. Master BOM'!$E$1:$E$400,$L2070)))</f>
        <v/>
      </c>
      <c r="R2070" s="9" t="str">
        <f aca="false">IF($A2070="","",IF($L2070=0,"—",IF(T(INDEX('1. Master BOM'!$F$1:$F$400,$L2070))="","(not set)",INDEX('1. Master BOM'!$F$1:$F$400,$L2070))))</f>
        <v/>
      </c>
      <c r="S2070" s="9" t="str">
        <f aca="false">IF($A2070="","",IF(OR($R2070="—",$R2070="(not set)",$D2070=""),"",IF(ISNUMBER(SEARCH(SUBSTITUTE(SUBSTITUTE(SUBSTITUTE($R2070,"-",""),"_","")," ",""),SUBSTITUTE(SUBSTITUTE(SUBSTITUTE($D2070,"-",""),"_","")," ",""))),"OK","CHECK")))</f>
        <v/>
      </c>
      <c r="T2070" s="9" t="str">
        <f aca="false">IF($A2070="","",IF(OR($H2070="NOT IN SCHEMATIC",$I2070="MISMATCH",$J2070="MISMATCH",$P2070="MISMATCH",$M2070&lt;&gt;"OK"),"REVIEW","OK"))</f>
        <v/>
      </c>
      <c r="U2070" s="14"/>
      <c r="V2070" s="14"/>
      <c r="W2070" s="17"/>
      <c r="X2070" s="14"/>
    </row>
    <row r="2071" customFormat="false" ht="15" hidden="false" customHeight="false" outlineLevel="0" collapsed="false">
      <c r="A2071" s="9" t="str">
        <f aca="false">IF('3. Layout Parts'!$A2071="","",TRIM('3. Layout Parts'!$A2071))</f>
        <v/>
      </c>
      <c r="B2071" s="9" t="str">
        <f aca="false">IF($A2071="","",'3. Layout Parts'!$D2071)</f>
        <v/>
      </c>
      <c r="C2071" s="9" t="str">
        <f aca="false">IF($A2071="","",'3. Layout Parts'!$B2071)</f>
        <v/>
      </c>
      <c r="D2071" s="9" t="str">
        <f aca="false">IF($A2071="","",'3. Layout Parts'!$C2071)</f>
        <v/>
      </c>
      <c r="E2071" s="9" t="str">
        <f aca="false">IF($A2071="","",IFERROR(INDEX('2. Schematic Parts'!$B$2:$B$3001,MATCH($A2071,'2. Schematic Parts'!$A$2:$A$3001,0)),"NOT FOUND"))</f>
        <v/>
      </c>
      <c r="F2071" s="9" t="str">
        <f aca="false">IF($A2071="","",IFERROR(INDEX('2. Schematic Parts'!$C$2:$C$3001,MATCH($A2071,'2. Schematic Parts'!$A$2:$A$3001,0))&amp;"","NOT FOUND"))</f>
        <v/>
      </c>
      <c r="G2071" s="9" t="str">
        <f aca="false">IF($A2071="","",IFERROR(INDEX('2. Schematic Parts'!$D$2:$D$3001,MATCH($A2071,'2. Schematic Parts'!$A$2:$A$3001,0))&amp;"","NOT FOUND"))</f>
        <v/>
      </c>
      <c r="H2071" s="9" t="str">
        <f aca="false">IF($A2071="","",IF(COUNTIF('2. Schematic Parts'!$A$2:$A$3001,$A2071)=0,"NOT IN SCHEMATIC","OK"))</f>
        <v/>
      </c>
      <c r="I2071" s="9" t="str">
        <f aca="false">IF($A2071="","",IF($H2071="NOT IN SCHEMATIC","",IF(UPPER(TRIM($C2071))=UPPER(TRIM($E2071)),"OK","MISMATCH")))</f>
        <v/>
      </c>
      <c r="J2071" s="9" t="str">
        <f aca="false">IF($A2071="","",IF($H2071="NOT IN SCHEMATIC","",IF($F2071="","NO SCH DECAL",IF($D2071="","",IF(UPPER(TRIM($D2071))=UPPER(TRIM($F2071)),"OK","MISMATCH")))))</f>
        <v/>
      </c>
      <c r="K2071" s="16" t="str">
        <f aca="false">IF($A2071="","",SUMPRODUCT(--ISNUMBER(SEARCH(","&amp;TRIM($A2071)&amp;",",","&amp;SUBSTITUTE('1. Master BOM'!$D$2:$D$400," ","")&amp;","))))</f>
        <v/>
      </c>
      <c r="L2071" s="16" t="str">
        <f aca="false">IF($A2071="","",IF($K2071&lt;&gt;1,0,SUMPRODUCT(ISNUMBER(SEARCH(","&amp;TRIM($A2071)&amp;",",","&amp;SUBSTITUTE('1. Master BOM'!$D$2:$D$400," ","")&amp;","))*ROW('1. Master BOM'!$D$2:$D$400))))</f>
        <v/>
      </c>
      <c r="M2071" s="9" t="str">
        <f aca="false">IF($A2071="","",IF($K2071=0,"NOT IN BOM",IF($K2071&gt;1,"MULTIPLE BOM LINES","OK")))</f>
        <v/>
      </c>
      <c r="N2071" s="9" t="str">
        <f aca="false">IF($A2071="","",IF($L2071=0,"—",INDEX('1. Master BOM'!$A$1:$A$400,$L2071)))</f>
        <v/>
      </c>
      <c r="O2071" s="9" t="str">
        <f aca="false">IF($A2071="","",IF($L2071=0,"—",INDEX('1. Master BOM'!$B$1:$B$400,$L2071)))</f>
        <v/>
      </c>
      <c r="P2071" s="9" t="str">
        <f aca="false">IF($A2071="","",IF(OR($H2071="NOT IN SCHEMATIC",$O2071="—"),"",IF($G2071="","NO SCH PN",IF(UPPER(TRIM($G2071))=UPPER(TRIM($O2071)),"OK","MISMATCH"))))</f>
        <v/>
      </c>
      <c r="Q2071" s="9" t="str">
        <f aca="false">IF($A2071="","",IF($L2071=0,"—",INDEX('1. Master BOM'!$E$1:$E$400,$L2071)))</f>
        <v/>
      </c>
      <c r="R2071" s="9" t="str">
        <f aca="false">IF($A2071="","",IF($L2071=0,"—",IF(T(INDEX('1. Master BOM'!$F$1:$F$400,$L2071))="","(not set)",INDEX('1. Master BOM'!$F$1:$F$400,$L2071))))</f>
        <v/>
      </c>
      <c r="S2071" s="9" t="str">
        <f aca="false">IF($A2071="","",IF(OR($R2071="—",$R2071="(not set)",$D2071=""),"",IF(ISNUMBER(SEARCH(SUBSTITUTE(SUBSTITUTE(SUBSTITUTE($R2071,"-",""),"_","")," ",""),SUBSTITUTE(SUBSTITUTE(SUBSTITUTE($D2071,"-",""),"_","")," ",""))),"OK","CHECK")))</f>
        <v/>
      </c>
      <c r="T2071" s="9" t="str">
        <f aca="false">IF($A2071="","",IF(OR($H2071="NOT IN SCHEMATIC",$I2071="MISMATCH",$J2071="MISMATCH",$P2071="MISMATCH",$M2071&lt;&gt;"OK"),"REVIEW","OK"))</f>
        <v/>
      </c>
      <c r="U2071" s="14"/>
      <c r="V2071" s="14"/>
      <c r="W2071" s="17"/>
      <c r="X2071" s="14"/>
    </row>
    <row r="2072" customFormat="false" ht="15" hidden="false" customHeight="false" outlineLevel="0" collapsed="false">
      <c r="A2072" s="9" t="str">
        <f aca="false">IF('3. Layout Parts'!$A2072="","",TRIM('3. Layout Parts'!$A2072))</f>
        <v/>
      </c>
      <c r="B2072" s="9" t="str">
        <f aca="false">IF($A2072="","",'3. Layout Parts'!$D2072)</f>
        <v/>
      </c>
      <c r="C2072" s="9" t="str">
        <f aca="false">IF($A2072="","",'3. Layout Parts'!$B2072)</f>
        <v/>
      </c>
      <c r="D2072" s="9" t="str">
        <f aca="false">IF($A2072="","",'3. Layout Parts'!$C2072)</f>
        <v/>
      </c>
      <c r="E2072" s="9" t="str">
        <f aca="false">IF($A2072="","",IFERROR(INDEX('2. Schematic Parts'!$B$2:$B$3001,MATCH($A2072,'2. Schematic Parts'!$A$2:$A$3001,0)),"NOT FOUND"))</f>
        <v/>
      </c>
      <c r="F2072" s="9" t="str">
        <f aca="false">IF($A2072="","",IFERROR(INDEX('2. Schematic Parts'!$C$2:$C$3001,MATCH($A2072,'2. Schematic Parts'!$A$2:$A$3001,0))&amp;"","NOT FOUND"))</f>
        <v/>
      </c>
      <c r="G2072" s="9" t="str">
        <f aca="false">IF($A2072="","",IFERROR(INDEX('2. Schematic Parts'!$D$2:$D$3001,MATCH($A2072,'2. Schematic Parts'!$A$2:$A$3001,0))&amp;"","NOT FOUND"))</f>
        <v/>
      </c>
      <c r="H2072" s="9" t="str">
        <f aca="false">IF($A2072="","",IF(COUNTIF('2. Schematic Parts'!$A$2:$A$3001,$A2072)=0,"NOT IN SCHEMATIC","OK"))</f>
        <v/>
      </c>
      <c r="I2072" s="9" t="str">
        <f aca="false">IF($A2072="","",IF($H2072="NOT IN SCHEMATIC","",IF(UPPER(TRIM($C2072))=UPPER(TRIM($E2072)),"OK","MISMATCH")))</f>
        <v/>
      </c>
      <c r="J2072" s="9" t="str">
        <f aca="false">IF($A2072="","",IF($H2072="NOT IN SCHEMATIC","",IF($F2072="","NO SCH DECAL",IF($D2072="","",IF(UPPER(TRIM($D2072))=UPPER(TRIM($F2072)),"OK","MISMATCH")))))</f>
        <v/>
      </c>
      <c r="K2072" s="16" t="str">
        <f aca="false">IF($A2072="","",SUMPRODUCT(--ISNUMBER(SEARCH(","&amp;TRIM($A2072)&amp;",",","&amp;SUBSTITUTE('1. Master BOM'!$D$2:$D$400," ","")&amp;","))))</f>
        <v/>
      </c>
      <c r="L2072" s="16" t="str">
        <f aca="false">IF($A2072="","",IF($K2072&lt;&gt;1,0,SUMPRODUCT(ISNUMBER(SEARCH(","&amp;TRIM($A2072)&amp;",",","&amp;SUBSTITUTE('1. Master BOM'!$D$2:$D$400," ","")&amp;","))*ROW('1. Master BOM'!$D$2:$D$400))))</f>
        <v/>
      </c>
      <c r="M2072" s="9" t="str">
        <f aca="false">IF($A2072="","",IF($K2072=0,"NOT IN BOM",IF($K2072&gt;1,"MULTIPLE BOM LINES","OK")))</f>
        <v/>
      </c>
      <c r="N2072" s="9" t="str">
        <f aca="false">IF($A2072="","",IF($L2072=0,"—",INDEX('1. Master BOM'!$A$1:$A$400,$L2072)))</f>
        <v/>
      </c>
      <c r="O2072" s="9" t="str">
        <f aca="false">IF($A2072="","",IF($L2072=0,"—",INDEX('1. Master BOM'!$B$1:$B$400,$L2072)))</f>
        <v/>
      </c>
      <c r="P2072" s="9" t="str">
        <f aca="false">IF($A2072="","",IF(OR($H2072="NOT IN SCHEMATIC",$O2072="—"),"",IF($G2072="","NO SCH PN",IF(UPPER(TRIM($G2072))=UPPER(TRIM($O2072)),"OK","MISMATCH"))))</f>
        <v/>
      </c>
      <c r="Q2072" s="9" t="str">
        <f aca="false">IF($A2072="","",IF($L2072=0,"—",INDEX('1. Master BOM'!$E$1:$E$400,$L2072)))</f>
        <v/>
      </c>
      <c r="R2072" s="9" t="str">
        <f aca="false">IF($A2072="","",IF($L2072=0,"—",IF(T(INDEX('1. Master BOM'!$F$1:$F$400,$L2072))="","(not set)",INDEX('1. Master BOM'!$F$1:$F$400,$L2072))))</f>
        <v/>
      </c>
      <c r="S2072" s="9" t="str">
        <f aca="false">IF($A2072="","",IF(OR($R2072="—",$R2072="(not set)",$D2072=""),"",IF(ISNUMBER(SEARCH(SUBSTITUTE(SUBSTITUTE(SUBSTITUTE($R2072,"-",""),"_","")," ",""),SUBSTITUTE(SUBSTITUTE(SUBSTITUTE($D2072,"-",""),"_","")," ",""))),"OK","CHECK")))</f>
        <v/>
      </c>
      <c r="T2072" s="9" t="str">
        <f aca="false">IF($A2072="","",IF(OR($H2072="NOT IN SCHEMATIC",$I2072="MISMATCH",$J2072="MISMATCH",$P2072="MISMATCH",$M2072&lt;&gt;"OK"),"REVIEW","OK"))</f>
        <v/>
      </c>
      <c r="U2072" s="14"/>
      <c r="V2072" s="14"/>
      <c r="W2072" s="17"/>
      <c r="X2072" s="14"/>
    </row>
    <row r="2073" customFormat="false" ht="15" hidden="false" customHeight="false" outlineLevel="0" collapsed="false">
      <c r="A2073" s="9" t="str">
        <f aca="false">IF('3. Layout Parts'!$A2073="","",TRIM('3. Layout Parts'!$A2073))</f>
        <v/>
      </c>
      <c r="B2073" s="9" t="str">
        <f aca="false">IF($A2073="","",'3. Layout Parts'!$D2073)</f>
        <v/>
      </c>
      <c r="C2073" s="9" t="str">
        <f aca="false">IF($A2073="","",'3. Layout Parts'!$B2073)</f>
        <v/>
      </c>
      <c r="D2073" s="9" t="str">
        <f aca="false">IF($A2073="","",'3. Layout Parts'!$C2073)</f>
        <v/>
      </c>
      <c r="E2073" s="9" t="str">
        <f aca="false">IF($A2073="","",IFERROR(INDEX('2. Schematic Parts'!$B$2:$B$3001,MATCH($A2073,'2. Schematic Parts'!$A$2:$A$3001,0)),"NOT FOUND"))</f>
        <v/>
      </c>
      <c r="F2073" s="9" t="str">
        <f aca="false">IF($A2073="","",IFERROR(INDEX('2. Schematic Parts'!$C$2:$C$3001,MATCH($A2073,'2. Schematic Parts'!$A$2:$A$3001,0))&amp;"","NOT FOUND"))</f>
        <v/>
      </c>
      <c r="G2073" s="9" t="str">
        <f aca="false">IF($A2073="","",IFERROR(INDEX('2. Schematic Parts'!$D$2:$D$3001,MATCH($A2073,'2. Schematic Parts'!$A$2:$A$3001,0))&amp;"","NOT FOUND"))</f>
        <v/>
      </c>
      <c r="H2073" s="9" t="str">
        <f aca="false">IF($A2073="","",IF(COUNTIF('2. Schematic Parts'!$A$2:$A$3001,$A2073)=0,"NOT IN SCHEMATIC","OK"))</f>
        <v/>
      </c>
      <c r="I2073" s="9" t="str">
        <f aca="false">IF($A2073="","",IF($H2073="NOT IN SCHEMATIC","",IF(UPPER(TRIM($C2073))=UPPER(TRIM($E2073)),"OK","MISMATCH")))</f>
        <v/>
      </c>
      <c r="J2073" s="9" t="str">
        <f aca="false">IF($A2073="","",IF($H2073="NOT IN SCHEMATIC","",IF($F2073="","NO SCH DECAL",IF($D2073="","",IF(UPPER(TRIM($D2073))=UPPER(TRIM($F2073)),"OK","MISMATCH")))))</f>
        <v/>
      </c>
      <c r="K2073" s="16" t="str">
        <f aca="false">IF($A2073="","",SUMPRODUCT(--ISNUMBER(SEARCH(","&amp;TRIM($A2073)&amp;",",","&amp;SUBSTITUTE('1. Master BOM'!$D$2:$D$400," ","")&amp;","))))</f>
        <v/>
      </c>
      <c r="L2073" s="16" t="str">
        <f aca="false">IF($A2073="","",IF($K2073&lt;&gt;1,0,SUMPRODUCT(ISNUMBER(SEARCH(","&amp;TRIM($A2073)&amp;",",","&amp;SUBSTITUTE('1. Master BOM'!$D$2:$D$400," ","")&amp;","))*ROW('1. Master BOM'!$D$2:$D$400))))</f>
        <v/>
      </c>
      <c r="M2073" s="9" t="str">
        <f aca="false">IF($A2073="","",IF($K2073=0,"NOT IN BOM",IF($K2073&gt;1,"MULTIPLE BOM LINES","OK")))</f>
        <v/>
      </c>
      <c r="N2073" s="9" t="str">
        <f aca="false">IF($A2073="","",IF($L2073=0,"—",INDEX('1. Master BOM'!$A$1:$A$400,$L2073)))</f>
        <v/>
      </c>
      <c r="O2073" s="9" t="str">
        <f aca="false">IF($A2073="","",IF($L2073=0,"—",INDEX('1. Master BOM'!$B$1:$B$400,$L2073)))</f>
        <v/>
      </c>
      <c r="P2073" s="9" t="str">
        <f aca="false">IF($A2073="","",IF(OR($H2073="NOT IN SCHEMATIC",$O2073="—"),"",IF($G2073="","NO SCH PN",IF(UPPER(TRIM($G2073))=UPPER(TRIM($O2073)),"OK","MISMATCH"))))</f>
        <v/>
      </c>
      <c r="Q2073" s="9" t="str">
        <f aca="false">IF($A2073="","",IF($L2073=0,"—",INDEX('1. Master BOM'!$E$1:$E$400,$L2073)))</f>
        <v/>
      </c>
      <c r="R2073" s="9" t="str">
        <f aca="false">IF($A2073="","",IF($L2073=0,"—",IF(T(INDEX('1. Master BOM'!$F$1:$F$400,$L2073))="","(not set)",INDEX('1. Master BOM'!$F$1:$F$400,$L2073))))</f>
        <v/>
      </c>
      <c r="S2073" s="9" t="str">
        <f aca="false">IF($A2073="","",IF(OR($R2073="—",$R2073="(not set)",$D2073=""),"",IF(ISNUMBER(SEARCH(SUBSTITUTE(SUBSTITUTE(SUBSTITUTE($R2073,"-",""),"_","")," ",""),SUBSTITUTE(SUBSTITUTE(SUBSTITUTE($D2073,"-",""),"_","")," ",""))),"OK","CHECK")))</f>
        <v/>
      </c>
      <c r="T2073" s="9" t="str">
        <f aca="false">IF($A2073="","",IF(OR($H2073="NOT IN SCHEMATIC",$I2073="MISMATCH",$J2073="MISMATCH",$P2073="MISMATCH",$M2073&lt;&gt;"OK"),"REVIEW","OK"))</f>
        <v/>
      </c>
      <c r="U2073" s="14"/>
      <c r="V2073" s="14"/>
      <c r="W2073" s="17"/>
      <c r="X2073" s="14"/>
    </row>
    <row r="2074" customFormat="false" ht="15" hidden="false" customHeight="false" outlineLevel="0" collapsed="false">
      <c r="A2074" s="9" t="str">
        <f aca="false">IF('3. Layout Parts'!$A2074="","",TRIM('3. Layout Parts'!$A2074))</f>
        <v/>
      </c>
      <c r="B2074" s="9" t="str">
        <f aca="false">IF($A2074="","",'3. Layout Parts'!$D2074)</f>
        <v/>
      </c>
      <c r="C2074" s="9" t="str">
        <f aca="false">IF($A2074="","",'3. Layout Parts'!$B2074)</f>
        <v/>
      </c>
      <c r="D2074" s="9" t="str">
        <f aca="false">IF($A2074="","",'3. Layout Parts'!$C2074)</f>
        <v/>
      </c>
      <c r="E2074" s="9" t="str">
        <f aca="false">IF($A2074="","",IFERROR(INDEX('2. Schematic Parts'!$B$2:$B$3001,MATCH($A2074,'2. Schematic Parts'!$A$2:$A$3001,0)),"NOT FOUND"))</f>
        <v/>
      </c>
      <c r="F2074" s="9" t="str">
        <f aca="false">IF($A2074="","",IFERROR(INDEX('2. Schematic Parts'!$C$2:$C$3001,MATCH($A2074,'2. Schematic Parts'!$A$2:$A$3001,0))&amp;"","NOT FOUND"))</f>
        <v/>
      </c>
      <c r="G2074" s="9" t="str">
        <f aca="false">IF($A2074="","",IFERROR(INDEX('2. Schematic Parts'!$D$2:$D$3001,MATCH($A2074,'2. Schematic Parts'!$A$2:$A$3001,0))&amp;"","NOT FOUND"))</f>
        <v/>
      </c>
      <c r="H2074" s="9" t="str">
        <f aca="false">IF($A2074="","",IF(COUNTIF('2. Schematic Parts'!$A$2:$A$3001,$A2074)=0,"NOT IN SCHEMATIC","OK"))</f>
        <v/>
      </c>
      <c r="I2074" s="9" t="str">
        <f aca="false">IF($A2074="","",IF($H2074="NOT IN SCHEMATIC","",IF(UPPER(TRIM($C2074))=UPPER(TRIM($E2074)),"OK","MISMATCH")))</f>
        <v/>
      </c>
      <c r="J2074" s="9" t="str">
        <f aca="false">IF($A2074="","",IF($H2074="NOT IN SCHEMATIC","",IF($F2074="","NO SCH DECAL",IF($D2074="","",IF(UPPER(TRIM($D2074))=UPPER(TRIM($F2074)),"OK","MISMATCH")))))</f>
        <v/>
      </c>
      <c r="K2074" s="16" t="str">
        <f aca="false">IF($A2074="","",SUMPRODUCT(--ISNUMBER(SEARCH(","&amp;TRIM($A2074)&amp;",",","&amp;SUBSTITUTE('1. Master BOM'!$D$2:$D$400," ","")&amp;","))))</f>
        <v/>
      </c>
      <c r="L2074" s="16" t="str">
        <f aca="false">IF($A2074="","",IF($K2074&lt;&gt;1,0,SUMPRODUCT(ISNUMBER(SEARCH(","&amp;TRIM($A2074)&amp;",",","&amp;SUBSTITUTE('1. Master BOM'!$D$2:$D$400," ","")&amp;","))*ROW('1. Master BOM'!$D$2:$D$400))))</f>
        <v/>
      </c>
      <c r="M2074" s="9" t="str">
        <f aca="false">IF($A2074="","",IF($K2074=0,"NOT IN BOM",IF($K2074&gt;1,"MULTIPLE BOM LINES","OK")))</f>
        <v/>
      </c>
      <c r="N2074" s="9" t="str">
        <f aca="false">IF($A2074="","",IF($L2074=0,"—",INDEX('1. Master BOM'!$A$1:$A$400,$L2074)))</f>
        <v/>
      </c>
      <c r="O2074" s="9" t="str">
        <f aca="false">IF($A2074="","",IF($L2074=0,"—",INDEX('1. Master BOM'!$B$1:$B$400,$L2074)))</f>
        <v/>
      </c>
      <c r="P2074" s="9" t="str">
        <f aca="false">IF($A2074="","",IF(OR($H2074="NOT IN SCHEMATIC",$O2074="—"),"",IF($G2074="","NO SCH PN",IF(UPPER(TRIM($G2074))=UPPER(TRIM($O2074)),"OK","MISMATCH"))))</f>
        <v/>
      </c>
      <c r="Q2074" s="9" t="str">
        <f aca="false">IF($A2074="","",IF($L2074=0,"—",INDEX('1. Master BOM'!$E$1:$E$400,$L2074)))</f>
        <v/>
      </c>
      <c r="R2074" s="9" t="str">
        <f aca="false">IF($A2074="","",IF($L2074=0,"—",IF(T(INDEX('1. Master BOM'!$F$1:$F$400,$L2074))="","(not set)",INDEX('1. Master BOM'!$F$1:$F$400,$L2074))))</f>
        <v/>
      </c>
      <c r="S2074" s="9" t="str">
        <f aca="false">IF($A2074="","",IF(OR($R2074="—",$R2074="(not set)",$D2074=""),"",IF(ISNUMBER(SEARCH(SUBSTITUTE(SUBSTITUTE(SUBSTITUTE($R2074,"-",""),"_","")," ",""),SUBSTITUTE(SUBSTITUTE(SUBSTITUTE($D2074,"-",""),"_","")," ",""))),"OK","CHECK")))</f>
        <v/>
      </c>
      <c r="T2074" s="9" t="str">
        <f aca="false">IF($A2074="","",IF(OR($H2074="NOT IN SCHEMATIC",$I2074="MISMATCH",$J2074="MISMATCH",$P2074="MISMATCH",$M2074&lt;&gt;"OK"),"REVIEW","OK"))</f>
        <v/>
      </c>
      <c r="U2074" s="14"/>
      <c r="V2074" s="14"/>
      <c r="W2074" s="17"/>
      <c r="X2074" s="14"/>
    </row>
    <row r="2075" customFormat="false" ht="15" hidden="false" customHeight="false" outlineLevel="0" collapsed="false">
      <c r="A2075" s="9" t="str">
        <f aca="false">IF('3. Layout Parts'!$A2075="","",TRIM('3. Layout Parts'!$A2075))</f>
        <v/>
      </c>
      <c r="B2075" s="9" t="str">
        <f aca="false">IF($A2075="","",'3. Layout Parts'!$D2075)</f>
        <v/>
      </c>
      <c r="C2075" s="9" t="str">
        <f aca="false">IF($A2075="","",'3. Layout Parts'!$B2075)</f>
        <v/>
      </c>
      <c r="D2075" s="9" t="str">
        <f aca="false">IF($A2075="","",'3. Layout Parts'!$C2075)</f>
        <v/>
      </c>
      <c r="E2075" s="9" t="str">
        <f aca="false">IF($A2075="","",IFERROR(INDEX('2. Schematic Parts'!$B$2:$B$3001,MATCH($A2075,'2. Schematic Parts'!$A$2:$A$3001,0)),"NOT FOUND"))</f>
        <v/>
      </c>
      <c r="F2075" s="9" t="str">
        <f aca="false">IF($A2075="","",IFERROR(INDEX('2. Schematic Parts'!$C$2:$C$3001,MATCH($A2075,'2. Schematic Parts'!$A$2:$A$3001,0))&amp;"","NOT FOUND"))</f>
        <v/>
      </c>
      <c r="G2075" s="9" t="str">
        <f aca="false">IF($A2075="","",IFERROR(INDEX('2. Schematic Parts'!$D$2:$D$3001,MATCH($A2075,'2. Schematic Parts'!$A$2:$A$3001,0))&amp;"","NOT FOUND"))</f>
        <v/>
      </c>
      <c r="H2075" s="9" t="str">
        <f aca="false">IF($A2075="","",IF(COUNTIF('2. Schematic Parts'!$A$2:$A$3001,$A2075)=0,"NOT IN SCHEMATIC","OK"))</f>
        <v/>
      </c>
      <c r="I2075" s="9" t="str">
        <f aca="false">IF($A2075="","",IF($H2075="NOT IN SCHEMATIC","",IF(UPPER(TRIM($C2075))=UPPER(TRIM($E2075)),"OK","MISMATCH")))</f>
        <v/>
      </c>
      <c r="J2075" s="9" t="str">
        <f aca="false">IF($A2075="","",IF($H2075="NOT IN SCHEMATIC","",IF($F2075="","NO SCH DECAL",IF($D2075="","",IF(UPPER(TRIM($D2075))=UPPER(TRIM($F2075)),"OK","MISMATCH")))))</f>
        <v/>
      </c>
      <c r="K2075" s="16" t="str">
        <f aca="false">IF($A2075="","",SUMPRODUCT(--ISNUMBER(SEARCH(","&amp;TRIM($A2075)&amp;",",","&amp;SUBSTITUTE('1. Master BOM'!$D$2:$D$400," ","")&amp;","))))</f>
        <v/>
      </c>
      <c r="L2075" s="16" t="str">
        <f aca="false">IF($A2075="","",IF($K2075&lt;&gt;1,0,SUMPRODUCT(ISNUMBER(SEARCH(","&amp;TRIM($A2075)&amp;",",","&amp;SUBSTITUTE('1. Master BOM'!$D$2:$D$400," ","")&amp;","))*ROW('1. Master BOM'!$D$2:$D$400))))</f>
        <v/>
      </c>
      <c r="M2075" s="9" t="str">
        <f aca="false">IF($A2075="","",IF($K2075=0,"NOT IN BOM",IF($K2075&gt;1,"MULTIPLE BOM LINES","OK")))</f>
        <v/>
      </c>
      <c r="N2075" s="9" t="str">
        <f aca="false">IF($A2075="","",IF($L2075=0,"—",INDEX('1. Master BOM'!$A$1:$A$400,$L2075)))</f>
        <v/>
      </c>
      <c r="O2075" s="9" t="str">
        <f aca="false">IF($A2075="","",IF($L2075=0,"—",INDEX('1. Master BOM'!$B$1:$B$400,$L2075)))</f>
        <v/>
      </c>
      <c r="P2075" s="9" t="str">
        <f aca="false">IF($A2075="","",IF(OR($H2075="NOT IN SCHEMATIC",$O2075="—"),"",IF($G2075="","NO SCH PN",IF(UPPER(TRIM($G2075))=UPPER(TRIM($O2075)),"OK","MISMATCH"))))</f>
        <v/>
      </c>
      <c r="Q2075" s="9" t="str">
        <f aca="false">IF($A2075="","",IF($L2075=0,"—",INDEX('1. Master BOM'!$E$1:$E$400,$L2075)))</f>
        <v/>
      </c>
      <c r="R2075" s="9" t="str">
        <f aca="false">IF($A2075="","",IF($L2075=0,"—",IF(T(INDEX('1. Master BOM'!$F$1:$F$400,$L2075))="","(not set)",INDEX('1. Master BOM'!$F$1:$F$400,$L2075))))</f>
        <v/>
      </c>
      <c r="S2075" s="9" t="str">
        <f aca="false">IF($A2075="","",IF(OR($R2075="—",$R2075="(not set)",$D2075=""),"",IF(ISNUMBER(SEARCH(SUBSTITUTE(SUBSTITUTE(SUBSTITUTE($R2075,"-",""),"_","")," ",""),SUBSTITUTE(SUBSTITUTE(SUBSTITUTE($D2075,"-",""),"_","")," ",""))),"OK","CHECK")))</f>
        <v/>
      </c>
      <c r="T2075" s="9" t="str">
        <f aca="false">IF($A2075="","",IF(OR($H2075="NOT IN SCHEMATIC",$I2075="MISMATCH",$J2075="MISMATCH",$P2075="MISMATCH",$M2075&lt;&gt;"OK"),"REVIEW","OK"))</f>
        <v/>
      </c>
      <c r="U2075" s="14"/>
      <c r="V2075" s="14"/>
      <c r="W2075" s="17"/>
      <c r="X2075" s="14"/>
    </row>
    <row r="2076" customFormat="false" ht="15" hidden="false" customHeight="false" outlineLevel="0" collapsed="false">
      <c r="A2076" s="9" t="str">
        <f aca="false">IF('3. Layout Parts'!$A2076="","",TRIM('3. Layout Parts'!$A2076))</f>
        <v/>
      </c>
      <c r="B2076" s="9" t="str">
        <f aca="false">IF($A2076="","",'3. Layout Parts'!$D2076)</f>
        <v/>
      </c>
      <c r="C2076" s="9" t="str">
        <f aca="false">IF($A2076="","",'3. Layout Parts'!$B2076)</f>
        <v/>
      </c>
      <c r="D2076" s="9" t="str">
        <f aca="false">IF($A2076="","",'3. Layout Parts'!$C2076)</f>
        <v/>
      </c>
      <c r="E2076" s="9" t="str">
        <f aca="false">IF($A2076="","",IFERROR(INDEX('2. Schematic Parts'!$B$2:$B$3001,MATCH($A2076,'2. Schematic Parts'!$A$2:$A$3001,0)),"NOT FOUND"))</f>
        <v/>
      </c>
      <c r="F2076" s="9" t="str">
        <f aca="false">IF($A2076="","",IFERROR(INDEX('2. Schematic Parts'!$C$2:$C$3001,MATCH($A2076,'2. Schematic Parts'!$A$2:$A$3001,0))&amp;"","NOT FOUND"))</f>
        <v/>
      </c>
      <c r="G2076" s="9" t="str">
        <f aca="false">IF($A2076="","",IFERROR(INDEX('2. Schematic Parts'!$D$2:$D$3001,MATCH($A2076,'2. Schematic Parts'!$A$2:$A$3001,0))&amp;"","NOT FOUND"))</f>
        <v/>
      </c>
      <c r="H2076" s="9" t="str">
        <f aca="false">IF($A2076="","",IF(COUNTIF('2. Schematic Parts'!$A$2:$A$3001,$A2076)=0,"NOT IN SCHEMATIC","OK"))</f>
        <v/>
      </c>
      <c r="I2076" s="9" t="str">
        <f aca="false">IF($A2076="","",IF($H2076="NOT IN SCHEMATIC","",IF(UPPER(TRIM($C2076))=UPPER(TRIM($E2076)),"OK","MISMATCH")))</f>
        <v/>
      </c>
      <c r="J2076" s="9" t="str">
        <f aca="false">IF($A2076="","",IF($H2076="NOT IN SCHEMATIC","",IF($F2076="","NO SCH DECAL",IF($D2076="","",IF(UPPER(TRIM($D2076))=UPPER(TRIM($F2076)),"OK","MISMATCH")))))</f>
        <v/>
      </c>
      <c r="K2076" s="16" t="str">
        <f aca="false">IF($A2076="","",SUMPRODUCT(--ISNUMBER(SEARCH(","&amp;TRIM($A2076)&amp;",",","&amp;SUBSTITUTE('1. Master BOM'!$D$2:$D$400," ","")&amp;","))))</f>
        <v/>
      </c>
      <c r="L2076" s="16" t="str">
        <f aca="false">IF($A2076="","",IF($K2076&lt;&gt;1,0,SUMPRODUCT(ISNUMBER(SEARCH(","&amp;TRIM($A2076)&amp;",",","&amp;SUBSTITUTE('1. Master BOM'!$D$2:$D$400," ","")&amp;","))*ROW('1. Master BOM'!$D$2:$D$400))))</f>
        <v/>
      </c>
      <c r="M2076" s="9" t="str">
        <f aca="false">IF($A2076="","",IF($K2076=0,"NOT IN BOM",IF($K2076&gt;1,"MULTIPLE BOM LINES","OK")))</f>
        <v/>
      </c>
      <c r="N2076" s="9" t="str">
        <f aca="false">IF($A2076="","",IF($L2076=0,"—",INDEX('1. Master BOM'!$A$1:$A$400,$L2076)))</f>
        <v/>
      </c>
      <c r="O2076" s="9" t="str">
        <f aca="false">IF($A2076="","",IF($L2076=0,"—",INDEX('1. Master BOM'!$B$1:$B$400,$L2076)))</f>
        <v/>
      </c>
      <c r="P2076" s="9" t="str">
        <f aca="false">IF($A2076="","",IF(OR($H2076="NOT IN SCHEMATIC",$O2076="—"),"",IF($G2076="","NO SCH PN",IF(UPPER(TRIM($G2076))=UPPER(TRIM($O2076)),"OK","MISMATCH"))))</f>
        <v/>
      </c>
      <c r="Q2076" s="9" t="str">
        <f aca="false">IF($A2076="","",IF($L2076=0,"—",INDEX('1. Master BOM'!$E$1:$E$400,$L2076)))</f>
        <v/>
      </c>
      <c r="R2076" s="9" t="str">
        <f aca="false">IF($A2076="","",IF($L2076=0,"—",IF(T(INDEX('1. Master BOM'!$F$1:$F$400,$L2076))="","(not set)",INDEX('1. Master BOM'!$F$1:$F$400,$L2076))))</f>
        <v/>
      </c>
      <c r="S2076" s="9" t="str">
        <f aca="false">IF($A2076="","",IF(OR($R2076="—",$R2076="(not set)",$D2076=""),"",IF(ISNUMBER(SEARCH(SUBSTITUTE(SUBSTITUTE(SUBSTITUTE($R2076,"-",""),"_","")," ",""),SUBSTITUTE(SUBSTITUTE(SUBSTITUTE($D2076,"-",""),"_","")," ",""))),"OK","CHECK")))</f>
        <v/>
      </c>
      <c r="T2076" s="9" t="str">
        <f aca="false">IF($A2076="","",IF(OR($H2076="NOT IN SCHEMATIC",$I2076="MISMATCH",$J2076="MISMATCH",$P2076="MISMATCH",$M2076&lt;&gt;"OK"),"REVIEW","OK"))</f>
        <v/>
      </c>
      <c r="U2076" s="14"/>
      <c r="V2076" s="14"/>
      <c r="W2076" s="17"/>
      <c r="X2076" s="14"/>
    </row>
    <row r="2077" customFormat="false" ht="15" hidden="false" customHeight="false" outlineLevel="0" collapsed="false">
      <c r="A2077" s="9" t="str">
        <f aca="false">IF('3. Layout Parts'!$A2077="","",TRIM('3. Layout Parts'!$A2077))</f>
        <v/>
      </c>
      <c r="B2077" s="9" t="str">
        <f aca="false">IF($A2077="","",'3. Layout Parts'!$D2077)</f>
        <v/>
      </c>
      <c r="C2077" s="9" t="str">
        <f aca="false">IF($A2077="","",'3. Layout Parts'!$B2077)</f>
        <v/>
      </c>
      <c r="D2077" s="9" t="str">
        <f aca="false">IF($A2077="","",'3. Layout Parts'!$C2077)</f>
        <v/>
      </c>
      <c r="E2077" s="9" t="str">
        <f aca="false">IF($A2077="","",IFERROR(INDEX('2. Schematic Parts'!$B$2:$B$3001,MATCH($A2077,'2. Schematic Parts'!$A$2:$A$3001,0)),"NOT FOUND"))</f>
        <v/>
      </c>
      <c r="F2077" s="9" t="str">
        <f aca="false">IF($A2077="","",IFERROR(INDEX('2. Schematic Parts'!$C$2:$C$3001,MATCH($A2077,'2. Schematic Parts'!$A$2:$A$3001,0))&amp;"","NOT FOUND"))</f>
        <v/>
      </c>
      <c r="G2077" s="9" t="str">
        <f aca="false">IF($A2077="","",IFERROR(INDEX('2. Schematic Parts'!$D$2:$D$3001,MATCH($A2077,'2. Schematic Parts'!$A$2:$A$3001,0))&amp;"","NOT FOUND"))</f>
        <v/>
      </c>
      <c r="H2077" s="9" t="str">
        <f aca="false">IF($A2077="","",IF(COUNTIF('2. Schematic Parts'!$A$2:$A$3001,$A2077)=0,"NOT IN SCHEMATIC","OK"))</f>
        <v/>
      </c>
      <c r="I2077" s="9" t="str">
        <f aca="false">IF($A2077="","",IF($H2077="NOT IN SCHEMATIC","",IF(UPPER(TRIM($C2077))=UPPER(TRIM($E2077)),"OK","MISMATCH")))</f>
        <v/>
      </c>
      <c r="J2077" s="9" t="str">
        <f aca="false">IF($A2077="","",IF($H2077="NOT IN SCHEMATIC","",IF($F2077="","NO SCH DECAL",IF($D2077="","",IF(UPPER(TRIM($D2077))=UPPER(TRIM($F2077)),"OK","MISMATCH")))))</f>
        <v/>
      </c>
      <c r="K2077" s="16" t="str">
        <f aca="false">IF($A2077="","",SUMPRODUCT(--ISNUMBER(SEARCH(","&amp;TRIM($A2077)&amp;",",","&amp;SUBSTITUTE('1. Master BOM'!$D$2:$D$400," ","")&amp;","))))</f>
        <v/>
      </c>
      <c r="L2077" s="16" t="str">
        <f aca="false">IF($A2077="","",IF($K2077&lt;&gt;1,0,SUMPRODUCT(ISNUMBER(SEARCH(","&amp;TRIM($A2077)&amp;",",","&amp;SUBSTITUTE('1. Master BOM'!$D$2:$D$400," ","")&amp;","))*ROW('1. Master BOM'!$D$2:$D$400))))</f>
        <v/>
      </c>
      <c r="M2077" s="9" t="str">
        <f aca="false">IF($A2077="","",IF($K2077=0,"NOT IN BOM",IF($K2077&gt;1,"MULTIPLE BOM LINES","OK")))</f>
        <v/>
      </c>
      <c r="N2077" s="9" t="str">
        <f aca="false">IF($A2077="","",IF($L2077=0,"—",INDEX('1. Master BOM'!$A$1:$A$400,$L2077)))</f>
        <v/>
      </c>
      <c r="O2077" s="9" t="str">
        <f aca="false">IF($A2077="","",IF($L2077=0,"—",INDEX('1. Master BOM'!$B$1:$B$400,$L2077)))</f>
        <v/>
      </c>
      <c r="P2077" s="9" t="str">
        <f aca="false">IF($A2077="","",IF(OR($H2077="NOT IN SCHEMATIC",$O2077="—"),"",IF($G2077="","NO SCH PN",IF(UPPER(TRIM($G2077))=UPPER(TRIM($O2077)),"OK","MISMATCH"))))</f>
        <v/>
      </c>
      <c r="Q2077" s="9" t="str">
        <f aca="false">IF($A2077="","",IF($L2077=0,"—",INDEX('1. Master BOM'!$E$1:$E$400,$L2077)))</f>
        <v/>
      </c>
      <c r="R2077" s="9" t="str">
        <f aca="false">IF($A2077="","",IF($L2077=0,"—",IF(T(INDEX('1. Master BOM'!$F$1:$F$400,$L2077))="","(not set)",INDEX('1. Master BOM'!$F$1:$F$400,$L2077))))</f>
        <v/>
      </c>
      <c r="S2077" s="9" t="str">
        <f aca="false">IF($A2077="","",IF(OR($R2077="—",$R2077="(not set)",$D2077=""),"",IF(ISNUMBER(SEARCH(SUBSTITUTE(SUBSTITUTE(SUBSTITUTE($R2077,"-",""),"_","")," ",""),SUBSTITUTE(SUBSTITUTE(SUBSTITUTE($D2077,"-",""),"_","")," ",""))),"OK","CHECK")))</f>
        <v/>
      </c>
      <c r="T2077" s="9" t="str">
        <f aca="false">IF($A2077="","",IF(OR($H2077="NOT IN SCHEMATIC",$I2077="MISMATCH",$J2077="MISMATCH",$P2077="MISMATCH",$M2077&lt;&gt;"OK"),"REVIEW","OK"))</f>
        <v/>
      </c>
      <c r="U2077" s="14"/>
      <c r="V2077" s="14"/>
      <c r="W2077" s="17"/>
      <c r="X2077" s="14"/>
    </row>
    <row r="2078" customFormat="false" ht="15" hidden="false" customHeight="false" outlineLevel="0" collapsed="false">
      <c r="A2078" s="9" t="str">
        <f aca="false">IF('3. Layout Parts'!$A2078="","",TRIM('3. Layout Parts'!$A2078))</f>
        <v/>
      </c>
      <c r="B2078" s="9" t="str">
        <f aca="false">IF($A2078="","",'3. Layout Parts'!$D2078)</f>
        <v/>
      </c>
      <c r="C2078" s="9" t="str">
        <f aca="false">IF($A2078="","",'3. Layout Parts'!$B2078)</f>
        <v/>
      </c>
      <c r="D2078" s="9" t="str">
        <f aca="false">IF($A2078="","",'3. Layout Parts'!$C2078)</f>
        <v/>
      </c>
      <c r="E2078" s="9" t="str">
        <f aca="false">IF($A2078="","",IFERROR(INDEX('2. Schematic Parts'!$B$2:$B$3001,MATCH($A2078,'2. Schematic Parts'!$A$2:$A$3001,0)),"NOT FOUND"))</f>
        <v/>
      </c>
      <c r="F2078" s="9" t="str">
        <f aca="false">IF($A2078="","",IFERROR(INDEX('2. Schematic Parts'!$C$2:$C$3001,MATCH($A2078,'2. Schematic Parts'!$A$2:$A$3001,0))&amp;"","NOT FOUND"))</f>
        <v/>
      </c>
      <c r="G2078" s="9" t="str">
        <f aca="false">IF($A2078="","",IFERROR(INDEX('2. Schematic Parts'!$D$2:$D$3001,MATCH($A2078,'2. Schematic Parts'!$A$2:$A$3001,0))&amp;"","NOT FOUND"))</f>
        <v/>
      </c>
      <c r="H2078" s="9" t="str">
        <f aca="false">IF($A2078="","",IF(COUNTIF('2. Schematic Parts'!$A$2:$A$3001,$A2078)=0,"NOT IN SCHEMATIC","OK"))</f>
        <v/>
      </c>
      <c r="I2078" s="9" t="str">
        <f aca="false">IF($A2078="","",IF($H2078="NOT IN SCHEMATIC","",IF(UPPER(TRIM($C2078))=UPPER(TRIM($E2078)),"OK","MISMATCH")))</f>
        <v/>
      </c>
      <c r="J2078" s="9" t="str">
        <f aca="false">IF($A2078="","",IF($H2078="NOT IN SCHEMATIC","",IF($F2078="","NO SCH DECAL",IF($D2078="","",IF(UPPER(TRIM($D2078))=UPPER(TRIM($F2078)),"OK","MISMATCH")))))</f>
        <v/>
      </c>
      <c r="K2078" s="16" t="str">
        <f aca="false">IF($A2078="","",SUMPRODUCT(--ISNUMBER(SEARCH(","&amp;TRIM($A2078)&amp;",",","&amp;SUBSTITUTE('1. Master BOM'!$D$2:$D$400," ","")&amp;","))))</f>
        <v/>
      </c>
      <c r="L2078" s="16" t="str">
        <f aca="false">IF($A2078="","",IF($K2078&lt;&gt;1,0,SUMPRODUCT(ISNUMBER(SEARCH(","&amp;TRIM($A2078)&amp;",",","&amp;SUBSTITUTE('1. Master BOM'!$D$2:$D$400," ","")&amp;","))*ROW('1. Master BOM'!$D$2:$D$400))))</f>
        <v/>
      </c>
      <c r="M2078" s="9" t="str">
        <f aca="false">IF($A2078="","",IF($K2078=0,"NOT IN BOM",IF($K2078&gt;1,"MULTIPLE BOM LINES","OK")))</f>
        <v/>
      </c>
      <c r="N2078" s="9" t="str">
        <f aca="false">IF($A2078="","",IF($L2078=0,"—",INDEX('1. Master BOM'!$A$1:$A$400,$L2078)))</f>
        <v/>
      </c>
      <c r="O2078" s="9" t="str">
        <f aca="false">IF($A2078="","",IF($L2078=0,"—",INDEX('1. Master BOM'!$B$1:$B$400,$L2078)))</f>
        <v/>
      </c>
      <c r="P2078" s="9" t="str">
        <f aca="false">IF($A2078="","",IF(OR($H2078="NOT IN SCHEMATIC",$O2078="—"),"",IF($G2078="","NO SCH PN",IF(UPPER(TRIM($G2078))=UPPER(TRIM($O2078)),"OK","MISMATCH"))))</f>
        <v/>
      </c>
      <c r="Q2078" s="9" t="str">
        <f aca="false">IF($A2078="","",IF($L2078=0,"—",INDEX('1. Master BOM'!$E$1:$E$400,$L2078)))</f>
        <v/>
      </c>
      <c r="R2078" s="9" t="str">
        <f aca="false">IF($A2078="","",IF($L2078=0,"—",IF(T(INDEX('1. Master BOM'!$F$1:$F$400,$L2078))="","(not set)",INDEX('1. Master BOM'!$F$1:$F$400,$L2078))))</f>
        <v/>
      </c>
      <c r="S2078" s="9" t="str">
        <f aca="false">IF($A2078="","",IF(OR($R2078="—",$R2078="(not set)",$D2078=""),"",IF(ISNUMBER(SEARCH(SUBSTITUTE(SUBSTITUTE(SUBSTITUTE($R2078,"-",""),"_","")," ",""),SUBSTITUTE(SUBSTITUTE(SUBSTITUTE($D2078,"-",""),"_","")," ",""))),"OK","CHECK")))</f>
        <v/>
      </c>
      <c r="T2078" s="9" t="str">
        <f aca="false">IF($A2078="","",IF(OR($H2078="NOT IN SCHEMATIC",$I2078="MISMATCH",$J2078="MISMATCH",$P2078="MISMATCH",$M2078&lt;&gt;"OK"),"REVIEW","OK"))</f>
        <v/>
      </c>
      <c r="U2078" s="14"/>
      <c r="V2078" s="14"/>
      <c r="W2078" s="17"/>
      <c r="X2078" s="14"/>
    </row>
    <row r="2079" customFormat="false" ht="15" hidden="false" customHeight="false" outlineLevel="0" collapsed="false">
      <c r="A2079" s="9" t="str">
        <f aca="false">IF('3. Layout Parts'!$A2079="","",TRIM('3. Layout Parts'!$A2079))</f>
        <v/>
      </c>
      <c r="B2079" s="9" t="str">
        <f aca="false">IF($A2079="","",'3. Layout Parts'!$D2079)</f>
        <v/>
      </c>
      <c r="C2079" s="9" t="str">
        <f aca="false">IF($A2079="","",'3. Layout Parts'!$B2079)</f>
        <v/>
      </c>
      <c r="D2079" s="9" t="str">
        <f aca="false">IF($A2079="","",'3. Layout Parts'!$C2079)</f>
        <v/>
      </c>
      <c r="E2079" s="9" t="str">
        <f aca="false">IF($A2079="","",IFERROR(INDEX('2. Schematic Parts'!$B$2:$B$3001,MATCH($A2079,'2. Schematic Parts'!$A$2:$A$3001,0)),"NOT FOUND"))</f>
        <v/>
      </c>
      <c r="F2079" s="9" t="str">
        <f aca="false">IF($A2079="","",IFERROR(INDEX('2. Schematic Parts'!$C$2:$C$3001,MATCH($A2079,'2. Schematic Parts'!$A$2:$A$3001,0))&amp;"","NOT FOUND"))</f>
        <v/>
      </c>
      <c r="G2079" s="9" t="str">
        <f aca="false">IF($A2079="","",IFERROR(INDEX('2. Schematic Parts'!$D$2:$D$3001,MATCH($A2079,'2. Schematic Parts'!$A$2:$A$3001,0))&amp;"","NOT FOUND"))</f>
        <v/>
      </c>
      <c r="H2079" s="9" t="str">
        <f aca="false">IF($A2079="","",IF(COUNTIF('2. Schematic Parts'!$A$2:$A$3001,$A2079)=0,"NOT IN SCHEMATIC","OK"))</f>
        <v/>
      </c>
      <c r="I2079" s="9" t="str">
        <f aca="false">IF($A2079="","",IF($H2079="NOT IN SCHEMATIC","",IF(UPPER(TRIM($C2079))=UPPER(TRIM($E2079)),"OK","MISMATCH")))</f>
        <v/>
      </c>
      <c r="J2079" s="9" t="str">
        <f aca="false">IF($A2079="","",IF($H2079="NOT IN SCHEMATIC","",IF($F2079="","NO SCH DECAL",IF($D2079="","",IF(UPPER(TRIM($D2079))=UPPER(TRIM($F2079)),"OK","MISMATCH")))))</f>
        <v/>
      </c>
      <c r="K2079" s="16" t="str">
        <f aca="false">IF($A2079="","",SUMPRODUCT(--ISNUMBER(SEARCH(","&amp;TRIM($A2079)&amp;",",","&amp;SUBSTITUTE('1. Master BOM'!$D$2:$D$400," ","")&amp;","))))</f>
        <v/>
      </c>
      <c r="L2079" s="16" t="str">
        <f aca="false">IF($A2079="","",IF($K2079&lt;&gt;1,0,SUMPRODUCT(ISNUMBER(SEARCH(","&amp;TRIM($A2079)&amp;",",","&amp;SUBSTITUTE('1. Master BOM'!$D$2:$D$400," ","")&amp;","))*ROW('1. Master BOM'!$D$2:$D$400))))</f>
        <v/>
      </c>
      <c r="M2079" s="9" t="str">
        <f aca="false">IF($A2079="","",IF($K2079=0,"NOT IN BOM",IF($K2079&gt;1,"MULTIPLE BOM LINES","OK")))</f>
        <v/>
      </c>
      <c r="N2079" s="9" t="str">
        <f aca="false">IF($A2079="","",IF($L2079=0,"—",INDEX('1. Master BOM'!$A$1:$A$400,$L2079)))</f>
        <v/>
      </c>
      <c r="O2079" s="9" t="str">
        <f aca="false">IF($A2079="","",IF($L2079=0,"—",INDEX('1. Master BOM'!$B$1:$B$400,$L2079)))</f>
        <v/>
      </c>
      <c r="P2079" s="9" t="str">
        <f aca="false">IF($A2079="","",IF(OR($H2079="NOT IN SCHEMATIC",$O2079="—"),"",IF($G2079="","NO SCH PN",IF(UPPER(TRIM($G2079))=UPPER(TRIM($O2079)),"OK","MISMATCH"))))</f>
        <v/>
      </c>
      <c r="Q2079" s="9" t="str">
        <f aca="false">IF($A2079="","",IF($L2079=0,"—",INDEX('1. Master BOM'!$E$1:$E$400,$L2079)))</f>
        <v/>
      </c>
      <c r="R2079" s="9" t="str">
        <f aca="false">IF($A2079="","",IF($L2079=0,"—",IF(T(INDEX('1. Master BOM'!$F$1:$F$400,$L2079))="","(not set)",INDEX('1. Master BOM'!$F$1:$F$400,$L2079))))</f>
        <v/>
      </c>
      <c r="S2079" s="9" t="str">
        <f aca="false">IF($A2079="","",IF(OR($R2079="—",$R2079="(not set)",$D2079=""),"",IF(ISNUMBER(SEARCH(SUBSTITUTE(SUBSTITUTE(SUBSTITUTE($R2079,"-",""),"_","")," ",""),SUBSTITUTE(SUBSTITUTE(SUBSTITUTE($D2079,"-",""),"_","")," ",""))),"OK","CHECK")))</f>
        <v/>
      </c>
      <c r="T2079" s="9" t="str">
        <f aca="false">IF($A2079="","",IF(OR($H2079="NOT IN SCHEMATIC",$I2079="MISMATCH",$J2079="MISMATCH",$P2079="MISMATCH",$M2079&lt;&gt;"OK"),"REVIEW","OK"))</f>
        <v/>
      </c>
      <c r="U2079" s="14"/>
      <c r="V2079" s="14"/>
      <c r="W2079" s="17"/>
      <c r="X2079" s="14"/>
    </row>
    <row r="2080" customFormat="false" ht="15" hidden="false" customHeight="false" outlineLevel="0" collapsed="false">
      <c r="A2080" s="9" t="str">
        <f aca="false">IF('3. Layout Parts'!$A2080="","",TRIM('3. Layout Parts'!$A2080))</f>
        <v/>
      </c>
      <c r="B2080" s="9" t="str">
        <f aca="false">IF($A2080="","",'3. Layout Parts'!$D2080)</f>
        <v/>
      </c>
      <c r="C2080" s="9" t="str">
        <f aca="false">IF($A2080="","",'3. Layout Parts'!$B2080)</f>
        <v/>
      </c>
      <c r="D2080" s="9" t="str">
        <f aca="false">IF($A2080="","",'3. Layout Parts'!$C2080)</f>
        <v/>
      </c>
      <c r="E2080" s="9" t="str">
        <f aca="false">IF($A2080="","",IFERROR(INDEX('2. Schematic Parts'!$B$2:$B$3001,MATCH($A2080,'2. Schematic Parts'!$A$2:$A$3001,0)),"NOT FOUND"))</f>
        <v/>
      </c>
      <c r="F2080" s="9" t="str">
        <f aca="false">IF($A2080="","",IFERROR(INDEX('2. Schematic Parts'!$C$2:$C$3001,MATCH($A2080,'2. Schematic Parts'!$A$2:$A$3001,0))&amp;"","NOT FOUND"))</f>
        <v/>
      </c>
      <c r="G2080" s="9" t="str">
        <f aca="false">IF($A2080="","",IFERROR(INDEX('2. Schematic Parts'!$D$2:$D$3001,MATCH($A2080,'2. Schematic Parts'!$A$2:$A$3001,0))&amp;"","NOT FOUND"))</f>
        <v/>
      </c>
      <c r="H2080" s="9" t="str">
        <f aca="false">IF($A2080="","",IF(COUNTIF('2. Schematic Parts'!$A$2:$A$3001,$A2080)=0,"NOT IN SCHEMATIC","OK"))</f>
        <v/>
      </c>
      <c r="I2080" s="9" t="str">
        <f aca="false">IF($A2080="","",IF($H2080="NOT IN SCHEMATIC","",IF(UPPER(TRIM($C2080))=UPPER(TRIM($E2080)),"OK","MISMATCH")))</f>
        <v/>
      </c>
      <c r="J2080" s="9" t="str">
        <f aca="false">IF($A2080="","",IF($H2080="NOT IN SCHEMATIC","",IF($F2080="","NO SCH DECAL",IF($D2080="","",IF(UPPER(TRIM($D2080))=UPPER(TRIM($F2080)),"OK","MISMATCH")))))</f>
        <v/>
      </c>
      <c r="K2080" s="16" t="str">
        <f aca="false">IF($A2080="","",SUMPRODUCT(--ISNUMBER(SEARCH(","&amp;TRIM($A2080)&amp;",",","&amp;SUBSTITUTE('1. Master BOM'!$D$2:$D$400," ","")&amp;","))))</f>
        <v/>
      </c>
      <c r="L2080" s="16" t="str">
        <f aca="false">IF($A2080="","",IF($K2080&lt;&gt;1,0,SUMPRODUCT(ISNUMBER(SEARCH(","&amp;TRIM($A2080)&amp;",",","&amp;SUBSTITUTE('1. Master BOM'!$D$2:$D$400," ","")&amp;","))*ROW('1. Master BOM'!$D$2:$D$400))))</f>
        <v/>
      </c>
      <c r="M2080" s="9" t="str">
        <f aca="false">IF($A2080="","",IF($K2080=0,"NOT IN BOM",IF($K2080&gt;1,"MULTIPLE BOM LINES","OK")))</f>
        <v/>
      </c>
      <c r="N2080" s="9" t="str">
        <f aca="false">IF($A2080="","",IF($L2080=0,"—",INDEX('1. Master BOM'!$A$1:$A$400,$L2080)))</f>
        <v/>
      </c>
      <c r="O2080" s="9" t="str">
        <f aca="false">IF($A2080="","",IF($L2080=0,"—",INDEX('1. Master BOM'!$B$1:$B$400,$L2080)))</f>
        <v/>
      </c>
      <c r="P2080" s="9" t="str">
        <f aca="false">IF($A2080="","",IF(OR($H2080="NOT IN SCHEMATIC",$O2080="—"),"",IF($G2080="","NO SCH PN",IF(UPPER(TRIM($G2080))=UPPER(TRIM($O2080)),"OK","MISMATCH"))))</f>
        <v/>
      </c>
      <c r="Q2080" s="9" t="str">
        <f aca="false">IF($A2080="","",IF($L2080=0,"—",INDEX('1. Master BOM'!$E$1:$E$400,$L2080)))</f>
        <v/>
      </c>
      <c r="R2080" s="9" t="str">
        <f aca="false">IF($A2080="","",IF($L2080=0,"—",IF(T(INDEX('1. Master BOM'!$F$1:$F$400,$L2080))="","(not set)",INDEX('1. Master BOM'!$F$1:$F$400,$L2080))))</f>
        <v/>
      </c>
      <c r="S2080" s="9" t="str">
        <f aca="false">IF($A2080="","",IF(OR($R2080="—",$R2080="(not set)",$D2080=""),"",IF(ISNUMBER(SEARCH(SUBSTITUTE(SUBSTITUTE(SUBSTITUTE($R2080,"-",""),"_","")," ",""),SUBSTITUTE(SUBSTITUTE(SUBSTITUTE($D2080,"-",""),"_","")," ",""))),"OK","CHECK")))</f>
        <v/>
      </c>
      <c r="T2080" s="9" t="str">
        <f aca="false">IF($A2080="","",IF(OR($H2080="NOT IN SCHEMATIC",$I2080="MISMATCH",$J2080="MISMATCH",$P2080="MISMATCH",$M2080&lt;&gt;"OK"),"REVIEW","OK"))</f>
        <v/>
      </c>
      <c r="U2080" s="14"/>
      <c r="V2080" s="14"/>
      <c r="W2080" s="17"/>
      <c r="X2080" s="14"/>
    </row>
    <row r="2081" customFormat="false" ht="15" hidden="false" customHeight="false" outlineLevel="0" collapsed="false">
      <c r="A2081" s="9" t="str">
        <f aca="false">IF('3. Layout Parts'!$A2081="","",TRIM('3. Layout Parts'!$A2081))</f>
        <v/>
      </c>
      <c r="B2081" s="9" t="str">
        <f aca="false">IF($A2081="","",'3. Layout Parts'!$D2081)</f>
        <v/>
      </c>
      <c r="C2081" s="9" t="str">
        <f aca="false">IF($A2081="","",'3. Layout Parts'!$B2081)</f>
        <v/>
      </c>
      <c r="D2081" s="9" t="str">
        <f aca="false">IF($A2081="","",'3. Layout Parts'!$C2081)</f>
        <v/>
      </c>
      <c r="E2081" s="9" t="str">
        <f aca="false">IF($A2081="","",IFERROR(INDEX('2. Schematic Parts'!$B$2:$B$3001,MATCH($A2081,'2. Schematic Parts'!$A$2:$A$3001,0)),"NOT FOUND"))</f>
        <v/>
      </c>
      <c r="F2081" s="9" t="str">
        <f aca="false">IF($A2081="","",IFERROR(INDEX('2. Schematic Parts'!$C$2:$C$3001,MATCH($A2081,'2. Schematic Parts'!$A$2:$A$3001,0))&amp;"","NOT FOUND"))</f>
        <v/>
      </c>
      <c r="G2081" s="9" t="str">
        <f aca="false">IF($A2081="","",IFERROR(INDEX('2. Schematic Parts'!$D$2:$D$3001,MATCH($A2081,'2. Schematic Parts'!$A$2:$A$3001,0))&amp;"","NOT FOUND"))</f>
        <v/>
      </c>
      <c r="H2081" s="9" t="str">
        <f aca="false">IF($A2081="","",IF(COUNTIF('2. Schematic Parts'!$A$2:$A$3001,$A2081)=0,"NOT IN SCHEMATIC","OK"))</f>
        <v/>
      </c>
      <c r="I2081" s="9" t="str">
        <f aca="false">IF($A2081="","",IF($H2081="NOT IN SCHEMATIC","",IF(UPPER(TRIM($C2081))=UPPER(TRIM($E2081)),"OK","MISMATCH")))</f>
        <v/>
      </c>
      <c r="J2081" s="9" t="str">
        <f aca="false">IF($A2081="","",IF($H2081="NOT IN SCHEMATIC","",IF($F2081="","NO SCH DECAL",IF($D2081="","",IF(UPPER(TRIM($D2081))=UPPER(TRIM($F2081)),"OK","MISMATCH")))))</f>
        <v/>
      </c>
      <c r="K2081" s="16" t="str">
        <f aca="false">IF($A2081="","",SUMPRODUCT(--ISNUMBER(SEARCH(","&amp;TRIM($A2081)&amp;",",","&amp;SUBSTITUTE('1. Master BOM'!$D$2:$D$400," ","")&amp;","))))</f>
        <v/>
      </c>
      <c r="L2081" s="16" t="str">
        <f aca="false">IF($A2081="","",IF($K2081&lt;&gt;1,0,SUMPRODUCT(ISNUMBER(SEARCH(","&amp;TRIM($A2081)&amp;",",","&amp;SUBSTITUTE('1. Master BOM'!$D$2:$D$400," ","")&amp;","))*ROW('1. Master BOM'!$D$2:$D$400))))</f>
        <v/>
      </c>
      <c r="M2081" s="9" t="str">
        <f aca="false">IF($A2081="","",IF($K2081=0,"NOT IN BOM",IF($K2081&gt;1,"MULTIPLE BOM LINES","OK")))</f>
        <v/>
      </c>
      <c r="N2081" s="9" t="str">
        <f aca="false">IF($A2081="","",IF($L2081=0,"—",INDEX('1. Master BOM'!$A$1:$A$400,$L2081)))</f>
        <v/>
      </c>
      <c r="O2081" s="9" t="str">
        <f aca="false">IF($A2081="","",IF($L2081=0,"—",INDEX('1. Master BOM'!$B$1:$B$400,$L2081)))</f>
        <v/>
      </c>
      <c r="P2081" s="9" t="str">
        <f aca="false">IF($A2081="","",IF(OR($H2081="NOT IN SCHEMATIC",$O2081="—"),"",IF($G2081="","NO SCH PN",IF(UPPER(TRIM($G2081))=UPPER(TRIM($O2081)),"OK","MISMATCH"))))</f>
        <v/>
      </c>
      <c r="Q2081" s="9" t="str">
        <f aca="false">IF($A2081="","",IF($L2081=0,"—",INDEX('1. Master BOM'!$E$1:$E$400,$L2081)))</f>
        <v/>
      </c>
      <c r="R2081" s="9" t="str">
        <f aca="false">IF($A2081="","",IF($L2081=0,"—",IF(T(INDEX('1. Master BOM'!$F$1:$F$400,$L2081))="","(not set)",INDEX('1. Master BOM'!$F$1:$F$400,$L2081))))</f>
        <v/>
      </c>
      <c r="S2081" s="9" t="str">
        <f aca="false">IF($A2081="","",IF(OR($R2081="—",$R2081="(not set)",$D2081=""),"",IF(ISNUMBER(SEARCH(SUBSTITUTE(SUBSTITUTE(SUBSTITUTE($R2081,"-",""),"_","")," ",""),SUBSTITUTE(SUBSTITUTE(SUBSTITUTE($D2081,"-",""),"_","")," ",""))),"OK","CHECK")))</f>
        <v/>
      </c>
      <c r="T2081" s="9" t="str">
        <f aca="false">IF($A2081="","",IF(OR($H2081="NOT IN SCHEMATIC",$I2081="MISMATCH",$J2081="MISMATCH",$P2081="MISMATCH",$M2081&lt;&gt;"OK"),"REVIEW","OK"))</f>
        <v/>
      </c>
      <c r="U2081" s="14"/>
      <c r="V2081" s="14"/>
      <c r="W2081" s="17"/>
      <c r="X2081" s="14"/>
    </row>
    <row r="2082" customFormat="false" ht="15" hidden="false" customHeight="false" outlineLevel="0" collapsed="false">
      <c r="A2082" s="9" t="str">
        <f aca="false">IF('3. Layout Parts'!$A2082="","",TRIM('3. Layout Parts'!$A2082))</f>
        <v/>
      </c>
      <c r="B2082" s="9" t="str">
        <f aca="false">IF($A2082="","",'3. Layout Parts'!$D2082)</f>
        <v/>
      </c>
      <c r="C2082" s="9" t="str">
        <f aca="false">IF($A2082="","",'3. Layout Parts'!$B2082)</f>
        <v/>
      </c>
      <c r="D2082" s="9" t="str">
        <f aca="false">IF($A2082="","",'3. Layout Parts'!$C2082)</f>
        <v/>
      </c>
      <c r="E2082" s="9" t="str">
        <f aca="false">IF($A2082="","",IFERROR(INDEX('2. Schematic Parts'!$B$2:$B$3001,MATCH($A2082,'2. Schematic Parts'!$A$2:$A$3001,0)),"NOT FOUND"))</f>
        <v/>
      </c>
      <c r="F2082" s="9" t="str">
        <f aca="false">IF($A2082="","",IFERROR(INDEX('2. Schematic Parts'!$C$2:$C$3001,MATCH($A2082,'2. Schematic Parts'!$A$2:$A$3001,0))&amp;"","NOT FOUND"))</f>
        <v/>
      </c>
      <c r="G2082" s="9" t="str">
        <f aca="false">IF($A2082="","",IFERROR(INDEX('2. Schematic Parts'!$D$2:$D$3001,MATCH($A2082,'2. Schematic Parts'!$A$2:$A$3001,0))&amp;"","NOT FOUND"))</f>
        <v/>
      </c>
      <c r="H2082" s="9" t="str">
        <f aca="false">IF($A2082="","",IF(COUNTIF('2. Schematic Parts'!$A$2:$A$3001,$A2082)=0,"NOT IN SCHEMATIC","OK"))</f>
        <v/>
      </c>
      <c r="I2082" s="9" t="str">
        <f aca="false">IF($A2082="","",IF($H2082="NOT IN SCHEMATIC","",IF(UPPER(TRIM($C2082))=UPPER(TRIM($E2082)),"OK","MISMATCH")))</f>
        <v/>
      </c>
      <c r="J2082" s="9" t="str">
        <f aca="false">IF($A2082="","",IF($H2082="NOT IN SCHEMATIC","",IF($F2082="","NO SCH DECAL",IF($D2082="","",IF(UPPER(TRIM($D2082))=UPPER(TRIM($F2082)),"OK","MISMATCH")))))</f>
        <v/>
      </c>
      <c r="K2082" s="16" t="str">
        <f aca="false">IF($A2082="","",SUMPRODUCT(--ISNUMBER(SEARCH(","&amp;TRIM($A2082)&amp;",",","&amp;SUBSTITUTE('1. Master BOM'!$D$2:$D$400," ","")&amp;","))))</f>
        <v/>
      </c>
      <c r="L2082" s="16" t="str">
        <f aca="false">IF($A2082="","",IF($K2082&lt;&gt;1,0,SUMPRODUCT(ISNUMBER(SEARCH(","&amp;TRIM($A2082)&amp;",",","&amp;SUBSTITUTE('1. Master BOM'!$D$2:$D$400," ","")&amp;","))*ROW('1. Master BOM'!$D$2:$D$400))))</f>
        <v/>
      </c>
      <c r="M2082" s="9" t="str">
        <f aca="false">IF($A2082="","",IF($K2082=0,"NOT IN BOM",IF($K2082&gt;1,"MULTIPLE BOM LINES","OK")))</f>
        <v/>
      </c>
      <c r="N2082" s="9" t="str">
        <f aca="false">IF($A2082="","",IF($L2082=0,"—",INDEX('1. Master BOM'!$A$1:$A$400,$L2082)))</f>
        <v/>
      </c>
      <c r="O2082" s="9" t="str">
        <f aca="false">IF($A2082="","",IF($L2082=0,"—",INDEX('1. Master BOM'!$B$1:$B$400,$L2082)))</f>
        <v/>
      </c>
      <c r="P2082" s="9" t="str">
        <f aca="false">IF($A2082="","",IF(OR($H2082="NOT IN SCHEMATIC",$O2082="—"),"",IF($G2082="","NO SCH PN",IF(UPPER(TRIM($G2082))=UPPER(TRIM($O2082)),"OK","MISMATCH"))))</f>
        <v/>
      </c>
      <c r="Q2082" s="9" t="str">
        <f aca="false">IF($A2082="","",IF($L2082=0,"—",INDEX('1. Master BOM'!$E$1:$E$400,$L2082)))</f>
        <v/>
      </c>
      <c r="R2082" s="9" t="str">
        <f aca="false">IF($A2082="","",IF($L2082=0,"—",IF(T(INDEX('1. Master BOM'!$F$1:$F$400,$L2082))="","(not set)",INDEX('1. Master BOM'!$F$1:$F$400,$L2082))))</f>
        <v/>
      </c>
      <c r="S2082" s="9" t="str">
        <f aca="false">IF($A2082="","",IF(OR($R2082="—",$R2082="(not set)",$D2082=""),"",IF(ISNUMBER(SEARCH(SUBSTITUTE(SUBSTITUTE(SUBSTITUTE($R2082,"-",""),"_","")," ",""),SUBSTITUTE(SUBSTITUTE(SUBSTITUTE($D2082,"-",""),"_","")," ",""))),"OK","CHECK")))</f>
        <v/>
      </c>
      <c r="T2082" s="9" t="str">
        <f aca="false">IF($A2082="","",IF(OR($H2082="NOT IN SCHEMATIC",$I2082="MISMATCH",$J2082="MISMATCH",$P2082="MISMATCH",$M2082&lt;&gt;"OK"),"REVIEW","OK"))</f>
        <v/>
      </c>
      <c r="U2082" s="14"/>
      <c r="V2082" s="14"/>
      <c r="W2082" s="17"/>
      <c r="X2082" s="14"/>
    </row>
    <row r="2083" customFormat="false" ht="15" hidden="false" customHeight="false" outlineLevel="0" collapsed="false">
      <c r="A2083" s="9" t="str">
        <f aca="false">IF('3. Layout Parts'!$A2083="","",TRIM('3. Layout Parts'!$A2083))</f>
        <v/>
      </c>
      <c r="B2083" s="9" t="str">
        <f aca="false">IF($A2083="","",'3. Layout Parts'!$D2083)</f>
        <v/>
      </c>
      <c r="C2083" s="9" t="str">
        <f aca="false">IF($A2083="","",'3. Layout Parts'!$B2083)</f>
        <v/>
      </c>
      <c r="D2083" s="9" t="str">
        <f aca="false">IF($A2083="","",'3. Layout Parts'!$C2083)</f>
        <v/>
      </c>
      <c r="E2083" s="9" t="str">
        <f aca="false">IF($A2083="","",IFERROR(INDEX('2. Schematic Parts'!$B$2:$B$3001,MATCH($A2083,'2. Schematic Parts'!$A$2:$A$3001,0)),"NOT FOUND"))</f>
        <v/>
      </c>
      <c r="F2083" s="9" t="str">
        <f aca="false">IF($A2083="","",IFERROR(INDEX('2. Schematic Parts'!$C$2:$C$3001,MATCH($A2083,'2. Schematic Parts'!$A$2:$A$3001,0))&amp;"","NOT FOUND"))</f>
        <v/>
      </c>
      <c r="G2083" s="9" t="str">
        <f aca="false">IF($A2083="","",IFERROR(INDEX('2. Schematic Parts'!$D$2:$D$3001,MATCH($A2083,'2. Schematic Parts'!$A$2:$A$3001,0))&amp;"","NOT FOUND"))</f>
        <v/>
      </c>
      <c r="H2083" s="9" t="str">
        <f aca="false">IF($A2083="","",IF(COUNTIF('2. Schematic Parts'!$A$2:$A$3001,$A2083)=0,"NOT IN SCHEMATIC","OK"))</f>
        <v/>
      </c>
      <c r="I2083" s="9" t="str">
        <f aca="false">IF($A2083="","",IF($H2083="NOT IN SCHEMATIC","",IF(UPPER(TRIM($C2083))=UPPER(TRIM($E2083)),"OK","MISMATCH")))</f>
        <v/>
      </c>
      <c r="J2083" s="9" t="str">
        <f aca="false">IF($A2083="","",IF($H2083="NOT IN SCHEMATIC","",IF($F2083="","NO SCH DECAL",IF($D2083="","",IF(UPPER(TRIM($D2083))=UPPER(TRIM($F2083)),"OK","MISMATCH")))))</f>
        <v/>
      </c>
      <c r="K2083" s="16" t="str">
        <f aca="false">IF($A2083="","",SUMPRODUCT(--ISNUMBER(SEARCH(","&amp;TRIM($A2083)&amp;",",","&amp;SUBSTITUTE('1. Master BOM'!$D$2:$D$400," ","")&amp;","))))</f>
        <v/>
      </c>
      <c r="L2083" s="16" t="str">
        <f aca="false">IF($A2083="","",IF($K2083&lt;&gt;1,0,SUMPRODUCT(ISNUMBER(SEARCH(","&amp;TRIM($A2083)&amp;",",","&amp;SUBSTITUTE('1. Master BOM'!$D$2:$D$400," ","")&amp;","))*ROW('1. Master BOM'!$D$2:$D$400))))</f>
        <v/>
      </c>
      <c r="M2083" s="9" t="str">
        <f aca="false">IF($A2083="","",IF($K2083=0,"NOT IN BOM",IF($K2083&gt;1,"MULTIPLE BOM LINES","OK")))</f>
        <v/>
      </c>
      <c r="N2083" s="9" t="str">
        <f aca="false">IF($A2083="","",IF($L2083=0,"—",INDEX('1. Master BOM'!$A$1:$A$400,$L2083)))</f>
        <v/>
      </c>
      <c r="O2083" s="9" t="str">
        <f aca="false">IF($A2083="","",IF($L2083=0,"—",INDEX('1. Master BOM'!$B$1:$B$400,$L2083)))</f>
        <v/>
      </c>
      <c r="P2083" s="9" t="str">
        <f aca="false">IF($A2083="","",IF(OR($H2083="NOT IN SCHEMATIC",$O2083="—"),"",IF($G2083="","NO SCH PN",IF(UPPER(TRIM($G2083))=UPPER(TRIM($O2083)),"OK","MISMATCH"))))</f>
        <v/>
      </c>
      <c r="Q2083" s="9" t="str">
        <f aca="false">IF($A2083="","",IF($L2083=0,"—",INDEX('1. Master BOM'!$E$1:$E$400,$L2083)))</f>
        <v/>
      </c>
      <c r="R2083" s="9" t="str">
        <f aca="false">IF($A2083="","",IF($L2083=0,"—",IF(T(INDEX('1. Master BOM'!$F$1:$F$400,$L2083))="","(not set)",INDEX('1. Master BOM'!$F$1:$F$400,$L2083))))</f>
        <v/>
      </c>
      <c r="S2083" s="9" t="str">
        <f aca="false">IF($A2083="","",IF(OR($R2083="—",$R2083="(not set)",$D2083=""),"",IF(ISNUMBER(SEARCH(SUBSTITUTE(SUBSTITUTE(SUBSTITUTE($R2083,"-",""),"_","")," ",""),SUBSTITUTE(SUBSTITUTE(SUBSTITUTE($D2083,"-",""),"_","")," ",""))),"OK","CHECK")))</f>
        <v/>
      </c>
      <c r="T2083" s="9" t="str">
        <f aca="false">IF($A2083="","",IF(OR($H2083="NOT IN SCHEMATIC",$I2083="MISMATCH",$J2083="MISMATCH",$P2083="MISMATCH",$M2083&lt;&gt;"OK"),"REVIEW","OK"))</f>
        <v/>
      </c>
      <c r="U2083" s="14"/>
      <c r="V2083" s="14"/>
      <c r="W2083" s="17"/>
      <c r="X2083" s="14"/>
    </row>
    <row r="2084" customFormat="false" ht="15" hidden="false" customHeight="false" outlineLevel="0" collapsed="false">
      <c r="A2084" s="9" t="str">
        <f aca="false">IF('3. Layout Parts'!$A2084="","",TRIM('3. Layout Parts'!$A2084))</f>
        <v/>
      </c>
      <c r="B2084" s="9" t="str">
        <f aca="false">IF($A2084="","",'3. Layout Parts'!$D2084)</f>
        <v/>
      </c>
      <c r="C2084" s="9" t="str">
        <f aca="false">IF($A2084="","",'3. Layout Parts'!$B2084)</f>
        <v/>
      </c>
      <c r="D2084" s="9" t="str">
        <f aca="false">IF($A2084="","",'3. Layout Parts'!$C2084)</f>
        <v/>
      </c>
      <c r="E2084" s="9" t="str">
        <f aca="false">IF($A2084="","",IFERROR(INDEX('2. Schematic Parts'!$B$2:$B$3001,MATCH($A2084,'2. Schematic Parts'!$A$2:$A$3001,0)),"NOT FOUND"))</f>
        <v/>
      </c>
      <c r="F2084" s="9" t="str">
        <f aca="false">IF($A2084="","",IFERROR(INDEX('2. Schematic Parts'!$C$2:$C$3001,MATCH($A2084,'2. Schematic Parts'!$A$2:$A$3001,0))&amp;"","NOT FOUND"))</f>
        <v/>
      </c>
      <c r="G2084" s="9" t="str">
        <f aca="false">IF($A2084="","",IFERROR(INDEX('2. Schematic Parts'!$D$2:$D$3001,MATCH($A2084,'2. Schematic Parts'!$A$2:$A$3001,0))&amp;"","NOT FOUND"))</f>
        <v/>
      </c>
      <c r="H2084" s="9" t="str">
        <f aca="false">IF($A2084="","",IF(COUNTIF('2. Schematic Parts'!$A$2:$A$3001,$A2084)=0,"NOT IN SCHEMATIC","OK"))</f>
        <v/>
      </c>
      <c r="I2084" s="9" t="str">
        <f aca="false">IF($A2084="","",IF($H2084="NOT IN SCHEMATIC","",IF(UPPER(TRIM($C2084))=UPPER(TRIM($E2084)),"OK","MISMATCH")))</f>
        <v/>
      </c>
      <c r="J2084" s="9" t="str">
        <f aca="false">IF($A2084="","",IF($H2084="NOT IN SCHEMATIC","",IF($F2084="","NO SCH DECAL",IF($D2084="","",IF(UPPER(TRIM($D2084))=UPPER(TRIM($F2084)),"OK","MISMATCH")))))</f>
        <v/>
      </c>
      <c r="K2084" s="16" t="str">
        <f aca="false">IF($A2084="","",SUMPRODUCT(--ISNUMBER(SEARCH(","&amp;TRIM($A2084)&amp;",",","&amp;SUBSTITUTE('1. Master BOM'!$D$2:$D$400," ","")&amp;","))))</f>
        <v/>
      </c>
      <c r="L2084" s="16" t="str">
        <f aca="false">IF($A2084="","",IF($K2084&lt;&gt;1,0,SUMPRODUCT(ISNUMBER(SEARCH(","&amp;TRIM($A2084)&amp;",",","&amp;SUBSTITUTE('1. Master BOM'!$D$2:$D$400," ","")&amp;","))*ROW('1. Master BOM'!$D$2:$D$400))))</f>
        <v/>
      </c>
      <c r="M2084" s="9" t="str">
        <f aca="false">IF($A2084="","",IF($K2084=0,"NOT IN BOM",IF($K2084&gt;1,"MULTIPLE BOM LINES","OK")))</f>
        <v/>
      </c>
      <c r="N2084" s="9" t="str">
        <f aca="false">IF($A2084="","",IF($L2084=0,"—",INDEX('1. Master BOM'!$A$1:$A$400,$L2084)))</f>
        <v/>
      </c>
      <c r="O2084" s="9" t="str">
        <f aca="false">IF($A2084="","",IF($L2084=0,"—",INDEX('1. Master BOM'!$B$1:$B$400,$L2084)))</f>
        <v/>
      </c>
      <c r="P2084" s="9" t="str">
        <f aca="false">IF($A2084="","",IF(OR($H2084="NOT IN SCHEMATIC",$O2084="—"),"",IF($G2084="","NO SCH PN",IF(UPPER(TRIM($G2084))=UPPER(TRIM($O2084)),"OK","MISMATCH"))))</f>
        <v/>
      </c>
      <c r="Q2084" s="9" t="str">
        <f aca="false">IF($A2084="","",IF($L2084=0,"—",INDEX('1. Master BOM'!$E$1:$E$400,$L2084)))</f>
        <v/>
      </c>
      <c r="R2084" s="9" t="str">
        <f aca="false">IF($A2084="","",IF($L2084=0,"—",IF(T(INDEX('1. Master BOM'!$F$1:$F$400,$L2084))="","(not set)",INDEX('1. Master BOM'!$F$1:$F$400,$L2084))))</f>
        <v/>
      </c>
      <c r="S2084" s="9" t="str">
        <f aca="false">IF($A2084="","",IF(OR($R2084="—",$R2084="(not set)",$D2084=""),"",IF(ISNUMBER(SEARCH(SUBSTITUTE(SUBSTITUTE(SUBSTITUTE($R2084,"-",""),"_","")," ",""),SUBSTITUTE(SUBSTITUTE(SUBSTITUTE($D2084,"-",""),"_","")," ",""))),"OK","CHECK")))</f>
        <v/>
      </c>
      <c r="T2084" s="9" t="str">
        <f aca="false">IF($A2084="","",IF(OR($H2084="NOT IN SCHEMATIC",$I2084="MISMATCH",$J2084="MISMATCH",$P2084="MISMATCH",$M2084&lt;&gt;"OK"),"REVIEW","OK"))</f>
        <v/>
      </c>
      <c r="U2084" s="14"/>
      <c r="V2084" s="14"/>
      <c r="W2084" s="17"/>
      <c r="X2084" s="14"/>
    </row>
    <row r="2085" customFormat="false" ht="15" hidden="false" customHeight="false" outlineLevel="0" collapsed="false">
      <c r="A2085" s="9" t="str">
        <f aca="false">IF('3. Layout Parts'!$A2085="","",TRIM('3. Layout Parts'!$A2085))</f>
        <v/>
      </c>
      <c r="B2085" s="9" t="str">
        <f aca="false">IF($A2085="","",'3. Layout Parts'!$D2085)</f>
        <v/>
      </c>
      <c r="C2085" s="9" t="str">
        <f aca="false">IF($A2085="","",'3. Layout Parts'!$B2085)</f>
        <v/>
      </c>
      <c r="D2085" s="9" t="str">
        <f aca="false">IF($A2085="","",'3. Layout Parts'!$C2085)</f>
        <v/>
      </c>
      <c r="E2085" s="9" t="str">
        <f aca="false">IF($A2085="","",IFERROR(INDEX('2. Schematic Parts'!$B$2:$B$3001,MATCH($A2085,'2. Schematic Parts'!$A$2:$A$3001,0)),"NOT FOUND"))</f>
        <v/>
      </c>
      <c r="F2085" s="9" t="str">
        <f aca="false">IF($A2085="","",IFERROR(INDEX('2. Schematic Parts'!$C$2:$C$3001,MATCH($A2085,'2. Schematic Parts'!$A$2:$A$3001,0))&amp;"","NOT FOUND"))</f>
        <v/>
      </c>
      <c r="G2085" s="9" t="str">
        <f aca="false">IF($A2085="","",IFERROR(INDEX('2. Schematic Parts'!$D$2:$D$3001,MATCH($A2085,'2. Schematic Parts'!$A$2:$A$3001,0))&amp;"","NOT FOUND"))</f>
        <v/>
      </c>
      <c r="H2085" s="9" t="str">
        <f aca="false">IF($A2085="","",IF(COUNTIF('2. Schematic Parts'!$A$2:$A$3001,$A2085)=0,"NOT IN SCHEMATIC","OK"))</f>
        <v/>
      </c>
      <c r="I2085" s="9" t="str">
        <f aca="false">IF($A2085="","",IF($H2085="NOT IN SCHEMATIC","",IF(UPPER(TRIM($C2085))=UPPER(TRIM($E2085)),"OK","MISMATCH")))</f>
        <v/>
      </c>
      <c r="J2085" s="9" t="str">
        <f aca="false">IF($A2085="","",IF($H2085="NOT IN SCHEMATIC","",IF($F2085="","NO SCH DECAL",IF($D2085="","",IF(UPPER(TRIM($D2085))=UPPER(TRIM($F2085)),"OK","MISMATCH")))))</f>
        <v/>
      </c>
      <c r="K2085" s="16" t="str">
        <f aca="false">IF($A2085="","",SUMPRODUCT(--ISNUMBER(SEARCH(","&amp;TRIM($A2085)&amp;",",","&amp;SUBSTITUTE('1. Master BOM'!$D$2:$D$400," ","")&amp;","))))</f>
        <v/>
      </c>
      <c r="L2085" s="16" t="str">
        <f aca="false">IF($A2085="","",IF($K2085&lt;&gt;1,0,SUMPRODUCT(ISNUMBER(SEARCH(","&amp;TRIM($A2085)&amp;",",","&amp;SUBSTITUTE('1. Master BOM'!$D$2:$D$400," ","")&amp;","))*ROW('1. Master BOM'!$D$2:$D$400))))</f>
        <v/>
      </c>
      <c r="M2085" s="9" t="str">
        <f aca="false">IF($A2085="","",IF($K2085=0,"NOT IN BOM",IF($K2085&gt;1,"MULTIPLE BOM LINES","OK")))</f>
        <v/>
      </c>
      <c r="N2085" s="9" t="str">
        <f aca="false">IF($A2085="","",IF($L2085=0,"—",INDEX('1. Master BOM'!$A$1:$A$400,$L2085)))</f>
        <v/>
      </c>
      <c r="O2085" s="9" t="str">
        <f aca="false">IF($A2085="","",IF($L2085=0,"—",INDEX('1. Master BOM'!$B$1:$B$400,$L2085)))</f>
        <v/>
      </c>
      <c r="P2085" s="9" t="str">
        <f aca="false">IF($A2085="","",IF(OR($H2085="NOT IN SCHEMATIC",$O2085="—"),"",IF($G2085="","NO SCH PN",IF(UPPER(TRIM($G2085))=UPPER(TRIM($O2085)),"OK","MISMATCH"))))</f>
        <v/>
      </c>
      <c r="Q2085" s="9" t="str">
        <f aca="false">IF($A2085="","",IF($L2085=0,"—",INDEX('1. Master BOM'!$E$1:$E$400,$L2085)))</f>
        <v/>
      </c>
      <c r="R2085" s="9" t="str">
        <f aca="false">IF($A2085="","",IF($L2085=0,"—",IF(T(INDEX('1. Master BOM'!$F$1:$F$400,$L2085))="","(not set)",INDEX('1. Master BOM'!$F$1:$F$400,$L2085))))</f>
        <v/>
      </c>
      <c r="S2085" s="9" t="str">
        <f aca="false">IF($A2085="","",IF(OR($R2085="—",$R2085="(not set)",$D2085=""),"",IF(ISNUMBER(SEARCH(SUBSTITUTE(SUBSTITUTE(SUBSTITUTE($R2085,"-",""),"_","")," ",""),SUBSTITUTE(SUBSTITUTE(SUBSTITUTE($D2085,"-",""),"_","")," ",""))),"OK","CHECK")))</f>
        <v/>
      </c>
      <c r="T2085" s="9" t="str">
        <f aca="false">IF($A2085="","",IF(OR($H2085="NOT IN SCHEMATIC",$I2085="MISMATCH",$J2085="MISMATCH",$P2085="MISMATCH",$M2085&lt;&gt;"OK"),"REVIEW","OK"))</f>
        <v/>
      </c>
      <c r="U2085" s="14"/>
      <c r="V2085" s="14"/>
      <c r="W2085" s="17"/>
      <c r="X2085" s="14"/>
    </row>
    <row r="2086" customFormat="false" ht="15" hidden="false" customHeight="false" outlineLevel="0" collapsed="false">
      <c r="A2086" s="9" t="str">
        <f aca="false">IF('3. Layout Parts'!$A2086="","",TRIM('3. Layout Parts'!$A2086))</f>
        <v/>
      </c>
      <c r="B2086" s="9" t="str">
        <f aca="false">IF($A2086="","",'3. Layout Parts'!$D2086)</f>
        <v/>
      </c>
      <c r="C2086" s="9" t="str">
        <f aca="false">IF($A2086="","",'3. Layout Parts'!$B2086)</f>
        <v/>
      </c>
      <c r="D2086" s="9" t="str">
        <f aca="false">IF($A2086="","",'3. Layout Parts'!$C2086)</f>
        <v/>
      </c>
      <c r="E2086" s="9" t="str">
        <f aca="false">IF($A2086="","",IFERROR(INDEX('2. Schematic Parts'!$B$2:$B$3001,MATCH($A2086,'2. Schematic Parts'!$A$2:$A$3001,0)),"NOT FOUND"))</f>
        <v/>
      </c>
      <c r="F2086" s="9" t="str">
        <f aca="false">IF($A2086="","",IFERROR(INDEX('2. Schematic Parts'!$C$2:$C$3001,MATCH($A2086,'2. Schematic Parts'!$A$2:$A$3001,0))&amp;"","NOT FOUND"))</f>
        <v/>
      </c>
      <c r="G2086" s="9" t="str">
        <f aca="false">IF($A2086="","",IFERROR(INDEX('2. Schematic Parts'!$D$2:$D$3001,MATCH($A2086,'2. Schematic Parts'!$A$2:$A$3001,0))&amp;"","NOT FOUND"))</f>
        <v/>
      </c>
      <c r="H2086" s="9" t="str">
        <f aca="false">IF($A2086="","",IF(COUNTIF('2. Schematic Parts'!$A$2:$A$3001,$A2086)=0,"NOT IN SCHEMATIC","OK"))</f>
        <v/>
      </c>
      <c r="I2086" s="9" t="str">
        <f aca="false">IF($A2086="","",IF($H2086="NOT IN SCHEMATIC","",IF(UPPER(TRIM($C2086))=UPPER(TRIM($E2086)),"OK","MISMATCH")))</f>
        <v/>
      </c>
      <c r="J2086" s="9" t="str">
        <f aca="false">IF($A2086="","",IF($H2086="NOT IN SCHEMATIC","",IF($F2086="","NO SCH DECAL",IF($D2086="","",IF(UPPER(TRIM($D2086))=UPPER(TRIM($F2086)),"OK","MISMATCH")))))</f>
        <v/>
      </c>
      <c r="K2086" s="16" t="str">
        <f aca="false">IF($A2086="","",SUMPRODUCT(--ISNUMBER(SEARCH(","&amp;TRIM($A2086)&amp;",",","&amp;SUBSTITUTE('1. Master BOM'!$D$2:$D$400," ","")&amp;","))))</f>
        <v/>
      </c>
      <c r="L2086" s="16" t="str">
        <f aca="false">IF($A2086="","",IF($K2086&lt;&gt;1,0,SUMPRODUCT(ISNUMBER(SEARCH(","&amp;TRIM($A2086)&amp;",",","&amp;SUBSTITUTE('1. Master BOM'!$D$2:$D$400," ","")&amp;","))*ROW('1. Master BOM'!$D$2:$D$400))))</f>
        <v/>
      </c>
      <c r="M2086" s="9" t="str">
        <f aca="false">IF($A2086="","",IF($K2086=0,"NOT IN BOM",IF($K2086&gt;1,"MULTIPLE BOM LINES","OK")))</f>
        <v/>
      </c>
      <c r="N2086" s="9" t="str">
        <f aca="false">IF($A2086="","",IF($L2086=0,"—",INDEX('1. Master BOM'!$A$1:$A$400,$L2086)))</f>
        <v/>
      </c>
      <c r="O2086" s="9" t="str">
        <f aca="false">IF($A2086="","",IF($L2086=0,"—",INDEX('1. Master BOM'!$B$1:$B$400,$L2086)))</f>
        <v/>
      </c>
      <c r="P2086" s="9" t="str">
        <f aca="false">IF($A2086="","",IF(OR($H2086="NOT IN SCHEMATIC",$O2086="—"),"",IF($G2086="","NO SCH PN",IF(UPPER(TRIM($G2086))=UPPER(TRIM($O2086)),"OK","MISMATCH"))))</f>
        <v/>
      </c>
      <c r="Q2086" s="9" t="str">
        <f aca="false">IF($A2086="","",IF($L2086=0,"—",INDEX('1. Master BOM'!$E$1:$E$400,$L2086)))</f>
        <v/>
      </c>
      <c r="R2086" s="9" t="str">
        <f aca="false">IF($A2086="","",IF($L2086=0,"—",IF(T(INDEX('1. Master BOM'!$F$1:$F$400,$L2086))="","(not set)",INDEX('1. Master BOM'!$F$1:$F$400,$L2086))))</f>
        <v/>
      </c>
      <c r="S2086" s="9" t="str">
        <f aca="false">IF($A2086="","",IF(OR($R2086="—",$R2086="(not set)",$D2086=""),"",IF(ISNUMBER(SEARCH(SUBSTITUTE(SUBSTITUTE(SUBSTITUTE($R2086,"-",""),"_","")," ",""),SUBSTITUTE(SUBSTITUTE(SUBSTITUTE($D2086,"-",""),"_","")," ",""))),"OK","CHECK")))</f>
        <v/>
      </c>
      <c r="T2086" s="9" t="str">
        <f aca="false">IF($A2086="","",IF(OR($H2086="NOT IN SCHEMATIC",$I2086="MISMATCH",$J2086="MISMATCH",$P2086="MISMATCH",$M2086&lt;&gt;"OK"),"REVIEW","OK"))</f>
        <v/>
      </c>
      <c r="U2086" s="14"/>
      <c r="V2086" s="14"/>
      <c r="W2086" s="17"/>
      <c r="X2086" s="14"/>
    </row>
    <row r="2087" customFormat="false" ht="15" hidden="false" customHeight="false" outlineLevel="0" collapsed="false">
      <c r="A2087" s="9" t="str">
        <f aca="false">IF('3. Layout Parts'!$A2087="","",TRIM('3. Layout Parts'!$A2087))</f>
        <v/>
      </c>
      <c r="B2087" s="9" t="str">
        <f aca="false">IF($A2087="","",'3. Layout Parts'!$D2087)</f>
        <v/>
      </c>
      <c r="C2087" s="9" t="str">
        <f aca="false">IF($A2087="","",'3. Layout Parts'!$B2087)</f>
        <v/>
      </c>
      <c r="D2087" s="9" t="str">
        <f aca="false">IF($A2087="","",'3. Layout Parts'!$C2087)</f>
        <v/>
      </c>
      <c r="E2087" s="9" t="str">
        <f aca="false">IF($A2087="","",IFERROR(INDEX('2. Schematic Parts'!$B$2:$B$3001,MATCH($A2087,'2. Schematic Parts'!$A$2:$A$3001,0)),"NOT FOUND"))</f>
        <v/>
      </c>
      <c r="F2087" s="9" t="str">
        <f aca="false">IF($A2087="","",IFERROR(INDEX('2. Schematic Parts'!$C$2:$C$3001,MATCH($A2087,'2. Schematic Parts'!$A$2:$A$3001,0))&amp;"","NOT FOUND"))</f>
        <v/>
      </c>
      <c r="G2087" s="9" t="str">
        <f aca="false">IF($A2087="","",IFERROR(INDEX('2. Schematic Parts'!$D$2:$D$3001,MATCH($A2087,'2. Schematic Parts'!$A$2:$A$3001,0))&amp;"","NOT FOUND"))</f>
        <v/>
      </c>
      <c r="H2087" s="9" t="str">
        <f aca="false">IF($A2087="","",IF(COUNTIF('2. Schematic Parts'!$A$2:$A$3001,$A2087)=0,"NOT IN SCHEMATIC","OK"))</f>
        <v/>
      </c>
      <c r="I2087" s="9" t="str">
        <f aca="false">IF($A2087="","",IF($H2087="NOT IN SCHEMATIC","",IF(UPPER(TRIM($C2087))=UPPER(TRIM($E2087)),"OK","MISMATCH")))</f>
        <v/>
      </c>
      <c r="J2087" s="9" t="str">
        <f aca="false">IF($A2087="","",IF($H2087="NOT IN SCHEMATIC","",IF($F2087="","NO SCH DECAL",IF($D2087="","",IF(UPPER(TRIM($D2087))=UPPER(TRIM($F2087)),"OK","MISMATCH")))))</f>
        <v/>
      </c>
      <c r="K2087" s="16" t="str">
        <f aca="false">IF($A2087="","",SUMPRODUCT(--ISNUMBER(SEARCH(","&amp;TRIM($A2087)&amp;",",","&amp;SUBSTITUTE('1. Master BOM'!$D$2:$D$400," ","")&amp;","))))</f>
        <v/>
      </c>
      <c r="L2087" s="16" t="str">
        <f aca="false">IF($A2087="","",IF($K2087&lt;&gt;1,0,SUMPRODUCT(ISNUMBER(SEARCH(","&amp;TRIM($A2087)&amp;",",","&amp;SUBSTITUTE('1. Master BOM'!$D$2:$D$400," ","")&amp;","))*ROW('1. Master BOM'!$D$2:$D$400))))</f>
        <v/>
      </c>
      <c r="M2087" s="9" t="str">
        <f aca="false">IF($A2087="","",IF($K2087=0,"NOT IN BOM",IF($K2087&gt;1,"MULTIPLE BOM LINES","OK")))</f>
        <v/>
      </c>
      <c r="N2087" s="9" t="str">
        <f aca="false">IF($A2087="","",IF($L2087=0,"—",INDEX('1. Master BOM'!$A$1:$A$400,$L2087)))</f>
        <v/>
      </c>
      <c r="O2087" s="9" t="str">
        <f aca="false">IF($A2087="","",IF($L2087=0,"—",INDEX('1. Master BOM'!$B$1:$B$400,$L2087)))</f>
        <v/>
      </c>
      <c r="P2087" s="9" t="str">
        <f aca="false">IF($A2087="","",IF(OR($H2087="NOT IN SCHEMATIC",$O2087="—"),"",IF($G2087="","NO SCH PN",IF(UPPER(TRIM($G2087))=UPPER(TRIM($O2087)),"OK","MISMATCH"))))</f>
        <v/>
      </c>
      <c r="Q2087" s="9" t="str">
        <f aca="false">IF($A2087="","",IF($L2087=0,"—",INDEX('1. Master BOM'!$E$1:$E$400,$L2087)))</f>
        <v/>
      </c>
      <c r="R2087" s="9" t="str">
        <f aca="false">IF($A2087="","",IF($L2087=0,"—",IF(T(INDEX('1. Master BOM'!$F$1:$F$400,$L2087))="","(not set)",INDEX('1. Master BOM'!$F$1:$F$400,$L2087))))</f>
        <v/>
      </c>
      <c r="S2087" s="9" t="str">
        <f aca="false">IF($A2087="","",IF(OR($R2087="—",$R2087="(not set)",$D2087=""),"",IF(ISNUMBER(SEARCH(SUBSTITUTE(SUBSTITUTE(SUBSTITUTE($R2087,"-",""),"_","")," ",""),SUBSTITUTE(SUBSTITUTE(SUBSTITUTE($D2087,"-",""),"_","")," ",""))),"OK","CHECK")))</f>
        <v/>
      </c>
      <c r="T2087" s="9" t="str">
        <f aca="false">IF($A2087="","",IF(OR($H2087="NOT IN SCHEMATIC",$I2087="MISMATCH",$J2087="MISMATCH",$P2087="MISMATCH",$M2087&lt;&gt;"OK"),"REVIEW","OK"))</f>
        <v/>
      </c>
      <c r="U2087" s="14"/>
      <c r="V2087" s="14"/>
      <c r="W2087" s="17"/>
      <c r="X2087" s="14"/>
    </row>
    <row r="2088" customFormat="false" ht="15" hidden="false" customHeight="false" outlineLevel="0" collapsed="false">
      <c r="A2088" s="9" t="str">
        <f aca="false">IF('3. Layout Parts'!$A2088="","",TRIM('3. Layout Parts'!$A2088))</f>
        <v/>
      </c>
      <c r="B2088" s="9" t="str">
        <f aca="false">IF($A2088="","",'3. Layout Parts'!$D2088)</f>
        <v/>
      </c>
      <c r="C2088" s="9" t="str">
        <f aca="false">IF($A2088="","",'3. Layout Parts'!$B2088)</f>
        <v/>
      </c>
      <c r="D2088" s="9" t="str">
        <f aca="false">IF($A2088="","",'3. Layout Parts'!$C2088)</f>
        <v/>
      </c>
      <c r="E2088" s="9" t="str">
        <f aca="false">IF($A2088="","",IFERROR(INDEX('2. Schematic Parts'!$B$2:$B$3001,MATCH($A2088,'2. Schematic Parts'!$A$2:$A$3001,0)),"NOT FOUND"))</f>
        <v/>
      </c>
      <c r="F2088" s="9" t="str">
        <f aca="false">IF($A2088="","",IFERROR(INDEX('2. Schematic Parts'!$C$2:$C$3001,MATCH($A2088,'2. Schematic Parts'!$A$2:$A$3001,0))&amp;"","NOT FOUND"))</f>
        <v/>
      </c>
      <c r="G2088" s="9" t="str">
        <f aca="false">IF($A2088="","",IFERROR(INDEX('2. Schematic Parts'!$D$2:$D$3001,MATCH($A2088,'2. Schematic Parts'!$A$2:$A$3001,0))&amp;"","NOT FOUND"))</f>
        <v/>
      </c>
      <c r="H2088" s="9" t="str">
        <f aca="false">IF($A2088="","",IF(COUNTIF('2. Schematic Parts'!$A$2:$A$3001,$A2088)=0,"NOT IN SCHEMATIC","OK"))</f>
        <v/>
      </c>
      <c r="I2088" s="9" t="str">
        <f aca="false">IF($A2088="","",IF($H2088="NOT IN SCHEMATIC","",IF(UPPER(TRIM($C2088))=UPPER(TRIM($E2088)),"OK","MISMATCH")))</f>
        <v/>
      </c>
      <c r="J2088" s="9" t="str">
        <f aca="false">IF($A2088="","",IF($H2088="NOT IN SCHEMATIC","",IF($F2088="","NO SCH DECAL",IF($D2088="","",IF(UPPER(TRIM($D2088))=UPPER(TRIM($F2088)),"OK","MISMATCH")))))</f>
        <v/>
      </c>
      <c r="K2088" s="16" t="str">
        <f aca="false">IF($A2088="","",SUMPRODUCT(--ISNUMBER(SEARCH(","&amp;TRIM($A2088)&amp;",",","&amp;SUBSTITUTE('1. Master BOM'!$D$2:$D$400," ","")&amp;","))))</f>
        <v/>
      </c>
      <c r="L2088" s="16" t="str">
        <f aca="false">IF($A2088="","",IF($K2088&lt;&gt;1,0,SUMPRODUCT(ISNUMBER(SEARCH(","&amp;TRIM($A2088)&amp;",",","&amp;SUBSTITUTE('1. Master BOM'!$D$2:$D$400," ","")&amp;","))*ROW('1. Master BOM'!$D$2:$D$400))))</f>
        <v/>
      </c>
      <c r="M2088" s="9" t="str">
        <f aca="false">IF($A2088="","",IF($K2088=0,"NOT IN BOM",IF($K2088&gt;1,"MULTIPLE BOM LINES","OK")))</f>
        <v/>
      </c>
      <c r="N2088" s="9" t="str">
        <f aca="false">IF($A2088="","",IF($L2088=0,"—",INDEX('1. Master BOM'!$A$1:$A$400,$L2088)))</f>
        <v/>
      </c>
      <c r="O2088" s="9" t="str">
        <f aca="false">IF($A2088="","",IF($L2088=0,"—",INDEX('1. Master BOM'!$B$1:$B$400,$L2088)))</f>
        <v/>
      </c>
      <c r="P2088" s="9" t="str">
        <f aca="false">IF($A2088="","",IF(OR($H2088="NOT IN SCHEMATIC",$O2088="—"),"",IF($G2088="","NO SCH PN",IF(UPPER(TRIM($G2088))=UPPER(TRIM($O2088)),"OK","MISMATCH"))))</f>
        <v/>
      </c>
      <c r="Q2088" s="9" t="str">
        <f aca="false">IF($A2088="","",IF($L2088=0,"—",INDEX('1. Master BOM'!$E$1:$E$400,$L2088)))</f>
        <v/>
      </c>
      <c r="R2088" s="9" t="str">
        <f aca="false">IF($A2088="","",IF($L2088=0,"—",IF(T(INDEX('1. Master BOM'!$F$1:$F$400,$L2088))="","(not set)",INDEX('1. Master BOM'!$F$1:$F$400,$L2088))))</f>
        <v/>
      </c>
      <c r="S2088" s="9" t="str">
        <f aca="false">IF($A2088="","",IF(OR($R2088="—",$R2088="(not set)",$D2088=""),"",IF(ISNUMBER(SEARCH(SUBSTITUTE(SUBSTITUTE(SUBSTITUTE($R2088,"-",""),"_","")," ",""),SUBSTITUTE(SUBSTITUTE(SUBSTITUTE($D2088,"-",""),"_","")," ",""))),"OK","CHECK")))</f>
        <v/>
      </c>
      <c r="T2088" s="9" t="str">
        <f aca="false">IF($A2088="","",IF(OR($H2088="NOT IN SCHEMATIC",$I2088="MISMATCH",$J2088="MISMATCH",$P2088="MISMATCH",$M2088&lt;&gt;"OK"),"REVIEW","OK"))</f>
        <v/>
      </c>
      <c r="U2088" s="14"/>
      <c r="V2088" s="14"/>
      <c r="W2088" s="17"/>
      <c r="X2088" s="14"/>
    </row>
    <row r="2089" customFormat="false" ht="15" hidden="false" customHeight="false" outlineLevel="0" collapsed="false">
      <c r="A2089" s="9" t="str">
        <f aca="false">IF('3. Layout Parts'!$A2089="","",TRIM('3. Layout Parts'!$A2089))</f>
        <v/>
      </c>
      <c r="B2089" s="9" t="str">
        <f aca="false">IF($A2089="","",'3. Layout Parts'!$D2089)</f>
        <v/>
      </c>
      <c r="C2089" s="9" t="str">
        <f aca="false">IF($A2089="","",'3. Layout Parts'!$B2089)</f>
        <v/>
      </c>
      <c r="D2089" s="9" t="str">
        <f aca="false">IF($A2089="","",'3. Layout Parts'!$C2089)</f>
        <v/>
      </c>
      <c r="E2089" s="9" t="str">
        <f aca="false">IF($A2089="","",IFERROR(INDEX('2. Schematic Parts'!$B$2:$B$3001,MATCH($A2089,'2. Schematic Parts'!$A$2:$A$3001,0)),"NOT FOUND"))</f>
        <v/>
      </c>
      <c r="F2089" s="9" t="str">
        <f aca="false">IF($A2089="","",IFERROR(INDEX('2. Schematic Parts'!$C$2:$C$3001,MATCH($A2089,'2. Schematic Parts'!$A$2:$A$3001,0))&amp;"","NOT FOUND"))</f>
        <v/>
      </c>
      <c r="G2089" s="9" t="str">
        <f aca="false">IF($A2089="","",IFERROR(INDEX('2. Schematic Parts'!$D$2:$D$3001,MATCH($A2089,'2. Schematic Parts'!$A$2:$A$3001,0))&amp;"","NOT FOUND"))</f>
        <v/>
      </c>
      <c r="H2089" s="9" t="str">
        <f aca="false">IF($A2089="","",IF(COUNTIF('2. Schematic Parts'!$A$2:$A$3001,$A2089)=0,"NOT IN SCHEMATIC","OK"))</f>
        <v/>
      </c>
      <c r="I2089" s="9" t="str">
        <f aca="false">IF($A2089="","",IF($H2089="NOT IN SCHEMATIC","",IF(UPPER(TRIM($C2089))=UPPER(TRIM($E2089)),"OK","MISMATCH")))</f>
        <v/>
      </c>
      <c r="J2089" s="9" t="str">
        <f aca="false">IF($A2089="","",IF($H2089="NOT IN SCHEMATIC","",IF($F2089="","NO SCH DECAL",IF($D2089="","",IF(UPPER(TRIM($D2089))=UPPER(TRIM($F2089)),"OK","MISMATCH")))))</f>
        <v/>
      </c>
      <c r="K2089" s="16" t="str">
        <f aca="false">IF($A2089="","",SUMPRODUCT(--ISNUMBER(SEARCH(","&amp;TRIM($A2089)&amp;",",","&amp;SUBSTITUTE('1. Master BOM'!$D$2:$D$400," ","")&amp;","))))</f>
        <v/>
      </c>
      <c r="L2089" s="16" t="str">
        <f aca="false">IF($A2089="","",IF($K2089&lt;&gt;1,0,SUMPRODUCT(ISNUMBER(SEARCH(","&amp;TRIM($A2089)&amp;",",","&amp;SUBSTITUTE('1. Master BOM'!$D$2:$D$400," ","")&amp;","))*ROW('1. Master BOM'!$D$2:$D$400))))</f>
        <v/>
      </c>
      <c r="M2089" s="9" t="str">
        <f aca="false">IF($A2089="","",IF($K2089=0,"NOT IN BOM",IF($K2089&gt;1,"MULTIPLE BOM LINES","OK")))</f>
        <v/>
      </c>
      <c r="N2089" s="9" t="str">
        <f aca="false">IF($A2089="","",IF($L2089=0,"—",INDEX('1. Master BOM'!$A$1:$A$400,$L2089)))</f>
        <v/>
      </c>
      <c r="O2089" s="9" t="str">
        <f aca="false">IF($A2089="","",IF($L2089=0,"—",INDEX('1. Master BOM'!$B$1:$B$400,$L2089)))</f>
        <v/>
      </c>
      <c r="P2089" s="9" t="str">
        <f aca="false">IF($A2089="","",IF(OR($H2089="NOT IN SCHEMATIC",$O2089="—"),"",IF($G2089="","NO SCH PN",IF(UPPER(TRIM($G2089))=UPPER(TRIM($O2089)),"OK","MISMATCH"))))</f>
        <v/>
      </c>
      <c r="Q2089" s="9" t="str">
        <f aca="false">IF($A2089="","",IF($L2089=0,"—",INDEX('1. Master BOM'!$E$1:$E$400,$L2089)))</f>
        <v/>
      </c>
      <c r="R2089" s="9" t="str">
        <f aca="false">IF($A2089="","",IF($L2089=0,"—",IF(T(INDEX('1. Master BOM'!$F$1:$F$400,$L2089))="","(not set)",INDEX('1. Master BOM'!$F$1:$F$400,$L2089))))</f>
        <v/>
      </c>
      <c r="S2089" s="9" t="str">
        <f aca="false">IF($A2089="","",IF(OR($R2089="—",$R2089="(not set)",$D2089=""),"",IF(ISNUMBER(SEARCH(SUBSTITUTE(SUBSTITUTE(SUBSTITUTE($R2089,"-",""),"_","")," ",""),SUBSTITUTE(SUBSTITUTE(SUBSTITUTE($D2089,"-",""),"_","")," ",""))),"OK","CHECK")))</f>
        <v/>
      </c>
      <c r="T2089" s="9" t="str">
        <f aca="false">IF($A2089="","",IF(OR($H2089="NOT IN SCHEMATIC",$I2089="MISMATCH",$J2089="MISMATCH",$P2089="MISMATCH",$M2089&lt;&gt;"OK"),"REVIEW","OK"))</f>
        <v/>
      </c>
      <c r="U2089" s="14"/>
      <c r="V2089" s="14"/>
      <c r="W2089" s="17"/>
      <c r="X2089" s="14"/>
    </row>
    <row r="2090" customFormat="false" ht="15" hidden="false" customHeight="false" outlineLevel="0" collapsed="false">
      <c r="A2090" s="9" t="str">
        <f aca="false">IF('3. Layout Parts'!$A2090="","",TRIM('3. Layout Parts'!$A2090))</f>
        <v/>
      </c>
      <c r="B2090" s="9" t="str">
        <f aca="false">IF($A2090="","",'3. Layout Parts'!$D2090)</f>
        <v/>
      </c>
      <c r="C2090" s="9" t="str">
        <f aca="false">IF($A2090="","",'3. Layout Parts'!$B2090)</f>
        <v/>
      </c>
      <c r="D2090" s="9" t="str">
        <f aca="false">IF($A2090="","",'3. Layout Parts'!$C2090)</f>
        <v/>
      </c>
      <c r="E2090" s="9" t="str">
        <f aca="false">IF($A2090="","",IFERROR(INDEX('2. Schematic Parts'!$B$2:$B$3001,MATCH($A2090,'2. Schematic Parts'!$A$2:$A$3001,0)),"NOT FOUND"))</f>
        <v/>
      </c>
      <c r="F2090" s="9" t="str">
        <f aca="false">IF($A2090="","",IFERROR(INDEX('2. Schematic Parts'!$C$2:$C$3001,MATCH($A2090,'2. Schematic Parts'!$A$2:$A$3001,0))&amp;"","NOT FOUND"))</f>
        <v/>
      </c>
      <c r="G2090" s="9" t="str">
        <f aca="false">IF($A2090="","",IFERROR(INDEX('2. Schematic Parts'!$D$2:$D$3001,MATCH($A2090,'2. Schematic Parts'!$A$2:$A$3001,0))&amp;"","NOT FOUND"))</f>
        <v/>
      </c>
      <c r="H2090" s="9" t="str">
        <f aca="false">IF($A2090="","",IF(COUNTIF('2. Schematic Parts'!$A$2:$A$3001,$A2090)=0,"NOT IN SCHEMATIC","OK"))</f>
        <v/>
      </c>
      <c r="I2090" s="9" t="str">
        <f aca="false">IF($A2090="","",IF($H2090="NOT IN SCHEMATIC","",IF(UPPER(TRIM($C2090))=UPPER(TRIM($E2090)),"OK","MISMATCH")))</f>
        <v/>
      </c>
      <c r="J2090" s="9" t="str">
        <f aca="false">IF($A2090="","",IF($H2090="NOT IN SCHEMATIC","",IF($F2090="","NO SCH DECAL",IF($D2090="","",IF(UPPER(TRIM($D2090))=UPPER(TRIM($F2090)),"OK","MISMATCH")))))</f>
        <v/>
      </c>
      <c r="K2090" s="16" t="str">
        <f aca="false">IF($A2090="","",SUMPRODUCT(--ISNUMBER(SEARCH(","&amp;TRIM($A2090)&amp;",",","&amp;SUBSTITUTE('1. Master BOM'!$D$2:$D$400," ","")&amp;","))))</f>
        <v/>
      </c>
      <c r="L2090" s="16" t="str">
        <f aca="false">IF($A2090="","",IF($K2090&lt;&gt;1,0,SUMPRODUCT(ISNUMBER(SEARCH(","&amp;TRIM($A2090)&amp;",",","&amp;SUBSTITUTE('1. Master BOM'!$D$2:$D$400," ","")&amp;","))*ROW('1. Master BOM'!$D$2:$D$400))))</f>
        <v/>
      </c>
      <c r="M2090" s="9" t="str">
        <f aca="false">IF($A2090="","",IF($K2090=0,"NOT IN BOM",IF($K2090&gt;1,"MULTIPLE BOM LINES","OK")))</f>
        <v/>
      </c>
      <c r="N2090" s="9" t="str">
        <f aca="false">IF($A2090="","",IF($L2090=0,"—",INDEX('1. Master BOM'!$A$1:$A$400,$L2090)))</f>
        <v/>
      </c>
      <c r="O2090" s="9" t="str">
        <f aca="false">IF($A2090="","",IF($L2090=0,"—",INDEX('1. Master BOM'!$B$1:$B$400,$L2090)))</f>
        <v/>
      </c>
      <c r="P2090" s="9" t="str">
        <f aca="false">IF($A2090="","",IF(OR($H2090="NOT IN SCHEMATIC",$O2090="—"),"",IF($G2090="","NO SCH PN",IF(UPPER(TRIM($G2090))=UPPER(TRIM($O2090)),"OK","MISMATCH"))))</f>
        <v/>
      </c>
      <c r="Q2090" s="9" t="str">
        <f aca="false">IF($A2090="","",IF($L2090=0,"—",INDEX('1. Master BOM'!$E$1:$E$400,$L2090)))</f>
        <v/>
      </c>
      <c r="R2090" s="9" t="str">
        <f aca="false">IF($A2090="","",IF($L2090=0,"—",IF(T(INDEX('1. Master BOM'!$F$1:$F$400,$L2090))="","(not set)",INDEX('1. Master BOM'!$F$1:$F$400,$L2090))))</f>
        <v/>
      </c>
      <c r="S2090" s="9" t="str">
        <f aca="false">IF($A2090="","",IF(OR($R2090="—",$R2090="(not set)",$D2090=""),"",IF(ISNUMBER(SEARCH(SUBSTITUTE(SUBSTITUTE(SUBSTITUTE($R2090,"-",""),"_","")," ",""),SUBSTITUTE(SUBSTITUTE(SUBSTITUTE($D2090,"-",""),"_","")," ",""))),"OK","CHECK")))</f>
        <v/>
      </c>
      <c r="T2090" s="9" t="str">
        <f aca="false">IF($A2090="","",IF(OR($H2090="NOT IN SCHEMATIC",$I2090="MISMATCH",$J2090="MISMATCH",$P2090="MISMATCH",$M2090&lt;&gt;"OK"),"REVIEW","OK"))</f>
        <v/>
      </c>
      <c r="U2090" s="14"/>
      <c r="V2090" s="14"/>
      <c r="W2090" s="17"/>
      <c r="X2090" s="14"/>
    </row>
    <row r="2091" customFormat="false" ht="15" hidden="false" customHeight="false" outlineLevel="0" collapsed="false">
      <c r="A2091" s="9" t="str">
        <f aca="false">IF('3. Layout Parts'!$A2091="","",TRIM('3. Layout Parts'!$A2091))</f>
        <v/>
      </c>
      <c r="B2091" s="9" t="str">
        <f aca="false">IF($A2091="","",'3. Layout Parts'!$D2091)</f>
        <v/>
      </c>
      <c r="C2091" s="9" t="str">
        <f aca="false">IF($A2091="","",'3. Layout Parts'!$B2091)</f>
        <v/>
      </c>
      <c r="D2091" s="9" t="str">
        <f aca="false">IF($A2091="","",'3. Layout Parts'!$C2091)</f>
        <v/>
      </c>
      <c r="E2091" s="9" t="str">
        <f aca="false">IF($A2091="","",IFERROR(INDEX('2. Schematic Parts'!$B$2:$B$3001,MATCH($A2091,'2. Schematic Parts'!$A$2:$A$3001,0)),"NOT FOUND"))</f>
        <v/>
      </c>
      <c r="F2091" s="9" t="str">
        <f aca="false">IF($A2091="","",IFERROR(INDEX('2. Schematic Parts'!$C$2:$C$3001,MATCH($A2091,'2. Schematic Parts'!$A$2:$A$3001,0))&amp;"","NOT FOUND"))</f>
        <v/>
      </c>
      <c r="G2091" s="9" t="str">
        <f aca="false">IF($A2091="","",IFERROR(INDEX('2. Schematic Parts'!$D$2:$D$3001,MATCH($A2091,'2. Schematic Parts'!$A$2:$A$3001,0))&amp;"","NOT FOUND"))</f>
        <v/>
      </c>
      <c r="H2091" s="9" t="str">
        <f aca="false">IF($A2091="","",IF(COUNTIF('2. Schematic Parts'!$A$2:$A$3001,$A2091)=0,"NOT IN SCHEMATIC","OK"))</f>
        <v/>
      </c>
      <c r="I2091" s="9" t="str">
        <f aca="false">IF($A2091="","",IF($H2091="NOT IN SCHEMATIC","",IF(UPPER(TRIM($C2091))=UPPER(TRIM($E2091)),"OK","MISMATCH")))</f>
        <v/>
      </c>
      <c r="J2091" s="9" t="str">
        <f aca="false">IF($A2091="","",IF($H2091="NOT IN SCHEMATIC","",IF($F2091="","NO SCH DECAL",IF($D2091="","",IF(UPPER(TRIM($D2091))=UPPER(TRIM($F2091)),"OK","MISMATCH")))))</f>
        <v/>
      </c>
      <c r="K2091" s="16" t="str">
        <f aca="false">IF($A2091="","",SUMPRODUCT(--ISNUMBER(SEARCH(","&amp;TRIM($A2091)&amp;",",","&amp;SUBSTITUTE('1. Master BOM'!$D$2:$D$400," ","")&amp;","))))</f>
        <v/>
      </c>
      <c r="L2091" s="16" t="str">
        <f aca="false">IF($A2091="","",IF($K2091&lt;&gt;1,0,SUMPRODUCT(ISNUMBER(SEARCH(","&amp;TRIM($A2091)&amp;",",","&amp;SUBSTITUTE('1. Master BOM'!$D$2:$D$400," ","")&amp;","))*ROW('1. Master BOM'!$D$2:$D$400))))</f>
        <v/>
      </c>
      <c r="M2091" s="9" t="str">
        <f aca="false">IF($A2091="","",IF($K2091=0,"NOT IN BOM",IF($K2091&gt;1,"MULTIPLE BOM LINES","OK")))</f>
        <v/>
      </c>
      <c r="N2091" s="9" t="str">
        <f aca="false">IF($A2091="","",IF($L2091=0,"—",INDEX('1. Master BOM'!$A$1:$A$400,$L2091)))</f>
        <v/>
      </c>
      <c r="O2091" s="9" t="str">
        <f aca="false">IF($A2091="","",IF($L2091=0,"—",INDEX('1. Master BOM'!$B$1:$B$400,$L2091)))</f>
        <v/>
      </c>
      <c r="P2091" s="9" t="str">
        <f aca="false">IF($A2091="","",IF(OR($H2091="NOT IN SCHEMATIC",$O2091="—"),"",IF($G2091="","NO SCH PN",IF(UPPER(TRIM($G2091))=UPPER(TRIM($O2091)),"OK","MISMATCH"))))</f>
        <v/>
      </c>
      <c r="Q2091" s="9" t="str">
        <f aca="false">IF($A2091="","",IF($L2091=0,"—",INDEX('1. Master BOM'!$E$1:$E$400,$L2091)))</f>
        <v/>
      </c>
      <c r="R2091" s="9" t="str">
        <f aca="false">IF($A2091="","",IF($L2091=0,"—",IF(T(INDEX('1. Master BOM'!$F$1:$F$400,$L2091))="","(not set)",INDEX('1. Master BOM'!$F$1:$F$400,$L2091))))</f>
        <v/>
      </c>
      <c r="S2091" s="9" t="str">
        <f aca="false">IF($A2091="","",IF(OR($R2091="—",$R2091="(not set)",$D2091=""),"",IF(ISNUMBER(SEARCH(SUBSTITUTE(SUBSTITUTE(SUBSTITUTE($R2091,"-",""),"_","")," ",""),SUBSTITUTE(SUBSTITUTE(SUBSTITUTE($D2091,"-",""),"_","")," ",""))),"OK","CHECK")))</f>
        <v/>
      </c>
      <c r="T2091" s="9" t="str">
        <f aca="false">IF($A2091="","",IF(OR($H2091="NOT IN SCHEMATIC",$I2091="MISMATCH",$J2091="MISMATCH",$P2091="MISMATCH",$M2091&lt;&gt;"OK"),"REVIEW","OK"))</f>
        <v/>
      </c>
      <c r="U2091" s="14"/>
      <c r="V2091" s="14"/>
      <c r="W2091" s="17"/>
      <c r="X2091" s="14"/>
    </row>
    <row r="2092" customFormat="false" ht="15" hidden="false" customHeight="false" outlineLevel="0" collapsed="false">
      <c r="A2092" s="9" t="str">
        <f aca="false">IF('3. Layout Parts'!$A2092="","",TRIM('3. Layout Parts'!$A2092))</f>
        <v/>
      </c>
      <c r="B2092" s="9" t="str">
        <f aca="false">IF($A2092="","",'3. Layout Parts'!$D2092)</f>
        <v/>
      </c>
      <c r="C2092" s="9" t="str">
        <f aca="false">IF($A2092="","",'3. Layout Parts'!$B2092)</f>
        <v/>
      </c>
      <c r="D2092" s="9" t="str">
        <f aca="false">IF($A2092="","",'3. Layout Parts'!$C2092)</f>
        <v/>
      </c>
      <c r="E2092" s="9" t="str">
        <f aca="false">IF($A2092="","",IFERROR(INDEX('2. Schematic Parts'!$B$2:$B$3001,MATCH($A2092,'2. Schematic Parts'!$A$2:$A$3001,0)),"NOT FOUND"))</f>
        <v/>
      </c>
      <c r="F2092" s="9" t="str">
        <f aca="false">IF($A2092="","",IFERROR(INDEX('2. Schematic Parts'!$C$2:$C$3001,MATCH($A2092,'2. Schematic Parts'!$A$2:$A$3001,0))&amp;"","NOT FOUND"))</f>
        <v/>
      </c>
      <c r="G2092" s="9" t="str">
        <f aca="false">IF($A2092="","",IFERROR(INDEX('2. Schematic Parts'!$D$2:$D$3001,MATCH($A2092,'2. Schematic Parts'!$A$2:$A$3001,0))&amp;"","NOT FOUND"))</f>
        <v/>
      </c>
      <c r="H2092" s="9" t="str">
        <f aca="false">IF($A2092="","",IF(COUNTIF('2. Schematic Parts'!$A$2:$A$3001,$A2092)=0,"NOT IN SCHEMATIC","OK"))</f>
        <v/>
      </c>
      <c r="I2092" s="9" t="str">
        <f aca="false">IF($A2092="","",IF($H2092="NOT IN SCHEMATIC","",IF(UPPER(TRIM($C2092))=UPPER(TRIM($E2092)),"OK","MISMATCH")))</f>
        <v/>
      </c>
      <c r="J2092" s="9" t="str">
        <f aca="false">IF($A2092="","",IF($H2092="NOT IN SCHEMATIC","",IF($F2092="","NO SCH DECAL",IF($D2092="","",IF(UPPER(TRIM($D2092))=UPPER(TRIM($F2092)),"OK","MISMATCH")))))</f>
        <v/>
      </c>
      <c r="K2092" s="16" t="str">
        <f aca="false">IF($A2092="","",SUMPRODUCT(--ISNUMBER(SEARCH(","&amp;TRIM($A2092)&amp;",",","&amp;SUBSTITUTE('1. Master BOM'!$D$2:$D$400," ","")&amp;","))))</f>
        <v/>
      </c>
      <c r="L2092" s="16" t="str">
        <f aca="false">IF($A2092="","",IF($K2092&lt;&gt;1,0,SUMPRODUCT(ISNUMBER(SEARCH(","&amp;TRIM($A2092)&amp;",",","&amp;SUBSTITUTE('1. Master BOM'!$D$2:$D$400," ","")&amp;","))*ROW('1. Master BOM'!$D$2:$D$400))))</f>
        <v/>
      </c>
      <c r="M2092" s="9" t="str">
        <f aca="false">IF($A2092="","",IF($K2092=0,"NOT IN BOM",IF($K2092&gt;1,"MULTIPLE BOM LINES","OK")))</f>
        <v/>
      </c>
      <c r="N2092" s="9" t="str">
        <f aca="false">IF($A2092="","",IF($L2092=0,"—",INDEX('1. Master BOM'!$A$1:$A$400,$L2092)))</f>
        <v/>
      </c>
      <c r="O2092" s="9" t="str">
        <f aca="false">IF($A2092="","",IF($L2092=0,"—",INDEX('1. Master BOM'!$B$1:$B$400,$L2092)))</f>
        <v/>
      </c>
      <c r="P2092" s="9" t="str">
        <f aca="false">IF($A2092="","",IF(OR($H2092="NOT IN SCHEMATIC",$O2092="—"),"",IF($G2092="","NO SCH PN",IF(UPPER(TRIM($G2092))=UPPER(TRIM($O2092)),"OK","MISMATCH"))))</f>
        <v/>
      </c>
      <c r="Q2092" s="9" t="str">
        <f aca="false">IF($A2092="","",IF($L2092=0,"—",INDEX('1. Master BOM'!$E$1:$E$400,$L2092)))</f>
        <v/>
      </c>
      <c r="R2092" s="9" t="str">
        <f aca="false">IF($A2092="","",IF($L2092=0,"—",IF(T(INDEX('1. Master BOM'!$F$1:$F$400,$L2092))="","(not set)",INDEX('1. Master BOM'!$F$1:$F$400,$L2092))))</f>
        <v/>
      </c>
      <c r="S2092" s="9" t="str">
        <f aca="false">IF($A2092="","",IF(OR($R2092="—",$R2092="(not set)",$D2092=""),"",IF(ISNUMBER(SEARCH(SUBSTITUTE(SUBSTITUTE(SUBSTITUTE($R2092,"-",""),"_","")," ",""),SUBSTITUTE(SUBSTITUTE(SUBSTITUTE($D2092,"-",""),"_","")," ",""))),"OK","CHECK")))</f>
        <v/>
      </c>
      <c r="T2092" s="9" t="str">
        <f aca="false">IF($A2092="","",IF(OR($H2092="NOT IN SCHEMATIC",$I2092="MISMATCH",$J2092="MISMATCH",$P2092="MISMATCH",$M2092&lt;&gt;"OK"),"REVIEW","OK"))</f>
        <v/>
      </c>
      <c r="U2092" s="14"/>
      <c r="V2092" s="14"/>
      <c r="W2092" s="17"/>
      <c r="X2092" s="14"/>
    </row>
    <row r="2093" customFormat="false" ht="15" hidden="false" customHeight="false" outlineLevel="0" collapsed="false">
      <c r="A2093" s="9" t="str">
        <f aca="false">IF('3. Layout Parts'!$A2093="","",TRIM('3. Layout Parts'!$A2093))</f>
        <v/>
      </c>
      <c r="B2093" s="9" t="str">
        <f aca="false">IF($A2093="","",'3. Layout Parts'!$D2093)</f>
        <v/>
      </c>
      <c r="C2093" s="9" t="str">
        <f aca="false">IF($A2093="","",'3. Layout Parts'!$B2093)</f>
        <v/>
      </c>
      <c r="D2093" s="9" t="str">
        <f aca="false">IF($A2093="","",'3. Layout Parts'!$C2093)</f>
        <v/>
      </c>
      <c r="E2093" s="9" t="str">
        <f aca="false">IF($A2093="","",IFERROR(INDEX('2. Schematic Parts'!$B$2:$B$3001,MATCH($A2093,'2. Schematic Parts'!$A$2:$A$3001,0)),"NOT FOUND"))</f>
        <v/>
      </c>
      <c r="F2093" s="9" t="str">
        <f aca="false">IF($A2093="","",IFERROR(INDEX('2. Schematic Parts'!$C$2:$C$3001,MATCH($A2093,'2. Schematic Parts'!$A$2:$A$3001,0))&amp;"","NOT FOUND"))</f>
        <v/>
      </c>
      <c r="G2093" s="9" t="str">
        <f aca="false">IF($A2093="","",IFERROR(INDEX('2. Schematic Parts'!$D$2:$D$3001,MATCH($A2093,'2. Schematic Parts'!$A$2:$A$3001,0))&amp;"","NOT FOUND"))</f>
        <v/>
      </c>
      <c r="H2093" s="9" t="str">
        <f aca="false">IF($A2093="","",IF(COUNTIF('2. Schematic Parts'!$A$2:$A$3001,$A2093)=0,"NOT IN SCHEMATIC","OK"))</f>
        <v/>
      </c>
      <c r="I2093" s="9" t="str">
        <f aca="false">IF($A2093="","",IF($H2093="NOT IN SCHEMATIC","",IF(UPPER(TRIM($C2093))=UPPER(TRIM($E2093)),"OK","MISMATCH")))</f>
        <v/>
      </c>
      <c r="J2093" s="9" t="str">
        <f aca="false">IF($A2093="","",IF($H2093="NOT IN SCHEMATIC","",IF($F2093="","NO SCH DECAL",IF($D2093="","",IF(UPPER(TRIM($D2093))=UPPER(TRIM($F2093)),"OK","MISMATCH")))))</f>
        <v/>
      </c>
      <c r="K2093" s="16" t="str">
        <f aca="false">IF($A2093="","",SUMPRODUCT(--ISNUMBER(SEARCH(","&amp;TRIM($A2093)&amp;",",","&amp;SUBSTITUTE('1. Master BOM'!$D$2:$D$400," ","")&amp;","))))</f>
        <v/>
      </c>
      <c r="L2093" s="16" t="str">
        <f aca="false">IF($A2093="","",IF($K2093&lt;&gt;1,0,SUMPRODUCT(ISNUMBER(SEARCH(","&amp;TRIM($A2093)&amp;",",","&amp;SUBSTITUTE('1. Master BOM'!$D$2:$D$400," ","")&amp;","))*ROW('1. Master BOM'!$D$2:$D$400))))</f>
        <v/>
      </c>
      <c r="M2093" s="9" t="str">
        <f aca="false">IF($A2093="","",IF($K2093=0,"NOT IN BOM",IF($K2093&gt;1,"MULTIPLE BOM LINES","OK")))</f>
        <v/>
      </c>
      <c r="N2093" s="9" t="str">
        <f aca="false">IF($A2093="","",IF($L2093=0,"—",INDEX('1. Master BOM'!$A$1:$A$400,$L2093)))</f>
        <v/>
      </c>
      <c r="O2093" s="9" t="str">
        <f aca="false">IF($A2093="","",IF($L2093=0,"—",INDEX('1. Master BOM'!$B$1:$B$400,$L2093)))</f>
        <v/>
      </c>
      <c r="P2093" s="9" t="str">
        <f aca="false">IF($A2093="","",IF(OR($H2093="NOT IN SCHEMATIC",$O2093="—"),"",IF($G2093="","NO SCH PN",IF(UPPER(TRIM($G2093))=UPPER(TRIM($O2093)),"OK","MISMATCH"))))</f>
        <v/>
      </c>
      <c r="Q2093" s="9" t="str">
        <f aca="false">IF($A2093="","",IF($L2093=0,"—",INDEX('1. Master BOM'!$E$1:$E$400,$L2093)))</f>
        <v/>
      </c>
      <c r="R2093" s="9" t="str">
        <f aca="false">IF($A2093="","",IF($L2093=0,"—",IF(T(INDEX('1. Master BOM'!$F$1:$F$400,$L2093))="","(not set)",INDEX('1. Master BOM'!$F$1:$F$400,$L2093))))</f>
        <v/>
      </c>
      <c r="S2093" s="9" t="str">
        <f aca="false">IF($A2093="","",IF(OR($R2093="—",$R2093="(not set)",$D2093=""),"",IF(ISNUMBER(SEARCH(SUBSTITUTE(SUBSTITUTE(SUBSTITUTE($R2093,"-",""),"_","")," ",""),SUBSTITUTE(SUBSTITUTE(SUBSTITUTE($D2093,"-",""),"_","")," ",""))),"OK","CHECK")))</f>
        <v/>
      </c>
      <c r="T2093" s="9" t="str">
        <f aca="false">IF($A2093="","",IF(OR($H2093="NOT IN SCHEMATIC",$I2093="MISMATCH",$J2093="MISMATCH",$P2093="MISMATCH",$M2093&lt;&gt;"OK"),"REVIEW","OK"))</f>
        <v/>
      </c>
      <c r="U2093" s="14"/>
      <c r="V2093" s="14"/>
      <c r="W2093" s="17"/>
      <c r="X2093" s="14"/>
    </row>
    <row r="2094" customFormat="false" ht="15" hidden="false" customHeight="false" outlineLevel="0" collapsed="false">
      <c r="A2094" s="9" t="str">
        <f aca="false">IF('3. Layout Parts'!$A2094="","",TRIM('3. Layout Parts'!$A2094))</f>
        <v/>
      </c>
      <c r="B2094" s="9" t="str">
        <f aca="false">IF($A2094="","",'3. Layout Parts'!$D2094)</f>
        <v/>
      </c>
      <c r="C2094" s="9" t="str">
        <f aca="false">IF($A2094="","",'3. Layout Parts'!$B2094)</f>
        <v/>
      </c>
      <c r="D2094" s="9" t="str">
        <f aca="false">IF($A2094="","",'3. Layout Parts'!$C2094)</f>
        <v/>
      </c>
      <c r="E2094" s="9" t="str">
        <f aca="false">IF($A2094="","",IFERROR(INDEX('2. Schematic Parts'!$B$2:$B$3001,MATCH($A2094,'2. Schematic Parts'!$A$2:$A$3001,0)),"NOT FOUND"))</f>
        <v/>
      </c>
      <c r="F2094" s="9" t="str">
        <f aca="false">IF($A2094="","",IFERROR(INDEX('2. Schematic Parts'!$C$2:$C$3001,MATCH($A2094,'2. Schematic Parts'!$A$2:$A$3001,0))&amp;"","NOT FOUND"))</f>
        <v/>
      </c>
      <c r="G2094" s="9" t="str">
        <f aca="false">IF($A2094="","",IFERROR(INDEX('2. Schematic Parts'!$D$2:$D$3001,MATCH($A2094,'2. Schematic Parts'!$A$2:$A$3001,0))&amp;"","NOT FOUND"))</f>
        <v/>
      </c>
      <c r="H2094" s="9" t="str">
        <f aca="false">IF($A2094="","",IF(COUNTIF('2. Schematic Parts'!$A$2:$A$3001,$A2094)=0,"NOT IN SCHEMATIC","OK"))</f>
        <v/>
      </c>
      <c r="I2094" s="9" t="str">
        <f aca="false">IF($A2094="","",IF($H2094="NOT IN SCHEMATIC","",IF(UPPER(TRIM($C2094))=UPPER(TRIM($E2094)),"OK","MISMATCH")))</f>
        <v/>
      </c>
      <c r="J2094" s="9" t="str">
        <f aca="false">IF($A2094="","",IF($H2094="NOT IN SCHEMATIC","",IF($F2094="","NO SCH DECAL",IF($D2094="","",IF(UPPER(TRIM($D2094))=UPPER(TRIM($F2094)),"OK","MISMATCH")))))</f>
        <v/>
      </c>
      <c r="K2094" s="16" t="str">
        <f aca="false">IF($A2094="","",SUMPRODUCT(--ISNUMBER(SEARCH(","&amp;TRIM($A2094)&amp;",",","&amp;SUBSTITUTE('1. Master BOM'!$D$2:$D$400," ","")&amp;","))))</f>
        <v/>
      </c>
      <c r="L2094" s="16" t="str">
        <f aca="false">IF($A2094="","",IF($K2094&lt;&gt;1,0,SUMPRODUCT(ISNUMBER(SEARCH(","&amp;TRIM($A2094)&amp;",",","&amp;SUBSTITUTE('1. Master BOM'!$D$2:$D$400," ","")&amp;","))*ROW('1. Master BOM'!$D$2:$D$400))))</f>
        <v/>
      </c>
      <c r="M2094" s="9" t="str">
        <f aca="false">IF($A2094="","",IF($K2094=0,"NOT IN BOM",IF($K2094&gt;1,"MULTIPLE BOM LINES","OK")))</f>
        <v/>
      </c>
      <c r="N2094" s="9" t="str">
        <f aca="false">IF($A2094="","",IF($L2094=0,"—",INDEX('1. Master BOM'!$A$1:$A$400,$L2094)))</f>
        <v/>
      </c>
      <c r="O2094" s="9" t="str">
        <f aca="false">IF($A2094="","",IF($L2094=0,"—",INDEX('1. Master BOM'!$B$1:$B$400,$L2094)))</f>
        <v/>
      </c>
      <c r="P2094" s="9" t="str">
        <f aca="false">IF($A2094="","",IF(OR($H2094="NOT IN SCHEMATIC",$O2094="—"),"",IF($G2094="","NO SCH PN",IF(UPPER(TRIM($G2094))=UPPER(TRIM($O2094)),"OK","MISMATCH"))))</f>
        <v/>
      </c>
      <c r="Q2094" s="9" t="str">
        <f aca="false">IF($A2094="","",IF($L2094=0,"—",INDEX('1. Master BOM'!$E$1:$E$400,$L2094)))</f>
        <v/>
      </c>
      <c r="R2094" s="9" t="str">
        <f aca="false">IF($A2094="","",IF($L2094=0,"—",IF(T(INDEX('1. Master BOM'!$F$1:$F$400,$L2094))="","(not set)",INDEX('1. Master BOM'!$F$1:$F$400,$L2094))))</f>
        <v/>
      </c>
      <c r="S2094" s="9" t="str">
        <f aca="false">IF($A2094="","",IF(OR($R2094="—",$R2094="(not set)",$D2094=""),"",IF(ISNUMBER(SEARCH(SUBSTITUTE(SUBSTITUTE(SUBSTITUTE($R2094,"-",""),"_","")," ",""),SUBSTITUTE(SUBSTITUTE(SUBSTITUTE($D2094,"-",""),"_","")," ",""))),"OK","CHECK")))</f>
        <v/>
      </c>
      <c r="T2094" s="9" t="str">
        <f aca="false">IF($A2094="","",IF(OR($H2094="NOT IN SCHEMATIC",$I2094="MISMATCH",$J2094="MISMATCH",$P2094="MISMATCH",$M2094&lt;&gt;"OK"),"REVIEW","OK"))</f>
        <v/>
      </c>
      <c r="U2094" s="14"/>
      <c r="V2094" s="14"/>
      <c r="W2094" s="17"/>
      <c r="X2094" s="14"/>
    </row>
    <row r="2095" customFormat="false" ht="15" hidden="false" customHeight="false" outlineLevel="0" collapsed="false">
      <c r="A2095" s="9" t="str">
        <f aca="false">IF('3. Layout Parts'!$A2095="","",TRIM('3. Layout Parts'!$A2095))</f>
        <v/>
      </c>
      <c r="B2095" s="9" t="str">
        <f aca="false">IF($A2095="","",'3. Layout Parts'!$D2095)</f>
        <v/>
      </c>
      <c r="C2095" s="9" t="str">
        <f aca="false">IF($A2095="","",'3. Layout Parts'!$B2095)</f>
        <v/>
      </c>
      <c r="D2095" s="9" t="str">
        <f aca="false">IF($A2095="","",'3. Layout Parts'!$C2095)</f>
        <v/>
      </c>
      <c r="E2095" s="9" t="str">
        <f aca="false">IF($A2095="","",IFERROR(INDEX('2. Schematic Parts'!$B$2:$B$3001,MATCH($A2095,'2. Schematic Parts'!$A$2:$A$3001,0)),"NOT FOUND"))</f>
        <v/>
      </c>
      <c r="F2095" s="9" t="str">
        <f aca="false">IF($A2095="","",IFERROR(INDEX('2. Schematic Parts'!$C$2:$C$3001,MATCH($A2095,'2. Schematic Parts'!$A$2:$A$3001,0))&amp;"","NOT FOUND"))</f>
        <v/>
      </c>
      <c r="G2095" s="9" t="str">
        <f aca="false">IF($A2095="","",IFERROR(INDEX('2. Schematic Parts'!$D$2:$D$3001,MATCH($A2095,'2. Schematic Parts'!$A$2:$A$3001,0))&amp;"","NOT FOUND"))</f>
        <v/>
      </c>
      <c r="H2095" s="9" t="str">
        <f aca="false">IF($A2095="","",IF(COUNTIF('2. Schematic Parts'!$A$2:$A$3001,$A2095)=0,"NOT IN SCHEMATIC","OK"))</f>
        <v/>
      </c>
      <c r="I2095" s="9" t="str">
        <f aca="false">IF($A2095="","",IF($H2095="NOT IN SCHEMATIC","",IF(UPPER(TRIM($C2095))=UPPER(TRIM($E2095)),"OK","MISMATCH")))</f>
        <v/>
      </c>
      <c r="J2095" s="9" t="str">
        <f aca="false">IF($A2095="","",IF($H2095="NOT IN SCHEMATIC","",IF($F2095="","NO SCH DECAL",IF($D2095="","",IF(UPPER(TRIM($D2095))=UPPER(TRIM($F2095)),"OK","MISMATCH")))))</f>
        <v/>
      </c>
      <c r="K2095" s="16" t="str">
        <f aca="false">IF($A2095="","",SUMPRODUCT(--ISNUMBER(SEARCH(","&amp;TRIM($A2095)&amp;",",","&amp;SUBSTITUTE('1. Master BOM'!$D$2:$D$400," ","")&amp;","))))</f>
        <v/>
      </c>
      <c r="L2095" s="16" t="str">
        <f aca="false">IF($A2095="","",IF($K2095&lt;&gt;1,0,SUMPRODUCT(ISNUMBER(SEARCH(","&amp;TRIM($A2095)&amp;",",","&amp;SUBSTITUTE('1. Master BOM'!$D$2:$D$400," ","")&amp;","))*ROW('1. Master BOM'!$D$2:$D$400))))</f>
        <v/>
      </c>
      <c r="M2095" s="9" t="str">
        <f aca="false">IF($A2095="","",IF($K2095=0,"NOT IN BOM",IF($K2095&gt;1,"MULTIPLE BOM LINES","OK")))</f>
        <v/>
      </c>
      <c r="N2095" s="9" t="str">
        <f aca="false">IF($A2095="","",IF($L2095=0,"—",INDEX('1. Master BOM'!$A$1:$A$400,$L2095)))</f>
        <v/>
      </c>
      <c r="O2095" s="9" t="str">
        <f aca="false">IF($A2095="","",IF($L2095=0,"—",INDEX('1. Master BOM'!$B$1:$B$400,$L2095)))</f>
        <v/>
      </c>
      <c r="P2095" s="9" t="str">
        <f aca="false">IF($A2095="","",IF(OR($H2095="NOT IN SCHEMATIC",$O2095="—"),"",IF($G2095="","NO SCH PN",IF(UPPER(TRIM($G2095))=UPPER(TRIM($O2095)),"OK","MISMATCH"))))</f>
        <v/>
      </c>
      <c r="Q2095" s="9" t="str">
        <f aca="false">IF($A2095="","",IF($L2095=0,"—",INDEX('1. Master BOM'!$E$1:$E$400,$L2095)))</f>
        <v/>
      </c>
      <c r="R2095" s="9" t="str">
        <f aca="false">IF($A2095="","",IF($L2095=0,"—",IF(T(INDEX('1. Master BOM'!$F$1:$F$400,$L2095))="","(not set)",INDEX('1. Master BOM'!$F$1:$F$400,$L2095))))</f>
        <v/>
      </c>
      <c r="S2095" s="9" t="str">
        <f aca="false">IF($A2095="","",IF(OR($R2095="—",$R2095="(not set)",$D2095=""),"",IF(ISNUMBER(SEARCH(SUBSTITUTE(SUBSTITUTE(SUBSTITUTE($R2095,"-",""),"_","")," ",""),SUBSTITUTE(SUBSTITUTE(SUBSTITUTE($D2095,"-",""),"_","")," ",""))),"OK","CHECK")))</f>
        <v/>
      </c>
      <c r="T2095" s="9" t="str">
        <f aca="false">IF($A2095="","",IF(OR($H2095="NOT IN SCHEMATIC",$I2095="MISMATCH",$J2095="MISMATCH",$P2095="MISMATCH",$M2095&lt;&gt;"OK"),"REVIEW","OK"))</f>
        <v/>
      </c>
      <c r="U2095" s="14"/>
      <c r="V2095" s="14"/>
      <c r="W2095" s="17"/>
      <c r="X2095" s="14"/>
    </row>
    <row r="2096" customFormat="false" ht="15" hidden="false" customHeight="false" outlineLevel="0" collapsed="false">
      <c r="A2096" s="9" t="str">
        <f aca="false">IF('3. Layout Parts'!$A2096="","",TRIM('3. Layout Parts'!$A2096))</f>
        <v/>
      </c>
      <c r="B2096" s="9" t="str">
        <f aca="false">IF($A2096="","",'3. Layout Parts'!$D2096)</f>
        <v/>
      </c>
      <c r="C2096" s="9" t="str">
        <f aca="false">IF($A2096="","",'3. Layout Parts'!$B2096)</f>
        <v/>
      </c>
      <c r="D2096" s="9" t="str">
        <f aca="false">IF($A2096="","",'3. Layout Parts'!$C2096)</f>
        <v/>
      </c>
      <c r="E2096" s="9" t="str">
        <f aca="false">IF($A2096="","",IFERROR(INDEX('2. Schematic Parts'!$B$2:$B$3001,MATCH($A2096,'2. Schematic Parts'!$A$2:$A$3001,0)),"NOT FOUND"))</f>
        <v/>
      </c>
      <c r="F2096" s="9" t="str">
        <f aca="false">IF($A2096="","",IFERROR(INDEX('2. Schematic Parts'!$C$2:$C$3001,MATCH($A2096,'2. Schematic Parts'!$A$2:$A$3001,0))&amp;"","NOT FOUND"))</f>
        <v/>
      </c>
      <c r="G2096" s="9" t="str">
        <f aca="false">IF($A2096="","",IFERROR(INDEX('2. Schematic Parts'!$D$2:$D$3001,MATCH($A2096,'2. Schematic Parts'!$A$2:$A$3001,0))&amp;"","NOT FOUND"))</f>
        <v/>
      </c>
      <c r="H2096" s="9" t="str">
        <f aca="false">IF($A2096="","",IF(COUNTIF('2. Schematic Parts'!$A$2:$A$3001,$A2096)=0,"NOT IN SCHEMATIC","OK"))</f>
        <v/>
      </c>
      <c r="I2096" s="9" t="str">
        <f aca="false">IF($A2096="","",IF($H2096="NOT IN SCHEMATIC","",IF(UPPER(TRIM($C2096))=UPPER(TRIM($E2096)),"OK","MISMATCH")))</f>
        <v/>
      </c>
      <c r="J2096" s="9" t="str">
        <f aca="false">IF($A2096="","",IF($H2096="NOT IN SCHEMATIC","",IF($F2096="","NO SCH DECAL",IF($D2096="","",IF(UPPER(TRIM($D2096))=UPPER(TRIM($F2096)),"OK","MISMATCH")))))</f>
        <v/>
      </c>
      <c r="K2096" s="16" t="str">
        <f aca="false">IF($A2096="","",SUMPRODUCT(--ISNUMBER(SEARCH(","&amp;TRIM($A2096)&amp;",",","&amp;SUBSTITUTE('1. Master BOM'!$D$2:$D$400," ","")&amp;","))))</f>
        <v/>
      </c>
      <c r="L2096" s="16" t="str">
        <f aca="false">IF($A2096="","",IF($K2096&lt;&gt;1,0,SUMPRODUCT(ISNUMBER(SEARCH(","&amp;TRIM($A2096)&amp;",",","&amp;SUBSTITUTE('1. Master BOM'!$D$2:$D$400," ","")&amp;","))*ROW('1. Master BOM'!$D$2:$D$400))))</f>
        <v/>
      </c>
      <c r="M2096" s="9" t="str">
        <f aca="false">IF($A2096="","",IF($K2096=0,"NOT IN BOM",IF($K2096&gt;1,"MULTIPLE BOM LINES","OK")))</f>
        <v/>
      </c>
      <c r="N2096" s="9" t="str">
        <f aca="false">IF($A2096="","",IF($L2096=0,"—",INDEX('1. Master BOM'!$A$1:$A$400,$L2096)))</f>
        <v/>
      </c>
      <c r="O2096" s="9" t="str">
        <f aca="false">IF($A2096="","",IF($L2096=0,"—",INDEX('1. Master BOM'!$B$1:$B$400,$L2096)))</f>
        <v/>
      </c>
      <c r="P2096" s="9" t="str">
        <f aca="false">IF($A2096="","",IF(OR($H2096="NOT IN SCHEMATIC",$O2096="—"),"",IF($G2096="","NO SCH PN",IF(UPPER(TRIM($G2096))=UPPER(TRIM($O2096)),"OK","MISMATCH"))))</f>
        <v/>
      </c>
      <c r="Q2096" s="9" t="str">
        <f aca="false">IF($A2096="","",IF($L2096=0,"—",INDEX('1. Master BOM'!$E$1:$E$400,$L2096)))</f>
        <v/>
      </c>
      <c r="R2096" s="9" t="str">
        <f aca="false">IF($A2096="","",IF($L2096=0,"—",IF(T(INDEX('1. Master BOM'!$F$1:$F$400,$L2096))="","(not set)",INDEX('1. Master BOM'!$F$1:$F$400,$L2096))))</f>
        <v/>
      </c>
      <c r="S2096" s="9" t="str">
        <f aca="false">IF($A2096="","",IF(OR($R2096="—",$R2096="(not set)",$D2096=""),"",IF(ISNUMBER(SEARCH(SUBSTITUTE(SUBSTITUTE(SUBSTITUTE($R2096,"-",""),"_","")," ",""),SUBSTITUTE(SUBSTITUTE(SUBSTITUTE($D2096,"-",""),"_","")," ",""))),"OK","CHECK")))</f>
        <v/>
      </c>
      <c r="T2096" s="9" t="str">
        <f aca="false">IF($A2096="","",IF(OR($H2096="NOT IN SCHEMATIC",$I2096="MISMATCH",$J2096="MISMATCH",$P2096="MISMATCH",$M2096&lt;&gt;"OK"),"REVIEW","OK"))</f>
        <v/>
      </c>
      <c r="U2096" s="14"/>
      <c r="V2096" s="14"/>
      <c r="W2096" s="17"/>
      <c r="X2096" s="14"/>
    </row>
    <row r="2097" customFormat="false" ht="15" hidden="false" customHeight="false" outlineLevel="0" collapsed="false">
      <c r="A2097" s="9" t="str">
        <f aca="false">IF('3. Layout Parts'!$A2097="","",TRIM('3. Layout Parts'!$A2097))</f>
        <v/>
      </c>
      <c r="B2097" s="9" t="str">
        <f aca="false">IF($A2097="","",'3. Layout Parts'!$D2097)</f>
        <v/>
      </c>
      <c r="C2097" s="9" t="str">
        <f aca="false">IF($A2097="","",'3. Layout Parts'!$B2097)</f>
        <v/>
      </c>
      <c r="D2097" s="9" t="str">
        <f aca="false">IF($A2097="","",'3. Layout Parts'!$C2097)</f>
        <v/>
      </c>
      <c r="E2097" s="9" t="str">
        <f aca="false">IF($A2097="","",IFERROR(INDEX('2. Schematic Parts'!$B$2:$B$3001,MATCH($A2097,'2. Schematic Parts'!$A$2:$A$3001,0)),"NOT FOUND"))</f>
        <v/>
      </c>
      <c r="F2097" s="9" t="str">
        <f aca="false">IF($A2097="","",IFERROR(INDEX('2. Schematic Parts'!$C$2:$C$3001,MATCH($A2097,'2. Schematic Parts'!$A$2:$A$3001,0))&amp;"","NOT FOUND"))</f>
        <v/>
      </c>
      <c r="G2097" s="9" t="str">
        <f aca="false">IF($A2097="","",IFERROR(INDEX('2. Schematic Parts'!$D$2:$D$3001,MATCH($A2097,'2. Schematic Parts'!$A$2:$A$3001,0))&amp;"","NOT FOUND"))</f>
        <v/>
      </c>
      <c r="H2097" s="9" t="str">
        <f aca="false">IF($A2097="","",IF(COUNTIF('2. Schematic Parts'!$A$2:$A$3001,$A2097)=0,"NOT IN SCHEMATIC","OK"))</f>
        <v/>
      </c>
      <c r="I2097" s="9" t="str">
        <f aca="false">IF($A2097="","",IF($H2097="NOT IN SCHEMATIC","",IF(UPPER(TRIM($C2097))=UPPER(TRIM($E2097)),"OK","MISMATCH")))</f>
        <v/>
      </c>
      <c r="J2097" s="9" t="str">
        <f aca="false">IF($A2097="","",IF($H2097="NOT IN SCHEMATIC","",IF($F2097="","NO SCH DECAL",IF($D2097="","",IF(UPPER(TRIM($D2097))=UPPER(TRIM($F2097)),"OK","MISMATCH")))))</f>
        <v/>
      </c>
      <c r="K2097" s="16" t="str">
        <f aca="false">IF($A2097="","",SUMPRODUCT(--ISNUMBER(SEARCH(","&amp;TRIM($A2097)&amp;",",","&amp;SUBSTITUTE('1. Master BOM'!$D$2:$D$400," ","")&amp;","))))</f>
        <v/>
      </c>
      <c r="L2097" s="16" t="str">
        <f aca="false">IF($A2097="","",IF($K2097&lt;&gt;1,0,SUMPRODUCT(ISNUMBER(SEARCH(","&amp;TRIM($A2097)&amp;",",","&amp;SUBSTITUTE('1. Master BOM'!$D$2:$D$400," ","")&amp;","))*ROW('1. Master BOM'!$D$2:$D$400))))</f>
        <v/>
      </c>
      <c r="M2097" s="9" t="str">
        <f aca="false">IF($A2097="","",IF($K2097=0,"NOT IN BOM",IF($K2097&gt;1,"MULTIPLE BOM LINES","OK")))</f>
        <v/>
      </c>
      <c r="N2097" s="9" t="str">
        <f aca="false">IF($A2097="","",IF($L2097=0,"—",INDEX('1. Master BOM'!$A$1:$A$400,$L2097)))</f>
        <v/>
      </c>
      <c r="O2097" s="9" t="str">
        <f aca="false">IF($A2097="","",IF($L2097=0,"—",INDEX('1. Master BOM'!$B$1:$B$400,$L2097)))</f>
        <v/>
      </c>
      <c r="P2097" s="9" t="str">
        <f aca="false">IF($A2097="","",IF(OR($H2097="NOT IN SCHEMATIC",$O2097="—"),"",IF($G2097="","NO SCH PN",IF(UPPER(TRIM($G2097))=UPPER(TRIM($O2097)),"OK","MISMATCH"))))</f>
        <v/>
      </c>
      <c r="Q2097" s="9" t="str">
        <f aca="false">IF($A2097="","",IF($L2097=0,"—",INDEX('1. Master BOM'!$E$1:$E$400,$L2097)))</f>
        <v/>
      </c>
      <c r="R2097" s="9" t="str">
        <f aca="false">IF($A2097="","",IF($L2097=0,"—",IF(T(INDEX('1. Master BOM'!$F$1:$F$400,$L2097))="","(not set)",INDEX('1. Master BOM'!$F$1:$F$400,$L2097))))</f>
        <v/>
      </c>
      <c r="S2097" s="9" t="str">
        <f aca="false">IF($A2097="","",IF(OR($R2097="—",$R2097="(not set)",$D2097=""),"",IF(ISNUMBER(SEARCH(SUBSTITUTE(SUBSTITUTE(SUBSTITUTE($R2097,"-",""),"_","")," ",""),SUBSTITUTE(SUBSTITUTE(SUBSTITUTE($D2097,"-",""),"_","")," ",""))),"OK","CHECK")))</f>
        <v/>
      </c>
      <c r="T2097" s="9" t="str">
        <f aca="false">IF($A2097="","",IF(OR($H2097="NOT IN SCHEMATIC",$I2097="MISMATCH",$J2097="MISMATCH",$P2097="MISMATCH",$M2097&lt;&gt;"OK"),"REVIEW","OK"))</f>
        <v/>
      </c>
      <c r="U2097" s="14"/>
      <c r="V2097" s="14"/>
      <c r="W2097" s="17"/>
      <c r="X2097" s="14"/>
    </row>
    <row r="2098" customFormat="false" ht="15" hidden="false" customHeight="false" outlineLevel="0" collapsed="false">
      <c r="A2098" s="9" t="str">
        <f aca="false">IF('3. Layout Parts'!$A2098="","",TRIM('3. Layout Parts'!$A2098))</f>
        <v/>
      </c>
      <c r="B2098" s="9" t="str">
        <f aca="false">IF($A2098="","",'3. Layout Parts'!$D2098)</f>
        <v/>
      </c>
      <c r="C2098" s="9" t="str">
        <f aca="false">IF($A2098="","",'3. Layout Parts'!$B2098)</f>
        <v/>
      </c>
      <c r="D2098" s="9" t="str">
        <f aca="false">IF($A2098="","",'3. Layout Parts'!$C2098)</f>
        <v/>
      </c>
      <c r="E2098" s="9" t="str">
        <f aca="false">IF($A2098="","",IFERROR(INDEX('2. Schematic Parts'!$B$2:$B$3001,MATCH($A2098,'2. Schematic Parts'!$A$2:$A$3001,0)),"NOT FOUND"))</f>
        <v/>
      </c>
      <c r="F2098" s="9" t="str">
        <f aca="false">IF($A2098="","",IFERROR(INDEX('2. Schematic Parts'!$C$2:$C$3001,MATCH($A2098,'2. Schematic Parts'!$A$2:$A$3001,0))&amp;"","NOT FOUND"))</f>
        <v/>
      </c>
      <c r="G2098" s="9" t="str">
        <f aca="false">IF($A2098="","",IFERROR(INDEX('2. Schematic Parts'!$D$2:$D$3001,MATCH($A2098,'2. Schematic Parts'!$A$2:$A$3001,0))&amp;"","NOT FOUND"))</f>
        <v/>
      </c>
      <c r="H2098" s="9" t="str">
        <f aca="false">IF($A2098="","",IF(COUNTIF('2. Schematic Parts'!$A$2:$A$3001,$A2098)=0,"NOT IN SCHEMATIC","OK"))</f>
        <v/>
      </c>
      <c r="I2098" s="9" t="str">
        <f aca="false">IF($A2098="","",IF($H2098="NOT IN SCHEMATIC","",IF(UPPER(TRIM($C2098))=UPPER(TRIM($E2098)),"OK","MISMATCH")))</f>
        <v/>
      </c>
      <c r="J2098" s="9" t="str">
        <f aca="false">IF($A2098="","",IF($H2098="NOT IN SCHEMATIC","",IF($F2098="","NO SCH DECAL",IF($D2098="","",IF(UPPER(TRIM($D2098))=UPPER(TRIM($F2098)),"OK","MISMATCH")))))</f>
        <v/>
      </c>
      <c r="K2098" s="16" t="str">
        <f aca="false">IF($A2098="","",SUMPRODUCT(--ISNUMBER(SEARCH(","&amp;TRIM($A2098)&amp;",",","&amp;SUBSTITUTE('1. Master BOM'!$D$2:$D$400," ","")&amp;","))))</f>
        <v/>
      </c>
      <c r="L2098" s="16" t="str">
        <f aca="false">IF($A2098="","",IF($K2098&lt;&gt;1,0,SUMPRODUCT(ISNUMBER(SEARCH(","&amp;TRIM($A2098)&amp;",",","&amp;SUBSTITUTE('1. Master BOM'!$D$2:$D$400," ","")&amp;","))*ROW('1. Master BOM'!$D$2:$D$400))))</f>
        <v/>
      </c>
      <c r="M2098" s="9" t="str">
        <f aca="false">IF($A2098="","",IF($K2098=0,"NOT IN BOM",IF($K2098&gt;1,"MULTIPLE BOM LINES","OK")))</f>
        <v/>
      </c>
      <c r="N2098" s="9" t="str">
        <f aca="false">IF($A2098="","",IF($L2098=0,"—",INDEX('1. Master BOM'!$A$1:$A$400,$L2098)))</f>
        <v/>
      </c>
      <c r="O2098" s="9" t="str">
        <f aca="false">IF($A2098="","",IF($L2098=0,"—",INDEX('1. Master BOM'!$B$1:$B$400,$L2098)))</f>
        <v/>
      </c>
      <c r="P2098" s="9" t="str">
        <f aca="false">IF($A2098="","",IF(OR($H2098="NOT IN SCHEMATIC",$O2098="—"),"",IF($G2098="","NO SCH PN",IF(UPPER(TRIM($G2098))=UPPER(TRIM($O2098)),"OK","MISMATCH"))))</f>
        <v/>
      </c>
      <c r="Q2098" s="9" t="str">
        <f aca="false">IF($A2098="","",IF($L2098=0,"—",INDEX('1. Master BOM'!$E$1:$E$400,$L2098)))</f>
        <v/>
      </c>
      <c r="R2098" s="9" t="str">
        <f aca="false">IF($A2098="","",IF($L2098=0,"—",IF(T(INDEX('1. Master BOM'!$F$1:$F$400,$L2098))="","(not set)",INDEX('1. Master BOM'!$F$1:$F$400,$L2098))))</f>
        <v/>
      </c>
      <c r="S2098" s="9" t="str">
        <f aca="false">IF($A2098="","",IF(OR($R2098="—",$R2098="(not set)",$D2098=""),"",IF(ISNUMBER(SEARCH(SUBSTITUTE(SUBSTITUTE(SUBSTITUTE($R2098,"-",""),"_","")," ",""),SUBSTITUTE(SUBSTITUTE(SUBSTITUTE($D2098,"-",""),"_","")," ",""))),"OK","CHECK")))</f>
        <v/>
      </c>
      <c r="T2098" s="9" t="str">
        <f aca="false">IF($A2098="","",IF(OR($H2098="NOT IN SCHEMATIC",$I2098="MISMATCH",$J2098="MISMATCH",$P2098="MISMATCH",$M2098&lt;&gt;"OK"),"REVIEW","OK"))</f>
        <v/>
      </c>
      <c r="U2098" s="14"/>
      <c r="V2098" s="14"/>
      <c r="W2098" s="17"/>
      <c r="X2098" s="14"/>
    </row>
    <row r="2099" customFormat="false" ht="15" hidden="false" customHeight="false" outlineLevel="0" collapsed="false">
      <c r="A2099" s="9" t="str">
        <f aca="false">IF('3. Layout Parts'!$A2099="","",TRIM('3. Layout Parts'!$A2099))</f>
        <v/>
      </c>
      <c r="B2099" s="9" t="str">
        <f aca="false">IF($A2099="","",'3. Layout Parts'!$D2099)</f>
        <v/>
      </c>
      <c r="C2099" s="9" t="str">
        <f aca="false">IF($A2099="","",'3. Layout Parts'!$B2099)</f>
        <v/>
      </c>
      <c r="D2099" s="9" t="str">
        <f aca="false">IF($A2099="","",'3. Layout Parts'!$C2099)</f>
        <v/>
      </c>
      <c r="E2099" s="9" t="str">
        <f aca="false">IF($A2099="","",IFERROR(INDEX('2. Schematic Parts'!$B$2:$B$3001,MATCH($A2099,'2. Schematic Parts'!$A$2:$A$3001,0)),"NOT FOUND"))</f>
        <v/>
      </c>
      <c r="F2099" s="9" t="str">
        <f aca="false">IF($A2099="","",IFERROR(INDEX('2. Schematic Parts'!$C$2:$C$3001,MATCH($A2099,'2. Schematic Parts'!$A$2:$A$3001,0))&amp;"","NOT FOUND"))</f>
        <v/>
      </c>
      <c r="G2099" s="9" t="str">
        <f aca="false">IF($A2099="","",IFERROR(INDEX('2. Schematic Parts'!$D$2:$D$3001,MATCH($A2099,'2. Schematic Parts'!$A$2:$A$3001,0))&amp;"","NOT FOUND"))</f>
        <v/>
      </c>
      <c r="H2099" s="9" t="str">
        <f aca="false">IF($A2099="","",IF(COUNTIF('2. Schematic Parts'!$A$2:$A$3001,$A2099)=0,"NOT IN SCHEMATIC","OK"))</f>
        <v/>
      </c>
      <c r="I2099" s="9" t="str">
        <f aca="false">IF($A2099="","",IF($H2099="NOT IN SCHEMATIC","",IF(UPPER(TRIM($C2099))=UPPER(TRIM($E2099)),"OK","MISMATCH")))</f>
        <v/>
      </c>
      <c r="J2099" s="9" t="str">
        <f aca="false">IF($A2099="","",IF($H2099="NOT IN SCHEMATIC","",IF($F2099="","NO SCH DECAL",IF($D2099="","",IF(UPPER(TRIM($D2099))=UPPER(TRIM($F2099)),"OK","MISMATCH")))))</f>
        <v/>
      </c>
      <c r="K2099" s="16" t="str">
        <f aca="false">IF($A2099="","",SUMPRODUCT(--ISNUMBER(SEARCH(","&amp;TRIM($A2099)&amp;",",","&amp;SUBSTITUTE('1. Master BOM'!$D$2:$D$400," ","")&amp;","))))</f>
        <v/>
      </c>
      <c r="L2099" s="16" t="str">
        <f aca="false">IF($A2099="","",IF($K2099&lt;&gt;1,0,SUMPRODUCT(ISNUMBER(SEARCH(","&amp;TRIM($A2099)&amp;",",","&amp;SUBSTITUTE('1. Master BOM'!$D$2:$D$400," ","")&amp;","))*ROW('1. Master BOM'!$D$2:$D$400))))</f>
        <v/>
      </c>
      <c r="M2099" s="9" t="str">
        <f aca="false">IF($A2099="","",IF($K2099=0,"NOT IN BOM",IF($K2099&gt;1,"MULTIPLE BOM LINES","OK")))</f>
        <v/>
      </c>
      <c r="N2099" s="9" t="str">
        <f aca="false">IF($A2099="","",IF($L2099=0,"—",INDEX('1. Master BOM'!$A$1:$A$400,$L2099)))</f>
        <v/>
      </c>
      <c r="O2099" s="9" t="str">
        <f aca="false">IF($A2099="","",IF($L2099=0,"—",INDEX('1. Master BOM'!$B$1:$B$400,$L2099)))</f>
        <v/>
      </c>
      <c r="P2099" s="9" t="str">
        <f aca="false">IF($A2099="","",IF(OR($H2099="NOT IN SCHEMATIC",$O2099="—"),"",IF($G2099="","NO SCH PN",IF(UPPER(TRIM($G2099))=UPPER(TRIM($O2099)),"OK","MISMATCH"))))</f>
        <v/>
      </c>
      <c r="Q2099" s="9" t="str">
        <f aca="false">IF($A2099="","",IF($L2099=0,"—",INDEX('1. Master BOM'!$E$1:$E$400,$L2099)))</f>
        <v/>
      </c>
      <c r="R2099" s="9" t="str">
        <f aca="false">IF($A2099="","",IF($L2099=0,"—",IF(T(INDEX('1. Master BOM'!$F$1:$F$400,$L2099))="","(not set)",INDEX('1. Master BOM'!$F$1:$F$400,$L2099))))</f>
        <v/>
      </c>
      <c r="S2099" s="9" t="str">
        <f aca="false">IF($A2099="","",IF(OR($R2099="—",$R2099="(not set)",$D2099=""),"",IF(ISNUMBER(SEARCH(SUBSTITUTE(SUBSTITUTE(SUBSTITUTE($R2099,"-",""),"_","")," ",""),SUBSTITUTE(SUBSTITUTE(SUBSTITUTE($D2099,"-",""),"_","")," ",""))),"OK","CHECK")))</f>
        <v/>
      </c>
      <c r="T2099" s="9" t="str">
        <f aca="false">IF($A2099="","",IF(OR($H2099="NOT IN SCHEMATIC",$I2099="MISMATCH",$J2099="MISMATCH",$P2099="MISMATCH",$M2099&lt;&gt;"OK"),"REVIEW","OK"))</f>
        <v/>
      </c>
      <c r="U2099" s="14"/>
      <c r="V2099" s="14"/>
      <c r="W2099" s="17"/>
      <c r="X2099" s="14"/>
    </row>
    <row r="2100" customFormat="false" ht="15" hidden="false" customHeight="false" outlineLevel="0" collapsed="false">
      <c r="A2100" s="9" t="str">
        <f aca="false">IF('3. Layout Parts'!$A2100="","",TRIM('3. Layout Parts'!$A2100))</f>
        <v/>
      </c>
      <c r="B2100" s="9" t="str">
        <f aca="false">IF($A2100="","",'3. Layout Parts'!$D2100)</f>
        <v/>
      </c>
      <c r="C2100" s="9" t="str">
        <f aca="false">IF($A2100="","",'3. Layout Parts'!$B2100)</f>
        <v/>
      </c>
      <c r="D2100" s="9" t="str">
        <f aca="false">IF($A2100="","",'3. Layout Parts'!$C2100)</f>
        <v/>
      </c>
      <c r="E2100" s="9" t="str">
        <f aca="false">IF($A2100="","",IFERROR(INDEX('2. Schematic Parts'!$B$2:$B$3001,MATCH($A2100,'2. Schematic Parts'!$A$2:$A$3001,0)),"NOT FOUND"))</f>
        <v/>
      </c>
      <c r="F2100" s="9" t="str">
        <f aca="false">IF($A2100="","",IFERROR(INDEX('2. Schematic Parts'!$C$2:$C$3001,MATCH($A2100,'2. Schematic Parts'!$A$2:$A$3001,0))&amp;"","NOT FOUND"))</f>
        <v/>
      </c>
      <c r="G2100" s="9" t="str">
        <f aca="false">IF($A2100="","",IFERROR(INDEX('2. Schematic Parts'!$D$2:$D$3001,MATCH($A2100,'2. Schematic Parts'!$A$2:$A$3001,0))&amp;"","NOT FOUND"))</f>
        <v/>
      </c>
      <c r="H2100" s="9" t="str">
        <f aca="false">IF($A2100="","",IF(COUNTIF('2. Schematic Parts'!$A$2:$A$3001,$A2100)=0,"NOT IN SCHEMATIC","OK"))</f>
        <v/>
      </c>
      <c r="I2100" s="9" t="str">
        <f aca="false">IF($A2100="","",IF($H2100="NOT IN SCHEMATIC","",IF(UPPER(TRIM($C2100))=UPPER(TRIM($E2100)),"OK","MISMATCH")))</f>
        <v/>
      </c>
      <c r="J2100" s="9" t="str">
        <f aca="false">IF($A2100="","",IF($H2100="NOT IN SCHEMATIC","",IF($F2100="","NO SCH DECAL",IF($D2100="","",IF(UPPER(TRIM($D2100))=UPPER(TRIM($F2100)),"OK","MISMATCH")))))</f>
        <v/>
      </c>
      <c r="K2100" s="16" t="str">
        <f aca="false">IF($A2100="","",SUMPRODUCT(--ISNUMBER(SEARCH(","&amp;TRIM($A2100)&amp;",",","&amp;SUBSTITUTE('1. Master BOM'!$D$2:$D$400," ","")&amp;","))))</f>
        <v/>
      </c>
      <c r="L2100" s="16" t="str">
        <f aca="false">IF($A2100="","",IF($K2100&lt;&gt;1,0,SUMPRODUCT(ISNUMBER(SEARCH(","&amp;TRIM($A2100)&amp;",",","&amp;SUBSTITUTE('1. Master BOM'!$D$2:$D$400," ","")&amp;","))*ROW('1. Master BOM'!$D$2:$D$400))))</f>
        <v/>
      </c>
      <c r="M2100" s="9" t="str">
        <f aca="false">IF($A2100="","",IF($K2100=0,"NOT IN BOM",IF($K2100&gt;1,"MULTIPLE BOM LINES","OK")))</f>
        <v/>
      </c>
      <c r="N2100" s="9" t="str">
        <f aca="false">IF($A2100="","",IF($L2100=0,"—",INDEX('1. Master BOM'!$A$1:$A$400,$L2100)))</f>
        <v/>
      </c>
      <c r="O2100" s="9" t="str">
        <f aca="false">IF($A2100="","",IF($L2100=0,"—",INDEX('1. Master BOM'!$B$1:$B$400,$L2100)))</f>
        <v/>
      </c>
      <c r="P2100" s="9" t="str">
        <f aca="false">IF($A2100="","",IF(OR($H2100="NOT IN SCHEMATIC",$O2100="—"),"",IF($G2100="","NO SCH PN",IF(UPPER(TRIM($G2100))=UPPER(TRIM($O2100)),"OK","MISMATCH"))))</f>
        <v/>
      </c>
      <c r="Q2100" s="9" t="str">
        <f aca="false">IF($A2100="","",IF($L2100=0,"—",INDEX('1. Master BOM'!$E$1:$E$400,$L2100)))</f>
        <v/>
      </c>
      <c r="R2100" s="9" t="str">
        <f aca="false">IF($A2100="","",IF($L2100=0,"—",IF(T(INDEX('1. Master BOM'!$F$1:$F$400,$L2100))="","(not set)",INDEX('1. Master BOM'!$F$1:$F$400,$L2100))))</f>
        <v/>
      </c>
      <c r="S2100" s="9" t="str">
        <f aca="false">IF($A2100="","",IF(OR($R2100="—",$R2100="(not set)",$D2100=""),"",IF(ISNUMBER(SEARCH(SUBSTITUTE(SUBSTITUTE(SUBSTITUTE($R2100,"-",""),"_","")," ",""),SUBSTITUTE(SUBSTITUTE(SUBSTITUTE($D2100,"-",""),"_","")," ",""))),"OK","CHECK")))</f>
        <v/>
      </c>
      <c r="T2100" s="9" t="str">
        <f aca="false">IF($A2100="","",IF(OR($H2100="NOT IN SCHEMATIC",$I2100="MISMATCH",$J2100="MISMATCH",$P2100="MISMATCH",$M2100&lt;&gt;"OK"),"REVIEW","OK"))</f>
        <v/>
      </c>
      <c r="U2100" s="14"/>
      <c r="V2100" s="14"/>
      <c r="W2100" s="17"/>
      <c r="X2100" s="14"/>
    </row>
    <row r="2101" customFormat="false" ht="15" hidden="false" customHeight="false" outlineLevel="0" collapsed="false">
      <c r="A2101" s="9" t="str">
        <f aca="false">IF('3. Layout Parts'!$A2101="","",TRIM('3. Layout Parts'!$A2101))</f>
        <v/>
      </c>
      <c r="B2101" s="9" t="str">
        <f aca="false">IF($A2101="","",'3. Layout Parts'!$D2101)</f>
        <v/>
      </c>
      <c r="C2101" s="9" t="str">
        <f aca="false">IF($A2101="","",'3. Layout Parts'!$B2101)</f>
        <v/>
      </c>
      <c r="D2101" s="9" t="str">
        <f aca="false">IF($A2101="","",'3. Layout Parts'!$C2101)</f>
        <v/>
      </c>
      <c r="E2101" s="9" t="str">
        <f aca="false">IF($A2101="","",IFERROR(INDEX('2. Schematic Parts'!$B$2:$B$3001,MATCH($A2101,'2. Schematic Parts'!$A$2:$A$3001,0)),"NOT FOUND"))</f>
        <v/>
      </c>
      <c r="F2101" s="9" t="str">
        <f aca="false">IF($A2101="","",IFERROR(INDEX('2. Schematic Parts'!$C$2:$C$3001,MATCH($A2101,'2. Schematic Parts'!$A$2:$A$3001,0))&amp;"","NOT FOUND"))</f>
        <v/>
      </c>
      <c r="G2101" s="9" t="str">
        <f aca="false">IF($A2101="","",IFERROR(INDEX('2. Schematic Parts'!$D$2:$D$3001,MATCH($A2101,'2. Schematic Parts'!$A$2:$A$3001,0))&amp;"","NOT FOUND"))</f>
        <v/>
      </c>
      <c r="H2101" s="9" t="str">
        <f aca="false">IF($A2101="","",IF(COUNTIF('2. Schematic Parts'!$A$2:$A$3001,$A2101)=0,"NOT IN SCHEMATIC","OK"))</f>
        <v/>
      </c>
      <c r="I2101" s="9" t="str">
        <f aca="false">IF($A2101="","",IF($H2101="NOT IN SCHEMATIC","",IF(UPPER(TRIM($C2101))=UPPER(TRIM($E2101)),"OK","MISMATCH")))</f>
        <v/>
      </c>
      <c r="J2101" s="9" t="str">
        <f aca="false">IF($A2101="","",IF($H2101="NOT IN SCHEMATIC","",IF($F2101="","NO SCH DECAL",IF($D2101="","",IF(UPPER(TRIM($D2101))=UPPER(TRIM($F2101)),"OK","MISMATCH")))))</f>
        <v/>
      </c>
      <c r="K2101" s="16" t="str">
        <f aca="false">IF($A2101="","",SUMPRODUCT(--ISNUMBER(SEARCH(","&amp;TRIM($A2101)&amp;",",","&amp;SUBSTITUTE('1. Master BOM'!$D$2:$D$400," ","")&amp;","))))</f>
        <v/>
      </c>
      <c r="L2101" s="16" t="str">
        <f aca="false">IF($A2101="","",IF($K2101&lt;&gt;1,0,SUMPRODUCT(ISNUMBER(SEARCH(","&amp;TRIM($A2101)&amp;",",","&amp;SUBSTITUTE('1. Master BOM'!$D$2:$D$400," ","")&amp;","))*ROW('1. Master BOM'!$D$2:$D$400))))</f>
        <v/>
      </c>
      <c r="M2101" s="9" t="str">
        <f aca="false">IF($A2101="","",IF($K2101=0,"NOT IN BOM",IF($K2101&gt;1,"MULTIPLE BOM LINES","OK")))</f>
        <v/>
      </c>
      <c r="N2101" s="9" t="str">
        <f aca="false">IF($A2101="","",IF($L2101=0,"—",INDEX('1. Master BOM'!$A$1:$A$400,$L2101)))</f>
        <v/>
      </c>
      <c r="O2101" s="9" t="str">
        <f aca="false">IF($A2101="","",IF($L2101=0,"—",INDEX('1. Master BOM'!$B$1:$B$400,$L2101)))</f>
        <v/>
      </c>
      <c r="P2101" s="9" t="str">
        <f aca="false">IF($A2101="","",IF(OR($H2101="NOT IN SCHEMATIC",$O2101="—"),"",IF($G2101="","NO SCH PN",IF(UPPER(TRIM($G2101))=UPPER(TRIM($O2101)),"OK","MISMATCH"))))</f>
        <v/>
      </c>
      <c r="Q2101" s="9" t="str">
        <f aca="false">IF($A2101="","",IF($L2101=0,"—",INDEX('1. Master BOM'!$E$1:$E$400,$L2101)))</f>
        <v/>
      </c>
      <c r="R2101" s="9" t="str">
        <f aca="false">IF($A2101="","",IF($L2101=0,"—",IF(T(INDEX('1. Master BOM'!$F$1:$F$400,$L2101))="","(not set)",INDEX('1. Master BOM'!$F$1:$F$400,$L2101))))</f>
        <v/>
      </c>
      <c r="S2101" s="9" t="str">
        <f aca="false">IF($A2101="","",IF(OR($R2101="—",$R2101="(not set)",$D2101=""),"",IF(ISNUMBER(SEARCH(SUBSTITUTE(SUBSTITUTE(SUBSTITUTE($R2101,"-",""),"_","")," ",""),SUBSTITUTE(SUBSTITUTE(SUBSTITUTE($D2101,"-",""),"_","")," ",""))),"OK","CHECK")))</f>
        <v/>
      </c>
      <c r="T2101" s="9" t="str">
        <f aca="false">IF($A2101="","",IF(OR($H2101="NOT IN SCHEMATIC",$I2101="MISMATCH",$J2101="MISMATCH",$P2101="MISMATCH",$M2101&lt;&gt;"OK"),"REVIEW","OK"))</f>
        <v/>
      </c>
      <c r="U2101" s="14"/>
      <c r="V2101" s="14"/>
      <c r="W2101" s="17"/>
      <c r="X2101" s="14"/>
    </row>
    <row r="2102" customFormat="false" ht="15" hidden="false" customHeight="false" outlineLevel="0" collapsed="false">
      <c r="A2102" s="9" t="str">
        <f aca="false">IF('3. Layout Parts'!$A2102="","",TRIM('3. Layout Parts'!$A2102))</f>
        <v/>
      </c>
      <c r="B2102" s="9" t="str">
        <f aca="false">IF($A2102="","",'3. Layout Parts'!$D2102)</f>
        <v/>
      </c>
      <c r="C2102" s="9" t="str">
        <f aca="false">IF($A2102="","",'3. Layout Parts'!$B2102)</f>
        <v/>
      </c>
      <c r="D2102" s="9" t="str">
        <f aca="false">IF($A2102="","",'3. Layout Parts'!$C2102)</f>
        <v/>
      </c>
      <c r="E2102" s="9" t="str">
        <f aca="false">IF($A2102="","",IFERROR(INDEX('2. Schematic Parts'!$B$2:$B$3001,MATCH($A2102,'2. Schematic Parts'!$A$2:$A$3001,0)),"NOT FOUND"))</f>
        <v/>
      </c>
      <c r="F2102" s="9" t="str">
        <f aca="false">IF($A2102="","",IFERROR(INDEX('2. Schematic Parts'!$C$2:$C$3001,MATCH($A2102,'2. Schematic Parts'!$A$2:$A$3001,0))&amp;"","NOT FOUND"))</f>
        <v/>
      </c>
      <c r="G2102" s="9" t="str">
        <f aca="false">IF($A2102="","",IFERROR(INDEX('2. Schematic Parts'!$D$2:$D$3001,MATCH($A2102,'2. Schematic Parts'!$A$2:$A$3001,0))&amp;"","NOT FOUND"))</f>
        <v/>
      </c>
      <c r="H2102" s="9" t="str">
        <f aca="false">IF($A2102="","",IF(COUNTIF('2. Schematic Parts'!$A$2:$A$3001,$A2102)=0,"NOT IN SCHEMATIC","OK"))</f>
        <v/>
      </c>
      <c r="I2102" s="9" t="str">
        <f aca="false">IF($A2102="","",IF($H2102="NOT IN SCHEMATIC","",IF(UPPER(TRIM($C2102))=UPPER(TRIM($E2102)),"OK","MISMATCH")))</f>
        <v/>
      </c>
      <c r="J2102" s="9" t="str">
        <f aca="false">IF($A2102="","",IF($H2102="NOT IN SCHEMATIC","",IF($F2102="","NO SCH DECAL",IF($D2102="","",IF(UPPER(TRIM($D2102))=UPPER(TRIM($F2102)),"OK","MISMATCH")))))</f>
        <v/>
      </c>
      <c r="K2102" s="16" t="str">
        <f aca="false">IF($A2102="","",SUMPRODUCT(--ISNUMBER(SEARCH(","&amp;TRIM($A2102)&amp;",",","&amp;SUBSTITUTE('1. Master BOM'!$D$2:$D$400," ","")&amp;","))))</f>
        <v/>
      </c>
      <c r="L2102" s="16" t="str">
        <f aca="false">IF($A2102="","",IF($K2102&lt;&gt;1,0,SUMPRODUCT(ISNUMBER(SEARCH(","&amp;TRIM($A2102)&amp;",",","&amp;SUBSTITUTE('1. Master BOM'!$D$2:$D$400," ","")&amp;","))*ROW('1. Master BOM'!$D$2:$D$400))))</f>
        <v/>
      </c>
      <c r="M2102" s="9" t="str">
        <f aca="false">IF($A2102="","",IF($K2102=0,"NOT IN BOM",IF($K2102&gt;1,"MULTIPLE BOM LINES","OK")))</f>
        <v/>
      </c>
      <c r="N2102" s="9" t="str">
        <f aca="false">IF($A2102="","",IF($L2102=0,"—",INDEX('1. Master BOM'!$A$1:$A$400,$L2102)))</f>
        <v/>
      </c>
      <c r="O2102" s="9" t="str">
        <f aca="false">IF($A2102="","",IF($L2102=0,"—",INDEX('1. Master BOM'!$B$1:$B$400,$L2102)))</f>
        <v/>
      </c>
      <c r="P2102" s="9" t="str">
        <f aca="false">IF($A2102="","",IF(OR($H2102="NOT IN SCHEMATIC",$O2102="—"),"",IF($G2102="","NO SCH PN",IF(UPPER(TRIM($G2102))=UPPER(TRIM($O2102)),"OK","MISMATCH"))))</f>
        <v/>
      </c>
      <c r="Q2102" s="9" t="str">
        <f aca="false">IF($A2102="","",IF($L2102=0,"—",INDEX('1. Master BOM'!$E$1:$E$400,$L2102)))</f>
        <v/>
      </c>
      <c r="R2102" s="9" t="str">
        <f aca="false">IF($A2102="","",IF($L2102=0,"—",IF(T(INDEX('1. Master BOM'!$F$1:$F$400,$L2102))="","(not set)",INDEX('1. Master BOM'!$F$1:$F$400,$L2102))))</f>
        <v/>
      </c>
      <c r="S2102" s="9" t="str">
        <f aca="false">IF($A2102="","",IF(OR($R2102="—",$R2102="(not set)",$D2102=""),"",IF(ISNUMBER(SEARCH(SUBSTITUTE(SUBSTITUTE(SUBSTITUTE($R2102,"-",""),"_","")," ",""),SUBSTITUTE(SUBSTITUTE(SUBSTITUTE($D2102,"-",""),"_","")," ",""))),"OK","CHECK")))</f>
        <v/>
      </c>
      <c r="T2102" s="9" t="str">
        <f aca="false">IF($A2102="","",IF(OR($H2102="NOT IN SCHEMATIC",$I2102="MISMATCH",$J2102="MISMATCH",$P2102="MISMATCH",$M2102&lt;&gt;"OK"),"REVIEW","OK"))</f>
        <v/>
      </c>
      <c r="U2102" s="14"/>
      <c r="V2102" s="14"/>
      <c r="W2102" s="17"/>
      <c r="X2102" s="14"/>
    </row>
    <row r="2103" customFormat="false" ht="15" hidden="false" customHeight="false" outlineLevel="0" collapsed="false">
      <c r="A2103" s="9" t="str">
        <f aca="false">IF('3. Layout Parts'!$A2103="","",TRIM('3. Layout Parts'!$A2103))</f>
        <v/>
      </c>
      <c r="B2103" s="9" t="str">
        <f aca="false">IF($A2103="","",'3. Layout Parts'!$D2103)</f>
        <v/>
      </c>
      <c r="C2103" s="9" t="str">
        <f aca="false">IF($A2103="","",'3. Layout Parts'!$B2103)</f>
        <v/>
      </c>
      <c r="D2103" s="9" t="str">
        <f aca="false">IF($A2103="","",'3. Layout Parts'!$C2103)</f>
        <v/>
      </c>
      <c r="E2103" s="9" t="str">
        <f aca="false">IF($A2103="","",IFERROR(INDEX('2. Schematic Parts'!$B$2:$B$3001,MATCH($A2103,'2. Schematic Parts'!$A$2:$A$3001,0)),"NOT FOUND"))</f>
        <v/>
      </c>
      <c r="F2103" s="9" t="str">
        <f aca="false">IF($A2103="","",IFERROR(INDEX('2. Schematic Parts'!$C$2:$C$3001,MATCH($A2103,'2. Schematic Parts'!$A$2:$A$3001,0))&amp;"","NOT FOUND"))</f>
        <v/>
      </c>
      <c r="G2103" s="9" t="str">
        <f aca="false">IF($A2103="","",IFERROR(INDEX('2. Schematic Parts'!$D$2:$D$3001,MATCH($A2103,'2. Schematic Parts'!$A$2:$A$3001,0))&amp;"","NOT FOUND"))</f>
        <v/>
      </c>
      <c r="H2103" s="9" t="str">
        <f aca="false">IF($A2103="","",IF(COUNTIF('2. Schematic Parts'!$A$2:$A$3001,$A2103)=0,"NOT IN SCHEMATIC","OK"))</f>
        <v/>
      </c>
      <c r="I2103" s="9" t="str">
        <f aca="false">IF($A2103="","",IF($H2103="NOT IN SCHEMATIC","",IF(UPPER(TRIM($C2103))=UPPER(TRIM($E2103)),"OK","MISMATCH")))</f>
        <v/>
      </c>
      <c r="J2103" s="9" t="str">
        <f aca="false">IF($A2103="","",IF($H2103="NOT IN SCHEMATIC","",IF($F2103="","NO SCH DECAL",IF($D2103="","",IF(UPPER(TRIM($D2103))=UPPER(TRIM($F2103)),"OK","MISMATCH")))))</f>
        <v/>
      </c>
      <c r="K2103" s="16" t="str">
        <f aca="false">IF($A2103="","",SUMPRODUCT(--ISNUMBER(SEARCH(","&amp;TRIM($A2103)&amp;",",","&amp;SUBSTITUTE('1. Master BOM'!$D$2:$D$400," ","")&amp;","))))</f>
        <v/>
      </c>
      <c r="L2103" s="16" t="str">
        <f aca="false">IF($A2103="","",IF($K2103&lt;&gt;1,0,SUMPRODUCT(ISNUMBER(SEARCH(","&amp;TRIM($A2103)&amp;",",","&amp;SUBSTITUTE('1. Master BOM'!$D$2:$D$400," ","")&amp;","))*ROW('1. Master BOM'!$D$2:$D$400))))</f>
        <v/>
      </c>
      <c r="M2103" s="9" t="str">
        <f aca="false">IF($A2103="","",IF($K2103=0,"NOT IN BOM",IF($K2103&gt;1,"MULTIPLE BOM LINES","OK")))</f>
        <v/>
      </c>
      <c r="N2103" s="9" t="str">
        <f aca="false">IF($A2103="","",IF($L2103=0,"—",INDEX('1. Master BOM'!$A$1:$A$400,$L2103)))</f>
        <v/>
      </c>
      <c r="O2103" s="9" t="str">
        <f aca="false">IF($A2103="","",IF($L2103=0,"—",INDEX('1. Master BOM'!$B$1:$B$400,$L2103)))</f>
        <v/>
      </c>
      <c r="P2103" s="9" t="str">
        <f aca="false">IF($A2103="","",IF(OR($H2103="NOT IN SCHEMATIC",$O2103="—"),"",IF($G2103="","NO SCH PN",IF(UPPER(TRIM($G2103))=UPPER(TRIM($O2103)),"OK","MISMATCH"))))</f>
        <v/>
      </c>
      <c r="Q2103" s="9" t="str">
        <f aca="false">IF($A2103="","",IF($L2103=0,"—",INDEX('1. Master BOM'!$E$1:$E$400,$L2103)))</f>
        <v/>
      </c>
      <c r="R2103" s="9" t="str">
        <f aca="false">IF($A2103="","",IF($L2103=0,"—",IF(T(INDEX('1. Master BOM'!$F$1:$F$400,$L2103))="","(not set)",INDEX('1. Master BOM'!$F$1:$F$400,$L2103))))</f>
        <v/>
      </c>
      <c r="S2103" s="9" t="str">
        <f aca="false">IF($A2103="","",IF(OR($R2103="—",$R2103="(not set)",$D2103=""),"",IF(ISNUMBER(SEARCH(SUBSTITUTE(SUBSTITUTE(SUBSTITUTE($R2103,"-",""),"_","")," ",""),SUBSTITUTE(SUBSTITUTE(SUBSTITUTE($D2103,"-",""),"_","")," ",""))),"OK","CHECK")))</f>
        <v/>
      </c>
      <c r="T2103" s="9" t="str">
        <f aca="false">IF($A2103="","",IF(OR($H2103="NOT IN SCHEMATIC",$I2103="MISMATCH",$J2103="MISMATCH",$P2103="MISMATCH",$M2103&lt;&gt;"OK"),"REVIEW","OK"))</f>
        <v/>
      </c>
      <c r="U2103" s="14"/>
      <c r="V2103" s="14"/>
      <c r="W2103" s="17"/>
      <c r="X2103" s="14"/>
    </row>
    <row r="2104" customFormat="false" ht="15" hidden="false" customHeight="false" outlineLevel="0" collapsed="false">
      <c r="A2104" s="9" t="str">
        <f aca="false">IF('3. Layout Parts'!$A2104="","",TRIM('3. Layout Parts'!$A2104))</f>
        <v/>
      </c>
      <c r="B2104" s="9" t="str">
        <f aca="false">IF($A2104="","",'3. Layout Parts'!$D2104)</f>
        <v/>
      </c>
      <c r="C2104" s="9" t="str">
        <f aca="false">IF($A2104="","",'3. Layout Parts'!$B2104)</f>
        <v/>
      </c>
      <c r="D2104" s="9" t="str">
        <f aca="false">IF($A2104="","",'3. Layout Parts'!$C2104)</f>
        <v/>
      </c>
      <c r="E2104" s="9" t="str">
        <f aca="false">IF($A2104="","",IFERROR(INDEX('2. Schematic Parts'!$B$2:$B$3001,MATCH($A2104,'2. Schematic Parts'!$A$2:$A$3001,0)),"NOT FOUND"))</f>
        <v/>
      </c>
      <c r="F2104" s="9" t="str">
        <f aca="false">IF($A2104="","",IFERROR(INDEX('2. Schematic Parts'!$C$2:$C$3001,MATCH($A2104,'2. Schematic Parts'!$A$2:$A$3001,0))&amp;"","NOT FOUND"))</f>
        <v/>
      </c>
      <c r="G2104" s="9" t="str">
        <f aca="false">IF($A2104="","",IFERROR(INDEX('2. Schematic Parts'!$D$2:$D$3001,MATCH($A2104,'2. Schematic Parts'!$A$2:$A$3001,0))&amp;"","NOT FOUND"))</f>
        <v/>
      </c>
      <c r="H2104" s="9" t="str">
        <f aca="false">IF($A2104="","",IF(COUNTIF('2. Schematic Parts'!$A$2:$A$3001,$A2104)=0,"NOT IN SCHEMATIC","OK"))</f>
        <v/>
      </c>
      <c r="I2104" s="9" t="str">
        <f aca="false">IF($A2104="","",IF($H2104="NOT IN SCHEMATIC","",IF(UPPER(TRIM($C2104))=UPPER(TRIM($E2104)),"OK","MISMATCH")))</f>
        <v/>
      </c>
      <c r="J2104" s="9" t="str">
        <f aca="false">IF($A2104="","",IF($H2104="NOT IN SCHEMATIC","",IF($F2104="","NO SCH DECAL",IF($D2104="","",IF(UPPER(TRIM($D2104))=UPPER(TRIM($F2104)),"OK","MISMATCH")))))</f>
        <v/>
      </c>
      <c r="K2104" s="16" t="str">
        <f aca="false">IF($A2104="","",SUMPRODUCT(--ISNUMBER(SEARCH(","&amp;TRIM($A2104)&amp;",",","&amp;SUBSTITUTE('1. Master BOM'!$D$2:$D$400," ","")&amp;","))))</f>
        <v/>
      </c>
      <c r="L2104" s="16" t="str">
        <f aca="false">IF($A2104="","",IF($K2104&lt;&gt;1,0,SUMPRODUCT(ISNUMBER(SEARCH(","&amp;TRIM($A2104)&amp;",",","&amp;SUBSTITUTE('1. Master BOM'!$D$2:$D$400," ","")&amp;","))*ROW('1. Master BOM'!$D$2:$D$400))))</f>
        <v/>
      </c>
      <c r="M2104" s="9" t="str">
        <f aca="false">IF($A2104="","",IF($K2104=0,"NOT IN BOM",IF($K2104&gt;1,"MULTIPLE BOM LINES","OK")))</f>
        <v/>
      </c>
      <c r="N2104" s="9" t="str">
        <f aca="false">IF($A2104="","",IF($L2104=0,"—",INDEX('1. Master BOM'!$A$1:$A$400,$L2104)))</f>
        <v/>
      </c>
      <c r="O2104" s="9" t="str">
        <f aca="false">IF($A2104="","",IF($L2104=0,"—",INDEX('1. Master BOM'!$B$1:$B$400,$L2104)))</f>
        <v/>
      </c>
      <c r="P2104" s="9" t="str">
        <f aca="false">IF($A2104="","",IF(OR($H2104="NOT IN SCHEMATIC",$O2104="—"),"",IF($G2104="","NO SCH PN",IF(UPPER(TRIM($G2104))=UPPER(TRIM($O2104)),"OK","MISMATCH"))))</f>
        <v/>
      </c>
      <c r="Q2104" s="9" t="str">
        <f aca="false">IF($A2104="","",IF($L2104=0,"—",INDEX('1. Master BOM'!$E$1:$E$400,$L2104)))</f>
        <v/>
      </c>
      <c r="R2104" s="9" t="str">
        <f aca="false">IF($A2104="","",IF($L2104=0,"—",IF(T(INDEX('1. Master BOM'!$F$1:$F$400,$L2104))="","(not set)",INDEX('1. Master BOM'!$F$1:$F$400,$L2104))))</f>
        <v/>
      </c>
      <c r="S2104" s="9" t="str">
        <f aca="false">IF($A2104="","",IF(OR($R2104="—",$R2104="(not set)",$D2104=""),"",IF(ISNUMBER(SEARCH(SUBSTITUTE(SUBSTITUTE(SUBSTITUTE($R2104,"-",""),"_","")," ",""),SUBSTITUTE(SUBSTITUTE(SUBSTITUTE($D2104,"-",""),"_","")," ",""))),"OK","CHECK")))</f>
        <v/>
      </c>
      <c r="T2104" s="9" t="str">
        <f aca="false">IF($A2104="","",IF(OR($H2104="NOT IN SCHEMATIC",$I2104="MISMATCH",$J2104="MISMATCH",$P2104="MISMATCH",$M2104&lt;&gt;"OK"),"REVIEW","OK"))</f>
        <v/>
      </c>
      <c r="U2104" s="14"/>
      <c r="V2104" s="14"/>
      <c r="W2104" s="17"/>
      <c r="X2104" s="14"/>
    </row>
    <row r="2105" customFormat="false" ht="15" hidden="false" customHeight="false" outlineLevel="0" collapsed="false">
      <c r="A2105" s="9" t="str">
        <f aca="false">IF('3. Layout Parts'!$A2105="","",TRIM('3. Layout Parts'!$A2105))</f>
        <v/>
      </c>
      <c r="B2105" s="9" t="str">
        <f aca="false">IF($A2105="","",'3. Layout Parts'!$D2105)</f>
        <v/>
      </c>
      <c r="C2105" s="9" t="str">
        <f aca="false">IF($A2105="","",'3. Layout Parts'!$B2105)</f>
        <v/>
      </c>
      <c r="D2105" s="9" t="str">
        <f aca="false">IF($A2105="","",'3. Layout Parts'!$C2105)</f>
        <v/>
      </c>
      <c r="E2105" s="9" t="str">
        <f aca="false">IF($A2105="","",IFERROR(INDEX('2. Schematic Parts'!$B$2:$B$3001,MATCH($A2105,'2. Schematic Parts'!$A$2:$A$3001,0)),"NOT FOUND"))</f>
        <v/>
      </c>
      <c r="F2105" s="9" t="str">
        <f aca="false">IF($A2105="","",IFERROR(INDEX('2. Schematic Parts'!$C$2:$C$3001,MATCH($A2105,'2. Schematic Parts'!$A$2:$A$3001,0))&amp;"","NOT FOUND"))</f>
        <v/>
      </c>
      <c r="G2105" s="9" t="str">
        <f aca="false">IF($A2105="","",IFERROR(INDEX('2. Schematic Parts'!$D$2:$D$3001,MATCH($A2105,'2. Schematic Parts'!$A$2:$A$3001,0))&amp;"","NOT FOUND"))</f>
        <v/>
      </c>
      <c r="H2105" s="9" t="str">
        <f aca="false">IF($A2105="","",IF(COUNTIF('2. Schematic Parts'!$A$2:$A$3001,$A2105)=0,"NOT IN SCHEMATIC","OK"))</f>
        <v/>
      </c>
      <c r="I2105" s="9" t="str">
        <f aca="false">IF($A2105="","",IF($H2105="NOT IN SCHEMATIC","",IF(UPPER(TRIM($C2105))=UPPER(TRIM($E2105)),"OK","MISMATCH")))</f>
        <v/>
      </c>
      <c r="J2105" s="9" t="str">
        <f aca="false">IF($A2105="","",IF($H2105="NOT IN SCHEMATIC","",IF($F2105="","NO SCH DECAL",IF($D2105="","",IF(UPPER(TRIM($D2105))=UPPER(TRIM($F2105)),"OK","MISMATCH")))))</f>
        <v/>
      </c>
      <c r="K2105" s="16" t="str">
        <f aca="false">IF($A2105="","",SUMPRODUCT(--ISNUMBER(SEARCH(","&amp;TRIM($A2105)&amp;",",","&amp;SUBSTITUTE('1. Master BOM'!$D$2:$D$400," ","")&amp;","))))</f>
        <v/>
      </c>
      <c r="L2105" s="16" t="str">
        <f aca="false">IF($A2105="","",IF($K2105&lt;&gt;1,0,SUMPRODUCT(ISNUMBER(SEARCH(","&amp;TRIM($A2105)&amp;",",","&amp;SUBSTITUTE('1. Master BOM'!$D$2:$D$400," ","")&amp;","))*ROW('1. Master BOM'!$D$2:$D$400))))</f>
        <v/>
      </c>
      <c r="M2105" s="9" t="str">
        <f aca="false">IF($A2105="","",IF($K2105=0,"NOT IN BOM",IF($K2105&gt;1,"MULTIPLE BOM LINES","OK")))</f>
        <v/>
      </c>
      <c r="N2105" s="9" t="str">
        <f aca="false">IF($A2105="","",IF($L2105=0,"—",INDEX('1. Master BOM'!$A$1:$A$400,$L2105)))</f>
        <v/>
      </c>
      <c r="O2105" s="9" t="str">
        <f aca="false">IF($A2105="","",IF($L2105=0,"—",INDEX('1. Master BOM'!$B$1:$B$400,$L2105)))</f>
        <v/>
      </c>
      <c r="P2105" s="9" t="str">
        <f aca="false">IF($A2105="","",IF(OR($H2105="NOT IN SCHEMATIC",$O2105="—"),"",IF($G2105="","NO SCH PN",IF(UPPER(TRIM($G2105))=UPPER(TRIM($O2105)),"OK","MISMATCH"))))</f>
        <v/>
      </c>
      <c r="Q2105" s="9" t="str">
        <f aca="false">IF($A2105="","",IF($L2105=0,"—",INDEX('1. Master BOM'!$E$1:$E$400,$L2105)))</f>
        <v/>
      </c>
      <c r="R2105" s="9" t="str">
        <f aca="false">IF($A2105="","",IF($L2105=0,"—",IF(T(INDEX('1. Master BOM'!$F$1:$F$400,$L2105))="","(not set)",INDEX('1. Master BOM'!$F$1:$F$400,$L2105))))</f>
        <v/>
      </c>
      <c r="S2105" s="9" t="str">
        <f aca="false">IF($A2105="","",IF(OR($R2105="—",$R2105="(not set)",$D2105=""),"",IF(ISNUMBER(SEARCH(SUBSTITUTE(SUBSTITUTE(SUBSTITUTE($R2105,"-",""),"_","")," ",""),SUBSTITUTE(SUBSTITUTE(SUBSTITUTE($D2105,"-",""),"_","")," ",""))),"OK","CHECK")))</f>
        <v/>
      </c>
      <c r="T2105" s="9" t="str">
        <f aca="false">IF($A2105="","",IF(OR($H2105="NOT IN SCHEMATIC",$I2105="MISMATCH",$J2105="MISMATCH",$P2105="MISMATCH",$M2105&lt;&gt;"OK"),"REVIEW","OK"))</f>
        <v/>
      </c>
      <c r="U2105" s="14"/>
      <c r="V2105" s="14"/>
      <c r="W2105" s="17"/>
      <c r="X2105" s="14"/>
    </row>
    <row r="2106" customFormat="false" ht="15" hidden="false" customHeight="false" outlineLevel="0" collapsed="false">
      <c r="A2106" s="9" t="str">
        <f aca="false">IF('3. Layout Parts'!$A2106="","",TRIM('3. Layout Parts'!$A2106))</f>
        <v/>
      </c>
      <c r="B2106" s="9" t="str">
        <f aca="false">IF($A2106="","",'3. Layout Parts'!$D2106)</f>
        <v/>
      </c>
      <c r="C2106" s="9" t="str">
        <f aca="false">IF($A2106="","",'3. Layout Parts'!$B2106)</f>
        <v/>
      </c>
      <c r="D2106" s="9" t="str">
        <f aca="false">IF($A2106="","",'3. Layout Parts'!$C2106)</f>
        <v/>
      </c>
      <c r="E2106" s="9" t="str">
        <f aca="false">IF($A2106="","",IFERROR(INDEX('2. Schematic Parts'!$B$2:$B$3001,MATCH($A2106,'2. Schematic Parts'!$A$2:$A$3001,0)),"NOT FOUND"))</f>
        <v/>
      </c>
      <c r="F2106" s="9" t="str">
        <f aca="false">IF($A2106="","",IFERROR(INDEX('2. Schematic Parts'!$C$2:$C$3001,MATCH($A2106,'2. Schematic Parts'!$A$2:$A$3001,0))&amp;"","NOT FOUND"))</f>
        <v/>
      </c>
      <c r="G2106" s="9" t="str">
        <f aca="false">IF($A2106="","",IFERROR(INDEX('2. Schematic Parts'!$D$2:$D$3001,MATCH($A2106,'2. Schematic Parts'!$A$2:$A$3001,0))&amp;"","NOT FOUND"))</f>
        <v/>
      </c>
      <c r="H2106" s="9" t="str">
        <f aca="false">IF($A2106="","",IF(COUNTIF('2. Schematic Parts'!$A$2:$A$3001,$A2106)=0,"NOT IN SCHEMATIC","OK"))</f>
        <v/>
      </c>
      <c r="I2106" s="9" t="str">
        <f aca="false">IF($A2106="","",IF($H2106="NOT IN SCHEMATIC","",IF(UPPER(TRIM($C2106))=UPPER(TRIM($E2106)),"OK","MISMATCH")))</f>
        <v/>
      </c>
      <c r="J2106" s="9" t="str">
        <f aca="false">IF($A2106="","",IF($H2106="NOT IN SCHEMATIC","",IF($F2106="","NO SCH DECAL",IF($D2106="","",IF(UPPER(TRIM($D2106))=UPPER(TRIM($F2106)),"OK","MISMATCH")))))</f>
        <v/>
      </c>
      <c r="K2106" s="16" t="str">
        <f aca="false">IF($A2106="","",SUMPRODUCT(--ISNUMBER(SEARCH(","&amp;TRIM($A2106)&amp;",",","&amp;SUBSTITUTE('1. Master BOM'!$D$2:$D$400," ","")&amp;","))))</f>
        <v/>
      </c>
      <c r="L2106" s="16" t="str">
        <f aca="false">IF($A2106="","",IF($K2106&lt;&gt;1,0,SUMPRODUCT(ISNUMBER(SEARCH(","&amp;TRIM($A2106)&amp;",",","&amp;SUBSTITUTE('1. Master BOM'!$D$2:$D$400," ","")&amp;","))*ROW('1. Master BOM'!$D$2:$D$400))))</f>
        <v/>
      </c>
      <c r="M2106" s="9" t="str">
        <f aca="false">IF($A2106="","",IF($K2106=0,"NOT IN BOM",IF($K2106&gt;1,"MULTIPLE BOM LINES","OK")))</f>
        <v/>
      </c>
      <c r="N2106" s="9" t="str">
        <f aca="false">IF($A2106="","",IF($L2106=0,"—",INDEX('1. Master BOM'!$A$1:$A$400,$L2106)))</f>
        <v/>
      </c>
      <c r="O2106" s="9" t="str">
        <f aca="false">IF($A2106="","",IF($L2106=0,"—",INDEX('1. Master BOM'!$B$1:$B$400,$L2106)))</f>
        <v/>
      </c>
      <c r="P2106" s="9" t="str">
        <f aca="false">IF($A2106="","",IF(OR($H2106="NOT IN SCHEMATIC",$O2106="—"),"",IF($G2106="","NO SCH PN",IF(UPPER(TRIM($G2106))=UPPER(TRIM($O2106)),"OK","MISMATCH"))))</f>
        <v/>
      </c>
      <c r="Q2106" s="9" t="str">
        <f aca="false">IF($A2106="","",IF($L2106=0,"—",INDEX('1. Master BOM'!$E$1:$E$400,$L2106)))</f>
        <v/>
      </c>
      <c r="R2106" s="9" t="str">
        <f aca="false">IF($A2106="","",IF($L2106=0,"—",IF(T(INDEX('1. Master BOM'!$F$1:$F$400,$L2106))="","(not set)",INDEX('1. Master BOM'!$F$1:$F$400,$L2106))))</f>
        <v/>
      </c>
      <c r="S2106" s="9" t="str">
        <f aca="false">IF($A2106="","",IF(OR($R2106="—",$R2106="(not set)",$D2106=""),"",IF(ISNUMBER(SEARCH(SUBSTITUTE(SUBSTITUTE(SUBSTITUTE($R2106,"-",""),"_","")," ",""),SUBSTITUTE(SUBSTITUTE(SUBSTITUTE($D2106,"-",""),"_","")," ",""))),"OK","CHECK")))</f>
        <v/>
      </c>
      <c r="T2106" s="9" t="str">
        <f aca="false">IF($A2106="","",IF(OR($H2106="NOT IN SCHEMATIC",$I2106="MISMATCH",$J2106="MISMATCH",$P2106="MISMATCH",$M2106&lt;&gt;"OK"),"REVIEW","OK"))</f>
        <v/>
      </c>
      <c r="U2106" s="14"/>
      <c r="V2106" s="14"/>
      <c r="W2106" s="17"/>
      <c r="X2106" s="14"/>
    </row>
    <row r="2107" customFormat="false" ht="15" hidden="false" customHeight="false" outlineLevel="0" collapsed="false">
      <c r="A2107" s="9" t="str">
        <f aca="false">IF('3. Layout Parts'!$A2107="","",TRIM('3. Layout Parts'!$A2107))</f>
        <v/>
      </c>
      <c r="B2107" s="9" t="str">
        <f aca="false">IF($A2107="","",'3. Layout Parts'!$D2107)</f>
        <v/>
      </c>
      <c r="C2107" s="9" t="str">
        <f aca="false">IF($A2107="","",'3. Layout Parts'!$B2107)</f>
        <v/>
      </c>
      <c r="D2107" s="9" t="str">
        <f aca="false">IF($A2107="","",'3. Layout Parts'!$C2107)</f>
        <v/>
      </c>
      <c r="E2107" s="9" t="str">
        <f aca="false">IF($A2107="","",IFERROR(INDEX('2. Schematic Parts'!$B$2:$B$3001,MATCH($A2107,'2. Schematic Parts'!$A$2:$A$3001,0)),"NOT FOUND"))</f>
        <v/>
      </c>
      <c r="F2107" s="9" t="str">
        <f aca="false">IF($A2107="","",IFERROR(INDEX('2. Schematic Parts'!$C$2:$C$3001,MATCH($A2107,'2. Schematic Parts'!$A$2:$A$3001,0))&amp;"","NOT FOUND"))</f>
        <v/>
      </c>
      <c r="G2107" s="9" t="str">
        <f aca="false">IF($A2107="","",IFERROR(INDEX('2. Schematic Parts'!$D$2:$D$3001,MATCH($A2107,'2. Schematic Parts'!$A$2:$A$3001,0))&amp;"","NOT FOUND"))</f>
        <v/>
      </c>
      <c r="H2107" s="9" t="str">
        <f aca="false">IF($A2107="","",IF(COUNTIF('2. Schematic Parts'!$A$2:$A$3001,$A2107)=0,"NOT IN SCHEMATIC","OK"))</f>
        <v/>
      </c>
      <c r="I2107" s="9" t="str">
        <f aca="false">IF($A2107="","",IF($H2107="NOT IN SCHEMATIC","",IF(UPPER(TRIM($C2107))=UPPER(TRIM($E2107)),"OK","MISMATCH")))</f>
        <v/>
      </c>
      <c r="J2107" s="9" t="str">
        <f aca="false">IF($A2107="","",IF($H2107="NOT IN SCHEMATIC","",IF($F2107="","NO SCH DECAL",IF($D2107="","",IF(UPPER(TRIM($D2107))=UPPER(TRIM($F2107)),"OK","MISMATCH")))))</f>
        <v/>
      </c>
      <c r="K2107" s="16" t="str">
        <f aca="false">IF($A2107="","",SUMPRODUCT(--ISNUMBER(SEARCH(","&amp;TRIM($A2107)&amp;",",","&amp;SUBSTITUTE('1. Master BOM'!$D$2:$D$400," ","")&amp;","))))</f>
        <v/>
      </c>
      <c r="L2107" s="16" t="str">
        <f aca="false">IF($A2107="","",IF($K2107&lt;&gt;1,0,SUMPRODUCT(ISNUMBER(SEARCH(","&amp;TRIM($A2107)&amp;",",","&amp;SUBSTITUTE('1. Master BOM'!$D$2:$D$400," ","")&amp;","))*ROW('1. Master BOM'!$D$2:$D$400))))</f>
        <v/>
      </c>
      <c r="M2107" s="9" t="str">
        <f aca="false">IF($A2107="","",IF($K2107=0,"NOT IN BOM",IF($K2107&gt;1,"MULTIPLE BOM LINES","OK")))</f>
        <v/>
      </c>
      <c r="N2107" s="9" t="str">
        <f aca="false">IF($A2107="","",IF($L2107=0,"—",INDEX('1. Master BOM'!$A$1:$A$400,$L2107)))</f>
        <v/>
      </c>
      <c r="O2107" s="9" t="str">
        <f aca="false">IF($A2107="","",IF($L2107=0,"—",INDEX('1. Master BOM'!$B$1:$B$400,$L2107)))</f>
        <v/>
      </c>
      <c r="P2107" s="9" t="str">
        <f aca="false">IF($A2107="","",IF(OR($H2107="NOT IN SCHEMATIC",$O2107="—"),"",IF($G2107="","NO SCH PN",IF(UPPER(TRIM($G2107))=UPPER(TRIM($O2107)),"OK","MISMATCH"))))</f>
        <v/>
      </c>
      <c r="Q2107" s="9" t="str">
        <f aca="false">IF($A2107="","",IF($L2107=0,"—",INDEX('1. Master BOM'!$E$1:$E$400,$L2107)))</f>
        <v/>
      </c>
      <c r="R2107" s="9" t="str">
        <f aca="false">IF($A2107="","",IF($L2107=0,"—",IF(T(INDEX('1. Master BOM'!$F$1:$F$400,$L2107))="","(not set)",INDEX('1. Master BOM'!$F$1:$F$400,$L2107))))</f>
        <v/>
      </c>
      <c r="S2107" s="9" t="str">
        <f aca="false">IF($A2107="","",IF(OR($R2107="—",$R2107="(not set)",$D2107=""),"",IF(ISNUMBER(SEARCH(SUBSTITUTE(SUBSTITUTE(SUBSTITUTE($R2107,"-",""),"_","")," ",""),SUBSTITUTE(SUBSTITUTE(SUBSTITUTE($D2107,"-",""),"_","")," ",""))),"OK","CHECK")))</f>
        <v/>
      </c>
      <c r="T2107" s="9" t="str">
        <f aca="false">IF($A2107="","",IF(OR($H2107="NOT IN SCHEMATIC",$I2107="MISMATCH",$J2107="MISMATCH",$P2107="MISMATCH",$M2107&lt;&gt;"OK"),"REVIEW","OK"))</f>
        <v/>
      </c>
      <c r="U2107" s="14"/>
      <c r="V2107" s="14"/>
      <c r="W2107" s="17"/>
      <c r="X2107" s="14"/>
    </row>
    <row r="2108" customFormat="false" ht="15" hidden="false" customHeight="false" outlineLevel="0" collapsed="false">
      <c r="A2108" s="9" t="str">
        <f aca="false">IF('3. Layout Parts'!$A2108="","",TRIM('3. Layout Parts'!$A2108))</f>
        <v/>
      </c>
      <c r="B2108" s="9" t="str">
        <f aca="false">IF($A2108="","",'3. Layout Parts'!$D2108)</f>
        <v/>
      </c>
      <c r="C2108" s="9" t="str">
        <f aca="false">IF($A2108="","",'3. Layout Parts'!$B2108)</f>
        <v/>
      </c>
      <c r="D2108" s="9" t="str">
        <f aca="false">IF($A2108="","",'3. Layout Parts'!$C2108)</f>
        <v/>
      </c>
      <c r="E2108" s="9" t="str">
        <f aca="false">IF($A2108="","",IFERROR(INDEX('2. Schematic Parts'!$B$2:$B$3001,MATCH($A2108,'2. Schematic Parts'!$A$2:$A$3001,0)),"NOT FOUND"))</f>
        <v/>
      </c>
      <c r="F2108" s="9" t="str">
        <f aca="false">IF($A2108="","",IFERROR(INDEX('2. Schematic Parts'!$C$2:$C$3001,MATCH($A2108,'2. Schematic Parts'!$A$2:$A$3001,0))&amp;"","NOT FOUND"))</f>
        <v/>
      </c>
      <c r="G2108" s="9" t="str">
        <f aca="false">IF($A2108="","",IFERROR(INDEX('2. Schematic Parts'!$D$2:$D$3001,MATCH($A2108,'2. Schematic Parts'!$A$2:$A$3001,0))&amp;"","NOT FOUND"))</f>
        <v/>
      </c>
      <c r="H2108" s="9" t="str">
        <f aca="false">IF($A2108="","",IF(COUNTIF('2. Schematic Parts'!$A$2:$A$3001,$A2108)=0,"NOT IN SCHEMATIC","OK"))</f>
        <v/>
      </c>
      <c r="I2108" s="9" t="str">
        <f aca="false">IF($A2108="","",IF($H2108="NOT IN SCHEMATIC","",IF(UPPER(TRIM($C2108))=UPPER(TRIM($E2108)),"OK","MISMATCH")))</f>
        <v/>
      </c>
      <c r="J2108" s="9" t="str">
        <f aca="false">IF($A2108="","",IF($H2108="NOT IN SCHEMATIC","",IF($F2108="","NO SCH DECAL",IF($D2108="","",IF(UPPER(TRIM($D2108))=UPPER(TRIM($F2108)),"OK","MISMATCH")))))</f>
        <v/>
      </c>
      <c r="K2108" s="16" t="str">
        <f aca="false">IF($A2108="","",SUMPRODUCT(--ISNUMBER(SEARCH(","&amp;TRIM($A2108)&amp;",",","&amp;SUBSTITUTE('1. Master BOM'!$D$2:$D$400," ","")&amp;","))))</f>
        <v/>
      </c>
      <c r="L2108" s="16" t="str">
        <f aca="false">IF($A2108="","",IF($K2108&lt;&gt;1,0,SUMPRODUCT(ISNUMBER(SEARCH(","&amp;TRIM($A2108)&amp;",",","&amp;SUBSTITUTE('1. Master BOM'!$D$2:$D$400," ","")&amp;","))*ROW('1. Master BOM'!$D$2:$D$400))))</f>
        <v/>
      </c>
      <c r="M2108" s="9" t="str">
        <f aca="false">IF($A2108="","",IF($K2108=0,"NOT IN BOM",IF($K2108&gt;1,"MULTIPLE BOM LINES","OK")))</f>
        <v/>
      </c>
      <c r="N2108" s="9" t="str">
        <f aca="false">IF($A2108="","",IF($L2108=0,"—",INDEX('1. Master BOM'!$A$1:$A$400,$L2108)))</f>
        <v/>
      </c>
      <c r="O2108" s="9" t="str">
        <f aca="false">IF($A2108="","",IF($L2108=0,"—",INDEX('1. Master BOM'!$B$1:$B$400,$L2108)))</f>
        <v/>
      </c>
      <c r="P2108" s="9" t="str">
        <f aca="false">IF($A2108="","",IF(OR($H2108="NOT IN SCHEMATIC",$O2108="—"),"",IF($G2108="","NO SCH PN",IF(UPPER(TRIM($G2108))=UPPER(TRIM($O2108)),"OK","MISMATCH"))))</f>
        <v/>
      </c>
      <c r="Q2108" s="9" t="str">
        <f aca="false">IF($A2108="","",IF($L2108=0,"—",INDEX('1. Master BOM'!$E$1:$E$400,$L2108)))</f>
        <v/>
      </c>
      <c r="R2108" s="9" t="str">
        <f aca="false">IF($A2108="","",IF($L2108=0,"—",IF(T(INDEX('1. Master BOM'!$F$1:$F$400,$L2108))="","(not set)",INDEX('1. Master BOM'!$F$1:$F$400,$L2108))))</f>
        <v/>
      </c>
      <c r="S2108" s="9" t="str">
        <f aca="false">IF($A2108="","",IF(OR($R2108="—",$R2108="(not set)",$D2108=""),"",IF(ISNUMBER(SEARCH(SUBSTITUTE(SUBSTITUTE(SUBSTITUTE($R2108,"-",""),"_","")," ",""),SUBSTITUTE(SUBSTITUTE(SUBSTITUTE($D2108,"-",""),"_","")," ",""))),"OK","CHECK")))</f>
        <v/>
      </c>
      <c r="T2108" s="9" t="str">
        <f aca="false">IF($A2108="","",IF(OR($H2108="NOT IN SCHEMATIC",$I2108="MISMATCH",$J2108="MISMATCH",$P2108="MISMATCH",$M2108&lt;&gt;"OK"),"REVIEW","OK"))</f>
        <v/>
      </c>
      <c r="U2108" s="14"/>
      <c r="V2108" s="14"/>
      <c r="W2108" s="17"/>
      <c r="X2108" s="14"/>
    </row>
    <row r="2109" customFormat="false" ht="15" hidden="false" customHeight="false" outlineLevel="0" collapsed="false">
      <c r="A2109" s="9" t="str">
        <f aca="false">IF('3. Layout Parts'!$A2109="","",TRIM('3. Layout Parts'!$A2109))</f>
        <v/>
      </c>
      <c r="B2109" s="9" t="str">
        <f aca="false">IF($A2109="","",'3. Layout Parts'!$D2109)</f>
        <v/>
      </c>
      <c r="C2109" s="9" t="str">
        <f aca="false">IF($A2109="","",'3. Layout Parts'!$B2109)</f>
        <v/>
      </c>
      <c r="D2109" s="9" t="str">
        <f aca="false">IF($A2109="","",'3. Layout Parts'!$C2109)</f>
        <v/>
      </c>
      <c r="E2109" s="9" t="str">
        <f aca="false">IF($A2109="","",IFERROR(INDEX('2. Schematic Parts'!$B$2:$B$3001,MATCH($A2109,'2. Schematic Parts'!$A$2:$A$3001,0)),"NOT FOUND"))</f>
        <v/>
      </c>
      <c r="F2109" s="9" t="str">
        <f aca="false">IF($A2109="","",IFERROR(INDEX('2. Schematic Parts'!$C$2:$C$3001,MATCH($A2109,'2. Schematic Parts'!$A$2:$A$3001,0))&amp;"","NOT FOUND"))</f>
        <v/>
      </c>
      <c r="G2109" s="9" t="str">
        <f aca="false">IF($A2109="","",IFERROR(INDEX('2. Schematic Parts'!$D$2:$D$3001,MATCH($A2109,'2. Schematic Parts'!$A$2:$A$3001,0))&amp;"","NOT FOUND"))</f>
        <v/>
      </c>
      <c r="H2109" s="9" t="str">
        <f aca="false">IF($A2109="","",IF(COUNTIF('2. Schematic Parts'!$A$2:$A$3001,$A2109)=0,"NOT IN SCHEMATIC","OK"))</f>
        <v/>
      </c>
      <c r="I2109" s="9" t="str">
        <f aca="false">IF($A2109="","",IF($H2109="NOT IN SCHEMATIC","",IF(UPPER(TRIM($C2109))=UPPER(TRIM($E2109)),"OK","MISMATCH")))</f>
        <v/>
      </c>
      <c r="J2109" s="9" t="str">
        <f aca="false">IF($A2109="","",IF($H2109="NOT IN SCHEMATIC","",IF($F2109="","NO SCH DECAL",IF($D2109="","",IF(UPPER(TRIM($D2109))=UPPER(TRIM($F2109)),"OK","MISMATCH")))))</f>
        <v/>
      </c>
      <c r="K2109" s="16" t="str">
        <f aca="false">IF($A2109="","",SUMPRODUCT(--ISNUMBER(SEARCH(","&amp;TRIM($A2109)&amp;",",","&amp;SUBSTITUTE('1. Master BOM'!$D$2:$D$400," ","")&amp;","))))</f>
        <v/>
      </c>
      <c r="L2109" s="16" t="str">
        <f aca="false">IF($A2109="","",IF($K2109&lt;&gt;1,0,SUMPRODUCT(ISNUMBER(SEARCH(","&amp;TRIM($A2109)&amp;",",","&amp;SUBSTITUTE('1. Master BOM'!$D$2:$D$400," ","")&amp;","))*ROW('1. Master BOM'!$D$2:$D$400))))</f>
        <v/>
      </c>
      <c r="M2109" s="9" t="str">
        <f aca="false">IF($A2109="","",IF($K2109=0,"NOT IN BOM",IF($K2109&gt;1,"MULTIPLE BOM LINES","OK")))</f>
        <v/>
      </c>
      <c r="N2109" s="9" t="str">
        <f aca="false">IF($A2109="","",IF($L2109=0,"—",INDEX('1. Master BOM'!$A$1:$A$400,$L2109)))</f>
        <v/>
      </c>
      <c r="O2109" s="9" t="str">
        <f aca="false">IF($A2109="","",IF($L2109=0,"—",INDEX('1. Master BOM'!$B$1:$B$400,$L2109)))</f>
        <v/>
      </c>
      <c r="P2109" s="9" t="str">
        <f aca="false">IF($A2109="","",IF(OR($H2109="NOT IN SCHEMATIC",$O2109="—"),"",IF($G2109="","NO SCH PN",IF(UPPER(TRIM($G2109))=UPPER(TRIM($O2109)),"OK","MISMATCH"))))</f>
        <v/>
      </c>
      <c r="Q2109" s="9" t="str">
        <f aca="false">IF($A2109="","",IF($L2109=0,"—",INDEX('1. Master BOM'!$E$1:$E$400,$L2109)))</f>
        <v/>
      </c>
      <c r="R2109" s="9" t="str">
        <f aca="false">IF($A2109="","",IF($L2109=0,"—",IF(T(INDEX('1. Master BOM'!$F$1:$F$400,$L2109))="","(not set)",INDEX('1. Master BOM'!$F$1:$F$400,$L2109))))</f>
        <v/>
      </c>
      <c r="S2109" s="9" t="str">
        <f aca="false">IF($A2109="","",IF(OR($R2109="—",$R2109="(not set)",$D2109=""),"",IF(ISNUMBER(SEARCH(SUBSTITUTE(SUBSTITUTE(SUBSTITUTE($R2109,"-",""),"_","")," ",""),SUBSTITUTE(SUBSTITUTE(SUBSTITUTE($D2109,"-",""),"_","")," ",""))),"OK","CHECK")))</f>
        <v/>
      </c>
      <c r="T2109" s="9" t="str">
        <f aca="false">IF($A2109="","",IF(OR($H2109="NOT IN SCHEMATIC",$I2109="MISMATCH",$J2109="MISMATCH",$P2109="MISMATCH",$M2109&lt;&gt;"OK"),"REVIEW","OK"))</f>
        <v/>
      </c>
      <c r="U2109" s="14"/>
      <c r="V2109" s="14"/>
      <c r="W2109" s="17"/>
      <c r="X2109" s="14"/>
    </row>
    <row r="2110" customFormat="false" ht="15" hidden="false" customHeight="false" outlineLevel="0" collapsed="false">
      <c r="A2110" s="9" t="str">
        <f aca="false">IF('3. Layout Parts'!$A2110="","",TRIM('3. Layout Parts'!$A2110))</f>
        <v/>
      </c>
      <c r="B2110" s="9" t="str">
        <f aca="false">IF($A2110="","",'3. Layout Parts'!$D2110)</f>
        <v/>
      </c>
      <c r="C2110" s="9" t="str">
        <f aca="false">IF($A2110="","",'3. Layout Parts'!$B2110)</f>
        <v/>
      </c>
      <c r="D2110" s="9" t="str">
        <f aca="false">IF($A2110="","",'3. Layout Parts'!$C2110)</f>
        <v/>
      </c>
      <c r="E2110" s="9" t="str">
        <f aca="false">IF($A2110="","",IFERROR(INDEX('2. Schematic Parts'!$B$2:$B$3001,MATCH($A2110,'2. Schematic Parts'!$A$2:$A$3001,0)),"NOT FOUND"))</f>
        <v/>
      </c>
      <c r="F2110" s="9" t="str">
        <f aca="false">IF($A2110="","",IFERROR(INDEX('2. Schematic Parts'!$C$2:$C$3001,MATCH($A2110,'2. Schematic Parts'!$A$2:$A$3001,0))&amp;"","NOT FOUND"))</f>
        <v/>
      </c>
      <c r="G2110" s="9" t="str">
        <f aca="false">IF($A2110="","",IFERROR(INDEX('2. Schematic Parts'!$D$2:$D$3001,MATCH($A2110,'2. Schematic Parts'!$A$2:$A$3001,0))&amp;"","NOT FOUND"))</f>
        <v/>
      </c>
      <c r="H2110" s="9" t="str">
        <f aca="false">IF($A2110="","",IF(COUNTIF('2. Schematic Parts'!$A$2:$A$3001,$A2110)=0,"NOT IN SCHEMATIC","OK"))</f>
        <v/>
      </c>
      <c r="I2110" s="9" t="str">
        <f aca="false">IF($A2110="","",IF($H2110="NOT IN SCHEMATIC","",IF(UPPER(TRIM($C2110))=UPPER(TRIM($E2110)),"OK","MISMATCH")))</f>
        <v/>
      </c>
      <c r="J2110" s="9" t="str">
        <f aca="false">IF($A2110="","",IF($H2110="NOT IN SCHEMATIC","",IF($F2110="","NO SCH DECAL",IF($D2110="","",IF(UPPER(TRIM($D2110))=UPPER(TRIM($F2110)),"OK","MISMATCH")))))</f>
        <v/>
      </c>
      <c r="K2110" s="16" t="str">
        <f aca="false">IF($A2110="","",SUMPRODUCT(--ISNUMBER(SEARCH(","&amp;TRIM($A2110)&amp;",",","&amp;SUBSTITUTE('1. Master BOM'!$D$2:$D$400," ","")&amp;","))))</f>
        <v/>
      </c>
      <c r="L2110" s="16" t="str">
        <f aca="false">IF($A2110="","",IF($K2110&lt;&gt;1,0,SUMPRODUCT(ISNUMBER(SEARCH(","&amp;TRIM($A2110)&amp;",",","&amp;SUBSTITUTE('1. Master BOM'!$D$2:$D$400," ","")&amp;","))*ROW('1. Master BOM'!$D$2:$D$400))))</f>
        <v/>
      </c>
      <c r="M2110" s="9" t="str">
        <f aca="false">IF($A2110="","",IF($K2110=0,"NOT IN BOM",IF($K2110&gt;1,"MULTIPLE BOM LINES","OK")))</f>
        <v/>
      </c>
      <c r="N2110" s="9" t="str">
        <f aca="false">IF($A2110="","",IF($L2110=0,"—",INDEX('1. Master BOM'!$A$1:$A$400,$L2110)))</f>
        <v/>
      </c>
      <c r="O2110" s="9" t="str">
        <f aca="false">IF($A2110="","",IF($L2110=0,"—",INDEX('1. Master BOM'!$B$1:$B$400,$L2110)))</f>
        <v/>
      </c>
      <c r="P2110" s="9" t="str">
        <f aca="false">IF($A2110="","",IF(OR($H2110="NOT IN SCHEMATIC",$O2110="—"),"",IF($G2110="","NO SCH PN",IF(UPPER(TRIM($G2110))=UPPER(TRIM($O2110)),"OK","MISMATCH"))))</f>
        <v/>
      </c>
      <c r="Q2110" s="9" t="str">
        <f aca="false">IF($A2110="","",IF($L2110=0,"—",INDEX('1. Master BOM'!$E$1:$E$400,$L2110)))</f>
        <v/>
      </c>
      <c r="R2110" s="9" t="str">
        <f aca="false">IF($A2110="","",IF($L2110=0,"—",IF(T(INDEX('1. Master BOM'!$F$1:$F$400,$L2110))="","(not set)",INDEX('1. Master BOM'!$F$1:$F$400,$L2110))))</f>
        <v/>
      </c>
      <c r="S2110" s="9" t="str">
        <f aca="false">IF($A2110="","",IF(OR($R2110="—",$R2110="(not set)",$D2110=""),"",IF(ISNUMBER(SEARCH(SUBSTITUTE(SUBSTITUTE(SUBSTITUTE($R2110,"-",""),"_","")," ",""),SUBSTITUTE(SUBSTITUTE(SUBSTITUTE($D2110,"-",""),"_","")," ",""))),"OK","CHECK")))</f>
        <v/>
      </c>
      <c r="T2110" s="9" t="str">
        <f aca="false">IF($A2110="","",IF(OR($H2110="NOT IN SCHEMATIC",$I2110="MISMATCH",$J2110="MISMATCH",$P2110="MISMATCH",$M2110&lt;&gt;"OK"),"REVIEW","OK"))</f>
        <v/>
      </c>
      <c r="U2110" s="14"/>
      <c r="V2110" s="14"/>
      <c r="W2110" s="17"/>
      <c r="X2110" s="14"/>
    </row>
    <row r="2111" customFormat="false" ht="15" hidden="false" customHeight="false" outlineLevel="0" collapsed="false">
      <c r="A2111" s="9" t="str">
        <f aca="false">IF('3. Layout Parts'!$A2111="","",TRIM('3. Layout Parts'!$A2111))</f>
        <v/>
      </c>
      <c r="B2111" s="9" t="str">
        <f aca="false">IF($A2111="","",'3. Layout Parts'!$D2111)</f>
        <v/>
      </c>
      <c r="C2111" s="9" t="str">
        <f aca="false">IF($A2111="","",'3. Layout Parts'!$B2111)</f>
        <v/>
      </c>
      <c r="D2111" s="9" t="str">
        <f aca="false">IF($A2111="","",'3. Layout Parts'!$C2111)</f>
        <v/>
      </c>
      <c r="E2111" s="9" t="str">
        <f aca="false">IF($A2111="","",IFERROR(INDEX('2. Schematic Parts'!$B$2:$B$3001,MATCH($A2111,'2. Schematic Parts'!$A$2:$A$3001,0)),"NOT FOUND"))</f>
        <v/>
      </c>
      <c r="F2111" s="9" t="str">
        <f aca="false">IF($A2111="","",IFERROR(INDEX('2. Schematic Parts'!$C$2:$C$3001,MATCH($A2111,'2. Schematic Parts'!$A$2:$A$3001,0))&amp;"","NOT FOUND"))</f>
        <v/>
      </c>
      <c r="G2111" s="9" t="str">
        <f aca="false">IF($A2111="","",IFERROR(INDEX('2. Schematic Parts'!$D$2:$D$3001,MATCH($A2111,'2. Schematic Parts'!$A$2:$A$3001,0))&amp;"","NOT FOUND"))</f>
        <v/>
      </c>
      <c r="H2111" s="9" t="str">
        <f aca="false">IF($A2111="","",IF(COUNTIF('2. Schematic Parts'!$A$2:$A$3001,$A2111)=0,"NOT IN SCHEMATIC","OK"))</f>
        <v/>
      </c>
      <c r="I2111" s="9" t="str">
        <f aca="false">IF($A2111="","",IF($H2111="NOT IN SCHEMATIC","",IF(UPPER(TRIM($C2111))=UPPER(TRIM($E2111)),"OK","MISMATCH")))</f>
        <v/>
      </c>
      <c r="J2111" s="9" t="str">
        <f aca="false">IF($A2111="","",IF($H2111="NOT IN SCHEMATIC","",IF($F2111="","NO SCH DECAL",IF($D2111="","",IF(UPPER(TRIM($D2111))=UPPER(TRIM($F2111)),"OK","MISMATCH")))))</f>
        <v/>
      </c>
      <c r="K2111" s="16" t="str">
        <f aca="false">IF($A2111="","",SUMPRODUCT(--ISNUMBER(SEARCH(","&amp;TRIM($A2111)&amp;",",","&amp;SUBSTITUTE('1. Master BOM'!$D$2:$D$400," ","")&amp;","))))</f>
        <v/>
      </c>
      <c r="L2111" s="16" t="str">
        <f aca="false">IF($A2111="","",IF($K2111&lt;&gt;1,0,SUMPRODUCT(ISNUMBER(SEARCH(","&amp;TRIM($A2111)&amp;",",","&amp;SUBSTITUTE('1. Master BOM'!$D$2:$D$400," ","")&amp;","))*ROW('1. Master BOM'!$D$2:$D$400))))</f>
        <v/>
      </c>
      <c r="M2111" s="9" t="str">
        <f aca="false">IF($A2111="","",IF($K2111=0,"NOT IN BOM",IF($K2111&gt;1,"MULTIPLE BOM LINES","OK")))</f>
        <v/>
      </c>
      <c r="N2111" s="9" t="str">
        <f aca="false">IF($A2111="","",IF($L2111=0,"—",INDEX('1. Master BOM'!$A$1:$A$400,$L2111)))</f>
        <v/>
      </c>
      <c r="O2111" s="9" t="str">
        <f aca="false">IF($A2111="","",IF($L2111=0,"—",INDEX('1. Master BOM'!$B$1:$B$400,$L2111)))</f>
        <v/>
      </c>
      <c r="P2111" s="9" t="str">
        <f aca="false">IF($A2111="","",IF(OR($H2111="NOT IN SCHEMATIC",$O2111="—"),"",IF($G2111="","NO SCH PN",IF(UPPER(TRIM($G2111))=UPPER(TRIM($O2111)),"OK","MISMATCH"))))</f>
        <v/>
      </c>
      <c r="Q2111" s="9" t="str">
        <f aca="false">IF($A2111="","",IF($L2111=0,"—",INDEX('1. Master BOM'!$E$1:$E$400,$L2111)))</f>
        <v/>
      </c>
      <c r="R2111" s="9" t="str">
        <f aca="false">IF($A2111="","",IF($L2111=0,"—",IF(T(INDEX('1. Master BOM'!$F$1:$F$400,$L2111))="","(not set)",INDEX('1. Master BOM'!$F$1:$F$400,$L2111))))</f>
        <v/>
      </c>
      <c r="S2111" s="9" t="str">
        <f aca="false">IF($A2111="","",IF(OR($R2111="—",$R2111="(not set)",$D2111=""),"",IF(ISNUMBER(SEARCH(SUBSTITUTE(SUBSTITUTE(SUBSTITUTE($R2111,"-",""),"_","")," ",""),SUBSTITUTE(SUBSTITUTE(SUBSTITUTE($D2111,"-",""),"_","")," ",""))),"OK","CHECK")))</f>
        <v/>
      </c>
      <c r="T2111" s="9" t="str">
        <f aca="false">IF($A2111="","",IF(OR($H2111="NOT IN SCHEMATIC",$I2111="MISMATCH",$J2111="MISMATCH",$P2111="MISMATCH",$M2111&lt;&gt;"OK"),"REVIEW","OK"))</f>
        <v/>
      </c>
      <c r="U2111" s="14"/>
      <c r="V2111" s="14"/>
      <c r="W2111" s="17"/>
      <c r="X2111" s="14"/>
    </row>
    <row r="2112" customFormat="false" ht="15" hidden="false" customHeight="false" outlineLevel="0" collapsed="false">
      <c r="A2112" s="9" t="str">
        <f aca="false">IF('3. Layout Parts'!$A2112="","",TRIM('3. Layout Parts'!$A2112))</f>
        <v/>
      </c>
      <c r="B2112" s="9" t="str">
        <f aca="false">IF($A2112="","",'3. Layout Parts'!$D2112)</f>
        <v/>
      </c>
      <c r="C2112" s="9" t="str">
        <f aca="false">IF($A2112="","",'3. Layout Parts'!$B2112)</f>
        <v/>
      </c>
      <c r="D2112" s="9" t="str">
        <f aca="false">IF($A2112="","",'3. Layout Parts'!$C2112)</f>
        <v/>
      </c>
      <c r="E2112" s="9" t="str">
        <f aca="false">IF($A2112="","",IFERROR(INDEX('2. Schematic Parts'!$B$2:$B$3001,MATCH($A2112,'2. Schematic Parts'!$A$2:$A$3001,0)),"NOT FOUND"))</f>
        <v/>
      </c>
      <c r="F2112" s="9" t="str">
        <f aca="false">IF($A2112="","",IFERROR(INDEX('2. Schematic Parts'!$C$2:$C$3001,MATCH($A2112,'2. Schematic Parts'!$A$2:$A$3001,0))&amp;"","NOT FOUND"))</f>
        <v/>
      </c>
      <c r="G2112" s="9" t="str">
        <f aca="false">IF($A2112="","",IFERROR(INDEX('2. Schematic Parts'!$D$2:$D$3001,MATCH($A2112,'2. Schematic Parts'!$A$2:$A$3001,0))&amp;"","NOT FOUND"))</f>
        <v/>
      </c>
      <c r="H2112" s="9" t="str">
        <f aca="false">IF($A2112="","",IF(COUNTIF('2. Schematic Parts'!$A$2:$A$3001,$A2112)=0,"NOT IN SCHEMATIC","OK"))</f>
        <v/>
      </c>
      <c r="I2112" s="9" t="str">
        <f aca="false">IF($A2112="","",IF($H2112="NOT IN SCHEMATIC","",IF(UPPER(TRIM($C2112))=UPPER(TRIM($E2112)),"OK","MISMATCH")))</f>
        <v/>
      </c>
      <c r="J2112" s="9" t="str">
        <f aca="false">IF($A2112="","",IF($H2112="NOT IN SCHEMATIC","",IF($F2112="","NO SCH DECAL",IF($D2112="","",IF(UPPER(TRIM($D2112))=UPPER(TRIM($F2112)),"OK","MISMATCH")))))</f>
        <v/>
      </c>
      <c r="K2112" s="16" t="str">
        <f aca="false">IF($A2112="","",SUMPRODUCT(--ISNUMBER(SEARCH(","&amp;TRIM($A2112)&amp;",",","&amp;SUBSTITUTE('1. Master BOM'!$D$2:$D$400," ","")&amp;","))))</f>
        <v/>
      </c>
      <c r="L2112" s="16" t="str">
        <f aca="false">IF($A2112="","",IF($K2112&lt;&gt;1,0,SUMPRODUCT(ISNUMBER(SEARCH(","&amp;TRIM($A2112)&amp;",",","&amp;SUBSTITUTE('1. Master BOM'!$D$2:$D$400," ","")&amp;","))*ROW('1. Master BOM'!$D$2:$D$400))))</f>
        <v/>
      </c>
      <c r="M2112" s="9" t="str">
        <f aca="false">IF($A2112="","",IF($K2112=0,"NOT IN BOM",IF($K2112&gt;1,"MULTIPLE BOM LINES","OK")))</f>
        <v/>
      </c>
      <c r="N2112" s="9" t="str">
        <f aca="false">IF($A2112="","",IF($L2112=0,"—",INDEX('1. Master BOM'!$A$1:$A$400,$L2112)))</f>
        <v/>
      </c>
      <c r="O2112" s="9" t="str">
        <f aca="false">IF($A2112="","",IF($L2112=0,"—",INDEX('1. Master BOM'!$B$1:$B$400,$L2112)))</f>
        <v/>
      </c>
      <c r="P2112" s="9" t="str">
        <f aca="false">IF($A2112="","",IF(OR($H2112="NOT IN SCHEMATIC",$O2112="—"),"",IF($G2112="","NO SCH PN",IF(UPPER(TRIM($G2112))=UPPER(TRIM($O2112)),"OK","MISMATCH"))))</f>
        <v/>
      </c>
      <c r="Q2112" s="9" t="str">
        <f aca="false">IF($A2112="","",IF($L2112=0,"—",INDEX('1. Master BOM'!$E$1:$E$400,$L2112)))</f>
        <v/>
      </c>
      <c r="R2112" s="9" t="str">
        <f aca="false">IF($A2112="","",IF($L2112=0,"—",IF(T(INDEX('1. Master BOM'!$F$1:$F$400,$L2112))="","(not set)",INDEX('1. Master BOM'!$F$1:$F$400,$L2112))))</f>
        <v/>
      </c>
      <c r="S2112" s="9" t="str">
        <f aca="false">IF($A2112="","",IF(OR($R2112="—",$R2112="(not set)",$D2112=""),"",IF(ISNUMBER(SEARCH(SUBSTITUTE(SUBSTITUTE(SUBSTITUTE($R2112,"-",""),"_","")," ",""),SUBSTITUTE(SUBSTITUTE(SUBSTITUTE($D2112,"-",""),"_","")," ",""))),"OK","CHECK")))</f>
        <v/>
      </c>
      <c r="T2112" s="9" t="str">
        <f aca="false">IF($A2112="","",IF(OR($H2112="NOT IN SCHEMATIC",$I2112="MISMATCH",$J2112="MISMATCH",$P2112="MISMATCH",$M2112&lt;&gt;"OK"),"REVIEW","OK"))</f>
        <v/>
      </c>
      <c r="U2112" s="14"/>
      <c r="V2112" s="14"/>
      <c r="W2112" s="17"/>
      <c r="X2112" s="14"/>
    </row>
    <row r="2113" customFormat="false" ht="15" hidden="false" customHeight="false" outlineLevel="0" collapsed="false">
      <c r="A2113" s="9" t="str">
        <f aca="false">IF('3. Layout Parts'!$A2113="","",TRIM('3. Layout Parts'!$A2113))</f>
        <v/>
      </c>
      <c r="B2113" s="9" t="str">
        <f aca="false">IF($A2113="","",'3. Layout Parts'!$D2113)</f>
        <v/>
      </c>
      <c r="C2113" s="9" t="str">
        <f aca="false">IF($A2113="","",'3. Layout Parts'!$B2113)</f>
        <v/>
      </c>
      <c r="D2113" s="9" t="str">
        <f aca="false">IF($A2113="","",'3. Layout Parts'!$C2113)</f>
        <v/>
      </c>
      <c r="E2113" s="9" t="str">
        <f aca="false">IF($A2113="","",IFERROR(INDEX('2. Schematic Parts'!$B$2:$B$3001,MATCH($A2113,'2. Schematic Parts'!$A$2:$A$3001,0)),"NOT FOUND"))</f>
        <v/>
      </c>
      <c r="F2113" s="9" t="str">
        <f aca="false">IF($A2113="","",IFERROR(INDEX('2. Schematic Parts'!$C$2:$C$3001,MATCH($A2113,'2. Schematic Parts'!$A$2:$A$3001,0))&amp;"","NOT FOUND"))</f>
        <v/>
      </c>
      <c r="G2113" s="9" t="str">
        <f aca="false">IF($A2113="","",IFERROR(INDEX('2. Schematic Parts'!$D$2:$D$3001,MATCH($A2113,'2. Schematic Parts'!$A$2:$A$3001,0))&amp;"","NOT FOUND"))</f>
        <v/>
      </c>
      <c r="H2113" s="9" t="str">
        <f aca="false">IF($A2113="","",IF(COUNTIF('2. Schematic Parts'!$A$2:$A$3001,$A2113)=0,"NOT IN SCHEMATIC","OK"))</f>
        <v/>
      </c>
      <c r="I2113" s="9" t="str">
        <f aca="false">IF($A2113="","",IF($H2113="NOT IN SCHEMATIC","",IF(UPPER(TRIM($C2113))=UPPER(TRIM($E2113)),"OK","MISMATCH")))</f>
        <v/>
      </c>
      <c r="J2113" s="9" t="str">
        <f aca="false">IF($A2113="","",IF($H2113="NOT IN SCHEMATIC","",IF($F2113="","NO SCH DECAL",IF($D2113="","",IF(UPPER(TRIM($D2113))=UPPER(TRIM($F2113)),"OK","MISMATCH")))))</f>
        <v/>
      </c>
      <c r="K2113" s="16" t="str">
        <f aca="false">IF($A2113="","",SUMPRODUCT(--ISNUMBER(SEARCH(","&amp;TRIM($A2113)&amp;",",","&amp;SUBSTITUTE('1. Master BOM'!$D$2:$D$400," ","")&amp;","))))</f>
        <v/>
      </c>
      <c r="L2113" s="16" t="str">
        <f aca="false">IF($A2113="","",IF($K2113&lt;&gt;1,0,SUMPRODUCT(ISNUMBER(SEARCH(","&amp;TRIM($A2113)&amp;",",","&amp;SUBSTITUTE('1. Master BOM'!$D$2:$D$400," ","")&amp;","))*ROW('1. Master BOM'!$D$2:$D$400))))</f>
        <v/>
      </c>
      <c r="M2113" s="9" t="str">
        <f aca="false">IF($A2113="","",IF($K2113=0,"NOT IN BOM",IF($K2113&gt;1,"MULTIPLE BOM LINES","OK")))</f>
        <v/>
      </c>
      <c r="N2113" s="9" t="str">
        <f aca="false">IF($A2113="","",IF($L2113=0,"—",INDEX('1. Master BOM'!$A$1:$A$400,$L2113)))</f>
        <v/>
      </c>
      <c r="O2113" s="9" t="str">
        <f aca="false">IF($A2113="","",IF($L2113=0,"—",INDEX('1. Master BOM'!$B$1:$B$400,$L2113)))</f>
        <v/>
      </c>
      <c r="P2113" s="9" t="str">
        <f aca="false">IF($A2113="","",IF(OR($H2113="NOT IN SCHEMATIC",$O2113="—"),"",IF($G2113="","NO SCH PN",IF(UPPER(TRIM($G2113))=UPPER(TRIM($O2113)),"OK","MISMATCH"))))</f>
        <v/>
      </c>
      <c r="Q2113" s="9" t="str">
        <f aca="false">IF($A2113="","",IF($L2113=0,"—",INDEX('1. Master BOM'!$E$1:$E$400,$L2113)))</f>
        <v/>
      </c>
      <c r="R2113" s="9" t="str">
        <f aca="false">IF($A2113="","",IF($L2113=0,"—",IF(T(INDEX('1. Master BOM'!$F$1:$F$400,$L2113))="","(not set)",INDEX('1. Master BOM'!$F$1:$F$400,$L2113))))</f>
        <v/>
      </c>
      <c r="S2113" s="9" t="str">
        <f aca="false">IF($A2113="","",IF(OR($R2113="—",$R2113="(not set)",$D2113=""),"",IF(ISNUMBER(SEARCH(SUBSTITUTE(SUBSTITUTE(SUBSTITUTE($R2113,"-",""),"_","")," ",""),SUBSTITUTE(SUBSTITUTE(SUBSTITUTE($D2113,"-",""),"_","")," ",""))),"OK","CHECK")))</f>
        <v/>
      </c>
      <c r="T2113" s="9" t="str">
        <f aca="false">IF($A2113="","",IF(OR($H2113="NOT IN SCHEMATIC",$I2113="MISMATCH",$J2113="MISMATCH",$P2113="MISMATCH",$M2113&lt;&gt;"OK"),"REVIEW","OK"))</f>
        <v/>
      </c>
      <c r="U2113" s="14"/>
      <c r="V2113" s="14"/>
      <c r="W2113" s="17"/>
      <c r="X2113" s="14"/>
    </row>
    <row r="2114" customFormat="false" ht="15" hidden="false" customHeight="false" outlineLevel="0" collapsed="false">
      <c r="A2114" s="9" t="str">
        <f aca="false">IF('3. Layout Parts'!$A2114="","",TRIM('3. Layout Parts'!$A2114))</f>
        <v/>
      </c>
      <c r="B2114" s="9" t="str">
        <f aca="false">IF($A2114="","",'3. Layout Parts'!$D2114)</f>
        <v/>
      </c>
      <c r="C2114" s="9" t="str">
        <f aca="false">IF($A2114="","",'3. Layout Parts'!$B2114)</f>
        <v/>
      </c>
      <c r="D2114" s="9" t="str">
        <f aca="false">IF($A2114="","",'3. Layout Parts'!$C2114)</f>
        <v/>
      </c>
      <c r="E2114" s="9" t="str">
        <f aca="false">IF($A2114="","",IFERROR(INDEX('2. Schematic Parts'!$B$2:$B$3001,MATCH($A2114,'2. Schematic Parts'!$A$2:$A$3001,0)),"NOT FOUND"))</f>
        <v/>
      </c>
      <c r="F2114" s="9" t="str">
        <f aca="false">IF($A2114="","",IFERROR(INDEX('2. Schematic Parts'!$C$2:$C$3001,MATCH($A2114,'2. Schematic Parts'!$A$2:$A$3001,0))&amp;"","NOT FOUND"))</f>
        <v/>
      </c>
      <c r="G2114" s="9" t="str">
        <f aca="false">IF($A2114="","",IFERROR(INDEX('2. Schematic Parts'!$D$2:$D$3001,MATCH($A2114,'2. Schematic Parts'!$A$2:$A$3001,0))&amp;"","NOT FOUND"))</f>
        <v/>
      </c>
      <c r="H2114" s="9" t="str">
        <f aca="false">IF($A2114="","",IF(COUNTIF('2. Schematic Parts'!$A$2:$A$3001,$A2114)=0,"NOT IN SCHEMATIC","OK"))</f>
        <v/>
      </c>
      <c r="I2114" s="9" t="str">
        <f aca="false">IF($A2114="","",IF($H2114="NOT IN SCHEMATIC","",IF(UPPER(TRIM($C2114))=UPPER(TRIM($E2114)),"OK","MISMATCH")))</f>
        <v/>
      </c>
      <c r="J2114" s="9" t="str">
        <f aca="false">IF($A2114="","",IF($H2114="NOT IN SCHEMATIC","",IF($F2114="","NO SCH DECAL",IF($D2114="","",IF(UPPER(TRIM($D2114))=UPPER(TRIM($F2114)),"OK","MISMATCH")))))</f>
        <v/>
      </c>
      <c r="K2114" s="16" t="str">
        <f aca="false">IF($A2114="","",SUMPRODUCT(--ISNUMBER(SEARCH(","&amp;TRIM($A2114)&amp;",",","&amp;SUBSTITUTE('1. Master BOM'!$D$2:$D$400," ","")&amp;","))))</f>
        <v/>
      </c>
      <c r="L2114" s="16" t="str">
        <f aca="false">IF($A2114="","",IF($K2114&lt;&gt;1,0,SUMPRODUCT(ISNUMBER(SEARCH(","&amp;TRIM($A2114)&amp;",",","&amp;SUBSTITUTE('1. Master BOM'!$D$2:$D$400," ","")&amp;","))*ROW('1. Master BOM'!$D$2:$D$400))))</f>
        <v/>
      </c>
      <c r="M2114" s="9" t="str">
        <f aca="false">IF($A2114="","",IF($K2114=0,"NOT IN BOM",IF($K2114&gt;1,"MULTIPLE BOM LINES","OK")))</f>
        <v/>
      </c>
      <c r="N2114" s="9" t="str">
        <f aca="false">IF($A2114="","",IF($L2114=0,"—",INDEX('1. Master BOM'!$A$1:$A$400,$L2114)))</f>
        <v/>
      </c>
      <c r="O2114" s="9" t="str">
        <f aca="false">IF($A2114="","",IF($L2114=0,"—",INDEX('1. Master BOM'!$B$1:$B$400,$L2114)))</f>
        <v/>
      </c>
      <c r="P2114" s="9" t="str">
        <f aca="false">IF($A2114="","",IF(OR($H2114="NOT IN SCHEMATIC",$O2114="—"),"",IF($G2114="","NO SCH PN",IF(UPPER(TRIM($G2114))=UPPER(TRIM($O2114)),"OK","MISMATCH"))))</f>
        <v/>
      </c>
      <c r="Q2114" s="9" t="str">
        <f aca="false">IF($A2114="","",IF($L2114=0,"—",INDEX('1. Master BOM'!$E$1:$E$400,$L2114)))</f>
        <v/>
      </c>
      <c r="R2114" s="9" t="str">
        <f aca="false">IF($A2114="","",IF($L2114=0,"—",IF(T(INDEX('1. Master BOM'!$F$1:$F$400,$L2114))="","(not set)",INDEX('1. Master BOM'!$F$1:$F$400,$L2114))))</f>
        <v/>
      </c>
      <c r="S2114" s="9" t="str">
        <f aca="false">IF($A2114="","",IF(OR($R2114="—",$R2114="(not set)",$D2114=""),"",IF(ISNUMBER(SEARCH(SUBSTITUTE(SUBSTITUTE(SUBSTITUTE($R2114,"-",""),"_","")," ",""),SUBSTITUTE(SUBSTITUTE(SUBSTITUTE($D2114,"-",""),"_","")," ",""))),"OK","CHECK")))</f>
        <v/>
      </c>
      <c r="T2114" s="9" t="str">
        <f aca="false">IF($A2114="","",IF(OR($H2114="NOT IN SCHEMATIC",$I2114="MISMATCH",$J2114="MISMATCH",$P2114="MISMATCH",$M2114&lt;&gt;"OK"),"REVIEW","OK"))</f>
        <v/>
      </c>
      <c r="U2114" s="14"/>
      <c r="V2114" s="14"/>
      <c r="W2114" s="17"/>
      <c r="X2114" s="14"/>
    </row>
    <row r="2115" customFormat="false" ht="15" hidden="false" customHeight="false" outlineLevel="0" collapsed="false">
      <c r="A2115" s="9" t="str">
        <f aca="false">IF('3. Layout Parts'!$A2115="","",TRIM('3. Layout Parts'!$A2115))</f>
        <v/>
      </c>
      <c r="B2115" s="9" t="str">
        <f aca="false">IF($A2115="","",'3. Layout Parts'!$D2115)</f>
        <v/>
      </c>
      <c r="C2115" s="9" t="str">
        <f aca="false">IF($A2115="","",'3. Layout Parts'!$B2115)</f>
        <v/>
      </c>
      <c r="D2115" s="9" t="str">
        <f aca="false">IF($A2115="","",'3. Layout Parts'!$C2115)</f>
        <v/>
      </c>
      <c r="E2115" s="9" t="str">
        <f aca="false">IF($A2115="","",IFERROR(INDEX('2. Schematic Parts'!$B$2:$B$3001,MATCH($A2115,'2. Schematic Parts'!$A$2:$A$3001,0)),"NOT FOUND"))</f>
        <v/>
      </c>
      <c r="F2115" s="9" t="str">
        <f aca="false">IF($A2115="","",IFERROR(INDEX('2. Schematic Parts'!$C$2:$C$3001,MATCH($A2115,'2. Schematic Parts'!$A$2:$A$3001,0))&amp;"","NOT FOUND"))</f>
        <v/>
      </c>
      <c r="G2115" s="9" t="str">
        <f aca="false">IF($A2115="","",IFERROR(INDEX('2. Schematic Parts'!$D$2:$D$3001,MATCH($A2115,'2. Schematic Parts'!$A$2:$A$3001,0))&amp;"","NOT FOUND"))</f>
        <v/>
      </c>
      <c r="H2115" s="9" t="str">
        <f aca="false">IF($A2115="","",IF(COUNTIF('2. Schematic Parts'!$A$2:$A$3001,$A2115)=0,"NOT IN SCHEMATIC","OK"))</f>
        <v/>
      </c>
      <c r="I2115" s="9" t="str">
        <f aca="false">IF($A2115="","",IF($H2115="NOT IN SCHEMATIC","",IF(UPPER(TRIM($C2115))=UPPER(TRIM($E2115)),"OK","MISMATCH")))</f>
        <v/>
      </c>
      <c r="J2115" s="9" t="str">
        <f aca="false">IF($A2115="","",IF($H2115="NOT IN SCHEMATIC","",IF($F2115="","NO SCH DECAL",IF($D2115="","",IF(UPPER(TRIM($D2115))=UPPER(TRIM($F2115)),"OK","MISMATCH")))))</f>
        <v/>
      </c>
      <c r="K2115" s="16" t="str">
        <f aca="false">IF($A2115="","",SUMPRODUCT(--ISNUMBER(SEARCH(","&amp;TRIM($A2115)&amp;",",","&amp;SUBSTITUTE('1. Master BOM'!$D$2:$D$400," ","")&amp;","))))</f>
        <v/>
      </c>
      <c r="L2115" s="16" t="str">
        <f aca="false">IF($A2115="","",IF($K2115&lt;&gt;1,0,SUMPRODUCT(ISNUMBER(SEARCH(","&amp;TRIM($A2115)&amp;",",","&amp;SUBSTITUTE('1. Master BOM'!$D$2:$D$400," ","")&amp;","))*ROW('1. Master BOM'!$D$2:$D$400))))</f>
        <v/>
      </c>
      <c r="M2115" s="9" t="str">
        <f aca="false">IF($A2115="","",IF($K2115=0,"NOT IN BOM",IF($K2115&gt;1,"MULTIPLE BOM LINES","OK")))</f>
        <v/>
      </c>
      <c r="N2115" s="9" t="str">
        <f aca="false">IF($A2115="","",IF($L2115=0,"—",INDEX('1. Master BOM'!$A$1:$A$400,$L2115)))</f>
        <v/>
      </c>
      <c r="O2115" s="9" t="str">
        <f aca="false">IF($A2115="","",IF($L2115=0,"—",INDEX('1. Master BOM'!$B$1:$B$400,$L2115)))</f>
        <v/>
      </c>
      <c r="P2115" s="9" t="str">
        <f aca="false">IF($A2115="","",IF(OR($H2115="NOT IN SCHEMATIC",$O2115="—"),"",IF($G2115="","NO SCH PN",IF(UPPER(TRIM($G2115))=UPPER(TRIM($O2115)),"OK","MISMATCH"))))</f>
        <v/>
      </c>
      <c r="Q2115" s="9" t="str">
        <f aca="false">IF($A2115="","",IF($L2115=0,"—",INDEX('1. Master BOM'!$E$1:$E$400,$L2115)))</f>
        <v/>
      </c>
      <c r="R2115" s="9" t="str">
        <f aca="false">IF($A2115="","",IF($L2115=0,"—",IF(T(INDEX('1. Master BOM'!$F$1:$F$400,$L2115))="","(not set)",INDEX('1. Master BOM'!$F$1:$F$400,$L2115))))</f>
        <v/>
      </c>
      <c r="S2115" s="9" t="str">
        <f aca="false">IF($A2115="","",IF(OR($R2115="—",$R2115="(not set)",$D2115=""),"",IF(ISNUMBER(SEARCH(SUBSTITUTE(SUBSTITUTE(SUBSTITUTE($R2115,"-",""),"_","")," ",""),SUBSTITUTE(SUBSTITUTE(SUBSTITUTE($D2115,"-",""),"_","")," ",""))),"OK","CHECK")))</f>
        <v/>
      </c>
      <c r="T2115" s="9" t="str">
        <f aca="false">IF($A2115="","",IF(OR($H2115="NOT IN SCHEMATIC",$I2115="MISMATCH",$J2115="MISMATCH",$P2115="MISMATCH",$M2115&lt;&gt;"OK"),"REVIEW","OK"))</f>
        <v/>
      </c>
      <c r="U2115" s="14"/>
      <c r="V2115" s="14"/>
      <c r="W2115" s="17"/>
      <c r="X2115" s="14"/>
    </row>
    <row r="2116" customFormat="false" ht="15" hidden="false" customHeight="false" outlineLevel="0" collapsed="false">
      <c r="A2116" s="9" t="str">
        <f aca="false">IF('3. Layout Parts'!$A2116="","",TRIM('3. Layout Parts'!$A2116))</f>
        <v/>
      </c>
      <c r="B2116" s="9" t="str">
        <f aca="false">IF($A2116="","",'3. Layout Parts'!$D2116)</f>
        <v/>
      </c>
      <c r="C2116" s="9" t="str">
        <f aca="false">IF($A2116="","",'3. Layout Parts'!$B2116)</f>
        <v/>
      </c>
      <c r="D2116" s="9" t="str">
        <f aca="false">IF($A2116="","",'3. Layout Parts'!$C2116)</f>
        <v/>
      </c>
      <c r="E2116" s="9" t="str">
        <f aca="false">IF($A2116="","",IFERROR(INDEX('2. Schematic Parts'!$B$2:$B$3001,MATCH($A2116,'2. Schematic Parts'!$A$2:$A$3001,0)),"NOT FOUND"))</f>
        <v/>
      </c>
      <c r="F2116" s="9" t="str">
        <f aca="false">IF($A2116="","",IFERROR(INDEX('2. Schematic Parts'!$C$2:$C$3001,MATCH($A2116,'2. Schematic Parts'!$A$2:$A$3001,0))&amp;"","NOT FOUND"))</f>
        <v/>
      </c>
      <c r="G2116" s="9" t="str">
        <f aca="false">IF($A2116="","",IFERROR(INDEX('2. Schematic Parts'!$D$2:$D$3001,MATCH($A2116,'2. Schematic Parts'!$A$2:$A$3001,0))&amp;"","NOT FOUND"))</f>
        <v/>
      </c>
      <c r="H2116" s="9" t="str">
        <f aca="false">IF($A2116="","",IF(COUNTIF('2. Schematic Parts'!$A$2:$A$3001,$A2116)=0,"NOT IN SCHEMATIC","OK"))</f>
        <v/>
      </c>
      <c r="I2116" s="9" t="str">
        <f aca="false">IF($A2116="","",IF($H2116="NOT IN SCHEMATIC","",IF(UPPER(TRIM($C2116))=UPPER(TRIM($E2116)),"OK","MISMATCH")))</f>
        <v/>
      </c>
      <c r="J2116" s="9" t="str">
        <f aca="false">IF($A2116="","",IF($H2116="NOT IN SCHEMATIC","",IF($F2116="","NO SCH DECAL",IF($D2116="","",IF(UPPER(TRIM($D2116))=UPPER(TRIM($F2116)),"OK","MISMATCH")))))</f>
        <v/>
      </c>
      <c r="K2116" s="16" t="str">
        <f aca="false">IF($A2116="","",SUMPRODUCT(--ISNUMBER(SEARCH(","&amp;TRIM($A2116)&amp;",",","&amp;SUBSTITUTE('1. Master BOM'!$D$2:$D$400," ","")&amp;","))))</f>
        <v/>
      </c>
      <c r="L2116" s="16" t="str">
        <f aca="false">IF($A2116="","",IF($K2116&lt;&gt;1,0,SUMPRODUCT(ISNUMBER(SEARCH(","&amp;TRIM($A2116)&amp;",",","&amp;SUBSTITUTE('1. Master BOM'!$D$2:$D$400," ","")&amp;","))*ROW('1. Master BOM'!$D$2:$D$400))))</f>
        <v/>
      </c>
      <c r="M2116" s="9" t="str">
        <f aca="false">IF($A2116="","",IF($K2116=0,"NOT IN BOM",IF($K2116&gt;1,"MULTIPLE BOM LINES","OK")))</f>
        <v/>
      </c>
      <c r="N2116" s="9" t="str">
        <f aca="false">IF($A2116="","",IF($L2116=0,"—",INDEX('1. Master BOM'!$A$1:$A$400,$L2116)))</f>
        <v/>
      </c>
      <c r="O2116" s="9" t="str">
        <f aca="false">IF($A2116="","",IF($L2116=0,"—",INDEX('1. Master BOM'!$B$1:$B$400,$L2116)))</f>
        <v/>
      </c>
      <c r="P2116" s="9" t="str">
        <f aca="false">IF($A2116="","",IF(OR($H2116="NOT IN SCHEMATIC",$O2116="—"),"",IF($G2116="","NO SCH PN",IF(UPPER(TRIM($G2116))=UPPER(TRIM($O2116)),"OK","MISMATCH"))))</f>
        <v/>
      </c>
      <c r="Q2116" s="9" t="str">
        <f aca="false">IF($A2116="","",IF($L2116=0,"—",INDEX('1. Master BOM'!$E$1:$E$400,$L2116)))</f>
        <v/>
      </c>
      <c r="R2116" s="9" t="str">
        <f aca="false">IF($A2116="","",IF($L2116=0,"—",IF(T(INDEX('1. Master BOM'!$F$1:$F$400,$L2116))="","(not set)",INDEX('1. Master BOM'!$F$1:$F$400,$L2116))))</f>
        <v/>
      </c>
      <c r="S2116" s="9" t="str">
        <f aca="false">IF($A2116="","",IF(OR($R2116="—",$R2116="(not set)",$D2116=""),"",IF(ISNUMBER(SEARCH(SUBSTITUTE(SUBSTITUTE(SUBSTITUTE($R2116,"-",""),"_","")," ",""),SUBSTITUTE(SUBSTITUTE(SUBSTITUTE($D2116,"-",""),"_","")," ",""))),"OK","CHECK")))</f>
        <v/>
      </c>
      <c r="T2116" s="9" t="str">
        <f aca="false">IF($A2116="","",IF(OR($H2116="NOT IN SCHEMATIC",$I2116="MISMATCH",$J2116="MISMATCH",$P2116="MISMATCH",$M2116&lt;&gt;"OK"),"REVIEW","OK"))</f>
        <v/>
      </c>
      <c r="U2116" s="14"/>
      <c r="V2116" s="14"/>
      <c r="W2116" s="17"/>
      <c r="X2116" s="14"/>
    </row>
    <row r="2117" customFormat="false" ht="15" hidden="false" customHeight="false" outlineLevel="0" collapsed="false">
      <c r="A2117" s="9" t="str">
        <f aca="false">IF('3. Layout Parts'!$A2117="","",TRIM('3. Layout Parts'!$A2117))</f>
        <v/>
      </c>
      <c r="B2117" s="9" t="str">
        <f aca="false">IF($A2117="","",'3. Layout Parts'!$D2117)</f>
        <v/>
      </c>
      <c r="C2117" s="9" t="str">
        <f aca="false">IF($A2117="","",'3. Layout Parts'!$B2117)</f>
        <v/>
      </c>
      <c r="D2117" s="9" t="str">
        <f aca="false">IF($A2117="","",'3. Layout Parts'!$C2117)</f>
        <v/>
      </c>
      <c r="E2117" s="9" t="str">
        <f aca="false">IF($A2117="","",IFERROR(INDEX('2. Schematic Parts'!$B$2:$B$3001,MATCH($A2117,'2. Schematic Parts'!$A$2:$A$3001,0)),"NOT FOUND"))</f>
        <v/>
      </c>
      <c r="F2117" s="9" t="str">
        <f aca="false">IF($A2117="","",IFERROR(INDEX('2. Schematic Parts'!$C$2:$C$3001,MATCH($A2117,'2. Schematic Parts'!$A$2:$A$3001,0))&amp;"","NOT FOUND"))</f>
        <v/>
      </c>
      <c r="G2117" s="9" t="str">
        <f aca="false">IF($A2117="","",IFERROR(INDEX('2. Schematic Parts'!$D$2:$D$3001,MATCH($A2117,'2. Schematic Parts'!$A$2:$A$3001,0))&amp;"","NOT FOUND"))</f>
        <v/>
      </c>
      <c r="H2117" s="9" t="str">
        <f aca="false">IF($A2117="","",IF(COUNTIF('2. Schematic Parts'!$A$2:$A$3001,$A2117)=0,"NOT IN SCHEMATIC","OK"))</f>
        <v/>
      </c>
      <c r="I2117" s="9" t="str">
        <f aca="false">IF($A2117="","",IF($H2117="NOT IN SCHEMATIC","",IF(UPPER(TRIM($C2117))=UPPER(TRIM($E2117)),"OK","MISMATCH")))</f>
        <v/>
      </c>
      <c r="J2117" s="9" t="str">
        <f aca="false">IF($A2117="","",IF($H2117="NOT IN SCHEMATIC","",IF($F2117="","NO SCH DECAL",IF($D2117="","",IF(UPPER(TRIM($D2117))=UPPER(TRIM($F2117)),"OK","MISMATCH")))))</f>
        <v/>
      </c>
      <c r="K2117" s="16" t="str">
        <f aca="false">IF($A2117="","",SUMPRODUCT(--ISNUMBER(SEARCH(","&amp;TRIM($A2117)&amp;",",","&amp;SUBSTITUTE('1. Master BOM'!$D$2:$D$400," ","")&amp;","))))</f>
        <v/>
      </c>
      <c r="L2117" s="16" t="str">
        <f aca="false">IF($A2117="","",IF($K2117&lt;&gt;1,0,SUMPRODUCT(ISNUMBER(SEARCH(","&amp;TRIM($A2117)&amp;",",","&amp;SUBSTITUTE('1. Master BOM'!$D$2:$D$400," ","")&amp;","))*ROW('1. Master BOM'!$D$2:$D$400))))</f>
        <v/>
      </c>
      <c r="M2117" s="9" t="str">
        <f aca="false">IF($A2117="","",IF($K2117=0,"NOT IN BOM",IF($K2117&gt;1,"MULTIPLE BOM LINES","OK")))</f>
        <v/>
      </c>
      <c r="N2117" s="9" t="str">
        <f aca="false">IF($A2117="","",IF($L2117=0,"—",INDEX('1. Master BOM'!$A$1:$A$400,$L2117)))</f>
        <v/>
      </c>
      <c r="O2117" s="9" t="str">
        <f aca="false">IF($A2117="","",IF($L2117=0,"—",INDEX('1. Master BOM'!$B$1:$B$400,$L2117)))</f>
        <v/>
      </c>
      <c r="P2117" s="9" t="str">
        <f aca="false">IF($A2117="","",IF(OR($H2117="NOT IN SCHEMATIC",$O2117="—"),"",IF($G2117="","NO SCH PN",IF(UPPER(TRIM($G2117))=UPPER(TRIM($O2117)),"OK","MISMATCH"))))</f>
        <v/>
      </c>
      <c r="Q2117" s="9" t="str">
        <f aca="false">IF($A2117="","",IF($L2117=0,"—",INDEX('1. Master BOM'!$E$1:$E$400,$L2117)))</f>
        <v/>
      </c>
      <c r="R2117" s="9" t="str">
        <f aca="false">IF($A2117="","",IF($L2117=0,"—",IF(T(INDEX('1. Master BOM'!$F$1:$F$400,$L2117))="","(not set)",INDEX('1. Master BOM'!$F$1:$F$400,$L2117))))</f>
        <v/>
      </c>
      <c r="S2117" s="9" t="str">
        <f aca="false">IF($A2117="","",IF(OR($R2117="—",$R2117="(not set)",$D2117=""),"",IF(ISNUMBER(SEARCH(SUBSTITUTE(SUBSTITUTE(SUBSTITUTE($R2117,"-",""),"_","")," ",""),SUBSTITUTE(SUBSTITUTE(SUBSTITUTE($D2117,"-",""),"_","")," ",""))),"OK","CHECK")))</f>
        <v/>
      </c>
      <c r="T2117" s="9" t="str">
        <f aca="false">IF($A2117="","",IF(OR($H2117="NOT IN SCHEMATIC",$I2117="MISMATCH",$J2117="MISMATCH",$P2117="MISMATCH",$M2117&lt;&gt;"OK"),"REVIEW","OK"))</f>
        <v/>
      </c>
      <c r="U2117" s="14"/>
      <c r="V2117" s="14"/>
      <c r="W2117" s="17"/>
      <c r="X2117" s="14"/>
    </row>
    <row r="2118" customFormat="false" ht="15" hidden="false" customHeight="false" outlineLevel="0" collapsed="false">
      <c r="A2118" s="9" t="str">
        <f aca="false">IF('3. Layout Parts'!$A2118="","",TRIM('3. Layout Parts'!$A2118))</f>
        <v/>
      </c>
      <c r="B2118" s="9" t="str">
        <f aca="false">IF($A2118="","",'3. Layout Parts'!$D2118)</f>
        <v/>
      </c>
      <c r="C2118" s="9" t="str">
        <f aca="false">IF($A2118="","",'3. Layout Parts'!$B2118)</f>
        <v/>
      </c>
      <c r="D2118" s="9" t="str">
        <f aca="false">IF($A2118="","",'3. Layout Parts'!$C2118)</f>
        <v/>
      </c>
      <c r="E2118" s="9" t="str">
        <f aca="false">IF($A2118="","",IFERROR(INDEX('2. Schematic Parts'!$B$2:$B$3001,MATCH($A2118,'2. Schematic Parts'!$A$2:$A$3001,0)),"NOT FOUND"))</f>
        <v/>
      </c>
      <c r="F2118" s="9" t="str">
        <f aca="false">IF($A2118="","",IFERROR(INDEX('2. Schematic Parts'!$C$2:$C$3001,MATCH($A2118,'2. Schematic Parts'!$A$2:$A$3001,0))&amp;"","NOT FOUND"))</f>
        <v/>
      </c>
      <c r="G2118" s="9" t="str">
        <f aca="false">IF($A2118="","",IFERROR(INDEX('2. Schematic Parts'!$D$2:$D$3001,MATCH($A2118,'2. Schematic Parts'!$A$2:$A$3001,0))&amp;"","NOT FOUND"))</f>
        <v/>
      </c>
      <c r="H2118" s="9" t="str">
        <f aca="false">IF($A2118="","",IF(COUNTIF('2. Schematic Parts'!$A$2:$A$3001,$A2118)=0,"NOT IN SCHEMATIC","OK"))</f>
        <v/>
      </c>
      <c r="I2118" s="9" t="str">
        <f aca="false">IF($A2118="","",IF($H2118="NOT IN SCHEMATIC","",IF(UPPER(TRIM($C2118))=UPPER(TRIM($E2118)),"OK","MISMATCH")))</f>
        <v/>
      </c>
      <c r="J2118" s="9" t="str">
        <f aca="false">IF($A2118="","",IF($H2118="NOT IN SCHEMATIC","",IF($F2118="","NO SCH DECAL",IF($D2118="","",IF(UPPER(TRIM($D2118))=UPPER(TRIM($F2118)),"OK","MISMATCH")))))</f>
        <v/>
      </c>
      <c r="K2118" s="16" t="str">
        <f aca="false">IF($A2118="","",SUMPRODUCT(--ISNUMBER(SEARCH(","&amp;TRIM($A2118)&amp;",",","&amp;SUBSTITUTE('1. Master BOM'!$D$2:$D$400," ","")&amp;","))))</f>
        <v/>
      </c>
      <c r="L2118" s="16" t="str">
        <f aca="false">IF($A2118="","",IF($K2118&lt;&gt;1,0,SUMPRODUCT(ISNUMBER(SEARCH(","&amp;TRIM($A2118)&amp;",",","&amp;SUBSTITUTE('1. Master BOM'!$D$2:$D$400," ","")&amp;","))*ROW('1. Master BOM'!$D$2:$D$400))))</f>
        <v/>
      </c>
      <c r="M2118" s="9" t="str">
        <f aca="false">IF($A2118="","",IF($K2118=0,"NOT IN BOM",IF($K2118&gt;1,"MULTIPLE BOM LINES","OK")))</f>
        <v/>
      </c>
      <c r="N2118" s="9" t="str">
        <f aca="false">IF($A2118="","",IF($L2118=0,"—",INDEX('1. Master BOM'!$A$1:$A$400,$L2118)))</f>
        <v/>
      </c>
      <c r="O2118" s="9" t="str">
        <f aca="false">IF($A2118="","",IF($L2118=0,"—",INDEX('1. Master BOM'!$B$1:$B$400,$L2118)))</f>
        <v/>
      </c>
      <c r="P2118" s="9" t="str">
        <f aca="false">IF($A2118="","",IF(OR($H2118="NOT IN SCHEMATIC",$O2118="—"),"",IF($G2118="","NO SCH PN",IF(UPPER(TRIM($G2118))=UPPER(TRIM($O2118)),"OK","MISMATCH"))))</f>
        <v/>
      </c>
      <c r="Q2118" s="9" t="str">
        <f aca="false">IF($A2118="","",IF($L2118=0,"—",INDEX('1. Master BOM'!$E$1:$E$400,$L2118)))</f>
        <v/>
      </c>
      <c r="R2118" s="9" t="str">
        <f aca="false">IF($A2118="","",IF($L2118=0,"—",IF(T(INDEX('1. Master BOM'!$F$1:$F$400,$L2118))="","(not set)",INDEX('1. Master BOM'!$F$1:$F$400,$L2118))))</f>
        <v/>
      </c>
      <c r="S2118" s="9" t="str">
        <f aca="false">IF($A2118="","",IF(OR($R2118="—",$R2118="(not set)",$D2118=""),"",IF(ISNUMBER(SEARCH(SUBSTITUTE(SUBSTITUTE(SUBSTITUTE($R2118,"-",""),"_","")," ",""),SUBSTITUTE(SUBSTITUTE(SUBSTITUTE($D2118,"-",""),"_","")," ",""))),"OK","CHECK")))</f>
        <v/>
      </c>
      <c r="T2118" s="9" t="str">
        <f aca="false">IF($A2118="","",IF(OR($H2118="NOT IN SCHEMATIC",$I2118="MISMATCH",$J2118="MISMATCH",$P2118="MISMATCH",$M2118&lt;&gt;"OK"),"REVIEW","OK"))</f>
        <v/>
      </c>
      <c r="U2118" s="14"/>
      <c r="V2118" s="14"/>
      <c r="W2118" s="17"/>
      <c r="X2118" s="14"/>
    </row>
    <row r="2119" customFormat="false" ht="15" hidden="false" customHeight="false" outlineLevel="0" collapsed="false">
      <c r="A2119" s="9" t="str">
        <f aca="false">IF('3. Layout Parts'!$A2119="","",TRIM('3. Layout Parts'!$A2119))</f>
        <v/>
      </c>
      <c r="B2119" s="9" t="str">
        <f aca="false">IF($A2119="","",'3. Layout Parts'!$D2119)</f>
        <v/>
      </c>
      <c r="C2119" s="9" t="str">
        <f aca="false">IF($A2119="","",'3. Layout Parts'!$B2119)</f>
        <v/>
      </c>
      <c r="D2119" s="9" t="str">
        <f aca="false">IF($A2119="","",'3. Layout Parts'!$C2119)</f>
        <v/>
      </c>
      <c r="E2119" s="9" t="str">
        <f aca="false">IF($A2119="","",IFERROR(INDEX('2. Schematic Parts'!$B$2:$B$3001,MATCH($A2119,'2. Schematic Parts'!$A$2:$A$3001,0)),"NOT FOUND"))</f>
        <v/>
      </c>
      <c r="F2119" s="9" t="str">
        <f aca="false">IF($A2119="","",IFERROR(INDEX('2. Schematic Parts'!$C$2:$C$3001,MATCH($A2119,'2. Schematic Parts'!$A$2:$A$3001,0))&amp;"","NOT FOUND"))</f>
        <v/>
      </c>
      <c r="G2119" s="9" t="str">
        <f aca="false">IF($A2119="","",IFERROR(INDEX('2. Schematic Parts'!$D$2:$D$3001,MATCH($A2119,'2. Schematic Parts'!$A$2:$A$3001,0))&amp;"","NOT FOUND"))</f>
        <v/>
      </c>
      <c r="H2119" s="9" t="str">
        <f aca="false">IF($A2119="","",IF(COUNTIF('2. Schematic Parts'!$A$2:$A$3001,$A2119)=0,"NOT IN SCHEMATIC","OK"))</f>
        <v/>
      </c>
      <c r="I2119" s="9" t="str">
        <f aca="false">IF($A2119="","",IF($H2119="NOT IN SCHEMATIC","",IF(UPPER(TRIM($C2119))=UPPER(TRIM($E2119)),"OK","MISMATCH")))</f>
        <v/>
      </c>
      <c r="J2119" s="9" t="str">
        <f aca="false">IF($A2119="","",IF($H2119="NOT IN SCHEMATIC","",IF($F2119="","NO SCH DECAL",IF($D2119="","",IF(UPPER(TRIM($D2119))=UPPER(TRIM($F2119)),"OK","MISMATCH")))))</f>
        <v/>
      </c>
      <c r="K2119" s="16" t="str">
        <f aca="false">IF($A2119="","",SUMPRODUCT(--ISNUMBER(SEARCH(","&amp;TRIM($A2119)&amp;",",","&amp;SUBSTITUTE('1. Master BOM'!$D$2:$D$400," ","")&amp;","))))</f>
        <v/>
      </c>
      <c r="L2119" s="16" t="str">
        <f aca="false">IF($A2119="","",IF($K2119&lt;&gt;1,0,SUMPRODUCT(ISNUMBER(SEARCH(","&amp;TRIM($A2119)&amp;",",","&amp;SUBSTITUTE('1. Master BOM'!$D$2:$D$400," ","")&amp;","))*ROW('1. Master BOM'!$D$2:$D$400))))</f>
        <v/>
      </c>
      <c r="M2119" s="9" t="str">
        <f aca="false">IF($A2119="","",IF($K2119=0,"NOT IN BOM",IF($K2119&gt;1,"MULTIPLE BOM LINES","OK")))</f>
        <v/>
      </c>
      <c r="N2119" s="9" t="str">
        <f aca="false">IF($A2119="","",IF($L2119=0,"—",INDEX('1. Master BOM'!$A$1:$A$400,$L2119)))</f>
        <v/>
      </c>
      <c r="O2119" s="9" t="str">
        <f aca="false">IF($A2119="","",IF($L2119=0,"—",INDEX('1. Master BOM'!$B$1:$B$400,$L2119)))</f>
        <v/>
      </c>
      <c r="P2119" s="9" t="str">
        <f aca="false">IF($A2119="","",IF(OR($H2119="NOT IN SCHEMATIC",$O2119="—"),"",IF($G2119="","NO SCH PN",IF(UPPER(TRIM($G2119))=UPPER(TRIM($O2119)),"OK","MISMATCH"))))</f>
        <v/>
      </c>
      <c r="Q2119" s="9" t="str">
        <f aca="false">IF($A2119="","",IF($L2119=0,"—",INDEX('1. Master BOM'!$E$1:$E$400,$L2119)))</f>
        <v/>
      </c>
      <c r="R2119" s="9" t="str">
        <f aca="false">IF($A2119="","",IF($L2119=0,"—",IF(T(INDEX('1. Master BOM'!$F$1:$F$400,$L2119))="","(not set)",INDEX('1. Master BOM'!$F$1:$F$400,$L2119))))</f>
        <v/>
      </c>
      <c r="S2119" s="9" t="str">
        <f aca="false">IF($A2119="","",IF(OR($R2119="—",$R2119="(not set)",$D2119=""),"",IF(ISNUMBER(SEARCH(SUBSTITUTE(SUBSTITUTE(SUBSTITUTE($R2119,"-",""),"_","")," ",""),SUBSTITUTE(SUBSTITUTE(SUBSTITUTE($D2119,"-",""),"_","")," ",""))),"OK","CHECK")))</f>
        <v/>
      </c>
      <c r="T2119" s="9" t="str">
        <f aca="false">IF($A2119="","",IF(OR($H2119="NOT IN SCHEMATIC",$I2119="MISMATCH",$J2119="MISMATCH",$P2119="MISMATCH",$M2119&lt;&gt;"OK"),"REVIEW","OK"))</f>
        <v/>
      </c>
      <c r="U2119" s="14"/>
      <c r="V2119" s="14"/>
      <c r="W2119" s="17"/>
      <c r="X2119" s="14"/>
    </row>
    <row r="2120" customFormat="false" ht="15" hidden="false" customHeight="false" outlineLevel="0" collapsed="false">
      <c r="A2120" s="9" t="str">
        <f aca="false">IF('3. Layout Parts'!$A2120="","",TRIM('3. Layout Parts'!$A2120))</f>
        <v/>
      </c>
      <c r="B2120" s="9" t="str">
        <f aca="false">IF($A2120="","",'3. Layout Parts'!$D2120)</f>
        <v/>
      </c>
      <c r="C2120" s="9" t="str">
        <f aca="false">IF($A2120="","",'3. Layout Parts'!$B2120)</f>
        <v/>
      </c>
      <c r="D2120" s="9" t="str">
        <f aca="false">IF($A2120="","",'3. Layout Parts'!$C2120)</f>
        <v/>
      </c>
      <c r="E2120" s="9" t="str">
        <f aca="false">IF($A2120="","",IFERROR(INDEX('2. Schematic Parts'!$B$2:$B$3001,MATCH($A2120,'2. Schematic Parts'!$A$2:$A$3001,0)),"NOT FOUND"))</f>
        <v/>
      </c>
      <c r="F2120" s="9" t="str">
        <f aca="false">IF($A2120="","",IFERROR(INDEX('2. Schematic Parts'!$C$2:$C$3001,MATCH($A2120,'2. Schematic Parts'!$A$2:$A$3001,0))&amp;"","NOT FOUND"))</f>
        <v/>
      </c>
      <c r="G2120" s="9" t="str">
        <f aca="false">IF($A2120="","",IFERROR(INDEX('2. Schematic Parts'!$D$2:$D$3001,MATCH($A2120,'2. Schematic Parts'!$A$2:$A$3001,0))&amp;"","NOT FOUND"))</f>
        <v/>
      </c>
      <c r="H2120" s="9" t="str">
        <f aca="false">IF($A2120="","",IF(COUNTIF('2. Schematic Parts'!$A$2:$A$3001,$A2120)=0,"NOT IN SCHEMATIC","OK"))</f>
        <v/>
      </c>
      <c r="I2120" s="9" t="str">
        <f aca="false">IF($A2120="","",IF($H2120="NOT IN SCHEMATIC","",IF(UPPER(TRIM($C2120))=UPPER(TRIM($E2120)),"OK","MISMATCH")))</f>
        <v/>
      </c>
      <c r="J2120" s="9" t="str">
        <f aca="false">IF($A2120="","",IF($H2120="NOT IN SCHEMATIC","",IF($F2120="","NO SCH DECAL",IF($D2120="","",IF(UPPER(TRIM($D2120))=UPPER(TRIM($F2120)),"OK","MISMATCH")))))</f>
        <v/>
      </c>
      <c r="K2120" s="16" t="str">
        <f aca="false">IF($A2120="","",SUMPRODUCT(--ISNUMBER(SEARCH(","&amp;TRIM($A2120)&amp;",",","&amp;SUBSTITUTE('1. Master BOM'!$D$2:$D$400," ","")&amp;","))))</f>
        <v/>
      </c>
      <c r="L2120" s="16" t="str">
        <f aca="false">IF($A2120="","",IF($K2120&lt;&gt;1,0,SUMPRODUCT(ISNUMBER(SEARCH(","&amp;TRIM($A2120)&amp;",",","&amp;SUBSTITUTE('1. Master BOM'!$D$2:$D$400," ","")&amp;","))*ROW('1. Master BOM'!$D$2:$D$400))))</f>
        <v/>
      </c>
      <c r="M2120" s="9" t="str">
        <f aca="false">IF($A2120="","",IF($K2120=0,"NOT IN BOM",IF($K2120&gt;1,"MULTIPLE BOM LINES","OK")))</f>
        <v/>
      </c>
      <c r="N2120" s="9" t="str">
        <f aca="false">IF($A2120="","",IF($L2120=0,"—",INDEX('1. Master BOM'!$A$1:$A$400,$L2120)))</f>
        <v/>
      </c>
      <c r="O2120" s="9" t="str">
        <f aca="false">IF($A2120="","",IF($L2120=0,"—",INDEX('1. Master BOM'!$B$1:$B$400,$L2120)))</f>
        <v/>
      </c>
      <c r="P2120" s="9" t="str">
        <f aca="false">IF($A2120="","",IF(OR($H2120="NOT IN SCHEMATIC",$O2120="—"),"",IF($G2120="","NO SCH PN",IF(UPPER(TRIM($G2120))=UPPER(TRIM($O2120)),"OK","MISMATCH"))))</f>
        <v/>
      </c>
      <c r="Q2120" s="9" t="str">
        <f aca="false">IF($A2120="","",IF($L2120=0,"—",INDEX('1. Master BOM'!$E$1:$E$400,$L2120)))</f>
        <v/>
      </c>
      <c r="R2120" s="9" t="str">
        <f aca="false">IF($A2120="","",IF($L2120=0,"—",IF(T(INDEX('1. Master BOM'!$F$1:$F$400,$L2120))="","(not set)",INDEX('1. Master BOM'!$F$1:$F$400,$L2120))))</f>
        <v/>
      </c>
      <c r="S2120" s="9" t="str">
        <f aca="false">IF($A2120="","",IF(OR($R2120="—",$R2120="(not set)",$D2120=""),"",IF(ISNUMBER(SEARCH(SUBSTITUTE(SUBSTITUTE(SUBSTITUTE($R2120,"-",""),"_","")," ",""),SUBSTITUTE(SUBSTITUTE(SUBSTITUTE($D2120,"-",""),"_","")," ",""))),"OK","CHECK")))</f>
        <v/>
      </c>
      <c r="T2120" s="9" t="str">
        <f aca="false">IF($A2120="","",IF(OR($H2120="NOT IN SCHEMATIC",$I2120="MISMATCH",$J2120="MISMATCH",$P2120="MISMATCH",$M2120&lt;&gt;"OK"),"REVIEW","OK"))</f>
        <v/>
      </c>
      <c r="U2120" s="14"/>
      <c r="V2120" s="14"/>
      <c r="W2120" s="17"/>
      <c r="X2120" s="14"/>
    </row>
    <row r="2121" customFormat="false" ht="15" hidden="false" customHeight="false" outlineLevel="0" collapsed="false">
      <c r="A2121" s="9" t="str">
        <f aca="false">IF('3. Layout Parts'!$A2121="","",TRIM('3. Layout Parts'!$A2121))</f>
        <v/>
      </c>
      <c r="B2121" s="9" t="str">
        <f aca="false">IF($A2121="","",'3. Layout Parts'!$D2121)</f>
        <v/>
      </c>
      <c r="C2121" s="9" t="str">
        <f aca="false">IF($A2121="","",'3. Layout Parts'!$B2121)</f>
        <v/>
      </c>
      <c r="D2121" s="9" t="str">
        <f aca="false">IF($A2121="","",'3. Layout Parts'!$C2121)</f>
        <v/>
      </c>
      <c r="E2121" s="9" t="str">
        <f aca="false">IF($A2121="","",IFERROR(INDEX('2. Schematic Parts'!$B$2:$B$3001,MATCH($A2121,'2. Schematic Parts'!$A$2:$A$3001,0)),"NOT FOUND"))</f>
        <v/>
      </c>
      <c r="F2121" s="9" t="str">
        <f aca="false">IF($A2121="","",IFERROR(INDEX('2. Schematic Parts'!$C$2:$C$3001,MATCH($A2121,'2. Schematic Parts'!$A$2:$A$3001,0))&amp;"","NOT FOUND"))</f>
        <v/>
      </c>
      <c r="G2121" s="9" t="str">
        <f aca="false">IF($A2121="","",IFERROR(INDEX('2. Schematic Parts'!$D$2:$D$3001,MATCH($A2121,'2. Schematic Parts'!$A$2:$A$3001,0))&amp;"","NOT FOUND"))</f>
        <v/>
      </c>
      <c r="H2121" s="9" t="str">
        <f aca="false">IF($A2121="","",IF(COUNTIF('2. Schematic Parts'!$A$2:$A$3001,$A2121)=0,"NOT IN SCHEMATIC","OK"))</f>
        <v/>
      </c>
      <c r="I2121" s="9" t="str">
        <f aca="false">IF($A2121="","",IF($H2121="NOT IN SCHEMATIC","",IF(UPPER(TRIM($C2121))=UPPER(TRIM($E2121)),"OK","MISMATCH")))</f>
        <v/>
      </c>
      <c r="J2121" s="9" t="str">
        <f aca="false">IF($A2121="","",IF($H2121="NOT IN SCHEMATIC","",IF($F2121="","NO SCH DECAL",IF($D2121="","",IF(UPPER(TRIM($D2121))=UPPER(TRIM($F2121)),"OK","MISMATCH")))))</f>
        <v/>
      </c>
      <c r="K2121" s="16" t="str">
        <f aca="false">IF($A2121="","",SUMPRODUCT(--ISNUMBER(SEARCH(","&amp;TRIM($A2121)&amp;",",","&amp;SUBSTITUTE('1. Master BOM'!$D$2:$D$400," ","")&amp;","))))</f>
        <v/>
      </c>
      <c r="L2121" s="16" t="str">
        <f aca="false">IF($A2121="","",IF($K2121&lt;&gt;1,0,SUMPRODUCT(ISNUMBER(SEARCH(","&amp;TRIM($A2121)&amp;",",","&amp;SUBSTITUTE('1. Master BOM'!$D$2:$D$400," ","")&amp;","))*ROW('1. Master BOM'!$D$2:$D$400))))</f>
        <v/>
      </c>
      <c r="M2121" s="9" t="str">
        <f aca="false">IF($A2121="","",IF($K2121=0,"NOT IN BOM",IF($K2121&gt;1,"MULTIPLE BOM LINES","OK")))</f>
        <v/>
      </c>
      <c r="N2121" s="9" t="str">
        <f aca="false">IF($A2121="","",IF($L2121=0,"—",INDEX('1. Master BOM'!$A$1:$A$400,$L2121)))</f>
        <v/>
      </c>
      <c r="O2121" s="9" t="str">
        <f aca="false">IF($A2121="","",IF($L2121=0,"—",INDEX('1. Master BOM'!$B$1:$B$400,$L2121)))</f>
        <v/>
      </c>
      <c r="P2121" s="9" t="str">
        <f aca="false">IF($A2121="","",IF(OR($H2121="NOT IN SCHEMATIC",$O2121="—"),"",IF($G2121="","NO SCH PN",IF(UPPER(TRIM($G2121))=UPPER(TRIM($O2121)),"OK","MISMATCH"))))</f>
        <v/>
      </c>
      <c r="Q2121" s="9" t="str">
        <f aca="false">IF($A2121="","",IF($L2121=0,"—",INDEX('1. Master BOM'!$E$1:$E$400,$L2121)))</f>
        <v/>
      </c>
      <c r="R2121" s="9" t="str">
        <f aca="false">IF($A2121="","",IF($L2121=0,"—",IF(T(INDEX('1. Master BOM'!$F$1:$F$400,$L2121))="","(not set)",INDEX('1. Master BOM'!$F$1:$F$400,$L2121))))</f>
        <v/>
      </c>
      <c r="S2121" s="9" t="str">
        <f aca="false">IF($A2121="","",IF(OR($R2121="—",$R2121="(not set)",$D2121=""),"",IF(ISNUMBER(SEARCH(SUBSTITUTE(SUBSTITUTE(SUBSTITUTE($R2121,"-",""),"_","")," ",""),SUBSTITUTE(SUBSTITUTE(SUBSTITUTE($D2121,"-",""),"_","")," ",""))),"OK","CHECK")))</f>
        <v/>
      </c>
      <c r="T2121" s="9" t="str">
        <f aca="false">IF($A2121="","",IF(OR($H2121="NOT IN SCHEMATIC",$I2121="MISMATCH",$J2121="MISMATCH",$P2121="MISMATCH",$M2121&lt;&gt;"OK"),"REVIEW","OK"))</f>
        <v/>
      </c>
      <c r="U2121" s="14"/>
      <c r="V2121" s="14"/>
      <c r="W2121" s="17"/>
      <c r="X2121" s="14"/>
    </row>
    <row r="2122" customFormat="false" ht="15" hidden="false" customHeight="false" outlineLevel="0" collapsed="false">
      <c r="A2122" s="9" t="str">
        <f aca="false">IF('3. Layout Parts'!$A2122="","",TRIM('3. Layout Parts'!$A2122))</f>
        <v/>
      </c>
      <c r="B2122" s="9" t="str">
        <f aca="false">IF($A2122="","",'3. Layout Parts'!$D2122)</f>
        <v/>
      </c>
      <c r="C2122" s="9" t="str">
        <f aca="false">IF($A2122="","",'3. Layout Parts'!$B2122)</f>
        <v/>
      </c>
      <c r="D2122" s="9" t="str">
        <f aca="false">IF($A2122="","",'3. Layout Parts'!$C2122)</f>
        <v/>
      </c>
      <c r="E2122" s="9" t="str">
        <f aca="false">IF($A2122="","",IFERROR(INDEX('2. Schematic Parts'!$B$2:$B$3001,MATCH($A2122,'2. Schematic Parts'!$A$2:$A$3001,0)),"NOT FOUND"))</f>
        <v/>
      </c>
      <c r="F2122" s="9" t="str">
        <f aca="false">IF($A2122="","",IFERROR(INDEX('2. Schematic Parts'!$C$2:$C$3001,MATCH($A2122,'2. Schematic Parts'!$A$2:$A$3001,0))&amp;"","NOT FOUND"))</f>
        <v/>
      </c>
      <c r="G2122" s="9" t="str">
        <f aca="false">IF($A2122="","",IFERROR(INDEX('2. Schematic Parts'!$D$2:$D$3001,MATCH($A2122,'2. Schematic Parts'!$A$2:$A$3001,0))&amp;"","NOT FOUND"))</f>
        <v/>
      </c>
      <c r="H2122" s="9" t="str">
        <f aca="false">IF($A2122="","",IF(COUNTIF('2. Schematic Parts'!$A$2:$A$3001,$A2122)=0,"NOT IN SCHEMATIC","OK"))</f>
        <v/>
      </c>
      <c r="I2122" s="9" t="str">
        <f aca="false">IF($A2122="","",IF($H2122="NOT IN SCHEMATIC","",IF(UPPER(TRIM($C2122))=UPPER(TRIM($E2122)),"OK","MISMATCH")))</f>
        <v/>
      </c>
      <c r="J2122" s="9" t="str">
        <f aca="false">IF($A2122="","",IF($H2122="NOT IN SCHEMATIC","",IF($F2122="","NO SCH DECAL",IF($D2122="","",IF(UPPER(TRIM($D2122))=UPPER(TRIM($F2122)),"OK","MISMATCH")))))</f>
        <v/>
      </c>
      <c r="K2122" s="16" t="str">
        <f aca="false">IF($A2122="","",SUMPRODUCT(--ISNUMBER(SEARCH(","&amp;TRIM($A2122)&amp;",",","&amp;SUBSTITUTE('1. Master BOM'!$D$2:$D$400," ","")&amp;","))))</f>
        <v/>
      </c>
      <c r="L2122" s="16" t="str">
        <f aca="false">IF($A2122="","",IF($K2122&lt;&gt;1,0,SUMPRODUCT(ISNUMBER(SEARCH(","&amp;TRIM($A2122)&amp;",",","&amp;SUBSTITUTE('1. Master BOM'!$D$2:$D$400," ","")&amp;","))*ROW('1. Master BOM'!$D$2:$D$400))))</f>
        <v/>
      </c>
      <c r="M2122" s="9" t="str">
        <f aca="false">IF($A2122="","",IF($K2122=0,"NOT IN BOM",IF($K2122&gt;1,"MULTIPLE BOM LINES","OK")))</f>
        <v/>
      </c>
      <c r="N2122" s="9" t="str">
        <f aca="false">IF($A2122="","",IF($L2122=0,"—",INDEX('1. Master BOM'!$A$1:$A$400,$L2122)))</f>
        <v/>
      </c>
      <c r="O2122" s="9" t="str">
        <f aca="false">IF($A2122="","",IF($L2122=0,"—",INDEX('1. Master BOM'!$B$1:$B$400,$L2122)))</f>
        <v/>
      </c>
      <c r="P2122" s="9" t="str">
        <f aca="false">IF($A2122="","",IF(OR($H2122="NOT IN SCHEMATIC",$O2122="—"),"",IF($G2122="","NO SCH PN",IF(UPPER(TRIM($G2122))=UPPER(TRIM($O2122)),"OK","MISMATCH"))))</f>
        <v/>
      </c>
      <c r="Q2122" s="9" t="str">
        <f aca="false">IF($A2122="","",IF($L2122=0,"—",INDEX('1. Master BOM'!$E$1:$E$400,$L2122)))</f>
        <v/>
      </c>
      <c r="R2122" s="9" t="str">
        <f aca="false">IF($A2122="","",IF($L2122=0,"—",IF(T(INDEX('1. Master BOM'!$F$1:$F$400,$L2122))="","(not set)",INDEX('1. Master BOM'!$F$1:$F$400,$L2122))))</f>
        <v/>
      </c>
      <c r="S2122" s="9" t="str">
        <f aca="false">IF($A2122="","",IF(OR($R2122="—",$R2122="(not set)",$D2122=""),"",IF(ISNUMBER(SEARCH(SUBSTITUTE(SUBSTITUTE(SUBSTITUTE($R2122,"-",""),"_","")," ",""),SUBSTITUTE(SUBSTITUTE(SUBSTITUTE($D2122,"-",""),"_","")," ",""))),"OK","CHECK")))</f>
        <v/>
      </c>
      <c r="T2122" s="9" t="str">
        <f aca="false">IF($A2122="","",IF(OR($H2122="NOT IN SCHEMATIC",$I2122="MISMATCH",$J2122="MISMATCH",$P2122="MISMATCH",$M2122&lt;&gt;"OK"),"REVIEW","OK"))</f>
        <v/>
      </c>
      <c r="U2122" s="14"/>
      <c r="V2122" s="14"/>
      <c r="W2122" s="17"/>
      <c r="X2122" s="14"/>
    </row>
    <row r="2123" customFormat="false" ht="15" hidden="false" customHeight="false" outlineLevel="0" collapsed="false">
      <c r="A2123" s="9" t="str">
        <f aca="false">IF('3. Layout Parts'!$A2123="","",TRIM('3. Layout Parts'!$A2123))</f>
        <v/>
      </c>
      <c r="B2123" s="9" t="str">
        <f aca="false">IF($A2123="","",'3. Layout Parts'!$D2123)</f>
        <v/>
      </c>
      <c r="C2123" s="9" t="str">
        <f aca="false">IF($A2123="","",'3. Layout Parts'!$B2123)</f>
        <v/>
      </c>
      <c r="D2123" s="9" t="str">
        <f aca="false">IF($A2123="","",'3. Layout Parts'!$C2123)</f>
        <v/>
      </c>
      <c r="E2123" s="9" t="str">
        <f aca="false">IF($A2123="","",IFERROR(INDEX('2. Schematic Parts'!$B$2:$B$3001,MATCH($A2123,'2. Schematic Parts'!$A$2:$A$3001,0)),"NOT FOUND"))</f>
        <v/>
      </c>
      <c r="F2123" s="9" t="str">
        <f aca="false">IF($A2123="","",IFERROR(INDEX('2. Schematic Parts'!$C$2:$C$3001,MATCH($A2123,'2. Schematic Parts'!$A$2:$A$3001,0))&amp;"","NOT FOUND"))</f>
        <v/>
      </c>
      <c r="G2123" s="9" t="str">
        <f aca="false">IF($A2123="","",IFERROR(INDEX('2. Schematic Parts'!$D$2:$D$3001,MATCH($A2123,'2. Schematic Parts'!$A$2:$A$3001,0))&amp;"","NOT FOUND"))</f>
        <v/>
      </c>
      <c r="H2123" s="9" t="str">
        <f aca="false">IF($A2123="","",IF(COUNTIF('2. Schematic Parts'!$A$2:$A$3001,$A2123)=0,"NOT IN SCHEMATIC","OK"))</f>
        <v/>
      </c>
      <c r="I2123" s="9" t="str">
        <f aca="false">IF($A2123="","",IF($H2123="NOT IN SCHEMATIC","",IF(UPPER(TRIM($C2123))=UPPER(TRIM($E2123)),"OK","MISMATCH")))</f>
        <v/>
      </c>
      <c r="J2123" s="9" t="str">
        <f aca="false">IF($A2123="","",IF($H2123="NOT IN SCHEMATIC","",IF($F2123="","NO SCH DECAL",IF($D2123="","",IF(UPPER(TRIM($D2123))=UPPER(TRIM($F2123)),"OK","MISMATCH")))))</f>
        <v/>
      </c>
      <c r="K2123" s="16" t="str">
        <f aca="false">IF($A2123="","",SUMPRODUCT(--ISNUMBER(SEARCH(","&amp;TRIM($A2123)&amp;",",","&amp;SUBSTITUTE('1. Master BOM'!$D$2:$D$400," ","")&amp;","))))</f>
        <v/>
      </c>
      <c r="L2123" s="16" t="str">
        <f aca="false">IF($A2123="","",IF($K2123&lt;&gt;1,0,SUMPRODUCT(ISNUMBER(SEARCH(","&amp;TRIM($A2123)&amp;",",","&amp;SUBSTITUTE('1. Master BOM'!$D$2:$D$400," ","")&amp;","))*ROW('1. Master BOM'!$D$2:$D$400))))</f>
        <v/>
      </c>
      <c r="M2123" s="9" t="str">
        <f aca="false">IF($A2123="","",IF($K2123=0,"NOT IN BOM",IF($K2123&gt;1,"MULTIPLE BOM LINES","OK")))</f>
        <v/>
      </c>
      <c r="N2123" s="9" t="str">
        <f aca="false">IF($A2123="","",IF($L2123=0,"—",INDEX('1. Master BOM'!$A$1:$A$400,$L2123)))</f>
        <v/>
      </c>
      <c r="O2123" s="9" t="str">
        <f aca="false">IF($A2123="","",IF($L2123=0,"—",INDEX('1. Master BOM'!$B$1:$B$400,$L2123)))</f>
        <v/>
      </c>
      <c r="P2123" s="9" t="str">
        <f aca="false">IF($A2123="","",IF(OR($H2123="NOT IN SCHEMATIC",$O2123="—"),"",IF($G2123="","NO SCH PN",IF(UPPER(TRIM($G2123))=UPPER(TRIM($O2123)),"OK","MISMATCH"))))</f>
        <v/>
      </c>
      <c r="Q2123" s="9" t="str">
        <f aca="false">IF($A2123="","",IF($L2123=0,"—",INDEX('1. Master BOM'!$E$1:$E$400,$L2123)))</f>
        <v/>
      </c>
      <c r="R2123" s="9" t="str">
        <f aca="false">IF($A2123="","",IF($L2123=0,"—",IF(T(INDEX('1. Master BOM'!$F$1:$F$400,$L2123))="","(not set)",INDEX('1. Master BOM'!$F$1:$F$400,$L2123))))</f>
        <v/>
      </c>
      <c r="S2123" s="9" t="str">
        <f aca="false">IF($A2123="","",IF(OR($R2123="—",$R2123="(not set)",$D2123=""),"",IF(ISNUMBER(SEARCH(SUBSTITUTE(SUBSTITUTE(SUBSTITUTE($R2123,"-",""),"_","")," ",""),SUBSTITUTE(SUBSTITUTE(SUBSTITUTE($D2123,"-",""),"_","")," ",""))),"OK","CHECK")))</f>
        <v/>
      </c>
      <c r="T2123" s="9" t="str">
        <f aca="false">IF($A2123="","",IF(OR($H2123="NOT IN SCHEMATIC",$I2123="MISMATCH",$J2123="MISMATCH",$P2123="MISMATCH",$M2123&lt;&gt;"OK"),"REVIEW","OK"))</f>
        <v/>
      </c>
      <c r="U2123" s="14"/>
      <c r="V2123" s="14"/>
      <c r="W2123" s="17"/>
      <c r="X2123" s="14"/>
    </row>
    <row r="2124" customFormat="false" ht="15" hidden="false" customHeight="false" outlineLevel="0" collapsed="false">
      <c r="A2124" s="9" t="str">
        <f aca="false">IF('3. Layout Parts'!$A2124="","",TRIM('3. Layout Parts'!$A2124))</f>
        <v/>
      </c>
      <c r="B2124" s="9" t="str">
        <f aca="false">IF($A2124="","",'3. Layout Parts'!$D2124)</f>
        <v/>
      </c>
      <c r="C2124" s="9" t="str">
        <f aca="false">IF($A2124="","",'3. Layout Parts'!$B2124)</f>
        <v/>
      </c>
      <c r="D2124" s="9" t="str">
        <f aca="false">IF($A2124="","",'3. Layout Parts'!$C2124)</f>
        <v/>
      </c>
      <c r="E2124" s="9" t="str">
        <f aca="false">IF($A2124="","",IFERROR(INDEX('2. Schematic Parts'!$B$2:$B$3001,MATCH($A2124,'2. Schematic Parts'!$A$2:$A$3001,0)),"NOT FOUND"))</f>
        <v/>
      </c>
      <c r="F2124" s="9" t="str">
        <f aca="false">IF($A2124="","",IFERROR(INDEX('2. Schematic Parts'!$C$2:$C$3001,MATCH($A2124,'2. Schematic Parts'!$A$2:$A$3001,0))&amp;"","NOT FOUND"))</f>
        <v/>
      </c>
      <c r="G2124" s="9" t="str">
        <f aca="false">IF($A2124="","",IFERROR(INDEX('2. Schematic Parts'!$D$2:$D$3001,MATCH($A2124,'2. Schematic Parts'!$A$2:$A$3001,0))&amp;"","NOT FOUND"))</f>
        <v/>
      </c>
      <c r="H2124" s="9" t="str">
        <f aca="false">IF($A2124="","",IF(COUNTIF('2. Schematic Parts'!$A$2:$A$3001,$A2124)=0,"NOT IN SCHEMATIC","OK"))</f>
        <v/>
      </c>
      <c r="I2124" s="9" t="str">
        <f aca="false">IF($A2124="","",IF($H2124="NOT IN SCHEMATIC","",IF(UPPER(TRIM($C2124))=UPPER(TRIM($E2124)),"OK","MISMATCH")))</f>
        <v/>
      </c>
      <c r="J2124" s="9" t="str">
        <f aca="false">IF($A2124="","",IF($H2124="NOT IN SCHEMATIC","",IF($F2124="","NO SCH DECAL",IF($D2124="","",IF(UPPER(TRIM($D2124))=UPPER(TRIM($F2124)),"OK","MISMATCH")))))</f>
        <v/>
      </c>
      <c r="K2124" s="16" t="str">
        <f aca="false">IF($A2124="","",SUMPRODUCT(--ISNUMBER(SEARCH(","&amp;TRIM($A2124)&amp;",",","&amp;SUBSTITUTE('1. Master BOM'!$D$2:$D$400," ","")&amp;","))))</f>
        <v/>
      </c>
      <c r="L2124" s="16" t="str">
        <f aca="false">IF($A2124="","",IF($K2124&lt;&gt;1,0,SUMPRODUCT(ISNUMBER(SEARCH(","&amp;TRIM($A2124)&amp;",",","&amp;SUBSTITUTE('1. Master BOM'!$D$2:$D$400," ","")&amp;","))*ROW('1. Master BOM'!$D$2:$D$400))))</f>
        <v/>
      </c>
      <c r="M2124" s="9" t="str">
        <f aca="false">IF($A2124="","",IF($K2124=0,"NOT IN BOM",IF($K2124&gt;1,"MULTIPLE BOM LINES","OK")))</f>
        <v/>
      </c>
      <c r="N2124" s="9" t="str">
        <f aca="false">IF($A2124="","",IF($L2124=0,"—",INDEX('1. Master BOM'!$A$1:$A$400,$L2124)))</f>
        <v/>
      </c>
      <c r="O2124" s="9" t="str">
        <f aca="false">IF($A2124="","",IF($L2124=0,"—",INDEX('1. Master BOM'!$B$1:$B$400,$L2124)))</f>
        <v/>
      </c>
      <c r="P2124" s="9" t="str">
        <f aca="false">IF($A2124="","",IF(OR($H2124="NOT IN SCHEMATIC",$O2124="—"),"",IF($G2124="","NO SCH PN",IF(UPPER(TRIM($G2124))=UPPER(TRIM($O2124)),"OK","MISMATCH"))))</f>
        <v/>
      </c>
      <c r="Q2124" s="9" t="str">
        <f aca="false">IF($A2124="","",IF($L2124=0,"—",INDEX('1. Master BOM'!$E$1:$E$400,$L2124)))</f>
        <v/>
      </c>
      <c r="R2124" s="9" t="str">
        <f aca="false">IF($A2124="","",IF($L2124=0,"—",IF(T(INDEX('1. Master BOM'!$F$1:$F$400,$L2124))="","(not set)",INDEX('1. Master BOM'!$F$1:$F$400,$L2124))))</f>
        <v/>
      </c>
      <c r="S2124" s="9" t="str">
        <f aca="false">IF($A2124="","",IF(OR($R2124="—",$R2124="(not set)",$D2124=""),"",IF(ISNUMBER(SEARCH(SUBSTITUTE(SUBSTITUTE(SUBSTITUTE($R2124,"-",""),"_","")," ",""),SUBSTITUTE(SUBSTITUTE(SUBSTITUTE($D2124,"-",""),"_","")," ",""))),"OK","CHECK")))</f>
        <v/>
      </c>
      <c r="T2124" s="9" t="str">
        <f aca="false">IF($A2124="","",IF(OR($H2124="NOT IN SCHEMATIC",$I2124="MISMATCH",$J2124="MISMATCH",$P2124="MISMATCH",$M2124&lt;&gt;"OK"),"REVIEW","OK"))</f>
        <v/>
      </c>
      <c r="U2124" s="14"/>
      <c r="V2124" s="14"/>
      <c r="W2124" s="17"/>
      <c r="X2124" s="14"/>
    </row>
    <row r="2125" customFormat="false" ht="15" hidden="false" customHeight="false" outlineLevel="0" collapsed="false">
      <c r="A2125" s="9" t="str">
        <f aca="false">IF('3. Layout Parts'!$A2125="","",TRIM('3. Layout Parts'!$A2125))</f>
        <v/>
      </c>
      <c r="B2125" s="9" t="str">
        <f aca="false">IF($A2125="","",'3. Layout Parts'!$D2125)</f>
        <v/>
      </c>
      <c r="C2125" s="9" t="str">
        <f aca="false">IF($A2125="","",'3. Layout Parts'!$B2125)</f>
        <v/>
      </c>
      <c r="D2125" s="9" t="str">
        <f aca="false">IF($A2125="","",'3. Layout Parts'!$C2125)</f>
        <v/>
      </c>
      <c r="E2125" s="9" t="str">
        <f aca="false">IF($A2125="","",IFERROR(INDEX('2. Schematic Parts'!$B$2:$B$3001,MATCH($A2125,'2. Schematic Parts'!$A$2:$A$3001,0)),"NOT FOUND"))</f>
        <v/>
      </c>
      <c r="F2125" s="9" t="str">
        <f aca="false">IF($A2125="","",IFERROR(INDEX('2. Schematic Parts'!$C$2:$C$3001,MATCH($A2125,'2. Schematic Parts'!$A$2:$A$3001,0))&amp;"","NOT FOUND"))</f>
        <v/>
      </c>
      <c r="G2125" s="9" t="str">
        <f aca="false">IF($A2125="","",IFERROR(INDEX('2. Schematic Parts'!$D$2:$D$3001,MATCH($A2125,'2. Schematic Parts'!$A$2:$A$3001,0))&amp;"","NOT FOUND"))</f>
        <v/>
      </c>
      <c r="H2125" s="9" t="str">
        <f aca="false">IF($A2125="","",IF(COUNTIF('2. Schematic Parts'!$A$2:$A$3001,$A2125)=0,"NOT IN SCHEMATIC","OK"))</f>
        <v/>
      </c>
      <c r="I2125" s="9" t="str">
        <f aca="false">IF($A2125="","",IF($H2125="NOT IN SCHEMATIC","",IF(UPPER(TRIM($C2125))=UPPER(TRIM($E2125)),"OK","MISMATCH")))</f>
        <v/>
      </c>
      <c r="J2125" s="9" t="str">
        <f aca="false">IF($A2125="","",IF($H2125="NOT IN SCHEMATIC","",IF($F2125="","NO SCH DECAL",IF($D2125="","",IF(UPPER(TRIM($D2125))=UPPER(TRIM($F2125)),"OK","MISMATCH")))))</f>
        <v/>
      </c>
      <c r="K2125" s="16" t="str">
        <f aca="false">IF($A2125="","",SUMPRODUCT(--ISNUMBER(SEARCH(","&amp;TRIM($A2125)&amp;",",","&amp;SUBSTITUTE('1. Master BOM'!$D$2:$D$400," ","")&amp;","))))</f>
        <v/>
      </c>
      <c r="L2125" s="16" t="str">
        <f aca="false">IF($A2125="","",IF($K2125&lt;&gt;1,0,SUMPRODUCT(ISNUMBER(SEARCH(","&amp;TRIM($A2125)&amp;",",","&amp;SUBSTITUTE('1. Master BOM'!$D$2:$D$400," ","")&amp;","))*ROW('1. Master BOM'!$D$2:$D$400))))</f>
        <v/>
      </c>
      <c r="M2125" s="9" t="str">
        <f aca="false">IF($A2125="","",IF($K2125=0,"NOT IN BOM",IF($K2125&gt;1,"MULTIPLE BOM LINES","OK")))</f>
        <v/>
      </c>
      <c r="N2125" s="9" t="str">
        <f aca="false">IF($A2125="","",IF($L2125=0,"—",INDEX('1. Master BOM'!$A$1:$A$400,$L2125)))</f>
        <v/>
      </c>
      <c r="O2125" s="9" t="str">
        <f aca="false">IF($A2125="","",IF($L2125=0,"—",INDEX('1. Master BOM'!$B$1:$B$400,$L2125)))</f>
        <v/>
      </c>
      <c r="P2125" s="9" t="str">
        <f aca="false">IF($A2125="","",IF(OR($H2125="NOT IN SCHEMATIC",$O2125="—"),"",IF($G2125="","NO SCH PN",IF(UPPER(TRIM($G2125))=UPPER(TRIM($O2125)),"OK","MISMATCH"))))</f>
        <v/>
      </c>
      <c r="Q2125" s="9" t="str">
        <f aca="false">IF($A2125="","",IF($L2125=0,"—",INDEX('1. Master BOM'!$E$1:$E$400,$L2125)))</f>
        <v/>
      </c>
      <c r="R2125" s="9" t="str">
        <f aca="false">IF($A2125="","",IF($L2125=0,"—",IF(T(INDEX('1. Master BOM'!$F$1:$F$400,$L2125))="","(not set)",INDEX('1. Master BOM'!$F$1:$F$400,$L2125))))</f>
        <v/>
      </c>
      <c r="S2125" s="9" t="str">
        <f aca="false">IF($A2125="","",IF(OR($R2125="—",$R2125="(not set)",$D2125=""),"",IF(ISNUMBER(SEARCH(SUBSTITUTE(SUBSTITUTE(SUBSTITUTE($R2125,"-",""),"_","")," ",""),SUBSTITUTE(SUBSTITUTE(SUBSTITUTE($D2125,"-",""),"_","")," ",""))),"OK","CHECK")))</f>
        <v/>
      </c>
      <c r="T2125" s="9" t="str">
        <f aca="false">IF($A2125="","",IF(OR($H2125="NOT IN SCHEMATIC",$I2125="MISMATCH",$J2125="MISMATCH",$P2125="MISMATCH",$M2125&lt;&gt;"OK"),"REVIEW","OK"))</f>
        <v/>
      </c>
      <c r="U2125" s="14"/>
      <c r="V2125" s="14"/>
      <c r="W2125" s="17"/>
      <c r="X2125" s="14"/>
    </row>
    <row r="2126" customFormat="false" ht="15" hidden="false" customHeight="false" outlineLevel="0" collapsed="false">
      <c r="A2126" s="9" t="str">
        <f aca="false">IF('3. Layout Parts'!$A2126="","",TRIM('3. Layout Parts'!$A2126))</f>
        <v/>
      </c>
      <c r="B2126" s="9" t="str">
        <f aca="false">IF($A2126="","",'3. Layout Parts'!$D2126)</f>
        <v/>
      </c>
      <c r="C2126" s="9" t="str">
        <f aca="false">IF($A2126="","",'3. Layout Parts'!$B2126)</f>
        <v/>
      </c>
      <c r="D2126" s="9" t="str">
        <f aca="false">IF($A2126="","",'3. Layout Parts'!$C2126)</f>
        <v/>
      </c>
      <c r="E2126" s="9" t="str">
        <f aca="false">IF($A2126="","",IFERROR(INDEX('2. Schematic Parts'!$B$2:$B$3001,MATCH($A2126,'2. Schematic Parts'!$A$2:$A$3001,0)),"NOT FOUND"))</f>
        <v/>
      </c>
      <c r="F2126" s="9" t="str">
        <f aca="false">IF($A2126="","",IFERROR(INDEX('2. Schematic Parts'!$C$2:$C$3001,MATCH($A2126,'2. Schematic Parts'!$A$2:$A$3001,0))&amp;"","NOT FOUND"))</f>
        <v/>
      </c>
      <c r="G2126" s="9" t="str">
        <f aca="false">IF($A2126="","",IFERROR(INDEX('2. Schematic Parts'!$D$2:$D$3001,MATCH($A2126,'2. Schematic Parts'!$A$2:$A$3001,0))&amp;"","NOT FOUND"))</f>
        <v/>
      </c>
      <c r="H2126" s="9" t="str">
        <f aca="false">IF($A2126="","",IF(COUNTIF('2. Schematic Parts'!$A$2:$A$3001,$A2126)=0,"NOT IN SCHEMATIC","OK"))</f>
        <v/>
      </c>
      <c r="I2126" s="9" t="str">
        <f aca="false">IF($A2126="","",IF($H2126="NOT IN SCHEMATIC","",IF(UPPER(TRIM($C2126))=UPPER(TRIM($E2126)),"OK","MISMATCH")))</f>
        <v/>
      </c>
      <c r="J2126" s="9" t="str">
        <f aca="false">IF($A2126="","",IF($H2126="NOT IN SCHEMATIC","",IF($F2126="","NO SCH DECAL",IF($D2126="","",IF(UPPER(TRIM($D2126))=UPPER(TRIM($F2126)),"OK","MISMATCH")))))</f>
        <v/>
      </c>
      <c r="K2126" s="16" t="str">
        <f aca="false">IF($A2126="","",SUMPRODUCT(--ISNUMBER(SEARCH(","&amp;TRIM($A2126)&amp;",",","&amp;SUBSTITUTE('1. Master BOM'!$D$2:$D$400," ","")&amp;","))))</f>
        <v/>
      </c>
      <c r="L2126" s="16" t="str">
        <f aca="false">IF($A2126="","",IF($K2126&lt;&gt;1,0,SUMPRODUCT(ISNUMBER(SEARCH(","&amp;TRIM($A2126)&amp;",",","&amp;SUBSTITUTE('1. Master BOM'!$D$2:$D$400," ","")&amp;","))*ROW('1. Master BOM'!$D$2:$D$400))))</f>
        <v/>
      </c>
      <c r="M2126" s="9" t="str">
        <f aca="false">IF($A2126="","",IF($K2126=0,"NOT IN BOM",IF($K2126&gt;1,"MULTIPLE BOM LINES","OK")))</f>
        <v/>
      </c>
      <c r="N2126" s="9" t="str">
        <f aca="false">IF($A2126="","",IF($L2126=0,"—",INDEX('1. Master BOM'!$A$1:$A$400,$L2126)))</f>
        <v/>
      </c>
      <c r="O2126" s="9" t="str">
        <f aca="false">IF($A2126="","",IF($L2126=0,"—",INDEX('1. Master BOM'!$B$1:$B$400,$L2126)))</f>
        <v/>
      </c>
      <c r="P2126" s="9" t="str">
        <f aca="false">IF($A2126="","",IF(OR($H2126="NOT IN SCHEMATIC",$O2126="—"),"",IF($G2126="","NO SCH PN",IF(UPPER(TRIM($G2126))=UPPER(TRIM($O2126)),"OK","MISMATCH"))))</f>
        <v/>
      </c>
      <c r="Q2126" s="9" t="str">
        <f aca="false">IF($A2126="","",IF($L2126=0,"—",INDEX('1. Master BOM'!$E$1:$E$400,$L2126)))</f>
        <v/>
      </c>
      <c r="R2126" s="9" t="str">
        <f aca="false">IF($A2126="","",IF($L2126=0,"—",IF(T(INDEX('1. Master BOM'!$F$1:$F$400,$L2126))="","(not set)",INDEX('1. Master BOM'!$F$1:$F$400,$L2126))))</f>
        <v/>
      </c>
      <c r="S2126" s="9" t="str">
        <f aca="false">IF($A2126="","",IF(OR($R2126="—",$R2126="(not set)",$D2126=""),"",IF(ISNUMBER(SEARCH(SUBSTITUTE(SUBSTITUTE(SUBSTITUTE($R2126,"-",""),"_","")," ",""),SUBSTITUTE(SUBSTITUTE(SUBSTITUTE($D2126,"-",""),"_","")," ",""))),"OK","CHECK")))</f>
        <v/>
      </c>
      <c r="T2126" s="9" t="str">
        <f aca="false">IF($A2126="","",IF(OR($H2126="NOT IN SCHEMATIC",$I2126="MISMATCH",$J2126="MISMATCH",$P2126="MISMATCH",$M2126&lt;&gt;"OK"),"REVIEW","OK"))</f>
        <v/>
      </c>
      <c r="U2126" s="14"/>
      <c r="V2126" s="14"/>
      <c r="W2126" s="17"/>
      <c r="X2126" s="14"/>
    </row>
    <row r="2127" customFormat="false" ht="15" hidden="false" customHeight="false" outlineLevel="0" collapsed="false">
      <c r="A2127" s="9" t="str">
        <f aca="false">IF('3. Layout Parts'!$A2127="","",TRIM('3. Layout Parts'!$A2127))</f>
        <v/>
      </c>
      <c r="B2127" s="9" t="str">
        <f aca="false">IF($A2127="","",'3. Layout Parts'!$D2127)</f>
        <v/>
      </c>
      <c r="C2127" s="9" t="str">
        <f aca="false">IF($A2127="","",'3. Layout Parts'!$B2127)</f>
        <v/>
      </c>
      <c r="D2127" s="9" t="str">
        <f aca="false">IF($A2127="","",'3. Layout Parts'!$C2127)</f>
        <v/>
      </c>
      <c r="E2127" s="9" t="str">
        <f aca="false">IF($A2127="","",IFERROR(INDEX('2. Schematic Parts'!$B$2:$B$3001,MATCH($A2127,'2. Schematic Parts'!$A$2:$A$3001,0)),"NOT FOUND"))</f>
        <v/>
      </c>
      <c r="F2127" s="9" t="str">
        <f aca="false">IF($A2127="","",IFERROR(INDEX('2. Schematic Parts'!$C$2:$C$3001,MATCH($A2127,'2. Schematic Parts'!$A$2:$A$3001,0))&amp;"","NOT FOUND"))</f>
        <v/>
      </c>
      <c r="G2127" s="9" t="str">
        <f aca="false">IF($A2127="","",IFERROR(INDEX('2. Schematic Parts'!$D$2:$D$3001,MATCH($A2127,'2. Schematic Parts'!$A$2:$A$3001,0))&amp;"","NOT FOUND"))</f>
        <v/>
      </c>
      <c r="H2127" s="9" t="str">
        <f aca="false">IF($A2127="","",IF(COUNTIF('2. Schematic Parts'!$A$2:$A$3001,$A2127)=0,"NOT IN SCHEMATIC","OK"))</f>
        <v/>
      </c>
      <c r="I2127" s="9" t="str">
        <f aca="false">IF($A2127="","",IF($H2127="NOT IN SCHEMATIC","",IF(UPPER(TRIM($C2127))=UPPER(TRIM($E2127)),"OK","MISMATCH")))</f>
        <v/>
      </c>
      <c r="J2127" s="9" t="str">
        <f aca="false">IF($A2127="","",IF($H2127="NOT IN SCHEMATIC","",IF($F2127="","NO SCH DECAL",IF($D2127="","",IF(UPPER(TRIM($D2127))=UPPER(TRIM($F2127)),"OK","MISMATCH")))))</f>
        <v/>
      </c>
      <c r="K2127" s="16" t="str">
        <f aca="false">IF($A2127="","",SUMPRODUCT(--ISNUMBER(SEARCH(","&amp;TRIM($A2127)&amp;",",","&amp;SUBSTITUTE('1. Master BOM'!$D$2:$D$400," ","")&amp;","))))</f>
        <v/>
      </c>
      <c r="L2127" s="16" t="str">
        <f aca="false">IF($A2127="","",IF($K2127&lt;&gt;1,0,SUMPRODUCT(ISNUMBER(SEARCH(","&amp;TRIM($A2127)&amp;",",","&amp;SUBSTITUTE('1. Master BOM'!$D$2:$D$400," ","")&amp;","))*ROW('1. Master BOM'!$D$2:$D$400))))</f>
        <v/>
      </c>
      <c r="M2127" s="9" t="str">
        <f aca="false">IF($A2127="","",IF($K2127=0,"NOT IN BOM",IF($K2127&gt;1,"MULTIPLE BOM LINES","OK")))</f>
        <v/>
      </c>
      <c r="N2127" s="9" t="str">
        <f aca="false">IF($A2127="","",IF($L2127=0,"—",INDEX('1. Master BOM'!$A$1:$A$400,$L2127)))</f>
        <v/>
      </c>
      <c r="O2127" s="9" t="str">
        <f aca="false">IF($A2127="","",IF($L2127=0,"—",INDEX('1. Master BOM'!$B$1:$B$400,$L2127)))</f>
        <v/>
      </c>
      <c r="P2127" s="9" t="str">
        <f aca="false">IF($A2127="","",IF(OR($H2127="NOT IN SCHEMATIC",$O2127="—"),"",IF($G2127="","NO SCH PN",IF(UPPER(TRIM($G2127))=UPPER(TRIM($O2127)),"OK","MISMATCH"))))</f>
        <v/>
      </c>
      <c r="Q2127" s="9" t="str">
        <f aca="false">IF($A2127="","",IF($L2127=0,"—",INDEX('1. Master BOM'!$E$1:$E$400,$L2127)))</f>
        <v/>
      </c>
      <c r="R2127" s="9" t="str">
        <f aca="false">IF($A2127="","",IF($L2127=0,"—",IF(T(INDEX('1. Master BOM'!$F$1:$F$400,$L2127))="","(not set)",INDEX('1. Master BOM'!$F$1:$F$400,$L2127))))</f>
        <v/>
      </c>
      <c r="S2127" s="9" t="str">
        <f aca="false">IF($A2127="","",IF(OR($R2127="—",$R2127="(not set)",$D2127=""),"",IF(ISNUMBER(SEARCH(SUBSTITUTE(SUBSTITUTE(SUBSTITUTE($R2127,"-",""),"_","")," ",""),SUBSTITUTE(SUBSTITUTE(SUBSTITUTE($D2127,"-",""),"_","")," ",""))),"OK","CHECK")))</f>
        <v/>
      </c>
      <c r="T2127" s="9" t="str">
        <f aca="false">IF($A2127="","",IF(OR($H2127="NOT IN SCHEMATIC",$I2127="MISMATCH",$J2127="MISMATCH",$P2127="MISMATCH",$M2127&lt;&gt;"OK"),"REVIEW","OK"))</f>
        <v/>
      </c>
      <c r="U2127" s="14"/>
      <c r="V2127" s="14"/>
      <c r="W2127" s="17"/>
      <c r="X2127" s="14"/>
    </row>
    <row r="2128" customFormat="false" ht="15" hidden="false" customHeight="false" outlineLevel="0" collapsed="false">
      <c r="A2128" s="9" t="str">
        <f aca="false">IF('3. Layout Parts'!$A2128="","",TRIM('3. Layout Parts'!$A2128))</f>
        <v/>
      </c>
      <c r="B2128" s="9" t="str">
        <f aca="false">IF($A2128="","",'3. Layout Parts'!$D2128)</f>
        <v/>
      </c>
      <c r="C2128" s="9" t="str">
        <f aca="false">IF($A2128="","",'3. Layout Parts'!$B2128)</f>
        <v/>
      </c>
      <c r="D2128" s="9" t="str">
        <f aca="false">IF($A2128="","",'3. Layout Parts'!$C2128)</f>
        <v/>
      </c>
      <c r="E2128" s="9" t="str">
        <f aca="false">IF($A2128="","",IFERROR(INDEX('2. Schematic Parts'!$B$2:$B$3001,MATCH($A2128,'2. Schematic Parts'!$A$2:$A$3001,0)),"NOT FOUND"))</f>
        <v/>
      </c>
      <c r="F2128" s="9" t="str">
        <f aca="false">IF($A2128="","",IFERROR(INDEX('2. Schematic Parts'!$C$2:$C$3001,MATCH($A2128,'2. Schematic Parts'!$A$2:$A$3001,0))&amp;"","NOT FOUND"))</f>
        <v/>
      </c>
      <c r="G2128" s="9" t="str">
        <f aca="false">IF($A2128="","",IFERROR(INDEX('2. Schematic Parts'!$D$2:$D$3001,MATCH($A2128,'2. Schematic Parts'!$A$2:$A$3001,0))&amp;"","NOT FOUND"))</f>
        <v/>
      </c>
      <c r="H2128" s="9" t="str">
        <f aca="false">IF($A2128="","",IF(COUNTIF('2. Schematic Parts'!$A$2:$A$3001,$A2128)=0,"NOT IN SCHEMATIC","OK"))</f>
        <v/>
      </c>
      <c r="I2128" s="9" t="str">
        <f aca="false">IF($A2128="","",IF($H2128="NOT IN SCHEMATIC","",IF(UPPER(TRIM($C2128))=UPPER(TRIM($E2128)),"OK","MISMATCH")))</f>
        <v/>
      </c>
      <c r="J2128" s="9" t="str">
        <f aca="false">IF($A2128="","",IF($H2128="NOT IN SCHEMATIC","",IF($F2128="","NO SCH DECAL",IF($D2128="","",IF(UPPER(TRIM($D2128))=UPPER(TRIM($F2128)),"OK","MISMATCH")))))</f>
        <v/>
      </c>
      <c r="K2128" s="16" t="str">
        <f aca="false">IF($A2128="","",SUMPRODUCT(--ISNUMBER(SEARCH(","&amp;TRIM($A2128)&amp;",",","&amp;SUBSTITUTE('1. Master BOM'!$D$2:$D$400," ","")&amp;","))))</f>
        <v/>
      </c>
      <c r="L2128" s="16" t="str">
        <f aca="false">IF($A2128="","",IF($K2128&lt;&gt;1,0,SUMPRODUCT(ISNUMBER(SEARCH(","&amp;TRIM($A2128)&amp;",",","&amp;SUBSTITUTE('1. Master BOM'!$D$2:$D$400," ","")&amp;","))*ROW('1. Master BOM'!$D$2:$D$400))))</f>
        <v/>
      </c>
      <c r="M2128" s="9" t="str">
        <f aca="false">IF($A2128="","",IF($K2128=0,"NOT IN BOM",IF($K2128&gt;1,"MULTIPLE BOM LINES","OK")))</f>
        <v/>
      </c>
      <c r="N2128" s="9" t="str">
        <f aca="false">IF($A2128="","",IF($L2128=0,"—",INDEX('1. Master BOM'!$A$1:$A$400,$L2128)))</f>
        <v/>
      </c>
      <c r="O2128" s="9" t="str">
        <f aca="false">IF($A2128="","",IF($L2128=0,"—",INDEX('1. Master BOM'!$B$1:$B$400,$L2128)))</f>
        <v/>
      </c>
      <c r="P2128" s="9" t="str">
        <f aca="false">IF($A2128="","",IF(OR($H2128="NOT IN SCHEMATIC",$O2128="—"),"",IF($G2128="","NO SCH PN",IF(UPPER(TRIM($G2128))=UPPER(TRIM($O2128)),"OK","MISMATCH"))))</f>
        <v/>
      </c>
      <c r="Q2128" s="9" t="str">
        <f aca="false">IF($A2128="","",IF($L2128=0,"—",INDEX('1. Master BOM'!$E$1:$E$400,$L2128)))</f>
        <v/>
      </c>
      <c r="R2128" s="9" t="str">
        <f aca="false">IF($A2128="","",IF($L2128=0,"—",IF(T(INDEX('1. Master BOM'!$F$1:$F$400,$L2128))="","(not set)",INDEX('1. Master BOM'!$F$1:$F$400,$L2128))))</f>
        <v/>
      </c>
      <c r="S2128" s="9" t="str">
        <f aca="false">IF($A2128="","",IF(OR($R2128="—",$R2128="(not set)",$D2128=""),"",IF(ISNUMBER(SEARCH(SUBSTITUTE(SUBSTITUTE(SUBSTITUTE($R2128,"-",""),"_","")," ",""),SUBSTITUTE(SUBSTITUTE(SUBSTITUTE($D2128,"-",""),"_","")," ",""))),"OK","CHECK")))</f>
        <v/>
      </c>
      <c r="T2128" s="9" t="str">
        <f aca="false">IF($A2128="","",IF(OR($H2128="NOT IN SCHEMATIC",$I2128="MISMATCH",$J2128="MISMATCH",$P2128="MISMATCH",$M2128&lt;&gt;"OK"),"REVIEW","OK"))</f>
        <v/>
      </c>
      <c r="U2128" s="14"/>
      <c r="V2128" s="14"/>
      <c r="W2128" s="17"/>
      <c r="X2128" s="14"/>
    </row>
    <row r="2129" customFormat="false" ht="15" hidden="false" customHeight="false" outlineLevel="0" collapsed="false">
      <c r="A2129" s="9" t="str">
        <f aca="false">IF('3. Layout Parts'!$A2129="","",TRIM('3. Layout Parts'!$A2129))</f>
        <v/>
      </c>
      <c r="B2129" s="9" t="str">
        <f aca="false">IF($A2129="","",'3. Layout Parts'!$D2129)</f>
        <v/>
      </c>
      <c r="C2129" s="9" t="str">
        <f aca="false">IF($A2129="","",'3. Layout Parts'!$B2129)</f>
        <v/>
      </c>
      <c r="D2129" s="9" t="str">
        <f aca="false">IF($A2129="","",'3. Layout Parts'!$C2129)</f>
        <v/>
      </c>
      <c r="E2129" s="9" t="str">
        <f aca="false">IF($A2129="","",IFERROR(INDEX('2. Schematic Parts'!$B$2:$B$3001,MATCH($A2129,'2. Schematic Parts'!$A$2:$A$3001,0)),"NOT FOUND"))</f>
        <v/>
      </c>
      <c r="F2129" s="9" t="str">
        <f aca="false">IF($A2129="","",IFERROR(INDEX('2. Schematic Parts'!$C$2:$C$3001,MATCH($A2129,'2. Schematic Parts'!$A$2:$A$3001,0))&amp;"","NOT FOUND"))</f>
        <v/>
      </c>
      <c r="G2129" s="9" t="str">
        <f aca="false">IF($A2129="","",IFERROR(INDEX('2. Schematic Parts'!$D$2:$D$3001,MATCH($A2129,'2. Schematic Parts'!$A$2:$A$3001,0))&amp;"","NOT FOUND"))</f>
        <v/>
      </c>
      <c r="H2129" s="9" t="str">
        <f aca="false">IF($A2129="","",IF(COUNTIF('2. Schematic Parts'!$A$2:$A$3001,$A2129)=0,"NOT IN SCHEMATIC","OK"))</f>
        <v/>
      </c>
      <c r="I2129" s="9" t="str">
        <f aca="false">IF($A2129="","",IF($H2129="NOT IN SCHEMATIC","",IF(UPPER(TRIM($C2129))=UPPER(TRIM($E2129)),"OK","MISMATCH")))</f>
        <v/>
      </c>
      <c r="J2129" s="9" t="str">
        <f aca="false">IF($A2129="","",IF($H2129="NOT IN SCHEMATIC","",IF($F2129="","NO SCH DECAL",IF($D2129="","",IF(UPPER(TRIM($D2129))=UPPER(TRIM($F2129)),"OK","MISMATCH")))))</f>
        <v/>
      </c>
      <c r="K2129" s="16" t="str">
        <f aca="false">IF($A2129="","",SUMPRODUCT(--ISNUMBER(SEARCH(","&amp;TRIM($A2129)&amp;",",","&amp;SUBSTITUTE('1. Master BOM'!$D$2:$D$400," ","")&amp;","))))</f>
        <v/>
      </c>
      <c r="L2129" s="16" t="str">
        <f aca="false">IF($A2129="","",IF($K2129&lt;&gt;1,0,SUMPRODUCT(ISNUMBER(SEARCH(","&amp;TRIM($A2129)&amp;",",","&amp;SUBSTITUTE('1. Master BOM'!$D$2:$D$400," ","")&amp;","))*ROW('1. Master BOM'!$D$2:$D$400))))</f>
        <v/>
      </c>
      <c r="M2129" s="9" t="str">
        <f aca="false">IF($A2129="","",IF($K2129=0,"NOT IN BOM",IF($K2129&gt;1,"MULTIPLE BOM LINES","OK")))</f>
        <v/>
      </c>
      <c r="N2129" s="9" t="str">
        <f aca="false">IF($A2129="","",IF($L2129=0,"—",INDEX('1. Master BOM'!$A$1:$A$400,$L2129)))</f>
        <v/>
      </c>
      <c r="O2129" s="9" t="str">
        <f aca="false">IF($A2129="","",IF($L2129=0,"—",INDEX('1. Master BOM'!$B$1:$B$400,$L2129)))</f>
        <v/>
      </c>
      <c r="P2129" s="9" t="str">
        <f aca="false">IF($A2129="","",IF(OR($H2129="NOT IN SCHEMATIC",$O2129="—"),"",IF($G2129="","NO SCH PN",IF(UPPER(TRIM($G2129))=UPPER(TRIM($O2129)),"OK","MISMATCH"))))</f>
        <v/>
      </c>
      <c r="Q2129" s="9" t="str">
        <f aca="false">IF($A2129="","",IF($L2129=0,"—",INDEX('1. Master BOM'!$E$1:$E$400,$L2129)))</f>
        <v/>
      </c>
      <c r="R2129" s="9" t="str">
        <f aca="false">IF($A2129="","",IF($L2129=0,"—",IF(T(INDEX('1. Master BOM'!$F$1:$F$400,$L2129))="","(not set)",INDEX('1. Master BOM'!$F$1:$F$400,$L2129))))</f>
        <v/>
      </c>
      <c r="S2129" s="9" t="str">
        <f aca="false">IF($A2129="","",IF(OR($R2129="—",$R2129="(not set)",$D2129=""),"",IF(ISNUMBER(SEARCH(SUBSTITUTE(SUBSTITUTE(SUBSTITUTE($R2129,"-",""),"_","")," ",""),SUBSTITUTE(SUBSTITUTE(SUBSTITUTE($D2129,"-",""),"_","")," ",""))),"OK","CHECK")))</f>
        <v/>
      </c>
      <c r="T2129" s="9" t="str">
        <f aca="false">IF($A2129="","",IF(OR($H2129="NOT IN SCHEMATIC",$I2129="MISMATCH",$J2129="MISMATCH",$P2129="MISMATCH",$M2129&lt;&gt;"OK"),"REVIEW","OK"))</f>
        <v/>
      </c>
      <c r="U2129" s="14"/>
      <c r="V2129" s="14"/>
      <c r="W2129" s="17"/>
      <c r="X2129" s="14"/>
    </row>
    <row r="2130" customFormat="false" ht="15" hidden="false" customHeight="false" outlineLevel="0" collapsed="false">
      <c r="A2130" s="9" t="str">
        <f aca="false">IF('3. Layout Parts'!$A2130="","",TRIM('3. Layout Parts'!$A2130))</f>
        <v/>
      </c>
      <c r="B2130" s="9" t="str">
        <f aca="false">IF($A2130="","",'3. Layout Parts'!$D2130)</f>
        <v/>
      </c>
      <c r="C2130" s="9" t="str">
        <f aca="false">IF($A2130="","",'3. Layout Parts'!$B2130)</f>
        <v/>
      </c>
      <c r="D2130" s="9" t="str">
        <f aca="false">IF($A2130="","",'3. Layout Parts'!$C2130)</f>
        <v/>
      </c>
      <c r="E2130" s="9" t="str">
        <f aca="false">IF($A2130="","",IFERROR(INDEX('2. Schematic Parts'!$B$2:$B$3001,MATCH($A2130,'2. Schematic Parts'!$A$2:$A$3001,0)),"NOT FOUND"))</f>
        <v/>
      </c>
      <c r="F2130" s="9" t="str">
        <f aca="false">IF($A2130="","",IFERROR(INDEX('2. Schematic Parts'!$C$2:$C$3001,MATCH($A2130,'2. Schematic Parts'!$A$2:$A$3001,0))&amp;"","NOT FOUND"))</f>
        <v/>
      </c>
      <c r="G2130" s="9" t="str">
        <f aca="false">IF($A2130="","",IFERROR(INDEX('2. Schematic Parts'!$D$2:$D$3001,MATCH($A2130,'2. Schematic Parts'!$A$2:$A$3001,0))&amp;"","NOT FOUND"))</f>
        <v/>
      </c>
      <c r="H2130" s="9" t="str">
        <f aca="false">IF($A2130="","",IF(COUNTIF('2. Schematic Parts'!$A$2:$A$3001,$A2130)=0,"NOT IN SCHEMATIC","OK"))</f>
        <v/>
      </c>
      <c r="I2130" s="9" t="str">
        <f aca="false">IF($A2130="","",IF($H2130="NOT IN SCHEMATIC","",IF(UPPER(TRIM($C2130))=UPPER(TRIM($E2130)),"OK","MISMATCH")))</f>
        <v/>
      </c>
      <c r="J2130" s="9" t="str">
        <f aca="false">IF($A2130="","",IF($H2130="NOT IN SCHEMATIC","",IF($F2130="","NO SCH DECAL",IF($D2130="","",IF(UPPER(TRIM($D2130))=UPPER(TRIM($F2130)),"OK","MISMATCH")))))</f>
        <v/>
      </c>
      <c r="K2130" s="16" t="str">
        <f aca="false">IF($A2130="","",SUMPRODUCT(--ISNUMBER(SEARCH(","&amp;TRIM($A2130)&amp;",",","&amp;SUBSTITUTE('1. Master BOM'!$D$2:$D$400," ","")&amp;","))))</f>
        <v/>
      </c>
      <c r="L2130" s="16" t="str">
        <f aca="false">IF($A2130="","",IF($K2130&lt;&gt;1,0,SUMPRODUCT(ISNUMBER(SEARCH(","&amp;TRIM($A2130)&amp;",",","&amp;SUBSTITUTE('1. Master BOM'!$D$2:$D$400," ","")&amp;","))*ROW('1. Master BOM'!$D$2:$D$400))))</f>
        <v/>
      </c>
      <c r="M2130" s="9" t="str">
        <f aca="false">IF($A2130="","",IF($K2130=0,"NOT IN BOM",IF($K2130&gt;1,"MULTIPLE BOM LINES","OK")))</f>
        <v/>
      </c>
      <c r="N2130" s="9" t="str">
        <f aca="false">IF($A2130="","",IF($L2130=0,"—",INDEX('1. Master BOM'!$A$1:$A$400,$L2130)))</f>
        <v/>
      </c>
      <c r="O2130" s="9" t="str">
        <f aca="false">IF($A2130="","",IF($L2130=0,"—",INDEX('1. Master BOM'!$B$1:$B$400,$L2130)))</f>
        <v/>
      </c>
      <c r="P2130" s="9" t="str">
        <f aca="false">IF($A2130="","",IF(OR($H2130="NOT IN SCHEMATIC",$O2130="—"),"",IF($G2130="","NO SCH PN",IF(UPPER(TRIM($G2130))=UPPER(TRIM($O2130)),"OK","MISMATCH"))))</f>
        <v/>
      </c>
      <c r="Q2130" s="9" t="str">
        <f aca="false">IF($A2130="","",IF($L2130=0,"—",INDEX('1. Master BOM'!$E$1:$E$400,$L2130)))</f>
        <v/>
      </c>
      <c r="R2130" s="9" t="str">
        <f aca="false">IF($A2130="","",IF($L2130=0,"—",IF(T(INDEX('1. Master BOM'!$F$1:$F$400,$L2130))="","(not set)",INDEX('1. Master BOM'!$F$1:$F$400,$L2130))))</f>
        <v/>
      </c>
      <c r="S2130" s="9" t="str">
        <f aca="false">IF($A2130="","",IF(OR($R2130="—",$R2130="(not set)",$D2130=""),"",IF(ISNUMBER(SEARCH(SUBSTITUTE(SUBSTITUTE(SUBSTITUTE($R2130,"-",""),"_","")," ",""),SUBSTITUTE(SUBSTITUTE(SUBSTITUTE($D2130,"-",""),"_","")," ",""))),"OK","CHECK")))</f>
        <v/>
      </c>
      <c r="T2130" s="9" t="str">
        <f aca="false">IF($A2130="","",IF(OR($H2130="NOT IN SCHEMATIC",$I2130="MISMATCH",$J2130="MISMATCH",$P2130="MISMATCH",$M2130&lt;&gt;"OK"),"REVIEW","OK"))</f>
        <v/>
      </c>
      <c r="U2130" s="14"/>
      <c r="V2130" s="14"/>
      <c r="W2130" s="17"/>
      <c r="X2130" s="14"/>
    </row>
    <row r="2131" customFormat="false" ht="15" hidden="false" customHeight="false" outlineLevel="0" collapsed="false">
      <c r="A2131" s="9" t="str">
        <f aca="false">IF('3. Layout Parts'!$A2131="","",TRIM('3. Layout Parts'!$A2131))</f>
        <v/>
      </c>
      <c r="B2131" s="9" t="str">
        <f aca="false">IF($A2131="","",'3. Layout Parts'!$D2131)</f>
        <v/>
      </c>
      <c r="C2131" s="9" t="str">
        <f aca="false">IF($A2131="","",'3. Layout Parts'!$B2131)</f>
        <v/>
      </c>
      <c r="D2131" s="9" t="str">
        <f aca="false">IF($A2131="","",'3. Layout Parts'!$C2131)</f>
        <v/>
      </c>
      <c r="E2131" s="9" t="str">
        <f aca="false">IF($A2131="","",IFERROR(INDEX('2. Schematic Parts'!$B$2:$B$3001,MATCH($A2131,'2. Schematic Parts'!$A$2:$A$3001,0)),"NOT FOUND"))</f>
        <v/>
      </c>
      <c r="F2131" s="9" t="str">
        <f aca="false">IF($A2131="","",IFERROR(INDEX('2. Schematic Parts'!$C$2:$C$3001,MATCH($A2131,'2. Schematic Parts'!$A$2:$A$3001,0))&amp;"","NOT FOUND"))</f>
        <v/>
      </c>
      <c r="G2131" s="9" t="str">
        <f aca="false">IF($A2131="","",IFERROR(INDEX('2. Schematic Parts'!$D$2:$D$3001,MATCH($A2131,'2. Schematic Parts'!$A$2:$A$3001,0))&amp;"","NOT FOUND"))</f>
        <v/>
      </c>
      <c r="H2131" s="9" t="str">
        <f aca="false">IF($A2131="","",IF(COUNTIF('2. Schematic Parts'!$A$2:$A$3001,$A2131)=0,"NOT IN SCHEMATIC","OK"))</f>
        <v/>
      </c>
      <c r="I2131" s="9" t="str">
        <f aca="false">IF($A2131="","",IF($H2131="NOT IN SCHEMATIC","",IF(UPPER(TRIM($C2131))=UPPER(TRIM($E2131)),"OK","MISMATCH")))</f>
        <v/>
      </c>
      <c r="J2131" s="9" t="str">
        <f aca="false">IF($A2131="","",IF($H2131="NOT IN SCHEMATIC","",IF($F2131="","NO SCH DECAL",IF($D2131="","",IF(UPPER(TRIM($D2131))=UPPER(TRIM($F2131)),"OK","MISMATCH")))))</f>
        <v/>
      </c>
      <c r="K2131" s="16" t="str">
        <f aca="false">IF($A2131="","",SUMPRODUCT(--ISNUMBER(SEARCH(","&amp;TRIM($A2131)&amp;",",","&amp;SUBSTITUTE('1. Master BOM'!$D$2:$D$400," ","")&amp;","))))</f>
        <v/>
      </c>
      <c r="L2131" s="16" t="str">
        <f aca="false">IF($A2131="","",IF($K2131&lt;&gt;1,0,SUMPRODUCT(ISNUMBER(SEARCH(","&amp;TRIM($A2131)&amp;",",","&amp;SUBSTITUTE('1. Master BOM'!$D$2:$D$400," ","")&amp;","))*ROW('1. Master BOM'!$D$2:$D$400))))</f>
        <v/>
      </c>
      <c r="M2131" s="9" t="str">
        <f aca="false">IF($A2131="","",IF($K2131=0,"NOT IN BOM",IF($K2131&gt;1,"MULTIPLE BOM LINES","OK")))</f>
        <v/>
      </c>
      <c r="N2131" s="9" t="str">
        <f aca="false">IF($A2131="","",IF($L2131=0,"—",INDEX('1. Master BOM'!$A$1:$A$400,$L2131)))</f>
        <v/>
      </c>
      <c r="O2131" s="9" t="str">
        <f aca="false">IF($A2131="","",IF($L2131=0,"—",INDEX('1. Master BOM'!$B$1:$B$400,$L2131)))</f>
        <v/>
      </c>
      <c r="P2131" s="9" t="str">
        <f aca="false">IF($A2131="","",IF(OR($H2131="NOT IN SCHEMATIC",$O2131="—"),"",IF($G2131="","NO SCH PN",IF(UPPER(TRIM($G2131))=UPPER(TRIM($O2131)),"OK","MISMATCH"))))</f>
        <v/>
      </c>
      <c r="Q2131" s="9" t="str">
        <f aca="false">IF($A2131="","",IF($L2131=0,"—",INDEX('1. Master BOM'!$E$1:$E$400,$L2131)))</f>
        <v/>
      </c>
      <c r="R2131" s="9" t="str">
        <f aca="false">IF($A2131="","",IF($L2131=0,"—",IF(T(INDEX('1. Master BOM'!$F$1:$F$400,$L2131))="","(not set)",INDEX('1. Master BOM'!$F$1:$F$400,$L2131))))</f>
        <v/>
      </c>
      <c r="S2131" s="9" t="str">
        <f aca="false">IF($A2131="","",IF(OR($R2131="—",$R2131="(not set)",$D2131=""),"",IF(ISNUMBER(SEARCH(SUBSTITUTE(SUBSTITUTE(SUBSTITUTE($R2131,"-",""),"_","")," ",""),SUBSTITUTE(SUBSTITUTE(SUBSTITUTE($D2131,"-",""),"_","")," ",""))),"OK","CHECK")))</f>
        <v/>
      </c>
      <c r="T2131" s="9" t="str">
        <f aca="false">IF($A2131="","",IF(OR($H2131="NOT IN SCHEMATIC",$I2131="MISMATCH",$J2131="MISMATCH",$P2131="MISMATCH",$M2131&lt;&gt;"OK"),"REVIEW","OK"))</f>
        <v/>
      </c>
      <c r="U2131" s="14"/>
      <c r="V2131" s="14"/>
      <c r="W2131" s="17"/>
      <c r="X2131" s="14"/>
    </row>
    <row r="2132" customFormat="false" ht="15" hidden="false" customHeight="false" outlineLevel="0" collapsed="false">
      <c r="A2132" s="9" t="str">
        <f aca="false">IF('3. Layout Parts'!$A2132="","",TRIM('3. Layout Parts'!$A2132))</f>
        <v/>
      </c>
      <c r="B2132" s="9" t="str">
        <f aca="false">IF($A2132="","",'3. Layout Parts'!$D2132)</f>
        <v/>
      </c>
      <c r="C2132" s="9" t="str">
        <f aca="false">IF($A2132="","",'3. Layout Parts'!$B2132)</f>
        <v/>
      </c>
      <c r="D2132" s="9" t="str">
        <f aca="false">IF($A2132="","",'3. Layout Parts'!$C2132)</f>
        <v/>
      </c>
      <c r="E2132" s="9" t="str">
        <f aca="false">IF($A2132="","",IFERROR(INDEX('2. Schematic Parts'!$B$2:$B$3001,MATCH($A2132,'2. Schematic Parts'!$A$2:$A$3001,0)),"NOT FOUND"))</f>
        <v/>
      </c>
      <c r="F2132" s="9" t="str">
        <f aca="false">IF($A2132="","",IFERROR(INDEX('2. Schematic Parts'!$C$2:$C$3001,MATCH($A2132,'2. Schematic Parts'!$A$2:$A$3001,0))&amp;"","NOT FOUND"))</f>
        <v/>
      </c>
      <c r="G2132" s="9" t="str">
        <f aca="false">IF($A2132="","",IFERROR(INDEX('2. Schematic Parts'!$D$2:$D$3001,MATCH($A2132,'2. Schematic Parts'!$A$2:$A$3001,0))&amp;"","NOT FOUND"))</f>
        <v/>
      </c>
      <c r="H2132" s="9" t="str">
        <f aca="false">IF($A2132="","",IF(COUNTIF('2. Schematic Parts'!$A$2:$A$3001,$A2132)=0,"NOT IN SCHEMATIC","OK"))</f>
        <v/>
      </c>
      <c r="I2132" s="9" t="str">
        <f aca="false">IF($A2132="","",IF($H2132="NOT IN SCHEMATIC","",IF(UPPER(TRIM($C2132))=UPPER(TRIM($E2132)),"OK","MISMATCH")))</f>
        <v/>
      </c>
      <c r="J2132" s="9" t="str">
        <f aca="false">IF($A2132="","",IF($H2132="NOT IN SCHEMATIC","",IF($F2132="","NO SCH DECAL",IF($D2132="","",IF(UPPER(TRIM($D2132))=UPPER(TRIM($F2132)),"OK","MISMATCH")))))</f>
        <v/>
      </c>
      <c r="K2132" s="16" t="str">
        <f aca="false">IF($A2132="","",SUMPRODUCT(--ISNUMBER(SEARCH(","&amp;TRIM($A2132)&amp;",",","&amp;SUBSTITUTE('1. Master BOM'!$D$2:$D$400," ","")&amp;","))))</f>
        <v/>
      </c>
      <c r="L2132" s="16" t="str">
        <f aca="false">IF($A2132="","",IF($K2132&lt;&gt;1,0,SUMPRODUCT(ISNUMBER(SEARCH(","&amp;TRIM($A2132)&amp;",",","&amp;SUBSTITUTE('1. Master BOM'!$D$2:$D$400," ","")&amp;","))*ROW('1. Master BOM'!$D$2:$D$400))))</f>
        <v/>
      </c>
      <c r="M2132" s="9" t="str">
        <f aca="false">IF($A2132="","",IF($K2132=0,"NOT IN BOM",IF($K2132&gt;1,"MULTIPLE BOM LINES","OK")))</f>
        <v/>
      </c>
      <c r="N2132" s="9" t="str">
        <f aca="false">IF($A2132="","",IF($L2132=0,"—",INDEX('1. Master BOM'!$A$1:$A$400,$L2132)))</f>
        <v/>
      </c>
      <c r="O2132" s="9" t="str">
        <f aca="false">IF($A2132="","",IF($L2132=0,"—",INDEX('1. Master BOM'!$B$1:$B$400,$L2132)))</f>
        <v/>
      </c>
      <c r="P2132" s="9" t="str">
        <f aca="false">IF($A2132="","",IF(OR($H2132="NOT IN SCHEMATIC",$O2132="—"),"",IF($G2132="","NO SCH PN",IF(UPPER(TRIM($G2132))=UPPER(TRIM($O2132)),"OK","MISMATCH"))))</f>
        <v/>
      </c>
      <c r="Q2132" s="9" t="str">
        <f aca="false">IF($A2132="","",IF($L2132=0,"—",INDEX('1. Master BOM'!$E$1:$E$400,$L2132)))</f>
        <v/>
      </c>
      <c r="R2132" s="9" t="str">
        <f aca="false">IF($A2132="","",IF($L2132=0,"—",IF(T(INDEX('1. Master BOM'!$F$1:$F$400,$L2132))="","(not set)",INDEX('1. Master BOM'!$F$1:$F$400,$L2132))))</f>
        <v/>
      </c>
      <c r="S2132" s="9" t="str">
        <f aca="false">IF($A2132="","",IF(OR($R2132="—",$R2132="(not set)",$D2132=""),"",IF(ISNUMBER(SEARCH(SUBSTITUTE(SUBSTITUTE(SUBSTITUTE($R2132,"-",""),"_","")," ",""),SUBSTITUTE(SUBSTITUTE(SUBSTITUTE($D2132,"-",""),"_","")," ",""))),"OK","CHECK")))</f>
        <v/>
      </c>
      <c r="T2132" s="9" t="str">
        <f aca="false">IF($A2132="","",IF(OR($H2132="NOT IN SCHEMATIC",$I2132="MISMATCH",$J2132="MISMATCH",$P2132="MISMATCH",$M2132&lt;&gt;"OK"),"REVIEW","OK"))</f>
        <v/>
      </c>
      <c r="U2132" s="14"/>
      <c r="V2132" s="14"/>
      <c r="W2132" s="17"/>
      <c r="X2132" s="14"/>
    </row>
    <row r="2133" customFormat="false" ht="15" hidden="false" customHeight="false" outlineLevel="0" collapsed="false">
      <c r="A2133" s="9" t="str">
        <f aca="false">IF('3. Layout Parts'!$A2133="","",TRIM('3. Layout Parts'!$A2133))</f>
        <v/>
      </c>
      <c r="B2133" s="9" t="str">
        <f aca="false">IF($A2133="","",'3. Layout Parts'!$D2133)</f>
        <v/>
      </c>
      <c r="C2133" s="9" t="str">
        <f aca="false">IF($A2133="","",'3. Layout Parts'!$B2133)</f>
        <v/>
      </c>
      <c r="D2133" s="9" t="str">
        <f aca="false">IF($A2133="","",'3. Layout Parts'!$C2133)</f>
        <v/>
      </c>
      <c r="E2133" s="9" t="str">
        <f aca="false">IF($A2133="","",IFERROR(INDEX('2. Schematic Parts'!$B$2:$B$3001,MATCH($A2133,'2. Schematic Parts'!$A$2:$A$3001,0)),"NOT FOUND"))</f>
        <v/>
      </c>
      <c r="F2133" s="9" t="str">
        <f aca="false">IF($A2133="","",IFERROR(INDEX('2. Schematic Parts'!$C$2:$C$3001,MATCH($A2133,'2. Schematic Parts'!$A$2:$A$3001,0))&amp;"","NOT FOUND"))</f>
        <v/>
      </c>
      <c r="G2133" s="9" t="str">
        <f aca="false">IF($A2133="","",IFERROR(INDEX('2. Schematic Parts'!$D$2:$D$3001,MATCH($A2133,'2. Schematic Parts'!$A$2:$A$3001,0))&amp;"","NOT FOUND"))</f>
        <v/>
      </c>
      <c r="H2133" s="9" t="str">
        <f aca="false">IF($A2133="","",IF(COUNTIF('2. Schematic Parts'!$A$2:$A$3001,$A2133)=0,"NOT IN SCHEMATIC","OK"))</f>
        <v/>
      </c>
      <c r="I2133" s="9" t="str">
        <f aca="false">IF($A2133="","",IF($H2133="NOT IN SCHEMATIC","",IF(UPPER(TRIM($C2133))=UPPER(TRIM($E2133)),"OK","MISMATCH")))</f>
        <v/>
      </c>
      <c r="J2133" s="9" t="str">
        <f aca="false">IF($A2133="","",IF($H2133="NOT IN SCHEMATIC","",IF($F2133="","NO SCH DECAL",IF($D2133="","",IF(UPPER(TRIM($D2133))=UPPER(TRIM($F2133)),"OK","MISMATCH")))))</f>
        <v/>
      </c>
      <c r="K2133" s="16" t="str">
        <f aca="false">IF($A2133="","",SUMPRODUCT(--ISNUMBER(SEARCH(","&amp;TRIM($A2133)&amp;",",","&amp;SUBSTITUTE('1. Master BOM'!$D$2:$D$400," ","")&amp;","))))</f>
        <v/>
      </c>
      <c r="L2133" s="16" t="str">
        <f aca="false">IF($A2133="","",IF($K2133&lt;&gt;1,0,SUMPRODUCT(ISNUMBER(SEARCH(","&amp;TRIM($A2133)&amp;",",","&amp;SUBSTITUTE('1. Master BOM'!$D$2:$D$400," ","")&amp;","))*ROW('1. Master BOM'!$D$2:$D$400))))</f>
        <v/>
      </c>
      <c r="M2133" s="9" t="str">
        <f aca="false">IF($A2133="","",IF($K2133=0,"NOT IN BOM",IF($K2133&gt;1,"MULTIPLE BOM LINES","OK")))</f>
        <v/>
      </c>
      <c r="N2133" s="9" t="str">
        <f aca="false">IF($A2133="","",IF($L2133=0,"—",INDEX('1. Master BOM'!$A$1:$A$400,$L2133)))</f>
        <v/>
      </c>
      <c r="O2133" s="9" t="str">
        <f aca="false">IF($A2133="","",IF($L2133=0,"—",INDEX('1. Master BOM'!$B$1:$B$400,$L2133)))</f>
        <v/>
      </c>
      <c r="P2133" s="9" t="str">
        <f aca="false">IF($A2133="","",IF(OR($H2133="NOT IN SCHEMATIC",$O2133="—"),"",IF($G2133="","NO SCH PN",IF(UPPER(TRIM($G2133))=UPPER(TRIM($O2133)),"OK","MISMATCH"))))</f>
        <v/>
      </c>
      <c r="Q2133" s="9" t="str">
        <f aca="false">IF($A2133="","",IF($L2133=0,"—",INDEX('1. Master BOM'!$E$1:$E$400,$L2133)))</f>
        <v/>
      </c>
      <c r="R2133" s="9" t="str">
        <f aca="false">IF($A2133="","",IF($L2133=0,"—",IF(T(INDEX('1. Master BOM'!$F$1:$F$400,$L2133))="","(not set)",INDEX('1. Master BOM'!$F$1:$F$400,$L2133))))</f>
        <v/>
      </c>
      <c r="S2133" s="9" t="str">
        <f aca="false">IF($A2133="","",IF(OR($R2133="—",$R2133="(not set)",$D2133=""),"",IF(ISNUMBER(SEARCH(SUBSTITUTE(SUBSTITUTE(SUBSTITUTE($R2133,"-",""),"_","")," ",""),SUBSTITUTE(SUBSTITUTE(SUBSTITUTE($D2133,"-",""),"_","")," ",""))),"OK","CHECK")))</f>
        <v/>
      </c>
      <c r="T2133" s="9" t="str">
        <f aca="false">IF($A2133="","",IF(OR($H2133="NOT IN SCHEMATIC",$I2133="MISMATCH",$J2133="MISMATCH",$P2133="MISMATCH",$M2133&lt;&gt;"OK"),"REVIEW","OK"))</f>
        <v/>
      </c>
      <c r="U2133" s="14"/>
      <c r="V2133" s="14"/>
      <c r="W2133" s="17"/>
      <c r="X2133" s="14"/>
    </row>
    <row r="2134" customFormat="false" ht="15" hidden="false" customHeight="false" outlineLevel="0" collapsed="false">
      <c r="A2134" s="9" t="str">
        <f aca="false">IF('3. Layout Parts'!$A2134="","",TRIM('3. Layout Parts'!$A2134))</f>
        <v/>
      </c>
      <c r="B2134" s="9" t="str">
        <f aca="false">IF($A2134="","",'3. Layout Parts'!$D2134)</f>
        <v/>
      </c>
      <c r="C2134" s="9" t="str">
        <f aca="false">IF($A2134="","",'3. Layout Parts'!$B2134)</f>
        <v/>
      </c>
      <c r="D2134" s="9" t="str">
        <f aca="false">IF($A2134="","",'3. Layout Parts'!$C2134)</f>
        <v/>
      </c>
      <c r="E2134" s="9" t="str">
        <f aca="false">IF($A2134="","",IFERROR(INDEX('2. Schematic Parts'!$B$2:$B$3001,MATCH($A2134,'2. Schematic Parts'!$A$2:$A$3001,0)),"NOT FOUND"))</f>
        <v/>
      </c>
      <c r="F2134" s="9" t="str">
        <f aca="false">IF($A2134="","",IFERROR(INDEX('2. Schematic Parts'!$C$2:$C$3001,MATCH($A2134,'2. Schematic Parts'!$A$2:$A$3001,0))&amp;"","NOT FOUND"))</f>
        <v/>
      </c>
      <c r="G2134" s="9" t="str">
        <f aca="false">IF($A2134="","",IFERROR(INDEX('2. Schematic Parts'!$D$2:$D$3001,MATCH($A2134,'2. Schematic Parts'!$A$2:$A$3001,0))&amp;"","NOT FOUND"))</f>
        <v/>
      </c>
      <c r="H2134" s="9" t="str">
        <f aca="false">IF($A2134="","",IF(COUNTIF('2. Schematic Parts'!$A$2:$A$3001,$A2134)=0,"NOT IN SCHEMATIC","OK"))</f>
        <v/>
      </c>
      <c r="I2134" s="9" t="str">
        <f aca="false">IF($A2134="","",IF($H2134="NOT IN SCHEMATIC","",IF(UPPER(TRIM($C2134))=UPPER(TRIM($E2134)),"OK","MISMATCH")))</f>
        <v/>
      </c>
      <c r="J2134" s="9" t="str">
        <f aca="false">IF($A2134="","",IF($H2134="NOT IN SCHEMATIC","",IF($F2134="","NO SCH DECAL",IF($D2134="","",IF(UPPER(TRIM($D2134))=UPPER(TRIM($F2134)),"OK","MISMATCH")))))</f>
        <v/>
      </c>
      <c r="K2134" s="16" t="str">
        <f aca="false">IF($A2134="","",SUMPRODUCT(--ISNUMBER(SEARCH(","&amp;TRIM($A2134)&amp;",",","&amp;SUBSTITUTE('1. Master BOM'!$D$2:$D$400," ","")&amp;","))))</f>
        <v/>
      </c>
      <c r="L2134" s="16" t="str">
        <f aca="false">IF($A2134="","",IF($K2134&lt;&gt;1,0,SUMPRODUCT(ISNUMBER(SEARCH(","&amp;TRIM($A2134)&amp;",",","&amp;SUBSTITUTE('1. Master BOM'!$D$2:$D$400," ","")&amp;","))*ROW('1. Master BOM'!$D$2:$D$400))))</f>
        <v/>
      </c>
      <c r="M2134" s="9" t="str">
        <f aca="false">IF($A2134="","",IF($K2134=0,"NOT IN BOM",IF($K2134&gt;1,"MULTIPLE BOM LINES","OK")))</f>
        <v/>
      </c>
      <c r="N2134" s="9" t="str">
        <f aca="false">IF($A2134="","",IF($L2134=0,"—",INDEX('1. Master BOM'!$A$1:$A$400,$L2134)))</f>
        <v/>
      </c>
      <c r="O2134" s="9" t="str">
        <f aca="false">IF($A2134="","",IF($L2134=0,"—",INDEX('1. Master BOM'!$B$1:$B$400,$L2134)))</f>
        <v/>
      </c>
      <c r="P2134" s="9" t="str">
        <f aca="false">IF($A2134="","",IF(OR($H2134="NOT IN SCHEMATIC",$O2134="—"),"",IF($G2134="","NO SCH PN",IF(UPPER(TRIM($G2134))=UPPER(TRIM($O2134)),"OK","MISMATCH"))))</f>
        <v/>
      </c>
      <c r="Q2134" s="9" t="str">
        <f aca="false">IF($A2134="","",IF($L2134=0,"—",INDEX('1. Master BOM'!$E$1:$E$400,$L2134)))</f>
        <v/>
      </c>
      <c r="R2134" s="9" t="str">
        <f aca="false">IF($A2134="","",IF($L2134=0,"—",IF(T(INDEX('1. Master BOM'!$F$1:$F$400,$L2134))="","(not set)",INDEX('1. Master BOM'!$F$1:$F$400,$L2134))))</f>
        <v/>
      </c>
      <c r="S2134" s="9" t="str">
        <f aca="false">IF($A2134="","",IF(OR($R2134="—",$R2134="(not set)",$D2134=""),"",IF(ISNUMBER(SEARCH(SUBSTITUTE(SUBSTITUTE(SUBSTITUTE($R2134,"-",""),"_","")," ",""),SUBSTITUTE(SUBSTITUTE(SUBSTITUTE($D2134,"-",""),"_","")," ",""))),"OK","CHECK")))</f>
        <v/>
      </c>
      <c r="T2134" s="9" t="str">
        <f aca="false">IF($A2134="","",IF(OR($H2134="NOT IN SCHEMATIC",$I2134="MISMATCH",$J2134="MISMATCH",$P2134="MISMATCH",$M2134&lt;&gt;"OK"),"REVIEW","OK"))</f>
        <v/>
      </c>
      <c r="U2134" s="14"/>
      <c r="V2134" s="14"/>
      <c r="W2134" s="17"/>
      <c r="X2134" s="14"/>
    </row>
    <row r="2135" customFormat="false" ht="15" hidden="false" customHeight="false" outlineLevel="0" collapsed="false">
      <c r="A2135" s="9" t="str">
        <f aca="false">IF('3. Layout Parts'!$A2135="","",TRIM('3. Layout Parts'!$A2135))</f>
        <v/>
      </c>
      <c r="B2135" s="9" t="str">
        <f aca="false">IF($A2135="","",'3. Layout Parts'!$D2135)</f>
        <v/>
      </c>
      <c r="C2135" s="9" t="str">
        <f aca="false">IF($A2135="","",'3. Layout Parts'!$B2135)</f>
        <v/>
      </c>
      <c r="D2135" s="9" t="str">
        <f aca="false">IF($A2135="","",'3. Layout Parts'!$C2135)</f>
        <v/>
      </c>
      <c r="E2135" s="9" t="str">
        <f aca="false">IF($A2135="","",IFERROR(INDEX('2. Schematic Parts'!$B$2:$B$3001,MATCH($A2135,'2. Schematic Parts'!$A$2:$A$3001,0)),"NOT FOUND"))</f>
        <v/>
      </c>
      <c r="F2135" s="9" t="str">
        <f aca="false">IF($A2135="","",IFERROR(INDEX('2. Schematic Parts'!$C$2:$C$3001,MATCH($A2135,'2. Schematic Parts'!$A$2:$A$3001,0))&amp;"","NOT FOUND"))</f>
        <v/>
      </c>
      <c r="G2135" s="9" t="str">
        <f aca="false">IF($A2135="","",IFERROR(INDEX('2. Schematic Parts'!$D$2:$D$3001,MATCH($A2135,'2. Schematic Parts'!$A$2:$A$3001,0))&amp;"","NOT FOUND"))</f>
        <v/>
      </c>
      <c r="H2135" s="9" t="str">
        <f aca="false">IF($A2135="","",IF(COUNTIF('2. Schematic Parts'!$A$2:$A$3001,$A2135)=0,"NOT IN SCHEMATIC","OK"))</f>
        <v/>
      </c>
      <c r="I2135" s="9" t="str">
        <f aca="false">IF($A2135="","",IF($H2135="NOT IN SCHEMATIC","",IF(UPPER(TRIM($C2135))=UPPER(TRIM($E2135)),"OK","MISMATCH")))</f>
        <v/>
      </c>
      <c r="J2135" s="9" t="str">
        <f aca="false">IF($A2135="","",IF($H2135="NOT IN SCHEMATIC","",IF($F2135="","NO SCH DECAL",IF($D2135="","",IF(UPPER(TRIM($D2135))=UPPER(TRIM($F2135)),"OK","MISMATCH")))))</f>
        <v/>
      </c>
      <c r="K2135" s="16" t="str">
        <f aca="false">IF($A2135="","",SUMPRODUCT(--ISNUMBER(SEARCH(","&amp;TRIM($A2135)&amp;",",","&amp;SUBSTITUTE('1. Master BOM'!$D$2:$D$400," ","")&amp;","))))</f>
        <v/>
      </c>
      <c r="L2135" s="16" t="str">
        <f aca="false">IF($A2135="","",IF($K2135&lt;&gt;1,0,SUMPRODUCT(ISNUMBER(SEARCH(","&amp;TRIM($A2135)&amp;",",","&amp;SUBSTITUTE('1. Master BOM'!$D$2:$D$400," ","")&amp;","))*ROW('1. Master BOM'!$D$2:$D$400))))</f>
        <v/>
      </c>
      <c r="M2135" s="9" t="str">
        <f aca="false">IF($A2135="","",IF($K2135=0,"NOT IN BOM",IF($K2135&gt;1,"MULTIPLE BOM LINES","OK")))</f>
        <v/>
      </c>
      <c r="N2135" s="9" t="str">
        <f aca="false">IF($A2135="","",IF($L2135=0,"—",INDEX('1. Master BOM'!$A$1:$A$400,$L2135)))</f>
        <v/>
      </c>
      <c r="O2135" s="9" t="str">
        <f aca="false">IF($A2135="","",IF($L2135=0,"—",INDEX('1. Master BOM'!$B$1:$B$400,$L2135)))</f>
        <v/>
      </c>
      <c r="P2135" s="9" t="str">
        <f aca="false">IF($A2135="","",IF(OR($H2135="NOT IN SCHEMATIC",$O2135="—"),"",IF($G2135="","NO SCH PN",IF(UPPER(TRIM($G2135))=UPPER(TRIM($O2135)),"OK","MISMATCH"))))</f>
        <v/>
      </c>
      <c r="Q2135" s="9" t="str">
        <f aca="false">IF($A2135="","",IF($L2135=0,"—",INDEX('1. Master BOM'!$E$1:$E$400,$L2135)))</f>
        <v/>
      </c>
      <c r="R2135" s="9" t="str">
        <f aca="false">IF($A2135="","",IF($L2135=0,"—",IF(T(INDEX('1. Master BOM'!$F$1:$F$400,$L2135))="","(not set)",INDEX('1. Master BOM'!$F$1:$F$400,$L2135))))</f>
        <v/>
      </c>
      <c r="S2135" s="9" t="str">
        <f aca="false">IF($A2135="","",IF(OR($R2135="—",$R2135="(not set)",$D2135=""),"",IF(ISNUMBER(SEARCH(SUBSTITUTE(SUBSTITUTE(SUBSTITUTE($R2135,"-",""),"_","")," ",""),SUBSTITUTE(SUBSTITUTE(SUBSTITUTE($D2135,"-",""),"_","")," ",""))),"OK","CHECK")))</f>
        <v/>
      </c>
      <c r="T2135" s="9" t="str">
        <f aca="false">IF($A2135="","",IF(OR($H2135="NOT IN SCHEMATIC",$I2135="MISMATCH",$J2135="MISMATCH",$P2135="MISMATCH",$M2135&lt;&gt;"OK"),"REVIEW","OK"))</f>
        <v/>
      </c>
      <c r="U2135" s="14"/>
      <c r="V2135" s="14"/>
      <c r="W2135" s="17"/>
      <c r="X2135" s="14"/>
    </row>
    <row r="2136" customFormat="false" ht="15" hidden="false" customHeight="false" outlineLevel="0" collapsed="false">
      <c r="A2136" s="9" t="str">
        <f aca="false">IF('3. Layout Parts'!$A2136="","",TRIM('3. Layout Parts'!$A2136))</f>
        <v/>
      </c>
      <c r="B2136" s="9" t="str">
        <f aca="false">IF($A2136="","",'3. Layout Parts'!$D2136)</f>
        <v/>
      </c>
      <c r="C2136" s="9" t="str">
        <f aca="false">IF($A2136="","",'3. Layout Parts'!$B2136)</f>
        <v/>
      </c>
      <c r="D2136" s="9" t="str">
        <f aca="false">IF($A2136="","",'3. Layout Parts'!$C2136)</f>
        <v/>
      </c>
      <c r="E2136" s="9" t="str">
        <f aca="false">IF($A2136="","",IFERROR(INDEX('2. Schematic Parts'!$B$2:$B$3001,MATCH($A2136,'2. Schematic Parts'!$A$2:$A$3001,0)),"NOT FOUND"))</f>
        <v/>
      </c>
      <c r="F2136" s="9" t="str">
        <f aca="false">IF($A2136="","",IFERROR(INDEX('2. Schematic Parts'!$C$2:$C$3001,MATCH($A2136,'2. Schematic Parts'!$A$2:$A$3001,0))&amp;"","NOT FOUND"))</f>
        <v/>
      </c>
      <c r="G2136" s="9" t="str">
        <f aca="false">IF($A2136="","",IFERROR(INDEX('2. Schematic Parts'!$D$2:$D$3001,MATCH($A2136,'2. Schematic Parts'!$A$2:$A$3001,0))&amp;"","NOT FOUND"))</f>
        <v/>
      </c>
      <c r="H2136" s="9" t="str">
        <f aca="false">IF($A2136="","",IF(COUNTIF('2. Schematic Parts'!$A$2:$A$3001,$A2136)=0,"NOT IN SCHEMATIC","OK"))</f>
        <v/>
      </c>
      <c r="I2136" s="9" t="str">
        <f aca="false">IF($A2136="","",IF($H2136="NOT IN SCHEMATIC","",IF(UPPER(TRIM($C2136))=UPPER(TRIM($E2136)),"OK","MISMATCH")))</f>
        <v/>
      </c>
      <c r="J2136" s="9" t="str">
        <f aca="false">IF($A2136="","",IF($H2136="NOT IN SCHEMATIC","",IF($F2136="","NO SCH DECAL",IF($D2136="","",IF(UPPER(TRIM($D2136))=UPPER(TRIM($F2136)),"OK","MISMATCH")))))</f>
        <v/>
      </c>
      <c r="K2136" s="16" t="str">
        <f aca="false">IF($A2136="","",SUMPRODUCT(--ISNUMBER(SEARCH(","&amp;TRIM($A2136)&amp;",",","&amp;SUBSTITUTE('1. Master BOM'!$D$2:$D$400," ","")&amp;","))))</f>
        <v/>
      </c>
      <c r="L2136" s="16" t="str">
        <f aca="false">IF($A2136="","",IF($K2136&lt;&gt;1,0,SUMPRODUCT(ISNUMBER(SEARCH(","&amp;TRIM($A2136)&amp;",",","&amp;SUBSTITUTE('1. Master BOM'!$D$2:$D$400," ","")&amp;","))*ROW('1. Master BOM'!$D$2:$D$400))))</f>
        <v/>
      </c>
      <c r="M2136" s="9" t="str">
        <f aca="false">IF($A2136="","",IF($K2136=0,"NOT IN BOM",IF($K2136&gt;1,"MULTIPLE BOM LINES","OK")))</f>
        <v/>
      </c>
      <c r="N2136" s="9" t="str">
        <f aca="false">IF($A2136="","",IF($L2136=0,"—",INDEX('1. Master BOM'!$A$1:$A$400,$L2136)))</f>
        <v/>
      </c>
      <c r="O2136" s="9" t="str">
        <f aca="false">IF($A2136="","",IF($L2136=0,"—",INDEX('1. Master BOM'!$B$1:$B$400,$L2136)))</f>
        <v/>
      </c>
      <c r="P2136" s="9" t="str">
        <f aca="false">IF($A2136="","",IF(OR($H2136="NOT IN SCHEMATIC",$O2136="—"),"",IF($G2136="","NO SCH PN",IF(UPPER(TRIM($G2136))=UPPER(TRIM($O2136)),"OK","MISMATCH"))))</f>
        <v/>
      </c>
      <c r="Q2136" s="9" t="str">
        <f aca="false">IF($A2136="","",IF($L2136=0,"—",INDEX('1. Master BOM'!$E$1:$E$400,$L2136)))</f>
        <v/>
      </c>
      <c r="R2136" s="9" t="str">
        <f aca="false">IF($A2136="","",IF($L2136=0,"—",IF(T(INDEX('1. Master BOM'!$F$1:$F$400,$L2136))="","(not set)",INDEX('1. Master BOM'!$F$1:$F$400,$L2136))))</f>
        <v/>
      </c>
      <c r="S2136" s="9" t="str">
        <f aca="false">IF($A2136="","",IF(OR($R2136="—",$R2136="(not set)",$D2136=""),"",IF(ISNUMBER(SEARCH(SUBSTITUTE(SUBSTITUTE(SUBSTITUTE($R2136,"-",""),"_","")," ",""),SUBSTITUTE(SUBSTITUTE(SUBSTITUTE($D2136,"-",""),"_","")," ",""))),"OK","CHECK")))</f>
        <v/>
      </c>
      <c r="T2136" s="9" t="str">
        <f aca="false">IF($A2136="","",IF(OR($H2136="NOT IN SCHEMATIC",$I2136="MISMATCH",$J2136="MISMATCH",$P2136="MISMATCH",$M2136&lt;&gt;"OK"),"REVIEW","OK"))</f>
        <v/>
      </c>
      <c r="U2136" s="14"/>
      <c r="V2136" s="14"/>
      <c r="W2136" s="17"/>
      <c r="X2136" s="14"/>
    </row>
    <row r="2137" customFormat="false" ht="15" hidden="false" customHeight="false" outlineLevel="0" collapsed="false">
      <c r="A2137" s="9" t="str">
        <f aca="false">IF('3. Layout Parts'!$A2137="","",TRIM('3. Layout Parts'!$A2137))</f>
        <v/>
      </c>
      <c r="B2137" s="9" t="str">
        <f aca="false">IF($A2137="","",'3. Layout Parts'!$D2137)</f>
        <v/>
      </c>
      <c r="C2137" s="9" t="str">
        <f aca="false">IF($A2137="","",'3. Layout Parts'!$B2137)</f>
        <v/>
      </c>
      <c r="D2137" s="9" t="str">
        <f aca="false">IF($A2137="","",'3. Layout Parts'!$C2137)</f>
        <v/>
      </c>
      <c r="E2137" s="9" t="str">
        <f aca="false">IF($A2137="","",IFERROR(INDEX('2. Schematic Parts'!$B$2:$B$3001,MATCH($A2137,'2. Schematic Parts'!$A$2:$A$3001,0)),"NOT FOUND"))</f>
        <v/>
      </c>
      <c r="F2137" s="9" t="str">
        <f aca="false">IF($A2137="","",IFERROR(INDEX('2. Schematic Parts'!$C$2:$C$3001,MATCH($A2137,'2. Schematic Parts'!$A$2:$A$3001,0))&amp;"","NOT FOUND"))</f>
        <v/>
      </c>
      <c r="G2137" s="9" t="str">
        <f aca="false">IF($A2137="","",IFERROR(INDEX('2. Schematic Parts'!$D$2:$D$3001,MATCH($A2137,'2. Schematic Parts'!$A$2:$A$3001,0))&amp;"","NOT FOUND"))</f>
        <v/>
      </c>
      <c r="H2137" s="9" t="str">
        <f aca="false">IF($A2137="","",IF(COUNTIF('2. Schematic Parts'!$A$2:$A$3001,$A2137)=0,"NOT IN SCHEMATIC","OK"))</f>
        <v/>
      </c>
      <c r="I2137" s="9" t="str">
        <f aca="false">IF($A2137="","",IF($H2137="NOT IN SCHEMATIC","",IF(UPPER(TRIM($C2137))=UPPER(TRIM($E2137)),"OK","MISMATCH")))</f>
        <v/>
      </c>
      <c r="J2137" s="9" t="str">
        <f aca="false">IF($A2137="","",IF($H2137="NOT IN SCHEMATIC","",IF($F2137="","NO SCH DECAL",IF($D2137="","",IF(UPPER(TRIM($D2137))=UPPER(TRIM($F2137)),"OK","MISMATCH")))))</f>
        <v/>
      </c>
      <c r="K2137" s="16" t="str">
        <f aca="false">IF($A2137="","",SUMPRODUCT(--ISNUMBER(SEARCH(","&amp;TRIM($A2137)&amp;",",","&amp;SUBSTITUTE('1. Master BOM'!$D$2:$D$400," ","")&amp;","))))</f>
        <v/>
      </c>
      <c r="L2137" s="16" t="str">
        <f aca="false">IF($A2137="","",IF($K2137&lt;&gt;1,0,SUMPRODUCT(ISNUMBER(SEARCH(","&amp;TRIM($A2137)&amp;",",","&amp;SUBSTITUTE('1. Master BOM'!$D$2:$D$400," ","")&amp;","))*ROW('1. Master BOM'!$D$2:$D$400))))</f>
        <v/>
      </c>
      <c r="M2137" s="9" t="str">
        <f aca="false">IF($A2137="","",IF($K2137=0,"NOT IN BOM",IF($K2137&gt;1,"MULTIPLE BOM LINES","OK")))</f>
        <v/>
      </c>
      <c r="N2137" s="9" t="str">
        <f aca="false">IF($A2137="","",IF($L2137=0,"—",INDEX('1. Master BOM'!$A$1:$A$400,$L2137)))</f>
        <v/>
      </c>
      <c r="O2137" s="9" t="str">
        <f aca="false">IF($A2137="","",IF($L2137=0,"—",INDEX('1. Master BOM'!$B$1:$B$400,$L2137)))</f>
        <v/>
      </c>
      <c r="P2137" s="9" t="str">
        <f aca="false">IF($A2137="","",IF(OR($H2137="NOT IN SCHEMATIC",$O2137="—"),"",IF($G2137="","NO SCH PN",IF(UPPER(TRIM($G2137))=UPPER(TRIM($O2137)),"OK","MISMATCH"))))</f>
        <v/>
      </c>
      <c r="Q2137" s="9" t="str">
        <f aca="false">IF($A2137="","",IF($L2137=0,"—",INDEX('1. Master BOM'!$E$1:$E$400,$L2137)))</f>
        <v/>
      </c>
      <c r="R2137" s="9" t="str">
        <f aca="false">IF($A2137="","",IF($L2137=0,"—",IF(T(INDEX('1. Master BOM'!$F$1:$F$400,$L2137))="","(not set)",INDEX('1. Master BOM'!$F$1:$F$400,$L2137))))</f>
        <v/>
      </c>
      <c r="S2137" s="9" t="str">
        <f aca="false">IF($A2137="","",IF(OR($R2137="—",$R2137="(not set)",$D2137=""),"",IF(ISNUMBER(SEARCH(SUBSTITUTE(SUBSTITUTE(SUBSTITUTE($R2137,"-",""),"_","")," ",""),SUBSTITUTE(SUBSTITUTE(SUBSTITUTE($D2137,"-",""),"_","")," ",""))),"OK","CHECK")))</f>
        <v/>
      </c>
      <c r="T2137" s="9" t="str">
        <f aca="false">IF($A2137="","",IF(OR($H2137="NOT IN SCHEMATIC",$I2137="MISMATCH",$J2137="MISMATCH",$P2137="MISMATCH",$M2137&lt;&gt;"OK"),"REVIEW","OK"))</f>
        <v/>
      </c>
      <c r="U2137" s="14"/>
      <c r="V2137" s="14"/>
      <c r="W2137" s="17"/>
      <c r="X2137" s="14"/>
    </row>
    <row r="2138" customFormat="false" ht="15" hidden="false" customHeight="false" outlineLevel="0" collapsed="false">
      <c r="A2138" s="9" t="str">
        <f aca="false">IF('3. Layout Parts'!$A2138="","",TRIM('3. Layout Parts'!$A2138))</f>
        <v/>
      </c>
      <c r="B2138" s="9" t="str">
        <f aca="false">IF($A2138="","",'3. Layout Parts'!$D2138)</f>
        <v/>
      </c>
      <c r="C2138" s="9" t="str">
        <f aca="false">IF($A2138="","",'3. Layout Parts'!$B2138)</f>
        <v/>
      </c>
      <c r="D2138" s="9" t="str">
        <f aca="false">IF($A2138="","",'3. Layout Parts'!$C2138)</f>
        <v/>
      </c>
      <c r="E2138" s="9" t="str">
        <f aca="false">IF($A2138="","",IFERROR(INDEX('2. Schematic Parts'!$B$2:$B$3001,MATCH($A2138,'2. Schematic Parts'!$A$2:$A$3001,0)),"NOT FOUND"))</f>
        <v/>
      </c>
      <c r="F2138" s="9" t="str">
        <f aca="false">IF($A2138="","",IFERROR(INDEX('2. Schematic Parts'!$C$2:$C$3001,MATCH($A2138,'2. Schematic Parts'!$A$2:$A$3001,0))&amp;"","NOT FOUND"))</f>
        <v/>
      </c>
      <c r="G2138" s="9" t="str">
        <f aca="false">IF($A2138="","",IFERROR(INDEX('2. Schematic Parts'!$D$2:$D$3001,MATCH($A2138,'2. Schematic Parts'!$A$2:$A$3001,0))&amp;"","NOT FOUND"))</f>
        <v/>
      </c>
      <c r="H2138" s="9" t="str">
        <f aca="false">IF($A2138="","",IF(COUNTIF('2. Schematic Parts'!$A$2:$A$3001,$A2138)=0,"NOT IN SCHEMATIC","OK"))</f>
        <v/>
      </c>
      <c r="I2138" s="9" t="str">
        <f aca="false">IF($A2138="","",IF($H2138="NOT IN SCHEMATIC","",IF(UPPER(TRIM($C2138))=UPPER(TRIM($E2138)),"OK","MISMATCH")))</f>
        <v/>
      </c>
      <c r="J2138" s="9" t="str">
        <f aca="false">IF($A2138="","",IF($H2138="NOT IN SCHEMATIC","",IF($F2138="","NO SCH DECAL",IF($D2138="","",IF(UPPER(TRIM($D2138))=UPPER(TRIM($F2138)),"OK","MISMATCH")))))</f>
        <v/>
      </c>
      <c r="K2138" s="16" t="str">
        <f aca="false">IF($A2138="","",SUMPRODUCT(--ISNUMBER(SEARCH(","&amp;TRIM($A2138)&amp;",",","&amp;SUBSTITUTE('1. Master BOM'!$D$2:$D$400," ","")&amp;","))))</f>
        <v/>
      </c>
      <c r="L2138" s="16" t="str">
        <f aca="false">IF($A2138="","",IF($K2138&lt;&gt;1,0,SUMPRODUCT(ISNUMBER(SEARCH(","&amp;TRIM($A2138)&amp;",",","&amp;SUBSTITUTE('1. Master BOM'!$D$2:$D$400," ","")&amp;","))*ROW('1. Master BOM'!$D$2:$D$400))))</f>
        <v/>
      </c>
      <c r="M2138" s="9" t="str">
        <f aca="false">IF($A2138="","",IF($K2138=0,"NOT IN BOM",IF($K2138&gt;1,"MULTIPLE BOM LINES","OK")))</f>
        <v/>
      </c>
      <c r="N2138" s="9" t="str">
        <f aca="false">IF($A2138="","",IF($L2138=0,"—",INDEX('1. Master BOM'!$A$1:$A$400,$L2138)))</f>
        <v/>
      </c>
      <c r="O2138" s="9" t="str">
        <f aca="false">IF($A2138="","",IF($L2138=0,"—",INDEX('1. Master BOM'!$B$1:$B$400,$L2138)))</f>
        <v/>
      </c>
      <c r="P2138" s="9" t="str">
        <f aca="false">IF($A2138="","",IF(OR($H2138="NOT IN SCHEMATIC",$O2138="—"),"",IF($G2138="","NO SCH PN",IF(UPPER(TRIM($G2138))=UPPER(TRIM($O2138)),"OK","MISMATCH"))))</f>
        <v/>
      </c>
      <c r="Q2138" s="9" t="str">
        <f aca="false">IF($A2138="","",IF($L2138=0,"—",INDEX('1. Master BOM'!$E$1:$E$400,$L2138)))</f>
        <v/>
      </c>
      <c r="R2138" s="9" t="str">
        <f aca="false">IF($A2138="","",IF($L2138=0,"—",IF(T(INDEX('1. Master BOM'!$F$1:$F$400,$L2138))="","(not set)",INDEX('1. Master BOM'!$F$1:$F$400,$L2138))))</f>
        <v/>
      </c>
      <c r="S2138" s="9" t="str">
        <f aca="false">IF($A2138="","",IF(OR($R2138="—",$R2138="(not set)",$D2138=""),"",IF(ISNUMBER(SEARCH(SUBSTITUTE(SUBSTITUTE(SUBSTITUTE($R2138,"-",""),"_","")," ",""),SUBSTITUTE(SUBSTITUTE(SUBSTITUTE($D2138,"-",""),"_","")," ",""))),"OK","CHECK")))</f>
        <v/>
      </c>
      <c r="T2138" s="9" t="str">
        <f aca="false">IF($A2138="","",IF(OR($H2138="NOT IN SCHEMATIC",$I2138="MISMATCH",$J2138="MISMATCH",$P2138="MISMATCH",$M2138&lt;&gt;"OK"),"REVIEW","OK"))</f>
        <v/>
      </c>
      <c r="U2138" s="14"/>
      <c r="V2138" s="14"/>
      <c r="W2138" s="17"/>
      <c r="X2138" s="14"/>
    </row>
    <row r="2139" customFormat="false" ht="15" hidden="false" customHeight="false" outlineLevel="0" collapsed="false">
      <c r="A2139" s="9" t="str">
        <f aca="false">IF('3. Layout Parts'!$A2139="","",TRIM('3. Layout Parts'!$A2139))</f>
        <v/>
      </c>
      <c r="B2139" s="9" t="str">
        <f aca="false">IF($A2139="","",'3. Layout Parts'!$D2139)</f>
        <v/>
      </c>
      <c r="C2139" s="9" t="str">
        <f aca="false">IF($A2139="","",'3. Layout Parts'!$B2139)</f>
        <v/>
      </c>
      <c r="D2139" s="9" t="str">
        <f aca="false">IF($A2139="","",'3. Layout Parts'!$C2139)</f>
        <v/>
      </c>
      <c r="E2139" s="9" t="str">
        <f aca="false">IF($A2139="","",IFERROR(INDEX('2. Schematic Parts'!$B$2:$B$3001,MATCH($A2139,'2. Schematic Parts'!$A$2:$A$3001,0)),"NOT FOUND"))</f>
        <v/>
      </c>
      <c r="F2139" s="9" t="str">
        <f aca="false">IF($A2139="","",IFERROR(INDEX('2. Schematic Parts'!$C$2:$C$3001,MATCH($A2139,'2. Schematic Parts'!$A$2:$A$3001,0))&amp;"","NOT FOUND"))</f>
        <v/>
      </c>
      <c r="G2139" s="9" t="str">
        <f aca="false">IF($A2139="","",IFERROR(INDEX('2. Schematic Parts'!$D$2:$D$3001,MATCH($A2139,'2. Schematic Parts'!$A$2:$A$3001,0))&amp;"","NOT FOUND"))</f>
        <v/>
      </c>
      <c r="H2139" s="9" t="str">
        <f aca="false">IF($A2139="","",IF(COUNTIF('2. Schematic Parts'!$A$2:$A$3001,$A2139)=0,"NOT IN SCHEMATIC","OK"))</f>
        <v/>
      </c>
      <c r="I2139" s="9" t="str">
        <f aca="false">IF($A2139="","",IF($H2139="NOT IN SCHEMATIC","",IF(UPPER(TRIM($C2139))=UPPER(TRIM($E2139)),"OK","MISMATCH")))</f>
        <v/>
      </c>
      <c r="J2139" s="9" t="str">
        <f aca="false">IF($A2139="","",IF($H2139="NOT IN SCHEMATIC","",IF($F2139="","NO SCH DECAL",IF($D2139="","",IF(UPPER(TRIM($D2139))=UPPER(TRIM($F2139)),"OK","MISMATCH")))))</f>
        <v/>
      </c>
      <c r="K2139" s="16" t="str">
        <f aca="false">IF($A2139="","",SUMPRODUCT(--ISNUMBER(SEARCH(","&amp;TRIM($A2139)&amp;",",","&amp;SUBSTITUTE('1. Master BOM'!$D$2:$D$400," ","")&amp;","))))</f>
        <v/>
      </c>
      <c r="L2139" s="16" t="str">
        <f aca="false">IF($A2139="","",IF($K2139&lt;&gt;1,0,SUMPRODUCT(ISNUMBER(SEARCH(","&amp;TRIM($A2139)&amp;",",","&amp;SUBSTITUTE('1. Master BOM'!$D$2:$D$400," ","")&amp;","))*ROW('1. Master BOM'!$D$2:$D$400))))</f>
        <v/>
      </c>
      <c r="M2139" s="9" t="str">
        <f aca="false">IF($A2139="","",IF($K2139=0,"NOT IN BOM",IF($K2139&gt;1,"MULTIPLE BOM LINES","OK")))</f>
        <v/>
      </c>
      <c r="N2139" s="9" t="str">
        <f aca="false">IF($A2139="","",IF($L2139=0,"—",INDEX('1. Master BOM'!$A$1:$A$400,$L2139)))</f>
        <v/>
      </c>
      <c r="O2139" s="9" t="str">
        <f aca="false">IF($A2139="","",IF($L2139=0,"—",INDEX('1. Master BOM'!$B$1:$B$400,$L2139)))</f>
        <v/>
      </c>
      <c r="P2139" s="9" t="str">
        <f aca="false">IF($A2139="","",IF(OR($H2139="NOT IN SCHEMATIC",$O2139="—"),"",IF($G2139="","NO SCH PN",IF(UPPER(TRIM($G2139))=UPPER(TRIM($O2139)),"OK","MISMATCH"))))</f>
        <v/>
      </c>
      <c r="Q2139" s="9" t="str">
        <f aca="false">IF($A2139="","",IF($L2139=0,"—",INDEX('1. Master BOM'!$E$1:$E$400,$L2139)))</f>
        <v/>
      </c>
      <c r="R2139" s="9" t="str">
        <f aca="false">IF($A2139="","",IF($L2139=0,"—",IF(T(INDEX('1. Master BOM'!$F$1:$F$400,$L2139))="","(not set)",INDEX('1. Master BOM'!$F$1:$F$400,$L2139))))</f>
        <v/>
      </c>
      <c r="S2139" s="9" t="str">
        <f aca="false">IF($A2139="","",IF(OR($R2139="—",$R2139="(not set)",$D2139=""),"",IF(ISNUMBER(SEARCH(SUBSTITUTE(SUBSTITUTE(SUBSTITUTE($R2139,"-",""),"_","")," ",""),SUBSTITUTE(SUBSTITUTE(SUBSTITUTE($D2139,"-",""),"_","")," ",""))),"OK","CHECK")))</f>
        <v/>
      </c>
      <c r="T2139" s="9" t="str">
        <f aca="false">IF($A2139="","",IF(OR($H2139="NOT IN SCHEMATIC",$I2139="MISMATCH",$J2139="MISMATCH",$P2139="MISMATCH",$M2139&lt;&gt;"OK"),"REVIEW","OK"))</f>
        <v/>
      </c>
      <c r="U2139" s="14"/>
      <c r="V2139" s="14"/>
      <c r="W2139" s="17"/>
      <c r="X2139" s="14"/>
    </row>
    <row r="2140" customFormat="false" ht="15" hidden="false" customHeight="false" outlineLevel="0" collapsed="false">
      <c r="A2140" s="9" t="str">
        <f aca="false">IF('3. Layout Parts'!$A2140="","",TRIM('3. Layout Parts'!$A2140))</f>
        <v/>
      </c>
      <c r="B2140" s="9" t="str">
        <f aca="false">IF($A2140="","",'3. Layout Parts'!$D2140)</f>
        <v/>
      </c>
      <c r="C2140" s="9" t="str">
        <f aca="false">IF($A2140="","",'3. Layout Parts'!$B2140)</f>
        <v/>
      </c>
      <c r="D2140" s="9" t="str">
        <f aca="false">IF($A2140="","",'3. Layout Parts'!$C2140)</f>
        <v/>
      </c>
      <c r="E2140" s="9" t="str">
        <f aca="false">IF($A2140="","",IFERROR(INDEX('2. Schematic Parts'!$B$2:$B$3001,MATCH($A2140,'2. Schematic Parts'!$A$2:$A$3001,0)),"NOT FOUND"))</f>
        <v/>
      </c>
      <c r="F2140" s="9" t="str">
        <f aca="false">IF($A2140="","",IFERROR(INDEX('2. Schematic Parts'!$C$2:$C$3001,MATCH($A2140,'2. Schematic Parts'!$A$2:$A$3001,0))&amp;"","NOT FOUND"))</f>
        <v/>
      </c>
      <c r="G2140" s="9" t="str">
        <f aca="false">IF($A2140="","",IFERROR(INDEX('2. Schematic Parts'!$D$2:$D$3001,MATCH($A2140,'2. Schematic Parts'!$A$2:$A$3001,0))&amp;"","NOT FOUND"))</f>
        <v/>
      </c>
      <c r="H2140" s="9" t="str">
        <f aca="false">IF($A2140="","",IF(COUNTIF('2. Schematic Parts'!$A$2:$A$3001,$A2140)=0,"NOT IN SCHEMATIC","OK"))</f>
        <v/>
      </c>
      <c r="I2140" s="9" t="str">
        <f aca="false">IF($A2140="","",IF($H2140="NOT IN SCHEMATIC","",IF(UPPER(TRIM($C2140))=UPPER(TRIM($E2140)),"OK","MISMATCH")))</f>
        <v/>
      </c>
      <c r="J2140" s="9" t="str">
        <f aca="false">IF($A2140="","",IF($H2140="NOT IN SCHEMATIC","",IF($F2140="","NO SCH DECAL",IF($D2140="","",IF(UPPER(TRIM($D2140))=UPPER(TRIM($F2140)),"OK","MISMATCH")))))</f>
        <v/>
      </c>
      <c r="K2140" s="16" t="str">
        <f aca="false">IF($A2140="","",SUMPRODUCT(--ISNUMBER(SEARCH(","&amp;TRIM($A2140)&amp;",",","&amp;SUBSTITUTE('1. Master BOM'!$D$2:$D$400," ","")&amp;","))))</f>
        <v/>
      </c>
      <c r="L2140" s="16" t="str">
        <f aca="false">IF($A2140="","",IF($K2140&lt;&gt;1,0,SUMPRODUCT(ISNUMBER(SEARCH(","&amp;TRIM($A2140)&amp;",",","&amp;SUBSTITUTE('1. Master BOM'!$D$2:$D$400," ","")&amp;","))*ROW('1. Master BOM'!$D$2:$D$400))))</f>
        <v/>
      </c>
      <c r="M2140" s="9" t="str">
        <f aca="false">IF($A2140="","",IF($K2140=0,"NOT IN BOM",IF($K2140&gt;1,"MULTIPLE BOM LINES","OK")))</f>
        <v/>
      </c>
      <c r="N2140" s="9" t="str">
        <f aca="false">IF($A2140="","",IF($L2140=0,"—",INDEX('1. Master BOM'!$A$1:$A$400,$L2140)))</f>
        <v/>
      </c>
      <c r="O2140" s="9" t="str">
        <f aca="false">IF($A2140="","",IF($L2140=0,"—",INDEX('1. Master BOM'!$B$1:$B$400,$L2140)))</f>
        <v/>
      </c>
      <c r="P2140" s="9" t="str">
        <f aca="false">IF($A2140="","",IF(OR($H2140="NOT IN SCHEMATIC",$O2140="—"),"",IF($G2140="","NO SCH PN",IF(UPPER(TRIM($G2140))=UPPER(TRIM($O2140)),"OK","MISMATCH"))))</f>
        <v/>
      </c>
      <c r="Q2140" s="9" t="str">
        <f aca="false">IF($A2140="","",IF($L2140=0,"—",INDEX('1. Master BOM'!$E$1:$E$400,$L2140)))</f>
        <v/>
      </c>
      <c r="R2140" s="9" t="str">
        <f aca="false">IF($A2140="","",IF($L2140=0,"—",IF(T(INDEX('1. Master BOM'!$F$1:$F$400,$L2140))="","(not set)",INDEX('1. Master BOM'!$F$1:$F$400,$L2140))))</f>
        <v/>
      </c>
      <c r="S2140" s="9" t="str">
        <f aca="false">IF($A2140="","",IF(OR($R2140="—",$R2140="(not set)",$D2140=""),"",IF(ISNUMBER(SEARCH(SUBSTITUTE(SUBSTITUTE(SUBSTITUTE($R2140,"-",""),"_","")," ",""),SUBSTITUTE(SUBSTITUTE(SUBSTITUTE($D2140,"-",""),"_","")," ",""))),"OK","CHECK")))</f>
        <v/>
      </c>
      <c r="T2140" s="9" t="str">
        <f aca="false">IF($A2140="","",IF(OR($H2140="NOT IN SCHEMATIC",$I2140="MISMATCH",$J2140="MISMATCH",$P2140="MISMATCH",$M2140&lt;&gt;"OK"),"REVIEW","OK"))</f>
        <v/>
      </c>
      <c r="U2140" s="14"/>
      <c r="V2140" s="14"/>
      <c r="W2140" s="17"/>
      <c r="X2140" s="14"/>
    </row>
    <row r="2141" customFormat="false" ht="15" hidden="false" customHeight="false" outlineLevel="0" collapsed="false">
      <c r="A2141" s="9" t="str">
        <f aca="false">IF('3. Layout Parts'!$A2141="","",TRIM('3. Layout Parts'!$A2141))</f>
        <v/>
      </c>
      <c r="B2141" s="9" t="str">
        <f aca="false">IF($A2141="","",'3. Layout Parts'!$D2141)</f>
        <v/>
      </c>
      <c r="C2141" s="9" t="str">
        <f aca="false">IF($A2141="","",'3. Layout Parts'!$B2141)</f>
        <v/>
      </c>
      <c r="D2141" s="9" t="str">
        <f aca="false">IF($A2141="","",'3. Layout Parts'!$C2141)</f>
        <v/>
      </c>
      <c r="E2141" s="9" t="str">
        <f aca="false">IF($A2141="","",IFERROR(INDEX('2. Schematic Parts'!$B$2:$B$3001,MATCH($A2141,'2. Schematic Parts'!$A$2:$A$3001,0)),"NOT FOUND"))</f>
        <v/>
      </c>
      <c r="F2141" s="9" t="str">
        <f aca="false">IF($A2141="","",IFERROR(INDEX('2. Schematic Parts'!$C$2:$C$3001,MATCH($A2141,'2. Schematic Parts'!$A$2:$A$3001,0))&amp;"","NOT FOUND"))</f>
        <v/>
      </c>
      <c r="G2141" s="9" t="str">
        <f aca="false">IF($A2141="","",IFERROR(INDEX('2. Schematic Parts'!$D$2:$D$3001,MATCH($A2141,'2. Schematic Parts'!$A$2:$A$3001,0))&amp;"","NOT FOUND"))</f>
        <v/>
      </c>
      <c r="H2141" s="9" t="str">
        <f aca="false">IF($A2141="","",IF(COUNTIF('2. Schematic Parts'!$A$2:$A$3001,$A2141)=0,"NOT IN SCHEMATIC","OK"))</f>
        <v/>
      </c>
      <c r="I2141" s="9" t="str">
        <f aca="false">IF($A2141="","",IF($H2141="NOT IN SCHEMATIC","",IF(UPPER(TRIM($C2141))=UPPER(TRIM($E2141)),"OK","MISMATCH")))</f>
        <v/>
      </c>
      <c r="J2141" s="9" t="str">
        <f aca="false">IF($A2141="","",IF($H2141="NOT IN SCHEMATIC","",IF($F2141="","NO SCH DECAL",IF($D2141="","",IF(UPPER(TRIM($D2141))=UPPER(TRIM($F2141)),"OK","MISMATCH")))))</f>
        <v/>
      </c>
      <c r="K2141" s="16" t="str">
        <f aca="false">IF($A2141="","",SUMPRODUCT(--ISNUMBER(SEARCH(","&amp;TRIM($A2141)&amp;",",","&amp;SUBSTITUTE('1. Master BOM'!$D$2:$D$400," ","")&amp;","))))</f>
        <v/>
      </c>
      <c r="L2141" s="16" t="str">
        <f aca="false">IF($A2141="","",IF($K2141&lt;&gt;1,0,SUMPRODUCT(ISNUMBER(SEARCH(","&amp;TRIM($A2141)&amp;",",","&amp;SUBSTITUTE('1. Master BOM'!$D$2:$D$400," ","")&amp;","))*ROW('1. Master BOM'!$D$2:$D$400))))</f>
        <v/>
      </c>
      <c r="M2141" s="9" t="str">
        <f aca="false">IF($A2141="","",IF($K2141=0,"NOT IN BOM",IF($K2141&gt;1,"MULTIPLE BOM LINES","OK")))</f>
        <v/>
      </c>
      <c r="N2141" s="9" t="str">
        <f aca="false">IF($A2141="","",IF($L2141=0,"—",INDEX('1. Master BOM'!$A$1:$A$400,$L2141)))</f>
        <v/>
      </c>
      <c r="O2141" s="9" t="str">
        <f aca="false">IF($A2141="","",IF($L2141=0,"—",INDEX('1. Master BOM'!$B$1:$B$400,$L2141)))</f>
        <v/>
      </c>
      <c r="P2141" s="9" t="str">
        <f aca="false">IF($A2141="","",IF(OR($H2141="NOT IN SCHEMATIC",$O2141="—"),"",IF($G2141="","NO SCH PN",IF(UPPER(TRIM($G2141))=UPPER(TRIM($O2141)),"OK","MISMATCH"))))</f>
        <v/>
      </c>
      <c r="Q2141" s="9" t="str">
        <f aca="false">IF($A2141="","",IF($L2141=0,"—",INDEX('1. Master BOM'!$E$1:$E$400,$L2141)))</f>
        <v/>
      </c>
      <c r="R2141" s="9" t="str">
        <f aca="false">IF($A2141="","",IF($L2141=0,"—",IF(T(INDEX('1. Master BOM'!$F$1:$F$400,$L2141))="","(not set)",INDEX('1. Master BOM'!$F$1:$F$400,$L2141))))</f>
        <v/>
      </c>
      <c r="S2141" s="9" t="str">
        <f aca="false">IF($A2141="","",IF(OR($R2141="—",$R2141="(not set)",$D2141=""),"",IF(ISNUMBER(SEARCH(SUBSTITUTE(SUBSTITUTE(SUBSTITUTE($R2141,"-",""),"_","")," ",""),SUBSTITUTE(SUBSTITUTE(SUBSTITUTE($D2141,"-",""),"_","")," ",""))),"OK","CHECK")))</f>
        <v/>
      </c>
      <c r="T2141" s="9" t="str">
        <f aca="false">IF($A2141="","",IF(OR($H2141="NOT IN SCHEMATIC",$I2141="MISMATCH",$J2141="MISMATCH",$P2141="MISMATCH",$M2141&lt;&gt;"OK"),"REVIEW","OK"))</f>
        <v/>
      </c>
      <c r="U2141" s="14"/>
      <c r="V2141" s="14"/>
      <c r="W2141" s="17"/>
      <c r="X2141" s="14"/>
    </row>
    <row r="2142" customFormat="false" ht="15" hidden="false" customHeight="false" outlineLevel="0" collapsed="false">
      <c r="A2142" s="9" t="str">
        <f aca="false">IF('3. Layout Parts'!$A2142="","",TRIM('3. Layout Parts'!$A2142))</f>
        <v/>
      </c>
      <c r="B2142" s="9" t="str">
        <f aca="false">IF($A2142="","",'3. Layout Parts'!$D2142)</f>
        <v/>
      </c>
      <c r="C2142" s="9" t="str">
        <f aca="false">IF($A2142="","",'3. Layout Parts'!$B2142)</f>
        <v/>
      </c>
      <c r="D2142" s="9" t="str">
        <f aca="false">IF($A2142="","",'3. Layout Parts'!$C2142)</f>
        <v/>
      </c>
      <c r="E2142" s="9" t="str">
        <f aca="false">IF($A2142="","",IFERROR(INDEX('2. Schematic Parts'!$B$2:$B$3001,MATCH($A2142,'2. Schematic Parts'!$A$2:$A$3001,0)),"NOT FOUND"))</f>
        <v/>
      </c>
      <c r="F2142" s="9" t="str">
        <f aca="false">IF($A2142="","",IFERROR(INDEX('2. Schematic Parts'!$C$2:$C$3001,MATCH($A2142,'2. Schematic Parts'!$A$2:$A$3001,0))&amp;"","NOT FOUND"))</f>
        <v/>
      </c>
      <c r="G2142" s="9" t="str">
        <f aca="false">IF($A2142="","",IFERROR(INDEX('2. Schematic Parts'!$D$2:$D$3001,MATCH($A2142,'2. Schematic Parts'!$A$2:$A$3001,0))&amp;"","NOT FOUND"))</f>
        <v/>
      </c>
      <c r="H2142" s="9" t="str">
        <f aca="false">IF($A2142="","",IF(COUNTIF('2. Schematic Parts'!$A$2:$A$3001,$A2142)=0,"NOT IN SCHEMATIC","OK"))</f>
        <v/>
      </c>
      <c r="I2142" s="9" t="str">
        <f aca="false">IF($A2142="","",IF($H2142="NOT IN SCHEMATIC","",IF(UPPER(TRIM($C2142))=UPPER(TRIM($E2142)),"OK","MISMATCH")))</f>
        <v/>
      </c>
      <c r="J2142" s="9" t="str">
        <f aca="false">IF($A2142="","",IF($H2142="NOT IN SCHEMATIC","",IF($F2142="","NO SCH DECAL",IF($D2142="","",IF(UPPER(TRIM($D2142))=UPPER(TRIM($F2142)),"OK","MISMATCH")))))</f>
        <v/>
      </c>
      <c r="K2142" s="16" t="str">
        <f aca="false">IF($A2142="","",SUMPRODUCT(--ISNUMBER(SEARCH(","&amp;TRIM($A2142)&amp;",",","&amp;SUBSTITUTE('1. Master BOM'!$D$2:$D$400," ","")&amp;","))))</f>
        <v/>
      </c>
      <c r="L2142" s="16" t="str">
        <f aca="false">IF($A2142="","",IF($K2142&lt;&gt;1,0,SUMPRODUCT(ISNUMBER(SEARCH(","&amp;TRIM($A2142)&amp;",",","&amp;SUBSTITUTE('1. Master BOM'!$D$2:$D$400," ","")&amp;","))*ROW('1. Master BOM'!$D$2:$D$400))))</f>
        <v/>
      </c>
      <c r="M2142" s="9" t="str">
        <f aca="false">IF($A2142="","",IF($K2142=0,"NOT IN BOM",IF($K2142&gt;1,"MULTIPLE BOM LINES","OK")))</f>
        <v/>
      </c>
      <c r="N2142" s="9" t="str">
        <f aca="false">IF($A2142="","",IF($L2142=0,"—",INDEX('1. Master BOM'!$A$1:$A$400,$L2142)))</f>
        <v/>
      </c>
      <c r="O2142" s="9" t="str">
        <f aca="false">IF($A2142="","",IF($L2142=0,"—",INDEX('1. Master BOM'!$B$1:$B$400,$L2142)))</f>
        <v/>
      </c>
      <c r="P2142" s="9" t="str">
        <f aca="false">IF($A2142="","",IF(OR($H2142="NOT IN SCHEMATIC",$O2142="—"),"",IF($G2142="","NO SCH PN",IF(UPPER(TRIM($G2142))=UPPER(TRIM($O2142)),"OK","MISMATCH"))))</f>
        <v/>
      </c>
      <c r="Q2142" s="9" t="str">
        <f aca="false">IF($A2142="","",IF($L2142=0,"—",INDEX('1. Master BOM'!$E$1:$E$400,$L2142)))</f>
        <v/>
      </c>
      <c r="R2142" s="9" t="str">
        <f aca="false">IF($A2142="","",IF($L2142=0,"—",IF(T(INDEX('1. Master BOM'!$F$1:$F$400,$L2142))="","(not set)",INDEX('1. Master BOM'!$F$1:$F$400,$L2142))))</f>
        <v/>
      </c>
      <c r="S2142" s="9" t="str">
        <f aca="false">IF($A2142="","",IF(OR($R2142="—",$R2142="(not set)",$D2142=""),"",IF(ISNUMBER(SEARCH(SUBSTITUTE(SUBSTITUTE(SUBSTITUTE($R2142,"-",""),"_","")," ",""),SUBSTITUTE(SUBSTITUTE(SUBSTITUTE($D2142,"-",""),"_","")," ",""))),"OK","CHECK")))</f>
        <v/>
      </c>
      <c r="T2142" s="9" t="str">
        <f aca="false">IF($A2142="","",IF(OR($H2142="NOT IN SCHEMATIC",$I2142="MISMATCH",$J2142="MISMATCH",$P2142="MISMATCH",$M2142&lt;&gt;"OK"),"REVIEW","OK"))</f>
        <v/>
      </c>
      <c r="U2142" s="14"/>
      <c r="V2142" s="14"/>
      <c r="W2142" s="17"/>
      <c r="X2142" s="14"/>
    </row>
    <row r="2143" customFormat="false" ht="15" hidden="false" customHeight="false" outlineLevel="0" collapsed="false">
      <c r="A2143" s="9" t="str">
        <f aca="false">IF('3. Layout Parts'!$A2143="","",TRIM('3. Layout Parts'!$A2143))</f>
        <v/>
      </c>
      <c r="B2143" s="9" t="str">
        <f aca="false">IF($A2143="","",'3. Layout Parts'!$D2143)</f>
        <v/>
      </c>
      <c r="C2143" s="9" t="str">
        <f aca="false">IF($A2143="","",'3. Layout Parts'!$B2143)</f>
        <v/>
      </c>
      <c r="D2143" s="9" t="str">
        <f aca="false">IF($A2143="","",'3. Layout Parts'!$C2143)</f>
        <v/>
      </c>
      <c r="E2143" s="9" t="str">
        <f aca="false">IF($A2143="","",IFERROR(INDEX('2. Schematic Parts'!$B$2:$B$3001,MATCH($A2143,'2. Schematic Parts'!$A$2:$A$3001,0)),"NOT FOUND"))</f>
        <v/>
      </c>
      <c r="F2143" s="9" t="str">
        <f aca="false">IF($A2143="","",IFERROR(INDEX('2. Schematic Parts'!$C$2:$C$3001,MATCH($A2143,'2. Schematic Parts'!$A$2:$A$3001,0))&amp;"","NOT FOUND"))</f>
        <v/>
      </c>
      <c r="G2143" s="9" t="str">
        <f aca="false">IF($A2143="","",IFERROR(INDEX('2. Schematic Parts'!$D$2:$D$3001,MATCH($A2143,'2. Schematic Parts'!$A$2:$A$3001,0))&amp;"","NOT FOUND"))</f>
        <v/>
      </c>
      <c r="H2143" s="9" t="str">
        <f aca="false">IF($A2143="","",IF(COUNTIF('2. Schematic Parts'!$A$2:$A$3001,$A2143)=0,"NOT IN SCHEMATIC","OK"))</f>
        <v/>
      </c>
      <c r="I2143" s="9" t="str">
        <f aca="false">IF($A2143="","",IF($H2143="NOT IN SCHEMATIC","",IF(UPPER(TRIM($C2143))=UPPER(TRIM($E2143)),"OK","MISMATCH")))</f>
        <v/>
      </c>
      <c r="J2143" s="9" t="str">
        <f aca="false">IF($A2143="","",IF($H2143="NOT IN SCHEMATIC","",IF($F2143="","NO SCH DECAL",IF($D2143="","",IF(UPPER(TRIM($D2143))=UPPER(TRIM($F2143)),"OK","MISMATCH")))))</f>
        <v/>
      </c>
      <c r="K2143" s="16" t="str">
        <f aca="false">IF($A2143="","",SUMPRODUCT(--ISNUMBER(SEARCH(","&amp;TRIM($A2143)&amp;",",","&amp;SUBSTITUTE('1. Master BOM'!$D$2:$D$400," ","")&amp;","))))</f>
        <v/>
      </c>
      <c r="L2143" s="16" t="str">
        <f aca="false">IF($A2143="","",IF($K2143&lt;&gt;1,0,SUMPRODUCT(ISNUMBER(SEARCH(","&amp;TRIM($A2143)&amp;",",","&amp;SUBSTITUTE('1. Master BOM'!$D$2:$D$400," ","")&amp;","))*ROW('1. Master BOM'!$D$2:$D$400))))</f>
        <v/>
      </c>
      <c r="M2143" s="9" t="str">
        <f aca="false">IF($A2143="","",IF($K2143=0,"NOT IN BOM",IF($K2143&gt;1,"MULTIPLE BOM LINES","OK")))</f>
        <v/>
      </c>
      <c r="N2143" s="9" t="str">
        <f aca="false">IF($A2143="","",IF($L2143=0,"—",INDEX('1. Master BOM'!$A$1:$A$400,$L2143)))</f>
        <v/>
      </c>
      <c r="O2143" s="9" t="str">
        <f aca="false">IF($A2143="","",IF($L2143=0,"—",INDEX('1. Master BOM'!$B$1:$B$400,$L2143)))</f>
        <v/>
      </c>
      <c r="P2143" s="9" t="str">
        <f aca="false">IF($A2143="","",IF(OR($H2143="NOT IN SCHEMATIC",$O2143="—"),"",IF($G2143="","NO SCH PN",IF(UPPER(TRIM($G2143))=UPPER(TRIM($O2143)),"OK","MISMATCH"))))</f>
        <v/>
      </c>
      <c r="Q2143" s="9" t="str">
        <f aca="false">IF($A2143="","",IF($L2143=0,"—",INDEX('1. Master BOM'!$E$1:$E$400,$L2143)))</f>
        <v/>
      </c>
      <c r="R2143" s="9" t="str">
        <f aca="false">IF($A2143="","",IF($L2143=0,"—",IF(T(INDEX('1. Master BOM'!$F$1:$F$400,$L2143))="","(not set)",INDEX('1. Master BOM'!$F$1:$F$400,$L2143))))</f>
        <v/>
      </c>
      <c r="S2143" s="9" t="str">
        <f aca="false">IF($A2143="","",IF(OR($R2143="—",$R2143="(not set)",$D2143=""),"",IF(ISNUMBER(SEARCH(SUBSTITUTE(SUBSTITUTE(SUBSTITUTE($R2143,"-",""),"_","")," ",""),SUBSTITUTE(SUBSTITUTE(SUBSTITUTE($D2143,"-",""),"_","")," ",""))),"OK","CHECK")))</f>
        <v/>
      </c>
      <c r="T2143" s="9" t="str">
        <f aca="false">IF($A2143="","",IF(OR($H2143="NOT IN SCHEMATIC",$I2143="MISMATCH",$J2143="MISMATCH",$P2143="MISMATCH",$M2143&lt;&gt;"OK"),"REVIEW","OK"))</f>
        <v/>
      </c>
      <c r="U2143" s="14"/>
      <c r="V2143" s="14"/>
      <c r="W2143" s="17"/>
      <c r="X2143" s="14"/>
    </row>
    <row r="2144" customFormat="false" ht="15" hidden="false" customHeight="false" outlineLevel="0" collapsed="false">
      <c r="A2144" s="9" t="str">
        <f aca="false">IF('3. Layout Parts'!$A2144="","",TRIM('3. Layout Parts'!$A2144))</f>
        <v/>
      </c>
      <c r="B2144" s="9" t="str">
        <f aca="false">IF($A2144="","",'3. Layout Parts'!$D2144)</f>
        <v/>
      </c>
      <c r="C2144" s="9" t="str">
        <f aca="false">IF($A2144="","",'3. Layout Parts'!$B2144)</f>
        <v/>
      </c>
      <c r="D2144" s="9" t="str">
        <f aca="false">IF($A2144="","",'3. Layout Parts'!$C2144)</f>
        <v/>
      </c>
      <c r="E2144" s="9" t="str">
        <f aca="false">IF($A2144="","",IFERROR(INDEX('2. Schematic Parts'!$B$2:$B$3001,MATCH($A2144,'2. Schematic Parts'!$A$2:$A$3001,0)),"NOT FOUND"))</f>
        <v/>
      </c>
      <c r="F2144" s="9" t="str">
        <f aca="false">IF($A2144="","",IFERROR(INDEX('2. Schematic Parts'!$C$2:$C$3001,MATCH($A2144,'2. Schematic Parts'!$A$2:$A$3001,0))&amp;"","NOT FOUND"))</f>
        <v/>
      </c>
      <c r="G2144" s="9" t="str">
        <f aca="false">IF($A2144="","",IFERROR(INDEX('2. Schematic Parts'!$D$2:$D$3001,MATCH($A2144,'2. Schematic Parts'!$A$2:$A$3001,0))&amp;"","NOT FOUND"))</f>
        <v/>
      </c>
      <c r="H2144" s="9" t="str">
        <f aca="false">IF($A2144="","",IF(COUNTIF('2. Schematic Parts'!$A$2:$A$3001,$A2144)=0,"NOT IN SCHEMATIC","OK"))</f>
        <v/>
      </c>
      <c r="I2144" s="9" t="str">
        <f aca="false">IF($A2144="","",IF($H2144="NOT IN SCHEMATIC","",IF(UPPER(TRIM($C2144))=UPPER(TRIM($E2144)),"OK","MISMATCH")))</f>
        <v/>
      </c>
      <c r="J2144" s="9" t="str">
        <f aca="false">IF($A2144="","",IF($H2144="NOT IN SCHEMATIC","",IF($F2144="","NO SCH DECAL",IF($D2144="","",IF(UPPER(TRIM($D2144))=UPPER(TRIM($F2144)),"OK","MISMATCH")))))</f>
        <v/>
      </c>
      <c r="K2144" s="16" t="str">
        <f aca="false">IF($A2144="","",SUMPRODUCT(--ISNUMBER(SEARCH(","&amp;TRIM($A2144)&amp;",",","&amp;SUBSTITUTE('1. Master BOM'!$D$2:$D$400," ","")&amp;","))))</f>
        <v/>
      </c>
      <c r="L2144" s="16" t="str">
        <f aca="false">IF($A2144="","",IF($K2144&lt;&gt;1,0,SUMPRODUCT(ISNUMBER(SEARCH(","&amp;TRIM($A2144)&amp;",",","&amp;SUBSTITUTE('1. Master BOM'!$D$2:$D$400," ","")&amp;","))*ROW('1. Master BOM'!$D$2:$D$400))))</f>
        <v/>
      </c>
      <c r="M2144" s="9" t="str">
        <f aca="false">IF($A2144="","",IF($K2144=0,"NOT IN BOM",IF($K2144&gt;1,"MULTIPLE BOM LINES","OK")))</f>
        <v/>
      </c>
      <c r="N2144" s="9" t="str">
        <f aca="false">IF($A2144="","",IF($L2144=0,"—",INDEX('1. Master BOM'!$A$1:$A$400,$L2144)))</f>
        <v/>
      </c>
      <c r="O2144" s="9" t="str">
        <f aca="false">IF($A2144="","",IF($L2144=0,"—",INDEX('1. Master BOM'!$B$1:$B$400,$L2144)))</f>
        <v/>
      </c>
      <c r="P2144" s="9" t="str">
        <f aca="false">IF($A2144="","",IF(OR($H2144="NOT IN SCHEMATIC",$O2144="—"),"",IF($G2144="","NO SCH PN",IF(UPPER(TRIM($G2144))=UPPER(TRIM($O2144)),"OK","MISMATCH"))))</f>
        <v/>
      </c>
      <c r="Q2144" s="9" t="str">
        <f aca="false">IF($A2144="","",IF($L2144=0,"—",INDEX('1. Master BOM'!$E$1:$E$400,$L2144)))</f>
        <v/>
      </c>
      <c r="R2144" s="9" t="str">
        <f aca="false">IF($A2144="","",IF($L2144=0,"—",IF(T(INDEX('1. Master BOM'!$F$1:$F$400,$L2144))="","(not set)",INDEX('1. Master BOM'!$F$1:$F$400,$L2144))))</f>
        <v/>
      </c>
      <c r="S2144" s="9" t="str">
        <f aca="false">IF($A2144="","",IF(OR($R2144="—",$R2144="(not set)",$D2144=""),"",IF(ISNUMBER(SEARCH(SUBSTITUTE(SUBSTITUTE(SUBSTITUTE($R2144,"-",""),"_","")," ",""),SUBSTITUTE(SUBSTITUTE(SUBSTITUTE($D2144,"-",""),"_","")," ",""))),"OK","CHECK")))</f>
        <v/>
      </c>
      <c r="T2144" s="9" t="str">
        <f aca="false">IF($A2144="","",IF(OR($H2144="NOT IN SCHEMATIC",$I2144="MISMATCH",$J2144="MISMATCH",$P2144="MISMATCH",$M2144&lt;&gt;"OK"),"REVIEW","OK"))</f>
        <v/>
      </c>
      <c r="U2144" s="14"/>
      <c r="V2144" s="14"/>
      <c r="W2144" s="17"/>
      <c r="X2144" s="14"/>
    </row>
    <row r="2145" customFormat="false" ht="15" hidden="false" customHeight="false" outlineLevel="0" collapsed="false">
      <c r="A2145" s="9" t="str">
        <f aca="false">IF('3. Layout Parts'!$A2145="","",TRIM('3. Layout Parts'!$A2145))</f>
        <v/>
      </c>
      <c r="B2145" s="9" t="str">
        <f aca="false">IF($A2145="","",'3. Layout Parts'!$D2145)</f>
        <v/>
      </c>
      <c r="C2145" s="9" t="str">
        <f aca="false">IF($A2145="","",'3. Layout Parts'!$B2145)</f>
        <v/>
      </c>
      <c r="D2145" s="9" t="str">
        <f aca="false">IF($A2145="","",'3. Layout Parts'!$C2145)</f>
        <v/>
      </c>
      <c r="E2145" s="9" t="str">
        <f aca="false">IF($A2145="","",IFERROR(INDEX('2. Schematic Parts'!$B$2:$B$3001,MATCH($A2145,'2. Schematic Parts'!$A$2:$A$3001,0)),"NOT FOUND"))</f>
        <v/>
      </c>
      <c r="F2145" s="9" t="str">
        <f aca="false">IF($A2145="","",IFERROR(INDEX('2. Schematic Parts'!$C$2:$C$3001,MATCH($A2145,'2. Schematic Parts'!$A$2:$A$3001,0))&amp;"","NOT FOUND"))</f>
        <v/>
      </c>
      <c r="G2145" s="9" t="str">
        <f aca="false">IF($A2145="","",IFERROR(INDEX('2. Schematic Parts'!$D$2:$D$3001,MATCH($A2145,'2. Schematic Parts'!$A$2:$A$3001,0))&amp;"","NOT FOUND"))</f>
        <v/>
      </c>
      <c r="H2145" s="9" t="str">
        <f aca="false">IF($A2145="","",IF(COUNTIF('2. Schematic Parts'!$A$2:$A$3001,$A2145)=0,"NOT IN SCHEMATIC","OK"))</f>
        <v/>
      </c>
      <c r="I2145" s="9" t="str">
        <f aca="false">IF($A2145="","",IF($H2145="NOT IN SCHEMATIC","",IF(UPPER(TRIM($C2145))=UPPER(TRIM($E2145)),"OK","MISMATCH")))</f>
        <v/>
      </c>
      <c r="J2145" s="9" t="str">
        <f aca="false">IF($A2145="","",IF($H2145="NOT IN SCHEMATIC","",IF($F2145="","NO SCH DECAL",IF($D2145="","",IF(UPPER(TRIM($D2145))=UPPER(TRIM($F2145)),"OK","MISMATCH")))))</f>
        <v/>
      </c>
      <c r="K2145" s="16" t="str">
        <f aca="false">IF($A2145="","",SUMPRODUCT(--ISNUMBER(SEARCH(","&amp;TRIM($A2145)&amp;",",","&amp;SUBSTITUTE('1. Master BOM'!$D$2:$D$400," ","")&amp;","))))</f>
        <v/>
      </c>
      <c r="L2145" s="16" t="str">
        <f aca="false">IF($A2145="","",IF($K2145&lt;&gt;1,0,SUMPRODUCT(ISNUMBER(SEARCH(","&amp;TRIM($A2145)&amp;",",","&amp;SUBSTITUTE('1. Master BOM'!$D$2:$D$400," ","")&amp;","))*ROW('1. Master BOM'!$D$2:$D$400))))</f>
        <v/>
      </c>
      <c r="M2145" s="9" t="str">
        <f aca="false">IF($A2145="","",IF($K2145=0,"NOT IN BOM",IF($K2145&gt;1,"MULTIPLE BOM LINES","OK")))</f>
        <v/>
      </c>
      <c r="N2145" s="9" t="str">
        <f aca="false">IF($A2145="","",IF($L2145=0,"—",INDEX('1. Master BOM'!$A$1:$A$400,$L2145)))</f>
        <v/>
      </c>
      <c r="O2145" s="9" t="str">
        <f aca="false">IF($A2145="","",IF($L2145=0,"—",INDEX('1. Master BOM'!$B$1:$B$400,$L2145)))</f>
        <v/>
      </c>
      <c r="P2145" s="9" t="str">
        <f aca="false">IF($A2145="","",IF(OR($H2145="NOT IN SCHEMATIC",$O2145="—"),"",IF($G2145="","NO SCH PN",IF(UPPER(TRIM($G2145))=UPPER(TRIM($O2145)),"OK","MISMATCH"))))</f>
        <v/>
      </c>
      <c r="Q2145" s="9" t="str">
        <f aca="false">IF($A2145="","",IF($L2145=0,"—",INDEX('1. Master BOM'!$E$1:$E$400,$L2145)))</f>
        <v/>
      </c>
      <c r="R2145" s="9" t="str">
        <f aca="false">IF($A2145="","",IF($L2145=0,"—",IF(T(INDEX('1. Master BOM'!$F$1:$F$400,$L2145))="","(not set)",INDEX('1. Master BOM'!$F$1:$F$400,$L2145))))</f>
        <v/>
      </c>
      <c r="S2145" s="9" t="str">
        <f aca="false">IF($A2145="","",IF(OR($R2145="—",$R2145="(not set)",$D2145=""),"",IF(ISNUMBER(SEARCH(SUBSTITUTE(SUBSTITUTE(SUBSTITUTE($R2145,"-",""),"_","")," ",""),SUBSTITUTE(SUBSTITUTE(SUBSTITUTE($D2145,"-",""),"_","")," ",""))),"OK","CHECK")))</f>
        <v/>
      </c>
      <c r="T2145" s="9" t="str">
        <f aca="false">IF($A2145="","",IF(OR($H2145="NOT IN SCHEMATIC",$I2145="MISMATCH",$J2145="MISMATCH",$P2145="MISMATCH",$M2145&lt;&gt;"OK"),"REVIEW","OK"))</f>
        <v/>
      </c>
      <c r="U2145" s="14"/>
      <c r="V2145" s="14"/>
      <c r="W2145" s="17"/>
      <c r="X2145" s="14"/>
    </row>
    <row r="2146" customFormat="false" ht="15" hidden="false" customHeight="false" outlineLevel="0" collapsed="false">
      <c r="A2146" s="9" t="str">
        <f aca="false">IF('3. Layout Parts'!$A2146="","",TRIM('3. Layout Parts'!$A2146))</f>
        <v/>
      </c>
      <c r="B2146" s="9" t="str">
        <f aca="false">IF($A2146="","",'3. Layout Parts'!$D2146)</f>
        <v/>
      </c>
      <c r="C2146" s="9" t="str">
        <f aca="false">IF($A2146="","",'3. Layout Parts'!$B2146)</f>
        <v/>
      </c>
      <c r="D2146" s="9" t="str">
        <f aca="false">IF($A2146="","",'3. Layout Parts'!$C2146)</f>
        <v/>
      </c>
      <c r="E2146" s="9" t="str">
        <f aca="false">IF($A2146="","",IFERROR(INDEX('2. Schematic Parts'!$B$2:$B$3001,MATCH($A2146,'2. Schematic Parts'!$A$2:$A$3001,0)),"NOT FOUND"))</f>
        <v/>
      </c>
      <c r="F2146" s="9" t="str">
        <f aca="false">IF($A2146="","",IFERROR(INDEX('2. Schematic Parts'!$C$2:$C$3001,MATCH($A2146,'2. Schematic Parts'!$A$2:$A$3001,0))&amp;"","NOT FOUND"))</f>
        <v/>
      </c>
      <c r="G2146" s="9" t="str">
        <f aca="false">IF($A2146="","",IFERROR(INDEX('2. Schematic Parts'!$D$2:$D$3001,MATCH($A2146,'2. Schematic Parts'!$A$2:$A$3001,0))&amp;"","NOT FOUND"))</f>
        <v/>
      </c>
      <c r="H2146" s="9" t="str">
        <f aca="false">IF($A2146="","",IF(COUNTIF('2. Schematic Parts'!$A$2:$A$3001,$A2146)=0,"NOT IN SCHEMATIC","OK"))</f>
        <v/>
      </c>
      <c r="I2146" s="9" t="str">
        <f aca="false">IF($A2146="","",IF($H2146="NOT IN SCHEMATIC","",IF(UPPER(TRIM($C2146))=UPPER(TRIM($E2146)),"OK","MISMATCH")))</f>
        <v/>
      </c>
      <c r="J2146" s="9" t="str">
        <f aca="false">IF($A2146="","",IF($H2146="NOT IN SCHEMATIC","",IF($F2146="","NO SCH DECAL",IF($D2146="","",IF(UPPER(TRIM($D2146))=UPPER(TRIM($F2146)),"OK","MISMATCH")))))</f>
        <v/>
      </c>
      <c r="K2146" s="16" t="str">
        <f aca="false">IF($A2146="","",SUMPRODUCT(--ISNUMBER(SEARCH(","&amp;TRIM($A2146)&amp;",",","&amp;SUBSTITUTE('1. Master BOM'!$D$2:$D$400," ","")&amp;","))))</f>
        <v/>
      </c>
      <c r="L2146" s="16" t="str">
        <f aca="false">IF($A2146="","",IF($K2146&lt;&gt;1,0,SUMPRODUCT(ISNUMBER(SEARCH(","&amp;TRIM($A2146)&amp;",",","&amp;SUBSTITUTE('1. Master BOM'!$D$2:$D$400," ","")&amp;","))*ROW('1. Master BOM'!$D$2:$D$400))))</f>
        <v/>
      </c>
      <c r="M2146" s="9" t="str">
        <f aca="false">IF($A2146="","",IF($K2146=0,"NOT IN BOM",IF($K2146&gt;1,"MULTIPLE BOM LINES","OK")))</f>
        <v/>
      </c>
      <c r="N2146" s="9" t="str">
        <f aca="false">IF($A2146="","",IF($L2146=0,"—",INDEX('1. Master BOM'!$A$1:$A$400,$L2146)))</f>
        <v/>
      </c>
      <c r="O2146" s="9" t="str">
        <f aca="false">IF($A2146="","",IF($L2146=0,"—",INDEX('1. Master BOM'!$B$1:$B$400,$L2146)))</f>
        <v/>
      </c>
      <c r="P2146" s="9" t="str">
        <f aca="false">IF($A2146="","",IF(OR($H2146="NOT IN SCHEMATIC",$O2146="—"),"",IF($G2146="","NO SCH PN",IF(UPPER(TRIM($G2146))=UPPER(TRIM($O2146)),"OK","MISMATCH"))))</f>
        <v/>
      </c>
      <c r="Q2146" s="9" t="str">
        <f aca="false">IF($A2146="","",IF($L2146=0,"—",INDEX('1. Master BOM'!$E$1:$E$400,$L2146)))</f>
        <v/>
      </c>
      <c r="R2146" s="9" t="str">
        <f aca="false">IF($A2146="","",IF($L2146=0,"—",IF(T(INDEX('1. Master BOM'!$F$1:$F$400,$L2146))="","(not set)",INDEX('1. Master BOM'!$F$1:$F$400,$L2146))))</f>
        <v/>
      </c>
      <c r="S2146" s="9" t="str">
        <f aca="false">IF($A2146="","",IF(OR($R2146="—",$R2146="(not set)",$D2146=""),"",IF(ISNUMBER(SEARCH(SUBSTITUTE(SUBSTITUTE(SUBSTITUTE($R2146,"-",""),"_","")," ",""),SUBSTITUTE(SUBSTITUTE(SUBSTITUTE($D2146,"-",""),"_","")," ",""))),"OK","CHECK")))</f>
        <v/>
      </c>
      <c r="T2146" s="9" t="str">
        <f aca="false">IF($A2146="","",IF(OR($H2146="NOT IN SCHEMATIC",$I2146="MISMATCH",$J2146="MISMATCH",$P2146="MISMATCH",$M2146&lt;&gt;"OK"),"REVIEW","OK"))</f>
        <v/>
      </c>
      <c r="U2146" s="14"/>
      <c r="V2146" s="14"/>
      <c r="W2146" s="17"/>
      <c r="X2146" s="14"/>
    </row>
    <row r="2147" customFormat="false" ht="15" hidden="false" customHeight="false" outlineLevel="0" collapsed="false">
      <c r="A2147" s="9" t="str">
        <f aca="false">IF('3. Layout Parts'!$A2147="","",TRIM('3. Layout Parts'!$A2147))</f>
        <v/>
      </c>
      <c r="B2147" s="9" t="str">
        <f aca="false">IF($A2147="","",'3. Layout Parts'!$D2147)</f>
        <v/>
      </c>
      <c r="C2147" s="9" t="str">
        <f aca="false">IF($A2147="","",'3. Layout Parts'!$B2147)</f>
        <v/>
      </c>
      <c r="D2147" s="9" t="str">
        <f aca="false">IF($A2147="","",'3. Layout Parts'!$C2147)</f>
        <v/>
      </c>
      <c r="E2147" s="9" t="str">
        <f aca="false">IF($A2147="","",IFERROR(INDEX('2. Schematic Parts'!$B$2:$B$3001,MATCH($A2147,'2. Schematic Parts'!$A$2:$A$3001,0)),"NOT FOUND"))</f>
        <v/>
      </c>
      <c r="F2147" s="9" t="str">
        <f aca="false">IF($A2147="","",IFERROR(INDEX('2. Schematic Parts'!$C$2:$C$3001,MATCH($A2147,'2. Schematic Parts'!$A$2:$A$3001,0))&amp;"","NOT FOUND"))</f>
        <v/>
      </c>
      <c r="G2147" s="9" t="str">
        <f aca="false">IF($A2147="","",IFERROR(INDEX('2. Schematic Parts'!$D$2:$D$3001,MATCH($A2147,'2. Schematic Parts'!$A$2:$A$3001,0))&amp;"","NOT FOUND"))</f>
        <v/>
      </c>
      <c r="H2147" s="9" t="str">
        <f aca="false">IF($A2147="","",IF(COUNTIF('2. Schematic Parts'!$A$2:$A$3001,$A2147)=0,"NOT IN SCHEMATIC","OK"))</f>
        <v/>
      </c>
      <c r="I2147" s="9" t="str">
        <f aca="false">IF($A2147="","",IF($H2147="NOT IN SCHEMATIC","",IF(UPPER(TRIM($C2147))=UPPER(TRIM($E2147)),"OK","MISMATCH")))</f>
        <v/>
      </c>
      <c r="J2147" s="9" t="str">
        <f aca="false">IF($A2147="","",IF($H2147="NOT IN SCHEMATIC","",IF($F2147="","NO SCH DECAL",IF($D2147="","",IF(UPPER(TRIM($D2147))=UPPER(TRIM($F2147)),"OK","MISMATCH")))))</f>
        <v/>
      </c>
      <c r="K2147" s="16" t="str">
        <f aca="false">IF($A2147="","",SUMPRODUCT(--ISNUMBER(SEARCH(","&amp;TRIM($A2147)&amp;",",","&amp;SUBSTITUTE('1. Master BOM'!$D$2:$D$400," ","")&amp;","))))</f>
        <v/>
      </c>
      <c r="L2147" s="16" t="str">
        <f aca="false">IF($A2147="","",IF($K2147&lt;&gt;1,0,SUMPRODUCT(ISNUMBER(SEARCH(","&amp;TRIM($A2147)&amp;",",","&amp;SUBSTITUTE('1. Master BOM'!$D$2:$D$400," ","")&amp;","))*ROW('1. Master BOM'!$D$2:$D$400))))</f>
        <v/>
      </c>
      <c r="M2147" s="9" t="str">
        <f aca="false">IF($A2147="","",IF($K2147=0,"NOT IN BOM",IF($K2147&gt;1,"MULTIPLE BOM LINES","OK")))</f>
        <v/>
      </c>
      <c r="N2147" s="9" t="str">
        <f aca="false">IF($A2147="","",IF($L2147=0,"—",INDEX('1. Master BOM'!$A$1:$A$400,$L2147)))</f>
        <v/>
      </c>
      <c r="O2147" s="9" t="str">
        <f aca="false">IF($A2147="","",IF($L2147=0,"—",INDEX('1. Master BOM'!$B$1:$B$400,$L2147)))</f>
        <v/>
      </c>
      <c r="P2147" s="9" t="str">
        <f aca="false">IF($A2147="","",IF(OR($H2147="NOT IN SCHEMATIC",$O2147="—"),"",IF($G2147="","NO SCH PN",IF(UPPER(TRIM($G2147))=UPPER(TRIM($O2147)),"OK","MISMATCH"))))</f>
        <v/>
      </c>
      <c r="Q2147" s="9" t="str">
        <f aca="false">IF($A2147="","",IF($L2147=0,"—",INDEX('1. Master BOM'!$E$1:$E$400,$L2147)))</f>
        <v/>
      </c>
      <c r="R2147" s="9" t="str">
        <f aca="false">IF($A2147="","",IF($L2147=0,"—",IF(T(INDEX('1. Master BOM'!$F$1:$F$400,$L2147))="","(not set)",INDEX('1. Master BOM'!$F$1:$F$400,$L2147))))</f>
        <v/>
      </c>
      <c r="S2147" s="9" t="str">
        <f aca="false">IF($A2147="","",IF(OR($R2147="—",$R2147="(not set)",$D2147=""),"",IF(ISNUMBER(SEARCH(SUBSTITUTE(SUBSTITUTE(SUBSTITUTE($R2147,"-",""),"_","")," ",""),SUBSTITUTE(SUBSTITUTE(SUBSTITUTE($D2147,"-",""),"_","")," ",""))),"OK","CHECK")))</f>
        <v/>
      </c>
      <c r="T2147" s="9" t="str">
        <f aca="false">IF($A2147="","",IF(OR($H2147="NOT IN SCHEMATIC",$I2147="MISMATCH",$J2147="MISMATCH",$P2147="MISMATCH",$M2147&lt;&gt;"OK"),"REVIEW","OK"))</f>
        <v/>
      </c>
      <c r="U2147" s="14"/>
      <c r="V2147" s="14"/>
      <c r="W2147" s="17"/>
      <c r="X2147" s="14"/>
    </row>
    <row r="2148" customFormat="false" ht="15" hidden="false" customHeight="false" outlineLevel="0" collapsed="false">
      <c r="A2148" s="9" t="str">
        <f aca="false">IF('3. Layout Parts'!$A2148="","",TRIM('3. Layout Parts'!$A2148))</f>
        <v/>
      </c>
      <c r="B2148" s="9" t="str">
        <f aca="false">IF($A2148="","",'3. Layout Parts'!$D2148)</f>
        <v/>
      </c>
      <c r="C2148" s="9" t="str">
        <f aca="false">IF($A2148="","",'3. Layout Parts'!$B2148)</f>
        <v/>
      </c>
      <c r="D2148" s="9" t="str">
        <f aca="false">IF($A2148="","",'3. Layout Parts'!$C2148)</f>
        <v/>
      </c>
      <c r="E2148" s="9" t="str">
        <f aca="false">IF($A2148="","",IFERROR(INDEX('2. Schematic Parts'!$B$2:$B$3001,MATCH($A2148,'2. Schematic Parts'!$A$2:$A$3001,0)),"NOT FOUND"))</f>
        <v/>
      </c>
      <c r="F2148" s="9" t="str">
        <f aca="false">IF($A2148="","",IFERROR(INDEX('2. Schematic Parts'!$C$2:$C$3001,MATCH($A2148,'2. Schematic Parts'!$A$2:$A$3001,0))&amp;"","NOT FOUND"))</f>
        <v/>
      </c>
      <c r="G2148" s="9" t="str">
        <f aca="false">IF($A2148="","",IFERROR(INDEX('2. Schematic Parts'!$D$2:$D$3001,MATCH($A2148,'2. Schematic Parts'!$A$2:$A$3001,0))&amp;"","NOT FOUND"))</f>
        <v/>
      </c>
      <c r="H2148" s="9" t="str">
        <f aca="false">IF($A2148="","",IF(COUNTIF('2. Schematic Parts'!$A$2:$A$3001,$A2148)=0,"NOT IN SCHEMATIC","OK"))</f>
        <v/>
      </c>
      <c r="I2148" s="9" t="str">
        <f aca="false">IF($A2148="","",IF($H2148="NOT IN SCHEMATIC","",IF(UPPER(TRIM($C2148))=UPPER(TRIM($E2148)),"OK","MISMATCH")))</f>
        <v/>
      </c>
      <c r="J2148" s="9" t="str">
        <f aca="false">IF($A2148="","",IF($H2148="NOT IN SCHEMATIC","",IF($F2148="","NO SCH DECAL",IF($D2148="","",IF(UPPER(TRIM($D2148))=UPPER(TRIM($F2148)),"OK","MISMATCH")))))</f>
        <v/>
      </c>
      <c r="K2148" s="16" t="str">
        <f aca="false">IF($A2148="","",SUMPRODUCT(--ISNUMBER(SEARCH(","&amp;TRIM($A2148)&amp;",",","&amp;SUBSTITUTE('1. Master BOM'!$D$2:$D$400," ","")&amp;","))))</f>
        <v/>
      </c>
      <c r="L2148" s="16" t="str">
        <f aca="false">IF($A2148="","",IF($K2148&lt;&gt;1,0,SUMPRODUCT(ISNUMBER(SEARCH(","&amp;TRIM($A2148)&amp;",",","&amp;SUBSTITUTE('1. Master BOM'!$D$2:$D$400," ","")&amp;","))*ROW('1. Master BOM'!$D$2:$D$400))))</f>
        <v/>
      </c>
      <c r="M2148" s="9" t="str">
        <f aca="false">IF($A2148="","",IF($K2148=0,"NOT IN BOM",IF($K2148&gt;1,"MULTIPLE BOM LINES","OK")))</f>
        <v/>
      </c>
      <c r="N2148" s="9" t="str">
        <f aca="false">IF($A2148="","",IF($L2148=0,"—",INDEX('1. Master BOM'!$A$1:$A$400,$L2148)))</f>
        <v/>
      </c>
      <c r="O2148" s="9" t="str">
        <f aca="false">IF($A2148="","",IF($L2148=0,"—",INDEX('1. Master BOM'!$B$1:$B$400,$L2148)))</f>
        <v/>
      </c>
      <c r="P2148" s="9" t="str">
        <f aca="false">IF($A2148="","",IF(OR($H2148="NOT IN SCHEMATIC",$O2148="—"),"",IF($G2148="","NO SCH PN",IF(UPPER(TRIM($G2148))=UPPER(TRIM($O2148)),"OK","MISMATCH"))))</f>
        <v/>
      </c>
      <c r="Q2148" s="9" t="str">
        <f aca="false">IF($A2148="","",IF($L2148=0,"—",INDEX('1. Master BOM'!$E$1:$E$400,$L2148)))</f>
        <v/>
      </c>
      <c r="R2148" s="9" t="str">
        <f aca="false">IF($A2148="","",IF($L2148=0,"—",IF(T(INDEX('1. Master BOM'!$F$1:$F$400,$L2148))="","(not set)",INDEX('1. Master BOM'!$F$1:$F$400,$L2148))))</f>
        <v/>
      </c>
      <c r="S2148" s="9" t="str">
        <f aca="false">IF($A2148="","",IF(OR($R2148="—",$R2148="(not set)",$D2148=""),"",IF(ISNUMBER(SEARCH(SUBSTITUTE(SUBSTITUTE(SUBSTITUTE($R2148,"-",""),"_","")," ",""),SUBSTITUTE(SUBSTITUTE(SUBSTITUTE($D2148,"-",""),"_","")," ",""))),"OK","CHECK")))</f>
        <v/>
      </c>
      <c r="T2148" s="9" t="str">
        <f aca="false">IF($A2148="","",IF(OR($H2148="NOT IN SCHEMATIC",$I2148="MISMATCH",$J2148="MISMATCH",$P2148="MISMATCH",$M2148&lt;&gt;"OK"),"REVIEW","OK"))</f>
        <v/>
      </c>
      <c r="U2148" s="14"/>
      <c r="V2148" s="14"/>
      <c r="W2148" s="17"/>
      <c r="X2148" s="14"/>
    </row>
    <row r="2149" customFormat="false" ht="15" hidden="false" customHeight="false" outlineLevel="0" collapsed="false">
      <c r="A2149" s="9" t="str">
        <f aca="false">IF('3. Layout Parts'!$A2149="","",TRIM('3. Layout Parts'!$A2149))</f>
        <v/>
      </c>
      <c r="B2149" s="9" t="str">
        <f aca="false">IF($A2149="","",'3. Layout Parts'!$D2149)</f>
        <v/>
      </c>
      <c r="C2149" s="9" t="str">
        <f aca="false">IF($A2149="","",'3. Layout Parts'!$B2149)</f>
        <v/>
      </c>
      <c r="D2149" s="9" t="str">
        <f aca="false">IF($A2149="","",'3. Layout Parts'!$C2149)</f>
        <v/>
      </c>
      <c r="E2149" s="9" t="str">
        <f aca="false">IF($A2149="","",IFERROR(INDEX('2. Schematic Parts'!$B$2:$B$3001,MATCH($A2149,'2. Schematic Parts'!$A$2:$A$3001,0)),"NOT FOUND"))</f>
        <v/>
      </c>
      <c r="F2149" s="9" t="str">
        <f aca="false">IF($A2149="","",IFERROR(INDEX('2. Schematic Parts'!$C$2:$C$3001,MATCH($A2149,'2. Schematic Parts'!$A$2:$A$3001,0))&amp;"","NOT FOUND"))</f>
        <v/>
      </c>
      <c r="G2149" s="9" t="str">
        <f aca="false">IF($A2149="","",IFERROR(INDEX('2. Schematic Parts'!$D$2:$D$3001,MATCH($A2149,'2. Schematic Parts'!$A$2:$A$3001,0))&amp;"","NOT FOUND"))</f>
        <v/>
      </c>
      <c r="H2149" s="9" t="str">
        <f aca="false">IF($A2149="","",IF(COUNTIF('2. Schematic Parts'!$A$2:$A$3001,$A2149)=0,"NOT IN SCHEMATIC","OK"))</f>
        <v/>
      </c>
      <c r="I2149" s="9" t="str">
        <f aca="false">IF($A2149="","",IF($H2149="NOT IN SCHEMATIC","",IF(UPPER(TRIM($C2149))=UPPER(TRIM($E2149)),"OK","MISMATCH")))</f>
        <v/>
      </c>
      <c r="J2149" s="9" t="str">
        <f aca="false">IF($A2149="","",IF($H2149="NOT IN SCHEMATIC","",IF($F2149="","NO SCH DECAL",IF($D2149="","",IF(UPPER(TRIM($D2149))=UPPER(TRIM($F2149)),"OK","MISMATCH")))))</f>
        <v/>
      </c>
      <c r="K2149" s="16" t="str">
        <f aca="false">IF($A2149="","",SUMPRODUCT(--ISNUMBER(SEARCH(","&amp;TRIM($A2149)&amp;",",","&amp;SUBSTITUTE('1. Master BOM'!$D$2:$D$400," ","")&amp;","))))</f>
        <v/>
      </c>
      <c r="L2149" s="16" t="str">
        <f aca="false">IF($A2149="","",IF($K2149&lt;&gt;1,0,SUMPRODUCT(ISNUMBER(SEARCH(","&amp;TRIM($A2149)&amp;",",","&amp;SUBSTITUTE('1. Master BOM'!$D$2:$D$400," ","")&amp;","))*ROW('1. Master BOM'!$D$2:$D$400))))</f>
        <v/>
      </c>
      <c r="M2149" s="9" t="str">
        <f aca="false">IF($A2149="","",IF($K2149=0,"NOT IN BOM",IF($K2149&gt;1,"MULTIPLE BOM LINES","OK")))</f>
        <v/>
      </c>
      <c r="N2149" s="9" t="str">
        <f aca="false">IF($A2149="","",IF($L2149=0,"—",INDEX('1. Master BOM'!$A$1:$A$400,$L2149)))</f>
        <v/>
      </c>
      <c r="O2149" s="9" t="str">
        <f aca="false">IF($A2149="","",IF($L2149=0,"—",INDEX('1. Master BOM'!$B$1:$B$400,$L2149)))</f>
        <v/>
      </c>
      <c r="P2149" s="9" t="str">
        <f aca="false">IF($A2149="","",IF(OR($H2149="NOT IN SCHEMATIC",$O2149="—"),"",IF($G2149="","NO SCH PN",IF(UPPER(TRIM($G2149))=UPPER(TRIM($O2149)),"OK","MISMATCH"))))</f>
        <v/>
      </c>
      <c r="Q2149" s="9" t="str">
        <f aca="false">IF($A2149="","",IF($L2149=0,"—",INDEX('1. Master BOM'!$E$1:$E$400,$L2149)))</f>
        <v/>
      </c>
      <c r="R2149" s="9" t="str">
        <f aca="false">IF($A2149="","",IF($L2149=0,"—",IF(T(INDEX('1. Master BOM'!$F$1:$F$400,$L2149))="","(not set)",INDEX('1. Master BOM'!$F$1:$F$400,$L2149))))</f>
        <v/>
      </c>
      <c r="S2149" s="9" t="str">
        <f aca="false">IF($A2149="","",IF(OR($R2149="—",$R2149="(not set)",$D2149=""),"",IF(ISNUMBER(SEARCH(SUBSTITUTE(SUBSTITUTE(SUBSTITUTE($R2149,"-",""),"_","")," ",""),SUBSTITUTE(SUBSTITUTE(SUBSTITUTE($D2149,"-",""),"_","")," ",""))),"OK","CHECK")))</f>
        <v/>
      </c>
      <c r="T2149" s="9" t="str">
        <f aca="false">IF($A2149="","",IF(OR($H2149="NOT IN SCHEMATIC",$I2149="MISMATCH",$J2149="MISMATCH",$P2149="MISMATCH",$M2149&lt;&gt;"OK"),"REVIEW","OK"))</f>
        <v/>
      </c>
      <c r="U2149" s="14"/>
      <c r="V2149" s="14"/>
      <c r="W2149" s="17"/>
      <c r="X2149" s="14"/>
    </row>
    <row r="2150" customFormat="false" ht="15" hidden="false" customHeight="false" outlineLevel="0" collapsed="false">
      <c r="A2150" s="9" t="str">
        <f aca="false">IF('3. Layout Parts'!$A2150="","",TRIM('3. Layout Parts'!$A2150))</f>
        <v/>
      </c>
      <c r="B2150" s="9" t="str">
        <f aca="false">IF($A2150="","",'3. Layout Parts'!$D2150)</f>
        <v/>
      </c>
      <c r="C2150" s="9" t="str">
        <f aca="false">IF($A2150="","",'3. Layout Parts'!$B2150)</f>
        <v/>
      </c>
      <c r="D2150" s="9" t="str">
        <f aca="false">IF($A2150="","",'3. Layout Parts'!$C2150)</f>
        <v/>
      </c>
      <c r="E2150" s="9" t="str">
        <f aca="false">IF($A2150="","",IFERROR(INDEX('2. Schematic Parts'!$B$2:$B$3001,MATCH($A2150,'2. Schematic Parts'!$A$2:$A$3001,0)),"NOT FOUND"))</f>
        <v/>
      </c>
      <c r="F2150" s="9" t="str">
        <f aca="false">IF($A2150="","",IFERROR(INDEX('2. Schematic Parts'!$C$2:$C$3001,MATCH($A2150,'2. Schematic Parts'!$A$2:$A$3001,0))&amp;"","NOT FOUND"))</f>
        <v/>
      </c>
      <c r="G2150" s="9" t="str">
        <f aca="false">IF($A2150="","",IFERROR(INDEX('2. Schematic Parts'!$D$2:$D$3001,MATCH($A2150,'2. Schematic Parts'!$A$2:$A$3001,0))&amp;"","NOT FOUND"))</f>
        <v/>
      </c>
      <c r="H2150" s="9" t="str">
        <f aca="false">IF($A2150="","",IF(COUNTIF('2. Schematic Parts'!$A$2:$A$3001,$A2150)=0,"NOT IN SCHEMATIC","OK"))</f>
        <v/>
      </c>
      <c r="I2150" s="9" t="str">
        <f aca="false">IF($A2150="","",IF($H2150="NOT IN SCHEMATIC","",IF(UPPER(TRIM($C2150))=UPPER(TRIM($E2150)),"OK","MISMATCH")))</f>
        <v/>
      </c>
      <c r="J2150" s="9" t="str">
        <f aca="false">IF($A2150="","",IF($H2150="NOT IN SCHEMATIC","",IF($F2150="","NO SCH DECAL",IF($D2150="","",IF(UPPER(TRIM($D2150))=UPPER(TRIM($F2150)),"OK","MISMATCH")))))</f>
        <v/>
      </c>
      <c r="K2150" s="16" t="str">
        <f aca="false">IF($A2150="","",SUMPRODUCT(--ISNUMBER(SEARCH(","&amp;TRIM($A2150)&amp;",",","&amp;SUBSTITUTE('1. Master BOM'!$D$2:$D$400," ","")&amp;","))))</f>
        <v/>
      </c>
      <c r="L2150" s="16" t="str">
        <f aca="false">IF($A2150="","",IF($K2150&lt;&gt;1,0,SUMPRODUCT(ISNUMBER(SEARCH(","&amp;TRIM($A2150)&amp;",",","&amp;SUBSTITUTE('1. Master BOM'!$D$2:$D$400," ","")&amp;","))*ROW('1. Master BOM'!$D$2:$D$400))))</f>
        <v/>
      </c>
      <c r="M2150" s="9" t="str">
        <f aca="false">IF($A2150="","",IF($K2150=0,"NOT IN BOM",IF($K2150&gt;1,"MULTIPLE BOM LINES","OK")))</f>
        <v/>
      </c>
      <c r="N2150" s="9" t="str">
        <f aca="false">IF($A2150="","",IF($L2150=0,"—",INDEX('1. Master BOM'!$A$1:$A$400,$L2150)))</f>
        <v/>
      </c>
      <c r="O2150" s="9" t="str">
        <f aca="false">IF($A2150="","",IF($L2150=0,"—",INDEX('1. Master BOM'!$B$1:$B$400,$L2150)))</f>
        <v/>
      </c>
      <c r="P2150" s="9" t="str">
        <f aca="false">IF($A2150="","",IF(OR($H2150="NOT IN SCHEMATIC",$O2150="—"),"",IF($G2150="","NO SCH PN",IF(UPPER(TRIM($G2150))=UPPER(TRIM($O2150)),"OK","MISMATCH"))))</f>
        <v/>
      </c>
      <c r="Q2150" s="9" t="str">
        <f aca="false">IF($A2150="","",IF($L2150=0,"—",INDEX('1. Master BOM'!$E$1:$E$400,$L2150)))</f>
        <v/>
      </c>
      <c r="R2150" s="9" t="str">
        <f aca="false">IF($A2150="","",IF($L2150=0,"—",IF(T(INDEX('1. Master BOM'!$F$1:$F$400,$L2150))="","(not set)",INDEX('1. Master BOM'!$F$1:$F$400,$L2150))))</f>
        <v/>
      </c>
      <c r="S2150" s="9" t="str">
        <f aca="false">IF($A2150="","",IF(OR($R2150="—",$R2150="(not set)",$D2150=""),"",IF(ISNUMBER(SEARCH(SUBSTITUTE(SUBSTITUTE(SUBSTITUTE($R2150,"-",""),"_","")," ",""),SUBSTITUTE(SUBSTITUTE(SUBSTITUTE($D2150,"-",""),"_","")," ",""))),"OK","CHECK")))</f>
        <v/>
      </c>
      <c r="T2150" s="9" t="str">
        <f aca="false">IF($A2150="","",IF(OR($H2150="NOT IN SCHEMATIC",$I2150="MISMATCH",$J2150="MISMATCH",$P2150="MISMATCH",$M2150&lt;&gt;"OK"),"REVIEW","OK"))</f>
        <v/>
      </c>
      <c r="U2150" s="14"/>
      <c r="V2150" s="14"/>
      <c r="W2150" s="17"/>
      <c r="X2150" s="14"/>
    </row>
    <row r="2151" customFormat="false" ht="15" hidden="false" customHeight="false" outlineLevel="0" collapsed="false">
      <c r="A2151" s="9" t="str">
        <f aca="false">IF('3. Layout Parts'!$A2151="","",TRIM('3. Layout Parts'!$A2151))</f>
        <v/>
      </c>
      <c r="B2151" s="9" t="str">
        <f aca="false">IF($A2151="","",'3. Layout Parts'!$D2151)</f>
        <v/>
      </c>
      <c r="C2151" s="9" t="str">
        <f aca="false">IF($A2151="","",'3. Layout Parts'!$B2151)</f>
        <v/>
      </c>
      <c r="D2151" s="9" t="str">
        <f aca="false">IF($A2151="","",'3. Layout Parts'!$C2151)</f>
        <v/>
      </c>
      <c r="E2151" s="9" t="str">
        <f aca="false">IF($A2151="","",IFERROR(INDEX('2. Schematic Parts'!$B$2:$B$3001,MATCH($A2151,'2. Schematic Parts'!$A$2:$A$3001,0)),"NOT FOUND"))</f>
        <v/>
      </c>
      <c r="F2151" s="9" t="str">
        <f aca="false">IF($A2151="","",IFERROR(INDEX('2. Schematic Parts'!$C$2:$C$3001,MATCH($A2151,'2. Schematic Parts'!$A$2:$A$3001,0))&amp;"","NOT FOUND"))</f>
        <v/>
      </c>
      <c r="G2151" s="9" t="str">
        <f aca="false">IF($A2151="","",IFERROR(INDEX('2. Schematic Parts'!$D$2:$D$3001,MATCH($A2151,'2. Schematic Parts'!$A$2:$A$3001,0))&amp;"","NOT FOUND"))</f>
        <v/>
      </c>
      <c r="H2151" s="9" t="str">
        <f aca="false">IF($A2151="","",IF(COUNTIF('2. Schematic Parts'!$A$2:$A$3001,$A2151)=0,"NOT IN SCHEMATIC","OK"))</f>
        <v/>
      </c>
      <c r="I2151" s="9" t="str">
        <f aca="false">IF($A2151="","",IF($H2151="NOT IN SCHEMATIC","",IF(UPPER(TRIM($C2151))=UPPER(TRIM($E2151)),"OK","MISMATCH")))</f>
        <v/>
      </c>
      <c r="J2151" s="9" t="str">
        <f aca="false">IF($A2151="","",IF($H2151="NOT IN SCHEMATIC","",IF($F2151="","NO SCH DECAL",IF($D2151="","",IF(UPPER(TRIM($D2151))=UPPER(TRIM($F2151)),"OK","MISMATCH")))))</f>
        <v/>
      </c>
      <c r="K2151" s="16" t="str">
        <f aca="false">IF($A2151="","",SUMPRODUCT(--ISNUMBER(SEARCH(","&amp;TRIM($A2151)&amp;",",","&amp;SUBSTITUTE('1. Master BOM'!$D$2:$D$400," ","")&amp;","))))</f>
        <v/>
      </c>
      <c r="L2151" s="16" t="str">
        <f aca="false">IF($A2151="","",IF($K2151&lt;&gt;1,0,SUMPRODUCT(ISNUMBER(SEARCH(","&amp;TRIM($A2151)&amp;",",","&amp;SUBSTITUTE('1. Master BOM'!$D$2:$D$400," ","")&amp;","))*ROW('1. Master BOM'!$D$2:$D$400))))</f>
        <v/>
      </c>
      <c r="M2151" s="9" t="str">
        <f aca="false">IF($A2151="","",IF($K2151=0,"NOT IN BOM",IF($K2151&gt;1,"MULTIPLE BOM LINES","OK")))</f>
        <v/>
      </c>
      <c r="N2151" s="9" t="str">
        <f aca="false">IF($A2151="","",IF($L2151=0,"—",INDEX('1. Master BOM'!$A$1:$A$400,$L2151)))</f>
        <v/>
      </c>
      <c r="O2151" s="9" t="str">
        <f aca="false">IF($A2151="","",IF($L2151=0,"—",INDEX('1. Master BOM'!$B$1:$B$400,$L2151)))</f>
        <v/>
      </c>
      <c r="P2151" s="9" t="str">
        <f aca="false">IF($A2151="","",IF(OR($H2151="NOT IN SCHEMATIC",$O2151="—"),"",IF($G2151="","NO SCH PN",IF(UPPER(TRIM($G2151))=UPPER(TRIM($O2151)),"OK","MISMATCH"))))</f>
        <v/>
      </c>
      <c r="Q2151" s="9" t="str">
        <f aca="false">IF($A2151="","",IF($L2151=0,"—",INDEX('1. Master BOM'!$E$1:$E$400,$L2151)))</f>
        <v/>
      </c>
      <c r="R2151" s="9" t="str">
        <f aca="false">IF($A2151="","",IF($L2151=0,"—",IF(T(INDEX('1. Master BOM'!$F$1:$F$400,$L2151))="","(not set)",INDEX('1. Master BOM'!$F$1:$F$400,$L2151))))</f>
        <v/>
      </c>
      <c r="S2151" s="9" t="str">
        <f aca="false">IF($A2151="","",IF(OR($R2151="—",$R2151="(not set)",$D2151=""),"",IF(ISNUMBER(SEARCH(SUBSTITUTE(SUBSTITUTE(SUBSTITUTE($R2151,"-",""),"_","")," ",""),SUBSTITUTE(SUBSTITUTE(SUBSTITUTE($D2151,"-",""),"_","")," ",""))),"OK","CHECK")))</f>
        <v/>
      </c>
      <c r="T2151" s="9" t="str">
        <f aca="false">IF($A2151="","",IF(OR($H2151="NOT IN SCHEMATIC",$I2151="MISMATCH",$J2151="MISMATCH",$P2151="MISMATCH",$M2151&lt;&gt;"OK"),"REVIEW","OK"))</f>
        <v/>
      </c>
      <c r="U2151" s="14"/>
      <c r="V2151" s="14"/>
      <c r="W2151" s="17"/>
      <c r="X2151" s="14"/>
    </row>
    <row r="2152" customFormat="false" ht="15" hidden="false" customHeight="false" outlineLevel="0" collapsed="false">
      <c r="A2152" s="9" t="str">
        <f aca="false">IF('3. Layout Parts'!$A2152="","",TRIM('3. Layout Parts'!$A2152))</f>
        <v/>
      </c>
      <c r="B2152" s="9" t="str">
        <f aca="false">IF($A2152="","",'3. Layout Parts'!$D2152)</f>
        <v/>
      </c>
      <c r="C2152" s="9" t="str">
        <f aca="false">IF($A2152="","",'3. Layout Parts'!$B2152)</f>
        <v/>
      </c>
      <c r="D2152" s="9" t="str">
        <f aca="false">IF($A2152="","",'3. Layout Parts'!$C2152)</f>
        <v/>
      </c>
      <c r="E2152" s="9" t="str">
        <f aca="false">IF($A2152="","",IFERROR(INDEX('2. Schematic Parts'!$B$2:$B$3001,MATCH($A2152,'2. Schematic Parts'!$A$2:$A$3001,0)),"NOT FOUND"))</f>
        <v/>
      </c>
      <c r="F2152" s="9" t="str">
        <f aca="false">IF($A2152="","",IFERROR(INDEX('2. Schematic Parts'!$C$2:$C$3001,MATCH($A2152,'2. Schematic Parts'!$A$2:$A$3001,0))&amp;"","NOT FOUND"))</f>
        <v/>
      </c>
      <c r="G2152" s="9" t="str">
        <f aca="false">IF($A2152="","",IFERROR(INDEX('2. Schematic Parts'!$D$2:$D$3001,MATCH($A2152,'2. Schematic Parts'!$A$2:$A$3001,0))&amp;"","NOT FOUND"))</f>
        <v/>
      </c>
      <c r="H2152" s="9" t="str">
        <f aca="false">IF($A2152="","",IF(COUNTIF('2. Schematic Parts'!$A$2:$A$3001,$A2152)=0,"NOT IN SCHEMATIC","OK"))</f>
        <v/>
      </c>
      <c r="I2152" s="9" t="str">
        <f aca="false">IF($A2152="","",IF($H2152="NOT IN SCHEMATIC","",IF(UPPER(TRIM($C2152))=UPPER(TRIM($E2152)),"OK","MISMATCH")))</f>
        <v/>
      </c>
      <c r="J2152" s="9" t="str">
        <f aca="false">IF($A2152="","",IF($H2152="NOT IN SCHEMATIC","",IF($F2152="","NO SCH DECAL",IF($D2152="","",IF(UPPER(TRIM($D2152))=UPPER(TRIM($F2152)),"OK","MISMATCH")))))</f>
        <v/>
      </c>
      <c r="K2152" s="16" t="str">
        <f aca="false">IF($A2152="","",SUMPRODUCT(--ISNUMBER(SEARCH(","&amp;TRIM($A2152)&amp;",",","&amp;SUBSTITUTE('1. Master BOM'!$D$2:$D$400," ","")&amp;","))))</f>
        <v/>
      </c>
      <c r="L2152" s="16" t="str">
        <f aca="false">IF($A2152="","",IF($K2152&lt;&gt;1,0,SUMPRODUCT(ISNUMBER(SEARCH(","&amp;TRIM($A2152)&amp;",",","&amp;SUBSTITUTE('1. Master BOM'!$D$2:$D$400," ","")&amp;","))*ROW('1. Master BOM'!$D$2:$D$400))))</f>
        <v/>
      </c>
      <c r="M2152" s="9" t="str">
        <f aca="false">IF($A2152="","",IF($K2152=0,"NOT IN BOM",IF($K2152&gt;1,"MULTIPLE BOM LINES","OK")))</f>
        <v/>
      </c>
      <c r="N2152" s="9" t="str">
        <f aca="false">IF($A2152="","",IF($L2152=0,"—",INDEX('1. Master BOM'!$A$1:$A$400,$L2152)))</f>
        <v/>
      </c>
      <c r="O2152" s="9" t="str">
        <f aca="false">IF($A2152="","",IF($L2152=0,"—",INDEX('1. Master BOM'!$B$1:$B$400,$L2152)))</f>
        <v/>
      </c>
      <c r="P2152" s="9" t="str">
        <f aca="false">IF($A2152="","",IF(OR($H2152="NOT IN SCHEMATIC",$O2152="—"),"",IF($G2152="","NO SCH PN",IF(UPPER(TRIM($G2152))=UPPER(TRIM($O2152)),"OK","MISMATCH"))))</f>
        <v/>
      </c>
      <c r="Q2152" s="9" t="str">
        <f aca="false">IF($A2152="","",IF($L2152=0,"—",INDEX('1. Master BOM'!$E$1:$E$400,$L2152)))</f>
        <v/>
      </c>
      <c r="R2152" s="9" t="str">
        <f aca="false">IF($A2152="","",IF($L2152=0,"—",IF(T(INDEX('1. Master BOM'!$F$1:$F$400,$L2152))="","(not set)",INDEX('1. Master BOM'!$F$1:$F$400,$L2152))))</f>
        <v/>
      </c>
      <c r="S2152" s="9" t="str">
        <f aca="false">IF($A2152="","",IF(OR($R2152="—",$R2152="(not set)",$D2152=""),"",IF(ISNUMBER(SEARCH(SUBSTITUTE(SUBSTITUTE(SUBSTITUTE($R2152,"-",""),"_","")," ",""),SUBSTITUTE(SUBSTITUTE(SUBSTITUTE($D2152,"-",""),"_","")," ",""))),"OK","CHECK")))</f>
        <v/>
      </c>
      <c r="T2152" s="9" t="str">
        <f aca="false">IF($A2152="","",IF(OR($H2152="NOT IN SCHEMATIC",$I2152="MISMATCH",$J2152="MISMATCH",$P2152="MISMATCH",$M2152&lt;&gt;"OK"),"REVIEW","OK"))</f>
        <v/>
      </c>
      <c r="U2152" s="14"/>
      <c r="V2152" s="14"/>
      <c r="W2152" s="17"/>
      <c r="X2152" s="14"/>
    </row>
    <row r="2153" customFormat="false" ht="15" hidden="false" customHeight="false" outlineLevel="0" collapsed="false">
      <c r="A2153" s="9" t="str">
        <f aca="false">IF('3. Layout Parts'!$A2153="","",TRIM('3. Layout Parts'!$A2153))</f>
        <v/>
      </c>
      <c r="B2153" s="9" t="str">
        <f aca="false">IF($A2153="","",'3. Layout Parts'!$D2153)</f>
        <v/>
      </c>
      <c r="C2153" s="9" t="str">
        <f aca="false">IF($A2153="","",'3. Layout Parts'!$B2153)</f>
        <v/>
      </c>
      <c r="D2153" s="9" t="str">
        <f aca="false">IF($A2153="","",'3. Layout Parts'!$C2153)</f>
        <v/>
      </c>
      <c r="E2153" s="9" t="str">
        <f aca="false">IF($A2153="","",IFERROR(INDEX('2. Schematic Parts'!$B$2:$B$3001,MATCH($A2153,'2. Schematic Parts'!$A$2:$A$3001,0)),"NOT FOUND"))</f>
        <v/>
      </c>
      <c r="F2153" s="9" t="str">
        <f aca="false">IF($A2153="","",IFERROR(INDEX('2. Schematic Parts'!$C$2:$C$3001,MATCH($A2153,'2. Schematic Parts'!$A$2:$A$3001,0))&amp;"","NOT FOUND"))</f>
        <v/>
      </c>
      <c r="G2153" s="9" t="str">
        <f aca="false">IF($A2153="","",IFERROR(INDEX('2. Schematic Parts'!$D$2:$D$3001,MATCH($A2153,'2. Schematic Parts'!$A$2:$A$3001,0))&amp;"","NOT FOUND"))</f>
        <v/>
      </c>
      <c r="H2153" s="9" t="str">
        <f aca="false">IF($A2153="","",IF(COUNTIF('2. Schematic Parts'!$A$2:$A$3001,$A2153)=0,"NOT IN SCHEMATIC","OK"))</f>
        <v/>
      </c>
      <c r="I2153" s="9" t="str">
        <f aca="false">IF($A2153="","",IF($H2153="NOT IN SCHEMATIC","",IF(UPPER(TRIM($C2153))=UPPER(TRIM($E2153)),"OK","MISMATCH")))</f>
        <v/>
      </c>
      <c r="J2153" s="9" t="str">
        <f aca="false">IF($A2153="","",IF($H2153="NOT IN SCHEMATIC","",IF($F2153="","NO SCH DECAL",IF($D2153="","",IF(UPPER(TRIM($D2153))=UPPER(TRIM($F2153)),"OK","MISMATCH")))))</f>
        <v/>
      </c>
      <c r="K2153" s="16" t="str">
        <f aca="false">IF($A2153="","",SUMPRODUCT(--ISNUMBER(SEARCH(","&amp;TRIM($A2153)&amp;",",","&amp;SUBSTITUTE('1. Master BOM'!$D$2:$D$400," ","")&amp;","))))</f>
        <v/>
      </c>
      <c r="L2153" s="16" t="str">
        <f aca="false">IF($A2153="","",IF($K2153&lt;&gt;1,0,SUMPRODUCT(ISNUMBER(SEARCH(","&amp;TRIM($A2153)&amp;",",","&amp;SUBSTITUTE('1. Master BOM'!$D$2:$D$400," ","")&amp;","))*ROW('1. Master BOM'!$D$2:$D$400))))</f>
        <v/>
      </c>
      <c r="M2153" s="9" t="str">
        <f aca="false">IF($A2153="","",IF($K2153=0,"NOT IN BOM",IF($K2153&gt;1,"MULTIPLE BOM LINES","OK")))</f>
        <v/>
      </c>
      <c r="N2153" s="9" t="str">
        <f aca="false">IF($A2153="","",IF($L2153=0,"—",INDEX('1. Master BOM'!$A$1:$A$400,$L2153)))</f>
        <v/>
      </c>
      <c r="O2153" s="9" t="str">
        <f aca="false">IF($A2153="","",IF($L2153=0,"—",INDEX('1. Master BOM'!$B$1:$B$400,$L2153)))</f>
        <v/>
      </c>
      <c r="P2153" s="9" t="str">
        <f aca="false">IF($A2153="","",IF(OR($H2153="NOT IN SCHEMATIC",$O2153="—"),"",IF($G2153="","NO SCH PN",IF(UPPER(TRIM($G2153))=UPPER(TRIM($O2153)),"OK","MISMATCH"))))</f>
        <v/>
      </c>
      <c r="Q2153" s="9" t="str">
        <f aca="false">IF($A2153="","",IF($L2153=0,"—",INDEX('1. Master BOM'!$E$1:$E$400,$L2153)))</f>
        <v/>
      </c>
      <c r="R2153" s="9" t="str">
        <f aca="false">IF($A2153="","",IF($L2153=0,"—",IF(T(INDEX('1. Master BOM'!$F$1:$F$400,$L2153))="","(not set)",INDEX('1. Master BOM'!$F$1:$F$400,$L2153))))</f>
        <v/>
      </c>
      <c r="S2153" s="9" t="str">
        <f aca="false">IF($A2153="","",IF(OR($R2153="—",$R2153="(not set)",$D2153=""),"",IF(ISNUMBER(SEARCH(SUBSTITUTE(SUBSTITUTE(SUBSTITUTE($R2153,"-",""),"_","")," ",""),SUBSTITUTE(SUBSTITUTE(SUBSTITUTE($D2153,"-",""),"_","")," ",""))),"OK","CHECK")))</f>
        <v/>
      </c>
      <c r="T2153" s="9" t="str">
        <f aca="false">IF($A2153="","",IF(OR($H2153="NOT IN SCHEMATIC",$I2153="MISMATCH",$J2153="MISMATCH",$P2153="MISMATCH",$M2153&lt;&gt;"OK"),"REVIEW","OK"))</f>
        <v/>
      </c>
      <c r="U2153" s="14"/>
      <c r="V2153" s="14"/>
      <c r="W2153" s="17"/>
      <c r="X2153" s="14"/>
    </row>
    <row r="2154" customFormat="false" ht="15" hidden="false" customHeight="false" outlineLevel="0" collapsed="false">
      <c r="A2154" s="9" t="str">
        <f aca="false">IF('3. Layout Parts'!$A2154="","",TRIM('3. Layout Parts'!$A2154))</f>
        <v/>
      </c>
      <c r="B2154" s="9" t="str">
        <f aca="false">IF($A2154="","",'3. Layout Parts'!$D2154)</f>
        <v/>
      </c>
      <c r="C2154" s="9" t="str">
        <f aca="false">IF($A2154="","",'3. Layout Parts'!$B2154)</f>
        <v/>
      </c>
      <c r="D2154" s="9" t="str">
        <f aca="false">IF($A2154="","",'3. Layout Parts'!$C2154)</f>
        <v/>
      </c>
      <c r="E2154" s="9" t="str">
        <f aca="false">IF($A2154="","",IFERROR(INDEX('2. Schematic Parts'!$B$2:$B$3001,MATCH($A2154,'2. Schematic Parts'!$A$2:$A$3001,0)),"NOT FOUND"))</f>
        <v/>
      </c>
      <c r="F2154" s="9" t="str">
        <f aca="false">IF($A2154="","",IFERROR(INDEX('2. Schematic Parts'!$C$2:$C$3001,MATCH($A2154,'2. Schematic Parts'!$A$2:$A$3001,0))&amp;"","NOT FOUND"))</f>
        <v/>
      </c>
      <c r="G2154" s="9" t="str">
        <f aca="false">IF($A2154="","",IFERROR(INDEX('2. Schematic Parts'!$D$2:$D$3001,MATCH($A2154,'2. Schematic Parts'!$A$2:$A$3001,0))&amp;"","NOT FOUND"))</f>
        <v/>
      </c>
      <c r="H2154" s="9" t="str">
        <f aca="false">IF($A2154="","",IF(COUNTIF('2. Schematic Parts'!$A$2:$A$3001,$A2154)=0,"NOT IN SCHEMATIC","OK"))</f>
        <v/>
      </c>
      <c r="I2154" s="9" t="str">
        <f aca="false">IF($A2154="","",IF($H2154="NOT IN SCHEMATIC","",IF(UPPER(TRIM($C2154))=UPPER(TRIM($E2154)),"OK","MISMATCH")))</f>
        <v/>
      </c>
      <c r="J2154" s="9" t="str">
        <f aca="false">IF($A2154="","",IF($H2154="NOT IN SCHEMATIC","",IF($F2154="","NO SCH DECAL",IF($D2154="","",IF(UPPER(TRIM($D2154))=UPPER(TRIM($F2154)),"OK","MISMATCH")))))</f>
        <v/>
      </c>
      <c r="K2154" s="16" t="str">
        <f aca="false">IF($A2154="","",SUMPRODUCT(--ISNUMBER(SEARCH(","&amp;TRIM($A2154)&amp;",",","&amp;SUBSTITUTE('1. Master BOM'!$D$2:$D$400," ","")&amp;","))))</f>
        <v/>
      </c>
      <c r="L2154" s="16" t="str">
        <f aca="false">IF($A2154="","",IF($K2154&lt;&gt;1,0,SUMPRODUCT(ISNUMBER(SEARCH(","&amp;TRIM($A2154)&amp;",",","&amp;SUBSTITUTE('1. Master BOM'!$D$2:$D$400," ","")&amp;","))*ROW('1. Master BOM'!$D$2:$D$400))))</f>
        <v/>
      </c>
      <c r="M2154" s="9" t="str">
        <f aca="false">IF($A2154="","",IF($K2154=0,"NOT IN BOM",IF($K2154&gt;1,"MULTIPLE BOM LINES","OK")))</f>
        <v/>
      </c>
      <c r="N2154" s="9" t="str">
        <f aca="false">IF($A2154="","",IF($L2154=0,"—",INDEX('1. Master BOM'!$A$1:$A$400,$L2154)))</f>
        <v/>
      </c>
      <c r="O2154" s="9" t="str">
        <f aca="false">IF($A2154="","",IF($L2154=0,"—",INDEX('1. Master BOM'!$B$1:$B$400,$L2154)))</f>
        <v/>
      </c>
      <c r="P2154" s="9" t="str">
        <f aca="false">IF($A2154="","",IF(OR($H2154="NOT IN SCHEMATIC",$O2154="—"),"",IF($G2154="","NO SCH PN",IF(UPPER(TRIM($G2154))=UPPER(TRIM($O2154)),"OK","MISMATCH"))))</f>
        <v/>
      </c>
      <c r="Q2154" s="9" t="str">
        <f aca="false">IF($A2154="","",IF($L2154=0,"—",INDEX('1. Master BOM'!$E$1:$E$400,$L2154)))</f>
        <v/>
      </c>
      <c r="R2154" s="9" t="str">
        <f aca="false">IF($A2154="","",IF($L2154=0,"—",IF(T(INDEX('1. Master BOM'!$F$1:$F$400,$L2154))="","(not set)",INDEX('1. Master BOM'!$F$1:$F$400,$L2154))))</f>
        <v/>
      </c>
      <c r="S2154" s="9" t="str">
        <f aca="false">IF($A2154="","",IF(OR($R2154="—",$R2154="(not set)",$D2154=""),"",IF(ISNUMBER(SEARCH(SUBSTITUTE(SUBSTITUTE(SUBSTITUTE($R2154,"-",""),"_","")," ",""),SUBSTITUTE(SUBSTITUTE(SUBSTITUTE($D2154,"-",""),"_","")," ",""))),"OK","CHECK")))</f>
        <v/>
      </c>
      <c r="T2154" s="9" t="str">
        <f aca="false">IF($A2154="","",IF(OR($H2154="NOT IN SCHEMATIC",$I2154="MISMATCH",$J2154="MISMATCH",$P2154="MISMATCH",$M2154&lt;&gt;"OK"),"REVIEW","OK"))</f>
        <v/>
      </c>
      <c r="U2154" s="14"/>
      <c r="V2154" s="14"/>
      <c r="W2154" s="17"/>
      <c r="X2154" s="14"/>
    </row>
    <row r="2155" customFormat="false" ht="15" hidden="false" customHeight="false" outlineLevel="0" collapsed="false">
      <c r="A2155" s="9" t="str">
        <f aca="false">IF('3. Layout Parts'!$A2155="","",TRIM('3. Layout Parts'!$A2155))</f>
        <v/>
      </c>
      <c r="B2155" s="9" t="str">
        <f aca="false">IF($A2155="","",'3. Layout Parts'!$D2155)</f>
        <v/>
      </c>
      <c r="C2155" s="9" t="str">
        <f aca="false">IF($A2155="","",'3. Layout Parts'!$B2155)</f>
        <v/>
      </c>
      <c r="D2155" s="9" t="str">
        <f aca="false">IF($A2155="","",'3. Layout Parts'!$C2155)</f>
        <v/>
      </c>
      <c r="E2155" s="9" t="str">
        <f aca="false">IF($A2155="","",IFERROR(INDEX('2. Schematic Parts'!$B$2:$B$3001,MATCH($A2155,'2. Schematic Parts'!$A$2:$A$3001,0)),"NOT FOUND"))</f>
        <v/>
      </c>
      <c r="F2155" s="9" t="str">
        <f aca="false">IF($A2155="","",IFERROR(INDEX('2. Schematic Parts'!$C$2:$C$3001,MATCH($A2155,'2. Schematic Parts'!$A$2:$A$3001,0))&amp;"","NOT FOUND"))</f>
        <v/>
      </c>
      <c r="G2155" s="9" t="str">
        <f aca="false">IF($A2155="","",IFERROR(INDEX('2. Schematic Parts'!$D$2:$D$3001,MATCH($A2155,'2. Schematic Parts'!$A$2:$A$3001,0))&amp;"","NOT FOUND"))</f>
        <v/>
      </c>
      <c r="H2155" s="9" t="str">
        <f aca="false">IF($A2155="","",IF(COUNTIF('2. Schematic Parts'!$A$2:$A$3001,$A2155)=0,"NOT IN SCHEMATIC","OK"))</f>
        <v/>
      </c>
      <c r="I2155" s="9" t="str">
        <f aca="false">IF($A2155="","",IF($H2155="NOT IN SCHEMATIC","",IF(UPPER(TRIM($C2155))=UPPER(TRIM($E2155)),"OK","MISMATCH")))</f>
        <v/>
      </c>
      <c r="J2155" s="9" t="str">
        <f aca="false">IF($A2155="","",IF($H2155="NOT IN SCHEMATIC","",IF($F2155="","NO SCH DECAL",IF($D2155="","",IF(UPPER(TRIM($D2155))=UPPER(TRIM($F2155)),"OK","MISMATCH")))))</f>
        <v/>
      </c>
      <c r="K2155" s="16" t="str">
        <f aca="false">IF($A2155="","",SUMPRODUCT(--ISNUMBER(SEARCH(","&amp;TRIM($A2155)&amp;",",","&amp;SUBSTITUTE('1. Master BOM'!$D$2:$D$400," ","")&amp;","))))</f>
        <v/>
      </c>
      <c r="L2155" s="16" t="str">
        <f aca="false">IF($A2155="","",IF($K2155&lt;&gt;1,0,SUMPRODUCT(ISNUMBER(SEARCH(","&amp;TRIM($A2155)&amp;",",","&amp;SUBSTITUTE('1. Master BOM'!$D$2:$D$400," ","")&amp;","))*ROW('1. Master BOM'!$D$2:$D$400))))</f>
        <v/>
      </c>
      <c r="M2155" s="9" t="str">
        <f aca="false">IF($A2155="","",IF($K2155=0,"NOT IN BOM",IF($K2155&gt;1,"MULTIPLE BOM LINES","OK")))</f>
        <v/>
      </c>
      <c r="N2155" s="9" t="str">
        <f aca="false">IF($A2155="","",IF($L2155=0,"—",INDEX('1. Master BOM'!$A$1:$A$400,$L2155)))</f>
        <v/>
      </c>
      <c r="O2155" s="9" t="str">
        <f aca="false">IF($A2155="","",IF($L2155=0,"—",INDEX('1. Master BOM'!$B$1:$B$400,$L2155)))</f>
        <v/>
      </c>
      <c r="P2155" s="9" t="str">
        <f aca="false">IF($A2155="","",IF(OR($H2155="NOT IN SCHEMATIC",$O2155="—"),"",IF($G2155="","NO SCH PN",IF(UPPER(TRIM($G2155))=UPPER(TRIM($O2155)),"OK","MISMATCH"))))</f>
        <v/>
      </c>
      <c r="Q2155" s="9" t="str">
        <f aca="false">IF($A2155="","",IF($L2155=0,"—",INDEX('1. Master BOM'!$E$1:$E$400,$L2155)))</f>
        <v/>
      </c>
      <c r="R2155" s="9" t="str">
        <f aca="false">IF($A2155="","",IF($L2155=0,"—",IF(T(INDEX('1. Master BOM'!$F$1:$F$400,$L2155))="","(not set)",INDEX('1. Master BOM'!$F$1:$F$400,$L2155))))</f>
        <v/>
      </c>
      <c r="S2155" s="9" t="str">
        <f aca="false">IF($A2155="","",IF(OR($R2155="—",$R2155="(not set)",$D2155=""),"",IF(ISNUMBER(SEARCH(SUBSTITUTE(SUBSTITUTE(SUBSTITUTE($R2155,"-",""),"_","")," ",""),SUBSTITUTE(SUBSTITUTE(SUBSTITUTE($D2155,"-",""),"_","")," ",""))),"OK","CHECK")))</f>
        <v/>
      </c>
      <c r="T2155" s="9" t="str">
        <f aca="false">IF($A2155="","",IF(OR($H2155="NOT IN SCHEMATIC",$I2155="MISMATCH",$J2155="MISMATCH",$P2155="MISMATCH",$M2155&lt;&gt;"OK"),"REVIEW","OK"))</f>
        <v/>
      </c>
      <c r="U2155" s="14"/>
      <c r="V2155" s="14"/>
      <c r="W2155" s="17"/>
      <c r="X2155" s="14"/>
    </row>
    <row r="2156" customFormat="false" ht="15" hidden="false" customHeight="false" outlineLevel="0" collapsed="false">
      <c r="A2156" s="9" t="str">
        <f aca="false">IF('3. Layout Parts'!$A2156="","",TRIM('3. Layout Parts'!$A2156))</f>
        <v/>
      </c>
      <c r="B2156" s="9" t="str">
        <f aca="false">IF($A2156="","",'3. Layout Parts'!$D2156)</f>
        <v/>
      </c>
      <c r="C2156" s="9" t="str">
        <f aca="false">IF($A2156="","",'3. Layout Parts'!$B2156)</f>
        <v/>
      </c>
      <c r="D2156" s="9" t="str">
        <f aca="false">IF($A2156="","",'3. Layout Parts'!$C2156)</f>
        <v/>
      </c>
      <c r="E2156" s="9" t="str">
        <f aca="false">IF($A2156="","",IFERROR(INDEX('2. Schematic Parts'!$B$2:$B$3001,MATCH($A2156,'2. Schematic Parts'!$A$2:$A$3001,0)),"NOT FOUND"))</f>
        <v/>
      </c>
      <c r="F2156" s="9" t="str">
        <f aca="false">IF($A2156="","",IFERROR(INDEX('2. Schematic Parts'!$C$2:$C$3001,MATCH($A2156,'2. Schematic Parts'!$A$2:$A$3001,0))&amp;"","NOT FOUND"))</f>
        <v/>
      </c>
      <c r="G2156" s="9" t="str">
        <f aca="false">IF($A2156="","",IFERROR(INDEX('2. Schematic Parts'!$D$2:$D$3001,MATCH($A2156,'2. Schematic Parts'!$A$2:$A$3001,0))&amp;"","NOT FOUND"))</f>
        <v/>
      </c>
      <c r="H2156" s="9" t="str">
        <f aca="false">IF($A2156="","",IF(COUNTIF('2. Schematic Parts'!$A$2:$A$3001,$A2156)=0,"NOT IN SCHEMATIC","OK"))</f>
        <v/>
      </c>
      <c r="I2156" s="9" t="str">
        <f aca="false">IF($A2156="","",IF($H2156="NOT IN SCHEMATIC","",IF(UPPER(TRIM($C2156))=UPPER(TRIM($E2156)),"OK","MISMATCH")))</f>
        <v/>
      </c>
      <c r="J2156" s="9" t="str">
        <f aca="false">IF($A2156="","",IF($H2156="NOT IN SCHEMATIC","",IF($F2156="","NO SCH DECAL",IF($D2156="","",IF(UPPER(TRIM($D2156))=UPPER(TRIM($F2156)),"OK","MISMATCH")))))</f>
        <v/>
      </c>
      <c r="K2156" s="16" t="str">
        <f aca="false">IF($A2156="","",SUMPRODUCT(--ISNUMBER(SEARCH(","&amp;TRIM($A2156)&amp;",",","&amp;SUBSTITUTE('1. Master BOM'!$D$2:$D$400," ","")&amp;","))))</f>
        <v/>
      </c>
      <c r="L2156" s="16" t="str">
        <f aca="false">IF($A2156="","",IF($K2156&lt;&gt;1,0,SUMPRODUCT(ISNUMBER(SEARCH(","&amp;TRIM($A2156)&amp;",",","&amp;SUBSTITUTE('1. Master BOM'!$D$2:$D$400," ","")&amp;","))*ROW('1. Master BOM'!$D$2:$D$400))))</f>
        <v/>
      </c>
      <c r="M2156" s="9" t="str">
        <f aca="false">IF($A2156="","",IF($K2156=0,"NOT IN BOM",IF($K2156&gt;1,"MULTIPLE BOM LINES","OK")))</f>
        <v/>
      </c>
      <c r="N2156" s="9" t="str">
        <f aca="false">IF($A2156="","",IF($L2156=0,"—",INDEX('1. Master BOM'!$A$1:$A$400,$L2156)))</f>
        <v/>
      </c>
      <c r="O2156" s="9" t="str">
        <f aca="false">IF($A2156="","",IF($L2156=0,"—",INDEX('1. Master BOM'!$B$1:$B$400,$L2156)))</f>
        <v/>
      </c>
      <c r="P2156" s="9" t="str">
        <f aca="false">IF($A2156="","",IF(OR($H2156="NOT IN SCHEMATIC",$O2156="—"),"",IF($G2156="","NO SCH PN",IF(UPPER(TRIM($G2156))=UPPER(TRIM($O2156)),"OK","MISMATCH"))))</f>
        <v/>
      </c>
      <c r="Q2156" s="9" t="str">
        <f aca="false">IF($A2156="","",IF($L2156=0,"—",INDEX('1. Master BOM'!$E$1:$E$400,$L2156)))</f>
        <v/>
      </c>
      <c r="R2156" s="9" t="str">
        <f aca="false">IF($A2156="","",IF($L2156=0,"—",IF(T(INDEX('1. Master BOM'!$F$1:$F$400,$L2156))="","(not set)",INDEX('1. Master BOM'!$F$1:$F$400,$L2156))))</f>
        <v/>
      </c>
      <c r="S2156" s="9" t="str">
        <f aca="false">IF($A2156="","",IF(OR($R2156="—",$R2156="(not set)",$D2156=""),"",IF(ISNUMBER(SEARCH(SUBSTITUTE(SUBSTITUTE(SUBSTITUTE($R2156,"-",""),"_","")," ",""),SUBSTITUTE(SUBSTITUTE(SUBSTITUTE($D2156,"-",""),"_","")," ",""))),"OK","CHECK")))</f>
        <v/>
      </c>
      <c r="T2156" s="9" t="str">
        <f aca="false">IF($A2156="","",IF(OR($H2156="NOT IN SCHEMATIC",$I2156="MISMATCH",$J2156="MISMATCH",$P2156="MISMATCH",$M2156&lt;&gt;"OK"),"REVIEW","OK"))</f>
        <v/>
      </c>
      <c r="U2156" s="14"/>
      <c r="V2156" s="14"/>
      <c r="W2156" s="17"/>
      <c r="X2156" s="14"/>
    </row>
    <row r="2157" customFormat="false" ht="15" hidden="false" customHeight="false" outlineLevel="0" collapsed="false">
      <c r="A2157" s="9" t="str">
        <f aca="false">IF('3. Layout Parts'!$A2157="","",TRIM('3. Layout Parts'!$A2157))</f>
        <v/>
      </c>
      <c r="B2157" s="9" t="str">
        <f aca="false">IF($A2157="","",'3. Layout Parts'!$D2157)</f>
        <v/>
      </c>
      <c r="C2157" s="9" t="str">
        <f aca="false">IF($A2157="","",'3. Layout Parts'!$B2157)</f>
        <v/>
      </c>
      <c r="D2157" s="9" t="str">
        <f aca="false">IF($A2157="","",'3. Layout Parts'!$C2157)</f>
        <v/>
      </c>
      <c r="E2157" s="9" t="str">
        <f aca="false">IF($A2157="","",IFERROR(INDEX('2. Schematic Parts'!$B$2:$B$3001,MATCH($A2157,'2. Schematic Parts'!$A$2:$A$3001,0)),"NOT FOUND"))</f>
        <v/>
      </c>
      <c r="F2157" s="9" t="str">
        <f aca="false">IF($A2157="","",IFERROR(INDEX('2. Schematic Parts'!$C$2:$C$3001,MATCH($A2157,'2. Schematic Parts'!$A$2:$A$3001,0))&amp;"","NOT FOUND"))</f>
        <v/>
      </c>
      <c r="G2157" s="9" t="str">
        <f aca="false">IF($A2157="","",IFERROR(INDEX('2. Schematic Parts'!$D$2:$D$3001,MATCH($A2157,'2. Schematic Parts'!$A$2:$A$3001,0))&amp;"","NOT FOUND"))</f>
        <v/>
      </c>
      <c r="H2157" s="9" t="str">
        <f aca="false">IF($A2157="","",IF(COUNTIF('2. Schematic Parts'!$A$2:$A$3001,$A2157)=0,"NOT IN SCHEMATIC","OK"))</f>
        <v/>
      </c>
      <c r="I2157" s="9" t="str">
        <f aca="false">IF($A2157="","",IF($H2157="NOT IN SCHEMATIC","",IF(UPPER(TRIM($C2157))=UPPER(TRIM($E2157)),"OK","MISMATCH")))</f>
        <v/>
      </c>
      <c r="J2157" s="9" t="str">
        <f aca="false">IF($A2157="","",IF($H2157="NOT IN SCHEMATIC","",IF($F2157="","NO SCH DECAL",IF($D2157="","",IF(UPPER(TRIM($D2157))=UPPER(TRIM($F2157)),"OK","MISMATCH")))))</f>
        <v/>
      </c>
      <c r="K2157" s="16" t="str">
        <f aca="false">IF($A2157="","",SUMPRODUCT(--ISNUMBER(SEARCH(","&amp;TRIM($A2157)&amp;",",","&amp;SUBSTITUTE('1. Master BOM'!$D$2:$D$400," ","")&amp;","))))</f>
        <v/>
      </c>
      <c r="L2157" s="16" t="str">
        <f aca="false">IF($A2157="","",IF($K2157&lt;&gt;1,0,SUMPRODUCT(ISNUMBER(SEARCH(","&amp;TRIM($A2157)&amp;",",","&amp;SUBSTITUTE('1. Master BOM'!$D$2:$D$400," ","")&amp;","))*ROW('1. Master BOM'!$D$2:$D$400))))</f>
        <v/>
      </c>
      <c r="M2157" s="9" t="str">
        <f aca="false">IF($A2157="","",IF($K2157=0,"NOT IN BOM",IF($K2157&gt;1,"MULTIPLE BOM LINES","OK")))</f>
        <v/>
      </c>
      <c r="N2157" s="9" t="str">
        <f aca="false">IF($A2157="","",IF($L2157=0,"—",INDEX('1. Master BOM'!$A$1:$A$400,$L2157)))</f>
        <v/>
      </c>
      <c r="O2157" s="9" t="str">
        <f aca="false">IF($A2157="","",IF($L2157=0,"—",INDEX('1. Master BOM'!$B$1:$B$400,$L2157)))</f>
        <v/>
      </c>
      <c r="P2157" s="9" t="str">
        <f aca="false">IF($A2157="","",IF(OR($H2157="NOT IN SCHEMATIC",$O2157="—"),"",IF($G2157="","NO SCH PN",IF(UPPER(TRIM($G2157))=UPPER(TRIM($O2157)),"OK","MISMATCH"))))</f>
        <v/>
      </c>
      <c r="Q2157" s="9" t="str">
        <f aca="false">IF($A2157="","",IF($L2157=0,"—",INDEX('1. Master BOM'!$E$1:$E$400,$L2157)))</f>
        <v/>
      </c>
      <c r="R2157" s="9" t="str">
        <f aca="false">IF($A2157="","",IF($L2157=0,"—",IF(T(INDEX('1. Master BOM'!$F$1:$F$400,$L2157))="","(not set)",INDEX('1. Master BOM'!$F$1:$F$400,$L2157))))</f>
        <v/>
      </c>
      <c r="S2157" s="9" t="str">
        <f aca="false">IF($A2157="","",IF(OR($R2157="—",$R2157="(not set)",$D2157=""),"",IF(ISNUMBER(SEARCH(SUBSTITUTE(SUBSTITUTE(SUBSTITUTE($R2157,"-",""),"_","")," ",""),SUBSTITUTE(SUBSTITUTE(SUBSTITUTE($D2157,"-",""),"_","")," ",""))),"OK","CHECK")))</f>
        <v/>
      </c>
      <c r="T2157" s="9" t="str">
        <f aca="false">IF($A2157="","",IF(OR($H2157="NOT IN SCHEMATIC",$I2157="MISMATCH",$J2157="MISMATCH",$P2157="MISMATCH",$M2157&lt;&gt;"OK"),"REVIEW","OK"))</f>
        <v/>
      </c>
      <c r="U2157" s="14"/>
      <c r="V2157" s="14"/>
      <c r="W2157" s="17"/>
      <c r="X2157" s="14"/>
    </row>
    <row r="2158" customFormat="false" ht="15" hidden="false" customHeight="false" outlineLevel="0" collapsed="false">
      <c r="A2158" s="9" t="str">
        <f aca="false">IF('3. Layout Parts'!$A2158="","",TRIM('3. Layout Parts'!$A2158))</f>
        <v/>
      </c>
      <c r="B2158" s="9" t="str">
        <f aca="false">IF($A2158="","",'3. Layout Parts'!$D2158)</f>
        <v/>
      </c>
      <c r="C2158" s="9" t="str">
        <f aca="false">IF($A2158="","",'3. Layout Parts'!$B2158)</f>
        <v/>
      </c>
      <c r="D2158" s="9" t="str">
        <f aca="false">IF($A2158="","",'3. Layout Parts'!$C2158)</f>
        <v/>
      </c>
      <c r="E2158" s="9" t="str">
        <f aca="false">IF($A2158="","",IFERROR(INDEX('2. Schematic Parts'!$B$2:$B$3001,MATCH($A2158,'2. Schematic Parts'!$A$2:$A$3001,0)),"NOT FOUND"))</f>
        <v/>
      </c>
      <c r="F2158" s="9" t="str">
        <f aca="false">IF($A2158="","",IFERROR(INDEX('2. Schematic Parts'!$C$2:$C$3001,MATCH($A2158,'2. Schematic Parts'!$A$2:$A$3001,0))&amp;"","NOT FOUND"))</f>
        <v/>
      </c>
      <c r="G2158" s="9" t="str">
        <f aca="false">IF($A2158="","",IFERROR(INDEX('2. Schematic Parts'!$D$2:$D$3001,MATCH($A2158,'2. Schematic Parts'!$A$2:$A$3001,0))&amp;"","NOT FOUND"))</f>
        <v/>
      </c>
      <c r="H2158" s="9" t="str">
        <f aca="false">IF($A2158="","",IF(COUNTIF('2. Schematic Parts'!$A$2:$A$3001,$A2158)=0,"NOT IN SCHEMATIC","OK"))</f>
        <v/>
      </c>
      <c r="I2158" s="9" t="str">
        <f aca="false">IF($A2158="","",IF($H2158="NOT IN SCHEMATIC","",IF(UPPER(TRIM($C2158))=UPPER(TRIM($E2158)),"OK","MISMATCH")))</f>
        <v/>
      </c>
      <c r="J2158" s="9" t="str">
        <f aca="false">IF($A2158="","",IF($H2158="NOT IN SCHEMATIC","",IF($F2158="","NO SCH DECAL",IF($D2158="","",IF(UPPER(TRIM($D2158))=UPPER(TRIM($F2158)),"OK","MISMATCH")))))</f>
        <v/>
      </c>
      <c r="K2158" s="16" t="str">
        <f aca="false">IF($A2158="","",SUMPRODUCT(--ISNUMBER(SEARCH(","&amp;TRIM($A2158)&amp;",",","&amp;SUBSTITUTE('1. Master BOM'!$D$2:$D$400," ","")&amp;","))))</f>
        <v/>
      </c>
      <c r="L2158" s="16" t="str">
        <f aca="false">IF($A2158="","",IF($K2158&lt;&gt;1,0,SUMPRODUCT(ISNUMBER(SEARCH(","&amp;TRIM($A2158)&amp;",",","&amp;SUBSTITUTE('1. Master BOM'!$D$2:$D$400," ","")&amp;","))*ROW('1. Master BOM'!$D$2:$D$400))))</f>
        <v/>
      </c>
      <c r="M2158" s="9" t="str">
        <f aca="false">IF($A2158="","",IF($K2158=0,"NOT IN BOM",IF($K2158&gt;1,"MULTIPLE BOM LINES","OK")))</f>
        <v/>
      </c>
      <c r="N2158" s="9" t="str">
        <f aca="false">IF($A2158="","",IF($L2158=0,"—",INDEX('1. Master BOM'!$A$1:$A$400,$L2158)))</f>
        <v/>
      </c>
      <c r="O2158" s="9" t="str">
        <f aca="false">IF($A2158="","",IF($L2158=0,"—",INDEX('1. Master BOM'!$B$1:$B$400,$L2158)))</f>
        <v/>
      </c>
      <c r="P2158" s="9" t="str">
        <f aca="false">IF($A2158="","",IF(OR($H2158="NOT IN SCHEMATIC",$O2158="—"),"",IF($G2158="","NO SCH PN",IF(UPPER(TRIM($G2158))=UPPER(TRIM($O2158)),"OK","MISMATCH"))))</f>
        <v/>
      </c>
      <c r="Q2158" s="9" t="str">
        <f aca="false">IF($A2158="","",IF($L2158=0,"—",INDEX('1. Master BOM'!$E$1:$E$400,$L2158)))</f>
        <v/>
      </c>
      <c r="R2158" s="9" t="str">
        <f aca="false">IF($A2158="","",IF($L2158=0,"—",IF(T(INDEX('1. Master BOM'!$F$1:$F$400,$L2158))="","(not set)",INDEX('1. Master BOM'!$F$1:$F$400,$L2158))))</f>
        <v/>
      </c>
      <c r="S2158" s="9" t="str">
        <f aca="false">IF($A2158="","",IF(OR($R2158="—",$R2158="(not set)",$D2158=""),"",IF(ISNUMBER(SEARCH(SUBSTITUTE(SUBSTITUTE(SUBSTITUTE($R2158,"-",""),"_","")," ",""),SUBSTITUTE(SUBSTITUTE(SUBSTITUTE($D2158,"-",""),"_","")," ",""))),"OK","CHECK")))</f>
        <v/>
      </c>
      <c r="T2158" s="9" t="str">
        <f aca="false">IF($A2158="","",IF(OR($H2158="NOT IN SCHEMATIC",$I2158="MISMATCH",$J2158="MISMATCH",$P2158="MISMATCH",$M2158&lt;&gt;"OK"),"REVIEW","OK"))</f>
        <v/>
      </c>
      <c r="U2158" s="14"/>
      <c r="V2158" s="14"/>
      <c r="W2158" s="17"/>
      <c r="X2158" s="14"/>
    </row>
    <row r="2159" customFormat="false" ht="15" hidden="false" customHeight="false" outlineLevel="0" collapsed="false">
      <c r="A2159" s="9" t="str">
        <f aca="false">IF('3. Layout Parts'!$A2159="","",TRIM('3. Layout Parts'!$A2159))</f>
        <v/>
      </c>
      <c r="B2159" s="9" t="str">
        <f aca="false">IF($A2159="","",'3. Layout Parts'!$D2159)</f>
        <v/>
      </c>
      <c r="C2159" s="9" t="str">
        <f aca="false">IF($A2159="","",'3. Layout Parts'!$B2159)</f>
        <v/>
      </c>
      <c r="D2159" s="9" t="str">
        <f aca="false">IF($A2159="","",'3. Layout Parts'!$C2159)</f>
        <v/>
      </c>
      <c r="E2159" s="9" t="str">
        <f aca="false">IF($A2159="","",IFERROR(INDEX('2. Schematic Parts'!$B$2:$B$3001,MATCH($A2159,'2. Schematic Parts'!$A$2:$A$3001,0)),"NOT FOUND"))</f>
        <v/>
      </c>
      <c r="F2159" s="9" t="str">
        <f aca="false">IF($A2159="","",IFERROR(INDEX('2. Schematic Parts'!$C$2:$C$3001,MATCH($A2159,'2. Schematic Parts'!$A$2:$A$3001,0))&amp;"","NOT FOUND"))</f>
        <v/>
      </c>
      <c r="G2159" s="9" t="str">
        <f aca="false">IF($A2159="","",IFERROR(INDEX('2. Schematic Parts'!$D$2:$D$3001,MATCH($A2159,'2. Schematic Parts'!$A$2:$A$3001,0))&amp;"","NOT FOUND"))</f>
        <v/>
      </c>
      <c r="H2159" s="9" t="str">
        <f aca="false">IF($A2159="","",IF(COUNTIF('2. Schematic Parts'!$A$2:$A$3001,$A2159)=0,"NOT IN SCHEMATIC","OK"))</f>
        <v/>
      </c>
      <c r="I2159" s="9" t="str">
        <f aca="false">IF($A2159="","",IF($H2159="NOT IN SCHEMATIC","",IF(UPPER(TRIM($C2159))=UPPER(TRIM($E2159)),"OK","MISMATCH")))</f>
        <v/>
      </c>
      <c r="J2159" s="9" t="str">
        <f aca="false">IF($A2159="","",IF($H2159="NOT IN SCHEMATIC","",IF($F2159="","NO SCH DECAL",IF($D2159="","",IF(UPPER(TRIM($D2159))=UPPER(TRIM($F2159)),"OK","MISMATCH")))))</f>
        <v/>
      </c>
      <c r="K2159" s="16" t="str">
        <f aca="false">IF($A2159="","",SUMPRODUCT(--ISNUMBER(SEARCH(","&amp;TRIM($A2159)&amp;",",","&amp;SUBSTITUTE('1. Master BOM'!$D$2:$D$400," ","")&amp;","))))</f>
        <v/>
      </c>
      <c r="L2159" s="16" t="str">
        <f aca="false">IF($A2159="","",IF($K2159&lt;&gt;1,0,SUMPRODUCT(ISNUMBER(SEARCH(","&amp;TRIM($A2159)&amp;",",","&amp;SUBSTITUTE('1. Master BOM'!$D$2:$D$400," ","")&amp;","))*ROW('1. Master BOM'!$D$2:$D$400))))</f>
        <v/>
      </c>
      <c r="M2159" s="9" t="str">
        <f aca="false">IF($A2159="","",IF($K2159=0,"NOT IN BOM",IF($K2159&gt;1,"MULTIPLE BOM LINES","OK")))</f>
        <v/>
      </c>
      <c r="N2159" s="9" t="str">
        <f aca="false">IF($A2159="","",IF($L2159=0,"—",INDEX('1. Master BOM'!$A$1:$A$400,$L2159)))</f>
        <v/>
      </c>
      <c r="O2159" s="9" t="str">
        <f aca="false">IF($A2159="","",IF($L2159=0,"—",INDEX('1. Master BOM'!$B$1:$B$400,$L2159)))</f>
        <v/>
      </c>
      <c r="P2159" s="9" t="str">
        <f aca="false">IF($A2159="","",IF(OR($H2159="NOT IN SCHEMATIC",$O2159="—"),"",IF($G2159="","NO SCH PN",IF(UPPER(TRIM($G2159))=UPPER(TRIM($O2159)),"OK","MISMATCH"))))</f>
        <v/>
      </c>
      <c r="Q2159" s="9" t="str">
        <f aca="false">IF($A2159="","",IF($L2159=0,"—",INDEX('1. Master BOM'!$E$1:$E$400,$L2159)))</f>
        <v/>
      </c>
      <c r="R2159" s="9" t="str">
        <f aca="false">IF($A2159="","",IF($L2159=0,"—",IF(T(INDEX('1. Master BOM'!$F$1:$F$400,$L2159))="","(not set)",INDEX('1. Master BOM'!$F$1:$F$400,$L2159))))</f>
        <v/>
      </c>
      <c r="S2159" s="9" t="str">
        <f aca="false">IF($A2159="","",IF(OR($R2159="—",$R2159="(not set)",$D2159=""),"",IF(ISNUMBER(SEARCH(SUBSTITUTE(SUBSTITUTE(SUBSTITUTE($R2159,"-",""),"_","")," ",""),SUBSTITUTE(SUBSTITUTE(SUBSTITUTE($D2159,"-",""),"_","")," ",""))),"OK","CHECK")))</f>
        <v/>
      </c>
      <c r="T2159" s="9" t="str">
        <f aca="false">IF($A2159="","",IF(OR($H2159="NOT IN SCHEMATIC",$I2159="MISMATCH",$J2159="MISMATCH",$P2159="MISMATCH",$M2159&lt;&gt;"OK"),"REVIEW","OK"))</f>
        <v/>
      </c>
      <c r="U2159" s="14"/>
      <c r="V2159" s="14"/>
      <c r="W2159" s="17"/>
      <c r="X2159" s="14"/>
    </row>
    <row r="2160" customFormat="false" ht="15" hidden="false" customHeight="false" outlineLevel="0" collapsed="false">
      <c r="A2160" s="9" t="str">
        <f aca="false">IF('3. Layout Parts'!$A2160="","",TRIM('3. Layout Parts'!$A2160))</f>
        <v/>
      </c>
      <c r="B2160" s="9" t="str">
        <f aca="false">IF($A2160="","",'3. Layout Parts'!$D2160)</f>
        <v/>
      </c>
      <c r="C2160" s="9" t="str">
        <f aca="false">IF($A2160="","",'3. Layout Parts'!$B2160)</f>
        <v/>
      </c>
      <c r="D2160" s="9" t="str">
        <f aca="false">IF($A2160="","",'3. Layout Parts'!$C2160)</f>
        <v/>
      </c>
      <c r="E2160" s="9" t="str">
        <f aca="false">IF($A2160="","",IFERROR(INDEX('2. Schematic Parts'!$B$2:$B$3001,MATCH($A2160,'2. Schematic Parts'!$A$2:$A$3001,0)),"NOT FOUND"))</f>
        <v/>
      </c>
      <c r="F2160" s="9" t="str">
        <f aca="false">IF($A2160="","",IFERROR(INDEX('2. Schematic Parts'!$C$2:$C$3001,MATCH($A2160,'2. Schematic Parts'!$A$2:$A$3001,0))&amp;"","NOT FOUND"))</f>
        <v/>
      </c>
      <c r="G2160" s="9" t="str">
        <f aca="false">IF($A2160="","",IFERROR(INDEX('2. Schematic Parts'!$D$2:$D$3001,MATCH($A2160,'2. Schematic Parts'!$A$2:$A$3001,0))&amp;"","NOT FOUND"))</f>
        <v/>
      </c>
      <c r="H2160" s="9" t="str">
        <f aca="false">IF($A2160="","",IF(COUNTIF('2. Schematic Parts'!$A$2:$A$3001,$A2160)=0,"NOT IN SCHEMATIC","OK"))</f>
        <v/>
      </c>
      <c r="I2160" s="9" t="str">
        <f aca="false">IF($A2160="","",IF($H2160="NOT IN SCHEMATIC","",IF(UPPER(TRIM($C2160))=UPPER(TRIM($E2160)),"OK","MISMATCH")))</f>
        <v/>
      </c>
      <c r="J2160" s="9" t="str">
        <f aca="false">IF($A2160="","",IF($H2160="NOT IN SCHEMATIC","",IF($F2160="","NO SCH DECAL",IF($D2160="","",IF(UPPER(TRIM($D2160))=UPPER(TRIM($F2160)),"OK","MISMATCH")))))</f>
        <v/>
      </c>
      <c r="K2160" s="16" t="str">
        <f aca="false">IF($A2160="","",SUMPRODUCT(--ISNUMBER(SEARCH(","&amp;TRIM($A2160)&amp;",",","&amp;SUBSTITUTE('1. Master BOM'!$D$2:$D$400," ","")&amp;","))))</f>
        <v/>
      </c>
      <c r="L2160" s="16" t="str">
        <f aca="false">IF($A2160="","",IF($K2160&lt;&gt;1,0,SUMPRODUCT(ISNUMBER(SEARCH(","&amp;TRIM($A2160)&amp;",",","&amp;SUBSTITUTE('1. Master BOM'!$D$2:$D$400," ","")&amp;","))*ROW('1. Master BOM'!$D$2:$D$400))))</f>
        <v/>
      </c>
      <c r="M2160" s="9" t="str">
        <f aca="false">IF($A2160="","",IF($K2160=0,"NOT IN BOM",IF($K2160&gt;1,"MULTIPLE BOM LINES","OK")))</f>
        <v/>
      </c>
      <c r="N2160" s="9" t="str">
        <f aca="false">IF($A2160="","",IF($L2160=0,"—",INDEX('1. Master BOM'!$A$1:$A$400,$L2160)))</f>
        <v/>
      </c>
      <c r="O2160" s="9" t="str">
        <f aca="false">IF($A2160="","",IF($L2160=0,"—",INDEX('1. Master BOM'!$B$1:$B$400,$L2160)))</f>
        <v/>
      </c>
      <c r="P2160" s="9" t="str">
        <f aca="false">IF($A2160="","",IF(OR($H2160="NOT IN SCHEMATIC",$O2160="—"),"",IF($G2160="","NO SCH PN",IF(UPPER(TRIM($G2160))=UPPER(TRIM($O2160)),"OK","MISMATCH"))))</f>
        <v/>
      </c>
      <c r="Q2160" s="9" t="str">
        <f aca="false">IF($A2160="","",IF($L2160=0,"—",INDEX('1. Master BOM'!$E$1:$E$400,$L2160)))</f>
        <v/>
      </c>
      <c r="R2160" s="9" t="str">
        <f aca="false">IF($A2160="","",IF($L2160=0,"—",IF(T(INDEX('1. Master BOM'!$F$1:$F$400,$L2160))="","(not set)",INDEX('1. Master BOM'!$F$1:$F$400,$L2160))))</f>
        <v/>
      </c>
      <c r="S2160" s="9" t="str">
        <f aca="false">IF($A2160="","",IF(OR($R2160="—",$R2160="(not set)",$D2160=""),"",IF(ISNUMBER(SEARCH(SUBSTITUTE(SUBSTITUTE(SUBSTITUTE($R2160,"-",""),"_","")," ",""),SUBSTITUTE(SUBSTITUTE(SUBSTITUTE($D2160,"-",""),"_","")," ",""))),"OK","CHECK")))</f>
        <v/>
      </c>
      <c r="T2160" s="9" t="str">
        <f aca="false">IF($A2160="","",IF(OR($H2160="NOT IN SCHEMATIC",$I2160="MISMATCH",$J2160="MISMATCH",$P2160="MISMATCH",$M2160&lt;&gt;"OK"),"REVIEW","OK"))</f>
        <v/>
      </c>
      <c r="U2160" s="14"/>
      <c r="V2160" s="14"/>
      <c r="W2160" s="17"/>
      <c r="X2160" s="14"/>
    </row>
    <row r="2161" customFormat="false" ht="15" hidden="false" customHeight="false" outlineLevel="0" collapsed="false">
      <c r="A2161" s="9" t="str">
        <f aca="false">IF('3. Layout Parts'!$A2161="","",TRIM('3. Layout Parts'!$A2161))</f>
        <v/>
      </c>
      <c r="B2161" s="9" t="str">
        <f aca="false">IF($A2161="","",'3. Layout Parts'!$D2161)</f>
        <v/>
      </c>
      <c r="C2161" s="9" t="str">
        <f aca="false">IF($A2161="","",'3. Layout Parts'!$B2161)</f>
        <v/>
      </c>
      <c r="D2161" s="9" t="str">
        <f aca="false">IF($A2161="","",'3. Layout Parts'!$C2161)</f>
        <v/>
      </c>
      <c r="E2161" s="9" t="str">
        <f aca="false">IF($A2161="","",IFERROR(INDEX('2. Schematic Parts'!$B$2:$B$3001,MATCH($A2161,'2. Schematic Parts'!$A$2:$A$3001,0)),"NOT FOUND"))</f>
        <v/>
      </c>
      <c r="F2161" s="9" t="str">
        <f aca="false">IF($A2161="","",IFERROR(INDEX('2. Schematic Parts'!$C$2:$C$3001,MATCH($A2161,'2. Schematic Parts'!$A$2:$A$3001,0))&amp;"","NOT FOUND"))</f>
        <v/>
      </c>
      <c r="G2161" s="9" t="str">
        <f aca="false">IF($A2161="","",IFERROR(INDEX('2. Schematic Parts'!$D$2:$D$3001,MATCH($A2161,'2. Schematic Parts'!$A$2:$A$3001,0))&amp;"","NOT FOUND"))</f>
        <v/>
      </c>
      <c r="H2161" s="9" t="str">
        <f aca="false">IF($A2161="","",IF(COUNTIF('2. Schematic Parts'!$A$2:$A$3001,$A2161)=0,"NOT IN SCHEMATIC","OK"))</f>
        <v/>
      </c>
      <c r="I2161" s="9" t="str">
        <f aca="false">IF($A2161="","",IF($H2161="NOT IN SCHEMATIC","",IF(UPPER(TRIM($C2161))=UPPER(TRIM($E2161)),"OK","MISMATCH")))</f>
        <v/>
      </c>
      <c r="J2161" s="9" t="str">
        <f aca="false">IF($A2161="","",IF($H2161="NOT IN SCHEMATIC","",IF($F2161="","NO SCH DECAL",IF($D2161="","",IF(UPPER(TRIM($D2161))=UPPER(TRIM($F2161)),"OK","MISMATCH")))))</f>
        <v/>
      </c>
      <c r="K2161" s="16" t="str">
        <f aca="false">IF($A2161="","",SUMPRODUCT(--ISNUMBER(SEARCH(","&amp;TRIM($A2161)&amp;",",","&amp;SUBSTITUTE('1. Master BOM'!$D$2:$D$400," ","")&amp;","))))</f>
        <v/>
      </c>
      <c r="L2161" s="16" t="str">
        <f aca="false">IF($A2161="","",IF($K2161&lt;&gt;1,0,SUMPRODUCT(ISNUMBER(SEARCH(","&amp;TRIM($A2161)&amp;",",","&amp;SUBSTITUTE('1. Master BOM'!$D$2:$D$400," ","")&amp;","))*ROW('1. Master BOM'!$D$2:$D$400))))</f>
        <v/>
      </c>
      <c r="M2161" s="9" t="str">
        <f aca="false">IF($A2161="","",IF($K2161=0,"NOT IN BOM",IF($K2161&gt;1,"MULTIPLE BOM LINES","OK")))</f>
        <v/>
      </c>
      <c r="N2161" s="9" t="str">
        <f aca="false">IF($A2161="","",IF($L2161=0,"—",INDEX('1. Master BOM'!$A$1:$A$400,$L2161)))</f>
        <v/>
      </c>
      <c r="O2161" s="9" t="str">
        <f aca="false">IF($A2161="","",IF($L2161=0,"—",INDEX('1. Master BOM'!$B$1:$B$400,$L2161)))</f>
        <v/>
      </c>
      <c r="P2161" s="9" t="str">
        <f aca="false">IF($A2161="","",IF(OR($H2161="NOT IN SCHEMATIC",$O2161="—"),"",IF($G2161="","NO SCH PN",IF(UPPER(TRIM($G2161))=UPPER(TRIM($O2161)),"OK","MISMATCH"))))</f>
        <v/>
      </c>
      <c r="Q2161" s="9" t="str">
        <f aca="false">IF($A2161="","",IF($L2161=0,"—",INDEX('1. Master BOM'!$E$1:$E$400,$L2161)))</f>
        <v/>
      </c>
      <c r="R2161" s="9" t="str">
        <f aca="false">IF($A2161="","",IF($L2161=0,"—",IF(T(INDEX('1. Master BOM'!$F$1:$F$400,$L2161))="","(not set)",INDEX('1. Master BOM'!$F$1:$F$400,$L2161))))</f>
        <v/>
      </c>
      <c r="S2161" s="9" t="str">
        <f aca="false">IF($A2161="","",IF(OR($R2161="—",$R2161="(not set)",$D2161=""),"",IF(ISNUMBER(SEARCH(SUBSTITUTE(SUBSTITUTE(SUBSTITUTE($R2161,"-",""),"_","")," ",""),SUBSTITUTE(SUBSTITUTE(SUBSTITUTE($D2161,"-",""),"_","")," ",""))),"OK","CHECK")))</f>
        <v/>
      </c>
      <c r="T2161" s="9" t="str">
        <f aca="false">IF($A2161="","",IF(OR($H2161="NOT IN SCHEMATIC",$I2161="MISMATCH",$J2161="MISMATCH",$P2161="MISMATCH",$M2161&lt;&gt;"OK"),"REVIEW","OK"))</f>
        <v/>
      </c>
      <c r="U2161" s="14"/>
      <c r="V2161" s="14"/>
      <c r="W2161" s="17"/>
      <c r="X2161" s="14"/>
    </row>
    <row r="2162" customFormat="false" ht="15" hidden="false" customHeight="false" outlineLevel="0" collapsed="false">
      <c r="A2162" s="9" t="str">
        <f aca="false">IF('3. Layout Parts'!$A2162="","",TRIM('3. Layout Parts'!$A2162))</f>
        <v/>
      </c>
      <c r="B2162" s="9" t="str">
        <f aca="false">IF($A2162="","",'3. Layout Parts'!$D2162)</f>
        <v/>
      </c>
      <c r="C2162" s="9" t="str">
        <f aca="false">IF($A2162="","",'3. Layout Parts'!$B2162)</f>
        <v/>
      </c>
      <c r="D2162" s="9" t="str">
        <f aca="false">IF($A2162="","",'3. Layout Parts'!$C2162)</f>
        <v/>
      </c>
      <c r="E2162" s="9" t="str">
        <f aca="false">IF($A2162="","",IFERROR(INDEX('2. Schematic Parts'!$B$2:$B$3001,MATCH($A2162,'2. Schematic Parts'!$A$2:$A$3001,0)),"NOT FOUND"))</f>
        <v/>
      </c>
      <c r="F2162" s="9" t="str">
        <f aca="false">IF($A2162="","",IFERROR(INDEX('2. Schematic Parts'!$C$2:$C$3001,MATCH($A2162,'2. Schematic Parts'!$A$2:$A$3001,0))&amp;"","NOT FOUND"))</f>
        <v/>
      </c>
      <c r="G2162" s="9" t="str">
        <f aca="false">IF($A2162="","",IFERROR(INDEX('2. Schematic Parts'!$D$2:$D$3001,MATCH($A2162,'2. Schematic Parts'!$A$2:$A$3001,0))&amp;"","NOT FOUND"))</f>
        <v/>
      </c>
      <c r="H2162" s="9" t="str">
        <f aca="false">IF($A2162="","",IF(COUNTIF('2. Schematic Parts'!$A$2:$A$3001,$A2162)=0,"NOT IN SCHEMATIC","OK"))</f>
        <v/>
      </c>
      <c r="I2162" s="9" t="str">
        <f aca="false">IF($A2162="","",IF($H2162="NOT IN SCHEMATIC","",IF(UPPER(TRIM($C2162))=UPPER(TRIM($E2162)),"OK","MISMATCH")))</f>
        <v/>
      </c>
      <c r="J2162" s="9" t="str">
        <f aca="false">IF($A2162="","",IF($H2162="NOT IN SCHEMATIC","",IF($F2162="","NO SCH DECAL",IF($D2162="","",IF(UPPER(TRIM($D2162))=UPPER(TRIM($F2162)),"OK","MISMATCH")))))</f>
        <v/>
      </c>
      <c r="K2162" s="16" t="str">
        <f aca="false">IF($A2162="","",SUMPRODUCT(--ISNUMBER(SEARCH(","&amp;TRIM($A2162)&amp;",",","&amp;SUBSTITUTE('1. Master BOM'!$D$2:$D$400," ","")&amp;","))))</f>
        <v/>
      </c>
      <c r="L2162" s="16" t="str">
        <f aca="false">IF($A2162="","",IF($K2162&lt;&gt;1,0,SUMPRODUCT(ISNUMBER(SEARCH(","&amp;TRIM($A2162)&amp;",",","&amp;SUBSTITUTE('1. Master BOM'!$D$2:$D$400," ","")&amp;","))*ROW('1. Master BOM'!$D$2:$D$400))))</f>
        <v/>
      </c>
      <c r="M2162" s="9" t="str">
        <f aca="false">IF($A2162="","",IF($K2162=0,"NOT IN BOM",IF($K2162&gt;1,"MULTIPLE BOM LINES","OK")))</f>
        <v/>
      </c>
      <c r="N2162" s="9" t="str">
        <f aca="false">IF($A2162="","",IF($L2162=0,"—",INDEX('1. Master BOM'!$A$1:$A$400,$L2162)))</f>
        <v/>
      </c>
      <c r="O2162" s="9" t="str">
        <f aca="false">IF($A2162="","",IF($L2162=0,"—",INDEX('1. Master BOM'!$B$1:$B$400,$L2162)))</f>
        <v/>
      </c>
      <c r="P2162" s="9" t="str">
        <f aca="false">IF($A2162="","",IF(OR($H2162="NOT IN SCHEMATIC",$O2162="—"),"",IF($G2162="","NO SCH PN",IF(UPPER(TRIM($G2162))=UPPER(TRIM($O2162)),"OK","MISMATCH"))))</f>
        <v/>
      </c>
      <c r="Q2162" s="9" t="str">
        <f aca="false">IF($A2162="","",IF($L2162=0,"—",INDEX('1. Master BOM'!$E$1:$E$400,$L2162)))</f>
        <v/>
      </c>
      <c r="R2162" s="9" t="str">
        <f aca="false">IF($A2162="","",IF($L2162=0,"—",IF(T(INDEX('1. Master BOM'!$F$1:$F$400,$L2162))="","(not set)",INDEX('1. Master BOM'!$F$1:$F$400,$L2162))))</f>
        <v/>
      </c>
      <c r="S2162" s="9" t="str">
        <f aca="false">IF($A2162="","",IF(OR($R2162="—",$R2162="(not set)",$D2162=""),"",IF(ISNUMBER(SEARCH(SUBSTITUTE(SUBSTITUTE(SUBSTITUTE($R2162,"-",""),"_","")," ",""),SUBSTITUTE(SUBSTITUTE(SUBSTITUTE($D2162,"-",""),"_","")," ",""))),"OK","CHECK")))</f>
        <v/>
      </c>
      <c r="T2162" s="9" t="str">
        <f aca="false">IF($A2162="","",IF(OR($H2162="NOT IN SCHEMATIC",$I2162="MISMATCH",$J2162="MISMATCH",$P2162="MISMATCH",$M2162&lt;&gt;"OK"),"REVIEW","OK"))</f>
        <v/>
      </c>
      <c r="U2162" s="14"/>
      <c r="V2162" s="14"/>
      <c r="W2162" s="17"/>
      <c r="X2162" s="14"/>
    </row>
    <row r="2163" customFormat="false" ht="15" hidden="false" customHeight="false" outlineLevel="0" collapsed="false">
      <c r="A2163" s="9" t="str">
        <f aca="false">IF('3. Layout Parts'!$A2163="","",TRIM('3. Layout Parts'!$A2163))</f>
        <v/>
      </c>
      <c r="B2163" s="9" t="str">
        <f aca="false">IF($A2163="","",'3. Layout Parts'!$D2163)</f>
        <v/>
      </c>
      <c r="C2163" s="9" t="str">
        <f aca="false">IF($A2163="","",'3. Layout Parts'!$B2163)</f>
        <v/>
      </c>
      <c r="D2163" s="9" t="str">
        <f aca="false">IF($A2163="","",'3. Layout Parts'!$C2163)</f>
        <v/>
      </c>
      <c r="E2163" s="9" t="str">
        <f aca="false">IF($A2163="","",IFERROR(INDEX('2. Schematic Parts'!$B$2:$B$3001,MATCH($A2163,'2. Schematic Parts'!$A$2:$A$3001,0)),"NOT FOUND"))</f>
        <v/>
      </c>
      <c r="F2163" s="9" t="str">
        <f aca="false">IF($A2163="","",IFERROR(INDEX('2. Schematic Parts'!$C$2:$C$3001,MATCH($A2163,'2. Schematic Parts'!$A$2:$A$3001,0))&amp;"","NOT FOUND"))</f>
        <v/>
      </c>
      <c r="G2163" s="9" t="str">
        <f aca="false">IF($A2163="","",IFERROR(INDEX('2. Schematic Parts'!$D$2:$D$3001,MATCH($A2163,'2. Schematic Parts'!$A$2:$A$3001,0))&amp;"","NOT FOUND"))</f>
        <v/>
      </c>
      <c r="H2163" s="9" t="str">
        <f aca="false">IF($A2163="","",IF(COUNTIF('2. Schematic Parts'!$A$2:$A$3001,$A2163)=0,"NOT IN SCHEMATIC","OK"))</f>
        <v/>
      </c>
      <c r="I2163" s="9" t="str">
        <f aca="false">IF($A2163="","",IF($H2163="NOT IN SCHEMATIC","",IF(UPPER(TRIM($C2163))=UPPER(TRIM($E2163)),"OK","MISMATCH")))</f>
        <v/>
      </c>
      <c r="J2163" s="9" t="str">
        <f aca="false">IF($A2163="","",IF($H2163="NOT IN SCHEMATIC","",IF($F2163="","NO SCH DECAL",IF($D2163="","",IF(UPPER(TRIM($D2163))=UPPER(TRIM($F2163)),"OK","MISMATCH")))))</f>
        <v/>
      </c>
      <c r="K2163" s="16" t="str">
        <f aca="false">IF($A2163="","",SUMPRODUCT(--ISNUMBER(SEARCH(","&amp;TRIM($A2163)&amp;",",","&amp;SUBSTITUTE('1. Master BOM'!$D$2:$D$400," ","")&amp;","))))</f>
        <v/>
      </c>
      <c r="L2163" s="16" t="str">
        <f aca="false">IF($A2163="","",IF($K2163&lt;&gt;1,0,SUMPRODUCT(ISNUMBER(SEARCH(","&amp;TRIM($A2163)&amp;",",","&amp;SUBSTITUTE('1. Master BOM'!$D$2:$D$400," ","")&amp;","))*ROW('1. Master BOM'!$D$2:$D$400))))</f>
        <v/>
      </c>
      <c r="M2163" s="9" t="str">
        <f aca="false">IF($A2163="","",IF($K2163=0,"NOT IN BOM",IF($K2163&gt;1,"MULTIPLE BOM LINES","OK")))</f>
        <v/>
      </c>
      <c r="N2163" s="9" t="str">
        <f aca="false">IF($A2163="","",IF($L2163=0,"—",INDEX('1. Master BOM'!$A$1:$A$400,$L2163)))</f>
        <v/>
      </c>
      <c r="O2163" s="9" t="str">
        <f aca="false">IF($A2163="","",IF($L2163=0,"—",INDEX('1. Master BOM'!$B$1:$B$400,$L2163)))</f>
        <v/>
      </c>
      <c r="P2163" s="9" t="str">
        <f aca="false">IF($A2163="","",IF(OR($H2163="NOT IN SCHEMATIC",$O2163="—"),"",IF($G2163="","NO SCH PN",IF(UPPER(TRIM($G2163))=UPPER(TRIM($O2163)),"OK","MISMATCH"))))</f>
        <v/>
      </c>
      <c r="Q2163" s="9" t="str">
        <f aca="false">IF($A2163="","",IF($L2163=0,"—",INDEX('1. Master BOM'!$E$1:$E$400,$L2163)))</f>
        <v/>
      </c>
      <c r="R2163" s="9" t="str">
        <f aca="false">IF($A2163="","",IF($L2163=0,"—",IF(T(INDEX('1. Master BOM'!$F$1:$F$400,$L2163))="","(not set)",INDEX('1. Master BOM'!$F$1:$F$400,$L2163))))</f>
        <v/>
      </c>
      <c r="S2163" s="9" t="str">
        <f aca="false">IF($A2163="","",IF(OR($R2163="—",$R2163="(not set)",$D2163=""),"",IF(ISNUMBER(SEARCH(SUBSTITUTE(SUBSTITUTE(SUBSTITUTE($R2163,"-",""),"_","")," ",""),SUBSTITUTE(SUBSTITUTE(SUBSTITUTE($D2163,"-",""),"_","")," ",""))),"OK","CHECK")))</f>
        <v/>
      </c>
      <c r="T2163" s="9" t="str">
        <f aca="false">IF($A2163="","",IF(OR($H2163="NOT IN SCHEMATIC",$I2163="MISMATCH",$J2163="MISMATCH",$P2163="MISMATCH",$M2163&lt;&gt;"OK"),"REVIEW","OK"))</f>
        <v/>
      </c>
      <c r="U2163" s="14"/>
      <c r="V2163" s="14"/>
      <c r="W2163" s="17"/>
      <c r="X2163" s="14"/>
    </row>
    <row r="2164" customFormat="false" ht="15" hidden="false" customHeight="false" outlineLevel="0" collapsed="false">
      <c r="A2164" s="9" t="str">
        <f aca="false">IF('3. Layout Parts'!$A2164="","",TRIM('3. Layout Parts'!$A2164))</f>
        <v/>
      </c>
      <c r="B2164" s="9" t="str">
        <f aca="false">IF($A2164="","",'3. Layout Parts'!$D2164)</f>
        <v/>
      </c>
      <c r="C2164" s="9" t="str">
        <f aca="false">IF($A2164="","",'3. Layout Parts'!$B2164)</f>
        <v/>
      </c>
      <c r="D2164" s="9" t="str">
        <f aca="false">IF($A2164="","",'3. Layout Parts'!$C2164)</f>
        <v/>
      </c>
      <c r="E2164" s="9" t="str">
        <f aca="false">IF($A2164="","",IFERROR(INDEX('2. Schematic Parts'!$B$2:$B$3001,MATCH($A2164,'2. Schematic Parts'!$A$2:$A$3001,0)),"NOT FOUND"))</f>
        <v/>
      </c>
      <c r="F2164" s="9" t="str">
        <f aca="false">IF($A2164="","",IFERROR(INDEX('2. Schematic Parts'!$C$2:$C$3001,MATCH($A2164,'2. Schematic Parts'!$A$2:$A$3001,0))&amp;"","NOT FOUND"))</f>
        <v/>
      </c>
      <c r="G2164" s="9" t="str">
        <f aca="false">IF($A2164="","",IFERROR(INDEX('2. Schematic Parts'!$D$2:$D$3001,MATCH($A2164,'2. Schematic Parts'!$A$2:$A$3001,0))&amp;"","NOT FOUND"))</f>
        <v/>
      </c>
      <c r="H2164" s="9" t="str">
        <f aca="false">IF($A2164="","",IF(COUNTIF('2. Schematic Parts'!$A$2:$A$3001,$A2164)=0,"NOT IN SCHEMATIC","OK"))</f>
        <v/>
      </c>
      <c r="I2164" s="9" t="str">
        <f aca="false">IF($A2164="","",IF($H2164="NOT IN SCHEMATIC","",IF(UPPER(TRIM($C2164))=UPPER(TRIM($E2164)),"OK","MISMATCH")))</f>
        <v/>
      </c>
      <c r="J2164" s="9" t="str">
        <f aca="false">IF($A2164="","",IF($H2164="NOT IN SCHEMATIC","",IF($F2164="","NO SCH DECAL",IF($D2164="","",IF(UPPER(TRIM($D2164))=UPPER(TRIM($F2164)),"OK","MISMATCH")))))</f>
        <v/>
      </c>
      <c r="K2164" s="16" t="str">
        <f aca="false">IF($A2164="","",SUMPRODUCT(--ISNUMBER(SEARCH(","&amp;TRIM($A2164)&amp;",",","&amp;SUBSTITUTE('1. Master BOM'!$D$2:$D$400," ","")&amp;","))))</f>
        <v/>
      </c>
      <c r="L2164" s="16" t="str">
        <f aca="false">IF($A2164="","",IF($K2164&lt;&gt;1,0,SUMPRODUCT(ISNUMBER(SEARCH(","&amp;TRIM($A2164)&amp;",",","&amp;SUBSTITUTE('1. Master BOM'!$D$2:$D$400," ","")&amp;","))*ROW('1. Master BOM'!$D$2:$D$400))))</f>
        <v/>
      </c>
      <c r="M2164" s="9" t="str">
        <f aca="false">IF($A2164="","",IF($K2164=0,"NOT IN BOM",IF($K2164&gt;1,"MULTIPLE BOM LINES","OK")))</f>
        <v/>
      </c>
      <c r="N2164" s="9" t="str">
        <f aca="false">IF($A2164="","",IF($L2164=0,"—",INDEX('1. Master BOM'!$A$1:$A$400,$L2164)))</f>
        <v/>
      </c>
      <c r="O2164" s="9" t="str">
        <f aca="false">IF($A2164="","",IF($L2164=0,"—",INDEX('1. Master BOM'!$B$1:$B$400,$L2164)))</f>
        <v/>
      </c>
      <c r="P2164" s="9" t="str">
        <f aca="false">IF($A2164="","",IF(OR($H2164="NOT IN SCHEMATIC",$O2164="—"),"",IF($G2164="","NO SCH PN",IF(UPPER(TRIM($G2164))=UPPER(TRIM($O2164)),"OK","MISMATCH"))))</f>
        <v/>
      </c>
      <c r="Q2164" s="9" t="str">
        <f aca="false">IF($A2164="","",IF($L2164=0,"—",INDEX('1. Master BOM'!$E$1:$E$400,$L2164)))</f>
        <v/>
      </c>
      <c r="R2164" s="9" t="str">
        <f aca="false">IF($A2164="","",IF($L2164=0,"—",IF(T(INDEX('1. Master BOM'!$F$1:$F$400,$L2164))="","(not set)",INDEX('1. Master BOM'!$F$1:$F$400,$L2164))))</f>
        <v/>
      </c>
      <c r="S2164" s="9" t="str">
        <f aca="false">IF($A2164="","",IF(OR($R2164="—",$R2164="(not set)",$D2164=""),"",IF(ISNUMBER(SEARCH(SUBSTITUTE(SUBSTITUTE(SUBSTITUTE($R2164,"-",""),"_","")," ",""),SUBSTITUTE(SUBSTITUTE(SUBSTITUTE($D2164,"-",""),"_","")," ",""))),"OK","CHECK")))</f>
        <v/>
      </c>
      <c r="T2164" s="9" t="str">
        <f aca="false">IF($A2164="","",IF(OR($H2164="NOT IN SCHEMATIC",$I2164="MISMATCH",$J2164="MISMATCH",$P2164="MISMATCH",$M2164&lt;&gt;"OK"),"REVIEW","OK"))</f>
        <v/>
      </c>
      <c r="U2164" s="14"/>
      <c r="V2164" s="14"/>
      <c r="W2164" s="17"/>
      <c r="X2164" s="14"/>
    </row>
    <row r="2165" customFormat="false" ht="15" hidden="false" customHeight="false" outlineLevel="0" collapsed="false">
      <c r="A2165" s="9" t="str">
        <f aca="false">IF('3. Layout Parts'!$A2165="","",TRIM('3. Layout Parts'!$A2165))</f>
        <v/>
      </c>
      <c r="B2165" s="9" t="str">
        <f aca="false">IF($A2165="","",'3. Layout Parts'!$D2165)</f>
        <v/>
      </c>
      <c r="C2165" s="9" t="str">
        <f aca="false">IF($A2165="","",'3. Layout Parts'!$B2165)</f>
        <v/>
      </c>
      <c r="D2165" s="9" t="str">
        <f aca="false">IF($A2165="","",'3. Layout Parts'!$C2165)</f>
        <v/>
      </c>
      <c r="E2165" s="9" t="str">
        <f aca="false">IF($A2165="","",IFERROR(INDEX('2. Schematic Parts'!$B$2:$B$3001,MATCH($A2165,'2. Schematic Parts'!$A$2:$A$3001,0)),"NOT FOUND"))</f>
        <v/>
      </c>
      <c r="F2165" s="9" t="str">
        <f aca="false">IF($A2165="","",IFERROR(INDEX('2. Schematic Parts'!$C$2:$C$3001,MATCH($A2165,'2. Schematic Parts'!$A$2:$A$3001,0))&amp;"","NOT FOUND"))</f>
        <v/>
      </c>
      <c r="G2165" s="9" t="str">
        <f aca="false">IF($A2165="","",IFERROR(INDEX('2. Schematic Parts'!$D$2:$D$3001,MATCH($A2165,'2. Schematic Parts'!$A$2:$A$3001,0))&amp;"","NOT FOUND"))</f>
        <v/>
      </c>
      <c r="H2165" s="9" t="str">
        <f aca="false">IF($A2165="","",IF(COUNTIF('2. Schematic Parts'!$A$2:$A$3001,$A2165)=0,"NOT IN SCHEMATIC","OK"))</f>
        <v/>
      </c>
      <c r="I2165" s="9" t="str">
        <f aca="false">IF($A2165="","",IF($H2165="NOT IN SCHEMATIC","",IF(UPPER(TRIM($C2165))=UPPER(TRIM($E2165)),"OK","MISMATCH")))</f>
        <v/>
      </c>
      <c r="J2165" s="9" t="str">
        <f aca="false">IF($A2165="","",IF($H2165="NOT IN SCHEMATIC","",IF($F2165="","NO SCH DECAL",IF($D2165="","",IF(UPPER(TRIM($D2165))=UPPER(TRIM($F2165)),"OK","MISMATCH")))))</f>
        <v/>
      </c>
      <c r="K2165" s="16" t="str">
        <f aca="false">IF($A2165="","",SUMPRODUCT(--ISNUMBER(SEARCH(","&amp;TRIM($A2165)&amp;",",","&amp;SUBSTITUTE('1. Master BOM'!$D$2:$D$400," ","")&amp;","))))</f>
        <v/>
      </c>
      <c r="L2165" s="16" t="str">
        <f aca="false">IF($A2165="","",IF($K2165&lt;&gt;1,0,SUMPRODUCT(ISNUMBER(SEARCH(","&amp;TRIM($A2165)&amp;",",","&amp;SUBSTITUTE('1. Master BOM'!$D$2:$D$400," ","")&amp;","))*ROW('1. Master BOM'!$D$2:$D$400))))</f>
        <v/>
      </c>
      <c r="M2165" s="9" t="str">
        <f aca="false">IF($A2165="","",IF($K2165=0,"NOT IN BOM",IF($K2165&gt;1,"MULTIPLE BOM LINES","OK")))</f>
        <v/>
      </c>
      <c r="N2165" s="9" t="str">
        <f aca="false">IF($A2165="","",IF($L2165=0,"—",INDEX('1. Master BOM'!$A$1:$A$400,$L2165)))</f>
        <v/>
      </c>
      <c r="O2165" s="9" t="str">
        <f aca="false">IF($A2165="","",IF($L2165=0,"—",INDEX('1. Master BOM'!$B$1:$B$400,$L2165)))</f>
        <v/>
      </c>
      <c r="P2165" s="9" t="str">
        <f aca="false">IF($A2165="","",IF(OR($H2165="NOT IN SCHEMATIC",$O2165="—"),"",IF($G2165="","NO SCH PN",IF(UPPER(TRIM($G2165))=UPPER(TRIM($O2165)),"OK","MISMATCH"))))</f>
        <v/>
      </c>
      <c r="Q2165" s="9" t="str">
        <f aca="false">IF($A2165="","",IF($L2165=0,"—",INDEX('1. Master BOM'!$E$1:$E$400,$L2165)))</f>
        <v/>
      </c>
      <c r="R2165" s="9" t="str">
        <f aca="false">IF($A2165="","",IF($L2165=0,"—",IF(T(INDEX('1. Master BOM'!$F$1:$F$400,$L2165))="","(not set)",INDEX('1. Master BOM'!$F$1:$F$400,$L2165))))</f>
        <v/>
      </c>
      <c r="S2165" s="9" t="str">
        <f aca="false">IF($A2165="","",IF(OR($R2165="—",$R2165="(not set)",$D2165=""),"",IF(ISNUMBER(SEARCH(SUBSTITUTE(SUBSTITUTE(SUBSTITUTE($R2165,"-",""),"_","")," ",""),SUBSTITUTE(SUBSTITUTE(SUBSTITUTE($D2165,"-",""),"_","")," ",""))),"OK","CHECK")))</f>
        <v/>
      </c>
      <c r="T2165" s="9" t="str">
        <f aca="false">IF($A2165="","",IF(OR($H2165="NOT IN SCHEMATIC",$I2165="MISMATCH",$J2165="MISMATCH",$P2165="MISMATCH",$M2165&lt;&gt;"OK"),"REVIEW","OK"))</f>
        <v/>
      </c>
      <c r="U2165" s="14"/>
      <c r="V2165" s="14"/>
      <c r="W2165" s="17"/>
      <c r="X2165" s="14"/>
    </row>
    <row r="2166" customFormat="false" ht="15" hidden="false" customHeight="false" outlineLevel="0" collapsed="false">
      <c r="A2166" s="9" t="str">
        <f aca="false">IF('3. Layout Parts'!$A2166="","",TRIM('3. Layout Parts'!$A2166))</f>
        <v/>
      </c>
      <c r="B2166" s="9" t="str">
        <f aca="false">IF($A2166="","",'3. Layout Parts'!$D2166)</f>
        <v/>
      </c>
      <c r="C2166" s="9" t="str">
        <f aca="false">IF($A2166="","",'3. Layout Parts'!$B2166)</f>
        <v/>
      </c>
      <c r="D2166" s="9" t="str">
        <f aca="false">IF($A2166="","",'3. Layout Parts'!$C2166)</f>
        <v/>
      </c>
      <c r="E2166" s="9" t="str">
        <f aca="false">IF($A2166="","",IFERROR(INDEX('2. Schematic Parts'!$B$2:$B$3001,MATCH($A2166,'2. Schematic Parts'!$A$2:$A$3001,0)),"NOT FOUND"))</f>
        <v/>
      </c>
      <c r="F2166" s="9" t="str">
        <f aca="false">IF($A2166="","",IFERROR(INDEX('2. Schematic Parts'!$C$2:$C$3001,MATCH($A2166,'2. Schematic Parts'!$A$2:$A$3001,0))&amp;"","NOT FOUND"))</f>
        <v/>
      </c>
      <c r="G2166" s="9" t="str">
        <f aca="false">IF($A2166="","",IFERROR(INDEX('2. Schematic Parts'!$D$2:$D$3001,MATCH($A2166,'2. Schematic Parts'!$A$2:$A$3001,0))&amp;"","NOT FOUND"))</f>
        <v/>
      </c>
      <c r="H2166" s="9" t="str">
        <f aca="false">IF($A2166="","",IF(COUNTIF('2. Schematic Parts'!$A$2:$A$3001,$A2166)=0,"NOT IN SCHEMATIC","OK"))</f>
        <v/>
      </c>
      <c r="I2166" s="9" t="str">
        <f aca="false">IF($A2166="","",IF($H2166="NOT IN SCHEMATIC","",IF(UPPER(TRIM($C2166))=UPPER(TRIM($E2166)),"OK","MISMATCH")))</f>
        <v/>
      </c>
      <c r="J2166" s="9" t="str">
        <f aca="false">IF($A2166="","",IF($H2166="NOT IN SCHEMATIC","",IF($F2166="","NO SCH DECAL",IF($D2166="","",IF(UPPER(TRIM($D2166))=UPPER(TRIM($F2166)),"OK","MISMATCH")))))</f>
        <v/>
      </c>
      <c r="K2166" s="16" t="str">
        <f aca="false">IF($A2166="","",SUMPRODUCT(--ISNUMBER(SEARCH(","&amp;TRIM($A2166)&amp;",",","&amp;SUBSTITUTE('1. Master BOM'!$D$2:$D$400," ","")&amp;","))))</f>
        <v/>
      </c>
      <c r="L2166" s="16" t="str">
        <f aca="false">IF($A2166="","",IF($K2166&lt;&gt;1,0,SUMPRODUCT(ISNUMBER(SEARCH(","&amp;TRIM($A2166)&amp;",",","&amp;SUBSTITUTE('1. Master BOM'!$D$2:$D$400," ","")&amp;","))*ROW('1. Master BOM'!$D$2:$D$400))))</f>
        <v/>
      </c>
      <c r="M2166" s="9" t="str">
        <f aca="false">IF($A2166="","",IF($K2166=0,"NOT IN BOM",IF($K2166&gt;1,"MULTIPLE BOM LINES","OK")))</f>
        <v/>
      </c>
      <c r="N2166" s="9" t="str">
        <f aca="false">IF($A2166="","",IF($L2166=0,"—",INDEX('1. Master BOM'!$A$1:$A$400,$L2166)))</f>
        <v/>
      </c>
      <c r="O2166" s="9" t="str">
        <f aca="false">IF($A2166="","",IF($L2166=0,"—",INDEX('1. Master BOM'!$B$1:$B$400,$L2166)))</f>
        <v/>
      </c>
      <c r="P2166" s="9" t="str">
        <f aca="false">IF($A2166="","",IF(OR($H2166="NOT IN SCHEMATIC",$O2166="—"),"",IF($G2166="","NO SCH PN",IF(UPPER(TRIM($G2166))=UPPER(TRIM($O2166)),"OK","MISMATCH"))))</f>
        <v/>
      </c>
      <c r="Q2166" s="9" t="str">
        <f aca="false">IF($A2166="","",IF($L2166=0,"—",INDEX('1. Master BOM'!$E$1:$E$400,$L2166)))</f>
        <v/>
      </c>
      <c r="R2166" s="9" t="str">
        <f aca="false">IF($A2166="","",IF($L2166=0,"—",IF(T(INDEX('1. Master BOM'!$F$1:$F$400,$L2166))="","(not set)",INDEX('1. Master BOM'!$F$1:$F$400,$L2166))))</f>
        <v/>
      </c>
      <c r="S2166" s="9" t="str">
        <f aca="false">IF($A2166="","",IF(OR($R2166="—",$R2166="(not set)",$D2166=""),"",IF(ISNUMBER(SEARCH(SUBSTITUTE(SUBSTITUTE(SUBSTITUTE($R2166,"-",""),"_","")," ",""),SUBSTITUTE(SUBSTITUTE(SUBSTITUTE($D2166,"-",""),"_","")," ",""))),"OK","CHECK")))</f>
        <v/>
      </c>
      <c r="T2166" s="9" t="str">
        <f aca="false">IF($A2166="","",IF(OR($H2166="NOT IN SCHEMATIC",$I2166="MISMATCH",$J2166="MISMATCH",$P2166="MISMATCH",$M2166&lt;&gt;"OK"),"REVIEW","OK"))</f>
        <v/>
      </c>
      <c r="U2166" s="14"/>
      <c r="V2166" s="14"/>
      <c r="W2166" s="17"/>
      <c r="X2166" s="14"/>
    </row>
    <row r="2167" customFormat="false" ht="15" hidden="false" customHeight="false" outlineLevel="0" collapsed="false">
      <c r="A2167" s="9" t="str">
        <f aca="false">IF('3. Layout Parts'!$A2167="","",TRIM('3. Layout Parts'!$A2167))</f>
        <v/>
      </c>
      <c r="B2167" s="9" t="str">
        <f aca="false">IF($A2167="","",'3. Layout Parts'!$D2167)</f>
        <v/>
      </c>
      <c r="C2167" s="9" t="str">
        <f aca="false">IF($A2167="","",'3. Layout Parts'!$B2167)</f>
        <v/>
      </c>
      <c r="D2167" s="9" t="str">
        <f aca="false">IF($A2167="","",'3. Layout Parts'!$C2167)</f>
        <v/>
      </c>
      <c r="E2167" s="9" t="str">
        <f aca="false">IF($A2167="","",IFERROR(INDEX('2. Schematic Parts'!$B$2:$B$3001,MATCH($A2167,'2. Schematic Parts'!$A$2:$A$3001,0)),"NOT FOUND"))</f>
        <v/>
      </c>
      <c r="F2167" s="9" t="str">
        <f aca="false">IF($A2167="","",IFERROR(INDEX('2. Schematic Parts'!$C$2:$C$3001,MATCH($A2167,'2. Schematic Parts'!$A$2:$A$3001,0))&amp;"","NOT FOUND"))</f>
        <v/>
      </c>
      <c r="G2167" s="9" t="str">
        <f aca="false">IF($A2167="","",IFERROR(INDEX('2. Schematic Parts'!$D$2:$D$3001,MATCH($A2167,'2. Schematic Parts'!$A$2:$A$3001,0))&amp;"","NOT FOUND"))</f>
        <v/>
      </c>
      <c r="H2167" s="9" t="str">
        <f aca="false">IF($A2167="","",IF(COUNTIF('2. Schematic Parts'!$A$2:$A$3001,$A2167)=0,"NOT IN SCHEMATIC","OK"))</f>
        <v/>
      </c>
      <c r="I2167" s="9" t="str">
        <f aca="false">IF($A2167="","",IF($H2167="NOT IN SCHEMATIC","",IF(UPPER(TRIM($C2167))=UPPER(TRIM($E2167)),"OK","MISMATCH")))</f>
        <v/>
      </c>
      <c r="J2167" s="9" t="str">
        <f aca="false">IF($A2167="","",IF($H2167="NOT IN SCHEMATIC","",IF($F2167="","NO SCH DECAL",IF($D2167="","",IF(UPPER(TRIM($D2167))=UPPER(TRIM($F2167)),"OK","MISMATCH")))))</f>
        <v/>
      </c>
      <c r="K2167" s="16" t="str">
        <f aca="false">IF($A2167="","",SUMPRODUCT(--ISNUMBER(SEARCH(","&amp;TRIM($A2167)&amp;",",","&amp;SUBSTITUTE('1. Master BOM'!$D$2:$D$400," ","")&amp;","))))</f>
        <v/>
      </c>
      <c r="L2167" s="16" t="str">
        <f aca="false">IF($A2167="","",IF($K2167&lt;&gt;1,0,SUMPRODUCT(ISNUMBER(SEARCH(","&amp;TRIM($A2167)&amp;",",","&amp;SUBSTITUTE('1. Master BOM'!$D$2:$D$400," ","")&amp;","))*ROW('1. Master BOM'!$D$2:$D$400))))</f>
        <v/>
      </c>
      <c r="M2167" s="9" t="str">
        <f aca="false">IF($A2167="","",IF($K2167=0,"NOT IN BOM",IF($K2167&gt;1,"MULTIPLE BOM LINES","OK")))</f>
        <v/>
      </c>
      <c r="N2167" s="9" t="str">
        <f aca="false">IF($A2167="","",IF($L2167=0,"—",INDEX('1. Master BOM'!$A$1:$A$400,$L2167)))</f>
        <v/>
      </c>
      <c r="O2167" s="9" t="str">
        <f aca="false">IF($A2167="","",IF($L2167=0,"—",INDEX('1. Master BOM'!$B$1:$B$400,$L2167)))</f>
        <v/>
      </c>
      <c r="P2167" s="9" t="str">
        <f aca="false">IF($A2167="","",IF(OR($H2167="NOT IN SCHEMATIC",$O2167="—"),"",IF($G2167="","NO SCH PN",IF(UPPER(TRIM($G2167))=UPPER(TRIM($O2167)),"OK","MISMATCH"))))</f>
        <v/>
      </c>
      <c r="Q2167" s="9" t="str">
        <f aca="false">IF($A2167="","",IF($L2167=0,"—",INDEX('1. Master BOM'!$E$1:$E$400,$L2167)))</f>
        <v/>
      </c>
      <c r="R2167" s="9" t="str">
        <f aca="false">IF($A2167="","",IF($L2167=0,"—",IF(T(INDEX('1. Master BOM'!$F$1:$F$400,$L2167))="","(not set)",INDEX('1. Master BOM'!$F$1:$F$400,$L2167))))</f>
        <v/>
      </c>
      <c r="S2167" s="9" t="str">
        <f aca="false">IF($A2167="","",IF(OR($R2167="—",$R2167="(not set)",$D2167=""),"",IF(ISNUMBER(SEARCH(SUBSTITUTE(SUBSTITUTE(SUBSTITUTE($R2167,"-",""),"_","")," ",""),SUBSTITUTE(SUBSTITUTE(SUBSTITUTE($D2167,"-",""),"_","")," ",""))),"OK","CHECK")))</f>
        <v/>
      </c>
      <c r="T2167" s="9" t="str">
        <f aca="false">IF($A2167="","",IF(OR($H2167="NOT IN SCHEMATIC",$I2167="MISMATCH",$J2167="MISMATCH",$P2167="MISMATCH",$M2167&lt;&gt;"OK"),"REVIEW","OK"))</f>
        <v/>
      </c>
      <c r="U2167" s="14"/>
      <c r="V2167" s="14"/>
      <c r="W2167" s="17"/>
      <c r="X2167" s="14"/>
    </row>
    <row r="2168" customFormat="false" ht="15" hidden="false" customHeight="false" outlineLevel="0" collapsed="false">
      <c r="A2168" s="9" t="str">
        <f aca="false">IF('3. Layout Parts'!$A2168="","",TRIM('3. Layout Parts'!$A2168))</f>
        <v/>
      </c>
      <c r="B2168" s="9" t="str">
        <f aca="false">IF($A2168="","",'3. Layout Parts'!$D2168)</f>
        <v/>
      </c>
      <c r="C2168" s="9" t="str">
        <f aca="false">IF($A2168="","",'3. Layout Parts'!$B2168)</f>
        <v/>
      </c>
      <c r="D2168" s="9" t="str">
        <f aca="false">IF($A2168="","",'3. Layout Parts'!$C2168)</f>
        <v/>
      </c>
      <c r="E2168" s="9" t="str">
        <f aca="false">IF($A2168="","",IFERROR(INDEX('2. Schematic Parts'!$B$2:$B$3001,MATCH($A2168,'2. Schematic Parts'!$A$2:$A$3001,0)),"NOT FOUND"))</f>
        <v/>
      </c>
      <c r="F2168" s="9" t="str">
        <f aca="false">IF($A2168="","",IFERROR(INDEX('2. Schematic Parts'!$C$2:$C$3001,MATCH($A2168,'2. Schematic Parts'!$A$2:$A$3001,0))&amp;"","NOT FOUND"))</f>
        <v/>
      </c>
      <c r="G2168" s="9" t="str">
        <f aca="false">IF($A2168="","",IFERROR(INDEX('2. Schematic Parts'!$D$2:$D$3001,MATCH($A2168,'2. Schematic Parts'!$A$2:$A$3001,0))&amp;"","NOT FOUND"))</f>
        <v/>
      </c>
      <c r="H2168" s="9" t="str">
        <f aca="false">IF($A2168="","",IF(COUNTIF('2. Schematic Parts'!$A$2:$A$3001,$A2168)=0,"NOT IN SCHEMATIC","OK"))</f>
        <v/>
      </c>
      <c r="I2168" s="9" t="str">
        <f aca="false">IF($A2168="","",IF($H2168="NOT IN SCHEMATIC","",IF(UPPER(TRIM($C2168))=UPPER(TRIM($E2168)),"OK","MISMATCH")))</f>
        <v/>
      </c>
      <c r="J2168" s="9" t="str">
        <f aca="false">IF($A2168="","",IF($H2168="NOT IN SCHEMATIC","",IF($F2168="","NO SCH DECAL",IF($D2168="","",IF(UPPER(TRIM($D2168))=UPPER(TRIM($F2168)),"OK","MISMATCH")))))</f>
        <v/>
      </c>
      <c r="K2168" s="16" t="str">
        <f aca="false">IF($A2168="","",SUMPRODUCT(--ISNUMBER(SEARCH(","&amp;TRIM($A2168)&amp;",",","&amp;SUBSTITUTE('1. Master BOM'!$D$2:$D$400," ","")&amp;","))))</f>
        <v/>
      </c>
      <c r="L2168" s="16" t="str">
        <f aca="false">IF($A2168="","",IF($K2168&lt;&gt;1,0,SUMPRODUCT(ISNUMBER(SEARCH(","&amp;TRIM($A2168)&amp;",",","&amp;SUBSTITUTE('1. Master BOM'!$D$2:$D$400," ","")&amp;","))*ROW('1. Master BOM'!$D$2:$D$400))))</f>
        <v/>
      </c>
      <c r="M2168" s="9" t="str">
        <f aca="false">IF($A2168="","",IF($K2168=0,"NOT IN BOM",IF($K2168&gt;1,"MULTIPLE BOM LINES","OK")))</f>
        <v/>
      </c>
      <c r="N2168" s="9" t="str">
        <f aca="false">IF($A2168="","",IF($L2168=0,"—",INDEX('1. Master BOM'!$A$1:$A$400,$L2168)))</f>
        <v/>
      </c>
      <c r="O2168" s="9" t="str">
        <f aca="false">IF($A2168="","",IF($L2168=0,"—",INDEX('1. Master BOM'!$B$1:$B$400,$L2168)))</f>
        <v/>
      </c>
      <c r="P2168" s="9" t="str">
        <f aca="false">IF($A2168="","",IF(OR($H2168="NOT IN SCHEMATIC",$O2168="—"),"",IF($G2168="","NO SCH PN",IF(UPPER(TRIM($G2168))=UPPER(TRIM($O2168)),"OK","MISMATCH"))))</f>
        <v/>
      </c>
      <c r="Q2168" s="9" t="str">
        <f aca="false">IF($A2168="","",IF($L2168=0,"—",INDEX('1. Master BOM'!$E$1:$E$400,$L2168)))</f>
        <v/>
      </c>
      <c r="R2168" s="9" t="str">
        <f aca="false">IF($A2168="","",IF($L2168=0,"—",IF(T(INDEX('1. Master BOM'!$F$1:$F$400,$L2168))="","(not set)",INDEX('1. Master BOM'!$F$1:$F$400,$L2168))))</f>
        <v/>
      </c>
      <c r="S2168" s="9" t="str">
        <f aca="false">IF($A2168="","",IF(OR($R2168="—",$R2168="(not set)",$D2168=""),"",IF(ISNUMBER(SEARCH(SUBSTITUTE(SUBSTITUTE(SUBSTITUTE($R2168,"-",""),"_","")," ",""),SUBSTITUTE(SUBSTITUTE(SUBSTITUTE($D2168,"-",""),"_","")," ",""))),"OK","CHECK")))</f>
        <v/>
      </c>
      <c r="T2168" s="9" t="str">
        <f aca="false">IF($A2168="","",IF(OR($H2168="NOT IN SCHEMATIC",$I2168="MISMATCH",$J2168="MISMATCH",$P2168="MISMATCH",$M2168&lt;&gt;"OK"),"REVIEW","OK"))</f>
        <v/>
      </c>
      <c r="U2168" s="14"/>
      <c r="V2168" s="14"/>
      <c r="W2168" s="17"/>
      <c r="X2168" s="14"/>
    </row>
    <row r="2169" customFormat="false" ht="15" hidden="false" customHeight="false" outlineLevel="0" collapsed="false">
      <c r="A2169" s="9" t="str">
        <f aca="false">IF('3. Layout Parts'!$A2169="","",TRIM('3. Layout Parts'!$A2169))</f>
        <v/>
      </c>
      <c r="B2169" s="9" t="str">
        <f aca="false">IF($A2169="","",'3. Layout Parts'!$D2169)</f>
        <v/>
      </c>
      <c r="C2169" s="9" t="str">
        <f aca="false">IF($A2169="","",'3. Layout Parts'!$B2169)</f>
        <v/>
      </c>
      <c r="D2169" s="9" t="str">
        <f aca="false">IF($A2169="","",'3. Layout Parts'!$C2169)</f>
        <v/>
      </c>
      <c r="E2169" s="9" t="str">
        <f aca="false">IF($A2169="","",IFERROR(INDEX('2. Schematic Parts'!$B$2:$B$3001,MATCH($A2169,'2. Schematic Parts'!$A$2:$A$3001,0)),"NOT FOUND"))</f>
        <v/>
      </c>
      <c r="F2169" s="9" t="str">
        <f aca="false">IF($A2169="","",IFERROR(INDEX('2. Schematic Parts'!$C$2:$C$3001,MATCH($A2169,'2. Schematic Parts'!$A$2:$A$3001,0))&amp;"","NOT FOUND"))</f>
        <v/>
      </c>
      <c r="G2169" s="9" t="str">
        <f aca="false">IF($A2169="","",IFERROR(INDEX('2. Schematic Parts'!$D$2:$D$3001,MATCH($A2169,'2. Schematic Parts'!$A$2:$A$3001,0))&amp;"","NOT FOUND"))</f>
        <v/>
      </c>
      <c r="H2169" s="9" t="str">
        <f aca="false">IF($A2169="","",IF(COUNTIF('2. Schematic Parts'!$A$2:$A$3001,$A2169)=0,"NOT IN SCHEMATIC","OK"))</f>
        <v/>
      </c>
      <c r="I2169" s="9" t="str">
        <f aca="false">IF($A2169="","",IF($H2169="NOT IN SCHEMATIC","",IF(UPPER(TRIM($C2169))=UPPER(TRIM($E2169)),"OK","MISMATCH")))</f>
        <v/>
      </c>
      <c r="J2169" s="9" t="str">
        <f aca="false">IF($A2169="","",IF($H2169="NOT IN SCHEMATIC","",IF($F2169="","NO SCH DECAL",IF($D2169="","",IF(UPPER(TRIM($D2169))=UPPER(TRIM($F2169)),"OK","MISMATCH")))))</f>
        <v/>
      </c>
      <c r="K2169" s="16" t="str">
        <f aca="false">IF($A2169="","",SUMPRODUCT(--ISNUMBER(SEARCH(","&amp;TRIM($A2169)&amp;",",","&amp;SUBSTITUTE('1. Master BOM'!$D$2:$D$400," ","")&amp;","))))</f>
        <v/>
      </c>
      <c r="L2169" s="16" t="str">
        <f aca="false">IF($A2169="","",IF($K2169&lt;&gt;1,0,SUMPRODUCT(ISNUMBER(SEARCH(","&amp;TRIM($A2169)&amp;",",","&amp;SUBSTITUTE('1. Master BOM'!$D$2:$D$400," ","")&amp;","))*ROW('1. Master BOM'!$D$2:$D$400))))</f>
        <v/>
      </c>
      <c r="M2169" s="9" t="str">
        <f aca="false">IF($A2169="","",IF($K2169=0,"NOT IN BOM",IF($K2169&gt;1,"MULTIPLE BOM LINES","OK")))</f>
        <v/>
      </c>
      <c r="N2169" s="9" t="str">
        <f aca="false">IF($A2169="","",IF($L2169=0,"—",INDEX('1. Master BOM'!$A$1:$A$400,$L2169)))</f>
        <v/>
      </c>
      <c r="O2169" s="9" t="str">
        <f aca="false">IF($A2169="","",IF($L2169=0,"—",INDEX('1. Master BOM'!$B$1:$B$400,$L2169)))</f>
        <v/>
      </c>
      <c r="P2169" s="9" t="str">
        <f aca="false">IF($A2169="","",IF(OR($H2169="NOT IN SCHEMATIC",$O2169="—"),"",IF($G2169="","NO SCH PN",IF(UPPER(TRIM($G2169))=UPPER(TRIM($O2169)),"OK","MISMATCH"))))</f>
        <v/>
      </c>
      <c r="Q2169" s="9" t="str">
        <f aca="false">IF($A2169="","",IF($L2169=0,"—",INDEX('1. Master BOM'!$E$1:$E$400,$L2169)))</f>
        <v/>
      </c>
      <c r="R2169" s="9" t="str">
        <f aca="false">IF($A2169="","",IF($L2169=0,"—",IF(T(INDEX('1. Master BOM'!$F$1:$F$400,$L2169))="","(not set)",INDEX('1. Master BOM'!$F$1:$F$400,$L2169))))</f>
        <v/>
      </c>
      <c r="S2169" s="9" t="str">
        <f aca="false">IF($A2169="","",IF(OR($R2169="—",$R2169="(not set)",$D2169=""),"",IF(ISNUMBER(SEARCH(SUBSTITUTE(SUBSTITUTE(SUBSTITUTE($R2169,"-",""),"_","")," ",""),SUBSTITUTE(SUBSTITUTE(SUBSTITUTE($D2169,"-",""),"_","")," ",""))),"OK","CHECK")))</f>
        <v/>
      </c>
      <c r="T2169" s="9" t="str">
        <f aca="false">IF($A2169="","",IF(OR($H2169="NOT IN SCHEMATIC",$I2169="MISMATCH",$J2169="MISMATCH",$P2169="MISMATCH",$M2169&lt;&gt;"OK"),"REVIEW","OK"))</f>
        <v/>
      </c>
      <c r="U2169" s="14"/>
      <c r="V2169" s="14"/>
      <c r="W2169" s="17"/>
      <c r="X2169" s="14"/>
    </row>
    <row r="2170" customFormat="false" ht="15" hidden="false" customHeight="false" outlineLevel="0" collapsed="false">
      <c r="A2170" s="9" t="str">
        <f aca="false">IF('3. Layout Parts'!$A2170="","",TRIM('3. Layout Parts'!$A2170))</f>
        <v/>
      </c>
      <c r="B2170" s="9" t="str">
        <f aca="false">IF($A2170="","",'3. Layout Parts'!$D2170)</f>
        <v/>
      </c>
      <c r="C2170" s="9" t="str">
        <f aca="false">IF($A2170="","",'3. Layout Parts'!$B2170)</f>
        <v/>
      </c>
      <c r="D2170" s="9" t="str">
        <f aca="false">IF($A2170="","",'3. Layout Parts'!$C2170)</f>
        <v/>
      </c>
      <c r="E2170" s="9" t="str">
        <f aca="false">IF($A2170="","",IFERROR(INDEX('2. Schematic Parts'!$B$2:$B$3001,MATCH($A2170,'2. Schematic Parts'!$A$2:$A$3001,0)),"NOT FOUND"))</f>
        <v/>
      </c>
      <c r="F2170" s="9" t="str">
        <f aca="false">IF($A2170="","",IFERROR(INDEX('2. Schematic Parts'!$C$2:$C$3001,MATCH($A2170,'2. Schematic Parts'!$A$2:$A$3001,0))&amp;"","NOT FOUND"))</f>
        <v/>
      </c>
      <c r="G2170" s="9" t="str">
        <f aca="false">IF($A2170="","",IFERROR(INDEX('2. Schematic Parts'!$D$2:$D$3001,MATCH($A2170,'2. Schematic Parts'!$A$2:$A$3001,0))&amp;"","NOT FOUND"))</f>
        <v/>
      </c>
      <c r="H2170" s="9" t="str">
        <f aca="false">IF($A2170="","",IF(COUNTIF('2. Schematic Parts'!$A$2:$A$3001,$A2170)=0,"NOT IN SCHEMATIC","OK"))</f>
        <v/>
      </c>
      <c r="I2170" s="9" t="str">
        <f aca="false">IF($A2170="","",IF($H2170="NOT IN SCHEMATIC","",IF(UPPER(TRIM($C2170))=UPPER(TRIM($E2170)),"OK","MISMATCH")))</f>
        <v/>
      </c>
      <c r="J2170" s="9" t="str">
        <f aca="false">IF($A2170="","",IF($H2170="NOT IN SCHEMATIC","",IF($F2170="","NO SCH DECAL",IF($D2170="","",IF(UPPER(TRIM($D2170))=UPPER(TRIM($F2170)),"OK","MISMATCH")))))</f>
        <v/>
      </c>
      <c r="K2170" s="16" t="str">
        <f aca="false">IF($A2170="","",SUMPRODUCT(--ISNUMBER(SEARCH(","&amp;TRIM($A2170)&amp;",",","&amp;SUBSTITUTE('1. Master BOM'!$D$2:$D$400," ","")&amp;","))))</f>
        <v/>
      </c>
      <c r="L2170" s="16" t="str">
        <f aca="false">IF($A2170="","",IF($K2170&lt;&gt;1,0,SUMPRODUCT(ISNUMBER(SEARCH(","&amp;TRIM($A2170)&amp;",",","&amp;SUBSTITUTE('1. Master BOM'!$D$2:$D$400," ","")&amp;","))*ROW('1. Master BOM'!$D$2:$D$400))))</f>
        <v/>
      </c>
      <c r="M2170" s="9" t="str">
        <f aca="false">IF($A2170="","",IF($K2170=0,"NOT IN BOM",IF($K2170&gt;1,"MULTIPLE BOM LINES","OK")))</f>
        <v/>
      </c>
      <c r="N2170" s="9" t="str">
        <f aca="false">IF($A2170="","",IF($L2170=0,"—",INDEX('1. Master BOM'!$A$1:$A$400,$L2170)))</f>
        <v/>
      </c>
      <c r="O2170" s="9" t="str">
        <f aca="false">IF($A2170="","",IF($L2170=0,"—",INDEX('1. Master BOM'!$B$1:$B$400,$L2170)))</f>
        <v/>
      </c>
      <c r="P2170" s="9" t="str">
        <f aca="false">IF($A2170="","",IF(OR($H2170="NOT IN SCHEMATIC",$O2170="—"),"",IF($G2170="","NO SCH PN",IF(UPPER(TRIM($G2170))=UPPER(TRIM($O2170)),"OK","MISMATCH"))))</f>
        <v/>
      </c>
      <c r="Q2170" s="9" t="str">
        <f aca="false">IF($A2170="","",IF($L2170=0,"—",INDEX('1. Master BOM'!$E$1:$E$400,$L2170)))</f>
        <v/>
      </c>
      <c r="R2170" s="9" t="str">
        <f aca="false">IF($A2170="","",IF($L2170=0,"—",IF(T(INDEX('1. Master BOM'!$F$1:$F$400,$L2170))="","(not set)",INDEX('1. Master BOM'!$F$1:$F$400,$L2170))))</f>
        <v/>
      </c>
      <c r="S2170" s="9" t="str">
        <f aca="false">IF($A2170="","",IF(OR($R2170="—",$R2170="(not set)",$D2170=""),"",IF(ISNUMBER(SEARCH(SUBSTITUTE(SUBSTITUTE(SUBSTITUTE($R2170,"-",""),"_","")," ",""),SUBSTITUTE(SUBSTITUTE(SUBSTITUTE($D2170,"-",""),"_","")," ",""))),"OK","CHECK")))</f>
        <v/>
      </c>
      <c r="T2170" s="9" t="str">
        <f aca="false">IF($A2170="","",IF(OR($H2170="NOT IN SCHEMATIC",$I2170="MISMATCH",$J2170="MISMATCH",$P2170="MISMATCH",$M2170&lt;&gt;"OK"),"REVIEW","OK"))</f>
        <v/>
      </c>
      <c r="U2170" s="14"/>
      <c r="V2170" s="14"/>
      <c r="W2170" s="17"/>
      <c r="X2170" s="14"/>
    </row>
    <row r="2171" customFormat="false" ht="15" hidden="false" customHeight="false" outlineLevel="0" collapsed="false">
      <c r="A2171" s="9" t="str">
        <f aca="false">IF('3. Layout Parts'!$A2171="","",TRIM('3. Layout Parts'!$A2171))</f>
        <v/>
      </c>
      <c r="B2171" s="9" t="str">
        <f aca="false">IF($A2171="","",'3. Layout Parts'!$D2171)</f>
        <v/>
      </c>
      <c r="C2171" s="9" t="str">
        <f aca="false">IF($A2171="","",'3. Layout Parts'!$B2171)</f>
        <v/>
      </c>
      <c r="D2171" s="9" t="str">
        <f aca="false">IF($A2171="","",'3. Layout Parts'!$C2171)</f>
        <v/>
      </c>
      <c r="E2171" s="9" t="str">
        <f aca="false">IF($A2171="","",IFERROR(INDEX('2. Schematic Parts'!$B$2:$B$3001,MATCH($A2171,'2. Schematic Parts'!$A$2:$A$3001,0)),"NOT FOUND"))</f>
        <v/>
      </c>
      <c r="F2171" s="9" t="str">
        <f aca="false">IF($A2171="","",IFERROR(INDEX('2. Schematic Parts'!$C$2:$C$3001,MATCH($A2171,'2. Schematic Parts'!$A$2:$A$3001,0))&amp;"","NOT FOUND"))</f>
        <v/>
      </c>
      <c r="G2171" s="9" t="str">
        <f aca="false">IF($A2171="","",IFERROR(INDEX('2. Schematic Parts'!$D$2:$D$3001,MATCH($A2171,'2. Schematic Parts'!$A$2:$A$3001,0))&amp;"","NOT FOUND"))</f>
        <v/>
      </c>
      <c r="H2171" s="9" t="str">
        <f aca="false">IF($A2171="","",IF(COUNTIF('2. Schematic Parts'!$A$2:$A$3001,$A2171)=0,"NOT IN SCHEMATIC","OK"))</f>
        <v/>
      </c>
      <c r="I2171" s="9" t="str">
        <f aca="false">IF($A2171="","",IF($H2171="NOT IN SCHEMATIC","",IF(UPPER(TRIM($C2171))=UPPER(TRIM($E2171)),"OK","MISMATCH")))</f>
        <v/>
      </c>
      <c r="J2171" s="9" t="str">
        <f aca="false">IF($A2171="","",IF($H2171="NOT IN SCHEMATIC","",IF($F2171="","NO SCH DECAL",IF($D2171="","",IF(UPPER(TRIM($D2171))=UPPER(TRIM($F2171)),"OK","MISMATCH")))))</f>
        <v/>
      </c>
      <c r="K2171" s="16" t="str">
        <f aca="false">IF($A2171="","",SUMPRODUCT(--ISNUMBER(SEARCH(","&amp;TRIM($A2171)&amp;",",","&amp;SUBSTITUTE('1. Master BOM'!$D$2:$D$400," ","")&amp;","))))</f>
        <v/>
      </c>
      <c r="L2171" s="16" t="str">
        <f aca="false">IF($A2171="","",IF($K2171&lt;&gt;1,0,SUMPRODUCT(ISNUMBER(SEARCH(","&amp;TRIM($A2171)&amp;",",","&amp;SUBSTITUTE('1. Master BOM'!$D$2:$D$400," ","")&amp;","))*ROW('1. Master BOM'!$D$2:$D$400))))</f>
        <v/>
      </c>
      <c r="M2171" s="9" t="str">
        <f aca="false">IF($A2171="","",IF($K2171=0,"NOT IN BOM",IF($K2171&gt;1,"MULTIPLE BOM LINES","OK")))</f>
        <v/>
      </c>
      <c r="N2171" s="9" t="str">
        <f aca="false">IF($A2171="","",IF($L2171=0,"—",INDEX('1. Master BOM'!$A$1:$A$400,$L2171)))</f>
        <v/>
      </c>
      <c r="O2171" s="9" t="str">
        <f aca="false">IF($A2171="","",IF($L2171=0,"—",INDEX('1. Master BOM'!$B$1:$B$400,$L2171)))</f>
        <v/>
      </c>
      <c r="P2171" s="9" t="str">
        <f aca="false">IF($A2171="","",IF(OR($H2171="NOT IN SCHEMATIC",$O2171="—"),"",IF($G2171="","NO SCH PN",IF(UPPER(TRIM($G2171))=UPPER(TRIM($O2171)),"OK","MISMATCH"))))</f>
        <v/>
      </c>
      <c r="Q2171" s="9" t="str">
        <f aca="false">IF($A2171="","",IF($L2171=0,"—",INDEX('1. Master BOM'!$E$1:$E$400,$L2171)))</f>
        <v/>
      </c>
      <c r="R2171" s="9" t="str">
        <f aca="false">IF($A2171="","",IF($L2171=0,"—",IF(T(INDEX('1. Master BOM'!$F$1:$F$400,$L2171))="","(not set)",INDEX('1. Master BOM'!$F$1:$F$400,$L2171))))</f>
        <v/>
      </c>
      <c r="S2171" s="9" t="str">
        <f aca="false">IF($A2171="","",IF(OR($R2171="—",$R2171="(not set)",$D2171=""),"",IF(ISNUMBER(SEARCH(SUBSTITUTE(SUBSTITUTE(SUBSTITUTE($R2171,"-",""),"_","")," ",""),SUBSTITUTE(SUBSTITUTE(SUBSTITUTE($D2171,"-",""),"_","")," ",""))),"OK","CHECK")))</f>
        <v/>
      </c>
      <c r="T2171" s="9" t="str">
        <f aca="false">IF($A2171="","",IF(OR($H2171="NOT IN SCHEMATIC",$I2171="MISMATCH",$J2171="MISMATCH",$P2171="MISMATCH",$M2171&lt;&gt;"OK"),"REVIEW","OK"))</f>
        <v/>
      </c>
      <c r="U2171" s="14"/>
      <c r="V2171" s="14"/>
      <c r="W2171" s="17"/>
      <c r="X2171" s="14"/>
    </row>
    <row r="2172" customFormat="false" ht="15" hidden="false" customHeight="false" outlineLevel="0" collapsed="false">
      <c r="A2172" s="9" t="str">
        <f aca="false">IF('3. Layout Parts'!$A2172="","",TRIM('3. Layout Parts'!$A2172))</f>
        <v/>
      </c>
      <c r="B2172" s="9" t="str">
        <f aca="false">IF($A2172="","",'3. Layout Parts'!$D2172)</f>
        <v/>
      </c>
      <c r="C2172" s="9" t="str">
        <f aca="false">IF($A2172="","",'3. Layout Parts'!$B2172)</f>
        <v/>
      </c>
      <c r="D2172" s="9" t="str">
        <f aca="false">IF($A2172="","",'3. Layout Parts'!$C2172)</f>
        <v/>
      </c>
      <c r="E2172" s="9" t="str">
        <f aca="false">IF($A2172="","",IFERROR(INDEX('2. Schematic Parts'!$B$2:$B$3001,MATCH($A2172,'2. Schematic Parts'!$A$2:$A$3001,0)),"NOT FOUND"))</f>
        <v/>
      </c>
      <c r="F2172" s="9" t="str">
        <f aca="false">IF($A2172="","",IFERROR(INDEX('2. Schematic Parts'!$C$2:$C$3001,MATCH($A2172,'2. Schematic Parts'!$A$2:$A$3001,0))&amp;"","NOT FOUND"))</f>
        <v/>
      </c>
      <c r="G2172" s="9" t="str">
        <f aca="false">IF($A2172="","",IFERROR(INDEX('2. Schematic Parts'!$D$2:$D$3001,MATCH($A2172,'2. Schematic Parts'!$A$2:$A$3001,0))&amp;"","NOT FOUND"))</f>
        <v/>
      </c>
      <c r="H2172" s="9" t="str">
        <f aca="false">IF($A2172="","",IF(COUNTIF('2. Schematic Parts'!$A$2:$A$3001,$A2172)=0,"NOT IN SCHEMATIC","OK"))</f>
        <v/>
      </c>
      <c r="I2172" s="9" t="str">
        <f aca="false">IF($A2172="","",IF($H2172="NOT IN SCHEMATIC","",IF(UPPER(TRIM($C2172))=UPPER(TRIM($E2172)),"OK","MISMATCH")))</f>
        <v/>
      </c>
      <c r="J2172" s="9" t="str">
        <f aca="false">IF($A2172="","",IF($H2172="NOT IN SCHEMATIC","",IF($F2172="","NO SCH DECAL",IF($D2172="","",IF(UPPER(TRIM($D2172))=UPPER(TRIM($F2172)),"OK","MISMATCH")))))</f>
        <v/>
      </c>
      <c r="K2172" s="16" t="str">
        <f aca="false">IF($A2172="","",SUMPRODUCT(--ISNUMBER(SEARCH(","&amp;TRIM($A2172)&amp;",",","&amp;SUBSTITUTE('1. Master BOM'!$D$2:$D$400," ","")&amp;","))))</f>
        <v/>
      </c>
      <c r="L2172" s="16" t="str">
        <f aca="false">IF($A2172="","",IF($K2172&lt;&gt;1,0,SUMPRODUCT(ISNUMBER(SEARCH(","&amp;TRIM($A2172)&amp;",",","&amp;SUBSTITUTE('1. Master BOM'!$D$2:$D$400," ","")&amp;","))*ROW('1. Master BOM'!$D$2:$D$400))))</f>
        <v/>
      </c>
      <c r="M2172" s="9" t="str">
        <f aca="false">IF($A2172="","",IF($K2172=0,"NOT IN BOM",IF($K2172&gt;1,"MULTIPLE BOM LINES","OK")))</f>
        <v/>
      </c>
      <c r="N2172" s="9" t="str">
        <f aca="false">IF($A2172="","",IF($L2172=0,"—",INDEX('1. Master BOM'!$A$1:$A$400,$L2172)))</f>
        <v/>
      </c>
      <c r="O2172" s="9" t="str">
        <f aca="false">IF($A2172="","",IF($L2172=0,"—",INDEX('1. Master BOM'!$B$1:$B$400,$L2172)))</f>
        <v/>
      </c>
      <c r="P2172" s="9" t="str">
        <f aca="false">IF($A2172="","",IF(OR($H2172="NOT IN SCHEMATIC",$O2172="—"),"",IF($G2172="","NO SCH PN",IF(UPPER(TRIM($G2172))=UPPER(TRIM($O2172)),"OK","MISMATCH"))))</f>
        <v/>
      </c>
      <c r="Q2172" s="9" t="str">
        <f aca="false">IF($A2172="","",IF($L2172=0,"—",INDEX('1. Master BOM'!$E$1:$E$400,$L2172)))</f>
        <v/>
      </c>
      <c r="R2172" s="9" t="str">
        <f aca="false">IF($A2172="","",IF($L2172=0,"—",IF(T(INDEX('1. Master BOM'!$F$1:$F$400,$L2172))="","(not set)",INDEX('1. Master BOM'!$F$1:$F$400,$L2172))))</f>
        <v/>
      </c>
      <c r="S2172" s="9" t="str">
        <f aca="false">IF($A2172="","",IF(OR($R2172="—",$R2172="(not set)",$D2172=""),"",IF(ISNUMBER(SEARCH(SUBSTITUTE(SUBSTITUTE(SUBSTITUTE($R2172,"-",""),"_","")," ",""),SUBSTITUTE(SUBSTITUTE(SUBSTITUTE($D2172,"-",""),"_","")," ",""))),"OK","CHECK")))</f>
        <v/>
      </c>
      <c r="T2172" s="9" t="str">
        <f aca="false">IF($A2172="","",IF(OR($H2172="NOT IN SCHEMATIC",$I2172="MISMATCH",$J2172="MISMATCH",$P2172="MISMATCH",$M2172&lt;&gt;"OK"),"REVIEW","OK"))</f>
        <v/>
      </c>
      <c r="U2172" s="14"/>
      <c r="V2172" s="14"/>
      <c r="W2172" s="17"/>
      <c r="X2172" s="14"/>
    </row>
    <row r="2173" customFormat="false" ht="15" hidden="false" customHeight="false" outlineLevel="0" collapsed="false">
      <c r="A2173" s="9" t="str">
        <f aca="false">IF('3. Layout Parts'!$A2173="","",TRIM('3. Layout Parts'!$A2173))</f>
        <v/>
      </c>
      <c r="B2173" s="9" t="str">
        <f aca="false">IF($A2173="","",'3. Layout Parts'!$D2173)</f>
        <v/>
      </c>
      <c r="C2173" s="9" t="str">
        <f aca="false">IF($A2173="","",'3. Layout Parts'!$B2173)</f>
        <v/>
      </c>
      <c r="D2173" s="9" t="str">
        <f aca="false">IF($A2173="","",'3. Layout Parts'!$C2173)</f>
        <v/>
      </c>
      <c r="E2173" s="9" t="str">
        <f aca="false">IF($A2173="","",IFERROR(INDEX('2. Schematic Parts'!$B$2:$B$3001,MATCH($A2173,'2. Schematic Parts'!$A$2:$A$3001,0)),"NOT FOUND"))</f>
        <v/>
      </c>
      <c r="F2173" s="9" t="str">
        <f aca="false">IF($A2173="","",IFERROR(INDEX('2. Schematic Parts'!$C$2:$C$3001,MATCH($A2173,'2. Schematic Parts'!$A$2:$A$3001,0))&amp;"","NOT FOUND"))</f>
        <v/>
      </c>
      <c r="G2173" s="9" t="str">
        <f aca="false">IF($A2173="","",IFERROR(INDEX('2. Schematic Parts'!$D$2:$D$3001,MATCH($A2173,'2. Schematic Parts'!$A$2:$A$3001,0))&amp;"","NOT FOUND"))</f>
        <v/>
      </c>
      <c r="H2173" s="9" t="str">
        <f aca="false">IF($A2173="","",IF(COUNTIF('2. Schematic Parts'!$A$2:$A$3001,$A2173)=0,"NOT IN SCHEMATIC","OK"))</f>
        <v/>
      </c>
      <c r="I2173" s="9" t="str">
        <f aca="false">IF($A2173="","",IF($H2173="NOT IN SCHEMATIC","",IF(UPPER(TRIM($C2173))=UPPER(TRIM($E2173)),"OK","MISMATCH")))</f>
        <v/>
      </c>
      <c r="J2173" s="9" t="str">
        <f aca="false">IF($A2173="","",IF($H2173="NOT IN SCHEMATIC","",IF($F2173="","NO SCH DECAL",IF($D2173="","",IF(UPPER(TRIM($D2173))=UPPER(TRIM($F2173)),"OK","MISMATCH")))))</f>
        <v/>
      </c>
      <c r="K2173" s="16" t="str">
        <f aca="false">IF($A2173="","",SUMPRODUCT(--ISNUMBER(SEARCH(","&amp;TRIM($A2173)&amp;",",","&amp;SUBSTITUTE('1. Master BOM'!$D$2:$D$400," ","")&amp;","))))</f>
        <v/>
      </c>
      <c r="L2173" s="16" t="str">
        <f aca="false">IF($A2173="","",IF($K2173&lt;&gt;1,0,SUMPRODUCT(ISNUMBER(SEARCH(","&amp;TRIM($A2173)&amp;",",","&amp;SUBSTITUTE('1. Master BOM'!$D$2:$D$400," ","")&amp;","))*ROW('1. Master BOM'!$D$2:$D$400))))</f>
        <v/>
      </c>
      <c r="M2173" s="9" t="str">
        <f aca="false">IF($A2173="","",IF($K2173=0,"NOT IN BOM",IF($K2173&gt;1,"MULTIPLE BOM LINES","OK")))</f>
        <v/>
      </c>
      <c r="N2173" s="9" t="str">
        <f aca="false">IF($A2173="","",IF($L2173=0,"—",INDEX('1. Master BOM'!$A$1:$A$400,$L2173)))</f>
        <v/>
      </c>
      <c r="O2173" s="9" t="str">
        <f aca="false">IF($A2173="","",IF($L2173=0,"—",INDEX('1. Master BOM'!$B$1:$B$400,$L2173)))</f>
        <v/>
      </c>
      <c r="P2173" s="9" t="str">
        <f aca="false">IF($A2173="","",IF(OR($H2173="NOT IN SCHEMATIC",$O2173="—"),"",IF($G2173="","NO SCH PN",IF(UPPER(TRIM($G2173))=UPPER(TRIM($O2173)),"OK","MISMATCH"))))</f>
        <v/>
      </c>
      <c r="Q2173" s="9" t="str">
        <f aca="false">IF($A2173="","",IF($L2173=0,"—",INDEX('1. Master BOM'!$E$1:$E$400,$L2173)))</f>
        <v/>
      </c>
      <c r="R2173" s="9" t="str">
        <f aca="false">IF($A2173="","",IF($L2173=0,"—",IF(T(INDEX('1. Master BOM'!$F$1:$F$400,$L2173))="","(not set)",INDEX('1. Master BOM'!$F$1:$F$400,$L2173))))</f>
        <v/>
      </c>
      <c r="S2173" s="9" t="str">
        <f aca="false">IF($A2173="","",IF(OR($R2173="—",$R2173="(not set)",$D2173=""),"",IF(ISNUMBER(SEARCH(SUBSTITUTE(SUBSTITUTE(SUBSTITUTE($R2173,"-",""),"_","")," ",""),SUBSTITUTE(SUBSTITUTE(SUBSTITUTE($D2173,"-",""),"_","")," ",""))),"OK","CHECK")))</f>
        <v/>
      </c>
      <c r="T2173" s="9" t="str">
        <f aca="false">IF($A2173="","",IF(OR($H2173="NOT IN SCHEMATIC",$I2173="MISMATCH",$J2173="MISMATCH",$P2173="MISMATCH",$M2173&lt;&gt;"OK"),"REVIEW","OK"))</f>
        <v/>
      </c>
      <c r="U2173" s="14"/>
      <c r="V2173" s="14"/>
      <c r="W2173" s="17"/>
      <c r="X2173" s="14"/>
    </row>
    <row r="2174" customFormat="false" ht="15" hidden="false" customHeight="false" outlineLevel="0" collapsed="false">
      <c r="A2174" s="9" t="str">
        <f aca="false">IF('3. Layout Parts'!$A2174="","",TRIM('3. Layout Parts'!$A2174))</f>
        <v/>
      </c>
      <c r="B2174" s="9" t="str">
        <f aca="false">IF($A2174="","",'3. Layout Parts'!$D2174)</f>
        <v/>
      </c>
      <c r="C2174" s="9" t="str">
        <f aca="false">IF($A2174="","",'3. Layout Parts'!$B2174)</f>
        <v/>
      </c>
      <c r="D2174" s="9" t="str">
        <f aca="false">IF($A2174="","",'3. Layout Parts'!$C2174)</f>
        <v/>
      </c>
      <c r="E2174" s="9" t="str">
        <f aca="false">IF($A2174="","",IFERROR(INDEX('2. Schematic Parts'!$B$2:$B$3001,MATCH($A2174,'2. Schematic Parts'!$A$2:$A$3001,0)),"NOT FOUND"))</f>
        <v/>
      </c>
      <c r="F2174" s="9" t="str">
        <f aca="false">IF($A2174="","",IFERROR(INDEX('2. Schematic Parts'!$C$2:$C$3001,MATCH($A2174,'2. Schematic Parts'!$A$2:$A$3001,0))&amp;"","NOT FOUND"))</f>
        <v/>
      </c>
      <c r="G2174" s="9" t="str">
        <f aca="false">IF($A2174="","",IFERROR(INDEX('2. Schematic Parts'!$D$2:$D$3001,MATCH($A2174,'2. Schematic Parts'!$A$2:$A$3001,0))&amp;"","NOT FOUND"))</f>
        <v/>
      </c>
      <c r="H2174" s="9" t="str">
        <f aca="false">IF($A2174="","",IF(COUNTIF('2. Schematic Parts'!$A$2:$A$3001,$A2174)=0,"NOT IN SCHEMATIC","OK"))</f>
        <v/>
      </c>
      <c r="I2174" s="9" t="str">
        <f aca="false">IF($A2174="","",IF($H2174="NOT IN SCHEMATIC","",IF(UPPER(TRIM($C2174))=UPPER(TRIM($E2174)),"OK","MISMATCH")))</f>
        <v/>
      </c>
      <c r="J2174" s="9" t="str">
        <f aca="false">IF($A2174="","",IF($H2174="NOT IN SCHEMATIC","",IF($F2174="","NO SCH DECAL",IF($D2174="","",IF(UPPER(TRIM($D2174))=UPPER(TRIM($F2174)),"OK","MISMATCH")))))</f>
        <v/>
      </c>
      <c r="K2174" s="16" t="str">
        <f aca="false">IF($A2174="","",SUMPRODUCT(--ISNUMBER(SEARCH(","&amp;TRIM($A2174)&amp;",",","&amp;SUBSTITUTE('1. Master BOM'!$D$2:$D$400," ","")&amp;","))))</f>
        <v/>
      </c>
      <c r="L2174" s="16" t="str">
        <f aca="false">IF($A2174="","",IF($K2174&lt;&gt;1,0,SUMPRODUCT(ISNUMBER(SEARCH(","&amp;TRIM($A2174)&amp;",",","&amp;SUBSTITUTE('1. Master BOM'!$D$2:$D$400," ","")&amp;","))*ROW('1. Master BOM'!$D$2:$D$400))))</f>
        <v/>
      </c>
      <c r="M2174" s="9" t="str">
        <f aca="false">IF($A2174="","",IF($K2174=0,"NOT IN BOM",IF($K2174&gt;1,"MULTIPLE BOM LINES","OK")))</f>
        <v/>
      </c>
      <c r="N2174" s="9" t="str">
        <f aca="false">IF($A2174="","",IF($L2174=0,"—",INDEX('1. Master BOM'!$A$1:$A$400,$L2174)))</f>
        <v/>
      </c>
      <c r="O2174" s="9" t="str">
        <f aca="false">IF($A2174="","",IF($L2174=0,"—",INDEX('1. Master BOM'!$B$1:$B$400,$L2174)))</f>
        <v/>
      </c>
      <c r="P2174" s="9" t="str">
        <f aca="false">IF($A2174="","",IF(OR($H2174="NOT IN SCHEMATIC",$O2174="—"),"",IF($G2174="","NO SCH PN",IF(UPPER(TRIM($G2174))=UPPER(TRIM($O2174)),"OK","MISMATCH"))))</f>
        <v/>
      </c>
      <c r="Q2174" s="9" t="str">
        <f aca="false">IF($A2174="","",IF($L2174=0,"—",INDEX('1. Master BOM'!$E$1:$E$400,$L2174)))</f>
        <v/>
      </c>
      <c r="R2174" s="9" t="str">
        <f aca="false">IF($A2174="","",IF($L2174=0,"—",IF(T(INDEX('1. Master BOM'!$F$1:$F$400,$L2174))="","(not set)",INDEX('1. Master BOM'!$F$1:$F$400,$L2174))))</f>
        <v/>
      </c>
      <c r="S2174" s="9" t="str">
        <f aca="false">IF($A2174="","",IF(OR($R2174="—",$R2174="(not set)",$D2174=""),"",IF(ISNUMBER(SEARCH(SUBSTITUTE(SUBSTITUTE(SUBSTITUTE($R2174,"-",""),"_","")," ",""),SUBSTITUTE(SUBSTITUTE(SUBSTITUTE($D2174,"-",""),"_","")," ",""))),"OK","CHECK")))</f>
        <v/>
      </c>
      <c r="T2174" s="9" t="str">
        <f aca="false">IF($A2174="","",IF(OR($H2174="NOT IN SCHEMATIC",$I2174="MISMATCH",$J2174="MISMATCH",$P2174="MISMATCH",$M2174&lt;&gt;"OK"),"REVIEW","OK"))</f>
        <v/>
      </c>
      <c r="U2174" s="14"/>
      <c r="V2174" s="14"/>
      <c r="W2174" s="17"/>
      <c r="X2174" s="14"/>
    </row>
    <row r="2175" customFormat="false" ht="15" hidden="false" customHeight="false" outlineLevel="0" collapsed="false">
      <c r="A2175" s="9" t="str">
        <f aca="false">IF('3. Layout Parts'!$A2175="","",TRIM('3. Layout Parts'!$A2175))</f>
        <v/>
      </c>
      <c r="B2175" s="9" t="str">
        <f aca="false">IF($A2175="","",'3. Layout Parts'!$D2175)</f>
        <v/>
      </c>
      <c r="C2175" s="9" t="str">
        <f aca="false">IF($A2175="","",'3. Layout Parts'!$B2175)</f>
        <v/>
      </c>
      <c r="D2175" s="9" t="str">
        <f aca="false">IF($A2175="","",'3. Layout Parts'!$C2175)</f>
        <v/>
      </c>
      <c r="E2175" s="9" t="str">
        <f aca="false">IF($A2175="","",IFERROR(INDEX('2. Schematic Parts'!$B$2:$B$3001,MATCH($A2175,'2. Schematic Parts'!$A$2:$A$3001,0)),"NOT FOUND"))</f>
        <v/>
      </c>
      <c r="F2175" s="9" t="str">
        <f aca="false">IF($A2175="","",IFERROR(INDEX('2. Schematic Parts'!$C$2:$C$3001,MATCH($A2175,'2. Schematic Parts'!$A$2:$A$3001,0))&amp;"","NOT FOUND"))</f>
        <v/>
      </c>
      <c r="G2175" s="9" t="str">
        <f aca="false">IF($A2175="","",IFERROR(INDEX('2. Schematic Parts'!$D$2:$D$3001,MATCH($A2175,'2. Schematic Parts'!$A$2:$A$3001,0))&amp;"","NOT FOUND"))</f>
        <v/>
      </c>
      <c r="H2175" s="9" t="str">
        <f aca="false">IF($A2175="","",IF(COUNTIF('2. Schematic Parts'!$A$2:$A$3001,$A2175)=0,"NOT IN SCHEMATIC","OK"))</f>
        <v/>
      </c>
      <c r="I2175" s="9" t="str">
        <f aca="false">IF($A2175="","",IF($H2175="NOT IN SCHEMATIC","",IF(UPPER(TRIM($C2175))=UPPER(TRIM($E2175)),"OK","MISMATCH")))</f>
        <v/>
      </c>
      <c r="J2175" s="9" t="str">
        <f aca="false">IF($A2175="","",IF($H2175="NOT IN SCHEMATIC","",IF($F2175="","NO SCH DECAL",IF($D2175="","",IF(UPPER(TRIM($D2175))=UPPER(TRIM($F2175)),"OK","MISMATCH")))))</f>
        <v/>
      </c>
      <c r="K2175" s="16" t="str">
        <f aca="false">IF($A2175="","",SUMPRODUCT(--ISNUMBER(SEARCH(","&amp;TRIM($A2175)&amp;",",","&amp;SUBSTITUTE('1. Master BOM'!$D$2:$D$400," ","")&amp;","))))</f>
        <v/>
      </c>
      <c r="L2175" s="16" t="str">
        <f aca="false">IF($A2175="","",IF($K2175&lt;&gt;1,0,SUMPRODUCT(ISNUMBER(SEARCH(","&amp;TRIM($A2175)&amp;",",","&amp;SUBSTITUTE('1. Master BOM'!$D$2:$D$400," ","")&amp;","))*ROW('1. Master BOM'!$D$2:$D$400))))</f>
        <v/>
      </c>
      <c r="M2175" s="9" t="str">
        <f aca="false">IF($A2175="","",IF($K2175=0,"NOT IN BOM",IF($K2175&gt;1,"MULTIPLE BOM LINES","OK")))</f>
        <v/>
      </c>
      <c r="N2175" s="9" t="str">
        <f aca="false">IF($A2175="","",IF($L2175=0,"—",INDEX('1. Master BOM'!$A$1:$A$400,$L2175)))</f>
        <v/>
      </c>
      <c r="O2175" s="9" t="str">
        <f aca="false">IF($A2175="","",IF($L2175=0,"—",INDEX('1. Master BOM'!$B$1:$B$400,$L2175)))</f>
        <v/>
      </c>
      <c r="P2175" s="9" t="str">
        <f aca="false">IF($A2175="","",IF(OR($H2175="NOT IN SCHEMATIC",$O2175="—"),"",IF($G2175="","NO SCH PN",IF(UPPER(TRIM($G2175))=UPPER(TRIM($O2175)),"OK","MISMATCH"))))</f>
        <v/>
      </c>
      <c r="Q2175" s="9" t="str">
        <f aca="false">IF($A2175="","",IF($L2175=0,"—",INDEX('1. Master BOM'!$E$1:$E$400,$L2175)))</f>
        <v/>
      </c>
      <c r="R2175" s="9" t="str">
        <f aca="false">IF($A2175="","",IF($L2175=0,"—",IF(T(INDEX('1. Master BOM'!$F$1:$F$400,$L2175))="","(not set)",INDEX('1. Master BOM'!$F$1:$F$400,$L2175))))</f>
        <v/>
      </c>
      <c r="S2175" s="9" t="str">
        <f aca="false">IF($A2175="","",IF(OR($R2175="—",$R2175="(not set)",$D2175=""),"",IF(ISNUMBER(SEARCH(SUBSTITUTE(SUBSTITUTE(SUBSTITUTE($R2175,"-",""),"_","")," ",""),SUBSTITUTE(SUBSTITUTE(SUBSTITUTE($D2175,"-",""),"_","")," ",""))),"OK","CHECK")))</f>
        <v/>
      </c>
      <c r="T2175" s="9" t="str">
        <f aca="false">IF($A2175="","",IF(OR($H2175="NOT IN SCHEMATIC",$I2175="MISMATCH",$J2175="MISMATCH",$P2175="MISMATCH",$M2175&lt;&gt;"OK"),"REVIEW","OK"))</f>
        <v/>
      </c>
      <c r="U2175" s="14"/>
      <c r="V2175" s="14"/>
      <c r="W2175" s="17"/>
      <c r="X2175" s="14"/>
    </row>
    <row r="2176" customFormat="false" ht="15" hidden="false" customHeight="false" outlineLevel="0" collapsed="false">
      <c r="A2176" s="9" t="str">
        <f aca="false">IF('3. Layout Parts'!$A2176="","",TRIM('3. Layout Parts'!$A2176))</f>
        <v/>
      </c>
      <c r="B2176" s="9" t="str">
        <f aca="false">IF($A2176="","",'3. Layout Parts'!$D2176)</f>
        <v/>
      </c>
      <c r="C2176" s="9" t="str">
        <f aca="false">IF($A2176="","",'3. Layout Parts'!$B2176)</f>
        <v/>
      </c>
      <c r="D2176" s="9" t="str">
        <f aca="false">IF($A2176="","",'3. Layout Parts'!$C2176)</f>
        <v/>
      </c>
      <c r="E2176" s="9" t="str">
        <f aca="false">IF($A2176="","",IFERROR(INDEX('2. Schematic Parts'!$B$2:$B$3001,MATCH($A2176,'2. Schematic Parts'!$A$2:$A$3001,0)),"NOT FOUND"))</f>
        <v/>
      </c>
      <c r="F2176" s="9" t="str">
        <f aca="false">IF($A2176="","",IFERROR(INDEX('2. Schematic Parts'!$C$2:$C$3001,MATCH($A2176,'2. Schematic Parts'!$A$2:$A$3001,0))&amp;"","NOT FOUND"))</f>
        <v/>
      </c>
      <c r="G2176" s="9" t="str">
        <f aca="false">IF($A2176="","",IFERROR(INDEX('2. Schematic Parts'!$D$2:$D$3001,MATCH($A2176,'2. Schematic Parts'!$A$2:$A$3001,0))&amp;"","NOT FOUND"))</f>
        <v/>
      </c>
      <c r="H2176" s="9" t="str">
        <f aca="false">IF($A2176="","",IF(COUNTIF('2. Schematic Parts'!$A$2:$A$3001,$A2176)=0,"NOT IN SCHEMATIC","OK"))</f>
        <v/>
      </c>
      <c r="I2176" s="9" t="str">
        <f aca="false">IF($A2176="","",IF($H2176="NOT IN SCHEMATIC","",IF(UPPER(TRIM($C2176))=UPPER(TRIM($E2176)),"OK","MISMATCH")))</f>
        <v/>
      </c>
      <c r="J2176" s="9" t="str">
        <f aca="false">IF($A2176="","",IF($H2176="NOT IN SCHEMATIC","",IF($F2176="","NO SCH DECAL",IF($D2176="","",IF(UPPER(TRIM($D2176))=UPPER(TRIM($F2176)),"OK","MISMATCH")))))</f>
        <v/>
      </c>
      <c r="K2176" s="16" t="str">
        <f aca="false">IF($A2176="","",SUMPRODUCT(--ISNUMBER(SEARCH(","&amp;TRIM($A2176)&amp;",",","&amp;SUBSTITUTE('1. Master BOM'!$D$2:$D$400," ","")&amp;","))))</f>
        <v/>
      </c>
      <c r="L2176" s="16" t="str">
        <f aca="false">IF($A2176="","",IF($K2176&lt;&gt;1,0,SUMPRODUCT(ISNUMBER(SEARCH(","&amp;TRIM($A2176)&amp;",",","&amp;SUBSTITUTE('1. Master BOM'!$D$2:$D$400," ","")&amp;","))*ROW('1. Master BOM'!$D$2:$D$400))))</f>
        <v/>
      </c>
      <c r="M2176" s="9" t="str">
        <f aca="false">IF($A2176="","",IF($K2176=0,"NOT IN BOM",IF($K2176&gt;1,"MULTIPLE BOM LINES","OK")))</f>
        <v/>
      </c>
      <c r="N2176" s="9" t="str">
        <f aca="false">IF($A2176="","",IF($L2176=0,"—",INDEX('1. Master BOM'!$A$1:$A$400,$L2176)))</f>
        <v/>
      </c>
      <c r="O2176" s="9" t="str">
        <f aca="false">IF($A2176="","",IF($L2176=0,"—",INDEX('1. Master BOM'!$B$1:$B$400,$L2176)))</f>
        <v/>
      </c>
      <c r="P2176" s="9" t="str">
        <f aca="false">IF($A2176="","",IF(OR($H2176="NOT IN SCHEMATIC",$O2176="—"),"",IF($G2176="","NO SCH PN",IF(UPPER(TRIM($G2176))=UPPER(TRIM($O2176)),"OK","MISMATCH"))))</f>
        <v/>
      </c>
      <c r="Q2176" s="9" t="str">
        <f aca="false">IF($A2176="","",IF($L2176=0,"—",INDEX('1. Master BOM'!$E$1:$E$400,$L2176)))</f>
        <v/>
      </c>
      <c r="R2176" s="9" t="str">
        <f aca="false">IF($A2176="","",IF($L2176=0,"—",IF(T(INDEX('1. Master BOM'!$F$1:$F$400,$L2176))="","(not set)",INDEX('1. Master BOM'!$F$1:$F$400,$L2176))))</f>
        <v/>
      </c>
      <c r="S2176" s="9" t="str">
        <f aca="false">IF($A2176="","",IF(OR($R2176="—",$R2176="(not set)",$D2176=""),"",IF(ISNUMBER(SEARCH(SUBSTITUTE(SUBSTITUTE(SUBSTITUTE($R2176,"-",""),"_","")," ",""),SUBSTITUTE(SUBSTITUTE(SUBSTITUTE($D2176,"-",""),"_","")," ",""))),"OK","CHECK")))</f>
        <v/>
      </c>
      <c r="T2176" s="9" t="str">
        <f aca="false">IF($A2176="","",IF(OR($H2176="NOT IN SCHEMATIC",$I2176="MISMATCH",$J2176="MISMATCH",$P2176="MISMATCH",$M2176&lt;&gt;"OK"),"REVIEW","OK"))</f>
        <v/>
      </c>
      <c r="U2176" s="14"/>
      <c r="V2176" s="14"/>
      <c r="W2176" s="17"/>
      <c r="X2176" s="14"/>
    </row>
    <row r="2177" customFormat="false" ht="15" hidden="false" customHeight="false" outlineLevel="0" collapsed="false">
      <c r="A2177" s="9" t="str">
        <f aca="false">IF('3. Layout Parts'!$A2177="","",TRIM('3. Layout Parts'!$A2177))</f>
        <v/>
      </c>
      <c r="B2177" s="9" t="str">
        <f aca="false">IF($A2177="","",'3. Layout Parts'!$D2177)</f>
        <v/>
      </c>
      <c r="C2177" s="9" t="str">
        <f aca="false">IF($A2177="","",'3. Layout Parts'!$B2177)</f>
        <v/>
      </c>
      <c r="D2177" s="9" t="str">
        <f aca="false">IF($A2177="","",'3. Layout Parts'!$C2177)</f>
        <v/>
      </c>
      <c r="E2177" s="9" t="str">
        <f aca="false">IF($A2177="","",IFERROR(INDEX('2. Schematic Parts'!$B$2:$B$3001,MATCH($A2177,'2. Schematic Parts'!$A$2:$A$3001,0)),"NOT FOUND"))</f>
        <v/>
      </c>
      <c r="F2177" s="9" t="str">
        <f aca="false">IF($A2177="","",IFERROR(INDEX('2. Schematic Parts'!$C$2:$C$3001,MATCH($A2177,'2. Schematic Parts'!$A$2:$A$3001,0))&amp;"","NOT FOUND"))</f>
        <v/>
      </c>
      <c r="G2177" s="9" t="str">
        <f aca="false">IF($A2177="","",IFERROR(INDEX('2. Schematic Parts'!$D$2:$D$3001,MATCH($A2177,'2. Schematic Parts'!$A$2:$A$3001,0))&amp;"","NOT FOUND"))</f>
        <v/>
      </c>
      <c r="H2177" s="9" t="str">
        <f aca="false">IF($A2177="","",IF(COUNTIF('2. Schematic Parts'!$A$2:$A$3001,$A2177)=0,"NOT IN SCHEMATIC","OK"))</f>
        <v/>
      </c>
      <c r="I2177" s="9" t="str">
        <f aca="false">IF($A2177="","",IF($H2177="NOT IN SCHEMATIC","",IF(UPPER(TRIM($C2177))=UPPER(TRIM($E2177)),"OK","MISMATCH")))</f>
        <v/>
      </c>
      <c r="J2177" s="9" t="str">
        <f aca="false">IF($A2177="","",IF($H2177="NOT IN SCHEMATIC","",IF($F2177="","NO SCH DECAL",IF($D2177="","",IF(UPPER(TRIM($D2177))=UPPER(TRIM($F2177)),"OK","MISMATCH")))))</f>
        <v/>
      </c>
      <c r="K2177" s="16" t="str">
        <f aca="false">IF($A2177="","",SUMPRODUCT(--ISNUMBER(SEARCH(","&amp;TRIM($A2177)&amp;",",","&amp;SUBSTITUTE('1. Master BOM'!$D$2:$D$400," ","")&amp;","))))</f>
        <v/>
      </c>
      <c r="L2177" s="16" t="str">
        <f aca="false">IF($A2177="","",IF($K2177&lt;&gt;1,0,SUMPRODUCT(ISNUMBER(SEARCH(","&amp;TRIM($A2177)&amp;",",","&amp;SUBSTITUTE('1. Master BOM'!$D$2:$D$400," ","")&amp;","))*ROW('1. Master BOM'!$D$2:$D$400))))</f>
        <v/>
      </c>
      <c r="M2177" s="9" t="str">
        <f aca="false">IF($A2177="","",IF($K2177=0,"NOT IN BOM",IF($K2177&gt;1,"MULTIPLE BOM LINES","OK")))</f>
        <v/>
      </c>
      <c r="N2177" s="9" t="str">
        <f aca="false">IF($A2177="","",IF($L2177=0,"—",INDEX('1. Master BOM'!$A$1:$A$400,$L2177)))</f>
        <v/>
      </c>
      <c r="O2177" s="9" t="str">
        <f aca="false">IF($A2177="","",IF($L2177=0,"—",INDEX('1. Master BOM'!$B$1:$B$400,$L2177)))</f>
        <v/>
      </c>
      <c r="P2177" s="9" t="str">
        <f aca="false">IF($A2177="","",IF(OR($H2177="NOT IN SCHEMATIC",$O2177="—"),"",IF($G2177="","NO SCH PN",IF(UPPER(TRIM($G2177))=UPPER(TRIM($O2177)),"OK","MISMATCH"))))</f>
        <v/>
      </c>
      <c r="Q2177" s="9" t="str">
        <f aca="false">IF($A2177="","",IF($L2177=0,"—",INDEX('1. Master BOM'!$E$1:$E$400,$L2177)))</f>
        <v/>
      </c>
      <c r="R2177" s="9" t="str">
        <f aca="false">IF($A2177="","",IF($L2177=0,"—",IF(T(INDEX('1. Master BOM'!$F$1:$F$400,$L2177))="","(not set)",INDEX('1. Master BOM'!$F$1:$F$400,$L2177))))</f>
        <v/>
      </c>
      <c r="S2177" s="9" t="str">
        <f aca="false">IF($A2177="","",IF(OR($R2177="—",$R2177="(not set)",$D2177=""),"",IF(ISNUMBER(SEARCH(SUBSTITUTE(SUBSTITUTE(SUBSTITUTE($R2177,"-",""),"_","")," ",""),SUBSTITUTE(SUBSTITUTE(SUBSTITUTE($D2177,"-",""),"_","")," ",""))),"OK","CHECK")))</f>
        <v/>
      </c>
      <c r="T2177" s="9" t="str">
        <f aca="false">IF($A2177="","",IF(OR($H2177="NOT IN SCHEMATIC",$I2177="MISMATCH",$J2177="MISMATCH",$P2177="MISMATCH",$M2177&lt;&gt;"OK"),"REVIEW","OK"))</f>
        <v/>
      </c>
      <c r="U2177" s="14"/>
      <c r="V2177" s="14"/>
      <c r="W2177" s="17"/>
      <c r="X2177" s="14"/>
    </row>
    <row r="2178" customFormat="false" ht="15" hidden="false" customHeight="false" outlineLevel="0" collapsed="false">
      <c r="A2178" s="9" t="str">
        <f aca="false">IF('3. Layout Parts'!$A2178="","",TRIM('3. Layout Parts'!$A2178))</f>
        <v/>
      </c>
      <c r="B2178" s="9" t="str">
        <f aca="false">IF($A2178="","",'3. Layout Parts'!$D2178)</f>
        <v/>
      </c>
      <c r="C2178" s="9" t="str">
        <f aca="false">IF($A2178="","",'3. Layout Parts'!$B2178)</f>
        <v/>
      </c>
      <c r="D2178" s="9" t="str">
        <f aca="false">IF($A2178="","",'3. Layout Parts'!$C2178)</f>
        <v/>
      </c>
      <c r="E2178" s="9" t="str">
        <f aca="false">IF($A2178="","",IFERROR(INDEX('2. Schematic Parts'!$B$2:$B$3001,MATCH($A2178,'2. Schematic Parts'!$A$2:$A$3001,0)),"NOT FOUND"))</f>
        <v/>
      </c>
      <c r="F2178" s="9" t="str">
        <f aca="false">IF($A2178="","",IFERROR(INDEX('2. Schematic Parts'!$C$2:$C$3001,MATCH($A2178,'2. Schematic Parts'!$A$2:$A$3001,0))&amp;"","NOT FOUND"))</f>
        <v/>
      </c>
      <c r="G2178" s="9" t="str">
        <f aca="false">IF($A2178="","",IFERROR(INDEX('2. Schematic Parts'!$D$2:$D$3001,MATCH($A2178,'2. Schematic Parts'!$A$2:$A$3001,0))&amp;"","NOT FOUND"))</f>
        <v/>
      </c>
      <c r="H2178" s="9" t="str">
        <f aca="false">IF($A2178="","",IF(COUNTIF('2. Schematic Parts'!$A$2:$A$3001,$A2178)=0,"NOT IN SCHEMATIC","OK"))</f>
        <v/>
      </c>
      <c r="I2178" s="9" t="str">
        <f aca="false">IF($A2178="","",IF($H2178="NOT IN SCHEMATIC","",IF(UPPER(TRIM($C2178))=UPPER(TRIM($E2178)),"OK","MISMATCH")))</f>
        <v/>
      </c>
      <c r="J2178" s="9" t="str">
        <f aca="false">IF($A2178="","",IF($H2178="NOT IN SCHEMATIC","",IF($F2178="","NO SCH DECAL",IF($D2178="","",IF(UPPER(TRIM($D2178))=UPPER(TRIM($F2178)),"OK","MISMATCH")))))</f>
        <v/>
      </c>
      <c r="K2178" s="16" t="str">
        <f aca="false">IF($A2178="","",SUMPRODUCT(--ISNUMBER(SEARCH(","&amp;TRIM($A2178)&amp;",",","&amp;SUBSTITUTE('1. Master BOM'!$D$2:$D$400," ","")&amp;","))))</f>
        <v/>
      </c>
      <c r="L2178" s="16" t="str">
        <f aca="false">IF($A2178="","",IF($K2178&lt;&gt;1,0,SUMPRODUCT(ISNUMBER(SEARCH(","&amp;TRIM($A2178)&amp;",",","&amp;SUBSTITUTE('1. Master BOM'!$D$2:$D$400," ","")&amp;","))*ROW('1. Master BOM'!$D$2:$D$400))))</f>
        <v/>
      </c>
      <c r="M2178" s="9" t="str">
        <f aca="false">IF($A2178="","",IF($K2178=0,"NOT IN BOM",IF($K2178&gt;1,"MULTIPLE BOM LINES","OK")))</f>
        <v/>
      </c>
      <c r="N2178" s="9" t="str">
        <f aca="false">IF($A2178="","",IF($L2178=0,"—",INDEX('1. Master BOM'!$A$1:$A$400,$L2178)))</f>
        <v/>
      </c>
      <c r="O2178" s="9" t="str">
        <f aca="false">IF($A2178="","",IF($L2178=0,"—",INDEX('1. Master BOM'!$B$1:$B$400,$L2178)))</f>
        <v/>
      </c>
      <c r="P2178" s="9" t="str">
        <f aca="false">IF($A2178="","",IF(OR($H2178="NOT IN SCHEMATIC",$O2178="—"),"",IF($G2178="","NO SCH PN",IF(UPPER(TRIM($G2178))=UPPER(TRIM($O2178)),"OK","MISMATCH"))))</f>
        <v/>
      </c>
      <c r="Q2178" s="9" t="str">
        <f aca="false">IF($A2178="","",IF($L2178=0,"—",INDEX('1. Master BOM'!$E$1:$E$400,$L2178)))</f>
        <v/>
      </c>
      <c r="R2178" s="9" t="str">
        <f aca="false">IF($A2178="","",IF($L2178=0,"—",IF(T(INDEX('1. Master BOM'!$F$1:$F$400,$L2178))="","(not set)",INDEX('1. Master BOM'!$F$1:$F$400,$L2178))))</f>
        <v/>
      </c>
      <c r="S2178" s="9" t="str">
        <f aca="false">IF($A2178="","",IF(OR($R2178="—",$R2178="(not set)",$D2178=""),"",IF(ISNUMBER(SEARCH(SUBSTITUTE(SUBSTITUTE(SUBSTITUTE($R2178,"-",""),"_","")," ",""),SUBSTITUTE(SUBSTITUTE(SUBSTITUTE($D2178,"-",""),"_","")," ",""))),"OK","CHECK")))</f>
        <v/>
      </c>
      <c r="T2178" s="9" t="str">
        <f aca="false">IF($A2178="","",IF(OR($H2178="NOT IN SCHEMATIC",$I2178="MISMATCH",$J2178="MISMATCH",$P2178="MISMATCH",$M2178&lt;&gt;"OK"),"REVIEW","OK"))</f>
        <v/>
      </c>
      <c r="U2178" s="14"/>
      <c r="V2178" s="14"/>
      <c r="W2178" s="17"/>
      <c r="X2178" s="14"/>
    </row>
    <row r="2179" customFormat="false" ht="15" hidden="false" customHeight="false" outlineLevel="0" collapsed="false">
      <c r="A2179" s="9" t="str">
        <f aca="false">IF('3. Layout Parts'!$A2179="","",TRIM('3. Layout Parts'!$A2179))</f>
        <v/>
      </c>
      <c r="B2179" s="9" t="str">
        <f aca="false">IF($A2179="","",'3. Layout Parts'!$D2179)</f>
        <v/>
      </c>
      <c r="C2179" s="9" t="str">
        <f aca="false">IF($A2179="","",'3. Layout Parts'!$B2179)</f>
        <v/>
      </c>
      <c r="D2179" s="9" t="str">
        <f aca="false">IF($A2179="","",'3. Layout Parts'!$C2179)</f>
        <v/>
      </c>
      <c r="E2179" s="9" t="str">
        <f aca="false">IF($A2179="","",IFERROR(INDEX('2. Schematic Parts'!$B$2:$B$3001,MATCH($A2179,'2. Schematic Parts'!$A$2:$A$3001,0)),"NOT FOUND"))</f>
        <v/>
      </c>
      <c r="F2179" s="9" t="str">
        <f aca="false">IF($A2179="","",IFERROR(INDEX('2. Schematic Parts'!$C$2:$C$3001,MATCH($A2179,'2. Schematic Parts'!$A$2:$A$3001,0))&amp;"","NOT FOUND"))</f>
        <v/>
      </c>
      <c r="G2179" s="9" t="str">
        <f aca="false">IF($A2179="","",IFERROR(INDEX('2. Schematic Parts'!$D$2:$D$3001,MATCH($A2179,'2. Schematic Parts'!$A$2:$A$3001,0))&amp;"","NOT FOUND"))</f>
        <v/>
      </c>
      <c r="H2179" s="9" t="str">
        <f aca="false">IF($A2179="","",IF(COUNTIF('2. Schematic Parts'!$A$2:$A$3001,$A2179)=0,"NOT IN SCHEMATIC","OK"))</f>
        <v/>
      </c>
      <c r="I2179" s="9" t="str">
        <f aca="false">IF($A2179="","",IF($H2179="NOT IN SCHEMATIC","",IF(UPPER(TRIM($C2179))=UPPER(TRIM($E2179)),"OK","MISMATCH")))</f>
        <v/>
      </c>
      <c r="J2179" s="9" t="str">
        <f aca="false">IF($A2179="","",IF($H2179="NOT IN SCHEMATIC","",IF($F2179="","NO SCH DECAL",IF($D2179="","",IF(UPPER(TRIM($D2179))=UPPER(TRIM($F2179)),"OK","MISMATCH")))))</f>
        <v/>
      </c>
      <c r="K2179" s="16" t="str">
        <f aca="false">IF($A2179="","",SUMPRODUCT(--ISNUMBER(SEARCH(","&amp;TRIM($A2179)&amp;",",","&amp;SUBSTITUTE('1. Master BOM'!$D$2:$D$400," ","")&amp;","))))</f>
        <v/>
      </c>
      <c r="L2179" s="16" t="str">
        <f aca="false">IF($A2179="","",IF($K2179&lt;&gt;1,0,SUMPRODUCT(ISNUMBER(SEARCH(","&amp;TRIM($A2179)&amp;",",","&amp;SUBSTITUTE('1. Master BOM'!$D$2:$D$400," ","")&amp;","))*ROW('1. Master BOM'!$D$2:$D$400))))</f>
        <v/>
      </c>
      <c r="M2179" s="9" t="str">
        <f aca="false">IF($A2179="","",IF($K2179=0,"NOT IN BOM",IF($K2179&gt;1,"MULTIPLE BOM LINES","OK")))</f>
        <v/>
      </c>
      <c r="N2179" s="9" t="str">
        <f aca="false">IF($A2179="","",IF($L2179=0,"—",INDEX('1. Master BOM'!$A$1:$A$400,$L2179)))</f>
        <v/>
      </c>
      <c r="O2179" s="9" t="str">
        <f aca="false">IF($A2179="","",IF($L2179=0,"—",INDEX('1. Master BOM'!$B$1:$B$400,$L2179)))</f>
        <v/>
      </c>
      <c r="P2179" s="9" t="str">
        <f aca="false">IF($A2179="","",IF(OR($H2179="NOT IN SCHEMATIC",$O2179="—"),"",IF($G2179="","NO SCH PN",IF(UPPER(TRIM($G2179))=UPPER(TRIM($O2179)),"OK","MISMATCH"))))</f>
        <v/>
      </c>
      <c r="Q2179" s="9" t="str">
        <f aca="false">IF($A2179="","",IF($L2179=0,"—",INDEX('1. Master BOM'!$E$1:$E$400,$L2179)))</f>
        <v/>
      </c>
      <c r="R2179" s="9" t="str">
        <f aca="false">IF($A2179="","",IF($L2179=0,"—",IF(T(INDEX('1. Master BOM'!$F$1:$F$400,$L2179))="","(not set)",INDEX('1. Master BOM'!$F$1:$F$400,$L2179))))</f>
        <v/>
      </c>
      <c r="S2179" s="9" t="str">
        <f aca="false">IF($A2179="","",IF(OR($R2179="—",$R2179="(not set)",$D2179=""),"",IF(ISNUMBER(SEARCH(SUBSTITUTE(SUBSTITUTE(SUBSTITUTE($R2179,"-",""),"_","")," ",""),SUBSTITUTE(SUBSTITUTE(SUBSTITUTE($D2179,"-",""),"_","")," ",""))),"OK","CHECK")))</f>
        <v/>
      </c>
      <c r="T2179" s="9" t="str">
        <f aca="false">IF($A2179="","",IF(OR($H2179="NOT IN SCHEMATIC",$I2179="MISMATCH",$J2179="MISMATCH",$P2179="MISMATCH",$M2179&lt;&gt;"OK"),"REVIEW","OK"))</f>
        <v/>
      </c>
      <c r="U2179" s="14"/>
      <c r="V2179" s="14"/>
      <c r="W2179" s="17"/>
      <c r="X2179" s="14"/>
    </row>
    <row r="2180" customFormat="false" ht="15" hidden="false" customHeight="false" outlineLevel="0" collapsed="false">
      <c r="A2180" s="9" t="str">
        <f aca="false">IF('3. Layout Parts'!$A2180="","",TRIM('3. Layout Parts'!$A2180))</f>
        <v/>
      </c>
      <c r="B2180" s="9" t="str">
        <f aca="false">IF($A2180="","",'3. Layout Parts'!$D2180)</f>
        <v/>
      </c>
      <c r="C2180" s="9" t="str">
        <f aca="false">IF($A2180="","",'3. Layout Parts'!$B2180)</f>
        <v/>
      </c>
      <c r="D2180" s="9" t="str">
        <f aca="false">IF($A2180="","",'3. Layout Parts'!$C2180)</f>
        <v/>
      </c>
      <c r="E2180" s="9" t="str">
        <f aca="false">IF($A2180="","",IFERROR(INDEX('2. Schematic Parts'!$B$2:$B$3001,MATCH($A2180,'2. Schematic Parts'!$A$2:$A$3001,0)),"NOT FOUND"))</f>
        <v/>
      </c>
      <c r="F2180" s="9" t="str">
        <f aca="false">IF($A2180="","",IFERROR(INDEX('2. Schematic Parts'!$C$2:$C$3001,MATCH($A2180,'2. Schematic Parts'!$A$2:$A$3001,0))&amp;"","NOT FOUND"))</f>
        <v/>
      </c>
      <c r="G2180" s="9" t="str">
        <f aca="false">IF($A2180="","",IFERROR(INDEX('2. Schematic Parts'!$D$2:$D$3001,MATCH($A2180,'2. Schematic Parts'!$A$2:$A$3001,0))&amp;"","NOT FOUND"))</f>
        <v/>
      </c>
      <c r="H2180" s="9" t="str">
        <f aca="false">IF($A2180="","",IF(COUNTIF('2. Schematic Parts'!$A$2:$A$3001,$A2180)=0,"NOT IN SCHEMATIC","OK"))</f>
        <v/>
      </c>
      <c r="I2180" s="9" t="str">
        <f aca="false">IF($A2180="","",IF($H2180="NOT IN SCHEMATIC","",IF(UPPER(TRIM($C2180))=UPPER(TRIM($E2180)),"OK","MISMATCH")))</f>
        <v/>
      </c>
      <c r="J2180" s="9" t="str">
        <f aca="false">IF($A2180="","",IF($H2180="NOT IN SCHEMATIC","",IF($F2180="","NO SCH DECAL",IF($D2180="","",IF(UPPER(TRIM($D2180))=UPPER(TRIM($F2180)),"OK","MISMATCH")))))</f>
        <v/>
      </c>
      <c r="K2180" s="16" t="str">
        <f aca="false">IF($A2180="","",SUMPRODUCT(--ISNUMBER(SEARCH(","&amp;TRIM($A2180)&amp;",",","&amp;SUBSTITUTE('1. Master BOM'!$D$2:$D$400," ","")&amp;","))))</f>
        <v/>
      </c>
      <c r="L2180" s="16" t="str">
        <f aca="false">IF($A2180="","",IF($K2180&lt;&gt;1,0,SUMPRODUCT(ISNUMBER(SEARCH(","&amp;TRIM($A2180)&amp;",",","&amp;SUBSTITUTE('1. Master BOM'!$D$2:$D$400," ","")&amp;","))*ROW('1. Master BOM'!$D$2:$D$400))))</f>
        <v/>
      </c>
      <c r="M2180" s="9" t="str">
        <f aca="false">IF($A2180="","",IF($K2180=0,"NOT IN BOM",IF($K2180&gt;1,"MULTIPLE BOM LINES","OK")))</f>
        <v/>
      </c>
      <c r="N2180" s="9" t="str">
        <f aca="false">IF($A2180="","",IF($L2180=0,"—",INDEX('1. Master BOM'!$A$1:$A$400,$L2180)))</f>
        <v/>
      </c>
      <c r="O2180" s="9" t="str">
        <f aca="false">IF($A2180="","",IF($L2180=0,"—",INDEX('1. Master BOM'!$B$1:$B$400,$L2180)))</f>
        <v/>
      </c>
      <c r="P2180" s="9" t="str">
        <f aca="false">IF($A2180="","",IF(OR($H2180="NOT IN SCHEMATIC",$O2180="—"),"",IF($G2180="","NO SCH PN",IF(UPPER(TRIM($G2180))=UPPER(TRIM($O2180)),"OK","MISMATCH"))))</f>
        <v/>
      </c>
      <c r="Q2180" s="9" t="str">
        <f aca="false">IF($A2180="","",IF($L2180=0,"—",INDEX('1. Master BOM'!$E$1:$E$400,$L2180)))</f>
        <v/>
      </c>
      <c r="R2180" s="9" t="str">
        <f aca="false">IF($A2180="","",IF($L2180=0,"—",IF(T(INDEX('1. Master BOM'!$F$1:$F$400,$L2180))="","(not set)",INDEX('1. Master BOM'!$F$1:$F$400,$L2180))))</f>
        <v/>
      </c>
      <c r="S2180" s="9" t="str">
        <f aca="false">IF($A2180="","",IF(OR($R2180="—",$R2180="(not set)",$D2180=""),"",IF(ISNUMBER(SEARCH(SUBSTITUTE(SUBSTITUTE(SUBSTITUTE($R2180,"-",""),"_","")," ",""),SUBSTITUTE(SUBSTITUTE(SUBSTITUTE($D2180,"-",""),"_","")," ",""))),"OK","CHECK")))</f>
        <v/>
      </c>
      <c r="T2180" s="9" t="str">
        <f aca="false">IF($A2180="","",IF(OR($H2180="NOT IN SCHEMATIC",$I2180="MISMATCH",$J2180="MISMATCH",$P2180="MISMATCH",$M2180&lt;&gt;"OK"),"REVIEW","OK"))</f>
        <v/>
      </c>
      <c r="U2180" s="14"/>
      <c r="V2180" s="14"/>
      <c r="W2180" s="17"/>
      <c r="X2180" s="14"/>
    </row>
    <row r="2181" customFormat="false" ht="15" hidden="false" customHeight="false" outlineLevel="0" collapsed="false">
      <c r="A2181" s="9" t="str">
        <f aca="false">IF('3. Layout Parts'!$A2181="","",TRIM('3. Layout Parts'!$A2181))</f>
        <v/>
      </c>
      <c r="B2181" s="9" t="str">
        <f aca="false">IF($A2181="","",'3. Layout Parts'!$D2181)</f>
        <v/>
      </c>
      <c r="C2181" s="9" t="str">
        <f aca="false">IF($A2181="","",'3. Layout Parts'!$B2181)</f>
        <v/>
      </c>
      <c r="D2181" s="9" t="str">
        <f aca="false">IF($A2181="","",'3. Layout Parts'!$C2181)</f>
        <v/>
      </c>
      <c r="E2181" s="9" t="str">
        <f aca="false">IF($A2181="","",IFERROR(INDEX('2. Schematic Parts'!$B$2:$B$3001,MATCH($A2181,'2. Schematic Parts'!$A$2:$A$3001,0)),"NOT FOUND"))</f>
        <v/>
      </c>
      <c r="F2181" s="9" t="str">
        <f aca="false">IF($A2181="","",IFERROR(INDEX('2. Schematic Parts'!$C$2:$C$3001,MATCH($A2181,'2. Schematic Parts'!$A$2:$A$3001,0))&amp;"","NOT FOUND"))</f>
        <v/>
      </c>
      <c r="G2181" s="9" t="str">
        <f aca="false">IF($A2181="","",IFERROR(INDEX('2. Schematic Parts'!$D$2:$D$3001,MATCH($A2181,'2. Schematic Parts'!$A$2:$A$3001,0))&amp;"","NOT FOUND"))</f>
        <v/>
      </c>
      <c r="H2181" s="9" t="str">
        <f aca="false">IF($A2181="","",IF(COUNTIF('2. Schematic Parts'!$A$2:$A$3001,$A2181)=0,"NOT IN SCHEMATIC","OK"))</f>
        <v/>
      </c>
      <c r="I2181" s="9" t="str">
        <f aca="false">IF($A2181="","",IF($H2181="NOT IN SCHEMATIC","",IF(UPPER(TRIM($C2181))=UPPER(TRIM($E2181)),"OK","MISMATCH")))</f>
        <v/>
      </c>
      <c r="J2181" s="9" t="str">
        <f aca="false">IF($A2181="","",IF($H2181="NOT IN SCHEMATIC","",IF($F2181="","NO SCH DECAL",IF($D2181="","",IF(UPPER(TRIM($D2181))=UPPER(TRIM($F2181)),"OK","MISMATCH")))))</f>
        <v/>
      </c>
      <c r="K2181" s="16" t="str">
        <f aca="false">IF($A2181="","",SUMPRODUCT(--ISNUMBER(SEARCH(","&amp;TRIM($A2181)&amp;",",","&amp;SUBSTITUTE('1. Master BOM'!$D$2:$D$400," ","")&amp;","))))</f>
        <v/>
      </c>
      <c r="L2181" s="16" t="str">
        <f aca="false">IF($A2181="","",IF($K2181&lt;&gt;1,0,SUMPRODUCT(ISNUMBER(SEARCH(","&amp;TRIM($A2181)&amp;",",","&amp;SUBSTITUTE('1. Master BOM'!$D$2:$D$400," ","")&amp;","))*ROW('1. Master BOM'!$D$2:$D$400))))</f>
        <v/>
      </c>
      <c r="M2181" s="9" t="str">
        <f aca="false">IF($A2181="","",IF($K2181=0,"NOT IN BOM",IF($K2181&gt;1,"MULTIPLE BOM LINES","OK")))</f>
        <v/>
      </c>
      <c r="N2181" s="9" t="str">
        <f aca="false">IF($A2181="","",IF($L2181=0,"—",INDEX('1. Master BOM'!$A$1:$A$400,$L2181)))</f>
        <v/>
      </c>
      <c r="O2181" s="9" t="str">
        <f aca="false">IF($A2181="","",IF($L2181=0,"—",INDEX('1. Master BOM'!$B$1:$B$400,$L2181)))</f>
        <v/>
      </c>
      <c r="P2181" s="9" t="str">
        <f aca="false">IF($A2181="","",IF(OR($H2181="NOT IN SCHEMATIC",$O2181="—"),"",IF($G2181="","NO SCH PN",IF(UPPER(TRIM($G2181))=UPPER(TRIM($O2181)),"OK","MISMATCH"))))</f>
        <v/>
      </c>
      <c r="Q2181" s="9" t="str">
        <f aca="false">IF($A2181="","",IF($L2181=0,"—",INDEX('1. Master BOM'!$E$1:$E$400,$L2181)))</f>
        <v/>
      </c>
      <c r="R2181" s="9" t="str">
        <f aca="false">IF($A2181="","",IF($L2181=0,"—",IF(T(INDEX('1. Master BOM'!$F$1:$F$400,$L2181))="","(not set)",INDEX('1. Master BOM'!$F$1:$F$400,$L2181))))</f>
        <v/>
      </c>
      <c r="S2181" s="9" t="str">
        <f aca="false">IF($A2181="","",IF(OR($R2181="—",$R2181="(not set)",$D2181=""),"",IF(ISNUMBER(SEARCH(SUBSTITUTE(SUBSTITUTE(SUBSTITUTE($R2181,"-",""),"_","")," ",""),SUBSTITUTE(SUBSTITUTE(SUBSTITUTE($D2181,"-",""),"_","")," ",""))),"OK","CHECK")))</f>
        <v/>
      </c>
      <c r="T2181" s="9" t="str">
        <f aca="false">IF($A2181="","",IF(OR($H2181="NOT IN SCHEMATIC",$I2181="MISMATCH",$J2181="MISMATCH",$P2181="MISMATCH",$M2181&lt;&gt;"OK"),"REVIEW","OK"))</f>
        <v/>
      </c>
      <c r="U2181" s="14"/>
      <c r="V2181" s="14"/>
      <c r="W2181" s="17"/>
      <c r="X2181" s="14"/>
    </row>
    <row r="2182" customFormat="false" ht="15" hidden="false" customHeight="false" outlineLevel="0" collapsed="false">
      <c r="A2182" s="9" t="str">
        <f aca="false">IF('3. Layout Parts'!$A2182="","",TRIM('3. Layout Parts'!$A2182))</f>
        <v/>
      </c>
      <c r="B2182" s="9" t="str">
        <f aca="false">IF($A2182="","",'3. Layout Parts'!$D2182)</f>
        <v/>
      </c>
      <c r="C2182" s="9" t="str">
        <f aca="false">IF($A2182="","",'3. Layout Parts'!$B2182)</f>
        <v/>
      </c>
      <c r="D2182" s="9" t="str">
        <f aca="false">IF($A2182="","",'3. Layout Parts'!$C2182)</f>
        <v/>
      </c>
      <c r="E2182" s="9" t="str">
        <f aca="false">IF($A2182="","",IFERROR(INDEX('2. Schematic Parts'!$B$2:$B$3001,MATCH($A2182,'2. Schematic Parts'!$A$2:$A$3001,0)),"NOT FOUND"))</f>
        <v/>
      </c>
      <c r="F2182" s="9" t="str">
        <f aca="false">IF($A2182="","",IFERROR(INDEX('2. Schematic Parts'!$C$2:$C$3001,MATCH($A2182,'2. Schematic Parts'!$A$2:$A$3001,0))&amp;"","NOT FOUND"))</f>
        <v/>
      </c>
      <c r="G2182" s="9" t="str">
        <f aca="false">IF($A2182="","",IFERROR(INDEX('2. Schematic Parts'!$D$2:$D$3001,MATCH($A2182,'2. Schematic Parts'!$A$2:$A$3001,0))&amp;"","NOT FOUND"))</f>
        <v/>
      </c>
      <c r="H2182" s="9" t="str">
        <f aca="false">IF($A2182="","",IF(COUNTIF('2. Schematic Parts'!$A$2:$A$3001,$A2182)=0,"NOT IN SCHEMATIC","OK"))</f>
        <v/>
      </c>
      <c r="I2182" s="9" t="str">
        <f aca="false">IF($A2182="","",IF($H2182="NOT IN SCHEMATIC","",IF(UPPER(TRIM($C2182))=UPPER(TRIM($E2182)),"OK","MISMATCH")))</f>
        <v/>
      </c>
      <c r="J2182" s="9" t="str">
        <f aca="false">IF($A2182="","",IF($H2182="NOT IN SCHEMATIC","",IF($F2182="","NO SCH DECAL",IF($D2182="","",IF(UPPER(TRIM($D2182))=UPPER(TRIM($F2182)),"OK","MISMATCH")))))</f>
        <v/>
      </c>
      <c r="K2182" s="16" t="str">
        <f aca="false">IF($A2182="","",SUMPRODUCT(--ISNUMBER(SEARCH(","&amp;TRIM($A2182)&amp;",",","&amp;SUBSTITUTE('1. Master BOM'!$D$2:$D$400," ","")&amp;","))))</f>
        <v/>
      </c>
      <c r="L2182" s="16" t="str">
        <f aca="false">IF($A2182="","",IF($K2182&lt;&gt;1,0,SUMPRODUCT(ISNUMBER(SEARCH(","&amp;TRIM($A2182)&amp;",",","&amp;SUBSTITUTE('1. Master BOM'!$D$2:$D$400," ","")&amp;","))*ROW('1. Master BOM'!$D$2:$D$400))))</f>
        <v/>
      </c>
      <c r="M2182" s="9" t="str">
        <f aca="false">IF($A2182="","",IF($K2182=0,"NOT IN BOM",IF($K2182&gt;1,"MULTIPLE BOM LINES","OK")))</f>
        <v/>
      </c>
      <c r="N2182" s="9" t="str">
        <f aca="false">IF($A2182="","",IF($L2182=0,"—",INDEX('1. Master BOM'!$A$1:$A$400,$L2182)))</f>
        <v/>
      </c>
      <c r="O2182" s="9" t="str">
        <f aca="false">IF($A2182="","",IF($L2182=0,"—",INDEX('1. Master BOM'!$B$1:$B$400,$L2182)))</f>
        <v/>
      </c>
      <c r="P2182" s="9" t="str">
        <f aca="false">IF($A2182="","",IF(OR($H2182="NOT IN SCHEMATIC",$O2182="—"),"",IF($G2182="","NO SCH PN",IF(UPPER(TRIM($G2182))=UPPER(TRIM($O2182)),"OK","MISMATCH"))))</f>
        <v/>
      </c>
      <c r="Q2182" s="9" t="str">
        <f aca="false">IF($A2182="","",IF($L2182=0,"—",INDEX('1. Master BOM'!$E$1:$E$400,$L2182)))</f>
        <v/>
      </c>
      <c r="R2182" s="9" t="str">
        <f aca="false">IF($A2182="","",IF($L2182=0,"—",IF(T(INDEX('1. Master BOM'!$F$1:$F$400,$L2182))="","(not set)",INDEX('1. Master BOM'!$F$1:$F$400,$L2182))))</f>
        <v/>
      </c>
      <c r="S2182" s="9" t="str">
        <f aca="false">IF($A2182="","",IF(OR($R2182="—",$R2182="(not set)",$D2182=""),"",IF(ISNUMBER(SEARCH(SUBSTITUTE(SUBSTITUTE(SUBSTITUTE($R2182,"-",""),"_","")," ",""),SUBSTITUTE(SUBSTITUTE(SUBSTITUTE($D2182,"-",""),"_","")," ",""))),"OK","CHECK")))</f>
        <v/>
      </c>
      <c r="T2182" s="9" t="str">
        <f aca="false">IF($A2182="","",IF(OR($H2182="NOT IN SCHEMATIC",$I2182="MISMATCH",$J2182="MISMATCH",$P2182="MISMATCH",$M2182&lt;&gt;"OK"),"REVIEW","OK"))</f>
        <v/>
      </c>
      <c r="U2182" s="14"/>
      <c r="V2182" s="14"/>
      <c r="W2182" s="17"/>
      <c r="X2182" s="14"/>
    </row>
    <row r="2183" customFormat="false" ht="15" hidden="false" customHeight="false" outlineLevel="0" collapsed="false">
      <c r="A2183" s="9" t="str">
        <f aca="false">IF('3. Layout Parts'!$A2183="","",TRIM('3. Layout Parts'!$A2183))</f>
        <v/>
      </c>
      <c r="B2183" s="9" t="str">
        <f aca="false">IF($A2183="","",'3. Layout Parts'!$D2183)</f>
        <v/>
      </c>
      <c r="C2183" s="9" t="str">
        <f aca="false">IF($A2183="","",'3. Layout Parts'!$B2183)</f>
        <v/>
      </c>
      <c r="D2183" s="9" t="str">
        <f aca="false">IF($A2183="","",'3. Layout Parts'!$C2183)</f>
        <v/>
      </c>
      <c r="E2183" s="9" t="str">
        <f aca="false">IF($A2183="","",IFERROR(INDEX('2. Schematic Parts'!$B$2:$B$3001,MATCH($A2183,'2. Schematic Parts'!$A$2:$A$3001,0)),"NOT FOUND"))</f>
        <v/>
      </c>
      <c r="F2183" s="9" t="str">
        <f aca="false">IF($A2183="","",IFERROR(INDEX('2. Schematic Parts'!$C$2:$C$3001,MATCH($A2183,'2. Schematic Parts'!$A$2:$A$3001,0))&amp;"","NOT FOUND"))</f>
        <v/>
      </c>
      <c r="G2183" s="9" t="str">
        <f aca="false">IF($A2183="","",IFERROR(INDEX('2. Schematic Parts'!$D$2:$D$3001,MATCH($A2183,'2. Schematic Parts'!$A$2:$A$3001,0))&amp;"","NOT FOUND"))</f>
        <v/>
      </c>
      <c r="H2183" s="9" t="str">
        <f aca="false">IF($A2183="","",IF(COUNTIF('2. Schematic Parts'!$A$2:$A$3001,$A2183)=0,"NOT IN SCHEMATIC","OK"))</f>
        <v/>
      </c>
      <c r="I2183" s="9" t="str">
        <f aca="false">IF($A2183="","",IF($H2183="NOT IN SCHEMATIC","",IF(UPPER(TRIM($C2183))=UPPER(TRIM($E2183)),"OK","MISMATCH")))</f>
        <v/>
      </c>
      <c r="J2183" s="9" t="str">
        <f aca="false">IF($A2183="","",IF($H2183="NOT IN SCHEMATIC","",IF($F2183="","NO SCH DECAL",IF($D2183="","",IF(UPPER(TRIM($D2183))=UPPER(TRIM($F2183)),"OK","MISMATCH")))))</f>
        <v/>
      </c>
      <c r="K2183" s="16" t="str">
        <f aca="false">IF($A2183="","",SUMPRODUCT(--ISNUMBER(SEARCH(","&amp;TRIM($A2183)&amp;",",","&amp;SUBSTITUTE('1. Master BOM'!$D$2:$D$400," ","")&amp;","))))</f>
        <v/>
      </c>
      <c r="L2183" s="16" t="str">
        <f aca="false">IF($A2183="","",IF($K2183&lt;&gt;1,0,SUMPRODUCT(ISNUMBER(SEARCH(","&amp;TRIM($A2183)&amp;",",","&amp;SUBSTITUTE('1. Master BOM'!$D$2:$D$400," ","")&amp;","))*ROW('1. Master BOM'!$D$2:$D$400))))</f>
        <v/>
      </c>
      <c r="M2183" s="9" t="str">
        <f aca="false">IF($A2183="","",IF($K2183=0,"NOT IN BOM",IF($K2183&gt;1,"MULTIPLE BOM LINES","OK")))</f>
        <v/>
      </c>
      <c r="N2183" s="9" t="str">
        <f aca="false">IF($A2183="","",IF($L2183=0,"—",INDEX('1. Master BOM'!$A$1:$A$400,$L2183)))</f>
        <v/>
      </c>
      <c r="O2183" s="9" t="str">
        <f aca="false">IF($A2183="","",IF($L2183=0,"—",INDEX('1. Master BOM'!$B$1:$B$400,$L2183)))</f>
        <v/>
      </c>
      <c r="P2183" s="9" t="str">
        <f aca="false">IF($A2183="","",IF(OR($H2183="NOT IN SCHEMATIC",$O2183="—"),"",IF($G2183="","NO SCH PN",IF(UPPER(TRIM($G2183))=UPPER(TRIM($O2183)),"OK","MISMATCH"))))</f>
        <v/>
      </c>
      <c r="Q2183" s="9" t="str">
        <f aca="false">IF($A2183="","",IF($L2183=0,"—",INDEX('1. Master BOM'!$E$1:$E$400,$L2183)))</f>
        <v/>
      </c>
      <c r="R2183" s="9" t="str">
        <f aca="false">IF($A2183="","",IF($L2183=0,"—",IF(T(INDEX('1. Master BOM'!$F$1:$F$400,$L2183))="","(not set)",INDEX('1. Master BOM'!$F$1:$F$400,$L2183))))</f>
        <v/>
      </c>
      <c r="S2183" s="9" t="str">
        <f aca="false">IF($A2183="","",IF(OR($R2183="—",$R2183="(not set)",$D2183=""),"",IF(ISNUMBER(SEARCH(SUBSTITUTE(SUBSTITUTE(SUBSTITUTE($R2183,"-",""),"_","")," ",""),SUBSTITUTE(SUBSTITUTE(SUBSTITUTE($D2183,"-",""),"_","")," ",""))),"OK","CHECK")))</f>
        <v/>
      </c>
      <c r="T2183" s="9" t="str">
        <f aca="false">IF($A2183="","",IF(OR($H2183="NOT IN SCHEMATIC",$I2183="MISMATCH",$J2183="MISMATCH",$P2183="MISMATCH",$M2183&lt;&gt;"OK"),"REVIEW","OK"))</f>
        <v/>
      </c>
      <c r="U2183" s="14"/>
      <c r="V2183" s="14"/>
      <c r="W2183" s="17"/>
      <c r="X2183" s="14"/>
    </row>
    <row r="2184" customFormat="false" ht="15" hidden="false" customHeight="false" outlineLevel="0" collapsed="false">
      <c r="A2184" s="9" t="str">
        <f aca="false">IF('3. Layout Parts'!$A2184="","",TRIM('3. Layout Parts'!$A2184))</f>
        <v/>
      </c>
      <c r="B2184" s="9" t="str">
        <f aca="false">IF($A2184="","",'3. Layout Parts'!$D2184)</f>
        <v/>
      </c>
      <c r="C2184" s="9" t="str">
        <f aca="false">IF($A2184="","",'3. Layout Parts'!$B2184)</f>
        <v/>
      </c>
      <c r="D2184" s="9" t="str">
        <f aca="false">IF($A2184="","",'3. Layout Parts'!$C2184)</f>
        <v/>
      </c>
      <c r="E2184" s="9" t="str">
        <f aca="false">IF($A2184="","",IFERROR(INDEX('2. Schematic Parts'!$B$2:$B$3001,MATCH($A2184,'2. Schematic Parts'!$A$2:$A$3001,0)),"NOT FOUND"))</f>
        <v/>
      </c>
      <c r="F2184" s="9" t="str">
        <f aca="false">IF($A2184="","",IFERROR(INDEX('2. Schematic Parts'!$C$2:$C$3001,MATCH($A2184,'2. Schematic Parts'!$A$2:$A$3001,0))&amp;"","NOT FOUND"))</f>
        <v/>
      </c>
      <c r="G2184" s="9" t="str">
        <f aca="false">IF($A2184="","",IFERROR(INDEX('2. Schematic Parts'!$D$2:$D$3001,MATCH($A2184,'2. Schematic Parts'!$A$2:$A$3001,0))&amp;"","NOT FOUND"))</f>
        <v/>
      </c>
      <c r="H2184" s="9" t="str">
        <f aca="false">IF($A2184="","",IF(COUNTIF('2. Schematic Parts'!$A$2:$A$3001,$A2184)=0,"NOT IN SCHEMATIC","OK"))</f>
        <v/>
      </c>
      <c r="I2184" s="9" t="str">
        <f aca="false">IF($A2184="","",IF($H2184="NOT IN SCHEMATIC","",IF(UPPER(TRIM($C2184))=UPPER(TRIM($E2184)),"OK","MISMATCH")))</f>
        <v/>
      </c>
      <c r="J2184" s="9" t="str">
        <f aca="false">IF($A2184="","",IF($H2184="NOT IN SCHEMATIC","",IF($F2184="","NO SCH DECAL",IF($D2184="","",IF(UPPER(TRIM($D2184))=UPPER(TRIM($F2184)),"OK","MISMATCH")))))</f>
        <v/>
      </c>
      <c r="K2184" s="16" t="str">
        <f aca="false">IF($A2184="","",SUMPRODUCT(--ISNUMBER(SEARCH(","&amp;TRIM($A2184)&amp;",",","&amp;SUBSTITUTE('1. Master BOM'!$D$2:$D$400," ","")&amp;","))))</f>
        <v/>
      </c>
      <c r="L2184" s="16" t="str">
        <f aca="false">IF($A2184="","",IF($K2184&lt;&gt;1,0,SUMPRODUCT(ISNUMBER(SEARCH(","&amp;TRIM($A2184)&amp;",",","&amp;SUBSTITUTE('1. Master BOM'!$D$2:$D$400," ","")&amp;","))*ROW('1. Master BOM'!$D$2:$D$400))))</f>
        <v/>
      </c>
      <c r="M2184" s="9" t="str">
        <f aca="false">IF($A2184="","",IF($K2184=0,"NOT IN BOM",IF($K2184&gt;1,"MULTIPLE BOM LINES","OK")))</f>
        <v/>
      </c>
      <c r="N2184" s="9" t="str">
        <f aca="false">IF($A2184="","",IF($L2184=0,"—",INDEX('1. Master BOM'!$A$1:$A$400,$L2184)))</f>
        <v/>
      </c>
      <c r="O2184" s="9" t="str">
        <f aca="false">IF($A2184="","",IF($L2184=0,"—",INDEX('1. Master BOM'!$B$1:$B$400,$L2184)))</f>
        <v/>
      </c>
      <c r="P2184" s="9" t="str">
        <f aca="false">IF($A2184="","",IF(OR($H2184="NOT IN SCHEMATIC",$O2184="—"),"",IF($G2184="","NO SCH PN",IF(UPPER(TRIM($G2184))=UPPER(TRIM($O2184)),"OK","MISMATCH"))))</f>
        <v/>
      </c>
      <c r="Q2184" s="9" t="str">
        <f aca="false">IF($A2184="","",IF($L2184=0,"—",INDEX('1. Master BOM'!$E$1:$E$400,$L2184)))</f>
        <v/>
      </c>
      <c r="R2184" s="9" t="str">
        <f aca="false">IF($A2184="","",IF($L2184=0,"—",IF(T(INDEX('1. Master BOM'!$F$1:$F$400,$L2184))="","(not set)",INDEX('1. Master BOM'!$F$1:$F$400,$L2184))))</f>
        <v/>
      </c>
      <c r="S2184" s="9" t="str">
        <f aca="false">IF($A2184="","",IF(OR($R2184="—",$R2184="(not set)",$D2184=""),"",IF(ISNUMBER(SEARCH(SUBSTITUTE(SUBSTITUTE(SUBSTITUTE($R2184,"-",""),"_","")," ",""),SUBSTITUTE(SUBSTITUTE(SUBSTITUTE($D2184,"-",""),"_","")," ",""))),"OK","CHECK")))</f>
        <v/>
      </c>
      <c r="T2184" s="9" t="str">
        <f aca="false">IF($A2184="","",IF(OR($H2184="NOT IN SCHEMATIC",$I2184="MISMATCH",$J2184="MISMATCH",$P2184="MISMATCH",$M2184&lt;&gt;"OK"),"REVIEW","OK"))</f>
        <v/>
      </c>
      <c r="U2184" s="14"/>
      <c r="V2184" s="14"/>
      <c r="W2184" s="17"/>
      <c r="X2184" s="14"/>
    </row>
    <row r="2185" customFormat="false" ht="15" hidden="false" customHeight="false" outlineLevel="0" collapsed="false">
      <c r="A2185" s="9" t="str">
        <f aca="false">IF('3. Layout Parts'!$A2185="","",TRIM('3. Layout Parts'!$A2185))</f>
        <v/>
      </c>
      <c r="B2185" s="9" t="str">
        <f aca="false">IF($A2185="","",'3. Layout Parts'!$D2185)</f>
        <v/>
      </c>
      <c r="C2185" s="9" t="str">
        <f aca="false">IF($A2185="","",'3. Layout Parts'!$B2185)</f>
        <v/>
      </c>
      <c r="D2185" s="9" t="str">
        <f aca="false">IF($A2185="","",'3. Layout Parts'!$C2185)</f>
        <v/>
      </c>
      <c r="E2185" s="9" t="str">
        <f aca="false">IF($A2185="","",IFERROR(INDEX('2. Schematic Parts'!$B$2:$B$3001,MATCH($A2185,'2. Schematic Parts'!$A$2:$A$3001,0)),"NOT FOUND"))</f>
        <v/>
      </c>
      <c r="F2185" s="9" t="str">
        <f aca="false">IF($A2185="","",IFERROR(INDEX('2. Schematic Parts'!$C$2:$C$3001,MATCH($A2185,'2. Schematic Parts'!$A$2:$A$3001,0))&amp;"","NOT FOUND"))</f>
        <v/>
      </c>
      <c r="G2185" s="9" t="str">
        <f aca="false">IF($A2185="","",IFERROR(INDEX('2. Schematic Parts'!$D$2:$D$3001,MATCH($A2185,'2. Schematic Parts'!$A$2:$A$3001,0))&amp;"","NOT FOUND"))</f>
        <v/>
      </c>
      <c r="H2185" s="9" t="str">
        <f aca="false">IF($A2185="","",IF(COUNTIF('2. Schematic Parts'!$A$2:$A$3001,$A2185)=0,"NOT IN SCHEMATIC","OK"))</f>
        <v/>
      </c>
      <c r="I2185" s="9" t="str">
        <f aca="false">IF($A2185="","",IF($H2185="NOT IN SCHEMATIC","",IF(UPPER(TRIM($C2185))=UPPER(TRIM($E2185)),"OK","MISMATCH")))</f>
        <v/>
      </c>
      <c r="J2185" s="9" t="str">
        <f aca="false">IF($A2185="","",IF($H2185="NOT IN SCHEMATIC","",IF($F2185="","NO SCH DECAL",IF($D2185="","",IF(UPPER(TRIM($D2185))=UPPER(TRIM($F2185)),"OK","MISMATCH")))))</f>
        <v/>
      </c>
      <c r="K2185" s="16" t="str">
        <f aca="false">IF($A2185="","",SUMPRODUCT(--ISNUMBER(SEARCH(","&amp;TRIM($A2185)&amp;",",","&amp;SUBSTITUTE('1. Master BOM'!$D$2:$D$400," ","")&amp;","))))</f>
        <v/>
      </c>
      <c r="L2185" s="16" t="str">
        <f aca="false">IF($A2185="","",IF($K2185&lt;&gt;1,0,SUMPRODUCT(ISNUMBER(SEARCH(","&amp;TRIM($A2185)&amp;",",","&amp;SUBSTITUTE('1. Master BOM'!$D$2:$D$400," ","")&amp;","))*ROW('1. Master BOM'!$D$2:$D$400))))</f>
        <v/>
      </c>
      <c r="M2185" s="9" t="str">
        <f aca="false">IF($A2185="","",IF($K2185=0,"NOT IN BOM",IF($K2185&gt;1,"MULTIPLE BOM LINES","OK")))</f>
        <v/>
      </c>
      <c r="N2185" s="9" t="str">
        <f aca="false">IF($A2185="","",IF($L2185=0,"—",INDEX('1. Master BOM'!$A$1:$A$400,$L2185)))</f>
        <v/>
      </c>
      <c r="O2185" s="9" t="str">
        <f aca="false">IF($A2185="","",IF($L2185=0,"—",INDEX('1. Master BOM'!$B$1:$B$400,$L2185)))</f>
        <v/>
      </c>
      <c r="P2185" s="9" t="str">
        <f aca="false">IF($A2185="","",IF(OR($H2185="NOT IN SCHEMATIC",$O2185="—"),"",IF($G2185="","NO SCH PN",IF(UPPER(TRIM($G2185))=UPPER(TRIM($O2185)),"OK","MISMATCH"))))</f>
        <v/>
      </c>
      <c r="Q2185" s="9" t="str">
        <f aca="false">IF($A2185="","",IF($L2185=0,"—",INDEX('1. Master BOM'!$E$1:$E$400,$L2185)))</f>
        <v/>
      </c>
      <c r="R2185" s="9" t="str">
        <f aca="false">IF($A2185="","",IF($L2185=0,"—",IF(T(INDEX('1. Master BOM'!$F$1:$F$400,$L2185))="","(not set)",INDEX('1. Master BOM'!$F$1:$F$400,$L2185))))</f>
        <v/>
      </c>
      <c r="S2185" s="9" t="str">
        <f aca="false">IF($A2185="","",IF(OR($R2185="—",$R2185="(not set)",$D2185=""),"",IF(ISNUMBER(SEARCH(SUBSTITUTE(SUBSTITUTE(SUBSTITUTE($R2185,"-",""),"_","")," ",""),SUBSTITUTE(SUBSTITUTE(SUBSTITUTE($D2185,"-",""),"_","")," ",""))),"OK","CHECK")))</f>
        <v/>
      </c>
      <c r="T2185" s="9" t="str">
        <f aca="false">IF($A2185="","",IF(OR($H2185="NOT IN SCHEMATIC",$I2185="MISMATCH",$J2185="MISMATCH",$P2185="MISMATCH",$M2185&lt;&gt;"OK"),"REVIEW","OK"))</f>
        <v/>
      </c>
      <c r="U2185" s="14"/>
      <c r="V2185" s="14"/>
      <c r="W2185" s="17"/>
      <c r="X2185" s="14"/>
    </row>
    <row r="2186" customFormat="false" ht="15" hidden="false" customHeight="false" outlineLevel="0" collapsed="false">
      <c r="A2186" s="9" t="str">
        <f aca="false">IF('3. Layout Parts'!$A2186="","",TRIM('3. Layout Parts'!$A2186))</f>
        <v/>
      </c>
      <c r="B2186" s="9" t="str">
        <f aca="false">IF($A2186="","",'3. Layout Parts'!$D2186)</f>
        <v/>
      </c>
      <c r="C2186" s="9" t="str">
        <f aca="false">IF($A2186="","",'3. Layout Parts'!$B2186)</f>
        <v/>
      </c>
      <c r="D2186" s="9" t="str">
        <f aca="false">IF($A2186="","",'3. Layout Parts'!$C2186)</f>
        <v/>
      </c>
      <c r="E2186" s="9" t="str">
        <f aca="false">IF($A2186="","",IFERROR(INDEX('2. Schematic Parts'!$B$2:$B$3001,MATCH($A2186,'2. Schematic Parts'!$A$2:$A$3001,0)),"NOT FOUND"))</f>
        <v/>
      </c>
      <c r="F2186" s="9" t="str">
        <f aca="false">IF($A2186="","",IFERROR(INDEX('2. Schematic Parts'!$C$2:$C$3001,MATCH($A2186,'2. Schematic Parts'!$A$2:$A$3001,0))&amp;"","NOT FOUND"))</f>
        <v/>
      </c>
      <c r="G2186" s="9" t="str">
        <f aca="false">IF($A2186="","",IFERROR(INDEX('2. Schematic Parts'!$D$2:$D$3001,MATCH($A2186,'2. Schematic Parts'!$A$2:$A$3001,0))&amp;"","NOT FOUND"))</f>
        <v/>
      </c>
      <c r="H2186" s="9" t="str">
        <f aca="false">IF($A2186="","",IF(COUNTIF('2. Schematic Parts'!$A$2:$A$3001,$A2186)=0,"NOT IN SCHEMATIC","OK"))</f>
        <v/>
      </c>
      <c r="I2186" s="9" t="str">
        <f aca="false">IF($A2186="","",IF($H2186="NOT IN SCHEMATIC","",IF(UPPER(TRIM($C2186))=UPPER(TRIM($E2186)),"OK","MISMATCH")))</f>
        <v/>
      </c>
      <c r="J2186" s="9" t="str">
        <f aca="false">IF($A2186="","",IF($H2186="NOT IN SCHEMATIC","",IF($F2186="","NO SCH DECAL",IF($D2186="","",IF(UPPER(TRIM($D2186))=UPPER(TRIM($F2186)),"OK","MISMATCH")))))</f>
        <v/>
      </c>
      <c r="K2186" s="16" t="str">
        <f aca="false">IF($A2186="","",SUMPRODUCT(--ISNUMBER(SEARCH(","&amp;TRIM($A2186)&amp;",",","&amp;SUBSTITUTE('1. Master BOM'!$D$2:$D$400," ","")&amp;","))))</f>
        <v/>
      </c>
      <c r="L2186" s="16" t="str">
        <f aca="false">IF($A2186="","",IF($K2186&lt;&gt;1,0,SUMPRODUCT(ISNUMBER(SEARCH(","&amp;TRIM($A2186)&amp;",",","&amp;SUBSTITUTE('1. Master BOM'!$D$2:$D$400," ","")&amp;","))*ROW('1. Master BOM'!$D$2:$D$400))))</f>
        <v/>
      </c>
      <c r="M2186" s="9" t="str">
        <f aca="false">IF($A2186="","",IF($K2186=0,"NOT IN BOM",IF($K2186&gt;1,"MULTIPLE BOM LINES","OK")))</f>
        <v/>
      </c>
      <c r="N2186" s="9" t="str">
        <f aca="false">IF($A2186="","",IF($L2186=0,"—",INDEX('1. Master BOM'!$A$1:$A$400,$L2186)))</f>
        <v/>
      </c>
      <c r="O2186" s="9" t="str">
        <f aca="false">IF($A2186="","",IF($L2186=0,"—",INDEX('1. Master BOM'!$B$1:$B$400,$L2186)))</f>
        <v/>
      </c>
      <c r="P2186" s="9" t="str">
        <f aca="false">IF($A2186="","",IF(OR($H2186="NOT IN SCHEMATIC",$O2186="—"),"",IF($G2186="","NO SCH PN",IF(UPPER(TRIM($G2186))=UPPER(TRIM($O2186)),"OK","MISMATCH"))))</f>
        <v/>
      </c>
      <c r="Q2186" s="9" t="str">
        <f aca="false">IF($A2186="","",IF($L2186=0,"—",INDEX('1. Master BOM'!$E$1:$E$400,$L2186)))</f>
        <v/>
      </c>
      <c r="R2186" s="9" t="str">
        <f aca="false">IF($A2186="","",IF($L2186=0,"—",IF(T(INDEX('1. Master BOM'!$F$1:$F$400,$L2186))="","(not set)",INDEX('1. Master BOM'!$F$1:$F$400,$L2186))))</f>
        <v/>
      </c>
      <c r="S2186" s="9" t="str">
        <f aca="false">IF($A2186="","",IF(OR($R2186="—",$R2186="(not set)",$D2186=""),"",IF(ISNUMBER(SEARCH(SUBSTITUTE(SUBSTITUTE(SUBSTITUTE($R2186,"-",""),"_","")," ",""),SUBSTITUTE(SUBSTITUTE(SUBSTITUTE($D2186,"-",""),"_","")," ",""))),"OK","CHECK")))</f>
        <v/>
      </c>
      <c r="T2186" s="9" t="str">
        <f aca="false">IF($A2186="","",IF(OR($H2186="NOT IN SCHEMATIC",$I2186="MISMATCH",$J2186="MISMATCH",$P2186="MISMATCH",$M2186&lt;&gt;"OK"),"REVIEW","OK"))</f>
        <v/>
      </c>
      <c r="U2186" s="14"/>
      <c r="V2186" s="14"/>
      <c r="W2186" s="17"/>
      <c r="X2186" s="14"/>
    </row>
    <row r="2187" customFormat="false" ht="15" hidden="false" customHeight="false" outlineLevel="0" collapsed="false">
      <c r="A2187" s="9" t="str">
        <f aca="false">IF('3. Layout Parts'!$A2187="","",TRIM('3. Layout Parts'!$A2187))</f>
        <v/>
      </c>
      <c r="B2187" s="9" t="str">
        <f aca="false">IF($A2187="","",'3. Layout Parts'!$D2187)</f>
        <v/>
      </c>
      <c r="C2187" s="9" t="str">
        <f aca="false">IF($A2187="","",'3. Layout Parts'!$B2187)</f>
        <v/>
      </c>
      <c r="D2187" s="9" t="str">
        <f aca="false">IF($A2187="","",'3. Layout Parts'!$C2187)</f>
        <v/>
      </c>
      <c r="E2187" s="9" t="str">
        <f aca="false">IF($A2187="","",IFERROR(INDEX('2. Schematic Parts'!$B$2:$B$3001,MATCH($A2187,'2. Schematic Parts'!$A$2:$A$3001,0)),"NOT FOUND"))</f>
        <v/>
      </c>
      <c r="F2187" s="9" t="str">
        <f aca="false">IF($A2187="","",IFERROR(INDEX('2. Schematic Parts'!$C$2:$C$3001,MATCH($A2187,'2. Schematic Parts'!$A$2:$A$3001,0))&amp;"","NOT FOUND"))</f>
        <v/>
      </c>
      <c r="G2187" s="9" t="str">
        <f aca="false">IF($A2187="","",IFERROR(INDEX('2. Schematic Parts'!$D$2:$D$3001,MATCH($A2187,'2. Schematic Parts'!$A$2:$A$3001,0))&amp;"","NOT FOUND"))</f>
        <v/>
      </c>
      <c r="H2187" s="9" t="str">
        <f aca="false">IF($A2187="","",IF(COUNTIF('2. Schematic Parts'!$A$2:$A$3001,$A2187)=0,"NOT IN SCHEMATIC","OK"))</f>
        <v/>
      </c>
      <c r="I2187" s="9" t="str">
        <f aca="false">IF($A2187="","",IF($H2187="NOT IN SCHEMATIC","",IF(UPPER(TRIM($C2187))=UPPER(TRIM($E2187)),"OK","MISMATCH")))</f>
        <v/>
      </c>
      <c r="J2187" s="9" t="str">
        <f aca="false">IF($A2187="","",IF($H2187="NOT IN SCHEMATIC","",IF($F2187="","NO SCH DECAL",IF($D2187="","",IF(UPPER(TRIM($D2187))=UPPER(TRIM($F2187)),"OK","MISMATCH")))))</f>
        <v/>
      </c>
      <c r="K2187" s="16" t="str">
        <f aca="false">IF($A2187="","",SUMPRODUCT(--ISNUMBER(SEARCH(","&amp;TRIM($A2187)&amp;",",","&amp;SUBSTITUTE('1. Master BOM'!$D$2:$D$400," ","")&amp;","))))</f>
        <v/>
      </c>
      <c r="L2187" s="16" t="str">
        <f aca="false">IF($A2187="","",IF($K2187&lt;&gt;1,0,SUMPRODUCT(ISNUMBER(SEARCH(","&amp;TRIM($A2187)&amp;",",","&amp;SUBSTITUTE('1. Master BOM'!$D$2:$D$400," ","")&amp;","))*ROW('1. Master BOM'!$D$2:$D$400))))</f>
        <v/>
      </c>
      <c r="M2187" s="9" t="str">
        <f aca="false">IF($A2187="","",IF($K2187=0,"NOT IN BOM",IF($K2187&gt;1,"MULTIPLE BOM LINES","OK")))</f>
        <v/>
      </c>
      <c r="N2187" s="9" t="str">
        <f aca="false">IF($A2187="","",IF($L2187=0,"—",INDEX('1. Master BOM'!$A$1:$A$400,$L2187)))</f>
        <v/>
      </c>
      <c r="O2187" s="9" t="str">
        <f aca="false">IF($A2187="","",IF($L2187=0,"—",INDEX('1. Master BOM'!$B$1:$B$400,$L2187)))</f>
        <v/>
      </c>
      <c r="P2187" s="9" t="str">
        <f aca="false">IF($A2187="","",IF(OR($H2187="NOT IN SCHEMATIC",$O2187="—"),"",IF($G2187="","NO SCH PN",IF(UPPER(TRIM($G2187))=UPPER(TRIM($O2187)),"OK","MISMATCH"))))</f>
        <v/>
      </c>
      <c r="Q2187" s="9" t="str">
        <f aca="false">IF($A2187="","",IF($L2187=0,"—",INDEX('1. Master BOM'!$E$1:$E$400,$L2187)))</f>
        <v/>
      </c>
      <c r="R2187" s="9" t="str">
        <f aca="false">IF($A2187="","",IF($L2187=0,"—",IF(T(INDEX('1. Master BOM'!$F$1:$F$400,$L2187))="","(not set)",INDEX('1. Master BOM'!$F$1:$F$400,$L2187))))</f>
        <v/>
      </c>
      <c r="S2187" s="9" t="str">
        <f aca="false">IF($A2187="","",IF(OR($R2187="—",$R2187="(not set)",$D2187=""),"",IF(ISNUMBER(SEARCH(SUBSTITUTE(SUBSTITUTE(SUBSTITUTE($R2187,"-",""),"_","")," ",""),SUBSTITUTE(SUBSTITUTE(SUBSTITUTE($D2187,"-",""),"_","")," ",""))),"OK","CHECK")))</f>
        <v/>
      </c>
      <c r="T2187" s="9" t="str">
        <f aca="false">IF($A2187="","",IF(OR($H2187="NOT IN SCHEMATIC",$I2187="MISMATCH",$J2187="MISMATCH",$P2187="MISMATCH",$M2187&lt;&gt;"OK"),"REVIEW","OK"))</f>
        <v/>
      </c>
      <c r="U2187" s="14"/>
      <c r="V2187" s="14"/>
      <c r="W2187" s="17"/>
      <c r="X2187" s="14"/>
    </row>
    <row r="2188" customFormat="false" ht="15" hidden="false" customHeight="false" outlineLevel="0" collapsed="false">
      <c r="A2188" s="9" t="str">
        <f aca="false">IF('3. Layout Parts'!$A2188="","",TRIM('3. Layout Parts'!$A2188))</f>
        <v/>
      </c>
      <c r="B2188" s="9" t="str">
        <f aca="false">IF($A2188="","",'3. Layout Parts'!$D2188)</f>
        <v/>
      </c>
      <c r="C2188" s="9" t="str">
        <f aca="false">IF($A2188="","",'3. Layout Parts'!$B2188)</f>
        <v/>
      </c>
      <c r="D2188" s="9" t="str">
        <f aca="false">IF($A2188="","",'3. Layout Parts'!$C2188)</f>
        <v/>
      </c>
      <c r="E2188" s="9" t="str">
        <f aca="false">IF($A2188="","",IFERROR(INDEX('2. Schematic Parts'!$B$2:$B$3001,MATCH($A2188,'2. Schematic Parts'!$A$2:$A$3001,0)),"NOT FOUND"))</f>
        <v/>
      </c>
      <c r="F2188" s="9" t="str">
        <f aca="false">IF($A2188="","",IFERROR(INDEX('2. Schematic Parts'!$C$2:$C$3001,MATCH($A2188,'2. Schematic Parts'!$A$2:$A$3001,0))&amp;"","NOT FOUND"))</f>
        <v/>
      </c>
      <c r="G2188" s="9" t="str">
        <f aca="false">IF($A2188="","",IFERROR(INDEX('2. Schematic Parts'!$D$2:$D$3001,MATCH($A2188,'2. Schematic Parts'!$A$2:$A$3001,0))&amp;"","NOT FOUND"))</f>
        <v/>
      </c>
      <c r="H2188" s="9" t="str">
        <f aca="false">IF($A2188="","",IF(COUNTIF('2. Schematic Parts'!$A$2:$A$3001,$A2188)=0,"NOT IN SCHEMATIC","OK"))</f>
        <v/>
      </c>
      <c r="I2188" s="9" t="str">
        <f aca="false">IF($A2188="","",IF($H2188="NOT IN SCHEMATIC","",IF(UPPER(TRIM($C2188))=UPPER(TRIM($E2188)),"OK","MISMATCH")))</f>
        <v/>
      </c>
      <c r="J2188" s="9" t="str">
        <f aca="false">IF($A2188="","",IF($H2188="NOT IN SCHEMATIC","",IF($F2188="","NO SCH DECAL",IF($D2188="","",IF(UPPER(TRIM($D2188))=UPPER(TRIM($F2188)),"OK","MISMATCH")))))</f>
        <v/>
      </c>
      <c r="K2188" s="16" t="str">
        <f aca="false">IF($A2188="","",SUMPRODUCT(--ISNUMBER(SEARCH(","&amp;TRIM($A2188)&amp;",",","&amp;SUBSTITUTE('1. Master BOM'!$D$2:$D$400," ","")&amp;","))))</f>
        <v/>
      </c>
      <c r="L2188" s="16" t="str">
        <f aca="false">IF($A2188="","",IF($K2188&lt;&gt;1,0,SUMPRODUCT(ISNUMBER(SEARCH(","&amp;TRIM($A2188)&amp;",",","&amp;SUBSTITUTE('1. Master BOM'!$D$2:$D$400," ","")&amp;","))*ROW('1. Master BOM'!$D$2:$D$400))))</f>
        <v/>
      </c>
      <c r="M2188" s="9" t="str">
        <f aca="false">IF($A2188="","",IF($K2188=0,"NOT IN BOM",IF($K2188&gt;1,"MULTIPLE BOM LINES","OK")))</f>
        <v/>
      </c>
      <c r="N2188" s="9" t="str">
        <f aca="false">IF($A2188="","",IF($L2188=0,"—",INDEX('1. Master BOM'!$A$1:$A$400,$L2188)))</f>
        <v/>
      </c>
      <c r="O2188" s="9" t="str">
        <f aca="false">IF($A2188="","",IF($L2188=0,"—",INDEX('1. Master BOM'!$B$1:$B$400,$L2188)))</f>
        <v/>
      </c>
      <c r="P2188" s="9" t="str">
        <f aca="false">IF($A2188="","",IF(OR($H2188="NOT IN SCHEMATIC",$O2188="—"),"",IF($G2188="","NO SCH PN",IF(UPPER(TRIM($G2188))=UPPER(TRIM($O2188)),"OK","MISMATCH"))))</f>
        <v/>
      </c>
      <c r="Q2188" s="9" t="str">
        <f aca="false">IF($A2188="","",IF($L2188=0,"—",INDEX('1. Master BOM'!$E$1:$E$400,$L2188)))</f>
        <v/>
      </c>
      <c r="R2188" s="9" t="str">
        <f aca="false">IF($A2188="","",IF($L2188=0,"—",IF(T(INDEX('1. Master BOM'!$F$1:$F$400,$L2188))="","(not set)",INDEX('1. Master BOM'!$F$1:$F$400,$L2188))))</f>
        <v/>
      </c>
      <c r="S2188" s="9" t="str">
        <f aca="false">IF($A2188="","",IF(OR($R2188="—",$R2188="(not set)",$D2188=""),"",IF(ISNUMBER(SEARCH(SUBSTITUTE(SUBSTITUTE(SUBSTITUTE($R2188,"-",""),"_","")," ",""),SUBSTITUTE(SUBSTITUTE(SUBSTITUTE($D2188,"-",""),"_","")," ",""))),"OK","CHECK")))</f>
        <v/>
      </c>
      <c r="T2188" s="9" t="str">
        <f aca="false">IF($A2188="","",IF(OR($H2188="NOT IN SCHEMATIC",$I2188="MISMATCH",$J2188="MISMATCH",$P2188="MISMATCH",$M2188&lt;&gt;"OK"),"REVIEW","OK"))</f>
        <v/>
      </c>
      <c r="U2188" s="14"/>
      <c r="V2188" s="14"/>
      <c r="W2188" s="17"/>
      <c r="X2188" s="14"/>
    </row>
    <row r="2189" customFormat="false" ht="15" hidden="false" customHeight="false" outlineLevel="0" collapsed="false">
      <c r="A2189" s="9" t="str">
        <f aca="false">IF('3. Layout Parts'!$A2189="","",TRIM('3. Layout Parts'!$A2189))</f>
        <v/>
      </c>
      <c r="B2189" s="9" t="str">
        <f aca="false">IF($A2189="","",'3. Layout Parts'!$D2189)</f>
        <v/>
      </c>
      <c r="C2189" s="9" t="str">
        <f aca="false">IF($A2189="","",'3. Layout Parts'!$B2189)</f>
        <v/>
      </c>
      <c r="D2189" s="9" t="str">
        <f aca="false">IF($A2189="","",'3. Layout Parts'!$C2189)</f>
        <v/>
      </c>
      <c r="E2189" s="9" t="str">
        <f aca="false">IF($A2189="","",IFERROR(INDEX('2. Schematic Parts'!$B$2:$B$3001,MATCH($A2189,'2. Schematic Parts'!$A$2:$A$3001,0)),"NOT FOUND"))</f>
        <v/>
      </c>
      <c r="F2189" s="9" t="str">
        <f aca="false">IF($A2189="","",IFERROR(INDEX('2. Schematic Parts'!$C$2:$C$3001,MATCH($A2189,'2. Schematic Parts'!$A$2:$A$3001,0))&amp;"","NOT FOUND"))</f>
        <v/>
      </c>
      <c r="G2189" s="9" t="str">
        <f aca="false">IF($A2189="","",IFERROR(INDEX('2. Schematic Parts'!$D$2:$D$3001,MATCH($A2189,'2. Schematic Parts'!$A$2:$A$3001,0))&amp;"","NOT FOUND"))</f>
        <v/>
      </c>
      <c r="H2189" s="9" t="str">
        <f aca="false">IF($A2189="","",IF(COUNTIF('2. Schematic Parts'!$A$2:$A$3001,$A2189)=0,"NOT IN SCHEMATIC","OK"))</f>
        <v/>
      </c>
      <c r="I2189" s="9" t="str">
        <f aca="false">IF($A2189="","",IF($H2189="NOT IN SCHEMATIC","",IF(UPPER(TRIM($C2189))=UPPER(TRIM($E2189)),"OK","MISMATCH")))</f>
        <v/>
      </c>
      <c r="J2189" s="9" t="str">
        <f aca="false">IF($A2189="","",IF($H2189="NOT IN SCHEMATIC","",IF($F2189="","NO SCH DECAL",IF($D2189="","",IF(UPPER(TRIM($D2189))=UPPER(TRIM($F2189)),"OK","MISMATCH")))))</f>
        <v/>
      </c>
      <c r="K2189" s="16" t="str">
        <f aca="false">IF($A2189="","",SUMPRODUCT(--ISNUMBER(SEARCH(","&amp;TRIM($A2189)&amp;",",","&amp;SUBSTITUTE('1. Master BOM'!$D$2:$D$400," ","")&amp;","))))</f>
        <v/>
      </c>
      <c r="L2189" s="16" t="str">
        <f aca="false">IF($A2189="","",IF($K2189&lt;&gt;1,0,SUMPRODUCT(ISNUMBER(SEARCH(","&amp;TRIM($A2189)&amp;",",","&amp;SUBSTITUTE('1. Master BOM'!$D$2:$D$400," ","")&amp;","))*ROW('1. Master BOM'!$D$2:$D$400))))</f>
        <v/>
      </c>
      <c r="M2189" s="9" t="str">
        <f aca="false">IF($A2189="","",IF($K2189=0,"NOT IN BOM",IF($K2189&gt;1,"MULTIPLE BOM LINES","OK")))</f>
        <v/>
      </c>
      <c r="N2189" s="9" t="str">
        <f aca="false">IF($A2189="","",IF($L2189=0,"—",INDEX('1. Master BOM'!$A$1:$A$400,$L2189)))</f>
        <v/>
      </c>
      <c r="O2189" s="9" t="str">
        <f aca="false">IF($A2189="","",IF($L2189=0,"—",INDEX('1. Master BOM'!$B$1:$B$400,$L2189)))</f>
        <v/>
      </c>
      <c r="P2189" s="9" t="str">
        <f aca="false">IF($A2189="","",IF(OR($H2189="NOT IN SCHEMATIC",$O2189="—"),"",IF($G2189="","NO SCH PN",IF(UPPER(TRIM($G2189))=UPPER(TRIM($O2189)),"OK","MISMATCH"))))</f>
        <v/>
      </c>
      <c r="Q2189" s="9" t="str">
        <f aca="false">IF($A2189="","",IF($L2189=0,"—",INDEX('1. Master BOM'!$E$1:$E$400,$L2189)))</f>
        <v/>
      </c>
      <c r="R2189" s="9" t="str">
        <f aca="false">IF($A2189="","",IF($L2189=0,"—",IF(T(INDEX('1. Master BOM'!$F$1:$F$400,$L2189))="","(not set)",INDEX('1. Master BOM'!$F$1:$F$400,$L2189))))</f>
        <v/>
      </c>
      <c r="S2189" s="9" t="str">
        <f aca="false">IF($A2189="","",IF(OR($R2189="—",$R2189="(not set)",$D2189=""),"",IF(ISNUMBER(SEARCH(SUBSTITUTE(SUBSTITUTE(SUBSTITUTE($R2189,"-",""),"_","")," ",""),SUBSTITUTE(SUBSTITUTE(SUBSTITUTE($D2189,"-",""),"_","")," ",""))),"OK","CHECK")))</f>
        <v/>
      </c>
      <c r="T2189" s="9" t="str">
        <f aca="false">IF($A2189="","",IF(OR($H2189="NOT IN SCHEMATIC",$I2189="MISMATCH",$J2189="MISMATCH",$P2189="MISMATCH",$M2189&lt;&gt;"OK"),"REVIEW","OK"))</f>
        <v/>
      </c>
      <c r="U2189" s="14"/>
      <c r="V2189" s="14"/>
      <c r="W2189" s="17"/>
      <c r="X2189" s="14"/>
    </row>
    <row r="2190" customFormat="false" ht="15" hidden="false" customHeight="false" outlineLevel="0" collapsed="false">
      <c r="A2190" s="9" t="str">
        <f aca="false">IF('3. Layout Parts'!$A2190="","",TRIM('3. Layout Parts'!$A2190))</f>
        <v/>
      </c>
      <c r="B2190" s="9" t="str">
        <f aca="false">IF($A2190="","",'3. Layout Parts'!$D2190)</f>
        <v/>
      </c>
      <c r="C2190" s="9" t="str">
        <f aca="false">IF($A2190="","",'3. Layout Parts'!$B2190)</f>
        <v/>
      </c>
      <c r="D2190" s="9" t="str">
        <f aca="false">IF($A2190="","",'3. Layout Parts'!$C2190)</f>
        <v/>
      </c>
      <c r="E2190" s="9" t="str">
        <f aca="false">IF($A2190="","",IFERROR(INDEX('2. Schematic Parts'!$B$2:$B$3001,MATCH($A2190,'2. Schematic Parts'!$A$2:$A$3001,0)),"NOT FOUND"))</f>
        <v/>
      </c>
      <c r="F2190" s="9" t="str">
        <f aca="false">IF($A2190="","",IFERROR(INDEX('2. Schematic Parts'!$C$2:$C$3001,MATCH($A2190,'2. Schematic Parts'!$A$2:$A$3001,0))&amp;"","NOT FOUND"))</f>
        <v/>
      </c>
      <c r="G2190" s="9" t="str">
        <f aca="false">IF($A2190="","",IFERROR(INDEX('2. Schematic Parts'!$D$2:$D$3001,MATCH($A2190,'2. Schematic Parts'!$A$2:$A$3001,0))&amp;"","NOT FOUND"))</f>
        <v/>
      </c>
      <c r="H2190" s="9" t="str">
        <f aca="false">IF($A2190="","",IF(COUNTIF('2. Schematic Parts'!$A$2:$A$3001,$A2190)=0,"NOT IN SCHEMATIC","OK"))</f>
        <v/>
      </c>
      <c r="I2190" s="9" t="str">
        <f aca="false">IF($A2190="","",IF($H2190="NOT IN SCHEMATIC","",IF(UPPER(TRIM($C2190))=UPPER(TRIM($E2190)),"OK","MISMATCH")))</f>
        <v/>
      </c>
      <c r="J2190" s="9" t="str">
        <f aca="false">IF($A2190="","",IF($H2190="NOT IN SCHEMATIC","",IF($F2190="","NO SCH DECAL",IF($D2190="","",IF(UPPER(TRIM($D2190))=UPPER(TRIM($F2190)),"OK","MISMATCH")))))</f>
        <v/>
      </c>
      <c r="K2190" s="16" t="str">
        <f aca="false">IF($A2190="","",SUMPRODUCT(--ISNUMBER(SEARCH(","&amp;TRIM($A2190)&amp;",",","&amp;SUBSTITUTE('1. Master BOM'!$D$2:$D$400," ","")&amp;","))))</f>
        <v/>
      </c>
      <c r="L2190" s="16" t="str">
        <f aca="false">IF($A2190="","",IF($K2190&lt;&gt;1,0,SUMPRODUCT(ISNUMBER(SEARCH(","&amp;TRIM($A2190)&amp;",",","&amp;SUBSTITUTE('1. Master BOM'!$D$2:$D$400," ","")&amp;","))*ROW('1. Master BOM'!$D$2:$D$400))))</f>
        <v/>
      </c>
      <c r="M2190" s="9" t="str">
        <f aca="false">IF($A2190="","",IF($K2190=0,"NOT IN BOM",IF($K2190&gt;1,"MULTIPLE BOM LINES","OK")))</f>
        <v/>
      </c>
      <c r="N2190" s="9" t="str">
        <f aca="false">IF($A2190="","",IF($L2190=0,"—",INDEX('1. Master BOM'!$A$1:$A$400,$L2190)))</f>
        <v/>
      </c>
      <c r="O2190" s="9" t="str">
        <f aca="false">IF($A2190="","",IF($L2190=0,"—",INDEX('1. Master BOM'!$B$1:$B$400,$L2190)))</f>
        <v/>
      </c>
      <c r="P2190" s="9" t="str">
        <f aca="false">IF($A2190="","",IF(OR($H2190="NOT IN SCHEMATIC",$O2190="—"),"",IF($G2190="","NO SCH PN",IF(UPPER(TRIM($G2190))=UPPER(TRIM($O2190)),"OK","MISMATCH"))))</f>
        <v/>
      </c>
      <c r="Q2190" s="9" t="str">
        <f aca="false">IF($A2190="","",IF($L2190=0,"—",INDEX('1. Master BOM'!$E$1:$E$400,$L2190)))</f>
        <v/>
      </c>
      <c r="R2190" s="9" t="str">
        <f aca="false">IF($A2190="","",IF($L2190=0,"—",IF(T(INDEX('1. Master BOM'!$F$1:$F$400,$L2190))="","(not set)",INDEX('1. Master BOM'!$F$1:$F$400,$L2190))))</f>
        <v/>
      </c>
      <c r="S2190" s="9" t="str">
        <f aca="false">IF($A2190="","",IF(OR($R2190="—",$R2190="(not set)",$D2190=""),"",IF(ISNUMBER(SEARCH(SUBSTITUTE(SUBSTITUTE(SUBSTITUTE($R2190,"-",""),"_","")," ",""),SUBSTITUTE(SUBSTITUTE(SUBSTITUTE($D2190,"-",""),"_","")," ",""))),"OK","CHECK")))</f>
        <v/>
      </c>
      <c r="T2190" s="9" t="str">
        <f aca="false">IF($A2190="","",IF(OR($H2190="NOT IN SCHEMATIC",$I2190="MISMATCH",$J2190="MISMATCH",$P2190="MISMATCH",$M2190&lt;&gt;"OK"),"REVIEW","OK"))</f>
        <v/>
      </c>
      <c r="U2190" s="14"/>
      <c r="V2190" s="14"/>
      <c r="W2190" s="17"/>
      <c r="X2190" s="14"/>
    </row>
    <row r="2191" customFormat="false" ht="15" hidden="false" customHeight="false" outlineLevel="0" collapsed="false">
      <c r="A2191" s="9" t="str">
        <f aca="false">IF('3. Layout Parts'!$A2191="","",TRIM('3. Layout Parts'!$A2191))</f>
        <v/>
      </c>
      <c r="B2191" s="9" t="str">
        <f aca="false">IF($A2191="","",'3. Layout Parts'!$D2191)</f>
        <v/>
      </c>
      <c r="C2191" s="9" t="str">
        <f aca="false">IF($A2191="","",'3. Layout Parts'!$B2191)</f>
        <v/>
      </c>
      <c r="D2191" s="9" t="str">
        <f aca="false">IF($A2191="","",'3. Layout Parts'!$C2191)</f>
        <v/>
      </c>
      <c r="E2191" s="9" t="str">
        <f aca="false">IF($A2191="","",IFERROR(INDEX('2. Schematic Parts'!$B$2:$B$3001,MATCH($A2191,'2. Schematic Parts'!$A$2:$A$3001,0)),"NOT FOUND"))</f>
        <v/>
      </c>
      <c r="F2191" s="9" t="str">
        <f aca="false">IF($A2191="","",IFERROR(INDEX('2. Schematic Parts'!$C$2:$C$3001,MATCH($A2191,'2. Schematic Parts'!$A$2:$A$3001,0))&amp;"","NOT FOUND"))</f>
        <v/>
      </c>
      <c r="G2191" s="9" t="str">
        <f aca="false">IF($A2191="","",IFERROR(INDEX('2. Schematic Parts'!$D$2:$D$3001,MATCH($A2191,'2. Schematic Parts'!$A$2:$A$3001,0))&amp;"","NOT FOUND"))</f>
        <v/>
      </c>
      <c r="H2191" s="9" t="str">
        <f aca="false">IF($A2191="","",IF(COUNTIF('2. Schematic Parts'!$A$2:$A$3001,$A2191)=0,"NOT IN SCHEMATIC","OK"))</f>
        <v/>
      </c>
      <c r="I2191" s="9" t="str">
        <f aca="false">IF($A2191="","",IF($H2191="NOT IN SCHEMATIC","",IF(UPPER(TRIM($C2191))=UPPER(TRIM($E2191)),"OK","MISMATCH")))</f>
        <v/>
      </c>
      <c r="J2191" s="9" t="str">
        <f aca="false">IF($A2191="","",IF($H2191="NOT IN SCHEMATIC","",IF($F2191="","NO SCH DECAL",IF($D2191="","",IF(UPPER(TRIM($D2191))=UPPER(TRIM($F2191)),"OK","MISMATCH")))))</f>
        <v/>
      </c>
      <c r="K2191" s="16" t="str">
        <f aca="false">IF($A2191="","",SUMPRODUCT(--ISNUMBER(SEARCH(","&amp;TRIM($A2191)&amp;",",","&amp;SUBSTITUTE('1. Master BOM'!$D$2:$D$400," ","")&amp;","))))</f>
        <v/>
      </c>
      <c r="L2191" s="16" t="str">
        <f aca="false">IF($A2191="","",IF($K2191&lt;&gt;1,0,SUMPRODUCT(ISNUMBER(SEARCH(","&amp;TRIM($A2191)&amp;",",","&amp;SUBSTITUTE('1. Master BOM'!$D$2:$D$400," ","")&amp;","))*ROW('1. Master BOM'!$D$2:$D$400))))</f>
        <v/>
      </c>
      <c r="M2191" s="9" t="str">
        <f aca="false">IF($A2191="","",IF($K2191=0,"NOT IN BOM",IF($K2191&gt;1,"MULTIPLE BOM LINES","OK")))</f>
        <v/>
      </c>
      <c r="N2191" s="9" t="str">
        <f aca="false">IF($A2191="","",IF($L2191=0,"—",INDEX('1. Master BOM'!$A$1:$A$400,$L2191)))</f>
        <v/>
      </c>
      <c r="O2191" s="9" t="str">
        <f aca="false">IF($A2191="","",IF($L2191=0,"—",INDEX('1. Master BOM'!$B$1:$B$400,$L2191)))</f>
        <v/>
      </c>
      <c r="P2191" s="9" t="str">
        <f aca="false">IF($A2191="","",IF(OR($H2191="NOT IN SCHEMATIC",$O2191="—"),"",IF($G2191="","NO SCH PN",IF(UPPER(TRIM($G2191))=UPPER(TRIM($O2191)),"OK","MISMATCH"))))</f>
        <v/>
      </c>
      <c r="Q2191" s="9" t="str">
        <f aca="false">IF($A2191="","",IF($L2191=0,"—",INDEX('1. Master BOM'!$E$1:$E$400,$L2191)))</f>
        <v/>
      </c>
      <c r="R2191" s="9" t="str">
        <f aca="false">IF($A2191="","",IF($L2191=0,"—",IF(T(INDEX('1. Master BOM'!$F$1:$F$400,$L2191))="","(not set)",INDEX('1. Master BOM'!$F$1:$F$400,$L2191))))</f>
        <v/>
      </c>
      <c r="S2191" s="9" t="str">
        <f aca="false">IF($A2191="","",IF(OR($R2191="—",$R2191="(not set)",$D2191=""),"",IF(ISNUMBER(SEARCH(SUBSTITUTE(SUBSTITUTE(SUBSTITUTE($R2191,"-",""),"_","")," ",""),SUBSTITUTE(SUBSTITUTE(SUBSTITUTE($D2191,"-",""),"_","")," ",""))),"OK","CHECK")))</f>
        <v/>
      </c>
      <c r="T2191" s="9" t="str">
        <f aca="false">IF($A2191="","",IF(OR($H2191="NOT IN SCHEMATIC",$I2191="MISMATCH",$J2191="MISMATCH",$P2191="MISMATCH",$M2191&lt;&gt;"OK"),"REVIEW","OK"))</f>
        <v/>
      </c>
      <c r="U2191" s="14"/>
      <c r="V2191" s="14"/>
      <c r="W2191" s="17"/>
      <c r="X2191" s="14"/>
    </row>
    <row r="2192" customFormat="false" ht="15" hidden="false" customHeight="false" outlineLevel="0" collapsed="false">
      <c r="A2192" s="9" t="str">
        <f aca="false">IF('3. Layout Parts'!$A2192="","",TRIM('3. Layout Parts'!$A2192))</f>
        <v/>
      </c>
      <c r="B2192" s="9" t="str">
        <f aca="false">IF($A2192="","",'3. Layout Parts'!$D2192)</f>
        <v/>
      </c>
      <c r="C2192" s="9" t="str">
        <f aca="false">IF($A2192="","",'3. Layout Parts'!$B2192)</f>
        <v/>
      </c>
      <c r="D2192" s="9" t="str">
        <f aca="false">IF($A2192="","",'3. Layout Parts'!$C2192)</f>
        <v/>
      </c>
      <c r="E2192" s="9" t="str">
        <f aca="false">IF($A2192="","",IFERROR(INDEX('2. Schematic Parts'!$B$2:$B$3001,MATCH($A2192,'2. Schematic Parts'!$A$2:$A$3001,0)),"NOT FOUND"))</f>
        <v/>
      </c>
      <c r="F2192" s="9" t="str">
        <f aca="false">IF($A2192="","",IFERROR(INDEX('2. Schematic Parts'!$C$2:$C$3001,MATCH($A2192,'2. Schematic Parts'!$A$2:$A$3001,0))&amp;"","NOT FOUND"))</f>
        <v/>
      </c>
      <c r="G2192" s="9" t="str">
        <f aca="false">IF($A2192="","",IFERROR(INDEX('2. Schematic Parts'!$D$2:$D$3001,MATCH($A2192,'2. Schematic Parts'!$A$2:$A$3001,0))&amp;"","NOT FOUND"))</f>
        <v/>
      </c>
      <c r="H2192" s="9" t="str">
        <f aca="false">IF($A2192="","",IF(COUNTIF('2. Schematic Parts'!$A$2:$A$3001,$A2192)=0,"NOT IN SCHEMATIC","OK"))</f>
        <v/>
      </c>
      <c r="I2192" s="9" t="str">
        <f aca="false">IF($A2192="","",IF($H2192="NOT IN SCHEMATIC","",IF(UPPER(TRIM($C2192))=UPPER(TRIM($E2192)),"OK","MISMATCH")))</f>
        <v/>
      </c>
      <c r="J2192" s="9" t="str">
        <f aca="false">IF($A2192="","",IF($H2192="NOT IN SCHEMATIC","",IF($F2192="","NO SCH DECAL",IF($D2192="","",IF(UPPER(TRIM($D2192))=UPPER(TRIM($F2192)),"OK","MISMATCH")))))</f>
        <v/>
      </c>
      <c r="K2192" s="16" t="str">
        <f aca="false">IF($A2192="","",SUMPRODUCT(--ISNUMBER(SEARCH(","&amp;TRIM($A2192)&amp;",",","&amp;SUBSTITUTE('1. Master BOM'!$D$2:$D$400," ","")&amp;","))))</f>
        <v/>
      </c>
      <c r="L2192" s="16" t="str">
        <f aca="false">IF($A2192="","",IF($K2192&lt;&gt;1,0,SUMPRODUCT(ISNUMBER(SEARCH(","&amp;TRIM($A2192)&amp;",",","&amp;SUBSTITUTE('1. Master BOM'!$D$2:$D$400," ","")&amp;","))*ROW('1. Master BOM'!$D$2:$D$400))))</f>
        <v/>
      </c>
      <c r="M2192" s="9" t="str">
        <f aca="false">IF($A2192="","",IF($K2192=0,"NOT IN BOM",IF($K2192&gt;1,"MULTIPLE BOM LINES","OK")))</f>
        <v/>
      </c>
      <c r="N2192" s="9" t="str">
        <f aca="false">IF($A2192="","",IF($L2192=0,"—",INDEX('1. Master BOM'!$A$1:$A$400,$L2192)))</f>
        <v/>
      </c>
      <c r="O2192" s="9" t="str">
        <f aca="false">IF($A2192="","",IF($L2192=0,"—",INDEX('1. Master BOM'!$B$1:$B$400,$L2192)))</f>
        <v/>
      </c>
      <c r="P2192" s="9" t="str">
        <f aca="false">IF($A2192="","",IF(OR($H2192="NOT IN SCHEMATIC",$O2192="—"),"",IF($G2192="","NO SCH PN",IF(UPPER(TRIM($G2192))=UPPER(TRIM($O2192)),"OK","MISMATCH"))))</f>
        <v/>
      </c>
      <c r="Q2192" s="9" t="str">
        <f aca="false">IF($A2192="","",IF($L2192=0,"—",INDEX('1. Master BOM'!$E$1:$E$400,$L2192)))</f>
        <v/>
      </c>
      <c r="R2192" s="9" t="str">
        <f aca="false">IF($A2192="","",IF($L2192=0,"—",IF(T(INDEX('1. Master BOM'!$F$1:$F$400,$L2192))="","(not set)",INDEX('1. Master BOM'!$F$1:$F$400,$L2192))))</f>
        <v/>
      </c>
      <c r="S2192" s="9" t="str">
        <f aca="false">IF($A2192="","",IF(OR($R2192="—",$R2192="(not set)",$D2192=""),"",IF(ISNUMBER(SEARCH(SUBSTITUTE(SUBSTITUTE(SUBSTITUTE($R2192,"-",""),"_","")," ",""),SUBSTITUTE(SUBSTITUTE(SUBSTITUTE($D2192,"-",""),"_","")," ",""))),"OK","CHECK")))</f>
        <v/>
      </c>
      <c r="T2192" s="9" t="str">
        <f aca="false">IF($A2192="","",IF(OR($H2192="NOT IN SCHEMATIC",$I2192="MISMATCH",$J2192="MISMATCH",$P2192="MISMATCH",$M2192&lt;&gt;"OK"),"REVIEW","OK"))</f>
        <v/>
      </c>
      <c r="U2192" s="14"/>
      <c r="V2192" s="14"/>
      <c r="W2192" s="17"/>
      <c r="X2192" s="14"/>
    </row>
    <row r="2193" customFormat="false" ht="15" hidden="false" customHeight="false" outlineLevel="0" collapsed="false">
      <c r="A2193" s="9" t="str">
        <f aca="false">IF('3. Layout Parts'!$A2193="","",TRIM('3. Layout Parts'!$A2193))</f>
        <v/>
      </c>
      <c r="B2193" s="9" t="str">
        <f aca="false">IF($A2193="","",'3. Layout Parts'!$D2193)</f>
        <v/>
      </c>
      <c r="C2193" s="9" t="str">
        <f aca="false">IF($A2193="","",'3. Layout Parts'!$B2193)</f>
        <v/>
      </c>
      <c r="D2193" s="9" t="str">
        <f aca="false">IF($A2193="","",'3. Layout Parts'!$C2193)</f>
        <v/>
      </c>
      <c r="E2193" s="9" t="str">
        <f aca="false">IF($A2193="","",IFERROR(INDEX('2. Schematic Parts'!$B$2:$B$3001,MATCH($A2193,'2. Schematic Parts'!$A$2:$A$3001,0)),"NOT FOUND"))</f>
        <v/>
      </c>
      <c r="F2193" s="9" t="str">
        <f aca="false">IF($A2193="","",IFERROR(INDEX('2. Schematic Parts'!$C$2:$C$3001,MATCH($A2193,'2. Schematic Parts'!$A$2:$A$3001,0))&amp;"","NOT FOUND"))</f>
        <v/>
      </c>
      <c r="G2193" s="9" t="str">
        <f aca="false">IF($A2193="","",IFERROR(INDEX('2. Schematic Parts'!$D$2:$D$3001,MATCH($A2193,'2. Schematic Parts'!$A$2:$A$3001,0))&amp;"","NOT FOUND"))</f>
        <v/>
      </c>
      <c r="H2193" s="9" t="str">
        <f aca="false">IF($A2193="","",IF(COUNTIF('2. Schematic Parts'!$A$2:$A$3001,$A2193)=0,"NOT IN SCHEMATIC","OK"))</f>
        <v/>
      </c>
      <c r="I2193" s="9" t="str">
        <f aca="false">IF($A2193="","",IF($H2193="NOT IN SCHEMATIC","",IF(UPPER(TRIM($C2193))=UPPER(TRIM($E2193)),"OK","MISMATCH")))</f>
        <v/>
      </c>
      <c r="J2193" s="9" t="str">
        <f aca="false">IF($A2193="","",IF($H2193="NOT IN SCHEMATIC","",IF($F2193="","NO SCH DECAL",IF($D2193="","",IF(UPPER(TRIM($D2193))=UPPER(TRIM($F2193)),"OK","MISMATCH")))))</f>
        <v/>
      </c>
      <c r="K2193" s="16" t="str">
        <f aca="false">IF($A2193="","",SUMPRODUCT(--ISNUMBER(SEARCH(","&amp;TRIM($A2193)&amp;",",","&amp;SUBSTITUTE('1. Master BOM'!$D$2:$D$400," ","")&amp;","))))</f>
        <v/>
      </c>
      <c r="L2193" s="16" t="str">
        <f aca="false">IF($A2193="","",IF($K2193&lt;&gt;1,0,SUMPRODUCT(ISNUMBER(SEARCH(","&amp;TRIM($A2193)&amp;",",","&amp;SUBSTITUTE('1. Master BOM'!$D$2:$D$400," ","")&amp;","))*ROW('1. Master BOM'!$D$2:$D$400))))</f>
        <v/>
      </c>
      <c r="M2193" s="9" t="str">
        <f aca="false">IF($A2193="","",IF($K2193=0,"NOT IN BOM",IF($K2193&gt;1,"MULTIPLE BOM LINES","OK")))</f>
        <v/>
      </c>
      <c r="N2193" s="9" t="str">
        <f aca="false">IF($A2193="","",IF($L2193=0,"—",INDEX('1. Master BOM'!$A$1:$A$400,$L2193)))</f>
        <v/>
      </c>
      <c r="O2193" s="9" t="str">
        <f aca="false">IF($A2193="","",IF($L2193=0,"—",INDEX('1. Master BOM'!$B$1:$B$400,$L2193)))</f>
        <v/>
      </c>
      <c r="P2193" s="9" t="str">
        <f aca="false">IF($A2193="","",IF(OR($H2193="NOT IN SCHEMATIC",$O2193="—"),"",IF($G2193="","NO SCH PN",IF(UPPER(TRIM($G2193))=UPPER(TRIM($O2193)),"OK","MISMATCH"))))</f>
        <v/>
      </c>
      <c r="Q2193" s="9" t="str">
        <f aca="false">IF($A2193="","",IF($L2193=0,"—",INDEX('1. Master BOM'!$E$1:$E$400,$L2193)))</f>
        <v/>
      </c>
      <c r="R2193" s="9" t="str">
        <f aca="false">IF($A2193="","",IF($L2193=0,"—",IF(T(INDEX('1. Master BOM'!$F$1:$F$400,$L2193))="","(not set)",INDEX('1. Master BOM'!$F$1:$F$400,$L2193))))</f>
        <v/>
      </c>
      <c r="S2193" s="9" t="str">
        <f aca="false">IF($A2193="","",IF(OR($R2193="—",$R2193="(not set)",$D2193=""),"",IF(ISNUMBER(SEARCH(SUBSTITUTE(SUBSTITUTE(SUBSTITUTE($R2193,"-",""),"_","")," ",""),SUBSTITUTE(SUBSTITUTE(SUBSTITUTE($D2193,"-",""),"_","")," ",""))),"OK","CHECK")))</f>
        <v/>
      </c>
      <c r="T2193" s="9" t="str">
        <f aca="false">IF($A2193="","",IF(OR($H2193="NOT IN SCHEMATIC",$I2193="MISMATCH",$J2193="MISMATCH",$P2193="MISMATCH",$M2193&lt;&gt;"OK"),"REVIEW","OK"))</f>
        <v/>
      </c>
      <c r="U2193" s="14"/>
      <c r="V2193" s="14"/>
      <c r="W2193" s="17"/>
      <c r="X2193" s="14"/>
    </row>
    <row r="2194" customFormat="false" ht="15" hidden="false" customHeight="false" outlineLevel="0" collapsed="false">
      <c r="A2194" s="9" t="str">
        <f aca="false">IF('3. Layout Parts'!$A2194="","",TRIM('3. Layout Parts'!$A2194))</f>
        <v/>
      </c>
      <c r="B2194" s="9" t="str">
        <f aca="false">IF($A2194="","",'3. Layout Parts'!$D2194)</f>
        <v/>
      </c>
      <c r="C2194" s="9" t="str">
        <f aca="false">IF($A2194="","",'3. Layout Parts'!$B2194)</f>
        <v/>
      </c>
      <c r="D2194" s="9" t="str">
        <f aca="false">IF($A2194="","",'3. Layout Parts'!$C2194)</f>
        <v/>
      </c>
      <c r="E2194" s="9" t="str">
        <f aca="false">IF($A2194="","",IFERROR(INDEX('2. Schematic Parts'!$B$2:$B$3001,MATCH($A2194,'2. Schematic Parts'!$A$2:$A$3001,0)),"NOT FOUND"))</f>
        <v/>
      </c>
      <c r="F2194" s="9" t="str">
        <f aca="false">IF($A2194="","",IFERROR(INDEX('2. Schematic Parts'!$C$2:$C$3001,MATCH($A2194,'2. Schematic Parts'!$A$2:$A$3001,0))&amp;"","NOT FOUND"))</f>
        <v/>
      </c>
      <c r="G2194" s="9" t="str">
        <f aca="false">IF($A2194="","",IFERROR(INDEX('2. Schematic Parts'!$D$2:$D$3001,MATCH($A2194,'2. Schematic Parts'!$A$2:$A$3001,0))&amp;"","NOT FOUND"))</f>
        <v/>
      </c>
      <c r="H2194" s="9" t="str">
        <f aca="false">IF($A2194="","",IF(COUNTIF('2. Schematic Parts'!$A$2:$A$3001,$A2194)=0,"NOT IN SCHEMATIC","OK"))</f>
        <v/>
      </c>
      <c r="I2194" s="9" t="str">
        <f aca="false">IF($A2194="","",IF($H2194="NOT IN SCHEMATIC","",IF(UPPER(TRIM($C2194))=UPPER(TRIM($E2194)),"OK","MISMATCH")))</f>
        <v/>
      </c>
      <c r="J2194" s="9" t="str">
        <f aca="false">IF($A2194="","",IF($H2194="NOT IN SCHEMATIC","",IF($F2194="","NO SCH DECAL",IF($D2194="","",IF(UPPER(TRIM($D2194))=UPPER(TRIM($F2194)),"OK","MISMATCH")))))</f>
        <v/>
      </c>
      <c r="K2194" s="16" t="str">
        <f aca="false">IF($A2194="","",SUMPRODUCT(--ISNUMBER(SEARCH(","&amp;TRIM($A2194)&amp;",",","&amp;SUBSTITUTE('1. Master BOM'!$D$2:$D$400," ","")&amp;","))))</f>
        <v/>
      </c>
      <c r="L2194" s="16" t="str">
        <f aca="false">IF($A2194="","",IF($K2194&lt;&gt;1,0,SUMPRODUCT(ISNUMBER(SEARCH(","&amp;TRIM($A2194)&amp;",",","&amp;SUBSTITUTE('1. Master BOM'!$D$2:$D$400," ","")&amp;","))*ROW('1. Master BOM'!$D$2:$D$400))))</f>
        <v/>
      </c>
      <c r="M2194" s="9" t="str">
        <f aca="false">IF($A2194="","",IF($K2194=0,"NOT IN BOM",IF($K2194&gt;1,"MULTIPLE BOM LINES","OK")))</f>
        <v/>
      </c>
      <c r="N2194" s="9" t="str">
        <f aca="false">IF($A2194="","",IF($L2194=0,"—",INDEX('1. Master BOM'!$A$1:$A$400,$L2194)))</f>
        <v/>
      </c>
      <c r="O2194" s="9" t="str">
        <f aca="false">IF($A2194="","",IF($L2194=0,"—",INDEX('1. Master BOM'!$B$1:$B$400,$L2194)))</f>
        <v/>
      </c>
      <c r="P2194" s="9" t="str">
        <f aca="false">IF($A2194="","",IF(OR($H2194="NOT IN SCHEMATIC",$O2194="—"),"",IF($G2194="","NO SCH PN",IF(UPPER(TRIM($G2194))=UPPER(TRIM($O2194)),"OK","MISMATCH"))))</f>
        <v/>
      </c>
      <c r="Q2194" s="9" t="str">
        <f aca="false">IF($A2194="","",IF($L2194=0,"—",INDEX('1. Master BOM'!$E$1:$E$400,$L2194)))</f>
        <v/>
      </c>
      <c r="R2194" s="9" t="str">
        <f aca="false">IF($A2194="","",IF($L2194=0,"—",IF(T(INDEX('1. Master BOM'!$F$1:$F$400,$L2194))="","(not set)",INDEX('1. Master BOM'!$F$1:$F$400,$L2194))))</f>
        <v/>
      </c>
      <c r="S2194" s="9" t="str">
        <f aca="false">IF($A2194="","",IF(OR($R2194="—",$R2194="(not set)",$D2194=""),"",IF(ISNUMBER(SEARCH(SUBSTITUTE(SUBSTITUTE(SUBSTITUTE($R2194,"-",""),"_","")," ",""),SUBSTITUTE(SUBSTITUTE(SUBSTITUTE($D2194,"-",""),"_","")," ",""))),"OK","CHECK")))</f>
        <v/>
      </c>
      <c r="T2194" s="9" t="str">
        <f aca="false">IF($A2194="","",IF(OR($H2194="NOT IN SCHEMATIC",$I2194="MISMATCH",$J2194="MISMATCH",$P2194="MISMATCH",$M2194&lt;&gt;"OK"),"REVIEW","OK"))</f>
        <v/>
      </c>
      <c r="U2194" s="14"/>
      <c r="V2194" s="14"/>
      <c r="W2194" s="17"/>
      <c r="X2194" s="14"/>
    </row>
    <row r="2195" customFormat="false" ht="15" hidden="false" customHeight="false" outlineLevel="0" collapsed="false">
      <c r="A2195" s="9" t="str">
        <f aca="false">IF('3. Layout Parts'!$A2195="","",TRIM('3. Layout Parts'!$A2195))</f>
        <v/>
      </c>
      <c r="B2195" s="9" t="str">
        <f aca="false">IF($A2195="","",'3. Layout Parts'!$D2195)</f>
        <v/>
      </c>
      <c r="C2195" s="9" t="str">
        <f aca="false">IF($A2195="","",'3. Layout Parts'!$B2195)</f>
        <v/>
      </c>
      <c r="D2195" s="9" t="str">
        <f aca="false">IF($A2195="","",'3. Layout Parts'!$C2195)</f>
        <v/>
      </c>
      <c r="E2195" s="9" t="str">
        <f aca="false">IF($A2195="","",IFERROR(INDEX('2. Schematic Parts'!$B$2:$B$3001,MATCH($A2195,'2. Schematic Parts'!$A$2:$A$3001,0)),"NOT FOUND"))</f>
        <v/>
      </c>
      <c r="F2195" s="9" t="str">
        <f aca="false">IF($A2195="","",IFERROR(INDEX('2. Schematic Parts'!$C$2:$C$3001,MATCH($A2195,'2. Schematic Parts'!$A$2:$A$3001,0))&amp;"","NOT FOUND"))</f>
        <v/>
      </c>
      <c r="G2195" s="9" t="str">
        <f aca="false">IF($A2195="","",IFERROR(INDEX('2. Schematic Parts'!$D$2:$D$3001,MATCH($A2195,'2. Schematic Parts'!$A$2:$A$3001,0))&amp;"","NOT FOUND"))</f>
        <v/>
      </c>
      <c r="H2195" s="9" t="str">
        <f aca="false">IF($A2195="","",IF(COUNTIF('2. Schematic Parts'!$A$2:$A$3001,$A2195)=0,"NOT IN SCHEMATIC","OK"))</f>
        <v/>
      </c>
      <c r="I2195" s="9" t="str">
        <f aca="false">IF($A2195="","",IF($H2195="NOT IN SCHEMATIC","",IF(UPPER(TRIM($C2195))=UPPER(TRIM($E2195)),"OK","MISMATCH")))</f>
        <v/>
      </c>
      <c r="J2195" s="9" t="str">
        <f aca="false">IF($A2195="","",IF($H2195="NOT IN SCHEMATIC","",IF($F2195="","NO SCH DECAL",IF($D2195="","",IF(UPPER(TRIM($D2195))=UPPER(TRIM($F2195)),"OK","MISMATCH")))))</f>
        <v/>
      </c>
      <c r="K2195" s="16" t="str">
        <f aca="false">IF($A2195="","",SUMPRODUCT(--ISNUMBER(SEARCH(","&amp;TRIM($A2195)&amp;",",","&amp;SUBSTITUTE('1. Master BOM'!$D$2:$D$400," ","")&amp;","))))</f>
        <v/>
      </c>
      <c r="L2195" s="16" t="str">
        <f aca="false">IF($A2195="","",IF($K2195&lt;&gt;1,0,SUMPRODUCT(ISNUMBER(SEARCH(","&amp;TRIM($A2195)&amp;",",","&amp;SUBSTITUTE('1. Master BOM'!$D$2:$D$400," ","")&amp;","))*ROW('1. Master BOM'!$D$2:$D$400))))</f>
        <v/>
      </c>
      <c r="M2195" s="9" t="str">
        <f aca="false">IF($A2195="","",IF($K2195=0,"NOT IN BOM",IF($K2195&gt;1,"MULTIPLE BOM LINES","OK")))</f>
        <v/>
      </c>
      <c r="N2195" s="9" t="str">
        <f aca="false">IF($A2195="","",IF($L2195=0,"—",INDEX('1. Master BOM'!$A$1:$A$400,$L2195)))</f>
        <v/>
      </c>
      <c r="O2195" s="9" t="str">
        <f aca="false">IF($A2195="","",IF($L2195=0,"—",INDEX('1. Master BOM'!$B$1:$B$400,$L2195)))</f>
        <v/>
      </c>
      <c r="P2195" s="9" t="str">
        <f aca="false">IF($A2195="","",IF(OR($H2195="NOT IN SCHEMATIC",$O2195="—"),"",IF($G2195="","NO SCH PN",IF(UPPER(TRIM($G2195))=UPPER(TRIM($O2195)),"OK","MISMATCH"))))</f>
        <v/>
      </c>
      <c r="Q2195" s="9" t="str">
        <f aca="false">IF($A2195="","",IF($L2195=0,"—",INDEX('1. Master BOM'!$E$1:$E$400,$L2195)))</f>
        <v/>
      </c>
      <c r="R2195" s="9" t="str">
        <f aca="false">IF($A2195="","",IF($L2195=0,"—",IF(T(INDEX('1. Master BOM'!$F$1:$F$400,$L2195))="","(not set)",INDEX('1. Master BOM'!$F$1:$F$400,$L2195))))</f>
        <v/>
      </c>
      <c r="S2195" s="9" t="str">
        <f aca="false">IF($A2195="","",IF(OR($R2195="—",$R2195="(not set)",$D2195=""),"",IF(ISNUMBER(SEARCH(SUBSTITUTE(SUBSTITUTE(SUBSTITUTE($R2195,"-",""),"_","")," ",""),SUBSTITUTE(SUBSTITUTE(SUBSTITUTE($D2195,"-",""),"_","")," ",""))),"OK","CHECK")))</f>
        <v/>
      </c>
      <c r="T2195" s="9" t="str">
        <f aca="false">IF($A2195="","",IF(OR($H2195="NOT IN SCHEMATIC",$I2195="MISMATCH",$J2195="MISMATCH",$P2195="MISMATCH",$M2195&lt;&gt;"OK"),"REVIEW","OK"))</f>
        <v/>
      </c>
      <c r="U2195" s="14"/>
      <c r="V2195" s="14"/>
      <c r="W2195" s="17"/>
      <c r="X2195" s="14"/>
    </row>
    <row r="2196" customFormat="false" ht="15" hidden="false" customHeight="false" outlineLevel="0" collapsed="false">
      <c r="A2196" s="9" t="str">
        <f aca="false">IF('3. Layout Parts'!$A2196="","",TRIM('3. Layout Parts'!$A2196))</f>
        <v/>
      </c>
      <c r="B2196" s="9" t="str">
        <f aca="false">IF($A2196="","",'3. Layout Parts'!$D2196)</f>
        <v/>
      </c>
      <c r="C2196" s="9" t="str">
        <f aca="false">IF($A2196="","",'3. Layout Parts'!$B2196)</f>
        <v/>
      </c>
      <c r="D2196" s="9" t="str">
        <f aca="false">IF($A2196="","",'3. Layout Parts'!$C2196)</f>
        <v/>
      </c>
      <c r="E2196" s="9" t="str">
        <f aca="false">IF($A2196="","",IFERROR(INDEX('2. Schematic Parts'!$B$2:$B$3001,MATCH($A2196,'2. Schematic Parts'!$A$2:$A$3001,0)),"NOT FOUND"))</f>
        <v/>
      </c>
      <c r="F2196" s="9" t="str">
        <f aca="false">IF($A2196="","",IFERROR(INDEX('2. Schematic Parts'!$C$2:$C$3001,MATCH($A2196,'2. Schematic Parts'!$A$2:$A$3001,0))&amp;"","NOT FOUND"))</f>
        <v/>
      </c>
      <c r="G2196" s="9" t="str">
        <f aca="false">IF($A2196="","",IFERROR(INDEX('2. Schematic Parts'!$D$2:$D$3001,MATCH($A2196,'2. Schematic Parts'!$A$2:$A$3001,0))&amp;"","NOT FOUND"))</f>
        <v/>
      </c>
      <c r="H2196" s="9" t="str">
        <f aca="false">IF($A2196="","",IF(COUNTIF('2. Schematic Parts'!$A$2:$A$3001,$A2196)=0,"NOT IN SCHEMATIC","OK"))</f>
        <v/>
      </c>
      <c r="I2196" s="9" t="str">
        <f aca="false">IF($A2196="","",IF($H2196="NOT IN SCHEMATIC","",IF(UPPER(TRIM($C2196))=UPPER(TRIM($E2196)),"OK","MISMATCH")))</f>
        <v/>
      </c>
      <c r="J2196" s="9" t="str">
        <f aca="false">IF($A2196="","",IF($H2196="NOT IN SCHEMATIC","",IF($F2196="","NO SCH DECAL",IF($D2196="","",IF(UPPER(TRIM($D2196))=UPPER(TRIM($F2196)),"OK","MISMATCH")))))</f>
        <v/>
      </c>
      <c r="K2196" s="16" t="str">
        <f aca="false">IF($A2196="","",SUMPRODUCT(--ISNUMBER(SEARCH(","&amp;TRIM($A2196)&amp;",",","&amp;SUBSTITUTE('1. Master BOM'!$D$2:$D$400," ","")&amp;","))))</f>
        <v/>
      </c>
      <c r="L2196" s="16" t="str">
        <f aca="false">IF($A2196="","",IF($K2196&lt;&gt;1,0,SUMPRODUCT(ISNUMBER(SEARCH(","&amp;TRIM($A2196)&amp;",",","&amp;SUBSTITUTE('1. Master BOM'!$D$2:$D$400," ","")&amp;","))*ROW('1. Master BOM'!$D$2:$D$400))))</f>
        <v/>
      </c>
      <c r="M2196" s="9" t="str">
        <f aca="false">IF($A2196="","",IF($K2196=0,"NOT IN BOM",IF($K2196&gt;1,"MULTIPLE BOM LINES","OK")))</f>
        <v/>
      </c>
      <c r="N2196" s="9" t="str">
        <f aca="false">IF($A2196="","",IF($L2196=0,"—",INDEX('1. Master BOM'!$A$1:$A$400,$L2196)))</f>
        <v/>
      </c>
      <c r="O2196" s="9" t="str">
        <f aca="false">IF($A2196="","",IF($L2196=0,"—",INDEX('1. Master BOM'!$B$1:$B$400,$L2196)))</f>
        <v/>
      </c>
      <c r="P2196" s="9" t="str">
        <f aca="false">IF($A2196="","",IF(OR($H2196="NOT IN SCHEMATIC",$O2196="—"),"",IF($G2196="","NO SCH PN",IF(UPPER(TRIM($G2196))=UPPER(TRIM($O2196)),"OK","MISMATCH"))))</f>
        <v/>
      </c>
      <c r="Q2196" s="9" t="str">
        <f aca="false">IF($A2196="","",IF($L2196=0,"—",INDEX('1. Master BOM'!$E$1:$E$400,$L2196)))</f>
        <v/>
      </c>
      <c r="R2196" s="9" t="str">
        <f aca="false">IF($A2196="","",IF($L2196=0,"—",IF(T(INDEX('1. Master BOM'!$F$1:$F$400,$L2196))="","(not set)",INDEX('1. Master BOM'!$F$1:$F$400,$L2196))))</f>
        <v/>
      </c>
      <c r="S2196" s="9" t="str">
        <f aca="false">IF($A2196="","",IF(OR($R2196="—",$R2196="(not set)",$D2196=""),"",IF(ISNUMBER(SEARCH(SUBSTITUTE(SUBSTITUTE(SUBSTITUTE($R2196,"-",""),"_","")," ",""),SUBSTITUTE(SUBSTITUTE(SUBSTITUTE($D2196,"-",""),"_","")," ",""))),"OK","CHECK")))</f>
        <v/>
      </c>
      <c r="T2196" s="9" t="str">
        <f aca="false">IF($A2196="","",IF(OR($H2196="NOT IN SCHEMATIC",$I2196="MISMATCH",$J2196="MISMATCH",$P2196="MISMATCH",$M2196&lt;&gt;"OK"),"REVIEW","OK"))</f>
        <v/>
      </c>
      <c r="U2196" s="14"/>
      <c r="V2196" s="14"/>
      <c r="W2196" s="17"/>
      <c r="X2196" s="14"/>
    </row>
    <row r="2197" customFormat="false" ht="15" hidden="false" customHeight="false" outlineLevel="0" collapsed="false">
      <c r="A2197" s="9" t="str">
        <f aca="false">IF('3. Layout Parts'!$A2197="","",TRIM('3. Layout Parts'!$A2197))</f>
        <v/>
      </c>
      <c r="B2197" s="9" t="str">
        <f aca="false">IF($A2197="","",'3. Layout Parts'!$D2197)</f>
        <v/>
      </c>
      <c r="C2197" s="9" t="str">
        <f aca="false">IF($A2197="","",'3. Layout Parts'!$B2197)</f>
        <v/>
      </c>
      <c r="D2197" s="9" t="str">
        <f aca="false">IF($A2197="","",'3. Layout Parts'!$C2197)</f>
        <v/>
      </c>
      <c r="E2197" s="9" t="str">
        <f aca="false">IF($A2197="","",IFERROR(INDEX('2. Schematic Parts'!$B$2:$B$3001,MATCH($A2197,'2. Schematic Parts'!$A$2:$A$3001,0)),"NOT FOUND"))</f>
        <v/>
      </c>
      <c r="F2197" s="9" t="str">
        <f aca="false">IF($A2197="","",IFERROR(INDEX('2. Schematic Parts'!$C$2:$C$3001,MATCH($A2197,'2. Schematic Parts'!$A$2:$A$3001,0))&amp;"","NOT FOUND"))</f>
        <v/>
      </c>
      <c r="G2197" s="9" t="str">
        <f aca="false">IF($A2197="","",IFERROR(INDEX('2. Schematic Parts'!$D$2:$D$3001,MATCH($A2197,'2. Schematic Parts'!$A$2:$A$3001,0))&amp;"","NOT FOUND"))</f>
        <v/>
      </c>
      <c r="H2197" s="9" t="str">
        <f aca="false">IF($A2197="","",IF(COUNTIF('2. Schematic Parts'!$A$2:$A$3001,$A2197)=0,"NOT IN SCHEMATIC","OK"))</f>
        <v/>
      </c>
      <c r="I2197" s="9" t="str">
        <f aca="false">IF($A2197="","",IF($H2197="NOT IN SCHEMATIC","",IF(UPPER(TRIM($C2197))=UPPER(TRIM($E2197)),"OK","MISMATCH")))</f>
        <v/>
      </c>
      <c r="J2197" s="9" t="str">
        <f aca="false">IF($A2197="","",IF($H2197="NOT IN SCHEMATIC","",IF($F2197="","NO SCH DECAL",IF($D2197="","",IF(UPPER(TRIM($D2197))=UPPER(TRIM($F2197)),"OK","MISMATCH")))))</f>
        <v/>
      </c>
      <c r="K2197" s="16" t="str">
        <f aca="false">IF($A2197="","",SUMPRODUCT(--ISNUMBER(SEARCH(","&amp;TRIM($A2197)&amp;",",","&amp;SUBSTITUTE('1. Master BOM'!$D$2:$D$400," ","")&amp;","))))</f>
        <v/>
      </c>
      <c r="L2197" s="16" t="str">
        <f aca="false">IF($A2197="","",IF($K2197&lt;&gt;1,0,SUMPRODUCT(ISNUMBER(SEARCH(","&amp;TRIM($A2197)&amp;",",","&amp;SUBSTITUTE('1. Master BOM'!$D$2:$D$400," ","")&amp;","))*ROW('1. Master BOM'!$D$2:$D$400))))</f>
        <v/>
      </c>
      <c r="M2197" s="9" t="str">
        <f aca="false">IF($A2197="","",IF($K2197=0,"NOT IN BOM",IF($K2197&gt;1,"MULTIPLE BOM LINES","OK")))</f>
        <v/>
      </c>
      <c r="N2197" s="9" t="str">
        <f aca="false">IF($A2197="","",IF($L2197=0,"—",INDEX('1. Master BOM'!$A$1:$A$400,$L2197)))</f>
        <v/>
      </c>
      <c r="O2197" s="9" t="str">
        <f aca="false">IF($A2197="","",IF($L2197=0,"—",INDEX('1. Master BOM'!$B$1:$B$400,$L2197)))</f>
        <v/>
      </c>
      <c r="P2197" s="9" t="str">
        <f aca="false">IF($A2197="","",IF(OR($H2197="NOT IN SCHEMATIC",$O2197="—"),"",IF($G2197="","NO SCH PN",IF(UPPER(TRIM($G2197))=UPPER(TRIM($O2197)),"OK","MISMATCH"))))</f>
        <v/>
      </c>
      <c r="Q2197" s="9" t="str">
        <f aca="false">IF($A2197="","",IF($L2197=0,"—",INDEX('1. Master BOM'!$E$1:$E$400,$L2197)))</f>
        <v/>
      </c>
      <c r="R2197" s="9" t="str">
        <f aca="false">IF($A2197="","",IF($L2197=0,"—",IF(T(INDEX('1. Master BOM'!$F$1:$F$400,$L2197))="","(not set)",INDEX('1. Master BOM'!$F$1:$F$400,$L2197))))</f>
        <v/>
      </c>
      <c r="S2197" s="9" t="str">
        <f aca="false">IF($A2197="","",IF(OR($R2197="—",$R2197="(not set)",$D2197=""),"",IF(ISNUMBER(SEARCH(SUBSTITUTE(SUBSTITUTE(SUBSTITUTE($R2197,"-",""),"_","")," ",""),SUBSTITUTE(SUBSTITUTE(SUBSTITUTE($D2197,"-",""),"_","")," ",""))),"OK","CHECK")))</f>
        <v/>
      </c>
      <c r="T2197" s="9" t="str">
        <f aca="false">IF($A2197="","",IF(OR($H2197="NOT IN SCHEMATIC",$I2197="MISMATCH",$J2197="MISMATCH",$P2197="MISMATCH",$M2197&lt;&gt;"OK"),"REVIEW","OK"))</f>
        <v/>
      </c>
      <c r="U2197" s="14"/>
      <c r="V2197" s="14"/>
      <c r="W2197" s="17"/>
      <c r="X2197" s="14"/>
    </row>
    <row r="2198" customFormat="false" ht="15" hidden="false" customHeight="false" outlineLevel="0" collapsed="false">
      <c r="A2198" s="9" t="str">
        <f aca="false">IF('3. Layout Parts'!$A2198="","",TRIM('3. Layout Parts'!$A2198))</f>
        <v/>
      </c>
      <c r="B2198" s="9" t="str">
        <f aca="false">IF($A2198="","",'3. Layout Parts'!$D2198)</f>
        <v/>
      </c>
      <c r="C2198" s="9" t="str">
        <f aca="false">IF($A2198="","",'3. Layout Parts'!$B2198)</f>
        <v/>
      </c>
      <c r="D2198" s="9" t="str">
        <f aca="false">IF($A2198="","",'3. Layout Parts'!$C2198)</f>
        <v/>
      </c>
      <c r="E2198" s="9" t="str">
        <f aca="false">IF($A2198="","",IFERROR(INDEX('2. Schematic Parts'!$B$2:$B$3001,MATCH($A2198,'2. Schematic Parts'!$A$2:$A$3001,0)),"NOT FOUND"))</f>
        <v/>
      </c>
      <c r="F2198" s="9" t="str">
        <f aca="false">IF($A2198="","",IFERROR(INDEX('2. Schematic Parts'!$C$2:$C$3001,MATCH($A2198,'2. Schematic Parts'!$A$2:$A$3001,0))&amp;"","NOT FOUND"))</f>
        <v/>
      </c>
      <c r="G2198" s="9" t="str">
        <f aca="false">IF($A2198="","",IFERROR(INDEX('2. Schematic Parts'!$D$2:$D$3001,MATCH($A2198,'2. Schematic Parts'!$A$2:$A$3001,0))&amp;"","NOT FOUND"))</f>
        <v/>
      </c>
      <c r="H2198" s="9" t="str">
        <f aca="false">IF($A2198="","",IF(COUNTIF('2. Schematic Parts'!$A$2:$A$3001,$A2198)=0,"NOT IN SCHEMATIC","OK"))</f>
        <v/>
      </c>
      <c r="I2198" s="9" t="str">
        <f aca="false">IF($A2198="","",IF($H2198="NOT IN SCHEMATIC","",IF(UPPER(TRIM($C2198))=UPPER(TRIM($E2198)),"OK","MISMATCH")))</f>
        <v/>
      </c>
      <c r="J2198" s="9" t="str">
        <f aca="false">IF($A2198="","",IF($H2198="NOT IN SCHEMATIC","",IF($F2198="","NO SCH DECAL",IF($D2198="","",IF(UPPER(TRIM($D2198))=UPPER(TRIM($F2198)),"OK","MISMATCH")))))</f>
        <v/>
      </c>
      <c r="K2198" s="16" t="str">
        <f aca="false">IF($A2198="","",SUMPRODUCT(--ISNUMBER(SEARCH(","&amp;TRIM($A2198)&amp;",",","&amp;SUBSTITUTE('1. Master BOM'!$D$2:$D$400," ","")&amp;","))))</f>
        <v/>
      </c>
      <c r="L2198" s="16" t="str">
        <f aca="false">IF($A2198="","",IF($K2198&lt;&gt;1,0,SUMPRODUCT(ISNUMBER(SEARCH(","&amp;TRIM($A2198)&amp;",",","&amp;SUBSTITUTE('1. Master BOM'!$D$2:$D$400," ","")&amp;","))*ROW('1. Master BOM'!$D$2:$D$400))))</f>
        <v/>
      </c>
      <c r="M2198" s="9" t="str">
        <f aca="false">IF($A2198="","",IF($K2198=0,"NOT IN BOM",IF($K2198&gt;1,"MULTIPLE BOM LINES","OK")))</f>
        <v/>
      </c>
      <c r="N2198" s="9" t="str">
        <f aca="false">IF($A2198="","",IF($L2198=0,"—",INDEX('1. Master BOM'!$A$1:$A$400,$L2198)))</f>
        <v/>
      </c>
      <c r="O2198" s="9" t="str">
        <f aca="false">IF($A2198="","",IF($L2198=0,"—",INDEX('1. Master BOM'!$B$1:$B$400,$L2198)))</f>
        <v/>
      </c>
      <c r="P2198" s="9" t="str">
        <f aca="false">IF($A2198="","",IF(OR($H2198="NOT IN SCHEMATIC",$O2198="—"),"",IF($G2198="","NO SCH PN",IF(UPPER(TRIM($G2198))=UPPER(TRIM($O2198)),"OK","MISMATCH"))))</f>
        <v/>
      </c>
      <c r="Q2198" s="9" t="str">
        <f aca="false">IF($A2198="","",IF($L2198=0,"—",INDEX('1. Master BOM'!$E$1:$E$400,$L2198)))</f>
        <v/>
      </c>
      <c r="R2198" s="9" t="str">
        <f aca="false">IF($A2198="","",IF($L2198=0,"—",IF(T(INDEX('1. Master BOM'!$F$1:$F$400,$L2198))="","(not set)",INDEX('1. Master BOM'!$F$1:$F$400,$L2198))))</f>
        <v/>
      </c>
      <c r="S2198" s="9" t="str">
        <f aca="false">IF($A2198="","",IF(OR($R2198="—",$R2198="(not set)",$D2198=""),"",IF(ISNUMBER(SEARCH(SUBSTITUTE(SUBSTITUTE(SUBSTITUTE($R2198,"-",""),"_","")," ",""),SUBSTITUTE(SUBSTITUTE(SUBSTITUTE($D2198,"-",""),"_","")," ",""))),"OK","CHECK")))</f>
        <v/>
      </c>
      <c r="T2198" s="9" t="str">
        <f aca="false">IF($A2198="","",IF(OR($H2198="NOT IN SCHEMATIC",$I2198="MISMATCH",$J2198="MISMATCH",$P2198="MISMATCH",$M2198&lt;&gt;"OK"),"REVIEW","OK"))</f>
        <v/>
      </c>
      <c r="U2198" s="14"/>
      <c r="V2198" s="14"/>
      <c r="W2198" s="17"/>
      <c r="X2198" s="14"/>
    </row>
    <row r="2199" customFormat="false" ht="15" hidden="false" customHeight="false" outlineLevel="0" collapsed="false">
      <c r="A2199" s="9" t="str">
        <f aca="false">IF('3. Layout Parts'!$A2199="","",TRIM('3. Layout Parts'!$A2199))</f>
        <v/>
      </c>
      <c r="B2199" s="9" t="str">
        <f aca="false">IF($A2199="","",'3. Layout Parts'!$D2199)</f>
        <v/>
      </c>
      <c r="C2199" s="9" t="str">
        <f aca="false">IF($A2199="","",'3. Layout Parts'!$B2199)</f>
        <v/>
      </c>
      <c r="D2199" s="9" t="str">
        <f aca="false">IF($A2199="","",'3. Layout Parts'!$C2199)</f>
        <v/>
      </c>
      <c r="E2199" s="9" t="str">
        <f aca="false">IF($A2199="","",IFERROR(INDEX('2. Schematic Parts'!$B$2:$B$3001,MATCH($A2199,'2. Schematic Parts'!$A$2:$A$3001,0)),"NOT FOUND"))</f>
        <v/>
      </c>
      <c r="F2199" s="9" t="str">
        <f aca="false">IF($A2199="","",IFERROR(INDEX('2. Schematic Parts'!$C$2:$C$3001,MATCH($A2199,'2. Schematic Parts'!$A$2:$A$3001,0))&amp;"","NOT FOUND"))</f>
        <v/>
      </c>
      <c r="G2199" s="9" t="str">
        <f aca="false">IF($A2199="","",IFERROR(INDEX('2. Schematic Parts'!$D$2:$D$3001,MATCH($A2199,'2. Schematic Parts'!$A$2:$A$3001,0))&amp;"","NOT FOUND"))</f>
        <v/>
      </c>
      <c r="H2199" s="9" t="str">
        <f aca="false">IF($A2199="","",IF(COUNTIF('2. Schematic Parts'!$A$2:$A$3001,$A2199)=0,"NOT IN SCHEMATIC","OK"))</f>
        <v/>
      </c>
      <c r="I2199" s="9" t="str">
        <f aca="false">IF($A2199="","",IF($H2199="NOT IN SCHEMATIC","",IF(UPPER(TRIM($C2199))=UPPER(TRIM($E2199)),"OK","MISMATCH")))</f>
        <v/>
      </c>
      <c r="J2199" s="9" t="str">
        <f aca="false">IF($A2199="","",IF($H2199="NOT IN SCHEMATIC","",IF($F2199="","NO SCH DECAL",IF($D2199="","",IF(UPPER(TRIM($D2199))=UPPER(TRIM($F2199)),"OK","MISMATCH")))))</f>
        <v/>
      </c>
      <c r="K2199" s="16" t="str">
        <f aca="false">IF($A2199="","",SUMPRODUCT(--ISNUMBER(SEARCH(","&amp;TRIM($A2199)&amp;",",","&amp;SUBSTITUTE('1. Master BOM'!$D$2:$D$400," ","")&amp;","))))</f>
        <v/>
      </c>
      <c r="L2199" s="16" t="str">
        <f aca="false">IF($A2199="","",IF($K2199&lt;&gt;1,0,SUMPRODUCT(ISNUMBER(SEARCH(","&amp;TRIM($A2199)&amp;",",","&amp;SUBSTITUTE('1. Master BOM'!$D$2:$D$400," ","")&amp;","))*ROW('1. Master BOM'!$D$2:$D$400))))</f>
        <v/>
      </c>
      <c r="M2199" s="9" t="str">
        <f aca="false">IF($A2199="","",IF($K2199=0,"NOT IN BOM",IF($K2199&gt;1,"MULTIPLE BOM LINES","OK")))</f>
        <v/>
      </c>
      <c r="N2199" s="9" t="str">
        <f aca="false">IF($A2199="","",IF($L2199=0,"—",INDEX('1. Master BOM'!$A$1:$A$400,$L2199)))</f>
        <v/>
      </c>
      <c r="O2199" s="9" t="str">
        <f aca="false">IF($A2199="","",IF($L2199=0,"—",INDEX('1. Master BOM'!$B$1:$B$400,$L2199)))</f>
        <v/>
      </c>
      <c r="P2199" s="9" t="str">
        <f aca="false">IF($A2199="","",IF(OR($H2199="NOT IN SCHEMATIC",$O2199="—"),"",IF($G2199="","NO SCH PN",IF(UPPER(TRIM($G2199))=UPPER(TRIM($O2199)),"OK","MISMATCH"))))</f>
        <v/>
      </c>
      <c r="Q2199" s="9" t="str">
        <f aca="false">IF($A2199="","",IF($L2199=0,"—",INDEX('1. Master BOM'!$E$1:$E$400,$L2199)))</f>
        <v/>
      </c>
      <c r="R2199" s="9" t="str">
        <f aca="false">IF($A2199="","",IF($L2199=0,"—",IF(T(INDEX('1. Master BOM'!$F$1:$F$400,$L2199))="","(not set)",INDEX('1. Master BOM'!$F$1:$F$400,$L2199))))</f>
        <v/>
      </c>
      <c r="S2199" s="9" t="str">
        <f aca="false">IF($A2199="","",IF(OR($R2199="—",$R2199="(not set)",$D2199=""),"",IF(ISNUMBER(SEARCH(SUBSTITUTE(SUBSTITUTE(SUBSTITUTE($R2199,"-",""),"_","")," ",""),SUBSTITUTE(SUBSTITUTE(SUBSTITUTE($D2199,"-",""),"_","")," ",""))),"OK","CHECK")))</f>
        <v/>
      </c>
      <c r="T2199" s="9" t="str">
        <f aca="false">IF($A2199="","",IF(OR($H2199="NOT IN SCHEMATIC",$I2199="MISMATCH",$J2199="MISMATCH",$P2199="MISMATCH",$M2199&lt;&gt;"OK"),"REVIEW","OK"))</f>
        <v/>
      </c>
      <c r="U2199" s="14"/>
      <c r="V2199" s="14"/>
      <c r="W2199" s="17"/>
      <c r="X2199" s="14"/>
    </row>
    <row r="2200" customFormat="false" ht="15" hidden="false" customHeight="false" outlineLevel="0" collapsed="false">
      <c r="A2200" s="9" t="str">
        <f aca="false">IF('3. Layout Parts'!$A2200="","",TRIM('3. Layout Parts'!$A2200))</f>
        <v/>
      </c>
      <c r="B2200" s="9" t="str">
        <f aca="false">IF($A2200="","",'3. Layout Parts'!$D2200)</f>
        <v/>
      </c>
      <c r="C2200" s="9" t="str">
        <f aca="false">IF($A2200="","",'3. Layout Parts'!$B2200)</f>
        <v/>
      </c>
      <c r="D2200" s="9" t="str">
        <f aca="false">IF($A2200="","",'3. Layout Parts'!$C2200)</f>
        <v/>
      </c>
      <c r="E2200" s="9" t="str">
        <f aca="false">IF($A2200="","",IFERROR(INDEX('2. Schematic Parts'!$B$2:$B$3001,MATCH($A2200,'2. Schematic Parts'!$A$2:$A$3001,0)),"NOT FOUND"))</f>
        <v/>
      </c>
      <c r="F2200" s="9" t="str">
        <f aca="false">IF($A2200="","",IFERROR(INDEX('2. Schematic Parts'!$C$2:$C$3001,MATCH($A2200,'2. Schematic Parts'!$A$2:$A$3001,0))&amp;"","NOT FOUND"))</f>
        <v/>
      </c>
      <c r="G2200" s="9" t="str">
        <f aca="false">IF($A2200="","",IFERROR(INDEX('2. Schematic Parts'!$D$2:$D$3001,MATCH($A2200,'2. Schematic Parts'!$A$2:$A$3001,0))&amp;"","NOT FOUND"))</f>
        <v/>
      </c>
      <c r="H2200" s="9" t="str">
        <f aca="false">IF($A2200="","",IF(COUNTIF('2. Schematic Parts'!$A$2:$A$3001,$A2200)=0,"NOT IN SCHEMATIC","OK"))</f>
        <v/>
      </c>
      <c r="I2200" s="9" t="str">
        <f aca="false">IF($A2200="","",IF($H2200="NOT IN SCHEMATIC","",IF(UPPER(TRIM($C2200))=UPPER(TRIM($E2200)),"OK","MISMATCH")))</f>
        <v/>
      </c>
      <c r="J2200" s="9" t="str">
        <f aca="false">IF($A2200="","",IF($H2200="NOT IN SCHEMATIC","",IF($F2200="","NO SCH DECAL",IF($D2200="","",IF(UPPER(TRIM($D2200))=UPPER(TRIM($F2200)),"OK","MISMATCH")))))</f>
        <v/>
      </c>
      <c r="K2200" s="16" t="str">
        <f aca="false">IF($A2200="","",SUMPRODUCT(--ISNUMBER(SEARCH(","&amp;TRIM($A2200)&amp;",",","&amp;SUBSTITUTE('1. Master BOM'!$D$2:$D$400," ","")&amp;","))))</f>
        <v/>
      </c>
      <c r="L2200" s="16" t="str">
        <f aca="false">IF($A2200="","",IF($K2200&lt;&gt;1,0,SUMPRODUCT(ISNUMBER(SEARCH(","&amp;TRIM($A2200)&amp;",",","&amp;SUBSTITUTE('1. Master BOM'!$D$2:$D$400," ","")&amp;","))*ROW('1. Master BOM'!$D$2:$D$400))))</f>
        <v/>
      </c>
      <c r="M2200" s="9" t="str">
        <f aca="false">IF($A2200="","",IF($K2200=0,"NOT IN BOM",IF($K2200&gt;1,"MULTIPLE BOM LINES","OK")))</f>
        <v/>
      </c>
      <c r="N2200" s="9" t="str">
        <f aca="false">IF($A2200="","",IF($L2200=0,"—",INDEX('1. Master BOM'!$A$1:$A$400,$L2200)))</f>
        <v/>
      </c>
      <c r="O2200" s="9" t="str">
        <f aca="false">IF($A2200="","",IF($L2200=0,"—",INDEX('1. Master BOM'!$B$1:$B$400,$L2200)))</f>
        <v/>
      </c>
      <c r="P2200" s="9" t="str">
        <f aca="false">IF($A2200="","",IF(OR($H2200="NOT IN SCHEMATIC",$O2200="—"),"",IF($G2200="","NO SCH PN",IF(UPPER(TRIM($G2200))=UPPER(TRIM($O2200)),"OK","MISMATCH"))))</f>
        <v/>
      </c>
      <c r="Q2200" s="9" t="str">
        <f aca="false">IF($A2200="","",IF($L2200=0,"—",INDEX('1. Master BOM'!$E$1:$E$400,$L2200)))</f>
        <v/>
      </c>
      <c r="R2200" s="9" t="str">
        <f aca="false">IF($A2200="","",IF($L2200=0,"—",IF(T(INDEX('1. Master BOM'!$F$1:$F$400,$L2200))="","(not set)",INDEX('1. Master BOM'!$F$1:$F$400,$L2200))))</f>
        <v/>
      </c>
      <c r="S2200" s="9" t="str">
        <f aca="false">IF($A2200="","",IF(OR($R2200="—",$R2200="(not set)",$D2200=""),"",IF(ISNUMBER(SEARCH(SUBSTITUTE(SUBSTITUTE(SUBSTITUTE($R2200,"-",""),"_","")," ",""),SUBSTITUTE(SUBSTITUTE(SUBSTITUTE($D2200,"-",""),"_","")," ",""))),"OK","CHECK")))</f>
        <v/>
      </c>
      <c r="T2200" s="9" t="str">
        <f aca="false">IF($A2200="","",IF(OR($H2200="NOT IN SCHEMATIC",$I2200="MISMATCH",$J2200="MISMATCH",$P2200="MISMATCH",$M2200&lt;&gt;"OK"),"REVIEW","OK"))</f>
        <v/>
      </c>
      <c r="U2200" s="14"/>
      <c r="V2200" s="14"/>
      <c r="W2200" s="17"/>
      <c r="X2200" s="14"/>
    </row>
    <row r="2201" customFormat="false" ht="15" hidden="false" customHeight="false" outlineLevel="0" collapsed="false">
      <c r="A2201" s="9" t="str">
        <f aca="false">IF('3. Layout Parts'!$A2201="","",TRIM('3. Layout Parts'!$A2201))</f>
        <v/>
      </c>
      <c r="B2201" s="9" t="str">
        <f aca="false">IF($A2201="","",'3. Layout Parts'!$D2201)</f>
        <v/>
      </c>
      <c r="C2201" s="9" t="str">
        <f aca="false">IF($A2201="","",'3. Layout Parts'!$B2201)</f>
        <v/>
      </c>
      <c r="D2201" s="9" t="str">
        <f aca="false">IF($A2201="","",'3. Layout Parts'!$C2201)</f>
        <v/>
      </c>
      <c r="E2201" s="9" t="str">
        <f aca="false">IF($A2201="","",IFERROR(INDEX('2. Schematic Parts'!$B$2:$B$3001,MATCH($A2201,'2. Schematic Parts'!$A$2:$A$3001,0)),"NOT FOUND"))</f>
        <v/>
      </c>
      <c r="F2201" s="9" t="str">
        <f aca="false">IF($A2201="","",IFERROR(INDEX('2. Schematic Parts'!$C$2:$C$3001,MATCH($A2201,'2. Schematic Parts'!$A$2:$A$3001,0))&amp;"","NOT FOUND"))</f>
        <v/>
      </c>
      <c r="G2201" s="9" t="str">
        <f aca="false">IF($A2201="","",IFERROR(INDEX('2. Schematic Parts'!$D$2:$D$3001,MATCH($A2201,'2. Schematic Parts'!$A$2:$A$3001,0))&amp;"","NOT FOUND"))</f>
        <v/>
      </c>
      <c r="H2201" s="9" t="str">
        <f aca="false">IF($A2201="","",IF(COUNTIF('2. Schematic Parts'!$A$2:$A$3001,$A2201)=0,"NOT IN SCHEMATIC","OK"))</f>
        <v/>
      </c>
      <c r="I2201" s="9" t="str">
        <f aca="false">IF($A2201="","",IF($H2201="NOT IN SCHEMATIC","",IF(UPPER(TRIM($C2201))=UPPER(TRIM($E2201)),"OK","MISMATCH")))</f>
        <v/>
      </c>
      <c r="J2201" s="9" t="str">
        <f aca="false">IF($A2201="","",IF($H2201="NOT IN SCHEMATIC","",IF($F2201="","NO SCH DECAL",IF($D2201="","",IF(UPPER(TRIM($D2201))=UPPER(TRIM($F2201)),"OK","MISMATCH")))))</f>
        <v/>
      </c>
      <c r="K2201" s="16" t="str">
        <f aca="false">IF($A2201="","",SUMPRODUCT(--ISNUMBER(SEARCH(","&amp;TRIM($A2201)&amp;",",","&amp;SUBSTITUTE('1. Master BOM'!$D$2:$D$400," ","")&amp;","))))</f>
        <v/>
      </c>
      <c r="L2201" s="16" t="str">
        <f aca="false">IF($A2201="","",IF($K2201&lt;&gt;1,0,SUMPRODUCT(ISNUMBER(SEARCH(","&amp;TRIM($A2201)&amp;",",","&amp;SUBSTITUTE('1. Master BOM'!$D$2:$D$400," ","")&amp;","))*ROW('1. Master BOM'!$D$2:$D$400))))</f>
        <v/>
      </c>
      <c r="M2201" s="9" t="str">
        <f aca="false">IF($A2201="","",IF($K2201=0,"NOT IN BOM",IF($K2201&gt;1,"MULTIPLE BOM LINES","OK")))</f>
        <v/>
      </c>
      <c r="N2201" s="9" t="str">
        <f aca="false">IF($A2201="","",IF($L2201=0,"—",INDEX('1. Master BOM'!$A$1:$A$400,$L2201)))</f>
        <v/>
      </c>
      <c r="O2201" s="9" t="str">
        <f aca="false">IF($A2201="","",IF($L2201=0,"—",INDEX('1. Master BOM'!$B$1:$B$400,$L2201)))</f>
        <v/>
      </c>
      <c r="P2201" s="9" t="str">
        <f aca="false">IF($A2201="","",IF(OR($H2201="NOT IN SCHEMATIC",$O2201="—"),"",IF($G2201="","NO SCH PN",IF(UPPER(TRIM($G2201))=UPPER(TRIM($O2201)),"OK","MISMATCH"))))</f>
        <v/>
      </c>
      <c r="Q2201" s="9" t="str">
        <f aca="false">IF($A2201="","",IF($L2201=0,"—",INDEX('1. Master BOM'!$E$1:$E$400,$L2201)))</f>
        <v/>
      </c>
      <c r="R2201" s="9" t="str">
        <f aca="false">IF($A2201="","",IF($L2201=0,"—",IF(T(INDEX('1. Master BOM'!$F$1:$F$400,$L2201))="","(not set)",INDEX('1. Master BOM'!$F$1:$F$400,$L2201))))</f>
        <v/>
      </c>
      <c r="S2201" s="9" t="str">
        <f aca="false">IF($A2201="","",IF(OR($R2201="—",$R2201="(not set)",$D2201=""),"",IF(ISNUMBER(SEARCH(SUBSTITUTE(SUBSTITUTE(SUBSTITUTE($R2201,"-",""),"_","")," ",""),SUBSTITUTE(SUBSTITUTE(SUBSTITUTE($D2201,"-",""),"_","")," ",""))),"OK","CHECK")))</f>
        <v/>
      </c>
      <c r="T2201" s="9" t="str">
        <f aca="false">IF($A2201="","",IF(OR($H2201="NOT IN SCHEMATIC",$I2201="MISMATCH",$J2201="MISMATCH",$P2201="MISMATCH",$M2201&lt;&gt;"OK"),"REVIEW","OK"))</f>
        <v/>
      </c>
      <c r="U2201" s="14"/>
      <c r="V2201" s="14"/>
      <c r="W2201" s="17"/>
      <c r="X2201" s="14"/>
    </row>
    <row r="2202" customFormat="false" ht="15" hidden="false" customHeight="false" outlineLevel="0" collapsed="false">
      <c r="A2202" s="9" t="str">
        <f aca="false">IF('3. Layout Parts'!$A2202="","",TRIM('3. Layout Parts'!$A2202))</f>
        <v/>
      </c>
      <c r="B2202" s="9" t="str">
        <f aca="false">IF($A2202="","",'3. Layout Parts'!$D2202)</f>
        <v/>
      </c>
      <c r="C2202" s="9" t="str">
        <f aca="false">IF($A2202="","",'3. Layout Parts'!$B2202)</f>
        <v/>
      </c>
      <c r="D2202" s="9" t="str">
        <f aca="false">IF($A2202="","",'3. Layout Parts'!$C2202)</f>
        <v/>
      </c>
      <c r="E2202" s="9" t="str">
        <f aca="false">IF($A2202="","",IFERROR(INDEX('2. Schematic Parts'!$B$2:$B$3001,MATCH($A2202,'2. Schematic Parts'!$A$2:$A$3001,0)),"NOT FOUND"))</f>
        <v/>
      </c>
      <c r="F2202" s="9" t="str">
        <f aca="false">IF($A2202="","",IFERROR(INDEX('2. Schematic Parts'!$C$2:$C$3001,MATCH($A2202,'2. Schematic Parts'!$A$2:$A$3001,0))&amp;"","NOT FOUND"))</f>
        <v/>
      </c>
      <c r="G2202" s="9" t="str">
        <f aca="false">IF($A2202="","",IFERROR(INDEX('2. Schematic Parts'!$D$2:$D$3001,MATCH($A2202,'2. Schematic Parts'!$A$2:$A$3001,0))&amp;"","NOT FOUND"))</f>
        <v/>
      </c>
      <c r="H2202" s="9" t="str">
        <f aca="false">IF($A2202="","",IF(COUNTIF('2. Schematic Parts'!$A$2:$A$3001,$A2202)=0,"NOT IN SCHEMATIC","OK"))</f>
        <v/>
      </c>
      <c r="I2202" s="9" t="str">
        <f aca="false">IF($A2202="","",IF($H2202="NOT IN SCHEMATIC","",IF(UPPER(TRIM($C2202))=UPPER(TRIM($E2202)),"OK","MISMATCH")))</f>
        <v/>
      </c>
      <c r="J2202" s="9" t="str">
        <f aca="false">IF($A2202="","",IF($H2202="NOT IN SCHEMATIC","",IF($F2202="","NO SCH DECAL",IF($D2202="","",IF(UPPER(TRIM($D2202))=UPPER(TRIM($F2202)),"OK","MISMATCH")))))</f>
        <v/>
      </c>
      <c r="K2202" s="16" t="str">
        <f aca="false">IF($A2202="","",SUMPRODUCT(--ISNUMBER(SEARCH(","&amp;TRIM($A2202)&amp;",",","&amp;SUBSTITUTE('1. Master BOM'!$D$2:$D$400," ","")&amp;","))))</f>
        <v/>
      </c>
      <c r="L2202" s="16" t="str">
        <f aca="false">IF($A2202="","",IF($K2202&lt;&gt;1,0,SUMPRODUCT(ISNUMBER(SEARCH(","&amp;TRIM($A2202)&amp;",",","&amp;SUBSTITUTE('1. Master BOM'!$D$2:$D$400," ","")&amp;","))*ROW('1. Master BOM'!$D$2:$D$400))))</f>
        <v/>
      </c>
      <c r="M2202" s="9" t="str">
        <f aca="false">IF($A2202="","",IF($K2202=0,"NOT IN BOM",IF($K2202&gt;1,"MULTIPLE BOM LINES","OK")))</f>
        <v/>
      </c>
      <c r="N2202" s="9" t="str">
        <f aca="false">IF($A2202="","",IF($L2202=0,"—",INDEX('1. Master BOM'!$A$1:$A$400,$L2202)))</f>
        <v/>
      </c>
      <c r="O2202" s="9" t="str">
        <f aca="false">IF($A2202="","",IF($L2202=0,"—",INDEX('1. Master BOM'!$B$1:$B$400,$L2202)))</f>
        <v/>
      </c>
      <c r="P2202" s="9" t="str">
        <f aca="false">IF($A2202="","",IF(OR($H2202="NOT IN SCHEMATIC",$O2202="—"),"",IF($G2202="","NO SCH PN",IF(UPPER(TRIM($G2202))=UPPER(TRIM($O2202)),"OK","MISMATCH"))))</f>
        <v/>
      </c>
      <c r="Q2202" s="9" t="str">
        <f aca="false">IF($A2202="","",IF($L2202=0,"—",INDEX('1. Master BOM'!$E$1:$E$400,$L2202)))</f>
        <v/>
      </c>
      <c r="R2202" s="9" t="str">
        <f aca="false">IF($A2202="","",IF($L2202=0,"—",IF(T(INDEX('1. Master BOM'!$F$1:$F$400,$L2202))="","(not set)",INDEX('1. Master BOM'!$F$1:$F$400,$L2202))))</f>
        <v/>
      </c>
      <c r="S2202" s="9" t="str">
        <f aca="false">IF($A2202="","",IF(OR($R2202="—",$R2202="(not set)",$D2202=""),"",IF(ISNUMBER(SEARCH(SUBSTITUTE(SUBSTITUTE(SUBSTITUTE($R2202,"-",""),"_","")," ",""),SUBSTITUTE(SUBSTITUTE(SUBSTITUTE($D2202,"-",""),"_","")," ",""))),"OK","CHECK")))</f>
        <v/>
      </c>
      <c r="T2202" s="9" t="str">
        <f aca="false">IF($A2202="","",IF(OR($H2202="NOT IN SCHEMATIC",$I2202="MISMATCH",$J2202="MISMATCH",$P2202="MISMATCH",$M2202&lt;&gt;"OK"),"REVIEW","OK"))</f>
        <v/>
      </c>
      <c r="U2202" s="14"/>
      <c r="V2202" s="14"/>
      <c r="W2202" s="17"/>
      <c r="X2202" s="14"/>
    </row>
    <row r="2203" customFormat="false" ht="15" hidden="false" customHeight="false" outlineLevel="0" collapsed="false">
      <c r="A2203" s="9" t="str">
        <f aca="false">IF('3. Layout Parts'!$A2203="","",TRIM('3. Layout Parts'!$A2203))</f>
        <v/>
      </c>
      <c r="B2203" s="9" t="str">
        <f aca="false">IF($A2203="","",'3. Layout Parts'!$D2203)</f>
        <v/>
      </c>
      <c r="C2203" s="9" t="str">
        <f aca="false">IF($A2203="","",'3. Layout Parts'!$B2203)</f>
        <v/>
      </c>
      <c r="D2203" s="9" t="str">
        <f aca="false">IF($A2203="","",'3. Layout Parts'!$C2203)</f>
        <v/>
      </c>
      <c r="E2203" s="9" t="str">
        <f aca="false">IF($A2203="","",IFERROR(INDEX('2. Schematic Parts'!$B$2:$B$3001,MATCH($A2203,'2. Schematic Parts'!$A$2:$A$3001,0)),"NOT FOUND"))</f>
        <v/>
      </c>
      <c r="F2203" s="9" t="str">
        <f aca="false">IF($A2203="","",IFERROR(INDEX('2. Schematic Parts'!$C$2:$C$3001,MATCH($A2203,'2. Schematic Parts'!$A$2:$A$3001,0))&amp;"","NOT FOUND"))</f>
        <v/>
      </c>
      <c r="G2203" s="9" t="str">
        <f aca="false">IF($A2203="","",IFERROR(INDEX('2. Schematic Parts'!$D$2:$D$3001,MATCH($A2203,'2. Schematic Parts'!$A$2:$A$3001,0))&amp;"","NOT FOUND"))</f>
        <v/>
      </c>
      <c r="H2203" s="9" t="str">
        <f aca="false">IF($A2203="","",IF(COUNTIF('2. Schematic Parts'!$A$2:$A$3001,$A2203)=0,"NOT IN SCHEMATIC","OK"))</f>
        <v/>
      </c>
      <c r="I2203" s="9" t="str">
        <f aca="false">IF($A2203="","",IF($H2203="NOT IN SCHEMATIC","",IF(UPPER(TRIM($C2203))=UPPER(TRIM($E2203)),"OK","MISMATCH")))</f>
        <v/>
      </c>
      <c r="J2203" s="9" t="str">
        <f aca="false">IF($A2203="","",IF($H2203="NOT IN SCHEMATIC","",IF($F2203="","NO SCH DECAL",IF($D2203="","",IF(UPPER(TRIM($D2203))=UPPER(TRIM($F2203)),"OK","MISMATCH")))))</f>
        <v/>
      </c>
      <c r="K2203" s="16" t="str">
        <f aca="false">IF($A2203="","",SUMPRODUCT(--ISNUMBER(SEARCH(","&amp;TRIM($A2203)&amp;",",","&amp;SUBSTITUTE('1. Master BOM'!$D$2:$D$400," ","")&amp;","))))</f>
        <v/>
      </c>
      <c r="L2203" s="16" t="str">
        <f aca="false">IF($A2203="","",IF($K2203&lt;&gt;1,0,SUMPRODUCT(ISNUMBER(SEARCH(","&amp;TRIM($A2203)&amp;",",","&amp;SUBSTITUTE('1. Master BOM'!$D$2:$D$400," ","")&amp;","))*ROW('1. Master BOM'!$D$2:$D$400))))</f>
        <v/>
      </c>
      <c r="M2203" s="9" t="str">
        <f aca="false">IF($A2203="","",IF($K2203=0,"NOT IN BOM",IF($K2203&gt;1,"MULTIPLE BOM LINES","OK")))</f>
        <v/>
      </c>
      <c r="N2203" s="9" t="str">
        <f aca="false">IF($A2203="","",IF($L2203=0,"—",INDEX('1. Master BOM'!$A$1:$A$400,$L2203)))</f>
        <v/>
      </c>
      <c r="O2203" s="9" t="str">
        <f aca="false">IF($A2203="","",IF($L2203=0,"—",INDEX('1. Master BOM'!$B$1:$B$400,$L2203)))</f>
        <v/>
      </c>
      <c r="P2203" s="9" t="str">
        <f aca="false">IF($A2203="","",IF(OR($H2203="NOT IN SCHEMATIC",$O2203="—"),"",IF($G2203="","NO SCH PN",IF(UPPER(TRIM($G2203))=UPPER(TRIM($O2203)),"OK","MISMATCH"))))</f>
        <v/>
      </c>
      <c r="Q2203" s="9" t="str">
        <f aca="false">IF($A2203="","",IF($L2203=0,"—",INDEX('1. Master BOM'!$E$1:$E$400,$L2203)))</f>
        <v/>
      </c>
      <c r="R2203" s="9" t="str">
        <f aca="false">IF($A2203="","",IF($L2203=0,"—",IF(T(INDEX('1. Master BOM'!$F$1:$F$400,$L2203))="","(not set)",INDEX('1. Master BOM'!$F$1:$F$400,$L2203))))</f>
        <v/>
      </c>
      <c r="S2203" s="9" t="str">
        <f aca="false">IF($A2203="","",IF(OR($R2203="—",$R2203="(not set)",$D2203=""),"",IF(ISNUMBER(SEARCH(SUBSTITUTE(SUBSTITUTE(SUBSTITUTE($R2203,"-",""),"_","")," ",""),SUBSTITUTE(SUBSTITUTE(SUBSTITUTE($D2203,"-",""),"_","")," ",""))),"OK","CHECK")))</f>
        <v/>
      </c>
      <c r="T2203" s="9" t="str">
        <f aca="false">IF($A2203="","",IF(OR($H2203="NOT IN SCHEMATIC",$I2203="MISMATCH",$J2203="MISMATCH",$P2203="MISMATCH",$M2203&lt;&gt;"OK"),"REVIEW","OK"))</f>
        <v/>
      </c>
      <c r="U2203" s="14"/>
      <c r="V2203" s="14"/>
      <c r="W2203" s="17"/>
      <c r="X2203" s="14"/>
    </row>
    <row r="2204" customFormat="false" ht="15" hidden="false" customHeight="false" outlineLevel="0" collapsed="false">
      <c r="A2204" s="9" t="str">
        <f aca="false">IF('3. Layout Parts'!$A2204="","",TRIM('3. Layout Parts'!$A2204))</f>
        <v/>
      </c>
      <c r="B2204" s="9" t="str">
        <f aca="false">IF($A2204="","",'3. Layout Parts'!$D2204)</f>
        <v/>
      </c>
      <c r="C2204" s="9" t="str">
        <f aca="false">IF($A2204="","",'3. Layout Parts'!$B2204)</f>
        <v/>
      </c>
      <c r="D2204" s="9" t="str">
        <f aca="false">IF($A2204="","",'3. Layout Parts'!$C2204)</f>
        <v/>
      </c>
      <c r="E2204" s="9" t="str">
        <f aca="false">IF($A2204="","",IFERROR(INDEX('2. Schematic Parts'!$B$2:$B$3001,MATCH($A2204,'2. Schematic Parts'!$A$2:$A$3001,0)),"NOT FOUND"))</f>
        <v/>
      </c>
      <c r="F2204" s="9" t="str">
        <f aca="false">IF($A2204="","",IFERROR(INDEX('2. Schematic Parts'!$C$2:$C$3001,MATCH($A2204,'2. Schematic Parts'!$A$2:$A$3001,0))&amp;"","NOT FOUND"))</f>
        <v/>
      </c>
      <c r="G2204" s="9" t="str">
        <f aca="false">IF($A2204="","",IFERROR(INDEX('2. Schematic Parts'!$D$2:$D$3001,MATCH($A2204,'2. Schematic Parts'!$A$2:$A$3001,0))&amp;"","NOT FOUND"))</f>
        <v/>
      </c>
      <c r="H2204" s="9" t="str">
        <f aca="false">IF($A2204="","",IF(COUNTIF('2. Schematic Parts'!$A$2:$A$3001,$A2204)=0,"NOT IN SCHEMATIC","OK"))</f>
        <v/>
      </c>
      <c r="I2204" s="9" t="str">
        <f aca="false">IF($A2204="","",IF($H2204="NOT IN SCHEMATIC","",IF(UPPER(TRIM($C2204))=UPPER(TRIM($E2204)),"OK","MISMATCH")))</f>
        <v/>
      </c>
      <c r="J2204" s="9" t="str">
        <f aca="false">IF($A2204="","",IF($H2204="NOT IN SCHEMATIC","",IF($F2204="","NO SCH DECAL",IF($D2204="","",IF(UPPER(TRIM($D2204))=UPPER(TRIM($F2204)),"OK","MISMATCH")))))</f>
        <v/>
      </c>
      <c r="K2204" s="16" t="str">
        <f aca="false">IF($A2204="","",SUMPRODUCT(--ISNUMBER(SEARCH(","&amp;TRIM($A2204)&amp;",",","&amp;SUBSTITUTE('1. Master BOM'!$D$2:$D$400," ","")&amp;","))))</f>
        <v/>
      </c>
      <c r="L2204" s="16" t="str">
        <f aca="false">IF($A2204="","",IF($K2204&lt;&gt;1,0,SUMPRODUCT(ISNUMBER(SEARCH(","&amp;TRIM($A2204)&amp;",",","&amp;SUBSTITUTE('1. Master BOM'!$D$2:$D$400," ","")&amp;","))*ROW('1. Master BOM'!$D$2:$D$400))))</f>
        <v/>
      </c>
      <c r="M2204" s="9" t="str">
        <f aca="false">IF($A2204="","",IF($K2204=0,"NOT IN BOM",IF($K2204&gt;1,"MULTIPLE BOM LINES","OK")))</f>
        <v/>
      </c>
      <c r="N2204" s="9" t="str">
        <f aca="false">IF($A2204="","",IF($L2204=0,"—",INDEX('1. Master BOM'!$A$1:$A$400,$L2204)))</f>
        <v/>
      </c>
      <c r="O2204" s="9" t="str">
        <f aca="false">IF($A2204="","",IF($L2204=0,"—",INDEX('1. Master BOM'!$B$1:$B$400,$L2204)))</f>
        <v/>
      </c>
      <c r="P2204" s="9" t="str">
        <f aca="false">IF($A2204="","",IF(OR($H2204="NOT IN SCHEMATIC",$O2204="—"),"",IF($G2204="","NO SCH PN",IF(UPPER(TRIM($G2204))=UPPER(TRIM($O2204)),"OK","MISMATCH"))))</f>
        <v/>
      </c>
      <c r="Q2204" s="9" t="str">
        <f aca="false">IF($A2204="","",IF($L2204=0,"—",INDEX('1. Master BOM'!$E$1:$E$400,$L2204)))</f>
        <v/>
      </c>
      <c r="R2204" s="9" t="str">
        <f aca="false">IF($A2204="","",IF($L2204=0,"—",IF(T(INDEX('1. Master BOM'!$F$1:$F$400,$L2204))="","(not set)",INDEX('1. Master BOM'!$F$1:$F$400,$L2204))))</f>
        <v/>
      </c>
      <c r="S2204" s="9" t="str">
        <f aca="false">IF($A2204="","",IF(OR($R2204="—",$R2204="(not set)",$D2204=""),"",IF(ISNUMBER(SEARCH(SUBSTITUTE(SUBSTITUTE(SUBSTITUTE($R2204,"-",""),"_","")," ",""),SUBSTITUTE(SUBSTITUTE(SUBSTITUTE($D2204,"-",""),"_","")," ",""))),"OK","CHECK")))</f>
        <v/>
      </c>
      <c r="T2204" s="9" t="str">
        <f aca="false">IF($A2204="","",IF(OR($H2204="NOT IN SCHEMATIC",$I2204="MISMATCH",$J2204="MISMATCH",$P2204="MISMATCH",$M2204&lt;&gt;"OK"),"REVIEW","OK"))</f>
        <v/>
      </c>
      <c r="U2204" s="14"/>
      <c r="V2204" s="14"/>
      <c r="W2204" s="17"/>
      <c r="X2204" s="14"/>
    </row>
    <row r="2205" customFormat="false" ht="15" hidden="false" customHeight="false" outlineLevel="0" collapsed="false">
      <c r="A2205" s="9" t="str">
        <f aca="false">IF('3. Layout Parts'!$A2205="","",TRIM('3. Layout Parts'!$A2205))</f>
        <v/>
      </c>
      <c r="B2205" s="9" t="str">
        <f aca="false">IF($A2205="","",'3. Layout Parts'!$D2205)</f>
        <v/>
      </c>
      <c r="C2205" s="9" t="str">
        <f aca="false">IF($A2205="","",'3. Layout Parts'!$B2205)</f>
        <v/>
      </c>
      <c r="D2205" s="9" t="str">
        <f aca="false">IF($A2205="","",'3. Layout Parts'!$C2205)</f>
        <v/>
      </c>
      <c r="E2205" s="9" t="str">
        <f aca="false">IF($A2205="","",IFERROR(INDEX('2. Schematic Parts'!$B$2:$B$3001,MATCH($A2205,'2. Schematic Parts'!$A$2:$A$3001,0)),"NOT FOUND"))</f>
        <v/>
      </c>
      <c r="F2205" s="9" t="str">
        <f aca="false">IF($A2205="","",IFERROR(INDEX('2. Schematic Parts'!$C$2:$C$3001,MATCH($A2205,'2. Schematic Parts'!$A$2:$A$3001,0))&amp;"","NOT FOUND"))</f>
        <v/>
      </c>
      <c r="G2205" s="9" t="str">
        <f aca="false">IF($A2205="","",IFERROR(INDEX('2. Schematic Parts'!$D$2:$D$3001,MATCH($A2205,'2. Schematic Parts'!$A$2:$A$3001,0))&amp;"","NOT FOUND"))</f>
        <v/>
      </c>
      <c r="H2205" s="9" t="str">
        <f aca="false">IF($A2205="","",IF(COUNTIF('2. Schematic Parts'!$A$2:$A$3001,$A2205)=0,"NOT IN SCHEMATIC","OK"))</f>
        <v/>
      </c>
      <c r="I2205" s="9" t="str">
        <f aca="false">IF($A2205="","",IF($H2205="NOT IN SCHEMATIC","",IF(UPPER(TRIM($C2205))=UPPER(TRIM($E2205)),"OK","MISMATCH")))</f>
        <v/>
      </c>
      <c r="J2205" s="9" t="str">
        <f aca="false">IF($A2205="","",IF($H2205="NOT IN SCHEMATIC","",IF($F2205="","NO SCH DECAL",IF($D2205="","",IF(UPPER(TRIM($D2205))=UPPER(TRIM($F2205)),"OK","MISMATCH")))))</f>
        <v/>
      </c>
      <c r="K2205" s="16" t="str">
        <f aca="false">IF($A2205="","",SUMPRODUCT(--ISNUMBER(SEARCH(","&amp;TRIM($A2205)&amp;",",","&amp;SUBSTITUTE('1. Master BOM'!$D$2:$D$400," ","")&amp;","))))</f>
        <v/>
      </c>
      <c r="L2205" s="16" t="str">
        <f aca="false">IF($A2205="","",IF($K2205&lt;&gt;1,0,SUMPRODUCT(ISNUMBER(SEARCH(","&amp;TRIM($A2205)&amp;",",","&amp;SUBSTITUTE('1. Master BOM'!$D$2:$D$400," ","")&amp;","))*ROW('1. Master BOM'!$D$2:$D$400))))</f>
        <v/>
      </c>
      <c r="M2205" s="9" t="str">
        <f aca="false">IF($A2205="","",IF($K2205=0,"NOT IN BOM",IF($K2205&gt;1,"MULTIPLE BOM LINES","OK")))</f>
        <v/>
      </c>
      <c r="N2205" s="9" t="str">
        <f aca="false">IF($A2205="","",IF($L2205=0,"—",INDEX('1. Master BOM'!$A$1:$A$400,$L2205)))</f>
        <v/>
      </c>
      <c r="O2205" s="9" t="str">
        <f aca="false">IF($A2205="","",IF($L2205=0,"—",INDEX('1. Master BOM'!$B$1:$B$400,$L2205)))</f>
        <v/>
      </c>
      <c r="P2205" s="9" t="str">
        <f aca="false">IF($A2205="","",IF(OR($H2205="NOT IN SCHEMATIC",$O2205="—"),"",IF($G2205="","NO SCH PN",IF(UPPER(TRIM($G2205))=UPPER(TRIM($O2205)),"OK","MISMATCH"))))</f>
        <v/>
      </c>
      <c r="Q2205" s="9" t="str">
        <f aca="false">IF($A2205="","",IF($L2205=0,"—",INDEX('1. Master BOM'!$E$1:$E$400,$L2205)))</f>
        <v/>
      </c>
      <c r="R2205" s="9" t="str">
        <f aca="false">IF($A2205="","",IF($L2205=0,"—",IF(T(INDEX('1. Master BOM'!$F$1:$F$400,$L2205))="","(not set)",INDEX('1. Master BOM'!$F$1:$F$400,$L2205))))</f>
        <v/>
      </c>
      <c r="S2205" s="9" t="str">
        <f aca="false">IF($A2205="","",IF(OR($R2205="—",$R2205="(not set)",$D2205=""),"",IF(ISNUMBER(SEARCH(SUBSTITUTE(SUBSTITUTE(SUBSTITUTE($R2205,"-",""),"_","")," ",""),SUBSTITUTE(SUBSTITUTE(SUBSTITUTE($D2205,"-",""),"_","")," ",""))),"OK","CHECK")))</f>
        <v/>
      </c>
      <c r="T2205" s="9" t="str">
        <f aca="false">IF($A2205="","",IF(OR($H2205="NOT IN SCHEMATIC",$I2205="MISMATCH",$J2205="MISMATCH",$P2205="MISMATCH",$M2205&lt;&gt;"OK"),"REVIEW","OK"))</f>
        <v/>
      </c>
      <c r="U2205" s="14"/>
      <c r="V2205" s="14"/>
      <c r="W2205" s="17"/>
      <c r="X2205" s="14"/>
    </row>
    <row r="2206" customFormat="false" ht="15" hidden="false" customHeight="false" outlineLevel="0" collapsed="false">
      <c r="A2206" s="9" t="str">
        <f aca="false">IF('3. Layout Parts'!$A2206="","",TRIM('3. Layout Parts'!$A2206))</f>
        <v/>
      </c>
      <c r="B2206" s="9" t="str">
        <f aca="false">IF($A2206="","",'3. Layout Parts'!$D2206)</f>
        <v/>
      </c>
      <c r="C2206" s="9" t="str">
        <f aca="false">IF($A2206="","",'3. Layout Parts'!$B2206)</f>
        <v/>
      </c>
      <c r="D2206" s="9" t="str">
        <f aca="false">IF($A2206="","",'3. Layout Parts'!$C2206)</f>
        <v/>
      </c>
      <c r="E2206" s="9" t="str">
        <f aca="false">IF($A2206="","",IFERROR(INDEX('2. Schematic Parts'!$B$2:$B$3001,MATCH($A2206,'2. Schematic Parts'!$A$2:$A$3001,0)),"NOT FOUND"))</f>
        <v/>
      </c>
      <c r="F2206" s="9" t="str">
        <f aca="false">IF($A2206="","",IFERROR(INDEX('2. Schematic Parts'!$C$2:$C$3001,MATCH($A2206,'2. Schematic Parts'!$A$2:$A$3001,0))&amp;"","NOT FOUND"))</f>
        <v/>
      </c>
      <c r="G2206" s="9" t="str">
        <f aca="false">IF($A2206="","",IFERROR(INDEX('2. Schematic Parts'!$D$2:$D$3001,MATCH($A2206,'2. Schematic Parts'!$A$2:$A$3001,0))&amp;"","NOT FOUND"))</f>
        <v/>
      </c>
      <c r="H2206" s="9" t="str">
        <f aca="false">IF($A2206="","",IF(COUNTIF('2. Schematic Parts'!$A$2:$A$3001,$A2206)=0,"NOT IN SCHEMATIC","OK"))</f>
        <v/>
      </c>
      <c r="I2206" s="9" t="str">
        <f aca="false">IF($A2206="","",IF($H2206="NOT IN SCHEMATIC","",IF(UPPER(TRIM($C2206))=UPPER(TRIM($E2206)),"OK","MISMATCH")))</f>
        <v/>
      </c>
      <c r="J2206" s="9" t="str">
        <f aca="false">IF($A2206="","",IF($H2206="NOT IN SCHEMATIC","",IF($F2206="","NO SCH DECAL",IF($D2206="","",IF(UPPER(TRIM($D2206))=UPPER(TRIM($F2206)),"OK","MISMATCH")))))</f>
        <v/>
      </c>
      <c r="K2206" s="16" t="str">
        <f aca="false">IF($A2206="","",SUMPRODUCT(--ISNUMBER(SEARCH(","&amp;TRIM($A2206)&amp;",",","&amp;SUBSTITUTE('1. Master BOM'!$D$2:$D$400," ","")&amp;","))))</f>
        <v/>
      </c>
      <c r="L2206" s="16" t="str">
        <f aca="false">IF($A2206="","",IF($K2206&lt;&gt;1,0,SUMPRODUCT(ISNUMBER(SEARCH(","&amp;TRIM($A2206)&amp;",",","&amp;SUBSTITUTE('1. Master BOM'!$D$2:$D$400," ","")&amp;","))*ROW('1. Master BOM'!$D$2:$D$400))))</f>
        <v/>
      </c>
      <c r="M2206" s="9" t="str">
        <f aca="false">IF($A2206="","",IF($K2206=0,"NOT IN BOM",IF($K2206&gt;1,"MULTIPLE BOM LINES","OK")))</f>
        <v/>
      </c>
      <c r="N2206" s="9" t="str">
        <f aca="false">IF($A2206="","",IF($L2206=0,"—",INDEX('1. Master BOM'!$A$1:$A$400,$L2206)))</f>
        <v/>
      </c>
      <c r="O2206" s="9" t="str">
        <f aca="false">IF($A2206="","",IF($L2206=0,"—",INDEX('1. Master BOM'!$B$1:$B$400,$L2206)))</f>
        <v/>
      </c>
      <c r="P2206" s="9" t="str">
        <f aca="false">IF($A2206="","",IF(OR($H2206="NOT IN SCHEMATIC",$O2206="—"),"",IF($G2206="","NO SCH PN",IF(UPPER(TRIM($G2206))=UPPER(TRIM($O2206)),"OK","MISMATCH"))))</f>
        <v/>
      </c>
      <c r="Q2206" s="9" t="str">
        <f aca="false">IF($A2206="","",IF($L2206=0,"—",INDEX('1. Master BOM'!$E$1:$E$400,$L2206)))</f>
        <v/>
      </c>
      <c r="R2206" s="9" t="str">
        <f aca="false">IF($A2206="","",IF($L2206=0,"—",IF(T(INDEX('1. Master BOM'!$F$1:$F$400,$L2206))="","(not set)",INDEX('1. Master BOM'!$F$1:$F$400,$L2206))))</f>
        <v/>
      </c>
      <c r="S2206" s="9" t="str">
        <f aca="false">IF($A2206="","",IF(OR($R2206="—",$R2206="(not set)",$D2206=""),"",IF(ISNUMBER(SEARCH(SUBSTITUTE(SUBSTITUTE(SUBSTITUTE($R2206,"-",""),"_","")," ",""),SUBSTITUTE(SUBSTITUTE(SUBSTITUTE($D2206,"-",""),"_","")," ",""))),"OK","CHECK")))</f>
        <v/>
      </c>
      <c r="T2206" s="9" t="str">
        <f aca="false">IF($A2206="","",IF(OR($H2206="NOT IN SCHEMATIC",$I2206="MISMATCH",$J2206="MISMATCH",$P2206="MISMATCH",$M2206&lt;&gt;"OK"),"REVIEW","OK"))</f>
        <v/>
      </c>
      <c r="U2206" s="14"/>
      <c r="V2206" s="14"/>
      <c r="W2206" s="17"/>
      <c r="X2206" s="14"/>
    </row>
    <row r="2207" customFormat="false" ht="15" hidden="false" customHeight="false" outlineLevel="0" collapsed="false">
      <c r="A2207" s="9" t="str">
        <f aca="false">IF('3. Layout Parts'!$A2207="","",TRIM('3. Layout Parts'!$A2207))</f>
        <v/>
      </c>
      <c r="B2207" s="9" t="str">
        <f aca="false">IF($A2207="","",'3. Layout Parts'!$D2207)</f>
        <v/>
      </c>
      <c r="C2207" s="9" t="str">
        <f aca="false">IF($A2207="","",'3. Layout Parts'!$B2207)</f>
        <v/>
      </c>
      <c r="D2207" s="9" t="str">
        <f aca="false">IF($A2207="","",'3. Layout Parts'!$C2207)</f>
        <v/>
      </c>
      <c r="E2207" s="9" t="str">
        <f aca="false">IF($A2207="","",IFERROR(INDEX('2. Schematic Parts'!$B$2:$B$3001,MATCH($A2207,'2. Schematic Parts'!$A$2:$A$3001,0)),"NOT FOUND"))</f>
        <v/>
      </c>
      <c r="F2207" s="9" t="str">
        <f aca="false">IF($A2207="","",IFERROR(INDEX('2. Schematic Parts'!$C$2:$C$3001,MATCH($A2207,'2. Schematic Parts'!$A$2:$A$3001,0))&amp;"","NOT FOUND"))</f>
        <v/>
      </c>
      <c r="G2207" s="9" t="str">
        <f aca="false">IF($A2207="","",IFERROR(INDEX('2. Schematic Parts'!$D$2:$D$3001,MATCH($A2207,'2. Schematic Parts'!$A$2:$A$3001,0))&amp;"","NOT FOUND"))</f>
        <v/>
      </c>
      <c r="H2207" s="9" t="str">
        <f aca="false">IF($A2207="","",IF(COUNTIF('2. Schematic Parts'!$A$2:$A$3001,$A2207)=0,"NOT IN SCHEMATIC","OK"))</f>
        <v/>
      </c>
      <c r="I2207" s="9" t="str">
        <f aca="false">IF($A2207="","",IF($H2207="NOT IN SCHEMATIC","",IF(UPPER(TRIM($C2207))=UPPER(TRIM($E2207)),"OK","MISMATCH")))</f>
        <v/>
      </c>
      <c r="J2207" s="9" t="str">
        <f aca="false">IF($A2207="","",IF($H2207="NOT IN SCHEMATIC","",IF($F2207="","NO SCH DECAL",IF($D2207="","",IF(UPPER(TRIM($D2207))=UPPER(TRIM($F2207)),"OK","MISMATCH")))))</f>
        <v/>
      </c>
      <c r="K2207" s="16" t="str">
        <f aca="false">IF($A2207="","",SUMPRODUCT(--ISNUMBER(SEARCH(","&amp;TRIM($A2207)&amp;",",","&amp;SUBSTITUTE('1. Master BOM'!$D$2:$D$400," ","")&amp;","))))</f>
        <v/>
      </c>
      <c r="L2207" s="16" t="str">
        <f aca="false">IF($A2207="","",IF($K2207&lt;&gt;1,0,SUMPRODUCT(ISNUMBER(SEARCH(","&amp;TRIM($A2207)&amp;",",","&amp;SUBSTITUTE('1. Master BOM'!$D$2:$D$400," ","")&amp;","))*ROW('1. Master BOM'!$D$2:$D$400))))</f>
        <v/>
      </c>
      <c r="M2207" s="9" t="str">
        <f aca="false">IF($A2207="","",IF($K2207=0,"NOT IN BOM",IF($K2207&gt;1,"MULTIPLE BOM LINES","OK")))</f>
        <v/>
      </c>
      <c r="N2207" s="9" t="str">
        <f aca="false">IF($A2207="","",IF($L2207=0,"—",INDEX('1. Master BOM'!$A$1:$A$400,$L2207)))</f>
        <v/>
      </c>
      <c r="O2207" s="9" t="str">
        <f aca="false">IF($A2207="","",IF($L2207=0,"—",INDEX('1. Master BOM'!$B$1:$B$400,$L2207)))</f>
        <v/>
      </c>
      <c r="P2207" s="9" t="str">
        <f aca="false">IF($A2207="","",IF(OR($H2207="NOT IN SCHEMATIC",$O2207="—"),"",IF($G2207="","NO SCH PN",IF(UPPER(TRIM($G2207))=UPPER(TRIM($O2207)),"OK","MISMATCH"))))</f>
        <v/>
      </c>
      <c r="Q2207" s="9" t="str">
        <f aca="false">IF($A2207="","",IF($L2207=0,"—",INDEX('1. Master BOM'!$E$1:$E$400,$L2207)))</f>
        <v/>
      </c>
      <c r="R2207" s="9" t="str">
        <f aca="false">IF($A2207="","",IF($L2207=0,"—",IF(T(INDEX('1. Master BOM'!$F$1:$F$400,$L2207))="","(not set)",INDEX('1. Master BOM'!$F$1:$F$400,$L2207))))</f>
        <v/>
      </c>
      <c r="S2207" s="9" t="str">
        <f aca="false">IF($A2207="","",IF(OR($R2207="—",$R2207="(not set)",$D2207=""),"",IF(ISNUMBER(SEARCH(SUBSTITUTE(SUBSTITUTE(SUBSTITUTE($R2207,"-",""),"_","")," ",""),SUBSTITUTE(SUBSTITUTE(SUBSTITUTE($D2207,"-",""),"_","")," ",""))),"OK","CHECK")))</f>
        <v/>
      </c>
      <c r="T2207" s="9" t="str">
        <f aca="false">IF($A2207="","",IF(OR($H2207="NOT IN SCHEMATIC",$I2207="MISMATCH",$J2207="MISMATCH",$P2207="MISMATCH",$M2207&lt;&gt;"OK"),"REVIEW","OK"))</f>
        <v/>
      </c>
      <c r="U2207" s="14"/>
      <c r="V2207" s="14"/>
      <c r="W2207" s="17"/>
      <c r="X2207" s="14"/>
    </row>
    <row r="2208" customFormat="false" ht="15" hidden="false" customHeight="false" outlineLevel="0" collapsed="false">
      <c r="A2208" s="9" t="str">
        <f aca="false">IF('3. Layout Parts'!$A2208="","",TRIM('3. Layout Parts'!$A2208))</f>
        <v/>
      </c>
      <c r="B2208" s="9" t="str">
        <f aca="false">IF($A2208="","",'3. Layout Parts'!$D2208)</f>
        <v/>
      </c>
      <c r="C2208" s="9" t="str">
        <f aca="false">IF($A2208="","",'3. Layout Parts'!$B2208)</f>
        <v/>
      </c>
      <c r="D2208" s="9" t="str">
        <f aca="false">IF($A2208="","",'3. Layout Parts'!$C2208)</f>
        <v/>
      </c>
      <c r="E2208" s="9" t="str">
        <f aca="false">IF($A2208="","",IFERROR(INDEX('2. Schematic Parts'!$B$2:$B$3001,MATCH($A2208,'2. Schematic Parts'!$A$2:$A$3001,0)),"NOT FOUND"))</f>
        <v/>
      </c>
      <c r="F2208" s="9" t="str">
        <f aca="false">IF($A2208="","",IFERROR(INDEX('2. Schematic Parts'!$C$2:$C$3001,MATCH($A2208,'2. Schematic Parts'!$A$2:$A$3001,0))&amp;"","NOT FOUND"))</f>
        <v/>
      </c>
      <c r="G2208" s="9" t="str">
        <f aca="false">IF($A2208="","",IFERROR(INDEX('2. Schematic Parts'!$D$2:$D$3001,MATCH($A2208,'2. Schematic Parts'!$A$2:$A$3001,0))&amp;"","NOT FOUND"))</f>
        <v/>
      </c>
      <c r="H2208" s="9" t="str">
        <f aca="false">IF($A2208="","",IF(COUNTIF('2. Schematic Parts'!$A$2:$A$3001,$A2208)=0,"NOT IN SCHEMATIC","OK"))</f>
        <v/>
      </c>
      <c r="I2208" s="9" t="str">
        <f aca="false">IF($A2208="","",IF($H2208="NOT IN SCHEMATIC","",IF(UPPER(TRIM($C2208))=UPPER(TRIM($E2208)),"OK","MISMATCH")))</f>
        <v/>
      </c>
      <c r="J2208" s="9" t="str">
        <f aca="false">IF($A2208="","",IF($H2208="NOT IN SCHEMATIC","",IF($F2208="","NO SCH DECAL",IF($D2208="","",IF(UPPER(TRIM($D2208))=UPPER(TRIM($F2208)),"OK","MISMATCH")))))</f>
        <v/>
      </c>
      <c r="K2208" s="16" t="str">
        <f aca="false">IF($A2208="","",SUMPRODUCT(--ISNUMBER(SEARCH(","&amp;TRIM($A2208)&amp;",",","&amp;SUBSTITUTE('1. Master BOM'!$D$2:$D$400," ","")&amp;","))))</f>
        <v/>
      </c>
      <c r="L2208" s="16" t="str">
        <f aca="false">IF($A2208="","",IF($K2208&lt;&gt;1,0,SUMPRODUCT(ISNUMBER(SEARCH(","&amp;TRIM($A2208)&amp;",",","&amp;SUBSTITUTE('1. Master BOM'!$D$2:$D$400," ","")&amp;","))*ROW('1. Master BOM'!$D$2:$D$400))))</f>
        <v/>
      </c>
      <c r="M2208" s="9" t="str">
        <f aca="false">IF($A2208="","",IF($K2208=0,"NOT IN BOM",IF($K2208&gt;1,"MULTIPLE BOM LINES","OK")))</f>
        <v/>
      </c>
      <c r="N2208" s="9" t="str">
        <f aca="false">IF($A2208="","",IF($L2208=0,"—",INDEX('1. Master BOM'!$A$1:$A$400,$L2208)))</f>
        <v/>
      </c>
      <c r="O2208" s="9" t="str">
        <f aca="false">IF($A2208="","",IF($L2208=0,"—",INDEX('1. Master BOM'!$B$1:$B$400,$L2208)))</f>
        <v/>
      </c>
      <c r="P2208" s="9" t="str">
        <f aca="false">IF($A2208="","",IF(OR($H2208="NOT IN SCHEMATIC",$O2208="—"),"",IF($G2208="","NO SCH PN",IF(UPPER(TRIM($G2208))=UPPER(TRIM($O2208)),"OK","MISMATCH"))))</f>
        <v/>
      </c>
      <c r="Q2208" s="9" t="str">
        <f aca="false">IF($A2208="","",IF($L2208=0,"—",INDEX('1. Master BOM'!$E$1:$E$400,$L2208)))</f>
        <v/>
      </c>
      <c r="R2208" s="9" t="str">
        <f aca="false">IF($A2208="","",IF($L2208=0,"—",IF(T(INDEX('1. Master BOM'!$F$1:$F$400,$L2208))="","(not set)",INDEX('1. Master BOM'!$F$1:$F$400,$L2208))))</f>
        <v/>
      </c>
      <c r="S2208" s="9" t="str">
        <f aca="false">IF($A2208="","",IF(OR($R2208="—",$R2208="(not set)",$D2208=""),"",IF(ISNUMBER(SEARCH(SUBSTITUTE(SUBSTITUTE(SUBSTITUTE($R2208,"-",""),"_","")," ",""),SUBSTITUTE(SUBSTITUTE(SUBSTITUTE($D2208,"-",""),"_","")," ",""))),"OK","CHECK")))</f>
        <v/>
      </c>
      <c r="T2208" s="9" t="str">
        <f aca="false">IF($A2208="","",IF(OR($H2208="NOT IN SCHEMATIC",$I2208="MISMATCH",$J2208="MISMATCH",$P2208="MISMATCH",$M2208&lt;&gt;"OK"),"REVIEW","OK"))</f>
        <v/>
      </c>
      <c r="U2208" s="14"/>
      <c r="V2208" s="14"/>
      <c r="W2208" s="17"/>
      <c r="X2208" s="14"/>
    </row>
    <row r="2209" customFormat="false" ht="15" hidden="false" customHeight="false" outlineLevel="0" collapsed="false">
      <c r="A2209" s="9" t="str">
        <f aca="false">IF('3. Layout Parts'!$A2209="","",TRIM('3. Layout Parts'!$A2209))</f>
        <v/>
      </c>
      <c r="B2209" s="9" t="str">
        <f aca="false">IF($A2209="","",'3. Layout Parts'!$D2209)</f>
        <v/>
      </c>
      <c r="C2209" s="9" t="str">
        <f aca="false">IF($A2209="","",'3. Layout Parts'!$B2209)</f>
        <v/>
      </c>
      <c r="D2209" s="9" t="str">
        <f aca="false">IF($A2209="","",'3. Layout Parts'!$C2209)</f>
        <v/>
      </c>
      <c r="E2209" s="9" t="str">
        <f aca="false">IF($A2209="","",IFERROR(INDEX('2. Schematic Parts'!$B$2:$B$3001,MATCH($A2209,'2. Schematic Parts'!$A$2:$A$3001,0)),"NOT FOUND"))</f>
        <v/>
      </c>
      <c r="F2209" s="9" t="str">
        <f aca="false">IF($A2209="","",IFERROR(INDEX('2. Schematic Parts'!$C$2:$C$3001,MATCH($A2209,'2. Schematic Parts'!$A$2:$A$3001,0))&amp;"","NOT FOUND"))</f>
        <v/>
      </c>
      <c r="G2209" s="9" t="str">
        <f aca="false">IF($A2209="","",IFERROR(INDEX('2. Schematic Parts'!$D$2:$D$3001,MATCH($A2209,'2. Schematic Parts'!$A$2:$A$3001,0))&amp;"","NOT FOUND"))</f>
        <v/>
      </c>
      <c r="H2209" s="9" t="str">
        <f aca="false">IF($A2209="","",IF(COUNTIF('2. Schematic Parts'!$A$2:$A$3001,$A2209)=0,"NOT IN SCHEMATIC","OK"))</f>
        <v/>
      </c>
      <c r="I2209" s="9" t="str">
        <f aca="false">IF($A2209="","",IF($H2209="NOT IN SCHEMATIC","",IF(UPPER(TRIM($C2209))=UPPER(TRIM($E2209)),"OK","MISMATCH")))</f>
        <v/>
      </c>
      <c r="J2209" s="9" t="str">
        <f aca="false">IF($A2209="","",IF($H2209="NOT IN SCHEMATIC","",IF($F2209="","NO SCH DECAL",IF($D2209="","",IF(UPPER(TRIM($D2209))=UPPER(TRIM($F2209)),"OK","MISMATCH")))))</f>
        <v/>
      </c>
      <c r="K2209" s="16" t="str">
        <f aca="false">IF($A2209="","",SUMPRODUCT(--ISNUMBER(SEARCH(","&amp;TRIM($A2209)&amp;",",","&amp;SUBSTITUTE('1. Master BOM'!$D$2:$D$400," ","")&amp;","))))</f>
        <v/>
      </c>
      <c r="L2209" s="16" t="str">
        <f aca="false">IF($A2209="","",IF($K2209&lt;&gt;1,0,SUMPRODUCT(ISNUMBER(SEARCH(","&amp;TRIM($A2209)&amp;",",","&amp;SUBSTITUTE('1. Master BOM'!$D$2:$D$400," ","")&amp;","))*ROW('1. Master BOM'!$D$2:$D$400))))</f>
        <v/>
      </c>
      <c r="M2209" s="9" t="str">
        <f aca="false">IF($A2209="","",IF($K2209=0,"NOT IN BOM",IF($K2209&gt;1,"MULTIPLE BOM LINES","OK")))</f>
        <v/>
      </c>
      <c r="N2209" s="9" t="str">
        <f aca="false">IF($A2209="","",IF($L2209=0,"—",INDEX('1. Master BOM'!$A$1:$A$400,$L2209)))</f>
        <v/>
      </c>
      <c r="O2209" s="9" t="str">
        <f aca="false">IF($A2209="","",IF($L2209=0,"—",INDEX('1. Master BOM'!$B$1:$B$400,$L2209)))</f>
        <v/>
      </c>
      <c r="P2209" s="9" t="str">
        <f aca="false">IF($A2209="","",IF(OR($H2209="NOT IN SCHEMATIC",$O2209="—"),"",IF($G2209="","NO SCH PN",IF(UPPER(TRIM($G2209))=UPPER(TRIM($O2209)),"OK","MISMATCH"))))</f>
        <v/>
      </c>
      <c r="Q2209" s="9" t="str">
        <f aca="false">IF($A2209="","",IF($L2209=0,"—",INDEX('1. Master BOM'!$E$1:$E$400,$L2209)))</f>
        <v/>
      </c>
      <c r="R2209" s="9" t="str">
        <f aca="false">IF($A2209="","",IF($L2209=0,"—",IF(T(INDEX('1. Master BOM'!$F$1:$F$400,$L2209))="","(not set)",INDEX('1. Master BOM'!$F$1:$F$400,$L2209))))</f>
        <v/>
      </c>
      <c r="S2209" s="9" t="str">
        <f aca="false">IF($A2209="","",IF(OR($R2209="—",$R2209="(not set)",$D2209=""),"",IF(ISNUMBER(SEARCH(SUBSTITUTE(SUBSTITUTE(SUBSTITUTE($R2209,"-",""),"_","")," ",""),SUBSTITUTE(SUBSTITUTE(SUBSTITUTE($D2209,"-",""),"_","")," ",""))),"OK","CHECK")))</f>
        <v/>
      </c>
      <c r="T2209" s="9" t="str">
        <f aca="false">IF($A2209="","",IF(OR($H2209="NOT IN SCHEMATIC",$I2209="MISMATCH",$J2209="MISMATCH",$P2209="MISMATCH",$M2209&lt;&gt;"OK"),"REVIEW","OK"))</f>
        <v/>
      </c>
      <c r="U2209" s="14"/>
      <c r="V2209" s="14"/>
      <c r="W2209" s="17"/>
      <c r="X2209" s="14"/>
    </row>
    <row r="2210" customFormat="false" ht="15" hidden="false" customHeight="false" outlineLevel="0" collapsed="false">
      <c r="A2210" s="9" t="str">
        <f aca="false">IF('3. Layout Parts'!$A2210="","",TRIM('3. Layout Parts'!$A2210))</f>
        <v/>
      </c>
      <c r="B2210" s="9" t="str">
        <f aca="false">IF($A2210="","",'3. Layout Parts'!$D2210)</f>
        <v/>
      </c>
      <c r="C2210" s="9" t="str">
        <f aca="false">IF($A2210="","",'3. Layout Parts'!$B2210)</f>
        <v/>
      </c>
      <c r="D2210" s="9" t="str">
        <f aca="false">IF($A2210="","",'3. Layout Parts'!$C2210)</f>
        <v/>
      </c>
      <c r="E2210" s="9" t="str">
        <f aca="false">IF($A2210="","",IFERROR(INDEX('2. Schematic Parts'!$B$2:$B$3001,MATCH($A2210,'2. Schematic Parts'!$A$2:$A$3001,0)),"NOT FOUND"))</f>
        <v/>
      </c>
      <c r="F2210" s="9" t="str">
        <f aca="false">IF($A2210="","",IFERROR(INDEX('2. Schematic Parts'!$C$2:$C$3001,MATCH($A2210,'2. Schematic Parts'!$A$2:$A$3001,0))&amp;"","NOT FOUND"))</f>
        <v/>
      </c>
      <c r="G2210" s="9" t="str">
        <f aca="false">IF($A2210="","",IFERROR(INDEX('2. Schematic Parts'!$D$2:$D$3001,MATCH($A2210,'2. Schematic Parts'!$A$2:$A$3001,0))&amp;"","NOT FOUND"))</f>
        <v/>
      </c>
      <c r="H2210" s="9" t="str">
        <f aca="false">IF($A2210="","",IF(COUNTIF('2. Schematic Parts'!$A$2:$A$3001,$A2210)=0,"NOT IN SCHEMATIC","OK"))</f>
        <v/>
      </c>
      <c r="I2210" s="9" t="str">
        <f aca="false">IF($A2210="","",IF($H2210="NOT IN SCHEMATIC","",IF(UPPER(TRIM($C2210))=UPPER(TRIM($E2210)),"OK","MISMATCH")))</f>
        <v/>
      </c>
      <c r="J2210" s="9" t="str">
        <f aca="false">IF($A2210="","",IF($H2210="NOT IN SCHEMATIC","",IF($F2210="","NO SCH DECAL",IF($D2210="","",IF(UPPER(TRIM($D2210))=UPPER(TRIM($F2210)),"OK","MISMATCH")))))</f>
        <v/>
      </c>
      <c r="K2210" s="16" t="str">
        <f aca="false">IF($A2210="","",SUMPRODUCT(--ISNUMBER(SEARCH(","&amp;TRIM($A2210)&amp;",",","&amp;SUBSTITUTE('1. Master BOM'!$D$2:$D$400," ","")&amp;","))))</f>
        <v/>
      </c>
      <c r="L2210" s="16" t="str">
        <f aca="false">IF($A2210="","",IF($K2210&lt;&gt;1,0,SUMPRODUCT(ISNUMBER(SEARCH(","&amp;TRIM($A2210)&amp;",",","&amp;SUBSTITUTE('1. Master BOM'!$D$2:$D$400," ","")&amp;","))*ROW('1. Master BOM'!$D$2:$D$400))))</f>
        <v/>
      </c>
      <c r="M2210" s="9" t="str">
        <f aca="false">IF($A2210="","",IF($K2210=0,"NOT IN BOM",IF($K2210&gt;1,"MULTIPLE BOM LINES","OK")))</f>
        <v/>
      </c>
      <c r="N2210" s="9" t="str">
        <f aca="false">IF($A2210="","",IF($L2210=0,"—",INDEX('1. Master BOM'!$A$1:$A$400,$L2210)))</f>
        <v/>
      </c>
      <c r="O2210" s="9" t="str">
        <f aca="false">IF($A2210="","",IF($L2210=0,"—",INDEX('1. Master BOM'!$B$1:$B$400,$L2210)))</f>
        <v/>
      </c>
      <c r="P2210" s="9" t="str">
        <f aca="false">IF($A2210="","",IF(OR($H2210="NOT IN SCHEMATIC",$O2210="—"),"",IF($G2210="","NO SCH PN",IF(UPPER(TRIM($G2210))=UPPER(TRIM($O2210)),"OK","MISMATCH"))))</f>
        <v/>
      </c>
      <c r="Q2210" s="9" t="str">
        <f aca="false">IF($A2210="","",IF($L2210=0,"—",INDEX('1. Master BOM'!$E$1:$E$400,$L2210)))</f>
        <v/>
      </c>
      <c r="R2210" s="9" t="str">
        <f aca="false">IF($A2210="","",IF($L2210=0,"—",IF(T(INDEX('1. Master BOM'!$F$1:$F$400,$L2210))="","(not set)",INDEX('1. Master BOM'!$F$1:$F$400,$L2210))))</f>
        <v/>
      </c>
      <c r="S2210" s="9" t="str">
        <f aca="false">IF($A2210="","",IF(OR($R2210="—",$R2210="(not set)",$D2210=""),"",IF(ISNUMBER(SEARCH(SUBSTITUTE(SUBSTITUTE(SUBSTITUTE($R2210,"-",""),"_","")," ",""),SUBSTITUTE(SUBSTITUTE(SUBSTITUTE($D2210,"-",""),"_","")," ",""))),"OK","CHECK")))</f>
        <v/>
      </c>
      <c r="T2210" s="9" t="str">
        <f aca="false">IF($A2210="","",IF(OR($H2210="NOT IN SCHEMATIC",$I2210="MISMATCH",$J2210="MISMATCH",$P2210="MISMATCH",$M2210&lt;&gt;"OK"),"REVIEW","OK"))</f>
        <v/>
      </c>
      <c r="U2210" s="14"/>
      <c r="V2210" s="14"/>
      <c r="W2210" s="17"/>
      <c r="X2210" s="14"/>
    </row>
    <row r="2211" customFormat="false" ht="15" hidden="false" customHeight="false" outlineLevel="0" collapsed="false">
      <c r="A2211" s="9" t="str">
        <f aca="false">IF('3. Layout Parts'!$A2211="","",TRIM('3. Layout Parts'!$A2211))</f>
        <v/>
      </c>
      <c r="B2211" s="9" t="str">
        <f aca="false">IF($A2211="","",'3. Layout Parts'!$D2211)</f>
        <v/>
      </c>
      <c r="C2211" s="9" t="str">
        <f aca="false">IF($A2211="","",'3. Layout Parts'!$B2211)</f>
        <v/>
      </c>
      <c r="D2211" s="9" t="str">
        <f aca="false">IF($A2211="","",'3. Layout Parts'!$C2211)</f>
        <v/>
      </c>
      <c r="E2211" s="9" t="str">
        <f aca="false">IF($A2211="","",IFERROR(INDEX('2. Schematic Parts'!$B$2:$B$3001,MATCH($A2211,'2. Schematic Parts'!$A$2:$A$3001,0)),"NOT FOUND"))</f>
        <v/>
      </c>
      <c r="F2211" s="9" t="str">
        <f aca="false">IF($A2211="","",IFERROR(INDEX('2. Schematic Parts'!$C$2:$C$3001,MATCH($A2211,'2. Schematic Parts'!$A$2:$A$3001,0))&amp;"","NOT FOUND"))</f>
        <v/>
      </c>
      <c r="G2211" s="9" t="str">
        <f aca="false">IF($A2211="","",IFERROR(INDEX('2. Schematic Parts'!$D$2:$D$3001,MATCH($A2211,'2. Schematic Parts'!$A$2:$A$3001,0))&amp;"","NOT FOUND"))</f>
        <v/>
      </c>
      <c r="H2211" s="9" t="str">
        <f aca="false">IF($A2211="","",IF(COUNTIF('2. Schematic Parts'!$A$2:$A$3001,$A2211)=0,"NOT IN SCHEMATIC","OK"))</f>
        <v/>
      </c>
      <c r="I2211" s="9" t="str">
        <f aca="false">IF($A2211="","",IF($H2211="NOT IN SCHEMATIC","",IF(UPPER(TRIM($C2211))=UPPER(TRIM($E2211)),"OK","MISMATCH")))</f>
        <v/>
      </c>
      <c r="J2211" s="9" t="str">
        <f aca="false">IF($A2211="","",IF($H2211="NOT IN SCHEMATIC","",IF($F2211="","NO SCH DECAL",IF($D2211="","",IF(UPPER(TRIM($D2211))=UPPER(TRIM($F2211)),"OK","MISMATCH")))))</f>
        <v/>
      </c>
      <c r="K2211" s="16" t="str">
        <f aca="false">IF($A2211="","",SUMPRODUCT(--ISNUMBER(SEARCH(","&amp;TRIM($A2211)&amp;",",","&amp;SUBSTITUTE('1. Master BOM'!$D$2:$D$400," ","")&amp;","))))</f>
        <v/>
      </c>
      <c r="L2211" s="16" t="str">
        <f aca="false">IF($A2211="","",IF($K2211&lt;&gt;1,0,SUMPRODUCT(ISNUMBER(SEARCH(","&amp;TRIM($A2211)&amp;",",","&amp;SUBSTITUTE('1. Master BOM'!$D$2:$D$400," ","")&amp;","))*ROW('1. Master BOM'!$D$2:$D$400))))</f>
        <v/>
      </c>
      <c r="M2211" s="9" t="str">
        <f aca="false">IF($A2211="","",IF($K2211=0,"NOT IN BOM",IF($K2211&gt;1,"MULTIPLE BOM LINES","OK")))</f>
        <v/>
      </c>
      <c r="N2211" s="9" t="str">
        <f aca="false">IF($A2211="","",IF($L2211=0,"—",INDEX('1. Master BOM'!$A$1:$A$400,$L2211)))</f>
        <v/>
      </c>
      <c r="O2211" s="9" t="str">
        <f aca="false">IF($A2211="","",IF($L2211=0,"—",INDEX('1. Master BOM'!$B$1:$B$400,$L2211)))</f>
        <v/>
      </c>
      <c r="P2211" s="9" t="str">
        <f aca="false">IF($A2211="","",IF(OR($H2211="NOT IN SCHEMATIC",$O2211="—"),"",IF($G2211="","NO SCH PN",IF(UPPER(TRIM($G2211))=UPPER(TRIM($O2211)),"OK","MISMATCH"))))</f>
        <v/>
      </c>
      <c r="Q2211" s="9" t="str">
        <f aca="false">IF($A2211="","",IF($L2211=0,"—",INDEX('1. Master BOM'!$E$1:$E$400,$L2211)))</f>
        <v/>
      </c>
      <c r="R2211" s="9" t="str">
        <f aca="false">IF($A2211="","",IF($L2211=0,"—",IF(T(INDEX('1. Master BOM'!$F$1:$F$400,$L2211))="","(not set)",INDEX('1. Master BOM'!$F$1:$F$400,$L2211))))</f>
        <v/>
      </c>
      <c r="S2211" s="9" t="str">
        <f aca="false">IF($A2211="","",IF(OR($R2211="—",$R2211="(not set)",$D2211=""),"",IF(ISNUMBER(SEARCH(SUBSTITUTE(SUBSTITUTE(SUBSTITUTE($R2211,"-",""),"_","")," ",""),SUBSTITUTE(SUBSTITUTE(SUBSTITUTE($D2211,"-",""),"_","")," ",""))),"OK","CHECK")))</f>
        <v/>
      </c>
      <c r="T2211" s="9" t="str">
        <f aca="false">IF($A2211="","",IF(OR($H2211="NOT IN SCHEMATIC",$I2211="MISMATCH",$J2211="MISMATCH",$P2211="MISMATCH",$M2211&lt;&gt;"OK"),"REVIEW","OK"))</f>
        <v/>
      </c>
      <c r="U2211" s="14"/>
      <c r="V2211" s="14"/>
      <c r="W2211" s="17"/>
      <c r="X2211" s="14"/>
    </row>
    <row r="2212" customFormat="false" ht="15" hidden="false" customHeight="false" outlineLevel="0" collapsed="false">
      <c r="A2212" s="9" t="str">
        <f aca="false">IF('3. Layout Parts'!$A2212="","",TRIM('3. Layout Parts'!$A2212))</f>
        <v/>
      </c>
      <c r="B2212" s="9" t="str">
        <f aca="false">IF($A2212="","",'3. Layout Parts'!$D2212)</f>
        <v/>
      </c>
      <c r="C2212" s="9" t="str">
        <f aca="false">IF($A2212="","",'3. Layout Parts'!$B2212)</f>
        <v/>
      </c>
      <c r="D2212" s="9" t="str">
        <f aca="false">IF($A2212="","",'3. Layout Parts'!$C2212)</f>
        <v/>
      </c>
      <c r="E2212" s="9" t="str">
        <f aca="false">IF($A2212="","",IFERROR(INDEX('2. Schematic Parts'!$B$2:$B$3001,MATCH($A2212,'2. Schematic Parts'!$A$2:$A$3001,0)),"NOT FOUND"))</f>
        <v/>
      </c>
      <c r="F2212" s="9" t="str">
        <f aca="false">IF($A2212="","",IFERROR(INDEX('2. Schematic Parts'!$C$2:$C$3001,MATCH($A2212,'2. Schematic Parts'!$A$2:$A$3001,0))&amp;"","NOT FOUND"))</f>
        <v/>
      </c>
      <c r="G2212" s="9" t="str">
        <f aca="false">IF($A2212="","",IFERROR(INDEX('2. Schematic Parts'!$D$2:$D$3001,MATCH($A2212,'2. Schematic Parts'!$A$2:$A$3001,0))&amp;"","NOT FOUND"))</f>
        <v/>
      </c>
      <c r="H2212" s="9" t="str">
        <f aca="false">IF($A2212="","",IF(COUNTIF('2. Schematic Parts'!$A$2:$A$3001,$A2212)=0,"NOT IN SCHEMATIC","OK"))</f>
        <v/>
      </c>
      <c r="I2212" s="9" t="str">
        <f aca="false">IF($A2212="","",IF($H2212="NOT IN SCHEMATIC","",IF(UPPER(TRIM($C2212))=UPPER(TRIM($E2212)),"OK","MISMATCH")))</f>
        <v/>
      </c>
      <c r="J2212" s="9" t="str">
        <f aca="false">IF($A2212="","",IF($H2212="NOT IN SCHEMATIC","",IF($F2212="","NO SCH DECAL",IF($D2212="","",IF(UPPER(TRIM($D2212))=UPPER(TRIM($F2212)),"OK","MISMATCH")))))</f>
        <v/>
      </c>
      <c r="K2212" s="16" t="str">
        <f aca="false">IF($A2212="","",SUMPRODUCT(--ISNUMBER(SEARCH(","&amp;TRIM($A2212)&amp;",",","&amp;SUBSTITUTE('1. Master BOM'!$D$2:$D$400," ","")&amp;","))))</f>
        <v/>
      </c>
      <c r="L2212" s="16" t="str">
        <f aca="false">IF($A2212="","",IF($K2212&lt;&gt;1,0,SUMPRODUCT(ISNUMBER(SEARCH(","&amp;TRIM($A2212)&amp;",",","&amp;SUBSTITUTE('1. Master BOM'!$D$2:$D$400," ","")&amp;","))*ROW('1. Master BOM'!$D$2:$D$400))))</f>
        <v/>
      </c>
      <c r="M2212" s="9" t="str">
        <f aca="false">IF($A2212="","",IF($K2212=0,"NOT IN BOM",IF($K2212&gt;1,"MULTIPLE BOM LINES","OK")))</f>
        <v/>
      </c>
      <c r="N2212" s="9" t="str">
        <f aca="false">IF($A2212="","",IF($L2212=0,"—",INDEX('1. Master BOM'!$A$1:$A$400,$L2212)))</f>
        <v/>
      </c>
      <c r="O2212" s="9" t="str">
        <f aca="false">IF($A2212="","",IF($L2212=0,"—",INDEX('1. Master BOM'!$B$1:$B$400,$L2212)))</f>
        <v/>
      </c>
      <c r="P2212" s="9" t="str">
        <f aca="false">IF($A2212="","",IF(OR($H2212="NOT IN SCHEMATIC",$O2212="—"),"",IF($G2212="","NO SCH PN",IF(UPPER(TRIM($G2212))=UPPER(TRIM($O2212)),"OK","MISMATCH"))))</f>
        <v/>
      </c>
      <c r="Q2212" s="9" t="str">
        <f aca="false">IF($A2212="","",IF($L2212=0,"—",INDEX('1. Master BOM'!$E$1:$E$400,$L2212)))</f>
        <v/>
      </c>
      <c r="R2212" s="9" t="str">
        <f aca="false">IF($A2212="","",IF($L2212=0,"—",IF(T(INDEX('1. Master BOM'!$F$1:$F$400,$L2212))="","(not set)",INDEX('1. Master BOM'!$F$1:$F$400,$L2212))))</f>
        <v/>
      </c>
      <c r="S2212" s="9" t="str">
        <f aca="false">IF($A2212="","",IF(OR($R2212="—",$R2212="(not set)",$D2212=""),"",IF(ISNUMBER(SEARCH(SUBSTITUTE(SUBSTITUTE(SUBSTITUTE($R2212,"-",""),"_","")," ",""),SUBSTITUTE(SUBSTITUTE(SUBSTITUTE($D2212,"-",""),"_","")," ",""))),"OK","CHECK")))</f>
        <v/>
      </c>
      <c r="T2212" s="9" t="str">
        <f aca="false">IF($A2212="","",IF(OR($H2212="NOT IN SCHEMATIC",$I2212="MISMATCH",$J2212="MISMATCH",$P2212="MISMATCH",$M2212&lt;&gt;"OK"),"REVIEW","OK"))</f>
        <v/>
      </c>
      <c r="U2212" s="14"/>
      <c r="V2212" s="14"/>
      <c r="W2212" s="17"/>
      <c r="X2212" s="14"/>
    </row>
    <row r="2213" customFormat="false" ht="15" hidden="false" customHeight="false" outlineLevel="0" collapsed="false">
      <c r="A2213" s="9" t="str">
        <f aca="false">IF('3. Layout Parts'!$A2213="","",TRIM('3. Layout Parts'!$A2213))</f>
        <v/>
      </c>
      <c r="B2213" s="9" t="str">
        <f aca="false">IF($A2213="","",'3. Layout Parts'!$D2213)</f>
        <v/>
      </c>
      <c r="C2213" s="9" t="str">
        <f aca="false">IF($A2213="","",'3. Layout Parts'!$B2213)</f>
        <v/>
      </c>
      <c r="D2213" s="9" t="str">
        <f aca="false">IF($A2213="","",'3. Layout Parts'!$C2213)</f>
        <v/>
      </c>
      <c r="E2213" s="9" t="str">
        <f aca="false">IF($A2213="","",IFERROR(INDEX('2. Schematic Parts'!$B$2:$B$3001,MATCH($A2213,'2. Schematic Parts'!$A$2:$A$3001,0)),"NOT FOUND"))</f>
        <v/>
      </c>
      <c r="F2213" s="9" t="str">
        <f aca="false">IF($A2213="","",IFERROR(INDEX('2. Schematic Parts'!$C$2:$C$3001,MATCH($A2213,'2. Schematic Parts'!$A$2:$A$3001,0))&amp;"","NOT FOUND"))</f>
        <v/>
      </c>
      <c r="G2213" s="9" t="str">
        <f aca="false">IF($A2213="","",IFERROR(INDEX('2. Schematic Parts'!$D$2:$D$3001,MATCH($A2213,'2. Schematic Parts'!$A$2:$A$3001,0))&amp;"","NOT FOUND"))</f>
        <v/>
      </c>
      <c r="H2213" s="9" t="str">
        <f aca="false">IF($A2213="","",IF(COUNTIF('2. Schematic Parts'!$A$2:$A$3001,$A2213)=0,"NOT IN SCHEMATIC","OK"))</f>
        <v/>
      </c>
      <c r="I2213" s="9" t="str">
        <f aca="false">IF($A2213="","",IF($H2213="NOT IN SCHEMATIC","",IF(UPPER(TRIM($C2213))=UPPER(TRIM($E2213)),"OK","MISMATCH")))</f>
        <v/>
      </c>
      <c r="J2213" s="9" t="str">
        <f aca="false">IF($A2213="","",IF($H2213="NOT IN SCHEMATIC","",IF($F2213="","NO SCH DECAL",IF($D2213="","",IF(UPPER(TRIM($D2213))=UPPER(TRIM($F2213)),"OK","MISMATCH")))))</f>
        <v/>
      </c>
      <c r="K2213" s="16" t="str">
        <f aca="false">IF($A2213="","",SUMPRODUCT(--ISNUMBER(SEARCH(","&amp;TRIM($A2213)&amp;",",","&amp;SUBSTITUTE('1. Master BOM'!$D$2:$D$400," ","")&amp;","))))</f>
        <v/>
      </c>
      <c r="L2213" s="16" t="str">
        <f aca="false">IF($A2213="","",IF($K2213&lt;&gt;1,0,SUMPRODUCT(ISNUMBER(SEARCH(","&amp;TRIM($A2213)&amp;",",","&amp;SUBSTITUTE('1. Master BOM'!$D$2:$D$400," ","")&amp;","))*ROW('1. Master BOM'!$D$2:$D$400))))</f>
        <v/>
      </c>
      <c r="M2213" s="9" t="str">
        <f aca="false">IF($A2213="","",IF($K2213=0,"NOT IN BOM",IF($K2213&gt;1,"MULTIPLE BOM LINES","OK")))</f>
        <v/>
      </c>
      <c r="N2213" s="9" t="str">
        <f aca="false">IF($A2213="","",IF($L2213=0,"—",INDEX('1. Master BOM'!$A$1:$A$400,$L2213)))</f>
        <v/>
      </c>
      <c r="O2213" s="9" t="str">
        <f aca="false">IF($A2213="","",IF($L2213=0,"—",INDEX('1. Master BOM'!$B$1:$B$400,$L2213)))</f>
        <v/>
      </c>
      <c r="P2213" s="9" t="str">
        <f aca="false">IF($A2213="","",IF(OR($H2213="NOT IN SCHEMATIC",$O2213="—"),"",IF($G2213="","NO SCH PN",IF(UPPER(TRIM($G2213))=UPPER(TRIM($O2213)),"OK","MISMATCH"))))</f>
        <v/>
      </c>
      <c r="Q2213" s="9" t="str">
        <f aca="false">IF($A2213="","",IF($L2213=0,"—",INDEX('1. Master BOM'!$E$1:$E$400,$L2213)))</f>
        <v/>
      </c>
      <c r="R2213" s="9" t="str">
        <f aca="false">IF($A2213="","",IF($L2213=0,"—",IF(T(INDEX('1. Master BOM'!$F$1:$F$400,$L2213))="","(not set)",INDEX('1. Master BOM'!$F$1:$F$400,$L2213))))</f>
        <v/>
      </c>
      <c r="S2213" s="9" t="str">
        <f aca="false">IF($A2213="","",IF(OR($R2213="—",$R2213="(not set)",$D2213=""),"",IF(ISNUMBER(SEARCH(SUBSTITUTE(SUBSTITUTE(SUBSTITUTE($R2213,"-",""),"_","")," ",""),SUBSTITUTE(SUBSTITUTE(SUBSTITUTE($D2213,"-",""),"_","")," ",""))),"OK","CHECK")))</f>
        <v/>
      </c>
      <c r="T2213" s="9" t="str">
        <f aca="false">IF($A2213="","",IF(OR($H2213="NOT IN SCHEMATIC",$I2213="MISMATCH",$J2213="MISMATCH",$P2213="MISMATCH",$M2213&lt;&gt;"OK"),"REVIEW","OK"))</f>
        <v/>
      </c>
      <c r="U2213" s="14"/>
      <c r="V2213" s="14"/>
      <c r="W2213" s="17"/>
      <c r="X2213" s="14"/>
    </row>
    <row r="2214" customFormat="false" ht="15" hidden="false" customHeight="false" outlineLevel="0" collapsed="false">
      <c r="A2214" s="9" t="str">
        <f aca="false">IF('3. Layout Parts'!$A2214="","",TRIM('3. Layout Parts'!$A2214))</f>
        <v/>
      </c>
      <c r="B2214" s="9" t="str">
        <f aca="false">IF($A2214="","",'3. Layout Parts'!$D2214)</f>
        <v/>
      </c>
      <c r="C2214" s="9" t="str">
        <f aca="false">IF($A2214="","",'3. Layout Parts'!$B2214)</f>
        <v/>
      </c>
      <c r="D2214" s="9" t="str">
        <f aca="false">IF($A2214="","",'3. Layout Parts'!$C2214)</f>
        <v/>
      </c>
      <c r="E2214" s="9" t="str">
        <f aca="false">IF($A2214="","",IFERROR(INDEX('2. Schematic Parts'!$B$2:$B$3001,MATCH($A2214,'2. Schematic Parts'!$A$2:$A$3001,0)),"NOT FOUND"))</f>
        <v/>
      </c>
      <c r="F2214" s="9" t="str">
        <f aca="false">IF($A2214="","",IFERROR(INDEX('2. Schematic Parts'!$C$2:$C$3001,MATCH($A2214,'2. Schematic Parts'!$A$2:$A$3001,0))&amp;"","NOT FOUND"))</f>
        <v/>
      </c>
      <c r="G2214" s="9" t="str">
        <f aca="false">IF($A2214="","",IFERROR(INDEX('2. Schematic Parts'!$D$2:$D$3001,MATCH($A2214,'2. Schematic Parts'!$A$2:$A$3001,0))&amp;"","NOT FOUND"))</f>
        <v/>
      </c>
      <c r="H2214" s="9" t="str">
        <f aca="false">IF($A2214="","",IF(COUNTIF('2. Schematic Parts'!$A$2:$A$3001,$A2214)=0,"NOT IN SCHEMATIC","OK"))</f>
        <v/>
      </c>
      <c r="I2214" s="9" t="str">
        <f aca="false">IF($A2214="","",IF($H2214="NOT IN SCHEMATIC","",IF(UPPER(TRIM($C2214))=UPPER(TRIM($E2214)),"OK","MISMATCH")))</f>
        <v/>
      </c>
      <c r="J2214" s="9" t="str">
        <f aca="false">IF($A2214="","",IF($H2214="NOT IN SCHEMATIC","",IF($F2214="","NO SCH DECAL",IF($D2214="","",IF(UPPER(TRIM($D2214))=UPPER(TRIM($F2214)),"OK","MISMATCH")))))</f>
        <v/>
      </c>
      <c r="K2214" s="16" t="str">
        <f aca="false">IF($A2214="","",SUMPRODUCT(--ISNUMBER(SEARCH(","&amp;TRIM($A2214)&amp;",",","&amp;SUBSTITUTE('1. Master BOM'!$D$2:$D$400," ","")&amp;","))))</f>
        <v/>
      </c>
      <c r="L2214" s="16" t="str">
        <f aca="false">IF($A2214="","",IF($K2214&lt;&gt;1,0,SUMPRODUCT(ISNUMBER(SEARCH(","&amp;TRIM($A2214)&amp;",",","&amp;SUBSTITUTE('1. Master BOM'!$D$2:$D$400," ","")&amp;","))*ROW('1. Master BOM'!$D$2:$D$400))))</f>
        <v/>
      </c>
      <c r="M2214" s="9" t="str">
        <f aca="false">IF($A2214="","",IF($K2214=0,"NOT IN BOM",IF($K2214&gt;1,"MULTIPLE BOM LINES","OK")))</f>
        <v/>
      </c>
      <c r="N2214" s="9" t="str">
        <f aca="false">IF($A2214="","",IF($L2214=0,"—",INDEX('1. Master BOM'!$A$1:$A$400,$L2214)))</f>
        <v/>
      </c>
      <c r="O2214" s="9" t="str">
        <f aca="false">IF($A2214="","",IF($L2214=0,"—",INDEX('1. Master BOM'!$B$1:$B$400,$L2214)))</f>
        <v/>
      </c>
      <c r="P2214" s="9" t="str">
        <f aca="false">IF($A2214="","",IF(OR($H2214="NOT IN SCHEMATIC",$O2214="—"),"",IF($G2214="","NO SCH PN",IF(UPPER(TRIM($G2214))=UPPER(TRIM($O2214)),"OK","MISMATCH"))))</f>
        <v/>
      </c>
      <c r="Q2214" s="9" t="str">
        <f aca="false">IF($A2214="","",IF($L2214=0,"—",INDEX('1. Master BOM'!$E$1:$E$400,$L2214)))</f>
        <v/>
      </c>
      <c r="R2214" s="9" t="str">
        <f aca="false">IF($A2214="","",IF($L2214=0,"—",IF(T(INDEX('1. Master BOM'!$F$1:$F$400,$L2214))="","(not set)",INDEX('1. Master BOM'!$F$1:$F$400,$L2214))))</f>
        <v/>
      </c>
      <c r="S2214" s="9" t="str">
        <f aca="false">IF($A2214="","",IF(OR($R2214="—",$R2214="(not set)",$D2214=""),"",IF(ISNUMBER(SEARCH(SUBSTITUTE(SUBSTITUTE(SUBSTITUTE($R2214,"-",""),"_","")," ",""),SUBSTITUTE(SUBSTITUTE(SUBSTITUTE($D2214,"-",""),"_","")," ",""))),"OK","CHECK")))</f>
        <v/>
      </c>
      <c r="T2214" s="9" t="str">
        <f aca="false">IF($A2214="","",IF(OR($H2214="NOT IN SCHEMATIC",$I2214="MISMATCH",$J2214="MISMATCH",$P2214="MISMATCH",$M2214&lt;&gt;"OK"),"REVIEW","OK"))</f>
        <v/>
      </c>
      <c r="U2214" s="14"/>
      <c r="V2214" s="14"/>
      <c r="W2214" s="17"/>
      <c r="X2214" s="14"/>
    </row>
    <row r="2215" customFormat="false" ht="15" hidden="false" customHeight="false" outlineLevel="0" collapsed="false">
      <c r="A2215" s="9" t="str">
        <f aca="false">IF('3. Layout Parts'!$A2215="","",TRIM('3. Layout Parts'!$A2215))</f>
        <v/>
      </c>
      <c r="B2215" s="9" t="str">
        <f aca="false">IF($A2215="","",'3. Layout Parts'!$D2215)</f>
        <v/>
      </c>
      <c r="C2215" s="9" t="str">
        <f aca="false">IF($A2215="","",'3. Layout Parts'!$B2215)</f>
        <v/>
      </c>
      <c r="D2215" s="9" t="str">
        <f aca="false">IF($A2215="","",'3. Layout Parts'!$C2215)</f>
        <v/>
      </c>
      <c r="E2215" s="9" t="str">
        <f aca="false">IF($A2215="","",IFERROR(INDEX('2. Schematic Parts'!$B$2:$B$3001,MATCH($A2215,'2. Schematic Parts'!$A$2:$A$3001,0)),"NOT FOUND"))</f>
        <v/>
      </c>
      <c r="F2215" s="9" t="str">
        <f aca="false">IF($A2215="","",IFERROR(INDEX('2. Schematic Parts'!$C$2:$C$3001,MATCH($A2215,'2. Schematic Parts'!$A$2:$A$3001,0))&amp;"","NOT FOUND"))</f>
        <v/>
      </c>
      <c r="G2215" s="9" t="str">
        <f aca="false">IF($A2215="","",IFERROR(INDEX('2. Schematic Parts'!$D$2:$D$3001,MATCH($A2215,'2. Schematic Parts'!$A$2:$A$3001,0))&amp;"","NOT FOUND"))</f>
        <v/>
      </c>
      <c r="H2215" s="9" t="str">
        <f aca="false">IF($A2215="","",IF(COUNTIF('2. Schematic Parts'!$A$2:$A$3001,$A2215)=0,"NOT IN SCHEMATIC","OK"))</f>
        <v/>
      </c>
      <c r="I2215" s="9" t="str">
        <f aca="false">IF($A2215="","",IF($H2215="NOT IN SCHEMATIC","",IF(UPPER(TRIM($C2215))=UPPER(TRIM($E2215)),"OK","MISMATCH")))</f>
        <v/>
      </c>
      <c r="J2215" s="9" t="str">
        <f aca="false">IF($A2215="","",IF($H2215="NOT IN SCHEMATIC","",IF($F2215="","NO SCH DECAL",IF($D2215="","",IF(UPPER(TRIM($D2215))=UPPER(TRIM($F2215)),"OK","MISMATCH")))))</f>
        <v/>
      </c>
      <c r="K2215" s="16" t="str">
        <f aca="false">IF($A2215="","",SUMPRODUCT(--ISNUMBER(SEARCH(","&amp;TRIM($A2215)&amp;",",","&amp;SUBSTITUTE('1. Master BOM'!$D$2:$D$400," ","")&amp;","))))</f>
        <v/>
      </c>
      <c r="L2215" s="16" t="str">
        <f aca="false">IF($A2215="","",IF($K2215&lt;&gt;1,0,SUMPRODUCT(ISNUMBER(SEARCH(","&amp;TRIM($A2215)&amp;",",","&amp;SUBSTITUTE('1. Master BOM'!$D$2:$D$400," ","")&amp;","))*ROW('1. Master BOM'!$D$2:$D$400))))</f>
        <v/>
      </c>
      <c r="M2215" s="9" t="str">
        <f aca="false">IF($A2215="","",IF($K2215=0,"NOT IN BOM",IF($K2215&gt;1,"MULTIPLE BOM LINES","OK")))</f>
        <v/>
      </c>
      <c r="N2215" s="9" t="str">
        <f aca="false">IF($A2215="","",IF($L2215=0,"—",INDEX('1. Master BOM'!$A$1:$A$400,$L2215)))</f>
        <v/>
      </c>
      <c r="O2215" s="9" t="str">
        <f aca="false">IF($A2215="","",IF($L2215=0,"—",INDEX('1. Master BOM'!$B$1:$B$400,$L2215)))</f>
        <v/>
      </c>
      <c r="P2215" s="9" t="str">
        <f aca="false">IF($A2215="","",IF(OR($H2215="NOT IN SCHEMATIC",$O2215="—"),"",IF($G2215="","NO SCH PN",IF(UPPER(TRIM($G2215))=UPPER(TRIM($O2215)),"OK","MISMATCH"))))</f>
        <v/>
      </c>
      <c r="Q2215" s="9" t="str">
        <f aca="false">IF($A2215="","",IF($L2215=0,"—",INDEX('1. Master BOM'!$E$1:$E$400,$L2215)))</f>
        <v/>
      </c>
      <c r="R2215" s="9" t="str">
        <f aca="false">IF($A2215="","",IF($L2215=0,"—",IF(T(INDEX('1. Master BOM'!$F$1:$F$400,$L2215))="","(not set)",INDEX('1. Master BOM'!$F$1:$F$400,$L2215))))</f>
        <v/>
      </c>
      <c r="S2215" s="9" t="str">
        <f aca="false">IF($A2215="","",IF(OR($R2215="—",$R2215="(not set)",$D2215=""),"",IF(ISNUMBER(SEARCH(SUBSTITUTE(SUBSTITUTE(SUBSTITUTE($R2215,"-",""),"_","")," ",""),SUBSTITUTE(SUBSTITUTE(SUBSTITUTE($D2215,"-",""),"_","")," ",""))),"OK","CHECK")))</f>
        <v/>
      </c>
      <c r="T2215" s="9" t="str">
        <f aca="false">IF($A2215="","",IF(OR($H2215="NOT IN SCHEMATIC",$I2215="MISMATCH",$J2215="MISMATCH",$P2215="MISMATCH",$M2215&lt;&gt;"OK"),"REVIEW","OK"))</f>
        <v/>
      </c>
      <c r="U2215" s="14"/>
      <c r="V2215" s="14"/>
      <c r="W2215" s="17"/>
      <c r="X2215" s="14"/>
    </row>
    <row r="2216" customFormat="false" ht="15" hidden="false" customHeight="false" outlineLevel="0" collapsed="false">
      <c r="A2216" s="9" t="str">
        <f aca="false">IF('3. Layout Parts'!$A2216="","",TRIM('3. Layout Parts'!$A2216))</f>
        <v/>
      </c>
      <c r="B2216" s="9" t="str">
        <f aca="false">IF($A2216="","",'3. Layout Parts'!$D2216)</f>
        <v/>
      </c>
      <c r="C2216" s="9" t="str">
        <f aca="false">IF($A2216="","",'3. Layout Parts'!$B2216)</f>
        <v/>
      </c>
      <c r="D2216" s="9" t="str">
        <f aca="false">IF($A2216="","",'3. Layout Parts'!$C2216)</f>
        <v/>
      </c>
      <c r="E2216" s="9" t="str">
        <f aca="false">IF($A2216="","",IFERROR(INDEX('2. Schematic Parts'!$B$2:$B$3001,MATCH($A2216,'2. Schematic Parts'!$A$2:$A$3001,0)),"NOT FOUND"))</f>
        <v/>
      </c>
      <c r="F2216" s="9" t="str">
        <f aca="false">IF($A2216="","",IFERROR(INDEX('2. Schematic Parts'!$C$2:$C$3001,MATCH($A2216,'2. Schematic Parts'!$A$2:$A$3001,0))&amp;"","NOT FOUND"))</f>
        <v/>
      </c>
      <c r="G2216" s="9" t="str">
        <f aca="false">IF($A2216="","",IFERROR(INDEX('2. Schematic Parts'!$D$2:$D$3001,MATCH($A2216,'2. Schematic Parts'!$A$2:$A$3001,0))&amp;"","NOT FOUND"))</f>
        <v/>
      </c>
      <c r="H2216" s="9" t="str">
        <f aca="false">IF($A2216="","",IF(COUNTIF('2. Schematic Parts'!$A$2:$A$3001,$A2216)=0,"NOT IN SCHEMATIC","OK"))</f>
        <v/>
      </c>
      <c r="I2216" s="9" t="str">
        <f aca="false">IF($A2216="","",IF($H2216="NOT IN SCHEMATIC","",IF(UPPER(TRIM($C2216))=UPPER(TRIM($E2216)),"OK","MISMATCH")))</f>
        <v/>
      </c>
      <c r="J2216" s="9" t="str">
        <f aca="false">IF($A2216="","",IF($H2216="NOT IN SCHEMATIC","",IF($F2216="","NO SCH DECAL",IF($D2216="","",IF(UPPER(TRIM($D2216))=UPPER(TRIM($F2216)),"OK","MISMATCH")))))</f>
        <v/>
      </c>
      <c r="K2216" s="16" t="str">
        <f aca="false">IF($A2216="","",SUMPRODUCT(--ISNUMBER(SEARCH(","&amp;TRIM($A2216)&amp;",",","&amp;SUBSTITUTE('1. Master BOM'!$D$2:$D$400," ","")&amp;","))))</f>
        <v/>
      </c>
      <c r="L2216" s="16" t="str">
        <f aca="false">IF($A2216="","",IF($K2216&lt;&gt;1,0,SUMPRODUCT(ISNUMBER(SEARCH(","&amp;TRIM($A2216)&amp;",",","&amp;SUBSTITUTE('1. Master BOM'!$D$2:$D$400," ","")&amp;","))*ROW('1. Master BOM'!$D$2:$D$400))))</f>
        <v/>
      </c>
      <c r="M2216" s="9" t="str">
        <f aca="false">IF($A2216="","",IF($K2216=0,"NOT IN BOM",IF($K2216&gt;1,"MULTIPLE BOM LINES","OK")))</f>
        <v/>
      </c>
      <c r="N2216" s="9" t="str">
        <f aca="false">IF($A2216="","",IF($L2216=0,"—",INDEX('1. Master BOM'!$A$1:$A$400,$L2216)))</f>
        <v/>
      </c>
      <c r="O2216" s="9" t="str">
        <f aca="false">IF($A2216="","",IF($L2216=0,"—",INDEX('1. Master BOM'!$B$1:$B$400,$L2216)))</f>
        <v/>
      </c>
      <c r="P2216" s="9" t="str">
        <f aca="false">IF($A2216="","",IF(OR($H2216="NOT IN SCHEMATIC",$O2216="—"),"",IF($G2216="","NO SCH PN",IF(UPPER(TRIM($G2216))=UPPER(TRIM($O2216)),"OK","MISMATCH"))))</f>
        <v/>
      </c>
      <c r="Q2216" s="9" t="str">
        <f aca="false">IF($A2216="","",IF($L2216=0,"—",INDEX('1. Master BOM'!$E$1:$E$400,$L2216)))</f>
        <v/>
      </c>
      <c r="R2216" s="9" t="str">
        <f aca="false">IF($A2216="","",IF($L2216=0,"—",IF(T(INDEX('1. Master BOM'!$F$1:$F$400,$L2216))="","(not set)",INDEX('1. Master BOM'!$F$1:$F$400,$L2216))))</f>
        <v/>
      </c>
      <c r="S2216" s="9" t="str">
        <f aca="false">IF($A2216="","",IF(OR($R2216="—",$R2216="(not set)",$D2216=""),"",IF(ISNUMBER(SEARCH(SUBSTITUTE(SUBSTITUTE(SUBSTITUTE($R2216,"-",""),"_","")," ",""),SUBSTITUTE(SUBSTITUTE(SUBSTITUTE($D2216,"-",""),"_","")," ",""))),"OK","CHECK")))</f>
        <v/>
      </c>
      <c r="T2216" s="9" t="str">
        <f aca="false">IF($A2216="","",IF(OR($H2216="NOT IN SCHEMATIC",$I2216="MISMATCH",$J2216="MISMATCH",$P2216="MISMATCH",$M2216&lt;&gt;"OK"),"REVIEW","OK"))</f>
        <v/>
      </c>
      <c r="U2216" s="14"/>
      <c r="V2216" s="14"/>
      <c r="W2216" s="17"/>
      <c r="X2216" s="14"/>
    </row>
    <row r="2217" customFormat="false" ht="15" hidden="false" customHeight="false" outlineLevel="0" collapsed="false">
      <c r="A2217" s="9" t="str">
        <f aca="false">IF('3. Layout Parts'!$A2217="","",TRIM('3. Layout Parts'!$A2217))</f>
        <v/>
      </c>
      <c r="B2217" s="9" t="str">
        <f aca="false">IF($A2217="","",'3. Layout Parts'!$D2217)</f>
        <v/>
      </c>
      <c r="C2217" s="9" t="str">
        <f aca="false">IF($A2217="","",'3. Layout Parts'!$B2217)</f>
        <v/>
      </c>
      <c r="D2217" s="9" t="str">
        <f aca="false">IF($A2217="","",'3. Layout Parts'!$C2217)</f>
        <v/>
      </c>
      <c r="E2217" s="9" t="str">
        <f aca="false">IF($A2217="","",IFERROR(INDEX('2. Schematic Parts'!$B$2:$B$3001,MATCH($A2217,'2. Schematic Parts'!$A$2:$A$3001,0)),"NOT FOUND"))</f>
        <v/>
      </c>
      <c r="F2217" s="9" t="str">
        <f aca="false">IF($A2217="","",IFERROR(INDEX('2. Schematic Parts'!$C$2:$C$3001,MATCH($A2217,'2. Schematic Parts'!$A$2:$A$3001,0))&amp;"","NOT FOUND"))</f>
        <v/>
      </c>
      <c r="G2217" s="9" t="str">
        <f aca="false">IF($A2217="","",IFERROR(INDEX('2. Schematic Parts'!$D$2:$D$3001,MATCH($A2217,'2. Schematic Parts'!$A$2:$A$3001,0))&amp;"","NOT FOUND"))</f>
        <v/>
      </c>
      <c r="H2217" s="9" t="str">
        <f aca="false">IF($A2217="","",IF(COUNTIF('2. Schematic Parts'!$A$2:$A$3001,$A2217)=0,"NOT IN SCHEMATIC","OK"))</f>
        <v/>
      </c>
      <c r="I2217" s="9" t="str">
        <f aca="false">IF($A2217="","",IF($H2217="NOT IN SCHEMATIC","",IF(UPPER(TRIM($C2217))=UPPER(TRIM($E2217)),"OK","MISMATCH")))</f>
        <v/>
      </c>
      <c r="J2217" s="9" t="str">
        <f aca="false">IF($A2217="","",IF($H2217="NOT IN SCHEMATIC","",IF($F2217="","NO SCH DECAL",IF($D2217="","",IF(UPPER(TRIM($D2217))=UPPER(TRIM($F2217)),"OK","MISMATCH")))))</f>
        <v/>
      </c>
      <c r="K2217" s="16" t="str">
        <f aca="false">IF($A2217="","",SUMPRODUCT(--ISNUMBER(SEARCH(","&amp;TRIM($A2217)&amp;",",","&amp;SUBSTITUTE('1. Master BOM'!$D$2:$D$400," ","")&amp;","))))</f>
        <v/>
      </c>
      <c r="L2217" s="16" t="str">
        <f aca="false">IF($A2217="","",IF($K2217&lt;&gt;1,0,SUMPRODUCT(ISNUMBER(SEARCH(","&amp;TRIM($A2217)&amp;",",","&amp;SUBSTITUTE('1. Master BOM'!$D$2:$D$400," ","")&amp;","))*ROW('1. Master BOM'!$D$2:$D$400))))</f>
        <v/>
      </c>
      <c r="M2217" s="9" t="str">
        <f aca="false">IF($A2217="","",IF($K2217=0,"NOT IN BOM",IF($K2217&gt;1,"MULTIPLE BOM LINES","OK")))</f>
        <v/>
      </c>
      <c r="N2217" s="9" t="str">
        <f aca="false">IF($A2217="","",IF($L2217=0,"—",INDEX('1. Master BOM'!$A$1:$A$400,$L2217)))</f>
        <v/>
      </c>
      <c r="O2217" s="9" t="str">
        <f aca="false">IF($A2217="","",IF($L2217=0,"—",INDEX('1. Master BOM'!$B$1:$B$400,$L2217)))</f>
        <v/>
      </c>
      <c r="P2217" s="9" t="str">
        <f aca="false">IF($A2217="","",IF(OR($H2217="NOT IN SCHEMATIC",$O2217="—"),"",IF($G2217="","NO SCH PN",IF(UPPER(TRIM($G2217))=UPPER(TRIM($O2217)),"OK","MISMATCH"))))</f>
        <v/>
      </c>
      <c r="Q2217" s="9" t="str">
        <f aca="false">IF($A2217="","",IF($L2217=0,"—",INDEX('1. Master BOM'!$E$1:$E$400,$L2217)))</f>
        <v/>
      </c>
      <c r="R2217" s="9" t="str">
        <f aca="false">IF($A2217="","",IF($L2217=0,"—",IF(T(INDEX('1. Master BOM'!$F$1:$F$400,$L2217))="","(not set)",INDEX('1. Master BOM'!$F$1:$F$400,$L2217))))</f>
        <v/>
      </c>
      <c r="S2217" s="9" t="str">
        <f aca="false">IF($A2217="","",IF(OR($R2217="—",$R2217="(not set)",$D2217=""),"",IF(ISNUMBER(SEARCH(SUBSTITUTE(SUBSTITUTE(SUBSTITUTE($R2217,"-",""),"_","")," ",""),SUBSTITUTE(SUBSTITUTE(SUBSTITUTE($D2217,"-",""),"_","")," ",""))),"OK","CHECK")))</f>
        <v/>
      </c>
      <c r="T2217" s="9" t="str">
        <f aca="false">IF($A2217="","",IF(OR($H2217="NOT IN SCHEMATIC",$I2217="MISMATCH",$J2217="MISMATCH",$P2217="MISMATCH",$M2217&lt;&gt;"OK"),"REVIEW","OK"))</f>
        <v/>
      </c>
      <c r="U2217" s="14"/>
      <c r="V2217" s="14"/>
      <c r="W2217" s="17"/>
      <c r="X2217" s="14"/>
    </row>
    <row r="2218" customFormat="false" ht="15" hidden="false" customHeight="false" outlineLevel="0" collapsed="false">
      <c r="A2218" s="9" t="str">
        <f aca="false">IF('3. Layout Parts'!$A2218="","",TRIM('3. Layout Parts'!$A2218))</f>
        <v/>
      </c>
      <c r="B2218" s="9" t="str">
        <f aca="false">IF($A2218="","",'3. Layout Parts'!$D2218)</f>
        <v/>
      </c>
      <c r="C2218" s="9" t="str">
        <f aca="false">IF($A2218="","",'3. Layout Parts'!$B2218)</f>
        <v/>
      </c>
      <c r="D2218" s="9" t="str">
        <f aca="false">IF($A2218="","",'3. Layout Parts'!$C2218)</f>
        <v/>
      </c>
      <c r="E2218" s="9" t="str">
        <f aca="false">IF($A2218="","",IFERROR(INDEX('2. Schematic Parts'!$B$2:$B$3001,MATCH($A2218,'2. Schematic Parts'!$A$2:$A$3001,0)),"NOT FOUND"))</f>
        <v/>
      </c>
      <c r="F2218" s="9" t="str">
        <f aca="false">IF($A2218="","",IFERROR(INDEX('2. Schematic Parts'!$C$2:$C$3001,MATCH($A2218,'2. Schematic Parts'!$A$2:$A$3001,0))&amp;"","NOT FOUND"))</f>
        <v/>
      </c>
      <c r="G2218" s="9" t="str">
        <f aca="false">IF($A2218="","",IFERROR(INDEX('2. Schematic Parts'!$D$2:$D$3001,MATCH($A2218,'2. Schematic Parts'!$A$2:$A$3001,0))&amp;"","NOT FOUND"))</f>
        <v/>
      </c>
      <c r="H2218" s="9" t="str">
        <f aca="false">IF($A2218="","",IF(COUNTIF('2. Schematic Parts'!$A$2:$A$3001,$A2218)=0,"NOT IN SCHEMATIC","OK"))</f>
        <v/>
      </c>
      <c r="I2218" s="9" t="str">
        <f aca="false">IF($A2218="","",IF($H2218="NOT IN SCHEMATIC","",IF(UPPER(TRIM($C2218))=UPPER(TRIM($E2218)),"OK","MISMATCH")))</f>
        <v/>
      </c>
      <c r="J2218" s="9" t="str">
        <f aca="false">IF($A2218="","",IF($H2218="NOT IN SCHEMATIC","",IF($F2218="","NO SCH DECAL",IF($D2218="","",IF(UPPER(TRIM($D2218))=UPPER(TRIM($F2218)),"OK","MISMATCH")))))</f>
        <v/>
      </c>
      <c r="K2218" s="16" t="str">
        <f aca="false">IF($A2218="","",SUMPRODUCT(--ISNUMBER(SEARCH(","&amp;TRIM($A2218)&amp;",",","&amp;SUBSTITUTE('1. Master BOM'!$D$2:$D$400," ","")&amp;","))))</f>
        <v/>
      </c>
      <c r="L2218" s="16" t="str">
        <f aca="false">IF($A2218="","",IF($K2218&lt;&gt;1,0,SUMPRODUCT(ISNUMBER(SEARCH(","&amp;TRIM($A2218)&amp;",",","&amp;SUBSTITUTE('1. Master BOM'!$D$2:$D$400," ","")&amp;","))*ROW('1. Master BOM'!$D$2:$D$400))))</f>
        <v/>
      </c>
      <c r="M2218" s="9" t="str">
        <f aca="false">IF($A2218="","",IF($K2218=0,"NOT IN BOM",IF($K2218&gt;1,"MULTIPLE BOM LINES","OK")))</f>
        <v/>
      </c>
      <c r="N2218" s="9" t="str">
        <f aca="false">IF($A2218="","",IF($L2218=0,"—",INDEX('1. Master BOM'!$A$1:$A$400,$L2218)))</f>
        <v/>
      </c>
      <c r="O2218" s="9" t="str">
        <f aca="false">IF($A2218="","",IF($L2218=0,"—",INDEX('1. Master BOM'!$B$1:$B$400,$L2218)))</f>
        <v/>
      </c>
      <c r="P2218" s="9" t="str">
        <f aca="false">IF($A2218="","",IF(OR($H2218="NOT IN SCHEMATIC",$O2218="—"),"",IF($G2218="","NO SCH PN",IF(UPPER(TRIM($G2218))=UPPER(TRIM($O2218)),"OK","MISMATCH"))))</f>
        <v/>
      </c>
      <c r="Q2218" s="9" t="str">
        <f aca="false">IF($A2218="","",IF($L2218=0,"—",INDEX('1. Master BOM'!$E$1:$E$400,$L2218)))</f>
        <v/>
      </c>
      <c r="R2218" s="9" t="str">
        <f aca="false">IF($A2218="","",IF($L2218=0,"—",IF(T(INDEX('1. Master BOM'!$F$1:$F$400,$L2218))="","(not set)",INDEX('1. Master BOM'!$F$1:$F$400,$L2218))))</f>
        <v/>
      </c>
      <c r="S2218" s="9" t="str">
        <f aca="false">IF($A2218="","",IF(OR($R2218="—",$R2218="(not set)",$D2218=""),"",IF(ISNUMBER(SEARCH(SUBSTITUTE(SUBSTITUTE(SUBSTITUTE($R2218,"-",""),"_","")," ",""),SUBSTITUTE(SUBSTITUTE(SUBSTITUTE($D2218,"-",""),"_","")," ",""))),"OK","CHECK")))</f>
        <v/>
      </c>
      <c r="T2218" s="9" t="str">
        <f aca="false">IF($A2218="","",IF(OR($H2218="NOT IN SCHEMATIC",$I2218="MISMATCH",$J2218="MISMATCH",$P2218="MISMATCH",$M2218&lt;&gt;"OK"),"REVIEW","OK"))</f>
        <v/>
      </c>
      <c r="U2218" s="14"/>
      <c r="V2218" s="14"/>
      <c r="W2218" s="17"/>
      <c r="X2218" s="14"/>
    </row>
    <row r="2219" customFormat="false" ht="15" hidden="false" customHeight="false" outlineLevel="0" collapsed="false">
      <c r="A2219" s="9" t="str">
        <f aca="false">IF('3. Layout Parts'!$A2219="","",TRIM('3. Layout Parts'!$A2219))</f>
        <v/>
      </c>
      <c r="B2219" s="9" t="str">
        <f aca="false">IF($A2219="","",'3. Layout Parts'!$D2219)</f>
        <v/>
      </c>
      <c r="C2219" s="9" t="str">
        <f aca="false">IF($A2219="","",'3. Layout Parts'!$B2219)</f>
        <v/>
      </c>
      <c r="D2219" s="9" t="str">
        <f aca="false">IF($A2219="","",'3. Layout Parts'!$C2219)</f>
        <v/>
      </c>
      <c r="E2219" s="9" t="str">
        <f aca="false">IF($A2219="","",IFERROR(INDEX('2. Schematic Parts'!$B$2:$B$3001,MATCH($A2219,'2. Schematic Parts'!$A$2:$A$3001,0)),"NOT FOUND"))</f>
        <v/>
      </c>
      <c r="F2219" s="9" t="str">
        <f aca="false">IF($A2219="","",IFERROR(INDEX('2. Schematic Parts'!$C$2:$C$3001,MATCH($A2219,'2. Schematic Parts'!$A$2:$A$3001,0))&amp;"","NOT FOUND"))</f>
        <v/>
      </c>
      <c r="G2219" s="9" t="str">
        <f aca="false">IF($A2219="","",IFERROR(INDEX('2. Schematic Parts'!$D$2:$D$3001,MATCH($A2219,'2. Schematic Parts'!$A$2:$A$3001,0))&amp;"","NOT FOUND"))</f>
        <v/>
      </c>
      <c r="H2219" s="9" t="str">
        <f aca="false">IF($A2219="","",IF(COUNTIF('2. Schematic Parts'!$A$2:$A$3001,$A2219)=0,"NOT IN SCHEMATIC","OK"))</f>
        <v/>
      </c>
      <c r="I2219" s="9" t="str">
        <f aca="false">IF($A2219="","",IF($H2219="NOT IN SCHEMATIC","",IF(UPPER(TRIM($C2219))=UPPER(TRIM($E2219)),"OK","MISMATCH")))</f>
        <v/>
      </c>
      <c r="J2219" s="9" t="str">
        <f aca="false">IF($A2219="","",IF($H2219="NOT IN SCHEMATIC","",IF($F2219="","NO SCH DECAL",IF($D2219="","",IF(UPPER(TRIM($D2219))=UPPER(TRIM($F2219)),"OK","MISMATCH")))))</f>
        <v/>
      </c>
      <c r="K2219" s="16" t="str">
        <f aca="false">IF($A2219="","",SUMPRODUCT(--ISNUMBER(SEARCH(","&amp;TRIM($A2219)&amp;",",","&amp;SUBSTITUTE('1. Master BOM'!$D$2:$D$400," ","")&amp;","))))</f>
        <v/>
      </c>
      <c r="L2219" s="16" t="str">
        <f aca="false">IF($A2219="","",IF($K2219&lt;&gt;1,0,SUMPRODUCT(ISNUMBER(SEARCH(","&amp;TRIM($A2219)&amp;",",","&amp;SUBSTITUTE('1. Master BOM'!$D$2:$D$400," ","")&amp;","))*ROW('1. Master BOM'!$D$2:$D$400))))</f>
        <v/>
      </c>
      <c r="M2219" s="9" t="str">
        <f aca="false">IF($A2219="","",IF($K2219=0,"NOT IN BOM",IF($K2219&gt;1,"MULTIPLE BOM LINES","OK")))</f>
        <v/>
      </c>
      <c r="N2219" s="9" t="str">
        <f aca="false">IF($A2219="","",IF($L2219=0,"—",INDEX('1. Master BOM'!$A$1:$A$400,$L2219)))</f>
        <v/>
      </c>
      <c r="O2219" s="9" t="str">
        <f aca="false">IF($A2219="","",IF($L2219=0,"—",INDEX('1. Master BOM'!$B$1:$B$400,$L2219)))</f>
        <v/>
      </c>
      <c r="P2219" s="9" t="str">
        <f aca="false">IF($A2219="","",IF(OR($H2219="NOT IN SCHEMATIC",$O2219="—"),"",IF($G2219="","NO SCH PN",IF(UPPER(TRIM($G2219))=UPPER(TRIM($O2219)),"OK","MISMATCH"))))</f>
        <v/>
      </c>
      <c r="Q2219" s="9" t="str">
        <f aca="false">IF($A2219="","",IF($L2219=0,"—",INDEX('1. Master BOM'!$E$1:$E$400,$L2219)))</f>
        <v/>
      </c>
      <c r="R2219" s="9" t="str">
        <f aca="false">IF($A2219="","",IF($L2219=0,"—",IF(T(INDEX('1. Master BOM'!$F$1:$F$400,$L2219))="","(not set)",INDEX('1. Master BOM'!$F$1:$F$400,$L2219))))</f>
        <v/>
      </c>
      <c r="S2219" s="9" t="str">
        <f aca="false">IF($A2219="","",IF(OR($R2219="—",$R2219="(not set)",$D2219=""),"",IF(ISNUMBER(SEARCH(SUBSTITUTE(SUBSTITUTE(SUBSTITUTE($R2219,"-",""),"_","")," ",""),SUBSTITUTE(SUBSTITUTE(SUBSTITUTE($D2219,"-",""),"_","")," ",""))),"OK","CHECK")))</f>
        <v/>
      </c>
      <c r="T2219" s="9" t="str">
        <f aca="false">IF($A2219="","",IF(OR($H2219="NOT IN SCHEMATIC",$I2219="MISMATCH",$J2219="MISMATCH",$P2219="MISMATCH",$M2219&lt;&gt;"OK"),"REVIEW","OK"))</f>
        <v/>
      </c>
      <c r="U2219" s="14"/>
      <c r="V2219" s="14"/>
      <c r="W2219" s="17"/>
      <c r="X2219" s="14"/>
    </row>
    <row r="2220" customFormat="false" ht="15" hidden="false" customHeight="false" outlineLevel="0" collapsed="false">
      <c r="A2220" s="9" t="str">
        <f aca="false">IF('3. Layout Parts'!$A2220="","",TRIM('3. Layout Parts'!$A2220))</f>
        <v/>
      </c>
      <c r="B2220" s="9" t="str">
        <f aca="false">IF($A2220="","",'3. Layout Parts'!$D2220)</f>
        <v/>
      </c>
      <c r="C2220" s="9" t="str">
        <f aca="false">IF($A2220="","",'3. Layout Parts'!$B2220)</f>
        <v/>
      </c>
      <c r="D2220" s="9" t="str">
        <f aca="false">IF($A2220="","",'3. Layout Parts'!$C2220)</f>
        <v/>
      </c>
      <c r="E2220" s="9" t="str">
        <f aca="false">IF($A2220="","",IFERROR(INDEX('2. Schematic Parts'!$B$2:$B$3001,MATCH($A2220,'2. Schematic Parts'!$A$2:$A$3001,0)),"NOT FOUND"))</f>
        <v/>
      </c>
      <c r="F2220" s="9" t="str">
        <f aca="false">IF($A2220="","",IFERROR(INDEX('2. Schematic Parts'!$C$2:$C$3001,MATCH($A2220,'2. Schematic Parts'!$A$2:$A$3001,0))&amp;"","NOT FOUND"))</f>
        <v/>
      </c>
      <c r="G2220" s="9" t="str">
        <f aca="false">IF($A2220="","",IFERROR(INDEX('2. Schematic Parts'!$D$2:$D$3001,MATCH($A2220,'2. Schematic Parts'!$A$2:$A$3001,0))&amp;"","NOT FOUND"))</f>
        <v/>
      </c>
      <c r="H2220" s="9" t="str">
        <f aca="false">IF($A2220="","",IF(COUNTIF('2. Schematic Parts'!$A$2:$A$3001,$A2220)=0,"NOT IN SCHEMATIC","OK"))</f>
        <v/>
      </c>
      <c r="I2220" s="9" t="str">
        <f aca="false">IF($A2220="","",IF($H2220="NOT IN SCHEMATIC","",IF(UPPER(TRIM($C2220))=UPPER(TRIM($E2220)),"OK","MISMATCH")))</f>
        <v/>
      </c>
      <c r="J2220" s="9" t="str">
        <f aca="false">IF($A2220="","",IF($H2220="NOT IN SCHEMATIC","",IF($F2220="","NO SCH DECAL",IF($D2220="","",IF(UPPER(TRIM($D2220))=UPPER(TRIM($F2220)),"OK","MISMATCH")))))</f>
        <v/>
      </c>
      <c r="K2220" s="16" t="str">
        <f aca="false">IF($A2220="","",SUMPRODUCT(--ISNUMBER(SEARCH(","&amp;TRIM($A2220)&amp;",",","&amp;SUBSTITUTE('1. Master BOM'!$D$2:$D$400," ","")&amp;","))))</f>
        <v/>
      </c>
      <c r="L2220" s="16" t="str">
        <f aca="false">IF($A2220="","",IF($K2220&lt;&gt;1,0,SUMPRODUCT(ISNUMBER(SEARCH(","&amp;TRIM($A2220)&amp;",",","&amp;SUBSTITUTE('1. Master BOM'!$D$2:$D$400," ","")&amp;","))*ROW('1. Master BOM'!$D$2:$D$400))))</f>
        <v/>
      </c>
      <c r="M2220" s="9" t="str">
        <f aca="false">IF($A2220="","",IF($K2220=0,"NOT IN BOM",IF($K2220&gt;1,"MULTIPLE BOM LINES","OK")))</f>
        <v/>
      </c>
      <c r="N2220" s="9" t="str">
        <f aca="false">IF($A2220="","",IF($L2220=0,"—",INDEX('1. Master BOM'!$A$1:$A$400,$L2220)))</f>
        <v/>
      </c>
      <c r="O2220" s="9" t="str">
        <f aca="false">IF($A2220="","",IF($L2220=0,"—",INDEX('1. Master BOM'!$B$1:$B$400,$L2220)))</f>
        <v/>
      </c>
      <c r="P2220" s="9" t="str">
        <f aca="false">IF($A2220="","",IF(OR($H2220="NOT IN SCHEMATIC",$O2220="—"),"",IF($G2220="","NO SCH PN",IF(UPPER(TRIM($G2220))=UPPER(TRIM($O2220)),"OK","MISMATCH"))))</f>
        <v/>
      </c>
      <c r="Q2220" s="9" t="str">
        <f aca="false">IF($A2220="","",IF($L2220=0,"—",INDEX('1. Master BOM'!$E$1:$E$400,$L2220)))</f>
        <v/>
      </c>
      <c r="R2220" s="9" t="str">
        <f aca="false">IF($A2220="","",IF($L2220=0,"—",IF(T(INDEX('1. Master BOM'!$F$1:$F$400,$L2220))="","(not set)",INDEX('1. Master BOM'!$F$1:$F$400,$L2220))))</f>
        <v/>
      </c>
      <c r="S2220" s="9" t="str">
        <f aca="false">IF($A2220="","",IF(OR($R2220="—",$R2220="(not set)",$D2220=""),"",IF(ISNUMBER(SEARCH(SUBSTITUTE(SUBSTITUTE(SUBSTITUTE($R2220,"-",""),"_","")," ",""),SUBSTITUTE(SUBSTITUTE(SUBSTITUTE($D2220,"-",""),"_","")," ",""))),"OK","CHECK")))</f>
        <v/>
      </c>
      <c r="T2220" s="9" t="str">
        <f aca="false">IF($A2220="","",IF(OR($H2220="NOT IN SCHEMATIC",$I2220="MISMATCH",$J2220="MISMATCH",$P2220="MISMATCH",$M2220&lt;&gt;"OK"),"REVIEW","OK"))</f>
        <v/>
      </c>
      <c r="U2220" s="14"/>
      <c r="V2220" s="14"/>
      <c r="W2220" s="17"/>
      <c r="X2220" s="14"/>
    </row>
    <row r="2221" customFormat="false" ht="15" hidden="false" customHeight="false" outlineLevel="0" collapsed="false">
      <c r="A2221" s="9" t="str">
        <f aca="false">IF('3. Layout Parts'!$A2221="","",TRIM('3. Layout Parts'!$A2221))</f>
        <v/>
      </c>
      <c r="B2221" s="9" t="str">
        <f aca="false">IF($A2221="","",'3. Layout Parts'!$D2221)</f>
        <v/>
      </c>
      <c r="C2221" s="9" t="str">
        <f aca="false">IF($A2221="","",'3. Layout Parts'!$B2221)</f>
        <v/>
      </c>
      <c r="D2221" s="9" t="str">
        <f aca="false">IF($A2221="","",'3. Layout Parts'!$C2221)</f>
        <v/>
      </c>
      <c r="E2221" s="9" t="str">
        <f aca="false">IF($A2221="","",IFERROR(INDEX('2. Schematic Parts'!$B$2:$B$3001,MATCH($A2221,'2. Schematic Parts'!$A$2:$A$3001,0)),"NOT FOUND"))</f>
        <v/>
      </c>
      <c r="F2221" s="9" t="str">
        <f aca="false">IF($A2221="","",IFERROR(INDEX('2. Schematic Parts'!$C$2:$C$3001,MATCH($A2221,'2. Schematic Parts'!$A$2:$A$3001,0))&amp;"","NOT FOUND"))</f>
        <v/>
      </c>
      <c r="G2221" s="9" t="str">
        <f aca="false">IF($A2221="","",IFERROR(INDEX('2. Schematic Parts'!$D$2:$D$3001,MATCH($A2221,'2. Schematic Parts'!$A$2:$A$3001,0))&amp;"","NOT FOUND"))</f>
        <v/>
      </c>
      <c r="H2221" s="9" t="str">
        <f aca="false">IF($A2221="","",IF(COUNTIF('2. Schematic Parts'!$A$2:$A$3001,$A2221)=0,"NOT IN SCHEMATIC","OK"))</f>
        <v/>
      </c>
      <c r="I2221" s="9" t="str">
        <f aca="false">IF($A2221="","",IF($H2221="NOT IN SCHEMATIC","",IF(UPPER(TRIM($C2221))=UPPER(TRIM($E2221)),"OK","MISMATCH")))</f>
        <v/>
      </c>
      <c r="J2221" s="9" t="str">
        <f aca="false">IF($A2221="","",IF($H2221="NOT IN SCHEMATIC","",IF($F2221="","NO SCH DECAL",IF($D2221="","",IF(UPPER(TRIM($D2221))=UPPER(TRIM($F2221)),"OK","MISMATCH")))))</f>
        <v/>
      </c>
      <c r="K2221" s="16" t="str">
        <f aca="false">IF($A2221="","",SUMPRODUCT(--ISNUMBER(SEARCH(","&amp;TRIM($A2221)&amp;",",","&amp;SUBSTITUTE('1. Master BOM'!$D$2:$D$400," ","")&amp;","))))</f>
        <v/>
      </c>
      <c r="L2221" s="16" t="str">
        <f aca="false">IF($A2221="","",IF($K2221&lt;&gt;1,0,SUMPRODUCT(ISNUMBER(SEARCH(","&amp;TRIM($A2221)&amp;",",","&amp;SUBSTITUTE('1. Master BOM'!$D$2:$D$400," ","")&amp;","))*ROW('1. Master BOM'!$D$2:$D$400))))</f>
        <v/>
      </c>
      <c r="M2221" s="9" t="str">
        <f aca="false">IF($A2221="","",IF($K2221=0,"NOT IN BOM",IF($K2221&gt;1,"MULTIPLE BOM LINES","OK")))</f>
        <v/>
      </c>
      <c r="N2221" s="9" t="str">
        <f aca="false">IF($A2221="","",IF($L2221=0,"—",INDEX('1. Master BOM'!$A$1:$A$400,$L2221)))</f>
        <v/>
      </c>
      <c r="O2221" s="9" t="str">
        <f aca="false">IF($A2221="","",IF($L2221=0,"—",INDEX('1. Master BOM'!$B$1:$B$400,$L2221)))</f>
        <v/>
      </c>
      <c r="P2221" s="9" t="str">
        <f aca="false">IF($A2221="","",IF(OR($H2221="NOT IN SCHEMATIC",$O2221="—"),"",IF($G2221="","NO SCH PN",IF(UPPER(TRIM($G2221))=UPPER(TRIM($O2221)),"OK","MISMATCH"))))</f>
        <v/>
      </c>
      <c r="Q2221" s="9" t="str">
        <f aca="false">IF($A2221="","",IF($L2221=0,"—",INDEX('1. Master BOM'!$E$1:$E$400,$L2221)))</f>
        <v/>
      </c>
      <c r="R2221" s="9" t="str">
        <f aca="false">IF($A2221="","",IF($L2221=0,"—",IF(T(INDEX('1. Master BOM'!$F$1:$F$400,$L2221))="","(not set)",INDEX('1. Master BOM'!$F$1:$F$400,$L2221))))</f>
        <v/>
      </c>
      <c r="S2221" s="9" t="str">
        <f aca="false">IF($A2221="","",IF(OR($R2221="—",$R2221="(not set)",$D2221=""),"",IF(ISNUMBER(SEARCH(SUBSTITUTE(SUBSTITUTE(SUBSTITUTE($R2221,"-",""),"_","")," ",""),SUBSTITUTE(SUBSTITUTE(SUBSTITUTE($D2221,"-",""),"_","")," ",""))),"OK","CHECK")))</f>
        <v/>
      </c>
      <c r="T2221" s="9" t="str">
        <f aca="false">IF($A2221="","",IF(OR($H2221="NOT IN SCHEMATIC",$I2221="MISMATCH",$J2221="MISMATCH",$P2221="MISMATCH",$M2221&lt;&gt;"OK"),"REVIEW","OK"))</f>
        <v/>
      </c>
      <c r="U2221" s="14"/>
      <c r="V2221" s="14"/>
      <c r="W2221" s="17"/>
      <c r="X2221" s="14"/>
    </row>
    <row r="2222" customFormat="false" ht="15" hidden="false" customHeight="false" outlineLevel="0" collapsed="false">
      <c r="A2222" s="9" t="str">
        <f aca="false">IF('3. Layout Parts'!$A2222="","",TRIM('3. Layout Parts'!$A2222))</f>
        <v/>
      </c>
      <c r="B2222" s="9" t="str">
        <f aca="false">IF($A2222="","",'3. Layout Parts'!$D2222)</f>
        <v/>
      </c>
      <c r="C2222" s="9" t="str">
        <f aca="false">IF($A2222="","",'3. Layout Parts'!$B2222)</f>
        <v/>
      </c>
      <c r="D2222" s="9" t="str">
        <f aca="false">IF($A2222="","",'3. Layout Parts'!$C2222)</f>
        <v/>
      </c>
      <c r="E2222" s="9" t="str">
        <f aca="false">IF($A2222="","",IFERROR(INDEX('2. Schematic Parts'!$B$2:$B$3001,MATCH($A2222,'2. Schematic Parts'!$A$2:$A$3001,0)),"NOT FOUND"))</f>
        <v/>
      </c>
      <c r="F2222" s="9" t="str">
        <f aca="false">IF($A2222="","",IFERROR(INDEX('2. Schematic Parts'!$C$2:$C$3001,MATCH($A2222,'2. Schematic Parts'!$A$2:$A$3001,0))&amp;"","NOT FOUND"))</f>
        <v/>
      </c>
      <c r="G2222" s="9" t="str">
        <f aca="false">IF($A2222="","",IFERROR(INDEX('2. Schematic Parts'!$D$2:$D$3001,MATCH($A2222,'2. Schematic Parts'!$A$2:$A$3001,0))&amp;"","NOT FOUND"))</f>
        <v/>
      </c>
      <c r="H2222" s="9" t="str">
        <f aca="false">IF($A2222="","",IF(COUNTIF('2. Schematic Parts'!$A$2:$A$3001,$A2222)=0,"NOT IN SCHEMATIC","OK"))</f>
        <v/>
      </c>
      <c r="I2222" s="9" t="str">
        <f aca="false">IF($A2222="","",IF($H2222="NOT IN SCHEMATIC","",IF(UPPER(TRIM($C2222))=UPPER(TRIM($E2222)),"OK","MISMATCH")))</f>
        <v/>
      </c>
      <c r="J2222" s="9" t="str">
        <f aca="false">IF($A2222="","",IF($H2222="NOT IN SCHEMATIC","",IF($F2222="","NO SCH DECAL",IF($D2222="","",IF(UPPER(TRIM($D2222))=UPPER(TRIM($F2222)),"OK","MISMATCH")))))</f>
        <v/>
      </c>
      <c r="K2222" s="16" t="str">
        <f aca="false">IF($A2222="","",SUMPRODUCT(--ISNUMBER(SEARCH(","&amp;TRIM($A2222)&amp;",",","&amp;SUBSTITUTE('1. Master BOM'!$D$2:$D$400," ","")&amp;","))))</f>
        <v/>
      </c>
      <c r="L2222" s="16" t="str">
        <f aca="false">IF($A2222="","",IF($K2222&lt;&gt;1,0,SUMPRODUCT(ISNUMBER(SEARCH(","&amp;TRIM($A2222)&amp;",",","&amp;SUBSTITUTE('1. Master BOM'!$D$2:$D$400," ","")&amp;","))*ROW('1. Master BOM'!$D$2:$D$400))))</f>
        <v/>
      </c>
      <c r="M2222" s="9" t="str">
        <f aca="false">IF($A2222="","",IF($K2222=0,"NOT IN BOM",IF($K2222&gt;1,"MULTIPLE BOM LINES","OK")))</f>
        <v/>
      </c>
      <c r="N2222" s="9" t="str">
        <f aca="false">IF($A2222="","",IF($L2222=0,"—",INDEX('1. Master BOM'!$A$1:$A$400,$L2222)))</f>
        <v/>
      </c>
      <c r="O2222" s="9" t="str">
        <f aca="false">IF($A2222="","",IF($L2222=0,"—",INDEX('1. Master BOM'!$B$1:$B$400,$L2222)))</f>
        <v/>
      </c>
      <c r="P2222" s="9" t="str">
        <f aca="false">IF($A2222="","",IF(OR($H2222="NOT IN SCHEMATIC",$O2222="—"),"",IF($G2222="","NO SCH PN",IF(UPPER(TRIM($G2222))=UPPER(TRIM($O2222)),"OK","MISMATCH"))))</f>
        <v/>
      </c>
      <c r="Q2222" s="9" t="str">
        <f aca="false">IF($A2222="","",IF($L2222=0,"—",INDEX('1. Master BOM'!$E$1:$E$400,$L2222)))</f>
        <v/>
      </c>
      <c r="R2222" s="9" t="str">
        <f aca="false">IF($A2222="","",IF($L2222=0,"—",IF(T(INDEX('1. Master BOM'!$F$1:$F$400,$L2222))="","(not set)",INDEX('1. Master BOM'!$F$1:$F$400,$L2222))))</f>
        <v/>
      </c>
      <c r="S2222" s="9" t="str">
        <f aca="false">IF($A2222="","",IF(OR($R2222="—",$R2222="(not set)",$D2222=""),"",IF(ISNUMBER(SEARCH(SUBSTITUTE(SUBSTITUTE(SUBSTITUTE($R2222,"-",""),"_","")," ",""),SUBSTITUTE(SUBSTITUTE(SUBSTITUTE($D2222,"-",""),"_","")," ",""))),"OK","CHECK")))</f>
        <v/>
      </c>
      <c r="T2222" s="9" t="str">
        <f aca="false">IF($A2222="","",IF(OR($H2222="NOT IN SCHEMATIC",$I2222="MISMATCH",$J2222="MISMATCH",$P2222="MISMATCH",$M2222&lt;&gt;"OK"),"REVIEW","OK"))</f>
        <v/>
      </c>
      <c r="U2222" s="14"/>
      <c r="V2222" s="14"/>
      <c r="W2222" s="17"/>
      <c r="X2222" s="14"/>
    </row>
    <row r="2223" customFormat="false" ht="15" hidden="false" customHeight="false" outlineLevel="0" collapsed="false">
      <c r="A2223" s="9" t="str">
        <f aca="false">IF('3. Layout Parts'!$A2223="","",TRIM('3. Layout Parts'!$A2223))</f>
        <v/>
      </c>
      <c r="B2223" s="9" t="str">
        <f aca="false">IF($A2223="","",'3. Layout Parts'!$D2223)</f>
        <v/>
      </c>
      <c r="C2223" s="9" t="str">
        <f aca="false">IF($A2223="","",'3. Layout Parts'!$B2223)</f>
        <v/>
      </c>
      <c r="D2223" s="9" t="str">
        <f aca="false">IF($A2223="","",'3. Layout Parts'!$C2223)</f>
        <v/>
      </c>
      <c r="E2223" s="9" t="str">
        <f aca="false">IF($A2223="","",IFERROR(INDEX('2. Schematic Parts'!$B$2:$B$3001,MATCH($A2223,'2. Schematic Parts'!$A$2:$A$3001,0)),"NOT FOUND"))</f>
        <v/>
      </c>
      <c r="F2223" s="9" t="str">
        <f aca="false">IF($A2223="","",IFERROR(INDEX('2. Schematic Parts'!$C$2:$C$3001,MATCH($A2223,'2. Schematic Parts'!$A$2:$A$3001,0))&amp;"","NOT FOUND"))</f>
        <v/>
      </c>
      <c r="G2223" s="9" t="str">
        <f aca="false">IF($A2223="","",IFERROR(INDEX('2. Schematic Parts'!$D$2:$D$3001,MATCH($A2223,'2. Schematic Parts'!$A$2:$A$3001,0))&amp;"","NOT FOUND"))</f>
        <v/>
      </c>
      <c r="H2223" s="9" t="str">
        <f aca="false">IF($A2223="","",IF(COUNTIF('2. Schematic Parts'!$A$2:$A$3001,$A2223)=0,"NOT IN SCHEMATIC","OK"))</f>
        <v/>
      </c>
      <c r="I2223" s="9" t="str">
        <f aca="false">IF($A2223="","",IF($H2223="NOT IN SCHEMATIC","",IF(UPPER(TRIM($C2223))=UPPER(TRIM($E2223)),"OK","MISMATCH")))</f>
        <v/>
      </c>
      <c r="J2223" s="9" t="str">
        <f aca="false">IF($A2223="","",IF($H2223="NOT IN SCHEMATIC","",IF($F2223="","NO SCH DECAL",IF($D2223="","",IF(UPPER(TRIM($D2223))=UPPER(TRIM($F2223)),"OK","MISMATCH")))))</f>
        <v/>
      </c>
      <c r="K2223" s="16" t="str">
        <f aca="false">IF($A2223="","",SUMPRODUCT(--ISNUMBER(SEARCH(","&amp;TRIM($A2223)&amp;",",","&amp;SUBSTITUTE('1. Master BOM'!$D$2:$D$400," ","")&amp;","))))</f>
        <v/>
      </c>
      <c r="L2223" s="16" t="str">
        <f aca="false">IF($A2223="","",IF($K2223&lt;&gt;1,0,SUMPRODUCT(ISNUMBER(SEARCH(","&amp;TRIM($A2223)&amp;",",","&amp;SUBSTITUTE('1. Master BOM'!$D$2:$D$400," ","")&amp;","))*ROW('1. Master BOM'!$D$2:$D$400))))</f>
        <v/>
      </c>
      <c r="M2223" s="9" t="str">
        <f aca="false">IF($A2223="","",IF($K2223=0,"NOT IN BOM",IF($K2223&gt;1,"MULTIPLE BOM LINES","OK")))</f>
        <v/>
      </c>
      <c r="N2223" s="9" t="str">
        <f aca="false">IF($A2223="","",IF($L2223=0,"—",INDEX('1. Master BOM'!$A$1:$A$400,$L2223)))</f>
        <v/>
      </c>
      <c r="O2223" s="9" t="str">
        <f aca="false">IF($A2223="","",IF($L2223=0,"—",INDEX('1. Master BOM'!$B$1:$B$400,$L2223)))</f>
        <v/>
      </c>
      <c r="P2223" s="9" t="str">
        <f aca="false">IF($A2223="","",IF(OR($H2223="NOT IN SCHEMATIC",$O2223="—"),"",IF($G2223="","NO SCH PN",IF(UPPER(TRIM($G2223))=UPPER(TRIM($O2223)),"OK","MISMATCH"))))</f>
        <v/>
      </c>
      <c r="Q2223" s="9" t="str">
        <f aca="false">IF($A2223="","",IF($L2223=0,"—",INDEX('1. Master BOM'!$E$1:$E$400,$L2223)))</f>
        <v/>
      </c>
      <c r="R2223" s="9" t="str">
        <f aca="false">IF($A2223="","",IF($L2223=0,"—",IF(T(INDEX('1. Master BOM'!$F$1:$F$400,$L2223))="","(not set)",INDEX('1. Master BOM'!$F$1:$F$400,$L2223))))</f>
        <v/>
      </c>
      <c r="S2223" s="9" t="str">
        <f aca="false">IF($A2223="","",IF(OR($R2223="—",$R2223="(not set)",$D2223=""),"",IF(ISNUMBER(SEARCH(SUBSTITUTE(SUBSTITUTE(SUBSTITUTE($R2223,"-",""),"_","")," ",""),SUBSTITUTE(SUBSTITUTE(SUBSTITUTE($D2223,"-",""),"_","")," ",""))),"OK","CHECK")))</f>
        <v/>
      </c>
      <c r="T2223" s="9" t="str">
        <f aca="false">IF($A2223="","",IF(OR($H2223="NOT IN SCHEMATIC",$I2223="MISMATCH",$J2223="MISMATCH",$P2223="MISMATCH",$M2223&lt;&gt;"OK"),"REVIEW","OK"))</f>
        <v/>
      </c>
      <c r="U2223" s="14"/>
      <c r="V2223" s="14"/>
      <c r="W2223" s="17"/>
      <c r="X2223" s="14"/>
    </row>
    <row r="2224" customFormat="false" ht="15" hidden="false" customHeight="false" outlineLevel="0" collapsed="false">
      <c r="A2224" s="9" t="str">
        <f aca="false">IF('3. Layout Parts'!$A2224="","",TRIM('3. Layout Parts'!$A2224))</f>
        <v/>
      </c>
      <c r="B2224" s="9" t="str">
        <f aca="false">IF($A2224="","",'3. Layout Parts'!$D2224)</f>
        <v/>
      </c>
      <c r="C2224" s="9" t="str">
        <f aca="false">IF($A2224="","",'3. Layout Parts'!$B2224)</f>
        <v/>
      </c>
      <c r="D2224" s="9" t="str">
        <f aca="false">IF($A2224="","",'3. Layout Parts'!$C2224)</f>
        <v/>
      </c>
      <c r="E2224" s="9" t="str">
        <f aca="false">IF($A2224="","",IFERROR(INDEX('2. Schematic Parts'!$B$2:$B$3001,MATCH($A2224,'2. Schematic Parts'!$A$2:$A$3001,0)),"NOT FOUND"))</f>
        <v/>
      </c>
      <c r="F2224" s="9" t="str">
        <f aca="false">IF($A2224="","",IFERROR(INDEX('2. Schematic Parts'!$C$2:$C$3001,MATCH($A2224,'2. Schematic Parts'!$A$2:$A$3001,0))&amp;"","NOT FOUND"))</f>
        <v/>
      </c>
      <c r="G2224" s="9" t="str">
        <f aca="false">IF($A2224="","",IFERROR(INDEX('2. Schematic Parts'!$D$2:$D$3001,MATCH($A2224,'2. Schematic Parts'!$A$2:$A$3001,0))&amp;"","NOT FOUND"))</f>
        <v/>
      </c>
      <c r="H2224" s="9" t="str">
        <f aca="false">IF($A2224="","",IF(COUNTIF('2. Schematic Parts'!$A$2:$A$3001,$A2224)=0,"NOT IN SCHEMATIC","OK"))</f>
        <v/>
      </c>
      <c r="I2224" s="9" t="str">
        <f aca="false">IF($A2224="","",IF($H2224="NOT IN SCHEMATIC","",IF(UPPER(TRIM($C2224))=UPPER(TRIM($E2224)),"OK","MISMATCH")))</f>
        <v/>
      </c>
      <c r="J2224" s="9" t="str">
        <f aca="false">IF($A2224="","",IF($H2224="NOT IN SCHEMATIC","",IF($F2224="","NO SCH DECAL",IF($D2224="","",IF(UPPER(TRIM($D2224))=UPPER(TRIM($F2224)),"OK","MISMATCH")))))</f>
        <v/>
      </c>
      <c r="K2224" s="16" t="str">
        <f aca="false">IF($A2224="","",SUMPRODUCT(--ISNUMBER(SEARCH(","&amp;TRIM($A2224)&amp;",",","&amp;SUBSTITUTE('1. Master BOM'!$D$2:$D$400," ","")&amp;","))))</f>
        <v/>
      </c>
      <c r="L2224" s="16" t="str">
        <f aca="false">IF($A2224="","",IF($K2224&lt;&gt;1,0,SUMPRODUCT(ISNUMBER(SEARCH(","&amp;TRIM($A2224)&amp;",",","&amp;SUBSTITUTE('1. Master BOM'!$D$2:$D$400," ","")&amp;","))*ROW('1. Master BOM'!$D$2:$D$400))))</f>
        <v/>
      </c>
      <c r="M2224" s="9" t="str">
        <f aca="false">IF($A2224="","",IF($K2224=0,"NOT IN BOM",IF($K2224&gt;1,"MULTIPLE BOM LINES","OK")))</f>
        <v/>
      </c>
      <c r="N2224" s="9" t="str">
        <f aca="false">IF($A2224="","",IF($L2224=0,"—",INDEX('1. Master BOM'!$A$1:$A$400,$L2224)))</f>
        <v/>
      </c>
      <c r="O2224" s="9" t="str">
        <f aca="false">IF($A2224="","",IF($L2224=0,"—",INDEX('1. Master BOM'!$B$1:$B$400,$L2224)))</f>
        <v/>
      </c>
      <c r="P2224" s="9" t="str">
        <f aca="false">IF($A2224="","",IF(OR($H2224="NOT IN SCHEMATIC",$O2224="—"),"",IF($G2224="","NO SCH PN",IF(UPPER(TRIM($G2224))=UPPER(TRIM($O2224)),"OK","MISMATCH"))))</f>
        <v/>
      </c>
      <c r="Q2224" s="9" t="str">
        <f aca="false">IF($A2224="","",IF($L2224=0,"—",INDEX('1. Master BOM'!$E$1:$E$400,$L2224)))</f>
        <v/>
      </c>
      <c r="R2224" s="9" t="str">
        <f aca="false">IF($A2224="","",IF($L2224=0,"—",IF(T(INDEX('1. Master BOM'!$F$1:$F$400,$L2224))="","(not set)",INDEX('1. Master BOM'!$F$1:$F$400,$L2224))))</f>
        <v/>
      </c>
      <c r="S2224" s="9" t="str">
        <f aca="false">IF($A2224="","",IF(OR($R2224="—",$R2224="(not set)",$D2224=""),"",IF(ISNUMBER(SEARCH(SUBSTITUTE(SUBSTITUTE(SUBSTITUTE($R2224,"-",""),"_","")," ",""),SUBSTITUTE(SUBSTITUTE(SUBSTITUTE($D2224,"-",""),"_","")," ",""))),"OK","CHECK")))</f>
        <v/>
      </c>
      <c r="T2224" s="9" t="str">
        <f aca="false">IF($A2224="","",IF(OR($H2224="NOT IN SCHEMATIC",$I2224="MISMATCH",$J2224="MISMATCH",$P2224="MISMATCH",$M2224&lt;&gt;"OK"),"REVIEW","OK"))</f>
        <v/>
      </c>
      <c r="U2224" s="14"/>
      <c r="V2224" s="14"/>
      <c r="W2224" s="17"/>
      <c r="X2224" s="14"/>
    </row>
    <row r="2225" customFormat="false" ht="15" hidden="false" customHeight="false" outlineLevel="0" collapsed="false">
      <c r="A2225" s="9" t="str">
        <f aca="false">IF('3. Layout Parts'!$A2225="","",TRIM('3. Layout Parts'!$A2225))</f>
        <v/>
      </c>
      <c r="B2225" s="9" t="str">
        <f aca="false">IF($A2225="","",'3. Layout Parts'!$D2225)</f>
        <v/>
      </c>
      <c r="C2225" s="9" t="str">
        <f aca="false">IF($A2225="","",'3. Layout Parts'!$B2225)</f>
        <v/>
      </c>
      <c r="D2225" s="9" t="str">
        <f aca="false">IF($A2225="","",'3. Layout Parts'!$C2225)</f>
        <v/>
      </c>
      <c r="E2225" s="9" t="str">
        <f aca="false">IF($A2225="","",IFERROR(INDEX('2. Schematic Parts'!$B$2:$B$3001,MATCH($A2225,'2. Schematic Parts'!$A$2:$A$3001,0)),"NOT FOUND"))</f>
        <v/>
      </c>
      <c r="F2225" s="9" t="str">
        <f aca="false">IF($A2225="","",IFERROR(INDEX('2. Schematic Parts'!$C$2:$C$3001,MATCH($A2225,'2. Schematic Parts'!$A$2:$A$3001,0))&amp;"","NOT FOUND"))</f>
        <v/>
      </c>
      <c r="G2225" s="9" t="str">
        <f aca="false">IF($A2225="","",IFERROR(INDEX('2. Schematic Parts'!$D$2:$D$3001,MATCH($A2225,'2. Schematic Parts'!$A$2:$A$3001,0))&amp;"","NOT FOUND"))</f>
        <v/>
      </c>
      <c r="H2225" s="9" t="str">
        <f aca="false">IF($A2225="","",IF(COUNTIF('2. Schematic Parts'!$A$2:$A$3001,$A2225)=0,"NOT IN SCHEMATIC","OK"))</f>
        <v/>
      </c>
      <c r="I2225" s="9" t="str">
        <f aca="false">IF($A2225="","",IF($H2225="NOT IN SCHEMATIC","",IF(UPPER(TRIM($C2225))=UPPER(TRIM($E2225)),"OK","MISMATCH")))</f>
        <v/>
      </c>
      <c r="J2225" s="9" t="str">
        <f aca="false">IF($A2225="","",IF($H2225="NOT IN SCHEMATIC","",IF($F2225="","NO SCH DECAL",IF($D2225="","",IF(UPPER(TRIM($D2225))=UPPER(TRIM($F2225)),"OK","MISMATCH")))))</f>
        <v/>
      </c>
      <c r="K2225" s="16" t="str">
        <f aca="false">IF($A2225="","",SUMPRODUCT(--ISNUMBER(SEARCH(","&amp;TRIM($A2225)&amp;",",","&amp;SUBSTITUTE('1. Master BOM'!$D$2:$D$400," ","")&amp;","))))</f>
        <v/>
      </c>
      <c r="L2225" s="16" t="str">
        <f aca="false">IF($A2225="","",IF($K2225&lt;&gt;1,0,SUMPRODUCT(ISNUMBER(SEARCH(","&amp;TRIM($A2225)&amp;",",","&amp;SUBSTITUTE('1. Master BOM'!$D$2:$D$400," ","")&amp;","))*ROW('1. Master BOM'!$D$2:$D$400))))</f>
        <v/>
      </c>
      <c r="M2225" s="9" t="str">
        <f aca="false">IF($A2225="","",IF($K2225=0,"NOT IN BOM",IF($K2225&gt;1,"MULTIPLE BOM LINES","OK")))</f>
        <v/>
      </c>
      <c r="N2225" s="9" t="str">
        <f aca="false">IF($A2225="","",IF($L2225=0,"—",INDEX('1. Master BOM'!$A$1:$A$400,$L2225)))</f>
        <v/>
      </c>
      <c r="O2225" s="9" t="str">
        <f aca="false">IF($A2225="","",IF($L2225=0,"—",INDEX('1. Master BOM'!$B$1:$B$400,$L2225)))</f>
        <v/>
      </c>
      <c r="P2225" s="9" t="str">
        <f aca="false">IF($A2225="","",IF(OR($H2225="NOT IN SCHEMATIC",$O2225="—"),"",IF($G2225="","NO SCH PN",IF(UPPER(TRIM($G2225))=UPPER(TRIM($O2225)),"OK","MISMATCH"))))</f>
        <v/>
      </c>
      <c r="Q2225" s="9" t="str">
        <f aca="false">IF($A2225="","",IF($L2225=0,"—",INDEX('1. Master BOM'!$E$1:$E$400,$L2225)))</f>
        <v/>
      </c>
      <c r="R2225" s="9" t="str">
        <f aca="false">IF($A2225="","",IF($L2225=0,"—",IF(T(INDEX('1. Master BOM'!$F$1:$F$400,$L2225))="","(not set)",INDEX('1. Master BOM'!$F$1:$F$400,$L2225))))</f>
        <v/>
      </c>
      <c r="S2225" s="9" t="str">
        <f aca="false">IF($A2225="","",IF(OR($R2225="—",$R2225="(not set)",$D2225=""),"",IF(ISNUMBER(SEARCH(SUBSTITUTE(SUBSTITUTE(SUBSTITUTE($R2225,"-",""),"_","")," ",""),SUBSTITUTE(SUBSTITUTE(SUBSTITUTE($D2225,"-",""),"_","")," ",""))),"OK","CHECK")))</f>
        <v/>
      </c>
      <c r="T2225" s="9" t="str">
        <f aca="false">IF($A2225="","",IF(OR($H2225="NOT IN SCHEMATIC",$I2225="MISMATCH",$J2225="MISMATCH",$P2225="MISMATCH",$M2225&lt;&gt;"OK"),"REVIEW","OK"))</f>
        <v/>
      </c>
      <c r="U2225" s="14"/>
      <c r="V2225" s="14"/>
      <c r="W2225" s="17"/>
      <c r="X2225" s="14"/>
    </row>
    <row r="2226" customFormat="false" ht="15" hidden="false" customHeight="false" outlineLevel="0" collapsed="false">
      <c r="A2226" s="9" t="str">
        <f aca="false">IF('3. Layout Parts'!$A2226="","",TRIM('3. Layout Parts'!$A2226))</f>
        <v/>
      </c>
      <c r="B2226" s="9" t="str">
        <f aca="false">IF($A2226="","",'3. Layout Parts'!$D2226)</f>
        <v/>
      </c>
      <c r="C2226" s="9" t="str">
        <f aca="false">IF($A2226="","",'3. Layout Parts'!$B2226)</f>
        <v/>
      </c>
      <c r="D2226" s="9" t="str">
        <f aca="false">IF($A2226="","",'3. Layout Parts'!$C2226)</f>
        <v/>
      </c>
      <c r="E2226" s="9" t="str">
        <f aca="false">IF($A2226="","",IFERROR(INDEX('2. Schematic Parts'!$B$2:$B$3001,MATCH($A2226,'2. Schematic Parts'!$A$2:$A$3001,0)),"NOT FOUND"))</f>
        <v/>
      </c>
      <c r="F2226" s="9" t="str">
        <f aca="false">IF($A2226="","",IFERROR(INDEX('2. Schematic Parts'!$C$2:$C$3001,MATCH($A2226,'2. Schematic Parts'!$A$2:$A$3001,0))&amp;"","NOT FOUND"))</f>
        <v/>
      </c>
      <c r="G2226" s="9" t="str">
        <f aca="false">IF($A2226="","",IFERROR(INDEX('2. Schematic Parts'!$D$2:$D$3001,MATCH($A2226,'2. Schematic Parts'!$A$2:$A$3001,0))&amp;"","NOT FOUND"))</f>
        <v/>
      </c>
      <c r="H2226" s="9" t="str">
        <f aca="false">IF($A2226="","",IF(COUNTIF('2. Schematic Parts'!$A$2:$A$3001,$A2226)=0,"NOT IN SCHEMATIC","OK"))</f>
        <v/>
      </c>
      <c r="I2226" s="9" t="str">
        <f aca="false">IF($A2226="","",IF($H2226="NOT IN SCHEMATIC","",IF(UPPER(TRIM($C2226))=UPPER(TRIM($E2226)),"OK","MISMATCH")))</f>
        <v/>
      </c>
      <c r="J2226" s="9" t="str">
        <f aca="false">IF($A2226="","",IF($H2226="NOT IN SCHEMATIC","",IF($F2226="","NO SCH DECAL",IF($D2226="","",IF(UPPER(TRIM($D2226))=UPPER(TRIM($F2226)),"OK","MISMATCH")))))</f>
        <v/>
      </c>
      <c r="K2226" s="16" t="str">
        <f aca="false">IF($A2226="","",SUMPRODUCT(--ISNUMBER(SEARCH(","&amp;TRIM($A2226)&amp;",",","&amp;SUBSTITUTE('1. Master BOM'!$D$2:$D$400," ","")&amp;","))))</f>
        <v/>
      </c>
      <c r="L2226" s="16" t="str">
        <f aca="false">IF($A2226="","",IF($K2226&lt;&gt;1,0,SUMPRODUCT(ISNUMBER(SEARCH(","&amp;TRIM($A2226)&amp;",",","&amp;SUBSTITUTE('1. Master BOM'!$D$2:$D$400," ","")&amp;","))*ROW('1. Master BOM'!$D$2:$D$400))))</f>
        <v/>
      </c>
      <c r="M2226" s="9" t="str">
        <f aca="false">IF($A2226="","",IF($K2226=0,"NOT IN BOM",IF($K2226&gt;1,"MULTIPLE BOM LINES","OK")))</f>
        <v/>
      </c>
      <c r="N2226" s="9" t="str">
        <f aca="false">IF($A2226="","",IF($L2226=0,"—",INDEX('1. Master BOM'!$A$1:$A$400,$L2226)))</f>
        <v/>
      </c>
      <c r="O2226" s="9" t="str">
        <f aca="false">IF($A2226="","",IF($L2226=0,"—",INDEX('1. Master BOM'!$B$1:$B$400,$L2226)))</f>
        <v/>
      </c>
      <c r="P2226" s="9" t="str">
        <f aca="false">IF($A2226="","",IF(OR($H2226="NOT IN SCHEMATIC",$O2226="—"),"",IF($G2226="","NO SCH PN",IF(UPPER(TRIM($G2226))=UPPER(TRIM($O2226)),"OK","MISMATCH"))))</f>
        <v/>
      </c>
      <c r="Q2226" s="9" t="str">
        <f aca="false">IF($A2226="","",IF($L2226=0,"—",INDEX('1. Master BOM'!$E$1:$E$400,$L2226)))</f>
        <v/>
      </c>
      <c r="R2226" s="9" t="str">
        <f aca="false">IF($A2226="","",IF($L2226=0,"—",IF(T(INDEX('1. Master BOM'!$F$1:$F$400,$L2226))="","(not set)",INDEX('1. Master BOM'!$F$1:$F$400,$L2226))))</f>
        <v/>
      </c>
      <c r="S2226" s="9" t="str">
        <f aca="false">IF($A2226="","",IF(OR($R2226="—",$R2226="(not set)",$D2226=""),"",IF(ISNUMBER(SEARCH(SUBSTITUTE(SUBSTITUTE(SUBSTITUTE($R2226,"-",""),"_","")," ",""),SUBSTITUTE(SUBSTITUTE(SUBSTITUTE($D2226,"-",""),"_","")," ",""))),"OK","CHECK")))</f>
        <v/>
      </c>
      <c r="T2226" s="9" t="str">
        <f aca="false">IF($A2226="","",IF(OR($H2226="NOT IN SCHEMATIC",$I2226="MISMATCH",$J2226="MISMATCH",$P2226="MISMATCH",$M2226&lt;&gt;"OK"),"REVIEW","OK"))</f>
        <v/>
      </c>
      <c r="U2226" s="14"/>
      <c r="V2226" s="14"/>
      <c r="W2226" s="17"/>
      <c r="X2226" s="14"/>
    </row>
    <row r="2227" customFormat="false" ht="15" hidden="false" customHeight="false" outlineLevel="0" collapsed="false">
      <c r="A2227" s="9" t="str">
        <f aca="false">IF('3. Layout Parts'!$A2227="","",TRIM('3. Layout Parts'!$A2227))</f>
        <v/>
      </c>
      <c r="B2227" s="9" t="str">
        <f aca="false">IF($A2227="","",'3. Layout Parts'!$D2227)</f>
        <v/>
      </c>
      <c r="C2227" s="9" t="str">
        <f aca="false">IF($A2227="","",'3. Layout Parts'!$B2227)</f>
        <v/>
      </c>
      <c r="D2227" s="9" t="str">
        <f aca="false">IF($A2227="","",'3. Layout Parts'!$C2227)</f>
        <v/>
      </c>
      <c r="E2227" s="9" t="str">
        <f aca="false">IF($A2227="","",IFERROR(INDEX('2. Schematic Parts'!$B$2:$B$3001,MATCH($A2227,'2. Schematic Parts'!$A$2:$A$3001,0)),"NOT FOUND"))</f>
        <v/>
      </c>
      <c r="F2227" s="9" t="str">
        <f aca="false">IF($A2227="","",IFERROR(INDEX('2. Schematic Parts'!$C$2:$C$3001,MATCH($A2227,'2. Schematic Parts'!$A$2:$A$3001,0))&amp;"","NOT FOUND"))</f>
        <v/>
      </c>
      <c r="G2227" s="9" t="str">
        <f aca="false">IF($A2227="","",IFERROR(INDEX('2. Schematic Parts'!$D$2:$D$3001,MATCH($A2227,'2. Schematic Parts'!$A$2:$A$3001,0))&amp;"","NOT FOUND"))</f>
        <v/>
      </c>
      <c r="H2227" s="9" t="str">
        <f aca="false">IF($A2227="","",IF(COUNTIF('2. Schematic Parts'!$A$2:$A$3001,$A2227)=0,"NOT IN SCHEMATIC","OK"))</f>
        <v/>
      </c>
      <c r="I2227" s="9" t="str">
        <f aca="false">IF($A2227="","",IF($H2227="NOT IN SCHEMATIC","",IF(UPPER(TRIM($C2227))=UPPER(TRIM($E2227)),"OK","MISMATCH")))</f>
        <v/>
      </c>
      <c r="J2227" s="9" t="str">
        <f aca="false">IF($A2227="","",IF($H2227="NOT IN SCHEMATIC","",IF($F2227="","NO SCH DECAL",IF($D2227="","",IF(UPPER(TRIM($D2227))=UPPER(TRIM($F2227)),"OK","MISMATCH")))))</f>
        <v/>
      </c>
      <c r="K2227" s="16" t="str">
        <f aca="false">IF($A2227="","",SUMPRODUCT(--ISNUMBER(SEARCH(","&amp;TRIM($A2227)&amp;",",","&amp;SUBSTITUTE('1. Master BOM'!$D$2:$D$400," ","")&amp;","))))</f>
        <v/>
      </c>
      <c r="L2227" s="16" t="str">
        <f aca="false">IF($A2227="","",IF($K2227&lt;&gt;1,0,SUMPRODUCT(ISNUMBER(SEARCH(","&amp;TRIM($A2227)&amp;",",","&amp;SUBSTITUTE('1. Master BOM'!$D$2:$D$400," ","")&amp;","))*ROW('1. Master BOM'!$D$2:$D$400))))</f>
        <v/>
      </c>
      <c r="M2227" s="9" t="str">
        <f aca="false">IF($A2227="","",IF($K2227=0,"NOT IN BOM",IF($K2227&gt;1,"MULTIPLE BOM LINES","OK")))</f>
        <v/>
      </c>
      <c r="N2227" s="9" t="str">
        <f aca="false">IF($A2227="","",IF($L2227=0,"—",INDEX('1. Master BOM'!$A$1:$A$400,$L2227)))</f>
        <v/>
      </c>
      <c r="O2227" s="9" t="str">
        <f aca="false">IF($A2227="","",IF($L2227=0,"—",INDEX('1. Master BOM'!$B$1:$B$400,$L2227)))</f>
        <v/>
      </c>
      <c r="P2227" s="9" t="str">
        <f aca="false">IF($A2227="","",IF(OR($H2227="NOT IN SCHEMATIC",$O2227="—"),"",IF($G2227="","NO SCH PN",IF(UPPER(TRIM($G2227))=UPPER(TRIM($O2227)),"OK","MISMATCH"))))</f>
        <v/>
      </c>
      <c r="Q2227" s="9" t="str">
        <f aca="false">IF($A2227="","",IF($L2227=0,"—",INDEX('1. Master BOM'!$E$1:$E$400,$L2227)))</f>
        <v/>
      </c>
      <c r="R2227" s="9" t="str">
        <f aca="false">IF($A2227="","",IF($L2227=0,"—",IF(T(INDEX('1. Master BOM'!$F$1:$F$400,$L2227))="","(not set)",INDEX('1. Master BOM'!$F$1:$F$400,$L2227))))</f>
        <v/>
      </c>
      <c r="S2227" s="9" t="str">
        <f aca="false">IF($A2227="","",IF(OR($R2227="—",$R2227="(not set)",$D2227=""),"",IF(ISNUMBER(SEARCH(SUBSTITUTE(SUBSTITUTE(SUBSTITUTE($R2227,"-",""),"_","")," ",""),SUBSTITUTE(SUBSTITUTE(SUBSTITUTE($D2227,"-",""),"_","")," ",""))),"OK","CHECK")))</f>
        <v/>
      </c>
      <c r="T2227" s="9" t="str">
        <f aca="false">IF($A2227="","",IF(OR($H2227="NOT IN SCHEMATIC",$I2227="MISMATCH",$J2227="MISMATCH",$P2227="MISMATCH",$M2227&lt;&gt;"OK"),"REVIEW","OK"))</f>
        <v/>
      </c>
      <c r="U2227" s="14"/>
      <c r="V2227" s="14"/>
      <c r="W2227" s="17"/>
      <c r="X2227" s="14"/>
    </row>
    <row r="2228" customFormat="false" ht="15" hidden="false" customHeight="false" outlineLevel="0" collapsed="false">
      <c r="A2228" s="9" t="str">
        <f aca="false">IF('3. Layout Parts'!$A2228="","",TRIM('3. Layout Parts'!$A2228))</f>
        <v/>
      </c>
      <c r="B2228" s="9" t="str">
        <f aca="false">IF($A2228="","",'3. Layout Parts'!$D2228)</f>
        <v/>
      </c>
      <c r="C2228" s="9" t="str">
        <f aca="false">IF($A2228="","",'3. Layout Parts'!$B2228)</f>
        <v/>
      </c>
      <c r="D2228" s="9" t="str">
        <f aca="false">IF($A2228="","",'3. Layout Parts'!$C2228)</f>
        <v/>
      </c>
      <c r="E2228" s="9" t="str">
        <f aca="false">IF($A2228="","",IFERROR(INDEX('2. Schematic Parts'!$B$2:$B$3001,MATCH($A2228,'2. Schematic Parts'!$A$2:$A$3001,0)),"NOT FOUND"))</f>
        <v/>
      </c>
      <c r="F2228" s="9" t="str">
        <f aca="false">IF($A2228="","",IFERROR(INDEX('2. Schematic Parts'!$C$2:$C$3001,MATCH($A2228,'2. Schematic Parts'!$A$2:$A$3001,0))&amp;"","NOT FOUND"))</f>
        <v/>
      </c>
      <c r="G2228" s="9" t="str">
        <f aca="false">IF($A2228="","",IFERROR(INDEX('2. Schematic Parts'!$D$2:$D$3001,MATCH($A2228,'2. Schematic Parts'!$A$2:$A$3001,0))&amp;"","NOT FOUND"))</f>
        <v/>
      </c>
      <c r="H2228" s="9" t="str">
        <f aca="false">IF($A2228="","",IF(COUNTIF('2. Schematic Parts'!$A$2:$A$3001,$A2228)=0,"NOT IN SCHEMATIC","OK"))</f>
        <v/>
      </c>
      <c r="I2228" s="9" t="str">
        <f aca="false">IF($A2228="","",IF($H2228="NOT IN SCHEMATIC","",IF(UPPER(TRIM($C2228))=UPPER(TRIM($E2228)),"OK","MISMATCH")))</f>
        <v/>
      </c>
      <c r="J2228" s="9" t="str">
        <f aca="false">IF($A2228="","",IF($H2228="NOT IN SCHEMATIC","",IF($F2228="","NO SCH DECAL",IF($D2228="","",IF(UPPER(TRIM($D2228))=UPPER(TRIM($F2228)),"OK","MISMATCH")))))</f>
        <v/>
      </c>
      <c r="K2228" s="16" t="str">
        <f aca="false">IF($A2228="","",SUMPRODUCT(--ISNUMBER(SEARCH(","&amp;TRIM($A2228)&amp;",",","&amp;SUBSTITUTE('1. Master BOM'!$D$2:$D$400," ","")&amp;","))))</f>
        <v/>
      </c>
      <c r="L2228" s="16" t="str">
        <f aca="false">IF($A2228="","",IF($K2228&lt;&gt;1,0,SUMPRODUCT(ISNUMBER(SEARCH(","&amp;TRIM($A2228)&amp;",",","&amp;SUBSTITUTE('1. Master BOM'!$D$2:$D$400," ","")&amp;","))*ROW('1. Master BOM'!$D$2:$D$400))))</f>
        <v/>
      </c>
      <c r="M2228" s="9" t="str">
        <f aca="false">IF($A2228="","",IF($K2228=0,"NOT IN BOM",IF($K2228&gt;1,"MULTIPLE BOM LINES","OK")))</f>
        <v/>
      </c>
      <c r="N2228" s="9" t="str">
        <f aca="false">IF($A2228="","",IF($L2228=0,"—",INDEX('1. Master BOM'!$A$1:$A$400,$L2228)))</f>
        <v/>
      </c>
      <c r="O2228" s="9" t="str">
        <f aca="false">IF($A2228="","",IF($L2228=0,"—",INDEX('1. Master BOM'!$B$1:$B$400,$L2228)))</f>
        <v/>
      </c>
      <c r="P2228" s="9" t="str">
        <f aca="false">IF($A2228="","",IF(OR($H2228="NOT IN SCHEMATIC",$O2228="—"),"",IF($G2228="","NO SCH PN",IF(UPPER(TRIM($G2228))=UPPER(TRIM($O2228)),"OK","MISMATCH"))))</f>
        <v/>
      </c>
      <c r="Q2228" s="9" t="str">
        <f aca="false">IF($A2228="","",IF($L2228=0,"—",INDEX('1. Master BOM'!$E$1:$E$400,$L2228)))</f>
        <v/>
      </c>
      <c r="R2228" s="9" t="str">
        <f aca="false">IF($A2228="","",IF($L2228=0,"—",IF(T(INDEX('1. Master BOM'!$F$1:$F$400,$L2228))="","(not set)",INDEX('1. Master BOM'!$F$1:$F$400,$L2228))))</f>
        <v/>
      </c>
      <c r="S2228" s="9" t="str">
        <f aca="false">IF($A2228="","",IF(OR($R2228="—",$R2228="(not set)",$D2228=""),"",IF(ISNUMBER(SEARCH(SUBSTITUTE(SUBSTITUTE(SUBSTITUTE($R2228,"-",""),"_","")," ",""),SUBSTITUTE(SUBSTITUTE(SUBSTITUTE($D2228,"-",""),"_","")," ",""))),"OK","CHECK")))</f>
        <v/>
      </c>
      <c r="T2228" s="9" t="str">
        <f aca="false">IF($A2228="","",IF(OR($H2228="NOT IN SCHEMATIC",$I2228="MISMATCH",$J2228="MISMATCH",$P2228="MISMATCH",$M2228&lt;&gt;"OK"),"REVIEW","OK"))</f>
        <v/>
      </c>
      <c r="U2228" s="14"/>
      <c r="V2228" s="14"/>
      <c r="W2228" s="17"/>
      <c r="X2228" s="14"/>
    </row>
    <row r="2229" customFormat="false" ht="15" hidden="false" customHeight="false" outlineLevel="0" collapsed="false">
      <c r="A2229" s="9" t="str">
        <f aca="false">IF('3. Layout Parts'!$A2229="","",TRIM('3. Layout Parts'!$A2229))</f>
        <v/>
      </c>
      <c r="B2229" s="9" t="str">
        <f aca="false">IF($A2229="","",'3. Layout Parts'!$D2229)</f>
        <v/>
      </c>
      <c r="C2229" s="9" t="str">
        <f aca="false">IF($A2229="","",'3. Layout Parts'!$B2229)</f>
        <v/>
      </c>
      <c r="D2229" s="9" t="str">
        <f aca="false">IF($A2229="","",'3. Layout Parts'!$C2229)</f>
        <v/>
      </c>
      <c r="E2229" s="9" t="str">
        <f aca="false">IF($A2229="","",IFERROR(INDEX('2. Schematic Parts'!$B$2:$B$3001,MATCH($A2229,'2. Schematic Parts'!$A$2:$A$3001,0)),"NOT FOUND"))</f>
        <v/>
      </c>
      <c r="F2229" s="9" t="str">
        <f aca="false">IF($A2229="","",IFERROR(INDEX('2. Schematic Parts'!$C$2:$C$3001,MATCH($A2229,'2. Schematic Parts'!$A$2:$A$3001,0))&amp;"","NOT FOUND"))</f>
        <v/>
      </c>
      <c r="G2229" s="9" t="str">
        <f aca="false">IF($A2229="","",IFERROR(INDEX('2. Schematic Parts'!$D$2:$D$3001,MATCH($A2229,'2. Schematic Parts'!$A$2:$A$3001,0))&amp;"","NOT FOUND"))</f>
        <v/>
      </c>
      <c r="H2229" s="9" t="str">
        <f aca="false">IF($A2229="","",IF(COUNTIF('2. Schematic Parts'!$A$2:$A$3001,$A2229)=0,"NOT IN SCHEMATIC","OK"))</f>
        <v/>
      </c>
      <c r="I2229" s="9" t="str">
        <f aca="false">IF($A2229="","",IF($H2229="NOT IN SCHEMATIC","",IF(UPPER(TRIM($C2229))=UPPER(TRIM($E2229)),"OK","MISMATCH")))</f>
        <v/>
      </c>
      <c r="J2229" s="9" t="str">
        <f aca="false">IF($A2229="","",IF($H2229="NOT IN SCHEMATIC","",IF($F2229="","NO SCH DECAL",IF($D2229="","",IF(UPPER(TRIM($D2229))=UPPER(TRIM($F2229)),"OK","MISMATCH")))))</f>
        <v/>
      </c>
      <c r="K2229" s="16" t="str">
        <f aca="false">IF($A2229="","",SUMPRODUCT(--ISNUMBER(SEARCH(","&amp;TRIM($A2229)&amp;",",","&amp;SUBSTITUTE('1. Master BOM'!$D$2:$D$400," ","")&amp;","))))</f>
        <v/>
      </c>
      <c r="L2229" s="16" t="str">
        <f aca="false">IF($A2229="","",IF($K2229&lt;&gt;1,0,SUMPRODUCT(ISNUMBER(SEARCH(","&amp;TRIM($A2229)&amp;",",","&amp;SUBSTITUTE('1. Master BOM'!$D$2:$D$400," ","")&amp;","))*ROW('1. Master BOM'!$D$2:$D$400))))</f>
        <v/>
      </c>
      <c r="M2229" s="9" t="str">
        <f aca="false">IF($A2229="","",IF($K2229=0,"NOT IN BOM",IF($K2229&gt;1,"MULTIPLE BOM LINES","OK")))</f>
        <v/>
      </c>
      <c r="N2229" s="9" t="str">
        <f aca="false">IF($A2229="","",IF($L2229=0,"—",INDEX('1. Master BOM'!$A$1:$A$400,$L2229)))</f>
        <v/>
      </c>
      <c r="O2229" s="9" t="str">
        <f aca="false">IF($A2229="","",IF($L2229=0,"—",INDEX('1. Master BOM'!$B$1:$B$400,$L2229)))</f>
        <v/>
      </c>
      <c r="P2229" s="9" t="str">
        <f aca="false">IF($A2229="","",IF(OR($H2229="NOT IN SCHEMATIC",$O2229="—"),"",IF($G2229="","NO SCH PN",IF(UPPER(TRIM($G2229))=UPPER(TRIM($O2229)),"OK","MISMATCH"))))</f>
        <v/>
      </c>
      <c r="Q2229" s="9" t="str">
        <f aca="false">IF($A2229="","",IF($L2229=0,"—",INDEX('1. Master BOM'!$E$1:$E$400,$L2229)))</f>
        <v/>
      </c>
      <c r="R2229" s="9" t="str">
        <f aca="false">IF($A2229="","",IF($L2229=0,"—",IF(T(INDEX('1. Master BOM'!$F$1:$F$400,$L2229))="","(not set)",INDEX('1. Master BOM'!$F$1:$F$400,$L2229))))</f>
        <v/>
      </c>
      <c r="S2229" s="9" t="str">
        <f aca="false">IF($A2229="","",IF(OR($R2229="—",$R2229="(not set)",$D2229=""),"",IF(ISNUMBER(SEARCH(SUBSTITUTE(SUBSTITUTE(SUBSTITUTE($R2229,"-",""),"_","")," ",""),SUBSTITUTE(SUBSTITUTE(SUBSTITUTE($D2229,"-",""),"_","")," ",""))),"OK","CHECK")))</f>
        <v/>
      </c>
      <c r="T2229" s="9" t="str">
        <f aca="false">IF($A2229="","",IF(OR($H2229="NOT IN SCHEMATIC",$I2229="MISMATCH",$J2229="MISMATCH",$P2229="MISMATCH",$M2229&lt;&gt;"OK"),"REVIEW","OK"))</f>
        <v/>
      </c>
      <c r="U2229" s="14"/>
      <c r="V2229" s="14"/>
      <c r="W2229" s="17"/>
      <c r="X2229" s="14"/>
    </row>
    <row r="2230" customFormat="false" ht="15" hidden="false" customHeight="false" outlineLevel="0" collapsed="false">
      <c r="A2230" s="9" t="str">
        <f aca="false">IF('3. Layout Parts'!$A2230="","",TRIM('3. Layout Parts'!$A2230))</f>
        <v/>
      </c>
      <c r="B2230" s="9" t="str">
        <f aca="false">IF($A2230="","",'3. Layout Parts'!$D2230)</f>
        <v/>
      </c>
      <c r="C2230" s="9" t="str">
        <f aca="false">IF($A2230="","",'3. Layout Parts'!$B2230)</f>
        <v/>
      </c>
      <c r="D2230" s="9" t="str">
        <f aca="false">IF($A2230="","",'3. Layout Parts'!$C2230)</f>
        <v/>
      </c>
      <c r="E2230" s="9" t="str">
        <f aca="false">IF($A2230="","",IFERROR(INDEX('2. Schematic Parts'!$B$2:$B$3001,MATCH($A2230,'2. Schematic Parts'!$A$2:$A$3001,0)),"NOT FOUND"))</f>
        <v/>
      </c>
      <c r="F2230" s="9" t="str">
        <f aca="false">IF($A2230="","",IFERROR(INDEX('2. Schematic Parts'!$C$2:$C$3001,MATCH($A2230,'2. Schematic Parts'!$A$2:$A$3001,0))&amp;"","NOT FOUND"))</f>
        <v/>
      </c>
      <c r="G2230" s="9" t="str">
        <f aca="false">IF($A2230="","",IFERROR(INDEX('2. Schematic Parts'!$D$2:$D$3001,MATCH($A2230,'2. Schematic Parts'!$A$2:$A$3001,0))&amp;"","NOT FOUND"))</f>
        <v/>
      </c>
      <c r="H2230" s="9" t="str">
        <f aca="false">IF($A2230="","",IF(COUNTIF('2. Schematic Parts'!$A$2:$A$3001,$A2230)=0,"NOT IN SCHEMATIC","OK"))</f>
        <v/>
      </c>
      <c r="I2230" s="9" t="str">
        <f aca="false">IF($A2230="","",IF($H2230="NOT IN SCHEMATIC","",IF(UPPER(TRIM($C2230))=UPPER(TRIM($E2230)),"OK","MISMATCH")))</f>
        <v/>
      </c>
      <c r="J2230" s="9" t="str">
        <f aca="false">IF($A2230="","",IF($H2230="NOT IN SCHEMATIC","",IF($F2230="","NO SCH DECAL",IF($D2230="","",IF(UPPER(TRIM($D2230))=UPPER(TRIM($F2230)),"OK","MISMATCH")))))</f>
        <v/>
      </c>
      <c r="K2230" s="16" t="str">
        <f aca="false">IF($A2230="","",SUMPRODUCT(--ISNUMBER(SEARCH(","&amp;TRIM($A2230)&amp;",",","&amp;SUBSTITUTE('1. Master BOM'!$D$2:$D$400," ","")&amp;","))))</f>
        <v/>
      </c>
      <c r="L2230" s="16" t="str">
        <f aca="false">IF($A2230="","",IF($K2230&lt;&gt;1,0,SUMPRODUCT(ISNUMBER(SEARCH(","&amp;TRIM($A2230)&amp;",",","&amp;SUBSTITUTE('1. Master BOM'!$D$2:$D$400," ","")&amp;","))*ROW('1. Master BOM'!$D$2:$D$400))))</f>
        <v/>
      </c>
      <c r="M2230" s="9" t="str">
        <f aca="false">IF($A2230="","",IF($K2230=0,"NOT IN BOM",IF($K2230&gt;1,"MULTIPLE BOM LINES","OK")))</f>
        <v/>
      </c>
      <c r="N2230" s="9" t="str">
        <f aca="false">IF($A2230="","",IF($L2230=0,"—",INDEX('1. Master BOM'!$A$1:$A$400,$L2230)))</f>
        <v/>
      </c>
      <c r="O2230" s="9" t="str">
        <f aca="false">IF($A2230="","",IF($L2230=0,"—",INDEX('1. Master BOM'!$B$1:$B$400,$L2230)))</f>
        <v/>
      </c>
      <c r="P2230" s="9" t="str">
        <f aca="false">IF($A2230="","",IF(OR($H2230="NOT IN SCHEMATIC",$O2230="—"),"",IF($G2230="","NO SCH PN",IF(UPPER(TRIM($G2230))=UPPER(TRIM($O2230)),"OK","MISMATCH"))))</f>
        <v/>
      </c>
      <c r="Q2230" s="9" t="str">
        <f aca="false">IF($A2230="","",IF($L2230=0,"—",INDEX('1. Master BOM'!$E$1:$E$400,$L2230)))</f>
        <v/>
      </c>
      <c r="R2230" s="9" t="str">
        <f aca="false">IF($A2230="","",IF($L2230=0,"—",IF(T(INDEX('1. Master BOM'!$F$1:$F$400,$L2230))="","(not set)",INDEX('1. Master BOM'!$F$1:$F$400,$L2230))))</f>
        <v/>
      </c>
      <c r="S2230" s="9" t="str">
        <f aca="false">IF($A2230="","",IF(OR($R2230="—",$R2230="(not set)",$D2230=""),"",IF(ISNUMBER(SEARCH(SUBSTITUTE(SUBSTITUTE(SUBSTITUTE($R2230,"-",""),"_","")," ",""),SUBSTITUTE(SUBSTITUTE(SUBSTITUTE($D2230,"-",""),"_","")," ",""))),"OK","CHECK")))</f>
        <v/>
      </c>
      <c r="T2230" s="9" t="str">
        <f aca="false">IF($A2230="","",IF(OR($H2230="NOT IN SCHEMATIC",$I2230="MISMATCH",$J2230="MISMATCH",$P2230="MISMATCH",$M2230&lt;&gt;"OK"),"REVIEW","OK"))</f>
        <v/>
      </c>
      <c r="U2230" s="14"/>
      <c r="V2230" s="14"/>
      <c r="W2230" s="17"/>
      <c r="X2230" s="14"/>
    </row>
    <row r="2231" customFormat="false" ht="15" hidden="false" customHeight="false" outlineLevel="0" collapsed="false">
      <c r="A2231" s="9" t="str">
        <f aca="false">IF('3. Layout Parts'!$A2231="","",TRIM('3. Layout Parts'!$A2231))</f>
        <v/>
      </c>
      <c r="B2231" s="9" t="str">
        <f aca="false">IF($A2231="","",'3. Layout Parts'!$D2231)</f>
        <v/>
      </c>
      <c r="C2231" s="9" t="str">
        <f aca="false">IF($A2231="","",'3. Layout Parts'!$B2231)</f>
        <v/>
      </c>
      <c r="D2231" s="9" t="str">
        <f aca="false">IF($A2231="","",'3. Layout Parts'!$C2231)</f>
        <v/>
      </c>
      <c r="E2231" s="9" t="str">
        <f aca="false">IF($A2231="","",IFERROR(INDEX('2. Schematic Parts'!$B$2:$B$3001,MATCH($A2231,'2. Schematic Parts'!$A$2:$A$3001,0)),"NOT FOUND"))</f>
        <v/>
      </c>
      <c r="F2231" s="9" t="str">
        <f aca="false">IF($A2231="","",IFERROR(INDEX('2. Schematic Parts'!$C$2:$C$3001,MATCH($A2231,'2. Schematic Parts'!$A$2:$A$3001,0))&amp;"","NOT FOUND"))</f>
        <v/>
      </c>
      <c r="G2231" s="9" t="str">
        <f aca="false">IF($A2231="","",IFERROR(INDEX('2. Schematic Parts'!$D$2:$D$3001,MATCH($A2231,'2. Schematic Parts'!$A$2:$A$3001,0))&amp;"","NOT FOUND"))</f>
        <v/>
      </c>
      <c r="H2231" s="9" t="str">
        <f aca="false">IF($A2231="","",IF(COUNTIF('2. Schematic Parts'!$A$2:$A$3001,$A2231)=0,"NOT IN SCHEMATIC","OK"))</f>
        <v/>
      </c>
      <c r="I2231" s="9" t="str">
        <f aca="false">IF($A2231="","",IF($H2231="NOT IN SCHEMATIC","",IF(UPPER(TRIM($C2231))=UPPER(TRIM($E2231)),"OK","MISMATCH")))</f>
        <v/>
      </c>
      <c r="J2231" s="9" t="str">
        <f aca="false">IF($A2231="","",IF($H2231="NOT IN SCHEMATIC","",IF($F2231="","NO SCH DECAL",IF($D2231="","",IF(UPPER(TRIM($D2231))=UPPER(TRIM($F2231)),"OK","MISMATCH")))))</f>
        <v/>
      </c>
      <c r="K2231" s="16" t="str">
        <f aca="false">IF($A2231="","",SUMPRODUCT(--ISNUMBER(SEARCH(","&amp;TRIM($A2231)&amp;",",","&amp;SUBSTITUTE('1. Master BOM'!$D$2:$D$400," ","")&amp;","))))</f>
        <v/>
      </c>
      <c r="L2231" s="16" t="str">
        <f aca="false">IF($A2231="","",IF($K2231&lt;&gt;1,0,SUMPRODUCT(ISNUMBER(SEARCH(","&amp;TRIM($A2231)&amp;",",","&amp;SUBSTITUTE('1. Master BOM'!$D$2:$D$400," ","")&amp;","))*ROW('1. Master BOM'!$D$2:$D$400))))</f>
        <v/>
      </c>
      <c r="M2231" s="9" t="str">
        <f aca="false">IF($A2231="","",IF($K2231=0,"NOT IN BOM",IF($K2231&gt;1,"MULTIPLE BOM LINES","OK")))</f>
        <v/>
      </c>
      <c r="N2231" s="9" t="str">
        <f aca="false">IF($A2231="","",IF($L2231=0,"—",INDEX('1. Master BOM'!$A$1:$A$400,$L2231)))</f>
        <v/>
      </c>
      <c r="O2231" s="9" t="str">
        <f aca="false">IF($A2231="","",IF($L2231=0,"—",INDEX('1. Master BOM'!$B$1:$B$400,$L2231)))</f>
        <v/>
      </c>
      <c r="P2231" s="9" t="str">
        <f aca="false">IF($A2231="","",IF(OR($H2231="NOT IN SCHEMATIC",$O2231="—"),"",IF($G2231="","NO SCH PN",IF(UPPER(TRIM($G2231))=UPPER(TRIM($O2231)),"OK","MISMATCH"))))</f>
        <v/>
      </c>
      <c r="Q2231" s="9" t="str">
        <f aca="false">IF($A2231="","",IF($L2231=0,"—",INDEX('1. Master BOM'!$E$1:$E$400,$L2231)))</f>
        <v/>
      </c>
      <c r="R2231" s="9" t="str">
        <f aca="false">IF($A2231="","",IF($L2231=0,"—",IF(T(INDEX('1. Master BOM'!$F$1:$F$400,$L2231))="","(not set)",INDEX('1. Master BOM'!$F$1:$F$400,$L2231))))</f>
        <v/>
      </c>
      <c r="S2231" s="9" t="str">
        <f aca="false">IF($A2231="","",IF(OR($R2231="—",$R2231="(not set)",$D2231=""),"",IF(ISNUMBER(SEARCH(SUBSTITUTE(SUBSTITUTE(SUBSTITUTE($R2231,"-",""),"_","")," ",""),SUBSTITUTE(SUBSTITUTE(SUBSTITUTE($D2231,"-",""),"_","")," ",""))),"OK","CHECK")))</f>
        <v/>
      </c>
      <c r="T2231" s="9" t="str">
        <f aca="false">IF($A2231="","",IF(OR($H2231="NOT IN SCHEMATIC",$I2231="MISMATCH",$J2231="MISMATCH",$P2231="MISMATCH",$M2231&lt;&gt;"OK"),"REVIEW","OK"))</f>
        <v/>
      </c>
      <c r="U2231" s="14"/>
      <c r="V2231" s="14"/>
      <c r="W2231" s="17"/>
      <c r="X2231" s="14"/>
    </row>
    <row r="2232" customFormat="false" ht="15" hidden="false" customHeight="false" outlineLevel="0" collapsed="false">
      <c r="A2232" s="9" t="str">
        <f aca="false">IF('3. Layout Parts'!$A2232="","",TRIM('3. Layout Parts'!$A2232))</f>
        <v/>
      </c>
      <c r="B2232" s="9" t="str">
        <f aca="false">IF($A2232="","",'3. Layout Parts'!$D2232)</f>
        <v/>
      </c>
      <c r="C2232" s="9" t="str">
        <f aca="false">IF($A2232="","",'3. Layout Parts'!$B2232)</f>
        <v/>
      </c>
      <c r="D2232" s="9" t="str">
        <f aca="false">IF($A2232="","",'3. Layout Parts'!$C2232)</f>
        <v/>
      </c>
      <c r="E2232" s="9" t="str">
        <f aca="false">IF($A2232="","",IFERROR(INDEX('2. Schematic Parts'!$B$2:$B$3001,MATCH($A2232,'2. Schematic Parts'!$A$2:$A$3001,0)),"NOT FOUND"))</f>
        <v/>
      </c>
      <c r="F2232" s="9" t="str">
        <f aca="false">IF($A2232="","",IFERROR(INDEX('2. Schematic Parts'!$C$2:$C$3001,MATCH($A2232,'2. Schematic Parts'!$A$2:$A$3001,0))&amp;"","NOT FOUND"))</f>
        <v/>
      </c>
      <c r="G2232" s="9" t="str">
        <f aca="false">IF($A2232="","",IFERROR(INDEX('2. Schematic Parts'!$D$2:$D$3001,MATCH($A2232,'2. Schematic Parts'!$A$2:$A$3001,0))&amp;"","NOT FOUND"))</f>
        <v/>
      </c>
      <c r="H2232" s="9" t="str">
        <f aca="false">IF($A2232="","",IF(COUNTIF('2. Schematic Parts'!$A$2:$A$3001,$A2232)=0,"NOT IN SCHEMATIC","OK"))</f>
        <v/>
      </c>
      <c r="I2232" s="9" t="str">
        <f aca="false">IF($A2232="","",IF($H2232="NOT IN SCHEMATIC","",IF(UPPER(TRIM($C2232))=UPPER(TRIM($E2232)),"OK","MISMATCH")))</f>
        <v/>
      </c>
      <c r="J2232" s="9" t="str">
        <f aca="false">IF($A2232="","",IF($H2232="NOT IN SCHEMATIC","",IF($F2232="","NO SCH DECAL",IF($D2232="","",IF(UPPER(TRIM($D2232))=UPPER(TRIM($F2232)),"OK","MISMATCH")))))</f>
        <v/>
      </c>
      <c r="K2232" s="16" t="str">
        <f aca="false">IF($A2232="","",SUMPRODUCT(--ISNUMBER(SEARCH(","&amp;TRIM($A2232)&amp;",",","&amp;SUBSTITUTE('1. Master BOM'!$D$2:$D$400," ","")&amp;","))))</f>
        <v/>
      </c>
      <c r="L2232" s="16" t="str">
        <f aca="false">IF($A2232="","",IF($K2232&lt;&gt;1,0,SUMPRODUCT(ISNUMBER(SEARCH(","&amp;TRIM($A2232)&amp;",",","&amp;SUBSTITUTE('1. Master BOM'!$D$2:$D$400," ","")&amp;","))*ROW('1. Master BOM'!$D$2:$D$400))))</f>
        <v/>
      </c>
      <c r="M2232" s="9" t="str">
        <f aca="false">IF($A2232="","",IF($K2232=0,"NOT IN BOM",IF($K2232&gt;1,"MULTIPLE BOM LINES","OK")))</f>
        <v/>
      </c>
      <c r="N2232" s="9" t="str">
        <f aca="false">IF($A2232="","",IF($L2232=0,"—",INDEX('1. Master BOM'!$A$1:$A$400,$L2232)))</f>
        <v/>
      </c>
      <c r="O2232" s="9" t="str">
        <f aca="false">IF($A2232="","",IF($L2232=0,"—",INDEX('1. Master BOM'!$B$1:$B$400,$L2232)))</f>
        <v/>
      </c>
      <c r="P2232" s="9" t="str">
        <f aca="false">IF($A2232="","",IF(OR($H2232="NOT IN SCHEMATIC",$O2232="—"),"",IF($G2232="","NO SCH PN",IF(UPPER(TRIM($G2232))=UPPER(TRIM($O2232)),"OK","MISMATCH"))))</f>
        <v/>
      </c>
      <c r="Q2232" s="9" t="str">
        <f aca="false">IF($A2232="","",IF($L2232=0,"—",INDEX('1. Master BOM'!$E$1:$E$400,$L2232)))</f>
        <v/>
      </c>
      <c r="R2232" s="9" t="str">
        <f aca="false">IF($A2232="","",IF($L2232=0,"—",IF(T(INDEX('1. Master BOM'!$F$1:$F$400,$L2232))="","(not set)",INDEX('1. Master BOM'!$F$1:$F$400,$L2232))))</f>
        <v/>
      </c>
      <c r="S2232" s="9" t="str">
        <f aca="false">IF($A2232="","",IF(OR($R2232="—",$R2232="(not set)",$D2232=""),"",IF(ISNUMBER(SEARCH(SUBSTITUTE(SUBSTITUTE(SUBSTITUTE($R2232,"-",""),"_","")," ",""),SUBSTITUTE(SUBSTITUTE(SUBSTITUTE($D2232,"-",""),"_","")," ",""))),"OK","CHECK")))</f>
        <v/>
      </c>
      <c r="T2232" s="9" t="str">
        <f aca="false">IF($A2232="","",IF(OR($H2232="NOT IN SCHEMATIC",$I2232="MISMATCH",$J2232="MISMATCH",$P2232="MISMATCH",$M2232&lt;&gt;"OK"),"REVIEW","OK"))</f>
        <v/>
      </c>
      <c r="U2232" s="14"/>
      <c r="V2232" s="14"/>
      <c r="W2232" s="17"/>
      <c r="X2232" s="14"/>
    </row>
    <row r="2233" customFormat="false" ht="15" hidden="false" customHeight="false" outlineLevel="0" collapsed="false">
      <c r="A2233" s="9" t="str">
        <f aca="false">IF('3. Layout Parts'!$A2233="","",TRIM('3. Layout Parts'!$A2233))</f>
        <v/>
      </c>
      <c r="B2233" s="9" t="str">
        <f aca="false">IF($A2233="","",'3. Layout Parts'!$D2233)</f>
        <v/>
      </c>
      <c r="C2233" s="9" t="str">
        <f aca="false">IF($A2233="","",'3. Layout Parts'!$B2233)</f>
        <v/>
      </c>
      <c r="D2233" s="9" t="str">
        <f aca="false">IF($A2233="","",'3. Layout Parts'!$C2233)</f>
        <v/>
      </c>
      <c r="E2233" s="9" t="str">
        <f aca="false">IF($A2233="","",IFERROR(INDEX('2. Schematic Parts'!$B$2:$B$3001,MATCH($A2233,'2. Schematic Parts'!$A$2:$A$3001,0)),"NOT FOUND"))</f>
        <v/>
      </c>
      <c r="F2233" s="9" t="str">
        <f aca="false">IF($A2233="","",IFERROR(INDEX('2. Schematic Parts'!$C$2:$C$3001,MATCH($A2233,'2. Schematic Parts'!$A$2:$A$3001,0))&amp;"","NOT FOUND"))</f>
        <v/>
      </c>
      <c r="G2233" s="9" t="str">
        <f aca="false">IF($A2233="","",IFERROR(INDEX('2. Schematic Parts'!$D$2:$D$3001,MATCH($A2233,'2. Schematic Parts'!$A$2:$A$3001,0))&amp;"","NOT FOUND"))</f>
        <v/>
      </c>
      <c r="H2233" s="9" t="str">
        <f aca="false">IF($A2233="","",IF(COUNTIF('2. Schematic Parts'!$A$2:$A$3001,$A2233)=0,"NOT IN SCHEMATIC","OK"))</f>
        <v/>
      </c>
      <c r="I2233" s="9" t="str">
        <f aca="false">IF($A2233="","",IF($H2233="NOT IN SCHEMATIC","",IF(UPPER(TRIM($C2233))=UPPER(TRIM($E2233)),"OK","MISMATCH")))</f>
        <v/>
      </c>
      <c r="J2233" s="9" t="str">
        <f aca="false">IF($A2233="","",IF($H2233="NOT IN SCHEMATIC","",IF($F2233="","NO SCH DECAL",IF($D2233="","",IF(UPPER(TRIM($D2233))=UPPER(TRIM($F2233)),"OK","MISMATCH")))))</f>
        <v/>
      </c>
      <c r="K2233" s="16" t="str">
        <f aca="false">IF($A2233="","",SUMPRODUCT(--ISNUMBER(SEARCH(","&amp;TRIM($A2233)&amp;",",","&amp;SUBSTITUTE('1. Master BOM'!$D$2:$D$400," ","")&amp;","))))</f>
        <v/>
      </c>
      <c r="L2233" s="16" t="str">
        <f aca="false">IF($A2233="","",IF($K2233&lt;&gt;1,0,SUMPRODUCT(ISNUMBER(SEARCH(","&amp;TRIM($A2233)&amp;",",","&amp;SUBSTITUTE('1. Master BOM'!$D$2:$D$400," ","")&amp;","))*ROW('1. Master BOM'!$D$2:$D$400))))</f>
        <v/>
      </c>
      <c r="M2233" s="9" t="str">
        <f aca="false">IF($A2233="","",IF($K2233=0,"NOT IN BOM",IF($K2233&gt;1,"MULTIPLE BOM LINES","OK")))</f>
        <v/>
      </c>
      <c r="N2233" s="9" t="str">
        <f aca="false">IF($A2233="","",IF($L2233=0,"—",INDEX('1. Master BOM'!$A$1:$A$400,$L2233)))</f>
        <v/>
      </c>
      <c r="O2233" s="9" t="str">
        <f aca="false">IF($A2233="","",IF($L2233=0,"—",INDEX('1. Master BOM'!$B$1:$B$400,$L2233)))</f>
        <v/>
      </c>
      <c r="P2233" s="9" t="str">
        <f aca="false">IF($A2233="","",IF(OR($H2233="NOT IN SCHEMATIC",$O2233="—"),"",IF($G2233="","NO SCH PN",IF(UPPER(TRIM($G2233))=UPPER(TRIM($O2233)),"OK","MISMATCH"))))</f>
        <v/>
      </c>
      <c r="Q2233" s="9" t="str">
        <f aca="false">IF($A2233="","",IF($L2233=0,"—",INDEX('1. Master BOM'!$E$1:$E$400,$L2233)))</f>
        <v/>
      </c>
      <c r="R2233" s="9" t="str">
        <f aca="false">IF($A2233="","",IF($L2233=0,"—",IF(T(INDEX('1. Master BOM'!$F$1:$F$400,$L2233))="","(not set)",INDEX('1. Master BOM'!$F$1:$F$400,$L2233))))</f>
        <v/>
      </c>
      <c r="S2233" s="9" t="str">
        <f aca="false">IF($A2233="","",IF(OR($R2233="—",$R2233="(not set)",$D2233=""),"",IF(ISNUMBER(SEARCH(SUBSTITUTE(SUBSTITUTE(SUBSTITUTE($R2233,"-",""),"_","")," ",""),SUBSTITUTE(SUBSTITUTE(SUBSTITUTE($D2233,"-",""),"_","")," ",""))),"OK","CHECK")))</f>
        <v/>
      </c>
      <c r="T2233" s="9" t="str">
        <f aca="false">IF($A2233="","",IF(OR($H2233="NOT IN SCHEMATIC",$I2233="MISMATCH",$J2233="MISMATCH",$P2233="MISMATCH",$M2233&lt;&gt;"OK"),"REVIEW","OK"))</f>
        <v/>
      </c>
      <c r="U2233" s="14"/>
      <c r="V2233" s="14"/>
      <c r="W2233" s="17"/>
      <c r="X2233" s="14"/>
    </row>
    <row r="2234" customFormat="false" ht="15" hidden="false" customHeight="false" outlineLevel="0" collapsed="false">
      <c r="A2234" s="9" t="str">
        <f aca="false">IF('3. Layout Parts'!$A2234="","",TRIM('3. Layout Parts'!$A2234))</f>
        <v/>
      </c>
      <c r="B2234" s="9" t="str">
        <f aca="false">IF($A2234="","",'3. Layout Parts'!$D2234)</f>
        <v/>
      </c>
      <c r="C2234" s="9" t="str">
        <f aca="false">IF($A2234="","",'3. Layout Parts'!$B2234)</f>
        <v/>
      </c>
      <c r="D2234" s="9" t="str">
        <f aca="false">IF($A2234="","",'3. Layout Parts'!$C2234)</f>
        <v/>
      </c>
      <c r="E2234" s="9" t="str">
        <f aca="false">IF($A2234="","",IFERROR(INDEX('2. Schematic Parts'!$B$2:$B$3001,MATCH($A2234,'2. Schematic Parts'!$A$2:$A$3001,0)),"NOT FOUND"))</f>
        <v/>
      </c>
      <c r="F2234" s="9" t="str">
        <f aca="false">IF($A2234="","",IFERROR(INDEX('2. Schematic Parts'!$C$2:$C$3001,MATCH($A2234,'2. Schematic Parts'!$A$2:$A$3001,0))&amp;"","NOT FOUND"))</f>
        <v/>
      </c>
      <c r="G2234" s="9" t="str">
        <f aca="false">IF($A2234="","",IFERROR(INDEX('2. Schematic Parts'!$D$2:$D$3001,MATCH($A2234,'2. Schematic Parts'!$A$2:$A$3001,0))&amp;"","NOT FOUND"))</f>
        <v/>
      </c>
      <c r="H2234" s="9" t="str">
        <f aca="false">IF($A2234="","",IF(COUNTIF('2. Schematic Parts'!$A$2:$A$3001,$A2234)=0,"NOT IN SCHEMATIC","OK"))</f>
        <v/>
      </c>
      <c r="I2234" s="9" t="str">
        <f aca="false">IF($A2234="","",IF($H2234="NOT IN SCHEMATIC","",IF(UPPER(TRIM($C2234))=UPPER(TRIM($E2234)),"OK","MISMATCH")))</f>
        <v/>
      </c>
      <c r="J2234" s="9" t="str">
        <f aca="false">IF($A2234="","",IF($H2234="NOT IN SCHEMATIC","",IF($F2234="","NO SCH DECAL",IF($D2234="","",IF(UPPER(TRIM($D2234))=UPPER(TRIM($F2234)),"OK","MISMATCH")))))</f>
        <v/>
      </c>
      <c r="K2234" s="16" t="str">
        <f aca="false">IF($A2234="","",SUMPRODUCT(--ISNUMBER(SEARCH(","&amp;TRIM($A2234)&amp;",",","&amp;SUBSTITUTE('1. Master BOM'!$D$2:$D$400," ","")&amp;","))))</f>
        <v/>
      </c>
      <c r="L2234" s="16" t="str">
        <f aca="false">IF($A2234="","",IF($K2234&lt;&gt;1,0,SUMPRODUCT(ISNUMBER(SEARCH(","&amp;TRIM($A2234)&amp;",",","&amp;SUBSTITUTE('1. Master BOM'!$D$2:$D$400," ","")&amp;","))*ROW('1. Master BOM'!$D$2:$D$400))))</f>
        <v/>
      </c>
      <c r="M2234" s="9" t="str">
        <f aca="false">IF($A2234="","",IF($K2234=0,"NOT IN BOM",IF($K2234&gt;1,"MULTIPLE BOM LINES","OK")))</f>
        <v/>
      </c>
      <c r="N2234" s="9" t="str">
        <f aca="false">IF($A2234="","",IF($L2234=0,"—",INDEX('1. Master BOM'!$A$1:$A$400,$L2234)))</f>
        <v/>
      </c>
      <c r="O2234" s="9" t="str">
        <f aca="false">IF($A2234="","",IF($L2234=0,"—",INDEX('1. Master BOM'!$B$1:$B$400,$L2234)))</f>
        <v/>
      </c>
      <c r="P2234" s="9" t="str">
        <f aca="false">IF($A2234="","",IF(OR($H2234="NOT IN SCHEMATIC",$O2234="—"),"",IF($G2234="","NO SCH PN",IF(UPPER(TRIM($G2234))=UPPER(TRIM($O2234)),"OK","MISMATCH"))))</f>
        <v/>
      </c>
      <c r="Q2234" s="9" t="str">
        <f aca="false">IF($A2234="","",IF($L2234=0,"—",INDEX('1. Master BOM'!$E$1:$E$400,$L2234)))</f>
        <v/>
      </c>
      <c r="R2234" s="9" t="str">
        <f aca="false">IF($A2234="","",IF($L2234=0,"—",IF(T(INDEX('1. Master BOM'!$F$1:$F$400,$L2234))="","(not set)",INDEX('1. Master BOM'!$F$1:$F$400,$L2234))))</f>
        <v/>
      </c>
      <c r="S2234" s="9" t="str">
        <f aca="false">IF($A2234="","",IF(OR($R2234="—",$R2234="(not set)",$D2234=""),"",IF(ISNUMBER(SEARCH(SUBSTITUTE(SUBSTITUTE(SUBSTITUTE($R2234,"-",""),"_","")," ",""),SUBSTITUTE(SUBSTITUTE(SUBSTITUTE($D2234,"-",""),"_","")," ",""))),"OK","CHECK")))</f>
        <v/>
      </c>
      <c r="T2234" s="9" t="str">
        <f aca="false">IF($A2234="","",IF(OR($H2234="NOT IN SCHEMATIC",$I2234="MISMATCH",$J2234="MISMATCH",$P2234="MISMATCH",$M2234&lt;&gt;"OK"),"REVIEW","OK"))</f>
        <v/>
      </c>
      <c r="U2234" s="14"/>
      <c r="V2234" s="14"/>
      <c r="W2234" s="17"/>
      <c r="X2234" s="14"/>
    </row>
    <row r="2235" customFormat="false" ht="15" hidden="false" customHeight="false" outlineLevel="0" collapsed="false">
      <c r="A2235" s="9" t="str">
        <f aca="false">IF('3. Layout Parts'!$A2235="","",TRIM('3. Layout Parts'!$A2235))</f>
        <v/>
      </c>
      <c r="B2235" s="9" t="str">
        <f aca="false">IF($A2235="","",'3. Layout Parts'!$D2235)</f>
        <v/>
      </c>
      <c r="C2235" s="9" t="str">
        <f aca="false">IF($A2235="","",'3. Layout Parts'!$B2235)</f>
        <v/>
      </c>
      <c r="D2235" s="9" t="str">
        <f aca="false">IF($A2235="","",'3. Layout Parts'!$C2235)</f>
        <v/>
      </c>
      <c r="E2235" s="9" t="str">
        <f aca="false">IF($A2235="","",IFERROR(INDEX('2. Schematic Parts'!$B$2:$B$3001,MATCH($A2235,'2. Schematic Parts'!$A$2:$A$3001,0)),"NOT FOUND"))</f>
        <v/>
      </c>
      <c r="F2235" s="9" t="str">
        <f aca="false">IF($A2235="","",IFERROR(INDEX('2. Schematic Parts'!$C$2:$C$3001,MATCH($A2235,'2. Schematic Parts'!$A$2:$A$3001,0))&amp;"","NOT FOUND"))</f>
        <v/>
      </c>
      <c r="G2235" s="9" t="str">
        <f aca="false">IF($A2235="","",IFERROR(INDEX('2. Schematic Parts'!$D$2:$D$3001,MATCH($A2235,'2. Schematic Parts'!$A$2:$A$3001,0))&amp;"","NOT FOUND"))</f>
        <v/>
      </c>
      <c r="H2235" s="9" t="str">
        <f aca="false">IF($A2235="","",IF(COUNTIF('2. Schematic Parts'!$A$2:$A$3001,$A2235)=0,"NOT IN SCHEMATIC","OK"))</f>
        <v/>
      </c>
      <c r="I2235" s="9" t="str">
        <f aca="false">IF($A2235="","",IF($H2235="NOT IN SCHEMATIC","",IF(UPPER(TRIM($C2235))=UPPER(TRIM($E2235)),"OK","MISMATCH")))</f>
        <v/>
      </c>
      <c r="J2235" s="9" t="str">
        <f aca="false">IF($A2235="","",IF($H2235="NOT IN SCHEMATIC","",IF($F2235="","NO SCH DECAL",IF($D2235="","",IF(UPPER(TRIM($D2235))=UPPER(TRIM($F2235)),"OK","MISMATCH")))))</f>
        <v/>
      </c>
      <c r="K2235" s="16" t="str">
        <f aca="false">IF($A2235="","",SUMPRODUCT(--ISNUMBER(SEARCH(","&amp;TRIM($A2235)&amp;",",","&amp;SUBSTITUTE('1. Master BOM'!$D$2:$D$400," ","")&amp;","))))</f>
        <v/>
      </c>
      <c r="L2235" s="16" t="str">
        <f aca="false">IF($A2235="","",IF($K2235&lt;&gt;1,0,SUMPRODUCT(ISNUMBER(SEARCH(","&amp;TRIM($A2235)&amp;",",","&amp;SUBSTITUTE('1. Master BOM'!$D$2:$D$400," ","")&amp;","))*ROW('1. Master BOM'!$D$2:$D$400))))</f>
        <v/>
      </c>
      <c r="M2235" s="9" t="str">
        <f aca="false">IF($A2235="","",IF($K2235=0,"NOT IN BOM",IF($K2235&gt;1,"MULTIPLE BOM LINES","OK")))</f>
        <v/>
      </c>
      <c r="N2235" s="9" t="str">
        <f aca="false">IF($A2235="","",IF($L2235=0,"—",INDEX('1. Master BOM'!$A$1:$A$400,$L2235)))</f>
        <v/>
      </c>
      <c r="O2235" s="9" t="str">
        <f aca="false">IF($A2235="","",IF($L2235=0,"—",INDEX('1. Master BOM'!$B$1:$B$400,$L2235)))</f>
        <v/>
      </c>
      <c r="P2235" s="9" t="str">
        <f aca="false">IF($A2235="","",IF(OR($H2235="NOT IN SCHEMATIC",$O2235="—"),"",IF($G2235="","NO SCH PN",IF(UPPER(TRIM($G2235))=UPPER(TRIM($O2235)),"OK","MISMATCH"))))</f>
        <v/>
      </c>
      <c r="Q2235" s="9" t="str">
        <f aca="false">IF($A2235="","",IF($L2235=0,"—",INDEX('1. Master BOM'!$E$1:$E$400,$L2235)))</f>
        <v/>
      </c>
      <c r="R2235" s="9" t="str">
        <f aca="false">IF($A2235="","",IF($L2235=0,"—",IF(T(INDEX('1. Master BOM'!$F$1:$F$400,$L2235))="","(not set)",INDEX('1. Master BOM'!$F$1:$F$400,$L2235))))</f>
        <v/>
      </c>
      <c r="S2235" s="9" t="str">
        <f aca="false">IF($A2235="","",IF(OR($R2235="—",$R2235="(not set)",$D2235=""),"",IF(ISNUMBER(SEARCH(SUBSTITUTE(SUBSTITUTE(SUBSTITUTE($R2235,"-",""),"_","")," ",""),SUBSTITUTE(SUBSTITUTE(SUBSTITUTE($D2235,"-",""),"_","")," ",""))),"OK","CHECK")))</f>
        <v/>
      </c>
      <c r="T2235" s="9" t="str">
        <f aca="false">IF($A2235="","",IF(OR($H2235="NOT IN SCHEMATIC",$I2235="MISMATCH",$J2235="MISMATCH",$P2235="MISMATCH",$M2235&lt;&gt;"OK"),"REVIEW","OK"))</f>
        <v/>
      </c>
      <c r="U2235" s="14"/>
      <c r="V2235" s="14"/>
      <c r="W2235" s="17"/>
      <c r="X2235" s="14"/>
    </row>
    <row r="2236" customFormat="false" ht="15" hidden="false" customHeight="false" outlineLevel="0" collapsed="false">
      <c r="A2236" s="9" t="str">
        <f aca="false">IF('3. Layout Parts'!$A2236="","",TRIM('3. Layout Parts'!$A2236))</f>
        <v/>
      </c>
      <c r="B2236" s="9" t="str">
        <f aca="false">IF($A2236="","",'3. Layout Parts'!$D2236)</f>
        <v/>
      </c>
      <c r="C2236" s="9" t="str">
        <f aca="false">IF($A2236="","",'3. Layout Parts'!$B2236)</f>
        <v/>
      </c>
      <c r="D2236" s="9" t="str">
        <f aca="false">IF($A2236="","",'3. Layout Parts'!$C2236)</f>
        <v/>
      </c>
      <c r="E2236" s="9" t="str">
        <f aca="false">IF($A2236="","",IFERROR(INDEX('2. Schematic Parts'!$B$2:$B$3001,MATCH($A2236,'2. Schematic Parts'!$A$2:$A$3001,0)),"NOT FOUND"))</f>
        <v/>
      </c>
      <c r="F2236" s="9" t="str">
        <f aca="false">IF($A2236="","",IFERROR(INDEX('2. Schematic Parts'!$C$2:$C$3001,MATCH($A2236,'2. Schematic Parts'!$A$2:$A$3001,0))&amp;"","NOT FOUND"))</f>
        <v/>
      </c>
      <c r="G2236" s="9" t="str">
        <f aca="false">IF($A2236="","",IFERROR(INDEX('2. Schematic Parts'!$D$2:$D$3001,MATCH($A2236,'2. Schematic Parts'!$A$2:$A$3001,0))&amp;"","NOT FOUND"))</f>
        <v/>
      </c>
      <c r="H2236" s="9" t="str">
        <f aca="false">IF($A2236="","",IF(COUNTIF('2. Schematic Parts'!$A$2:$A$3001,$A2236)=0,"NOT IN SCHEMATIC","OK"))</f>
        <v/>
      </c>
      <c r="I2236" s="9" t="str">
        <f aca="false">IF($A2236="","",IF($H2236="NOT IN SCHEMATIC","",IF(UPPER(TRIM($C2236))=UPPER(TRIM($E2236)),"OK","MISMATCH")))</f>
        <v/>
      </c>
      <c r="J2236" s="9" t="str">
        <f aca="false">IF($A2236="","",IF($H2236="NOT IN SCHEMATIC","",IF($F2236="","NO SCH DECAL",IF($D2236="","",IF(UPPER(TRIM($D2236))=UPPER(TRIM($F2236)),"OK","MISMATCH")))))</f>
        <v/>
      </c>
      <c r="K2236" s="16" t="str">
        <f aca="false">IF($A2236="","",SUMPRODUCT(--ISNUMBER(SEARCH(","&amp;TRIM($A2236)&amp;",",","&amp;SUBSTITUTE('1. Master BOM'!$D$2:$D$400," ","")&amp;","))))</f>
        <v/>
      </c>
      <c r="L2236" s="16" t="str">
        <f aca="false">IF($A2236="","",IF($K2236&lt;&gt;1,0,SUMPRODUCT(ISNUMBER(SEARCH(","&amp;TRIM($A2236)&amp;",",","&amp;SUBSTITUTE('1. Master BOM'!$D$2:$D$400," ","")&amp;","))*ROW('1. Master BOM'!$D$2:$D$400))))</f>
        <v/>
      </c>
      <c r="M2236" s="9" t="str">
        <f aca="false">IF($A2236="","",IF($K2236=0,"NOT IN BOM",IF($K2236&gt;1,"MULTIPLE BOM LINES","OK")))</f>
        <v/>
      </c>
      <c r="N2236" s="9" t="str">
        <f aca="false">IF($A2236="","",IF($L2236=0,"—",INDEX('1. Master BOM'!$A$1:$A$400,$L2236)))</f>
        <v/>
      </c>
      <c r="O2236" s="9" t="str">
        <f aca="false">IF($A2236="","",IF($L2236=0,"—",INDEX('1. Master BOM'!$B$1:$B$400,$L2236)))</f>
        <v/>
      </c>
      <c r="P2236" s="9" t="str">
        <f aca="false">IF($A2236="","",IF(OR($H2236="NOT IN SCHEMATIC",$O2236="—"),"",IF($G2236="","NO SCH PN",IF(UPPER(TRIM($G2236))=UPPER(TRIM($O2236)),"OK","MISMATCH"))))</f>
        <v/>
      </c>
      <c r="Q2236" s="9" t="str">
        <f aca="false">IF($A2236="","",IF($L2236=0,"—",INDEX('1. Master BOM'!$E$1:$E$400,$L2236)))</f>
        <v/>
      </c>
      <c r="R2236" s="9" t="str">
        <f aca="false">IF($A2236="","",IF($L2236=0,"—",IF(T(INDEX('1. Master BOM'!$F$1:$F$400,$L2236))="","(not set)",INDEX('1. Master BOM'!$F$1:$F$400,$L2236))))</f>
        <v/>
      </c>
      <c r="S2236" s="9" t="str">
        <f aca="false">IF($A2236="","",IF(OR($R2236="—",$R2236="(not set)",$D2236=""),"",IF(ISNUMBER(SEARCH(SUBSTITUTE(SUBSTITUTE(SUBSTITUTE($R2236,"-",""),"_","")," ",""),SUBSTITUTE(SUBSTITUTE(SUBSTITUTE($D2236,"-",""),"_","")," ",""))),"OK","CHECK")))</f>
        <v/>
      </c>
      <c r="T2236" s="9" t="str">
        <f aca="false">IF($A2236="","",IF(OR($H2236="NOT IN SCHEMATIC",$I2236="MISMATCH",$J2236="MISMATCH",$P2236="MISMATCH",$M2236&lt;&gt;"OK"),"REVIEW","OK"))</f>
        <v/>
      </c>
      <c r="U2236" s="14"/>
      <c r="V2236" s="14"/>
      <c r="W2236" s="17"/>
      <c r="X2236" s="14"/>
    </row>
    <row r="2237" customFormat="false" ht="15" hidden="false" customHeight="false" outlineLevel="0" collapsed="false">
      <c r="A2237" s="9" t="str">
        <f aca="false">IF('3. Layout Parts'!$A2237="","",TRIM('3. Layout Parts'!$A2237))</f>
        <v/>
      </c>
      <c r="B2237" s="9" t="str">
        <f aca="false">IF($A2237="","",'3. Layout Parts'!$D2237)</f>
        <v/>
      </c>
      <c r="C2237" s="9" t="str">
        <f aca="false">IF($A2237="","",'3. Layout Parts'!$B2237)</f>
        <v/>
      </c>
      <c r="D2237" s="9" t="str">
        <f aca="false">IF($A2237="","",'3. Layout Parts'!$C2237)</f>
        <v/>
      </c>
      <c r="E2237" s="9" t="str">
        <f aca="false">IF($A2237="","",IFERROR(INDEX('2. Schematic Parts'!$B$2:$B$3001,MATCH($A2237,'2. Schematic Parts'!$A$2:$A$3001,0)),"NOT FOUND"))</f>
        <v/>
      </c>
      <c r="F2237" s="9" t="str">
        <f aca="false">IF($A2237="","",IFERROR(INDEX('2. Schematic Parts'!$C$2:$C$3001,MATCH($A2237,'2. Schematic Parts'!$A$2:$A$3001,0))&amp;"","NOT FOUND"))</f>
        <v/>
      </c>
      <c r="G2237" s="9" t="str">
        <f aca="false">IF($A2237="","",IFERROR(INDEX('2. Schematic Parts'!$D$2:$D$3001,MATCH($A2237,'2. Schematic Parts'!$A$2:$A$3001,0))&amp;"","NOT FOUND"))</f>
        <v/>
      </c>
      <c r="H2237" s="9" t="str">
        <f aca="false">IF($A2237="","",IF(COUNTIF('2. Schematic Parts'!$A$2:$A$3001,$A2237)=0,"NOT IN SCHEMATIC","OK"))</f>
        <v/>
      </c>
      <c r="I2237" s="9" t="str">
        <f aca="false">IF($A2237="","",IF($H2237="NOT IN SCHEMATIC","",IF(UPPER(TRIM($C2237))=UPPER(TRIM($E2237)),"OK","MISMATCH")))</f>
        <v/>
      </c>
      <c r="J2237" s="9" t="str">
        <f aca="false">IF($A2237="","",IF($H2237="NOT IN SCHEMATIC","",IF($F2237="","NO SCH DECAL",IF($D2237="","",IF(UPPER(TRIM($D2237))=UPPER(TRIM($F2237)),"OK","MISMATCH")))))</f>
        <v/>
      </c>
      <c r="K2237" s="16" t="str">
        <f aca="false">IF($A2237="","",SUMPRODUCT(--ISNUMBER(SEARCH(","&amp;TRIM($A2237)&amp;",",","&amp;SUBSTITUTE('1. Master BOM'!$D$2:$D$400," ","")&amp;","))))</f>
        <v/>
      </c>
      <c r="L2237" s="16" t="str">
        <f aca="false">IF($A2237="","",IF($K2237&lt;&gt;1,0,SUMPRODUCT(ISNUMBER(SEARCH(","&amp;TRIM($A2237)&amp;",",","&amp;SUBSTITUTE('1. Master BOM'!$D$2:$D$400," ","")&amp;","))*ROW('1. Master BOM'!$D$2:$D$400))))</f>
        <v/>
      </c>
      <c r="M2237" s="9" t="str">
        <f aca="false">IF($A2237="","",IF($K2237=0,"NOT IN BOM",IF($K2237&gt;1,"MULTIPLE BOM LINES","OK")))</f>
        <v/>
      </c>
      <c r="N2237" s="9" t="str">
        <f aca="false">IF($A2237="","",IF($L2237=0,"—",INDEX('1. Master BOM'!$A$1:$A$400,$L2237)))</f>
        <v/>
      </c>
      <c r="O2237" s="9" t="str">
        <f aca="false">IF($A2237="","",IF($L2237=0,"—",INDEX('1. Master BOM'!$B$1:$B$400,$L2237)))</f>
        <v/>
      </c>
      <c r="P2237" s="9" t="str">
        <f aca="false">IF($A2237="","",IF(OR($H2237="NOT IN SCHEMATIC",$O2237="—"),"",IF($G2237="","NO SCH PN",IF(UPPER(TRIM($G2237))=UPPER(TRIM($O2237)),"OK","MISMATCH"))))</f>
        <v/>
      </c>
      <c r="Q2237" s="9" t="str">
        <f aca="false">IF($A2237="","",IF($L2237=0,"—",INDEX('1. Master BOM'!$E$1:$E$400,$L2237)))</f>
        <v/>
      </c>
      <c r="R2237" s="9" t="str">
        <f aca="false">IF($A2237="","",IF($L2237=0,"—",IF(T(INDEX('1. Master BOM'!$F$1:$F$400,$L2237))="","(not set)",INDEX('1. Master BOM'!$F$1:$F$400,$L2237))))</f>
        <v/>
      </c>
      <c r="S2237" s="9" t="str">
        <f aca="false">IF($A2237="","",IF(OR($R2237="—",$R2237="(not set)",$D2237=""),"",IF(ISNUMBER(SEARCH(SUBSTITUTE(SUBSTITUTE(SUBSTITUTE($R2237,"-",""),"_","")," ",""),SUBSTITUTE(SUBSTITUTE(SUBSTITUTE($D2237,"-",""),"_","")," ",""))),"OK","CHECK")))</f>
        <v/>
      </c>
      <c r="T2237" s="9" t="str">
        <f aca="false">IF($A2237="","",IF(OR($H2237="NOT IN SCHEMATIC",$I2237="MISMATCH",$J2237="MISMATCH",$P2237="MISMATCH",$M2237&lt;&gt;"OK"),"REVIEW","OK"))</f>
        <v/>
      </c>
      <c r="U2237" s="14"/>
      <c r="V2237" s="14"/>
      <c r="W2237" s="17"/>
      <c r="X2237" s="14"/>
    </row>
    <row r="2238" customFormat="false" ht="15" hidden="false" customHeight="false" outlineLevel="0" collapsed="false">
      <c r="A2238" s="9" t="str">
        <f aca="false">IF('3. Layout Parts'!$A2238="","",TRIM('3. Layout Parts'!$A2238))</f>
        <v/>
      </c>
      <c r="B2238" s="9" t="str">
        <f aca="false">IF($A2238="","",'3. Layout Parts'!$D2238)</f>
        <v/>
      </c>
      <c r="C2238" s="9" t="str">
        <f aca="false">IF($A2238="","",'3. Layout Parts'!$B2238)</f>
        <v/>
      </c>
      <c r="D2238" s="9" t="str">
        <f aca="false">IF($A2238="","",'3. Layout Parts'!$C2238)</f>
        <v/>
      </c>
      <c r="E2238" s="9" t="str">
        <f aca="false">IF($A2238="","",IFERROR(INDEX('2. Schematic Parts'!$B$2:$B$3001,MATCH($A2238,'2. Schematic Parts'!$A$2:$A$3001,0)),"NOT FOUND"))</f>
        <v/>
      </c>
      <c r="F2238" s="9" t="str">
        <f aca="false">IF($A2238="","",IFERROR(INDEX('2. Schematic Parts'!$C$2:$C$3001,MATCH($A2238,'2. Schematic Parts'!$A$2:$A$3001,0))&amp;"","NOT FOUND"))</f>
        <v/>
      </c>
      <c r="G2238" s="9" t="str">
        <f aca="false">IF($A2238="","",IFERROR(INDEX('2. Schematic Parts'!$D$2:$D$3001,MATCH($A2238,'2. Schematic Parts'!$A$2:$A$3001,0))&amp;"","NOT FOUND"))</f>
        <v/>
      </c>
      <c r="H2238" s="9" t="str">
        <f aca="false">IF($A2238="","",IF(COUNTIF('2. Schematic Parts'!$A$2:$A$3001,$A2238)=0,"NOT IN SCHEMATIC","OK"))</f>
        <v/>
      </c>
      <c r="I2238" s="9" t="str">
        <f aca="false">IF($A2238="","",IF($H2238="NOT IN SCHEMATIC","",IF(UPPER(TRIM($C2238))=UPPER(TRIM($E2238)),"OK","MISMATCH")))</f>
        <v/>
      </c>
      <c r="J2238" s="9" t="str">
        <f aca="false">IF($A2238="","",IF($H2238="NOT IN SCHEMATIC","",IF($F2238="","NO SCH DECAL",IF($D2238="","",IF(UPPER(TRIM($D2238))=UPPER(TRIM($F2238)),"OK","MISMATCH")))))</f>
        <v/>
      </c>
      <c r="K2238" s="16" t="str">
        <f aca="false">IF($A2238="","",SUMPRODUCT(--ISNUMBER(SEARCH(","&amp;TRIM($A2238)&amp;",",","&amp;SUBSTITUTE('1. Master BOM'!$D$2:$D$400," ","")&amp;","))))</f>
        <v/>
      </c>
      <c r="L2238" s="16" t="str">
        <f aca="false">IF($A2238="","",IF($K2238&lt;&gt;1,0,SUMPRODUCT(ISNUMBER(SEARCH(","&amp;TRIM($A2238)&amp;",",","&amp;SUBSTITUTE('1. Master BOM'!$D$2:$D$400," ","")&amp;","))*ROW('1. Master BOM'!$D$2:$D$400))))</f>
        <v/>
      </c>
      <c r="M2238" s="9" t="str">
        <f aca="false">IF($A2238="","",IF($K2238=0,"NOT IN BOM",IF($K2238&gt;1,"MULTIPLE BOM LINES","OK")))</f>
        <v/>
      </c>
      <c r="N2238" s="9" t="str">
        <f aca="false">IF($A2238="","",IF($L2238=0,"—",INDEX('1. Master BOM'!$A$1:$A$400,$L2238)))</f>
        <v/>
      </c>
      <c r="O2238" s="9" t="str">
        <f aca="false">IF($A2238="","",IF($L2238=0,"—",INDEX('1. Master BOM'!$B$1:$B$400,$L2238)))</f>
        <v/>
      </c>
      <c r="P2238" s="9" t="str">
        <f aca="false">IF($A2238="","",IF(OR($H2238="NOT IN SCHEMATIC",$O2238="—"),"",IF($G2238="","NO SCH PN",IF(UPPER(TRIM($G2238))=UPPER(TRIM($O2238)),"OK","MISMATCH"))))</f>
        <v/>
      </c>
      <c r="Q2238" s="9" t="str">
        <f aca="false">IF($A2238="","",IF($L2238=0,"—",INDEX('1. Master BOM'!$E$1:$E$400,$L2238)))</f>
        <v/>
      </c>
      <c r="R2238" s="9" t="str">
        <f aca="false">IF($A2238="","",IF($L2238=0,"—",IF(T(INDEX('1. Master BOM'!$F$1:$F$400,$L2238))="","(not set)",INDEX('1. Master BOM'!$F$1:$F$400,$L2238))))</f>
        <v/>
      </c>
      <c r="S2238" s="9" t="str">
        <f aca="false">IF($A2238="","",IF(OR($R2238="—",$R2238="(not set)",$D2238=""),"",IF(ISNUMBER(SEARCH(SUBSTITUTE(SUBSTITUTE(SUBSTITUTE($R2238,"-",""),"_","")," ",""),SUBSTITUTE(SUBSTITUTE(SUBSTITUTE($D2238,"-",""),"_","")," ",""))),"OK","CHECK")))</f>
        <v/>
      </c>
      <c r="T2238" s="9" t="str">
        <f aca="false">IF($A2238="","",IF(OR($H2238="NOT IN SCHEMATIC",$I2238="MISMATCH",$J2238="MISMATCH",$P2238="MISMATCH",$M2238&lt;&gt;"OK"),"REVIEW","OK"))</f>
        <v/>
      </c>
      <c r="U2238" s="14"/>
      <c r="V2238" s="14"/>
      <c r="W2238" s="17"/>
      <c r="X2238" s="14"/>
    </row>
    <row r="2239" customFormat="false" ht="15" hidden="false" customHeight="false" outlineLevel="0" collapsed="false">
      <c r="A2239" s="9" t="str">
        <f aca="false">IF('3. Layout Parts'!$A2239="","",TRIM('3. Layout Parts'!$A2239))</f>
        <v/>
      </c>
      <c r="B2239" s="9" t="str">
        <f aca="false">IF($A2239="","",'3. Layout Parts'!$D2239)</f>
        <v/>
      </c>
      <c r="C2239" s="9" t="str">
        <f aca="false">IF($A2239="","",'3. Layout Parts'!$B2239)</f>
        <v/>
      </c>
      <c r="D2239" s="9" t="str">
        <f aca="false">IF($A2239="","",'3. Layout Parts'!$C2239)</f>
        <v/>
      </c>
      <c r="E2239" s="9" t="str">
        <f aca="false">IF($A2239="","",IFERROR(INDEX('2. Schematic Parts'!$B$2:$B$3001,MATCH($A2239,'2. Schematic Parts'!$A$2:$A$3001,0)),"NOT FOUND"))</f>
        <v/>
      </c>
      <c r="F2239" s="9" t="str">
        <f aca="false">IF($A2239="","",IFERROR(INDEX('2. Schematic Parts'!$C$2:$C$3001,MATCH($A2239,'2. Schematic Parts'!$A$2:$A$3001,0))&amp;"","NOT FOUND"))</f>
        <v/>
      </c>
      <c r="G2239" s="9" t="str">
        <f aca="false">IF($A2239="","",IFERROR(INDEX('2. Schematic Parts'!$D$2:$D$3001,MATCH($A2239,'2. Schematic Parts'!$A$2:$A$3001,0))&amp;"","NOT FOUND"))</f>
        <v/>
      </c>
      <c r="H2239" s="9" t="str">
        <f aca="false">IF($A2239="","",IF(COUNTIF('2. Schematic Parts'!$A$2:$A$3001,$A2239)=0,"NOT IN SCHEMATIC","OK"))</f>
        <v/>
      </c>
      <c r="I2239" s="9" t="str">
        <f aca="false">IF($A2239="","",IF($H2239="NOT IN SCHEMATIC","",IF(UPPER(TRIM($C2239))=UPPER(TRIM($E2239)),"OK","MISMATCH")))</f>
        <v/>
      </c>
      <c r="J2239" s="9" t="str">
        <f aca="false">IF($A2239="","",IF($H2239="NOT IN SCHEMATIC","",IF($F2239="","NO SCH DECAL",IF($D2239="","",IF(UPPER(TRIM($D2239))=UPPER(TRIM($F2239)),"OK","MISMATCH")))))</f>
        <v/>
      </c>
      <c r="K2239" s="16" t="str">
        <f aca="false">IF($A2239="","",SUMPRODUCT(--ISNUMBER(SEARCH(","&amp;TRIM($A2239)&amp;",",","&amp;SUBSTITUTE('1. Master BOM'!$D$2:$D$400," ","")&amp;","))))</f>
        <v/>
      </c>
      <c r="L2239" s="16" t="str">
        <f aca="false">IF($A2239="","",IF($K2239&lt;&gt;1,0,SUMPRODUCT(ISNUMBER(SEARCH(","&amp;TRIM($A2239)&amp;",",","&amp;SUBSTITUTE('1. Master BOM'!$D$2:$D$400," ","")&amp;","))*ROW('1. Master BOM'!$D$2:$D$400))))</f>
        <v/>
      </c>
      <c r="M2239" s="9" t="str">
        <f aca="false">IF($A2239="","",IF($K2239=0,"NOT IN BOM",IF($K2239&gt;1,"MULTIPLE BOM LINES","OK")))</f>
        <v/>
      </c>
      <c r="N2239" s="9" t="str">
        <f aca="false">IF($A2239="","",IF($L2239=0,"—",INDEX('1. Master BOM'!$A$1:$A$400,$L2239)))</f>
        <v/>
      </c>
      <c r="O2239" s="9" t="str">
        <f aca="false">IF($A2239="","",IF($L2239=0,"—",INDEX('1. Master BOM'!$B$1:$B$400,$L2239)))</f>
        <v/>
      </c>
      <c r="P2239" s="9" t="str">
        <f aca="false">IF($A2239="","",IF(OR($H2239="NOT IN SCHEMATIC",$O2239="—"),"",IF($G2239="","NO SCH PN",IF(UPPER(TRIM($G2239))=UPPER(TRIM($O2239)),"OK","MISMATCH"))))</f>
        <v/>
      </c>
      <c r="Q2239" s="9" t="str">
        <f aca="false">IF($A2239="","",IF($L2239=0,"—",INDEX('1. Master BOM'!$E$1:$E$400,$L2239)))</f>
        <v/>
      </c>
      <c r="R2239" s="9" t="str">
        <f aca="false">IF($A2239="","",IF($L2239=0,"—",IF(T(INDEX('1. Master BOM'!$F$1:$F$400,$L2239))="","(not set)",INDEX('1. Master BOM'!$F$1:$F$400,$L2239))))</f>
        <v/>
      </c>
      <c r="S2239" s="9" t="str">
        <f aca="false">IF($A2239="","",IF(OR($R2239="—",$R2239="(not set)",$D2239=""),"",IF(ISNUMBER(SEARCH(SUBSTITUTE(SUBSTITUTE(SUBSTITUTE($R2239,"-",""),"_","")," ",""),SUBSTITUTE(SUBSTITUTE(SUBSTITUTE($D2239,"-",""),"_","")," ",""))),"OK","CHECK")))</f>
        <v/>
      </c>
      <c r="T2239" s="9" t="str">
        <f aca="false">IF($A2239="","",IF(OR($H2239="NOT IN SCHEMATIC",$I2239="MISMATCH",$J2239="MISMATCH",$P2239="MISMATCH",$M2239&lt;&gt;"OK"),"REVIEW","OK"))</f>
        <v/>
      </c>
      <c r="U2239" s="14"/>
      <c r="V2239" s="14"/>
      <c r="W2239" s="17"/>
      <c r="X2239" s="14"/>
    </row>
    <row r="2240" customFormat="false" ht="15" hidden="false" customHeight="false" outlineLevel="0" collapsed="false">
      <c r="A2240" s="9" t="str">
        <f aca="false">IF('3. Layout Parts'!$A2240="","",TRIM('3. Layout Parts'!$A2240))</f>
        <v/>
      </c>
      <c r="B2240" s="9" t="str">
        <f aca="false">IF($A2240="","",'3. Layout Parts'!$D2240)</f>
        <v/>
      </c>
      <c r="C2240" s="9" t="str">
        <f aca="false">IF($A2240="","",'3. Layout Parts'!$B2240)</f>
        <v/>
      </c>
      <c r="D2240" s="9" t="str">
        <f aca="false">IF($A2240="","",'3. Layout Parts'!$C2240)</f>
        <v/>
      </c>
      <c r="E2240" s="9" t="str">
        <f aca="false">IF($A2240="","",IFERROR(INDEX('2. Schematic Parts'!$B$2:$B$3001,MATCH($A2240,'2. Schematic Parts'!$A$2:$A$3001,0)),"NOT FOUND"))</f>
        <v/>
      </c>
      <c r="F2240" s="9" t="str">
        <f aca="false">IF($A2240="","",IFERROR(INDEX('2. Schematic Parts'!$C$2:$C$3001,MATCH($A2240,'2. Schematic Parts'!$A$2:$A$3001,0))&amp;"","NOT FOUND"))</f>
        <v/>
      </c>
      <c r="G2240" s="9" t="str">
        <f aca="false">IF($A2240="","",IFERROR(INDEX('2. Schematic Parts'!$D$2:$D$3001,MATCH($A2240,'2. Schematic Parts'!$A$2:$A$3001,0))&amp;"","NOT FOUND"))</f>
        <v/>
      </c>
      <c r="H2240" s="9" t="str">
        <f aca="false">IF($A2240="","",IF(COUNTIF('2. Schematic Parts'!$A$2:$A$3001,$A2240)=0,"NOT IN SCHEMATIC","OK"))</f>
        <v/>
      </c>
      <c r="I2240" s="9" t="str">
        <f aca="false">IF($A2240="","",IF($H2240="NOT IN SCHEMATIC","",IF(UPPER(TRIM($C2240))=UPPER(TRIM($E2240)),"OK","MISMATCH")))</f>
        <v/>
      </c>
      <c r="J2240" s="9" t="str">
        <f aca="false">IF($A2240="","",IF($H2240="NOT IN SCHEMATIC","",IF($F2240="","NO SCH DECAL",IF($D2240="","",IF(UPPER(TRIM($D2240))=UPPER(TRIM($F2240)),"OK","MISMATCH")))))</f>
        <v/>
      </c>
      <c r="K2240" s="16" t="str">
        <f aca="false">IF($A2240="","",SUMPRODUCT(--ISNUMBER(SEARCH(","&amp;TRIM($A2240)&amp;",",","&amp;SUBSTITUTE('1. Master BOM'!$D$2:$D$400," ","")&amp;","))))</f>
        <v/>
      </c>
      <c r="L2240" s="16" t="str">
        <f aca="false">IF($A2240="","",IF($K2240&lt;&gt;1,0,SUMPRODUCT(ISNUMBER(SEARCH(","&amp;TRIM($A2240)&amp;",",","&amp;SUBSTITUTE('1. Master BOM'!$D$2:$D$400," ","")&amp;","))*ROW('1. Master BOM'!$D$2:$D$400))))</f>
        <v/>
      </c>
      <c r="M2240" s="9" t="str">
        <f aca="false">IF($A2240="","",IF($K2240=0,"NOT IN BOM",IF($K2240&gt;1,"MULTIPLE BOM LINES","OK")))</f>
        <v/>
      </c>
      <c r="N2240" s="9" t="str">
        <f aca="false">IF($A2240="","",IF($L2240=0,"—",INDEX('1. Master BOM'!$A$1:$A$400,$L2240)))</f>
        <v/>
      </c>
      <c r="O2240" s="9" t="str">
        <f aca="false">IF($A2240="","",IF($L2240=0,"—",INDEX('1. Master BOM'!$B$1:$B$400,$L2240)))</f>
        <v/>
      </c>
      <c r="P2240" s="9" t="str">
        <f aca="false">IF($A2240="","",IF(OR($H2240="NOT IN SCHEMATIC",$O2240="—"),"",IF($G2240="","NO SCH PN",IF(UPPER(TRIM($G2240))=UPPER(TRIM($O2240)),"OK","MISMATCH"))))</f>
        <v/>
      </c>
      <c r="Q2240" s="9" t="str">
        <f aca="false">IF($A2240="","",IF($L2240=0,"—",INDEX('1. Master BOM'!$E$1:$E$400,$L2240)))</f>
        <v/>
      </c>
      <c r="R2240" s="9" t="str">
        <f aca="false">IF($A2240="","",IF($L2240=0,"—",IF(T(INDEX('1. Master BOM'!$F$1:$F$400,$L2240))="","(not set)",INDEX('1. Master BOM'!$F$1:$F$400,$L2240))))</f>
        <v/>
      </c>
      <c r="S2240" s="9" t="str">
        <f aca="false">IF($A2240="","",IF(OR($R2240="—",$R2240="(not set)",$D2240=""),"",IF(ISNUMBER(SEARCH(SUBSTITUTE(SUBSTITUTE(SUBSTITUTE($R2240,"-",""),"_","")," ",""),SUBSTITUTE(SUBSTITUTE(SUBSTITUTE($D2240,"-",""),"_","")," ",""))),"OK","CHECK")))</f>
        <v/>
      </c>
      <c r="T2240" s="9" t="str">
        <f aca="false">IF($A2240="","",IF(OR($H2240="NOT IN SCHEMATIC",$I2240="MISMATCH",$J2240="MISMATCH",$P2240="MISMATCH",$M2240&lt;&gt;"OK"),"REVIEW","OK"))</f>
        <v/>
      </c>
      <c r="U2240" s="14"/>
      <c r="V2240" s="14"/>
      <c r="W2240" s="17"/>
      <c r="X2240" s="14"/>
    </row>
    <row r="2241" customFormat="false" ht="15" hidden="false" customHeight="false" outlineLevel="0" collapsed="false">
      <c r="A2241" s="9" t="str">
        <f aca="false">IF('3. Layout Parts'!$A2241="","",TRIM('3. Layout Parts'!$A2241))</f>
        <v/>
      </c>
      <c r="B2241" s="9" t="str">
        <f aca="false">IF($A2241="","",'3. Layout Parts'!$D2241)</f>
        <v/>
      </c>
      <c r="C2241" s="9" t="str">
        <f aca="false">IF($A2241="","",'3. Layout Parts'!$B2241)</f>
        <v/>
      </c>
      <c r="D2241" s="9" t="str">
        <f aca="false">IF($A2241="","",'3. Layout Parts'!$C2241)</f>
        <v/>
      </c>
      <c r="E2241" s="9" t="str">
        <f aca="false">IF($A2241="","",IFERROR(INDEX('2. Schematic Parts'!$B$2:$B$3001,MATCH($A2241,'2. Schematic Parts'!$A$2:$A$3001,0)),"NOT FOUND"))</f>
        <v/>
      </c>
      <c r="F2241" s="9" t="str">
        <f aca="false">IF($A2241="","",IFERROR(INDEX('2. Schematic Parts'!$C$2:$C$3001,MATCH($A2241,'2. Schematic Parts'!$A$2:$A$3001,0))&amp;"","NOT FOUND"))</f>
        <v/>
      </c>
      <c r="G2241" s="9" t="str">
        <f aca="false">IF($A2241="","",IFERROR(INDEX('2. Schematic Parts'!$D$2:$D$3001,MATCH($A2241,'2. Schematic Parts'!$A$2:$A$3001,0))&amp;"","NOT FOUND"))</f>
        <v/>
      </c>
      <c r="H2241" s="9" t="str">
        <f aca="false">IF($A2241="","",IF(COUNTIF('2. Schematic Parts'!$A$2:$A$3001,$A2241)=0,"NOT IN SCHEMATIC","OK"))</f>
        <v/>
      </c>
      <c r="I2241" s="9" t="str">
        <f aca="false">IF($A2241="","",IF($H2241="NOT IN SCHEMATIC","",IF(UPPER(TRIM($C2241))=UPPER(TRIM($E2241)),"OK","MISMATCH")))</f>
        <v/>
      </c>
      <c r="J2241" s="9" t="str">
        <f aca="false">IF($A2241="","",IF($H2241="NOT IN SCHEMATIC","",IF($F2241="","NO SCH DECAL",IF($D2241="","",IF(UPPER(TRIM($D2241))=UPPER(TRIM($F2241)),"OK","MISMATCH")))))</f>
        <v/>
      </c>
      <c r="K2241" s="16" t="str">
        <f aca="false">IF($A2241="","",SUMPRODUCT(--ISNUMBER(SEARCH(","&amp;TRIM($A2241)&amp;",",","&amp;SUBSTITUTE('1. Master BOM'!$D$2:$D$400," ","")&amp;","))))</f>
        <v/>
      </c>
      <c r="L2241" s="16" t="str">
        <f aca="false">IF($A2241="","",IF($K2241&lt;&gt;1,0,SUMPRODUCT(ISNUMBER(SEARCH(","&amp;TRIM($A2241)&amp;",",","&amp;SUBSTITUTE('1. Master BOM'!$D$2:$D$400," ","")&amp;","))*ROW('1. Master BOM'!$D$2:$D$400))))</f>
        <v/>
      </c>
      <c r="M2241" s="9" t="str">
        <f aca="false">IF($A2241="","",IF($K2241=0,"NOT IN BOM",IF($K2241&gt;1,"MULTIPLE BOM LINES","OK")))</f>
        <v/>
      </c>
      <c r="N2241" s="9" t="str">
        <f aca="false">IF($A2241="","",IF($L2241=0,"—",INDEX('1. Master BOM'!$A$1:$A$400,$L2241)))</f>
        <v/>
      </c>
      <c r="O2241" s="9" t="str">
        <f aca="false">IF($A2241="","",IF($L2241=0,"—",INDEX('1. Master BOM'!$B$1:$B$400,$L2241)))</f>
        <v/>
      </c>
      <c r="P2241" s="9" t="str">
        <f aca="false">IF($A2241="","",IF(OR($H2241="NOT IN SCHEMATIC",$O2241="—"),"",IF($G2241="","NO SCH PN",IF(UPPER(TRIM($G2241))=UPPER(TRIM($O2241)),"OK","MISMATCH"))))</f>
        <v/>
      </c>
      <c r="Q2241" s="9" t="str">
        <f aca="false">IF($A2241="","",IF($L2241=0,"—",INDEX('1. Master BOM'!$E$1:$E$400,$L2241)))</f>
        <v/>
      </c>
      <c r="R2241" s="9" t="str">
        <f aca="false">IF($A2241="","",IF($L2241=0,"—",IF(T(INDEX('1. Master BOM'!$F$1:$F$400,$L2241))="","(not set)",INDEX('1. Master BOM'!$F$1:$F$400,$L2241))))</f>
        <v/>
      </c>
      <c r="S2241" s="9" t="str">
        <f aca="false">IF($A2241="","",IF(OR($R2241="—",$R2241="(not set)",$D2241=""),"",IF(ISNUMBER(SEARCH(SUBSTITUTE(SUBSTITUTE(SUBSTITUTE($R2241,"-",""),"_","")," ",""),SUBSTITUTE(SUBSTITUTE(SUBSTITUTE($D2241,"-",""),"_","")," ",""))),"OK","CHECK")))</f>
        <v/>
      </c>
      <c r="T2241" s="9" t="str">
        <f aca="false">IF($A2241="","",IF(OR($H2241="NOT IN SCHEMATIC",$I2241="MISMATCH",$J2241="MISMATCH",$P2241="MISMATCH",$M2241&lt;&gt;"OK"),"REVIEW","OK"))</f>
        <v/>
      </c>
      <c r="U2241" s="14"/>
      <c r="V2241" s="14"/>
      <c r="W2241" s="17"/>
      <c r="X2241" s="14"/>
    </row>
    <row r="2242" customFormat="false" ht="15" hidden="false" customHeight="false" outlineLevel="0" collapsed="false">
      <c r="A2242" s="9" t="str">
        <f aca="false">IF('3. Layout Parts'!$A2242="","",TRIM('3. Layout Parts'!$A2242))</f>
        <v/>
      </c>
      <c r="B2242" s="9" t="str">
        <f aca="false">IF($A2242="","",'3. Layout Parts'!$D2242)</f>
        <v/>
      </c>
      <c r="C2242" s="9" t="str">
        <f aca="false">IF($A2242="","",'3. Layout Parts'!$B2242)</f>
        <v/>
      </c>
      <c r="D2242" s="9" t="str">
        <f aca="false">IF($A2242="","",'3. Layout Parts'!$C2242)</f>
        <v/>
      </c>
      <c r="E2242" s="9" t="str">
        <f aca="false">IF($A2242="","",IFERROR(INDEX('2. Schematic Parts'!$B$2:$B$3001,MATCH($A2242,'2. Schematic Parts'!$A$2:$A$3001,0)),"NOT FOUND"))</f>
        <v/>
      </c>
      <c r="F2242" s="9" t="str">
        <f aca="false">IF($A2242="","",IFERROR(INDEX('2. Schematic Parts'!$C$2:$C$3001,MATCH($A2242,'2. Schematic Parts'!$A$2:$A$3001,0))&amp;"","NOT FOUND"))</f>
        <v/>
      </c>
      <c r="G2242" s="9" t="str">
        <f aca="false">IF($A2242="","",IFERROR(INDEX('2. Schematic Parts'!$D$2:$D$3001,MATCH($A2242,'2. Schematic Parts'!$A$2:$A$3001,0))&amp;"","NOT FOUND"))</f>
        <v/>
      </c>
      <c r="H2242" s="9" t="str">
        <f aca="false">IF($A2242="","",IF(COUNTIF('2. Schematic Parts'!$A$2:$A$3001,$A2242)=0,"NOT IN SCHEMATIC","OK"))</f>
        <v/>
      </c>
      <c r="I2242" s="9" t="str">
        <f aca="false">IF($A2242="","",IF($H2242="NOT IN SCHEMATIC","",IF(UPPER(TRIM($C2242))=UPPER(TRIM($E2242)),"OK","MISMATCH")))</f>
        <v/>
      </c>
      <c r="J2242" s="9" t="str">
        <f aca="false">IF($A2242="","",IF($H2242="NOT IN SCHEMATIC","",IF($F2242="","NO SCH DECAL",IF($D2242="","",IF(UPPER(TRIM($D2242))=UPPER(TRIM($F2242)),"OK","MISMATCH")))))</f>
        <v/>
      </c>
      <c r="K2242" s="16" t="str">
        <f aca="false">IF($A2242="","",SUMPRODUCT(--ISNUMBER(SEARCH(","&amp;TRIM($A2242)&amp;",",","&amp;SUBSTITUTE('1. Master BOM'!$D$2:$D$400," ","")&amp;","))))</f>
        <v/>
      </c>
      <c r="L2242" s="16" t="str">
        <f aca="false">IF($A2242="","",IF($K2242&lt;&gt;1,0,SUMPRODUCT(ISNUMBER(SEARCH(","&amp;TRIM($A2242)&amp;",",","&amp;SUBSTITUTE('1. Master BOM'!$D$2:$D$400," ","")&amp;","))*ROW('1. Master BOM'!$D$2:$D$400))))</f>
        <v/>
      </c>
      <c r="M2242" s="9" t="str">
        <f aca="false">IF($A2242="","",IF($K2242=0,"NOT IN BOM",IF($K2242&gt;1,"MULTIPLE BOM LINES","OK")))</f>
        <v/>
      </c>
      <c r="N2242" s="9" t="str">
        <f aca="false">IF($A2242="","",IF($L2242=0,"—",INDEX('1. Master BOM'!$A$1:$A$400,$L2242)))</f>
        <v/>
      </c>
      <c r="O2242" s="9" t="str">
        <f aca="false">IF($A2242="","",IF($L2242=0,"—",INDEX('1. Master BOM'!$B$1:$B$400,$L2242)))</f>
        <v/>
      </c>
      <c r="P2242" s="9" t="str">
        <f aca="false">IF($A2242="","",IF(OR($H2242="NOT IN SCHEMATIC",$O2242="—"),"",IF($G2242="","NO SCH PN",IF(UPPER(TRIM($G2242))=UPPER(TRIM($O2242)),"OK","MISMATCH"))))</f>
        <v/>
      </c>
      <c r="Q2242" s="9" t="str">
        <f aca="false">IF($A2242="","",IF($L2242=0,"—",INDEX('1. Master BOM'!$E$1:$E$400,$L2242)))</f>
        <v/>
      </c>
      <c r="R2242" s="9" t="str">
        <f aca="false">IF($A2242="","",IF($L2242=0,"—",IF(T(INDEX('1. Master BOM'!$F$1:$F$400,$L2242))="","(not set)",INDEX('1. Master BOM'!$F$1:$F$400,$L2242))))</f>
        <v/>
      </c>
      <c r="S2242" s="9" t="str">
        <f aca="false">IF($A2242="","",IF(OR($R2242="—",$R2242="(not set)",$D2242=""),"",IF(ISNUMBER(SEARCH(SUBSTITUTE(SUBSTITUTE(SUBSTITUTE($R2242,"-",""),"_","")," ",""),SUBSTITUTE(SUBSTITUTE(SUBSTITUTE($D2242,"-",""),"_","")," ",""))),"OK","CHECK")))</f>
        <v/>
      </c>
      <c r="T2242" s="9" t="str">
        <f aca="false">IF($A2242="","",IF(OR($H2242="NOT IN SCHEMATIC",$I2242="MISMATCH",$J2242="MISMATCH",$P2242="MISMATCH",$M2242&lt;&gt;"OK"),"REVIEW","OK"))</f>
        <v/>
      </c>
      <c r="U2242" s="14"/>
      <c r="V2242" s="14"/>
      <c r="W2242" s="17"/>
      <c r="X2242" s="14"/>
    </row>
    <row r="2243" customFormat="false" ht="15" hidden="false" customHeight="false" outlineLevel="0" collapsed="false">
      <c r="A2243" s="9" t="str">
        <f aca="false">IF('3. Layout Parts'!$A2243="","",TRIM('3. Layout Parts'!$A2243))</f>
        <v/>
      </c>
      <c r="B2243" s="9" t="str">
        <f aca="false">IF($A2243="","",'3. Layout Parts'!$D2243)</f>
        <v/>
      </c>
      <c r="C2243" s="9" t="str">
        <f aca="false">IF($A2243="","",'3. Layout Parts'!$B2243)</f>
        <v/>
      </c>
      <c r="D2243" s="9" t="str">
        <f aca="false">IF($A2243="","",'3. Layout Parts'!$C2243)</f>
        <v/>
      </c>
      <c r="E2243" s="9" t="str">
        <f aca="false">IF($A2243="","",IFERROR(INDEX('2. Schematic Parts'!$B$2:$B$3001,MATCH($A2243,'2. Schematic Parts'!$A$2:$A$3001,0)),"NOT FOUND"))</f>
        <v/>
      </c>
      <c r="F2243" s="9" t="str">
        <f aca="false">IF($A2243="","",IFERROR(INDEX('2. Schematic Parts'!$C$2:$C$3001,MATCH($A2243,'2. Schematic Parts'!$A$2:$A$3001,0))&amp;"","NOT FOUND"))</f>
        <v/>
      </c>
      <c r="G2243" s="9" t="str">
        <f aca="false">IF($A2243="","",IFERROR(INDEX('2. Schematic Parts'!$D$2:$D$3001,MATCH($A2243,'2. Schematic Parts'!$A$2:$A$3001,0))&amp;"","NOT FOUND"))</f>
        <v/>
      </c>
      <c r="H2243" s="9" t="str">
        <f aca="false">IF($A2243="","",IF(COUNTIF('2. Schematic Parts'!$A$2:$A$3001,$A2243)=0,"NOT IN SCHEMATIC","OK"))</f>
        <v/>
      </c>
      <c r="I2243" s="9" t="str">
        <f aca="false">IF($A2243="","",IF($H2243="NOT IN SCHEMATIC","",IF(UPPER(TRIM($C2243))=UPPER(TRIM($E2243)),"OK","MISMATCH")))</f>
        <v/>
      </c>
      <c r="J2243" s="9" t="str">
        <f aca="false">IF($A2243="","",IF($H2243="NOT IN SCHEMATIC","",IF($F2243="","NO SCH DECAL",IF($D2243="","",IF(UPPER(TRIM($D2243))=UPPER(TRIM($F2243)),"OK","MISMATCH")))))</f>
        <v/>
      </c>
      <c r="K2243" s="16" t="str">
        <f aca="false">IF($A2243="","",SUMPRODUCT(--ISNUMBER(SEARCH(","&amp;TRIM($A2243)&amp;",",","&amp;SUBSTITUTE('1. Master BOM'!$D$2:$D$400," ","")&amp;","))))</f>
        <v/>
      </c>
      <c r="L2243" s="16" t="str">
        <f aca="false">IF($A2243="","",IF($K2243&lt;&gt;1,0,SUMPRODUCT(ISNUMBER(SEARCH(","&amp;TRIM($A2243)&amp;",",","&amp;SUBSTITUTE('1. Master BOM'!$D$2:$D$400," ","")&amp;","))*ROW('1. Master BOM'!$D$2:$D$400))))</f>
        <v/>
      </c>
      <c r="M2243" s="9" t="str">
        <f aca="false">IF($A2243="","",IF($K2243=0,"NOT IN BOM",IF($K2243&gt;1,"MULTIPLE BOM LINES","OK")))</f>
        <v/>
      </c>
      <c r="N2243" s="9" t="str">
        <f aca="false">IF($A2243="","",IF($L2243=0,"—",INDEX('1. Master BOM'!$A$1:$A$400,$L2243)))</f>
        <v/>
      </c>
      <c r="O2243" s="9" t="str">
        <f aca="false">IF($A2243="","",IF($L2243=0,"—",INDEX('1. Master BOM'!$B$1:$B$400,$L2243)))</f>
        <v/>
      </c>
      <c r="P2243" s="9" t="str">
        <f aca="false">IF($A2243="","",IF(OR($H2243="NOT IN SCHEMATIC",$O2243="—"),"",IF($G2243="","NO SCH PN",IF(UPPER(TRIM($G2243))=UPPER(TRIM($O2243)),"OK","MISMATCH"))))</f>
        <v/>
      </c>
      <c r="Q2243" s="9" t="str">
        <f aca="false">IF($A2243="","",IF($L2243=0,"—",INDEX('1. Master BOM'!$E$1:$E$400,$L2243)))</f>
        <v/>
      </c>
      <c r="R2243" s="9" t="str">
        <f aca="false">IF($A2243="","",IF($L2243=0,"—",IF(T(INDEX('1. Master BOM'!$F$1:$F$400,$L2243))="","(not set)",INDEX('1. Master BOM'!$F$1:$F$400,$L2243))))</f>
        <v/>
      </c>
      <c r="S2243" s="9" t="str">
        <f aca="false">IF($A2243="","",IF(OR($R2243="—",$R2243="(not set)",$D2243=""),"",IF(ISNUMBER(SEARCH(SUBSTITUTE(SUBSTITUTE(SUBSTITUTE($R2243,"-",""),"_","")," ",""),SUBSTITUTE(SUBSTITUTE(SUBSTITUTE($D2243,"-",""),"_","")," ",""))),"OK","CHECK")))</f>
        <v/>
      </c>
      <c r="T2243" s="9" t="str">
        <f aca="false">IF($A2243="","",IF(OR($H2243="NOT IN SCHEMATIC",$I2243="MISMATCH",$J2243="MISMATCH",$P2243="MISMATCH",$M2243&lt;&gt;"OK"),"REVIEW","OK"))</f>
        <v/>
      </c>
      <c r="U2243" s="14"/>
      <c r="V2243" s="14"/>
      <c r="W2243" s="17"/>
      <c r="X2243" s="14"/>
    </row>
    <row r="2244" customFormat="false" ht="15" hidden="false" customHeight="false" outlineLevel="0" collapsed="false">
      <c r="A2244" s="9" t="str">
        <f aca="false">IF('3. Layout Parts'!$A2244="","",TRIM('3. Layout Parts'!$A2244))</f>
        <v/>
      </c>
      <c r="B2244" s="9" t="str">
        <f aca="false">IF($A2244="","",'3. Layout Parts'!$D2244)</f>
        <v/>
      </c>
      <c r="C2244" s="9" t="str">
        <f aca="false">IF($A2244="","",'3. Layout Parts'!$B2244)</f>
        <v/>
      </c>
      <c r="D2244" s="9" t="str">
        <f aca="false">IF($A2244="","",'3. Layout Parts'!$C2244)</f>
        <v/>
      </c>
      <c r="E2244" s="9" t="str">
        <f aca="false">IF($A2244="","",IFERROR(INDEX('2. Schematic Parts'!$B$2:$B$3001,MATCH($A2244,'2. Schematic Parts'!$A$2:$A$3001,0)),"NOT FOUND"))</f>
        <v/>
      </c>
      <c r="F2244" s="9" t="str">
        <f aca="false">IF($A2244="","",IFERROR(INDEX('2. Schematic Parts'!$C$2:$C$3001,MATCH($A2244,'2. Schematic Parts'!$A$2:$A$3001,0))&amp;"","NOT FOUND"))</f>
        <v/>
      </c>
      <c r="G2244" s="9" t="str">
        <f aca="false">IF($A2244="","",IFERROR(INDEX('2. Schematic Parts'!$D$2:$D$3001,MATCH($A2244,'2. Schematic Parts'!$A$2:$A$3001,0))&amp;"","NOT FOUND"))</f>
        <v/>
      </c>
      <c r="H2244" s="9" t="str">
        <f aca="false">IF($A2244="","",IF(COUNTIF('2. Schematic Parts'!$A$2:$A$3001,$A2244)=0,"NOT IN SCHEMATIC","OK"))</f>
        <v/>
      </c>
      <c r="I2244" s="9" t="str">
        <f aca="false">IF($A2244="","",IF($H2244="NOT IN SCHEMATIC","",IF(UPPER(TRIM($C2244))=UPPER(TRIM($E2244)),"OK","MISMATCH")))</f>
        <v/>
      </c>
      <c r="J2244" s="9" t="str">
        <f aca="false">IF($A2244="","",IF($H2244="NOT IN SCHEMATIC","",IF($F2244="","NO SCH DECAL",IF($D2244="","",IF(UPPER(TRIM($D2244))=UPPER(TRIM($F2244)),"OK","MISMATCH")))))</f>
        <v/>
      </c>
      <c r="K2244" s="16" t="str">
        <f aca="false">IF($A2244="","",SUMPRODUCT(--ISNUMBER(SEARCH(","&amp;TRIM($A2244)&amp;",",","&amp;SUBSTITUTE('1. Master BOM'!$D$2:$D$400," ","")&amp;","))))</f>
        <v/>
      </c>
      <c r="L2244" s="16" t="str">
        <f aca="false">IF($A2244="","",IF($K2244&lt;&gt;1,0,SUMPRODUCT(ISNUMBER(SEARCH(","&amp;TRIM($A2244)&amp;",",","&amp;SUBSTITUTE('1. Master BOM'!$D$2:$D$400," ","")&amp;","))*ROW('1. Master BOM'!$D$2:$D$400))))</f>
        <v/>
      </c>
      <c r="M2244" s="9" t="str">
        <f aca="false">IF($A2244="","",IF($K2244=0,"NOT IN BOM",IF($K2244&gt;1,"MULTIPLE BOM LINES","OK")))</f>
        <v/>
      </c>
      <c r="N2244" s="9" t="str">
        <f aca="false">IF($A2244="","",IF($L2244=0,"—",INDEX('1. Master BOM'!$A$1:$A$400,$L2244)))</f>
        <v/>
      </c>
      <c r="O2244" s="9" t="str">
        <f aca="false">IF($A2244="","",IF($L2244=0,"—",INDEX('1. Master BOM'!$B$1:$B$400,$L2244)))</f>
        <v/>
      </c>
      <c r="P2244" s="9" t="str">
        <f aca="false">IF($A2244="","",IF(OR($H2244="NOT IN SCHEMATIC",$O2244="—"),"",IF($G2244="","NO SCH PN",IF(UPPER(TRIM($G2244))=UPPER(TRIM($O2244)),"OK","MISMATCH"))))</f>
        <v/>
      </c>
      <c r="Q2244" s="9" t="str">
        <f aca="false">IF($A2244="","",IF($L2244=0,"—",INDEX('1. Master BOM'!$E$1:$E$400,$L2244)))</f>
        <v/>
      </c>
      <c r="R2244" s="9" t="str">
        <f aca="false">IF($A2244="","",IF($L2244=0,"—",IF(T(INDEX('1. Master BOM'!$F$1:$F$400,$L2244))="","(not set)",INDEX('1. Master BOM'!$F$1:$F$400,$L2244))))</f>
        <v/>
      </c>
      <c r="S2244" s="9" t="str">
        <f aca="false">IF($A2244="","",IF(OR($R2244="—",$R2244="(not set)",$D2244=""),"",IF(ISNUMBER(SEARCH(SUBSTITUTE(SUBSTITUTE(SUBSTITUTE($R2244,"-",""),"_","")," ",""),SUBSTITUTE(SUBSTITUTE(SUBSTITUTE($D2244,"-",""),"_","")," ",""))),"OK","CHECK")))</f>
        <v/>
      </c>
      <c r="T2244" s="9" t="str">
        <f aca="false">IF($A2244="","",IF(OR($H2244="NOT IN SCHEMATIC",$I2244="MISMATCH",$J2244="MISMATCH",$P2244="MISMATCH",$M2244&lt;&gt;"OK"),"REVIEW","OK"))</f>
        <v/>
      </c>
      <c r="U2244" s="14"/>
      <c r="V2244" s="14"/>
      <c r="W2244" s="17"/>
      <c r="X2244" s="14"/>
    </row>
    <row r="2245" customFormat="false" ht="15" hidden="false" customHeight="false" outlineLevel="0" collapsed="false">
      <c r="A2245" s="9" t="str">
        <f aca="false">IF('3. Layout Parts'!$A2245="","",TRIM('3. Layout Parts'!$A2245))</f>
        <v/>
      </c>
      <c r="B2245" s="9" t="str">
        <f aca="false">IF($A2245="","",'3. Layout Parts'!$D2245)</f>
        <v/>
      </c>
      <c r="C2245" s="9" t="str">
        <f aca="false">IF($A2245="","",'3. Layout Parts'!$B2245)</f>
        <v/>
      </c>
      <c r="D2245" s="9" t="str">
        <f aca="false">IF($A2245="","",'3. Layout Parts'!$C2245)</f>
        <v/>
      </c>
      <c r="E2245" s="9" t="str">
        <f aca="false">IF($A2245="","",IFERROR(INDEX('2. Schematic Parts'!$B$2:$B$3001,MATCH($A2245,'2. Schematic Parts'!$A$2:$A$3001,0)),"NOT FOUND"))</f>
        <v/>
      </c>
      <c r="F2245" s="9" t="str">
        <f aca="false">IF($A2245="","",IFERROR(INDEX('2. Schematic Parts'!$C$2:$C$3001,MATCH($A2245,'2. Schematic Parts'!$A$2:$A$3001,0))&amp;"","NOT FOUND"))</f>
        <v/>
      </c>
      <c r="G2245" s="9" t="str">
        <f aca="false">IF($A2245="","",IFERROR(INDEX('2. Schematic Parts'!$D$2:$D$3001,MATCH($A2245,'2. Schematic Parts'!$A$2:$A$3001,0))&amp;"","NOT FOUND"))</f>
        <v/>
      </c>
      <c r="H2245" s="9" t="str">
        <f aca="false">IF($A2245="","",IF(COUNTIF('2. Schematic Parts'!$A$2:$A$3001,$A2245)=0,"NOT IN SCHEMATIC","OK"))</f>
        <v/>
      </c>
      <c r="I2245" s="9" t="str">
        <f aca="false">IF($A2245="","",IF($H2245="NOT IN SCHEMATIC","",IF(UPPER(TRIM($C2245))=UPPER(TRIM($E2245)),"OK","MISMATCH")))</f>
        <v/>
      </c>
      <c r="J2245" s="9" t="str">
        <f aca="false">IF($A2245="","",IF($H2245="NOT IN SCHEMATIC","",IF($F2245="","NO SCH DECAL",IF($D2245="","",IF(UPPER(TRIM($D2245))=UPPER(TRIM($F2245)),"OK","MISMATCH")))))</f>
        <v/>
      </c>
      <c r="K2245" s="16" t="str">
        <f aca="false">IF($A2245="","",SUMPRODUCT(--ISNUMBER(SEARCH(","&amp;TRIM($A2245)&amp;",",","&amp;SUBSTITUTE('1. Master BOM'!$D$2:$D$400," ","")&amp;","))))</f>
        <v/>
      </c>
      <c r="L2245" s="16" t="str">
        <f aca="false">IF($A2245="","",IF($K2245&lt;&gt;1,0,SUMPRODUCT(ISNUMBER(SEARCH(","&amp;TRIM($A2245)&amp;",",","&amp;SUBSTITUTE('1. Master BOM'!$D$2:$D$400," ","")&amp;","))*ROW('1. Master BOM'!$D$2:$D$400))))</f>
        <v/>
      </c>
      <c r="M2245" s="9" t="str">
        <f aca="false">IF($A2245="","",IF($K2245=0,"NOT IN BOM",IF($K2245&gt;1,"MULTIPLE BOM LINES","OK")))</f>
        <v/>
      </c>
      <c r="N2245" s="9" t="str">
        <f aca="false">IF($A2245="","",IF($L2245=0,"—",INDEX('1. Master BOM'!$A$1:$A$400,$L2245)))</f>
        <v/>
      </c>
      <c r="O2245" s="9" t="str">
        <f aca="false">IF($A2245="","",IF($L2245=0,"—",INDEX('1. Master BOM'!$B$1:$B$400,$L2245)))</f>
        <v/>
      </c>
      <c r="P2245" s="9" t="str">
        <f aca="false">IF($A2245="","",IF(OR($H2245="NOT IN SCHEMATIC",$O2245="—"),"",IF($G2245="","NO SCH PN",IF(UPPER(TRIM($G2245))=UPPER(TRIM($O2245)),"OK","MISMATCH"))))</f>
        <v/>
      </c>
      <c r="Q2245" s="9" t="str">
        <f aca="false">IF($A2245="","",IF($L2245=0,"—",INDEX('1. Master BOM'!$E$1:$E$400,$L2245)))</f>
        <v/>
      </c>
      <c r="R2245" s="9" t="str">
        <f aca="false">IF($A2245="","",IF($L2245=0,"—",IF(T(INDEX('1. Master BOM'!$F$1:$F$400,$L2245))="","(not set)",INDEX('1. Master BOM'!$F$1:$F$400,$L2245))))</f>
        <v/>
      </c>
      <c r="S2245" s="9" t="str">
        <f aca="false">IF($A2245="","",IF(OR($R2245="—",$R2245="(not set)",$D2245=""),"",IF(ISNUMBER(SEARCH(SUBSTITUTE(SUBSTITUTE(SUBSTITUTE($R2245,"-",""),"_","")," ",""),SUBSTITUTE(SUBSTITUTE(SUBSTITUTE($D2245,"-",""),"_","")," ",""))),"OK","CHECK")))</f>
        <v/>
      </c>
      <c r="T2245" s="9" t="str">
        <f aca="false">IF($A2245="","",IF(OR($H2245="NOT IN SCHEMATIC",$I2245="MISMATCH",$J2245="MISMATCH",$P2245="MISMATCH",$M2245&lt;&gt;"OK"),"REVIEW","OK"))</f>
        <v/>
      </c>
      <c r="U2245" s="14"/>
      <c r="V2245" s="14"/>
      <c r="W2245" s="17"/>
      <c r="X2245" s="14"/>
    </row>
    <row r="2246" customFormat="false" ht="15" hidden="false" customHeight="false" outlineLevel="0" collapsed="false">
      <c r="A2246" s="9" t="str">
        <f aca="false">IF('3. Layout Parts'!$A2246="","",TRIM('3. Layout Parts'!$A2246))</f>
        <v/>
      </c>
      <c r="B2246" s="9" t="str">
        <f aca="false">IF($A2246="","",'3. Layout Parts'!$D2246)</f>
        <v/>
      </c>
      <c r="C2246" s="9" t="str">
        <f aca="false">IF($A2246="","",'3. Layout Parts'!$B2246)</f>
        <v/>
      </c>
      <c r="D2246" s="9" t="str">
        <f aca="false">IF($A2246="","",'3. Layout Parts'!$C2246)</f>
        <v/>
      </c>
      <c r="E2246" s="9" t="str">
        <f aca="false">IF($A2246="","",IFERROR(INDEX('2. Schematic Parts'!$B$2:$B$3001,MATCH($A2246,'2. Schematic Parts'!$A$2:$A$3001,0)),"NOT FOUND"))</f>
        <v/>
      </c>
      <c r="F2246" s="9" t="str">
        <f aca="false">IF($A2246="","",IFERROR(INDEX('2. Schematic Parts'!$C$2:$C$3001,MATCH($A2246,'2. Schematic Parts'!$A$2:$A$3001,0))&amp;"","NOT FOUND"))</f>
        <v/>
      </c>
      <c r="G2246" s="9" t="str">
        <f aca="false">IF($A2246="","",IFERROR(INDEX('2. Schematic Parts'!$D$2:$D$3001,MATCH($A2246,'2. Schematic Parts'!$A$2:$A$3001,0))&amp;"","NOT FOUND"))</f>
        <v/>
      </c>
      <c r="H2246" s="9" t="str">
        <f aca="false">IF($A2246="","",IF(COUNTIF('2. Schematic Parts'!$A$2:$A$3001,$A2246)=0,"NOT IN SCHEMATIC","OK"))</f>
        <v/>
      </c>
      <c r="I2246" s="9" t="str">
        <f aca="false">IF($A2246="","",IF($H2246="NOT IN SCHEMATIC","",IF(UPPER(TRIM($C2246))=UPPER(TRIM($E2246)),"OK","MISMATCH")))</f>
        <v/>
      </c>
      <c r="J2246" s="9" t="str">
        <f aca="false">IF($A2246="","",IF($H2246="NOT IN SCHEMATIC","",IF($F2246="","NO SCH DECAL",IF($D2246="","",IF(UPPER(TRIM($D2246))=UPPER(TRIM($F2246)),"OK","MISMATCH")))))</f>
        <v/>
      </c>
      <c r="K2246" s="16" t="str">
        <f aca="false">IF($A2246="","",SUMPRODUCT(--ISNUMBER(SEARCH(","&amp;TRIM($A2246)&amp;",",","&amp;SUBSTITUTE('1. Master BOM'!$D$2:$D$400," ","")&amp;","))))</f>
        <v/>
      </c>
      <c r="L2246" s="16" t="str">
        <f aca="false">IF($A2246="","",IF($K2246&lt;&gt;1,0,SUMPRODUCT(ISNUMBER(SEARCH(","&amp;TRIM($A2246)&amp;",",","&amp;SUBSTITUTE('1. Master BOM'!$D$2:$D$400," ","")&amp;","))*ROW('1. Master BOM'!$D$2:$D$400))))</f>
        <v/>
      </c>
      <c r="M2246" s="9" t="str">
        <f aca="false">IF($A2246="","",IF($K2246=0,"NOT IN BOM",IF($K2246&gt;1,"MULTIPLE BOM LINES","OK")))</f>
        <v/>
      </c>
      <c r="N2246" s="9" t="str">
        <f aca="false">IF($A2246="","",IF($L2246=0,"—",INDEX('1. Master BOM'!$A$1:$A$400,$L2246)))</f>
        <v/>
      </c>
      <c r="O2246" s="9" t="str">
        <f aca="false">IF($A2246="","",IF($L2246=0,"—",INDEX('1. Master BOM'!$B$1:$B$400,$L2246)))</f>
        <v/>
      </c>
      <c r="P2246" s="9" t="str">
        <f aca="false">IF($A2246="","",IF(OR($H2246="NOT IN SCHEMATIC",$O2246="—"),"",IF($G2246="","NO SCH PN",IF(UPPER(TRIM($G2246))=UPPER(TRIM($O2246)),"OK","MISMATCH"))))</f>
        <v/>
      </c>
      <c r="Q2246" s="9" t="str">
        <f aca="false">IF($A2246="","",IF($L2246=0,"—",INDEX('1. Master BOM'!$E$1:$E$400,$L2246)))</f>
        <v/>
      </c>
      <c r="R2246" s="9" t="str">
        <f aca="false">IF($A2246="","",IF($L2246=0,"—",IF(T(INDEX('1. Master BOM'!$F$1:$F$400,$L2246))="","(not set)",INDEX('1. Master BOM'!$F$1:$F$400,$L2246))))</f>
        <v/>
      </c>
      <c r="S2246" s="9" t="str">
        <f aca="false">IF($A2246="","",IF(OR($R2246="—",$R2246="(not set)",$D2246=""),"",IF(ISNUMBER(SEARCH(SUBSTITUTE(SUBSTITUTE(SUBSTITUTE($R2246,"-",""),"_","")," ",""),SUBSTITUTE(SUBSTITUTE(SUBSTITUTE($D2246,"-",""),"_","")," ",""))),"OK","CHECK")))</f>
        <v/>
      </c>
      <c r="T2246" s="9" t="str">
        <f aca="false">IF($A2246="","",IF(OR($H2246="NOT IN SCHEMATIC",$I2246="MISMATCH",$J2246="MISMATCH",$P2246="MISMATCH",$M2246&lt;&gt;"OK"),"REVIEW","OK"))</f>
        <v/>
      </c>
      <c r="U2246" s="14"/>
      <c r="V2246" s="14"/>
      <c r="W2246" s="17"/>
      <c r="X2246" s="14"/>
    </row>
    <row r="2247" customFormat="false" ht="15" hidden="false" customHeight="false" outlineLevel="0" collapsed="false">
      <c r="A2247" s="9" t="str">
        <f aca="false">IF('3. Layout Parts'!$A2247="","",TRIM('3. Layout Parts'!$A2247))</f>
        <v/>
      </c>
      <c r="B2247" s="9" t="str">
        <f aca="false">IF($A2247="","",'3. Layout Parts'!$D2247)</f>
        <v/>
      </c>
      <c r="C2247" s="9" t="str">
        <f aca="false">IF($A2247="","",'3. Layout Parts'!$B2247)</f>
        <v/>
      </c>
      <c r="D2247" s="9" t="str">
        <f aca="false">IF($A2247="","",'3. Layout Parts'!$C2247)</f>
        <v/>
      </c>
      <c r="E2247" s="9" t="str">
        <f aca="false">IF($A2247="","",IFERROR(INDEX('2. Schematic Parts'!$B$2:$B$3001,MATCH($A2247,'2. Schematic Parts'!$A$2:$A$3001,0)),"NOT FOUND"))</f>
        <v/>
      </c>
      <c r="F2247" s="9" t="str">
        <f aca="false">IF($A2247="","",IFERROR(INDEX('2. Schematic Parts'!$C$2:$C$3001,MATCH($A2247,'2. Schematic Parts'!$A$2:$A$3001,0))&amp;"","NOT FOUND"))</f>
        <v/>
      </c>
      <c r="G2247" s="9" t="str">
        <f aca="false">IF($A2247="","",IFERROR(INDEX('2. Schematic Parts'!$D$2:$D$3001,MATCH($A2247,'2. Schematic Parts'!$A$2:$A$3001,0))&amp;"","NOT FOUND"))</f>
        <v/>
      </c>
      <c r="H2247" s="9" t="str">
        <f aca="false">IF($A2247="","",IF(COUNTIF('2. Schematic Parts'!$A$2:$A$3001,$A2247)=0,"NOT IN SCHEMATIC","OK"))</f>
        <v/>
      </c>
      <c r="I2247" s="9" t="str">
        <f aca="false">IF($A2247="","",IF($H2247="NOT IN SCHEMATIC","",IF(UPPER(TRIM($C2247))=UPPER(TRIM($E2247)),"OK","MISMATCH")))</f>
        <v/>
      </c>
      <c r="J2247" s="9" t="str">
        <f aca="false">IF($A2247="","",IF($H2247="NOT IN SCHEMATIC","",IF($F2247="","NO SCH DECAL",IF($D2247="","",IF(UPPER(TRIM($D2247))=UPPER(TRIM($F2247)),"OK","MISMATCH")))))</f>
        <v/>
      </c>
      <c r="K2247" s="16" t="str">
        <f aca="false">IF($A2247="","",SUMPRODUCT(--ISNUMBER(SEARCH(","&amp;TRIM($A2247)&amp;",",","&amp;SUBSTITUTE('1. Master BOM'!$D$2:$D$400," ","")&amp;","))))</f>
        <v/>
      </c>
      <c r="L2247" s="16" t="str">
        <f aca="false">IF($A2247="","",IF($K2247&lt;&gt;1,0,SUMPRODUCT(ISNUMBER(SEARCH(","&amp;TRIM($A2247)&amp;",",","&amp;SUBSTITUTE('1. Master BOM'!$D$2:$D$400," ","")&amp;","))*ROW('1. Master BOM'!$D$2:$D$400))))</f>
        <v/>
      </c>
      <c r="M2247" s="9" t="str">
        <f aca="false">IF($A2247="","",IF($K2247=0,"NOT IN BOM",IF($K2247&gt;1,"MULTIPLE BOM LINES","OK")))</f>
        <v/>
      </c>
      <c r="N2247" s="9" t="str">
        <f aca="false">IF($A2247="","",IF($L2247=0,"—",INDEX('1. Master BOM'!$A$1:$A$400,$L2247)))</f>
        <v/>
      </c>
      <c r="O2247" s="9" t="str">
        <f aca="false">IF($A2247="","",IF($L2247=0,"—",INDEX('1. Master BOM'!$B$1:$B$400,$L2247)))</f>
        <v/>
      </c>
      <c r="P2247" s="9" t="str">
        <f aca="false">IF($A2247="","",IF(OR($H2247="NOT IN SCHEMATIC",$O2247="—"),"",IF($G2247="","NO SCH PN",IF(UPPER(TRIM($G2247))=UPPER(TRIM($O2247)),"OK","MISMATCH"))))</f>
        <v/>
      </c>
      <c r="Q2247" s="9" t="str">
        <f aca="false">IF($A2247="","",IF($L2247=0,"—",INDEX('1. Master BOM'!$E$1:$E$400,$L2247)))</f>
        <v/>
      </c>
      <c r="R2247" s="9" t="str">
        <f aca="false">IF($A2247="","",IF($L2247=0,"—",IF(T(INDEX('1. Master BOM'!$F$1:$F$400,$L2247))="","(not set)",INDEX('1. Master BOM'!$F$1:$F$400,$L2247))))</f>
        <v/>
      </c>
      <c r="S2247" s="9" t="str">
        <f aca="false">IF($A2247="","",IF(OR($R2247="—",$R2247="(not set)",$D2247=""),"",IF(ISNUMBER(SEARCH(SUBSTITUTE(SUBSTITUTE(SUBSTITUTE($R2247,"-",""),"_","")," ",""),SUBSTITUTE(SUBSTITUTE(SUBSTITUTE($D2247,"-",""),"_","")," ",""))),"OK","CHECK")))</f>
        <v/>
      </c>
      <c r="T2247" s="9" t="str">
        <f aca="false">IF($A2247="","",IF(OR($H2247="NOT IN SCHEMATIC",$I2247="MISMATCH",$J2247="MISMATCH",$P2247="MISMATCH",$M2247&lt;&gt;"OK"),"REVIEW","OK"))</f>
        <v/>
      </c>
      <c r="U2247" s="14"/>
      <c r="V2247" s="14"/>
      <c r="W2247" s="17"/>
      <c r="X2247" s="14"/>
    </row>
    <row r="2248" customFormat="false" ht="15" hidden="false" customHeight="false" outlineLevel="0" collapsed="false">
      <c r="A2248" s="9" t="str">
        <f aca="false">IF('3. Layout Parts'!$A2248="","",TRIM('3. Layout Parts'!$A2248))</f>
        <v/>
      </c>
      <c r="B2248" s="9" t="str">
        <f aca="false">IF($A2248="","",'3. Layout Parts'!$D2248)</f>
        <v/>
      </c>
      <c r="C2248" s="9" t="str">
        <f aca="false">IF($A2248="","",'3. Layout Parts'!$B2248)</f>
        <v/>
      </c>
      <c r="D2248" s="9" t="str">
        <f aca="false">IF($A2248="","",'3. Layout Parts'!$C2248)</f>
        <v/>
      </c>
      <c r="E2248" s="9" t="str">
        <f aca="false">IF($A2248="","",IFERROR(INDEX('2. Schematic Parts'!$B$2:$B$3001,MATCH($A2248,'2. Schematic Parts'!$A$2:$A$3001,0)),"NOT FOUND"))</f>
        <v/>
      </c>
      <c r="F2248" s="9" t="str">
        <f aca="false">IF($A2248="","",IFERROR(INDEX('2. Schematic Parts'!$C$2:$C$3001,MATCH($A2248,'2. Schematic Parts'!$A$2:$A$3001,0))&amp;"","NOT FOUND"))</f>
        <v/>
      </c>
      <c r="G2248" s="9" t="str">
        <f aca="false">IF($A2248="","",IFERROR(INDEX('2. Schematic Parts'!$D$2:$D$3001,MATCH($A2248,'2. Schematic Parts'!$A$2:$A$3001,0))&amp;"","NOT FOUND"))</f>
        <v/>
      </c>
      <c r="H2248" s="9" t="str">
        <f aca="false">IF($A2248="","",IF(COUNTIF('2. Schematic Parts'!$A$2:$A$3001,$A2248)=0,"NOT IN SCHEMATIC","OK"))</f>
        <v/>
      </c>
      <c r="I2248" s="9" t="str">
        <f aca="false">IF($A2248="","",IF($H2248="NOT IN SCHEMATIC","",IF(UPPER(TRIM($C2248))=UPPER(TRIM($E2248)),"OK","MISMATCH")))</f>
        <v/>
      </c>
      <c r="J2248" s="9" t="str">
        <f aca="false">IF($A2248="","",IF($H2248="NOT IN SCHEMATIC","",IF($F2248="","NO SCH DECAL",IF($D2248="","",IF(UPPER(TRIM($D2248))=UPPER(TRIM($F2248)),"OK","MISMATCH")))))</f>
        <v/>
      </c>
      <c r="K2248" s="16" t="str">
        <f aca="false">IF($A2248="","",SUMPRODUCT(--ISNUMBER(SEARCH(","&amp;TRIM($A2248)&amp;",",","&amp;SUBSTITUTE('1. Master BOM'!$D$2:$D$400," ","")&amp;","))))</f>
        <v/>
      </c>
      <c r="L2248" s="16" t="str">
        <f aca="false">IF($A2248="","",IF($K2248&lt;&gt;1,0,SUMPRODUCT(ISNUMBER(SEARCH(","&amp;TRIM($A2248)&amp;",",","&amp;SUBSTITUTE('1. Master BOM'!$D$2:$D$400," ","")&amp;","))*ROW('1. Master BOM'!$D$2:$D$400))))</f>
        <v/>
      </c>
      <c r="M2248" s="9" t="str">
        <f aca="false">IF($A2248="","",IF($K2248=0,"NOT IN BOM",IF($K2248&gt;1,"MULTIPLE BOM LINES","OK")))</f>
        <v/>
      </c>
      <c r="N2248" s="9" t="str">
        <f aca="false">IF($A2248="","",IF($L2248=0,"—",INDEX('1. Master BOM'!$A$1:$A$400,$L2248)))</f>
        <v/>
      </c>
      <c r="O2248" s="9" t="str">
        <f aca="false">IF($A2248="","",IF($L2248=0,"—",INDEX('1. Master BOM'!$B$1:$B$400,$L2248)))</f>
        <v/>
      </c>
      <c r="P2248" s="9" t="str">
        <f aca="false">IF($A2248="","",IF(OR($H2248="NOT IN SCHEMATIC",$O2248="—"),"",IF($G2248="","NO SCH PN",IF(UPPER(TRIM($G2248))=UPPER(TRIM($O2248)),"OK","MISMATCH"))))</f>
        <v/>
      </c>
      <c r="Q2248" s="9" t="str">
        <f aca="false">IF($A2248="","",IF($L2248=0,"—",INDEX('1. Master BOM'!$E$1:$E$400,$L2248)))</f>
        <v/>
      </c>
      <c r="R2248" s="9" t="str">
        <f aca="false">IF($A2248="","",IF($L2248=0,"—",IF(T(INDEX('1. Master BOM'!$F$1:$F$400,$L2248))="","(not set)",INDEX('1. Master BOM'!$F$1:$F$400,$L2248))))</f>
        <v/>
      </c>
      <c r="S2248" s="9" t="str">
        <f aca="false">IF($A2248="","",IF(OR($R2248="—",$R2248="(not set)",$D2248=""),"",IF(ISNUMBER(SEARCH(SUBSTITUTE(SUBSTITUTE(SUBSTITUTE($R2248,"-",""),"_","")," ",""),SUBSTITUTE(SUBSTITUTE(SUBSTITUTE($D2248,"-",""),"_","")," ",""))),"OK","CHECK")))</f>
        <v/>
      </c>
      <c r="T2248" s="9" t="str">
        <f aca="false">IF($A2248="","",IF(OR($H2248="NOT IN SCHEMATIC",$I2248="MISMATCH",$J2248="MISMATCH",$P2248="MISMATCH",$M2248&lt;&gt;"OK"),"REVIEW","OK"))</f>
        <v/>
      </c>
      <c r="U2248" s="14"/>
      <c r="V2248" s="14"/>
      <c r="W2248" s="17"/>
      <c r="X2248" s="14"/>
    </row>
    <row r="2249" customFormat="false" ht="15" hidden="false" customHeight="false" outlineLevel="0" collapsed="false">
      <c r="A2249" s="9" t="str">
        <f aca="false">IF('3. Layout Parts'!$A2249="","",TRIM('3. Layout Parts'!$A2249))</f>
        <v/>
      </c>
      <c r="B2249" s="9" t="str">
        <f aca="false">IF($A2249="","",'3. Layout Parts'!$D2249)</f>
        <v/>
      </c>
      <c r="C2249" s="9" t="str">
        <f aca="false">IF($A2249="","",'3. Layout Parts'!$B2249)</f>
        <v/>
      </c>
      <c r="D2249" s="9" t="str">
        <f aca="false">IF($A2249="","",'3. Layout Parts'!$C2249)</f>
        <v/>
      </c>
      <c r="E2249" s="9" t="str">
        <f aca="false">IF($A2249="","",IFERROR(INDEX('2. Schematic Parts'!$B$2:$B$3001,MATCH($A2249,'2. Schematic Parts'!$A$2:$A$3001,0)),"NOT FOUND"))</f>
        <v/>
      </c>
      <c r="F2249" s="9" t="str">
        <f aca="false">IF($A2249="","",IFERROR(INDEX('2. Schematic Parts'!$C$2:$C$3001,MATCH($A2249,'2. Schematic Parts'!$A$2:$A$3001,0))&amp;"","NOT FOUND"))</f>
        <v/>
      </c>
      <c r="G2249" s="9" t="str">
        <f aca="false">IF($A2249="","",IFERROR(INDEX('2. Schematic Parts'!$D$2:$D$3001,MATCH($A2249,'2. Schematic Parts'!$A$2:$A$3001,0))&amp;"","NOT FOUND"))</f>
        <v/>
      </c>
      <c r="H2249" s="9" t="str">
        <f aca="false">IF($A2249="","",IF(COUNTIF('2. Schematic Parts'!$A$2:$A$3001,$A2249)=0,"NOT IN SCHEMATIC","OK"))</f>
        <v/>
      </c>
      <c r="I2249" s="9" t="str">
        <f aca="false">IF($A2249="","",IF($H2249="NOT IN SCHEMATIC","",IF(UPPER(TRIM($C2249))=UPPER(TRIM($E2249)),"OK","MISMATCH")))</f>
        <v/>
      </c>
      <c r="J2249" s="9" t="str">
        <f aca="false">IF($A2249="","",IF($H2249="NOT IN SCHEMATIC","",IF($F2249="","NO SCH DECAL",IF($D2249="","",IF(UPPER(TRIM($D2249))=UPPER(TRIM($F2249)),"OK","MISMATCH")))))</f>
        <v/>
      </c>
      <c r="K2249" s="16" t="str">
        <f aca="false">IF($A2249="","",SUMPRODUCT(--ISNUMBER(SEARCH(","&amp;TRIM($A2249)&amp;",",","&amp;SUBSTITUTE('1. Master BOM'!$D$2:$D$400," ","")&amp;","))))</f>
        <v/>
      </c>
      <c r="L2249" s="16" t="str">
        <f aca="false">IF($A2249="","",IF($K2249&lt;&gt;1,0,SUMPRODUCT(ISNUMBER(SEARCH(","&amp;TRIM($A2249)&amp;",",","&amp;SUBSTITUTE('1. Master BOM'!$D$2:$D$400," ","")&amp;","))*ROW('1. Master BOM'!$D$2:$D$400))))</f>
        <v/>
      </c>
      <c r="M2249" s="9" t="str">
        <f aca="false">IF($A2249="","",IF($K2249=0,"NOT IN BOM",IF($K2249&gt;1,"MULTIPLE BOM LINES","OK")))</f>
        <v/>
      </c>
      <c r="N2249" s="9" t="str">
        <f aca="false">IF($A2249="","",IF($L2249=0,"—",INDEX('1. Master BOM'!$A$1:$A$400,$L2249)))</f>
        <v/>
      </c>
      <c r="O2249" s="9" t="str">
        <f aca="false">IF($A2249="","",IF($L2249=0,"—",INDEX('1. Master BOM'!$B$1:$B$400,$L2249)))</f>
        <v/>
      </c>
      <c r="P2249" s="9" t="str">
        <f aca="false">IF($A2249="","",IF(OR($H2249="NOT IN SCHEMATIC",$O2249="—"),"",IF($G2249="","NO SCH PN",IF(UPPER(TRIM($G2249))=UPPER(TRIM($O2249)),"OK","MISMATCH"))))</f>
        <v/>
      </c>
      <c r="Q2249" s="9" t="str">
        <f aca="false">IF($A2249="","",IF($L2249=0,"—",INDEX('1. Master BOM'!$E$1:$E$400,$L2249)))</f>
        <v/>
      </c>
      <c r="R2249" s="9" t="str">
        <f aca="false">IF($A2249="","",IF($L2249=0,"—",IF(T(INDEX('1. Master BOM'!$F$1:$F$400,$L2249))="","(not set)",INDEX('1. Master BOM'!$F$1:$F$400,$L2249))))</f>
        <v/>
      </c>
      <c r="S2249" s="9" t="str">
        <f aca="false">IF($A2249="","",IF(OR($R2249="—",$R2249="(not set)",$D2249=""),"",IF(ISNUMBER(SEARCH(SUBSTITUTE(SUBSTITUTE(SUBSTITUTE($R2249,"-",""),"_","")," ",""),SUBSTITUTE(SUBSTITUTE(SUBSTITUTE($D2249,"-",""),"_","")," ",""))),"OK","CHECK")))</f>
        <v/>
      </c>
      <c r="T2249" s="9" t="str">
        <f aca="false">IF($A2249="","",IF(OR($H2249="NOT IN SCHEMATIC",$I2249="MISMATCH",$J2249="MISMATCH",$P2249="MISMATCH",$M2249&lt;&gt;"OK"),"REVIEW","OK"))</f>
        <v/>
      </c>
      <c r="U2249" s="14"/>
      <c r="V2249" s="14"/>
      <c r="W2249" s="17"/>
      <c r="X2249" s="14"/>
    </row>
    <row r="2250" customFormat="false" ht="15" hidden="false" customHeight="false" outlineLevel="0" collapsed="false">
      <c r="A2250" s="9" t="str">
        <f aca="false">IF('3. Layout Parts'!$A2250="","",TRIM('3. Layout Parts'!$A2250))</f>
        <v/>
      </c>
      <c r="B2250" s="9" t="str">
        <f aca="false">IF($A2250="","",'3. Layout Parts'!$D2250)</f>
        <v/>
      </c>
      <c r="C2250" s="9" t="str">
        <f aca="false">IF($A2250="","",'3. Layout Parts'!$B2250)</f>
        <v/>
      </c>
      <c r="D2250" s="9" t="str">
        <f aca="false">IF($A2250="","",'3. Layout Parts'!$C2250)</f>
        <v/>
      </c>
      <c r="E2250" s="9" t="str">
        <f aca="false">IF($A2250="","",IFERROR(INDEX('2. Schematic Parts'!$B$2:$B$3001,MATCH($A2250,'2. Schematic Parts'!$A$2:$A$3001,0)),"NOT FOUND"))</f>
        <v/>
      </c>
      <c r="F2250" s="9" t="str">
        <f aca="false">IF($A2250="","",IFERROR(INDEX('2. Schematic Parts'!$C$2:$C$3001,MATCH($A2250,'2. Schematic Parts'!$A$2:$A$3001,0))&amp;"","NOT FOUND"))</f>
        <v/>
      </c>
      <c r="G2250" s="9" t="str">
        <f aca="false">IF($A2250="","",IFERROR(INDEX('2. Schematic Parts'!$D$2:$D$3001,MATCH($A2250,'2. Schematic Parts'!$A$2:$A$3001,0))&amp;"","NOT FOUND"))</f>
        <v/>
      </c>
      <c r="H2250" s="9" t="str">
        <f aca="false">IF($A2250="","",IF(COUNTIF('2. Schematic Parts'!$A$2:$A$3001,$A2250)=0,"NOT IN SCHEMATIC","OK"))</f>
        <v/>
      </c>
      <c r="I2250" s="9" t="str">
        <f aca="false">IF($A2250="","",IF($H2250="NOT IN SCHEMATIC","",IF(UPPER(TRIM($C2250))=UPPER(TRIM($E2250)),"OK","MISMATCH")))</f>
        <v/>
      </c>
      <c r="J2250" s="9" t="str">
        <f aca="false">IF($A2250="","",IF($H2250="NOT IN SCHEMATIC","",IF($F2250="","NO SCH DECAL",IF($D2250="","",IF(UPPER(TRIM($D2250))=UPPER(TRIM($F2250)),"OK","MISMATCH")))))</f>
        <v/>
      </c>
      <c r="K2250" s="16" t="str">
        <f aca="false">IF($A2250="","",SUMPRODUCT(--ISNUMBER(SEARCH(","&amp;TRIM($A2250)&amp;",",","&amp;SUBSTITUTE('1. Master BOM'!$D$2:$D$400," ","")&amp;","))))</f>
        <v/>
      </c>
      <c r="L2250" s="16" t="str">
        <f aca="false">IF($A2250="","",IF($K2250&lt;&gt;1,0,SUMPRODUCT(ISNUMBER(SEARCH(","&amp;TRIM($A2250)&amp;",",","&amp;SUBSTITUTE('1. Master BOM'!$D$2:$D$400," ","")&amp;","))*ROW('1. Master BOM'!$D$2:$D$400))))</f>
        <v/>
      </c>
      <c r="M2250" s="9" t="str">
        <f aca="false">IF($A2250="","",IF($K2250=0,"NOT IN BOM",IF($K2250&gt;1,"MULTIPLE BOM LINES","OK")))</f>
        <v/>
      </c>
      <c r="N2250" s="9" t="str">
        <f aca="false">IF($A2250="","",IF($L2250=0,"—",INDEX('1. Master BOM'!$A$1:$A$400,$L2250)))</f>
        <v/>
      </c>
      <c r="O2250" s="9" t="str">
        <f aca="false">IF($A2250="","",IF($L2250=0,"—",INDEX('1. Master BOM'!$B$1:$B$400,$L2250)))</f>
        <v/>
      </c>
      <c r="P2250" s="9" t="str">
        <f aca="false">IF($A2250="","",IF(OR($H2250="NOT IN SCHEMATIC",$O2250="—"),"",IF($G2250="","NO SCH PN",IF(UPPER(TRIM($G2250))=UPPER(TRIM($O2250)),"OK","MISMATCH"))))</f>
        <v/>
      </c>
      <c r="Q2250" s="9" t="str">
        <f aca="false">IF($A2250="","",IF($L2250=0,"—",INDEX('1. Master BOM'!$E$1:$E$400,$L2250)))</f>
        <v/>
      </c>
      <c r="R2250" s="9" t="str">
        <f aca="false">IF($A2250="","",IF($L2250=0,"—",IF(T(INDEX('1. Master BOM'!$F$1:$F$400,$L2250))="","(not set)",INDEX('1. Master BOM'!$F$1:$F$400,$L2250))))</f>
        <v/>
      </c>
      <c r="S2250" s="9" t="str">
        <f aca="false">IF($A2250="","",IF(OR($R2250="—",$R2250="(not set)",$D2250=""),"",IF(ISNUMBER(SEARCH(SUBSTITUTE(SUBSTITUTE(SUBSTITUTE($R2250,"-",""),"_","")," ",""),SUBSTITUTE(SUBSTITUTE(SUBSTITUTE($D2250,"-",""),"_","")," ",""))),"OK","CHECK")))</f>
        <v/>
      </c>
      <c r="T2250" s="9" t="str">
        <f aca="false">IF($A2250="","",IF(OR($H2250="NOT IN SCHEMATIC",$I2250="MISMATCH",$J2250="MISMATCH",$P2250="MISMATCH",$M2250&lt;&gt;"OK"),"REVIEW","OK"))</f>
        <v/>
      </c>
      <c r="U2250" s="14"/>
      <c r="V2250" s="14"/>
      <c r="W2250" s="17"/>
      <c r="X2250" s="14"/>
    </row>
    <row r="2251" customFormat="false" ht="15" hidden="false" customHeight="false" outlineLevel="0" collapsed="false">
      <c r="A2251" s="9" t="str">
        <f aca="false">IF('3. Layout Parts'!$A2251="","",TRIM('3. Layout Parts'!$A2251))</f>
        <v/>
      </c>
      <c r="B2251" s="9" t="str">
        <f aca="false">IF($A2251="","",'3. Layout Parts'!$D2251)</f>
        <v/>
      </c>
      <c r="C2251" s="9" t="str">
        <f aca="false">IF($A2251="","",'3. Layout Parts'!$B2251)</f>
        <v/>
      </c>
      <c r="D2251" s="9" t="str">
        <f aca="false">IF($A2251="","",'3. Layout Parts'!$C2251)</f>
        <v/>
      </c>
      <c r="E2251" s="9" t="str">
        <f aca="false">IF($A2251="","",IFERROR(INDEX('2. Schematic Parts'!$B$2:$B$3001,MATCH($A2251,'2. Schematic Parts'!$A$2:$A$3001,0)),"NOT FOUND"))</f>
        <v/>
      </c>
      <c r="F2251" s="9" t="str">
        <f aca="false">IF($A2251="","",IFERROR(INDEX('2. Schematic Parts'!$C$2:$C$3001,MATCH($A2251,'2. Schematic Parts'!$A$2:$A$3001,0))&amp;"","NOT FOUND"))</f>
        <v/>
      </c>
      <c r="G2251" s="9" t="str">
        <f aca="false">IF($A2251="","",IFERROR(INDEX('2. Schematic Parts'!$D$2:$D$3001,MATCH($A2251,'2. Schematic Parts'!$A$2:$A$3001,0))&amp;"","NOT FOUND"))</f>
        <v/>
      </c>
      <c r="H2251" s="9" t="str">
        <f aca="false">IF($A2251="","",IF(COUNTIF('2. Schematic Parts'!$A$2:$A$3001,$A2251)=0,"NOT IN SCHEMATIC","OK"))</f>
        <v/>
      </c>
      <c r="I2251" s="9" t="str">
        <f aca="false">IF($A2251="","",IF($H2251="NOT IN SCHEMATIC","",IF(UPPER(TRIM($C2251))=UPPER(TRIM($E2251)),"OK","MISMATCH")))</f>
        <v/>
      </c>
      <c r="J2251" s="9" t="str">
        <f aca="false">IF($A2251="","",IF($H2251="NOT IN SCHEMATIC","",IF($F2251="","NO SCH DECAL",IF($D2251="","",IF(UPPER(TRIM($D2251))=UPPER(TRIM($F2251)),"OK","MISMATCH")))))</f>
        <v/>
      </c>
      <c r="K2251" s="16" t="str">
        <f aca="false">IF($A2251="","",SUMPRODUCT(--ISNUMBER(SEARCH(","&amp;TRIM($A2251)&amp;",",","&amp;SUBSTITUTE('1. Master BOM'!$D$2:$D$400," ","")&amp;","))))</f>
        <v/>
      </c>
      <c r="L2251" s="16" t="str">
        <f aca="false">IF($A2251="","",IF($K2251&lt;&gt;1,0,SUMPRODUCT(ISNUMBER(SEARCH(","&amp;TRIM($A2251)&amp;",",","&amp;SUBSTITUTE('1. Master BOM'!$D$2:$D$400," ","")&amp;","))*ROW('1. Master BOM'!$D$2:$D$400))))</f>
        <v/>
      </c>
      <c r="M2251" s="9" t="str">
        <f aca="false">IF($A2251="","",IF($K2251=0,"NOT IN BOM",IF($K2251&gt;1,"MULTIPLE BOM LINES","OK")))</f>
        <v/>
      </c>
      <c r="N2251" s="9" t="str">
        <f aca="false">IF($A2251="","",IF($L2251=0,"—",INDEX('1. Master BOM'!$A$1:$A$400,$L2251)))</f>
        <v/>
      </c>
      <c r="O2251" s="9" t="str">
        <f aca="false">IF($A2251="","",IF($L2251=0,"—",INDEX('1. Master BOM'!$B$1:$B$400,$L2251)))</f>
        <v/>
      </c>
      <c r="P2251" s="9" t="str">
        <f aca="false">IF($A2251="","",IF(OR($H2251="NOT IN SCHEMATIC",$O2251="—"),"",IF($G2251="","NO SCH PN",IF(UPPER(TRIM($G2251))=UPPER(TRIM($O2251)),"OK","MISMATCH"))))</f>
        <v/>
      </c>
      <c r="Q2251" s="9" t="str">
        <f aca="false">IF($A2251="","",IF($L2251=0,"—",INDEX('1. Master BOM'!$E$1:$E$400,$L2251)))</f>
        <v/>
      </c>
      <c r="R2251" s="9" t="str">
        <f aca="false">IF($A2251="","",IF($L2251=0,"—",IF(T(INDEX('1. Master BOM'!$F$1:$F$400,$L2251))="","(not set)",INDEX('1. Master BOM'!$F$1:$F$400,$L2251))))</f>
        <v/>
      </c>
      <c r="S2251" s="9" t="str">
        <f aca="false">IF($A2251="","",IF(OR($R2251="—",$R2251="(not set)",$D2251=""),"",IF(ISNUMBER(SEARCH(SUBSTITUTE(SUBSTITUTE(SUBSTITUTE($R2251,"-",""),"_","")," ",""),SUBSTITUTE(SUBSTITUTE(SUBSTITUTE($D2251,"-",""),"_","")," ",""))),"OK","CHECK")))</f>
        <v/>
      </c>
      <c r="T2251" s="9" t="str">
        <f aca="false">IF($A2251="","",IF(OR($H2251="NOT IN SCHEMATIC",$I2251="MISMATCH",$J2251="MISMATCH",$P2251="MISMATCH",$M2251&lt;&gt;"OK"),"REVIEW","OK"))</f>
        <v/>
      </c>
      <c r="U2251" s="14"/>
      <c r="V2251" s="14"/>
      <c r="W2251" s="17"/>
      <c r="X2251" s="14"/>
    </row>
    <row r="2252" customFormat="false" ht="15" hidden="false" customHeight="false" outlineLevel="0" collapsed="false">
      <c r="A2252" s="9" t="str">
        <f aca="false">IF('3. Layout Parts'!$A2252="","",TRIM('3. Layout Parts'!$A2252))</f>
        <v/>
      </c>
      <c r="B2252" s="9" t="str">
        <f aca="false">IF($A2252="","",'3. Layout Parts'!$D2252)</f>
        <v/>
      </c>
      <c r="C2252" s="9" t="str">
        <f aca="false">IF($A2252="","",'3. Layout Parts'!$B2252)</f>
        <v/>
      </c>
      <c r="D2252" s="9" t="str">
        <f aca="false">IF($A2252="","",'3. Layout Parts'!$C2252)</f>
        <v/>
      </c>
      <c r="E2252" s="9" t="str">
        <f aca="false">IF($A2252="","",IFERROR(INDEX('2. Schematic Parts'!$B$2:$B$3001,MATCH($A2252,'2. Schematic Parts'!$A$2:$A$3001,0)),"NOT FOUND"))</f>
        <v/>
      </c>
      <c r="F2252" s="9" t="str">
        <f aca="false">IF($A2252="","",IFERROR(INDEX('2. Schematic Parts'!$C$2:$C$3001,MATCH($A2252,'2. Schematic Parts'!$A$2:$A$3001,0))&amp;"","NOT FOUND"))</f>
        <v/>
      </c>
      <c r="G2252" s="9" t="str">
        <f aca="false">IF($A2252="","",IFERROR(INDEX('2. Schematic Parts'!$D$2:$D$3001,MATCH($A2252,'2. Schematic Parts'!$A$2:$A$3001,0))&amp;"","NOT FOUND"))</f>
        <v/>
      </c>
      <c r="H2252" s="9" t="str">
        <f aca="false">IF($A2252="","",IF(COUNTIF('2. Schematic Parts'!$A$2:$A$3001,$A2252)=0,"NOT IN SCHEMATIC","OK"))</f>
        <v/>
      </c>
      <c r="I2252" s="9" t="str">
        <f aca="false">IF($A2252="","",IF($H2252="NOT IN SCHEMATIC","",IF(UPPER(TRIM($C2252))=UPPER(TRIM($E2252)),"OK","MISMATCH")))</f>
        <v/>
      </c>
      <c r="J2252" s="9" t="str">
        <f aca="false">IF($A2252="","",IF($H2252="NOT IN SCHEMATIC","",IF($F2252="","NO SCH DECAL",IF($D2252="","",IF(UPPER(TRIM($D2252))=UPPER(TRIM($F2252)),"OK","MISMATCH")))))</f>
        <v/>
      </c>
      <c r="K2252" s="16" t="str">
        <f aca="false">IF($A2252="","",SUMPRODUCT(--ISNUMBER(SEARCH(","&amp;TRIM($A2252)&amp;",",","&amp;SUBSTITUTE('1. Master BOM'!$D$2:$D$400," ","")&amp;","))))</f>
        <v/>
      </c>
      <c r="L2252" s="16" t="str">
        <f aca="false">IF($A2252="","",IF($K2252&lt;&gt;1,0,SUMPRODUCT(ISNUMBER(SEARCH(","&amp;TRIM($A2252)&amp;",",","&amp;SUBSTITUTE('1. Master BOM'!$D$2:$D$400," ","")&amp;","))*ROW('1. Master BOM'!$D$2:$D$400))))</f>
        <v/>
      </c>
      <c r="M2252" s="9" t="str">
        <f aca="false">IF($A2252="","",IF($K2252=0,"NOT IN BOM",IF($K2252&gt;1,"MULTIPLE BOM LINES","OK")))</f>
        <v/>
      </c>
      <c r="N2252" s="9" t="str">
        <f aca="false">IF($A2252="","",IF($L2252=0,"—",INDEX('1. Master BOM'!$A$1:$A$400,$L2252)))</f>
        <v/>
      </c>
      <c r="O2252" s="9" t="str">
        <f aca="false">IF($A2252="","",IF($L2252=0,"—",INDEX('1. Master BOM'!$B$1:$B$400,$L2252)))</f>
        <v/>
      </c>
      <c r="P2252" s="9" t="str">
        <f aca="false">IF($A2252="","",IF(OR($H2252="NOT IN SCHEMATIC",$O2252="—"),"",IF($G2252="","NO SCH PN",IF(UPPER(TRIM($G2252))=UPPER(TRIM($O2252)),"OK","MISMATCH"))))</f>
        <v/>
      </c>
      <c r="Q2252" s="9" t="str">
        <f aca="false">IF($A2252="","",IF($L2252=0,"—",INDEX('1. Master BOM'!$E$1:$E$400,$L2252)))</f>
        <v/>
      </c>
      <c r="R2252" s="9" t="str">
        <f aca="false">IF($A2252="","",IF($L2252=0,"—",IF(T(INDEX('1. Master BOM'!$F$1:$F$400,$L2252))="","(not set)",INDEX('1. Master BOM'!$F$1:$F$400,$L2252))))</f>
        <v/>
      </c>
      <c r="S2252" s="9" t="str">
        <f aca="false">IF($A2252="","",IF(OR($R2252="—",$R2252="(not set)",$D2252=""),"",IF(ISNUMBER(SEARCH(SUBSTITUTE(SUBSTITUTE(SUBSTITUTE($R2252,"-",""),"_","")," ",""),SUBSTITUTE(SUBSTITUTE(SUBSTITUTE($D2252,"-",""),"_","")," ",""))),"OK","CHECK")))</f>
        <v/>
      </c>
      <c r="T2252" s="9" t="str">
        <f aca="false">IF($A2252="","",IF(OR($H2252="NOT IN SCHEMATIC",$I2252="MISMATCH",$J2252="MISMATCH",$P2252="MISMATCH",$M2252&lt;&gt;"OK"),"REVIEW","OK"))</f>
        <v/>
      </c>
      <c r="U2252" s="14"/>
      <c r="V2252" s="14"/>
      <c r="W2252" s="17"/>
      <c r="X2252" s="14"/>
    </row>
    <row r="2253" customFormat="false" ht="15" hidden="false" customHeight="false" outlineLevel="0" collapsed="false">
      <c r="A2253" s="9" t="str">
        <f aca="false">IF('3. Layout Parts'!$A2253="","",TRIM('3. Layout Parts'!$A2253))</f>
        <v/>
      </c>
      <c r="B2253" s="9" t="str">
        <f aca="false">IF($A2253="","",'3. Layout Parts'!$D2253)</f>
        <v/>
      </c>
      <c r="C2253" s="9" t="str">
        <f aca="false">IF($A2253="","",'3. Layout Parts'!$B2253)</f>
        <v/>
      </c>
      <c r="D2253" s="9" t="str">
        <f aca="false">IF($A2253="","",'3. Layout Parts'!$C2253)</f>
        <v/>
      </c>
      <c r="E2253" s="9" t="str">
        <f aca="false">IF($A2253="","",IFERROR(INDEX('2. Schematic Parts'!$B$2:$B$3001,MATCH($A2253,'2. Schematic Parts'!$A$2:$A$3001,0)),"NOT FOUND"))</f>
        <v/>
      </c>
      <c r="F2253" s="9" t="str">
        <f aca="false">IF($A2253="","",IFERROR(INDEX('2. Schematic Parts'!$C$2:$C$3001,MATCH($A2253,'2. Schematic Parts'!$A$2:$A$3001,0))&amp;"","NOT FOUND"))</f>
        <v/>
      </c>
      <c r="G2253" s="9" t="str">
        <f aca="false">IF($A2253="","",IFERROR(INDEX('2. Schematic Parts'!$D$2:$D$3001,MATCH($A2253,'2. Schematic Parts'!$A$2:$A$3001,0))&amp;"","NOT FOUND"))</f>
        <v/>
      </c>
      <c r="H2253" s="9" t="str">
        <f aca="false">IF($A2253="","",IF(COUNTIF('2. Schematic Parts'!$A$2:$A$3001,$A2253)=0,"NOT IN SCHEMATIC","OK"))</f>
        <v/>
      </c>
      <c r="I2253" s="9" t="str">
        <f aca="false">IF($A2253="","",IF($H2253="NOT IN SCHEMATIC","",IF(UPPER(TRIM($C2253))=UPPER(TRIM($E2253)),"OK","MISMATCH")))</f>
        <v/>
      </c>
      <c r="J2253" s="9" t="str">
        <f aca="false">IF($A2253="","",IF($H2253="NOT IN SCHEMATIC","",IF($F2253="","NO SCH DECAL",IF($D2253="","",IF(UPPER(TRIM($D2253))=UPPER(TRIM($F2253)),"OK","MISMATCH")))))</f>
        <v/>
      </c>
      <c r="K2253" s="16" t="str">
        <f aca="false">IF($A2253="","",SUMPRODUCT(--ISNUMBER(SEARCH(","&amp;TRIM($A2253)&amp;",",","&amp;SUBSTITUTE('1. Master BOM'!$D$2:$D$400," ","")&amp;","))))</f>
        <v/>
      </c>
      <c r="L2253" s="16" t="str">
        <f aca="false">IF($A2253="","",IF($K2253&lt;&gt;1,0,SUMPRODUCT(ISNUMBER(SEARCH(","&amp;TRIM($A2253)&amp;",",","&amp;SUBSTITUTE('1. Master BOM'!$D$2:$D$400," ","")&amp;","))*ROW('1. Master BOM'!$D$2:$D$400))))</f>
        <v/>
      </c>
      <c r="M2253" s="9" t="str">
        <f aca="false">IF($A2253="","",IF($K2253=0,"NOT IN BOM",IF($K2253&gt;1,"MULTIPLE BOM LINES","OK")))</f>
        <v/>
      </c>
      <c r="N2253" s="9" t="str">
        <f aca="false">IF($A2253="","",IF($L2253=0,"—",INDEX('1. Master BOM'!$A$1:$A$400,$L2253)))</f>
        <v/>
      </c>
      <c r="O2253" s="9" t="str">
        <f aca="false">IF($A2253="","",IF($L2253=0,"—",INDEX('1. Master BOM'!$B$1:$B$400,$L2253)))</f>
        <v/>
      </c>
      <c r="P2253" s="9" t="str">
        <f aca="false">IF($A2253="","",IF(OR($H2253="NOT IN SCHEMATIC",$O2253="—"),"",IF($G2253="","NO SCH PN",IF(UPPER(TRIM($G2253))=UPPER(TRIM($O2253)),"OK","MISMATCH"))))</f>
        <v/>
      </c>
      <c r="Q2253" s="9" t="str">
        <f aca="false">IF($A2253="","",IF($L2253=0,"—",INDEX('1. Master BOM'!$E$1:$E$400,$L2253)))</f>
        <v/>
      </c>
      <c r="R2253" s="9" t="str">
        <f aca="false">IF($A2253="","",IF($L2253=0,"—",IF(T(INDEX('1. Master BOM'!$F$1:$F$400,$L2253))="","(not set)",INDEX('1. Master BOM'!$F$1:$F$400,$L2253))))</f>
        <v/>
      </c>
      <c r="S2253" s="9" t="str">
        <f aca="false">IF($A2253="","",IF(OR($R2253="—",$R2253="(not set)",$D2253=""),"",IF(ISNUMBER(SEARCH(SUBSTITUTE(SUBSTITUTE(SUBSTITUTE($R2253,"-",""),"_","")," ",""),SUBSTITUTE(SUBSTITUTE(SUBSTITUTE($D2253,"-",""),"_","")," ",""))),"OK","CHECK")))</f>
        <v/>
      </c>
      <c r="T2253" s="9" t="str">
        <f aca="false">IF($A2253="","",IF(OR($H2253="NOT IN SCHEMATIC",$I2253="MISMATCH",$J2253="MISMATCH",$P2253="MISMATCH",$M2253&lt;&gt;"OK"),"REVIEW","OK"))</f>
        <v/>
      </c>
      <c r="U2253" s="14"/>
      <c r="V2253" s="14"/>
      <c r="W2253" s="17"/>
      <c r="X2253" s="14"/>
    </row>
    <row r="2254" customFormat="false" ht="15" hidden="false" customHeight="false" outlineLevel="0" collapsed="false">
      <c r="A2254" s="9" t="str">
        <f aca="false">IF('3. Layout Parts'!$A2254="","",TRIM('3. Layout Parts'!$A2254))</f>
        <v/>
      </c>
      <c r="B2254" s="9" t="str">
        <f aca="false">IF($A2254="","",'3. Layout Parts'!$D2254)</f>
        <v/>
      </c>
      <c r="C2254" s="9" t="str">
        <f aca="false">IF($A2254="","",'3. Layout Parts'!$B2254)</f>
        <v/>
      </c>
      <c r="D2254" s="9" t="str">
        <f aca="false">IF($A2254="","",'3. Layout Parts'!$C2254)</f>
        <v/>
      </c>
      <c r="E2254" s="9" t="str">
        <f aca="false">IF($A2254="","",IFERROR(INDEX('2. Schematic Parts'!$B$2:$B$3001,MATCH($A2254,'2. Schematic Parts'!$A$2:$A$3001,0)),"NOT FOUND"))</f>
        <v/>
      </c>
      <c r="F2254" s="9" t="str">
        <f aca="false">IF($A2254="","",IFERROR(INDEX('2. Schematic Parts'!$C$2:$C$3001,MATCH($A2254,'2. Schematic Parts'!$A$2:$A$3001,0))&amp;"","NOT FOUND"))</f>
        <v/>
      </c>
      <c r="G2254" s="9" t="str">
        <f aca="false">IF($A2254="","",IFERROR(INDEX('2. Schematic Parts'!$D$2:$D$3001,MATCH($A2254,'2. Schematic Parts'!$A$2:$A$3001,0))&amp;"","NOT FOUND"))</f>
        <v/>
      </c>
      <c r="H2254" s="9" t="str">
        <f aca="false">IF($A2254="","",IF(COUNTIF('2. Schematic Parts'!$A$2:$A$3001,$A2254)=0,"NOT IN SCHEMATIC","OK"))</f>
        <v/>
      </c>
      <c r="I2254" s="9" t="str">
        <f aca="false">IF($A2254="","",IF($H2254="NOT IN SCHEMATIC","",IF(UPPER(TRIM($C2254))=UPPER(TRIM($E2254)),"OK","MISMATCH")))</f>
        <v/>
      </c>
      <c r="J2254" s="9" t="str">
        <f aca="false">IF($A2254="","",IF($H2254="NOT IN SCHEMATIC","",IF($F2254="","NO SCH DECAL",IF($D2254="","",IF(UPPER(TRIM($D2254))=UPPER(TRIM($F2254)),"OK","MISMATCH")))))</f>
        <v/>
      </c>
      <c r="K2254" s="16" t="str">
        <f aca="false">IF($A2254="","",SUMPRODUCT(--ISNUMBER(SEARCH(","&amp;TRIM($A2254)&amp;",",","&amp;SUBSTITUTE('1. Master BOM'!$D$2:$D$400," ","")&amp;","))))</f>
        <v/>
      </c>
      <c r="L2254" s="16" t="str">
        <f aca="false">IF($A2254="","",IF($K2254&lt;&gt;1,0,SUMPRODUCT(ISNUMBER(SEARCH(","&amp;TRIM($A2254)&amp;",",","&amp;SUBSTITUTE('1. Master BOM'!$D$2:$D$400," ","")&amp;","))*ROW('1. Master BOM'!$D$2:$D$400))))</f>
        <v/>
      </c>
      <c r="M2254" s="9" t="str">
        <f aca="false">IF($A2254="","",IF($K2254=0,"NOT IN BOM",IF($K2254&gt;1,"MULTIPLE BOM LINES","OK")))</f>
        <v/>
      </c>
      <c r="N2254" s="9" t="str">
        <f aca="false">IF($A2254="","",IF($L2254=0,"—",INDEX('1. Master BOM'!$A$1:$A$400,$L2254)))</f>
        <v/>
      </c>
      <c r="O2254" s="9" t="str">
        <f aca="false">IF($A2254="","",IF($L2254=0,"—",INDEX('1. Master BOM'!$B$1:$B$400,$L2254)))</f>
        <v/>
      </c>
      <c r="P2254" s="9" t="str">
        <f aca="false">IF($A2254="","",IF(OR($H2254="NOT IN SCHEMATIC",$O2254="—"),"",IF($G2254="","NO SCH PN",IF(UPPER(TRIM($G2254))=UPPER(TRIM($O2254)),"OK","MISMATCH"))))</f>
        <v/>
      </c>
      <c r="Q2254" s="9" t="str">
        <f aca="false">IF($A2254="","",IF($L2254=0,"—",INDEX('1. Master BOM'!$E$1:$E$400,$L2254)))</f>
        <v/>
      </c>
      <c r="R2254" s="9" t="str">
        <f aca="false">IF($A2254="","",IF($L2254=0,"—",IF(T(INDEX('1. Master BOM'!$F$1:$F$400,$L2254))="","(not set)",INDEX('1. Master BOM'!$F$1:$F$400,$L2254))))</f>
        <v/>
      </c>
      <c r="S2254" s="9" t="str">
        <f aca="false">IF($A2254="","",IF(OR($R2254="—",$R2254="(not set)",$D2254=""),"",IF(ISNUMBER(SEARCH(SUBSTITUTE(SUBSTITUTE(SUBSTITUTE($R2254,"-",""),"_","")," ",""),SUBSTITUTE(SUBSTITUTE(SUBSTITUTE($D2254,"-",""),"_","")," ",""))),"OK","CHECK")))</f>
        <v/>
      </c>
      <c r="T2254" s="9" t="str">
        <f aca="false">IF($A2254="","",IF(OR($H2254="NOT IN SCHEMATIC",$I2254="MISMATCH",$J2254="MISMATCH",$P2254="MISMATCH",$M2254&lt;&gt;"OK"),"REVIEW","OK"))</f>
        <v/>
      </c>
      <c r="U2254" s="14"/>
      <c r="V2254" s="14"/>
      <c r="W2254" s="17"/>
      <c r="X2254" s="14"/>
    </row>
    <row r="2255" customFormat="false" ht="15" hidden="false" customHeight="false" outlineLevel="0" collapsed="false">
      <c r="A2255" s="9" t="str">
        <f aca="false">IF('3. Layout Parts'!$A2255="","",TRIM('3. Layout Parts'!$A2255))</f>
        <v/>
      </c>
      <c r="B2255" s="9" t="str">
        <f aca="false">IF($A2255="","",'3. Layout Parts'!$D2255)</f>
        <v/>
      </c>
      <c r="C2255" s="9" t="str">
        <f aca="false">IF($A2255="","",'3. Layout Parts'!$B2255)</f>
        <v/>
      </c>
      <c r="D2255" s="9" t="str">
        <f aca="false">IF($A2255="","",'3. Layout Parts'!$C2255)</f>
        <v/>
      </c>
      <c r="E2255" s="9" t="str">
        <f aca="false">IF($A2255="","",IFERROR(INDEX('2. Schematic Parts'!$B$2:$B$3001,MATCH($A2255,'2. Schematic Parts'!$A$2:$A$3001,0)),"NOT FOUND"))</f>
        <v/>
      </c>
      <c r="F2255" s="9" t="str">
        <f aca="false">IF($A2255="","",IFERROR(INDEX('2. Schematic Parts'!$C$2:$C$3001,MATCH($A2255,'2. Schematic Parts'!$A$2:$A$3001,0))&amp;"","NOT FOUND"))</f>
        <v/>
      </c>
      <c r="G2255" s="9" t="str">
        <f aca="false">IF($A2255="","",IFERROR(INDEX('2. Schematic Parts'!$D$2:$D$3001,MATCH($A2255,'2. Schematic Parts'!$A$2:$A$3001,0))&amp;"","NOT FOUND"))</f>
        <v/>
      </c>
      <c r="H2255" s="9" t="str">
        <f aca="false">IF($A2255="","",IF(COUNTIF('2. Schematic Parts'!$A$2:$A$3001,$A2255)=0,"NOT IN SCHEMATIC","OK"))</f>
        <v/>
      </c>
      <c r="I2255" s="9" t="str">
        <f aca="false">IF($A2255="","",IF($H2255="NOT IN SCHEMATIC","",IF(UPPER(TRIM($C2255))=UPPER(TRIM($E2255)),"OK","MISMATCH")))</f>
        <v/>
      </c>
      <c r="J2255" s="9" t="str">
        <f aca="false">IF($A2255="","",IF($H2255="NOT IN SCHEMATIC","",IF($F2255="","NO SCH DECAL",IF($D2255="","",IF(UPPER(TRIM($D2255))=UPPER(TRIM($F2255)),"OK","MISMATCH")))))</f>
        <v/>
      </c>
      <c r="K2255" s="16" t="str">
        <f aca="false">IF($A2255="","",SUMPRODUCT(--ISNUMBER(SEARCH(","&amp;TRIM($A2255)&amp;",",","&amp;SUBSTITUTE('1. Master BOM'!$D$2:$D$400," ","")&amp;","))))</f>
        <v/>
      </c>
      <c r="L2255" s="16" t="str">
        <f aca="false">IF($A2255="","",IF($K2255&lt;&gt;1,0,SUMPRODUCT(ISNUMBER(SEARCH(","&amp;TRIM($A2255)&amp;",",","&amp;SUBSTITUTE('1. Master BOM'!$D$2:$D$400," ","")&amp;","))*ROW('1. Master BOM'!$D$2:$D$400))))</f>
        <v/>
      </c>
      <c r="M2255" s="9" t="str">
        <f aca="false">IF($A2255="","",IF($K2255=0,"NOT IN BOM",IF($K2255&gt;1,"MULTIPLE BOM LINES","OK")))</f>
        <v/>
      </c>
      <c r="N2255" s="9" t="str">
        <f aca="false">IF($A2255="","",IF($L2255=0,"—",INDEX('1. Master BOM'!$A$1:$A$400,$L2255)))</f>
        <v/>
      </c>
      <c r="O2255" s="9" t="str">
        <f aca="false">IF($A2255="","",IF($L2255=0,"—",INDEX('1. Master BOM'!$B$1:$B$400,$L2255)))</f>
        <v/>
      </c>
      <c r="P2255" s="9" t="str">
        <f aca="false">IF($A2255="","",IF(OR($H2255="NOT IN SCHEMATIC",$O2255="—"),"",IF($G2255="","NO SCH PN",IF(UPPER(TRIM($G2255))=UPPER(TRIM($O2255)),"OK","MISMATCH"))))</f>
        <v/>
      </c>
      <c r="Q2255" s="9" t="str">
        <f aca="false">IF($A2255="","",IF($L2255=0,"—",INDEX('1. Master BOM'!$E$1:$E$400,$L2255)))</f>
        <v/>
      </c>
      <c r="R2255" s="9" t="str">
        <f aca="false">IF($A2255="","",IF($L2255=0,"—",IF(T(INDEX('1. Master BOM'!$F$1:$F$400,$L2255))="","(not set)",INDEX('1. Master BOM'!$F$1:$F$400,$L2255))))</f>
        <v/>
      </c>
      <c r="S2255" s="9" t="str">
        <f aca="false">IF($A2255="","",IF(OR($R2255="—",$R2255="(not set)",$D2255=""),"",IF(ISNUMBER(SEARCH(SUBSTITUTE(SUBSTITUTE(SUBSTITUTE($R2255,"-",""),"_","")," ",""),SUBSTITUTE(SUBSTITUTE(SUBSTITUTE($D2255,"-",""),"_","")," ",""))),"OK","CHECK")))</f>
        <v/>
      </c>
      <c r="T2255" s="9" t="str">
        <f aca="false">IF($A2255="","",IF(OR($H2255="NOT IN SCHEMATIC",$I2255="MISMATCH",$J2255="MISMATCH",$P2255="MISMATCH",$M2255&lt;&gt;"OK"),"REVIEW","OK"))</f>
        <v/>
      </c>
      <c r="U2255" s="14"/>
      <c r="V2255" s="14"/>
      <c r="W2255" s="17"/>
      <c r="X2255" s="14"/>
    </row>
    <row r="2256" customFormat="false" ht="15" hidden="false" customHeight="false" outlineLevel="0" collapsed="false">
      <c r="A2256" s="9" t="str">
        <f aca="false">IF('3. Layout Parts'!$A2256="","",TRIM('3. Layout Parts'!$A2256))</f>
        <v/>
      </c>
      <c r="B2256" s="9" t="str">
        <f aca="false">IF($A2256="","",'3. Layout Parts'!$D2256)</f>
        <v/>
      </c>
      <c r="C2256" s="9" t="str">
        <f aca="false">IF($A2256="","",'3. Layout Parts'!$B2256)</f>
        <v/>
      </c>
      <c r="D2256" s="9" t="str">
        <f aca="false">IF($A2256="","",'3. Layout Parts'!$C2256)</f>
        <v/>
      </c>
      <c r="E2256" s="9" t="str">
        <f aca="false">IF($A2256="","",IFERROR(INDEX('2. Schematic Parts'!$B$2:$B$3001,MATCH($A2256,'2. Schematic Parts'!$A$2:$A$3001,0)),"NOT FOUND"))</f>
        <v/>
      </c>
      <c r="F2256" s="9" t="str">
        <f aca="false">IF($A2256="","",IFERROR(INDEX('2. Schematic Parts'!$C$2:$C$3001,MATCH($A2256,'2. Schematic Parts'!$A$2:$A$3001,0))&amp;"","NOT FOUND"))</f>
        <v/>
      </c>
      <c r="G2256" s="9" t="str">
        <f aca="false">IF($A2256="","",IFERROR(INDEX('2. Schematic Parts'!$D$2:$D$3001,MATCH($A2256,'2. Schematic Parts'!$A$2:$A$3001,0))&amp;"","NOT FOUND"))</f>
        <v/>
      </c>
      <c r="H2256" s="9" t="str">
        <f aca="false">IF($A2256="","",IF(COUNTIF('2. Schematic Parts'!$A$2:$A$3001,$A2256)=0,"NOT IN SCHEMATIC","OK"))</f>
        <v/>
      </c>
      <c r="I2256" s="9" t="str">
        <f aca="false">IF($A2256="","",IF($H2256="NOT IN SCHEMATIC","",IF(UPPER(TRIM($C2256))=UPPER(TRIM($E2256)),"OK","MISMATCH")))</f>
        <v/>
      </c>
      <c r="J2256" s="9" t="str">
        <f aca="false">IF($A2256="","",IF($H2256="NOT IN SCHEMATIC","",IF($F2256="","NO SCH DECAL",IF($D2256="","",IF(UPPER(TRIM($D2256))=UPPER(TRIM($F2256)),"OK","MISMATCH")))))</f>
        <v/>
      </c>
      <c r="K2256" s="16" t="str">
        <f aca="false">IF($A2256="","",SUMPRODUCT(--ISNUMBER(SEARCH(","&amp;TRIM($A2256)&amp;",",","&amp;SUBSTITUTE('1. Master BOM'!$D$2:$D$400," ","")&amp;","))))</f>
        <v/>
      </c>
      <c r="L2256" s="16" t="str">
        <f aca="false">IF($A2256="","",IF($K2256&lt;&gt;1,0,SUMPRODUCT(ISNUMBER(SEARCH(","&amp;TRIM($A2256)&amp;",",","&amp;SUBSTITUTE('1. Master BOM'!$D$2:$D$400," ","")&amp;","))*ROW('1. Master BOM'!$D$2:$D$400))))</f>
        <v/>
      </c>
      <c r="M2256" s="9" t="str">
        <f aca="false">IF($A2256="","",IF($K2256=0,"NOT IN BOM",IF($K2256&gt;1,"MULTIPLE BOM LINES","OK")))</f>
        <v/>
      </c>
      <c r="N2256" s="9" t="str">
        <f aca="false">IF($A2256="","",IF($L2256=0,"—",INDEX('1. Master BOM'!$A$1:$A$400,$L2256)))</f>
        <v/>
      </c>
      <c r="O2256" s="9" t="str">
        <f aca="false">IF($A2256="","",IF($L2256=0,"—",INDEX('1. Master BOM'!$B$1:$B$400,$L2256)))</f>
        <v/>
      </c>
      <c r="P2256" s="9" t="str">
        <f aca="false">IF($A2256="","",IF(OR($H2256="NOT IN SCHEMATIC",$O2256="—"),"",IF($G2256="","NO SCH PN",IF(UPPER(TRIM($G2256))=UPPER(TRIM($O2256)),"OK","MISMATCH"))))</f>
        <v/>
      </c>
      <c r="Q2256" s="9" t="str">
        <f aca="false">IF($A2256="","",IF($L2256=0,"—",INDEX('1. Master BOM'!$E$1:$E$400,$L2256)))</f>
        <v/>
      </c>
      <c r="R2256" s="9" t="str">
        <f aca="false">IF($A2256="","",IF($L2256=0,"—",IF(T(INDEX('1. Master BOM'!$F$1:$F$400,$L2256))="","(not set)",INDEX('1. Master BOM'!$F$1:$F$400,$L2256))))</f>
        <v/>
      </c>
      <c r="S2256" s="9" t="str">
        <f aca="false">IF($A2256="","",IF(OR($R2256="—",$R2256="(not set)",$D2256=""),"",IF(ISNUMBER(SEARCH(SUBSTITUTE(SUBSTITUTE(SUBSTITUTE($R2256,"-",""),"_","")," ",""),SUBSTITUTE(SUBSTITUTE(SUBSTITUTE($D2256,"-",""),"_","")," ",""))),"OK","CHECK")))</f>
        <v/>
      </c>
      <c r="T2256" s="9" t="str">
        <f aca="false">IF($A2256="","",IF(OR($H2256="NOT IN SCHEMATIC",$I2256="MISMATCH",$J2256="MISMATCH",$P2256="MISMATCH",$M2256&lt;&gt;"OK"),"REVIEW","OK"))</f>
        <v/>
      </c>
      <c r="U2256" s="14"/>
      <c r="V2256" s="14"/>
      <c r="W2256" s="17"/>
      <c r="X2256" s="14"/>
    </row>
    <row r="2257" customFormat="false" ht="15" hidden="false" customHeight="false" outlineLevel="0" collapsed="false">
      <c r="A2257" s="9" t="str">
        <f aca="false">IF('3. Layout Parts'!$A2257="","",TRIM('3. Layout Parts'!$A2257))</f>
        <v/>
      </c>
      <c r="B2257" s="9" t="str">
        <f aca="false">IF($A2257="","",'3. Layout Parts'!$D2257)</f>
        <v/>
      </c>
      <c r="C2257" s="9" t="str">
        <f aca="false">IF($A2257="","",'3. Layout Parts'!$B2257)</f>
        <v/>
      </c>
      <c r="D2257" s="9" t="str">
        <f aca="false">IF($A2257="","",'3. Layout Parts'!$C2257)</f>
        <v/>
      </c>
      <c r="E2257" s="9" t="str">
        <f aca="false">IF($A2257="","",IFERROR(INDEX('2. Schematic Parts'!$B$2:$B$3001,MATCH($A2257,'2. Schematic Parts'!$A$2:$A$3001,0)),"NOT FOUND"))</f>
        <v/>
      </c>
      <c r="F2257" s="9" t="str">
        <f aca="false">IF($A2257="","",IFERROR(INDEX('2. Schematic Parts'!$C$2:$C$3001,MATCH($A2257,'2. Schematic Parts'!$A$2:$A$3001,0))&amp;"","NOT FOUND"))</f>
        <v/>
      </c>
      <c r="G2257" s="9" t="str">
        <f aca="false">IF($A2257="","",IFERROR(INDEX('2. Schematic Parts'!$D$2:$D$3001,MATCH($A2257,'2. Schematic Parts'!$A$2:$A$3001,0))&amp;"","NOT FOUND"))</f>
        <v/>
      </c>
      <c r="H2257" s="9" t="str">
        <f aca="false">IF($A2257="","",IF(COUNTIF('2. Schematic Parts'!$A$2:$A$3001,$A2257)=0,"NOT IN SCHEMATIC","OK"))</f>
        <v/>
      </c>
      <c r="I2257" s="9" t="str">
        <f aca="false">IF($A2257="","",IF($H2257="NOT IN SCHEMATIC","",IF(UPPER(TRIM($C2257))=UPPER(TRIM($E2257)),"OK","MISMATCH")))</f>
        <v/>
      </c>
      <c r="J2257" s="9" t="str">
        <f aca="false">IF($A2257="","",IF($H2257="NOT IN SCHEMATIC","",IF($F2257="","NO SCH DECAL",IF($D2257="","",IF(UPPER(TRIM($D2257))=UPPER(TRIM($F2257)),"OK","MISMATCH")))))</f>
        <v/>
      </c>
      <c r="K2257" s="16" t="str">
        <f aca="false">IF($A2257="","",SUMPRODUCT(--ISNUMBER(SEARCH(","&amp;TRIM($A2257)&amp;",",","&amp;SUBSTITUTE('1. Master BOM'!$D$2:$D$400," ","")&amp;","))))</f>
        <v/>
      </c>
      <c r="L2257" s="16" t="str">
        <f aca="false">IF($A2257="","",IF($K2257&lt;&gt;1,0,SUMPRODUCT(ISNUMBER(SEARCH(","&amp;TRIM($A2257)&amp;",",","&amp;SUBSTITUTE('1. Master BOM'!$D$2:$D$400," ","")&amp;","))*ROW('1. Master BOM'!$D$2:$D$400))))</f>
        <v/>
      </c>
      <c r="M2257" s="9" t="str">
        <f aca="false">IF($A2257="","",IF($K2257=0,"NOT IN BOM",IF($K2257&gt;1,"MULTIPLE BOM LINES","OK")))</f>
        <v/>
      </c>
      <c r="N2257" s="9" t="str">
        <f aca="false">IF($A2257="","",IF($L2257=0,"—",INDEX('1. Master BOM'!$A$1:$A$400,$L2257)))</f>
        <v/>
      </c>
      <c r="O2257" s="9" t="str">
        <f aca="false">IF($A2257="","",IF($L2257=0,"—",INDEX('1. Master BOM'!$B$1:$B$400,$L2257)))</f>
        <v/>
      </c>
      <c r="P2257" s="9" t="str">
        <f aca="false">IF($A2257="","",IF(OR($H2257="NOT IN SCHEMATIC",$O2257="—"),"",IF($G2257="","NO SCH PN",IF(UPPER(TRIM($G2257))=UPPER(TRIM($O2257)),"OK","MISMATCH"))))</f>
        <v/>
      </c>
      <c r="Q2257" s="9" t="str">
        <f aca="false">IF($A2257="","",IF($L2257=0,"—",INDEX('1. Master BOM'!$E$1:$E$400,$L2257)))</f>
        <v/>
      </c>
      <c r="R2257" s="9" t="str">
        <f aca="false">IF($A2257="","",IF($L2257=0,"—",IF(T(INDEX('1. Master BOM'!$F$1:$F$400,$L2257))="","(not set)",INDEX('1. Master BOM'!$F$1:$F$400,$L2257))))</f>
        <v/>
      </c>
      <c r="S2257" s="9" t="str">
        <f aca="false">IF($A2257="","",IF(OR($R2257="—",$R2257="(not set)",$D2257=""),"",IF(ISNUMBER(SEARCH(SUBSTITUTE(SUBSTITUTE(SUBSTITUTE($R2257,"-",""),"_","")," ",""),SUBSTITUTE(SUBSTITUTE(SUBSTITUTE($D2257,"-",""),"_","")," ",""))),"OK","CHECK")))</f>
        <v/>
      </c>
      <c r="T2257" s="9" t="str">
        <f aca="false">IF($A2257="","",IF(OR($H2257="NOT IN SCHEMATIC",$I2257="MISMATCH",$J2257="MISMATCH",$P2257="MISMATCH",$M2257&lt;&gt;"OK"),"REVIEW","OK"))</f>
        <v/>
      </c>
      <c r="U2257" s="14"/>
      <c r="V2257" s="14"/>
      <c r="W2257" s="17"/>
      <c r="X2257" s="14"/>
    </row>
    <row r="2258" customFormat="false" ht="15" hidden="false" customHeight="false" outlineLevel="0" collapsed="false">
      <c r="A2258" s="9" t="str">
        <f aca="false">IF('3. Layout Parts'!$A2258="","",TRIM('3. Layout Parts'!$A2258))</f>
        <v/>
      </c>
      <c r="B2258" s="9" t="str">
        <f aca="false">IF($A2258="","",'3. Layout Parts'!$D2258)</f>
        <v/>
      </c>
      <c r="C2258" s="9" t="str">
        <f aca="false">IF($A2258="","",'3. Layout Parts'!$B2258)</f>
        <v/>
      </c>
      <c r="D2258" s="9" t="str">
        <f aca="false">IF($A2258="","",'3. Layout Parts'!$C2258)</f>
        <v/>
      </c>
      <c r="E2258" s="9" t="str">
        <f aca="false">IF($A2258="","",IFERROR(INDEX('2. Schematic Parts'!$B$2:$B$3001,MATCH($A2258,'2. Schematic Parts'!$A$2:$A$3001,0)),"NOT FOUND"))</f>
        <v/>
      </c>
      <c r="F2258" s="9" t="str">
        <f aca="false">IF($A2258="","",IFERROR(INDEX('2. Schematic Parts'!$C$2:$C$3001,MATCH($A2258,'2. Schematic Parts'!$A$2:$A$3001,0))&amp;"","NOT FOUND"))</f>
        <v/>
      </c>
      <c r="G2258" s="9" t="str">
        <f aca="false">IF($A2258="","",IFERROR(INDEX('2. Schematic Parts'!$D$2:$D$3001,MATCH($A2258,'2. Schematic Parts'!$A$2:$A$3001,0))&amp;"","NOT FOUND"))</f>
        <v/>
      </c>
      <c r="H2258" s="9" t="str">
        <f aca="false">IF($A2258="","",IF(COUNTIF('2. Schematic Parts'!$A$2:$A$3001,$A2258)=0,"NOT IN SCHEMATIC","OK"))</f>
        <v/>
      </c>
      <c r="I2258" s="9" t="str">
        <f aca="false">IF($A2258="","",IF($H2258="NOT IN SCHEMATIC","",IF(UPPER(TRIM($C2258))=UPPER(TRIM($E2258)),"OK","MISMATCH")))</f>
        <v/>
      </c>
      <c r="J2258" s="9" t="str">
        <f aca="false">IF($A2258="","",IF($H2258="NOT IN SCHEMATIC","",IF($F2258="","NO SCH DECAL",IF($D2258="","",IF(UPPER(TRIM($D2258))=UPPER(TRIM($F2258)),"OK","MISMATCH")))))</f>
        <v/>
      </c>
      <c r="K2258" s="16" t="str">
        <f aca="false">IF($A2258="","",SUMPRODUCT(--ISNUMBER(SEARCH(","&amp;TRIM($A2258)&amp;",",","&amp;SUBSTITUTE('1. Master BOM'!$D$2:$D$400," ","")&amp;","))))</f>
        <v/>
      </c>
      <c r="L2258" s="16" t="str">
        <f aca="false">IF($A2258="","",IF($K2258&lt;&gt;1,0,SUMPRODUCT(ISNUMBER(SEARCH(","&amp;TRIM($A2258)&amp;",",","&amp;SUBSTITUTE('1. Master BOM'!$D$2:$D$400," ","")&amp;","))*ROW('1. Master BOM'!$D$2:$D$400))))</f>
        <v/>
      </c>
      <c r="M2258" s="9" t="str">
        <f aca="false">IF($A2258="","",IF($K2258=0,"NOT IN BOM",IF($K2258&gt;1,"MULTIPLE BOM LINES","OK")))</f>
        <v/>
      </c>
      <c r="N2258" s="9" t="str">
        <f aca="false">IF($A2258="","",IF($L2258=0,"—",INDEX('1. Master BOM'!$A$1:$A$400,$L2258)))</f>
        <v/>
      </c>
      <c r="O2258" s="9" t="str">
        <f aca="false">IF($A2258="","",IF($L2258=0,"—",INDEX('1. Master BOM'!$B$1:$B$400,$L2258)))</f>
        <v/>
      </c>
      <c r="P2258" s="9" t="str">
        <f aca="false">IF($A2258="","",IF(OR($H2258="NOT IN SCHEMATIC",$O2258="—"),"",IF($G2258="","NO SCH PN",IF(UPPER(TRIM($G2258))=UPPER(TRIM($O2258)),"OK","MISMATCH"))))</f>
        <v/>
      </c>
      <c r="Q2258" s="9" t="str">
        <f aca="false">IF($A2258="","",IF($L2258=0,"—",INDEX('1. Master BOM'!$E$1:$E$400,$L2258)))</f>
        <v/>
      </c>
      <c r="R2258" s="9" t="str">
        <f aca="false">IF($A2258="","",IF($L2258=0,"—",IF(T(INDEX('1. Master BOM'!$F$1:$F$400,$L2258))="","(not set)",INDEX('1. Master BOM'!$F$1:$F$400,$L2258))))</f>
        <v/>
      </c>
      <c r="S2258" s="9" t="str">
        <f aca="false">IF($A2258="","",IF(OR($R2258="—",$R2258="(not set)",$D2258=""),"",IF(ISNUMBER(SEARCH(SUBSTITUTE(SUBSTITUTE(SUBSTITUTE($R2258,"-",""),"_","")," ",""),SUBSTITUTE(SUBSTITUTE(SUBSTITUTE($D2258,"-",""),"_","")," ",""))),"OK","CHECK")))</f>
        <v/>
      </c>
      <c r="T2258" s="9" t="str">
        <f aca="false">IF($A2258="","",IF(OR($H2258="NOT IN SCHEMATIC",$I2258="MISMATCH",$J2258="MISMATCH",$P2258="MISMATCH",$M2258&lt;&gt;"OK"),"REVIEW","OK"))</f>
        <v/>
      </c>
      <c r="U2258" s="14"/>
      <c r="V2258" s="14"/>
      <c r="W2258" s="17"/>
      <c r="X2258" s="14"/>
    </row>
    <row r="2259" customFormat="false" ht="15" hidden="false" customHeight="false" outlineLevel="0" collapsed="false">
      <c r="A2259" s="9" t="str">
        <f aca="false">IF('3. Layout Parts'!$A2259="","",TRIM('3. Layout Parts'!$A2259))</f>
        <v/>
      </c>
      <c r="B2259" s="9" t="str">
        <f aca="false">IF($A2259="","",'3. Layout Parts'!$D2259)</f>
        <v/>
      </c>
      <c r="C2259" s="9" t="str">
        <f aca="false">IF($A2259="","",'3. Layout Parts'!$B2259)</f>
        <v/>
      </c>
      <c r="D2259" s="9" t="str">
        <f aca="false">IF($A2259="","",'3. Layout Parts'!$C2259)</f>
        <v/>
      </c>
      <c r="E2259" s="9" t="str">
        <f aca="false">IF($A2259="","",IFERROR(INDEX('2. Schematic Parts'!$B$2:$B$3001,MATCH($A2259,'2. Schematic Parts'!$A$2:$A$3001,0)),"NOT FOUND"))</f>
        <v/>
      </c>
      <c r="F2259" s="9" t="str">
        <f aca="false">IF($A2259="","",IFERROR(INDEX('2. Schematic Parts'!$C$2:$C$3001,MATCH($A2259,'2. Schematic Parts'!$A$2:$A$3001,0))&amp;"","NOT FOUND"))</f>
        <v/>
      </c>
      <c r="G2259" s="9" t="str">
        <f aca="false">IF($A2259="","",IFERROR(INDEX('2. Schematic Parts'!$D$2:$D$3001,MATCH($A2259,'2. Schematic Parts'!$A$2:$A$3001,0))&amp;"","NOT FOUND"))</f>
        <v/>
      </c>
      <c r="H2259" s="9" t="str">
        <f aca="false">IF($A2259="","",IF(COUNTIF('2. Schematic Parts'!$A$2:$A$3001,$A2259)=0,"NOT IN SCHEMATIC","OK"))</f>
        <v/>
      </c>
      <c r="I2259" s="9" t="str">
        <f aca="false">IF($A2259="","",IF($H2259="NOT IN SCHEMATIC","",IF(UPPER(TRIM($C2259))=UPPER(TRIM($E2259)),"OK","MISMATCH")))</f>
        <v/>
      </c>
      <c r="J2259" s="9" t="str">
        <f aca="false">IF($A2259="","",IF($H2259="NOT IN SCHEMATIC","",IF($F2259="","NO SCH DECAL",IF($D2259="","",IF(UPPER(TRIM($D2259))=UPPER(TRIM($F2259)),"OK","MISMATCH")))))</f>
        <v/>
      </c>
      <c r="K2259" s="16" t="str">
        <f aca="false">IF($A2259="","",SUMPRODUCT(--ISNUMBER(SEARCH(","&amp;TRIM($A2259)&amp;",",","&amp;SUBSTITUTE('1. Master BOM'!$D$2:$D$400," ","")&amp;","))))</f>
        <v/>
      </c>
      <c r="L2259" s="16" t="str">
        <f aca="false">IF($A2259="","",IF($K2259&lt;&gt;1,0,SUMPRODUCT(ISNUMBER(SEARCH(","&amp;TRIM($A2259)&amp;",",","&amp;SUBSTITUTE('1. Master BOM'!$D$2:$D$400," ","")&amp;","))*ROW('1. Master BOM'!$D$2:$D$400))))</f>
        <v/>
      </c>
      <c r="M2259" s="9" t="str">
        <f aca="false">IF($A2259="","",IF($K2259=0,"NOT IN BOM",IF($K2259&gt;1,"MULTIPLE BOM LINES","OK")))</f>
        <v/>
      </c>
      <c r="N2259" s="9" t="str">
        <f aca="false">IF($A2259="","",IF($L2259=0,"—",INDEX('1. Master BOM'!$A$1:$A$400,$L2259)))</f>
        <v/>
      </c>
      <c r="O2259" s="9" t="str">
        <f aca="false">IF($A2259="","",IF($L2259=0,"—",INDEX('1. Master BOM'!$B$1:$B$400,$L2259)))</f>
        <v/>
      </c>
      <c r="P2259" s="9" t="str">
        <f aca="false">IF($A2259="","",IF(OR($H2259="NOT IN SCHEMATIC",$O2259="—"),"",IF($G2259="","NO SCH PN",IF(UPPER(TRIM($G2259))=UPPER(TRIM($O2259)),"OK","MISMATCH"))))</f>
        <v/>
      </c>
      <c r="Q2259" s="9" t="str">
        <f aca="false">IF($A2259="","",IF($L2259=0,"—",INDEX('1. Master BOM'!$E$1:$E$400,$L2259)))</f>
        <v/>
      </c>
      <c r="R2259" s="9" t="str">
        <f aca="false">IF($A2259="","",IF($L2259=0,"—",IF(T(INDEX('1. Master BOM'!$F$1:$F$400,$L2259))="","(not set)",INDEX('1. Master BOM'!$F$1:$F$400,$L2259))))</f>
        <v/>
      </c>
      <c r="S2259" s="9" t="str">
        <f aca="false">IF($A2259="","",IF(OR($R2259="—",$R2259="(not set)",$D2259=""),"",IF(ISNUMBER(SEARCH(SUBSTITUTE(SUBSTITUTE(SUBSTITUTE($R2259,"-",""),"_","")," ",""),SUBSTITUTE(SUBSTITUTE(SUBSTITUTE($D2259,"-",""),"_","")," ",""))),"OK","CHECK")))</f>
        <v/>
      </c>
      <c r="T2259" s="9" t="str">
        <f aca="false">IF($A2259="","",IF(OR($H2259="NOT IN SCHEMATIC",$I2259="MISMATCH",$J2259="MISMATCH",$P2259="MISMATCH",$M2259&lt;&gt;"OK"),"REVIEW","OK"))</f>
        <v/>
      </c>
      <c r="U2259" s="14"/>
      <c r="V2259" s="14"/>
      <c r="W2259" s="17"/>
      <c r="X2259" s="14"/>
    </row>
    <row r="2260" customFormat="false" ht="15" hidden="false" customHeight="false" outlineLevel="0" collapsed="false">
      <c r="A2260" s="9" t="str">
        <f aca="false">IF('3. Layout Parts'!$A2260="","",TRIM('3. Layout Parts'!$A2260))</f>
        <v/>
      </c>
      <c r="B2260" s="9" t="str">
        <f aca="false">IF($A2260="","",'3. Layout Parts'!$D2260)</f>
        <v/>
      </c>
      <c r="C2260" s="9" t="str">
        <f aca="false">IF($A2260="","",'3. Layout Parts'!$B2260)</f>
        <v/>
      </c>
      <c r="D2260" s="9" t="str">
        <f aca="false">IF($A2260="","",'3. Layout Parts'!$C2260)</f>
        <v/>
      </c>
      <c r="E2260" s="9" t="str">
        <f aca="false">IF($A2260="","",IFERROR(INDEX('2. Schematic Parts'!$B$2:$B$3001,MATCH($A2260,'2. Schematic Parts'!$A$2:$A$3001,0)),"NOT FOUND"))</f>
        <v/>
      </c>
      <c r="F2260" s="9" t="str">
        <f aca="false">IF($A2260="","",IFERROR(INDEX('2. Schematic Parts'!$C$2:$C$3001,MATCH($A2260,'2. Schematic Parts'!$A$2:$A$3001,0))&amp;"","NOT FOUND"))</f>
        <v/>
      </c>
      <c r="G2260" s="9" t="str">
        <f aca="false">IF($A2260="","",IFERROR(INDEX('2. Schematic Parts'!$D$2:$D$3001,MATCH($A2260,'2. Schematic Parts'!$A$2:$A$3001,0))&amp;"","NOT FOUND"))</f>
        <v/>
      </c>
      <c r="H2260" s="9" t="str">
        <f aca="false">IF($A2260="","",IF(COUNTIF('2. Schematic Parts'!$A$2:$A$3001,$A2260)=0,"NOT IN SCHEMATIC","OK"))</f>
        <v/>
      </c>
      <c r="I2260" s="9" t="str">
        <f aca="false">IF($A2260="","",IF($H2260="NOT IN SCHEMATIC","",IF(UPPER(TRIM($C2260))=UPPER(TRIM($E2260)),"OK","MISMATCH")))</f>
        <v/>
      </c>
      <c r="J2260" s="9" t="str">
        <f aca="false">IF($A2260="","",IF($H2260="NOT IN SCHEMATIC","",IF($F2260="","NO SCH DECAL",IF($D2260="","",IF(UPPER(TRIM($D2260))=UPPER(TRIM($F2260)),"OK","MISMATCH")))))</f>
        <v/>
      </c>
      <c r="K2260" s="16" t="str">
        <f aca="false">IF($A2260="","",SUMPRODUCT(--ISNUMBER(SEARCH(","&amp;TRIM($A2260)&amp;",",","&amp;SUBSTITUTE('1. Master BOM'!$D$2:$D$400," ","")&amp;","))))</f>
        <v/>
      </c>
      <c r="L2260" s="16" t="str">
        <f aca="false">IF($A2260="","",IF($K2260&lt;&gt;1,0,SUMPRODUCT(ISNUMBER(SEARCH(","&amp;TRIM($A2260)&amp;",",","&amp;SUBSTITUTE('1. Master BOM'!$D$2:$D$400," ","")&amp;","))*ROW('1. Master BOM'!$D$2:$D$400))))</f>
        <v/>
      </c>
      <c r="M2260" s="9" t="str">
        <f aca="false">IF($A2260="","",IF($K2260=0,"NOT IN BOM",IF($K2260&gt;1,"MULTIPLE BOM LINES","OK")))</f>
        <v/>
      </c>
      <c r="N2260" s="9" t="str">
        <f aca="false">IF($A2260="","",IF($L2260=0,"—",INDEX('1. Master BOM'!$A$1:$A$400,$L2260)))</f>
        <v/>
      </c>
      <c r="O2260" s="9" t="str">
        <f aca="false">IF($A2260="","",IF($L2260=0,"—",INDEX('1. Master BOM'!$B$1:$B$400,$L2260)))</f>
        <v/>
      </c>
      <c r="P2260" s="9" t="str">
        <f aca="false">IF($A2260="","",IF(OR($H2260="NOT IN SCHEMATIC",$O2260="—"),"",IF($G2260="","NO SCH PN",IF(UPPER(TRIM($G2260))=UPPER(TRIM($O2260)),"OK","MISMATCH"))))</f>
        <v/>
      </c>
      <c r="Q2260" s="9" t="str">
        <f aca="false">IF($A2260="","",IF($L2260=0,"—",INDEX('1. Master BOM'!$E$1:$E$400,$L2260)))</f>
        <v/>
      </c>
      <c r="R2260" s="9" t="str">
        <f aca="false">IF($A2260="","",IF($L2260=0,"—",IF(T(INDEX('1. Master BOM'!$F$1:$F$400,$L2260))="","(not set)",INDEX('1. Master BOM'!$F$1:$F$400,$L2260))))</f>
        <v/>
      </c>
      <c r="S2260" s="9" t="str">
        <f aca="false">IF($A2260="","",IF(OR($R2260="—",$R2260="(not set)",$D2260=""),"",IF(ISNUMBER(SEARCH(SUBSTITUTE(SUBSTITUTE(SUBSTITUTE($R2260,"-",""),"_","")," ",""),SUBSTITUTE(SUBSTITUTE(SUBSTITUTE($D2260,"-",""),"_","")," ",""))),"OK","CHECK")))</f>
        <v/>
      </c>
      <c r="T2260" s="9" t="str">
        <f aca="false">IF($A2260="","",IF(OR($H2260="NOT IN SCHEMATIC",$I2260="MISMATCH",$J2260="MISMATCH",$P2260="MISMATCH",$M2260&lt;&gt;"OK"),"REVIEW","OK"))</f>
        <v/>
      </c>
      <c r="U2260" s="14"/>
      <c r="V2260" s="14"/>
      <c r="W2260" s="17"/>
      <c r="X2260" s="14"/>
    </row>
    <row r="2261" customFormat="false" ht="15" hidden="false" customHeight="false" outlineLevel="0" collapsed="false">
      <c r="A2261" s="9" t="str">
        <f aca="false">IF('3. Layout Parts'!$A2261="","",TRIM('3. Layout Parts'!$A2261))</f>
        <v/>
      </c>
      <c r="B2261" s="9" t="str">
        <f aca="false">IF($A2261="","",'3. Layout Parts'!$D2261)</f>
        <v/>
      </c>
      <c r="C2261" s="9" t="str">
        <f aca="false">IF($A2261="","",'3. Layout Parts'!$B2261)</f>
        <v/>
      </c>
      <c r="D2261" s="9" t="str">
        <f aca="false">IF($A2261="","",'3. Layout Parts'!$C2261)</f>
        <v/>
      </c>
      <c r="E2261" s="9" t="str">
        <f aca="false">IF($A2261="","",IFERROR(INDEX('2. Schematic Parts'!$B$2:$B$3001,MATCH($A2261,'2. Schematic Parts'!$A$2:$A$3001,0)),"NOT FOUND"))</f>
        <v/>
      </c>
      <c r="F2261" s="9" t="str">
        <f aca="false">IF($A2261="","",IFERROR(INDEX('2. Schematic Parts'!$C$2:$C$3001,MATCH($A2261,'2. Schematic Parts'!$A$2:$A$3001,0))&amp;"","NOT FOUND"))</f>
        <v/>
      </c>
      <c r="G2261" s="9" t="str">
        <f aca="false">IF($A2261="","",IFERROR(INDEX('2. Schematic Parts'!$D$2:$D$3001,MATCH($A2261,'2. Schematic Parts'!$A$2:$A$3001,0))&amp;"","NOT FOUND"))</f>
        <v/>
      </c>
      <c r="H2261" s="9" t="str">
        <f aca="false">IF($A2261="","",IF(COUNTIF('2. Schematic Parts'!$A$2:$A$3001,$A2261)=0,"NOT IN SCHEMATIC","OK"))</f>
        <v/>
      </c>
      <c r="I2261" s="9" t="str">
        <f aca="false">IF($A2261="","",IF($H2261="NOT IN SCHEMATIC","",IF(UPPER(TRIM($C2261))=UPPER(TRIM($E2261)),"OK","MISMATCH")))</f>
        <v/>
      </c>
      <c r="J2261" s="9" t="str">
        <f aca="false">IF($A2261="","",IF($H2261="NOT IN SCHEMATIC","",IF($F2261="","NO SCH DECAL",IF($D2261="","",IF(UPPER(TRIM($D2261))=UPPER(TRIM($F2261)),"OK","MISMATCH")))))</f>
        <v/>
      </c>
      <c r="K2261" s="16" t="str">
        <f aca="false">IF($A2261="","",SUMPRODUCT(--ISNUMBER(SEARCH(","&amp;TRIM($A2261)&amp;",",","&amp;SUBSTITUTE('1. Master BOM'!$D$2:$D$400," ","")&amp;","))))</f>
        <v/>
      </c>
      <c r="L2261" s="16" t="str">
        <f aca="false">IF($A2261="","",IF($K2261&lt;&gt;1,0,SUMPRODUCT(ISNUMBER(SEARCH(","&amp;TRIM($A2261)&amp;",",","&amp;SUBSTITUTE('1. Master BOM'!$D$2:$D$400," ","")&amp;","))*ROW('1. Master BOM'!$D$2:$D$400))))</f>
        <v/>
      </c>
      <c r="M2261" s="9" t="str">
        <f aca="false">IF($A2261="","",IF($K2261=0,"NOT IN BOM",IF($K2261&gt;1,"MULTIPLE BOM LINES","OK")))</f>
        <v/>
      </c>
      <c r="N2261" s="9" t="str">
        <f aca="false">IF($A2261="","",IF($L2261=0,"—",INDEX('1. Master BOM'!$A$1:$A$400,$L2261)))</f>
        <v/>
      </c>
      <c r="O2261" s="9" t="str">
        <f aca="false">IF($A2261="","",IF($L2261=0,"—",INDEX('1. Master BOM'!$B$1:$B$400,$L2261)))</f>
        <v/>
      </c>
      <c r="P2261" s="9" t="str">
        <f aca="false">IF($A2261="","",IF(OR($H2261="NOT IN SCHEMATIC",$O2261="—"),"",IF($G2261="","NO SCH PN",IF(UPPER(TRIM($G2261))=UPPER(TRIM($O2261)),"OK","MISMATCH"))))</f>
        <v/>
      </c>
      <c r="Q2261" s="9" t="str">
        <f aca="false">IF($A2261="","",IF($L2261=0,"—",INDEX('1. Master BOM'!$E$1:$E$400,$L2261)))</f>
        <v/>
      </c>
      <c r="R2261" s="9" t="str">
        <f aca="false">IF($A2261="","",IF($L2261=0,"—",IF(T(INDEX('1. Master BOM'!$F$1:$F$400,$L2261))="","(not set)",INDEX('1. Master BOM'!$F$1:$F$400,$L2261))))</f>
        <v/>
      </c>
      <c r="S2261" s="9" t="str">
        <f aca="false">IF($A2261="","",IF(OR($R2261="—",$R2261="(not set)",$D2261=""),"",IF(ISNUMBER(SEARCH(SUBSTITUTE(SUBSTITUTE(SUBSTITUTE($R2261,"-",""),"_","")," ",""),SUBSTITUTE(SUBSTITUTE(SUBSTITUTE($D2261,"-",""),"_","")," ",""))),"OK","CHECK")))</f>
        <v/>
      </c>
      <c r="T2261" s="9" t="str">
        <f aca="false">IF($A2261="","",IF(OR($H2261="NOT IN SCHEMATIC",$I2261="MISMATCH",$J2261="MISMATCH",$P2261="MISMATCH",$M2261&lt;&gt;"OK"),"REVIEW","OK"))</f>
        <v/>
      </c>
      <c r="U2261" s="14"/>
      <c r="V2261" s="14"/>
      <c r="W2261" s="17"/>
      <c r="X2261" s="14"/>
    </row>
    <row r="2262" customFormat="false" ht="15" hidden="false" customHeight="false" outlineLevel="0" collapsed="false">
      <c r="A2262" s="9" t="str">
        <f aca="false">IF('3. Layout Parts'!$A2262="","",TRIM('3. Layout Parts'!$A2262))</f>
        <v/>
      </c>
      <c r="B2262" s="9" t="str">
        <f aca="false">IF($A2262="","",'3. Layout Parts'!$D2262)</f>
        <v/>
      </c>
      <c r="C2262" s="9" t="str">
        <f aca="false">IF($A2262="","",'3. Layout Parts'!$B2262)</f>
        <v/>
      </c>
      <c r="D2262" s="9" t="str">
        <f aca="false">IF($A2262="","",'3. Layout Parts'!$C2262)</f>
        <v/>
      </c>
      <c r="E2262" s="9" t="str">
        <f aca="false">IF($A2262="","",IFERROR(INDEX('2. Schematic Parts'!$B$2:$B$3001,MATCH($A2262,'2. Schematic Parts'!$A$2:$A$3001,0)),"NOT FOUND"))</f>
        <v/>
      </c>
      <c r="F2262" s="9" t="str">
        <f aca="false">IF($A2262="","",IFERROR(INDEX('2. Schematic Parts'!$C$2:$C$3001,MATCH($A2262,'2. Schematic Parts'!$A$2:$A$3001,0))&amp;"","NOT FOUND"))</f>
        <v/>
      </c>
      <c r="G2262" s="9" t="str">
        <f aca="false">IF($A2262="","",IFERROR(INDEX('2. Schematic Parts'!$D$2:$D$3001,MATCH($A2262,'2. Schematic Parts'!$A$2:$A$3001,0))&amp;"","NOT FOUND"))</f>
        <v/>
      </c>
      <c r="H2262" s="9" t="str">
        <f aca="false">IF($A2262="","",IF(COUNTIF('2. Schematic Parts'!$A$2:$A$3001,$A2262)=0,"NOT IN SCHEMATIC","OK"))</f>
        <v/>
      </c>
      <c r="I2262" s="9" t="str">
        <f aca="false">IF($A2262="","",IF($H2262="NOT IN SCHEMATIC","",IF(UPPER(TRIM($C2262))=UPPER(TRIM($E2262)),"OK","MISMATCH")))</f>
        <v/>
      </c>
      <c r="J2262" s="9" t="str">
        <f aca="false">IF($A2262="","",IF($H2262="NOT IN SCHEMATIC","",IF($F2262="","NO SCH DECAL",IF($D2262="","",IF(UPPER(TRIM($D2262))=UPPER(TRIM($F2262)),"OK","MISMATCH")))))</f>
        <v/>
      </c>
      <c r="K2262" s="16" t="str">
        <f aca="false">IF($A2262="","",SUMPRODUCT(--ISNUMBER(SEARCH(","&amp;TRIM($A2262)&amp;",",","&amp;SUBSTITUTE('1. Master BOM'!$D$2:$D$400," ","")&amp;","))))</f>
        <v/>
      </c>
      <c r="L2262" s="16" t="str">
        <f aca="false">IF($A2262="","",IF($K2262&lt;&gt;1,0,SUMPRODUCT(ISNUMBER(SEARCH(","&amp;TRIM($A2262)&amp;",",","&amp;SUBSTITUTE('1. Master BOM'!$D$2:$D$400," ","")&amp;","))*ROW('1. Master BOM'!$D$2:$D$400))))</f>
        <v/>
      </c>
      <c r="M2262" s="9" t="str">
        <f aca="false">IF($A2262="","",IF($K2262=0,"NOT IN BOM",IF($K2262&gt;1,"MULTIPLE BOM LINES","OK")))</f>
        <v/>
      </c>
      <c r="N2262" s="9" t="str">
        <f aca="false">IF($A2262="","",IF($L2262=0,"—",INDEX('1. Master BOM'!$A$1:$A$400,$L2262)))</f>
        <v/>
      </c>
      <c r="O2262" s="9" t="str">
        <f aca="false">IF($A2262="","",IF($L2262=0,"—",INDEX('1. Master BOM'!$B$1:$B$400,$L2262)))</f>
        <v/>
      </c>
      <c r="P2262" s="9" t="str">
        <f aca="false">IF($A2262="","",IF(OR($H2262="NOT IN SCHEMATIC",$O2262="—"),"",IF($G2262="","NO SCH PN",IF(UPPER(TRIM($G2262))=UPPER(TRIM($O2262)),"OK","MISMATCH"))))</f>
        <v/>
      </c>
      <c r="Q2262" s="9" t="str">
        <f aca="false">IF($A2262="","",IF($L2262=0,"—",INDEX('1. Master BOM'!$E$1:$E$400,$L2262)))</f>
        <v/>
      </c>
      <c r="R2262" s="9" t="str">
        <f aca="false">IF($A2262="","",IF($L2262=0,"—",IF(T(INDEX('1. Master BOM'!$F$1:$F$400,$L2262))="","(not set)",INDEX('1. Master BOM'!$F$1:$F$400,$L2262))))</f>
        <v/>
      </c>
      <c r="S2262" s="9" t="str">
        <f aca="false">IF($A2262="","",IF(OR($R2262="—",$R2262="(not set)",$D2262=""),"",IF(ISNUMBER(SEARCH(SUBSTITUTE(SUBSTITUTE(SUBSTITUTE($R2262,"-",""),"_","")," ",""),SUBSTITUTE(SUBSTITUTE(SUBSTITUTE($D2262,"-",""),"_","")," ",""))),"OK","CHECK")))</f>
        <v/>
      </c>
      <c r="T2262" s="9" t="str">
        <f aca="false">IF($A2262="","",IF(OR($H2262="NOT IN SCHEMATIC",$I2262="MISMATCH",$J2262="MISMATCH",$P2262="MISMATCH",$M2262&lt;&gt;"OK"),"REVIEW","OK"))</f>
        <v/>
      </c>
      <c r="U2262" s="14"/>
      <c r="V2262" s="14"/>
      <c r="W2262" s="17"/>
      <c r="X2262" s="14"/>
    </row>
    <row r="2263" customFormat="false" ht="15" hidden="false" customHeight="false" outlineLevel="0" collapsed="false">
      <c r="A2263" s="9" t="str">
        <f aca="false">IF('3. Layout Parts'!$A2263="","",TRIM('3. Layout Parts'!$A2263))</f>
        <v/>
      </c>
      <c r="B2263" s="9" t="str">
        <f aca="false">IF($A2263="","",'3. Layout Parts'!$D2263)</f>
        <v/>
      </c>
      <c r="C2263" s="9" t="str">
        <f aca="false">IF($A2263="","",'3. Layout Parts'!$B2263)</f>
        <v/>
      </c>
      <c r="D2263" s="9" t="str">
        <f aca="false">IF($A2263="","",'3. Layout Parts'!$C2263)</f>
        <v/>
      </c>
      <c r="E2263" s="9" t="str">
        <f aca="false">IF($A2263="","",IFERROR(INDEX('2. Schematic Parts'!$B$2:$B$3001,MATCH($A2263,'2. Schematic Parts'!$A$2:$A$3001,0)),"NOT FOUND"))</f>
        <v/>
      </c>
      <c r="F2263" s="9" t="str">
        <f aca="false">IF($A2263="","",IFERROR(INDEX('2. Schematic Parts'!$C$2:$C$3001,MATCH($A2263,'2. Schematic Parts'!$A$2:$A$3001,0))&amp;"","NOT FOUND"))</f>
        <v/>
      </c>
      <c r="G2263" s="9" t="str">
        <f aca="false">IF($A2263="","",IFERROR(INDEX('2. Schematic Parts'!$D$2:$D$3001,MATCH($A2263,'2. Schematic Parts'!$A$2:$A$3001,0))&amp;"","NOT FOUND"))</f>
        <v/>
      </c>
      <c r="H2263" s="9" t="str">
        <f aca="false">IF($A2263="","",IF(COUNTIF('2. Schematic Parts'!$A$2:$A$3001,$A2263)=0,"NOT IN SCHEMATIC","OK"))</f>
        <v/>
      </c>
      <c r="I2263" s="9" t="str">
        <f aca="false">IF($A2263="","",IF($H2263="NOT IN SCHEMATIC","",IF(UPPER(TRIM($C2263))=UPPER(TRIM($E2263)),"OK","MISMATCH")))</f>
        <v/>
      </c>
      <c r="J2263" s="9" t="str">
        <f aca="false">IF($A2263="","",IF($H2263="NOT IN SCHEMATIC","",IF($F2263="","NO SCH DECAL",IF($D2263="","",IF(UPPER(TRIM($D2263))=UPPER(TRIM($F2263)),"OK","MISMATCH")))))</f>
        <v/>
      </c>
      <c r="K2263" s="16" t="str">
        <f aca="false">IF($A2263="","",SUMPRODUCT(--ISNUMBER(SEARCH(","&amp;TRIM($A2263)&amp;",",","&amp;SUBSTITUTE('1. Master BOM'!$D$2:$D$400," ","")&amp;","))))</f>
        <v/>
      </c>
      <c r="L2263" s="16" t="str">
        <f aca="false">IF($A2263="","",IF($K2263&lt;&gt;1,0,SUMPRODUCT(ISNUMBER(SEARCH(","&amp;TRIM($A2263)&amp;",",","&amp;SUBSTITUTE('1. Master BOM'!$D$2:$D$400," ","")&amp;","))*ROW('1. Master BOM'!$D$2:$D$400))))</f>
        <v/>
      </c>
      <c r="M2263" s="9" t="str">
        <f aca="false">IF($A2263="","",IF($K2263=0,"NOT IN BOM",IF($K2263&gt;1,"MULTIPLE BOM LINES","OK")))</f>
        <v/>
      </c>
      <c r="N2263" s="9" t="str">
        <f aca="false">IF($A2263="","",IF($L2263=0,"—",INDEX('1. Master BOM'!$A$1:$A$400,$L2263)))</f>
        <v/>
      </c>
      <c r="O2263" s="9" t="str">
        <f aca="false">IF($A2263="","",IF($L2263=0,"—",INDEX('1. Master BOM'!$B$1:$B$400,$L2263)))</f>
        <v/>
      </c>
      <c r="P2263" s="9" t="str">
        <f aca="false">IF($A2263="","",IF(OR($H2263="NOT IN SCHEMATIC",$O2263="—"),"",IF($G2263="","NO SCH PN",IF(UPPER(TRIM($G2263))=UPPER(TRIM($O2263)),"OK","MISMATCH"))))</f>
        <v/>
      </c>
      <c r="Q2263" s="9" t="str">
        <f aca="false">IF($A2263="","",IF($L2263=0,"—",INDEX('1. Master BOM'!$E$1:$E$400,$L2263)))</f>
        <v/>
      </c>
      <c r="R2263" s="9" t="str">
        <f aca="false">IF($A2263="","",IF($L2263=0,"—",IF(T(INDEX('1. Master BOM'!$F$1:$F$400,$L2263))="","(not set)",INDEX('1. Master BOM'!$F$1:$F$400,$L2263))))</f>
        <v/>
      </c>
      <c r="S2263" s="9" t="str">
        <f aca="false">IF($A2263="","",IF(OR($R2263="—",$R2263="(not set)",$D2263=""),"",IF(ISNUMBER(SEARCH(SUBSTITUTE(SUBSTITUTE(SUBSTITUTE($R2263,"-",""),"_","")," ",""),SUBSTITUTE(SUBSTITUTE(SUBSTITUTE($D2263,"-",""),"_","")," ",""))),"OK","CHECK")))</f>
        <v/>
      </c>
      <c r="T2263" s="9" t="str">
        <f aca="false">IF($A2263="","",IF(OR($H2263="NOT IN SCHEMATIC",$I2263="MISMATCH",$J2263="MISMATCH",$P2263="MISMATCH",$M2263&lt;&gt;"OK"),"REVIEW","OK"))</f>
        <v/>
      </c>
      <c r="U2263" s="14"/>
      <c r="V2263" s="14"/>
      <c r="W2263" s="17"/>
      <c r="X2263" s="14"/>
    </row>
    <row r="2264" customFormat="false" ht="15" hidden="false" customHeight="false" outlineLevel="0" collapsed="false">
      <c r="A2264" s="9" t="str">
        <f aca="false">IF('3. Layout Parts'!$A2264="","",TRIM('3. Layout Parts'!$A2264))</f>
        <v/>
      </c>
      <c r="B2264" s="9" t="str">
        <f aca="false">IF($A2264="","",'3. Layout Parts'!$D2264)</f>
        <v/>
      </c>
      <c r="C2264" s="9" t="str">
        <f aca="false">IF($A2264="","",'3. Layout Parts'!$B2264)</f>
        <v/>
      </c>
      <c r="D2264" s="9" t="str">
        <f aca="false">IF($A2264="","",'3. Layout Parts'!$C2264)</f>
        <v/>
      </c>
      <c r="E2264" s="9" t="str">
        <f aca="false">IF($A2264="","",IFERROR(INDEX('2. Schematic Parts'!$B$2:$B$3001,MATCH($A2264,'2. Schematic Parts'!$A$2:$A$3001,0)),"NOT FOUND"))</f>
        <v/>
      </c>
      <c r="F2264" s="9" t="str">
        <f aca="false">IF($A2264="","",IFERROR(INDEX('2. Schematic Parts'!$C$2:$C$3001,MATCH($A2264,'2. Schematic Parts'!$A$2:$A$3001,0))&amp;"","NOT FOUND"))</f>
        <v/>
      </c>
      <c r="G2264" s="9" t="str">
        <f aca="false">IF($A2264="","",IFERROR(INDEX('2. Schematic Parts'!$D$2:$D$3001,MATCH($A2264,'2. Schematic Parts'!$A$2:$A$3001,0))&amp;"","NOT FOUND"))</f>
        <v/>
      </c>
      <c r="H2264" s="9" t="str">
        <f aca="false">IF($A2264="","",IF(COUNTIF('2. Schematic Parts'!$A$2:$A$3001,$A2264)=0,"NOT IN SCHEMATIC","OK"))</f>
        <v/>
      </c>
      <c r="I2264" s="9" t="str">
        <f aca="false">IF($A2264="","",IF($H2264="NOT IN SCHEMATIC","",IF(UPPER(TRIM($C2264))=UPPER(TRIM($E2264)),"OK","MISMATCH")))</f>
        <v/>
      </c>
      <c r="J2264" s="9" t="str">
        <f aca="false">IF($A2264="","",IF($H2264="NOT IN SCHEMATIC","",IF($F2264="","NO SCH DECAL",IF($D2264="","",IF(UPPER(TRIM($D2264))=UPPER(TRIM($F2264)),"OK","MISMATCH")))))</f>
        <v/>
      </c>
      <c r="K2264" s="16" t="str">
        <f aca="false">IF($A2264="","",SUMPRODUCT(--ISNUMBER(SEARCH(","&amp;TRIM($A2264)&amp;",",","&amp;SUBSTITUTE('1. Master BOM'!$D$2:$D$400," ","")&amp;","))))</f>
        <v/>
      </c>
      <c r="L2264" s="16" t="str">
        <f aca="false">IF($A2264="","",IF($K2264&lt;&gt;1,0,SUMPRODUCT(ISNUMBER(SEARCH(","&amp;TRIM($A2264)&amp;",",","&amp;SUBSTITUTE('1. Master BOM'!$D$2:$D$400," ","")&amp;","))*ROW('1. Master BOM'!$D$2:$D$400))))</f>
        <v/>
      </c>
      <c r="M2264" s="9" t="str">
        <f aca="false">IF($A2264="","",IF($K2264=0,"NOT IN BOM",IF($K2264&gt;1,"MULTIPLE BOM LINES","OK")))</f>
        <v/>
      </c>
      <c r="N2264" s="9" t="str">
        <f aca="false">IF($A2264="","",IF($L2264=0,"—",INDEX('1. Master BOM'!$A$1:$A$400,$L2264)))</f>
        <v/>
      </c>
      <c r="O2264" s="9" t="str">
        <f aca="false">IF($A2264="","",IF($L2264=0,"—",INDEX('1. Master BOM'!$B$1:$B$400,$L2264)))</f>
        <v/>
      </c>
      <c r="P2264" s="9" t="str">
        <f aca="false">IF($A2264="","",IF(OR($H2264="NOT IN SCHEMATIC",$O2264="—"),"",IF($G2264="","NO SCH PN",IF(UPPER(TRIM($G2264))=UPPER(TRIM($O2264)),"OK","MISMATCH"))))</f>
        <v/>
      </c>
      <c r="Q2264" s="9" t="str">
        <f aca="false">IF($A2264="","",IF($L2264=0,"—",INDEX('1. Master BOM'!$E$1:$E$400,$L2264)))</f>
        <v/>
      </c>
      <c r="R2264" s="9" t="str">
        <f aca="false">IF($A2264="","",IF($L2264=0,"—",IF(T(INDEX('1. Master BOM'!$F$1:$F$400,$L2264))="","(not set)",INDEX('1. Master BOM'!$F$1:$F$400,$L2264))))</f>
        <v/>
      </c>
      <c r="S2264" s="9" t="str">
        <f aca="false">IF($A2264="","",IF(OR($R2264="—",$R2264="(not set)",$D2264=""),"",IF(ISNUMBER(SEARCH(SUBSTITUTE(SUBSTITUTE(SUBSTITUTE($R2264,"-",""),"_","")," ",""),SUBSTITUTE(SUBSTITUTE(SUBSTITUTE($D2264,"-",""),"_","")," ",""))),"OK","CHECK")))</f>
        <v/>
      </c>
      <c r="T2264" s="9" t="str">
        <f aca="false">IF($A2264="","",IF(OR($H2264="NOT IN SCHEMATIC",$I2264="MISMATCH",$J2264="MISMATCH",$P2264="MISMATCH",$M2264&lt;&gt;"OK"),"REVIEW","OK"))</f>
        <v/>
      </c>
      <c r="U2264" s="14"/>
      <c r="V2264" s="14"/>
      <c r="W2264" s="17"/>
      <c r="X2264" s="14"/>
    </row>
    <row r="2265" customFormat="false" ht="15" hidden="false" customHeight="false" outlineLevel="0" collapsed="false">
      <c r="A2265" s="9" t="str">
        <f aca="false">IF('3. Layout Parts'!$A2265="","",TRIM('3. Layout Parts'!$A2265))</f>
        <v/>
      </c>
      <c r="B2265" s="9" t="str">
        <f aca="false">IF($A2265="","",'3. Layout Parts'!$D2265)</f>
        <v/>
      </c>
      <c r="C2265" s="9" t="str">
        <f aca="false">IF($A2265="","",'3. Layout Parts'!$B2265)</f>
        <v/>
      </c>
      <c r="D2265" s="9" t="str">
        <f aca="false">IF($A2265="","",'3. Layout Parts'!$C2265)</f>
        <v/>
      </c>
      <c r="E2265" s="9" t="str">
        <f aca="false">IF($A2265="","",IFERROR(INDEX('2. Schematic Parts'!$B$2:$B$3001,MATCH($A2265,'2. Schematic Parts'!$A$2:$A$3001,0)),"NOT FOUND"))</f>
        <v/>
      </c>
      <c r="F2265" s="9" t="str">
        <f aca="false">IF($A2265="","",IFERROR(INDEX('2. Schematic Parts'!$C$2:$C$3001,MATCH($A2265,'2. Schematic Parts'!$A$2:$A$3001,0))&amp;"","NOT FOUND"))</f>
        <v/>
      </c>
      <c r="G2265" s="9" t="str">
        <f aca="false">IF($A2265="","",IFERROR(INDEX('2. Schematic Parts'!$D$2:$D$3001,MATCH($A2265,'2. Schematic Parts'!$A$2:$A$3001,0))&amp;"","NOT FOUND"))</f>
        <v/>
      </c>
      <c r="H2265" s="9" t="str">
        <f aca="false">IF($A2265="","",IF(COUNTIF('2. Schematic Parts'!$A$2:$A$3001,$A2265)=0,"NOT IN SCHEMATIC","OK"))</f>
        <v/>
      </c>
      <c r="I2265" s="9" t="str">
        <f aca="false">IF($A2265="","",IF($H2265="NOT IN SCHEMATIC","",IF(UPPER(TRIM($C2265))=UPPER(TRIM($E2265)),"OK","MISMATCH")))</f>
        <v/>
      </c>
      <c r="J2265" s="9" t="str">
        <f aca="false">IF($A2265="","",IF($H2265="NOT IN SCHEMATIC","",IF($F2265="","NO SCH DECAL",IF($D2265="","",IF(UPPER(TRIM($D2265))=UPPER(TRIM($F2265)),"OK","MISMATCH")))))</f>
        <v/>
      </c>
      <c r="K2265" s="16" t="str">
        <f aca="false">IF($A2265="","",SUMPRODUCT(--ISNUMBER(SEARCH(","&amp;TRIM($A2265)&amp;",",","&amp;SUBSTITUTE('1. Master BOM'!$D$2:$D$400," ","")&amp;","))))</f>
        <v/>
      </c>
      <c r="L2265" s="16" t="str">
        <f aca="false">IF($A2265="","",IF($K2265&lt;&gt;1,0,SUMPRODUCT(ISNUMBER(SEARCH(","&amp;TRIM($A2265)&amp;",",","&amp;SUBSTITUTE('1. Master BOM'!$D$2:$D$400," ","")&amp;","))*ROW('1. Master BOM'!$D$2:$D$400))))</f>
        <v/>
      </c>
      <c r="M2265" s="9" t="str">
        <f aca="false">IF($A2265="","",IF($K2265=0,"NOT IN BOM",IF($K2265&gt;1,"MULTIPLE BOM LINES","OK")))</f>
        <v/>
      </c>
      <c r="N2265" s="9" t="str">
        <f aca="false">IF($A2265="","",IF($L2265=0,"—",INDEX('1. Master BOM'!$A$1:$A$400,$L2265)))</f>
        <v/>
      </c>
      <c r="O2265" s="9" t="str">
        <f aca="false">IF($A2265="","",IF($L2265=0,"—",INDEX('1. Master BOM'!$B$1:$B$400,$L2265)))</f>
        <v/>
      </c>
      <c r="P2265" s="9" t="str">
        <f aca="false">IF($A2265="","",IF(OR($H2265="NOT IN SCHEMATIC",$O2265="—"),"",IF($G2265="","NO SCH PN",IF(UPPER(TRIM($G2265))=UPPER(TRIM($O2265)),"OK","MISMATCH"))))</f>
        <v/>
      </c>
      <c r="Q2265" s="9" t="str">
        <f aca="false">IF($A2265="","",IF($L2265=0,"—",INDEX('1. Master BOM'!$E$1:$E$400,$L2265)))</f>
        <v/>
      </c>
      <c r="R2265" s="9" t="str">
        <f aca="false">IF($A2265="","",IF($L2265=0,"—",IF(T(INDEX('1. Master BOM'!$F$1:$F$400,$L2265))="","(not set)",INDEX('1. Master BOM'!$F$1:$F$400,$L2265))))</f>
        <v/>
      </c>
      <c r="S2265" s="9" t="str">
        <f aca="false">IF($A2265="","",IF(OR($R2265="—",$R2265="(not set)",$D2265=""),"",IF(ISNUMBER(SEARCH(SUBSTITUTE(SUBSTITUTE(SUBSTITUTE($R2265,"-",""),"_","")," ",""),SUBSTITUTE(SUBSTITUTE(SUBSTITUTE($D2265,"-",""),"_","")," ",""))),"OK","CHECK")))</f>
        <v/>
      </c>
      <c r="T2265" s="9" t="str">
        <f aca="false">IF($A2265="","",IF(OR($H2265="NOT IN SCHEMATIC",$I2265="MISMATCH",$J2265="MISMATCH",$P2265="MISMATCH",$M2265&lt;&gt;"OK"),"REVIEW","OK"))</f>
        <v/>
      </c>
      <c r="U2265" s="14"/>
      <c r="V2265" s="14"/>
      <c r="W2265" s="17"/>
      <c r="X2265" s="14"/>
    </row>
    <row r="2266" customFormat="false" ht="15" hidden="false" customHeight="false" outlineLevel="0" collapsed="false">
      <c r="A2266" s="9" t="str">
        <f aca="false">IF('3. Layout Parts'!$A2266="","",TRIM('3. Layout Parts'!$A2266))</f>
        <v/>
      </c>
      <c r="B2266" s="9" t="str">
        <f aca="false">IF($A2266="","",'3. Layout Parts'!$D2266)</f>
        <v/>
      </c>
      <c r="C2266" s="9" t="str">
        <f aca="false">IF($A2266="","",'3. Layout Parts'!$B2266)</f>
        <v/>
      </c>
      <c r="D2266" s="9" t="str">
        <f aca="false">IF($A2266="","",'3. Layout Parts'!$C2266)</f>
        <v/>
      </c>
      <c r="E2266" s="9" t="str">
        <f aca="false">IF($A2266="","",IFERROR(INDEX('2. Schematic Parts'!$B$2:$B$3001,MATCH($A2266,'2. Schematic Parts'!$A$2:$A$3001,0)),"NOT FOUND"))</f>
        <v/>
      </c>
      <c r="F2266" s="9" t="str">
        <f aca="false">IF($A2266="","",IFERROR(INDEX('2. Schematic Parts'!$C$2:$C$3001,MATCH($A2266,'2. Schematic Parts'!$A$2:$A$3001,0))&amp;"","NOT FOUND"))</f>
        <v/>
      </c>
      <c r="G2266" s="9" t="str">
        <f aca="false">IF($A2266="","",IFERROR(INDEX('2. Schematic Parts'!$D$2:$D$3001,MATCH($A2266,'2. Schematic Parts'!$A$2:$A$3001,0))&amp;"","NOT FOUND"))</f>
        <v/>
      </c>
      <c r="H2266" s="9" t="str">
        <f aca="false">IF($A2266="","",IF(COUNTIF('2. Schematic Parts'!$A$2:$A$3001,$A2266)=0,"NOT IN SCHEMATIC","OK"))</f>
        <v/>
      </c>
      <c r="I2266" s="9" t="str">
        <f aca="false">IF($A2266="","",IF($H2266="NOT IN SCHEMATIC","",IF(UPPER(TRIM($C2266))=UPPER(TRIM($E2266)),"OK","MISMATCH")))</f>
        <v/>
      </c>
      <c r="J2266" s="9" t="str">
        <f aca="false">IF($A2266="","",IF($H2266="NOT IN SCHEMATIC","",IF($F2266="","NO SCH DECAL",IF($D2266="","",IF(UPPER(TRIM($D2266))=UPPER(TRIM($F2266)),"OK","MISMATCH")))))</f>
        <v/>
      </c>
      <c r="K2266" s="16" t="str">
        <f aca="false">IF($A2266="","",SUMPRODUCT(--ISNUMBER(SEARCH(","&amp;TRIM($A2266)&amp;",",","&amp;SUBSTITUTE('1. Master BOM'!$D$2:$D$400," ","")&amp;","))))</f>
        <v/>
      </c>
      <c r="L2266" s="16" t="str">
        <f aca="false">IF($A2266="","",IF($K2266&lt;&gt;1,0,SUMPRODUCT(ISNUMBER(SEARCH(","&amp;TRIM($A2266)&amp;",",","&amp;SUBSTITUTE('1. Master BOM'!$D$2:$D$400," ","")&amp;","))*ROW('1. Master BOM'!$D$2:$D$400))))</f>
        <v/>
      </c>
      <c r="M2266" s="9" t="str">
        <f aca="false">IF($A2266="","",IF($K2266=0,"NOT IN BOM",IF($K2266&gt;1,"MULTIPLE BOM LINES","OK")))</f>
        <v/>
      </c>
      <c r="N2266" s="9" t="str">
        <f aca="false">IF($A2266="","",IF($L2266=0,"—",INDEX('1. Master BOM'!$A$1:$A$400,$L2266)))</f>
        <v/>
      </c>
      <c r="O2266" s="9" t="str">
        <f aca="false">IF($A2266="","",IF($L2266=0,"—",INDEX('1. Master BOM'!$B$1:$B$400,$L2266)))</f>
        <v/>
      </c>
      <c r="P2266" s="9" t="str">
        <f aca="false">IF($A2266="","",IF(OR($H2266="NOT IN SCHEMATIC",$O2266="—"),"",IF($G2266="","NO SCH PN",IF(UPPER(TRIM($G2266))=UPPER(TRIM($O2266)),"OK","MISMATCH"))))</f>
        <v/>
      </c>
      <c r="Q2266" s="9" t="str">
        <f aca="false">IF($A2266="","",IF($L2266=0,"—",INDEX('1. Master BOM'!$E$1:$E$400,$L2266)))</f>
        <v/>
      </c>
      <c r="R2266" s="9" t="str">
        <f aca="false">IF($A2266="","",IF($L2266=0,"—",IF(T(INDEX('1. Master BOM'!$F$1:$F$400,$L2266))="","(not set)",INDEX('1. Master BOM'!$F$1:$F$400,$L2266))))</f>
        <v/>
      </c>
      <c r="S2266" s="9" t="str">
        <f aca="false">IF($A2266="","",IF(OR($R2266="—",$R2266="(not set)",$D2266=""),"",IF(ISNUMBER(SEARCH(SUBSTITUTE(SUBSTITUTE(SUBSTITUTE($R2266,"-",""),"_","")," ",""),SUBSTITUTE(SUBSTITUTE(SUBSTITUTE($D2266,"-",""),"_","")," ",""))),"OK","CHECK")))</f>
        <v/>
      </c>
      <c r="T2266" s="9" t="str">
        <f aca="false">IF($A2266="","",IF(OR($H2266="NOT IN SCHEMATIC",$I2266="MISMATCH",$J2266="MISMATCH",$P2266="MISMATCH",$M2266&lt;&gt;"OK"),"REVIEW","OK"))</f>
        <v/>
      </c>
      <c r="U2266" s="14"/>
      <c r="V2266" s="14"/>
      <c r="W2266" s="17"/>
      <c r="X2266" s="14"/>
    </row>
    <row r="2267" customFormat="false" ht="15" hidden="false" customHeight="false" outlineLevel="0" collapsed="false">
      <c r="A2267" s="9" t="str">
        <f aca="false">IF('3. Layout Parts'!$A2267="","",TRIM('3. Layout Parts'!$A2267))</f>
        <v/>
      </c>
      <c r="B2267" s="9" t="str">
        <f aca="false">IF($A2267="","",'3. Layout Parts'!$D2267)</f>
        <v/>
      </c>
      <c r="C2267" s="9" t="str">
        <f aca="false">IF($A2267="","",'3. Layout Parts'!$B2267)</f>
        <v/>
      </c>
      <c r="D2267" s="9" t="str">
        <f aca="false">IF($A2267="","",'3. Layout Parts'!$C2267)</f>
        <v/>
      </c>
      <c r="E2267" s="9" t="str">
        <f aca="false">IF($A2267="","",IFERROR(INDEX('2. Schematic Parts'!$B$2:$B$3001,MATCH($A2267,'2. Schematic Parts'!$A$2:$A$3001,0)),"NOT FOUND"))</f>
        <v/>
      </c>
      <c r="F2267" s="9" t="str">
        <f aca="false">IF($A2267="","",IFERROR(INDEX('2. Schematic Parts'!$C$2:$C$3001,MATCH($A2267,'2. Schematic Parts'!$A$2:$A$3001,0))&amp;"","NOT FOUND"))</f>
        <v/>
      </c>
      <c r="G2267" s="9" t="str">
        <f aca="false">IF($A2267="","",IFERROR(INDEX('2. Schematic Parts'!$D$2:$D$3001,MATCH($A2267,'2. Schematic Parts'!$A$2:$A$3001,0))&amp;"","NOT FOUND"))</f>
        <v/>
      </c>
      <c r="H2267" s="9" t="str">
        <f aca="false">IF($A2267="","",IF(COUNTIF('2. Schematic Parts'!$A$2:$A$3001,$A2267)=0,"NOT IN SCHEMATIC","OK"))</f>
        <v/>
      </c>
      <c r="I2267" s="9" t="str">
        <f aca="false">IF($A2267="","",IF($H2267="NOT IN SCHEMATIC","",IF(UPPER(TRIM($C2267))=UPPER(TRIM($E2267)),"OK","MISMATCH")))</f>
        <v/>
      </c>
      <c r="J2267" s="9" t="str">
        <f aca="false">IF($A2267="","",IF($H2267="NOT IN SCHEMATIC","",IF($F2267="","NO SCH DECAL",IF($D2267="","",IF(UPPER(TRIM($D2267))=UPPER(TRIM($F2267)),"OK","MISMATCH")))))</f>
        <v/>
      </c>
      <c r="K2267" s="16" t="str">
        <f aca="false">IF($A2267="","",SUMPRODUCT(--ISNUMBER(SEARCH(","&amp;TRIM($A2267)&amp;",",","&amp;SUBSTITUTE('1. Master BOM'!$D$2:$D$400," ","")&amp;","))))</f>
        <v/>
      </c>
      <c r="L2267" s="16" t="str">
        <f aca="false">IF($A2267="","",IF($K2267&lt;&gt;1,0,SUMPRODUCT(ISNUMBER(SEARCH(","&amp;TRIM($A2267)&amp;",",","&amp;SUBSTITUTE('1. Master BOM'!$D$2:$D$400," ","")&amp;","))*ROW('1. Master BOM'!$D$2:$D$400))))</f>
        <v/>
      </c>
      <c r="M2267" s="9" t="str">
        <f aca="false">IF($A2267="","",IF($K2267=0,"NOT IN BOM",IF($K2267&gt;1,"MULTIPLE BOM LINES","OK")))</f>
        <v/>
      </c>
      <c r="N2267" s="9" t="str">
        <f aca="false">IF($A2267="","",IF($L2267=0,"—",INDEX('1. Master BOM'!$A$1:$A$400,$L2267)))</f>
        <v/>
      </c>
      <c r="O2267" s="9" t="str">
        <f aca="false">IF($A2267="","",IF($L2267=0,"—",INDEX('1. Master BOM'!$B$1:$B$400,$L2267)))</f>
        <v/>
      </c>
      <c r="P2267" s="9" t="str">
        <f aca="false">IF($A2267="","",IF(OR($H2267="NOT IN SCHEMATIC",$O2267="—"),"",IF($G2267="","NO SCH PN",IF(UPPER(TRIM($G2267))=UPPER(TRIM($O2267)),"OK","MISMATCH"))))</f>
        <v/>
      </c>
      <c r="Q2267" s="9" t="str">
        <f aca="false">IF($A2267="","",IF($L2267=0,"—",INDEX('1. Master BOM'!$E$1:$E$400,$L2267)))</f>
        <v/>
      </c>
      <c r="R2267" s="9" t="str">
        <f aca="false">IF($A2267="","",IF($L2267=0,"—",IF(T(INDEX('1. Master BOM'!$F$1:$F$400,$L2267))="","(not set)",INDEX('1. Master BOM'!$F$1:$F$400,$L2267))))</f>
        <v/>
      </c>
      <c r="S2267" s="9" t="str">
        <f aca="false">IF($A2267="","",IF(OR($R2267="—",$R2267="(not set)",$D2267=""),"",IF(ISNUMBER(SEARCH(SUBSTITUTE(SUBSTITUTE(SUBSTITUTE($R2267,"-",""),"_","")," ",""),SUBSTITUTE(SUBSTITUTE(SUBSTITUTE($D2267,"-",""),"_","")," ",""))),"OK","CHECK")))</f>
        <v/>
      </c>
      <c r="T2267" s="9" t="str">
        <f aca="false">IF($A2267="","",IF(OR($H2267="NOT IN SCHEMATIC",$I2267="MISMATCH",$J2267="MISMATCH",$P2267="MISMATCH",$M2267&lt;&gt;"OK"),"REVIEW","OK"))</f>
        <v/>
      </c>
      <c r="U2267" s="14"/>
      <c r="V2267" s="14"/>
      <c r="W2267" s="17"/>
      <c r="X2267" s="14"/>
    </row>
    <row r="2268" customFormat="false" ht="15" hidden="false" customHeight="false" outlineLevel="0" collapsed="false">
      <c r="A2268" s="9" t="str">
        <f aca="false">IF('3. Layout Parts'!$A2268="","",TRIM('3. Layout Parts'!$A2268))</f>
        <v/>
      </c>
      <c r="B2268" s="9" t="str">
        <f aca="false">IF($A2268="","",'3. Layout Parts'!$D2268)</f>
        <v/>
      </c>
      <c r="C2268" s="9" t="str">
        <f aca="false">IF($A2268="","",'3. Layout Parts'!$B2268)</f>
        <v/>
      </c>
      <c r="D2268" s="9" t="str">
        <f aca="false">IF($A2268="","",'3. Layout Parts'!$C2268)</f>
        <v/>
      </c>
      <c r="E2268" s="9" t="str">
        <f aca="false">IF($A2268="","",IFERROR(INDEX('2. Schematic Parts'!$B$2:$B$3001,MATCH($A2268,'2. Schematic Parts'!$A$2:$A$3001,0)),"NOT FOUND"))</f>
        <v/>
      </c>
      <c r="F2268" s="9" t="str">
        <f aca="false">IF($A2268="","",IFERROR(INDEX('2. Schematic Parts'!$C$2:$C$3001,MATCH($A2268,'2. Schematic Parts'!$A$2:$A$3001,0))&amp;"","NOT FOUND"))</f>
        <v/>
      </c>
      <c r="G2268" s="9" t="str">
        <f aca="false">IF($A2268="","",IFERROR(INDEX('2. Schematic Parts'!$D$2:$D$3001,MATCH($A2268,'2. Schematic Parts'!$A$2:$A$3001,0))&amp;"","NOT FOUND"))</f>
        <v/>
      </c>
      <c r="H2268" s="9" t="str">
        <f aca="false">IF($A2268="","",IF(COUNTIF('2. Schematic Parts'!$A$2:$A$3001,$A2268)=0,"NOT IN SCHEMATIC","OK"))</f>
        <v/>
      </c>
      <c r="I2268" s="9" t="str">
        <f aca="false">IF($A2268="","",IF($H2268="NOT IN SCHEMATIC","",IF(UPPER(TRIM($C2268))=UPPER(TRIM($E2268)),"OK","MISMATCH")))</f>
        <v/>
      </c>
      <c r="J2268" s="9" t="str">
        <f aca="false">IF($A2268="","",IF($H2268="NOT IN SCHEMATIC","",IF($F2268="","NO SCH DECAL",IF($D2268="","",IF(UPPER(TRIM($D2268))=UPPER(TRIM($F2268)),"OK","MISMATCH")))))</f>
        <v/>
      </c>
      <c r="K2268" s="16" t="str">
        <f aca="false">IF($A2268="","",SUMPRODUCT(--ISNUMBER(SEARCH(","&amp;TRIM($A2268)&amp;",",","&amp;SUBSTITUTE('1. Master BOM'!$D$2:$D$400," ","")&amp;","))))</f>
        <v/>
      </c>
      <c r="L2268" s="16" t="str">
        <f aca="false">IF($A2268="","",IF($K2268&lt;&gt;1,0,SUMPRODUCT(ISNUMBER(SEARCH(","&amp;TRIM($A2268)&amp;",",","&amp;SUBSTITUTE('1. Master BOM'!$D$2:$D$400," ","")&amp;","))*ROW('1. Master BOM'!$D$2:$D$400))))</f>
        <v/>
      </c>
      <c r="M2268" s="9" t="str">
        <f aca="false">IF($A2268="","",IF($K2268=0,"NOT IN BOM",IF($K2268&gt;1,"MULTIPLE BOM LINES","OK")))</f>
        <v/>
      </c>
      <c r="N2268" s="9" t="str">
        <f aca="false">IF($A2268="","",IF($L2268=0,"—",INDEX('1. Master BOM'!$A$1:$A$400,$L2268)))</f>
        <v/>
      </c>
      <c r="O2268" s="9" t="str">
        <f aca="false">IF($A2268="","",IF($L2268=0,"—",INDEX('1. Master BOM'!$B$1:$B$400,$L2268)))</f>
        <v/>
      </c>
      <c r="P2268" s="9" t="str">
        <f aca="false">IF($A2268="","",IF(OR($H2268="NOT IN SCHEMATIC",$O2268="—"),"",IF($G2268="","NO SCH PN",IF(UPPER(TRIM($G2268))=UPPER(TRIM($O2268)),"OK","MISMATCH"))))</f>
        <v/>
      </c>
      <c r="Q2268" s="9" t="str">
        <f aca="false">IF($A2268="","",IF($L2268=0,"—",INDEX('1. Master BOM'!$E$1:$E$400,$L2268)))</f>
        <v/>
      </c>
      <c r="R2268" s="9" t="str">
        <f aca="false">IF($A2268="","",IF($L2268=0,"—",IF(T(INDEX('1. Master BOM'!$F$1:$F$400,$L2268))="","(not set)",INDEX('1. Master BOM'!$F$1:$F$400,$L2268))))</f>
        <v/>
      </c>
      <c r="S2268" s="9" t="str">
        <f aca="false">IF($A2268="","",IF(OR($R2268="—",$R2268="(not set)",$D2268=""),"",IF(ISNUMBER(SEARCH(SUBSTITUTE(SUBSTITUTE(SUBSTITUTE($R2268,"-",""),"_","")," ",""),SUBSTITUTE(SUBSTITUTE(SUBSTITUTE($D2268,"-",""),"_","")," ",""))),"OK","CHECK")))</f>
        <v/>
      </c>
      <c r="T2268" s="9" t="str">
        <f aca="false">IF($A2268="","",IF(OR($H2268="NOT IN SCHEMATIC",$I2268="MISMATCH",$J2268="MISMATCH",$P2268="MISMATCH",$M2268&lt;&gt;"OK"),"REVIEW","OK"))</f>
        <v/>
      </c>
      <c r="U2268" s="14"/>
      <c r="V2268" s="14"/>
      <c r="W2268" s="17"/>
      <c r="X2268" s="14"/>
    </row>
    <row r="2269" customFormat="false" ht="15" hidden="false" customHeight="false" outlineLevel="0" collapsed="false">
      <c r="A2269" s="9" t="str">
        <f aca="false">IF('3. Layout Parts'!$A2269="","",TRIM('3. Layout Parts'!$A2269))</f>
        <v/>
      </c>
      <c r="B2269" s="9" t="str">
        <f aca="false">IF($A2269="","",'3. Layout Parts'!$D2269)</f>
        <v/>
      </c>
      <c r="C2269" s="9" t="str">
        <f aca="false">IF($A2269="","",'3. Layout Parts'!$B2269)</f>
        <v/>
      </c>
      <c r="D2269" s="9" t="str">
        <f aca="false">IF($A2269="","",'3. Layout Parts'!$C2269)</f>
        <v/>
      </c>
      <c r="E2269" s="9" t="str">
        <f aca="false">IF($A2269="","",IFERROR(INDEX('2. Schematic Parts'!$B$2:$B$3001,MATCH($A2269,'2. Schematic Parts'!$A$2:$A$3001,0)),"NOT FOUND"))</f>
        <v/>
      </c>
      <c r="F2269" s="9" t="str">
        <f aca="false">IF($A2269="","",IFERROR(INDEX('2. Schematic Parts'!$C$2:$C$3001,MATCH($A2269,'2. Schematic Parts'!$A$2:$A$3001,0))&amp;"","NOT FOUND"))</f>
        <v/>
      </c>
      <c r="G2269" s="9" t="str">
        <f aca="false">IF($A2269="","",IFERROR(INDEX('2. Schematic Parts'!$D$2:$D$3001,MATCH($A2269,'2. Schematic Parts'!$A$2:$A$3001,0))&amp;"","NOT FOUND"))</f>
        <v/>
      </c>
      <c r="H2269" s="9" t="str">
        <f aca="false">IF($A2269="","",IF(COUNTIF('2. Schematic Parts'!$A$2:$A$3001,$A2269)=0,"NOT IN SCHEMATIC","OK"))</f>
        <v/>
      </c>
      <c r="I2269" s="9" t="str">
        <f aca="false">IF($A2269="","",IF($H2269="NOT IN SCHEMATIC","",IF(UPPER(TRIM($C2269))=UPPER(TRIM($E2269)),"OK","MISMATCH")))</f>
        <v/>
      </c>
      <c r="J2269" s="9" t="str">
        <f aca="false">IF($A2269="","",IF($H2269="NOT IN SCHEMATIC","",IF($F2269="","NO SCH DECAL",IF($D2269="","",IF(UPPER(TRIM($D2269))=UPPER(TRIM($F2269)),"OK","MISMATCH")))))</f>
        <v/>
      </c>
      <c r="K2269" s="16" t="str">
        <f aca="false">IF($A2269="","",SUMPRODUCT(--ISNUMBER(SEARCH(","&amp;TRIM($A2269)&amp;",",","&amp;SUBSTITUTE('1. Master BOM'!$D$2:$D$400," ","")&amp;","))))</f>
        <v/>
      </c>
      <c r="L2269" s="16" t="str">
        <f aca="false">IF($A2269="","",IF($K2269&lt;&gt;1,0,SUMPRODUCT(ISNUMBER(SEARCH(","&amp;TRIM($A2269)&amp;",",","&amp;SUBSTITUTE('1. Master BOM'!$D$2:$D$400," ","")&amp;","))*ROW('1. Master BOM'!$D$2:$D$400))))</f>
        <v/>
      </c>
      <c r="M2269" s="9" t="str">
        <f aca="false">IF($A2269="","",IF($K2269=0,"NOT IN BOM",IF($K2269&gt;1,"MULTIPLE BOM LINES","OK")))</f>
        <v/>
      </c>
      <c r="N2269" s="9" t="str">
        <f aca="false">IF($A2269="","",IF($L2269=0,"—",INDEX('1. Master BOM'!$A$1:$A$400,$L2269)))</f>
        <v/>
      </c>
      <c r="O2269" s="9" t="str">
        <f aca="false">IF($A2269="","",IF($L2269=0,"—",INDEX('1. Master BOM'!$B$1:$B$400,$L2269)))</f>
        <v/>
      </c>
      <c r="P2269" s="9" t="str">
        <f aca="false">IF($A2269="","",IF(OR($H2269="NOT IN SCHEMATIC",$O2269="—"),"",IF($G2269="","NO SCH PN",IF(UPPER(TRIM($G2269))=UPPER(TRIM($O2269)),"OK","MISMATCH"))))</f>
        <v/>
      </c>
      <c r="Q2269" s="9" t="str">
        <f aca="false">IF($A2269="","",IF($L2269=0,"—",INDEX('1. Master BOM'!$E$1:$E$400,$L2269)))</f>
        <v/>
      </c>
      <c r="R2269" s="9" t="str">
        <f aca="false">IF($A2269="","",IF($L2269=0,"—",IF(T(INDEX('1. Master BOM'!$F$1:$F$400,$L2269))="","(not set)",INDEX('1. Master BOM'!$F$1:$F$400,$L2269))))</f>
        <v/>
      </c>
      <c r="S2269" s="9" t="str">
        <f aca="false">IF($A2269="","",IF(OR($R2269="—",$R2269="(not set)",$D2269=""),"",IF(ISNUMBER(SEARCH(SUBSTITUTE(SUBSTITUTE(SUBSTITUTE($R2269,"-",""),"_","")," ",""),SUBSTITUTE(SUBSTITUTE(SUBSTITUTE($D2269,"-",""),"_","")," ",""))),"OK","CHECK")))</f>
        <v/>
      </c>
      <c r="T2269" s="9" t="str">
        <f aca="false">IF($A2269="","",IF(OR($H2269="NOT IN SCHEMATIC",$I2269="MISMATCH",$J2269="MISMATCH",$P2269="MISMATCH",$M2269&lt;&gt;"OK"),"REVIEW","OK"))</f>
        <v/>
      </c>
      <c r="U2269" s="14"/>
      <c r="V2269" s="14"/>
      <c r="W2269" s="17"/>
      <c r="X2269" s="14"/>
    </row>
    <row r="2270" customFormat="false" ht="15" hidden="false" customHeight="false" outlineLevel="0" collapsed="false">
      <c r="A2270" s="9" t="str">
        <f aca="false">IF('3. Layout Parts'!$A2270="","",TRIM('3. Layout Parts'!$A2270))</f>
        <v/>
      </c>
      <c r="B2270" s="9" t="str">
        <f aca="false">IF($A2270="","",'3. Layout Parts'!$D2270)</f>
        <v/>
      </c>
      <c r="C2270" s="9" t="str">
        <f aca="false">IF($A2270="","",'3. Layout Parts'!$B2270)</f>
        <v/>
      </c>
      <c r="D2270" s="9" t="str">
        <f aca="false">IF($A2270="","",'3. Layout Parts'!$C2270)</f>
        <v/>
      </c>
      <c r="E2270" s="9" t="str">
        <f aca="false">IF($A2270="","",IFERROR(INDEX('2. Schematic Parts'!$B$2:$B$3001,MATCH($A2270,'2. Schematic Parts'!$A$2:$A$3001,0)),"NOT FOUND"))</f>
        <v/>
      </c>
      <c r="F2270" s="9" t="str">
        <f aca="false">IF($A2270="","",IFERROR(INDEX('2. Schematic Parts'!$C$2:$C$3001,MATCH($A2270,'2. Schematic Parts'!$A$2:$A$3001,0))&amp;"","NOT FOUND"))</f>
        <v/>
      </c>
      <c r="G2270" s="9" t="str">
        <f aca="false">IF($A2270="","",IFERROR(INDEX('2. Schematic Parts'!$D$2:$D$3001,MATCH($A2270,'2. Schematic Parts'!$A$2:$A$3001,0))&amp;"","NOT FOUND"))</f>
        <v/>
      </c>
      <c r="H2270" s="9" t="str">
        <f aca="false">IF($A2270="","",IF(COUNTIF('2. Schematic Parts'!$A$2:$A$3001,$A2270)=0,"NOT IN SCHEMATIC","OK"))</f>
        <v/>
      </c>
      <c r="I2270" s="9" t="str">
        <f aca="false">IF($A2270="","",IF($H2270="NOT IN SCHEMATIC","",IF(UPPER(TRIM($C2270))=UPPER(TRIM($E2270)),"OK","MISMATCH")))</f>
        <v/>
      </c>
      <c r="J2270" s="9" t="str">
        <f aca="false">IF($A2270="","",IF($H2270="NOT IN SCHEMATIC","",IF($F2270="","NO SCH DECAL",IF($D2270="","",IF(UPPER(TRIM($D2270))=UPPER(TRIM($F2270)),"OK","MISMATCH")))))</f>
        <v/>
      </c>
      <c r="K2270" s="16" t="str">
        <f aca="false">IF($A2270="","",SUMPRODUCT(--ISNUMBER(SEARCH(","&amp;TRIM($A2270)&amp;",",","&amp;SUBSTITUTE('1. Master BOM'!$D$2:$D$400," ","")&amp;","))))</f>
        <v/>
      </c>
      <c r="L2270" s="16" t="str">
        <f aca="false">IF($A2270="","",IF($K2270&lt;&gt;1,0,SUMPRODUCT(ISNUMBER(SEARCH(","&amp;TRIM($A2270)&amp;",",","&amp;SUBSTITUTE('1. Master BOM'!$D$2:$D$400," ","")&amp;","))*ROW('1. Master BOM'!$D$2:$D$400))))</f>
        <v/>
      </c>
      <c r="M2270" s="9" t="str">
        <f aca="false">IF($A2270="","",IF($K2270=0,"NOT IN BOM",IF($K2270&gt;1,"MULTIPLE BOM LINES","OK")))</f>
        <v/>
      </c>
      <c r="N2270" s="9" t="str">
        <f aca="false">IF($A2270="","",IF($L2270=0,"—",INDEX('1. Master BOM'!$A$1:$A$400,$L2270)))</f>
        <v/>
      </c>
      <c r="O2270" s="9" t="str">
        <f aca="false">IF($A2270="","",IF($L2270=0,"—",INDEX('1. Master BOM'!$B$1:$B$400,$L2270)))</f>
        <v/>
      </c>
      <c r="P2270" s="9" t="str">
        <f aca="false">IF($A2270="","",IF(OR($H2270="NOT IN SCHEMATIC",$O2270="—"),"",IF($G2270="","NO SCH PN",IF(UPPER(TRIM($G2270))=UPPER(TRIM($O2270)),"OK","MISMATCH"))))</f>
        <v/>
      </c>
      <c r="Q2270" s="9" t="str">
        <f aca="false">IF($A2270="","",IF($L2270=0,"—",INDEX('1. Master BOM'!$E$1:$E$400,$L2270)))</f>
        <v/>
      </c>
      <c r="R2270" s="9" t="str">
        <f aca="false">IF($A2270="","",IF($L2270=0,"—",IF(T(INDEX('1. Master BOM'!$F$1:$F$400,$L2270))="","(not set)",INDEX('1. Master BOM'!$F$1:$F$400,$L2270))))</f>
        <v/>
      </c>
      <c r="S2270" s="9" t="str">
        <f aca="false">IF($A2270="","",IF(OR($R2270="—",$R2270="(not set)",$D2270=""),"",IF(ISNUMBER(SEARCH(SUBSTITUTE(SUBSTITUTE(SUBSTITUTE($R2270,"-",""),"_","")," ",""),SUBSTITUTE(SUBSTITUTE(SUBSTITUTE($D2270,"-",""),"_","")," ",""))),"OK","CHECK")))</f>
        <v/>
      </c>
      <c r="T2270" s="9" t="str">
        <f aca="false">IF($A2270="","",IF(OR($H2270="NOT IN SCHEMATIC",$I2270="MISMATCH",$J2270="MISMATCH",$P2270="MISMATCH",$M2270&lt;&gt;"OK"),"REVIEW","OK"))</f>
        <v/>
      </c>
      <c r="U2270" s="14"/>
      <c r="V2270" s="14"/>
      <c r="W2270" s="17"/>
      <c r="X2270" s="14"/>
    </row>
    <row r="2271" customFormat="false" ht="15" hidden="false" customHeight="false" outlineLevel="0" collapsed="false">
      <c r="A2271" s="9" t="str">
        <f aca="false">IF('3. Layout Parts'!$A2271="","",TRIM('3. Layout Parts'!$A2271))</f>
        <v/>
      </c>
      <c r="B2271" s="9" t="str">
        <f aca="false">IF($A2271="","",'3. Layout Parts'!$D2271)</f>
        <v/>
      </c>
      <c r="C2271" s="9" t="str">
        <f aca="false">IF($A2271="","",'3. Layout Parts'!$B2271)</f>
        <v/>
      </c>
      <c r="D2271" s="9" t="str">
        <f aca="false">IF($A2271="","",'3. Layout Parts'!$C2271)</f>
        <v/>
      </c>
      <c r="E2271" s="9" t="str">
        <f aca="false">IF($A2271="","",IFERROR(INDEX('2. Schematic Parts'!$B$2:$B$3001,MATCH($A2271,'2. Schematic Parts'!$A$2:$A$3001,0)),"NOT FOUND"))</f>
        <v/>
      </c>
      <c r="F2271" s="9" t="str">
        <f aca="false">IF($A2271="","",IFERROR(INDEX('2. Schematic Parts'!$C$2:$C$3001,MATCH($A2271,'2. Schematic Parts'!$A$2:$A$3001,0))&amp;"","NOT FOUND"))</f>
        <v/>
      </c>
      <c r="G2271" s="9" t="str">
        <f aca="false">IF($A2271="","",IFERROR(INDEX('2. Schematic Parts'!$D$2:$D$3001,MATCH($A2271,'2. Schematic Parts'!$A$2:$A$3001,0))&amp;"","NOT FOUND"))</f>
        <v/>
      </c>
      <c r="H2271" s="9" t="str">
        <f aca="false">IF($A2271="","",IF(COUNTIF('2. Schematic Parts'!$A$2:$A$3001,$A2271)=0,"NOT IN SCHEMATIC","OK"))</f>
        <v/>
      </c>
      <c r="I2271" s="9" t="str">
        <f aca="false">IF($A2271="","",IF($H2271="NOT IN SCHEMATIC","",IF(UPPER(TRIM($C2271))=UPPER(TRIM($E2271)),"OK","MISMATCH")))</f>
        <v/>
      </c>
      <c r="J2271" s="9" t="str">
        <f aca="false">IF($A2271="","",IF($H2271="NOT IN SCHEMATIC","",IF($F2271="","NO SCH DECAL",IF($D2271="","",IF(UPPER(TRIM($D2271))=UPPER(TRIM($F2271)),"OK","MISMATCH")))))</f>
        <v/>
      </c>
      <c r="K2271" s="16" t="str">
        <f aca="false">IF($A2271="","",SUMPRODUCT(--ISNUMBER(SEARCH(","&amp;TRIM($A2271)&amp;",",","&amp;SUBSTITUTE('1. Master BOM'!$D$2:$D$400," ","")&amp;","))))</f>
        <v/>
      </c>
      <c r="L2271" s="16" t="str">
        <f aca="false">IF($A2271="","",IF($K2271&lt;&gt;1,0,SUMPRODUCT(ISNUMBER(SEARCH(","&amp;TRIM($A2271)&amp;",",","&amp;SUBSTITUTE('1. Master BOM'!$D$2:$D$400," ","")&amp;","))*ROW('1. Master BOM'!$D$2:$D$400))))</f>
        <v/>
      </c>
      <c r="M2271" s="9" t="str">
        <f aca="false">IF($A2271="","",IF($K2271=0,"NOT IN BOM",IF($K2271&gt;1,"MULTIPLE BOM LINES","OK")))</f>
        <v/>
      </c>
      <c r="N2271" s="9" t="str">
        <f aca="false">IF($A2271="","",IF($L2271=0,"—",INDEX('1. Master BOM'!$A$1:$A$400,$L2271)))</f>
        <v/>
      </c>
      <c r="O2271" s="9" t="str">
        <f aca="false">IF($A2271="","",IF($L2271=0,"—",INDEX('1. Master BOM'!$B$1:$B$400,$L2271)))</f>
        <v/>
      </c>
      <c r="P2271" s="9" t="str">
        <f aca="false">IF($A2271="","",IF(OR($H2271="NOT IN SCHEMATIC",$O2271="—"),"",IF($G2271="","NO SCH PN",IF(UPPER(TRIM($G2271))=UPPER(TRIM($O2271)),"OK","MISMATCH"))))</f>
        <v/>
      </c>
      <c r="Q2271" s="9" t="str">
        <f aca="false">IF($A2271="","",IF($L2271=0,"—",INDEX('1. Master BOM'!$E$1:$E$400,$L2271)))</f>
        <v/>
      </c>
      <c r="R2271" s="9" t="str">
        <f aca="false">IF($A2271="","",IF($L2271=0,"—",IF(T(INDEX('1. Master BOM'!$F$1:$F$400,$L2271))="","(not set)",INDEX('1. Master BOM'!$F$1:$F$400,$L2271))))</f>
        <v/>
      </c>
      <c r="S2271" s="9" t="str">
        <f aca="false">IF($A2271="","",IF(OR($R2271="—",$R2271="(not set)",$D2271=""),"",IF(ISNUMBER(SEARCH(SUBSTITUTE(SUBSTITUTE(SUBSTITUTE($R2271,"-",""),"_","")," ",""),SUBSTITUTE(SUBSTITUTE(SUBSTITUTE($D2271,"-",""),"_","")," ",""))),"OK","CHECK")))</f>
        <v/>
      </c>
      <c r="T2271" s="9" t="str">
        <f aca="false">IF($A2271="","",IF(OR($H2271="NOT IN SCHEMATIC",$I2271="MISMATCH",$J2271="MISMATCH",$P2271="MISMATCH",$M2271&lt;&gt;"OK"),"REVIEW","OK"))</f>
        <v/>
      </c>
      <c r="U2271" s="14"/>
      <c r="V2271" s="14"/>
      <c r="W2271" s="17"/>
      <c r="X2271" s="14"/>
    </row>
    <row r="2272" customFormat="false" ht="15" hidden="false" customHeight="false" outlineLevel="0" collapsed="false">
      <c r="A2272" s="9" t="str">
        <f aca="false">IF('3. Layout Parts'!$A2272="","",TRIM('3. Layout Parts'!$A2272))</f>
        <v/>
      </c>
      <c r="B2272" s="9" t="str">
        <f aca="false">IF($A2272="","",'3. Layout Parts'!$D2272)</f>
        <v/>
      </c>
      <c r="C2272" s="9" t="str">
        <f aca="false">IF($A2272="","",'3. Layout Parts'!$B2272)</f>
        <v/>
      </c>
      <c r="D2272" s="9" t="str">
        <f aca="false">IF($A2272="","",'3. Layout Parts'!$C2272)</f>
        <v/>
      </c>
      <c r="E2272" s="9" t="str">
        <f aca="false">IF($A2272="","",IFERROR(INDEX('2. Schematic Parts'!$B$2:$B$3001,MATCH($A2272,'2. Schematic Parts'!$A$2:$A$3001,0)),"NOT FOUND"))</f>
        <v/>
      </c>
      <c r="F2272" s="9" t="str">
        <f aca="false">IF($A2272="","",IFERROR(INDEX('2. Schematic Parts'!$C$2:$C$3001,MATCH($A2272,'2. Schematic Parts'!$A$2:$A$3001,0))&amp;"","NOT FOUND"))</f>
        <v/>
      </c>
      <c r="G2272" s="9" t="str">
        <f aca="false">IF($A2272="","",IFERROR(INDEX('2. Schematic Parts'!$D$2:$D$3001,MATCH($A2272,'2. Schematic Parts'!$A$2:$A$3001,0))&amp;"","NOT FOUND"))</f>
        <v/>
      </c>
      <c r="H2272" s="9" t="str">
        <f aca="false">IF($A2272="","",IF(COUNTIF('2. Schematic Parts'!$A$2:$A$3001,$A2272)=0,"NOT IN SCHEMATIC","OK"))</f>
        <v/>
      </c>
      <c r="I2272" s="9" t="str">
        <f aca="false">IF($A2272="","",IF($H2272="NOT IN SCHEMATIC","",IF(UPPER(TRIM($C2272))=UPPER(TRIM($E2272)),"OK","MISMATCH")))</f>
        <v/>
      </c>
      <c r="J2272" s="9" t="str">
        <f aca="false">IF($A2272="","",IF($H2272="NOT IN SCHEMATIC","",IF($F2272="","NO SCH DECAL",IF($D2272="","",IF(UPPER(TRIM($D2272))=UPPER(TRIM($F2272)),"OK","MISMATCH")))))</f>
        <v/>
      </c>
      <c r="K2272" s="16" t="str">
        <f aca="false">IF($A2272="","",SUMPRODUCT(--ISNUMBER(SEARCH(","&amp;TRIM($A2272)&amp;",",","&amp;SUBSTITUTE('1. Master BOM'!$D$2:$D$400," ","")&amp;","))))</f>
        <v/>
      </c>
      <c r="L2272" s="16" t="str">
        <f aca="false">IF($A2272="","",IF($K2272&lt;&gt;1,0,SUMPRODUCT(ISNUMBER(SEARCH(","&amp;TRIM($A2272)&amp;",",","&amp;SUBSTITUTE('1. Master BOM'!$D$2:$D$400," ","")&amp;","))*ROW('1. Master BOM'!$D$2:$D$400))))</f>
        <v/>
      </c>
      <c r="M2272" s="9" t="str">
        <f aca="false">IF($A2272="","",IF($K2272=0,"NOT IN BOM",IF($K2272&gt;1,"MULTIPLE BOM LINES","OK")))</f>
        <v/>
      </c>
      <c r="N2272" s="9" t="str">
        <f aca="false">IF($A2272="","",IF($L2272=0,"—",INDEX('1. Master BOM'!$A$1:$A$400,$L2272)))</f>
        <v/>
      </c>
      <c r="O2272" s="9" t="str">
        <f aca="false">IF($A2272="","",IF($L2272=0,"—",INDEX('1. Master BOM'!$B$1:$B$400,$L2272)))</f>
        <v/>
      </c>
      <c r="P2272" s="9" t="str">
        <f aca="false">IF($A2272="","",IF(OR($H2272="NOT IN SCHEMATIC",$O2272="—"),"",IF($G2272="","NO SCH PN",IF(UPPER(TRIM($G2272))=UPPER(TRIM($O2272)),"OK","MISMATCH"))))</f>
        <v/>
      </c>
      <c r="Q2272" s="9" t="str">
        <f aca="false">IF($A2272="","",IF($L2272=0,"—",INDEX('1. Master BOM'!$E$1:$E$400,$L2272)))</f>
        <v/>
      </c>
      <c r="R2272" s="9" t="str">
        <f aca="false">IF($A2272="","",IF($L2272=0,"—",IF(T(INDEX('1. Master BOM'!$F$1:$F$400,$L2272))="","(not set)",INDEX('1. Master BOM'!$F$1:$F$400,$L2272))))</f>
        <v/>
      </c>
      <c r="S2272" s="9" t="str">
        <f aca="false">IF($A2272="","",IF(OR($R2272="—",$R2272="(not set)",$D2272=""),"",IF(ISNUMBER(SEARCH(SUBSTITUTE(SUBSTITUTE(SUBSTITUTE($R2272,"-",""),"_","")," ",""),SUBSTITUTE(SUBSTITUTE(SUBSTITUTE($D2272,"-",""),"_","")," ",""))),"OK","CHECK")))</f>
        <v/>
      </c>
      <c r="T2272" s="9" t="str">
        <f aca="false">IF($A2272="","",IF(OR($H2272="NOT IN SCHEMATIC",$I2272="MISMATCH",$J2272="MISMATCH",$P2272="MISMATCH",$M2272&lt;&gt;"OK"),"REVIEW","OK"))</f>
        <v/>
      </c>
      <c r="U2272" s="14"/>
      <c r="V2272" s="14"/>
      <c r="W2272" s="17"/>
      <c r="X2272" s="14"/>
    </row>
    <row r="2273" customFormat="false" ht="15" hidden="false" customHeight="false" outlineLevel="0" collapsed="false">
      <c r="A2273" s="9" t="str">
        <f aca="false">IF('3. Layout Parts'!$A2273="","",TRIM('3. Layout Parts'!$A2273))</f>
        <v/>
      </c>
      <c r="B2273" s="9" t="str">
        <f aca="false">IF($A2273="","",'3. Layout Parts'!$D2273)</f>
        <v/>
      </c>
      <c r="C2273" s="9" t="str">
        <f aca="false">IF($A2273="","",'3. Layout Parts'!$B2273)</f>
        <v/>
      </c>
      <c r="D2273" s="9" t="str">
        <f aca="false">IF($A2273="","",'3. Layout Parts'!$C2273)</f>
        <v/>
      </c>
      <c r="E2273" s="9" t="str">
        <f aca="false">IF($A2273="","",IFERROR(INDEX('2. Schematic Parts'!$B$2:$B$3001,MATCH($A2273,'2. Schematic Parts'!$A$2:$A$3001,0)),"NOT FOUND"))</f>
        <v/>
      </c>
      <c r="F2273" s="9" t="str">
        <f aca="false">IF($A2273="","",IFERROR(INDEX('2. Schematic Parts'!$C$2:$C$3001,MATCH($A2273,'2. Schematic Parts'!$A$2:$A$3001,0))&amp;"","NOT FOUND"))</f>
        <v/>
      </c>
      <c r="G2273" s="9" t="str">
        <f aca="false">IF($A2273="","",IFERROR(INDEX('2. Schematic Parts'!$D$2:$D$3001,MATCH($A2273,'2. Schematic Parts'!$A$2:$A$3001,0))&amp;"","NOT FOUND"))</f>
        <v/>
      </c>
      <c r="H2273" s="9" t="str">
        <f aca="false">IF($A2273="","",IF(COUNTIF('2. Schematic Parts'!$A$2:$A$3001,$A2273)=0,"NOT IN SCHEMATIC","OK"))</f>
        <v/>
      </c>
      <c r="I2273" s="9" t="str">
        <f aca="false">IF($A2273="","",IF($H2273="NOT IN SCHEMATIC","",IF(UPPER(TRIM($C2273))=UPPER(TRIM($E2273)),"OK","MISMATCH")))</f>
        <v/>
      </c>
      <c r="J2273" s="9" t="str">
        <f aca="false">IF($A2273="","",IF($H2273="NOT IN SCHEMATIC","",IF($F2273="","NO SCH DECAL",IF($D2273="","",IF(UPPER(TRIM($D2273))=UPPER(TRIM($F2273)),"OK","MISMATCH")))))</f>
        <v/>
      </c>
      <c r="K2273" s="16" t="str">
        <f aca="false">IF($A2273="","",SUMPRODUCT(--ISNUMBER(SEARCH(","&amp;TRIM($A2273)&amp;",",","&amp;SUBSTITUTE('1. Master BOM'!$D$2:$D$400," ","")&amp;","))))</f>
        <v/>
      </c>
      <c r="L2273" s="16" t="str">
        <f aca="false">IF($A2273="","",IF($K2273&lt;&gt;1,0,SUMPRODUCT(ISNUMBER(SEARCH(","&amp;TRIM($A2273)&amp;",",","&amp;SUBSTITUTE('1. Master BOM'!$D$2:$D$400," ","")&amp;","))*ROW('1. Master BOM'!$D$2:$D$400))))</f>
        <v/>
      </c>
      <c r="M2273" s="9" t="str">
        <f aca="false">IF($A2273="","",IF($K2273=0,"NOT IN BOM",IF($K2273&gt;1,"MULTIPLE BOM LINES","OK")))</f>
        <v/>
      </c>
      <c r="N2273" s="9" t="str">
        <f aca="false">IF($A2273="","",IF($L2273=0,"—",INDEX('1. Master BOM'!$A$1:$A$400,$L2273)))</f>
        <v/>
      </c>
      <c r="O2273" s="9" t="str">
        <f aca="false">IF($A2273="","",IF($L2273=0,"—",INDEX('1. Master BOM'!$B$1:$B$400,$L2273)))</f>
        <v/>
      </c>
      <c r="P2273" s="9" t="str">
        <f aca="false">IF($A2273="","",IF(OR($H2273="NOT IN SCHEMATIC",$O2273="—"),"",IF($G2273="","NO SCH PN",IF(UPPER(TRIM($G2273))=UPPER(TRIM($O2273)),"OK","MISMATCH"))))</f>
        <v/>
      </c>
      <c r="Q2273" s="9" t="str">
        <f aca="false">IF($A2273="","",IF($L2273=0,"—",INDEX('1. Master BOM'!$E$1:$E$400,$L2273)))</f>
        <v/>
      </c>
      <c r="R2273" s="9" t="str">
        <f aca="false">IF($A2273="","",IF($L2273=0,"—",IF(T(INDEX('1. Master BOM'!$F$1:$F$400,$L2273))="","(not set)",INDEX('1. Master BOM'!$F$1:$F$400,$L2273))))</f>
        <v/>
      </c>
      <c r="S2273" s="9" t="str">
        <f aca="false">IF($A2273="","",IF(OR($R2273="—",$R2273="(not set)",$D2273=""),"",IF(ISNUMBER(SEARCH(SUBSTITUTE(SUBSTITUTE(SUBSTITUTE($R2273,"-",""),"_","")," ",""),SUBSTITUTE(SUBSTITUTE(SUBSTITUTE($D2273,"-",""),"_","")," ",""))),"OK","CHECK")))</f>
        <v/>
      </c>
      <c r="T2273" s="9" t="str">
        <f aca="false">IF($A2273="","",IF(OR($H2273="NOT IN SCHEMATIC",$I2273="MISMATCH",$J2273="MISMATCH",$P2273="MISMATCH",$M2273&lt;&gt;"OK"),"REVIEW","OK"))</f>
        <v/>
      </c>
      <c r="U2273" s="14"/>
      <c r="V2273" s="14"/>
      <c r="W2273" s="17"/>
      <c r="X2273" s="14"/>
    </row>
    <row r="2274" customFormat="false" ht="15" hidden="false" customHeight="false" outlineLevel="0" collapsed="false">
      <c r="A2274" s="9" t="str">
        <f aca="false">IF('3. Layout Parts'!$A2274="","",TRIM('3. Layout Parts'!$A2274))</f>
        <v/>
      </c>
      <c r="B2274" s="9" t="str">
        <f aca="false">IF($A2274="","",'3. Layout Parts'!$D2274)</f>
        <v/>
      </c>
      <c r="C2274" s="9" t="str">
        <f aca="false">IF($A2274="","",'3. Layout Parts'!$B2274)</f>
        <v/>
      </c>
      <c r="D2274" s="9" t="str">
        <f aca="false">IF($A2274="","",'3. Layout Parts'!$C2274)</f>
        <v/>
      </c>
      <c r="E2274" s="9" t="str">
        <f aca="false">IF($A2274="","",IFERROR(INDEX('2. Schematic Parts'!$B$2:$B$3001,MATCH($A2274,'2. Schematic Parts'!$A$2:$A$3001,0)),"NOT FOUND"))</f>
        <v/>
      </c>
      <c r="F2274" s="9" t="str">
        <f aca="false">IF($A2274="","",IFERROR(INDEX('2. Schematic Parts'!$C$2:$C$3001,MATCH($A2274,'2. Schematic Parts'!$A$2:$A$3001,0))&amp;"","NOT FOUND"))</f>
        <v/>
      </c>
      <c r="G2274" s="9" t="str">
        <f aca="false">IF($A2274="","",IFERROR(INDEX('2. Schematic Parts'!$D$2:$D$3001,MATCH($A2274,'2. Schematic Parts'!$A$2:$A$3001,0))&amp;"","NOT FOUND"))</f>
        <v/>
      </c>
      <c r="H2274" s="9" t="str">
        <f aca="false">IF($A2274="","",IF(COUNTIF('2. Schematic Parts'!$A$2:$A$3001,$A2274)=0,"NOT IN SCHEMATIC","OK"))</f>
        <v/>
      </c>
      <c r="I2274" s="9" t="str">
        <f aca="false">IF($A2274="","",IF($H2274="NOT IN SCHEMATIC","",IF(UPPER(TRIM($C2274))=UPPER(TRIM($E2274)),"OK","MISMATCH")))</f>
        <v/>
      </c>
      <c r="J2274" s="9" t="str">
        <f aca="false">IF($A2274="","",IF($H2274="NOT IN SCHEMATIC","",IF($F2274="","NO SCH DECAL",IF($D2274="","",IF(UPPER(TRIM($D2274))=UPPER(TRIM($F2274)),"OK","MISMATCH")))))</f>
        <v/>
      </c>
      <c r="K2274" s="16" t="str">
        <f aca="false">IF($A2274="","",SUMPRODUCT(--ISNUMBER(SEARCH(","&amp;TRIM($A2274)&amp;",",","&amp;SUBSTITUTE('1. Master BOM'!$D$2:$D$400," ","")&amp;","))))</f>
        <v/>
      </c>
      <c r="L2274" s="16" t="str">
        <f aca="false">IF($A2274="","",IF($K2274&lt;&gt;1,0,SUMPRODUCT(ISNUMBER(SEARCH(","&amp;TRIM($A2274)&amp;",",","&amp;SUBSTITUTE('1. Master BOM'!$D$2:$D$400," ","")&amp;","))*ROW('1. Master BOM'!$D$2:$D$400))))</f>
        <v/>
      </c>
      <c r="M2274" s="9" t="str">
        <f aca="false">IF($A2274="","",IF($K2274=0,"NOT IN BOM",IF($K2274&gt;1,"MULTIPLE BOM LINES","OK")))</f>
        <v/>
      </c>
      <c r="N2274" s="9" t="str">
        <f aca="false">IF($A2274="","",IF($L2274=0,"—",INDEX('1. Master BOM'!$A$1:$A$400,$L2274)))</f>
        <v/>
      </c>
      <c r="O2274" s="9" t="str">
        <f aca="false">IF($A2274="","",IF($L2274=0,"—",INDEX('1. Master BOM'!$B$1:$B$400,$L2274)))</f>
        <v/>
      </c>
      <c r="P2274" s="9" t="str">
        <f aca="false">IF($A2274="","",IF(OR($H2274="NOT IN SCHEMATIC",$O2274="—"),"",IF($G2274="","NO SCH PN",IF(UPPER(TRIM($G2274))=UPPER(TRIM($O2274)),"OK","MISMATCH"))))</f>
        <v/>
      </c>
      <c r="Q2274" s="9" t="str">
        <f aca="false">IF($A2274="","",IF($L2274=0,"—",INDEX('1. Master BOM'!$E$1:$E$400,$L2274)))</f>
        <v/>
      </c>
      <c r="R2274" s="9" t="str">
        <f aca="false">IF($A2274="","",IF($L2274=0,"—",IF(T(INDEX('1. Master BOM'!$F$1:$F$400,$L2274))="","(not set)",INDEX('1. Master BOM'!$F$1:$F$400,$L2274))))</f>
        <v/>
      </c>
      <c r="S2274" s="9" t="str">
        <f aca="false">IF($A2274="","",IF(OR($R2274="—",$R2274="(not set)",$D2274=""),"",IF(ISNUMBER(SEARCH(SUBSTITUTE(SUBSTITUTE(SUBSTITUTE($R2274,"-",""),"_","")," ",""),SUBSTITUTE(SUBSTITUTE(SUBSTITUTE($D2274,"-",""),"_","")," ",""))),"OK","CHECK")))</f>
        <v/>
      </c>
      <c r="T2274" s="9" t="str">
        <f aca="false">IF($A2274="","",IF(OR($H2274="NOT IN SCHEMATIC",$I2274="MISMATCH",$J2274="MISMATCH",$P2274="MISMATCH",$M2274&lt;&gt;"OK"),"REVIEW","OK"))</f>
        <v/>
      </c>
      <c r="U2274" s="14"/>
      <c r="V2274" s="14"/>
      <c r="W2274" s="17"/>
      <c r="X2274" s="14"/>
    </row>
    <row r="2275" customFormat="false" ht="15" hidden="false" customHeight="false" outlineLevel="0" collapsed="false">
      <c r="A2275" s="9" t="str">
        <f aca="false">IF('3. Layout Parts'!$A2275="","",TRIM('3. Layout Parts'!$A2275))</f>
        <v/>
      </c>
      <c r="B2275" s="9" t="str">
        <f aca="false">IF($A2275="","",'3. Layout Parts'!$D2275)</f>
        <v/>
      </c>
      <c r="C2275" s="9" t="str">
        <f aca="false">IF($A2275="","",'3. Layout Parts'!$B2275)</f>
        <v/>
      </c>
      <c r="D2275" s="9" t="str">
        <f aca="false">IF($A2275="","",'3. Layout Parts'!$C2275)</f>
        <v/>
      </c>
      <c r="E2275" s="9" t="str">
        <f aca="false">IF($A2275="","",IFERROR(INDEX('2. Schematic Parts'!$B$2:$B$3001,MATCH($A2275,'2. Schematic Parts'!$A$2:$A$3001,0)),"NOT FOUND"))</f>
        <v/>
      </c>
      <c r="F2275" s="9" t="str">
        <f aca="false">IF($A2275="","",IFERROR(INDEX('2. Schematic Parts'!$C$2:$C$3001,MATCH($A2275,'2. Schematic Parts'!$A$2:$A$3001,0))&amp;"","NOT FOUND"))</f>
        <v/>
      </c>
      <c r="G2275" s="9" t="str">
        <f aca="false">IF($A2275="","",IFERROR(INDEX('2. Schematic Parts'!$D$2:$D$3001,MATCH($A2275,'2. Schematic Parts'!$A$2:$A$3001,0))&amp;"","NOT FOUND"))</f>
        <v/>
      </c>
      <c r="H2275" s="9" t="str">
        <f aca="false">IF($A2275="","",IF(COUNTIF('2. Schematic Parts'!$A$2:$A$3001,$A2275)=0,"NOT IN SCHEMATIC","OK"))</f>
        <v/>
      </c>
      <c r="I2275" s="9" t="str">
        <f aca="false">IF($A2275="","",IF($H2275="NOT IN SCHEMATIC","",IF(UPPER(TRIM($C2275))=UPPER(TRIM($E2275)),"OK","MISMATCH")))</f>
        <v/>
      </c>
      <c r="J2275" s="9" t="str">
        <f aca="false">IF($A2275="","",IF($H2275="NOT IN SCHEMATIC","",IF($F2275="","NO SCH DECAL",IF($D2275="","",IF(UPPER(TRIM($D2275))=UPPER(TRIM($F2275)),"OK","MISMATCH")))))</f>
        <v/>
      </c>
      <c r="K2275" s="16" t="str">
        <f aca="false">IF($A2275="","",SUMPRODUCT(--ISNUMBER(SEARCH(","&amp;TRIM($A2275)&amp;",",","&amp;SUBSTITUTE('1. Master BOM'!$D$2:$D$400," ","")&amp;","))))</f>
        <v/>
      </c>
      <c r="L2275" s="16" t="str">
        <f aca="false">IF($A2275="","",IF($K2275&lt;&gt;1,0,SUMPRODUCT(ISNUMBER(SEARCH(","&amp;TRIM($A2275)&amp;",",","&amp;SUBSTITUTE('1. Master BOM'!$D$2:$D$400," ","")&amp;","))*ROW('1. Master BOM'!$D$2:$D$400))))</f>
        <v/>
      </c>
      <c r="M2275" s="9" t="str">
        <f aca="false">IF($A2275="","",IF($K2275=0,"NOT IN BOM",IF($K2275&gt;1,"MULTIPLE BOM LINES","OK")))</f>
        <v/>
      </c>
      <c r="N2275" s="9" t="str">
        <f aca="false">IF($A2275="","",IF($L2275=0,"—",INDEX('1. Master BOM'!$A$1:$A$400,$L2275)))</f>
        <v/>
      </c>
      <c r="O2275" s="9" t="str">
        <f aca="false">IF($A2275="","",IF($L2275=0,"—",INDEX('1. Master BOM'!$B$1:$B$400,$L2275)))</f>
        <v/>
      </c>
      <c r="P2275" s="9" t="str">
        <f aca="false">IF($A2275="","",IF(OR($H2275="NOT IN SCHEMATIC",$O2275="—"),"",IF($G2275="","NO SCH PN",IF(UPPER(TRIM($G2275))=UPPER(TRIM($O2275)),"OK","MISMATCH"))))</f>
        <v/>
      </c>
      <c r="Q2275" s="9" t="str">
        <f aca="false">IF($A2275="","",IF($L2275=0,"—",INDEX('1. Master BOM'!$E$1:$E$400,$L2275)))</f>
        <v/>
      </c>
      <c r="R2275" s="9" t="str">
        <f aca="false">IF($A2275="","",IF($L2275=0,"—",IF(T(INDEX('1. Master BOM'!$F$1:$F$400,$L2275))="","(not set)",INDEX('1. Master BOM'!$F$1:$F$400,$L2275))))</f>
        <v/>
      </c>
      <c r="S2275" s="9" t="str">
        <f aca="false">IF($A2275="","",IF(OR($R2275="—",$R2275="(not set)",$D2275=""),"",IF(ISNUMBER(SEARCH(SUBSTITUTE(SUBSTITUTE(SUBSTITUTE($R2275,"-",""),"_","")," ",""),SUBSTITUTE(SUBSTITUTE(SUBSTITUTE($D2275,"-",""),"_","")," ",""))),"OK","CHECK")))</f>
        <v/>
      </c>
      <c r="T2275" s="9" t="str">
        <f aca="false">IF($A2275="","",IF(OR($H2275="NOT IN SCHEMATIC",$I2275="MISMATCH",$J2275="MISMATCH",$P2275="MISMATCH",$M2275&lt;&gt;"OK"),"REVIEW","OK"))</f>
        <v/>
      </c>
      <c r="U2275" s="14"/>
      <c r="V2275" s="14"/>
      <c r="W2275" s="17"/>
      <c r="X2275" s="14"/>
    </row>
    <row r="2276" customFormat="false" ht="15" hidden="false" customHeight="false" outlineLevel="0" collapsed="false">
      <c r="A2276" s="9" t="str">
        <f aca="false">IF('3. Layout Parts'!$A2276="","",TRIM('3. Layout Parts'!$A2276))</f>
        <v/>
      </c>
      <c r="B2276" s="9" t="str">
        <f aca="false">IF($A2276="","",'3. Layout Parts'!$D2276)</f>
        <v/>
      </c>
      <c r="C2276" s="9" t="str">
        <f aca="false">IF($A2276="","",'3. Layout Parts'!$B2276)</f>
        <v/>
      </c>
      <c r="D2276" s="9" t="str">
        <f aca="false">IF($A2276="","",'3. Layout Parts'!$C2276)</f>
        <v/>
      </c>
      <c r="E2276" s="9" t="str">
        <f aca="false">IF($A2276="","",IFERROR(INDEX('2. Schematic Parts'!$B$2:$B$3001,MATCH($A2276,'2. Schematic Parts'!$A$2:$A$3001,0)),"NOT FOUND"))</f>
        <v/>
      </c>
      <c r="F2276" s="9" t="str">
        <f aca="false">IF($A2276="","",IFERROR(INDEX('2. Schematic Parts'!$C$2:$C$3001,MATCH($A2276,'2. Schematic Parts'!$A$2:$A$3001,0))&amp;"","NOT FOUND"))</f>
        <v/>
      </c>
      <c r="G2276" s="9" t="str">
        <f aca="false">IF($A2276="","",IFERROR(INDEX('2. Schematic Parts'!$D$2:$D$3001,MATCH($A2276,'2. Schematic Parts'!$A$2:$A$3001,0))&amp;"","NOT FOUND"))</f>
        <v/>
      </c>
      <c r="H2276" s="9" t="str">
        <f aca="false">IF($A2276="","",IF(COUNTIF('2. Schematic Parts'!$A$2:$A$3001,$A2276)=0,"NOT IN SCHEMATIC","OK"))</f>
        <v/>
      </c>
      <c r="I2276" s="9" t="str">
        <f aca="false">IF($A2276="","",IF($H2276="NOT IN SCHEMATIC","",IF(UPPER(TRIM($C2276))=UPPER(TRIM($E2276)),"OK","MISMATCH")))</f>
        <v/>
      </c>
      <c r="J2276" s="9" t="str">
        <f aca="false">IF($A2276="","",IF($H2276="NOT IN SCHEMATIC","",IF($F2276="","NO SCH DECAL",IF($D2276="","",IF(UPPER(TRIM($D2276))=UPPER(TRIM($F2276)),"OK","MISMATCH")))))</f>
        <v/>
      </c>
      <c r="K2276" s="16" t="str">
        <f aca="false">IF($A2276="","",SUMPRODUCT(--ISNUMBER(SEARCH(","&amp;TRIM($A2276)&amp;",",","&amp;SUBSTITUTE('1. Master BOM'!$D$2:$D$400," ","")&amp;","))))</f>
        <v/>
      </c>
      <c r="L2276" s="16" t="str">
        <f aca="false">IF($A2276="","",IF($K2276&lt;&gt;1,0,SUMPRODUCT(ISNUMBER(SEARCH(","&amp;TRIM($A2276)&amp;",",","&amp;SUBSTITUTE('1. Master BOM'!$D$2:$D$400," ","")&amp;","))*ROW('1. Master BOM'!$D$2:$D$400))))</f>
        <v/>
      </c>
      <c r="M2276" s="9" t="str">
        <f aca="false">IF($A2276="","",IF($K2276=0,"NOT IN BOM",IF($K2276&gt;1,"MULTIPLE BOM LINES","OK")))</f>
        <v/>
      </c>
      <c r="N2276" s="9" t="str">
        <f aca="false">IF($A2276="","",IF($L2276=0,"—",INDEX('1. Master BOM'!$A$1:$A$400,$L2276)))</f>
        <v/>
      </c>
      <c r="O2276" s="9" t="str">
        <f aca="false">IF($A2276="","",IF($L2276=0,"—",INDEX('1. Master BOM'!$B$1:$B$400,$L2276)))</f>
        <v/>
      </c>
      <c r="P2276" s="9" t="str">
        <f aca="false">IF($A2276="","",IF(OR($H2276="NOT IN SCHEMATIC",$O2276="—"),"",IF($G2276="","NO SCH PN",IF(UPPER(TRIM($G2276))=UPPER(TRIM($O2276)),"OK","MISMATCH"))))</f>
        <v/>
      </c>
      <c r="Q2276" s="9" t="str">
        <f aca="false">IF($A2276="","",IF($L2276=0,"—",INDEX('1. Master BOM'!$E$1:$E$400,$L2276)))</f>
        <v/>
      </c>
      <c r="R2276" s="9" t="str">
        <f aca="false">IF($A2276="","",IF($L2276=0,"—",IF(T(INDEX('1. Master BOM'!$F$1:$F$400,$L2276))="","(not set)",INDEX('1. Master BOM'!$F$1:$F$400,$L2276))))</f>
        <v/>
      </c>
      <c r="S2276" s="9" t="str">
        <f aca="false">IF($A2276="","",IF(OR($R2276="—",$R2276="(not set)",$D2276=""),"",IF(ISNUMBER(SEARCH(SUBSTITUTE(SUBSTITUTE(SUBSTITUTE($R2276,"-",""),"_","")," ",""),SUBSTITUTE(SUBSTITUTE(SUBSTITUTE($D2276,"-",""),"_","")," ",""))),"OK","CHECK")))</f>
        <v/>
      </c>
      <c r="T2276" s="9" t="str">
        <f aca="false">IF($A2276="","",IF(OR($H2276="NOT IN SCHEMATIC",$I2276="MISMATCH",$J2276="MISMATCH",$P2276="MISMATCH",$M2276&lt;&gt;"OK"),"REVIEW","OK"))</f>
        <v/>
      </c>
      <c r="U2276" s="14"/>
      <c r="V2276" s="14"/>
      <c r="W2276" s="17"/>
      <c r="X2276" s="14"/>
    </row>
    <row r="2277" customFormat="false" ht="15" hidden="false" customHeight="false" outlineLevel="0" collapsed="false">
      <c r="A2277" s="9" t="str">
        <f aca="false">IF('3. Layout Parts'!$A2277="","",TRIM('3. Layout Parts'!$A2277))</f>
        <v/>
      </c>
      <c r="B2277" s="9" t="str">
        <f aca="false">IF($A2277="","",'3. Layout Parts'!$D2277)</f>
        <v/>
      </c>
      <c r="C2277" s="9" t="str">
        <f aca="false">IF($A2277="","",'3. Layout Parts'!$B2277)</f>
        <v/>
      </c>
      <c r="D2277" s="9" t="str">
        <f aca="false">IF($A2277="","",'3. Layout Parts'!$C2277)</f>
        <v/>
      </c>
      <c r="E2277" s="9" t="str">
        <f aca="false">IF($A2277="","",IFERROR(INDEX('2. Schematic Parts'!$B$2:$B$3001,MATCH($A2277,'2. Schematic Parts'!$A$2:$A$3001,0)),"NOT FOUND"))</f>
        <v/>
      </c>
      <c r="F2277" s="9" t="str">
        <f aca="false">IF($A2277="","",IFERROR(INDEX('2. Schematic Parts'!$C$2:$C$3001,MATCH($A2277,'2. Schematic Parts'!$A$2:$A$3001,0))&amp;"","NOT FOUND"))</f>
        <v/>
      </c>
      <c r="G2277" s="9" t="str">
        <f aca="false">IF($A2277="","",IFERROR(INDEX('2. Schematic Parts'!$D$2:$D$3001,MATCH($A2277,'2. Schematic Parts'!$A$2:$A$3001,0))&amp;"","NOT FOUND"))</f>
        <v/>
      </c>
      <c r="H2277" s="9" t="str">
        <f aca="false">IF($A2277="","",IF(COUNTIF('2. Schematic Parts'!$A$2:$A$3001,$A2277)=0,"NOT IN SCHEMATIC","OK"))</f>
        <v/>
      </c>
      <c r="I2277" s="9" t="str">
        <f aca="false">IF($A2277="","",IF($H2277="NOT IN SCHEMATIC","",IF(UPPER(TRIM($C2277))=UPPER(TRIM($E2277)),"OK","MISMATCH")))</f>
        <v/>
      </c>
      <c r="J2277" s="9" t="str">
        <f aca="false">IF($A2277="","",IF($H2277="NOT IN SCHEMATIC","",IF($F2277="","NO SCH DECAL",IF($D2277="","",IF(UPPER(TRIM($D2277))=UPPER(TRIM($F2277)),"OK","MISMATCH")))))</f>
        <v/>
      </c>
      <c r="K2277" s="16" t="str">
        <f aca="false">IF($A2277="","",SUMPRODUCT(--ISNUMBER(SEARCH(","&amp;TRIM($A2277)&amp;",",","&amp;SUBSTITUTE('1. Master BOM'!$D$2:$D$400," ","")&amp;","))))</f>
        <v/>
      </c>
      <c r="L2277" s="16" t="str">
        <f aca="false">IF($A2277="","",IF($K2277&lt;&gt;1,0,SUMPRODUCT(ISNUMBER(SEARCH(","&amp;TRIM($A2277)&amp;",",","&amp;SUBSTITUTE('1. Master BOM'!$D$2:$D$400," ","")&amp;","))*ROW('1. Master BOM'!$D$2:$D$400))))</f>
        <v/>
      </c>
      <c r="M2277" s="9" t="str">
        <f aca="false">IF($A2277="","",IF($K2277=0,"NOT IN BOM",IF($K2277&gt;1,"MULTIPLE BOM LINES","OK")))</f>
        <v/>
      </c>
      <c r="N2277" s="9" t="str">
        <f aca="false">IF($A2277="","",IF($L2277=0,"—",INDEX('1. Master BOM'!$A$1:$A$400,$L2277)))</f>
        <v/>
      </c>
      <c r="O2277" s="9" t="str">
        <f aca="false">IF($A2277="","",IF($L2277=0,"—",INDEX('1. Master BOM'!$B$1:$B$400,$L2277)))</f>
        <v/>
      </c>
      <c r="P2277" s="9" t="str">
        <f aca="false">IF($A2277="","",IF(OR($H2277="NOT IN SCHEMATIC",$O2277="—"),"",IF($G2277="","NO SCH PN",IF(UPPER(TRIM($G2277))=UPPER(TRIM($O2277)),"OK","MISMATCH"))))</f>
        <v/>
      </c>
      <c r="Q2277" s="9" t="str">
        <f aca="false">IF($A2277="","",IF($L2277=0,"—",INDEX('1. Master BOM'!$E$1:$E$400,$L2277)))</f>
        <v/>
      </c>
      <c r="R2277" s="9" t="str">
        <f aca="false">IF($A2277="","",IF($L2277=0,"—",IF(T(INDEX('1. Master BOM'!$F$1:$F$400,$L2277))="","(not set)",INDEX('1. Master BOM'!$F$1:$F$400,$L2277))))</f>
        <v/>
      </c>
      <c r="S2277" s="9" t="str">
        <f aca="false">IF($A2277="","",IF(OR($R2277="—",$R2277="(not set)",$D2277=""),"",IF(ISNUMBER(SEARCH(SUBSTITUTE(SUBSTITUTE(SUBSTITUTE($R2277,"-",""),"_","")," ",""),SUBSTITUTE(SUBSTITUTE(SUBSTITUTE($D2277,"-",""),"_","")," ",""))),"OK","CHECK")))</f>
        <v/>
      </c>
      <c r="T2277" s="9" t="str">
        <f aca="false">IF($A2277="","",IF(OR($H2277="NOT IN SCHEMATIC",$I2277="MISMATCH",$J2277="MISMATCH",$P2277="MISMATCH",$M2277&lt;&gt;"OK"),"REVIEW","OK"))</f>
        <v/>
      </c>
      <c r="U2277" s="14"/>
      <c r="V2277" s="14"/>
      <c r="W2277" s="17"/>
      <c r="X2277" s="14"/>
    </row>
    <row r="2278" customFormat="false" ht="15" hidden="false" customHeight="false" outlineLevel="0" collapsed="false">
      <c r="A2278" s="9" t="str">
        <f aca="false">IF('3. Layout Parts'!$A2278="","",TRIM('3. Layout Parts'!$A2278))</f>
        <v/>
      </c>
      <c r="B2278" s="9" t="str">
        <f aca="false">IF($A2278="","",'3. Layout Parts'!$D2278)</f>
        <v/>
      </c>
      <c r="C2278" s="9" t="str">
        <f aca="false">IF($A2278="","",'3. Layout Parts'!$B2278)</f>
        <v/>
      </c>
      <c r="D2278" s="9" t="str">
        <f aca="false">IF($A2278="","",'3. Layout Parts'!$C2278)</f>
        <v/>
      </c>
      <c r="E2278" s="9" t="str">
        <f aca="false">IF($A2278="","",IFERROR(INDEX('2. Schematic Parts'!$B$2:$B$3001,MATCH($A2278,'2. Schematic Parts'!$A$2:$A$3001,0)),"NOT FOUND"))</f>
        <v/>
      </c>
      <c r="F2278" s="9" t="str">
        <f aca="false">IF($A2278="","",IFERROR(INDEX('2. Schematic Parts'!$C$2:$C$3001,MATCH($A2278,'2. Schematic Parts'!$A$2:$A$3001,0))&amp;"","NOT FOUND"))</f>
        <v/>
      </c>
      <c r="G2278" s="9" t="str">
        <f aca="false">IF($A2278="","",IFERROR(INDEX('2. Schematic Parts'!$D$2:$D$3001,MATCH($A2278,'2. Schematic Parts'!$A$2:$A$3001,0))&amp;"","NOT FOUND"))</f>
        <v/>
      </c>
      <c r="H2278" s="9" t="str">
        <f aca="false">IF($A2278="","",IF(COUNTIF('2. Schematic Parts'!$A$2:$A$3001,$A2278)=0,"NOT IN SCHEMATIC","OK"))</f>
        <v/>
      </c>
      <c r="I2278" s="9" t="str">
        <f aca="false">IF($A2278="","",IF($H2278="NOT IN SCHEMATIC","",IF(UPPER(TRIM($C2278))=UPPER(TRIM($E2278)),"OK","MISMATCH")))</f>
        <v/>
      </c>
      <c r="J2278" s="9" t="str">
        <f aca="false">IF($A2278="","",IF($H2278="NOT IN SCHEMATIC","",IF($F2278="","NO SCH DECAL",IF($D2278="","",IF(UPPER(TRIM($D2278))=UPPER(TRIM($F2278)),"OK","MISMATCH")))))</f>
        <v/>
      </c>
      <c r="K2278" s="16" t="str">
        <f aca="false">IF($A2278="","",SUMPRODUCT(--ISNUMBER(SEARCH(","&amp;TRIM($A2278)&amp;",",","&amp;SUBSTITUTE('1. Master BOM'!$D$2:$D$400," ","")&amp;","))))</f>
        <v/>
      </c>
      <c r="L2278" s="16" t="str">
        <f aca="false">IF($A2278="","",IF($K2278&lt;&gt;1,0,SUMPRODUCT(ISNUMBER(SEARCH(","&amp;TRIM($A2278)&amp;",",","&amp;SUBSTITUTE('1. Master BOM'!$D$2:$D$400," ","")&amp;","))*ROW('1. Master BOM'!$D$2:$D$400))))</f>
        <v/>
      </c>
      <c r="M2278" s="9" t="str">
        <f aca="false">IF($A2278="","",IF($K2278=0,"NOT IN BOM",IF($K2278&gt;1,"MULTIPLE BOM LINES","OK")))</f>
        <v/>
      </c>
      <c r="N2278" s="9" t="str">
        <f aca="false">IF($A2278="","",IF($L2278=0,"—",INDEX('1. Master BOM'!$A$1:$A$400,$L2278)))</f>
        <v/>
      </c>
      <c r="O2278" s="9" t="str">
        <f aca="false">IF($A2278="","",IF($L2278=0,"—",INDEX('1. Master BOM'!$B$1:$B$400,$L2278)))</f>
        <v/>
      </c>
      <c r="P2278" s="9" t="str">
        <f aca="false">IF($A2278="","",IF(OR($H2278="NOT IN SCHEMATIC",$O2278="—"),"",IF($G2278="","NO SCH PN",IF(UPPER(TRIM($G2278))=UPPER(TRIM($O2278)),"OK","MISMATCH"))))</f>
        <v/>
      </c>
      <c r="Q2278" s="9" t="str">
        <f aca="false">IF($A2278="","",IF($L2278=0,"—",INDEX('1. Master BOM'!$E$1:$E$400,$L2278)))</f>
        <v/>
      </c>
      <c r="R2278" s="9" t="str">
        <f aca="false">IF($A2278="","",IF($L2278=0,"—",IF(T(INDEX('1. Master BOM'!$F$1:$F$400,$L2278))="","(not set)",INDEX('1. Master BOM'!$F$1:$F$400,$L2278))))</f>
        <v/>
      </c>
      <c r="S2278" s="9" t="str">
        <f aca="false">IF($A2278="","",IF(OR($R2278="—",$R2278="(not set)",$D2278=""),"",IF(ISNUMBER(SEARCH(SUBSTITUTE(SUBSTITUTE(SUBSTITUTE($R2278,"-",""),"_","")," ",""),SUBSTITUTE(SUBSTITUTE(SUBSTITUTE($D2278,"-",""),"_","")," ",""))),"OK","CHECK")))</f>
        <v/>
      </c>
      <c r="T2278" s="9" t="str">
        <f aca="false">IF($A2278="","",IF(OR($H2278="NOT IN SCHEMATIC",$I2278="MISMATCH",$J2278="MISMATCH",$P2278="MISMATCH",$M2278&lt;&gt;"OK"),"REVIEW","OK"))</f>
        <v/>
      </c>
      <c r="U2278" s="14"/>
      <c r="V2278" s="14"/>
      <c r="W2278" s="17"/>
      <c r="X2278" s="14"/>
    </row>
    <row r="2279" customFormat="false" ht="15" hidden="false" customHeight="false" outlineLevel="0" collapsed="false">
      <c r="A2279" s="9" t="str">
        <f aca="false">IF('3. Layout Parts'!$A2279="","",TRIM('3. Layout Parts'!$A2279))</f>
        <v/>
      </c>
      <c r="B2279" s="9" t="str">
        <f aca="false">IF($A2279="","",'3. Layout Parts'!$D2279)</f>
        <v/>
      </c>
      <c r="C2279" s="9" t="str">
        <f aca="false">IF($A2279="","",'3. Layout Parts'!$B2279)</f>
        <v/>
      </c>
      <c r="D2279" s="9" t="str">
        <f aca="false">IF($A2279="","",'3. Layout Parts'!$C2279)</f>
        <v/>
      </c>
      <c r="E2279" s="9" t="str">
        <f aca="false">IF($A2279="","",IFERROR(INDEX('2. Schematic Parts'!$B$2:$B$3001,MATCH($A2279,'2. Schematic Parts'!$A$2:$A$3001,0)),"NOT FOUND"))</f>
        <v/>
      </c>
      <c r="F2279" s="9" t="str">
        <f aca="false">IF($A2279="","",IFERROR(INDEX('2. Schematic Parts'!$C$2:$C$3001,MATCH($A2279,'2. Schematic Parts'!$A$2:$A$3001,0))&amp;"","NOT FOUND"))</f>
        <v/>
      </c>
      <c r="G2279" s="9" t="str">
        <f aca="false">IF($A2279="","",IFERROR(INDEX('2. Schematic Parts'!$D$2:$D$3001,MATCH($A2279,'2. Schematic Parts'!$A$2:$A$3001,0))&amp;"","NOT FOUND"))</f>
        <v/>
      </c>
      <c r="H2279" s="9" t="str">
        <f aca="false">IF($A2279="","",IF(COUNTIF('2. Schematic Parts'!$A$2:$A$3001,$A2279)=0,"NOT IN SCHEMATIC","OK"))</f>
        <v/>
      </c>
      <c r="I2279" s="9" t="str">
        <f aca="false">IF($A2279="","",IF($H2279="NOT IN SCHEMATIC","",IF(UPPER(TRIM($C2279))=UPPER(TRIM($E2279)),"OK","MISMATCH")))</f>
        <v/>
      </c>
      <c r="J2279" s="9" t="str">
        <f aca="false">IF($A2279="","",IF($H2279="NOT IN SCHEMATIC","",IF($F2279="","NO SCH DECAL",IF($D2279="","",IF(UPPER(TRIM($D2279))=UPPER(TRIM($F2279)),"OK","MISMATCH")))))</f>
        <v/>
      </c>
      <c r="K2279" s="16" t="str">
        <f aca="false">IF($A2279="","",SUMPRODUCT(--ISNUMBER(SEARCH(","&amp;TRIM($A2279)&amp;",",","&amp;SUBSTITUTE('1. Master BOM'!$D$2:$D$400," ","")&amp;","))))</f>
        <v/>
      </c>
      <c r="L2279" s="16" t="str">
        <f aca="false">IF($A2279="","",IF($K2279&lt;&gt;1,0,SUMPRODUCT(ISNUMBER(SEARCH(","&amp;TRIM($A2279)&amp;",",","&amp;SUBSTITUTE('1. Master BOM'!$D$2:$D$400," ","")&amp;","))*ROW('1. Master BOM'!$D$2:$D$400))))</f>
        <v/>
      </c>
      <c r="M2279" s="9" t="str">
        <f aca="false">IF($A2279="","",IF($K2279=0,"NOT IN BOM",IF($K2279&gt;1,"MULTIPLE BOM LINES","OK")))</f>
        <v/>
      </c>
      <c r="N2279" s="9" t="str">
        <f aca="false">IF($A2279="","",IF($L2279=0,"—",INDEX('1. Master BOM'!$A$1:$A$400,$L2279)))</f>
        <v/>
      </c>
      <c r="O2279" s="9" t="str">
        <f aca="false">IF($A2279="","",IF($L2279=0,"—",INDEX('1. Master BOM'!$B$1:$B$400,$L2279)))</f>
        <v/>
      </c>
      <c r="P2279" s="9" t="str">
        <f aca="false">IF($A2279="","",IF(OR($H2279="NOT IN SCHEMATIC",$O2279="—"),"",IF($G2279="","NO SCH PN",IF(UPPER(TRIM($G2279))=UPPER(TRIM($O2279)),"OK","MISMATCH"))))</f>
        <v/>
      </c>
      <c r="Q2279" s="9" t="str">
        <f aca="false">IF($A2279="","",IF($L2279=0,"—",INDEX('1. Master BOM'!$E$1:$E$400,$L2279)))</f>
        <v/>
      </c>
      <c r="R2279" s="9" t="str">
        <f aca="false">IF($A2279="","",IF($L2279=0,"—",IF(T(INDEX('1. Master BOM'!$F$1:$F$400,$L2279))="","(not set)",INDEX('1. Master BOM'!$F$1:$F$400,$L2279))))</f>
        <v/>
      </c>
      <c r="S2279" s="9" t="str">
        <f aca="false">IF($A2279="","",IF(OR($R2279="—",$R2279="(not set)",$D2279=""),"",IF(ISNUMBER(SEARCH(SUBSTITUTE(SUBSTITUTE(SUBSTITUTE($R2279,"-",""),"_","")," ",""),SUBSTITUTE(SUBSTITUTE(SUBSTITUTE($D2279,"-",""),"_","")," ",""))),"OK","CHECK")))</f>
        <v/>
      </c>
      <c r="T2279" s="9" t="str">
        <f aca="false">IF($A2279="","",IF(OR($H2279="NOT IN SCHEMATIC",$I2279="MISMATCH",$J2279="MISMATCH",$P2279="MISMATCH",$M2279&lt;&gt;"OK"),"REVIEW","OK"))</f>
        <v/>
      </c>
      <c r="U2279" s="14"/>
      <c r="V2279" s="14"/>
      <c r="W2279" s="17"/>
      <c r="X2279" s="14"/>
    </row>
    <row r="2280" customFormat="false" ht="15" hidden="false" customHeight="false" outlineLevel="0" collapsed="false">
      <c r="A2280" s="9" t="str">
        <f aca="false">IF('3. Layout Parts'!$A2280="","",TRIM('3. Layout Parts'!$A2280))</f>
        <v/>
      </c>
      <c r="B2280" s="9" t="str">
        <f aca="false">IF($A2280="","",'3. Layout Parts'!$D2280)</f>
        <v/>
      </c>
      <c r="C2280" s="9" t="str">
        <f aca="false">IF($A2280="","",'3. Layout Parts'!$B2280)</f>
        <v/>
      </c>
      <c r="D2280" s="9" t="str">
        <f aca="false">IF($A2280="","",'3. Layout Parts'!$C2280)</f>
        <v/>
      </c>
      <c r="E2280" s="9" t="str">
        <f aca="false">IF($A2280="","",IFERROR(INDEX('2. Schematic Parts'!$B$2:$B$3001,MATCH($A2280,'2. Schematic Parts'!$A$2:$A$3001,0)),"NOT FOUND"))</f>
        <v/>
      </c>
      <c r="F2280" s="9" t="str">
        <f aca="false">IF($A2280="","",IFERROR(INDEX('2. Schematic Parts'!$C$2:$C$3001,MATCH($A2280,'2. Schematic Parts'!$A$2:$A$3001,0))&amp;"","NOT FOUND"))</f>
        <v/>
      </c>
      <c r="G2280" s="9" t="str">
        <f aca="false">IF($A2280="","",IFERROR(INDEX('2. Schematic Parts'!$D$2:$D$3001,MATCH($A2280,'2. Schematic Parts'!$A$2:$A$3001,0))&amp;"","NOT FOUND"))</f>
        <v/>
      </c>
      <c r="H2280" s="9" t="str">
        <f aca="false">IF($A2280="","",IF(COUNTIF('2. Schematic Parts'!$A$2:$A$3001,$A2280)=0,"NOT IN SCHEMATIC","OK"))</f>
        <v/>
      </c>
      <c r="I2280" s="9" t="str">
        <f aca="false">IF($A2280="","",IF($H2280="NOT IN SCHEMATIC","",IF(UPPER(TRIM($C2280))=UPPER(TRIM($E2280)),"OK","MISMATCH")))</f>
        <v/>
      </c>
      <c r="J2280" s="9" t="str">
        <f aca="false">IF($A2280="","",IF($H2280="NOT IN SCHEMATIC","",IF($F2280="","NO SCH DECAL",IF($D2280="","",IF(UPPER(TRIM($D2280))=UPPER(TRIM($F2280)),"OK","MISMATCH")))))</f>
        <v/>
      </c>
      <c r="K2280" s="16" t="str">
        <f aca="false">IF($A2280="","",SUMPRODUCT(--ISNUMBER(SEARCH(","&amp;TRIM($A2280)&amp;",",","&amp;SUBSTITUTE('1. Master BOM'!$D$2:$D$400," ","")&amp;","))))</f>
        <v/>
      </c>
      <c r="L2280" s="16" t="str">
        <f aca="false">IF($A2280="","",IF($K2280&lt;&gt;1,0,SUMPRODUCT(ISNUMBER(SEARCH(","&amp;TRIM($A2280)&amp;",",","&amp;SUBSTITUTE('1. Master BOM'!$D$2:$D$400," ","")&amp;","))*ROW('1. Master BOM'!$D$2:$D$400))))</f>
        <v/>
      </c>
      <c r="M2280" s="9" t="str">
        <f aca="false">IF($A2280="","",IF($K2280=0,"NOT IN BOM",IF($K2280&gt;1,"MULTIPLE BOM LINES","OK")))</f>
        <v/>
      </c>
      <c r="N2280" s="9" t="str">
        <f aca="false">IF($A2280="","",IF($L2280=0,"—",INDEX('1. Master BOM'!$A$1:$A$400,$L2280)))</f>
        <v/>
      </c>
      <c r="O2280" s="9" t="str">
        <f aca="false">IF($A2280="","",IF($L2280=0,"—",INDEX('1. Master BOM'!$B$1:$B$400,$L2280)))</f>
        <v/>
      </c>
      <c r="P2280" s="9" t="str">
        <f aca="false">IF($A2280="","",IF(OR($H2280="NOT IN SCHEMATIC",$O2280="—"),"",IF($G2280="","NO SCH PN",IF(UPPER(TRIM($G2280))=UPPER(TRIM($O2280)),"OK","MISMATCH"))))</f>
        <v/>
      </c>
      <c r="Q2280" s="9" t="str">
        <f aca="false">IF($A2280="","",IF($L2280=0,"—",INDEX('1. Master BOM'!$E$1:$E$400,$L2280)))</f>
        <v/>
      </c>
      <c r="R2280" s="9" t="str">
        <f aca="false">IF($A2280="","",IF($L2280=0,"—",IF(T(INDEX('1. Master BOM'!$F$1:$F$400,$L2280))="","(not set)",INDEX('1. Master BOM'!$F$1:$F$400,$L2280))))</f>
        <v/>
      </c>
      <c r="S2280" s="9" t="str">
        <f aca="false">IF($A2280="","",IF(OR($R2280="—",$R2280="(not set)",$D2280=""),"",IF(ISNUMBER(SEARCH(SUBSTITUTE(SUBSTITUTE(SUBSTITUTE($R2280,"-",""),"_","")," ",""),SUBSTITUTE(SUBSTITUTE(SUBSTITUTE($D2280,"-",""),"_","")," ",""))),"OK","CHECK")))</f>
        <v/>
      </c>
      <c r="T2280" s="9" t="str">
        <f aca="false">IF($A2280="","",IF(OR($H2280="NOT IN SCHEMATIC",$I2280="MISMATCH",$J2280="MISMATCH",$P2280="MISMATCH",$M2280&lt;&gt;"OK"),"REVIEW","OK"))</f>
        <v/>
      </c>
      <c r="U2280" s="14"/>
      <c r="V2280" s="14"/>
      <c r="W2280" s="17"/>
      <c r="X2280" s="14"/>
    </row>
    <row r="2281" customFormat="false" ht="15" hidden="false" customHeight="false" outlineLevel="0" collapsed="false">
      <c r="A2281" s="9" t="str">
        <f aca="false">IF('3. Layout Parts'!$A2281="","",TRIM('3. Layout Parts'!$A2281))</f>
        <v/>
      </c>
      <c r="B2281" s="9" t="str">
        <f aca="false">IF($A2281="","",'3. Layout Parts'!$D2281)</f>
        <v/>
      </c>
      <c r="C2281" s="9" t="str">
        <f aca="false">IF($A2281="","",'3. Layout Parts'!$B2281)</f>
        <v/>
      </c>
      <c r="D2281" s="9" t="str">
        <f aca="false">IF($A2281="","",'3. Layout Parts'!$C2281)</f>
        <v/>
      </c>
      <c r="E2281" s="9" t="str">
        <f aca="false">IF($A2281="","",IFERROR(INDEX('2. Schematic Parts'!$B$2:$B$3001,MATCH($A2281,'2. Schematic Parts'!$A$2:$A$3001,0)),"NOT FOUND"))</f>
        <v/>
      </c>
      <c r="F2281" s="9" t="str">
        <f aca="false">IF($A2281="","",IFERROR(INDEX('2. Schematic Parts'!$C$2:$C$3001,MATCH($A2281,'2. Schematic Parts'!$A$2:$A$3001,0))&amp;"","NOT FOUND"))</f>
        <v/>
      </c>
      <c r="G2281" s="9" t="str">
        <f aca="false">IF($A2281="","",IFERROR(INDEX('2. Schematic Parts'!$D$2:$D$3001,MATCH($A2281,'2. Schematic Parts'!$A$2:$A$3001,0))&amp;"","NOT FOUND"))</f>
        <v/>
      </c>
      <c r="H2281" s="9" t="str">
        <f aca="false">IF($A2281="","",IF(COUNTIF('2. Schematic Parts'!$A$2:$A$3001,$A2281)=0,"NOT IN SCHEMATIC","OK"))</f>
        <v/>
      </c>
      <c r="I2281" s="9" t="str">
        <f aca="false">IF($A2281="","",IF($H2281="NOT IN SCHEMATIC","",IF(UPPER(TRIM($C2281))=UPPER(TRIM($E2281)),"OK","MISMATCH")))</f>
        <v/>
      </c>
      <c r="J2281" s="9" t="str">
        <f aca="false">IF($A2281="","",IF($H2281="NOT IN SCHEMATIC","",IF($F2281="","NO SCH DECAL",IF($D2281="","",IF(UPPER(TRIM($D2281))=UPPER(TRIM($F2281)),"OK","MISMATCH")))))</f>
        <v/>
      </c>
      <c r="K2281" s="16" t="str">
        <f aca="false">IF($A2281="","",SUMPRODUCT(--ISNUMBER(SEARCH(","&amp;TRIM($A2281)&amp;",",","&amp;SUBSTITUTE('1. Master BOM'!$D$2:$D$400," ","")&amp;","))))</f>
        <v/>
      </c>
      <c r="L2281" s="16" t="str">
        <f aca="false">IF($A2281="","",IF($K2281&lt;&gt;1,0,SUMPRODUCT(ISNUMBER(SEARCH(","&amp;TRIM($A2281)&amp;",",","&amp;SUBSTITUTE('1. Master BOM'!$D$2:$D$400," ","")&amp;","))*ROW('1. Master BOM'!$D$2:$D$400))))</f>
        <v/>
      </c>
      <c r="M2281" s="9" t="str">
        <f aca="false">IF($A2281="","",IF($K2281=0,"NOT IN BOM",IF($K2281&gt;1,"MULTIPLE BOM LINES","OK")))</f>
        <v/>
      </c>
      <c r="N2281" s="9" t="str">
        <f aca="false">IF($A2281="","",IF($L2281=0,"—",INDEX('1. Master BOM'!$A$1:$A$400,$L2281)))</f>
        <v/>
      </c>
      <c r="O2281" s="9" t="str">
        <f aca="false">IF($A2281="","",IF($L2281=0,"—",INDEX('1. Master BOM'!$B$1:$B$400,$L2281)))</f>
        <v/>
      </c>
      <c r="P2281" s="9" t="str">
        <f aca="false">IF($A2281="","",IF(OR($H2281="NOT IN SCHEMATIC",$O2281="—"),"",IF($G2281="","NO SCH PN",IF(UPPER(TRIM($G2281))=UPPER(TRIM($O2281)),"OK","MISMATCH"))))</f>
        <v/>
      </c>
      <c r="Q2281" s="9" t="str">
        <f aca="false">IF($A2281="","",IF($L2281=0,"—",INDEX('1. Master BOM'!$E$1:$E$400,$L2281)))</f>
        <v/>
      </c>
      <c r="R2281" s="9" t="str">
        <f aca="false">IF($A2281="","",IF($L2281=0,"—",IF(T(INDEX('1. Master BOM'!$F$1:$F$400,$L2281))="","(not set)",INDEX('1. Master BOM'!$F$1:$F$400,$L2281))))</f>
        <v/>
      </c>
      <c r="S2281" s="9" t="str">
        <f aca="false">IF($A2281="","",IF(OR($R2281="—",$R2281="(not set)",$D2281=""),"",IF(ISNUMBER(SEARCH(SUBSTITUTE(SUBSTITUTE(SUBSTITUTE($R2281,"-",""),"_","")," ",""),SUBSTITUTE(SUBSTITUTE(SUBSTITUTE($D2281,"-",""),"_","")," ",""))),"OK","CHECK")))</f>
        <v/>
      </c>
      <c r="T2281" s="9" t="str">
        <f aca="false">IF($A2281="","",IF(OR($H2281="NOT IN SCHEMATIC",$I2281="MISMATCH",$J2281="MISMATCH",$P2281="MISMATCH",$M2281&lt;&gt;"OK"),"REVIEW","OK"))</f>
        <v/>
      </c>
      <c r="U2281" s="14"/>
      <c r="V2281" s="14"/>
      <c r="W2281" s="17"/>
      <c r="X2281" s="14"/>
    </row>
    <row r="2282" customFormat="false" ht="15" hidden="false" customHeight="false" outlineLevel="0" collapsed="false">
      <c r="A2282" s="9" t="str">
        <f aca="false">IF('3. Layout Parts'!$A2282="","",TRIM('3. Layout Parts'!$A2282))</f>
        <v/>
      </c>
      <c r="B2282" s="9" t="str">
        <f aca="false">IF($A2282="","",'3. Layout Parts'!$D2282)</f>
        <v/>
      </c>
      <c r="C2282" s="9" t="str">
        <f aca="false">IF($A2282="","",'3. Layout Parts'!$B2282)</f>
        <v/>
      </c>
      <c r="D2282" s="9" t="str">
        <f aca="false">IF($A2282="","",'3. Layout Parts'!$C2282)</f>
        <v/>
      </c>
      <c r="E2282" s="9" t="str">
        <f aca="false">IF($A2282="","",IFERROR(INDEX('2. Schematic Parts'!$B$2:$B$3001,MATCH($A2282,'2. Schematic Parts'!$A$2:$A$3001,0)),"NOT FOUND"))</f>
        <v/>
      </c>
      <c r="F2282" s="9" t="str">
        <f aca="false">IF($A2282="","",IFERROR(INDEX('2. Schematic Parts'!$C$2:$C$3001,MATCH($A2282,'2. Schematic Parts'!$A$2:$A$3001,0))&amp;"","NOT FOUND"))</f>
        <v/>
      </c>
      <c r="G2282" s="9" t="str">
        <f aca="false">IF($A2282="","",IFERROR(INDEX('2. Schematic Parts'!$D$2:$D$3001,MATCH($A2282,'2. Schematic Parts'!$A$2:$A$3001,0))&amp;"","NOT FOUND"))</f>
        <v/>
      </c>
      <c r="H2282" s="9" t="str">
        <f aca="false">IF($A2282="","",IF(COUNTIF('2. Schematic Parts'!$A$2:$A$3001,$A2282)=0,"NOT IN SCHEMATIC","OK"))</f>
        <v/>
      </c>
      <c r="I2282" s="9" t="str">
        <f aca="false">IF($A2282="","",IF($H2282="NOT IN SCHEMATIC","",IF(UPPER(TRIM($C2282))=UPPER(TRIM($E2282)),"OK","MISMATCH")))</f>
        <v/>
      </c>
      <c r="J2282" s="9" t="str">
        <f aca="false">IF($A2282="","",IF($H2282="NOT IN SCHEMATIC","",IF($F2282="","NO SCH DECAL",IF($D2282="","",IF(UPPER(TRIM($D2282))=UPPER(TRIM($F2282)),"OK","MISMATCH")))))</f>
        <v/>
      </c>
      <c r="K2282" s="16" t="str">
        <f aca="false">IF($A2282="","",SUMPRODUCT(--ISNUMBER(SEARCH(","&amp;TRIM($A2282)&amp;",",","&amp;SUBSTITUTE('1. Master BOM'!$D$2:$D$400," ","")&amp;","))))</f>
        <v/>
      </c>
      <c r="L2282" s="16" t="str">
        <f aca="false">IF($A2282="","",IF($K2282&lt;&gt;1,0,SUMPRODUCT(ISNUMBER(SEARCH(","&amp;TRIM($A2282)&amp;",",","&amp;SUBSTITUTE('1. Master BOM'!$D$2:$D$400," ","")&amp;","))*ROW('1. Master BOM'!$D$2:$D$400))))</f>
        <v/>
      </c>
      <c r="M2282" s="9" t="str">
        <f aca="false">IF($A2282="","",IF($K2282=0,"NOT IN BOM",IF($K2282&gt;1,"MULTIPLE BOM LINES","OK")))</f>
        <v/>
      </c>
      <c r="N2282" s="9" t="str">
        <f aca="false">IF($A2282="","",IF($L2282=0,"—",INDEX('1. Master BOM'!$A$1:$A$400,$L2282)))</f>
        <v/>
      </c>
      <c r="O2282" s="9" t="str">
        <f aca="false">IF($A2282="","",IF($L2282=0,"—",INDEX('1. Master BOM'!$B$1:$B$400,$L2282)))</f>
        <v/>
      </c>
      <c r="P2282" s="9" t="str">
        <f aca="false">IF($A2282="","",IF(OR($H2282="NOT IN SCHEMATIC",$O2282="—"),"",IF($G2282="","NO SCH PN",IF(UPPER(TRIM($G2282))=UPPER(TRIM($O2282)),"OK","MISMATCH"))))</f>
        <v/>
      </c>
      <c r="Q2282" s="9" t="str">
        <f aca="false">IF($A2282="","",IF($L2282=0,"—",INDEX('1. Master BOM'!$E$1:$E$400,$L2282)))</f>
        <v/>
      </c>
      <c r="R2282" s="9" t="str">
        <f aca="false">IF($A2282="","",IF($L2282=0,"—",IF(T(INDEX('1. Master BOM'!$F$1:$F$400,$L2282))="","(not set)",INDEX('1. Master BOM'!$F$1:$F$400,$L2282))))</f>
        <v/>
      </c>
      <c r="S2282" s="9" t="str">
        <f aca="false">IF($A2282="","",IF(OR($R2282="—",$R2282="(not set)",$D2282=""),"",IF(ISNUMBER(SEARCH(SUBSTITUTE(SUBSTITUTE(SUBSTITUTE($R2282,"-",""),"_","")," ",""),SUBSTITUTE(SUBSTITUTE(SUBSTITUTE($D2282,"-",""),"_","")," ",""))),"OK","CHECK")))</f>
        <v/>
      </c>
      <c r="T2282" s="9" t="str">
        <f aca="false">IF($A2282="","",IF(OR($H2282="NOT IN SCHEMATIC",$I2282="MISMATCH",$J2282="MISMATCH",$P2282="MISMATCH",$M2282&lt;&gt;"OK"),"REVIEW","OK"))</f>
        <v/>
      </c>
      <c r="U2282" s="14"/>
      <c r="V2282" s="14"/>
      <c r="W2282" s="17"/>
      <c r="X2282" s="14"/>
    </row>
    <row r="2283" customFormat="false" ht="15" hidden="false" customHeight="false" outlineLevel="0" collapsed="false">
      <c r="A2283" s="9" t="str">
        <f aca="false">IF('3. Layout Parts'!$A2283="","",TRIM('3. Layout Parts'!$A2283))</f>
        <v/>
      </c>
      <c r="B2283" s="9" t="str">
        <f aca="false">IF($A2283="","",'3. Layout Parts'!$D2283)</f>
        <v/>
      </c>
      <c r="C2283" s="9" t="str">
        <f aca="false">IF($A2283="","",'3. Layout Parts'!$B2283)</f>
        <v/>
      </c>
      <c r="D2283" s="9" t="str">
        <f aca="false">IF($A2283="","",'3. Layout Parts'!$C2283)</f>
        <v/>
      </c>
      <c r="E2283" s="9" t="str">
        <f aca="false">IF($A2283="","",IFERROR(INDEX('2. Schematic Parts'!$B$2:$B$3001,MATCH($A2283,'2. Schematic Parts'!$A$2:$A$3001,0)),"NOT FOUND"))</f>
        <v/>
      </c>
      <c r="F2283" s="9" t="str">
        <f aca="false">IF($A2283="","",IFERROR(INDEX('2. Schematic Parts'!$C$2:$C$3001,MATCH($A2283,'2. Schematic Parts'!$A$2:$A$3001,0))&amp;"","NOT FOUND"))</f>
        <v/>
      </c>
      <c r="G2283" s="9" t="str">
        <f aca="false">IF($A2283="","",IFERROR(INDEX('2. Schematic Parts'!$D$2:$D$3001,MATCH($A2283,'2. Schematic Parts'!$A$2:$A$3001,0))&amp;"","NOT FOUND"))</f>
        <v/>
      </c>
      <c r="H2283" s="9" t="str">
        <f aca="false">IF($A2283="","",IF(COUNTIF('2. Schematic Parts'!$A$2:$A$3001,$A2283)=0,"NOT IN SCHEMATIC","OK"))</f>
        <v/>
      </c>
      <c r="I2283" s="9" t="str">
        <f aca="false">IF($A2283="","",IF($H2283="NOT IN SCHEMATIC","",IF(UPPER(TRIM($C2283))=UPPER(TRIM($E2283)),"OK","MISMATCH")))</f>
        <v/>
      </c>
      <c r="J2283" s="9" t="str">
        <f aca="false">IF($A2283="","",IF($H2283="NOT IN SCHEMATIC","",IF($F2283="","NO SCH DECAL",IF($D2283="","",IF(UPPER(TRIM($D2283))=UPPER(TRIM($F2283)),"OK","MISMATCH")))))</f>
        <v/>
      </c>
      <c r="K2283" s="16" t="str">
        <f aca="false">IF($A2283="","",SUMPRODUCT(--ISNUMBER(SEARCH(","&amp;TRIM($A2283)&amp;",",","&amp;SUBSTITUTE('1. Master BOM'!$D$2:$D$400," ","")&amp;","))))</f>
        <v/>
      </c>
      <c r="L2283" s="16" t="str">
        <f aca="false">IF($A2283="","",IF($K2283&lt;&gt;1,0,SUMPRODUCT(ISNUMBER(SEARCH(","&amp;TRIM($A2283)&amp;",",","&amp;SUBSTITUTE('1. Master BOM'!$D$2:$D$400," ","")&amp;","))*ROW('1. Master BOM'!$D$2:$D$400))))</f>
        <v/>
      </c>
      <c r="M2283" s="9" t="str">
        <f aca="false">IF($A2283="","",IF($K2283=0,"NOT IN BOM",IF($K2283&gt;1,"MULTIPLE BOM LINES","OK")))</f>
        <v/>
      </c>
      <c r="N2283" s="9" t="str">
        <f aca="false">IF($A2283="","",IF($L2283=0,"—",INDEX('1. Master BOM'!$A$1:$A$400,$L2283)))</f>
        <v/>
      </c>
      <c r="O2283" s="9" t="str">
        <f aca="false">IF($A2283="","",IF($L2283=0,"—",INDEX('1. Master BOM'!$B$1:$B$400,$L2283)))</f>
        <v/>
      </c>
      <c r="P2283" s="9" t="str">
        <f aca="false">IF($A2283="","",IF(OR($H2283="NOT IN SCHEMATIC",$O2283="—"),"",IF($G2283="","NO SCH PN",IF(UPPER(TRIM($G2283))=UPPER(TRIM($O2283)),"OK","MISMATCH"))))</f>
        <v/>
      </c>
      <c r="Q2283" s="9" t="str">
        <f aca="false">IF($A2283="","",IF($L2283=0,"—",INDEX('1. Master BOM'!$E$1:$E$400,$L2283)))</f>
        <v/>
      </c>
      <c r="R2283" s="9" t="str">
        <f aca="false">IF($A2283="","",IF($L2283=0,"—",IF(T(INDEX('1. Master BOM'!$F$1:$F$400,$L2283))="","(not set)",INDEX('1. Master BOM'!$F$1:$F$400,$L2283))))</f>
        <v/>
      </c>
      <c r="S2283" s="9" t="str">
        <f aca="false">IF($A2283="","",IF(OR($R2283="—",$R2283="(not set)",$D2283=""),"",IF(ISNUMBER(SEARCH(SUBSTITUTE(SUBSTITUTE(SUBSTITUTE($R2283,"-",""),"_","")," ",""),SUBSTITUTE(SUBSTITUTE(SUBSTITUTE($D2283,"-",""),"_","")," ",""))),"OK","CHECK")))</f>
        <v/>
      </c>
      <c r="T2283" s="9" t="str">
        <f aca="false">IF($A2283="","",IF(OR($H2283="NOT IN SCHEMATIC",$I2283="MISMATCH",$J2283="MISMATCH",$P2283="MISMATCH",$M2283&lt;&gt;"OK"),"REVIEW","OK"))</f>
        <v/>
      </c>
      <c r="U2283" s="14"/>
      <c r="V2283" s="14"/>
      <c r="W2283" s="17"/>
      <c r="X2283" s="14"/>
    </row>
    <row r="2284" customFormat="false" ht="15" hidden="false" customHeight="false" outlineLevel="0" collapsed="false">
      <c r="A2284" s="9" t="str">
        <f aca="false">IF('3. Layout Parts'!$A2284="","",TRIM('3. Layout Parts'!$A2284))</f>
        <v/>
      </c>
      <c r="B2284" s="9" t="str">
        <f aca="false">IF($A2284="","",'3. Layout Parts'!$D2284)</f>
        <v/>
      </c>
      <c r="C2284" s="9" t="str">
        <f aca="false">IF($A2284="","",'3. Layout Parts'!$B2284)</f>
        <v/>
      </c>
      <c r="D2284" s="9" t="str">
        <f aca="false">IF($A2284="","",'3. Layout Parts'!$C2284)</f>
        <v/>
      </c>
      <c r="E2284" s="9" t="str">
        <f aca="false">IF($A2284="","",IFERROR(INDEX('2. Schematic Parts'!$B$2:$B$3001,MATCH($A2284,'2. Schematic Parts'!$A$2:$A$3001,0)),"NOT FOUND"))</f>
        <v/>
      </c>
      <c r="F2284" s="9" t="str">
        <f aca="false">IF($A2284="","",IFERROR(INDEX('2. Schematic Parts'!$C$2:$C$3001,MATCH($A2284,'2. Schematic Parts'!$A$2:$A$3001,0))&amp;"","NOT FOUND"))</f>
        <v/>
      </c>
      <c r="G2284" s="9" t="str">
        <f aca="false">IF($A2284="","",IFERROR(INDEX('2. Schematic Parts'!$D$2:$D$3001,MATCH($A2284,'2. Schematic Parts'!$A$2:$A$3001,0))&amp;"","NOT FOUND"))</f>
        <v/>
      </c>
      <c r="H2284" s="9" t="str">
        <f aca="false">IF($A2284="","",IF(COUNTIF('2. Schematic Parts'!$A$2:$A$3001,$A2284)=0,"NOT IN SCHEMATIC","OK"))</f>
        <v/>
      </c>
      <c r="I2284" s="9" t="str">
        <f aca="false">IF($A2284="","",IF($H2284="NOT IN SCHEMATIC","",IF(UPPER(TRIM($C2284))=UPPER(TRIM($E2284)),"OK","MISMATCH")))</f>
        <v/>
      </c>
      <c r="J2284" s="9" t="str">
        <f aca="false">IF($A2284="","",IF($H2284="NOT IN SCHEMATIC","",IF($F2284="","NO SCH DECAL",IF($D2284="","",IF(UPPER(TRIM($D2284))=UPPER(TRIM($F2284)),"OK","MISMATCH")))))</f>
        <v/>
      </c>
      <c r="K2284" s="16" t="str">
        <f aca="false">IF($A2284="","",SUMPRODUCT(--ISNUMBER(SEARCH(","&amp;TRIM($A2284)&amp;",",","&amp;SUBSTITUTE('1. Master BOM'!$D$2:$D$400," ","")&amp;","))))</f>
        <v/>
      </c>
      <c r="L2284" s="16" t="str">
        <f aca="false">IF($A2284="","",IF($K2284&lt;&gt;1,0,SUMPRODUCT(ISNUMBER(SEARCH(","&amp;TRIM($A2284)&amp;",",","&amp;SUBSTITUTE('1. Master BOM'!$D$2:$D$400," ","")&amp;","))*ROW('1. Master BOM'!$D$2:$D$400))))</f>
        <v/>
      </c>
      <c r="M2284" s="9" t="str">
        <f aca="false">IF($A2284="","",IF($K2284=0,"NOT IN BOM",IF($K2284&gt;1,"MULTIPLE BOM LINES","OK")))</f>
        <v/>
      </c>
      <c r="N2284" s="9" t="str">
        <f aca="false">IF($A2284="","",IF($L2284=0,"—",INDEX('1. Master BOM'!$A$1:$A$400,$L2284)))</f>
        <v/>
      </c>
      <c r="O2284" s="9" t="str">
        <f aca="false">IF($A2284="","",IF($L2284=0,"—",INDEX('1. Master BOM'!$B$1:$B$400,$L2284)))</f>
        <v/>
      </c>
      <c r="P2284" s="9" t="str">
        <f aca="false">IF($A2284="","",IF(OR($H2284="NOT IN SCHEMATIC",$O2284="—"),"",IF($G2284="","NO SCH PN",IF(UPPER(TRIM($G2284))=UPPER(TRIM($O2284)),"OK","MISMATCH"))))</f>
        <v/>
      </c>
      <c r="Q2284" s="9" t="str">
        <f aca="false">IF($A2284="","",IF($L2284=0,"—",INDEX('1. Master BOM'!$E$1:$E$400,$L2284)))</f>
        <v/>
      </c>
      <c r="R2284" s="9" t="str">
        <f aca="false">IF($A2284="","",IF($L2284=0,"—",IF(T(INDEX('1. Master BOM'!$F$1:$F$400,$L2284))="","(not set)",INDEX('1. Master BOM'!$F$1:$F$400,$L2284))))</f>
        <v/>
      </c>
      <c r="S2284" s="9" t="str">
        <f aca="false">IF($A2284="","",IF(OR($R2284="—",$R2284="(not set)",$D2284=""),"",IF(ISNUMBER(SEARCH(SUBSTITUTE(SUBSTITUTE(SUBSTITUTE($R2284,"-",""),"_","")," ",""),SUBSTITUTE(SUBSTITUTE(SUBSTITUTE($D2284,"-",""),"_","")," ",""))),"OK","CHECK")))</f>
        <v/>
      </c>
      <c r="T2284" s="9" t="str">
        <f aca="false">IF($A2284="","",IF(OR($H2284="NOT IN SCHEMATIC",$I2284="MISMATCH",$J2284="MISMATCH",$P2284="MISMATCH",$M2284&lt;&gt;"OK"),"REVIEW","OK"))</f>
        <v/>
      </c>
      <c r="U2284" s="14"/>
      <c r="V2284" s="14"/>
      <c r="W2284" s="17"/>
      <c r="X2284" s="14"/>
    </row>
    <row r="2285" customFormat="false" ht="15" hidden="false" customHeight="false" outlineLevel="0" collapsed="false">
      <c r="A2285" s="9" t="str">
        <f aca="false">IF('3. Layout Parts'!$A2285="","",TRIM('3. Layout Parts'!$A2285))</f>
        <v/>
      </c>
      <c r="B2285" s="9" t="str">
        <f aca="false">IF($A2285="","",'3. Layout Parts'!$D2285)</f>
        <v/>
      </c>
      <c r="C2285" s="9" t="str">
        <f aca="false">IF($A2285="","",'3. Layout Parts'!$B2285)</f>
        <v/>
      </c>
      <c r="D2285" s="9" t="str">
        <f aca="false">IF($A2285="","",'3. Layout Parts'!$C2285)</f>
        <v/>
      </c>
      <c r="E2285" s="9" t="str">
        <f aca="false">IF($A2285="","",IFERROR(INDEX('2. Schematic Parts'!$B$2:$B$3001,MATCH($A2285,'2. Schematic Parts'!$A$2:$A$3001,0)),"NOT FOUND"))</f>
        <v/>
      </c>
      <c r="F2285" s="9" t="str">
        <f aca="false">IF($A2285="","",IFERROR(INDEX('2. Schematic Parts'!$C$2:$C$3001,MATCH($A2285,'2. Schematic Parts'!$A$2:$A$3001,0))&amp;"","NOT FOUND"))</f>
        <v/>
      </c>
      <c r="G2285" s="9" t="str">
        <f aca="false">IF($A2285="","",IFERROR(INDEX('2. Schematic Parts'!$D$2:$D$3001,MATCH($A2285,'2. Schematic Parts'!$A$2:$A$3001,0))&amp;"","NOT FOUND"))</f>
        <v/>
      </c>
      <c r="H2285" s="9" t="str">
        <f aca="false">IF($A2285="","",IF(COUNTIF('2. Schematic Parts'!$A$2:$A$3001,$A2285)=0,"NOT IN SCHEMATIC","OK"))</f>
        <v/>
      </c>
      <c r="I2285" s="9" t="str">
        <f aca="false">IF($A2285="","",IF($H2285="NOT IN SCHEMATIC","",IF(UPPER(TRIM($C2285))=UPPER(TRIM($E2285)),"OK","MISMATCH")))</f>
        <v/>
      </c>
      <c r="J2285" s="9" t="str">
        <f aca="false">IF($A2285="","",IF($H2285="NOT IN SCHEMATIC","",IF($F2285="","NO SCH DECAL",IF($D2285="","",IF(UPPER(TRIM($D2285))=UPPER(TRIM($F2285)),"OK","MISMATCH")))))</f>
        <v/>
      </c>
      <c r="K2285" s="16" t="str">
        <f aca="false">IF($A2285="","",SUMPRODUCT(--ISNUMBER(SEARCH(","&amp;TRIM($A2285)&amp;",",","&amp;SUBSTITUTE('1. Master BOM'!$D$2:$D$400," ","")&amp;","))))</f>
        <v/>
      </c>
      <c r="L2285" s="16" t="str">
        <f aca="false">IF($A2285="","",IF($K2285&lt;&gt;1,0,SUMPRODUCT(ISNUMBER(SEARCH(","&amp;TRIM($A2285)&amp;",",","&amp;SUBSTITUTE('1. Master BOM'!$D$2:$D$400," ","")&amp;","))*ROW('1. Master BOM'!$D$2:$D$400))))</f>
        <v/>
      </c>
      <c r="M2285" s="9" t="str">
        <f aca="false">IF($A2285="","",IF($K2285=0,"NOT IN BOM",IF($K2285&gt;1,"MULTIPLE BOM LINES","OK")))</f>
        <v/>
      </c>
      <c r="N2285" s="9" t="str">
        <f aca="false">IF($A2285="","",IF($L2285=0,"—",INDEX('1. Master BOM'!$A$1:$A$400,$L2285)))</f>
        <v/>
      </c>
      <c r="O2285" s="9" t="str">
        <f aca="false">IF($A2285="","",IF($L2285=0,"—",INDEX('1. Master BOM'!$B$1:$B$400,$L2285)))</f>
        <v/>
      </c>
      <c r="P2285" s="9" t="str">
        <f aca="false">IF($A2285="","",IF(OR($H2285="NOT IN SCHEMATIC",$O2285="—"),"",IF($G2285="","NO SCH PN",IF(UPPER(TRIM($G2285))=UPPER(TRIM($O2285)),"OK","MISMATCH"))))</f>
        <v/>
      </c>
      <c r="Q2285" s="9" t="str">
        <f aca="false">IF($A2285="","",IF($L2285=0,"—",INDEX('1. Master BOM'!$E$1:$E$400,$L2285)))</f>
        <v/>
      </c>
      <c r="R2285" s="9" t="str">
        <f aca="false">IF($A2285="","",IF($L2285=0,"—",IF(T(INDEX('1. Master BOM'!$F$1:$F$400,$L2285))="","(not set)",INDEX('1. Master BOM'!$F$1:$F$400,$L2285))))</f>
        <v/>
      </c>
      <c r="S2285" s="9" t="str">
        <f aca="false">IF($A2285="","",IF(OR($R2285="—",$R2285="(not set)",$D2285=""),"",IF(ISNUMBER(SEARCH(SUBSTITUTE(SUBSTITUTE(SUBSTITUTE($R2285,"-",""),"_","")," ",""),SUBSTITUTE(SUBSTITUTE(SUBSTITUTE($D2285,"-",""),"_","")," ",""))),"OK","CHECK")))</f>
        <v/>
      </c>
      <c r="T2285" s="9" t="str">
        <f aca="false">IF($A2285="","",IF(OR($H2285="NOT IN SCHEMATIC",$I2285="MISMATCH",$J2285="MISMATCH",$P2285="MISMATCH",$M2285&lt;&gt;"OK"),"REVIEW","OK"))</f>
        <v/>
      </c>
      <c r="U2285" s="14"/>
      <c r="V2285" s="14"/>
      <c r="W2285" s="17"/>
      <c r="X2285" s="14"/>
    </row>
    <row r="2286" customFormat="false" ht="15" hidden="false" customHeight="false" outlineLevel="0" collapsed="false">
      <c r="A2286" s="9" t="str">
        <f aca="false">IF('3. Layout Parts'!$A2286="","",TRIM('3. Layout Parts'!$A2286))</f>
        <v/>
      </c>
      <c r="B2286" s="9" t="str">
        <f aca="false">IF($A2286="","",'3. Layout Parts'!$D2286)</f>
        <v/>
      </c>
      <c r="C2286" s="9" t="str">
        <f aca="false">IF($A2286="","",'3. Layout Parts'!$B2286)</f>
        <v/>
      </c>
      <c r="D2286" s="9" t="str">
        <f aca="false">IF($A2286="","",'3. Layout Parts'!$C2286)</f>
        <v/>
      </c>
      <c r="E2286" s="9" t="str">
        <f aca="false">IF($A2286="","",IFERROR(INDEX('2. Schematic Parts'!$B$2:$B$3001,MATCH($A2286,'2. Schematic Parts'!$A$2:$A$3001,0)),"NOT FOUND"))</f>
        <v/>
      </c>
      <c r="F2286" s="9" t="str">
        <f aca="false">IF($A2286="","",IFERROR(INDEX('2. Schematic Parts'!$C$2:$C$3001,MATCH($A2286,'2. Schematic Parts'!$A$2:$A$3001,0))&amp;"","NOT FOUND"))</f>
        <v/>
      </c>
      <c r="G2286" s="9" t="str">
        <f aca="false">IF($A2286="","",IFERROR(INDEX('2. Schematic Parts'!$D$2:$D$3001,MATCH($A2286,'2. Schematic Parts'!$A$2:$A$3001,0))&amp;"","NOT FOUND"))</f>
        <v/>
      </c>
      <c r="H2286" s="9" t="str">
        <f aca="false">IF($A2286="","",IF(COUNTIF('2. Schematic Parts'!$A$2:$A$3001,$A2286)=0,"NOT IN SCHEMATIC","OK"))</f>
        <v/>
      </c>
      <c r="I2286" s="9" t="str">
        <f aca="false">IF($A2286="","",IF($H2286="NOT IN SCHEMATIC","",IF(UPPER(TRIM($C2286))=UPPER(TRIM($E2286)),"OK","MISMATCH")))</f>
        <v/>
      </c>
      <c r="J2286" s="9" t="str">
        <f aca="false">IF($A2286="","",IF($H2286="NOT IN SCHEMATIC","",IF($F2286="","NO SCH DECAL",IF($D2286="","",IF(UPPER(TRIM($D2286))=UPPER(TRIM($F2286)),"OK","MISMATCH")))))</f>
        <v/>
      </c>
      <c r="K2286" s="16" t="str">
        <f aca="false">IF($A2286="","",SUMPRODUCT(--ISNUMBER(SEARCH(","&amp;TRIM($A2286)&amp;",",","&amp;SUBSTITUTE('1. Master BOM'!$D$2:$D$400," ","")&amp;","))))</f>
        <v/>
      </c>
      <c r="L2286" s="16" t="str">
        <f aca="false">IF($A2286="","",IF($K2286&lt;&gt;1,0,SUMPRODUCT(ISNUMBER(SEARCH(","&amp;TRIM($A2286)&amp;",",","&amp;SUBSTITUTE('1. Master BOM'!$D$2:$D$400," ","")&amp;","))*ROW('1. Master BOM'!$D$2:$D$400))))</f>
        <v/>
      </c>
      <c r="M2286" s="9" t="str">
        <f aca="false">IF($A2286="","",IF($K2286=0,"NOT IN BOM",IF($K2286&gt;1,"MULTIPLE BOM LINES","OK")))</f>
        <v/>
      </c>
      <c r="N2286" s="9" t="str">
        <f aca="false">IF($A2286="","",IF($L2286=0,"—",INDEX('1. Master BOM'!$A$1:$A$400,$L2286)))</f>
        <v/>
      </c>
      <c r="O2286" s="9" t="str">
        <f aca="false">IF($A2286="","",IF($L2286=0,"—",INDEX('1. Master BOM'!$B$1:$B$400,$L2286)))</f>
        <v/>
      </c>
      <c r="P2286" s="9" t="str">
        <f aca="false">IF($A2286="","",IF(OR($H2286="NOT IN SCHEMATIC",$O2286="—"),"",IF($G2286="","NO SCH PN",IF(UPPER(TRIM($G2286))=UPPER(TRIM($O2286)),"OK","MISMATCH"))))</f>
        <v/>
      </c>
      <c r="Q2286" s="9" t="str">
        <f aca="false">IF($A2286="","",IF($L2286=0,"—",INDEX('1. Master BOM'!$E$1:$E$400,$L2286)))</f>
        <v/>
      </c>
      <c r="R2286" s="9" t="str">
        <f aca="false">IF($A2286="","",IF($L2286=0,"—",IF(T(INDEX('1. Master BOM'!$F$1:$F$400,$L2286))="","(not set)",INDEX('1. Master BOM'!$F$1:$F$400,$L2286))))</f>
        <v/>
      </c>
      <c r="S2286" s="9" t="str">
        <f aca="false">IF($A2286="","",IF(OR($R2286="—",$R2286="(not set)",$D2286=""),"",IF(ISNUMBER(SEARCH(SUBSTITUTE(SUBSTITUTE(SUBSTITUTE($R2286,"-",""),"_","")," ",""),SUBSTITUTE(SUBSTITUTE(SUBSTITUTE($D2286,"-",""),"_","")," ",""))),"OK","CHECK")))</f>
        <v/>
      </c>
      <c r="T2286" s="9" t="str">
        <f aca="false">IF($A2286="","",IF(OR($H2286="NOT IN SCHEMATIC",$I2286="MISMATCH",$J2286="MISMATCH",$P2286="MISMATCH",$M2286&lt;&gt;"OK"),"REVIEW","OK"))</f>
        <v/>
      </c>
      <c r="U2286" s="14"/>
      <c r="V2286" s="14"/>
      <c r="W2286" s="17"/>
      <c r="X2286" s="14"/>
    </row>
    <row r="2287" customFormat="false" ht="15" hidden="false" customHeight="false" outlineLevel="0" collapsed="false">
      <c r="A2287" s="9" t="str">
        <f aca="false">IF('3. Layout Parts'!$A2287="","",TRIM('3. Layout Parts'!$A2287))</f>
        <v/>
      </c>
      <c r="B2287" s="9" t="str">
        <f aca="false">IF($A2287="","",'3. Layout Parts'!$D2287)</f>
        <v/>
      </c>
      <c r="C2287" s="9" t="str">
        <f aca="false">IF($A2287="","",'3. Layout Parts'!$B2287)</f>
        <v/>
      </c>
      <c r="D2287" s="9" t="str">
        <f aca="false">IF($A2287="","",'3. Layout Parts'!$C2287)</f>
        <v/>
      </c>
      <c r="E2287" s="9" t="str">
        <f aca="false">IF($A2287="","",IFERROR(INDEX('2. Schematic Parts'!$B$2:$B$3001,MATCH($A2287,'2. Schematic Parts'!$A$2:$A$3001,0)),"NOT FOUND"))</f>
        <v/>
      </c>
      <c r="F2287" s="9" t="str">
        <f aca="false">IF($A2287="","",IFERROR(INDEX('2. Schematic Parts'!$C$2:$C$3001,MATCH($A2287,'2. Schematic Parts'!$A$2:$A$3001,0))&amp;"","NOT FOUND"))</f>
        <v/>
      </c>
      <c r="G2287" s="9" t="str">
        <f aca="false">IF($A2287="","",IFERROR(INDEX('2. Schematic Parts'!$D$2:$D$3001,MATCH($A2287,'2. Schematic Parts'!$A$2:$A$3001,0))&amp;"","NOT FOUND"))</f>
        <v/>
      </c>
      <c r="H2287" s="9" t="str">
        <f aca="false">IF($A2287="","",IF(COUNTIF('2. Schematic Parts'!$A$2:$A$3001,$A2287)=0,"NOT IN SCHEMATIC","OK"))</f>
        <v/>
      </c>
      <c r="I2287" s="9" t="str">
        <f aca="false">IF($A2287="","",IF($H2287="NOT IN SCHEMATIC","",IF(UPPER(TRIM($C2287))=UPPER(TRIM($E2287)),"OK","MISMATCH")))</f>
        <v/>
      </c>
      <c r="J2287" s="9" t="str">
        <f aca="false">IF($A2287="","",IF($H2287="NOT IN SCHEMATIC","",IF($F2287="","NO SCH DECAL",IF($D2287="","",IF(UPPER(TRIM($D2287))=UPPER(TRIM($F2287)),"OK","MISMATCH")))))</f>
        <v/>
      </c>
      <c r="K2287" s="16" t="str">
        <f aca="false">IF($A2287="","",SUMPRODUCT(--ISNUMBER(SEARCH(","&amp;TRIM($A2287)&amp;",",","&amp;SUBSTITUTE('1. Master BOM'!$D$2:$D$400," ","")&amp;","))))</f>
        <v/>
      </c>
      <c r="L2287" s="16" t="str">
        <f aca="false">IF($A2287="","",IF($K2287&lt;&gt;1,0,SUMPRODUCT(ISNUMBER(SEARCH(","&amp;TRIM($A2287)&amp;",",","&amp;SUBSTITUTE('1. Master BOM'!$D$2:$D$400," ","")&amp;","))*ROW('1. Master BOM'!$D$2:$D$400))))</f>
        <v/>
      </c>
      <c r="M2287" s="9" t="str">
        <f aca="false">IF($A2287="","",IF($K2287=0,"NOT IN BOM",IF($K2287&gt;1,"MULTIPLE BOM LINES","OK")))</f>
        <v/>
      </c>
      <c r="N2287" s="9" t="str">
        <f aca="false">IF($A2287="","",IF($L2287=0,"—",INDEX('1. Master BOM'!$A$1:$A$400,$L2287)))</f>
        <v/>
      </c>
      <c r="O2287" s="9" t="str">
        <f aca="false">IF($A2287="","",IF($L2287=0,"—",INDEX('1. Master BOM'!$B$1:$B$400,$L2287)))</f>
        <v/>
      </c>
      <c r="P2287" s="9" t="str">
        <f aca="false">IF($A2287="","",IF(OR($H2287="NOT IN SCHEMATIC",$O2287="—"),"",IF($G2287="","NO SCH PN",IF(UPPER(TRIM($G2287))=UPPER(TRIM($O2287)),"OK","MISMATCH"))))</f>
        <v/>
      </c>
      <c r="Q2287" s="9" t="str">
        <f aca="false">IF($A2287="","",IF($L2287=0,"—",INDEX('1. Master BOM'!$E$1:$E$400,$L2287)))</f>
        <v/>
      </c>
      <c r="R2287" s="9" t="str">
        <f aca="false">IF($A2287="","",IF($L2287=0,"—",IF(T(INDEX('1. Master BOM'!$F$1:$F$400,$L2287))="","(not set)",INDEX('1. Master BOM'!$F$1:$F$400,$L2287))))</f>
        <v/>
      </c>
      <c r="S2287" s="9" t="str">
        <f aca="false">IF($A2287="","",IF(OR($R2287="—",$R2287="(not set)",$D2287=""),"",IF(ISNUMBER(SEARCH(SUBSTITUTE(SUBSTITUTE(SUBSTITUTE($R2287,"-",""),"_","")," ",""),SUBSTITUTE(SUBSTITUTE(SUBSTITUTE($D2287,"-",""),"_","")," ",""))),"OK","CHECK")))</f>
        <v/>
      </c>
      <c r="T2287" s="9" t="str">
        <f aca="false">IF($A2287="","",IF(OR($H2287="NOT IN SCHEMATIC",$I2287="MISMATCH",$J2287="MISMATCH",$P2287="MISMATCH",$M2287&lt;&gt;"OK"),"REVIEW","OK"))</f>
        <v/>
      </c>
      <c r="U2287" s="14"/>
      <c r="V2287" s="14"/>
      <c r="W2287" s="17"/>
      <c r="X2287" s="14"/>
    </row>
    <row r="2288" customFormat="false" ht="15" hidden="false" customHeight="false" outlineLevel="0" collapsed="false">
      <c r="A2288" s="9" t="str">
        <f aca="false">IF('3. Layout Parts'!$A2288="","",TRIM('3. Layout Parts'!$A2288))</f>
        <v/>
      </c>
      <c r="B2288" s="9" t="str">
        <f aca="false">IF($A2288="","",'3. Layout Parts'!$D2288)</f>
        <v/>
      </c>
      <c r="C2288" s="9" t="str">
        <f aca="false">IF($A2288="","",'3. Layout Parts'!$B2288)</f>
        <v/>
      </c>
      <c r="D2288" s="9" t="str">
        <f aca="false">IF($A2288="","",'3. Layout Parts'!$C2288)</f>
        <v/>
      </c>
      <c r="E2288" s="9" t="str">
        <f aca="false">IF($A2288="","",IFERROR(INDEX('2. Schematic Parts'!$B$2:$B$3001,MATCH($A2288,'2. Schematic Parts'!$A$2:$A$3001,0)),"NOT FOUND"))</f>
        <v/>
      </c>
      <c r="F2288" s="9" t="str">
        <f aca="false">IF($A2288="","",IFERROR(INDEX('2. Schematic Parts'!$C$2:$C$3001,MATCH($A2288,'2. Schematic Parts'!$A$2:$A$3001,0))&amp;"","NOT FOUND"))</f>
        <v/>
      </c>
      <c r="G2288" s="9" t="str">
        <f aca="false">IF($A2288="","",IFERROR(INDEX('2. Schematic Parts'!$D$2:$D$3001,MATCH($A2288,'2. Schematic Parts'!$A$2:$A$3001,0))&amp;"","NOT FOUND"))</f>
        <v/>
      </c>
      <c r="H2288" s="9" t="str">
        <f aca="false">IF($A2288="","",IF(COUNTIF('2. Schematic Parts'!$A$2:$A$3001,$A2288)=0,"NOT IN SCHEMATIC","OK"))</f>
        <v/>
      </c>
      <c r="I2288" s="9" t="str">
        <f aca="false">IF($A2288="","",IF($H2288="NOT IN SCHEMATIC","",IF(UPPER(TRIM($C2288))=UPPER(TRIM($E2288)),"OK","MISMATCH")))</f>
        <v/>
      </c>
      <c r="J2288" s="9" t="str">
        <f aca="false">IF($A2288="","",IF($H2288="NOT IN SCHEMATIC","",IF($F2288="","NO SCH DECAL",IF($D2288="","",IF(UPPER(TRIM($D2288))=UPPER(TRIM($F2288)),"OK","MISMATCH")))))</f>
        <v/>
      </c>
      <c r="K2288" s="16" t="str">
        <f aca="false">IF($A2288="","",SUMPRODUCT(--ISNUMBER(SEARCH(","&amp;TRIM($A2288)&amp;",",","&amp;SUBSTITUTE('1. Master BOM'!$D$2:$D$400," ","")&amp;","))))</f>
        <v/>
      </c>
      <c r="L2288" s="16" t="str">
        <f aca="false">IF($A2288="","",IF($K2288&lt;&gt;1,0,SUMPRODUCT(ISNUMBER(SEARCH(","&amp;TRIM($A2288)&amp;",",","&amp;SUBSTITUTE('1. Master BOM'!$D$2:$D$400," ","")&amp;","))*ROW('1. Master BOM'!$D$2:$D$400))))</f>
        <v/>
      </c>
      <c r="M2288" s="9" t="str">
        <f aca="false">IF($A2288="","",IF($K2288=0,"NOT IN BOM",IF($K2288&gt;1,"MULTIPLE BOM LINES","OK")))</f>
        <v/>
      </c>
      <c r="N2288" s="9" t="str">
        <f aca="false">IF($A2288="","",IF($L2288=0,"—",INDEX('1. Master BOM'!$A$1:$A$400,$L2288)))</f>
        <v/>
      </c>
      <c r="O2288" s="9" t="str">
        <f aca="false">IF($A2288="","",IF($L2288=0,"—",INDEX('1. Master BOM'!$B$1:$B$400,$L2288)))</f>
        <v/>
      </c>
      <c r="P2288" s="9" t="str">
        <f aca="false">IF($A2288="","",IF(OR($H2288="NOT IN SCHEMATIC",$O2288="—"),"",IF($G2288="","NO SCH PN",IF(UPPER(TRIM($G2288))=UPPER(TRIM($O2288)),"OK","MISMATCH"))))</f>
        <v/>
      </c>
      <c r="Q2288" s="9" t="str">
        <f aca="false">IF($A2288="","",IF($L2288=0,"—",INDEX('1. Master BOM'!$E$1:$E$400,$L2288)))</f>
        <v/>
      </c>
      <c r="R2288" s="9" t="str">
        <f aca="false">IF($A2288="","",IF($L2288=0,"—",IF(T(INDEX('1. Master BOM'!$F$1:$F$400,$L2288))="","(not set)",INDEX('1. Master BOM'!$F$1:$F$400,$L2288))))</f>
        <v/>
      </c>
      <c r="S2288" s="9" t="str">
        <f aca="false">IF($A2288="","",IF(OR($R2288="—",$R2288="(not set)",$D2288=""),"",IF(ISNUMBER(SEARCH(SUBSTITUTE(SUBSTITUTE(SUBSTITUTE($R2288,"-",""),"_","")," ",""),SUBSTITUTE(SUBSTITUTE(SUBSTITUTE($D2288,"-",""),"_","")," ",""))),"OK","CHECK")))</f>
        <v/>
      </c>
      <c r="T2288" s="9" t="str">
        <f aca="false">IF($A2288="","",IF(OR($H2288="NOT IN SCHEMATIC",$I2288="MISMATCH",$J2288="MISMATCH",$P2288="MISMATCH",$M2288&lt;&gt;"OK"),"REVIEW","OK"))</f>
        <v/>
      </c>
      <c r="U2288" s="14"/>
      <c r="V2288" s="14"/>
      <c r="W2288" s="17"/>
      <c r="X2288" s="14"/>
    </row>
    <row r="2289" customFormat="false" ht="15" hidden="false" customHeight="false" outlineLevel="0" collapsed="false">
      <c r="A2289" s="9" t="str">
        <f aca="false">IF('3. Layout Parts'!$A2289="","",TRIM('3. Layout Parts'!$A2289))</f>
        <v/>
      </c>
      <c r="B2289" s="9" t="str">
        <f aca="false">IF($A2289="","",'3. Layout Parts'!$D2289)</f>
        <v/>
      </c>
      <c r="C2289" s="9" t="str">
        <f aca="false">IF($A2289="","",'3. Layout Parts'!$B2289)</f>
        <v/>
      </c>
      <c r="D2289" s="9" t="str">
        <f aca="false">IF($A2289="","",'3. Layout Parts'!$C2289)</f>
        <v/>
      </c>
      <c r="E2289" s="9" t="str">
        <f aca="false">IF($A2289="","",IFERROR(INDEX('2. Schematic Parts'!$B$2:$B$3001,MATCH($A2289,'2. Schematic Parts'!$A$2:$A$3001,0)),"NOT FOUND"))</f>
        <v/>
      </c>
      <c r="F2289" s="9" t="str">
        <f aca="false">IF($A2289="","",IFERROR(INDEX('2. Schematic Parts'!$C$2:$C$3001,MATCH($A2289,'2. Schematic Parts'!$A$2:$A$3001,0))&amp;"","NOT FOUND"))</f>
        <v/>
      </c>
      <c r="G2289" s="9" t="str">
        <f aca="false">IF($A2289="","",IFERROR(INDEX('2. Schematic Parts'!$D$2:$D$3001,MATCH($A2289,'2. Schematic Parts'!$A$2:$A$3001,0))&amp;"","NOT FOUND"))</f>
        <v/>
      </c>
      <c r="H2289" s="9" t="str">
        <f aca="false">IF($A2289="","",IF(COUNTIF('2. Schematic Parts'!$A$2:$A$3001,$A2289)=0,"NOT IN SCHEMATIC","OK"))</f>
        <v/>
      </c>
      <c r="I2289" s="9" t="str">
        <f aca="false">IF($A2289="","",IF($H2289="NOT IN SCHEMATIC","",IF(UPPER(TRIM($C2289))=UPPER(TRIM($E2289)),"OK","MISMATCH")))</f>
        <v/>
      </c>
      <c r="J2289" s="9" t="str">
        <f aca="false">IF($A2289="","",IF($H2289="NOT IN SCHEMATIC","",IF($F2289="","NO SCH DECAL",IF($D2289="","",IF(UPPER(TRIM($D2289))=UPPER(TRIM($F2289)),"OK","MISMATCH")))))</f>
        <v/>
      </c>
      <c r="K2289" s="16" t="str">
        <f aca="false">IF($A2289="","",SUMPRODUCT(--ISNUMBER(SEARCH(","&amp;TRIM($A2289)&amp;",",","&amp;SUBSTITUTE('1. Master BOM'!$D$2:$D$400," ","")&amp;","))))</f>
        <v/>
      </c>
      <c r="L2289" s="16" t="str">
        <f aca="false">IF($A2289="","",IF($K2289&lt;&gt;1,0,SUMPRODUCT(ISNUMBER(SEARCH(","&amp;TRIM($A2289)&amp;",",","&amp;SUBSTITUTE('1. Master BOM'!$D$2:$D$400," ","")&amp;","))*ROW('1. Master BOM'!$D$2:$D$400))))</f>
        <v/>
      </c>
      <c r="M2289" s="9" t="str">
        <f aca="false">IF($A2289="","",IF($K2289=0,"NOT IN BOM",IF($K2289&gt;1,"MULTIPLE BOM LINES","OK")))</f>
        <v/>
      </c>
      <c r="N2289" s="9" t="str">
        <f aca="false">IF($A2289="","",IF($L2289=0,"—",INDEX('1. Master BOM'!$A$1:$A$400,$L2289)))</f>
        <v/>
      </c>
      <c r="O2289" s="9" t="str">
        <f aca="false">IF($A2289="","",IF($L2289=0,"—",INDEX('1. Master BOM'!$B$1:$B$400,$L2289)))</f>
        <v/>
      </c>
      <c r="P2289" s="9" t="str">
        <f aca="false">IF($A2289="","",IF(OR($H2289="NOT IN SCHEMATIC",$O2289="—"),"",IF($G2289="","NO SCH PN",IF(UPPER(TRIM($G2289))=UPPER(TRIM($O2289)),"OK","MISMATCH"))))</f>
        <v/>
      </c>
      <c r="Q2289" s="9" t="str">
        <f aca="false">IF($A2289="","",IF($L2289=0,"—",INDEX('1. Master BOM'!$E$1:$E$400,$L2289)))</f>
        <v/>
      </c>
      <c r="R2289" s="9" t="str">
        <f aca="false">IF($A2289="","",IF($L2289=0,"—",IF(T(INDEX('1. Master BOM'!$F$1:$F$400,$L2289))="","(not set)",INDEX('1. Master BOM'!$F$1:$F$400,$L2289))))</f>
        <v/>
      </c>
      <c r="S2289" s="9" t="str">
        <f aca="false">IF($A2289="","",IF(OR($R2289="—",$R2289="(not set)",$D2289=""),"",IF(ISNUMBER(SEARCH(SUBSTITUTE(SUBSTITUTE(SUBSTITUTE($R2289,"-",""),"_","")," ",""),SUBSTITUTE(SUBSTITUTE(SUBSTITUTE($D2289,"-",""),"_","")," ",""))),"OK","CHECK")))</f>
        <v/>
      </c>
      <c r="T2289" s="9" t="str">
        <f aca="false">IF($A2289="","",IF(OR($H2289="NOT IN SCHEMATIC",$I2289="MISMATCH",$J2289="MISMATCH",$P2289="MISMATCH",$M2289&lt;&gt;"OK"),"REVIEW","OK"))</f>
        <v/>
      </c>
      <c r="U2289" s="14"/>
      <c r="V2289" s="14"/>
      <c r="W2289" s="17"/>
      <c r="X2289" s="14"/>
    </row>
    <row r="2290" customFormat="false" ht="15" hidden="false" customHeight="false" outlineLevel="0" collapsed="false">
      <c r="A2290" s="9" t="str">
        <f aca="false">IF('3. Layout Parts'!$A2290="","",TRIM('3. Layout Parts'!$A2290))</f>
        <v/>
      </c>
      <c r="B2290" s="9" t="str">
        <f aca="false">IF($A2290="","",'3. Layout Parts'!$D2290)</f>
        <v/>
      </c>
      <c r="C2290" s="9" t="str">
        <f aca="false">IF($A2290="","",'3. Layout Parts'!$B2290)</f>
        <v/>
      </c>
      <c r="D2290" s="9" t="str">
        <f aca="false">IF($A2290="","",'3. Layout Parts'!$C2290)</f>
        <v/>
      </c>
      <c r="E2290" s="9" t="str">
        <f aca="false">IF($A2290="","",IFERROR(INDEX('2. Schematic Parts'!$B$2:$B$3001,MATCH($A2290,'2. Schematic Parts'!$A$2:$A$3001,0)),"NOT FOUND"))</f>
        <v/>
      </c>
      <c r="F2290" s="9" t="str">
        <f aca="false">IF($A2290="","",IFERROR(INDEX('2. Schematic Parts'!$C$2:$C$3001,MATCH($A2290,'2. Schematic Parts'!$A$2:$A$3001,0))&amp;"","NOT FOUND"))</f>
        <v/>
      </c>
      <c r="G2290" s="9" t="str">
        <f aca="false">IF($A2290="","",IFERROR(INDEX('2. Schematic Parts'!$D$2:$D$3001,MATCH($A2290,'2. Schematic Parts'!$A$2:$A$3001,0))&amp;"","NOT FOUND"))</f>
        <v/>
      </c>
      <c r="H2290" s="9" t="str">
        <f aca="false">IF($A2290="","",IF(COUNTIF('2. Schematic Parts'!$A$2:$A$3001,$A2290)=0,"NOT IN SCHEMATIC","OK"))</f>
        <v/>
      </c>
      <c r="I2290" s="9" t="str">
        <f aca="false">IF($A2290="","",IF($H2290="NOT IN SCHEMATIC","",IF(UPPER(TRIM($C2290))=UPPER(TRIM($E2290)),"OK","MISMATCH")))</f>
        <v/>
      </c>
      <c r="J2290" s="9" t="str">
        <f aca="false">IF($A2290="","",IF($H2290="NOT IN SCHEMATIC","",IF($F2290="","NO SCH DECAL",IF($D2290="","",IF(UPPER(TRIM($D2290))=UPPER(TRIM($F2290)),"OK","MISMATCH")))))</f>
        <v/>
      </c>
      <c r="K2290" s="16" t="str">
        <f aca="false">IF($A2290="","",SUMPRODUCT(--ISNUMBER(SEARCH(","&amp;TRIM($A2290)&amp;",",","&amp;SUBSTITUTE('1. Master BOM'!$D$2:$D$400," ","")&amp;","))))</f>
        <v/>
      </c>
      <c r="L2290" s="16" t="str">
        <f aca="false">IF($A2290="","",IF($K2290&lt;&gt;1,0,SUMPRODUCT(ISNUMBER(SEARCH(","&amp;TRIM($A2290)&amp;",",","&amp;SUBSTITUTE('1. Master BOM'!$D$2:$D$400," ","")&amp;","))*ROW('1. Master BOM'!$D$2:$D$400))))</f>
        <v/>
      </c>
      <c r="M2290" s="9" t="str">
        <f aca="false">IF($A2290="","",IF($K2290=0,"NOT IN BOM",IF($K2290&gt;1,"MULTIPLE BOM LINES","OK")))</f>
        <v/>
      </c>
      <c r="N2290" s="9" t="str">
        <f aca="false">IF($A2290="","",IF($L2290=0,"—",INDEX('1. Master BOM'!$A$1:$A$400,$L2290)))</f>
        <v/>
      </c>
      <c r="O2290" s="9" t="str">
        <f aca="false">IF($A2290="","",IF($L2290=0,"—",INDEX('1. Master BOM'!$B$1:$B$400,$L2290)))</f>
        <v/>
      </c>
      <c r="P2290" s="9" t="str">
        <f aca="false">IF($A2290="","",IF(OR($H2290="NOT IN SCHEMATIC",$O2290="—"),"",IF($G2290="","NO SCH PN",IF(UPPER(TRIM($G2290))=UPPER(TRIM($O2290)),"OK","MISMATCH"))))</f>
        <v/>
      </c>
      <c r="Q2290" s="9" t="str">
        <f aca="false">IF($A2290="","",IF($L2290=0,"—",INDEX('1. Master BOM'!$E$1:$E$400,$L2290)))</f>
        <v/>
      </c>
      <c r="R2290" s="9" t="str">
        <f aca="false">IF($A2290="","",IF($L2290=0,"—",IF(T(INDEX('1. Master BOM'!$F$1:$F$400,$L2290))="","(not set)",INDEX('1. Master BOM'!$F$1:$F$400,$L2290))))</f>
        <v/>
      </c>
      <c r="S2290" s="9" t="str">
        <f aca="false">IF($A2290="","",IF(OR($R2290="—",$R2290="(not set)",$D2290=""),"",IF(ISNUMBER(SEARCH(SUBSTITUTE(SUBSTITUTE(SUBSTITUTE($R2290,"-",""),"_","")," ",""),SUBSTITUTE(SUBSTITUTE(SUBSTITUTE($D2290,"-",""),"_","")," ",""))),"OK","CHECK")))</f>
        <v/>
      </c>
      <c r="T2290" s="9" t="str">
        <f aca="false">IF($A2290="","",IF(OR($H2290="NOT IN SCHEMATIC",$I2290="MISMATCH",$J2290="MISMATCH",$P2290="MISMATCH",$M2290&lt;&gt;"OK"),"REVIEW","OK"))</f>
        <v/>
      </c>
      <c r="U2290" s="14"/>
      <c r="V2290" s="14"/>
      <c r="W2290" s="17"/>
      <c r="X2290" s="14"/>
    </row>
    <row r="2291" customFormat="false" ht="15" hidden="false" customHeight="false" outlineLevel="0" collapsed="false">
      <c r="A2291" s="9" t="str">
        <f aca="false">IF('3. Layout Parts'!$A2291="","",TRIM('3. Layout Parts'!$A2291))</f>
        <v/>
      </c>
      <c r="B2291" s="9" t="str">
        <f aca="false">IF($A2291="","",'3. Layout Parts'!$D2291)</f>
        <v/>
      </c>
      <c r="C2291" s="9" t="str">
        <f aca="false">IF($A2291="","",'3. Layout Parts'!$B2291)</f>
        <v/>
      </c>
      <c r="D2291" s="9" t="str">
        <f aca="false">IF($A2291="","",'3. Layout Parts'!$C2291)</f>
        <v/>
      </c>
      <c r="E2291" s="9" t="str">
        <f aca="false">IF($A2291="","",IFERROR(INDEX('2. Schematic Parts'!$B$2:$B$3001,MATCH($A2291,'2. Schematic Parts'!$A$2:$A$3001,0)),"NOT FOUND"))</f>
        <v/>
      </c>
      <c r="F2291" s="9" t="str">
        <f aca="false">IF($A2291="","",IFERROR(INDEX('2. Schematic Parts'!$C$2:$C$3001,MATCH($A2291,'2. Schematic Parts'!$A$2:$A$3001,0))&amp;"","NOT FOUND"))</f>
        <v/>
      </c>
      <c r="G2291" s="9" t="str">
        <f aca="false">IF($A2291="","",IFERROR(INDEX('2. Schematic Parts'!$D$2:$D$3001,MATCH($A2291,'2. Schematic Parts'!$A$2:$A$3001,0))&amp;"","NOT FOUND"))</f>
        <v/>
      </c>
      <c r="H2291" s="9" t="str">
        <f aca="false">IF($A2291="","",IF(COUNTIF('2. Schematic Parts'!$A$2:$A$3001,$A2291)=0,"NOT IN SCHEMATIC","OK"))</f>
        <v/>
      </c>
      <c r="I2291" s="9" t="str">
        <f aca="false">IF($A2291="","",IF($H2291="NOT IN SCHEMATIC","",IF(UPPER(TRIM($C2291))=UPPER(TRIM($E2291)),"OK","MISMATCH")))</f>
        <v/>
      </c>
      <c r="J2291" s="9" t="str">
        <f aca="false">IF($A2291="","",IF($H2291="NOT IN SCHEMATIC","",IF($F2291="","NO SCH DECAL",IF($D2291="","",IF(UPPER(TRIM($D2291))=UPPER(TRIM($F2291)),"OK","MISMATCH")))))</f>
        <v/>
      </c>
      <c r="K2291" s="16" t="str">
        <f aca="false">IF($A2291="","",SUMPRODUCT(--ISNUMBER(SEARCH(","&amp;TRIM($A2291)&amp;",",","&amp;SUBSTITUTE('1. Master BOM'!$D$2:$D$400," ","")&amp;","))))</f>
        <v/>
      </c>
      <c r="L2291" s="16" t="str">
        <f aca="false">IF($A2291="","",IF($K2291&lt;&gt;1,0,SUMPRODUCT(ISNUMBER(SEARCH(","&amp;TRIM($A2291)&amp;",",","&amp;SUBSTITUTE('1. Master BOM'!$D$2:$D$400," ","")&amp;","))*ROW('1. Master BOM'!$D$2:$D$400))))</f>
        <v/>
      </c>
      <c r="M2291" s="9" t="str">
        <f aca="false">IF($A2291="","",IF($K2291=0,"NOT IN BOM",IF($K2291&gt;1,"MULTIPLE BOM LINES","OK")))</f>
        <v/>
      </c>
      <c r="N2291" s="9" t="str">
        <f aca="false">IF($A2291="","",IF($L2291=0,"—",INDEX('1. Master BOM'!$A$1:$A$400,$L2291)))</f>
        <v/>
      </c>
      <c r="O2291" s="9" t="str">
        <f aca="false">IF($A2291="","",IF($L2291=0,"—",INDEX('1. Master BOM'!$B$1:$B$400,$L2291)))</f>
        <v/>
      </c>
      <c r="P2291" s="9" t="str">
        <f aca="false">IF($A2291="","",IF(OR($H2291="NOT IN SCHEMATIC",$O2291="—"),"",IF($G2291="","NO SCH PN",IF(UPPER(TRIM($G2291))=UPPER(TRIM($O2291)),"OK","MISMATCH"))))</f>
        <v/>
      </c>
      <c r="Q2291" s="9" t="str">
        <f aca="false">IF($A2291="","",IF($L2291=0,"—",INDEX('1. Master BOM'!$E$1:$E$400,$L2291)))</f>
        <v/>
      </c>
      <c r="R2291" s="9" t="str">
        <f aca="false">IF($A2291="","",IF($L2291=0,"—",IF(T(INDEX('1. Master BOM'!$F$1:$F$400,$L2291))="","(not set)",INDEX('1. Master BOM'!$F$1:$F$400,$L2291))))</f>
        <v/>
      </c>
      <c r="S2291" s="9" t="str">
        <f aca="false">IF($A2291="","",IF(OR($R2291="—",$R2291="(not set)",$D2291=""),"",IF(ISNUMBER(SEARCH(SUBSTITUTE(SUBSTITUTE(SUBSTITUTE($R2291,"-",""),"_","")," ",""),SUBSTITUTE(SUBSTITUTE(SUBSTITUTE($D2291,"-",""),"_","")," ",""))),"OK","CHECK")))</f>
        <v/>
      </c>
      <c r="T2291" s="9" t="str">
        <f aca="false">IF($A2291="","",IF(OR($H2291="NOT IN SCHEMATIC",$I2291="MISMATCH",$J2291="MISMATCH",$P2291="MISMATCH",$M2291&lt;&gt;"OK"),"REVIEW","OK"))</f>
        <v/>
      </c>
      <c r="U2291" s="14"/>
      <c r="V2291" s="14"/>
      <c r="W2291" s="17"/>
      <c r="X2291" s="14"/>
    </row>
    <row r="2292" customFormat="false" ht="15" hidden="false" customHeight="false" outlineLevel="0" collapsed="false">
      <c r="A2292" s="9" t="str">
        <f aca="false">IF('3. Layout Parts'!$A2292="","",TRIM('3. Layout Parts'!$A2292))</f>
        <v/>
      </c>
      <c r="B2292" s="9" t="str">
        <f aca="false">IF($A2292="","",'3. Layout Parts'!$D2292)</f>
        <v/>
      </c>
      <c r="C2292" s="9" t="str">
        <f aca="false">IF($A2292="","",'3. Layout Parts'!$B2292)</f>
        <v/>
      </c>
      <c r="D2292" s="9" t="str">
        <f aca="false">IF($A2292="","",'3. Layout Parts'!$C2292)</f>
        <v/>
      </c>
      <c r="E2292" s="9" t="str">
        <f aca="false">IF($A2292="","",IFERROR(INDEX('2. Schematic Parts'!$B$2:$B$3001,MATCH($A2292,'2. Schematic Parts'!$A$2:$A$3001,0)),"NOT FOUND"))</f>
        <v/>
      </c>
      <c r="F2292" s="9" t="str">
        <f aca="false">IF($A2292="","",IFERROR(INDEX('2. Schematic Parts'!$C$2:$C$3001,MATCH($A2292,'2. Schematic Parts'!$A$2:$A$3001,0))&amp;"","NOT FOUND"))</f>
        <v/>
      </c>
      <c r="G2292" s="9" t="str">
        <f aca="false">IF($A2292="","",IFERROR(INDEX('2. Schematic Parts'!$D$2:$D$3001,MATCH($A2292,'2. Schematic Parts'!$A$2:$A$3001,0))&amp;"","NOT FOUND"))</f>
        <v/>
      </c>
      <c r="H2292" s="9" t="str">
        <f aca="false">IF($A2292="","",IF(COUNTIF('2. Schematic Parts'!$A$2:$A$3001,$A2292)=0,"NOT IN SCHEMATIC","OK"))</f>
        <v/>
      </c>
      <c r="I2292" s="9" t="str">
        <f aca="false">IF($A2292="","",IF($H2292="NOT IN SCHEMATIC","",IF(UPPER(TRIM($C2292))=UPPER(TRIM($E2292)),"OK","MISMATCH")))</f>
        <v/>
      </c>
      <c r="J2292" s="9" t="str">
        <f aca="false">IF($A2292="","",IF($H2292="NOT IN SCHEMATIC","",IF($F2292="","NO SCH DECAL",IF($D2292="","",IF(UPPER(TRIM($D2292))=UPPER(TRIM($F2292)),"OK","MISMATCH")))))</f>
        <v/>
      </c>
      <c r="K2292" s="16" t="str">
        <f aca="false">IF($A2292="","",SUMPRODUCT(--ISNUMBER(SEARCH(","&amp;TRIM($A2292)&amp;",",","&amp;SUBSTITUTE('1. Master BOM'!$D$2:$D$400," ","")&amp;","))))</f>
        <v/>
      </c>
      <c r="L2292" s="16" t="str">
        <f aca="false">IF($A2292="","",IF($K2292&lt;&gt;1,0,SUMPRODUCT(ISNUMBER(SEARCH(","&amp;TRIM($A2292)&amp;",",","&amp;SUBSTITUTE('1. Master BOM'!$D$2:$D$400," ","")&amp;","))*ROW('1. Master BOM'!$D$2:$D$400))))</f>
        <v/>
      </c>
      <c r="M2292" s="9" t="str">
        <f aca="false">IF($A2292="","",IF($K2292=0,"NOT IN BOM",IF($K2292&gt;1,"MULTIPLE BOM LINES","OK")))</f>
        <v/>
      </c>
      <c r="N2292" s="9" t="str">
        <f aca="false">IF($A2292="","",IF($L2292=0,"—",INDEX('1. Master BOM'!$A$1:$A$400,$L2292)))</f>
        <v/>
      </c>
      <c r="O2292" s="9" t="str">
        <f aca="false">IF($A2292="","",IF($L2292=0,"—",INDEX('1. Master BOM'!$B$1:$B$400,$L2292)))</f>
        <v/>
      </c>
      <c r="P2292" s="9" t="str">
        <f aca="false">IF($A2292="","",IF(OR($H2292="NOT IN SCHEMATIC",$O2292="—"),"",IF($G2292="","NO SCH PN",IF(UPPER(TRIM($G2292))=UPPER(TRIM($O2292)),"OK","MISMATCH"))))</f>
        <v/>
      </c>
      <c r="Q2292" s="9" t="str">
        <f aca="false">IF($A2292="","",IF($L2292=0,"—",INDEX('1. Master BOM'!$E$1:$E$400,$L2292)))</f>
        <v/>
      </c>
      <c r="R2292" s="9" t="str">
        <f aca="false">IF($A2292="","",IF($L2292=0,"—",IF(T(INDEX('1. Master BOM'!$F$1:$F$400,$L2292))="","(not set)",INDEX('1. Master BOM'!$F$1:$F$400,$L2292))))</f>
        <v/>
      </c>
      <c r="S2292" s="9" t="str">
        <f aca="false">IF($A2292="","",IF(OR($R2292="—",$R2292="(not set)",$D2292=""),"",IF(ISNUMBER(SEARCH(SUBSTITUTE(SUBSTITUTE(SUBSTITUTE($R2292,"-",""),"_","")," ",""),SUBSTITUTE(SUBSTITUTE(SUBSTITUTE($D2292,"-",""),"_","")," ",""))),"OK","CHECK")))</f>
        <v/>
      </c>
      <c r="T2292" s="9" t="str">
        <f aca="false">IF($A2292="","",IF(OR($H2292="NOT IN SCHEMATIC",$I2292="MISMATCH",$J2292="MISMATCH",$P2292="MISMATCH",$M2292&lt;&gt;"OK"),"REVIEW","OK"))</f>
        <v/>
      </c>
      <c r="U2292" s="14"/>
      <c r="V2292" s="14"/>
      <c r="W2292" s="17"/>
      <c r="X2292" s="14"/>
    </row>
    <row r="2293" customFormat="false" ht="15" hidden="false" customHeight="false" outlineLevel="0" collapsed="false">
      <c r="A2293" s="9" t="str">
        <f aca="false">IF('3. Layout Parts'!$A2293="","",TRIM('3. Layout Parts'!$A2293))</f>
        <v/>
      </c>
      <c r="B2293" s="9" t="str">
        <f aca="false">IF($A2293="","",'3. Layout Parts'!$D2293)</f>
        <v/>
      </c>
      <c r="C2293" s="9" t="str">
        <f aca="false">IF($A2293="","",'3. Layout Parts'!$B2293)</f>
        <v/>
      </c>
      <c r="D2293" s="9" t="str">
        <f aca="false">IF($A2293="","",'3. Layout Parts'!$C2293)</f>
        <v/>
      </c>
      <c r="E2293" s="9" t="str">
        <f aca="false">IF($A2293="","",IFERROR(INDEX('2. Schematic Parts'!$B$2:$B$3001,MATCH($A2293,'2. Schematic Parts'!$A$2:$A$3001,0)),"NOT FOUND"))</f>
        <v/>
      </c>
      <c r="F2293" s="9" t="str">
        <f aca="false">IF($A2293="","",IFERROR(INDEX('2. Schematic Parts'!$C$2:$C$3001,MATCH($A2293,'2. Schematic Parts'!$A$2:$A$3001,0))&amp;"","NOT FOUND"))</f>
        <v/>
      </c>
      <c r="G2293" s="9" t="str">
        <f aca="false">IF($A2293="","",IFERROR(INDEX('2. Schematic Parts'!$D$2:$D$3001,MATCH($A2293,'2. Schematic Parts'!$A$2:$A$3001,0))&amp;"","NOT FOUND"))</f>
        <v/>
      </c>
      <c r="H2293" s="9" t="str">
        <f aca="false">IF($A2293="","",IF(COUNTIF('2. Schematic Parts'!$A$2:$A$3001,$A2293)=0,"NOT IN SCHEMATIC","OK"))</f>
        <v/>
      </c>
      <c r="I2293" s="9" t="str">
        <f aca="false">IF($A2293="","",IF($H2293="NOT IN SCHEMATIC","",IF(UPPER(TRIM($C2293))=UPPER(TRIM($E2293)),"OK","MISMATCH")))</f>
        <v/>
      </c>
      <c r="J2293" s="9" t="str">
        <f aca="false">IF($A2293="","",IF($H2293="NOT IN SCHEMATIC","",IF($F2293="","NO SCH DECAL",IF($D2293="","",IF(UPPER(TRIM($D2293))=UPPER(TRIM($F2293)),"OK","MISMATCH")))))</f>
        <v/>
      </c>
      <c r="K2293" s="16" t="str">
        <f aca="false">IF($A2293="","",SUMPRODUCT(--ISNUMBER(SEARCH(","&amp;TRIM($A2293)&amp;",",","&amp;SUBSTITUTE('1. Master BOM'!$D$2:$D$400," ","")&amp;","))))</f>
        <v/>
      </c>
      <c r="L2293" s="16" t="str">
        <f aca="false">IF($A2293="","",IF($K2293&lt;&gt;1,0,SUMPRODUCT(ISNUMBER(SEARCH(","&amp;TRIM($A2293)&amp;",",","&amp;SUBSTITUTE('1. Master BOM'!$D$2:$D$400," ","")&amp;","))*ROW('1. Master BOM'!$D$2:$D$400))))</f>
        <v/>
      </c>
      <c r="M2293" s="9" t="str">
        <f aca="false">IF($A2293="","",IF($K2293=0,"NOT IN BOM",IF($K2293&gt;1,"MULTIPLE BOM LINES","OK")))</f>
        <v/>
      </c>
      <c r="N2293" s="9" t="str">
        <f aca="false">IF($A2293="","",IF($L2293=0,"—",INDEX('1. Master BOM'!$A$1:$A$400,$L2293)))</f>
        <v/>
      </c>
      <c r="O2293" s="9" t="str">
        <f aca="false">IF($A2293="","",IF($L2293=0,"—",INDEX('1. Master BOM'!$B$1:$B$400,$L2293)))</f>
        <v/>
      </c>
      <c r="P2293" s="9" t="str">
        <f aca="false">IF($A2293="","",IF(OR($H2293="NOT IN SCHEMATIC",$O2293="—"),"",IF($G2293="","NO SCH PN",IF(UPPER(TRIM($G2293))=UPPER(TRIM($O2293)),"OK","MISMATCH"))))</f>
        <v/>
      </c>
      <c r="Q2293" s="9" t="str">
        <f aca="false">IF($A2293="","",IF($L2293=0,"—",INDEX('1. Master BOM'!$E$1:$E$400,$L2293)))</f>
        <v/>
      </c>
      <c r="R2293" s="9" t="str">
        <f aca="false">IF($A2293="","",IF($L2293=0,"—",IF(T(INDEX('1. Master BOM'!$F$1:$F$400,$L2293))="","(not set)",INDEX('1. Master BOM'!$F$1:$F$400,$L2293))))</f>
        <v/>
      </c>
      <c r="S2293" s="9" t="str">
        <f aca="false">IF($A2293="","",IF(OR($R2293="—",$R2293="(not set)",$D2293=""),"",IF(ISNUMBER(SEARCH(SUBSTITUTE(SUBSTITUTE(SUBSTITUTE($R2293,"-",""),"_","")," ",""),SUBSTITUTE(SUBSTITUTE(SUBSTITUTE($D2293,"-",""),"_","")," ",""))),"OK","CHECK")))</f>
        <v/>
      </c>
      <c r="T2293" s="9" t="str">
        <f aca="false">IF($A2293="","",IF(OR($H2293="NOT IN SCHEMATIC",$I2293="MISMATCH",$J2293="MISMATCH",$P2293="MISMATCH",$M2293&lt;&gt;"OK"),"REVIEW","OK"))</f>
        <v/>
      </c>
      <c r="U2293" s="14"/>
      <c r="V2293" s="14"/>
      <c r="W2293" s="17"/>
      <c r="X2293" s="14"/>
    </row>
    <row r="2294" customFormat="false" ht="15" hidden="false" customHeight="false" outlineLevel="0" collapsed="false">
      <c r="A2294" s="9" t="str">
        <f aca="false">IF('3. Layout Parts'!$A2294="","",TRIM('3. Layout Parts'!$A2294))</f>
        <v/>
      </c>
      <c r="B2294" s="9" t="str">
        <f aca="false">IF($A2294="","",'3. Layout Parts'!$D2294)</f>
        <v/>
      </c>
      <c r="C2294" s="9" t="str">
        <f aca="false">IF($A2294="","",'3. Layout Parts'!$B2294)</f>
        <v/>
      </c>
      <c r="D2294" s="9" t="str">
        <f aca="false">IF($A2294="","",'3. Layout Parts'!$C2294)</f>
        <v/>
      </c>
      <c r="E2294" s="9" t="str">
        <f aca="false">IF($A2294="","",IFERROR(INDEX('2. Schematic Parts'!$B$2:$B$3001,MATCH($A2294,'2. Schematic Parts'!$A$2:$A$3001,0)),"NOT FOUND"))</f>
        <v/>
      </c>
      <c r="F2294" s="9" t="str">
        <f aca="false">IF($A2294="","",IFERROR(INDEX('2. Schematic Parts'!$C$2:$C$3001,MATCH($A2294,'2. Schematic Parts'!$A$2:$A$3001,0))&amp;"","NOT FOUND"))</f>
        <v/>
      </c>
      <c r="G2294" s="9" t="str">
        <f aca="false">IF($A2294="","",IFERROR(INDEX('2. Schematic Parts'!$D$2:$D$3001,MATCH($A2294,'2. Schematic Parts'!$A$2:$A$3001,0))&amp;"","NOT FOUND"))</f>
        <v/>
      </c>
      <c r="H2294" s="9" t="str">
        <f aca="false">IF($A2294="","",IF(COUNTIF('2. Schematic Parts'!$A$2:$A$3001,$A2294)=0,"NOT IN SCHEMATIC","OK"))</f>
        <v/>
      </c>
      <c r="I2294" s="9" t="str">
        <f aca="false">IF($A2294="","",IF($H2294="NOT IN SCHEMATIC","",IF(UPPER(TRIM($C2294))=UPPER(TRIM($E2294)),"OK","MISMATCH")))</f>
        <v/>
      </c>
      <c r="J2294" s="9" t="str">
        <f aca="false">IF($A2294="","",IF($H2294="NOT IN SCHEMATIC","",IF($F2294="","NO SCH DECAL",IF($D2294="","",IF(UPPER(TRIM($D2294))=UPPER(TRIM($F2294)),"OK","MISMATCH")))))</f>
        <v/>
      </c>
      <c r="K2294" s="16" t="str">
        <f aca="false">IF($A2294="","",SUMPRODUCT(--ISNUMBER(SEARCH(","&amp;TRIM($A2294)&amp;",",","&amp;SUBSTITUTE('1. Master BOM'!$D$2:$D$400," ","")&amp;","))))</f>
        <v/>
      </c>
      <c r="L2294" s="16" t="str">
        <f aca="false">IF($A2294="","",IF($K2294&lt;&gt;1,0,SUMPRODUCT(ISNUMBER(SEARCH(","&amp;TRIM($A2294)&amp;",",","&amp;SUBSTITUTE('1. Master BOM'!$D$2:$D$400," ","")&amp;","))*ROW('1. Master BOM'!$D$2:$D$400))))</f>
        <v/>
      </c>
      <c r="M2294" s="9" t="str">
        <f aca="false">IF($A2294="","",IF($K2294=0,"NOT IN BOM",IF($K2294&gt;1,"MULTIPLE BOM LINES","OK")))</f>
        <v/>
      </c>
      <c r="N2294" s="9" t="str">
        <f aca="false">IF($A2294="","",IF($L2294=0,"—",INDEX('1. Master BOM'!$A$1:$A$400,$L2294)))</f>
        <v/>
      </c>
      <c r="O2294" s="9" t="str">
        <f aca="false">IF($A2294="","",IF($L2294=0,"—",INDEX('1. Master BOM'!$B$1:$B$400,$L2294)))</f>
        <v/>
      </c>
      <c r="P2294" s="9" t="str">
        <f aca="false">IF($A2294="","",IF(OR($H2294="NOT IN SCHEMATIC",$O2294="—"),"",IF($G2294="","NO SCH PN",IF(UPPER(TRIM($G2294))=UPPER(TRIM($O2294)),"OK","MISMATCH"))))</f>
        <v/>
      </c>
      <c r="Q2294" s="9" t="str">
        <f aca="false">IF($A2294="","",IF($L2294=0,"—",INDEX('1. Master BOM'!$E$1:$E$400,$L2294)))</f>
        <v/>
      </c>
      <c r="R2294" s="9" t="str">
        <f aca="false">IF($A2294="","",IF($L2294=0,"—",IF(T(INDEX('1. Master BOM'!$F$1:$F$400,$L2294))="","(not set)",INDEX('1. Master BOM'!$F$1:$F$400,$L2294))))</f>
        <v/>
      </c>
      <c r="S2294" s="9" t="str">
        <f aca="false">IF($A2294="","",IF(OR($R2294="—",$R2294="(not set)",$D2294=""),"",IF(ISNUMBER(SEARCH(SUBSTITUTE(SUBSTITUTE(SUBSTITUTE($R2294,"-",""),"_","")," ",""),SUBSTITUTE(SUBSTITUTE(SUBSTITUTE($D2294,"-",""),"_","")," ",""))),"OK","CHECK")))</f>
        <v/>
      </c>
      <c r="T2294" s="9" t="str">
        <f aca="false">IF($A2294="","",IF(OR($H2294="NOT IN SCHEMATIC",$I2294="MISMATCH",$J2294="MISMATCH",$P2294="MISMATCH",$M2294&lt;&gt;"OK"),"REVIEW","OK"))</f>
        <v/>
      </c>
      <c r="U2294" s="14"/>
      <c r="V2294" s="14"/>
      <c r="W2294" s="17"/>
      <c r="X2294" s="14"/>
    </row>
    <row r="2295" customFormat="false" ht="15" hidden="false" customHeight="false" outlineLevel="0" collapsed="false">
      <c r="A2295" s="9" t="str">
        <f aca="false">IF('3. Layout Parts'!$A2295="","",TRIM('3. Layout Parts'!$A2295))</f>
        <v/>
      </c>
      <c r="B2295" s="9" t="str">
        <f aca="false">IF($A2295="","",'3. Layout Parts'!$D2295)</f>
        <v/>
      </c>
      <c r="C2295" s="9" t="str">
        <f aca="false">IF($A2295="","",'3. Layout Parts'!$B2295)</f>
        <v/>
      </c>
      <c r="D2295" s="9" t="str">
        <f aca="false">IF($A2295="","",'3. Layout Parts'!$C2295)</f>
        <v/>
      </c>
      <c r="E2295" s="9" t="str">
        <f aca="false">IF($A2295="","",IFERROR(INDEX('2. Schematic Parts'!$B$2:$B$3001,MATCH($A2295,'2. Schematic Parts'!$A$2:$A$3001,0)),"NOT FOUND"))</f>
        <v/>
      </c>
      <c r="F2295" s="9" t="str">
        <f aca="false">IF($A2295="","",IFERROR(INDEX('2. Schematic Parts'!$C$2:$C$3001,MATCH($A2295,'2. Schematic Parts'!$A$2:$A$3001,0))&amp;"","NOT FOUND"))</f>
        <v/>
      </c>
      <c r="G2295" s="9" t="str">
        <f aca="false">IF($A2295="","",IFERROR(INDEX('2. Schematic Parts'!$D$2:$D$3001,MATCH($A2295,'2. Schematic Parts'!$A$2:$A$3001,0))&amp;"","NOT FOUND"))</f>
        <v/>
      </c>
      <c r="H2295" s="9" t="str">
        <f aca="false">IF($A2295="","",IF(COUNTIF('2. Schematic Parts'!$A$2:$A$3001,$A2295)=0,"NOT IN SCHEMATIC","OK"))</f>
        <v/>
      </c>
      <c r="I2295" s="9" t="str">
        <f aca="false">IF($A2295="","",IF($H2295="NOT IN SCHEMATIC","",IF(UPPER(TRIM($C2295))=UPPER(TRIM($E2295)),"OK","MISMATCH")))</f>
        <v/>
      </c>
      <c r="J2295" s="9" t="str">
        <f aca="false">IF($A2295="","",IF($H2295="NOT IN SCHEMATIC","",IF($F2295="","NO SCH DECAL",IF($D2295="","",IF(UPPER(TRIM($D2295))=UPPER(TRIM($F2295)),"OK","MISMATCH")))))</f>
        <v/>
      </c>
      <c r="K2295" s="16" t="str">
        <f aca="false">IF($A2295="","",SUMPRODUCT(--ISNUMBER(SEARCH(","&amp;TRIM($A2295)&amp;",",","&amp;SUBSTITUTE('1. Master BOM'!$D$2:$D$400," ","")&amp;","))))</f>
        <v/>
      </c>
      <c r="L2295" s="16" t="str">
        <f aca="false">IF($A2295="","",IF($K2295&lt;&gt;1,0,SUMPRODUCT(ISNUMBER(SEARCH(","&amp;TRIM($A2295)&amp;",",","&amp;SUBSTITUTE('1. Master BOM'!$D$2:$D$400," ","")&amp;","))*ROW('1. Master BOM'!$D$2:$D$400))))</f>
        <v/>
      </c>
      <c r="M2295" s="9" t="str">
        <f aca="false">IF($A2295="","",IF($K2295=0,"NOT IN BOM",IF($K2295&gt;1,"MULTIPLE BOM LINES","OK")))</f>
        <v/>
      </c>
      <c r="N2295" s="9" t="str">
        <f aca="false">IF($A2295="","",IF($L2295=0,"—",INDEX('1. Master BOM'!$A$1:$A$400,$L2295)))</f>
        <v/>
      </c>
      <c r="O2295" s="9" t="str">
        <f aca="false">IF($A2295="","",IF($L2295=0,"—",INDEX('1. Master BOM'!$B$1:$B$400,$L2295)))</f>
        <v/>
      </c>
      <c r="P2295" s="9" t="str">
        <f aca="false">IF($A2295="","",IF(OR($H2295="NOT IN SCHEMATIC",$O2295="—"),"",IF($G2295="","NO SCH PN",IF(UPPER(TRIM($G2295))=UPPER(TRIM($O2295)),"OK","MISMATCH"))))</f>
        <v/>
      </c>
      <c r="Q2295" s="9" t="str">
        <f aca="false">IF($A2295="","",IF($L2295=0,"—",INDEX('1. Master BOM'!$E$1:$E$400,$L2295)))</f>
        <v/>
      </c>
      <c r="R2295" s="9" t="str">
        <f aca="false">IF($A2295="","",IF($L2295=0,"—",IF(T(INDEX('1. Master BOM'!$F$1:$F$400,$L2295))="","(not set)",INDEX('1. Master BOM'!$F$1:$F$400,$L2295))))</f>
        <v/>
      </c>
      <c r="S2295" s="9" t="str">
        <f aca="false">IF($A2295="","",IF(OR($R2295="—",$R2295="(not set)",$D2295=""),"",IF(ISNUMBER(SEARCH(SUBSTITUTE(SUBSTITUTE(SUBSTITUTE($R2295,"-",""),"_","")," ",""),SUBSTITUTE(SUBSTITUTE(SUBSTITUTE($D2295,"-",""),"_","")," ",""))),"OK","CHECK")))</f>
        <v/>
      </c>
      <c r="T2295" s="9" t="str">
        <f aca="false">IF($A2295="","",IF(OR($H2295="NOT IN SCHEMATIC",$I2295="MISMATCH",$J2295="MISMATCH",$P2295="MISMATCH",$M2295&lt;&gt;"OK"),"REVIEW","OK"))</f>
        <v/>
      </c>
      <c r="U2295" s="14"/>
      <c r="V2295" s="14"/>
      <c r="W2295" s="17"/>
      <c r="X2295" s="14"/>
    </row>
    <row r="2296" customFormat="false" ht="15" hidden="false" customHeight="false" outlineLevel="0" collapsed="false">
      <c r="A2296" s="9" t="str">
        <f aca="false">IF('3. Layout Parts'!$A2296="","",TRIM('3. Layout Parts'!$A2296))</f>
        <v/>
      </c>
      <c r="B2296" s="9" t="str">
        <f aca="false">IF($A2296="","",'3. Layout Parts'!$D2296)</f>
        <v/>
      </c>
      <c r="C2296" s="9" t="str">
        <f aca="false">IF($A2296="","",'3. Layout Parts'!$B2296)</f>
        <v/>
      </c>
      <c r="D2296" s="9" t="str">
        <f aca="false">IF($A2296="","",'3. Layout Parts'!$C2296)</f>
        <v/>
      </c>
      <c r="E2296" s="9" t="str">
        <f aca="false">IF($A2296="","",IFERROR(INDEX('2. Schematic Parts'!$B$2:$B$3001,MATCH($A2296,'2. Schematic Parts'!$A$2:$A$3001,0)),"NOT FOUND"))</f>
        <v/>
      </c>
      <c r="F2296" s="9" t="str">
        <f aca="false">IF($A2296="","",IFERROR(INDEX('2. Schematic Parts'!$C$2:$C$3001,MATCH($A2296,'2. Schematic Parts'!$A$2:$A$3001,0))&amp;"","NOT FOUND"))</f>
        <v/>
      </c>
      <c r="G2296" s="9" t="str">
        <f aca="false">IF($A2296="","",IFERROR(INDEX('2. Schematic Parts'!$D$2:$D$3001,MATCH($A2296,'2. Schematic Parts'!$A$2:$A$3001,0))&amp;"","NOT FOUND"))</f>
        <v/>
      </c>
      <c r="H2296" s="9" t="str">
        <f aca="false">IF($A2296="","",IF(COUNTIF('2. Schematic Parts'!$A$2:$A$3001,$A2296)=0,"NOT IN SCHEMATIC","OK"))</f>
        <v/>
      </c>
      <c r="I2296" s="9" t="str">
        <f aca="false">IF($A2296="","",IF($H2296="NOT IN SCHEMATIC","",IF(UPPER(TRIM($C2296))=UPPER(TRIM($E2296)),"OK","MISMATCH")))</f>
        <v/>
      </c>
      <c r="J2296" s="9" t="str">
        <f aca="false">IF($A2296="","",IF($H2296="NOT IN SCHEMATIC","",IF($F2296="","NO SCH DECAL",IF($D2296="","",IF(UPPER(TRIM($D2296))=UPPER(TRIM($F2296)),"OK","MISMATCH")))))</f>
        <v/>
      </c>
      <c r="K2296" s="16" t="str">
        <f aca="false">IF($A2296="","",SUMPRODUCT(--ISNUMBER(SEARCH(","&amp;TRIM($A2296)&amp;",",","&amp;SUBSTITUTE('1. Master BOM'!$D$2:$D$400," ","")&amp;","))))</f>
        <v/>
      </c>
      <c r="L2296" s="16" t="str">
        <f aca="false">IF($A2296="","",IF($K2296&lt;&gt;1,0,SUMPRODUCT(ISNUMBER(SEARCH(","&amp;TRIM($A2296)&amp;",",","&amp;SUBSTITUTE('1. Master BOM'!$D$2:$D$400," ","")&amp;","))*ROW('1. Master BOM'!$D$2:$D$400))))</f>
        <v/>
      </c>
      <c r="M2296" s="9" t="str">
        <f aca="false">IF($A2296="","",IF($K2296=0,"NOT IN BOM",IF($K2296&gt;1,"MULTIPLE BOM LINES","OK")))</f>
        <v/>
      </c>
      <c r="N2296" s="9" t="str">
        <f aca="false">IF($A2296="","",IF($L2296=0,"—",INDEX('1. Master BOM'!$A$1:$A$400,$L2296)))</f>
        <v/>
      </c>
      <c r="O2296" s="9" t="str">
        <f aca="false">IF($A2296="","",IF($L2296=0,"—",INDEX('1. Master BOM'!$B$1:$B$400,$L2296)))</f>
        <v/>
      </c>
      <c r="P2296" s="9" t="str">
        <f aca="false">IF($A2296="","",IF(OR($H2296="NOT IN SCHEMATIC",$O2296="—"),"",IF($G2296="","NO SCH PN",IF(UPPER(TRIM($G2296))=UPPER(TRIM($O2296)),"OK","MISMATCH"))))</f>
        <v/>
      </c>
      <c r="Q2296" s="9" t="str">
        <f aca="false">IF($A2296="","",IF($L2296=0,"—",INDEX('1. Master BOM'!$E$1:$E$400,$L2296)))</f>
        <v/>
      </c>
      <c r="R2296" s="9" t="str">
        <f aca="false">IF($A2296="","",IF($L2296=0,"—",IF(T(INDEX('1. Master BOM'!$F$1:$F$400,$L2296))="","(not set)",INDEX('1. Master BOM'!$F$1:$F$400,$L2296))))</f>
        <v/>
      </c>
      <c r="S2296" s="9" t="str">
        <f aca="false">IF($A2296="","",IF(OR($R2296="—",$R2296="(not set)",$D2296=""),"",IF(ISNUMBER(SEARCH(SUBSTITUTE(SUBSTITUTE(SUBSTITUTE($R2296,"-",""),"_","")," ",""),SUBSTITUTE(SUBSTITUTE(SUBSTITUTE($D2296,"-",""),"_","")," ",""))),"OK","CHECK")))</f>
        <v/>
      </c>
      <c r="T2296" s="9" t="str">
        <f aca="false">IF($A2296="","",IF(OR($H2296="NOT IN SCHEMATIC",$I2296="MISMATCH",$J2296="MISMATCH",$P2296="MISMATCH",$M2296&lt;&gt;"OK"),"REVIEW","OK"))</f>
        <v/>
      </c>
      <c r="U2296" s="14"/>
      <c r="V2296" s="14"/>
      <c r="W2296" s="17"/>
      <c r="X2296" s="14"/>
    </row>
    <row r="2297" customFormat="false" ht="15" hidden="false" customHeight="false" outlineLevel="0" collapsed="false">
      <c r="A2297" s="9" t="str">
        <f aca="false">IF('3. Layout Parts'!$A2297="","",TRIM('3. Layout Parts'!$A2297))</f>
        <v/>
      </c>
      <c r="B2297" s="9" t="str">
        <f aca="false">IF($A2297="","",'3. Layout Parts'!$D2297)</f>
        <v/>
      </c>
      <c r="C2297" s="9" t="str">
        <f aca="false">IF($A2297="","",'3. Layout Parts'!$B2297)</f>
        <v/>
      </c>
      <c r="D2297" s="9" t="str">
        <f aca="false">IF($A2297="","",'3. Layout Parts'!$C2297)</f>
        <v/>
      </c>
      <c r="E2297" s="9" t="str">
        <f aca="false">IF($A2297="","",IFERROR(INDEX('2. Schematic Parts'!$B$2:$B$3001,MATCH($A2297,'2. Schematic Parts'!$A$2:$A$3001,0)),"NOT FOUND"))</f>
        <v/>
      </c>
      <c r="F2297" s="9" t="str">
        <f aca="false">IF($A2297="","",IFERROR(INDEX('2. Schematic Parts'!$C$2:$C$3001,MATCH($A2297,'2. Schematic Parts'!$A$2:$A$3001,0))&amp;"","NOT FOUND"))</f>
        <v/>
      </c>
      <c r="G2297" s="9" t="str">
        <f aca="false">IF($A2297="","",IFERROR(INDEX('2. Schematic Parts'!$D$2:$D$3001,MATCH($A2297,'2. Schematic Parts'!$A$2:$A$3001,0))&amp;"","NOT FOUND"))</f>
        <v/>
      </c>
      <c r="H2297" s="9" t="str">
        <f aca="false">IF($A2297="","",IF(COUNTIF('2. Schematic Parts'!$A$2:$A$3001,$A2297)=0,"NOT IN SCHEMATIC","OK"))</f>
        <v/>
      </c>
      <c r="I2297" s="9" t="str">
        <f aca="false">IF($A2297="","",IF($H2297="NOT IN SCHEMATIC","",IF(UPPER(TRIM($C2297))=UPPER(TRIM($E2297)),"OK","MISMATCH")))</f>
        <v/>
      </c>
      <c r="J2297" s="9" t="str">
        <f aca="false">IF($A2297="","",IF($H2297="NOT IN SCHEMATIC","",IF($F2297="","NO SCH DECAL",IF($D2297="","",IF(UPPER(TRIM($D2297))=UPPER(TRIM($F2297)),"OK","MISMATCH")))))</f>
        <v/>
      </c>
      <c r="K2297" s="16" t="str">
        <f aca="false">IF($A2297="","",SUMPRODUCT(--ISNUMBER(SEARCH(","&amp;TRIM($A2297)&amp;",",","&amp;SUBSTITUTE('1. Master BOM'!$D$2:$D$400," ","")&amp;","))))</f>
        <v/>
      </c>
      <c r="L2297" s="16" t="str">
        <f aca="false">IF($A2297="","",IF($K2297&lt;&gt;1,0,SUMPRODUCT(ISNUMBER(SEARCH(","&amp;TRIM($A2297)&amp;",",","&amp;SUBSTITUTE('1. Master BOM'!$D$2:$D$400," ","")&amp;","))*ROW('1. Master BOM'!$D$2:$D$400))))</f>
        <v/>
      </c>
      <c r="M2297" s="9" t="str">
        <f aca="false">IF($A2297="","",IF($K2297=0,"NOT IN BOM",IF($K2297&gt;1,"MULTIPLE BOM LINES","OK")))</f>
        <v/>
      </c>
      <c r="N2297" s="9" t="str">
        <f aca="false">IF($A2297="","",IF($L2297=0,"—",INDEX('1. Master BOM'!$A$1:$A$400,$L2297)))</f>
        <v/>
      </c>
      <c r="O2297" s="9" t="str">
        <f aca="false">IF($A2297="","",IF($L2297=0,"—",INDEX('1. Master BOM'!$B$1:$B$400,$L2297)))</f>
        <v/>
      </c>
      <c r="P2297" s="9" t="str">
        <f aca="false">IF($A2297="","",IF(OR($H2297="NOT IN SCHEMATIC",$O2297="—"),"",IF($G2297="","NO SCH PN",IF(UPPER(TRIM($G2297))=UPPER(TRIM($O2297)),"OK","MISMATCH"))))</f>
        <v/>
      </c>
      <c r="Q2297" s="9" t="str">
        <f aca="false">IF($A2297="","",IF($L2297=0,"—",INDEX('1. Master BOM'!$E$1:$E$400,$L2297)))</f>
        <v/>
      </c>
      <c r="R2297" s="9" t="str">
        <f aca="false">IF($A2297="","",IF($L2297=0,"—",IF(T(INDEX('1. Master BOM'!$F$1:$F$400,$L2297))="","(not set)",INDEX('1. Master BOM'!$F$1:$F$400,$L2297))))</f>
        <v/>
      </c>
      <c r="S2297" s="9" t="str">
        <f aca="false">IF($A2297="","",IF(OR($R2297="—",$R2297="(not set)",$D2297=""),"",IF(ISNUMBER(SEARCH(SUBSTITUTE(SUBSTITUTE(SUBSTITUTE($R2297,"-",""),"_","")," ",""),SUBSTITUTE(SUBSTITUTE(SUBSTITUTE($D2297,"-",""),"_","")," ",""))),"OK","CHECK")))</f>
        <v/>
      </c>
      <c r="T2297" s="9" t="str">
        <f aca="false">IF($A2297="","",IF(OR($H2297="NOT IN SCHEMATIC",$I2297="MISMATCH",$J2297="MISMATCH",$P2297="MISMATCH",$M2297&lt;&gt;"OK"),"REVIEW","OK"))</f>
        <v/>
      </c>
      <c r="U2297" s="14"/>
      <c r="V2297" s="14"/>
      <c r="W2297" s="17"/>
      <c r="X2297" s="14"/>
    </row>
    <row r="2298" customFormat="false" ht="15" hidden="false" customHeight="false" outlineLevel="0" collapsed="false">
      <c r="A2298" s="9" t="str">
        <f aca="false">IF('3. Layout Parts'!$A2298="","",TRIM('3. Layout Parts'!$A2298))</f>
        <v/>
      </c>
      <c r="B2298" s="9" t="str">
        <f aca="false">IF($A2298="","",'3. Layout Parts'!$D2298)</f>
        <v/>
      </c>
      <c r="C2298" s="9" t="str">
        <f aca="false">IF($A2298="","",'3. Layout Parts'!$B2298)</f>
        <v/>
      </c>
      <c r="D2298" s="9" t="str">
        <f aca="false">IF($A2298="","",'3. Layout Parts'!$C2298)</f>
        <v/>
      </c>
      <c r="E2298" s="9" t="str">
        <f aca="false">IF($A2298="","",IFERROR(INDEX('2. Schematic Parts'!$B$2:$B$3001,MATCH($A2298,'2. Schematic Parts'!$A$2:$A$3001,0)),"NOT FOUND"))</f>
        <v/>
      </c>
      <c r="F2298" s="9" t="str">
        <f aca="false">IF($A2298="","",IFERROR(INDEX('2. Schematic Parts'!$C$2:$C$3001,MATCH($A2298,'2. Schematic Parts'!$A$2:$A$3001,0))&amp;"","NOT FOUND"))</f>
        <v/>
      </c>
      <c r="G2298" s="9" t="str">
        <f aca="false">IF($A2298="","",IFERROR(INDEX('2. Schematic Parts'!$D$2:$D$3001,MATCH($A2298,'2. Schematic Parts'!$A$2:$A$3001,0))&amp;"","NOT FOUND"))</f>
        <v/>
      </c>
      <c r="H2298" s="9" t="str">
        <f aca="false">IF($A2298="","",IF(COUNTIF('2. Schematic Parts'!$A$2:$A$3001,$A2298)=0,"NOT IN SCHEMATIC","OK"))</f>
        <v/>
      </c>
      <c r="I2298" s="9" t="str">
        <f aca="false">IF($A2298="","",IF($H2298="NOT IN SCHEMATIC","",IF(UPPER(TRIM($C2298))=UPPER(TRIM($E2298)),"OK","MISMATCH")))</f>
        <v/>
      </c>
      <c r="J2298" s="9" t="str">
        <f aca="false">IF($A2298="","",IF($H2298="NOT IN SCHEMATIC","",IF($F2298="","NO SCH DECAL",IF($D2298="","",IF(UPPER(TRIM($D2298))=UPPER(TRIM($F2298)),"OK","MISMATCH")))))</f>
        <v/>
      </c>
      <c r="K2298" s="16" t="str">
        <f aca="false">IF($A2298="","",SUMPRODUCT(--ISNUMBER(SEARCH(","&amp;TRIM($A2298)&amp;",",","&amp;SUBSTITUTE('1. Master BOM'!$D$2:$D$400," ","")&amp;","))))</f>
        <v/>
      </c>
      <c r="L2298" s="16" t="str">
        <f aca="false">IF($A2298="","",IF($K2298&lt;&gt;1,0,SUMPRODUCT(ISNUMBER(SEARCH(","&amp;TRIM($A2298)&amp;",",","&amp;SUBSTITUTE('1. Master BOM'!$D$2:$D$400," ","")&amp;","))*ROW('1. Master BOM'!$D$2:$D$400))))</f>
        <v/>
      </c>
      <c r="M2298" s="9" t="str">
        <f aca="false">IF($A2298="","",IF($K2298=0,"NOT IN BOM",IF($K2298&gt;1,"MULTIPLE BOM LINES","OK")))</f>
        <v/>
      </c>
      <c r="N2298" s="9" t="str">
        <f aca="false">IF($A2298="","",IF($L2298=0,"—",INDEX('1. Master BOM'!$A$1:$A$400,$L2298)))</f>
        <v/>
      </c>
      <c r="O2298" s="9" t="str">
        <f aca="false">IF($A2298="","",IF($L2298=0,"—",INDEX('1. Master BOM'!$B$1:$B$400,$L2298)))</f>
        <v/>
      </c>
      <c r="P2298" s="9" t="str">
        <f aca="false">IF($A2298="","",IF(OR($H2298="NOT IN SCHEMATIC",$O2298="—"),"",IF($G2298="","NO SCH PN",IF(UPPER(TRIM($G2298))=UPPER(TRIM($O2298)),"OK","MISMATCH"))))</f>
        <v/>
      </c>
      <c r="Q2298" s="9" t="str">
        <f aca="false">IF($A2298="","",IF($L2298=0,"—",INDEX('1. Master BOM'!$E$1:$E$400,$L2298)))</f>
        <v/>
      </c>
      <c r="R2298" s="9" t="str">
        <f aca="false">IF($A2298="","",IF($L2298=0,"—",IF(T(INDEX('1. Master BOM'!$F$1:$F$400,$L2298))="","(not set)",INDEX('1. Master BOM'!$F$1:$F$400,$L2298))))</f>
        <v/>
      </c>
      <c r="S2298" s="9" t="str">
        <f aca="false">IF($A2298="","",IF(OR($R2298="—",$R2298="(not set)",$D2298=""),"",IF(ISNUMBER(SEARCH(SUBSTITUTE(SUBSTITUTE(SUBSTITUTE($R2298,"-",""),"_","")," ",""),SUBSTITUTE(SUBSTITUTE(SUBSTITUTE($D2298,"-",""),"_","")," ",""))),"OK","CHECK")))</f>
        <v/>
      </c>
      <c r="T2298" s="9" t="str">
        <f aca="false">IF($A2298="","",IF(OR($H2298="NOT IN SCHEMATIC",$I2298="MISMATCH",$J2298="MISMATCH",$P2298="MISMATCH",$M2298&lt;&gt;"OK"),"REVIEW","OK"))</f>
        <v/>
      </c>
      <c r="U2298" s="14"/>
      <c r="V2298" s="14"/>
      <c r="W2298" s="17"/>
      <c r="X2298" s="14"/>
    </row>
    <row r="2299" customFormat="false" ht="15" hidden="false" customHeight="false" outlineLevel="0" collapsed="false">
      <c r="A2299" s="9" t="str">
        <f aca="false">IF('3. Layout Parts'!$A2299="","",TRIM('3. Layout Parts'!$A2299))</f>
        <v/>
      </c>
      <c r="B2299" s="9" t="str">
        <f aca="false">IF($A2299="","",'3. Layout Parts'!$D2299)</f>
        <v/>
      </c>
      <c r="C2299" s="9" t="str">
        <f aca="false">IF($A2299="","",'3. Layout Parts'!$B2299)</f>
        <v/>
      </c>
      <c r="D2299" s="9" t="str">
        <f aca="false">IF($A2299="","",'3. Layout Parts'!$C2299)</f>
        <v/>
      </c>
      <c r="E2299" s="9" t="str">
        <f aca="false">IF($A2299="","",IFERROR(INDEX('2. Schematic Parts'!$B$2:$B$3001,MATCH($A2299,'2. Schematic Parts'!$A$2:$A$3001,0)),"NOT FOUND"))</f>
        <v/>
      </c>
      <c r="F2299" s="9" t="str">
        <f aca="false">IF($A2299="","",IFERROR(INDEX('2. Schematic Parts'!$C$2:$C$3001,MATCH($A2299,'2. Schematic Parts'!$A$2:$A$3001,0))&amp;"","NOT FOUND"))</f>
        <v/>
      </c>
      <c r="G2299" s="9" t="str">
        <f aca="false">IF($A2299="","",IFERROR(INDEX('2. Schematic Parts'!$D$2:$D$3001,MATCH($A2299,'2. Schematic Parts'!$A$2:$A$3001,0))&amp;"","NOT FOUND"))</f>
        <v/>
      </c>
      <c r="H2299" s="9" t="str">
        <f aca="false">IF($A2299="","",IF(COUNTIF('2. Schematic Parts'!$A$2:$A$3001,$A2299)=0,"NOT IN SCHEMATIC","OK"))</f>
        <v/>
      </c>
      <c r="I2299" s="9" t="str">
        <f aca="false">IF($A2299="","",IF($H2299="NOT IN SCHEMATIC","",IF(UPPER(TRIM($C2299))=UPPER(TRIM($E2299)),"OK","MISMATCH")))</f>
        <v/>
      </c>
      <c r="J2299" s="9" t="str">
        <f aca="false">IF($A2299="","",IF($H2299="NOT IN SCHEMATIC","",IF($F2299="","NO SCH DECAL",IF($D2299="","",IF(UPPER(TRIM($D2299))=UPPER(TRIM($F2299)),"OK","MISMATCH")))))</f>
        <v/>
      </c>
      <c r="K2299" s="16" t="str">
        <f aca="false">IF($A2299="","",SUMPRODUCT(--ISNUMBER(SEARCH(","&amp;TRIM($A2299)&amp;",",","&amp;SUBSTITUTE('1. Master BOM'!$D$2:$D$400," ","")&amp;","))))</f>
        <v/>
      </c>
      <c r="L2299" s="16" t="str">
        <f aca="false">IF($A2299="","",IF($K2299&lt;&gt;1,0,SUMPRODUCT(ISNUMBER(SEARCH(","&amp;TRIM($A2299)&amp;",",","&amp;SUBSTITUTE('1. Master BOM'!$D$2:$D$400," ","")&amp;","))*ROW('1. Master BOM'!$D$2:$D$400))))</f>
        <v/>
      </c>
      <c r="M2299" s="9" t="str">
        <f aca="false">IF($A2299="","",IF($K2299=0,"NOT IN BOM",IF($K2299&gt;1,"MULTIPLE BOM LINES","OK")))</f>
        <v/>
      </c>
      <c r="N2299" s="9" t="str">
        <f aca="false">IF($A2299="","",IF($L2299=0,"—",INDEX('1. Master BOM'!$A$1:$A$400,$L2299)))</f>
        <v/>
      </c>
      <c r="O2299" s="9" t="str">
        <f aca="false">IF($A2299="","",IF($L2299=0,"—",INDEX('1. Master BOM'!$B$1:$B$400,$L2299)))</f>
        <v/>
      </c>
      <c r="P2299" s="9" t="str">
        <f aca="false">IF($A2299="","",IF(OR($H2299="NOT IN SCHEMATIC",$O2299="—"),"",IF($G2299="","NO SCH PN",IF(UPPER(TRIM($G2299))=UPPER(TRIM($O2299)),"OK","MISMATCH"))))</f>
        <v/>
      </c>
      <c r="Q2299" s="9" t="str">
        <f aca="false">IF($A2299="","",IF($L2299=0,"—",INDEX('1. Master BOM'!$E$1:$E$400,$L2299)))</f>
        <v/>
      </c>
      <c r="R2299" s="9" t="str">
        <f aca="false">IF($A2299="","",IF($L2299=0,"—",IF(T(INDEX('1. Master BOM'!$F$1:$F$400,$L2299))="","(not set)",INDEX('1. Master BOM'!$F$1:$F$400,$L2299))))</f>
        <v/>
      </c>
      <c r="S2299" s="9" t="str">
        <f aca="false">IF($A2299="","",IF(OR($R2299="—",$R2299="(not set)",$D2299=""),"",IF(ISNUMBER(SEARCH(SUBSTITUTE(SUBSTITUTE(SUBSTITUTE($R2299,"-",""),"_","")," ",""),SUBSTITUTE(SUBSTITUTE(SUBSTITUTE($D2299,"-",""),"_","")," ",""))),"OK","CHECK")))</f>
        <v/>
      </c>
      <c r="T2299" s="9" t="str">
        <f aca="false">IF($A2299="","",IF(OR($H2299="NOT IN SCHEMATIC",$I2299="MISMATCH",$J2299="MISMATCH",$P2299="MISMATCH",$M2299&lt;&gt;"OK"),"REVIEW","OK"))</f>
        <v/>
      </c>
      <c r="U2299" s="14"/>
      <c r="V2299" s="14"/>
      <c r="W2299" s="17"/>
      <c r="X2299" s="14"/>
    </row>
    <row r="2300" customFormat="false" ht="15" hidden="false" customHeight="false" outlineLevel="0" collapsed="false">
      <c r="A2300" s="9" t="str">
        <f aca="false">IF('3. Layout Parts'!$A2300="","",TRIM('3. Layout Parts'!$A2300))</f>
        <v/>
      </c>
      <c r="B2300" s="9" t="str">
        <f aca="false">IF($A2300="","",'3. Layout Parts'!$D2300)</f>
        <v/>
      </c>
      <c r="C2300" s="9" t="str">
        <f aca="false">IF($A2300="","",'3. Layout Parts'!$B2300)</f>
        <v/>
      </c>
      <c r="D2300" s="9" t="str">
        <f aca="false">IF($A2300="","",'3. Layout Parts'!$C2300)</f>
        <v/>
      </c>
      <c r="E2300" s="9" t="str">
        <f aca="false">IF($A2300="","",IFERROR(INDEX('2. Schematic Parts'!$B$2:$B$3001,MATCH($A2300,'2. Schematic Parts'!$A$2:$A$3001,0)),"NOT FOUND"))</f>
        <v/>
      </c>
      <c r="F2300" s="9" t="str">
        <f aca="false">IF($A2300="","",IFERROR(INDEX('2. Schematic Parts'!$C$2:$C$3001,MATCH($A2300,'2. Schematic Parts'!$A$2:$A$3001,0))&amp;"","NOT FOUND"))</f>
        <v/>
      </c>
      <c r="G2300" s="9" t="str">
        <f aca="false">IF($A2300="","",IFERROR(INDEX('2. Schematic Parts'!$D$2:$D$3001,MATCH($A2300,'2. Schematic Parts'!$A$2:$A$3001,0))&amp;"","NOT FOUND"))</f>
        <v/>
      </c>
      <c r="H2300" s="9" t="str">
        <f aca="false">IF($A2300="","",IF(COUNTIF('2. Schematic Parts'!$A$2:$A$3001,$A2300)=0,"NOT IN SCHEMATIC","OK"))</f>
        <v/>
      </c>
      <c r="I2300" s="9" t="str">
        <f aca="false">IF($A2300="","",IF($H2300="NOT IN SCHEMATIC","",IF(UPPER(TRIM($C2300))=UPPER(TRIM($E2300)),"OK","MISMATCH")))</f>
        <v/>
      </c>
      <c r="J2300" s="9" t="str">
        <f aca="false">IF($A2300="","",IF($H2300="NOT IN SCHEMATIC","",IF($F2300="","NO SCH DECAL",IF($D2300="","",IF(UPPER(TRIM($D2300))=UPPER(TRIM($F2300)),"OK","MISMATCH")))))</f>
        <v/>
      </c>
      <c r="K2300" s="16" t="str">
        <f aca="false">IF($A2300="","",SUMPRODUCT(--ISNUMBER(SEARCH(","&amp;TRIM($A2300)&amp;",",","&amp;SUBSTITUTE('1. Master BOM'!$D$2:$D$400," ","")&amp;","))))</f>
        <v/>
      </c>
      <c r="L2300" s="16" t="str">
        <f aca="false">IF($A2300="","",IF($K2300&lt;&gt;1,0,SUMPRODUCT(ISNUMBER(SEARCH(","&amp;TRIM($A2300)&amp;",",","&amp;SUBSTITUTE('1. Master BOM'!$D$2:$D$400," ","")&amp;","))*ROW('1. Master BOM'!$D$2:$D$400))))</f>
        <v/>
      </c>
      <c r="M2300" s="9" t="str">
        <f aca="false">IF($A2300="","",IF($K2300=0,"NOT IN BOM",IF($K2300&gt;1,"MULTIPLE BOM LINES","OK")))</f>
        <v/>
      </c>
      <c r="N2300" s="9" t="str">
        <f aca="false">IF($A2300="","",IF($L2300=0,"—",INDEX('1. Master BOM'!$A$1:$A$400,$L2300)))</f>
        <v/>
      </c>
      <c r="O2300" s="9" t="str">
        <f aca="false">IF($A2300="","",IF($L2300=0,"—",INDEX('1. Master BOM'!$B$1:$B$400,$L2300)))</f>
        <v/>
      </c>
      <c r="P2300" s="9" t="str">
        <f aca="false">IF($A2300="","",IF(OR($H2300="NOT IN SCHEMATIC",$O2300="—"),"",IF($G2300="","NO SCH PN",IF(UPPER(TRIM($G2300))=UPPER(TRIM($O2300)),"OK","MISMATCH"))))</f>
        <v/>
      </c>
      <c r="Q2300" s="9" t="str">
        <f aca="false">IF($A2300="","",IF($L2300=0,"—",INDEX('1. Master BOM'!$E$1:$E$400,$L2300)))</f>
        <v/>
      </c>
      <c r="R2300" s="9" t="str">
        <f aca="false">IF($A2300="","",IF($L2300=0,"—",IF(T(INDEX('1. Master BOM'!$F$1:$F$400,$L2300))="","(not set)",INDEX('1. Master BOM'!$F$1:$F$400,$L2300))))</f>
        <v/>
      </c>
      <c r="S2300" s="9" t="str">
        <f aca="false">IF($A2300="","",IF(OR($R2300="—",$R2300="(not set)",$D2300=""),"",IF(ISNUMBER(SEARCH(SUBSTITUTE(SUBSTITUTE(SUBSTITUTE($R2300,"-",""),"_","")," ",""),SUBSTITUTE(SUBSTITUTE(SUBSTITUTE($D2300,"-",""),"_","")," ",""))),"OK","CHECK")))</f>
        <v/>
      </c>
      <c r="T2300" s="9" t="str">
        <f aca="false">IF($A2300="","",IF(OR($H2300="NOT IN SCHEMATIC",$I2300="MISMATCH",$J2300="MISMATCH",$P2300="MISMATCH",$M2300&lt;&gt;"OK"),"REVIEW","OK"))</f>
        <v/>
      </c>
      <c r="U2300" s="14"/>
      <c r="V2300" s="14"/>
      <c r="W2300" s="17"/>
      <c r="X2300" s="14"/>
    </row>
    <row r="2301" customFormat="false" ht="15" hidden="false" customHeight="false" outlineLevel="0" collapsed="false">
      <c r="A2301" s="9" t="str">
        <f aca="false">IF('3. Layout Parts'!$A2301="","",TRIM('3. Layout Parts'!$A2301))</f>
        <v/>
      </c>
      <c r="B2301" s="9" t="str">
        <f aca="false">IF($A2301="","",'3. Layout Parts'!$D2301)</f>
        <v/>
      </c>
      <c r="C2301" s="9" t="str">
        <f aca="false">IF($A2301="","",'3. Layout Parts'!$B2301)</f>
        <v/>
      </c>
      <c r="D2301" s="9" t="str">
        <f aca="false">IF($A2301="","",'3. Layout Parts'!$C2301)</f>
        <v/>
      </c>
      <c r="E2301" s="9" t="str">
        <f aca="false">IF($A2301="","",IFERROR(INDEX('2. Schematic Parts'!$B$2:$B$3001,MATCH($A2301,'2. Schematic Parts'!$A$2:$A$3001,0)),"NOT FOUND"))</f>
        <v/>
      </c>
      <c r="F2301" s="9" t="str">
        <f aca="false">IF($A2301="","",IFERROR(INDEX('2. Schematic Parts'!$C$2:$C$3001,MATCH($A2301,'2. Schematic Parts'!$A$2:$A$3001,0))&amp;"","NOT FOUND"))</f>
        <v/>
      </c>
      <c r="G2301" s="9" t="str">
        <f aca="false">IF($A2301="","",IFERROR(INDEX('2. Schematic Parts'!$D$2:$D$3001,MATCH($A2301,'2. Schematic Parts'!$A$2:$A$3001,0))&amp;"","NOT FOUND"))</f>
        <v/>
      </c>
      <c r="H2301" s="9" t="str">
        <f aca="false">IF($A2301="","",IF(COUNTIF('2. Schematic Parts'!$A$2:$A$3001,$A2301)=0,"NOT IN SCHEMATIC","OK"))</f>
        <v/>
      </c>
      <c r="I2301" s="9" t="str">
        <f aca="false">IF($A2301="","",IF($H2301="NOT IN SCHEMATIC","",IF(UPPER(TRIM($C2301))=UPPER(TRIM($E2301)),"OK","MISMATCH")))</f>
        <v/>
      </c>
      <c r="J2301" s="9" t="str">
        <f aca="false">IF($A2301="","",IF($H2301="NOT IN SCHEMATIC","",IF($F2301="","NO SCH DECAL",IF($D2301="","",IF(UPPER(TRIM($D2301))=UPPER(TRIM($F2301)),"OK","MISMATCH")))))</f>
        <v/>
      </c>
      <c r="K2301" s="16" t="str">
        <f aca="false">IF($A2301="","",SUMPRODUCT(--ISNUMBER(SEARCH(","&amp;TRIM($A2301)&amp;",",","&amp;SUBSTITUTE('1. Master BOM'!$D$2:$D$400," ","")&amp;","))))</f>
        <v/>
      </c>
      <c r="L2301" s="16" t="str">
        <f aca="false">IF($A2301="","",IF($K2301&lt;&gt;1,0,SUMPRODUCT(ISNUMBER(SEARCH(","&amp;TRIM($A2301)&amp;",",","&amp;SUBSTITUTE('1. Master BOM'!$D$2:$D$400," ","")&amp;","))*ROW('1. Master BOM'!$D$2:$D$400))))</f>
        <v/>
      </c>
      <c r="M2301" s="9" t="str">
        <f aca="false">IF($A2301="","",IF($K2301=0,"NOT IN BOM",IF($K2301&gt;1,"MULTIPLE BOM LINES","OK")))</f>
        <v/>
      </c>
      <c r="N2301" s="9" t="str">
        <f aca="false">IF($A2301="","",IF($L2301=0,"—",INDEX('1. Master BOM'!$A$1:$A$400,$L2301)))</f>
        <v/>
      </c>
      <c r="O2301" s="9" t="str">
        <f aca="false">IF($A2301="","",IF($L2301=0,"—",INDEX('1. Master BOM'!$B$1:$B$400,$L2301)))</f>
        <v/>
      </c>
      <c r="P2301" s="9" t="str">
        <f aca="false">IF($A2301="","",IF(OR($H2301="NOT IN SCHEMATIC",$O2301="—"),"",IF($G2301="","NO SCH PN",IF(UPPER(TRIM($G2301))=UPPER(TRIM($O2301)),"OK","MISMATCH"))))</f>
        <v/>
      </c>
      <c r="Q2301" s="9" t="str">
        <f aca="false">IF($A2301="","",IF($L2301=0,"—",INDEX('1. Master BOM'!$E$1:$E$400,$L2301)))</f>
        <v/>
      </c>
      <c r="R2301" s="9" t="str">
        <f aca="false">IF($A2301="","",IF($L2301=0,"—",IF(T(INDEX('1. Master BOM'!$F$1:$F$400,$L2301))="","(not set)",INDEX('1. Master BOM'!$F$1:$F$400,$L2301))))</f>
        <v/>
      </c>
      <c r="S2301" s="9" t="str">
        <f aca="false">IF($A2301="","",IF(OR($R2301="—",$R2301="(not set)",$D2301=""),"",IF(ISNUMBER(SEARCH(SUBSTITUTE(SUBSTITUTE(SUBSTITUTE($R2301,"-",""),"_","")," ",""),SUBSTITUTE(SUBSTITUTE(SUBSTITUTE($D2301,"-",""),"_","")," ",""))),"OK","CHECK")))</f>
        <v/>
      </c>
      <c r="T2301" s="9" t="str">
        <f aca="false">IF($A2301="","",IF(OR($H2301="NOT IN SCHEMATIC",$I2301="MISMATCH",$J2301="MISMATCH",$P2301="MISMATCH",$M2301&lt;&gt;"OK"),"REVIEW","OK"))</f>
        <v/>
      </c>
      <c r="U2301" s="14"/>
      <c r="V2301" s="14"/>
      <c r="W2301" s="17"/>
      <c r="X2301" s="14"/>
    </row>
    <row r="2302" customFormat="false" ht="15" hidden="false" customHeight="false" outlineLevel="0" collapsed="false">
      <c r="A2302" s="9" t="str">
        <f aca="false">IF('3. Layout Parts'!$A2302="","",TRIM('3. Layout Parts'!$A2302))</f>
        <v/>
      </c>
      <c r="B2302" s="9" t="str">
        <f aca="false">IF($A2302="","",'3. Layout Parts'!$D2302)</f>
        <v/>
      </c>
      <c r="C2302" s="9" t="str">
        <f aca="false">IF($A2302="","",'3. Layout Parts'!$B2302)</f>
        <v/>
      </c>
      <c r="D2302" s="9" t="str">
        <f aca="false">IF($A2302="","",'3. Layout Parts'!$C2302)</f>
        <v/>
      </c>
      <c r="E2302" s="9" t="str">
        <f aca="false">IF($A2302="","",IFERROR(INDEX('2. Schematic Parts'!$B$2:$B$3001,MATCH($A2302,'2. Schematic Parts'!$A$2:$A$3001,0)),"NOT FOUND"))</f>
        <v/>
      </c>
      <c r="F2302" s="9" t="str">
        <f aca="false">IF($A2302="","",IFERROR(INDEX('2. Schematic Parts'!$C$2:$C$3001,MATCH($A2302,'2. Schematic Parts'!$A$2:$A$3001,0))&amp;"","NOT FOUND"))</f>
        <v/>
      </c>
      <c r="G2302" s="9" t="str">
        <f aca="false">IF($A2302="","",IFERROR(INDEX('2. Schematic Parts'!$D$2:$D$3001,MATCH($A2302,'2. Schematic Parts'!$A$2:$A$3001,0))&amp;"","NOT FOUND"))</f>
        <v/>
      </c>
      <c r="H2302" s="9" t="str">
        <f aca="false">IF($A2302="","",IF(COUNTIF('2. Schematic Parts'!$A$2:$A$3001,$A2302)=0,"NOT IN SCHEMATIC","OK"))</f>
        <v/>
      </c>
      <c r="I2302" s="9" t="str">
        <f aca="false">IF($A2302="","",IF($H2302="NOT IN SCHEMATIC","",IF(UPPER(TRIM($C2302))=UPPER(TRIM($E2302)),"OK","MISMATCH")))</f>
        <v/>
      </c>
      <c r="J2302" s="9" t="str">
        <f aca="false">IF($A2302="","",IF($H2302="NOT IN SCHEMATIC","",IF($F2302="","NO SCH DECAL",IF($D2302="","",IF(UPPER(TRIM($D2302))=UPPER(TRIM($F2302)),"OK","MISMATCH")))))</f>
        <v/>
      </c>
      <c r="K2302" s="16" t="str">
        <f aca="false">IF($A2302="","",SUMPRODUCT(--ISNUMBER(SEARCH(","&amp;TRIM($A2302)&amp;",",","&amp;SUBSTITUTE('1. Master BOM'!$D$2:$D$400," ","")&amp;","))))</f>
        <v/>
      </c>
      <c r="L2302" s="16" t="str">
        <f aca="false">IF($A2302="","",IF($K2302&lt;&gt;1,0,SUMPRODUCT(ISNUMBER(SEARCH(","&amp;TRIM($A2302)&amp;",",","&amp;SUBSTITUTE('1. Master BOM'!$D$2:$D$400," ","")&amp;","))*ROW('1. Master BOM'!$D$2:$D$400))))</f>
        <v/>
      </c>
      <c r="M2302" s="9" t="str">
        <f aca="false">IF($A2302="","",IF($K2302=0,"NOT IN BOM",IF($K2302&gt;1,"MULTIPLE BOM LINES","OK")))</f>
        <v/>
      </c>
      <c r="N2302" s="9" t="str">
        <f aca="false">IF($A2302="","",IF($L2302=0,"—",INDEX('1. Master BOM'!$A$1:$A$400,$L2302)))</f>
        <v/>
      </c>
      <c r="O2302" s="9" t="str">
        <f aca="false">IF($A2302="","",IF($L2302=0,"—",INDEX('1. Master BOM'!$B$1:$B$400,$L2302)))</f>
        <v/>
      </c>
      <c r="P2302" s="9" t="str">
        <f aca="false">IF($A2302="","",IF(OR($H2302="NOT IN SCHEMATIC",$O2302="—"),"",IF($G2302="","NO SCH PN",IF(UPPER(TRIM($G2302))=UPPER(TRIM($O2302)),"OK","MISMATCH"))))</f>
        <v/>
      </c>
      <c r="Q2302" s="9" t="str">
        <f aca="false">IF($A2302="","",IF($L2302=0,"—",INDEX('1. Master BOM'!$E$1:$E$400,$L2302)))</f>
        <v/>
      </c>
      <c r="R2302" s="9" t="str">
        <f aca="false">IF($A2302="","",IF($L2302=0,"—",IF(T(INDEX('1. Master BOM'!$F$1:$F$400,$L2302))="","(not set)",INDEX('1. Master BOM'!$F$1:$F$400,$L2302))))</f>
        <v/>
      </c>
      <c r="S2302" s="9" t="str">
        <f aca="false">IF($A2302="","",IF(OR($R2302="—",$R2302="(not set)",$D2302=""),"",IF(ISNUMBER(SEARCH(SUBSTITUTE(SUBSTITUTE(SUBSTITUTE($R2302,"-",""),"_","")," ",""),SUBSTITUTE(SUBSTITUTE(SUBSTITUTE($D2302,"-",""),"_","")," ",""))),"OK","CHECK")))</f>
        <v/>
      </c>
      <c r="T2302" s="9" t="str">
        <f aca="false">IF($A2302="","",IF(OR($H2302="NOT IN SCHEMATIC",$I2302="MISMATCH",$J2302="MISMATCH",$P2302="MISMATCH",$M2302&lt;&gt;"OK"),"REVIEW","OK"))</f>
        <v/>
      </c>
      <c r="U2302" s="14"/>
      <c r="V2302" s="14"/>
      <c r="W2302" s="17"/>
      <c r="X2302" s="14"/>
    </row>
    <row r="2303" customFormat="false" ht="15" hidden="false" customHeight="false" outlineLevel="0" collapsed="false">
      <c r="A2303" s="9" t="str">
        <f aca="false">IF('3. Layout Parts'!$A2303="","",TRIM('3. Layout Parts'!$A2303))</f>
        <v/>
      </c>
      <c r="B2303" s="9" t="str">
        <f aca="false">IF($A2303="","",'3. Layout Parts'!$D2303)</f>
        <v/>
      </c>
      <c r="C2303" s="9" t="str">
        <f aca="false">IF($A2303="","",'3. Layout Parts'!$B2303)</f>
        <v/>
      </c>
      <c r="D2303" s="9" t="str">
        <f aca="false">IF($A2303="","",'3. Layout Parts'!$C2303)</f>
        <v/>
      </c>
      <c r="E2303" s="9" t="str">
        <f aca="false">IF($A2303="","",IFERROR(INDEX('2. Schematic Parts'!$B$2:$B$3001,MATCH($A2303,'2. Schematic Parts'!$A$2:$A$3001,0)),"NOT FOUND"))</f>
        <v/>
      </c>
      <c r="F2303" s="9" t="str">
        <f aca="false">IF($A2303="","",IFERROR(INDEX('2. Schematic Parts'!$C$2:$C$3001,MATCH($A2303,'2. Schematic Parts'!$A$2:$A$3001,0))&amp;"","NOT FOUND"))</f>
        <v/>
      </c>
      <c r="G2303" s="9" t="str">
        <f aca="false">IF($A2303="","",IFERROR(INDEX('2. Schematic Parts'!$D$2:$D$3001,MATCH($A2303,'2. Schematic Parts'!$A$2:$A$3001,0))&amp;"","NOT FOUND"))</f>
        <v/>
      </c>
      <c r="H2303" s="9" t="str">
        <f aca="false">IF($A2303="","",IF(COUNTIF('2. Schematic Parts'!$A$2:$A$3001,$A2303)=0,"NOT IN SCHEMATIC","OK"))</f>
        <v/>
      </c>
      <c r="I2303" s="9" t="str">
        <f aca="false">IF($A2303="","",IF($H2303="NOT IN SCHEMATIC","",IF(UPPER(TRIM($C2303))=UPPER(TRIM($E2303)),"OK","MISMATCH")))</f>
        <v/>
      </c>
      <c r="J2303" s="9" t="str">
        <f aca="false">IF($A2303="","",IF($H2303="NOT IN SCHEMATIC","",IF($F2303="","NO SCH DECAL",IF($D2303="","",IF(UPPER(TRIM($D2303))=UPPER(TRIM($F2303)),"OK","MISMATCH")))))</f>
        <v/>
      </c>
      <c r="K2303" s="16" t="str">
        <f aca="false">IF($A2303="","",SUMPRODUCT(--ISNUMBER(SEARCH(","&amp;TRIM($A2303)&amp;",",","&amp;SUBSTITUTE('1. Master BOM'!$D$2:$D$400," ","")&amp;","))))</f>
        <v/>
      </c>
      <c r="L2303" s="16" t="str">
        <f aca="false">IF($A2303="","",IF($K2303&lt;&gt;1,0,SUMPRODUCT(ISNUMBER(SEARCH(","&amp;TRIM($A2303)&amp;",",","&amp;SUBSTITUTE('1. Master BOM'!$D$2:$D$400," ","")&amp;","))*ROW('1. Master BOM'!$D$2:$D$400))))</f>
        <v/>
      </c>
      <c r="M2303" s="9" t="str">
        <f aca="false">IF($A2303="","",IF($K2303=0,"NOT IN BOM",IF($K2303&gt;1,"MULTIPLE BOM LINES","OK")))</f>
        <v/>
      </c>
      <c r="N2303" s="9" t="str">
        <f aca="false">IF($A2303="","",IF($L2303=0,"—",INDEX('1. Master BOM'!$A$1:$A$400,$L2303)))</f>
        <v/>
      </c>
      <c r="O2303" s="9" t="str">
        <f aca="false">IF($A2303="","",IF($L2303=0,"—",INDEX('1. Master BOM'!$B$1:$B$400,$L2303)))</f>
        <v/>
      </c>
      <c r="P2303" s="9" t="str">
        <f aca="false">IF($A2303="","",IF(OR($H2303="NOT IN SCHEMATIC",$O2303="—"),"",IF($G2303="","NO SCH PN",IF(UPPER(TRIM($G2303))=UPPER(TRIM($O2303)),"OK","MISMATCH"))))</f>
        <v/>
      </c>
      <c r="Q2303" s="9" t="str">
        <f aca="false">IF($A2303="","",IF($L2303=0,"—",INDEX('1. Master BOM'!$E$1:$E$400,$L2303)))</f>
        <v/>
      </c>
      <c r="R2303" s="9" t="str">
        <f aca="false">IF($A2303="","",IF($L2303=0,"—",IF(T(INDEX('1. Master BOM'!$F$1:$F$400,$L2303))="","(not set)",INDEX('1. Master BOM'!$F$1:$F$400,$L2303))))</f>
        <v/>
      </c>
      <c r="S2303" s="9" t="str">
        <f aca="false">IF($A2303="","",IF(OR($R2303="—",$R2303="(not set)",$D2303=""),"",IF(ISNUMBER(SEARCH(SUBSTITUTE(SUBSTITUTE(SUBSTITUTE($R2303,"-",""),"_","")," ",""),SUBSTITUTE(SUBSTITUTE(SUBSTITUTE($D2303,"-",""),"_","")," ",""))),"OK","CHECK")))</f>
        <v/>
      </c>
      <c r="T2303" s="9" t="str">
        <f aca="false">IF($A2303="","",IF(OR($H2303="NOT IN SCHEMATIC",$I2303="MISMATCH",$J2303="MISMATCH",$P2303="MISMATCH",$M2303&lt;&gt;"OK"),"REVIEW","OK"))</f>
        <v/>
      </c>
      <c r="U2303" s="14"/>
      <c r="V2303" s="14"/>
      <c r="W2303" s="17"/>
      <c r="X2303" s="14"/>
    </row>
    <row r="2304" customFormat="false" ht="15" hidden="false" customHeight="false" outlineLevel="0" collapsed="false">
      <c r="A2304" s="9" t="str">
        <f aca="false">IF('3. Layout Parts'!$A2304="","",TRIM('3. Layout Parts'!$A2304))</f>
        <v/>
      </c>
      <c r="B2304" s="9" t="str">
        <f aca="false">IF($A2304="","",'3. Layout Parts'!$D2304)</f>
        <v/>
      </c>
      <c r="C2304" s="9" t="str">
        <f aca="false">IF($A2304="","",'3. Layout Parts'!$B2304)</f>
        <v/>
      </c>
      <c r="D2304" s="9" t="str">
        <f aca="false">IF($A2304="","",'3. Layout Parts'!$C2304)</f>
        <v/>
      </c>
      <c r="E2304" s="9" t="str">
        <f aca="false">IF($A2304="","",IFERROR(INDEX('2. Schematic Parts'!$B$2:$B$3001,MATCH($A2304,'2. Schematic Parts'!$A$2:$A$3001,0)),"NOT FOUND"))</f>
        <v/>
      </c>
      <c r="F2304" s="9" t="str">
        <f aca="false">IF($A2304="","",IFERROR(INDEX('2. Schematic Parts'!$C$2:$C$3001,MATCH($A2304,'2. Schematic Parts'!$A$2:$A$3001,0))&amp;"","NOT FOUND"))</f>
        <v/>
      </c>
      <c r="G2304" s="9" t="str">
        <f aca="false">IF($A2304="","",IFERROR(INDEX('2. Schematic Parts'!$D$2:$D$3001,MATCH($A2304,'2. Schematic Parts'!$A$2:$A$3001,0))&amp;"","NOT FOUND"))</f>
        <v/>
      </c>
      <c r="H2304" s="9" t="str">
        <f aca="false">IF($A2304="","",IF(COUNTIF('2. Schematic Parts'!$A$2:$A$3001,$A2304)=0,"NOT IN SCHEMATIC","OK"))</f>
        <v/>
      </c>
      <c r="I2304" s="9" t="str">
        <f aca="false">IF($A2304="","",IF($H2304="NOT IN SCHEMATIC","",IF(UPPER(TRIM($C2304))=UPPER(TRIM($E2304)),"OK","MISMATCH")))</f>
        <v/>
      </c>
      <c r="J2304" s="9" t="str">
        <f aca="false">IF($A2304="","",IF($H2304="NOT IN SCHEMATIC","",IF($F2304="","NO SCH DECAL",IF($D2304="","",IF(UPPER(TRIM($D2304))=UPPER(TRIM($F2304)),"OK","MISMATCH")))))</f>
        <v/>
      </c>
      <c r="K2304" s="16" t="str">
        <f aca="false">IF($A2304="","",SUMPRODUCT(--ISNUMBER(SEARCH(","&amp;TRIM($A2304)&amp;",",","&amp;SUBSTITUTE('1. Master BOM'!$D$2:$D$400," ","")&amp;","))))</f>
        <v/>
      </c>
      <c r="L2304" s="16" t="str">
        <f aca="false">IF($A2304="","",IF($K2304&lt;&gt;1,0,SUMPRODUCT(ISNUMBER(SEARCH(","&amp;TRIM($A2304)&amp;",",","&amp;SUBSTITUTE('1. Master BOM'!$D$2:$D$400," ","")&amp;","))*ROW('1. Master BOM'!$D$2:$D$400))))</f>
        <v/>
      </c>
      <c r="M2304" s="9" t="str">
        <f aca="false">IF($A2304="","",IF($K2304=0,"NOT IN BOM",IF($K2304&gt;1,"MULTIPLE BOM LINES","OK")))</f>
        <v/>
      </c>
      <c r="N2304" s="9" t="str">
        <f aca="false">IF($A2304="","",IF($L2304=0,"—",INDEX('1. Master BOM'!$A$1:$A$400,$L2304)))</f>
        <v/>
      </c>
      <c r="O2304" s="9" t="str">
        <f aca="false">IF($A2304="","",IF($L2304=0,"—",INDEX('1. Master BOM'!$B$1:$B$400,$L2304)))</f>
        <v/>
      </c>
      <c r="P2304" s="9" t="str">
        <f aca="false">IF($A2304="","",IF(OR($H2304="NOT IN SCHEMATIC",$O2304="—"),"",IF($G2304="","NO SCH PN",IF(UPPER(TRIM($G2304))=UPPER(TRIM($O2304)),"OK","MISMATCH"))))</f>
        <v/>
      </c>
      <c r="Q2304" s="9" t="str">
        <f aca="false">IF($A2304="","",IF($L2304=0,"—",INDEX('1. Master BOM'!$E$1:$E$400,$L2304)))</f>
        <v/>
      </c>
      <c r="R2304" s="9" t="str">
        <f aca="false">IF($A2304="","",IF($L2304=0,"—",IF(T(INDEX('1. Master BOM'!$F$1:$F$400,$L2304))="","(not set)",INDEX('1. Master BOM'!$F$1:$F$400,$L2304))))</f>
        <v/>
      </c>
      <c r="S2304" s="9" t="str">
        <f aca="false">IF($A2304="","",IF(OR($R2304="—",$R2304="(not set)",$D2304=""),"",IF(ISNUMBER(SEARCH(SUBSTITUTE(SUBSTITUTE(SUBSTITUTE($R2304,"-",""),"_","")," ",""),SUBSTITUTE(SUBSTITUTE(SUBSTITUTE($D2304,"-",""),"_","")," ",""))),"OK","CHECK")))</f>
        <v/>
      </c>
      <c r="T2304" s="9" t="str">
        <f aca="false">IF($A2304="","",IF(OR($H2304="NOT IN SCHEMATIC",$I2304="MISMATCH",$J2304="MISMATCH",$P2304="MISMATCH",$M2304&lt;&gt;"OK"),"REVIEW","OK"))</f>
        <v/>
      </c>
      <c r="U2304" s="14"/>
      <c r="V2304" s="14"/>
      <c r="W2304" s="17"/>
      <c r="X2304" s="14"/>
    </row>
    <row r="2305" customFormat="false" ht="15" hidden="false" customHeight="false" outlineLevel="0" collapsed="false">
      <c r="A2305" s="9" t="str">
        <f aca="false">IF('3. Layout Parts'!$A2305="","",TRIM('3. Layout Parts'!$A2305))</f>
        <v/>
      </c>
      <c r="B2305" s="9" t="str">
        <f aca="false">IF($A2305="","",'3. Layout Parts'!$D2305)</f>
        <v/>
      </c>
      <c r="C2305" s="9" t="str">
        <f aca="false">IF($A2305="","",'3. Layout Parts'!$B2305)</f>
        <v/>
      </c>
      <c r="D2305" s="9" t="str">
        <f aca="false">IF($A2305="","",'3. Layout Parts'!$C2305)</f>
        <v/>
      </c>
      <c r="E2305" s="9" t="str">
        <f aca="false">IF($A2305="","",IFERROR(INDEX('2. Schematic Parts'!$B$2:$B$3001,MATCH($A2305,'2. Schematic Parts'!$A$2:$A$3001,0)),"NOT FOUND"))</f>
        <v/>
      </c>
      <c r="F2305" s="9" t="str">
        <f aca="false">IF($A2305="","",IFERROR(INDEX('2. Schematic Parts'!$C$2:$C$3001,MATCH($A2305,'2. Schematic Parts'!$A$2:$A$3001,0))&amp;"","NOT FOUND"))</f>
        <v/>
      </c>
      <c r="G2305" s="9" t="str">
        <f aca="false">IF($A2305="","",IFERROR(INDEX('2. Schematic Parts'!$D$2:$D$3001,MATCH($A2305,'2. Schematic Parts'!$A$2:$A$3001,0))&amp;"","NOT FOUND"))</f>
        <v/>
      </c>
      <c r="H2305" s="9" t="str">
        <f aca="false">IF($A2305="","",IF(COUNTIF('2. Schematic Parts'!$A$2:$A$3001,$A2305)=0,"NOT IN SCHEMATIC","OK"))</f>
        <v/>
      </c>
      <c r="I2305" s="9" t="str">
        <f aca="false">IF($A2305="","",IF($H2305="NOT IN SCHEMATIC","",IF(UPPER(TRIM($C2305))=UPPER(TRIM($E2305)),"OK","MISMATCH")))</f>
        <v/>
      </c>
      <c r="J2305" s="9" t="str">
        <f aca="false">IF($A2305="","",IF($H2305="NOT IN SCHEMATIC","",IF($F2305="","NO SCH DECAL",IF($D2305="","",IF(UPPER(TRIM($D2305))=UPPER(TRIM($F2305)),"OK","MISMATCH")))))</f>
        <v/>
      </c>
      <c r="K2305" s="16" t="str">
        <f aca="false">IF($A2305="","",SUMPRODUCT(--ISNUMBER(SEARCH(","&amp;TRIM($A2305)&amp;",",","&amp;SUBSTITUTE('1. Master BOM'!$D$2:$D$400," ","")&amp;","))))</f>
        <v/>
      </c>
      <c r="L2305" s="16" t="str">
        <f aca="false">IF($A2305="","",IF($K2305&lt;&gt;1,0,SUMPRODUCT(ISNUMBER(SEARCH(","&amp;TRIM($A2305)&amp;",",","&amp;SUBSTITUTE('1. Master BOM'!$D$2:$D$400," ","")&amp;","))*ROW('1. Master BOM'!$D$2:$D$400))))</f>
        <v/>
      </c>
      <c r="M2305" s="9" t="str">
        <f aca="false">IF($A2305="","",IF($K2305=0,"NOT IN BOM",IF($K2305&gt;1,"MULTIPLE BOM LINES","OK")))</f>
        <v/>
      </c>
      <c r="N2305" s="9" t="str">
        <f aca="false">IF($A2305="","",IF($L2305=0,"—",INDEX('1. Master BOM'!$A$1:$A$400,$L2305)))</f>
        <v/>
      </c>
      <c r="O2305" s="9" t="str">
        <f aca="false">IF($A2305="","",IF($L2305=0,"—",INDEX('1. Master BOM'!$B$1:$B$400,$L2305)))</f>
        <v/>
      </c>
      <c r="P2305" s="9" t="str">
        <f aca="false">IF($A2305="","",IF(OR($H2305="NOT IN SCHEMATIC",$O2305="—"),"",IF($G2305="","NO SCH PN",IF(UPPER(TRIM($G2305))=UPPER(TRIM($O2305)),"OK","MISMATCH"))))</f>
        <v/>
      </c>
      <c r="Q2305" s="9" t="str">
        <f aca="false">IF($A2305="","",IF($L2305=0,"—",INDEX('1. Master BOM'!$E$1:$E$400,$L2305)))</f>
        <v/>
      </c>
      <c r="R2305" s="9" t="str">
        <f aca="false">IF($A2305="","",IF($L2305=0,"—",IF(T(INDEX('1. Master BOM'!$F$1:$F$400,$L2305))="","(not set)",INDEX('1. Master BOM'!$F$1:$F$400,$L2305))))</f>
        <v/>
      </c>
      <c r="S2305" s="9" t="str">
        <f aca="false">IF($A2305="","",IF(OR($R2305="—",$R2305="(not set)",$D2305=""),"",IF(ISNUMBER(SEARCH(SUBSTITUTE(SUBSTITUTE(SUBSTITUTE($R2305,"-",""),"_","")," ",""),SUBSTITUTE(SUBSTITUTE(SUBSTITUTE($D2305,"-",""),"_","")," ",""))),"OK","CHECK")))</f>
        <v/>
      </c>
      <c r="T2305" s="9" t="str">
        <f aca="false">IF($A2305="","",IF(OR($H2305="NOT IN SCHEMATIC",$I2305="MISMATCH",$J2305="MISMATCH",$P2305="MISMATCH",$M2305&lt;&gt;"OK"),"REVIEW","OK"))</f>
        <v/>
      </c>
      <c r="U2305" s="14"/>
      <c r="V2305" s="14"/>
      <c r="W2305" s="17"/>
      <c r="X2305" s="14"/>
    </row>
    <row r="2306" customFormat="false" ht="15" hidden="false" customHeight="false" outlineLevel="0" collapsed="false">
      <c r="A2306" s="9" t="str">
        <f aca="false">IF('3. Layout Parts'!$A2306="","",TRIM('3. Layout Parts'!$A2306))</f>
        <v/>
      </c>
      <c r="B2306" s="9" t="str">
        <f aca="false">IF($A2306="","",'3. Layout Parts'!$D2306)</f>
        <v/>
      </c>
      <c r="C2306" s="9" t="str">
        <f aca="false">IF($A2306="","",'3. Layout Parts'!$B2306)</f>
        <v/>
      </c>
      <c r="D2306" s="9" t="str">
        <f aca="false">IF($A2306="","",'3. Layout Parts'!$C2306)</f>
        <v/>
      </c>
      <c r="E2306" s="9" t="str">
        <f aca="false">IF($A2306="","",IFERROR(INDEX('2. Schematic Parts'!$B$2:$B$3001,MATCH($A2306,'2. Schematic Parts'!$A$2:$A$3001,0)),"NOT FOUND"))</f>
        <v/>
      </c>
      <c r="F2306" s="9" t="str">
        <f aca="false">IF($A2306="","",IFERROR(INDEX('2. Schematic Parts'!$C$2:$C$3001,MATCH($A2306,'2. Schematic Parts'!$A$2:$A$3001,0))&amp;"","NOT FOUND"))</f>
        <v/>
      </c>
      <c r="G2306" s="9" t="str">
        <f aca="false">IF($A2306="","",IFERROR(INDEX('2. Schematic Parts'!$D$2:$D$3001,MATCH($A2306,'2. Schematic Parts'!$A$2:$A$3001,0))&amp;"","NOT FOUND"))</f>
        <v/>
      </c>
      <c r="H2306" s="9" t="str">
        <f aca="false">IF($A2306="","",IF(COUNTIF('2. Schematic Parts'!$A$2:$A$3001,$A2306)=0,"NOT IN SCHEMATIC","OK"))</f>
        <v/>
      </c>
      <c r="I2306" s="9" t="str">
        <f aca="false">IF($A2306="","",IF($H2306="NOT IN SCHEMATIC","",IF(UPPER(TRIM($C2306))=UPPER(TRIM($E2306)),"OK","MISMATCH")))</f>
        <v/>
      </c>
      <c r="J2306" s="9" t="str">
        <f aca="false">IF($A2306="","",IF($H2306="NOT IN SCHEMATIC","",IF($F2306="","NO SCH DECAL",IF($D2306="","",IF(UPPER(TRIM($D2306))=UPPER(TRIM($F2306)),"OK","MISMATCH")))))</f>
        <v/>
      </c>
      <c r="K2306" s="16" t="str">
        <f aca="false">IF($A2306="","",SUMPRODUCT(--ISNUMBER(SEARCH(","&amp;TRIM($A2306)&amp;",",","&amp;SUBSTITUTE('1. Master BOM'!$D$2:$D$400," ","")&amp;","))))</f>
        <v/>
      </c>
      <c r="L2306" s="16" t="str">
        <f aca="false">IF($A2306="","",IF($K2306&lt;&gt;1,0,SUMPRODUCT(ISNUMBER(SEARCH(","&amp;TRIM($A2306)&amp;",",","&amp;SUBSTITUTE('1. Master BOM'!$D$2:$D$400," ","")&amp;","))*ROW('1. Master BOM'!$D$2:$D$400))))</f>
        <v/>
      </c>
      <c r="M2306" s="9" t="str">
        <f aca="false">IF($A2306="","",IF($K2306=0,"NOT IN BOM",IF($K2306&gt;1,"MULTIPLE BOM LINES","OK")))</f>
        <v/>
      </c>
      <c r="N2306" s="9" t="str">
        <f aca="false">IF($A2306="","",IF($L2306=0,"—",INDEX('1. Master BOM'!$A$1:$A$400,$L2306)))</f>
        <v/>
      </c>
      <c r="O2306" s="9" t="str">
        <f aca="false">IF($A2306="","",IF($L2306=0,"—",INDEX('1. Master BOM'!$B$1:$B$400,$L2306)))</f>
        <v/>
      </c>
      <c r="P2306" s="9" t="str">
        <f aca="false">IF($A2306="","",IF(OR($H2306="NOT IN SCHEMATIC",$O2306="—"),"",IF($G2306="","NO SCH PN",IF(UPPER(TRIM($G2306))=UPPER(TRIM($O2306)),"OK","MISMATCH"))))</f>
        <v/>
      </c>
      <c r="Q2306" s="9" t="str">
        <f aca="false">IF($A2306="","",IF($L2306=0,"—",INDEX('1. Master BOM'!$E$1:$E$400,$L2306)))</f>
        <v/>
      </c>
      <c r="R2306" s="9" t="str">
        <f aca="false">IF($A2306="","",IF($L2306=0,"—",IF(T(INDEX('1. Master BOM'!$F$1:$F$400,$L2306))="","(not set)",INDEX('1. Master BOM'!$F$1:$F$400,$L2306))))</f>
        <v/>
      </c>
      <c r="S2306" s="9" t="str">
        <f aca="false">IF($A2306="","",IF(OR($R2306="—",$R2306="(not set)",$D2306=""),"",IF(ISNUMBER(SEARCH(SUBSTITUTE(SUBSTITUTE(SUBSTITUTE($R2306,"-",""),"_","")," ",""),SUBSTITUTE(SUBSTITUTE(SUBSTITUTE($D2306,"-",""),"_","")," ",""))),"OK","CHECK")))</f>
        <v/>
      </c>
      <c r="T2306" s="9" t="str">
        <f aca="false">IF($A2306="","",IF(OR($H2306="NOT IN SCHEMATIC",$I2306="MISMATCH",$J2306="MISMATCH",$P2306="MISMATCH",$M2306&lt;&gt;"OK"),"REVIEW","OK"))</f>
        <v/>
      </c>
      <c r="U2306" s="14"/>
      <c r="V2306" s="14"/>
      <c r="W2306" s="17"/>
      <c r="X2306" s="14"/>
    </row>
    <row r="2307" customFormat="false" ht="15" hidden="false" customHeight="false" outlineLevel="0" collapsed="false">
      <c r="A2307" s="9" t="str">
        <f aca="false">IF('3. Layout Parts'!$A2307="","",TRIM('3. Layout Parts'!$A2307))</f>
        <v/>
      </c>
      <c r="B2307" s="9" t="str">
        <f aca="false">IF($A2307="","",'3. Layout Parts'!$D2307)</f>
        <v/>
      </c>
      <c r="C2307" s="9" t="str">
        <f aca="false">IF($A2307="","",'3. Layout Parts'!$B2307)</f>
        <v/>
      </c>
      <c r="D2307" s="9" t="str">
        <f aca="false">IF($A2307="","",'3. Layout Parts'!$C2307)</f>
        <v/>
      </c>
      <c r="E2307" s="9" t="str">
        <f aca="false">IF($A2307="","",IFERROR(INDEX('2. Schematic Parts'!$B$2:$B$3001,MATCH($A2307,'2. Schematic Parts'!$A$2:$A$3001,0)),"NOT FOUND"))</f>
        <v/>
      </c>
      <c r="F2307" s="9" t="str">
        <f aca="false">IF($A2307="","",IFERROR(INDEX('2. Schematic Parts'!$C$2:$C$3001,MATCH($A2307,'2. Schematic Parts'!$A$2:$A$3001,0))&amp;"","NOT FOUND"))</f>
        <v/>
      </c>
      <c r="G2307" s="9" t="str">
        <f aca="false">IF($A2307="","",IFERROR(INDEX('2. Schematic Parts'!$D$2:$D$3001,MATCH($A2307,'2. Schematic Parts'!$A$2:$A$3001,0))&amp;"","NOT FOUND"))</f>
        <v/>
      </c>
      <c r="H2307" s="9" t="str">
        <f aca="false">IF($A2307="","",IF(COUNTIF('2. Schematic Parts'!$A$2:$A$3001,$A2307)=0,"NOT IN SCHEMATIC","OK"))</f>
        <v/>
      </c>
      <c r="I2307" s="9" t="str">
        <f aca="false">IF($A2307="","",IF($H2307="NOT IN SCHEMATIC","",IF(UPPER(TRIM($C2307))=UPPER(TRIM($E2307)),"OK","MISMATCH")))</f>
        <v/>
      </c>
      <c r="J2307" s="9" t="str">
        <f aca="false">IF($A2307="","",IF($H2307="NOT IN SCHEMATIC","",IF($F2307="","NO SCH DECAL",IF($D2307="","",IF(UPPER(TRIM($D2307))=UPPER(TRIM($F2307)),"OK","MISMATCH")))))</f>
        <v/>
      </c>
      <c r="K2307" s="16" t="str">
        <f aca="false">IF($A2307="","",SUMPRODUCT(--ISNUMBER(SEARCH(","&amp;TRIM($A2307)&amp;",",","&amp;SUBSTITUTE('1. Master BOM'!$D$2:$D$400," ","")&amp;","))))</f>
        <v/>
      </c>
      <c r="L2307" s="16" t="str">
        <f aca="false">IF($A2307="","",IF($K2307&lt;&gt;1,0,SUMPRODUCT(ISNUMBER(SEARCH(","&amp;TRIM($A2307)&amp;",",","&amp;SUBSTITUTE('1. Master BOM'!$D$2:$D$400," ","")&amp;","))*ROW('1. Master BOM'!$D$2:$D$400))))</f>
        <v/>
      </c>
      <c r="M2307" s="9" t="str">
        <f aca="false">IF($A2307="","",IF($K2307=0,"NOT IN BOM",IF($K2307&gt;1,"MULTIPLE BOM LINES","OK")))</f>
        <v/>
      </c>
      <c r="N2307" s="9" t="str">
        <f aca="false">IF($A2307="","",IF($L2307=0,"—",INDEX('1. Master BOM'!$A$1:$A$400,$L2307)))</f>
        <v/>
      </c>
      <c r="O2307" s="9" t="str">
        <f aca="false">IF($A2307="","",IF($L2307=0,"—",INDEX('1. Master BOM'!$B$1:$B$400,$L2307)))</f>
        <v/>
      </c>
      <c r="P2307" s="9" t="str">
        <f aca="false">IF($A2307="","",IF(OR($H2307="NOT IN SCHEMATIC",$O2307="—"),"",IF($G2307="","NO SCH PN",IF(UPPER(TRIM($G2307))=UPPER(TRIM($O2307)),"OK","MISMATCH"))))</f>
        <v/>
      </c>
      <c r="Q2307" s="9" t="str">
        <f aca="false">IF($A2307="","",IF($L2307=0,"—",INDEX('1. Master BOM'!$E$1:$E$400,$L2307)))</f>
        <v/>
      </c>
      <c r="R2307" s="9" t="str">
        <f aca="false">IF($A2307="","",IF($L2307=0,"—",IF(T(INDEX('1. Master BOM'!$F$1:$F$400,$L2307))="","(not set)",INDEX('1. Master BOM'!$F$1:$F$400,$L2307))))</f>
        <v/>
      </c>
      <c r="S2307" s="9" t="str">
        <f aca="false">IF($A2307="","",IF(OR($R2307="—",$R2307="(not set)",$D2307=""),"",IF(ISNUMBER(SEARCH(SUBSTITUTE(SUBSTITUTE(SUBSTITUTE($R2307,"-",""),"_","")," ",""),SUBSTITUTE(SUBSTITUTE(SUBSTITUTE($D2307,"-",""),"_","")," ",""))),"OK","CHECK")))</f>
        <v/>
      </c>
      <c r="T2307" s="9" t="str">
        <f aca="false">IF($A2307="","",IF(OR($H2307="NOT IN SCHEMATIC",$I2307="MISMATCH",$J2307="MISMATCH",$P2307="MISMATCH",$M2307&lt;&gt;"OK"),"REVIEW","OK"))</f>
        <v/>
      </c>
      <c r="U2307" s="14"/>
      <c r="V2307" s="14"/>
      <c r="W2307" s="17"/>
      <c r="X2307" s="14"/>
    </row>
    <row r="2308" customFormat="false" ht="15" hidden="false" customHeight="false" outlineLevel="0" collapsed="false">
      <c r="A2308" s="9" t="str">
        <f aca="false">IF('3. Layout Parts'!$A2308="","",TRIM('3. Layout Parts'!$A2308))</f>
        <v/>
      </c>
      <c r="B2308" s="9" t="str">
        <f aca="false">IF($A2308="","",'3. Layout Parts'!$D2308)</f>
        <v/>
      </c>
      <c r="C2308" s="9" t="str">
        <f aca="false">IF($A2308="","",'3. Layout Parts'!$B2308)</f>
        <v/>
      </c>
      <c r="D2308" s="9" t="str">
        <f aca="false">IF($A2308="","",'3. Layout Parts'!$C2308)</f>
        <v/>
      </c>
      <c r="E2308" s="9" t="str">
        <f aca="false">IF($A2308="","",IFERROR(INDEX('2. Schematic Parts'!$B$2:$B$3001,MATCH($A2308,'2. Schematic Parts'!$A$2:$A$3001,0)),"NOT FOUND"))</f>
        <v/>
      </c>
      <c r="F2308" s="9" t="str">
        <f aca="false">IF($A2308="","",IFERROR(INDEX('2. Schematic Parts'!$C$2:$C$3001,MATCH($A2308,'2. Schematic Parts'!$A$2:$A$3001,0))&amp;"","NOT FOUND"))</f>
        <v/>
      </c>
      <c r="G2308" s="9" t="str">
        <f aca="false">IF($A2308="","",IFERROR(INDEX('2. Schematic Parts'!$D$2:$D$3001,MATCH($A2308,'2. Schematic Parts'!$A$2:$A$3001,0))&amp;"","NOT FOUND"))</f>
        <v/>
      </c>
      <c r="H2308" s="9" t="str">
        <f aca="false">IF($A2308="","",IF(COUNTIF('2. Schematic Parts'!$A$2:$A$3001,$A2308)=0,"NOT IN SCHEMATIC","OK"))</f>
        <v/>
      </c>
      <c r="I2308" s="9" t="str">
        <f aca="false">IF($A2308="","",IF($H2308="NOT IN SCHEMATIC","",IF(UPPER(TRIM($C2308))=UPPER(TRIM($E2308)),"OK","MISMATCH")))</f>
        <v/>
      </c>
      <c r="J2308" s="9" t="str">
        <f aca="false">IF($A2308="","",IF($H2308="NOT IN SCHEMATIC","",IF($F2308="","NO SCH DECAL",IF($D2308="","",IF(UPPER(TRIM($D2308))=UPPER(TRIM($F2308)),"OK","MISMATCH")))))</f>
        <v/>
      </c>
      <c r="K2308" s="16" t="str">
        <f aca="false">IF($A2308="","",SUMPRODUCT(--ISNUMBER(SEARCH(","&amp;TRIM($A2308)&amp;",",","&amp;SUBSTITUTE('1. Master BOM'!$D$2:$D$400," ","")&amp;","))))</f>
        <v/>
      </c>
      <c r="L2308" s="16" t="str">
        <f aca="false">IF($A2308="","",IF($K2308&lt;&gt;1,0,SUMPRODUCT(ISNUMBER(SEARCH(","&amp;TRIM($A2308)&amp;",",","&amp;SUBSTITUTE('1. Master BOM'!$D$2:$D$400," ","")&amp;","))*ROW('1. Master BOM'!$D$2:$D$400))))</f>
        <v/>
      </c>
      <c r="M2308" s="9" t="str">
        <f aca="false">IF($A2308="","",IF($K2308=0,"NOT IN BOM",IF($K2308&gt;1,"MULTIPLE BOM LINES","OK")))</f>
        <v/>
      </c>
      <c r="N2308" s="9" t="str">
        <f aca="false">IF($A2308="","",IF($L2308=0,"—",INDEX('1. Master BOM'!$A$1:$A$400,$L2308)))</f>
        <v/>
      </c>
      <c r="O2308" s="9" t="str">
        <f aca="false">IF($A2308="","",IF($L2308=0,"—",INDEX('1. Master BOM'!$B$1:$B$400,$L2308)))</f>
        <v/>
      </c>
      <c r="P2308" s="9" t="str">
        <f aca="false">IF($A2308="","",IF(OR($H2308="NOT IN SCHEMATIC",$O2308="—"),"",IF($G2308="","NO SCH PN",IF(UPPER(TRIM($G2308))=UPPER(TRIM($O2308)),"OK","MISMATCH"))))</f>
        <v/>
      </c>
      <c r="Q2308" s="9" t="str">
        <f aca="false">IF($A2308="","",IF($L2308=0,"—",INDEX('1. Master BOM'!$E$1:$E$400,$L2308)))</f>
        <v/>
      </c>
      <c r="R2308" s="9" t="str">
        <f aca="false">IF($A2308="","",IF($L2308=0,"—",IF(T(INDEX('1. Master BOM'!$F$1:$F$400,$L2308))="","(not set)",INDEX('1. Master BOM'!$F$1:$F$400,$L2308))))</f>
        <v/>
      </c>
      <c r="S2308" s="9" t="str">
        <f aca="false">IF($A2308="","",IF(OR($R2308="—",$R2308="(not set)",$D2308=""),"",IF(ISNUMBER(SEARCH(SUBSTITUTE(SUBSTITUTE(SUBSTITUTE($R2308,"-",""),"_","")," ",""),SUBSTITUTE(SUBSTITUTE(SUBSTITUTE($D2308,"-",""),"_","")," ",""))),"OK","CHECK")))</f>
        <v/>
      </c>
      <c r="T2308" s="9" t="str">
        <f aca="false">IF($A2308="","",IF(OR($H2308="NOT IN SCHEMATIC",$I2308="MISMATCH",$J2308="MISMATCH",$P2308="MISMATCH",$M2308&lt;&gt;"OK"),"REVIEW","OK"))</f>
        <v/>
      </c>
      <c r="U2308" s="14"/>
      <c r="V2308" s="14"/>
      <c r="W2308" s="17"/>
      <c r="X2308" s="14"/>
    </row>
    <row r="2309" customFormat="false" ht="15" hidden="false" customHeight="false" outlineLevel="0" collapsed="false">
      <c r="A2309" s="9" t="str">
        <f aca="false">IF('3. Layout Parts'!$A2309="","",TRIM('3. Layout Parts'!$A2309))</f>
        <v/>
      </c>
      <c r="B2309" s="9" t="str">
        <f aca="false">IF($A2309="","",'3. Layout Parts'!$D2309)</f>
        <v/>
      </c>
      <c r="C2309" s="9" t="str">
        <f aca="false">IF($A2309="","",'3. Layout Parts'!$B2309)</f>
        <v/>
      </c>
      <c r="D2309" s="9" t="str">
        <f aca="false">IF($A2309="","",'3. Layout Parts'!$C2309)</f>
        <v/>
      </c>
      <c r="E2309" s="9" t="str">
        <f aca="false">IF($A2309="","",IFERROR(INDEX('2. Schematic Parts'!$B$2:$B$3001,MATCH($A2309,'2. Schematic Parts'!$A$2:$A$3001,0)),"NOT FOUND"))</f>
        <v/>
      </c>
      <c r="F2309" s="9" t="str">
        <f aca="false">IF($A2309="","",IFERROR(INDEX('2. Schematic Parts'!$C$2:$C$3001,MATCH($A2309,'2. Schematic Parts'!$A$2:$A$3001,0))&amp;"","NOT FOUND"))</f>
        <v/>
      </c>
      <c r="G2309" s="9" t="str">
        <f aca="false">IF($A2309="","",IFERROR(INDEX('2. Schematic Parts'!$D$2:$D$3001,MATCH($A2309,'2. Schematic Parts'!$A$2:$A$3001,0))&amp;"","NOT FOUND"))</f>
        <v/>
      </c>
      <c r="H2309" s="9" t="str">
        <f aca="false">IF($A2309="","",IF(COUNTIF('2. Schematic Parts'!$A$2:$A$3001,$A2309)=0,"NOT IN SCHEMATIC","OK"))</f>
        <v/>
      </c>
      <c r="I2309" s="9" t="str">
        <f aca="false">IF($A2309="","",IF($H2309="NOT IN SCHEMATIC","",IF(UPPER(TRIM($C2309))=UPPER(TRIM($E2309)),"OK","MISMATCH")))</f>
        <v/>
      </c>
      <c r="J2309" s="9" t="str">
        <f aca="false">IF($A2309="","",IF($H2309="NOT IN SCHEMATIC","",IF($F2309="","NO SCH DECAL",IF($D2309="","",IF(UPPER(TRIM($D2309))=UPPER(TRIM($F2309)),"OK","MISMATCH")))))</f>
        <v/>
      </c>
      <c r="K2309" s="16" t="str">
        <f aca="false">IF($A2309="","",SUMPRODUCT(--ISNUMBER(SEARCH(","&amp;TRIM($A2309)&amp;",",","&amp;SUBSTITUTE('1. Master BOM'!$D$2:$D$400," ","")&amp;","))))</f>
        <v/>
      </c>
      <c r="L2309" s="16" t="str">
        <f aca="false">IF($A2309="","",IF($K2309&lt;&gt;1,0,SUMPRODUCT(ISNUMBER(SEARCH(","&amp;TRIM($A2309)&amp;",",","&amp;SUBSTITUTE('1. Master BOM'!$D$2:$D$400," ","")&amp;","))*ROW('1. Master BOM'!$D$2:$D$400))))</f>
        <v/>
      </c>
      <c r="M2309" s="9" t="str">
        <f aca="false">IF($A2309="","",IF($K2309=0,"NOT IN BOM",IF($K2309&gt;1,"MULTIPLE BOM LINES","OK")))</f>
        <v/>
      </c>
      <c r="N2309" s="9" t="str">
        <f aca="false">IF($A2309="","",IF($L2309=0,"—",INDEX('1. Master BOM'!$A$1:$A$400,$L2309)))</f>
        <v/>
      </c>
      <c r="O2309" s="9" t="str">
        <f aca="false">IF($A2309="","",IF($L2309=0,"—",INDEX('1. Master BOM'!$B$1:$B$400,$L2309)))</f>
        <v/>
      </c>
      <c r="P2309" s="9" t="str">
        <f aca="false">IF($A2309="","",IF(OR($H2309="NOT IN SCHEMATIC",$O2309="—"),"",IF($G2309="","NO SCH PN",IF(UPPER(TRIM($G2309))=UPPER(TRIM($O2309)),"OK","MISMATCH"))))</f>
        <v/>
      </c>
      <c r="Q2309" s="9" t="str">
        <f aca="false">IF($A2309="","",IF($L2309=0,"—",INDEX('1. Master BOM'!$E$1:$E$400,$L2309)))</f>
        <v/>
      </c>
      <c r="R2309" s="9" t="str">
        <f aca="false">IF($A2309="","",IF($L2309=0,"—",IF(T(INDEX('1. Master BOM'!$F$1:$F$400,$L2309))="","(not set)",INDEX('1. Master BOM'!$F$1:$F$400,$L2309))))</f>
        <v/>
      </c>
      <c r="S2309" s="9" t="str">
        <f aca="false">IF($A2309="","",IF(OR($R2309="—",$R2309="(not set)",$D2309=""),"",IF(ISNUMBER(SEARCH(SUBSTITUTE(SUBSTITUTE(SUBSTITUTE($R2309,"-",""),"_","")," ",""),SUBSTITUTE(SUBSTITUTE(SUBSTITUTE($D2309,"-",""),"_","")," ",""))),"OK","CHECK")))</f>
        <v/>
      </c>
      <c r="T2309" s="9" t="str">
        <f aca="false">IF($A2309="","",IF(OR($H2309="NOT IN SCHEMATIC",$I2309="MISMATCH",$J2309="MISMATCH",$P2309="MISMATCH",$M2309&lt;&gt;"OK"),"REVIEW","OK"))</f>
        <v/>
      </c>
      <c r="U2309" s="14"/>
      <c r="V2309" s="14"/>
      <c r="W2309" s="17"/>
      <c r="X2309" s="14"/>
    </row>
    <row r="2310" customFormat="false" ht="15" hidden="false" customHeight="false" outlineLevel="0" collapsed="false">
      <c r="A2310" s="9" t="str">
        <f aca="false">IF('3. Layout Parts'!$A2310="","",TRIM('3. Layout Parts'!$A2310))</f>
        <v/>
      </c>
      <c r="B2310" s="9" t="str">
        <f aca="false">IF($A2310="","",'3. Layout Parts'!$D2310)</f>
        <v/>
      </c>
      <c r="C2310" s="9" t="str">
        <f aca="false">IF($A2310="","",'3. Layout Parts'!$B2310)</f>
        <v/>
      </c>
      <c r="D2310" s="9" t="str">
        <f aca="false">IF($A2310="","",'3. Layout Parts'!$C2310)</f>
        <v/>
      </c>
      <c r="E2310" s="9" t="str">
        <f aca="false">IF($A2310="","",IFERROR(INDEX('2. Schematic Parts'!$B$2:$B$3001,MATCH($A2310,'2. Schematic Parts'!$A$2:$A$3001,0)),"NOT FOUND"))</f>
        <v/>
      </c>
      <c r="F2310" s="9" t="str">
        <f aca="false">IF($A2310="","",IFERROR(INDEX('2. Schematic Parts'!$C$2:$C$3001,MATCH($A2310,'2. Schematic Parts'!$A$2:$A$3001,0))&amp;"","NOT FOUND"))</f>
        <v/>
      </c>
      <c r="G2310" s="9" t="str">
        <f aca="false">IF($A2310="","",IFERROR(INDEX('2. Schematic Parts'!$D$2:$D$3001,MATCH($A2310,'2. Schematic Parts'!$A$2:$A$3001,0))&amp;"","NOT FOUND"))</f>
        <v/>
      </c>
      <c r="H2310" s="9" t="str">
        <f aca="false">IF($A2310="","",IF(COUNTIF('2. Schematic Parts'!$A$2:$A$3001,$A2310)=0,"NOT IN SCHEMATIC","OK"))</f>
        <v/>
      </c>
      <c r="I2310" s="9" t="str">
        <f aca="false">IF($A2310="","",IF($H2310="NOT IN SCHEMATIC","",IF(UPPER(TRIM($C2310))=UPPER(TRIM($E2310)),"OK","MISMATCH")))</f>
        <v/>
      </c>
      <c r="J2310" s="9" t="str">
        <f aca="false">IF($A2310="","",IF($H2310="NOT IN SCHEMATIC","",IF($F2310="","NO SCH DECAL",IF($D2310="","",IF(UPPER(TRIM($D2310))=UPPER(TRIM($F2310)),"OK","MISMATCH")))))</f>
        <v/>
      </c>
      <c r="K2310" s="16" t="str">
        <f aca="false">IF($A2310="","",SUMPRODUCT(--ISNUMBER(SEARCH(","&amp;TRIM($A2310)&amp;",",","&amp;SUBSTITUTE('1. Master BOM'!$D$2:$D$400," ","")&amp;","))))</f>
        <v/>
      </c>
      <c r="L2310" s="16" t="str">
        <f aca="false">IF($A2310="","",IF($K2310&lt;&gt;1,0,SUMPRODUCT(ISNUMBER(SEARCH(","&amp;TRIM($A2310)&amp;",",","&amp;SUBSTITUTE('1. Master BOM'!$D$2:$D$400," ","")&amp;","))*ROW('1. Master BOM'!$D$2:$D$400))))</f>
        <v/>
      </c>
      <c r="M2310" s="9" t="str">
        <f aca="false">IF($A2310="","",IF($K2310=0,"NOT IN BOM",IF($K2310&gt;1,"MULTIPLE BOM LINES","OK")))</f>
        <v/>
      </c>
      <c r="N2310" s="9" t="str">
        <f aca="false">IF($A2310="","",IF($L2310=0,"—",INDEX('1. Master BOM'!$A$1:$A$400,$L2310)))</f>
        <v/>
      </c>
      <c r="O2310" s="9" t="str">
        <f aca="false">IF($A2310="","",IF($L2310=0,"—",INDEX('1. Master BOM'!$B$1:$B$400,$L2310)))</f>
        <v/>
      </c>
      <c r="P2310" s="9" t="str">
        <f aca="false">IF($A2310="","",IF(OR($H2310="NOT IN SCHEMATIC",$O2310="—"),"",IF($G2310="","NO SCH PN",IF(UPPER(TRIM($G2310))=UPPER(TRIM($O2310)),"OK","MISMATCH"))))</f>
        <v/>
      </c>
      <c r="Q2310" s="9" t="str">
        <f aca="false">IF($A2310="","",IF($L2310=0,"—",INDEX('1. Master BOM'!$E$1:$E$400,$L2310)))</f>
        <v/>
      </c>
      <c r="R2310" s="9" t="str">
        <f aca="false">IF($A2310="","",IF($L2310=0,"—",IF(T(INDEX('1. Master BOM'!$F$1:$F$400,$L2310))="","(not set)",INDEX('1. Master BOM'!$F$1:$F$400,$L2310))))</f>
        <v/>
      </c>
      <c r="S2310" s="9" t="str">
        <f aca="false">IF($A2310="","",IF(OR($R2310="—",$R2310="(not set)",$D2310=""),"",IF(ISNUMBER(SEARCH(SUBSTITUTE(SUBSTITUTE(SUBSTITUTE($R2310,"-",""),"_","")," ",""),SUBSTITUTE(SUBSTITUTE(SUBSTITUTE($D2310,"-",""),"_","")," ",""))),"OK","CHECK")))</f>
        <v/>
      </c>
      <c r="T2310" s="9" t="str">
        <f aca="false">IF($A2310="","",IF(OR($H2310="NOT IN SCHEMATIC",$I2310="MISMATCH",$J2310="MISMATCH",$P2310="MISMATCH",$M2310&lt;&gt;"OK"),"REVIEW","OK"))</f>
        <v/>
      </c>
      <c r="U2310" s="14"/>
      <c r="V2310" s="14"/>
      <c r="W2310" s="17"/>
      <c r="X2310" s="14"/>
    </row>
    <row r="2311" customFormat="false" ht="15" hidden="false" customHeight="false" outlineLevel="0" collapsed="false">
      <c r="A2311" s="9" t="str">
        <f aca="false">IF('3. Layout Parts'!$A2311="","",TRIM('3. Layout Parts'!$A2311))</f>
        <v/>
      </c>
      <c r="B2311" s="9" t="str">
        <f aca="false">IF($A2311="","",'3. Layout Parts'!$D2311)</f>
        <v/>
      </c>
      <c r="C2311" s="9" t="str">
        <f aca="false">IF($A2311="","",'3. Layout Parts'!$B2311)</f>
        <v/>
      </c>
      <c r="D2311" s="9" t="str">
        <f aca="false">IF($A2311="","",'3. Layout Parts'!$C2311)</f>
        <v/>
      </c>
      <c r="E2311" s="9" t="str">
        <f aca="false">IF($A2311="","",IFERROR(INDEX('2. Schematic Parts'!$B$2:$B$3001,MATCH($A2311,'2. Schematic Parts'!$A$2:$A$3001,0)),"NOT FOUND"))</f>
        <v/>
      </c>
      <c r="F2311" s="9" t="str">
        <f aca="false">IF($A2311="","",IFERROR(INDEX('2. Schematic Parts'!$C$2:$C$3001,MATCH($A2311,'2. Schematic Parts'!$A$2:$A$3001,0))&amp;"","NOT FOUND"))</f>
        <v/>
      </c>
      <c r="G2311" s="9" t="str">
        <f aca="false">IF($A2311="","",IFERROR(INDEX('2. Schematic Parts'!$D$2:$D$3001,MATCH($A2311,'2. Schematic Parts'!$A$2:$A$3001,0))&amp;"","NOT FOUND"))</f>
        <v/>
      </c>
      <c r="H2311" s="9" t="str">
        <f aca="false">IF($A2311="","",IF(COUNTIF('2. Schematic Parts'!$A$2:$A$3001,$A2311)=0,"NOT IN SCHEMATIC","OK"))</f>
        <v/>
      </c>
      <c r="I2311" s="9" t="str">
        <f aca="false">IF($A2311="","",IF($H2311="NOT IN SCHEMATIC","",IF(UPPER(TRIM($C2311))=UPPER(TRIM($E2311)),"OK","MISMATCH")))</f>
        <v/>
      </c>
      <c r="J2311" s="9" t="str">
        <f aca="false">IF($A2311="","",IF($H2311="NOT IN SCHEMATIC","",IF($F2311="","NO SCH DECAL",IF($D2311="","",IF(UPPER(TRIM($D2311))=UPPER(TRIM($F2311)),"OK","MISMATCH")))))</f>
        <v/>
      </c>
      <c r="K2311" s="16" t="str">
        <f aca="false">IF($A2311="","",SUMPRODUCT(--ISNUMBER(SEARCH(","&amp;TRIM($A2311)&amp;",",","&amp;SUBSTITUTE('1. Master BOM'!$D$2:$D$400," ","")&amp;","))))</f>
        <v/>
      </c>
      <c r="L2311" s="16" t="str">
        <f aca="false">IF($A2311="","",IF($K2311&lt;&gt;1,0,SUMPRODUCT(ISNUMBER(SEARCH(","&amp;TRIM($A2311)&amp;",",","&amp;SUBSTITUTE('1. Master BOM'!$D$2:$D$400," ","")&amp;","))*ROW('1. Master BOM'!$D$2:$D$400))))</f>
        <v/>
      </c>
      <c r="M2311" s="9" t="str">
        <f aca="false">IF($A2311="","",IF($K2311=0,"NOT IN BOM",IF($K2311&gt;1,"MULTIPLE BOM LINES","OK")))</f>
        <v/>
      </c>
      <c r="N2311" s="9" t="str">
        <f aca="false">IF($A2311="","",IF($L2311=0,"—",INDEX('1. Master BOM'!$A$1:$A$400,$L2311)))</f>
        <v/>
      </c>
      <c r="O2311" s="9" t="str">
        <f aca="false">IF($A2311="","",IF($L2311=0,"—",INDEX('1. Master BOM'!$B$1:$B$400,$L2311)))</f>
        <v/>
      </c>
      <c r="P2311" s="9" t="str">
        <f aca="false">IF($A2311="","",IF(OR($H2311="NOT IN SCHEMATIC",$O2311="—"),"",IF($G2311="","NO SCH PN",IF(UPPER(TRIM($G2311))=UPPER(TRIM($O2311)),"OK","MISMATCH"))))</f>
        <v/>
      </c>
      <c r="Q2311" s="9" t="str">
        <f aca="false">IF($A2311="","",IF($L2311=0,"—",INDEX('1. Master BOM'!$E$1:$E$400,$L2311)))</f>
        <v/>
      </c>
      <c r="R2311" s="9" t="str">
        <f aca="false">IF($A2311="","",IF($L2311=0,"—",IF(T(INDEX('1. Master BOM'!$F$1:$F$400,$L2311))="","(not set)",INDEX('1. Master BOM'!$F$1:$F$400,$L2311))))</f>
        <v/>
      </c>
      <c r="S2311" s="9" t="str">
        <f aca="false">IF($A2311="","",IF(OR($R2311="—",$R2311="(not set)",$D2311=""),"",IF(ISNUMBER(SEARCH(SUBSTITUTE(SUBSTITUTE(SUBSTITUTE($R2311,"-",""),"_","")," ",""),SUBSTITUTE(SUBSTITUTE(SUBSTITUTE($D2311,"-",""),"_","")," ",""))),"OK","CHECK")))</f>
        <v/>
      </c>
      <c r="T2311" s="9" t="str">
        <f aca="false">IF($A2311="","",IF(OR($H2311="NOT IN SCHEMATIC",$I2311="MISMATCH",$J2311="MISMATCH",$P2311="MISMATCH",$M2311&lt;&gt;"OK"),"REVIEW","OK"))</f>
        <v/>
      </c>
      <c r="U2311" s="14"/>
      <c r="V2311" s="14"/>
      <c r="W2311" s="17"/>
      <c r="X2311" s="14"/>
    </row>
    <row r="2312" customFormat="false" ht="15" hidden="false" customHeight="false" outlineLevel="0" collapsed="false">
      <c r="A2312" s="9" t="str">
        <f aca="false">IF('3. Layout Parts'!$A2312="","",TRIM('3. Layout Parts'!$A2312))</f>
        <v/>
      </c>
      <c r="B2312" s="9" t="str">
        <f aca="false">IF($A2312="","",'3. Layout Parts'!$D2312)</f>
        <v/>
      </c>
      <c r="C2312" s="9" t="str">
        <f aca="false">IF($A2312="","",'3. Layout Parts'!$B2312)</f>
        <v/>
      </c>
      <c r="D2312" s="9" t="str">
        <f aca="false">IF($A2312="","",'3. Layout Parts'!$C2312)</f>
        <v/>
      </c>
      <c r="E2312" s="9" t="str">
        <f aca="false">IF($A2312="","",IFERROR(INDEX('2. Schematic Parts'!$B$2:$B$3001,MATCH($A2312,'2. Schematic Parts'!$A$2:$A$3001,0)),"NOT FOUND"))</f>
        <v/>
      </c>
      <c r="F2312" s="9" t="str">
        <f aca="false">IF($A2312="","",IFERROR(INDEX('2. Schematic Parts'!$C$2:$C$3001,MATCH($A2312,'2. Schematic Parts'!$A$2:$A$3001,0))&amp;"","NOT FOUND"))</f>
        <v/>
      </c>
      <c r="G2312" s="9" t="str">
        <f aca="false">IF($A2312="","",IFERROR(INDEX('2. Schematic Parts'!$D$2:$D$3001,MATCH($A2312,'2. Schematic Parts'!$A$2:$A$3001,0))&amp;"","NOT FOUND"))</f>
        <v/>
      </c>
      <c r="H2312" s="9" t="str">
        <f aca="false">IF($A2312="","",IF(COUNTIF('2. Schematic Parts'!$A$2:$A$3001,$A2312)=0,"NOT IN SCHEMATIC","OK"))</f>
        <v/>
      </c>
      <c r="I2312" s="9" t="str">
        <f aca="false">IF($A2312="","",IF($H2312="NOT IN SCHEMATIC","",IF(UPPER(TRIM($C2312))=UPPER(TRIM($E2312)),"OK","MISMATCH")))</f>
        <v/>
      </c>
      <c r="J2312" s="9" t="str">
        <f aca="false">IF($A2312="","",IF($H2312="NOT IN SCHEMATIC","",IF($F2312="","NO SCH DECAL",IF($D2312="","",IF(UPPER(TRIM($D2312))=UPPER(TRIM($F2312)),"OK","MISMATCH")))))</f>
        <v/>
      </c>
      <c r="K2312" s="16" t="str">
        <f aca="false">IF($A2312="","",SUMPRODUCT(--ISNUMBER(SEARCH(","&amp;TRIM($A2312)&amp;",",","&amp;SUBSTITUTE('1. Master BOM'!$D$2:$D$400," ","")&amp;","))))</f>
        <v/>
      </c>
      <c r="L2312" s="16" t="str">
        <f aca="false">IF($A2312="","",IF($K2312&lt;&gt;1,0,SUMPRODUCT(ISNUMBER(SEARCH(","&amp;TRIM($A2312)&amp;",",","&amp;SUBSTITUTE('1. Master BOM'!$D$2:$D$400," ","")&amp;","))*ROW('1. Master BOM'!$D$2:$D$400))))</f>
        <v/>
      </c>
      <c r="M2312" s="9" t="str">
        <f aca="false">IF($A2312="","",IF($K2312=0,"NOT IN BOM",IF($K2312&gt;1,"MULTIPLE BOM LINES","OK")))</f>
        <v/>
      </c>
      <c r="N2312" s="9" t="str">
        <f aca="false">IF($A2312="","",IF($L2312=0,"—",INDEX('1. Master BOM'!$A$1:$A$400,$L2312)))</f>
        <v/>
      </c>
      <c r="O2312" s="9" t="str">
        <f aca="false">IF($A2312="","",IF($L2312=0,"—",INDEX('1. Master BOM'!$B$1:$B$400,$L2312)))</f>
        <v/>
      </c>
      <c r="P2312" s="9" t="str">
        <f aca="false">IF($A2312="","",IF(OR($H2312="NOT IN SCHEMATIC",$O2312="—"),"",IF($G2312="","NO SCH PN",IF(UPPER(TRIM($G2312))=UPPER(TRIM($O2312)),"OK","MISMATCH"))))</f>
        <v/>
      </c>
      <c r="Q2312" s="9" t="str">
        <f aca="false">IF($A2312="","",IF($L2312=0,"—",INDEX('1. Master BOM'!$E$1:$E$400,$L2312)))</f>
        <v/>
      </c>
      <c r="R2312" s="9" t="str">
        <f aca="false">IF($A2312="","",IF($L2312=0,"—",IF(T(INDEX('1. Master BOM'!$F$1:$F$400,$L2312))="","(not set)",INDEX('1. Master BOM'!$F$1:$F$400,$L2312))))</f>
        <v/>
      </c>
      <c r="S2312" s="9" t="str">
        <f aca="false">IF($A2312="","",IF(OR($R2312="—",$R2312="(not set)",$D2312=""),"",IF(ISNUMBER(SEARCH(SUBSTITUTE(SUBSTITUTE(SUBSTITUTE($R2312,"-",""),"_","")," ",""),SUBSTITUTE(SUBSTITUTE(SUBSTITUTE($D2312,"-",""),"_","")," ",""))),"OK","CHECK")))</f>
        <v/>
      </c>
      <c r="T2312" s="9" t="str">
        <f aca="false">IF($A2312="","",IF(OR($H2312="NOT IN SCHEMATIC",$I2312="MISMATCH",$J2312="MISMATCH",$P2312="MISMATCH",$M2312&lt;&gt;"OK"),"REVIEW","OK"))</f>
        <v/>
      </c>
      <c r="U2312" s="14"/>
      <c r="V2312" s="14"/>
      <c r="W2312" s="17"/>
      <c r="X2312" s="14"/>
    </row>
    <row r="2313" customFormat="false" ht="15" hidden="false" customHeight="false" outlineLevel="0" collapsed="false">
      <c r="A2313" s="9" t="str">
        <f aca="false">IF('3. Layout Parts'!$A2313="","",TRIM('3. Layout Parts'!$A2313))</f>
        <v/>
      </c>
      <c r="B2313" s="9" t="str">
        <f aca="false">IF($A2313="","",'3. Layout Parts'!$D2313)</f>
        <v/>
      </c>
      <c r="C2313" s="9" t="str">
        <f aca="false">IF($A2313="","",'3. Layout Parts'!$B2313)</f>
        <v/>
      </c>
      <c r="D2313" s="9" t="str">
        <f aca="false">IF($A2313="","",'3. Layout Parts'!$C2313)</f>
        <v/>
      </c>
      <c r="E2313" s="9" t="str">
        <f aca="false">IF($A2313="","",IFERROR(INDEX('2. Schematic Parts'!$B$2:$B$3001,MATCH($A2313,'2. Schematic Parts'!$A$2:$A$3001,0)),"NOT FOUND"))</f>
        <v/>
      </c>
      <c r="F2313" s="9" t="str">
        <f aca="false">IF($A2313="","",IFERROR(INDEX('2. Schematic Parts'!$C$2:$C$3001,MATCH($A2313,'2. Schematic Parts'!$A$2:$A$3001,0))&amp;"","NOT FOUND"))</f>
        <v/>
      </c>
      <c r="G2313" s="9" t="str">
        <f aca="false">IF($A2313="","",IFERROR(INDEX('2. Schematic Parts'!$D$2:$D$3001,MATCH($A2313,'2. Schematic Parts'!$A$2:$A$3001,0))&amp;"","NOT FOUND"))</f>
        <v/>
      </c>
      <c r="H2313" s="9" t="str">
        <f aca="false">IF($A2313="","",IF(COUNTIF('2. Schematic Parts'!$A$2:$A$3001,$A2313)=0,"NOT IN SCHEMATIC","OK"))</f>
        <v/>
      </c>
      <c r="I2313" s="9" t="str">
        <f aca="false">IF($A2313="","",IF($H2313="NOT IN SCHEMATIC","",IF(UPPER(TRIM($C2313))=UPPER(TRIM($E2313)),"OK","MISMATCH")))</f>
        <v/>
      </c>
      <c r="J2313" s="9" t="str">
        <f aca="false">IF($A2313="","",IF($H2313="NOT IN SCHEMATIC","",IF($F2313="","NO SCH DECAL",IF($D2313="","",IF(UPPER(TRIM($D2313))=UPPER(TRIM($F2313)),"OK","MISMATCH")))))</f>
        <v/>
      </c>
      <c r="K2313" s="16" t="str">
        <f aca="false">IF($A2313="","",SUMPRODUCT(--ISNUMBER(SEARCH(","&amp;TRIM($A2313)&amp;",",","&amp;SUBSTITUTE('1. Master BOM'!$D$2:$D$400," ","")&amp;","))))</f>
        <v/>
      </c>
      <c r="L2313" s="16" t="str">
        <f aca="false">IF($A2313="","",IF($K2313&lt;&gt;1,0,SUMPRODUCT(ISNUMBER(SEARCH(","&amp;TRIM($A2313)&amp;",",","&amp;SUBSTITUTE('1. Master BOM'!$D$2:$D$400," ","")&amp;","))*ROW('1. Master BOM'!$D$2:$D$400))))</f>
        <v/>
      </c>
      <c r="M2313" s="9" t="str">
        <f aca="false">IF($A2313="","",IF($K2313=0,"NOT IN BOM",IF($K2313&gt;1,"MULTIPLE BOM LINES","OK")))</f>
        <v/>
      </c>
      <c r="N2313" s="9" t="str">
        <f aca="false">IF($A2313="","",IF($L2313=0,"—",INDEX('1. Master BOM'!$A$1:$A$400,$L2313)))</f>
        <v/>
      </c>
      <c r="O2313" s="9" t="str">
        <f aca="false">IF($A2313="","",IF($L2313=0,"—",INDEX('1. Master BOM'!$B$1:$B$400,$L2313)))</f>
        <v/>
      </c>
      <c r="P2313" s="9" t="str">
        <f aca="false">IF($A2313="","",IF(OR($H2313="NOT IN SCHEMATIC",$O2313="—"),"",IF($G2313="","NO SCH PN",IF(UPPER(TRIM($G2313))=UPPER(TRIM($O2313)),"OK","MISMATCH"))))</f>
        <v/>
      </c>
      <c r="Q2313" s="9" t="str">
        <f aca="false">IF($A2313="","",IF($L2313=0,"—",INDEX('1. Master BOM'!$E$1:$E$400,$L2313)))</f>
        <v/>
      </c>
      <c r="R2313" s="9" t="str">
        <f aca="false">IF($A2313="","",IF($L2313=0,"—",IF(T(INDEX('1. Master BOM'!$F$1:$F$400,$L2313))="","(not set)",INDEX('1. Master BOM'!$F$1:$F$400,$L2313))))</f>
        <v/>
      </c>
      <c r="S2313" s="9" t="str">
        <f aca="false">IF($A2313="","",IF(OR($R2313="—",$R2313="(not set)",$D2313=""),"",IF(ISNUMBER(SEARCH(SUBSTITUTE(SUBSTITUTE(SUBSTITUTE($R2313,"-",""),"_","")," ",""),SUBSTITUTE(SUBSTITUTE(SUBSTITUTE($D2313,"-",""),"_","")," ",""))),"OK","CHECK")))</f>
        <v/>
      </c>
      <c r="T2313" s="9" t="str">
        <f aca="false">IF($A2313="","",IF(OR($H2313="NOT IN SCHEMATIC",$I2313="MISMATCH",$J2313="MISMATCH",$P2313="MISMATCH",$M2313&lt;&gt;"OK"),"REVIEW","OK"))</f>
        <v/>
      </c>
      <c r="U2313" s="14"/>
      <c r="V2313" s="14"/>
      <c r="W2313" s="17"/>
      <c r="X2313" s="14"/>
    </row>
    <row r="2314" customFormat="false" ht="15" hidden="false" customHeight="false" outlineLevel="0" collapsed="false">
      <c r="A2314" s="9" t="str">
        <f aca="false">IF('3. Layout Parts'!$A2314="","",TRIM('3. Layout Parts'!$A2314))</f>
        <v/>
      </c>
      <c r="B2314" s="9" t="str">
        <f aca="false">IF($A2314="","",'3. Layout Parts'!$D2314)</f>
        <v/>
      </c>
      <c r="C2314" s="9" t="str">
        <f aca="false">IF($A2314="","",'3. Layout Parts'!$B2314)</f>
        <v/>
      </c>
      <c r="D2314" s="9" t="str">
        <f aca="false">IF($A2314="","",'3. Layout Parts'!$C2314)</f>
        <v/>
      </c>
      <c r="E2314" s="9" t="str">
        <f aca="false">IF($A2314="","",IFERROR(INDEX('2. Schematic Parts'!$B$2:$B$3001,MATCH($A2314,'2. Schematic Parts'!$A$2:$A$3001,0)),"NOT FOUND"))</f>
        <v/>
      </c>
      <c r="F2314" s="9" t="str">
        <f aca="false">IF($A2314="","",IFERROR(INDEX('2. Schematic Parts'!$C$2:$C$3001,MATCH($A2314,'2. Schematic Parts'!$A$2:$A$3001,0))&amp;"","NOT FOUND"))</f>
        <v/>
      </c>
      <c r="G2314" s="9" t="str">
        <f aca="false">IF($A2314="","",IFERROR(INDEX('2. Schematic Parts'!$D$2:$D$3001,MATCH($A2314,'2. Schematic Parts'!$A$2:$A$3001,0))&amp;"","NOT FOUND"))</f>
        <v/>
      </c>
      <c r="H2314" s="9" t="str">
        <f aca="false">IF($A2314="","",IF(COUNTIF('2. Schematic Parts'!$A$2:$A$3001,$A2314)=0,"NOT IN SCHEMATIC","OK"))</f>
        <v/>
      </c>
      <c r="I2314" s="9" t="str">
        <f aca="false">IF($A2314="","",IF($H2314="NOT IN SCHEMATIC","",IF(UPPER(TRIM($C2314))=UPPER(TRIM($E2314)),"OK","MISMATCH")))</f>
        <v/>
      </c>
      <c r="J2314" s="9" t="str">
        <f aca="false">IF($A2314="","",IF($H2314="NOT IN SCHEMATIC","",IF($F2314="","NO SCH DECAL",IF($D2314="","",IF(UPPER(TRIM($D2314))=UPPER(TRIM($F2314)),"OK","MISMATCH")))))</f>
        <v/>
      </c>
      <c r="K2314" s="16" t="str">
        <f aca="false">IF($A2314="","",SUMPRODUCT(--ISNUMBER(SEARCH(","&amp;TRIM($A2314)&amp;",",","&amp;SUBSTITUTE('1. Master BOM'!$D$2:$D$400," ","")&amp;","))))</f>
        <v/>
      </c>
      <c r="L2314" s="16" t="str">
        <f aca="false">IF($A2314="","",IF($K2314&lt;&gt;1,0,SUMPRODUCT(ISNUMBER(SEARCH(","&amp;TRIM($A2314)&amp;",",","&amp;SUBSTITUTE('1. Master BOM'!$D$2:$D$400," ","")&amp;","))*ROW('1. Master BOM'!$D$2:$D$400))))</f>
        <v/>
      </c>
      <c r="M2314" s="9" t="str">
        <f aca="false">IF($A2314="","",IF($K2314=0,"NOT IN BOM",IF($K2314&gt;1,"MULTIPLE BOM LINES","OK")))</f>
        <v/>
      </c>
      <c r="N2314" s="9" t="str">
        <f aca="false">IF($A2314="","",IF($L2314=0,"—",INDEX('1. Master BOM'!$A$1:$A$400,$L2314)))</f>
        <v/>
      </c>
      <c r="O2314" s="9" t="str">
        <f aca="false">IF($A2314="","",IF($L2314=0,"—",INDEX('1. Master BOM'!$B$1:$B$400,$L2314)))</f>
        <v/>
      </c>
      <c r="P2314" s="9" t="str">
        <f aca="false">IF($A2314="","",IF(OR($H2314="NOT IN SCHEMATIC",$O2314="—"),"",IF($G2314="","NO SCH PN",IF(UPPER(TRIM($G2314))=UPPER(TRIM($O2314)),"OK","MISMATCH"))))</f>
        <v/>
      </c>
      <c r="Q2314" s="9" t="str">
        <f aca="false">IF($A2314="","",IF($L2314=0,"—",INDEX('1. Master BOM'!$E$1:$E$400,$L2314)))</f>
        <v/>
      </c>
      <c r="R2314" s="9" t="str">
        <f aca="false">IF($A2314="","",IF($L2314=0,"—",IF(T(INDEX('1. Master BOM'!$F$1:$F$400,$L2314))="","(not set)",INDEX('1. Master BOM'!$F$1:$F$400,$L2314))))</f>
        <v/>
      </c>
      <c r="S2314" s="9" t="str">
        <f aca="false">IF($A2314="","",IF(OR($R2314="—",$R2314="(not set)",$D2314=""),"",IF(ISNUMBER(SEARCH(SUBSTITUTE(SUBSTITUTE(SUBSTITUTE($R2314,"-",""),"_","")," ",""),SUBSTITUTE(SUBSTITUTE(SUBSTITUTE($D2314,"-",""),"_","")," ",""))),"OK","CHECK")))</f>
        <v/>
      </c>
      <c r="T2314" s="9" t="str">
        <f aca="false">IF($A2314="","",IF(OR($H2314="NOT IN SCHEMATIC",$I2314="MISMATCH",$J2314="MISMATCH",$P2314="MISMATCH",$M2314&lt;&gt;"OK"),"REVIEW","OK"))</f>
        <v/>
      </c>
      <c r="U2314" s="14"/>
      <c r="V2314" s="14"/>
      <c r="W2314" s="17"/>
      <c r="X2314" s="14"/>
    </row>
    <row r="2315" customFormat="false" ht="15" hidden="false" customHeight="false" outlineLevel="0" collapsed="false">
      <c r="A2315" s="9" t="str">
        <f aca="false">IF('3. Layout Parts'!$A2315="","",TRIM('3. Layout Parts'!$A2315))</f>
        <v/>
      </c>
      <c r="B2315" s="9" t="str">
        <f aca="false">IF($A2315="","",'3. Layout Parts'!$D2315)</f>
        <v/>
      </c>
      <c r="C2315" s="9" t="str">
        <f aca="false">IF($A2315="","",'3. Layout Parts'!$B2315)</f>
        <v/>
      </c>
      <c r="D2315" s="9" t="str">
        <f aca="false">IF($A2315="","",'3. Layout Parts'!$C2315)</f>
        <v/>
      </c>
      <c r="E2315" s="9" t="str">
        <f aca="false">IF($A2315="","",IFERROR(INDEX('2. Schematic Parts'!$B$2:$B$3001,MATCH($A2315,'2. Schematic Parts'!$A$2:$A$3001,0)),"NOT FOUND"))</f>
        <v/>
      </c>
      <c r="F2315" s="9" t="str">
        <f aca="false">IF($A2315="","",IFERROR(INDEX('2. Schematic Parts'!$C$2:$C$3001,MATCH($A2315,'2. Schematic Parts'!$A$2:$A$3001,0))&amp;"","NOT FOUND"))</f>
        <v/>
      </c>
      <c r="G2315" s="9" t="str">
        <f aca="false">IF($A2315="","",IFERROR(INDEX('2. Schematic Parts'!$D$2:$D$3001,MATCH($A2315,'2. Schematic Parts'!$A$2:$A$3001,0))&amp;"","NOT FOUND"))</f>
        <v/>
      </c>
      <c r="H2315" s="9" t="str">
        <f aca="false">IF($A2315="","",IF(COUNTIF('2. Schematic Parts'!$A$2:$A$3001,$A2315)=0,"NOT IN SCHEMATIC","OK"))</f>
        <v/>
      </c>
      <c r="I2315" s="9" t="str">
        <f aca="false">IF($A2315="","",IF($H2315="NOT IN SCHEMATIC","",IF(UPPER(TRIM($C2315))=UPPER(TRIM($E2315)),"OK","MISMATCH")))</f>
        <v/>
      </c>
      <c r="J2315" s="9" t="str">
        <f aca="false">IF($A2315="","",IF($H2315="NOT IN SCHEMATIC","",IF($F2315="","NO SCH DECAL",IF($D2315="","",IF(UPPER(TRIM($D2315))=UPPER(TRIM($F2315)),"OK","MISMATCH")))))</f>
        <v/>
      </c>
      <c r="K2315" s="16" t="str">
        <f aca="false">IF($A2315="","",SUMPRODUCT(--ISNUMBER(SEARCH(","&amp;TRIM($A2315)&amp;",",","&amp;SUBSTITUTE('1. Master BOM'!$D$2:$D$400," ","")&amp;","))))</f>
        <v/>
      </c>
      <c r="L2315" s="16" t="str">
        <f aca="false">IF($A2315="","",IF($K2315&lt;&gt;1,0,SUMPRODUCT(ISNUMBER(SEARCH(","&amp;TRIM($A2315)&amp;",",","&amp;SUBSTITUTE('1. Master BOM'!$D$2:$D$400," ","")&amp;","))*ROW('1. Master BOM'!$D$2:$D$400))))</f>
        <v/>
      </c>
      <c r="M2315" s="9" t="str">
        <f aca="false">IF($A2315="","",IF($K2315=0,"NOT IN BOM",IF($K2315&gt;1,"MULTIPLE BOM LINES","OK")))</f>
        <v/>
      </c>
      <c r="N2315" s="9" t="str">
        <f aca="false">IF($A2315="","",IF($L2315=0,"—",INDEX('1. Master BOM'!$A$1:$A$400,$L2315)))</f>
        <v/>
      </c>
      <c r="O2315" s="9" t="str">
        <f aca="false">IF($A2315="","",IF($L2315=0,"—",INDEX('1. Master BOM'!$B$1:$B$400,$L2315)))</f>
        <v/>
      </c>
      <c r="P2315" s="9" t="str">
        <f aca="false">IF($A2315="","",IF(OR($H2315="NOT IN SCHEMATIC",$O2315="—"),"",IF($G2315="","NO SCH PN",IF(UPPER(TRIM($G2315))=UPPER(TRIM($O2315)),"OK","MISMATCH"))))</f>
        <v/>
      </c>
      <c r="Q2315" s="9" t="str">
        <f aca="false">IF($A2315="","",IF($L2315=0,"—",INDEX('1. Master BOM'!$E$1:$E$400,$L2315)))</f>
        <v/>
      </c>
      <c r="R2315" s="9" t="str">
        <f aca="false">IF($A2315="","",IF($L2315=0,"—",IF(T(INDEX('1. Master BOM'!$F$1:$F$400,$L2315))="","(not set)",INDEX('1. Master BOM'!$F$1:$F$400,$L2315))))</f>
        <v/>
      </c>
      <c r="S2315" s="9" t="str">
        <f aca="false">IF($A2315="","",IF(OR($R2315="—",$R2315="(not set)",$D2315=""),"",IF(ISNUMBER(SEARCH(SUBSTITUTE(SUBSTITUTE(SUBSTITUTE($R2315,"-",""),"_","")," ",""),SUBSTITUTE(SUBSTITUTE(SUBSTITUTE($D2315,"-",""),"_","")," ",""))),"OK","CHECK")))</f>
        <v/>
      </c>
      <c r="T2315" s="9" t="str">
        <f aca="false">IF($A2315="","",IF(OR($H2315="NOT IN SCHEMATIC",$I2315="MISMATCH",$J2315="MISMATCH",$P2315="MISMATCH",$M2315&lt;&gt;"OK"),"REVIEW","OK"))</f>
        <v/>
      </c>
      <c r="U2315" s="14"/>
      <c r="V2315" s="14"/>
      <c r="W2315" s="17"/>
      <c r="X2315" s="14"/>
    </row>
    <row r="2316" customFormat="false" ht="15" hidden="false" customHeight="false" outlineLevel="0" collapsed="false">
      <c r="A2316" s="9" t="str">
        <f aca="false">IF('3. Layout Parts'!$A2316="","",TRIM('3. Layout Parts'!$A2316))</f>
        <v/>
      </c>
      <c r="B2316" s="9" t="str">
        <f aca="false">IF($A2316="","",'3. Layout Parts'!$D2316)</f>
        <v/>
      </c>
      <c r="C2316" s="9" t="str">
        <f aca="false">IF($A2316="","",'3. Layout Parts'!$B2316)</f>
        <v/>
      </c>
      <c r="D2316" s="9" t="str">
        <f aca="false">IF($A2316="","",'3. Layout Parts'!$C2316)</f>
        <v/>
      </c>
      <c r="E2316" s="9" t="str">
        <f aca="false">IF($A2316="","",IFERROR(INDEX('2. Schematic Parts'!$B$2:$B$3001,MATCH($A2316,'2. Schematic Parts'!$A$2:$A$3001,0)),"NOT FOUND"))</f>
        <v/>
      </c>
      <c r="F2316" s="9" t="str">
        <f aca="false">IF($A2316="","",IFERROR(INDEX('2. Schematic Parts'!$C$2:$C$3001,MATCH($A2316,'2. Schematic Parts'!$A$2:$A$3001,0))&amp;"","NOT FOUND"))</f>
        <v/>
      </c>
      <c r="G2316" s="9" t="str">
        <f aca="false">IF($A2316="","",IFERROR(INDEX('2. Schematic Parts'!$D$2:$D$3001,MATCH($A2316,'2. Schematic Parts'!$A$2:$A$3001,0))&amp;"","NOT FOUND"))</f>
        <v/>
      </c>
      <c r="H2316" s="9" t="str">
        <f aca="false">IF($A2316="","",IF(COUNTIF('2. Schematic Parts'!$A$2:$A$3001,$A2316)=0,"NOT IN SCHEMATIC","OK"))</f>
        <v/>
      </c>
      <c r="I2316" s="9" t="str">
        <f aca="false">IF($A2316="","",IF($H2316="NOT IN SCHEMATIC","",IF(UPPER(TRIM($C2316))=UPPER(TRIM($E2316)),"OK","MISMATCH")))</f>
        <v/>
      </c>
      <c r="J2316" s="9" t="str">
        <f aca="false">IF($A2316="","",IF($H2316="NOT IN SCHEMATIC","",IF($F2316="","NO SCH DECAL",IF($D2316="","",IF(UPPER(TRIM($D2316))=UPPER(TRIM($F2316)),"OK","MISMATCH")))))</f>
        <v/>
      </c>
      <c r="K2316" s="16" t="str">
        <f aca="false">IF($A2316="","",SUMPRODUCT(--ISNUMBER(SEARCH(","&amp;TRIM($A2316)&amp;",",","&amp;SUBSTITUTE('1. Master BOM'!$D$2:$D$400," ","")&amp;","))))</f>
        <v/>
      </c>
      <c r="L2316" s="16" t="str">
        <f aca="false">IF($A2316="","",IF($K2316&lt;&gt;1,0,SUMPRODUCT(ISNUMBER(SEARCH(","&amp;TRIM($A2316)&amp;",",","&amp;SUBSTITUTE('1. Master BOM'!$D$2:$D$400," ","")&amp;","))*ROW('1. Master BOM'!$D$2:$D$400))))</f>
        <v/>
      </c>
      <c r="M2316" s="9" t="str">
        <f aca="false">IF($A2316="","",IF($K2316=0,"NOT IN BOM",IF($K2316&gt;1,"MULTIPLE BOM LINES","OK")))</f>
        <v/>
      </c>
      <c r="N2316" s="9" t="str">
        <f aca="false">IF($A2316="","",IF($L2316=0,"—",INDEX('1. Master BOM'!$A$1:$A$400,$L2316)))</f>
        <v/>
      </c>
      <c r="O2316" s="9" t="str">
        <f aca="false">IF($A2316="","",IF($L2316=0,"—",INDEX('1. Master BOM'!$B$1:$B$400,$L2316)))</f>
        <v/>
      </c>
      <c r="P2316" s="9" t="str">
        <f aca="false">IF($A2316="","",IF(OR($H2316="NOT IN SCHEMATIC",$O2316="—"),"",IF($G2316="","NO SCH PN",IF(UPPER(TRIM($G2316))=UPPER(TRIM($O2316)),"OK","MISMATCH"))))</f>
        <v/>
      </c>
      <c r="Q2316" s="9" t="str">
        <f aca="false">IF($A2316="","",IF($L2316=0,"—",INDEX('1. Master BOM'!$E$1:$E$400,$L2316)))</f>
        <v/>
      </c>
      <c r="R2316" s="9" t="str">
        <f aca="false">IF($A2316="","",IF($L2316=0,"—",IF(T(INDEX('1. Master BOM'!$F$1:$F$400,$L2316))="","(not set)",INDEX('1. Master BOM'!$F$1:$F$400,$L2316))))</f>
        <v/>
      </c>
      <c r="S2316" s="9" t="str">
        <f aca="false">IF($A2316="","",IF(OR($R2316="—",$R2316="(not set)",$D2316=""),"",IF(ISNUMBER(SEARCH(SUBSTITUTE(SUBSTITUTE(SUBSTITUTE($R2316,"-",""),"_","")," ",""),SUBSTITUTE(SUBSTITUTE(SUBSTITUTE($D2316,"-",""),"_","")," ",""))),"OK","CHECK")))</f>
        <v/>
      </c>
      <c r="T2316" s="9" t="str">
        <f aca="false">IF($A2316="","",IF(OR($H2316="NOT IN SCHEMATIC",$I2316="MISMATCH",$J2316="MISMATCH",$P2316="MISMATCH",$M2316&lt;&gt;"OK"),"REVIEW","OK"))</f>
        <v/>
      </c>
      <c r="U2316" s="14"/>
      <c r="V2316" s="14"/>
      <c r="W2316" s="17"/>
      <c r="X2316" s="14"/>
    </row>
    <row r="2317" customFormat="false" ht="15" hidden="false" customHeight="false" outlineLevel="0" collapsed="false">
      <c r="A2317" s="9" t="str">
        <f aca="false">IF('3. Layout Parts'!$A2317="","",TRIM('3. Layout Parts'!$A2317))</f>
        <v/>
      </c>
      <c r="B2317" s="9" t="str">
        <f aca="false">IF($A2317="","",'3. Layout Parts'!$D2317)</f>
        <v/>
      </c>
      <c r="C2317" s="9" t="str">
        <f aca="false">IF($A2317="","",'3. Layout Parts'!$B2317)</f>
        <v/>
      </c>
      <c r="D2317" s="9" t="str">
        <f aca="false">IF($A2317="","",'3. Layout Parts'!$C2317)</f>
        <v/>
      </c>
      <c r="E2317" s="9" t="str">
        <f aca="false">IF($A2317="","",IFERROR(INDEX('2. Schematic Parts'!$B$2:$B$3001,MATCH($A2317,'2. Schematic Parts'!$A$2:$A$3001,0)),"NOT FOUND"))</f>
        <v/>
      </c>
      <c r="F2317" s="9" t="str">
        <f aca="false">IF($A2317="","",IFERROR(INDEX('2. Schematic Parts'!$C$2:$C$3001,MATCH($A2317,'2. Schematic Parts'!$A$2:$A$3001,0))&amp;"","NOT FOUND"))</f>
        <v/>
      </c>
      <c r="G2317" s="9" t="str">
        <f aca="false">IF($A2317="","",IFERROR(INDEX('2. Schematic Parts'!$D$2:$D$3001,MATCH($A2317,'2. Schematic Parts'!$A$2:$A$3001,0))&amp;"","NOT FOUND"))</f>
        <v/>
      </c>
      <c r="H2317" s="9" t="str">
        <f aca="false">IF($A2317="","",IF(COUNTIF('2. Schematic Parts'!$A$2:$A$3001,$A2317)=0,"NOT IN SCHEMATIC","OK"))</f>
        <v/>
      </c>
      <c r="I2317" s="9" t="str">
        <f aca="false">IF($A2317="","",IF($H2317="NOT IN SCHEMATIC","",IF(UPPER(TRIM($C2317))=UPPER(TRIM($E2317)),"OK","MISMATCH")))</f>
        <v/>
      </c>
      <c r="J2317" s="9" t="str">
        <f aca="false">IF($A2317="","",IF($H2317="NOT IN SCHEMATIC","",IF($F2317="","NO SCH DECAL",IF($D2317="","",IF(UPPER(TRIM($D2317))=UPPER(TRIM($F2317)),"OK","MISMATCH")))))</f>
        <v/>
      </c>
      <c r="K2317" s="16" t="str">
        <f aca="false">IF($A2317="","",SUMPRODUCT(--ISNUMBER(SEARCH(","&amp;TRIM($A2317)&amp;",",","&amp;SUBSTITUTE('1. Master BOM'!$D$2:$D$400," ","")&amp;","))))</f>
        <v/>
      </c>
      <c r="L2317" s="16" t="str">
        <f aca="false">IF($A2317="","",IF($K2317&lt;&gt;1,0,SUMPRODUCT(ISNUMBER(SEARCH(","&amp;TRIM($A2317)&amp;",",","&amp;SUBSTITUTE('1. Master BOM'!$D$2:$D$400," ","")&amp;","))*ROW('1. Master BOM'!$D$2:$D$400))))</f>
        <v/>
      </c>
      <c r="M2317" s="9" t="str">
        <f aca="false">IF($A2317="","",IF($K2317=0,"NOT IN BOM",IF($K2317&gt;1,"MULTIPLE BOM LINES","OK")))</f>
        <v/>
      </c>
      <c r="N2317" s="9" t="str">
        <f aca="false">IF($A2317="","",IF($L2317=0,"—",INDEX('1. Master BOM'!$A$1:$A$400,$L2317)))</f>
        <v/>
      </c>
      <c r="O2317" s="9" t="str">
        <f aca="false">IF($A2317="","",IF($L2317=0,"—",INDEX('1. Master BOM'!$B$1:$B$400,$L2317)))</f>
        <v/>
      </c>
      <c r="P2317" s="9" t="str">
        <f aca="false">IF($A2317="","",IF(OR($H2317="NOT IN SCHEMATIC",$O2317="—"),"",IF($G2317="","NO SCH PN",IF(UPPER(TRIM($G2317))=UPPER(TRIM($O2317)),"OK","MISMATCH"))))</f>
        <v/>
      </c>
      <c r="Q2317" s="9" t="str">
        <f aca="false">IF($A2317="","",IF($L2317=0,"—",INDEX('1. Master BOM'!$E$1:$E$400,$L2317)))</f>
        <v/>
      </c>
      <c r="R2317" s="9" t="str">
        <f aca="false">IF($A2317="","",IF($L2317=0,"—",IF(T(INDEX('1. Master BOM'!$F$1:$F$400,$L2317))="","(not set)",INDEX('1. Master BOM'!$F$1:$F$400,$L2317))))</f>
        <v/>
      </c>
      <c r="S2317" s="9" t="str">
        <f aca="false">IF($A2317="","",IF(OR($R2317="—",$R2317="(not set)",$D2317=""),"",IF(ISNUMBER(SEARCH(SUBSTITUTE(SUBSTITUTE(SUBSTITUTE($R2317,"-",""),"_","")," ",""),SUBSTITUTE(SUBSTITUTE(SUBSTITUTE($D2317,"-",""),"_","")," ",""))),"OK","CHECK")))</f>
        <v/>
      </c>
      <c r="T2317" s="9" t="str">
        <f aca="false">IF($A2317="","",IF(OR($H2317="NOT IN SCHEMATIC",$I2317="MISMATCH",$J2317="MISMATCH",$P2317="MISMATCH",$M2317&lt;&gt;"OK"),"REVIEW","OK"))</f>
        <v/>
      </c>
      <c r="U2317" s="14"/>
      <c r="V2317" s="14"/>
      <c r="W2317" s="17"/>
      <c r="X2317" s="14"/>
    </row>
    <row r="2318" customFormat="false" ht="15" hidden="false" customHeight="false" outlineLevel="0" collapsed="false">
      <c r="A2318" s="9" t="str">
        <f aca="false">IF('3. Layout Parts'!$A2318="","",TRIM('3. Layout Parts'!$A2318))</f>
        <v/>
      </c>
      <c r="B2318" s="9" t="str">
        <f aca="false">IF($A2318="","",'3. Layout Parts'!$D2318)</f>
        <v/>
      </c>
      <c r="C2318" s="9" t="str">
        <f aca="false">IF($A2318="","",'3. Layout Parts'!$B2318)</f>
        <v/>
      </c>
      <c r="D2318" s="9" t="str">
        <f aca="false">IF($A2318="","",'3. Layout Parts'!$C2318)</f>
        <v/>
      </c>
      <c r="E2318" s="9" t="str">
        <f aca="false">IF($A2318="","",IFERROR(INDEX('2. Schematic Parts'!$B$2:$B$3001,MATCH($A2318,'2. Schematic Parts'!$A$2:$A$3001,0)),"NOT FOUND"))</f>
        <v/>
      </c>
      <c r="F2318" s="9" t="str">
        <f aca="false">IF($A2318="","",IFERROR(INDEX('2. Schematic Parts'!$C$2:$C$3001,MATCH($A2318,'2. Schematic Parts'!$A$2:$A$3001,0))&amp;"","NOT FOUND"))</f>
        <v/>
      </c>
      <c r="G2318" s="9" t="str">
        <f aca="false">IF($A2318="","",IFERROR(INDEX('2. Schematic Parts'!$D$2:$D$3001,MATCH($A2318,'2. Schematic Parts'!$A$2:$A$3001,0))&amp;"","NOT FOUND"))</f>
        <v/>
      </c>
      <c r="H2318" s="9" t="str">
        <f aca="false">IF($A2318="","",IF(COUNTIF('2. Schematic Parts'!$A$2:$A$3001,$A2318)=0,"NOT IN SCHEMATIC","OK"))</f>
        <v/>
      </c>
      <c r="I2318" s="9" t="str">
        <f aca="false">IF($A2318="","",IF($H2318="NOT IN SCHEMATIC","",IF(UPPER(TRIM($C2318))=UPPER(TRIM($E2318)),"OK","MISMATCH")))</f>
        <v/>
      </c>
      <c r="J2318" s="9" t="str">
        <f aca="false">IF($A2318="","",IF($H2318="NOT IN SCHEMATIC","",IF($F2318="","NO SCH DECAL",IF($D2318="","",IF(UPPER(TRIM($D2318))=UPPER(TRIM($F2318)),"OK","MISMATCH")))))</f>
        <v/>
      </c>
      <c r="K2318" s="16" t="str">
        <f aca="false">IF($A2318="","",SUMPRODUCT(--ISNUMBER(SEARCH(","&amp;TRIM($A2318)&amp;",",","&amp;SUBSTITUTE('1. Master BOM'!$D$2:$D$400," ","")&amp;","))))</f>
        <v/>
      </c>
      <c r="L2318" s="16" t="str">
        <f aca="false">IF($A2318="","",IF($K2318&lt;&gt;1,0,SUMPRODUCT(ISNUMBER(SEARCH(","&amp;TRIM($A2318)&amp;",",","&amp;SUBSTITUTE('1. Master BOM'!$D$2:$D$400," ","")&amp;","))*ROW('1. Master BOM'!$D$2:$D$400))))</f>
        <v/>
      </c>
      <c r="M2318" s="9" t="str">
        <f aca="false">IF($A2318="","",IF($K2318=0,"NOT IN BOM",IF($K2318&gt;1,"MULTIPLE BOM LINES","OK")))</f>
        <v/>
      </c>
      <c r="N2318" s="9" t="str">
        <f aca="false">IF($A2318="","",IF($L2318=0,"—",INDEX('1. Master BOM'!$A$1:$A$400,$L2318)))</f>
        <v/>
      </c>
      <c r="O2318" s="9" t="str">
        <f aca="false">IF($A2318="","",IF($L2318=0,"—",INDEX('1. Master BOM'!$B$1:$B$400,$L2318)))</f>
        <v/>
      </c>
      <c r="P2318" s="9" t="str">
        <f aca="false">IF($A2318="","",IF(OR($H2318="NOT IN SCHEMATIC",$O2318="—"),"",IF($G2318="","NO SCH PN",IF(UPPER(TRIM($G2318))=UPPER(TRIM($O2318)),"OK","MISMATCH"))))</f>
        <v/>
      </c>
      <c r="Q2318" s="9" t="str">
        <f aca="false">IF($A2318="","",IF($L2318=0,"—",INDEX('1. Master BOM'!$E$1:$E$400,$L2318)))</f>
        <v/>
      </c>
      <c r="R2318" s="9" t="str">
        <f aca="false">IF($A2318="","",IF($L2318=0,"—",IF(T(INDEX('1. Master BOM'!$F$1:$F$400,$L2318))="","(not set)",INDEX('1. Master BOM'!$F$1:$F$400,$L2318))))</f>
        <v/>
      </c>
      <c r="S2318" s="9" t="str">
        <f aca="false">IF($A2318="","",IF(OR($R2318="—",$R2318="(not set)",$D2318=""),"",IF(ISNUMBER(SEARCH(SUBSTITUTE(SUBSTITUTE(SUBSTITUTE($R2318,"-",""),"_","")," ",""),SUBSTITUTE(SUBSTITUTE(SUBSTITUTE($D2318,"-",""),"_","")," ",""))),"OK","CHECK")))</f>
        <v/>
      </c>
      <c r="T2318" s="9" t="str">
        <f aca="false">IF($A2318="","",IF(OR($H2318="NOT IN SCHEMATIC",$I2318="MISMATCH",$J2318="MISMATCH",$P2318="MISMATCH",$M2318&lt;&gt;"OK"),"REVIEW","OK"))</f>
        <v/>
      </c>
      <c r="U2318" s="14"/>
      <c r="V2318" s="14"/>
      <c r="W2318" s="17"/>
      <c r="X2318" s="14"/>
    </row>
    <row r="2319" customFormat="false" ht="15" hidden="false" customHeight="false" outlineLevel="0" collapsed="false">
      <c r="A2319" s="9" t="str">
        <f aca="false">IF('3. Layout Parts'!$A2319="","",TRIM('3. Layout Parts'!$A2319))</f>
        <v/>
      </c>
      <c r="B2319" s="9" t="str">
        <f aca="false">IF($A2319="","",'3. Layout Parts'!$D2319)</f>
        <v/>
      </c>
      <c r="C2319" s="9" t="str">
        <f aca="false">IF($A2319="","",'3. Layout Parts'!$B2319)</f>
        <v/>
      </c>
      <c r="D2319" s="9" t="str">
        <f aca="false">IF($A2319="","",'3. Layout Parts'!$C2319)</f>
        <v/>
      </c>
      <c r="E2319" s="9" t="str">
        <f aca="false">IF($A2319="","",IFERROR(INDEX('2. Schematic Parts'!$B$2:$B$3001,MATCH($A2319,'2. Schematic Parts'!$A$2:$A$3001,0)),"NOT FOUND"))</f>
        <v/>
      </c>
      <c r="F2319" s="9" t="str">
        <f aca="false">IF($A2319="","",IFERROR(INDEX('2. Schematic Parts'!$C$2:$C$3001,MATCH($A2319,'2. Schematic Parts'!$A$2:$A$3001,0))&amp;"","NOT FOUND"))</f>
        <v/>
      </c>
      <c r="G2319" s="9" t="str">
        <f aca="false">IF($A2319="","",IFERROR(INDEX('2. Schematic Parts'!$D$2:$D$3001,MATCH($A2319,'2. Schematic Parts'!$A$2:$A$3001,0))&amp;"","NOT FOUND"))</f>
        <v/>
      </c>
      <c r="H2319" s="9" t="str">
        <f aca="false">IF($A2319="","",IF(COUNTIF('2. Schematic Parts'!$A$2:$A$3001,$A2319)=0,"NOT IN SCHEMATIC","OK"))</f>
        <v/>
      </c>
      <c r="I2319" s="9" t="str">
        <f aca="false">IF($A2319="","",IF($H2319="NOT IN SCHEMATIC","",IF(UPPER(TRIM($C2319))=UPPER(TRIM($E2319)),"OK","MISMATCH")))</f>
        <v/>
      </c>
      <c r="J2319" s="9" t="str">
        <f aca="false">IF($A2319="","",IF($H2319="NOT IN SCHEMATIC","",IF($F2319="","NO SCH DECAL",IF($D2319="","",IF(UPPER(TRIM($D2319))=UPPER(TRIM($F2319)),"OK","MISMATCH")))))</f>
        <v/>
      </c>
      <c r="K2319" s="16" t="str">
        <f aca="false">IF($A2319="","",SUMPRODUCT(--ISNUMBER(SEARCH(","&amp;TRIM($A2319)&amp;",",","&amp;SUBSTITUTE('1. Master BOM'!$D$2:$D$400," ","")&amp;","))))</f>
        <v/>
      </c>
      <c r="L2319" s="16" t="str">
        <f aca="false">IF($A2319="","",IF($K2319&lt;&gt;1,0,SUMPRODUCT(ISNUMBER(SEARCH(","&amp;TRIM($A2319)&amp;",",","&amp;SUBSTITUTE('1. Master BOM'!$D$2:$D$400," ","")&amp;","))*ROW('1. Master BOM'!$D$2:$D$400))))</f>
        <v/>
      </c>
      <c r="M2319" s="9" t="str">
        <f aca="false">IF($A2319="","",IF($K2319=0,"NOT IN BOM",IF($K2319&gt;1,"MULTIPLE BOM LINES","OK")))</f>
        <v/>
      </c>
      <c r="N2319" s="9" t="str">
        <f aca="false">IF($A2319="","",IF($L2319=0,"—",INDEX('1. Master BOM'!$A$1:$A$400,$L2319)))</f>
        <v/>
      </c>
      <c r="O2319" s="9" t="str">
        <f aca="false">IF($A2319="","",IF($L2319=0,"—",INDEX('1. Master BOM'!$B$1:$B$400,$L2319)))</f>
        <v/>
      </c>
      <c r="P2319" s="9" t="str">
        <f aca="false">IF($A2319="","",IF(OR($H2319="NOT IN SCHEMATIC",$O2319="—"),"",IF($G2319="","NO SCH PN",IF(UPPER(TRIM($G2319))=UPPER(TRIM($O2319)),"OK","MISMATCH"))))</f>
        <v/>
      </c>
      <c r="Q2319" s="9" t="str">
        <f aca="false">IF($A2319="","",IF($L2319=0,"—",INDEX('1. Master BOM'!$E$1:$E$400,$L2319)))</f>
        <v/>
      </c>
      <c r="R2319" s="9" t="str">
        <f aca="false">IF($A2319="","",IF($L2319=0,"—",IF(T(INDEX('1. Master BOM'!$F$1:$F$400,$L2319))="","(not set)",INDEX('1. Master BOM'!$F$1:$F$400,$L2319))))</f>
        <v/>
      </c>
      <c r="S2319" s="9" t="str">
        <f aca="false">IF($A2319="","",IF(OR($R2319="—",$R2319="(not set)",$D2319=""),"",IF(ISNUMBER(SEARCH(SUBSTITUTE(SUBSTITUTE(SUBSTITUTE($R2319,"-",""),"_","")," ",""),SUBSTITUTE(SUBSTITUTE(SUBSTITUTE($D2319,"-",""),"_","")," ",""))),"OK","CHECK")))</f>
        <v/>
      </c>
      <c r="T2319" s="9" t="str">
        <f aca="false">IF($A2319="","",IF(OR($H2319="NOT IN SCHEMATIC",$I2319="MISMATCH",$J2319="MISMATCH",$P2319="MISMATCH",$M2319&lt;&gt;"OK"),"REVIEW","OK"))</f>
        <v/>
      </c>
      <c r="U2319" s="14"/>
      <c r="V2319" s="14"/>
      <c r="W2319" s="17"/>
      <c r="X2319" s="14"/>
    </row>
    <row r="2320" customFormat="false" ht="15" hidden="false" customHeight="false" outlineLevel="0" collapsed="false">
      <c r="A2320" s="9" t="str">
        <f aca="false">IF('3. Layout Parts'!$A2320="","",TRIM('3. Layout Parts'!$A2320))</f>
        <v/>
      </c>
      <c r="B2320" s="9" t="str">
        <f aca="false">IF($A2320="","",'3. Layout Parts'!$D2320)</f>
        <v/>
      </c>
      <c r="C2320" s="9" t="str">
        <f aca="false">IF($A2320="","",'3. Layout Parts'!$B2320)</f>
        <v/>
      </c>
      <c r="D2320" s="9" t="str">
        <f aca="false">IF($A2320="","",'3. Layout Parts'!$C2320)</f>
        <v/>
      </c>
      <c r="E2320" s="9" t="str">
        <f aca="false">IF($A2320="","",IFERROR(INDEX('2. Schematic Parts'!$B$2:$B$3001,MATCH($A2320,'2. Schematic Parts'!$A$2:$A$3001,0)),"NOT FOUND"))</f>
        <v/>
      </c>
      <c r="F2320" s="9" t="str">
        <f aca="false">IF($A2320="","",IFERROR(INDEX('2. Schematic Parts'!$C$2:$C$3001,MATCH($A2320,'2. Schematic Parts'!$A$2:$A$3001,0))&amp;"","NOT FOUND"))</f>
        <v/>
      </c>
      <c r="G2320" s="9" t="str">
        <f aca="false">IF($A2320="","",IFERROR(INDEX('2. Schematic Parts'!$D$2:$D$3001,MATCH($A2320,'2. Schematic Parts'!$A$2:$A$3001,0))&amp;"","NOT FOUND"))</f>
        <v/>
      </c>
      <c r="H2320" s="9" t="str">
        <f aca="false">IF($A2320="","",IF(COUNTIF('2. Schematic Parts'!$A$2:$A$3001,$A2320)=0,"NOT IN SCHEMATIC","OK"))</f>
        <v/>
      </c>
      <c r="I2320" s="9" t="str">
        <f aca="false">IF($A2320="","",IF($H2320="NOT IN SCHEMATIC","",IF(UPPER(TRIM($C2320))=UPPER(TRIM($E2320)),"OK","MISMATCH")))</f>
        <v/>
      </c>
      <c r="J2320" s="9" t="str">
        <f aca="false">IF($A2320="","",IF($H2320="NOT IN SCHEMATIC","",IF($F2320="","NO SCH DECAL",IF($D2320="","",IF(UPPER(TRIM($D2320))=UPPER(TRIM($F2320)),"OK","MISMATCH")))))</f>
        <v/>
      </c>
      <c r="K2320" s="16" t="str">
        <f aca="false">IF($A2320="","",SUMPRODUCT(--ISNUMBER(SEARCH(","&amp;TRIM($A2320)&amp;",",","&amp;SUBSTITUTE('1. Master BOM'!$D$2:$D$400," ","")&amp;","))))</f>
        <v/>
      </c>
      <c r="L2320" s="16" t="str">
        <f aca="false">IF($A2320="","",IF($K2320&lt;&gt;1,0,SUMPRODUCT(ISNUMBER(SEARCH(","&amp;TRIM($A2320)&amp;",",","&amp;SUBSTITUTE('1. Master BOM'!$D$2:$D$400," ","")&amp;","))*ROW('1. Master BOM'!$D$2:$D$400))))</f>
        <v/>
      </c>
      <c r="M2320" s="9" t="str">
        <f aca="false">IF($A2320="","",IF($K2320=0,"NOT IN BOM",IF($K2320&gt;1,"MULTIPLE BOM LINES","OK")))</f>
        <v/>
      </c>
      <c r="N2320" s="9" t="str">
        <f aca="false">IF($A2320="","",IF($L2320=0,"—",INDEX('1. Master BOM'!$A$1:$A$400,$L2320)))</f>
        <v/>
      </c>
      <c r="O2320" s="9" t="str">
        <f aca="false">IF($A2320="","",IF($L2320=0,"—",INDEX('1. Master BOM'!$B$1:$B$400,$L2320)))</f>
        <v/>
      </c>
      <c r="P2320" s="9" t="str">
        <f aca="false">IF($A2320="","",IF(OR($H2320="NOT IN SCHEMATIC",$O2320="—"),"",IF($G2320="","NO SCH PN",IF(UPPER(TRIM($G2320))=UPPER(TRIM($O2320)),"OK","MISMATCH"))))</f>
        <v/>
      </c>
      <c r="Q2320" s="9" t="str">
        <f aca="false">IF($A2320="","",IF($L2320=0,"—",INDEX('1. Master BOM'!$E$1:$E$400,$L2320)))</f>
        <v/>
      </c>
      <c r="R2320" s="9" t="str">
        <f aca="false">IF($A2320="","",IF($L2320=0,"—",IF(T(INDEX('1. Master BOM'!$F$1:$F$400,$L2320))="","(not set)",INDEX('1. Master BOM'!$F$1:$F$400,$L2320))))</f>
        <v/>
      </c>
      <c r="S2320" s="9" t="str">
        <f aca="false">IF($A2320="","",IF(OR($R2320="—",$R2320="(not set)",$D2320=""),"",IF(ISNUMBER(SEARCH(SUBSTITUTE(SUBSTITUTE(SUBSTITUTE($R2320,"-",""),"_","")," ",""),SUBSTITUTE(SUBSTITUTE(SUBSTITUTE($D2320,"-",""),"_","")," ",""))),"OK","CHECK")))</f>
        <v/>
      </c>
      <c r="T2320" s="9" t="str">
        <f aca="false">IF($A2320="","",IF(OR($H2320="NOT IN SCHEMATIC",$I2320="MISMATCH",$J2320="MISMATCH",$P2320="MISMATCH",$M2320&lt;&gt;"OK"),"REVIEW","OK"))</f>
        <v/>
      </c>
      <c r="U2320" s="14"/>
      <c r="V2320" s="14"/>
      <c r="W2320" s="17"/>
      <c r="X2320" s="14"/>
    </row>
    <row r="2321" customFormat="false" ht="15" hidden="false" customHeight="false" outlineLevel="0" collapsed="false">
      <c r="A2321" s="9" t="str">
        <f aca="false">IF('3. Layout Parts'!$A2321="","",TRIM('3. Layout Parts'!$A2321))</f>
        <v/>
      </c>
      <c r="B2321" s="9" t="str">
        <f aca="false">IF($A2321="","",'3. Layout Parts'!$D2321)</f>
        <v/>
      </c>
      <c r="C2321" s="9" t="str">
        <f aca="false">IF($A2321="","",'3. Layout Parts'!$B2321)</f>
        <v/>
      </c>
      <c r="D2321" s="9" t="str">
        <f aca="false">IF($A2321="","",'3. Layout Parts'!$C2321)</f>
        <v/>
      </c>
      <c r="E2321" s="9" t="str">
        <f aca="false">IF($A2321="","",IFERROR(INDEX('2. Schematic Parts'!$B$2:$B$3001,MATCH($A2321,'2. Schematic Parts'!$A$2:$A$3001,0)),"NOT FOUND"))</f>
        <v/>
      </c>
      <c r="F2321" s="9" t="str">
        <f aca="false">IF($A2321="","",IFERROR(INDEX('2. Schematic Parts'!$C$2:$C$3001,MATCH($A2321,'2. Schematic Parts'!$A$2:$A$3001,0))&amp;"","NOT FOUND"))</f>
        <v/>
      </c>
      <c r="G2321" s="9" t="str">
        <f aca="false">IF($A2321="","",IFERROR(INDEX('2. Schematic Parts'!$D$2:$D$3001,MATCH($A2321,'2. Schematic Parts'!$A$2:$A$3001,0))&amp;"","NOT FOUND"))</f>
        <v/>
      </c>
      <c r="H2321" s="9" t="str">
        <f aca="false">IF($A2321="","",IF(COUNTIF('2. Schematic Parts'!$A$2:$A$3001,$A2321)=0,"NOT IN SCHEMATIC","OK"))</f>
        <v/>
      </c>
      <c r="I2321" s="9" t="str">
        <f aca="false">IF($A2321="","",IF($H2321="NOT IN SCHEMATIC","",IF(UPPER(TRIM($C2321))=UPPER(TRIM($E2321)),"OK","MISMATCH")))</f>
        <v/>
      </c>
      <c r="J2321" s="9" t="str">
        <f aca="false">IF($A2321="","",IF($H2321="NOT IN SCHEMATIC","",IF($F2321="","NO SCH DECAL",IF($D2321="","",IF(UPPER(TRIM($D2321))=UPPER(TRIM($F2321)),"OK","MISMATCH")))))</f>
        <v/>
      </c>
      <c r="K2321" s="16" t="str">
        <f aca="false">IF($A2321="","",SUMPRODUCT(--ISNUMBER(SEARCH(","&amp;TRIM($A2321)&amp;",",","&amp;SUBSTITUTE('1. Master BOM'!$D$2:$D$400," ","")&amp;","))))</f>
        <v/>
      </c>
      <c r="L2321" s="16" t="str">
        <f aca="false">IF($A2321="","",IF($K2321&lt;&gt;1,0,SUMPRODUCT(ISNUMBER(SEARCH(","&amp;TRIM($A2321)&amp;",",","&amp;SUBSTITUTE('1. Master BOM'!$D$2:$D$400," ","")&amp;","))*ROW('1. Master BOM'!$D$2:$D$400))))</f>
        <v/>
      </c>
      <c r="M2321" s="9" t="str">
        <f aca="false">IF($A2321="","",IF($K2321=0,"NOT IN BOM",IF($K2321&gt;1,"MULTIPLE BOM LINES","OK")))</f>
        <v/>
      </c>
      <c r="N2321" s="9" t="str">
        <f aca="false">IF($A2321="","",IF($L2321=0,"—",INDEX('1. Master BOM'!$A$1:$A$400,$L2321)))</f>
        <v/>
      </c>
      <c r="O2321" s="9" t="str">
        <f aca="false">IF($A2321="","",IF($L2321=0,"—",INDEX('1. Master BOM'!$B$1:$B$400,$L2321)))</f>
        <v/>
      </c>
      <c r="P2321" s="9" t="str">
        <f aca="false">IF($A2321="","",IF(OR($H2321="NOT IN SCHEMATIC",$O2321="—"),"",IF($G2321="","NO SCH PN",IF(UPPER(TRIM($G2321))=UPPER(TRIM($O2321)),"OK","MISMATCH"))))</f>
        <v/>
      </c>
      <c r="Q2321" s="9" t="str">
        <f aca="false">IF($A2321="","",IF($L2321=0,"—",INDEX('1. Master BOM'!$E$1:$E$400,$L2321)))</f>
        <v/>
      </c>
      <c r="R2321" s="9" t="str">
        <f aca="false">IF($A2321="","",IF($L2321=0,"—",IF(T(INDEX('1. Master BOM'!$F$1:$F$400,$L2321))="","(not set)",INDEX('1. Master BOM'!$F$1:$F$400,$L2321))))</f>
        <v/>
      </c>
      <c r="S2321" s="9" t="str">
        <f aca="false">IF($A2321="","",IF(OR($R2321="—",$R2321="(not set)",$D2321=""),"",IF(ISNUMBER(SEARCH(SUBSTITUTE(SUBSTITUTE(SUBSTITUTE($R2321,"-",""),"_","")," ",""),SUBSTITUTE(SUBSTITUTE(SUBSTITUTE($D2321,"-",""),"_","")," ",""))),"OK","CHECK")))</f>
        <v/>
      </c>
      <c r="T2321" s="9" t="str">
        <f aca="false">IF($A2321="","",IF(OR($H2321="NOT IN SCHEMATIC",$I2321="MISMATCH",$J2321="MISMATCH",$P2321="MISMATCH",$M2321&lt;&gt;"OK"),"REVIEW","OK"))</f>
        <v/>
      </c>
      <c r="U2321" s="14"/>
      <c r="V2321" s="14"/>
      <c r="W2321" s="17"/>
      <c r="X2321" s="14"/>
    </row>
    <row r="2322" customFormat="false" ht="15" hidden="false" customHeight="false" outlineLevel="0" collapsed="false">
      <c r="A2322" s="9" t="str">
        <f aca="false">IF('3. Layout Parts'!$A2322="","",TRIM('3. Layout Parts'!$A2322))</f>
        <v/>
      </c>
      <c r="B2322" s="9" t="str">
        <f aca="false">IF($A2322="","",'3. Layout Parts'!$D2322)</f>
        <v/>
      </c>
      <c r="C2322" s="9" t="str">
        <f aca="false">IF($A2322="","",'3. Layout Parts'!$B2322)</f>
        <v/>
      </c>
      <c r="D2322" s="9" t="str">
        <f aca="false">IF($A2322="","",'3. Layout Parts'!$C2322)</f>
        <v/>
      </c>
      <c r="E2322" s="9" t="str">
        <f aca="false">IF($A2322="","",IFERROR(INDEX('2. Schematic Parts'!$B$2:$B$3001,MATCH($A2322,'2. Schematic Parts'!$A$2:$A$3001,0)),"NOT FOUND"))</f>
        <v/>
      </c>
      <c r="F2322" s="9" t="str">
        <f aca="false">IF($A2322="","",IFERROR(INDEX('2. Schematic Parts'!$C$2:$C$3001,MATCH($A2322,'2. Schematic Parts'!$A$2:$A$3001,0))&amp;"","NOT FOUND"))</f>
        <v/>
      </c>
      <c r="G2322" s="9" t="str">
        <f aca="false">IF($A2322="","",IFERROR(INDEX('2. Schematic Parts'!$D$2:$D$3001,MATCH($A2322,'2. Schematic Parts'!$A$2:$A$3001,0))&amp;"","NOT FOUND"))</f>
        <v/>
      </c>
      <c r="H2322" s="9" t="str">
        <f aca="false">IF($A2322="","",IF(COUNTIF('2. Schematic Parts'!$A$2:$A$3001,$A2322)=0,"NOT IN SCHEMATIC","OK"))</f>
        <v/>
      </c>
      <c r="I2322" s="9" t="str">
        <f aca="false">IF($A2322="","",IF($H2322="NOT IN SCHEMATIC","",IF(UPPER(TRIM($C2322))=UPPER(TRIM($E2322)),"OK","MISMATCH")))</f>
        <v/>
      </c>
      <c r="J2322" s="9" t="str">
        <f aca="false">IF($A2322="","",IF($H2322="NOT IN SCHEMATIC","",IF($F2322="","NO SCH DECAL",IF($D2322="","",IF(UPPER(TRIM($D2322))=UPPER(TRIM($F2322)),"OK","MISMATCH")))))</f>
        <v/>
      </c>
      <c r="K2322" s="16" t="str">
        <f aca="false">IF($A2322="","",SUMPRODUCT(--ISNUMBER(SEARCH(","&amp;TRIM($A2322)&amp;",",","&amp;SUBSTITUTE('1. Master BOM'!$D$2:$D$400," ","")&amp;","))))</f>
        <v/>
      </c>
      <c r="L2322" s="16" t="str">
        <f aca="false">IF($A2322="","",IF($K2322&lt;&gt;1,0,SUMPRODUCT(ISNUMBER(SEARCH(","&amp;TRIM($A2322)&amp;",",","&amp;SUBSTITUTE('1. Master BOM'!$D$2:$D$400," ","")&amp;","))*ROW('1. Master BOM'!$D$2:$D$400))))</f>
        <v/>
      </c>
      <c r="M2322" s="9" t="str">
        <f aca="false">IF($A2322="","",IF($K2322=0,"NOT IN BOM",IF($K2322&gt;1,"MULTIPLE BOM LINES","OK")))</f>
        <v/>
      </c>
      <c r="N2322" s="9" t="str">
        <f aca="false">IF($A2322="","",IF($L2322=0,"—",INDEX('1. Master BOM'!$A$1:$A$400,$L2322)))</f>
        <v/>
      </c>
      <c r="O2322" s="9" t="str">
        <f aca="false">IF($A2322="","",IF($L2322=0,"—",INDEX('1. Master BOM'!$B$1:$B$400,$L2322)))</f>
        <v/>
      </c>
      <c r="P2322" s="9" t="str">
        <f aca="false">IF($A2322="","",IF(OR($H2322="NOT IN SCHEMATIC",$O2322="—"),"",IF($G2322="","NO SCH PN",IF(UPPER(TRIM($G2322))=UPPER(TRIM($O2322)),"OK","MISMATCH"))))</f>
        <v/>
      </c>
      <c r="Q2322" s="9" t="str">
        <f aca="false">IF($A2322="","",IF($L2322=0,"—",INDEX('1. Master BOM'!$E$1:$E$400,$L2322)))</f>
        <v/>
      </c>
      <c r="R2322" s="9" t="str">
        <f aca="false">IF($A2322="","",IF($L2322=0,"—",IF(T(INDEX('1. Master BOM'!$F$1:$F$400,$L2322))="","(not set)",INDEX('1. Master BOM'!$F$1:$F$400,$L2322))))</f>
        <v/>
      </c>
      <c r="S2322" s="9" t="str">
        <f aca="false">IF($A2322="","",IF(OR($R2322="—",$R2322="(not set)",$D2322=""),"",IF(ISNUMBER(SEARCH(SUBSTITUTE(SUBSTITUTE(SUBSTITUTE($R2322,"-",""),"_","")," ",""),SUBSTITUTE(SUBSTITUTE(SUBSTITUTE($D2322,"-",""),"_","")," ",""))),"OK","CHECK")))</f>
        <v/>
      </c>
      <c r="T2322" s="9" t="str">
        <f aca="false">IF($A2322="","",IF(OR($H2322="NOT IN SCHEMATIC",$I2322="MISMATCH",$J2322="MISMATCH",$P2322="MISMATCH",$M2322&lt;&gt;"OK"),"REVIEW","OK"))</f>
        <v/>
      </c>
      <c r="U2322" s="14"/>
      <c r="V2322" s="14"/>
      <c r="W2322" s="17"/>
      <c r="X2322" s="14"/>
    </row>
    <row r="2323" customFormat="false" ht="15" hidden="false" customHeight="false" outlineLevel="0" collapsed="false">
      <c r="A2323" s="9" t="str">
        <f aca="false">IF('3. Layout Parts'!$A2323="","",TRIM('3. Layout Parts'!$A2323))</f>
        <v/>
      </c>
      <c r="B2323" s="9" t="str">
        <f aca="false">IF($A2323="","",'3. Layout Parts'!$D2323)</f>
        <v/>
      </c>
      <c r="C2323" s="9" t="str">
        <f aca="false">IF($A2323="","",'3. Layout Parts'!$B2323)</f>
        <v/>
      </c>
      <c r="D2323" s="9" t="str">
        <f aca="false">IF($A2323="","",'3. Layout Parts'!$C2323)</f>
        <v/>
      </c>
      <c r="E2323" s="9" t="str">
        <f aca="false">IF($A2323="","",IFERROR(INDEX('2. Schematic Parts'!$B$2:$B$3001,MATCH($A2323,'2. Schematic Parts'!$A$2:$A$3001,0)),"NOT FOUND"))</f>
        <v/>
      </c>
      <c r="F2323" s="9" t="str">
        <f aca="false">IF($A2323="","",IFERROR(INDEX('2. Schematic Parts'!$C$2:$C$3001,MATCH($A2323,'2. Schematic Parts'!$A$2:$A$3001,0))&amp;"","NOT FOUND"))</f>
        <v/>
      </c>
      <c r="G2323" s="9" t="str">
        <f aca="false">IF($A2323="","",IFERROR(INDEX('2. Schematic Parts'!$D$2:$D$3001,MATCH($A2323,'2. Schematic Parts'!$A$2:$A$3001,0))&amp;"","NOT FOUND"))</f>
        <v/>
      </c>
      <c r="H2323" s="9" t="str">
        <f aca="false">IF($A2323="","",IF(COUNTIF('2. Schematic Parts'!$A$2:$A$3001,$A2323)=0,"NOT IN SCHEMATIC","OK"))</f>
        <v/>
      </c>
      <c r="I2323" s="9" t="str">
        <f aca="false">IF($A2323="","",IF($H2323="NOT IN SCHEMATIC","",IF(UPPER(TRIM($C2323))=UPPER(TRIM($E2323)),"OK","MISMATCH")))</f>
        <v/>
      </c>
      <c r="J2323" s="9" t="str">
        <f aca="false">IF($A2323="","",IF($H2323="NOT IN SCHEMATIC","",IF($F2323="","NO SCH DECAL",IF($D2323="","",IF(UPPER(TRIM($D2323))=UPPER(TRIM($F2323)),"OK","MISMATCH")))))</f>
        <v/>
      </c>
      <c r="K2323" s="16" t="str">
        <f aca="false">IF($A2323="","",SUMPRODUCT(--ISNUMBER(SEARCH(","&amp;TRIM($A2323)&amp;",",","&amp;SUBSTITUTE('1. Master BOM'!$D$2:$D$400," ","")&amp;","))))</f>
        <v/>
      </c>
      <c r="L2323" s="16" t="str">
        <f aca="false">IF($A2323="","",IF($K2323&lt;&gt;1,0,SUMPRODUCT(ISNUMBER(SEARCH(","&amp;TRIM($A2323)&amp;",",","&amp;SUBSTITUTE('1. Master BOM'!$D$2:$D$400," ","")&amp;","))*ROW('1. Master BOM'!$D$2:$D$400))))</f>
        <v/>
      </c>
      <c r="M2323" s="9" t="str">
        <f aca="false">IF($A2323="","",IF($K2323=0,"NOT IN BOM",IF($K2323&gt;1,"MULTIPLE BOM LINES","OK")))</f>
        <v/>
      </c>
      <c r="N2323" s="9" t="str">
        <f aca="false">IF($A2323="","",IF($L2323=0,"—",INDEX('1. Master BOM'!$A$1:$A$400,$L2323)))</f>
        <v/>
      </c>
      <c r="O2323" s="9" t="str">
        <f aca="false">IF($A2323="","",IF($L2323=0,"—",INDEX('1. Master BOM'!$B$1:$B$400,$L2323)))</f>
        <v/>
      </c>
      <c r="P2323" s="9" t="str">
        <f aca="false">IF($A2323="","",IF(OR($H2323="NOT IN SCHEMATIC",$O2323="—"),"",IF($G2323="","NO SCH PN",IF(UPPER(TRIM($G2323))=UPPER(TRIM($O2323)),"OK","MISMATCH"))))</f>
        <v/>
      </c>
      <c r="Q2323" s="9" t="str">
        <f aca="false">IF($A2323="","",IF($L2323=0,"—",INDEX('1. Master BOM'!$E$1:$E$400,$L2323)))</f>
        <v/>
      </c>
      <c r="R2323" s="9" t="str">
        <f aca="false">IF($A2323="","",IF($L2323=0,"—",IF(T(INDEX('1. Master BOM'!$F$1:$F$400,$L2323))="","(not set)",INDEX('1. Master BOM'!$F$1:$F$400,$L2323))))</f>
        <v/>
      </c>
      <c r="S2323" s="9" t="str">
        <f aca="false">IF($A2323="","",IF(OR($R2323="—",$R2323="(not set)",$D2323=""),"",IF(ISNUMBER(SEARCH(SUBSTITUTE(SUBSTITUTE(SUBSTITUTE($R2323,"-",""),"_","")," ",""),SUBSTITUTE(SUBSTITUTE(SUBSTITUTE($D2323,"-",""),"_","")," ",""))),"OK","CHECK")))</f>
        <v/>
      </c>
      <c r="T2323" s="9" t="str">
        <f aca="false">IF($A2323="","",IF(OR($H2323="NOT IN SCHEMATIC",$I2323="MISMATCH",$J2323="MISMATCH",$P2323="MISMATCH",$M2323&lt;&gt;"OK"),"REVIEW","OK"))</f>
        <v/>
      </c>
      <c r="U2323" s="14"/>
      <c r="V2323" s="14"/>
      <c r="W2323" s="17"/>
      <c r="X2323" s="14"/>
    </row>
    <row r="2324" customFormat="false" ht="15" hidden="false" customHeight="false" outlineLevel="0" collapsed="false">
      <c r="A2324" s="9" t="str">
        <f aca="false">IF('3. Layout Parts'!$A2324="","",TRIM('3. Layout Parts'!$A2324))</f>
        <v/>
      </c>
      <c r="B2324" s="9" t="str">
        <f aca="false">IF($A2324="","",'3. Layout Parts'!$D2324)</f>
        <v/>
      </c>
      <c r="C2324" s="9" t="str">
        <f aca="false">IF($A2324="","",'3. Layout Parts'!$B2324)</f>
        <v/>
      </c>
      <c r="D2324" s="9" t="str">
        <f aca="false">IF($A2324="","",'3. Layout Parts'!$C2324)</f>
        <v/>
      </c>
      <c r="E2324" s="9" t="str">
        <f aca="false">IF($A2324="","",IFERROR(INDEX('2. Schematic Parts'!$B$2:$B$3001,MATCH($A2324,'2. Schematic Parts'!$A$2:$A$3001,0)),"NOT FOUND"))</f>
        <v/>
      </c>
      <c r="F2324" s="9" t="str">
        <f aca="false">IF($A2324="","",IFERROR(INDEX('2. Schematic Parts'!$C$2:$C$3001,MATCH($A2324,'2. Schematic Parts'!$A$2:$A$3001,0))&amp;"","NOT FOUND"))</f>
        <v/>
      </c>
      <c r="G2324" s="9" t="str">
        <f aca="false">IF($A2324="","",IFERROR(INDEX('2. Schematic Parts'!$D$2:$D$3001,MATCH($A2324,'2. Schematic Parts'!$A$2:$A$3001,0))&amp;"","NOT FOUND"))</f>
        <v/>
      </c>
      <c r="H2324" s="9" t="str">
        <f aca="false">IF($A2324="","",IF(COUNTIF('2. Schematic Parts'!$A$2:$A$3001,$A2324)=0,"NOT IN SCHEMATIC","OK"))</f>
        <v/>
      </c>
      <c r="I2324" s="9" t="str">
        <f aca="false">IF($A2324="","",IF($H2324="NOT IN SCHEMATIC","",IF(UPPER(TRIM($C2324))=UPPER(TRIM($E2324)),"OK","MISMATCH")))</f>
        <v/>
      </c>
      <c r="J2324" s="9" t="str">
        <f aca="false">IF($A2324="","",IF($H2324="NOT IN SCHEMATIC","",IF($F2324="","NO SCH DECAL",IF($D2324="","",IF(UPPER(TRIM($D2324))=UPPER(TRIM($F2324)),"OK","MISMATCH")))))</f>
        <v/>
      </c>
      <c r="K2324" s="16" t="str">
        <f aca="false">IF($A2324="","",SUMPRODUCT(--ISNUMBER(SEARCH(","&amp;TRIM($A2324)&amp;",",","&amp;SUBSTITUTE('1. Master BOM'!$D$2:$D$400," ","")&amp;","))))</f>
        <v/>
      </c>
      <c r="L2324" s="16" t="str">
        <f aca="false">IF($A2324="","",IF($K2324&lt;&gt;1,0,SUMPRODUCT(ISNUMBER(SEARCH(","&amp;TRIM($A2324)&amp;",",","&amp;SUBSTITUTE('1. Master BOM'!$D$2:$D$400," ","")&amp;","))*ROW('1. Master BOM'!$D$2:$D$400))))</f>
        <v/>
      </c>
      <c r="M2324" s="9" t="str">
        <f aca="false">IF($A2324="","",IF($K2324=0,"NOT IN BOM",IF($K2324&gt;1,"MULTIPLE BOM LINES","OK")))</f>
        <v/>
      </c>
      <c r="N2324" s="9" t="str">
        <f aca="false">IF($A2324="","",IF($L2324=0,"—",INDEX('1. Master BOM'!$A$1:$A$400,$L2324)))</f>
        <v/>
      </c>
      <c r="O2324" s="9" t="str">
        <f aca="false">IF($A2324="","",IF($L2324=0,"—",INDEX('1. Master BOM'!$B$1:$B$400,$L2324)))</f>
        <v/>
      </c>
      <c r="P2324" s="9" t="str">
        <f aca="false">IF($A2324="","",IF(OR($H2324="NOT IN SCHEMATIC",$O2324="—"),"",IF($G2324="","NO SCH PN",IF(UPPER(TRIM($G2324))=UPPER(TRIM($O2324)),"OK","MISMATCH"))))</f>
        <v/>
      </c>
      <c r="Q2324" s="9" t="str">
        <f aca="false">IF($A2324="","",IF($L2324=0,"—",INDEX('1. Master BOM'!$E$1:$E$400,$L2324)))</f>
        <v/>
      </c>
      <c r="R2324" s="9" t="str">
        <f aca="false">IF($A2324="","",IF($L2324=0,"—",IF(T(INDEX('1. Master BOM'!$F$1:$F$400,$L2324))="","(not set)",INDEX('1. Master BOM'!$F$1:$F$400,$L2324))))</f>
        <v/>
      </c>
      <c r="S2324" s="9" t="str">
        <f aca="false">IF($A2324="","",IF(OR($R2324="—",$R2324="(not set)",$D2324=""),"",IF(ISNUMBER(SEARCH(SUBSTITUTE(SUBSTITUTE(SUBSTITUTE($R2324,"-",""),"_","")," ",""),SUBSTITUTE(SUBSTITUTE(SUBSTITUTE($D2324,"-",""),"_","")," ",""))),"OK","CHECK")))</f>
        <v/>
      </c>
      <c r="T2324" s="9" t="str">
        <f aca="false">IF($A2324="","",IF(OR($H2324="NOT IN SCHEMATIC",$I2324="MISMATCH",$J2324="MISMATCH",$P2324="MISMATCH",$M2324&lt;&gt;"OK"),"REVIEW","OK"))</f>
        <v/>
      </c>
      <c r="U2324" s="14"/>
      <c r="V2324" s="14"/>
      <c r="W2324" s="17"/>
      <c r="X2324" s="14"/>
    </row>
    <row r="2325" customFormat="false" ht="15" hidden="false" customHeight="false" outlineLevel="0" collapsed="false">
      <c r="A2325" s="9" t="str">
        <f aca="false">IF('3. Layout Parts'!$A2325="","",TRIM('3. Layout Parts'!$A2325))</f>
        <v/>
      </c>
      <c r="B2325" s="9" t="str">
        <f aca="false">IF($A2325="","",'3. Layout Parts'!$D2325)</f>
        <v/>
      </c>
      <c r="C2325" s="9" t="str">
        <f aca="false">IF($A2325="","",'3. Layout Parts'!$B2325)</f>
        <v/>
      </c>
      <c r="D2325" s="9" t="str">
        <f aca="false">IF($A2325="","",'3. Layout Parts'!$C2325)</f>
        <v/>
      </c>
      <c r="E2325" s="9" t="str">
        <f aca="false">IF($A2325="","",IFERROR(INDEX('2. Schematic Parts'!$B$2:$B$3001,MATCH($A2325,'2. Schematic Parts'!$A$2:$A$3001,0)),"NOT FOUND"))</f>
        <v/>
      </c>
      <c r="F2325" s="9" t="str">
        <f aca="false">IF($A2325="","",IFERROR(INDEX('2. Schematic Parts'!$C$2:$C$3001,MATCH($A2325,'2. Schematic Parts'!$A$2:$A$3001,0))&amp;"","NOT FOUND"))</f>
        <v/>
      </c>
      <c r="G2325" s="9" t="str">
        <f aca="false">IF($A2325="","",IFERROR(INDEX('2. Schematic Parts'!$D$2:$D$3001,MATCH($A2325,'2. Schematic Parts'!$A$2:$A$3001,0))&amp;"","NOT FOUND"))</f>
        <v/>
      </c>
      <c r="H2325" s="9" t="str">
        <f aca="false">IF($A2325="","",IF(COUNTIF('2. Schematic Parts'!$A$2:$A$3001,$A2325)=0,"NOT IN SCHEMATIC","OK"))</f>
        <v/>
      </c>
      <c r="I2325" s="9" t="str">
        <f aca="false">IF($A2325="","",IF($H2325="NOT IN SCHEMATIC","",IF(UPPER(TRIM($C2325))=UPPER(TRIM($E2325)),"OK","MISMATCH")))</f>
        <v/>
      </c>
      <c r="J2325" s="9" t="str">
        <f aca="false">IF($A2325="","",IF($H2325="NOT IN SCHEMATIC","",IF($F2325="","NO SCH DECAL",IF($D2325="","",IF(UPPER(TRIM($D2325))=UPPER(TRIM($F2325)),"OK","MISMATCH")))))</f>
        <v/>
      </c>
      <c r="K2325" s="16" t="str">
        <f aca="false">IF($A2325="","",SUMPRODUCT(--ISNUMBER(SEARCH(","&amp;TRIM($A2325)&amp;",",","&amp;SUBSTITUTE('1. Master BOM'!$D$2:$D$400," ","")&amp;","))))</f>
        <v/>
      </c>
      <c r="L2325" s="16" t="str">
        <f aca="false">IF($A2325="","",IF($K2325&lt;&gt;1,0,SUMPRODUCT(ISNUMBER(SEARCH(","&amp;TRIM($A2325)&amp;",",","&amp;SUBSTITUTE('1. Master BOM'!$D$2:$D$400," ","")&amp;","))*ROW('1. Master BOM'!$D$2:$D$400))))</f>
        <v/>
      </c>
      <c r="M2325" s="9" t="str">
        <f aca="false">IF($A2325="","",IF($K2325=0,"NOT IN BOM",IF($K2325&gt;1,"MULTIPLE BOM LINES","OK")))</f>
        <v/>
      </c>
      <c r="N2325" s="9" t="str">
        <f aca="false">IF($A2325="","",IF($L2325=0,"—",INDEX('1. Master BOM'!$A$1:$A$400,$L2325)))</f>
        <v/>
      </c>
      <c r="O2325" s="9" t="str">
        <f aca="false">IF($A2325="","",IF($L2325=0,"—",INDEX('1. Master BOM'!$B$1:$B$400,$L2325)))</f>
        <v/>
      </c>
      <c r="P2325" s="9" t="str">
        <f aca="false">IF($A2325="","",IF(OR($H2325="NOT IN SCHEMATIC",$O2325="—"),"",IF($G2325="","NO SCH PN",IF(UPPER(TRIM($G2325))=UPPER(TRIM($O2325)),"OK","MISMATCH"))))</f>
        <v/>
      </c>
      <c r="Q2325" s="9" t="str">
        <f aca="false">IF($A2325="","",IF($L2325=0,"—",INDEX('1. Master BOM'!$E$1:$E$400,$L2325)))</f>
        <v/>
      </c>
      <c r="R2325" s="9" t="str">
        <f aca="false">IF($A2325="","",IF($L2325=0,"—",IF(T(INDEX('1. Master BOM'!$F$1:$F$400,$L2325))="","(not set)",INDEX('1. Master BOM'!$F$1:$F$400,$L2325))))</f>
        <v/>
      </c>
      <c r="S2325" s="9" t="str">
        <f aca="false">IF($A2325="","",IF(OR($R2325="—",$R2325="(not set)",$D2325=""),"",IF(ISNUMBER(SEARCH(SUBSTITUTE(SUBSTITUTE(SUBSTITUTE($R2325,"-",""),"_","")," ",""),SUBSTITUTE(SUBSTITUTE(SUBSTITUTE($D2325,"-",""),"_","")," ",""))),"OK","CHECK")))</f>
        <v/>
      </c>
      <c r="T2325" s="9" t="str">
        <f aca="false">IF($A2325="","",IF(OR($H2325="NOT IN SCHEMATIC",$I2325="MISMATCH",$J2325="MISMATCH",$P2325="MISMATCH",$M2325&lt;&gt;"OK"),"REVIEW","OK"))</f>
        <v/>
      </c>
      <c r="U2325" s="14"/>
      <c r="V2325" s="14"/>
      <c r="W2325" s="17"/>
      <c r="X2325" s="14"/>
    </row>
    <row r="2326" customFormat="false" ht="15" hidden="false" customHeight="false" outlineLevel="0" collapsed="false">
      <c r="A2326" s="9" t="str">
        <f aca="false">IF('3. Layout Parts'!$A2326="","",TRIM('3. Layout Parts'!$A2326))</f>
        <v/>
      </c>
      <c r="B2326" s="9" t="str">
        <f aca="false">IF($A2326="","",'3. Layout Parts'!$D2326)</f>
        <v/>
      </c>
      <c r="C2326" s="9" t="str">
        <f aca="false">IF($A2326="","",'3. Layout Parts'!$B2326)</f>
        <v/>
      </c>
      <c r="D2326" s="9" t="str">
        <f aca="false">IF($A2326="","",'3. Layout Parts'!$C2326)</f>
        <v/>
      </c>
      <c r="E2326" s="9" t="str">
        <f aca="false">IF($A2326="","",IFERROR(INDEX('2. Schematic Parts'!$B$2:$B$3001,MATCH($A2326,'2. Schematic Parts'!$A$2:$A$3001,0)),"NOT FOUND"))</f>
        <v/>
      </c>
      <c r="F2326" s="9" t="str">
        <f aca="false">IF($A2326="","",IFERROR(INDEX('2. Schematic Parts'!$C$2:$C$3001,MATCH($A2326,'2. Schematic Parts'!$A$2:$A$3001,0))&amp;"","NOT FOUND"))</f>
        <v/>
      </c>
      <c r="G2326" s="9" t="str">
        <f aca="false">IF($A2326="","",IFERROR(INDEX('2. Schematic Parts'!$D$2:$D$3001,MATCH($A2326,'2. Schematic Parts'!$A$2:$A$3001,0))&amp;"","NOT FOUND"))</f>
        <v/>
      </c>
      <c r="H2326" s="9" t="str">
        <f aca="false">IF($A2326="","",IF(COUNTIF('2. Schematic Parts'!$A$2:$A$3001,$A2326)=0,"NOT IN SCHEMATIC","OK"))</f>
        <v/>
      </c>
      <c r="I2326" s="9" t="str">
        <f aca="false">IF($A2326="","",IF($H2326="NOT IN SCHEMATIC","",IF(UPPER(TRIM($C2326))=UPPER(TRIM($E2326)),"OK","MISMATCH")))</f>
        <v/>
      </c>
      <c r="J2326" s="9" t="str">
        <f aca="false">IF($A2326="","",IF($H2326="NOT IN SCHEMATIC","",IF($F2326="","NO SCH DECAL",IF($D2326="","",IF(UPPER(TRIM($D2326))=UPPER(TRIM($F2326)),"OK","MISMATCH")))))</f>
        <v/>
      </c>
      <c r="K2326" s="16" t="str">
        <f aca="false">IF($A2326="","",SUMPRODUCT(--ISNUMBER(SEARCH(","&amp;TRIM($A2326)&amp;",",","&amp;SUBSTITUTE('1. Master BOM'!$D$2:$D$400," ","")&amp;","))))</f>
        <v/>
      </c>
      <c r="L2326" s="16" t="str">
        <f aca="false">IF($A2326="","",IF($K2326&lt;&gt;1,0,SUMPRODUCT(ISNUMBER(SEARCH(","&amp;TRIM($A2326)&amp;",",","&amp;SUBSTITUTE('1. Master BOM'!$D$2:$D$400," ","")&amp;","))*ROW('1. Master BOM'!$D$2:$D$400))))</f>
        <v/>
      </c>
      <c r="M2326" s="9" t="str">
        <f aca="false">IF($A2326="","",IF($K2326=0,"NOT IN BOM",IF($K2326&gt;1,"MULTIPLE BOM LINES","OK")))</f>
        <v/>
      </c>
      <c r="N2326" s="9" t="str">
        <f aca="false">IF($A2326="","",IF($L2326=0,"—",INDEX('1. Master BOM'!$A$1:$A$400,$L2326)))</f>
        <v/>
      </c>
      <c r="O2326" s="9" t="str">
        <f aca="false">IF($A2326="","",IF($L2326=0,"—",INDEX('1. Master BOM'!$B$1:$B$400,$L2326)))</f>
        <v/>
      </c>
      <c r="P2326" s="9" t="str">
        <f aca="false">IF($A2326="","",IF(OR($H2326="NOT IN SCHEMATIC",$O2326="—"),"",IF($G2326="","NO SCH PN",IF(UPPER(TRIM($G2326))=UPPER(TRIM($O2326)),"OK","MISMATCH"))))</f>
        <v/>
      </c>
      <c r="Q2326" s="9" t="str">
        <f aca="false">IF($A2326="","",IF($L2326=0,"—",INDEX('1. Master BOM'!$E$1:$E$400,$L2326)))</f>
        <v/>
      </c>
      <c r="R2326" s="9" t="str">
        <f aca="false">IF($A2326="","",IF($L2326=0,"—",IF(T(INDEX('1. Master BOM'!$F$1:$F$400,$L2326))="","(not set)",INDEX('1. Master BOM'!$F$1:$F$400,$L2326))))</f>
        <v/>
      </c>
      <c r="S2326" s="9" t="str">
        <f aca="false">IF($A2326="","",IF(OR($R2326="—",$R2326="(not set)",$D2326=""),"",IF(ISNUMBER(SEARCH(SUBSTITUTE(SUBSTITUTE(SUBSTITUTE($R2326,"-",""),"_","")," ",""),SUBSTITUTE(SUBSTITUTE(SUBSTITUTE($D2326,"-",""),"_","")," ",""))),"OK","CHECK")))</f>
        <v/>
      </c>
      <c r="T2326" s="9" t="str">
        <f aca="false">IF($A2326="","",IF(OR($H2326="NOT IN SCHEMATIC",$I2326="MISMATCH",$J2326="MISMATCH",$P2326="MISMATCH",$M2326&lt;&gt;"OK"),"REVIEW","OK"))</f>
        <v/>
      </c>
      <c r="U2326" s="14"/>
      <c r="V2326" s="14"/>
      <c r="W2326" s="17"/>
      <c r="X2326" s="14"/>
    </row>
    <row r="2327" customFormat="false" ht="15" hidden="false" customHeight="false" outlineLevel="0" collapsed="false">
      <c r="A2327" s="9" t="str">
        <f aca="false">IF('3. Layout Parts'!$A2327="","",TRIM('3. Layout Parts'!$A2327))</f>
        <v/>
      </c>
      <c r="B2327" s="9" t="str">
        <f aca="false">IF($A2327="","",'3. Layout Parts'!$D2327)</f>
        <v/>
      </c>
      <c r="C2327" s="9" t="str">
        <f aca="false">IF($A2327="","",'3. Layout Parts'!$B2327)</f>
        <v/>
      </c>
      <c r="D2327" s="9" t="str">
        <f aca="false">IF($A2327="","",'3. Layout Parts'!$C2327)</f>
        <v/>
      </c>
      <c r="E2327" s="9" t="str">
        <f aca="false">IF($A2327="","",IFERROR(INDEX('2. Schematic Parts'!$B$2:$B$3001,MATCH($A2327,'2. Schematic Parts'!$A$2:$A$3001,0)),"NOT FOUND"))</f>
        <v/>
      </c>
      <c r="F2327" s="9" t="str">
        <f aca="false">IF($A2327="","",IFERROR(INDEX('2. Schematic Parts'!$C$2:$C$3001,MATCH($A2327,'2. Schematic Parts'!$A$2:$A$3001,0))&amp;"","NOT FOUND"))</f>
        <v/>
      </c>
      <c r="G2327" s="9" t="str">
        <f aca="false">IF($A2327="","",IFERROR(INDEX('2. Schematic Parts'!$D$2:$D$3001,MATCH($A2327,'2. Schematic Parts'!$A$2:$A$3001,0))&amp;"","NOT FOUND"))</f>
        <v/>
      </c>
      <c r="H2327" s="9" t="str">
        <f aca="false">IF($A2327="","",IF(COUNTIF('2. Schematic Parts'!$A$2:$A$3001,$A2327)=0,"NOT IN SCHEMATIC","OK"))</f>
        <v/>
      </c>
      <c r="I2327" s="9" t="str">
        <f aca="false">IF($A2327="","",IF($H2327="NOT IN SCHEMATIC","",IF(UPPER(TRIM($C2327))=UPPER(TRIM($E2327)),"OK","MISMATCH")))</f>
        <v/>
      </c>
      <c r="J2327" s="9" t="str">
        <f aca="false">IF($A2327="","",IF($H2327="NOT IN SCHEMATIC","",IF($F2327="","NO SCH DECAL",IF($D2327="","",IF(UPPER(TRIM($D2327))=UPPER(TRIM($F2327)),"OK","MISMATCH")))))</f>
        <v/>
      </c>
      <c r="K2327" s="16" t="str">
        <f aca="false">IF($A2327="","",SUMPRODUCT(--ISNUMBER(SEARCH(","&amp;TRIM($A2327)&amp;",",","&amp;SUBSTITUTE('1. Master BOM'!$D$2:$D$400," ","")&amp;","))))</f>
        <v/>
      </c>
      <c r="L2327" s="16" t="str">
        <f aca="false">IF($A2327="","",IF($K2327&lt;&gt;1,0,SUMPRODUCT(ISNUMBER(SEARCH(","&amp;TRIM($A2327)&amp;",",","&amp;SUBSTITUTE('1. Master BOM'!$D$2:$D$400," ","")&amp;","))*ROW('1. Master BOM'!$D$2:$D$400))))</f>
        <v/>
      </c>
      <c r="M2327" s="9" t="str">
        <f aca="false">IF($A2327="","",IF($K2327=0,"NOT IN BOM",IF($K2327&gt;1,"MULTIPLE BOM LINES","OK")))</f>
        <v/>
      </c>
      <c r="N2327" s="9" t="str">
        <f aca="false">IF($A2327="","",IF($L2327=0,"—",INDEX('1. Master BOM'!$A$1:$A$400,$L2327)))</f>
        <v/>
      </c>
      <c r="O2327" s="9" t="str">
        <f aca="false">IF($A2327="","",IF($L2327=0,"—",INDEX('1. Master BOM'!$B$1:$B$400,$L2327)))</f>
        <v/>
      </c>
      <c r="P2327" s="9" t="str">
        <f aca="false">IF($A2327="","",IF(OR($H2327="NOT IN SCHEMATIC",$O2327="—"),"",IF($G2327="","NO SCH PN",IF(UPPER(TRIM($G2327))=UPPER(TRIM($O2327)),"OK","MISMATCH"))))</f>
        <v/>
      </c>
      <c r="Q2327" s="9" t="str">
        <f aca="false">IF($A2327="","",IF($L2327=0,"—",INDEX('1. Master BOM'!$E$1:$E$400,$L2327)))</f>
        <v/>
      </c>
      <c r="R2327" s="9" t="str">
        <f aca="false">IF($A2327="","",IF($L2327=0,"—",IF(T(INDEX('1. Master BOM'!$F$1:$F$400,$L2327))="","(not set)",INDEX('1. Master BOM'!$F$1:$F$400,$L2327))))</f>
        <v/>
      </c>
      <c r="S2327" s="9" t="str">
        <f aca="false">IF($A2327="","",IF(OR($R2327="—",$R2327="(not set)",$D2327=""),"",IF(ISNUMBER(SEARCH(SUBSTITUTE(SUBSTITUTE(SUBSTITUTE($R2327,"-",""),"_","")," ",""),SUBSTITUTE(SUBSTITUTE(SUBSTITUTE($D2327,"-",""),"_","")," ",""))),"OK","CHECK")))</f>
        <v/>
      </c>
      <c r="T2327" s="9" t="str">
        <f aca="false">IF($A2327="","",IF(OR($H2327="NOT IN SCHEMATIC",$I2327="MISMATCH",$J2327="MISMATCH",$P2327="MISMATCH",$M2327&lt;&gt;"OK"),"REVIEW","OK"))</f>
        <v/>
      </c>
      <c r="U2327" s="14"/>
      <c r="V2327" s="14"/>
      <c r="W2327" s="17"/>
      <c r="X2327" s="14"/>
    </row>
    <row r="2328" customFormat="false" ht="15" hidden="false" customHeight="false" outlineLevel="0" collapsed="false">
      <c r="A2328" s="9" t="str">
        <f aca="false">IF('3. Layout Parts'!$A2328="","",TRIM('3. Layout Parts'!$A2328))</f>
        <v/>
      </c>
      <c r="B2328" s="9" t="str">
        <f aca="false">IF($A2328="","",'3. Layout Parts'!$D2328)</f>
        <v/>
      </c>
      <c r="C2328" s="9" t="str">
        <f aca="false">IF($A2328="","",'3. Layout Parts'!$B2328)</f>
        <v/>
      </c>
      <c r="D2328" s="9" t="str">
        <f aca="false">IF($A2328="","",'3. Layout Parts'!$C2328)</f>
        <v/>
      </c>
      <c r="E2328" s="9" t="str">
        <f aca="false">IF($A2328="","",IFERROR(INDEX('2. Schematic Parts'!$B$2:$B$3001,MATCH($A2328,'2. Schematic Parts'!$A$2:$A$3001,0)),"NOT FOUND"))</f>
        <v/>
      </c>
      <c r="F2328" s="9" t="str">
        <f aca="false">IF($A2328="","",IFERROR(INDEX('2. Schematic Parts'!$C$2:$C$3001,MATCH($A2328,'2. Schematic Parts'!$A$2:$A$3001,0))&amp;"","NOT FOUND"))</f>
        <v/>
      </c>
      <c r="G2328" s="9" t="str">
        <f aca="false">IF($A2328="","",IFERROR(INDEX('2. Schematic Parts'!$D$2:$D$3001,MATCH($A2328,'2. Schematic Parts'!$A$2:$A$3001,0))&amp;"","NOT FOUND"))</f>
        <v/>
      </c>
      <c r="H2328" s="9" t="str">
        <f aca="false">IF($A2328="","",IF(COUNTIF('2. Schematic Parts'!$A$2:$A$3001,$A2328)=0,"NOT IN SCHEMATIC","OK"))</f>
        <v/>
      </c>
      <c r="I2328" s="9" t="str">
        <f aca="false">IF($A2328="","",IF($H2328="NOT IN SCHEMATIC","",IF(UPPER(TRIM($C2328))=UPPER(TRIM($E2328)),"OK","MISMATCH")))</f>
        <v/>
      </c>
      <c r="J2328" s="9" t="str">
        <f aca="false">IF($A2328="","",IF($H2328="NOT IN SCHEMATIC","",IF($F2328="","NO SCH DECAL",IF($D2328="","",IF(UPPER(TRIM($D2328))=UPPER(TRIM($F2328)),"OK","MISMATCH")))))</f>
        <v/>
      </c>
      <c r="K2328" s="16" t="str">
        <f aca="false">IF($A2328="","",SUMPRODUCT(--ISNUMBER(SEARCH(","&amp;TRIM($A2328)&amp;",",","&amp;SUBSTITUTE('1. Master BOM'!$D$2:$D$400," ","")&amp;","))))</f>
        <v/>
      </c>
      <c r="L2328" s="16" t="str">
        <f aca="false">IF($A2328="","",IF($K2328&lt;&gt;1,0,SUMPRODUCT(ISNUMBER(SEARCH(","&amp;TRIM($A2328)&amp;",",","&amp;SUBSTITUTE('1. Master BOM'!$D$2:$D$400," ","")&amp;","))*ROW('1. Master BOM'!$D$2:$D$400))))</f>
        <v/>
      </c>
      <c r="M2328" s="9" t="str">
        <f aca="false">IF($A2328="","",IF($K2328=0,"NOT IN BOM",IF($K2328&gt;1,"MULTIPLE BOM LINES","OK")))</f>
        <v/>
      </c>
      <c r="N2328" s="9" t="str">
        <f aca="false">IF($A2328="","",IF($L2328=0,"—",INDEX('1. Master BOM'!$A$1:$A$400,$L2328)))</f>
        <v/>
      </c>
      <c r="O2328" s="9" t="str">
        <f aca="false">IF($A2328="","",IF($L2328=0,"—",INDEX('1. Master BOM'!$B$1:$B$400,$L2328)))</f>
        <v/>
      </c>
      <c r="P2328" s="9" t="str">
        <f aca="false">IF($A2328="","",IF(OR($H2328="NOT IN SCHEMATIC",$O2328="—"),"",IF($G2328="","NO SCH PN",IF(UPPER(TRIM($G2328))=UPPER(TRIM($O2328)),"OK","MISMATCH"))))</f>
        <v/>
      </c>
      <c r="Q2328" s="9" t="str">
        <f aca="false">IF($A2328="","",IF($L2328=0,"—",INDEX('1. Master BOM'!$E$1:$E$400,$L2328)))</f>
        <v/>
      </c>
      <c r="R2328" s="9" t="str">
        <f aca="false">IF($A2328="","",IF($L2328=0,"—",IF(T(INDEX('1. Master BOM'!$F$1:$F$400,$L2328))="","(not set)",INDEX('1. Master BOM'!$F$1:$F$400,$L2328))))</f>
        <v/>
      </c>
      <c r="S2328" s="9" t="str">
        <f aca="false">IF($A2328="","",IF(OR($R2328="—",$R2328="(not set)",$D2328=""),"",IF(ISNUMBER(SEARCH(SUBSTITUTE(SUBSTITUTE(SUBSTITUTE($R2328,"-",""),"_","")," ",""),SUBSTITUTE(SUBSTITUTE(SUBSTITUTE($D2328,"-",""),"_","")," ",""))),"OK","CHECK")))</f>
        <v/>
      </c>
      <c r="T2328" s="9" t="str">
        <f aca="false">IF($A2328="","",IF(OR($H2328="NOT IN SCHEMATIC",$I2328="MISMATCH",$J2328="MISMATCH",$P2328="MISMATCH",$M2328&lt;&gt;"OK"),"REVIEW","OK"))</f>
        <v/>
      </c>
      <c r="U2328" s="14"/>
      <c r="V2328" s="14"/>
      <c r="W2328" s="17"/>
      <c r="X2328" s="14"/>
    </row>
    <row r="2329" customFormat="false" ht="15" hidden="false" customHeight="false" outlineLevel="0" collapsed="false">
      <c r="A2329" s="9" t="str">
        <f aca="false">IF('3. Layout Parts'!$A2329="","",TRIM('3. Layout Parts'!$A2329))</f>
        <v/>
      </c>
      <c r="B2329" s="9" t="str">
        <f aca="false">IF($A2329="","",'3. Layout Parts'!$D2329)</f>
        <v/>
      </c>
      <c r="C2329" s="9" t="str">
        <f aca="false">IF($A2329="","",'3. Layout Parts'!$B2329)</f>
        <v/>
      </c>
      <c r="D2329" s="9" t="str">
        <f aca="false">IF($A2329="","",'3. Layout Parts'!$C2329)</f>
        <v/>
      </c>
      <c r="E2329" s="9" t="str">
        <f aca="false">IF($A2329="","",IFERROR(INDEX('2. Schematic Parts'!$B$2:$B$3001,MATCH($A2329,'2. Schematic Parts'!$A$2:$A$3001,0)),"NOT FOUND"))</f>
        <v/>
      </c>
      <c r="F2329" s="9" t="str">
        <f aca="false">IF($A2329="","",IFERROR(INDEX('2. Schematic Parts'!$C$2:$C$3001,MATCH($A2329,'2. Schematic Parts'!$A$2:$A$3001,0))&amp;"","NOT FOUND"))</f>
        <v/>
      </c>
      <c r="G2329" s="9" t="str">
        <f aca="false">IF($A2329="","",IFERROR(INDEX('2. Schematic Parts'!$D$2:$D$3001,MATCH($A2329,'2. Schematic Parts'!$A$2:$A$3001,0))&amp;"","NOT FOUND"))</f>
        <v/>
      </c>
      <c r="H2329" s="9" t="str">
        <f aca="false">IF($A2329="","",IF(COUNTIF('2. Schematic Parts'!$A$2:$A$3001,$A2329)=0,"NOT IN SCHEMATIC","OK"))</f>
        <v/>
      </c>
      <c r="I2329" s="9" t="str">
        <f aca="false">IF($A2329="","",IF($H2329="NOT IN SCHEMATIC","",IF(UPPER(TRIM($C2329))=UPPER(TRIM($E2329)),"OK","MISMATCH")))</f>
        <v/>
      </c>
      <c r="J2329" s="9" t="str">
        <f aca="false">IF($A2329="","",IF($H2329="NOT IN SCHEMATIC","",IF($F2329="","NO SCH DECAL",IF($D2329="","",IF(UPPER(TRIM($D2329))=UPPER(TRIM($F2329)),"OK","MISMATCH")))))</f>
        <v/>
      </c>
      <c r="K2329" s="16" t="str">
        <f aca="false">IF($A2329="","",SUMPRODUCT(--ISNUMBER(SEARCH(","&amp;TRIM($A2329)&amp;",",","&amp;SUBSTITUTE('1. Master BOM'!$D$2:$D$400," ","")&amp;","))))</f>
        <v/>
      </c>
      <c r="L2329" s="16" t="str">
        <f aca="false">IF($A2329="","",IF($K2329&lt;&gt;1,0,SUMPRODUCT(ISNUMBER(SEARCH(","&amp;TRIM($A2329)&amp;",",","&amp;SUBSTITUTE('1. Master BOM'!$D$2:$D$400," ","")&amp;","))*ROW('1. Master BOM'!$D$2:$D$400))))</f>
        <v/>
      </c>
      <c r="M2329" s="9" t="str">
        <f aca="false">IF($A2329="","",IF($K2329=0,"NOT IN BOM",IF($K2329&gt;1,"MULTIPLE BOM LINES","OK")))</f>
        <v/>
      </c>
      <c r="N2329" s="9" t="str">
        <f aca="false">IF($A2329="","",IF($L2329=0,"—",INDEX('1. Master BOM'!$A$1:$A$400,$L2329)))</f>
        <v/>
      </c>
      <c r="O2329" s="9" t="str">
        <f aca="false">IF($A2329="","",IF($L2329=0,"—",INDEX('1. Master BOM'!$B$1:$B$400,$L2329)))</f>
        <v/>
      </c>
      <c r="P2329" s="9" t="str">
        <f aca="false">IF($A2329="","",IF(OR($H2329="NOT IN SCHEMATIC",$O2329="—"),"",IF($G2329="","NO SCH PN",IF(UPPER(TRIM($G2329))=UPPER(TRIM($O2329)),"OK","MISMATCH"))))</f>
        <v/>
      </c>
      <c r="Q2329" s="9" t="str">
        <f aca="false">IF($A2329="","",IF($L2329=0,"—",INDEX('1. Master BOM'!$E$1:$E$400,$L2329)))</f>
        <v/>
      </c>
      <c r="R2329" s="9" t="str">
        <f aca="false">IF($A2329="","",IF($L2329=0,"—",IF(T(INDEX('1. Master BOM'!$F$1:$F$400,$L2329))="","(not set)",INDEX('1. Master BOM'!$F$1:$F$400,$L2329))))</f>
        <v/>
      </c>
      <c r="S2329" s="9" t="str">
        <f aca="false">IF($A2329="","",IF(OR($R2329="—",$R2329="(not set)",$D2329=""),"",IF(ISNUMBER(SEARCH(SUBSTITUTE(SUBSTITUTE(SUBSTITUTE($R2329,"-",""),"_","")," ",""),SUBSTITUTE(SUBSTITUTE(SUBSTITUTE($D2329,"-",""),"_","")," ",""))),"OK","CHECK")))</f>
        <v/>
      </c>
      <c r="T2329" s="9" t="str">
        <f aca="false">IF($A2329="","",IF(OR($H2329="NOT IN SCHEMATIC",$I2329="MISMATCH",$J2329="MISMATCH",$P2329="MISMATCH",$M2329&lt;&gt;"OK"),"REVIEW","OK"))</f>
        <v/>
      </c>
      <c r="U2329" s="14"/>
      <c r="V2329" s="14"/>
      <c r="W2329" s="17"/>
      <c r="X2329" s="14"/>
    </row>
    <row r="2330" customFormat="false" ht="15" hidden="false" customHeight="false" outlineLevel="0" collapsed="false">
      <c r="A2330" s="9" t="str">
        <f aca="false">IF('3. Layout Parts'!$A2330="","",TRIM('3. Layout Parts'!$A2330))</f>
        <v/>
      </c>
      <c r="B2330" s="9" t="str">
        <f aca="false">IF($A2330="","",'3. Layout Parts'!$D2330)</f>
        <v/>
      </c>
      <c r="C2330" s="9" t="str">
        <f aca="false">IF($A2330="","",'3. Layout Parts'!$B2330)</f>
        <v/>
      </c>
      <c r="D2330" s="9" t="str">
        <f aca="false">IF($A2330="","",'3. Layout Parts'!$C2330)</f>
        <v/>
      </c>
      <c r="E2330" s="9" t="str">
        <f aca="false">IF($A2330="","",IFERROR(INDEX('2. Schematic Parts'!$B$2:$B$3001,MATCH($A2330,'2. Schematic Parts'!$A$2:$A$3001,0)),"NOT FOUND"))</f>
        <v/>
      </c>
      <c r="F2330" s="9" t="str">
        <f aca="false">IF($A2330="","",IFERROR(INDEX('2. Schematic Parts'!$C$2:$C$3001,MATCH($A2330,'2. Schematic Parts'!$A$2:$A$3001,0))&amp;"","NOT FOUND"))</f>
        <v/>
      </c>
      <c r="G2330" s="9" t="str">
        <f aca="false">IF($A2330="","",IFERROR(INDEX('2. Schematic Parts'!$D$2:$D$3001,MATCH($A2330,'2. Schematic Parts'!$A$2:$A$3001,0))&amp;"","NOT FOUND"))</f>
        <v/>
      </c>
      <c r="H2330" s="9" t="str">
        <f aca="false">IF($A2330="","",IF(COUNTIF('2. Schematic Parts'!$A$2:$A$3001,$A2330)=0,"NOT IN SCHEMATIC","OK"))</f>
        <v/>
      </c>
      <c r="I2330" s="9" t="str">
        <f aca="false">IF($A2330="","",IF($H2330="NOT IN SCHEMATIC","",IF(UPPER(TRIM($C2330))=UPPER(TRIM($E2330)),"OK","MISMATCH")))</f>
        <v/>
      </c>
      <c r="J2330" s="9" t="str">
        <f aca="false">IF($A2330="","",IF($H2330="NOT IN SCHEMATIC","",IF($F2330="","NO SCH DECAL",IF($D2330="","",IF(UPPER(TRIM($D2330))=UPPER(TRIM($F2330)),"OK","MISMATCH")))))</f>
        <v/>
      </c>
      <c r="K2330" s="16" t="str">
        <f aca="false">IF($A2330="","",SUMPRODUCT(--ISNUMBER(SEARCH(","&amp;TRIM($A2330)&amp;",",","&amp;SUBSTITUTE('1. Master BOM'!$D$2:$D$400," ","")&amp;","))))</f>
        <v/>
      </c>
      <c r="L2330" s="16" t="str">
        <f aca="false">IF($A2330="","",IF($K2330&lt;&gt;1,0,SUMPRODUCT(ISNUMBER(SEARCH(","&amp;TRIM($A2330)&amp;",",","&amp;SUBSTITUTE('1. Master BOM'!$D$2:$D$400," ","")&amp;","))*ROW('1. Master BOM'!$D$2:$D$400))))</f>
        <v/>
      </c>
      <c r="M2330" s="9" t="str">
        <f aca="false">IF($A2330="","",IF($K2330=0,"NOT IN BOM",IF($K2330&gt;1,"MULTIPLE BOM LINES","OK")))</f>
        <v/>
      </c>
      <c r="N2330" s="9" t="str">
        <f aca="false">IF($A2330="","",IF($L2330=0,"—",INDEX('1. Master BOM'!$A$1:$A$400,$L2330)))</f>
        <v/>
      </c>
      <c r="O2330" s="9" t="str">
        <f aca="false">IF($A2330="","",IF($L2330=0,"—",INDEX('1. Master BOM'!$B$1:$B$400,$L2330)))</f>
        <v/>
      </c>
      <c r="P2330" s="9" t="str">
        <f aca="false">IF($A2330="","",IF(OR($H2330="NOT IN SCHEMATIC",$O2330="—"),"",IF($G2330="","NO SCH PN",IF(UPPER(TRIM($G2330))=UPPER(TRIM($O2330)),"OK","MISMATCH"))))</f>
        <v/>
      </c>
      <c r="Q2330" s="9" t="str">
        <f aca="false">IF($A2330="","",IF($L2330=0,"—",INDEX('1. Master BOM'!$E$1:$E$400,$L2330)))</f>
        <v/>
      </c>
      <c r="R2330" s="9" t="str">
        <f aca="false">IF($A2330="","",IF($L2330=0,"—",IF(T(INDEX('1. Master BOM'!$F$1:$F$400,$L2330))="","(not set)",INDEX('1. Master BOM'!$F$1:$F$400,$L2330))))</f>
        <v/>
      </c>
      <c r="S2330" s="9" t="str">
        <f aca="false">IF($A2330="","",IF(OR($R2330="—",$R2330="(not set)",$D2330=""),"",IF(ISNUMBER(SEARCH(SUBSTITUTE(SUBSTITUTE(SUBSTITUTE($R2330,"-",""),"_","")," ",""),SUBSTITUTE(SUBSTITUTE(SUBSTITUTE($D2330,"-",""),"_","")," ",""))),"OK","CHECK")))</f>
        <v/>
      </c>
      <c r="T2330" s="9" t="str">
        <f aca="false">IF($A2330="","",IF(OR($H2330="NOT IN SCHEMATIC",$I2330="MISMATCH",$J2330="MISMATCH",$P2330="MISMATCH",$M2330&lt;&gt;"OK"),"REVIEW","OK"))</f>
        <v/>
      </c>
      <c r="U2330" s="14"/>
      <c r="V2330" s="14"/>
      <c r="W2330" s="17"/>
      <c r="X2330" s="14"/>
    </row>
    <row r="2331" customFormat="false" ht="15" hidden="false" customHeight="false" outlineLevel="0" collapsed="false">
      <c r="A2331" s="9" t="str">
        <f aca="false">IF('3. Layout Parts'!$A2331="","",TRIM('3. Layout Parts'!$A2331))</f>
        <v/>
      </c>
      <c r="B2331" s="9" t="str">
        <f aca="false">IF($A2331="","",'3. Layout Parts'!$D2331)</f>
        <v/>
      </c>
      <c r="C2331" s="9" t="str">
        <f aca="false">IF($A2331="","",'3. Layout Parts'!$B2331)</f>
        <v/>
      </c>
      <c r="D2331" s="9" t="str">
        <f aca="false">IF($A2331="","",'3. Layout Parts'!$C2331)</f>
        <v/>
      </c>
      <c r="E2331" s="9" t="str">
        <f aca="false">IF($A2331="","",IFERROR(INDEX('2. Schematic Parts'!$B$2:$B$3001,MATCH($A2331,'2. Schematic Parts'!$A$2:$A$3001,0)),"NOT FOUND"))</f>
        <v/>
      </c>
      <c r="F2331" s="9" t="str">
        <f aca="false">IF($A2331="","",IFERROR(INDEX('2. Schematic Parts'!$C$2:$C$3001,MATCH($A2331,'2. Schematic Parts'!$A$2:$A$3001,0))&amp;"","NOT FOUND"))</f>
        <v/>
      </c>
      <c r="G2331" s="9" t="str">
        <f aca="false">IF($A2331="","",IFERROR(INDEX('2. Schematic Parts'!$D$2:$D$3001,MATCH($A2331,'2. Schematic Parts'!$A$2:$A$3001,0))&amp;"","NOT FOUND"))</f>
        <v/>
      </c>
      <c r="H2331" s="9" t="str">
        <f aca="false">IF($A2331="","",IF(COUNTIF('2. Schematic Parts'!$A$2:$A$3001,$A2331)=0,"NOT IN SCHEMATIC","OK"))</f>
        <v/>
      </c>
      <c r="I2331" s="9" t="str">
        <f aca="false">IF($A2331="","",IF($H2331="NOT IN SCHEMATIC","",IF(UPPER(TRIM($C2331))=UPPER(TRIM($E2331)),"OK","MISMATCH")))</f>
        <v/>
      </c>
      <c r="J2331" s="9" t="str">
        <f aca="false">IF($A2331="","",IF($H2331="NOT IN SCHEMATIC","",IF($F2331="","NO SCH DECAL",IF($D2331="","",IF(UPPER(TRIM($D2331))=UPPER(TRIM($F2331)),"OK","MISMATCH")))))</f>
        <v/>
      </c>
      <c r="K2331" s="16" t="str">
        <f aca="false">IF($A2331="","",SUMPRODUCT(--ISNUMBER(SEARCH(","&amp;TRIM($A2331)&amp;",",","&amp;SUBSTITUTE('1. Master BOM'!$D$2:$D$400," ","")&amp;","))))</f>
        <v/>
      </c>
      <c r="L2331" s="16" t="str">
        <f aca="false">IF($A2331="","",IF($K2331&lt;&gt;1,0,SUMPRODUCT(ISNUMBER(SEARCH(","&amp;TRIM($A2331)&amp;",",","&amp;SUBSTITUTE('1. Master BOM'!$D$2:$D$400," ","")&amp;","))*ROW('1. Master BOM'!$D$2:$D$400))))</f>
        <v/>
      </c>
      <c r="M2331" s="9" t="str">
        <f aca="false">IF($A2331="","",IF($K2331=0,"NOT IN BOM",IF($K2331&gt;1,"MULTIPLE BOM LINES","OK")))</f>
        <v/>
      </c>
      <c r="N2331" s="9" t="str">
        <f aca="false">IF($A2331="","",IF($L2331=0,"—",INDEX('1. Master BOM'!$A$1:$A$400,$L2331)))</f>
        <v/>
      </c>
      <c r="O2331" s="9" t="str">
        <f aca="false">IF($A2331="","",IF($L2331=0,"—",INDEX('1. Master BOM'!$B$1:$B$400,$L2331)))</f>
        <v/>
      </c>
      <c r="P2331" s="9" t="str">
        <f aca="false">IF($A2331="","",IF(OR($H2331="NOT IN SCHEMATIC",$O2331="—"),"",IF($G2331="","NO SCH PN",IF(UPPER(TRIM($G2331))=UPPER(TRIM($O2331)),"OK","MISMATCH"))))</f>
        <v/>
      </c>
      <c r="Q2331" s="9" t="str">
        <f aca="false">IF($A2331="","",IF($L2331=0,"—",INDEX('1. Master BOM'!$E$1:$E$400,$L2331)))</f>
        <v/>
      </c>
      <c r="R2331" s="9" t="str">
        <f aca="false">IF($A2331="","",IF($L2331=0,"—",IF(T(INDEX('1. Master BOM'!$F$1:$F$400,$L2331))="","(not set)",INDEX('1. Master BOM'!$F$1:$F$400,$L2331))))</f>
        <v/>
      </c>
      <c r="S2331" s="9" t="str">
        <f aca="false">IF($A2331="","",IF(OR($R2331="—",$R2331="(not set)",$D2331=""),"",IF(ISNUMBER(SEARCH(SUBSTITUTE(SUBSTITUTE(SUBSTITUTE($R2331,"-",""),"_","")," ",""),SUBSTITUTE(SUBSTITUTE(SUBSTITUTE($D2331,"-",""),"_","")," ",""))),"OK","CHECK")))</f>
        <v/>
      </c>
      <c r="T2331" s="9" t="str">
        <f aca="false">IF($A2331="","",IF(OR($H2331="NOT IN SCHEMATIC",$I2331="MISMATCH",$J2331="MISMATCH",$P2331="MISMATCH",$M2331&lt;&gt;"OK"),"REVIEW","OK"))</f>
        <v/>
      </c>
      <c r="U2331" s="14"/>
      <c r="V2331" s="14"/>
      <c r="W2331" s="17"/>
      <c r="X2331" s="14"/>
    </row>
    <row r="2332" customFormat="false" ht="15" hidden="false" customHeight="false" outlineLevel="0" collapsed="false">
      <c r="A2332" s="9" t="str">
        <f aca="false">IF('3. Layout Parts'!$A2332="","",TRIM('3. Layout Parts'!$A2332))</f>
        <v/>
      </c>
      <c r="B2332" s="9" t="str">
        <f aca="false">IF($A2332="","",'3. Layout Parts'!$D2332)</f>
        <v/>
      </c>
      <c r="C2332" s="9" t="str">
        <f aca="false">IF($A2332="","",'3. Layout Parts'!$B2332)</f>
        <v/>
      </c>
      <c r="D2332" s="9" t="str">
        <f aca="false">IF($A2332="","",'3. Layout Parts'!$C2332)</f>
        <v/>
      </c>
      <c r="E2332" s="9" t="str">
        <f aca="false">IF($A2332="","",IFERROR(INDEX('2. Schematic Parts'!$B$2:$B$3001,MATCH($A2332,'2. Schematic Parts'!$A$2:$A$3001,0)),"NOT FOUND"))</f>
        <v/>
      </c>
      <c r="F2332" s="9" t="str">
        <f aca="false">IF($A2332="","",IFERROR(INDEX('2. Schematic Parts'!$C$2:$C$3001,MATCH($A2332,'2. Schematic Parts'!$A$2:$A$3001,0))&amp;"","NOT FOUND"))</f>
        <v/>
      </c>
      <c r="G2332" s="9" t="str">
        <f aca="false">IF($A2332="","",IFERROR(INDEX('2. Schematic Parts'!$D$2:$D$3001,MATCH($A2332,'2. Schematic Parts'!$A$2:$A$3001,0))&amp;"","NOT FOUND"))</f>
        <v/>
      </c>
      <c r="H2332" s="9" t="str">
        <f aca="false">IF($A2332="","",IF(COUNTIF('2. Schematic Parts'!$A$2:$A$3001,$A2332)=0,"NOT IN SCHEMATIC","OK"))</f>
        <v/>
      </c>
      <c r="I2332" s="9" t="str">
        <f aca="false">IF($A2332="","",IF($H2332="NOT IN SCHEMATIC","",IF(UPPER(TRIM($C2332))=UPPER(TRIM($E2332)),"OK","MISMATCH")))</f>
        <v/>
      </c>
      <c r="J2332" s="9" t="str">
        <f aca="false">IF($A2332="","",IF($H2332="NOT IN SCHEMATIC","",IF($F2332="","NO SCH DECAL",IF($D2332="","",IF(UPPER(TRIM($D2332))=UPPER(TRIM($F2332)),"OK","MISMATCH")))))</f>
        <v/>
      </c>
      <c r="K2332" s="16" t="str">
        <f aca="false">IF($A2332="","",SUMPRODUCT(--ISNUMBER(SEARCH(","&amp;TRIM($A2332)&amp;",",","&amp;SUBSTITUTE('1. Master BOM'!$D$2:$D$400," ","")&amp;","))))</f>
        <v/>
      </c>
      <c r="L2332" s="16" t="str">
        <f aca="false">IF($A2332="","",IF($K2332&lt;&gt;1,0,SUMPRODUCT(ISNUMBER(SEARCH(","&amp;TRIM($A2332)&amp;",",","&amp;SUBSTITUTE('1. Master BOM'!$D$2:$D$400," ","")&amp;","))*ROW('1. Master BOM'!$D$2:$D$400))))</f>
        <v/>
      </c>
      <c r="M2332" s="9" t="str">
        <f aca="false">IF($A2332="","",IF($K2332=0,"NOT IN BOM",IF($K2332&gt;1,"MULTIPLE BOM LINES","OK")))</f>
        <v/>
      </c>
      <c r="N2332" s="9" t="str">
        <f aca="false">IF($A2332="","",IF($L2332=0,"—",INDEX('1. Master BOM'!$A$1:$A$400,$L2332)))</f>
        <v/>
      </c>
      <c r="O2332" s="9" t="str">
        <f aca="false">IF($A2332="","",IF($L2332=0,"—",INDEX('1. Master BOM'!$B$1:$B$400,$L2332)))</f>
        <v/>
      </c>
      <c r="P2332" s="9" t="str">
        <f aca="false">IF($A2332="","",IF(OR($H2332="NOT IN SCHEMATIC",$O2332="—"),"",IF($G2332="","NO SCH PN",IF(UPPER(TRIM($G2332))=UPPER(TRIM($O2332)),"OK","MISMATCH"))))</f>
        <v/>
      </c>
      <c r="Q2332" s="9" t="str">
        <f aca="false">IF($A2332="","",IF($L2332=0,"—",INDEX('1. Master BOM'!$E$1:$E$400,$L2332)))</f>
        <v/>
      </c>
      <c r="R2332" s="9" t="str">
        <f aca="false">IF($A2332="","",IF($L2332=0,"—",IF(T(INDEX('1. Master BOM'!$F$1:$F$400,$L2332))="","(not set)",INDEX('1. Master BOM'!$F$1:$F$400,$L2332))))</f>
        <v/>
      </c>
      <c r="S2332" s="9" t="str">
        <f aca="false">IF($A2332="","",IF(OR($R2332="—",$R2332="(not set)",$D2332=""),"",IF(ISNUMBER(SEARCH(SUBSTITUTE(SUBSTITUTE(SUBSTITUTE($R2332,"-",""),"_","")," ",""),SUBSTITUTE(SUBSTITUTE(SUBSTITUTE($D2332,"-",""),"_","")," ",""))),"OK","CHECK")))</f>
        <v/>
      </c>
      <c r="T2332" s="9" t="str">
        <f aca="false">IF($A2332="","",IF(OR($H2332="NOT IN SCHEMATIC",$I2332="MISMATCH",$J2332="MISMATCH",$P2332="MISMATCH",$M2332&lt;&gt;"OK"),"REVIEW","OK"))</f>
        <v/>
      </c>
      <c r="U2332" s="14"/>
      <c r="V2332" s="14"/>
      <c r="W2332" s="17"/>
      <c r="X2332" s="14"/>
    </row>
    <row r="2333" customFormat="false" ht="15" hidden="false" customHeight="false" outlineLevel="0" collapsed="false">
      <c r="A2333" s="9" t="str">
        <f aca="false">IF('3. Layout Parts'!$A2333="","",TRIM('3. Layout Parts'!$A2333))</f>
        <v/>
      </c>
      <c r="B2333" s="9" t="str">
        <f aca="false">IF($A2333="","",'3. Layout Parts'!$D2333)</f>
        <v/>
      </c>
      <c r="C2333" s="9" t="str">
        <f aca="false">IF($A2333="","",'3. Layout Parts'!$B2333)</f>
        <v/>
      </c>
      <c r="D2333" s="9" t="str">
        <f aca="false">IF($A2333="","",'3. Layout Parts'!$C2333)</f>
        <v/>
      </c>
      <c r="E2333" s="9" t="str">
        <f aca="false">IF($A2333="","",IFERROR(INDEX('2. Schematic Parts'!$B$2:$B$3001,MATCH($A2333,'2. Schematic Parts'!$A$2:$A$3001,0)),"NOT FOUND"))</f>
        <v/>
      </c>
      <c r="F2333" s="9" t="str">
        <f aca="false">IF($A2333="","",IFERROR(INDEX('2. Schematic Parts'!$C$2:$C$3001,MATCH($A2333,'2. Schematic Parts'!$A$2:$A$3001,0))&amp;"","NOT FOUND"))</f>
        <v/>
      </c>
      <c r="G2333" s="9" t="str">
        <f aca="false">IF($A2333="","",IFERROR(INDEX('2. Schematic Parts'!$D$2:$D$3001,MATCH($A2333,'2. Schematic Parts'!$A$2:$A$3001,0))&amp;"","NOT FOUND"))</f>
        <v/>
      </c>
      <c r="H2333" s="9" t="str">
        <f aca="false">IF($A2333="","",IF(COUNTIF('2. Schematic Parts'!$A$2:$A$3001,$A2333)=0,"NOT IN SCHEMATIC","OK"))</f>
        <v/>
      </c>
      <c r="I2333" s="9" t="str">
        <f aca="false">IF($A2333="","",IF($H2333="NOT IN SCHEMATIC","",IF(UPPER(TRIM($C2333))=UPPER(TRIM($E2333)),"OK","MISMATCH")))</f>
        <v/>
      </c>
      <c r="J2333" s="9" t="str">
        <f aca="false">IF($A2333="","",IF($H2333="NOT IN SCHEMATIC","",IF($F2333="","NO SCH DECAL",IF($D2333="","",IF(UPPER(TRIM($D2333))=UPPER(TRIM($F2333)),"OK","MISMATCH")))))</f>
        <v/>
      </c>
      <c r="K2333" s="16" t="str">
        <f aca="false">IF($A2333="","",SUMPRODUCT(--ISNUMBER(SEARCH(","&amp;TRIM($A2333)&amp;",",","&amp;SUBSTITUTE('1. Master BOM'!$D$2:$D$400," ","")&amp;","))))</f>
        <v/>
      </c>
      <c r="L2333" s="16" t="str">
        <f aca="false">IF($A2333="","",IF($K2333&lt;&gt;1,0,SUMPRODUCT(ISNUMBER(SEARCH(","&amp;TRIM($A2333)&amp;",",","&amp;SUBSTITUTE('1. Master BOM'!$D$2:$D$400," ","")&amp;","))*ROW('1. Master BOM'!$D$2:$D$400))))</f>
        <v/>
      </c>
      <c r="M2333" s="9" t="str">
        <f aca="false">IF($A2333="","",IF($K2333=0,"NOT IN BOM",IF($K2333&gt;1,"MULTIPLE BOM LINES","OK")))</f>
        <v/>
      </c>
      <c r="N2333" s="9" t="str">
        <f aca="false">IF($A2333="","",IF($L2333=0,"—",INDEX('1. Master BOM'!$A$1:$A$400,$L2333)))</f>
        <v/>
      </c>
      <c r="O2333" s="9" t="str">
        <f aca="false">IF($A2333="","",IF($L2333=0,"—",INDEX('1. Master BOM'!$B$1:$B$400,$L2333)))</f>
        <v/>
      </c>
      <c r="P2333" s="9" t="str">
        <f aca="false">IF($A2333="","",IF(OR($H2333="NOT IN SCHEMATIC",$O2333="—"),"",IF($G2333="","NO SCH PN",IF(UPPER(TRIM($G2333))=UPPER(TRIM($O2333)),"OK","MISMATCH"))))</f>
        <v/>
      </c>
      <c r="Q2333" s="9" t="str">
        <f aca="false">IF($A2333="","",IF($L2333=0,"—",INDEX('1. Master BOM'!$E$1:$E$400,$L2333)))</f>
        <v/>
      </c>
      <c r="R2333" s="9" t="str">
        <f aca="false">IF($A2333="","",IF($L2333=0,"—",IF(T(INDEX('1. Master BOM'!$F$1:$F$400,$L2333))="","(not set)",INDEX('1. Master BOM'!$F$1:$F$400,$L2333))))</f>
        <v/>
      </c>
      <c r="S2333" s="9" t="str">
        <f aca="false">IF($A2333="","",IF(OR($R2333="—",$R2333="(not set)",$D2333=""),"",IF(ISNUMBER(SEARCH(SUBSTITUTE(SUBSTITUTE(SUBSTITUTE($R2333,"-",""),"_","")," ",""),SUBSTITUTE(SUBSTITUTE(SUBSTITUTE($D2333,"-",""),"_","")," ",""))),"OK","CHECK")))</f>
        <v/>
      </c>
      <c r="T2333" s="9" t="str">
        <f aca="false">IF($A2333="","",IF(OR($H2333="NOT IN SCHEMATIC",$I2333="MISMATCH",$J2333="MISMATCH",$P2333="MISMATCH",$M2333&lt;&gt;"OK"),"REVIEW","OK"))</f>
        <v/>
      </c>
      <c r="U2333" s="14"/>
      <c r="V2333" s="14"/>
      <c r="W2333" s="17"/>
      <c r="X2333" s="14"/>
    </row>
    <row r="2334" customFormat="false" ht="15" hidden="false" customHeight="false" outlineLevel="0" collapsed="false">
      <c r="A2334" s="9" t="str">
        <f aca="false">IF('3. Layout Parts'!$A2334="","",TRIM('3. Layout Parts'!$A2334))</f>
        <v/>
      </c>
      <c r="B2334" s="9" t="str">
        <f aca="false">IF($A2334="","",'3. Layout Parts'!$D2334)</f>
        <v/>
      </c>
      <c r="C2334" s="9" t="str">
        <f aca="false">IF($A2334="","",'3. Layout Parts'!$B2334)</f>
        <v/>
      </c>
      <c r="D2334" s="9" t="str">
        <f aca="false">IF($A2334="","",'3. Layout Parts'!$C2334)</f>
        <v/>
      </c>
      <c r="E2334" s="9" t="str">
        <f aca="false">IF($A2334="","",IFERROR(INDEX('2. Schematic Parts'!$B$2:$B$3001,MATCH($A2334,'2. Schematic Parts'!$A$2:$A$3001,0)),"NOT FOUND"))</f>
        <v/>
      </c>
      <c r="F2334" s="9" t="str">
        <f aca="false">IF($A2334="","",IFERROR(INDEX('2. Schematic Parts'!$C$2:$C$3001,MATCH($A2334,'2. Schematic Parts'!$A$2:$A$3001,0))&amp;"","NOT FOUND"))</f>
        <v/>
      </c>
      <c r="G2334" s="9" t="str">
        <f aca="false">IF($A2334="","",IFERROR(INDEX('2. Schematic Parts'!$D$2:$D$3001,MATCH($A2334,'2. Schematic Parts'!$A$2:$A$3001,0))&amp;"","NOT FOUND"))</f>
        <v/>
      </c>
      <c r="H2334" s="9" t="str">
        <f aca="false">IF($A2334="","",IF(COUNTIF('2. Schematic Parts'!$A$2:$A$3001,$A2334)=0,"NOT IN SCHEMATIC","OK"))</f>
        <v/>
      </c>
      <c r="I2334" s="9" t="str">
        <f aca="false">IF($A2334="","",IF($H2334="NOT IN SCHEMATIC","",IF(UPPER(TRIM($C2334))=UPPER(TRIM($E2334)),"OK","MISMATCH")))</f>
        <v/>
      </c>
      <c r="J2334" s="9" t="str">
        <f aca="false">IF($A2334="","",IF($H2334="NOT IN SCHEMATIC","",IF($F2334="","NO SCH DECAL",IF($D2334="","",IF(UPPER(TRIM($D2334))=UPPER(TRIM($F2334)),"OK","MISMATCH")))))</f>
        <v/>
      </c>
      <c r="K2334" s="16" t="str">
        <f aca="false">IF($A2334="","",SUMPRODUCT(--ISNUMBER(SEARCH(","&amp;TRIM($A2334)&amp;",",","&amp;SUBSTITUTE('1. Master BOM'!$D$2:$D$400," ","")&amp;","))))</f>
        <v/>
      </c>
      <c r="L2334" s="16" t="str">
        <f aca="false">IF($A2334="","",IF($K2334&lt;&gt;1,0,SUMPRODUCT(ISNUMBER(SEARCH(","&amp;TRIM($A2334)&amp;",",","&amp;SUBSTITUTE('1. Master BOM'!$D$2:$D$400," ","")&amp;","))*ROW('1. Master BOM'!$D$2:$D$400))))</f>
        <v/>
      </c>
      <c r="M2334" s="9" t="str">
        <f aca="false">IF($A2334="","",IF($K2334=0,"NOT IN BOM",IF($K2334&gt;1,"MULTIPLE BOM LINES","OK")))</f>
        <v/>
      </c>
      <c r="N2334" s="9" t="str">
        <f aca="false">IF($A2334="","",IF($L2334=0,"—",INDEX('1. Master BOM'!$A$1:$A$400,$L2334)))</f>
        <v/>
      </c>
      <c r="O2334" s="9" t="str">
        <f aca="false">IF($A2334="","",IF($L2334=0,"—",INDEX('1. Master BOM'!$B$1:$B$400,$L2334)))</f>
        <v/>
      </c>
      <c r="P2334" s="9" t="str">
        <f aca="false">IF($A2334="","",IF(OR($H2334="NOT IN SCHEMATIC",$O2334="—"),"",IF($G2334="","NO SCH PN",IF(UPPER(TRIM($G2334))=UPPER(TRIM($O2334)),"OK","MISMATCH"))))</f>
        <v/>
      </c>
      <c r="Q2334" s="9" t="str">
        <f aca="false">IF($A2334="","",IF($L2334=0,"—",INDEX('1. Master BOM'!$E$1:$E$400,$L2334)))</f>
        <v/>
      </c>
      <c r="R2334" s="9" t="str">
        <f aca="false">IF($A2334="","",IF($L2334=0,"—",IF(T(INDEX('1. Master BOM'!$F$1:$F$400,$L2334))="","(not set)",INDEX('1. Master BOM'!$F$1:$F$400,$L2334))))</f>
        <v/>
      </c>
      <c r="S2334" s="9" t="str">
        <f aca="false">IF($A2334="","",IF(OR($R2334="—",$R2334="(not set)",$D2334=""),"",IF(ISNUMBER(SEARCH(SUBSTITUTE(SUBSTITUTE(SUBSTITUTE($R2334,"-",""),"_","")," ",""),SUBSTITUTE(SUBSTITUTE(SUBSTITUTE($D2334,"-",""),"_","")," ",""))),"OK","CHECK")))</f>
        <v/>
      </c>
      <c r="T2334" s="9" t="str">
        <f aca="false">IF($A2334="","",IF(OR($H2334="NOT IN SCHEMATIC",$I2334="MISMATCH",$J2334="MISMATCH",$P2334="MISMATCH",$M2334&lt;&gt;"OK"),"REVIEW","OK"))</f>
        <v/>
      </c>
      <c r="U2334" s="14"/>
      <c r="V2334" s="14"/>
      <c r="W2334" s="17"/>
      <c r="X2334" s="14"/>
    </row>
    <row r="2335" customFormat="false" ht="15" hidden="false" customHeight="false" outlineLevel="0" collapsed="false">
      <c r="A2335" s="9" t="str">
        <f aca="false">IF('3. Layout Parts'!$A2335="","",TRIM('3. Layout Parts'!$A2335))</f>
        <v/>
      </c>
      <c r="B2335" s="9" t="str">
        <f aca="false">IF($A2335="","",'3. Layout Parts'!$D2335)</f>
        <v/>
      </c>
      <c r="C2335" s="9" t="str">
        <f aca="false">IF($A2335="","",'3. Layout Parts'!$B2335)</f>
        <v/>
      </c>
      <c r="D2335" s="9" t="str">
        <f aca="false">IF($A2335="","",'3. Layout Parts'!$C2335)</f>
        <v/>
      </c>
      <c r="E2335" s="9" t="str">
        <f aca="false">IF($A2335="","",IFERROR(INDEX('2. Schematic Parts'!$B$2:$B$3001,MATCH($A2335,'2. Schematic Parts'!$A$2:$A$3001,0)),"NOT FOUND"))</f>
        <v/>
      </c>
      <c r="F2335" s="9" t="str">
        <f aca="false">IF($A2335="","",IFERROR(INDEX('2. Schematic Parts'!$C$2:$C$3001,MATCH($A2335,'2. Schematic Parts'!$A$2:$A$3001,0))&amp;"","NOT FOUND"))</f>
        <v/>
      </c>
      <c r="G2335" s="9" t="str">
        <f aca="false">IF($A2335="","",IFERROR(INDEX('2. Schematic Parts'!$D$2:$D$3001,MATCH($A2335,'2. Schematic Parts'!$A$2:$A$3001,0))&amp;"","NOT FOUND"))</f>
        <v/>
      </c>
      <c r="H2335" s="9" t="str">
        <f aca="false">IF($A2335="","",IF(COUNTIF('2. Schematic Parts'!$A$2:$A$3001,$A2335)=0,"NOT IN SCHEMATIC","OK"))</f>
        <v/>
      </c>
      <c r="I2335" s="9" t="str">
        <f aca="false">IF($A2335="","",IF($H2335="NOT IN SCHEMATIC","",IF(UPPER(TRIM($C2335))=UPPER(TRIM($E2335)),"OK","MISMATCH")))</f>
        <v/>
      </c>
      <c r="J2335" s="9" t="str">
        <f aca="false">IF($A2335="","",IF($H2335="NOT IN SCHEMATIC","",IF($F2335="","NO SCH DECAL",IF($D2335="","",IF(UPPER(TRIM($D2335))=UPPER(TRIM($F2335)),"OK","MISMATCH")))))</f>
        <v/>
      </c>
      <c r="K2335" s="16" t="str">
        <f aca="false">IF($A2335="","",SUMPRODUCT(--ISNUMBER(SEARCH(","&amp;TRIM($A2335)&amp;",",","&amp;SUBSTITUTE('1. Master BOM'!$D$2:$D$400," ","")&amp;","))))</f>
        <v/>
      </c>
      <c r="L2335" s="16" t="str">
        <f aca="false">IF($A2335="","",IF($K2335&lt;&gt;1,0,SUMPRODUCT(ISNUMBER(SEARCH(","&amp;TRIM($A2335)&amp;",",","&amp;SUBSTITUTE('1. Master BOM'!$D$2:$D$400," ","")&amp;","))*ROW('1. Master BOM'!$D$2:$D$400))))</f>
        <v/>
      </c>
      <c r="M2335" s="9" t="str">
        <f aca="false">IF($A2335="","",IF($K2335=0,"NOT IN BOM",IF($K2335&gt;1,"MULTIPLE BOM LINES","OK")))</f>
        <v/>
      </c>
      <c r="N2335" s="9" t="str">
        <f aca="false">IF($A2335="","",IF($L2335=0,"—",INDEX('1. Master BOM'!$A$1:$A$400,$L2335)))</f>
        <v/>
      </c>
      <c r="O2335" s="9" t="str">
        <f aca="false">IF($A2335="","",IF($L2335=0,"—",INDEX('1. Master BOM'!$B$1:$B$400,$L2335)))</f>
        <v/>
      </c>
      <c r="P2335" s="9" t="str">
        <f aca="false">IF($A2335="","",IF(OR($H2335="NOT IN SCHEMATIC",$O2335="—"),"",IF($G2335="","NO SCH PN",IF(UPPER(TRIM($G2335))=UPPER(TRIM($O2335)),"OK","MISMATCH"))))</f>
        <v/>
      </c>
      <c r="Q2335" s="9" t="str">
        <f aca="false">IF($A2335="","",IF($L2335=0,"—",INDEX('1. Master BOM'!$E$1:$E$400,$L2335)))</f>
        <v/>
      </c>
      <c r="R2335" s="9" t="str">
        <f aca="false">IF($A2335="","",IF($L2335=0,"—",IF(T(INDEX('1. Master BOM'!$F$1:$F$400,$L2335))="","(not set)",INDEX('1. Master BOM'!$F$1:$F$400,$L2335))))</f>
        <v/>
      </c>
      <c r="S2335" s="9" t="str">
        <f aca="false">IF($A2335="","",IF(OR($R2335="—",$R2335="(not set)",$D2335=""),"",IF(ISNUMBER(SEARCH(SUBSTITUTE(SUBSTITUTE(SUBSTITUTE($R2335,"-",""),"_","")," ",""),SUBSTITUTE(SUBSTITUTE(SUBSTITUTE($D2335,"-",""),"_","")," ",""))),"OK","CHECK")))</f>
        <v/>
      </c>
      <c r="T2335" s="9" t="str">
        <f aca="false">IF($A2335="","",IF(OR($H2335="NOT IN SCHEMATIC",$I2335="MISMATCH",$J2335="MISMATCH",$P2335="MISMATCH",$M2335&lt;&gt;"OK"),"REVIEW","OK"))</f>
        <v/>
      </c>
      <c r="U2335" s="14"/>
      <c r="V2335" s="14"/>
      <c r="W2335" s="17"/>
      <c r="X2335" s="14"/>
    </row>
    <row r="2336" customFormat="false" ht="15" hidden="false" customHeight="false" outlineLevel="0" collapsed="false">
      <c r="A2336" s="9" t="str">
        <f aca="false">IF('3. Layout Parts'!$A2336="","",TRIM('3. Layout Parts'!$A2336))</f>
        <v/>
      </c>
      <c r="B2336" s="9" t="str">
        <f aca="false">IF($A2336="","",'3. Layout Parts'!$D2336)</f>
        <v/>
      </c>
      <c r="C2336" s="9" t="str">
        <f aca="false">IF($A2336="","",'3. Layout Parts'!$B2336)</f>
        <v/>
      </c>
      <c r="D2336" s="9" t="str">
        <f aca="false">IF($A2336="","",'3. Layout Parts'!$C2336)</f>
        <v/>
      </c>
      <c r="E2336" s="9" t="str">
        <f aca="false">IF($A2336="","",IFERROR(INDEX('2. Schematic Parts'!$B$2:$B$3001,MATCH($A2336,'2. Schematic Parts'!$A$2:$A$3001,0)),"NOT FOUND"))</f>
        <v/>
      </c>
      <c r="F2336" s="9" t="str">
        <f aca="false">IF($A2336="","",IFERROR(INDEX('2. Schematic Parts'!$C$2:$C$3001,MATCH($A2336,'2. Schematic Parts'!$A$2:$A$3001,0))&amp;"","NOT FOUND"))</f>
        <v/>
      </c>
      <c r="G2336" s="9" t="str">
        <f aca="false">IF($A2336="","",IFERROR(INDEX('2. Schematic Parts'!$D$2:$D$3001,MATCH($A2336,'2. Schematic Parts'!$A$2:$A$3001,0))&amp;"","NOT FOUND"))</f>
        <v/>
      </c>
      <c r="H2336" s="9" t="str">
        <f aca="false">IF($A2336="","",IF(COUNTIF('2. Schematic Parts'!$A$2:$A$3001,$A2336)=0,"NOT IN SCHEMATIC","OK"))</f>
        <v/>
      </c>
      <c r="I2336" s="9" t="str">
        <f aca="false">IF($A2336="","",IF($H2336="NOT IN SCHEMATIC","",IF(UPPER(TRIM($C2336))=UPPER(TRIM($E2336)),"OK","MISMATCH")))</f>
        <v/>
      </c>
      <c r="J2336" s="9" t="str">
        <f aca="false">IF($A2336="","",IF($H2336="NOT IN SCHEMATIC","",IF($F2336="","NO SCH DECAL",IF($D2336="","",IF(UPPER(TRIM($D2336))=UPPER(TRIM($F2336)),"OK","MISMATCH")))))</f>
        <v/>
      </c>
      <c r="K2336" s="16" t="str">
        <f aca="false">IF($A2336="","",SUMPRODUCT(--ISNUMBER(SEARCH(","&amp;TRIM($A2336)&amp;",",","&amp;SUBSTITUTE('1. Master BOM'!$D$2:$D$400," ","")&amp;","))))</f>
        <v/>
      </c>
      <c r="L2336" s="16" t="str">
        <f aca="false">IF($A2336="","",IF($K2336&lt;&gt;1,0,SUMPRODUCT(ISNUMBER(SEARCH(","&amp;TRIM($A2336)&amp;",",","&amp;SUBSTITUTE('1. Master BOM'!$D$2:$D$400," ","")&amp;","))*ROW('1. Master BOM'!$D$2:$D$400))))</f>
        <v/>
      </c>
      <c r="M2336" s="9" t="str">
        <f aca="false">IF($A2336="","",IF($K2336=0,"NOT IN BOM",IF($K2336&gt;1,"MULTIPLE BOM LINES","OK")))</f>
        <v/>
      </c>
      <c r="N2336" s="9" t="str">
        <f aca="false">IF($A2336="","",IF($L2336=0,"—",INDEX('1. Master BOM'!$A$1:$A$400,$L2336)))</f>
        <v/>
      </c>
      <c r="O2336" s="9" t="str">
        <f aca="false">IF($A2336="","",IF($L2336=0,"—",INDEX('1. Master BOM'!$B$1:$B$400,$L2336)))</f>
        <v/>
      </c>
      <c r="P2336" s="9" t="str">
        <f aca="false">IF($A2336="","",IF(OR($H2336="NOT IN SCHEMATIC",$O2336="—"),"",IF($G2336="","NO SCH PN",IF(UPPER(TRIM($G2336))=UPPER(TRIM($O2336)),"OK","MISMATCH"))))</f>
        <v/>
      </c>
      <c r="Q2336" s="9" t="str">
        <f aca="false">IF($A2336="","",IF($L2336=0,"—",INDEX('1. Master BOM'!$E$1:$E$400,$L2336)))</f>
        <v/>
      </c>
      <c r="R2336" s="9" t="str">
        <f aca="false">IF($A2336="","",IF($L2336=0,"—",IF(T(INDEX('1. Master BOM'!$F$1:$F$400,$L2336))="","(not set)",INDEX('1. Master BOM'!$F$1:$F$400,$L2336))))</f>
        <v/>
      </c>
      <c r="S2336" s="9" t="str">
        <f aca="false">IF($A2336="","",IF(OR($R2336="—",$R2336="(not set)",$D2336=""),"",IF(ISNUMBER(SEARCH(SUBSTITUTE(SUBSTITUTE(SUBSTITUTE($R2336,"-",""),"_","")," ",""),SUBSTITUTE(SUBSTITUTE(SUBSTITUTE($D2336,"-",""),"_","")," ",""))),"OK","CHECK")))</f>
        <v/>
      </c>
      <c r="T2336" s="9" t="str">
        <f aca="false">IF($A2336="","",IF(OR($H2336="NOT IN SCHEMATIC",$I2336="MISMATCH",$J2336="MISMATCH",$P2336="MISMATCH",$M2336&lt;&gt;"OK"),"REVIEW","OK"))</f>
        <v/>
      </c>
      <c r="U2336" s="14"/>
      <c r="V2336" s="14"/>
      <c r="W2336" s="17"/>
      <c r="X2336" s="14"/>
    </row>
    <row r="2337" customFormat="false" ht="15" hidden="false" customHeight="false" outlineLevel="0" collapsed="false">
      <c r="A2337" s="9" t="str">
        <f aca="false">IF('3. Layout Parts'!$A2337="","",TRIM('3. Layout Parts'!$A2337))</f>
        <v/>
      </c>
      <c r="B2337" s="9" t="str">
        <f aca="false">IF($A2337="","",'3. Layout Parts'!$D2337)</f>
        <v/>
      </c>
      <c r="C2337" s="9" t="str">
        <f aca="false">IF($A2337="","",'3. Layout Parts'!$B2337)</f>
        <v/>
      </c>
      <c r="D2337" s="9" t="str">
        <f aca="false">IF($A2337="","",'3. Layout Parts'!$C2337)</f>
        <v/>
      </c>
      <c r="E2337" s="9" t="str">
        <f aca="false">IF($A2337="","",IFERROR(INDEX('2. Schematic Parts'!$B$2:$B$3001,MATCH($A2337,'2. Schematic Parts'!$A$2:$A$3001,0)),"NOT FOUND"))</f>
        <v/>
      </c>
      <c r="F2337" s="9" t="str">
        <f aca="false">IF($A2337="","",IFERROR(INDEX('2. Schematic Parts'!$C$2:$C$3001,MATCH($A2337,'2. Schematic Parts'!$A$2:$A$3001,0))&amp;"","NOT FOUND"))</f>
        <v/>
      </c>
      <c r="G2337" s="9" t="str">
        <f aca="false">IF($A2337="","",IFERROR(INDEX('2. Schematic Parts'!$D$2:$D$3001,MATCH($A2337,'2. Schematic Parts'!$A$2:$A$3001,0))&amp;"","NOT FOUND"))</f>
        <v/>
      </c>
      <c r="H2337" s="9" t="str">
        <f aca="false">IF($A2337="","",IF(COUNTIF('2. Schematic Parts'!$A$2:$A$3001,$A2337)=0,"NOT IN SCHEMATIC","OK"))</f>
        <v/>
      </c>
      <c r="I2337" s="9" t="str">
        <f aca="false">IF($A2337="","",IF($H2337="NOT IN SCHEMATIC","",IF(UPPER(TRIM($C2337))=UPPER(TRIM($E2337)),"OK","MISMATCH")))</f>
        <v/>
      </c>
      <c r="J2337" s="9" t="str">
        <f aca="false">IF($A2337="","",IF($H2337="NOT IN SCHEMATIC","",IF($F2337="","NO SCH DECAL",IF($D2337="","",IF(UPPER(TRIM($D2337))=UPPER(TRIM($F2337)),"OK","MISMATCH")))))</f>
        <v/>
      </c>
      <c r="K2337" s="16" t="str">
        <f aca="false">IF($A2337="","",SUMPRODUCT(--ISNUMBER(SEARCH(","&amp;TRIM($A2337)&amp;",",","&amp;SUBSTITUTE('1. Master BOM'!$D$2:$D$400," ","")&amp;","))))</f>
        <v/>
      </c>
      <c r="L2337" s="16" t="str">
        <f aca="false">IF($A2337="","",IF($K2337&lt;&gt;1,0,SUMPRODUCT(ISNUMBER(SEARCH(","&amp;TRIM($A2337)&amp;",",","&amp;SUBSTITUTE('1. Master BOM'!$D$2:$D$400," ","")&amp;","))*ROW('1. Master BOM'!$D$2:$D$400))))</f>
        <v/>
      </c>
      <c r="M2337" s="9" t="str">
        <f aca="false">IF($A2337="","",IF($K2337=0,"NOT IN BOM",IF($K2337&gt;1,"MULTIPLE BOM LINES","OK")))</f>
        <v/>
      </c>
      <c r="N2337" s="9" t="str">
        <f aca="false">IF($A2337="","",IF($L2337=0,"—",INDEX('1. Master BOM'!$A$1:$A$400,$L2337)))</f>
        <v/>
      </c>
      <c r="O2337" s="9" t="str">
        <f aca="false">IF($A2337="","",IF($L2337=0,"—",INDEX('1. Master BOM'!$B$1:$B$400,$L2337)))</f>
        <v/>
      </c>
      <c r="P2337" s="9" t="str">
        <f aca="false">IF($A2337="","",IF(OR($H2337="NOT IN SCHEMATIC",$O2337="—"),"",IF($G2337="","NO SCH PN",IF(UPPER(TRIM($G2337))=UPPER(TRIM($O2337)),"OK","MISMATCH"))))</f>
        <v/>
      </c>
      <c r="Q2337" s="9" t="str">
        <f aca="false">IF($A2337="","",IF($L2337=0,"—",INDEX('1. Master BOM'!$E$1:$E$400,$L2337)))</f>
        <v/>
      </c>
      <c r="R2337" s="9" t="str">
        <f aca="false">IF($A2337="","",IF($L2337=0,"—",IF(T(INDEX('1. Master BOM'!$F$1:$F$400,$L2337))="","(not set)",INDEX('1. Master BOM'!$F$1:$F$400,$L2337))))</f>
        <v/>
      </c>
      <c r="S2337" s="9" t="str">
        <f aca="false">IF($A2337="","",IF(OR($R2337="—",$R2337="(not set)",$D2337=""),"",IF(ISNUMBER(SEARCH(SUBSTITUTE(SUBSTITUTE(SUBSTITUTE($R2337,"-",""),"_","")," ",""),SUBSTITUTE(SUBSTITUTE(SUBSTITUTE($D2337,"-",""),"_","")," ",""))),"OK","CHECK")))</f>
        <v/>
      </c>
      <c r="T2337" s="9" t="str">
        <f aca="false">IF($A2337="","",IF(OR($H2337="NOT IN SCHEMATIC",$I2337="MISMATCH",$J2337="MISMATCH",$P2337="MISMATCH",$M2337&lt;&gt;"OK"),"REVIEW","OK"))</f>
        <v/>
      </c>
      <c r="U2337" s="14"/>
      <c r="V2337" s="14"/>
      <c r="W2337" s="17"/>
      <c r="X2337" s="14"/>
    </row>
    <row r="2338" customFormat="false" ht="15" hidden="false" customHeight="false" outlineLevel="0" collapsed="false">
      <c r="A2338" s="9" t="str">
        <f aca="false">IF('3. Layout Parts'!$A2338="","",TRIM('3. Layout Parts'!$A2338))</f>
        <v/>
      </c>
      <c r="B2338" s="9" t="str">
        <f aca="false">IF($A2338="","",'3. Layout Parts'!$D2338)</f>
        <v/>
      </c>
      <c r="C2338" s="9" t="str">
        <f aca="false">IF($A2338="","",'3. Layout Parts'!$B2338)</f>
        <v/>
      </c>
      <c r="D2338" s="9" t="str">
        <f aca="false">IF($A2338="","",'3. Layout Parts'!$C2338)</f>
        <v/>
      </c>
      <c r="E2338" s="9" t="str">
        <f aca="false">IF($A2338="","",IFERROR(INDEX('2. Schematic Parts'!$B$2:$B$3001,MATCH($A2338,'2. Schematic Parts'!$A$2:$A$3001,0)),"NOT FOUND"))</f>
        <v/>
      </c>
      <c r="F2338" s="9" t="str">
        <f aca="false">IF($A2338="","",IFERROR(INDEX('2. Schematic Parts'!$C$2:$C$3001,MATCH($A2338,'2. Schematic Parts'!$A$2:$A$3001,0))&amp;"","NOT FOUND"))</f>
        <v/>
      </c>
      <c r="G2338" s="9" t="str">
        <f aca="false">IF($A2338="","",IFERROR(INDEX('2. Schematic Parts'!$D$2:$D$3001,MATCH($A2338,'2. Schematic Parts'!$A$2:$A$3001,0))&amp;"","NOT FOUND"))</f>
        <v/>
      </c>
      <c r="H2338" s="9" t="str">
        <f aca="false">IF($A2338="","",IF(COUNTIF('2. Schematic Parts'!$A$2:$A$3001,$A2338)=0,"NOT IN SCHEMATIC","OK"))</f>
        <v/>
      </c>
      <c r="I2338" s="9" t="str">
        <f aca="false">IF($A2338="","",IF($H2338="NOT IN SCHEMATIC","",IF(UPPER(TRIM($C2338))=UPPER(TRIM($E2338)),"OK","MISMATCH")))</f>
        <v/>
      </c>
      <c r="J2338" s="9" t="str">
        <f aca="false">IF($A2338="","",IF($H2338="NOT IN SCHEMATIC","",IF($F2338="","NO SCH DECAL",IF($D2338="","",IF(UPPER(TRIM($D2338))=UPPER(TRIM($F2338)),"OK","MISMATCH")))))</f>
        <v/>
      </c>
      <c r="K2338" s="16" t="str">
        <f aca="false">IF($A2338="","",SUMPRODUCT(--ISNUMBER(SEARCH(","&amp;TRIM($A2338)&amp;",",","&amp;SUBSTITUTE('1. Master BOM'!$D$2:$D$400," ","")&amp;","))))</f>
        <v/>
      </c>
      <c r="L2338" s="16" t="str">
        <f aca="false">IF($A2338="","",IF($K2338&lt;&gt;1,0,SUMPRODUCT(ISNUMBER(SEARCH(","&amp;TRIM($A2338)&amp;",",","&amp;SUBSTITUTE('1. Master BOM'!$D$2:$D$400," ","")&amp;","))*ROW('1. Master BOM'!$D$2:$D$400))))</f>
        <v/>
      </c>
      <c r="M2338" s="9" t="str">
        <f aca="false">IF($A2338="","",IF($K2338=0,"NOT IN BOM",IF($K2338&gt;1,"MULTIPLE BOM LINES","OK")))</f>
        <v/>
      </c>
      <c r="N2338" s="9" t="str">
        <f aca="false">IF($A2338="","",IF($L2338=0,"—",INDEX('1. Master BOM'!$A$1:$A$400,$L2338)))</f>
        <v/>
      </c>
      <c r="O2338" s="9" t="str">
        <f aca="false">IF($A2338="","",IF($L2338=0,"—",INDEX('1. Master BOM'!$B$1:$B$400,$L2338)))</f>
        <v/>
      </c>
      <c r="P2338" s="9" t="str">
        <f aca="false">IF($A2338="","",IF(OR($H2338="NOT IN SCHEMATIC",$O2338="—"),"",IF($G2338="","NO SCH PN",IF(UPPER(TRIM($G2338))=UPPER(TRIM($O2338)),"OK","MISMATCH"))))</f>
        <v/>
      </c>
      <c r="Q2338" s="9" t="str">
        <f aca="false">IF($A2338="","",IF($L2338=0,"—",INDEX('1. Master BOM'!$E$1:$E$400,$L2338)))</f>
        <v/>
      </c>
      <c r="R2338" s="9" t="str">
        <f aca="false">IF($A2338="","",IF($L2338=0,"—",IF(T(INDEX('1. Master BOM'!$F$1:$F$400,$L2338))="","(not set)",INDEX('1. Master BOM'!$F$1:$F$400,$L2338))))</f>
        <v/>
      </c>
      <c r="S2338" s="9" t="str">
        <f aca="false">IF($A2338="","",IF(OR($R2338="—",$R2338="(not set)",$D2338=""),"",IF(ISNUMBER(SEARCH(SUBSTITUTE(SUBSTITUTE(SUBSTITUTE($R2338,"-",""),"_","")," ",""),SUBSTITUTE(SUBSTITUTE(SUBSTITUTE($D2338,"-",""),"_","")," ",""))),"OK","CHECK")))</f>
        <v/>
      </c>
      <c r="T2338" s="9" t="str">
        <f aca="false">IF($A2338="","",IF(OR($H2338="NOT IN SCHEMATIC",$I2338="MISMATCH",$J2338="MISMATCH",$P2338="MISMATCH",$M2338&lt;&gt;"OK"),"REVIEW","OK"))</f>
        <v/>
      </c>
      <c r="U2338" s="14"/>
      <c r="V2338" s="14"/>
      <c r="W2338" s="17"/>
      <c r="X2338" s="14"/>
    </row>
    <row r="2339" customFormat="false" ht="15" hidden="false" customHeight="false" outlineLevel="0" collapsed="false">
      <c r="A2339" s="9" t="str">
        <f aca="false">IF('3. Layout Parts'!$A2339="","",TRIM('3. Layout Parts'!$A2339))</f>
        <v/>
      </c>
      <c r="B2339" s="9" t="str">
        <f aca="false">IF($A2339="","",'3. Layout Parts'!$D2339)</f>
        <v/>
      </c>
      <c r="C2339" s="9" t="str">
        <f aca="false">IF($A2339="","",'3. Layout Parts'!$B2339)</f>
        <v/>
      </c>
      <c r="D2339" s="9" t="str">
        <f aca="false">IF($A2339="","",'3. Layout Parts'!$C2339)</f>
        <v/>
      </c>
      <c r="E2339" s="9" t="str">
        <f aca="false">IF($A2339="","",IFERROR(INDEX('2. Schematic Parts'!$B$2:$B$3001,MATCH($A2339,'2. Schematic Parts'!$A$2:$A$3001,0)),"NOT FOUND"))</f>
        <v/>
      </c>
      <c r="F2339" s="9" t="str">
        <f aca="false">IF($A2339="","",IFERROR(INDEX('2. Schematic Parts'!$C$2:$C$3001,MATCH($A2339,'2. Schematic Parts'!$A$2:$A$3001,0))&amp;"","NOT FOUND"))</f>
        <v/>
      </c>
      <c r="G2339" s="9" t="str">
        <f aca="false">IF($A2339="","",IFERROR(INDEX('2. Schematic Parts'!$D$2:$D$3001,MATCH($A2339,'2. Schematic Parts'!$A$2:$A$3001,0))&amp;"","NOT FOUND"))</f>
        <v/>
      </c>
      <c r="H2339" s="9" t="str">
        <f aca="false">IF($A2339="","",IF(COUNTIF('2. Schematic Parts'!$A$2:$A$3001,$A2339)=0,"NOT IN SCHEMATIC","OK"))</f>
        <v/>
      </c>
      <c r="I2339" s="9" t="str">
        <f aca="false">IF($A2339="","",IF($H2339="NOT IN SCHEMATIC","",IF(UPPER(TRIM($C2339))=UPPER(TRIM($E2339)),"OK","MISMATCH")))</f>
        <v/>
      </c>
      <c r="J2339" s="9" t="str">
        <f aca="false">IF($A2339="","",IF($H2339="NOT IN SCHEMATIC","",IF($F2339="","NO SCH DECAL",IF($D2339="","",IF(UPPER(TRIM($D2339))=UPPER(TRIM($F2339)),"OK","MISMATCH")))))</f>
        <v/>
      </c>
      <c r="K2339" s="16" t="str">
        <f aca="false">IF($A2339="","",SUMPRODUCT(--ISNUMBER(SEARCH(","&amp;TRIM($A2339)&amp;",",","&amp;SUBSTITUTE('1. Master BOM'!$D$2:$D$400," ","")&amp;","))))</f>
        <v/>
      </c>
      <c r="L2339" s="16" t="str">
        <f aca="false">IF($A2339="","",IF($K2339&lt;&gt;1,0,SUMPRODUCT(ISNUMBER(SEARCH(","&amp;TRIM($A2339)&amp;",",","&amp;SUBSTITUTE('1. Master BOM'!$D$2:$D$400," ","")&amp;","))*ROW('1. Master BOM'!$D$2:$D$400))))</f>
        <v/>
      </c>
      <c r="M2339" s="9" t="str">
        <f aca="false">IF($A2339="","",IF($K2339=0,"NOT IN BOM",IF($K2339&gt;1,"MULTIPLE BOM LINES","OK")))</f>
        <v/>
      </c>
      <c r="N2339" s="9" t="str">
        <f aca="false">IF($A2339="","",IF($L2339=0,"—",INDEX('1. Master BOM'!$A$1:$A$400,$L2339)))</f>
        <v/>
      </c>
      <c r="O2339" s="9" t="str">
        <f aca="false">IF($A2339="","",IF($L2339=0,"—",INDEX('1. Master BOM'!$B$1:$B$400,$L2339)))</f>
        <v/>
      </c>
      <c r="P2339" s="9" t="str">
        <f aca="false">IF($A2339="","",IF(OR($H2339="NOT IN SCHEMATIC",$O2339="—"),"",IF($G2339="","NO SCH PN",IF(UPPER(TRIM($G2339))=UPPER(TRIM($O2339)),"OK","MISMATCH"))))</f>
        <v/>
      </c>
      <c r="Q2339" s="9" t="str">
        <f aca="false">IF($A2339="","",IF($L2339=0,"—",INDEX('1. Master BOM'!$E$1:$E$400,$L2339)))</f>
        <v/>
      </c>
      <c r="R2339" s="9" t="str">
        <f aca="false">IF($A2339="","",IF($L2339=0,"—",IF(T(INDEX('1. Master BOM'!$F$1:$F$400,$L2339))="","(not set)",INDEX('1. Master BOM'!$F$1:$F$400,$L2339))))</f>
        <v/>
      </c>
      <c r="S2339" s="9" t="str">
        <f aca="false">IF($A2339="","",IF(OR($R2339="—",$R2339="(not set)",$D2339=""),"",IF(ISNUMBER(SEARCH(SUBSTITUTE(SUBSTITUTE(SUBSTITUTE($R2339,"-",""),"_","")," ",""),SUBSTITUTE(SUBSTITUTE(SUBSTITUTE($D2339,"-",""),"_","")," ",""))),"OK","CHECK")))</f>
        <v/>
      </c>
      <c r="T2339" s="9" t="str">
        <f aca="false">IF($A2339="","",IF(OR($H2339="NOT IN SCHEMATIC",$I2339="MISMATCH",$J2339="MISMATCH",$P2339="MISMATCH",$M2339&lt;&gt;"OK"),"REVIEW","OK"))</f>
        <v/>
      </c>
      <c r="U2339" s="14"/>
      <c r="V2339" s="14"/>
      <c r="W2339" s="17"/>
      <c r="X2339" s="14"/>
    </row>
    <row r="2340" customFormat="false" ht="15" hidden="false" customHeight="false" outlineLevel="0" collapsed="false">
      <c r="A2340" s="9" t="str">
        <f aca="false">IF('3. Layout Parts'!$A2340="","",TRIM('3. Layout Parts'!$A2340))</f>
        <v/>
      </c>
      <c r="B2340" s="9" t="str">
        <f aca="false">IF($A2340="","",'3. Layout Parts'!$D2340)</f>
        <v/>
      </c>
      <c r="C2340" s="9" t="str">
        <f aca="false">IF($A2340="","",'3. Layout Parts'!$B2340)</f>
        <v/>
      </c>
      <c r="D2340" s="9" t="str">
        <f aca="false">IF($A2340="","",'3. Layout Parts'!$C2340)</f>
        <v/>
      </c>
      <c r="E2340" s="9" t="str">
        <f aca="false">IF($A2340="","",IFERROR(INDEX('2. Schematic Parts'!$B$2:$B$3001,MATCH($A2340,'2. Schematic Parts'!$A$2:$A$3001,0)),"NOT FOUND"))</f>
        <v/>
      </c>
      <c r="F2340" s="9" t="str">
        <f aca="false">IF($A2340="","",IFERROR(INDEX('2. Schematic Parts'!$C$2:$C$3001,MATCH($A2340,'2. Schematic Parts'!$A$2:$A$3001,0))&amp;"","NOT FOUND"))</f>
        <v/>
      </c>
      <c r="G2340" s="9" t="str">
        <f aca="false">IF($A2340="","",IFERROR(INDEX('2. Schematic Parts'!$D$2:$D$3001,MATCH($A2340,'2. Schematic Parts'!$A$2:$A$3001,0))&amp;"","NOT FOUND"))</f>
        <v/>
      </c>
      <c r="H2340" s="9" t="str">
        <f aca="false">IF($A2340="","",IF(COUNTIF('2. Schematic Parts'!$A$2:$A$3001,$A2340)=0,"NOT IN SCHEMATIC","OK"))</f>
        <v/>
      </c>
      <c r="I2340" s="9" t="str">
        <f aca="false">IF($A2340="","",IF($H2340="NOT IN SCHEMATIC","",IF(UPPER(TRIM($C2340))=UPPER(TRIM($E2340)),"OK","MISMATCH")))</f>
        <v/>
      </c>
      <c r="J2340" s="9" t="str">
        <f aca="false">IF($A2340="","",IF($H2340="NOT IN SCHEMATIC","",IF($F2340="","NO SCH DECAL",IF($D2340="","",IF(UPPER(TRIM($D2340))=UPPER(TRIM($F2340)),"OK","MISMATCH")))))</f>
        <v/>
      </c>
      <c r="K2340" s="16" t="str">
        <f aca="false">IF($A2340="","",SUMPRODUCT(--ISNUMBER(SEARCH(","&amp;TRIM($A2340)&amp;",",","&amp;SUBSTITUTE('1. Master BOM'!$D$2:$D$400," ","")&amp;","))))</f>
        <v/>
      </c>
      <c r="L2340" s="16" t="str">
        <f aca="false">IF($A2340="","",IF($K2340&lt;&gt;1,0,SUMPRODUCT(ISNUMBER(SEARCH(","&amp;TRIM($A2340)&amp;",",","&amp;SUBSTITUTE('1. Master BOM'!$D$2:$D$400," ","")&amp;","))*ROW('1. Master BOM'!$D$2:$D$400))))</f>
        <v/>
      </c>
      <c r="M2340" s="9" t="str">
        <f aca="false">IF($A2340="","",IF($K2340=0,"NOT IN BOM",IF($K2340&gt;1,"MULTIPLE BOM LINES","OK")))</f>
        <v/>
      </c>
      <c r="N2340" s="9" t="str">
        <f aca="false">IF($A2340="","",IF($L2340=0,"—",INDEX('1. Master BOM'!$A$1:$A$400,$L2340)))</f>
        <v/>
      </c>
      <c r="O2340" s="9" t="str">
        <f aca="false">IF($A2340="","",IF($L2340=0,"—",INDEX('1. Master BOM'!$B$1:$B$400,$L2340)))</f>
        <v/>
      </c>
      <c r="P2340" s="9" t="str">
        <f aca="false">IF($A2340="","",IF(OR($H2340="NOT IN SCHEMATIC",$O2340="—"),"",IF($G2340="","NO SCH PN",IF(UPPER(TRIM($G2340))=UPPER(TRIM($O2340)),"OK","MISMATCH"))))</f>
        <v/>
      </c>
      <c r="Q2340" s="9" t="str">
        <f aca="false">IF($A2340="","",IF($L2340=0,"—",INDEX('1. Master BOM'!$E$1:$E$400,$L2340)))</f>
        <v/>
      </c>
      <c r="R2340" s="9" t="str">
        <f aca="false">IF($A2340="","",IF($L2340=0,"—",IF(T(INDEX('1. Master BOM'!$F$1:$F$400,$L2340))="","(not set)",INDEX('1. Master BOM'!$F$1:$F$400,$L2340))))</f>
        <v/>
      </c>
      <c r="S2340" s="9" t="str">
        <f aca="false">IF($A2340="","",IF(OR($R2340="—",$R2340="(not set)",$D2340=""),"",IF(ISNUMBER(SEARCH(SUBSTITUTE(SUBSTITUTE(SUBSTITUTE($R2340,"-",""),"_","")," ",""),SUBSTITUTE(SUBSTITUTE(SUBSTITUTE($D2340,"-",""),"_","")," ",""))),"OK","CHECK")))</f>
        <v/>
      </c>
      <c r="T2340" s="9" t="str">
        <f aca="false">IF($A2340="","",IF(OR($H2340="NOT IN SCHEMATIC",$I2340="MISMATCH",$J2340="MISMATCH",$P2340="MISMATCH",$M2340&lt;&gt;"OK"),"REVIEW","OK"))</f>
        <v/>
      </c>
      <c r="U2340" s="14"/>
      <c r="V2340" s="14"/>
      <c r="W2340" s="17"/>
      <c r="X2340" s="14"/>
    </row>
    <row r="2341" customFormat="false" ht="15" hidden="false" customHeight="false" outlineLevel="0" collapsed="false">
      <c r="A2341" s="9" t="str">
        <f aca="false">IF('3. Layout Parts'!$A2341="","",TRIM('3. Layout Parts'!$A2341))</f>
        <v/>
      </c>
      <c r="B2341" s="9" t="str">
        <f aca="false">IF($A2341="","",'3. Layout Parts'!$D2341)</f>
        <v/>
      </c>
      <c r="C2341" s="9" t="str">
        <f aca="false">IF($A2341="","",'3. Layout Parts'!$B2341)</f>
        <v/>
      </c>
      <c r="D2341" s="9" t="str">
        <f aca="false">IF($A2341="","",'3. Layout Parts'!$C2341)</f>
        <v/>
      </c>
      <c r="E2341" s="9" t="str">
        <f aca="false">IF($A2341="","",IFERROR(INDEX('2. Schematic Parts'!$B$2:$B$3001,MATCH($A2341,'2. Schematic Parts'!$A$2:$A$3001,0)),"NOT FOUND"))</f>
        <v/>
      </c>
      <c r="F2341" s="9" t="str">
        <f aca="false">IF($A2341="","",IFERROR(INDEX('2. Schematic Parts'!$C$2:$C$3001,MATCH($A2341,'2. Schematic Parts'!$A$2:$A$3001,0))&amp;"","NOT FOUND"))</f>
        <v/>
      </c>
      <c r="G2341" s="9" t="str">
        <f aca="false">IF($A2341="","",IFERROR(INDEX('2. Schematic Parts'!$D$2:$D$3001,MATCH($A2341,'2. Schematic Parts'!$A$2:$A$3001,0))&amp;"","NOT FOUND"))</f>
        <v/>
      </c>
      <c r="H2341" s="9" t="str">
        <f aca="false">IF($A2341="","",IF(COUNTIF('2. Schematic Parts'!$A$2:$A$3001,$A2341)=0,"NOT IN SCHEMATIC","OK"))</f>
        <v/>
      </c>
      <c r="I2341" s="9" t="str">
        <f aca="false">IF($A2341="","",IF($H2341="NOT IN SCHEMATIC","",IF(UPPER(TRIM($C2341))=UPPER(TRIM($E2341)),"OK","MISMATCH")))</f>
        <v/>
      </c>
      <c r="J2341" s="9" t="str">
        <f aca="false">IF($A2341="","",IF($H2341="NOT IN SCHEMATIC","",IF($F2341="","NO SCH DECAL",IF($D2341="","",IF(UPPER(TRIM($D2341))=UPPER(TRIM($F2341)),"OK","MISMATCH")))))</f>
        <v/>
      </c>
      <c r="K2341" s="16" t="str">
        <f aca="false">IF($A2341="","",SUMPRODUCT(--ISNUMBER(SEARCH(","&amp;TRIM($A2341)&amp;",",","&amp;SUBSTITUTE('1. Master BOM'!$D$2:$D$400," ","")&amp;","))))</f>
        <v/>
      </c>
      <c r="L2341" s="16" t="str">
        <f aca="false">IF($A2341="","",IF($K2341&lt;&gt;1,0,SUMPRODUCT(ISNUMBER(SEARCH(","&amp;TRIM($A2341)&amp;",",","&amp;SUBSTITUTE('1. Master BOM'!$D$2:$D$400," ","")&amp;","))*ROW('1. Master BOM'!$D$2:$D$400))))</f>
        <v/>
      </c>
      <c r="M2341" s="9" t="str">
        <f aca="false">IF($A2341="","",IF($K2341=0,"NOT IN BOM",IF($K2341&gt;1,"MULTIPLE BOM LINES","OK")))</f>
        <v/>
      </c>
      <c r="N2341" s="9" t="str">
        <f aca="false">IF($A2341="","",IF($L2341=0,"—",INDEX('1. Master BOM'!$A$1:$A$400,$L2341)))</f>
        <v/>
      </c>
      <c r="O2341" s="9" t="str">
        <f aca="false">IF($A2341="","",IF($L2341=0,"—",INDEX('1. Master BOM'!$B$1:$B$400,$L2341)))</f>
        <v/>
      </c>
      <c r="P2341" s="9" t="str">
        <f aca="false">IF($A2341="","",IF(OR($H2341="NOT IN SCHEMATIC",$O2341="—"),"",IF($G2341="","NO SCH PN",IF(UPPER(TRIM($G2341))=UPPER(TRIM($O2341)),"OK","MISMATCH"))))</f>
        <v/>
      </c>
      <c r="Q2341" s="9" t="str">
        <f aca="false">IF($A2341="","",IF($L2341=0,"—",INDEX('1. Master BOM'!$E$1:$E$400,$L2341)))</f>
        <v/>
      </c>
      <c r="R2341" s="9" t="str">
        <f aca="false">IF($A2341="","",IF($L2341=0,"—",IF(T(INDEX('1. Master BOM'!$F$1:$F$400,$L2341))="","(not set)",INDEX('1. Master BOM'!$F$1:$F$400,$L2341))))</f>
        <v/>
      </c>
      <c r="S2341" s="9" t="str">
        <f aca="false">IF($A2341="","",IF(OR($R2341="—",$R2341="(not set)",$D2341=""),"",IF(ISNUMBER(SEARCH(SUBSTITUTE(SUBSTITUTE(SUBSTITUTE($R2341,"-",""),"_","")," ",""),SUBSTITUTE(SUBSTITUTE(SUBSTITUTE($D2341,"-",""),"_","")," ",""))),"OK","CHECK")))</f>
        <v/>
      </c>
      <c r="T2341" s="9" t="str">
        <f aca="false">IF($A2341="","",IF(OR($H2341="NOT IN SCHEMATIC",$I2341="MISMATCH",$J2341="MISMATCH",$P2341="MISMATCH",$M2341&lt;&gt;"OK"),"REVIEW","OK"))</f>
        <v/>
      </c>
      <c r="U2341" s="14"/>
      <c r="V2341" s="14"/>
      <c r="W2341" s="17"/>
      <c r="X2341" s="14"/>
    </row>
    <row r="2342" customFormat="false" ht="15" hidden="false" customHeight="false" outlineLevel="0" collapsed="false">
      <c r="A2342" s="9" t="str">
        <f aca="false">IF('3. Layout Parts'!$A2342="","",TRIM('3. Layout Parts'!$A2342))</f>
        <v/>
      </c>
      <c r="B2342" s="9" t="str">
        <f aca="false">IF($A2342="","",'3. Layout Parts'!$D2342)</f>
        <v/>
      </c>
      <c r="C2342" s="9" t="str">
        <f aca="false">IF($A2342="","",'3. Layout Parts'!$B2342)</f>
        <v/>
      </c>
      <c r="D2342" s="9" t="str">
        <f aca="false">IF($A2342="","",'3. Layout Parts'!$C2342)</f>
        <v/>
      </c>
      <c r="E2342" s="9" t="str">
        <f aca="false">IF($A2342="","",IFERROR(INDEX('2. Schematic Parts'!$B$2:$B$3001,MATCH($A2342,'2. Schematic Parts'!$A$2:$A$3001,0)),"NOT FOUND"))</f>
        <v/>
      </c>
      <c r="F2342" s="9" t="str">
        <f aca="false">IF($A2342="","",IFERROR(INDEX('2. Schematic Parts'!$C$2:$C$3001,MATCH($A2342,'2. Schematic Parts'!$A$2:$A$3001,0))&amp;"","NOT FOUND"))</f>
        <v/>
      </c>
      <c r="G2342" s="9" t="str">
        <f aca="false">IF($A2342="","",IFERROR(INDEX('2. Schematic Parts'!$D$2:$D$3001,MATCH($A2342,'2. Schematic Parts'!$A$2:$A$3001,0))&amp;"","NOT FOUND"))</f>
        <v/>
      </c>
      <c r="H2342" s="9" t="str">
        <f aca="false">IF($A2342="","",IF(COUNTIF('2. Schematic Parts'!$A$2:$A$3001,$A2342)=0,"NOT IN SCHEMATIC","OK"))</f>
        <v/>
      </c>
      <c r="I2342" s="9" t="str">
        <f aca="false">IF($A2342="","",IF($H2342="NOT IN SCHEMATIC","",IF(UPPER(TRIM($C2342))=UPPER(TRIM($E2342)),"OK","MISMATCH")))</f>
        <v/>
      </c>
      <c r="J2342" s="9" t="str">
        <f aca="false">IF($A2342="","",IF($H2342="NOT IN SCHEMATIC","",IF($F2342="","NO SCH DECAL",IF($D2342="","",IF(UPPER(TRIM($D2342))=UPPER(TRIM($F2342)),"OK","MISMATCH")))))</f>
        <v/>
      </c>
      <c r="K2342" s="16" t="str">
        <f aca="false">IF($A2342="","",SUMPRODUCT(--ISNUMBER(SEARCH(","&amp;TRIM($A2342)&amp;",",","&amp;SUBSTITUTE('1. Master BOM'!$D$2:$D$400," ","")&amp;","))))</f>
        <v/>
      </c>
      <c r="L2342" s="16" t="str">
        <f aca="false">IF($A2342="","",IF($K2342&lt;&gt;1,0,SUMPRODUCT(ISNUMBER(SEARCH(","&amp;TRIM($A2342)&amp;",",","&amp;SUBSTITUTE('1. Master BOM'!$D$2:$D$400," ","")&amp;","))*ROW('1. Master BOM'!$D$2:$D$400))))</f>
        <v/>
      </c>
      <c r="M2342" s="9" t="str">
        <f aca="false">IF($A2342="","",IF($K2342=0,"NOT IN BOM",IF($K2342&gt;1,"MULTIPLE BOM LINES","OK")))</f>
        <v/>
      </c>
      <c r="N2342" s="9" t="str">
        <f aca="false">IF($A2342="","",IF($L2342=0,"—",INDEX('1. Master BOM'!$A$1:$A$400,$L2342)))</f>
        <v/>
      </c>
      <c r="O2342" s="9" t="str">
        <f aca="false">IF($A2342="","",IF($L2342=0,"—",INDEX('1. Master BOM'!$B$1:$B$400,$L2342)))</f>
        <v/>
      </c>
      <c r="P2342" s="9" t="str">
        <f aca="false">IF($A2342="","",IF(OR($H2342="NOT IN SCHEMATIC",$O2342="—"),"",IF($G2342="","NO SCH PN",IF(UPPER(TRIM($G2342))=UPPER(TRIM($O2342)),"OK","MISMATCH"))))</f>
        <v/>
      </c>
      <c r="Q2342" s="9" t="str">
        <f aca="false">IF($A2342="","",IF($L2342=0,"—",INDEX('1. Master BOM'!$E$1:$E$400,$L2342)))</f>
        <v/>
      </c>
      <c r="R2342" s="9" t="str">
        <f aca="false">IF($A2342="","",IF($L2342=0,"—",IF(T(INDEX('1. Master BOM'!$F$1:$F$400,$L2342))="","(not set)",INDEX('1. Master BOM'!$F$1:$F$400,$L2342))))</f>
        <v/>
      </c>
      <c r="S2342" s="9" t="str">
        <f aca="false">IF($A2342="","",IF(OR($R2342="—",$R2342="(not set)",$D2342=""),"",IF(ISNUMBER(SEARCH(SUBSTITUTE(SUBSTITUTE(SUBSTITUTE($R2342,"-",""),"_","")," ",""),SUBSTITUTE(SUBSTITUTE(SUBSTITUTE($D2342,"-",""),"_","")," ",""))),"OK","CHECK")))</f>
        <v/>
      </c>
      <c r="T2342" s="9" t="str">
        <f aca="false">IF($A2342="","",IF(OR($H2342="NOT IN SCHEMATIC",$I2342="MISMATCH",$J2342="MISMATCH",$P2342="MISMATCH",$M2342&lt;&gt;"OK"),"REVIEW","OK"))</f>
        <v/>
      </c>
      <c r="U2342" s="14"/>
      <c r="V2342" s="14"/>
      <c r="W2342" s="17"/>
      <c r="X2342" s="14"/>
    </row>
    <row r="2343" customFormat="false" ht="15" hidden="false" customHeight="false" outlineLevel="0" collapsed="false">
      <c r="A2343" s="9" t="str">
        <f aca="false">IF('3. Layout Parts'!$A2343="","",TRIM('3. Layout Parts'!$A2343))</f>
        <v/>
      </c>
      <c r="B2343" s="9" t="str">
        <f aca="false">IF($A2343="","",'3. Layout Parts'!$D2343)</f>
        <v/>
      </c>
      <c r="C2343" s="9" t="str">
        <f aca="false">IF($A2343="","",'3. Layout Parts'!$B2343)</f>
        <v/>
      </c>
      <c r="D2343" s="9" t="str">
        <f aca="false">IF($A2343="","",'3. Layout Parts'!$C2343)</f>
        <v/>
      </c>
      <c r="E2343" s="9" t="str">
        <f aca="false">IF($A2343="","",IFERROR(INDEX('2. Schematic Parts'!$B$2:$B$3001,MATCH($A2343,'2. Schematic Parts'!$A$2:$A$3001,0)),"NOT FOUND"))</f>
        <v/>
      </c>
      <c r="F2343" s="9" t="str">
        <f aca="false">IF($A2343="","",IFERROR(INDEX('2. Schematic Parts'!$C$2:$C$3001,MATCH($A2343,'2. Schematic Parts'!$A$2:$A$3001,0))&amp;"","NOT FOUND"))</f>
        <v/>
      </c>
      <c r="G2343" s="9" t="str">
        <f aca="false">IF($A2343="","",IFERROR(INDEX('2. Schematic Parts'!$D$2:$D$3001,MATCH($A2343,'2. Schematic Parts'!$A$2:$A$3001,0))&amp;"","NOT FOUND"))</f>
        <v/>
      </c>
      <c r="H2343" s="9" t="str">
        <f aca="false">IF($A2343="","",IF(COUNTIF('2. Schematic Parts'!$A$2:$A$3001,$A2343)=0,"NOT IN SCHEMATIC","OK"))</f>
        <v/>
      </c>
      <c r="I2343" s="9" t="str">
        <f aca="false">IF($A2343="","",IF($H2343="NOT IN SCHEMATIC","",IF(UPPER(TRIM($C2343))=UPPER(TRIM($E2343)),"OK","MISMATCH")))</f>
        <v/>
      </c>
      <c r="J2343" s="9" t="str">
        <f aca="false">IF($A2343="","",IF($H2343="NOT IN SCHEMATIC","",IF($F2343="","NO SCH DECAL",IF($D2343="","",IF(UPPER(TRIM($D2343))=UPPER(TRIM($F2343)),"OK","MISMATCH")))))</f>
        <v/>
      </c>
      <c r="K2343" s="16" t="str">
        <f aca="false">IF($A2343="","",SUMPRODUCT(--ISNUMBER(SEARCH(","&amp;TRIM($A2343)&amp;",",","&amp;SUBSTITUTE('1. Master BOM'!$D$2:$D$400," ","")&amp;","))))</f>
        <v/>
      </c>
      <c r="L2343" s="16" t="str">
        <f aca="false">IF($A2343="","",IF($K2343&lt;&gt;1,0,SUMPRODUCT(ISNUMBER(SEARCH(","&amp;TRIM($A2343)&amp;",",","&amp;SUBSTITUTE('1. Master BOM'!$D$2:$D$400," ","")&amp;","))*ROW('1. Master BOM'!$D$2:$D$400))))</f>
        <v/>
      </c>
      <c r="M2343" s="9" t="str">
        <f aca="false">IF($A2343="","",IF($K2343=0,"NOT IN BOM",IF($K2343&gt;1,"MULTIPLE BOM LINES","OK")))</f>
        <v/>
      </c>
      <c r="N2343" s="9" t="str">
        <f aca="false">IF($A2343="","",IF($L2343=0,"—",INDEX('1. Master BOM'!$A$1:$A$400,$L2343)))</f>
        <v/>
      </c>
      <c r="O2343" s="9" t="str">
        <f aca="false">IF($A2343="","",IF($L2343=0,"—",INDEX('1. Master BOM'!$B$1:$B$400,$L2343)))</f>
        <v/>
      </c>
      <c r="P2343" s="9" t="str">
        <f aca="false">IF($A2343="","",IF(OR($H2343="NOT IN SCHEMATIC",$O2343="—"),"",IF($G2343="","NO SCH PN",IF(UPPER(TRIM($G2343))=UPPER(TRIM($O2343)),"OK","MISMATCH"))))</f>
        <v/>
      </c>
      <c r="Q2343" s="9" t="str">
        <f aca="false">IF($A2343="","",IF($L2343=0,"—",INDEX('1. Master BOM'!$E$1:$E$400,$L2343)))</f>
        <v/>
      </c>
      <c r="R2343" s="9" t="str">
        <f aca="false">IF($A2343="","",IF($L2343=0,"—",IF(T(INDEX('1. Master BOM'!$F$1:$F$400,$L2343))="","(not set)",INDEX('1. Master BOM'!$F$1:$F$400,$L2343))))</f>
        <v/>
      </c>
      <c r="S2343" s="9" t="str">
        <f aca="false">IF($A2343="","",IF(OR($R2343="—",$R2343="(not set)",$D2343=""),"",IF(ISNUMBER(SEARCH(SUBSTITUTE(SUBSTITUTE(SUBSTITUTE($R2343,"-",""),"_","")," ",""),SUBSTITUTE(SUBSTITUTE(SUBSTITUTE($D2343,"-",""),"_","")," ",""))),"OK","CHECK")))</f>
        <v/>
      </c>
      <c r="T2343" s="9" t="str">
        <f aca="false">IF($A2343="","",IF(OR($H2343="NOT IN SCHEMATIC",$I2343="MISMATCH",$J2343="MISMATCH",$P2343="MISMATCH",$M2343&lt;&gt;"OK"),"REVIEW","OK"))</f>
        <v/>
      </c>
      <c r="U2343" s="14"/>
      <c r="V2343" s="14"/>
      <c r="W2343" s="17"/>
      <c r="X2343" s="14"/>
    </row>
    <row r="2344" customFormat="false" ht="15" hidden="false" customHeight="false" outlineLevel="0" collapsed="false">
      <c r="A2344" s="9" t="str">
        <f aca="false">IF('3. Layout Parts'!$A2344="","",TRIM('3. Layout Parts'!$A2344))</f>
        <v/>
      </c>
      <c r="B2344" s="9" t="str">
        <f aca="false">IF($A2344="","",'3. Layout Parts'!$D2344)</f>
        <v/>
      </c>
      <c r="C2344" s="9" t="str">
        <f aca="false">IF($A2344="","",'3. Layout Parts'!$B2344)</f>
        <v/>
      </c>
      <c r="D2344" s="9" t="str">
        <f aca="false">IF($A2344="","",'3. Layout Parts'!$C2344)</f>
        <v/>
      </c>
      <c r="E2344" s="9" t="str">
        <f aca="false">IF($A2344="","",IFERROR(INDEX('2. Schematic Parts'!$B$2:$B$3001,MATCH($A2344,'2. Schematic Parts'!$A$2:$A$3001,0)),"NOT FOUND"))</f>
        <v/>
      </c>
      <c r="F2344" s="9" t="str">
        <f aca="false">IF($A2344="","",IFERROR(INDEX('2. Schematic Parts'!$C$2:$C$3001,MATCH($A2344,'2. Schematic Parts'!$A$2:$A$3001,0))&amp;"","NOT FOUND"))</f>
        <v/>
      </c>
      <c r="G2344" s="9" t="str">
        <f aca="false">IF($A2344="","",IFERROR(INDEX('2. Schematic Parts'!$D$2:$D$3001,MATCH($A2344,'2. Schematic Parts'!$A$2:$A$3001,0))&amp;"","NOT FOUND"))</f>
        <v/>
      </c>
      <c r="H2344" s="9" t="str">
        <f aca="false">IF($A2344="","",IF(COUNTIF('2. Schematic Parts'!$A$2:$A$3001,$A2344)=0,"NOT IN SCHEMATIC","OK"))</f>
        <v/>
      </c>
      <c r="I2344" s="9" t="str">
        <f aca="false">IF($A2344="","",IF($H2344="NOT IN SCHEMATIC","",IF(UPPER(TRIM($C2344))=UPPER(TRIM($E2344)),"OK","MISMATCH")))</f>
        <v/>
      </c>
      <c r="J2344" s="9" t="str">
        <f aca="false">IF($A2344="","",IF($H2344="NOT IN SCHEMATIC","",IF($F2344="","NO SCH DECAL",IF($D2344="","",IF(UPPER(TRIM($D2344))=UPPER(TRIM($F2344)),"OK","MISMATCH")))))</f>
        <v/>
      </c>
      <c r="K2344" s="16" t="str">
        <f aca="false">IF($A2344="","",SUMPRODUCT(--ISNUMBER(SEARCH(","&amp;TRIM($A2344)&amp;",",","&amp;SUBSTITUTE('1. Master BOM'!$D$2:$D$400," ","")&amp;","))))</f>
        <v/>
      </c>
      <c r="L2344" s="16" t="str">
        <f aca="false">IF($A2344="","",IF($K2344&lt;&gt;1,0,SUMPRODUCT(ISNUMBER(SEARCH(","&amp;TRIM($A2344)&amp;",",","&amp;SUBSTITUTE('1. Master BOM'!$D$2:$D$400," ","")&amp;","))*ROW('1. Master BOM'!$D$2:$D$400))))</f>
        <v/>
      </c>
      <c r="M2344" s="9" t="str">
        <f aca="false">IF($A2344="","",IF($K2344=0,"NOT IN BOM",IF($K2344&gt;1,"MULTIPLE BOM LINES","OK")))</f>
        <v/>
      </c>
      <c r="N2344" s="9" t="str">
        <f aca="false">IF($A2344="","",IF($L2344=0,"—",INDEX('1. Master BOM'!$A$1:$A$400,$L2344)))</f>
        <v/>
      </c>
      <c r="O2344" s="9" t="str">
        <f aca="false">IF($A2344="","",IF($L2344=0,"—",INDEX('1. Master BOM'!$B$1:$B$400,$L2344)))</f>
        <v/>
      </c>
      <c r="P2344" s="9" t="str">
        <f aca="false">IF($A2344="","",IF(OR($H2344="NOT IN SCHEMATIC",$O2344="—"),"",IF($G2344="","NO SCH PN",IF(UPPER(TRIM($G2344))=UPPER(TRIM($O2344)),"OK","MISMATCH"))))</f>
        <v/>
      </c>
      <c r="Q2344" s="9" t="str">
        <f aca="false">IF($A2344="","",IF($L2344=0,"—",INDEX('1. Master BOM'!$E$1:$E$400,$L2344)))</f>
        <v/>
      </c>
      <c r="R2344" s="9" t="str">
        <f aca="false">IF($A2344="","",IF($L2344=0,"—",IF(T(INDEX('1. Master BOM'!$F$1:$F$400,$L2344))="","(not set)",INDEX('1. Master BOM'!$F$1:$F$400,$L2344))))</f>
        <v/>
      </c>
      <c r="S2344" s="9" t="str">
        <f aca="false">IF($A2344="","",IF(OR($R2344="—",$R2344="(not set)",$D2344=""),"",IF(ISNUMBER(SEARCH(SUBSTITUTE(SUBSTITUTE(SUBSTITUTE($R2344,"-",""),"_","")," ",""),SUBSTITUTE(SUBSTITUTE(SUBSTITUTE($D2344,"-",""),"_","")," ",""))),"OK","CHECK")))</f>
        <v/>
      </c>
      <c r="T2344" s="9" t="str">
        <f aca="false">IF($A2344="","",IF(OR($H2344="NOT IN SCHEMATIC",$I2344="MISMATCH",$J2344="MISMATCH",$P2344="MISMATCH",$M2344&lt;&gt;"OK"),"REVIEW","OK"))</f>
        <v/>
      </c>
      <c r="U2344" s="14"/>
      <c r="V2344" s="14"/>
      <c r="W2344" s="17"/>
      <c r="X2344" s="14"/>
    </row>
    <row r="2345" customFormat="false" ht="15" hidden="false" customHeight="false" outlineLevel="0" collapsed="false">
      <c r="A2345" s="9" t="str">
        <f aca="false">IF('3. Layout Parts'!$A2345="","",TRIM('3. Layout Parts'!$A2345))</f>
        <v/>
      </c>
      <c r="B2345" s="9" t="str">
        <f aca="false">IF($A2345="","",'3. Layout Parts'!$D2345)</f>
        <v/>
      </c>
      <c r="C2345" s="9" t="str">
        <f aca="false">IF($A2345="","",'3. Layout Parts'!$B2345)</f>
        <v/>
      </c>
      <c r="D2345" s="9" t="str">
        <f aca="false">IF($A2345="","",'3. Layout Parts'!$C2345)</f>
        <v/>
      </c>
      <c r="E2345" s="9" t="str">
        <f aca="false">IF($A2345="","",IFERROR(INDEX('2. Schematic Parts'!$B$2:$B$3001,MATCH($A2345,'2. Schematic Parts'!$A$2:$A$3001,0)),"NOT FOUND"))</f>
        <v/>
      </c>
      <c r="F2345" s="9" t="str">
        <f aca="false">IF($A2345="","",IFERROR(INDEX('2. Schematic Parts'!$C$2:$C$3001,MATCH($A2345,'2. Schematic Parts'!$A$2:$A$3001,0))&amp;"","NOT FOUND"))</f>
        <v/>
      </c>
      <c r="G2345" s="9" t="str">
        <f aca="false">IF($A2345="","",IFERROR(INDEX('2. Schematic Parts'!$D$2:$D$3001,MATCH($A2345,'2. Schematic Parts'!$A$2:$A$3001,0))&amp;"","NOT FOUND"))</f>
        <v/>
      </c>
      <c r="H2345" s="9" t="str">
        <f aca="false">IF($A2345="","",IF(COUNTIF('2. Schematic Parts'!$A$2:$A$3001,$A2345)=0,"NOT IN SCHEMATIC","OK"))</f>
        <v/>
      </c>
      <c r="I2345" s="9" t="str">
        <f aca="false">IF($A2345="","",IF($H2345="NOT IN SCHEMATIC","",IF(UPPER(TRIM($C2345))=UPPER(TRIM($E2345)),"OK","MISMATCH")))</f>
        <v/>
      </c>
      <c r="J2345" s="9" t="str">
        <f aca="false">IF($A2345="","",IF($H2345="NOT IN SCHEMATIC","",IF($F2345="","NO SCH DECAL",IF($D2345="","",IF(UPPER(TRIM($D2345))=UPPER(TRIM($F2345)),"OK","MISMATCH")))))</f>
        <v/>
      </c>
      <c r="K2345" s="16" t="str">
        <f aca="false">IF($A2345="","",SUMPRODUCT(--ISNUMBER(SEARCH(","&amp;TRIM($A2345)&amp;",",","&amp;SUBSTITUTE('1. Master BOM'!$D$2:$D$400," ","")&amp;","))))</f>
        <v/>
      </c>
      <c r="L2345" s="16" t="str">
        <f aca="false">IF($A2345="","",IF($K2345&lt;&gt;1,0,SUMPRODUCT(ISNUMBER(SEARCH(","&amp;TRIM($A2345)&amp;",",","&amp;SUBSTITUTE('1. Master BOM'!$D$2:$D$400," ","")&amp;","))*ROW('1. Master BOM'!$D$2:$D$400))))</f>
        <v/>
      </c>
      <c r="M2345" s="9" t="str">
        <f aca="false">IF($A2345="","",IF($K2345=0,"NOT IN BOM",IF($K2345&gt;1,"MULTIPLE BOM LINES","OK")))</f>
        <v/>
      </c>
      <c r="N2345" s="9" t="str">
        <f aca="false">IF($A2345="","",IF($L2345=0,"—",INDEX('1. Master BOM'!$A$1:$A$400,$L2345)))</f>
        <v/>
      </c>
      <c r="O2345" s="9" t="str">
        <f aca="false">IF($A2345="","",IF($L2345=0,"—",INDEX('1. Master BOM'!$B$1:$B$400,$L2345)))</f>
        <v/>
      </c>
      <c r="P2345" s="9" t="str">
        <f aca="false">IF($A2345="","",IF(OR($H2345="NOT IN SCHEMATIC",$O2345="—"),"",IF($G2345="","NO SCH PN",IF(UPPER(TRIM($G2345))=UPPER(TRIM($O2345)),"OK","MISMATCH"))))</f>
        <v/>
      </c>
      <c r="Q2345" s="9" t="str">
        <f aca="false">IF($A2345="","",IF($L2345=0,"—",INDEX('1. Master BOM'!$E$1:$E$400,$L2345)))</f>
        <v/>
      </c>
      <c r="R2345" s="9" t="str">
        <f aca="false">IF($A2345="","",IF($L2345=0,"—",IF(T(INDEX('1. Master BOM'!$F$1:$F$400,$L2345))="","(not set)",INDEX('1. Master BOM'!$F$1:$F$400,$L2345))))</f>
        <v/>
      </c>
      <c r="S2345" s="9" t="str">
        <f aca="false">IF($A2345="","",IF(OR($R2345="—",$R2345="(not set)",$D2345=""),"",IF(ISNUMBER(SEARCH(SUBSTITUTE(SUBSTITUTE(SUBSTITUTE($R2345,"-",""),"_","")," ",""),SUBSTITUTE(SUBSTITUTE(SUBSTITUTE($D2345,"-",""),"_","")," ",""))),"OK","CHECK")))</f>
        <v/>
      </c>
      <c r="T2345" s="9" t="str">
        <f aca="false">IF($A2345="","",IF(OR($H2345="NOT IN SCHEMATIC",$I2345="MISMATCH",$J2345="MISMATCH",$P2345="MISMATCH",$M2345&lt;&gt;"OK"),"REVIEW","OK"))</f>
        <v/>
      </c>
      <c r="U2345" s="14"/>
      <c r="V2345" s="14"/>
      <c r="W2345" s="17"/>
      <c r="X2345" s="14"/>
    </row>
    <row r="2346" customFormat="false" ht="15" hidden="false" customHeight="false" outlineLevel="0" collapsed="false">
      <c r="A2346" s="9" t="str">
        <f aca="false">IF('3. Layout Parts'!$A2346="","",TRIM('3. Layout Parts'!$A2346))</f>
        <v/>
      </c>
      <c r="B2346" s="9" t="str">
        <f aca="false">IF($A2346="","",'3. Layout Parts'!$D2346)</f>
        <v/>
      </c>
      <c r="C2346" s="9" t="str">
        <f aca="false">IF($A2346="","",'3. Layout Parts'!$B2346)</f>
        <v/>
      </c>
      <c r="D2346" s="9" t="str">
        <f aca="false">IF($A2346="","",'3. Layout Parts'!$C2346)</f>
        <v/>
      </c>
      <c r="E2346" s="9" t="str">
        <f aca="false">IF($A2346="","",IFERROR(INDEX('2. Schematic Parts'!$B$2:$B$3001,MATCH($A2346,'2. Schematic Parts'!$A$2:$A$3001,0)),"NOT FOUND"))</f>
        <v/>
      </c>
      <c r="F2346" s="9" t="str">
        <f aca="false">IF($A2346="","",IFERROR(INDEX('2. Schematic Parts'!$C$2:$C$3001,MATCH($A2346,'2. Schematic Parts'!$A$2:$A$3001,0))&amp;"","NOT FOUND"))</f>
        <v/>
      </c>
      <c r="G2346" s="9" t="str">
        <f aca="false">IF($A2346="","",IFERROR(INDEX('2. Schematic Parts'!$D$2:$D$3001,MATCH($A2346,'2. Schematic Parts'!$A$2:$A$3001,0))&amp;"","NOT FOUND"))</f>
        <v/>
      </c>
      <c r="H2346" s="9" t="str">
        <f aca="false">IF($A2346="","",IF(COUNTIF('2. Schematic Parts'!$A$2:$A$3001,$A2346)=0,"NOT IN SCHEMATIC","OK"))</f>
        <v/>
      </c>
      <c r="I2346" s="9" t="str">
        <f aca="false">IF($A2346="","",IF($H2346="NOT IN SCHEMATIC","",IF(UPPER(TRIM($C2346))=UPPER(TRIM($E2346)),"OK","MISMATCH")))</f>
        <v/>
      </c>
      <c r="J2346" s="9" t="str">
        <f aca="false">IF($A2346="","",IF($H2346="NOT IN SCHEMATIC","",IF($F2346="","NO SCH DECAL",IF($D2346="","",IF(UPPER(TRIM($D2346))=UPPER(TRIM($F2346)),"OK","MISMATCH")))))</f>
        <v/>
      </c>
      <c r="K2346" s="16" t="str">
        <f aca="false">IF($A2346="","",SUMPRODUCT(--ISNUMBER(SEARCH(","&amp;TRIM($A2346)&amp;",",","&amp;SUBSTITUTE('1. Master BOM'!$D$2:$D$400," ","")&amp;","))))</f>
        <v/>
      </c>
      <c r="L2346" s="16" t="str">
        <f aca="false">IF($A2346="","",IF($K2346&lt;&gt;1,0,SUMPRODUCT(ISNUMBER(SEARCH(","&amp;TRIM($A2346)&amp;",",","&amp;SUBSTITUTE('1. Master BOM'!$D$2:$D$400," ","")&amp;","))*ROW('1. Master BOM'!$D$2:$D$400))))</f>
        <v/>
      </c>
      <c r="M2346" s="9" t="str">
        <f aca="false">IF($A2346="","",IF($K2346=0,"NOT IN BOM",IF($K2346&gt;1,"MULTIPLE BOM LINES","OK")))</f>
        <v/>
      </c>
      <c r="N2346" s="9" t="str">
        <f aca="false">IF($A2346="","",IF($L2346=0,"—",INDEX('1. Master BOM'!$A$1:$A$400,$L2346)))</f>
        <v/>
      </c>
      <c r="O2346" s="9" t="str">
        <f aca="false">IF($A2346="","",IF($L2346=0,"—",INDEX('1. Master BOM'!$B$1:$B$400,$L2346)))</f>
        <v/>
      </c>
      <c r="P2346" s="9" t="str">
        <f aca="false">IF($A2346="","",IF(OR($H2346="NOT IN SCHEMATIC",$O2346="—"),"",IF($G2346="","NO SCH PN",IF(UPPER(TRIM($G2346))=UPPER(TRIM($O2346)),"OK","MISMATCH"))))</f>
        <v/>
      </c>
      <c r="Q2346" s="9" t="str">
        <f aca="false">IF($A2346="","",IF($L2346=0,"—",INDEX('1. Master BOM'!$E$1:$E$400,$L2346)))</f>
        <v/>
      </c>
      <c r="R2346" s="9" t="str">
        <f aca="false">IF($A2346="","",IF($L2346=0,"—",IF(T(INDEX('1. Master BOM'!$F$1:$F$400,$L2346))="","(not set)",INDEX('1. Master BOM'!$F$1:$F$400,$L2346))))</f>
        <v/>
      </c>
      <c r="S2346" s="9" t="str">
        <f aca="false">IF($A2346="","",IF(OR($R2346="—",$R2346="(not set)",$D2346=""),"",IF(ISNUMBER(SEARCH(SUBSTITUTE(SUBSTITUTE(SUBSTITUTE($R2346,"-",""),"_","")," ",""),SUBSTITUTE(SUBSTITUTE(SUBSTITUTE($D2346,"-",""),"_","")," ",""))),"OK","CHECK")))</f>
        <v/>
      </c>
      <c r="T2346" s="9" t="str">
        <f aca="false">IF($A2346="","",IF(OR($H2346="NOT IN SCHEMATIC",$I2346="MISMATCH",$J2346="MISMATCH",$P2346="MISMATCH",$M2346&lt;&gt;"OK"),"REVIEW","OK"))</f>
        <v/>
      </c>
      <c r="U2346" s="14"/>
      <c r="V2346" s="14"/>
      <c r="W2346" s="17"/>
      <c r="X2346" s="14"/>
    </row>
    <row r="2347" customFormat="false" ht="15" hidden="false" customHeight="false" outlineLevel="0" collapsed="false">
      <c r="A2347" s="9" t="str">
        <f aca="false">IF('3. Layout Parts'!$A2347="","",TRIM('3. Layout Parts'!$A2347))</f>
        <v/>
      </c>
      <c r="B2347" s="9" t="str">
        <f aca="false">IF($A2347="","",'3. Layout Parts'!$D2347)</f>
        <v/>
      </c>
      <c r="C2347" s="9" t="str">
        <f aca="false">IF($A2347="","",'3. Layout Parts'!$B2347)</f>
        <v/>
      </c>
      <c r="D2347" s="9" t="str">
        <f aca="false">IF($A2347="","",'3. Layout Parts'!$C2347)</f>
        <v/>
      </c>
      <c r="E2347" s="9" t="str">
        <f aca="false">IF($A2347="","",IFERROR(INDEX('2. Schematic Parts'!$B$2:$B$3001,MATCH($A2347,'2. Schematic Parts'!$A$2:$A$3001,0)),"NOT FOUND"))</f>
        <v/>
      </c>
      <c r="F2347" s="9" t="str">
        <f aca="false">IF($A2347="","",IFERROR(INDEX('2. Schematic Parts'!$C$2:$C$3001,MATCH($A2347,'2. Schematic Parts'!$A$2:$A$3001,0))&amp;"","NOT FOUND"))</f>
        <v/>
      </c>
      <c r="G2347" s="9" t="str">
        <f aca="false">IF($A2347="","",IFERROR(INDEX('2. Schematic Parts'!$D$2:$D$3001,MATCH($A2347,'2. Schematic Parts'!$A$2:$A$3001,0))&amp;"","NOT FOUND"))</f>
        <v/>
      </c>
      <c r="H2347" s="9" t="str">
        <f aca="false">IF($A2347="","",IF(COUNTIF('2. Schematic Parts'!$A$2:$A$3001,$A2347)=0,"NOT IN SCHEMATIC","OK"))</f>
        <v/>
      </c>
      <c r="I2347" s="9" t="str">
        <f aca="false">IF($A2347="","",IF($H2347="NOT IN SCHEMATIC","",IF(UPPER(TRIM($C2347))=UPPER(TRIM($E2347)),"OK","MISMATCH")))</f>
        <v/>
      </c>
      <c r="J2347" s="9" t="str">
        <f aca="false">IF($A2347="","",IF($H2347="NOT IN SCHEMATIC","",IF($F2347="","NO SCH DECAL",IF($D2347="","",IF(UPPER(TRIM($D2347))=UPPER(TRIM($F2347)),"OK","MISMATCH")))))</f>
        <v/>
      </c>
      <c r="K2347" s="16" t="str">
        <f aca="false">IF($A2347="","",SUMPRODUCT(--ISNUMBER(SEARCH(","&amp;TRIM($A2347)&amp;",",","&amp;SUBSTITUTE('1. Master BOM'!$D$2:$D$400," ","")&amp;","))))</f>
        <v/>
      </c>
      <c r="L2347" s="16" t="str">
        <f aca="false">IF($A2347="","",IF($K2347&lt;&gt;1,0,SUMPRODUCT(ISNUMBER(SEARCH(","&amp;TRIM($A2347)&amp;",",","&amp;SUBSTITUTE('1. Master BOM'!$D$2:$D$400," ","")&amp;","))*ROW('1. Master BOM'!$D$2:$D$400))))</f>
        <v/>
      </c>
      <c r="M2347" s="9" t="str">
        <f aca="false">IF($A2347="","",IF($K2347=0,"NOT IN BOM",IF($K2347&gt;1,"MULTIPLE BOM LINES","OK")))</f>
        <v/>
      </c>
      <c r="N2347" s="9" t="str">
        <f aca="false">IF($A2347="","",IF($L2347=0,"—",INDEX('1. Master BOM'!$A$1:$A$400,$L2347)))</f>
        <v/>
      </c>
      <c r="O2347" s="9" t="str">
        <f aca="false">IF($A2347="","",IF($L2347=0,"—",INDEX('1. Master BOM'!$B$1:$B$400,$L2347)))</f>
        <v/>
      </c>
      <c r="P2347" s="9" t="str">
        <f aca="false">IF($A2347="","",IF(OR($H2347="NOT IN SCHEMATIC",$O2347="—"),"",IF($G2347="","NO SCH PN",IF(UPPER(TRIM($G2347))=UPPER(TRIM($O2347)),"OK","MISMATCH"))))</f>
        <v/>
      </c>
      <c r="Q2347" s="9" t="str">
        <f aca="false">IF($A2347="","",IF($L2347=0,"—",INDEX('1. Master BOM'!$E$1:$E$400,$L2347)))</f>
        <v/>
      </c>
      <c r="R2347" s="9" t="str">
        <f aca="false">IF($A2347="","",IF($L2347=0,"—",IF(T(INDEX('1. Master BOM'!$F$1:$F$400,$L2347))="","(not set)",INDEX('1. Master BOM'!$F$1:$F$400,$L2347))))</f>
        <v/>
      </c>
      <c r="S2347" s="9" t="str">
        <f aca="false">IF($A2347="","",IF(OR($R2347="—",$R2347="(not set)",$D2347=""),"",IF(ISNUMBER(SEARCH(SUBSTITUTE(SUBSTITUTE(SUBSTITUTE($R2347,"-",""),"_","")," ",""),SUBSTITUTE(SUBSTITUTE(SUBSTITUTE($D2347,"-",""),"_","")," ",""))),"OK","CHECK")))</f>
        <v/>
      </c>
      <c r="T2347" s="9" t="str">
        <f aca="false">IF($A2347="","",IF(OR($H2347="NOT IN SCHEMATIC",$I2347="MISMATCH",$J2347="MISMATCH",$P2347="MISMATCH",$M2347&lt;&gt;"OK"),"REVIEW","OK"))</f>
        <v/>
      </c>
      <c r="U2347" s="14"/>
      <c r="V2347" s="14"/>
      <c r="W2347" s="17"/>
      <c r="X2347" s="14"/>
    </row>
    <row r="2348" customFormat="false" ht="15" hidden="false" customHeight="false" outlineLevel="0" collapsed="false">
      <c r="A2348" s="9" t="str">
        <f aca="false">IF('3. Layout Parts'!$A2348="","",TRIM('3. Layout Parts'!$A2348))</f>
        <v/>
      </c>
      <c r="B2348" s="9" t="str">
        <f aca="false">IF($A2348="","",'3. Layout Parts'!$D2348)</f>
        <v/>
      </c>
      <c r="C2348" s="9" t="str">
        <f aca="false">IF($A2348="","",'3. Layout Parts'!$B2348)</f>
        <v/>
      </c>
      <c r="D2348" s="9" t="str">
        <f aca="false">IF($A2348="","",'3. Layout Parts'!$C2348)</f>
        <v/>
      </c>
      <c r="E2348" s="9" t="str">
        <f aca="false">IF($A2348="","",IFERROR(INDEX('2. Schematic Parts'!$B$2:$B$3001,MATCH($A2348,'2. Schematic Parts'!$A$2:$A$3001,0)),"NOT FOUND"))</f>
        <v/>
      </c>
      <c r="F2348" s="9" t="str">
        <f aca="false">IF($A2348="","",IFERROR(INDEX('2. Schematic Parts'!$C$2:$C$3001,MATCH($A2348,'2. Schematic Parts'!$A$2:$A$3001,0))&amp;"","NOT FOUND"))</f>
        <v/>
      </c>
      <c r="G2348" s="9" t="str">
        <f aca="false">IF($A2348="","",IFERROR(INDEX('2. Schematic Parts'!$D$2:$D$3001,MATCH($A2348,'2. Schematic Parts'!$A$2:$A$3001,0))&amp;"","NOT FOUND"))</f>
        <v/>
      </c>
      <c r="H2348" s="9" t="str">
        <f aca="false">IF($A2348="","",IF(COUNTIF('2. Schematic Parts'!$A$2:$A$3001,$A2348)=0,"NOT IN SCHEMATIC","OK"))</f>
        <v/>
      </c>
      <c r="I2348" s="9" t="str">
        <f aca="false">IF($A2348="","",IF($H2348="NOT IN SCHEMATIC","",IF(UPPER(TRIM($C2348))=UPPER(TRIM($E2348)),"OK","MISMATCH")))</f>
        <v/>
      </c>
      <c r="J2348" s="9" t="str">
        <f aca="false">IF($A2348="","",IF($H2348="NOT IN SCHEMATIC","",IF($F2348="","NO SCH DECAL",IF($D2348="","",IF(UPPER(TRIM($D2348))=UPPER(TRIM($F2348)),"OK","MISMATCH")))))</f>
        <v/>
      </c>
      <c r="K2348" s="16" t="str">
        <f aca="false">IF($A2348="","",SUMPRODUCT(--ISNUMBER(SEARCH(","&amp;TRIM($A2348)&amp;",",","&amp;SUBSTITUTE('1. Master BOM'!$D$2:$D$400," ","")&amp;","))))</f>
        <v/>
      </c>
      <c r="L2348" s="16" t="str">
        <f aca="false">IF($A2348="","",IF($K2348&lt;&gt;1,0,SUMPRODUCT(ISNUMBER(SEARCH(","&amp;TRIM($A2348)&amp;",",","&amp;SUBSTITUTE('1. Master BOM'!$D$2:$D$400," ","")&amp;","))*ROW('1. Master BOM'!$D$2:$D$400))))</f>
        <v/>
      </c>
      <c r="M2348" s="9" t="str">
        <f aca="false">IF($A2348="","",IF($K2348=0,"NOT IN BOM",IF($K2348&gt;1,"MULTIPLE BOM LINES","OK")))</f>
        <v/>
      </c>
      <c r="N2348" s="9" t="str">
        <f aca="false">IF($A2348="","",IF($L2348=0,"—",INDEX('1. Master BOM'!$A$1:$A$400,$L2348)))</f>
        <v/>
      </c>
      <c r="O2348" s="9" t="str">
        <f aca="false">IF($A2348="","",IF($L2348=0,"—",INDEX('1. Master BOM'!$B$1:$B$400,$L2348)))</f>
        <v/>
      </c>
      <c r="P2348" s="9" t="str">
        <f aca="false">IF($A2348="","",IF(OR($H2348="NOT IN SCHEMATIC",$O2348="—"),"",IF($G2348="","NO SCH PN",IF(UPPER(TRIM($G2348))=UPPER(TRIM($O2348)),"OK","MISMATCH"))))</f>
        <v/>
      </c>
      <c r="Q2348" s="9" t="str">
        <f aca="false">IF($A2348="","",IF($L2348=0,"—",INDEX('1. Master BOM'!$E$1:$E$400,$L2348)))</f>
        <v/>
      </c>
      <c r="R2348" s="9" t="str">
        <f aca="false">IF($A2348="","",IF($L2348=0,"—",IF(T(INDEX('1. Master BOM'!$F$1:$F$400,$L2348))="","(not set)",INDEX('1. Master BOM'!$F$1:$F$400,$L2348))))</f>
        <v/>
      </c>
      <c r="S2348" s="9" t="str">
        <f aca="false">IF($A2348="","",IF(OR($R2348="—",$R2348="(not set)",$D2348=""),"",IF(ISNUMBER(SEARCH(SUBSTITUTE(SUBSTITUTE(SUBSTITUTE($R2348,"-",""),"_","")," ",""),SUBSTITUTE(SUBSTITUTE(SUBSTITUTE($D2348,"-",""),"_","")," ",""))),"OK","CHECK")))</f>
        <v/>
      </c>
      <c r="T2348" s="9" t="str">
        <f aca="false">IF($A2348="","",IF(OR($H2348="NOT IN SCHEMATIC",$I2348="MISMATCH",$J2348="MISMATCH",$P2348="MISMATCH",$M2348&lt;&gt;"OK"),"REVIEW","OK"))</f>
        <v/>
      </c>
      <c r="U2348" s="14"/>
      <c r="V2348" s="14"/>
      <c r="W2348" s="17"/>
      <c r="X2348" s="14"/>
    </row>
    <row r="2349" customFormat="false" ht="15" hidden="false" customHeight="false" outlineLevel="0" collapsed="false">
      <c r="A2349" s="9" t="str">
        <f aca="false">IF('3. Layout Parts'!$A2349="","",TRIM('3. Layout Parts'!$A2349))</f>
        <v/>
      </c>
      <c r="B2349" s="9" t="str">
        <f aca="false">IF($A2349="","",'3. Layout Parts'!$D2349)</f>
        <v/>
      </c>
      <c r="C2349" s="9" t="str">
        <f aca="false">IF($A2349="","",'3. Layout Parts'!$B2349)</f>
        <v/>
      </c>
      <c r="D2349" s="9" t="str">
        <f aca="false">IF($A2349="","",'3. Layout Parts'!$C2349)</f>
        <v/>
      </c>
      <c r="E2349" s="9" t="str">
        <f aca="false">IF($A2349="","",IFERROR(INDEX('2. Schematic Parts'!$B$2:$B$3001,MATCH($A2349,'2. Schematic Parts'!$A$2:$A$3001,0)),"NOT FOUND"))</f>
        <v/>
      </c>
      <c r="F2349" s="9" t="str">
        <f aca="false">IF($A2349="","",IFERROR(INDEX('2. Schematic Parts'!$C$2:$C$3001,MATCH($A2349,'2. Schematic Parts'!$A$2:$A$3001,0))&amp;"","NOT FOUND"))</f>
        <v/>
      </c>
      <c r="G2349" s="9" t="str">
        <f aca="false">IF($A2349="","",IFERROR(INDEX('2. Schematic Parts'!$D$2:$D$3001,MATCH($A2349,'2. Schematic Parts'!$A$2:$A$3001,0))&amp;"","NOT FOUND"))</f>
        <v/>
      </c>
      <c r="H2349" s="9" t="str">
        <f aca="false">IF($A2349="","",IF(COUNTIF('2. Schematic Parts'!$A$2:$A$3001,$A2349)=0,"NOT IN SCHEMATIC","OK"))</f>
        <v/>
      </c>
      <c r="I2349" s="9" t="str">
        <f aca="false">IF($A2349="","",IF($H2349="NOT IN SCHEMATIC","",IF(UPPER(TRIM($C2349))=UPPER(TRIM($E2349)),"OK","MISMATCH")))</f>
        <v/>
      </c>
      <c r="J2349" s="9" t="str">
        <f aca="false">IF($A2349="","",IF($H2349="NOT IN SCHEMATIC","",IF($F2349="","NO SCH DECAL",IF($D2349="","",IF(UPPER(TRIM($D2349))=UPPER(TRIM($F2349)),"OK","MISMATCH")))))</f>
        <v/>
      </c>
      <c r="K2349" s="16" t="str">
        <f aca="false">IF($A2349="","",SUMPRODUCT(--ISNUMBER(SEARCH(","&amp;TRIM($A2349)&amp;",",","&amp;SUBSTITUTE('1. Master BOM'!$D$2:$D$400," ","")&amp;","))))</f>
        <v/>
      </c>
      <c r="L2349" s="16" t="str">
        <f aca="false">IF($A2349="","",IF($K2349&lt;&gt;1,0,SUMPRODUCT(ISNUMBER(SEARCH(","&amp;TRIM($A2349)&amp;",",","&amp;SUBSTITUTE('1. Master BOM'!$D$2:$D$400," ","")&amp;","))*ROW('1. Master BOM'!$D$2:$D$400))))</f>
        <v/>
      </c>
      <c r="M2349" s="9" t="str">
        <f aca="false">IF($A2349="","",IF($K2349=0,"NOT IN BOM",IF($K2349&gt;1,"MULTIPLE BOM LINES","OK")))</f>
        <v/>
      </c>
      <c r="N2349" s="9" t="str">
        <f aca="false">IF($A2349="","",IF($L2349=0,"—",INDEX('1. Master BOM'!$A$1:$A$400,$L2349)))</f>
        <v/>
      </c>
      <c r="O2349" s="9" t="str">
        <f aca="false">IF($A2349="","",IF($L2349=0,"—",INDEX('1. Master BOM'!$B$1:$B$400,$L2349)))</f>
        <v/>
      </c>
      <c r="P2349" s="9" t="str">
        <f aca="false">IF($A2349="","",IF(OR($H2349="NOT IN SCHEMATIC",$O2349="—"),"",IF($G2349="","NO SCH PN",IF(UPPER(TRIM($G2349))=UPPER(TRIM($O2349)),"OK","MISMATCH"))))</f>
        <v/>
      </c>
      <c r="Q2349" s="9" t="str">
        <f aca="false">IF($A2349="","",IF($L2349=0,"—",INDEX('1. Master BOM'!$E$1:$E$400,$L2349)))</f>
        <v/>
      </c>
      <c r="R2349" s="9" t="str">
        <f aca="false">IF($A2349="","",IF($L2349=0,"—",IF(T(INDEX('1. Master BOM'!$F$1:$F$400,$L2349))="","(not set)",INDEX('1. Master BOM'!$F$1:$F$400,$L2349))))</f>
        <v/>
      </c>
      <c r="S2349" s="9" t="str">
        <f aca="false">IF($A2349="","",IF(OR($R2349="—",$R2349="(not set)",$D2349=""),"",IF(ISNUMBER(SEARCH(SUBSTITUTE(SUBSTITUTE(SUBSTITUTE($R2349,"-",""),"_","")," ",""),SUBSTITUTE(SUBSTITUTE(SUBSTITUTE($D2349,"-",""),"_","")," ",""))),"OK","CHECK")))</f>
        <v/>
      </c>
      <c r="T2349" s="9" t="str">
        <f aca="false">IF($A2349="","",IF(OR($H2349="NOT IN SCHEMATIC",$I2349="MISMATCH",$J2349="MISMATCH",$P2349="MISMATCH",$M2349&lt;&gt;"OK"),"REVIEW","OK"))</f>
        <v/>
      </c>
      <c r="U2349" s="14"/>
      <c r="V2349" s="14"/>
      <c r="W2349" s="17"/>
      <c r="X2349" s="14"/>
    </row>
    <row r="2350" customFormat="false" ht="15" hidden="false" customHeight="false" outlineLevel="0" collapsed="false">
      <c r="A2350" s="9" t="str">
        <f aca="false">IF('3. Layout Parts'!$A2350="","",TRIM('3. Layout Parts'!$A2350))</f>
        <v/>
      </c>
      <c r="B2350" s="9" t="str">
        <f aca="false">IF($A2350="","",'3. Layout Parts'!$D2350)</f>
        <v/>
      </c>
      <c r="C2350" s="9" t="str">
        <f aca="false">IF($A2350="","",'3. Layout Parts'!$B2350)</f>
        <v/>
      </c>
      <c r="D2350" s="9" t="str">
        <f aca="false">IF($A2350="","",'3. Layout Parts'!$C2350)</f>
        <v/>
      </c>
      <c r="E2350" s="9" t="str">
        <f aca="false">IF($A2350="","",IFERROR(INDEX('2. Schematic Parts'!$B$2:$B$3001,MATCH($A2350,'2. Schematic Parts'!$A$2:$A$3001,0)),"NOT FOUND"))</f>
        <v/>
      </c>
      <c r="F2350" s="9" t="str">
        <f aca="false">IF($A2350="","",IFERROR(INDEX('2. Schematic Parts'!$C$2:$C$3001,MATCH($A2350,'2. Schematic Parts'!$A$2:$A$3001,0))&amp;"","NOT FOUND"))</f>
        <v/>
      </c>
      <c r="G2350" s="9" t="str">
        <f aca="false">IF($A2350="","",IFERROR(INDEX('2. Schematic Parts'!$D$2:$D$3001,MATCH($A2350,'2. Schematic Parts'!$A$2:$A$3001,0))&amp;"","NOT FOUND"))</f>
        <v/>
      </c>
      <c r="H2350" s="9" t="str">
        <f aca="false">IF($A2350="","",IF(COUNTIF('2. Schematic Parts'!$A$2:$A$3001,$A2350)=0,"NOT IN SCHEMATIC","OK"))</f>
        <v/>
      </c>
      <c r="I2350" s="9" t="str">
        <f aca="false">IF($A2350="","",IF($H2350="NOT IN SCHEMATIC","",IF(UPPER(TRIM($C2350))=UPPER(TRIM($E2350)),"OK","MISMATCH")))</f>
        <v/>
      </c>
      <c r="J2350" s="9" t="str">
        <f aca="false">IF($A2350="","",IF($H2350="NOT IN SCHEMATIC","",IF($F2350="","NO SCH DECAL",IF($D2350="","",IF(UPPER(TRIM($D2350))=UPPER(TRIM($F2350)),"OK","MISMATCH")))))</f>
        <v/>
      </c>
      <c r="K2350" s="16" t="str">
        <f aca="false">IF($A2350="","",SUMPRODUCT(--ISNUMBER(SEARCH(","&amp;TRIM($A2350)&amp;",",","&amp;SUBSTITUTE('1. Master BOM'!$D$2:$D$400," ","")&amp;","))))</f>
        <v/>
      </c>
      <c r="L2350" s="16" t="str">
        <f aca="false">IF($A2350="","",IF($K2350&lt;&gt;1,0,SUMPRODUCT(ISNUMBER(SEARCH(","&amp;TRIM($A2350)&amp;",",","&amp;SUBSTITUTE('1. Master BOM'!$D$2:$D$400," ","")&amp;","))*ROW('1. Master BOM'!$D$2:$D$400))))</f>
        <v/>
      </c>
      <c r="M2350" s="9" t="str">
        <f aca="false">IF($A2350="","",IF($K2350=0,"NOT IN BOM",IF($K2350&gt;1,"MULTIPLE BOM LINES","OK")))</f>
        <v/>
      </c>
      <c r="N2350" s="9" t="str">
        <f aca="false">IF($A2350="","",IF($L2350=0,"—",INDEX('1. Master BOM'!$A$1:$A$400,$L2350)))</f>
        <v/>
      </c>
      <c r="O2350" s="9" t="str">
        <f aca="false">IF($A2350="","",IF($L2350=0,"—",INDEX('1. Master BOM'!$B$1:$B$400,$L2350)))</f>
        <v/>
      </c>
      <c r="P2350" s="9" t="str">
        <f aca="false">IF($A2350="","",IF(OR($H2350="NOT IN SCHEMATIC",$O2350="—"),"",IF($G2350="","NO SCH PN",IF(UPPER(TRIM($G2350))=UPPER(TRIM($O2350)),"OK","MISMATCH"))))</f>
        <v/>
      </c>
      <c r="Q2350" s="9" t="str">
        <f aca="false">IF($A2350="","",IF($L2350=0,"—",INDEX('1. Master BOM'!$E$1:$E$400,$L2350)))</f>
        <v/>
      </c>
      <c r="R2350" s="9" t="str">
        <f aca="false">IF($A2350="","",IF($L2350=0,"—",IF(T(INDEX('1. Master BOM'!$F$1:$F$400,$L2350))="","(not set)",INDEX('1. Master BOM'!$F$1:$F$400,$L2350))))</f>
        <v/>
      </c>
      <c r="S2350" s="9" t="str">
        <f aca="false">IF($A2350="","",IF(OR($R2350="—",$R2350="(not set)",$D2350=""),"",IF(ISNUMBER(SEARCH(SUBSTITUTE(SUBSTITUTE(SUBSTITUTE($R2350,"-",""),"_","")," ",""),SUBSTITUTE(SUBSTITUTE(SUBSTITUTE($D2350,"-",""),"_","")," ",""))),"OK","CHECK")))</f>
        <v/>
      </c>
      <c r="T2350" s="9" t="str">
        <f aca="false">IF($A2350="","",IF(OR($H2350="NOT IN SCHEMATIC",$I2350="MISMATCH",$J2350="MISMATCH",$P2350="MISMATCH",$M2350&lt;&gt;"OK"),"REVIEW","OK"))</f>
        <v/>
      </c>
      <c r="U2350" s="14"/>
      <c r="V2350" s="14"/>
      <c r="W2350" s="17"/>
      <c r="X2350" s="14"/>
    </row>
    <row r="2351" customFormat="false" ht="15" hidden="false" customHeight="false" outlineLevel="0" collapsed="false">
      <c r="A2351" s="9" t="str">
        <f aca="false">IF('3. Layout Parts'!$A2351="","",TRIM('3. Layout Parts'!$A2351))</f>
        <v/>
      </c>
      <c r="B2351" s="9" t="str">
        <f aca="false">IF($A2351="","",'3. Layout Parts'!$D2351)</f>
        <v/>
      </c>
      <c r="C2351" s="9" t="str">
        <f aca="false">IF($A2351="","",'3. Layout Parts'!$B2351)</f>
        <v/>
      </c>
      <c r="D2351" s="9" t="str">
        <f aca="false">IF($A2351="","",'3. Layout Parts'!$C2351)</f>
        <v/>
      </c>
      <c r="E2351" s="9" t="str">
        <f aca="false">IF($A2351="","",IFERROR(INDEX('2. Schematic Parts'!$B$2:$B$3001,MATCH($A2351,'2. Schematic Parts'!$A$2:$A$3001,0)),"NOT FOUND"))</f>
        <v/>
      </c>
      <c r="F2351" s="9" t="str">
        <f aca="false">IF($A2351="","",IFERROR(INDEX('2. Schematic Parts'!$C$2:$C$3001,MATCH($A2351,'2. Schematic Parts'!$A$2:$A$3001,0))&amp;"","NOT FOUND"))</f>
        <v/>
      </c>
      <c r="G2351" s="9" t="str">
        <f aca="false">IF($A2351="","",IFERROR(INDEX('2. Schematic Parts'!$D$2:$D$3001,MATCH($A2351,'2. Schematic Parts'!$A$2:$A$3001,0))&amp;"","NOT FOUND"))</f>
        <v/>
      </c>
      <c r="H2351" s="9" t="str">
        <f aca="false">IF($A2351="","",IF(COUNTIF('2. Schematic Parts'!$A$2:$A$3001,$A2351)=0,"NOT IN SCHEMATIC","OK"))</f>
        <v/>
      </c>
      <c r="I2351" s="9" t="str">
        <f aca="false">IF($A2351="","",IF($H2351="NOT IN SCHEMATIC","",IF(UPPER(TRIM($C2351))=UPPER(TRIM($E2351)),"OK","MISMATCH")))</f>
        <v/>
      </c>
      <c r="J2351" s="9" t="str">
        <f aca="false">IF($A2351="","",IF($H2351="NOT IN SCHEMATIC","",IF($F2351="","NO SCH DECAL",IF($D2351="","",IF(UPPER(TRIM($D2351))=UPPER(TRIM($F2351)),"OK","MISMATCH")))))</f>
        <v/>
      </c>
      <c r="K2351" s="16" t="str">
        <f aca="false">IF($A2351="","",SUMPRODUCT(--ISNUMBER(SEARCH(","&amp;TRIM($A2351)&amp;",",","&amp;SUBSTITUTE('1. Master BOM'!$D$2:$D$400," ","")&amp;","))))</f>
        <v/>
      </c>
      <c r="L2351" s="16" t="str">
        <f aca="false">IF($A2351="","",IF($K2351&lt;&gt;1,0,SUMPRODUCT(ISNUMBER(SEARCH(","&amp;TRIM($A2351)&amp;",",","&amp;SUBSTITUTE('1. Master BOM'!$D$2:$D$400," ","")&amp;","))*ROW('1. Master BOM'!$D$2:$D$400))))</f>
        <v/>
      </c>
      <c r="M2351" s="9" t="str">
        <f aca="false">IF($A2351="","",IF($K2351=0,"NOT IN BOM",IF($K2351&gt;1,"MULTIPLE BOM LINES","OK")))</f>
        <v/>
      </c>
      <c r="N2351" s="9" t="str">
        <f aca="false">IF($A2351="","",IF($L2351=0,"—",INDEX('1. Master BOM'!$A$1:$A$400,$L2351)))</f>
        <v/>
      </c>
      <c r="O2351" s="9" t="str">
        <f aca="false">IF($A2351="","",IF($L2351=0,"—",INDEX('1. Master BOM'!$B$1:$B$400,$L2351)))</f>
        <v/>
      </c>
      <c r="P2351" s="9" t="str">
        <f aca="false">IF($A2351="","",IF(OR($H2351="NOT IN SCHEMATIC",$O2351="—"),"",IF($G2351="","NO SCH PN",IF(UPPER(TRIM($G2351))=UPPER(TRIM($O2351)),"OK","MISMATCH"))))</f>
        <v/>
      </c>
      <c r="Q2351" s="9" t="str">
        <f aca="false">IF($A2351="","",IF($L2351=0,"—",INDEX('1. Master BOM'!$E$1:$E$400,$L2351)))</f>
        <v/>
      </c>
      <c r="R2351" s="9" t="str">
        <f aca="false">IF($A2351="","",IF($L2351=0,"—",IF(T(INDEX('1. Master BOM'!$F$1:$F$400,$L2351))="","(not set)",INDEX('1. Master BOM'!$F$1:$F$400,$L2351))))</f>
        <v/>
      </c>
      <c r="S2351" s="9" t="str">
        <f aca="false">IF($A2351="","",IF(OR($R2351="—",$R2351="(not set)",$D2351=""),"",IF(ISNUMBER(SEARCH(SUBSTITUTE(SUBSTITUTE(SUBSTITUTE($R2351,"-",""),"_","")," ",""),SUBSTITUTE(SUBSTITUTE(SUBSTITUTE($D2351,"-",""),"_","")," ",""))),"OK","CHECK")))</f>
        <v/>
      </c>
      <c r="T2351" s="9" t="str">
        <f aca="false">IF($A2351="","",IF(OR($H2351="NOT IN SCHEMATIC",$I2351="MISMATCH",$J2351="MISMATCH",$P2351="MISMATCH",$M2351&lt;&gt;"OK"),"REVIEW","OK"))</f>
        <v/>
      </c>
      <c r="U2351" s="14"/>
      <c r="V2351" s="14"/>
      <c r="W2351" s="17"/>
      <c r="X2351" s="14"/>
    </row>
    <row r="2352" customFormat="false" ht="15" hidden="false" customHeight="false" outlineLevel="0" collapsed="false">
      <c r="A2352" s="9" t="str">
        <f aca="false">IF('3. Layout Parts'!$A2352="","",TRIM('3. Layout Parts'!$A2352))</f>
        <v/>
      </c>
      <c r="B2352" s="9" t="str">
        <f aca="false">IF($A2352="","",'3. Layout Parts'!$D2352)</f>
        <v/>
      </c>
      <c r="C2352" s="9" t="str">
        <f aca="false">IF($A2352="","",'3. Layout Parts'!$B2352)</f>
        <v/>
      </c>
      <c r="D2352" s="9" t="str">
        <f aca="false">IF($A2352="","",'3. Layout Parts'!$C2352)</f>
        <v/>
      </c>
      <c r="E2352" s="9" t="str">
        <f aca="false">IF($A2352="","",IFERROR(INDEX('2. Schematic Parts'!$B$2:$B$3001,MATCH($A2352,'2. Schematic Parts'!$A$2:$A$3001,0)),"NOT FOUND"))</f>
        <v/>
      </c>
      <c r="F2352" s="9" t="str">
        <f aca="false">IF($A2352="","",IFERROR(INDEX('2. Schematic Parts'!$C$2:$C$3001,MATCH($A2352,'2. Schematic Parts'!$A$2:$A$3001,0))&amp;"","NOT FOUND"))</f>
        <v/>
      </c>
      <c r="G2352" s="9" t="str">
        <f aca="false">IF($A2352="","",IFERROR(INDEX('2. Schematic Parts'!$D$2:$D$3001,MATCH($A2352,'2. Schematic Parts'!$A$2:$A$3001,0))&amp;"","NOT FOUND"))</f>
        <v/>
      </c>
      <c r="H2352" s="9" t="str">
        <f aca="false">IF($A2352="","",IF(COUNTIF('2. Schematic Parts'!$A$2:$A$3001,$A2352)=0,"NOT IN SCHEMATIC","OK"))</f>
        <v/>
      </c>
      <c r="I2352" s="9" t="str">
        <f aca="false">IF($A2352="","",IF($H2352="NOT IN SCHEMATIC","",IF(UPPER(TRIM($C2352))=UPPER(TRIM($E2352)),"OK","MISMATCH")))</f>
        <v/>
      </c>
      <c r="J2352" s="9" t="str">
        <f aca="false">IF($A2352="","",IF($H2352="NOT IN SCHEMATIC","",IF($F2352="","NO SCH DECAL",IF($D2352="","",IF(UPPER(TRIM($D2352))=UPPER(TRIM($F2352)),"OK","MISMATCH")))))</f>
        <v/>
      </c>
      <c r="K2352" s="16" t="str">
        <f aca="false">IF($A2352="","",SUMPRODUCT(--ISNUMBER(SEARCH(","&amp;TRIM($A2352)&amp;",",","&amp;SUBSTITUTE('1. Master BOM'!$D$2:$D$400," ","")&amp;","))))</f>
        <v/>
      </c>
      <c r="L2352" s="16" t="str">
        <f aca="false">IF($A2352="","",IF($K2352&lt;&gt;1,0,SUMPRODUCT(ISNUMBER(SEARCH(","&amp;TRIM($A2352)&amp;",",","&amp;SUBSTITUTE('1. Master BOM'!$D$2:$D$400," ","")&amp;","))*ROW('1. Master BOM'!$D$2:$D$400))))</f>
        <v/>
      </c>
      <c r="M2352" s="9" t="str">
        <f aca="false">IF($A2352="","",IF($K2352=0,"NOT IN BOM",IF($K2352&gt;1,"MULTIPLE BOM LINES","OK")))</f>
        <v/>
      </c>
      <c r="N2352" s="9" t="str">
        <f aca="false">IF($A2352="","",IF($L2352=0,"—",INDEX('1. Master BOM'!$A$1:$A$400,$L2352)))</f>
        <v/>
      </c>
      <c r="O2352" s="9" t="str">
        <f aca="false">IF($A2352="","",IF($L2352=0,"—",INDEX('1. Master BOM'!$B$1:$B$400,$L2352)))</f>
        <v/>
      </c>
      <c r="P2352" s="9" t="str">
        <f aca="false">IF($A2352="","",IF(OR($H2352="NOT IN SCHEMATIC",$O2352="—"),"",IF($G2352="","NO SCH PN",IF(UPPER(TRIM($G2352))=UPPER(TRIM($O2352)),"OK","MISMATCH"))))</f>
        <v/>
      </c>
      <c r="Q2352" s="9" t="str">
        <f aca="false">IF($A2352="","",IF($L2352=0,"—",INDEX('1. Master BOM'!$E$1:$E$400,$L2352)))</f>
        <v/>
      </c>
      <c r="R2352" s="9" t="str">
        <f aca="false">IF($A2352="","",IF($L2352=0,"—",IF(T(INDEX('1. Master BOM'!$F$1:$F$400,$L2352))="","(not set)",INDEX('1. Master BOM'!$F$1:$F$400,$L2352))))</f>
        <v/>
      </c>
      <c r="S2352" s="9" t="str">
        <f aca="false">IF($A2352="","",IF(OR($R2352="—",$R2352="(not set)",$D2352=""),"",IF(ISNUMBER(SEARCH(SUBSTITUTE(SUBSTITUTE(SUBSTITUTE($R2352,"-",""),"_","")," ",""),SUBSTITUTE(SUBSTITUTE(SUBSTITUTE($D2352,"-",""),"_","")," ",""))),"OK","CHECK")))</f>
        <v/>
      </c>
      <c r="T2352" s="9" t="str">
        <f aca="false">IF($A2352="","",IF(OR($H2352="NOT IN SCHEMATIC",$I2352="MISMATCH",$J2352="MISMATCH",$P2352="MISMATCH",$M2352&lt;&gt;"OK"),"REVIEW","OK"))</f>
        <v/>
      </c>
      <c r="U2352" s="14"/>
      <c r="V2352" s="14"/>
      <c r="W2352" s="17"/>
      <c r="X2352" s="14"/>
    </row>
    <row r="2353" customFormat="false" ht="15" hidden="false" customHeight="false" outlineLevel="0" collapsed="false">
      <c r="A2353" s="9" t="str">
        <f aca="false">IF('3. Layout Parts'!$A2353="","",TRIM('3. Layout Parts'!$A2353))</f>
        <v/>
      </c>
      <c r="B2353" s="9" t="str">
        <f aca="false">IF($A2353="","",'3. Layout Parts'!$D2353)</f>
        <v/>
      </c>
      <c r="C2353" s="9" t="str">
        <f aca="false">IF($A2353="","",'3. Layout Parts'!$B2353)</f>
        <v/>
      </c>
      <c r="D2353" s="9" t="str">
        <f aca="false">IF($A2353="","",'3. Layout Parts'!$C2353)</f>
        <v/>
      </c>
      <c r="E2353" s="9" t="str">
        <f aca="false">IF($A2353="","",IFERROR(INDEX('2. Schematic Parts'!$B$2:$B$3001,MATCH($A2353,'2. Schematic Parts'!$A$2:$A$3001,0)),"NOT FOUND"))</f>
        <v/>
      </c>
      <c r="F2353" s="9" t="str">
        <f aca="false">IF($A2353="","",IFERROR(INDEX('2. Schematic Parts'!$C$2:$C$3001,MATCH($A2353,'2. Schematic Parts'!$A$2:$A$3001,0))&amp;"","NOT FOUND"))</f>
        <v/>
      </c>
      <c r="G2353" s="9" t="str">
        <f aca="false">IF($A2353="","",IFERROR(INDEX('2. Schematic Parts'!$D$2:$D$3001,MATCH($A2353,'2. Schematic Parts'!$A$2:$A$3001,0))&amp;"","NOT FOUND"))</f>
        <v/>
      </c>
      <c r="H2353" s="9" t="str">
        <f aca="false">IF($A2353="","",IF(COUNTIF('2. Schematic Parts'!$A$2:$A$3001,$A2353)=0,"NOT IN SCHEMATIC","OK"))</f>
        <v/>
      </c>
      <c r="I2353" s="9" t="str">
        <f aca="false">IF($A2353="","",IF($H2353="NOT IN SCHEMATIC","",IF(UPPER(TRIM($C2353))=UPPER(TRIM($E2353)),"OK","MISMATCH")))</f>
        <v/>
      </c>
      <c r="J2353" s="9" t="str">
        <f aca="false">IF($A2353="","",IF($H2353="NOT IN SCHEMATIC","",IF($F2353="","NO SCH DECAL",IF($D2353="","",IF(UPPER(TRIM($D2353))=UPPER(TRIM($F2353)),"OK","MISMATCH")))))</f>
        <v/>
      </c>
      <c r="K2353" s="16" t="str">
        <f aca="false">IF($A2353="","",SUMPRODUCT(--ISNUMBER(SEARCH(","&amp;TRIM($A2353)&amp;",",","&amp;SUBSTITUTE('1. Master BOM'!$D$2:$D$400," ","")&amp;","))))</f>
        <v/>
      </c>
      <c r="L2353" s="16" t="str">
        <f aca="false">IF($A2353="","",IF($K2353&lt;&gt;1,0,SUMPRODUCT(ISNUMBER(SEARCH(","&amp;TRIM($A2353)&amp;",",","&amp;SUBSTITUTE('1. Master BOM'!$D$2:$D$400," ","")&amp;","))*ROW('1. Master BOM'!$D$2:$D$400))))</f>
        <v/>
      </c>
      <c r="M2353" s="9" t="str">
        <f aca="false">IF($A2353="","",IF($K2353=0,"NOT IN BOM",IF($K2353&gt;1,"MULTIPLE BOM LINES","OK")))</f>
        <v/>
      </c>
      <c r="N2353" s="9" t="str">
        <f aca="false">IF($A2353="","",IF($L2353=0,"—",INDEX('1. Master BOM'!$A$1:$A$400,$L2353)))</f>
        <v/>
      </c>
      <c r="O2353" s="9" t="str">
        <f aca="false">IF($A2353="","",IF($L2353=0,"—",INDEX('1. Master BOM'!$B$1:$B$400,$L2353)))</f>
        <v/>
      </c>
      <c r="P2353" s="9" t="str">
        <f aca="false">IF($A2353="","",IF(OR($H2353="NOT IN SCHEMATIC",$O2353="—"),"",IF($G2353="","NO SCH PN",IF(UPPER(TRIM($G2353))=UPPER(TRIM($O2353)),"OK","MISMATCH"))))</f>
        <v/>
      </c>
      <c r="Q2353" s="9" t="str">
        <f aca="false">IF($A2353="","",IF($L2353=0,"—",INDEX('1. Master BOM'!$E$1:$E$400,$L2353)))</f>
        <v/>
      </c>
      <c r="R2353" s="9" t="str">
        <f aca="false">IF($A2353="","",IF($L2353=0,"—",IF(T(INDEX('1. Master BOM'!$F$1:$F$400,$L2353))="","(not set)",INDEX('1. Master BOM'!$F$1:$F$400,$L2353))))</f>
        <v/>
      </c>
      <c r="S2353" s="9" t="str">
        <f aca="false">IF($A2353="","",IF(OR($R2353="—",$R2353="(not set)",$D2353=""),"",IF(ISNUMBER(SEARCH(SUBSTITUTE(SUBSTITUTE(SUBSTITUTE($R2353,"-",""),"_","")," ",""),SUBSTITUTE(SUBSTITUTE(SUBSTITUTE($D2353,"-",""),"_","")," ",""))),"OK","CHECK")))</f>
        <v/>
      </c>
      <c r="T2353" s="9" t="str">
        <f aca="false">IF($A2353="","",IF(OR($H2353="NOT IN SCHEMATIC",$I2353="MISMATCH",$J2353="MISMATCH",$P2353="MISMATCH",$M2353&lt;&gt;"OK"),"REVIEW","OK"))</f>
        <v/>
      </c>
      <c r="U2353" s="14"/>
      <c r="V2353" s="14"/>
      <c r="W2353" s="17"/>
      <c r="X2353" s="14"/>
    </row>
    <row r="2354" customFormat="false" ht="15" hidden="false" customHeight="false" outlineLevel="0" collapsed="false">
      <c r="A2354" s="9" t="str">
        <f aca="false">IF('3. Layout Parts'!$A2354="","",TRIM('3. Layout Parts'!$A2354))</f>
        <v/>
      </c>
      <c r="B2354" s="9" t="str">
        <f aca="false">IF($A2354="","",'3. Layout Parts'!$D2354)</f>
        <v/>
      </c>
      <c r="C2354" s="9" t="str">
        <f aca="false">IF($A2354="","",'3. Layout Parts'!$B2354)</f>
        <v/>
      </c>
      <c r="D2354" s="9" t="str">
        <f aca="false">IF($A2354="","",'3. Layout Parts'!$C2354)</f>
        <v/>
      </c>
      <c r="E2354" s="9" t="str">
        <f aca="false">IF($A2354="","",IFERROR(INDEX('2. Schematic Parts'!$B$2:$B$3001,MATCH($A2354,'2. Schematic Parts'!$A$2:$A$3001,0)),"NOT FOUND"))</f>
        <v/>
      </c>
      <c r="F2354" s="9" t="str">
        <f aca="false">IF($A2354="","",IFERROR(INDEX('2. Schematic Parts'!$C$2:$C$3001,MATCH($A2354,'2. Schematic Parts'!$A$2:$A$3001,0))&amp;"","NOT FOUND"))</f>
        <v/>
      </c>
      <c r="G2354" s="9" t="str">
        <f aca="false">IF($A2354="","",IFERROR(INDEX('2. Schematic Parts'!$D$2:$D$3001,MATCH($A2354,'2. Schematic Parts'!$A$2:$A$3001,0))&amp;"","NOT FOUND"))</f>
        <v/>
      </c>
      <c r="H2354" s="9" t="str">
        <f aca="false">IF($A2354="","",IF(COUNTIF('2. Schematic Parts'!$A$2:$A$3001,$A2354)=0,"NOT IN SCHEMATIC","OK"))</f>
        <v/>
      </c>
      <c r="I2354" s="9" t="str">
        <f aca="false">IF($A2354="","",IF($H2354="NOT IN SCHEMATIC","",IF(UPPER(TRIM($C2354))=UPPER(TRIM($E2354)),"OK","MISMATCH")))</f>
        <v/>
      </c>
      <c r="J2354" s="9" t="str">
        <f aca="false">IF($A2354="","",IF($H2354="NOT IN SCHEMATIC","",IF($F2354="","NO SCH DECAL",IF($D2354="","",IF(UPPER(TRIM($D2354))=UPPER(TRIM($F2354)),"OK","MISMATCH")))))</f>
        <v/>
      </c>
      <c r="K2354" s="16" t="str">
        <f aca="false">IF($A2354="","",SUMPRODUCT(--ISNUMBER(SEARCH(","&amp;TRIM($A2354)&amp;",",","&amp;SUBSTITUTE('1. Master BOM'!$D$2:$D$400," ","")&amp;","))))</f>
        <v/>
      </c>
      <c r="L2354" s="16" t="str">
        <f aca="false">IF($A2354="","",IF($K2354&lt;&gt;1,0,SUMPRODUCT(ISNUMBER(SEARCH(","&amp;TRIM($A2354)&amp;",",","&amp;SUBSTITUTE('1. Master BOM'!$D$2:$D$400," ","")&amp;","))*ROW('1. Master BOM'!$D$2:$D$400))))</f>
        <v/>
      </c>
      <c r="M2354" s="9" t="str">
        <f aca="false">IF($A2354="","",IF($K2354=0,"NOT IN BOM",IF($K2354&gt;1,"MULTIPLE BOM LINES","OK")))</f>
        <v/>
      </c>
      <c r="N2354" s="9" t="str">
        <f aca="false">IF($A2354="","",IF($L2354=0,"—",INDEX('1. Master BOM'!$A$1:$A$400,$L2354)))</f>
        <v/>
      </c>
      <c r="O2354" s="9" t="str">
        <f aca="false">IF($A2354="","",IF($L2354=0,"—",INDEX('1. Master BOM'!$B$1:$B$400,$L2354)))</f>
        <v/>
      </c>
      <c r="P2354" s="9" t="str">
        <f aca="false">IF($A2354="","",IF(OR($H2354="NOT IN SCHEMATIC",$O2354="—"),"",IF($G2354="","NO SCH PN",IF(UPPER(TRIM($G2354))=UPPER(TRIM($O2354)),"OK","MISMATCH"))))</f>
        <v/>
      </c>
      <c r="Q2354" s="9" t="str">
        <f aca="false">IF($A2354="","",IF($L2354=0,"—",INDEX('1. Master BOM'!$E$1:$E$400,$L2354)))</f>
        <v/>
      </c>
      <c r="R2354" s="9" t="str">
        <f aca="false">IF($A2354="","",IF($L2354=0,"—",IF(T(INDEX('1. Master BOM'!$F$1:$F$400,$L2354))="","(not set)",INDEX('1. Master BOM'!$F$1:$F$400,$L2354))))</f>
        <v/>
      </c>
      <c r="S2354" s="9" t="str">
        <f aca="false">IF($A2354="","",IF(OR($R2354="—",$R2354="(not set)",$D2354=""),"",IF(ISNUMBER(SEARCH(SUBSTITUTE(SUBSTITUTE(SUBSTITUTE($R2354,"-",""),"_","")," ",""),SUBSTITUTE(SUBSTITUTE(SUBSTITUTE($D2354,"-",""),"_","")," ",""))),"OK","CHECK")))</f>
        <v/>
      </c>
      <c r="T2354" s="9" t="str">
        <f aca="false">IF($A2354="","",IF(OR($H2354="NOT IN SCHEMATIC",$I2354="MISMATCH",$J2354="MISMATCH",$P2354="MISMATCH",$M2354&lt;&gt;"OK"),"REVIEW","OK"))</f>
        <v/>
      </c>
      <c r="U2354" s="14"/>
      <c r="V2354" s="14"/>
      <c r="W2354" s="17"/>
      <c r="X2354" s="14"/>
    </row>
    <row r="2355" customFormat="false" ht="15" hidden="false" customHeight="false" outlineLevel="0" collapsed="false">
      <c r="A2355" s="9" t="str">
        <f aca="false">IF('3. Layout Parts'!$A2355="","",TRIM('3. Layout Parts'!$A2355))</f>
        <v/>
      </c>
      <c r="B2355" s="9" t="str">
        <f aca="false">IF($A2355="","",'3. Layout Parts'!$D2355)</f>
        <v/>
      </c>
      <c r="C2355" s="9" t="str">
        <f aca="false">IF($A2355="","",'3. Layout Parts'!$B2355)</f>
        <v/>
      </c>
      <c r="D2355" s="9" t="str">
        <f aca="false">IF($A2355="","",'3. Layout Parts'!$C2355)</f>
        <v/>
      </c>
      <c r="E2355" s="9" t="str">
        <f aca="false">IF($A2355="","",IFERROR(INDEX('2. Schematic Parts'!$B$2:$B$3001,MATCH($A2355,'2. Schematic Parts'!$A$2:$A$3001,0)),"NOT FOUND"))</f>
        <v/>
      </c>
      <c r="F2355" s="9" t="str">
        <f aca="false">IF($A2355="","",IFERROR(INDEX('2. Schematic Parts'!$C$2:$C$3001,MATCH($A2355,'2. Schematic Parts'!$A$2:$A$3001,0))&amp;"","NOT FOUND"))</f>
        <v/>
      </c>
      <c r="G2355" s="9" t="str">
        <f aca="false">IF($A2355="","",IFERROR(INDEX('2. Schematic Parts'!$D$2:$D$3001,MATCH($A2355,'2. Schematic Parts'!$A$2:$A$3001,0))&amp;"","NOT FOUND"))</f>
        <v/>
      </c>
      <c r="H2355" s="9" t="str">
        <f aca="false">IF($A2355="","",IF(COUNTIF('2. Schematic Parts'!$A$2:$A$3001,$A2355)=0,"NOT IN SCHEMATIC","OK"))</f>
        <v/>
      </c>
      <c r="I2355" s="9" t="str">
        <f aca="false">IF($A2355="","",IF($H2355="NOT IN SCHEMATIC","",IF(UPPER(TRIM($C2355))=UPPER(TRIM($E2355)),"OK","MISMATCH")))</f>
        <v/>
      </c>
      <c r="J2355" s="9" t="str">
        <f aca="false">IF($A2355="","",IF($H2355="NOT IN SCHEMATIC","",IF($F2355="","NO SCH DECAL",IF($D2355="","",IF(UPPER(TRIM($D2355))=UPPER(TRIM($F2355)),"OK","MISMATCH")))))</f>
        <v/>
      </c>
      <c r="K2355" s="16" t="str">
        <f aca="false">IF($A2355="","",SUMPRODUCT(--ISNUMBER(SEARCH(","&amp;TRIM($A2355)&amp;",",","&amp;SUBSTITUTE('1. Master BOM'!$D$2:$D$400," ","")&amp;","))))</f>
        <v/>
      </c>
      <c r="L2355" s="16" t="str">
        <f aca="false">IF($A2355="","",IF($K2355&lt;&gt;1,0,SUMPRODUCT(ISNUMBER(SEARCH(","&amp;TRIM($A2355)&amp;",",","&amp;SUBSTITUTE('1. Master BOM'!$D$2:$D$400," ","")&amp;","))*ROW('1. Master BOM'!$D$2:$D$400))))</f>
        <v/>
      </c>
      <c r="M2355" s="9" t="str">
        <f aca="false">IF($A2355="","",IF($K2355=0,"NOT IN BOM",IF($K2355&gt;1,"MULTIPLE BOM LINES","OK")))</f>
        <v/>
      </c>
      <c r="N2355" s="9" t="str">
        <f aca="false">IF($A2355="","",IF($L2355=0,"—",INDEX('1. Master BOM'!$A$1:$A$400,$L2355)))</f>
        <v/>
      </c>
      <c r="O2355" s="9" t="str">
        <f aca="false">IF($A2355="","",IF($L2355=0,"—",INDEX('1. Master BOM'!$B$1:$B$400,$L2355)))</f>
        <v/>
      </c>
      <c r="P2355" s="9" t="str">
        <f aca="false">IF($A2355="","",IF(OR($H2355="NOT IN SCHEMATIC",$O2355="—"),"",IF($G2355="","NO SCH PN",IF(UPPER(TRIM($G2355))=UPPER(TRIM($O2355)),"OK","MISMATCH"))))</f>
        <v/>
      </c>
      <c r="Q2355" s="9" t="str">
        <f aca="false">IF($A2355="","",IF($L2355=0,"—",INDEX('1. Master BOM'!$E$1:$E$400,$L2355)))</f>
        <v/>
      </c>
      <c r="R2355" s="9" t="str">
        <f aca="false">IF($A2355="","",IF($L2355=0,"—",IF(T(INDEX('1. Master BOM'!$F$1:$F$400,$L2355))="","(not set)",INDEX('1. Master BOM'!$F$1:$F$400,$L2355))))</f>
        <v/>
      </c>
      <c r="S2355" s="9" t="str">
        <f aca="false">IF($A2355="","",IF(OR($R2355="—",$R2355="(not set)",$D2355=""),"",IF(ISNUMBER(SEARCH(SUBSTITUTE(SUBSTITUTE(SUBSTITUTE($R2355,"-",""),"_","")," ",""),SUBSTITUTE(SUBSTITUTE(SUBSTITUTE($D2355,"-",""),"_","")," ",""))),"OK","CHECK")))</f>
        <v/>
      </c>
      <c r="T2355" s="9" t="str">
        <f aca="false">IF($A2355="","",IF(OR($H2355="NOT IN SCHEMATIC",$I2355="MISMATCH",$J2355="MISMATCH",$P2355="MISMATCH",$M2355&lt;&gt;"OK"),"REVIEW","OK"))</f>
        <v/>
      </c>
      <c r="U2355" s="14"/>
      <c r="V2355" s="14"/>
      <c r="W2355" s="17"/>
      <c r="X2355" s="14"/>
    </row>
    <row r="2356" customFormat="false" ht="15" hidden="false" customHeight="false" outlineLevel="0" collapsed="false">
      <c r="A2356" s="9" t="str">
        <f aca="false">IF('3. Layout Parts'!$A2356="","",TRIM('3. Layout Parts'!$A2356))</f>
        <v/>
      </c>
      <c r="B2356" s="9" t="str">
        <f aca="false">IF($A2356="","",'3. Layout Parts'!$D2356)</f>
        <v/>
      </c>
      <c r="C2356" s="9" t="str">
        <f aca="false">IF($A2356="","",'3. Layout Parts'!$B2356)</f>
        <v/>
      </c>
      <c r="D2356" s="9" t="str">
        <f aca="false">IF($A2356="","",'3. Layout Parts'!$C2356)</f>
        <v/>
      </c>
      <c r="E2356" s="9" t="str">
        <f aca="false">IF($A2356="","",IFERROR(INDEX('2. Schematic Parts'!$B$2:$B$3001,MATCH($A2356,'2. Schematic Parts'!$A$2:$A$3001,0)),"NOT FOUND"))</f>
        <v/>
      </c>
      <c r="F2356" s="9" t="str">
        <f aca="false">IF($A2356="","",IFERROR(INDEX('2. Schematic Parts'!$C$2:$C$3001,MATCH($A2356,'2. Schematic Parts'!$A$2:$A$3001,0))&amp;"","NOT FOUND"))</f>
        <v/>
      </c>
      <c r="G2356" s="9" t="str">
        <f aca="false">IF($A2356="","",IFERROR(INDEX('2. Schematic Parts'!$D$2:$D$3001,MATCH($A2356,'2. Schematic Parts'!$A$2:$A$3001,0))&amp;"","NOT FOUND"))</f>
        <v/>
      </c>
      <c r="H2356" s="9" t="str">
        <f aca="false">IF($A2356="","",IF(COUNTIF('2. Schematic Parts'!$A$2:$A$3001,$A2356)=0,"NOT IN SCHEMATIC","OK"))</f>
        <v/>
      </c>
      <c r="I2356" s="9" t="str">
        <f aca="false">IF($A2356="","",IF($H2356="NOT IN SCHEMATIC","",IF(UPPER(TRIM($C2356))=UPPER(TRIM($E2356)),"OK","MISMATCH")))</f>
        <v/>
      </c>
      <c r="J2356" s="9" t="str">
        <f aca="false">IF($A2356="","",IF($H2356="NOT IN SCHEMATIC","",IF($F2356="","NO SCH DECAL",IF($D2356="","",IF(UPPER(TRIM($D2356))=UPPER(TRIM($F2356)),"OK","MISMATCH")))))</f>
        <v/>
      </c>
      <c r="K2356" s="16" t="str">
        <f aca="false">IF($A2356="","",SUMPRODUCT(--ISNUMBER(SEARCH(","&amp;TRIM($A2356)&amp;",",","&amp;SUBSTITUTE('1. Master BOM'!$D$2:$D$400," ","")&amp;","))))</f>
        <v/>
      </c>
      <c r="L2356" s="16" t="str">
        <f aca="false">IF($A2356="","",IF($K2356&lt;&gt;1,0,SUMPRODUCT(ISNUMBER(SEARCH(","&amp;TRIM($A2356)&amp;",",","&amp;SUBSTITUTE('1. Master BOM'!$D$2:$D$400," ","")&amp;","))*ROW('1. Master BOM'!$D$2:$D$400))))</f>
        <v/>
      </c>
      <c r="M2356" s="9" t="str">
        <f aca="false">IF($A2356="","",IF($K2356=0,"NOT IN BOM",IF($K2356&gt;1,"MULTIPLE BOM LINES","OK")))</f>
        <v/>
      </c>
      <c r="N2356" s="9" t="str">
        <f aca="false">IF($A2356="","",IF($L2356=0,"—",INDEX('1. Master BOM'!$A$1:$A$400,$L2356)))</f>
        <v/>
      </c>
      <c r="O2356" s="9" t="str">
        <f aca="false">IF($A2356="","",IF($L2356=0,"—",INDEX('1. Master BOM'!$B$1:$B$400,$L2356)))</f>
        <v/>
      </c>
      <c r="P2356" s="9" t="str">
        <f aca="false">IF($A2356="","",IF(OR($H2356="NOT IN SCHEMATIC",$O2356="—"),"",IF($G2356="","NO SCH PN",IF(UPPER(TRIM($G2356))=UPPER(TRIM($O2356)),"OK","MISMATCH"))))</f>
        <v/>
      </c>
      <c r="Q2356" s="9" t="str">
        <f aca="false">IF($A2356="","",IF($L2356=0,"—",INDEX('1. Master BOM'!$E$1:$E$400,$L2356)))</f>
        <v/>
      </c>
      <c r="R2356" s="9" t="str">
        <f aca="false">IF($A2356="","",IF($L2356=0,"—",IF(T(INDEX('1. Master BOM'!$F$1:$F$400,$L2356))="","(not set)",INDEX('1. Master BOM'!$F$1:$F$400,$L2356))))</f>
        <v/>
      </c>
      <c r="S2356" s="9" t="str">
        <f aca="false">IF($A2356="","",IF(OR($R2356="—",$R2356="(not set)",$D2356=""),"",IF(ISNUMBER(SEARCH(SUBSTITUTE(SUBSTITUTE(SUBSTITUTE($R2356,"-",""),"_","")," ",""),SUBSTITUTE(SUBSTITUTE(SUBSTITUTE($D2356,"-",""),"_","")," ",""))),"OK","CHECK")))</f>
        <v/>
      </c>
      <c r="T2356" s="9" t="str">
        <f aca="false">IF($A2356="","",IF(OR($H2356="NOT IN SCHEMATIC",$I2356="MISMATCH",$J2356="MISMATCH",$P2356="MISMATCH",$M2356&lt;&gt;"OK"),"REVIEW","OK"))</f>
        <v/>
      </c>
      <c r="U2356" s="14"/>
      <c r="V2356" s="14"/>
      <c r="W2356" s="17"/>
      <c r="X2356" s="14"/>
    </row>
    <row r="2357" customFormat="false" ht="15" hidden="false" customHeight="false" outlineLevel="0" collapsed="false">
      <c r="A2357" s="9" t="str">
        <f aca="false">IF('3. Layout Parts'!$A2357="","",TRIM('3. Layout Parts'!$A2357))</f>
        <v/>
      </c>
      <c r="B2357" s="9" t="str">
        <f aca="false">IF($A2357="","",'3. Layout Parts'!$D2357)</f>
        <v/>
      </c>
      <c r="C2357" s="9" t="str">
        <f aca="false">IF($A2357="","",'3. Layout Parts'!$B2357)</f>
        <v/>
      </c>
      <c r="D2357" s="9" t="str">
        <f aca="false">IF($A2357="","",'3. Layout Parts'!$C2357)</f>
        <v/>
      </c>
      <c r="E2357" s="9" t="str">
        <f aca="false">IF($A2357="","",IFERROR(INDEX('2. Schematic Parts'!$B$2:$B$3001,MATCH($A2357,'2. Schematic Parts'!$A$2:$A$3001,0)),"NOT FOUND"))</f>
        <v/>
      </c>
      <c r="F2357" s="9" t="str">
        <f aca="false">IF($A2357="","",IFERROR(INDEX('2. Schematic Parts'!$C$2:$C$3001,MATCH($A2357,'2. Schematic Parts'!$A$2:$A$3001,0))&amp;"","NOT FOUND"))</f>
        <v/>
      </c>
      <c r="G2357" s="9" t="str">
        <f aca="false">IF($A2357="","",IFERROR(INDEX('2. Schematic Parts'!$D$2:$D$3001,MATCH($A2357,'2. Schematic Parts'!$A$2:$A$3001,0))&amp;"","NOT FOUND"))</f>
        <v/>
      </c>
      <c r="H2357" s="9" t="str">
        <f aca="false">IF($A2357="","",IF(COUNTIF('2. Schematic Parts'!$A$2:$A$3001,$A2357)=0,"NOT IN SCHEMATIC","OK"))</f>
        <v/>
      </c>
      <c r="I2357" s="9" t="str">
        <f aca="false">IF($A2357="","",IF($H2357="NOT IN SCHEMATIC","",IF(UPPER(TRIM($C2357))=UPPER(TRIM($E2357)),"OK","MISMATCH")))</f>
        <v/>
      </c>
      <c r="J2357" s="9" t="str">
        <f aca="false">IF($A2357="","",IF($H2357="NOT IN SCHEMATIC","",IF($F2357="","NO SCH DECAL",IF($D2357="","",IF(UPPER(TRIM($D2357))=UPPER(TRIM($F2357)),"OK","MISMATCH")))))</f>
        <v/>
      </c>
      <c r="K2357" s="16" t="str">
        <f aca="false">IF($A2357="","",SUMPRODUCT(--ISNUMBER(SEARCH(","&amp;TRIM($A2357)&amp;",",","&amp;SUBSTITUTE('1. Master BOM'!$D$2:$D$400," ","")&amp;","))))</f>
        <v/>
      </c>
      <c r="L2357" s="16" t="str">
        <f aca="false">IF($A2357="","",IF($K2357&lt;&gt;1,0,SUMPRODUCT(ISNUMBER(SEARCH(","&amp;TRIM($A2357)&amp;",",","&amp;SUBSTITUTE('1. Master BOM'!$D$2:$D$400," ","")&amp;","))*ROW('1. Master BOM'!$D$2:$D$400))))</f>
        <v/>
      </c>
      <c r="M2357" s="9" t="str">
        <f aca="false">IF($A2357="","",IF($K2357=0,"NOT IN BOM",IF($K2357&gt;1,"MULTIPLE BOM LINES","OK")))</f>
        <v/>
      </c>
      <c r="N2357" s="9" t="str">
        <f aca="false">IF($A2357="","",IF($L2357=0,"—",INDEX('1. Master BOM'!$A$1:$A$400,$L2357)))</f>
        <v/>
      </c>
      <c r="O2357" s="9" t="str">
        <f aca="false">IF($A2357="","",IF($L2357=0,"—",INDEX('1. Master BOM'!$B$1:$B$400,$L2357)))</f>
        <v/>
      </c>
      <c r="P2357" s="9" t="str">
        <f aca="false">IF($A2357="","",IF(OR($H2357="NOT IN SCHEMATIC",$O2357="—"),"",IF($G2357="","NO SCH PN",IF(UPPER(TRIM($G2357))=UPPER(TRIM($O2357)),"OK","MISMATCH"))))</f>
        <v/>
      </c>
      <c r="Q2357" s="9" t="str">
        <f aca="false">IF($A2357="","",IF($L2357=0,"—",INDEX('1. Master BOM'!$E$1:$E$400,$L2357)))</f>
        <v/>
      </c>
      <c r="R2357" s="9" t="str">
        <f aca="false">IF($A2357="","",IF($L2357=0,"—",IF(T(INDEX('1. Master BOM'!$F$1:$F$400,$L2357))="","(not set)",INDEX('1. Master BOM'!$F$1:$F$400,$L2357))))</f>
        <v/>
      </c>
      <c r="S2357" s="9" t="str">
        <f aca="false">IF($A2357="","",IF(OR($R2357="—",$R2357="(not set)",$D2357=""),"",IF(ISNUMBER(SEARCH(SUBSTITUTE(SUBSTITUTE(SUBSTITUTE($R2357,"-",""),"_","")," ",""),SUBSTITUTE(SUBSTITUTE(SUBSTITUTE($D2357,"-",""),"_","")," ",""))),"OK","CHECK")))</f>
        <v/>
      </c>
      <c r="T2357" s="9" t="str">
        <f aca="false">IF($A2357="","",IF(OR($H2357="NOT IN SCHEMATIC",$I2357="MISMATCH",$J2357="MISMATCH",$P2357="MISMATCH",$M2357&lt;&gt;"OK"),"REVIEW","OK"))</f>
        <v/>
      </c>
      <c r="U2357" s="14"/>
      <c r="V2357" s="14"/>
      <c r="W2357" s="17"/>
      <c r="X2357" s="14"/>
    </row>
    <row r="2358" customFormat="false" ht="15" hidden="false" customHeight="false" outlineLevel="0" collapsed="false">
      <c r="A2358" s="9" t="str">
        <f aca="false">IF('3. Layout Parts'!$A2358="","",TRIM('3. Layout Parts'!$A2358))</f>
        <v/>
      </c>
      <c r="B2358" s="9" t="str">
        <f aca="false">IF($A2358="","",'3. Layout Parts'!$D2358)</f>
        <v/>
      </c>
      <c r="C2358" s="9" t="str">
        <f aca="false">IF($A2358="","",'3. Layout Parts'!$B2358)</f>
        <v/>
      </c>
      <c r="D2358" s="9" t="str">
        <f aca="false">IF($A2358="","",'3. Layout Parts'!$C2358)</f>
        <v/>
      </c>
      <c r="E2358" s="9" t="str">
        <f aca="false">IF($A2358="","",IFERROR(INDEX('2. Schematic Parts'!$B$2:$B$3001,MATCH($A2358,'2. Schematic Parts'!$A$2:$A$3001,0)),"NOT FOUND"))</f>
        <v/>
      </c>
      <c r="F2358" s="9" t="str">
        <f aca="false">IF($A2358="","",IFERROR(INDEX('2. Schematic Parts'!$C$2:$C$3001,MATCH($A2358,'2. Schematic Parts'!$A$2:$A$3001,0))&amp;"","NOT FOUND"))</f>
        <v/>
      </c>
      <c r="G2358" s="9" t="str">
        <f aca="false">IF($A2358="","",IFERROR(INDEX('2. Schematic Parts'!$D$2:$D$3001,MATCH($A2358,'2. Schematic Parts'!$A$2:$A$3001,0))&amp;"","NOT FOUND"))</f>
        <v/>
      </c>
      <c r="H2358" s="9" t="str">
        <f aca="false">IF($A2358="","",IF(COUNTIF('2. Schematic Parts'!$A$2:$A$3001,$A2358)=0,"NOT IN SCHEMATIC","OK"))</f>
        <v/>
      </c>
      <c r="I2358" s="9" t="str">
        <f aca="false">IF($A2358="","",IF($H2358="NOT IN SCHEMATIC","",IF(UPPER(TRIM($C2358))=UPPER(TRIM($E2358)),"OK","MISMATCH")))</f>
        <v/>
      </c>
      <c r="J2358" s="9" t="str">
        <f aca="false">IF($A2358="","",IF($H2358="NOT IN SCHEMATIC","",IF($F2358="","NO SCH DECAL",IF($D2358="","",IF(UPPER(TRIM($D2358))=UPPER(TRIM($F2358)),"OK","MISMATCH")))))</f>
        <v/>
      </c>
      <c r="K2358" s="16" t="str">
        <f aca="false">IF($A2358="","",SUMPRODUCT(--ISNUMBER(SEARCH(","&amp;TRIM($A2358)&amp;",",","&amp;SUBSTITUTE('1. Master BOM'!$D$2:$D$400," ","")&amp;","))))</f>
        <v/>
      </c>
      <c r="L2358" s="16" t="str">
        <f aca="false">IF($A2358="","",IF($K2358&lt;&gt;1,0,SUMPRODUCT(ISNUMBER(SEARCH(","&amp;TRIM($A2358)&amp;",",","&amp;SUBSTITUTE('1. Master BOM'!$D$2:$D$400," ","")&amp;","))*ROW('1. Master BOM'!$D$2:$D$400))))</f>
        <v/>
      </c>
      <c r="M2358" s="9" t="str">
        <f aca="false">IF($A2358="","",IF($K2358=0,"NOT IN BOM",IF($K2358&gt;1,"MULTIPLE BOM LINES","OK")))</f>
        <v/>
      </c>
      <c r="N2358" s="9" t="str">
        <f aca="false">IF($A2358="","",IF($L2358=0,"—",INDEX('1. Master BOM'!$A$1:$A$400,$L2358)))</f>
        <v/>
      </c>
      <c r="O2358" s="9" t="str">
        <f aca="false">IF($A2358="","",IF($L2358=0,"—",INDEX('1. Master BOM'!$B$1:$B$400,$L2358)))</f>
        <v/>
      </c>
      <c r="P2358" s="9" t="str">
        <f aca="false">IF($A2358="","",IF(OR($H2358="NOT IN SCHEMATIC",$O2358="—"),"",IF($G2358="","NO SCH PN",IF(UPPER(TRIM($G2358))=UPPER(TRIM($O2358)),"OK","MISMATCH"))))</f>
        <v/>
      </c>
      <c r="Q2358" s="9" t="str">
        <f aca="false">IF($A2358="","",IF($L2358=0,"—",INDEX('1. Master BOM'!$E$1:$E$400,$L2358)))</f>
        <v/>
      </c>
      <c r="R2358" s="9" t="str">
        <f aca="false">IF($A2358="","",IF($L2358=0,"—",IF(T(INDEX('1. Master BOM'!$F$1:$F$400,$L2358))="","(not set)",INDEX('1. Master BOM'!$F$1:$F$400,$L2358))))</f>
        <v/>
      </c>
      <c r="S2358" s="9" t="str">
        <f aca="false">IF($A2358="","",IF(OR($R2358="—",$R2358="(not set)",$D2358=""),"",IF(ISNUMBER(SEARCH(SUBSTITUTE(SUBSTITUTE(SUBSTITUTE($R2358,"-",""),"_","")," ",""),SUBSTITUTE(SUBSTITUTE(SUBSTITUTE($D2358,"-",""),"_","")," ",""))),"OK","CHECK")))</f>
        <v/>
      </c>
      <c r="T2358" s="9" t="str">
        <f aca="false">IF($A2358="","",IF(OR($H2358="NOT IN SCHEMATIC",$I2358="MISMATCH",$J2358="MISMATCH",$P2358="MISMATCH",$M2358&lt;&gt;"OK"),"REVIEW","OK"))</f>
        <v/>
      </c>
      <c r="U2358" s="14"/>
      <c r="V2358" s="14"/>
      <c r="W2358" s="17"/>
      <c r="X2358" s="14"/>
    </row>
    <row r="2359" customFormat="false" ht="15" hidden="false" customHeight="false" outlineLevel="0" collapsed="false">
      <c r="A2359" s="9" t="str">
        <f aca="false">IF('3. Layout Parts'!$A2359="","",TRIM('3. Layout Parts'!$A2359))</f>
        <v/>
      </c>
      <c r="B2359" s="9" t="str">
        <f aca="false">IF($A2359="","",'3. Layout Parts'!$D2359)</f>
        <v/>
      </c>
      <c r="C2359" s="9" t="str">
        <f aca="false">IF($A2359="","",'3. Layout Parts'!$B2359)</f>
        <v/>
      </c>
      <c r="D2359" s="9" t="str">
        <f aca="false">IF($A2359="","",'3. Layout Parts'!$C2359)</f>
        <v/>
      </c>
      <c r="E2359" s="9" t="str">
        <f aca="false">IF($A2359="","",IFERROR(INDEX('2. Schematic Parts'!$B$2:$B$3001,MATCH($A2359,'2. Schematic Parts'!$A$2:$A$3001,0)),"NOT FOUND"))</f>
        <v/>
      </c>
      <c r="F2359" s="9" t="str">
        <f aca="false">IF($A2359="","",IFERROR(INDEX('2. Schematic Parts'!$C$2:$C$3001,MATCH($A2359,'2. Schematic Parts'!$A$2:$A$3001,0))&amp;"","NOT FOUND"))</f>
        <v/>
      </c>
      <c r="G2359" s="9" t="str">
        <f aca="false">IF($A2359="","",IFERROR(INDEX('2. Schematic Parts'!$D$2:$D$3001,MATCH($A2359,'2. Schematic Parts'!$A$2:$A$3001,0))&amp;"","NOT FOUND"))</f>
        <v/>
      </c>
      <c r="H2359" s="9" t="str">
        <f aca="false">IF($A2359="","",IF(COUNTIF('2. Schematic Parts'!$A$2:$A$3001,$A2359)=0,"NOT IN SCHEMATIC","OK"))</f>
        <v/>
      </c>
      <c r="I2359" s="9" t="str">
        <f aca="false">IF($A2359="","",IF($H2359="NOT IN SCHEMATIC","",IF(UPPER(TRIM($C2359))=UPPER(TRIM($E2359)),"OK","MISMATCH")))</f>
        <v/>
      </c>
      <c r="J2359" s="9" t="str">
        <f aca="false">IF($A2359="","",IF($H2359="NOT IN SCHEMATIC","",IF($F2359="","NO SCH DECAL",IF($D2359="","",IF(UPPER(TRIM($D2359))=UPPER(TRIM($F2359)),"OK","MISMATCH")))))</f>
        <v/>
      </c>
      <c r="K2359" s="16" t="str">
        <f aca="false">IF($A2359="","",SUMPRODUCT(--ISNUMBER(SEARCH(","&amp;TRIM($A2359)&amp;",",","&amp;SUBSTITUTE('1. Master BOM'!$D$2:$D$400," ","")&amp;","))))</f>
        <v/>
      </c>
      <c r="L2359" s="16" t="str">
        <f aca="false">IF($A2359="","",IF($K2359&lt;&gt;1,0,SUMPRODUCT(ISNUMBER(SEARCH(","&amp;TRIM($A2359)&amp;",",","&amp;SUBSTITUTE('1. Master BOM'!$D$2:$D$400," ","")&amp;","))*ROW('1. Master BOM'!$D$2:$D$400))))</f>
        <v/>
      </c>
      <c r="M2359" s="9" t="str">
        <f aca="false">IF($A2359="","",IF($K2359=0,"NOT IN BOM",IF($K2359&gt;1,"MULTIPLE BOM LINES","OK")))</f>
        <v/>
      </c>
      <c r="N2359" s="9" t="str">
        <f aca="false">IF($A2359="","",IF($L2359=0,"—",INDEX('1. Master BOM'!$A$1:$A$400,$L2359)))</f>
        <v/>
      </c>
      <c r="O2359" s="9" t="str">
        <f aca="false">IF($A2359="","",IF($L2359=0,"—",INDEX('1. Master BOM'!$B$1:$B$400,$L2359)))</f>
        <v/>
      </c>
      <c r="P2359" s="9" t="str">
        <f aca="false">IF($A2359="","",IF(OR($H2359="NOT IN SCHEMATIC",$O2359="—"),"",IF($G2359="","NO SCH PN",IF(UPPER(TRIM($G2359))=UPPER(TRIM($O2359)),"OK","MISMATCH"))))</f>
        <v/>
      </c>
      <c r="Q2359" s="9" t="str">
        <f aca="false">IF($A2359="","",IF($L2359=0,"—",INDEX('1. Master BOM'!$E$1:$E$400,$L2359)))</f>
        <v/>
      </c>
      <c r="R2359" s="9" t="str">
        <f aca="false">IF($A2359="","",IF($L2359=0,"—",IF(T(INDEX('1. Master BOM'!$F$1:$F$400,$L2359))="","(not set)",INDEX('1. Master BOM'!$F$1:$F$400,$L2359))))</f>
        <v/>
      </c>
      <c r="S2359" s="9" t="str">
        <f aca="false">IF($A2359="","",IF(OR($R2359="—",$R2359="(not set)",$D2359=""),"",IF(ISNUMBER(SEARCH(SUBSTITUTE(SUBSTITUTE(SUBSTITUTE($R2359,"-",""),"_","")," ",""),SUBSTITUTE(SUBSTITUTE(SUBSTITUTE($D2359,"-",""),"_","")," ",""))),"OK","CHECK")))</f>
        <v/>
      </c>
      <c r="T2359" s="9" t="str">
        <f aca="false">IF($A2359="","",IF(OR($H2359="NOT IN SCHEMATIC",$I2359="MISMATCH",$J2359="MISMATCH",$P2359="MISMATCH",$M2359&lt;&gt;"OK"),"REVIEW","OK"))</f>
        <v/>
      </c>
      <c r="U2359" s="14"/>
      <c r="V2359" s="14"/>
      <c r="W2359" s="17"/>
      <c r="X2359" s="14"/>
    </row>
    <row r="2360" customFormat="false" ht="15" hidden="false" customHeight="false" outlineLevel="0" collapsed="false">
      <c r="A2360" s="9" t="str">
        <f aca="false">IF('3. Layout Parts'!$A2360="","",TRIM('3. Layout Parts'!$A2360))</f>
        <v/>
      </c>
      <c r="B2360" s="9" t="str">
        <f aca="false">IF($A2360="","",'3. Layout Parts'!$D2360)</f>
        <v/>
      </c>
      <c r="C2360" s="9" t="str">
        <f aca="false">IF($A2360="","",'3. Layout Parts'!$B2360)</f>
        <v/>
      </c>
      <c r="D2360" s="9" t="str">
        <f aca="false">IF($A2360="","",'3. Layout Parts'!$C2360)</f>
        <v/>
      </c>
      <c r="E2360" s="9" t="str">
        <f aca="false">IF($A2360="","",IFERROR(INDEX('2. Schematic Parts'!$B$2:$B$3001,MATCH($A2360,'2. Schematic Parts'!$A$2:$A$3001,0)),"NOT FOUND"))</f>
        <v/>
      </c>
      <c r="F2360" s="9" t="str">
        <f aca="false">IF($A2360="","",IFERROR(INDEX('2. Schematic Parts'!$C$2:$C$3001,MATCH($A2360,'2. Schematic Parts'!$A$2:$A$3001,0))&amp;"","NOT FOUND"))</f>
        <v/>
      </c>
      <c r="G2360" s="9" t="str">
        <f aca="false">IF($A2360="","",IFERROR(INDEX('2. Schematic Parts'!$D$2:$D$3001,MATCH($A2360,'2. Schematic Parts'!$A$2:$A$3001,0))&amp;"","NOT FOUND"))</f>
        <v/>
      </c>
      <c r="H2360" s="9" t="str">
        <f aca="false">IF($A2360="","",IF(COUNTIF('2. Schematic Parts'!$A$2:$A$3001,$A2360)=0,"NOT IN SCHEMATIC","OK"))</f>
        <v/>
      </c>
      <c r="I2360" s="9" t="str">
        <f aca="false">IF($A2360="","",IF($H2360="NOT IN SCHEMATIC","",IF(UPPER(TRIM($C2360))=UPPER(TRIM($E2360)),"OK","MISMATCH")))</f>
        <v/>
      </c>
      <c r="J2360" s="9" t="str">
        <f aca="false">IF($A2360="","",IF($H2360="NOT IN SCHEMATIC","",IF($F2360="","NO SCH DECAL",IF($D2360="","",IF(UPPER(TRIM($D2360))=UPPER(TRIM($F2360)),"OK","MISMATCH")))))</f>
        <v/>
      </c>
      <c r="K2360" s="16" t="str">
        <f aca="false">IF($A2360="","",SUMPRODUCT(--ISNUMBER(SEARCH(","&amp;TRIM($A2360)&amp;",",","&amp;SUBSTITUTE('1. Master BOM'!$D$2:$D$400," ","")&amp;","))))</f>
        <v/>
      </c>
      <c r="L2360" s="16" t="str">
        <f aca="false">IF($A2360="","",IF($K2360&lt;&gt;1,0,SUMPRODUCT(ISNUMBER(SEARCH(","&amp;TRIM($A2360)&amp;",",","&amp;SUBSTITUTE('1. Master BOM'!$D$2:$D$400," ","")&amp;","))*ROW('1. Master BOM'!$D$2:$D$400))))</f>
        <v/>
      </c>
      <c r="M2360" s="9" t="str">
        <f aca="false">IF($A2360="","",IF($K2360=0,"NOT IN BOM",IF($K2360&gt;1,"MULTIPLE BOM LINES","OK")))</f>
        <v/>
      </c>
      <c r="N2360" s="9" t="str">
        <f aca="false">IF($A2360="","",IF($L2360=0,"—",INDEX('1. Master BOM'!$A$1:$A$400,$L2360)))</f>
        <v/>
      </c>
      <c r="O2360" s="9" t="str">
        <f aca="false">IF($A2360="","",IF($L2360=0,"—",INDEX('1. Master BOM'!$B$1:$B$400,$L2360)))</f>
        <v/>
      </c>
      <c r="P2360" s="9" t="str">
        <f aca="false">IF($A2360="","",IF(OR($H2360="NOT IN SCHEMATIC",$O2360="—"),"",IF($G2360="","NO SCH PN",IF(UPPER(TRIM($G2360))=UPPER(TRIM($O2360)),"OK","MISMATCH"))))</f>
        <v/>
      </c>
      <c r="Q2360" s="9" t="str">
        <f aca="false">IF($A2360="","",IF($L2360=0,"—",INDEX('1. Master BOM'!$E$1:$E$400,$L2360)))</f>
        <v/>
      </c>
      <c r="R2360" s="9" t="str">
        <f aca="false">IF($A2360="","",IF($L2360=0,"—",IF(T(INDEX('1. Master BOM'!$F$1:$F$400,$L2360))="","(not set)",INDEX('1. Master BOM'!$F$1:$F$400,$L2360))))</f>
        <v/>
      </c>
      <c r="S2360" s="9" t="str">
        <f aca="false">IF($A2360="","",IF(OR($R2360="—",$R2360="(not set)",$D2360=""),"",IF(ISNUMBER(SEARCH(SUBSTITUTE(SUBSTITUTE(SUBSTITUTE($R2360,"-",""),"_","")," ",""),SUBSTITUTE(SUBSTITUTE(SUBSTITUTE($D2360,"-",""),"_","")," ",""))),"OK","CHECK")))</f>
        <v/>
      </c>
      <c r="T2360" s="9" t="str">
        <f aca="false">IF($A2360="","",IF(OR($H2360="NOT IN SCHEMATIC",$I2360="MISMATCH",$J2360="MISMATCH",$P2360="MISMATCH",$M2360&lt;&gt;"OK"),"REVIEW","OK"))</f>
        <v/>
      </c>
      <c r="U2360" s="14"/>
      <c r="V2360" s="14"/>
      <c r="W2360" s="17"/>
      <c r="X2360" s="14"/>
    </row>
    <row r="2361" customFormat="false" ht="15" hidden="false" customHeight="false" outlineLevel="0" collapsed="false">
      <c r="A2361" s="9" t="str">
        <f aca="false">IF('3. Layout Parts'!$A2361="","",TRIM('3. Layout Parts'!$A2361))</f>
        <v/>
      </c>
      <c r="B2361" s="9" t="str">
        <f aca="false">IF($A2361="","",'3. Layout Parts'!$D2361)</f>
        <v/>
      </c>
      <c r="C2361" s="9" t="str">
        <f aca="false">IF($A2361="","",'3. Layout Parts'!$B2361)</f>
        <v/>
      </c>
      <c r="D2361" s="9" t="str">
        <f aca="false">IF($A2361="","",'3. Layout Parts'!$C2361)</f>
        <v/>
      </c>
      <c r="E2361" s="9" t="str">
        <f aca="false">IF($A2361="","",IFERROR(INDEX('2. Schematic Parts'!$B$2:$B$3001,MATCH($A2361,'2. Schematic Parts'!$A$2:$A$3001,0)),"NOT FOUND"))</f>
        <v/>
      </c>
      <c r="F2361" s="9" t="str">
        <f aca="false">IF($A2361="","",IFERROR(INDEX('2. Schematic Parts'!$C$2:$C$3001,MATCH($A2361,'2. Schematic Parts'!$A$2:$A$3001,0))&amp;"","NOT FOUND"))</f>
        <v/>
      </c>
      <c r="G2361" s="9" t="str">
        <f aca="false">IF($A2361="","",IFERROR(INDEX('2. Schematic Parts'!$D$2:$D$3001,MATCH($A2361,'2. Schematic Parts'!$A$2:$A$3001,0))&amp;"","NOT FOUND"))</f>
        <v/>
      </c>
      <c r="H2361" s="9" t="str">
        <f aca="false">IF($A2361="","",IF(COUNTIF('2. Schematic Parts'!$A$2:$A$3001,$A2361)=0,"NOT IN SCHEMATIC","OK"))</f>
        <v/>
      </c>
      <c r="I2361" s="9" t="str">
        <f aca="false">IF($A2361="","",IF($H2361="NOT IN SCHEMATIC","",IF(UPPER(TRIM($C2361))=UPPER(TRIM($E2361)),"OK","MISMATCH")))</f>
        <v/>
      </c>
      <c r="J2361" s="9" t="str">
        <f aca="false">IF($A2361="","",IF($H2361="NOT IN SCHEMATIC","",IF($F2361="","NO SCH DECAL",IF($D2361="","",IF(UPPER(TRIM($D2361))=UPPER(TRIM($F2361)),"OK","MISMATCH")))))</f>
        <v/>
      </c>
      <c r="K2361" s="16" t="str">
        <f aca="false">IF($A2361="","",SUMPRODUCT(--ISNUMBER(SEARCH(","&amp;TRIM($A2361)&amp;",",","&amp;SUBSTITUTE('1. Master BOM'!$D$2:$D$400," ","")&amp;","))))</f>
        <v/>
      </c>
      <c r="L2361" s="16" t="str">
        <f aca="false">IF($A2361="","",IF($K2361&lt;&gt;1,0,SUMPRODUCT(ISNUMBER(SEARCH(","&amp;TRIM($A2361)&amp;",",","&amp;SUBSTITUTE('1. Master BOM'!$D$2:$D$400," ","")&amp;","))*ROW('1. Master BOM'!$D$2:$D$400))))</f>
        <v/>
      </c>
      <c r="M2361" s="9" t="str">
        <f aca="false">IF($A2361="","",IF($K2361=0,"NOT IN BOM",IF($K2361&gt;1,"MULTIPLE BOM LINES","OK")))</f>
        <v/>
      </c>
      <c r="N2361" s="9" t="str">
        <f aca="false">IF($A2361="","",IF($L2361=0,"—",INDEX('1. Master BOM'!$A$1:$A$400,$L2361)))</f>
        <v/>
      </c>
      <c r="O2361" s="9" t="str">
        <f aca="false">IF($A2361="","",IF($L2361=0,"—",INDEX('1. Master BOM'!$B$1:$B$400,$L2361)))</f>
        <v/>
      </c>
      <c r="P2361" s="9" t="str">
        <f aca="false">IF($A2361="","",IF(OR($H2361="NOT IN SCHEMATIC",$O2361="—"),"",IF($G2361="","NO SCH PN",IF(UPPER(TRIM($G2361))=UPPER(TRIM($O2361)),"OK","MISMATCH"))))</f>
        <v/>
      </c>
      <c r="Q2361" s="9" t="str">
        <f aca="false">IF($A2361="","",IF($L2361=0,"—",INDEX('1. Master BOM'!$E$1:$E$400,$L2361)))</f>
        <v/>
      </c>
      <c r="R2361" s="9" t="str">
        <f aca="false">IF($A2361="","",IF($L2361=0,"—",IF(T(INDEX('1. Master BOM'!$F$1:$F$400,$L2361))="","(not set)",INDEX('1. Master BOM'!$F$1:$F$400,$L2361))))</f>
        <v/>
      </c>
      <c r="S2361" s="9" t="str">
        <f aca="false">IF($A2361="","",IF(OR($R2361="—",$R2361="(not set)",$D2361=""),"",IF(ISNUMBER(SEARCH(SUBSTITUTE(SUBSTITUTE(SUBSTITUTE($R2361,"-",""),"_","")," ",""),SUBSTITUTE(SUBSTITUTE(SUBSTITUTE($D2361,"-",""),"_","")," ",""))),"OK","CHECK")))</f>
        <v/>
      </c>
      <c r="T2361" s="9" t="str">
        <f aca="false">IF($A2361="","",IF(OR($H2361="NOT IN SCHEMATIC",$I2361="MISMATCH",$J2361="MISMATCH",$P2361="MISMATCH",$M2361&lt;&gt;"OK"),"REVIEW","OK"))</f>
        <v/>
      </c>
      <c r="U2361" s="14"/>
      <c r="V2361" s="14"/>
      <c r="W2361" s="17"/>
      <c r="X2361" s="14"/>
    </row>
    <row r="2362" customFormat="false" ht="15" hidden="false" customHeight="false" outlineLevel="0" collapsed="false">
      <c r="A2362" s="9" t="str">
        <f aca="false">IF('3. Layout Parts'!$A2362="","",TRIM('3. Layout Parts'!$A2362))</f>
        <v/>
      </c>
      <c r="B2362" s="9" t="str">
        <f aca="false">IF($A2362="","",'3. Layout Parts'!$D2362)</f>
        <v/>
      </c>
      <c r="C2362" s="9" t="str">
        <f aca="false">IF($A2362="","",'3. Layout Parts'!$B2362)</f>
        <v/>
      </c>
      <c r="D2362" s="9" t="str">
        <f aca="false">IF($A2362="","",'3. Layout Parts'!$C2362)</f>
        <v/>
      </c>
      <c r="E2362" s="9" t="str">
        <f aca="false">IF($A2362="","",IFERROR(INDEX('2. Schematic Parts'!$B$2:$B$3001,MATCH($A2362,'2. Schematic Parts'!$A$2:$A$3001,0)),"NOT FOUND"))</f>
        <v/>
      </c>
      <c r="F2362" s="9" t="str">
        <f aca="false">IF($A2362="","",IFERROR(INDEX('2. Schematic Parts'!$C$2:$C$3001,MATCH($A2362,'2. Schematic Parts'!$A$2:$A$3001,0))&amp;"","NOT FOUND"))</f>
        <v/>
      </c>
      <c r="G2362" s="9" t="str">
        <f aca="false">IF($A2362="","",IFERROR(INDEX('2. Schematic Parts'!$D$2:$D$3001,MATCH($A2362,'2. Schematic Parts'!$A$2:$A$3001,0))&amp;"","NOT FOUND"))</f>
        <v/>
      </c>
      <c r="H2362" s="9" t="str">
        <f aca="false">IF($A2362="","",IF(COUNTIF('2. Schematic Parts'!$A$2:$A$3001,$A2362)=0,"NOT IN SCHEMATIC","OK"))</f>
        <v/>
      </c>
      <c r="I2362" s="9" t="str">
        <f aca="false">IF($A2362="","",IF($H2362="NOT IN SCHEMATIC","",IF(UPPER(TRIM($C2362))=UPPER(TRIM($E2362)),"OK","MISMATCH")))</f>
        <v/>
      </c>
      <c r="J2362" s="9" t="str">
        <f aca="false">IF($A2362="","",IF($H2362="NOT IN SCHEMATIC","",IF($F2362="","NO SCH DECAL",IF($D2362="","",IF(UPPER(TRIM($D2362))=UPPER(TRIM($F2362)),"OK","MISMATCH")))))</f>
        <v/>
      </c>
      <c r="K2362" s="16" t="str">
        <f aca="false">IF($A2362="","",SUMPRODUCT(--ISNUMBER(SEARCH(","&amp;TRIM($A2362)&amp;",",","&amp;SUBSTITUTE('1. Master BOM'!$D$2:$D$400," ","")&amp;","))))</f>
        <v/>
      </c>
      <c r="L2362" s="16" t="str">
        <f aca="false">IF($A2362="","",IF($K2362&lt;&gt;1,0,SUMPRODUCT(ISNUMBER(SEARCH(","&amp;TRIM($A2362)&amp;",",","&amp;SUBSTITUTE('1. Master BOM'!$D$2:$D$400," ","")&amp;","))*ROW('1. Master BOM'!$D$2:$D$400))))</f>
        <v/>
      </c>
      <c r="M2362" s="9" t="str">
        <f aca="false">IF($A2362="","",IF($K2362=0,"NOT IN BOM",IF($K2362&gt;1,"MULTIPLE BOM LINES","OK")))</f>
        <v/>
      </c>
      <c r="N2362" s="9" t="str">
        <f aca="false">IF($A2362="","",IF($L2362=0,"—",INDEX('1. Master BOM'!$A$1:$A$400,$L2362)))</f>
        <v/>
      </c>
      <c r="O2362" s="9" t="str">
        <f aca="false">IF($A2362="","",IF($L2362=0,"—",INDEX('1. Master BOM'!$B$1:$B$400,$L2362)))</f>
        <v/>
      </c>
      <c r="P2362" s="9" t="str">
        <f aca="false">IF($A2362="","",IF(OR($H2362="NOT IN SCHEMATIC",$O2362="—"),"",IF($G2362="","NO SCH PN",IF(UPPER(TRIM($G2362))=UPPER(TRIM($O2362)),"OK","MISMATCH"))))</f>
        <v/>
      </c>
      <c r="Q2362" s="9" t="str">
        <f aca="false">IF($A2362="","",IF($L2362=0,"—",INDEX('1. Master BOM'!$E$1:$E$400,$L2362)))</f>
        <v/>
      </c>
      <c r="R2362" s="9" t="str">
        <f aca="false">IF($A2362="","",IF($L2362=0,"—",IF(T(INDEX('1. Master BOM'!$F$1:$F$400,$L2362))="","(not set)",INDEX('1. Master BOM'!$F$1:$F$400,$L2362))))</f>
        <v/>
      </c>
      <c r="S2362" s="9" t="str">
        <f aca="false">IF($A2362="","",IF(OR($R2362="—",$R2362="(not set)",$D2362=""),"",IF(ISNUMBER(SEARCH(SUBSTITUTE(SUBSTITUTE(SUBSTITUTE($R2362,"-",""),"_","")," ",""),SUBSTITUTE(SUBSTITUTE(SUBSTITUTE($D2362,"-",""),"_","")," ",""))),"OK","CHECK")))</f>
        <v/>
      </c>
      <c r="T2362" s="9" t="str">
        <f aca="false">IF($A2362="","",IF(OR($H2362="NOT IN SCHEMATIC",$I2362="MISMATCH",$J2362="MISMATCH",$P2362="MISMATCH",$M2362&lt;&gt;"OK"),"REVIEW","OK"))</f>
        <v/>
      </c>
      <c r="U2362" s="14"/>
      <c r="V2362" s="14"/>
      <c r="W2362" s="17"/>
      <c r="X2362" s="14"/>
    </row>
    <row r="2363" customFormat="false" ht="15" hidden="false" customHeight="false" outlineLevel="0" collapsed="false">
      <c r="A2363" s="9" t="str">
        <f aca="false">IF('3. Layout Parts'!$A2363="","",TRIM('3. Layout Parts'!$A2363))</f>
        <v/>
      </c>
      <c r="B2363" s="9" t="str">
        <f aca="false">IF($A2363="","",'3. Layout Parts'!$D2363)</f>
        <v/>
      </c>
      <c r="C2363" s="9" t="str">
        <f aca="false">IF($A2363="","",'3. Layout Parts'!$B2363)</f>
        <v/>
      </c>
      <c r="D2363" s="9" t="str">
        <f aca="false">IF($A2363="","",'3. Layout Parts'!$C2363)</f>
        <v/>
      </c>
      <c r="E2363" s="9" t="str">
        <f aca="false">IF($A2363="","",IFERROR(INDEX('2. Schematic Parts'!$B$2:$B$3001,MATCH($A2363,'2. Schematic Parts'!$A$2:$A$3001,0)),"NOT FOUND"))</f>
        <v/>
      </c>
      <c r="F2363" s="9" t="str">
        <f aca="false">IF($A2363="","",IFERROR(INDEX('2. Schematic Parts'!$C$2:$C$3001,MATCH($A2363,'2. Schematic Parts'!$A$2:$A$3001,0))&amp;"","NOT FOUND"))</f>
        <v/>
      </c>
      <c r="G2363" s="9" t="str">
        <f aca="false">IF($A2363="","",IFERROR(INDEX('2. Schematic Parts'!$D$2:$D$3001,MATCH($A2363,'2. Schematic Parts'!$A$2:$A$3001,0))&amp;"","NOT FOUND"))</f>
        <v/>
      </c>
      <c r="H2363" s="9" t="str">
        <f aca="false">IF($A2363="","",IF(COUNTIF('2. Schematic Parts'!$A$2:$A$3001,$A2363)=0,"NOT IN SCHEMATIC","OK"))</f>
        <v/>
      </c>
      <c r="I2363" s="9" t="str">
        <f aca="false">IF($A2363="","",IF($H2363="NOT IN SCHEMATIC","",IF(UPPER(TRIM($C2363))=UPPER(TRIM($E2363)),"OK","MISMATCH")))</f>
        <v/>
      </c>
      <c r="J2363" s="9" t="str">
        <f aca="false">IF($A2363="","",IF($H2363="NOT IN SCHEMATIC","",IF($F2363="","NO SCH DECAL",IF($D2363="","",IF(UPPER(TRIM($D2363))=UPPER(TRIM($F2363)),"OK","MISMATCH")))))</f>
        <v/>
      </c>
      <c r="K2363" s="16" t="str">
        <f aca="false">IF($A2363="","",SUMPRODUCT(--ISNUMBER(SEARCH(","&amp;TRIM($A2363)&amp;",",","&amp;SUBSTITUTE('1. Master BOM'!$D$2:$D$400," ","")&amp;","))))</f>
        <v/>
      </c>
      <c r="L2363" s="16" t="str">
        <f aca="false">IF($A2363="","",IF($K2363&lt;&gt;1,0,SUMPRODUCT(ISNUMBER(SEARCH(","&amp;TRIM($A2363)&amp;",",","&amp;SUBSTITUTE('1. Master BOM'!$D$2:$D$400," ","")&amp;","))*ROW('1. Master BOM'!$D$2:$D$400))))</f>
        <v/>
      </c>
      <c r="M2363" s="9" t="str">
        <f aca="false">IF($A2363="","",IF($K2363=0,"NOT IN BOM",IF($K2363&gt;1,"MULTIPLE BOM LINES","OK")))</f>
        <v/>
      </c>
      <c r="N2363" s="9" t="str">
        <f aca="false">IF($A2363="","",IF($L2363=0,"—",INDEX('1. Master BOM'!$A$1:$A$400,$L2363)))</f>
        <v/>
      </c>
      <c r="O2363" s="9" t="str">
        <f aca="false">IF($A2363="","",IF($L2363=0,"—",INDEX('1. Master BOM'!$B$1:$B$400,$L2363)))</f>
        <v/>
      </c>
      <c r="P2363" s="9" t="str">
        <f aca="false">IF($A2363="","",IF(OR($H2363="NOT IN SCHEMATIC",$O2363="—"),"",IF($G2363="","NO SCH PN",IF(UPPER(TRIM($G2363))=UPPER(TRIM($O2363)),"OK","MISMATCH"))))</f>
        <v/>
      </c>
      <c r="Q2363" s="9" t="str">
        <f aca="false">IF($A2363="","",IF($L2363=0,"—",INDEX('1. Master BOM'!$E$1:$E$400,$L2363)))</f>
        <v/>
      </c>
      <c r="R2363" s="9" t="str">
        <f aca="false">IF($A2363="","",IF($L2363=0,"—",IF(T(INDEX('1. Master BOM'!$F$1:$F$400,$L2363))="","(not set)",INDEX('1. Master BOM'!$F$1:$F$400,$L2363))))</f>
        <v/>
      </c>
      <c r="S2363" s="9" t="str">
        <f aca="false">IF($A2363="","",IF(OR($R2363="—",$R2363="(not set)",$D2363=""),"",IF(ISNUMBER(SEARCH(SUBSTITUTE(SUBSTITUTE(SUBSTITUTE($R2363,"-",""),"_","")," ",""),SUBSTITUTE(SUBSTITUTE(SUBSTITUTE($D2363,"-",""),"_","")," ",""))),"OK","CHECK")))</f>
        <v/>
      </c>
      <c r="T2363" s="9" t="str">
        <f aca="false">IF($A2363="","",IF(OR($H2363="NOT IN SCHEMATIC",$I2363="MISMATCH",$J2363="MISMATCH",$P2363="MISMATCH",$M2363&lt;&gt;"OK"),"REVIEW","OK"))</f>
        <v/>
      </c>
      <c r="U2363" s="14"/>
      <c r="V2363" s="14"/>
      <c r="W2363" s="17"/>
      <c r="X2363" s="14"/>
    </row>
    <row r="2364" customFormat="false" ht="15" hidden="false" customHeight="false" outlineLevel="0" collapsed="false">
      <c r="A2364" s="9" t="str">
        <f aca="false">IF('3. Layout Parts'!$A2364="","",TRIM('3. Layout Parts'!$A2364))</f>
        <v/>
      </c>
      <c r="B2364" s="9" t="str">
        <f aca="false">IF($A2364="","",'3. Layout Parts'!$D2364)</f>
        <v/>
      </c>
      <c r="C2364" s="9" t="str">
        <f aca="false">IF($A2364="","",'3. Layout Parts'!$B2364)</f>
        <v/>
      </c>
      <c r="D2364" s="9" t="str">
        <f aca="false">IF($A2364="","",'3. Layout Parts'!$C2364)</f>
        <v/>
      </c>
      <c r="E2364" s="9" t="str">
        <f aca="false">IF($A2364="","",IFERROR(INDEX('2. Schematic Parts'!$B$2:$B$3001,MATCH($A2364,'2. Schematic Parts'!$A$2:$A$3001,0)),"NOT FOUND"))</f>
        <v/>
      </c>
      <c r="F2364" s="9" t="str">
        <f aca="false">IF($A2364="","",IFERROR(INDEX('2. Schematic Parts'!$C$2:$C$3001,MATCH($A2364,'2. Schematic Parts'!$A$2:$A$3001,0))&amp;"","NOT FOUND"))</f>
        <v/>
      </c>
      <c r="G2364" s="9" t="str">
        <f aca="false">IF($A2364="","",IFERROR(INDEX('2. Schematic Parts'!$D$2:$D$3001,MATCH($A2364,'2. Schematic Parts'!$A$2:$A$3001,0))&amp;"","NOT FOUND"))</f>
        <v/>
      </c>
      <c r="H2364" s="9" t="str">
        <f aca="false">IF($A2364="","",IF(COUNTIF('2. Schematic Parts'!$A$2:$A$3001,$A2364)=0,"NOT IN SCHEMATIC","OK"))</f>
        <v/>
      </c>
      <c r="I2364" s="9" t="str">
        <f aca="false">IF($A2364="","",IF($H2364="NOT IN SCHEMATIC","",IF(UPPER(TRIM($C2364))=UPPER(TRIM($E2364)),"OK","MISMATCH")))</f>
        <v/>
      </c>
      <c r="J2364" s="9" t="str">
        <f aca="false">IF($A2364="","",IF($H2364="NOT IN SCHEMATIC","",IF($F2364="","NO SCH DECAL",IF($D2364="","",IF(UPPER(TRIM($D2364))=UPPER(TRIM($F2364)),"OK","MISMATCH")))))</f>
        <v/>
      </c>
      <c r="K2364" s="16" t="str">
        <f aca="false">IF($A2364="","",SUMPRODUCT(--ISNUMBER(SEARCH(","&amp;TRIM($A2364)&amp;",",","&amp;SUBSTITUTE('1. Master BOM'!$D$2:$D$400," ","")&amp;","))))</f>
        <v/>
      </c>
      <c r="L2364" s="16" t="str">
        <f aca="false">IF($A2364="","",IF($K2364&lt;&gt;1,0,SUMPRODUCT(ISNUMBER(SEARCH(","&amp;TRIM($A2364)&amp;",",","&amp;SUBSTITUTE('1. Master BOM'!$D$2:$D$400," ","")&amp;","))*ROW('1. Master BOM'!$D$2:$D$400))))</f>
        <v/>
      </c>
      <c r="M2364" s="9" t="str">
        <f aca="false">IF($A2364="","",IF($K2364=0,"NOT IN BOM",IF($K2364&gt;1,"MULTIPLE BOM LINES","OK")))</f>
        <v/>
      </c>
      <c r="N2364" s="9" t="str">
        <f aca="false">IF($A2364="","",IF($L2364=0,"—",INDEX('1. Master BOM'!$A$1:$A$400,$L2364)))</f>
        <v/>
      </c>
      <c r="O2364" s="9" t="str">
        <f aca="false">IF($A2364="","",IF($L2364=0,"—",INDEX('1. Master BOM'!$B$1:$B$400,$L2364)))</f>
        <v/>
      </c>
      <c r="P2364" s="9" t="str">
        <f aca="false">IF($A2364="","",IF(OR($H2364="NOT IN SCHEMATIC",$O2364="—"),"",IF($G2364="","NO SCH PN",IF(UPPER(TRIM($G2364))=UPPER(TRIM($O2364)),"OK","MISMATCH"))))</f>
        <v/>
      </c>
      <c r="Q2364" s="9" t="str">
        <f aca="false">IF($A2364="","",IF($L2364=0,"—",INDEX('1. Master BOM'!$E$1:$E$400,$L2364)))</f>
        <v/>
      </c>
      <c r="R2364" s="9" t="str">
        <f aca="false">IF($A2364="","",IF($L2364=0,"—",IF(T(INDEX('1. Master BOM'!$F$1:$F$400,$L2364))="","(not set)",INDEX('1. Master BOM'!$F$1:$F$400,$L2364))))</f>
        <v/>
      </c>
      <c r="S2364" s="9" t="str">
        <f aca="false">IF($A2364="","",IF(OR($R2364="—",$R2364="(not set)",$D2364=""),"",IF(ISNUMBER(SEARCH(SUBSTITUTE(SUBSTITUTE(SUBSTITUTE($R2364,"-",""),"_","")," ",""),SUBSTITUTE(SUBSTITUTE(SUBSTITUTE($D2364,"-",""),"_","")," ",""))),"OK","CHECK")))</f>
        <v/>
      </c>
      <c r="T2364" s="9" t="str">
        <f aca="false">IF($A2364="","",IF(OR($H2364="NOT IN SCHEMATIC",$I2364="MISMATCH",$J2364="MISMATCH",$P2364="MISMATCH",$M2364&lt;&gt;"OK"),"REVIEW","OK"))</f>
        <v/>
      </c>
      <c r="U2364" s="14"/>
      <c r="V2364" s="14"/>
      <c r="W2364" s="17"/>
      <c r="X2364" s="14"/>
    </row>
    <row r="2365" customFormat="false" ht="15" hidden="false" customHeight="false" outlineLevel="0" collapsed="false">
      <c r="A2365" s="9" t="str">
        <f aca="false">IF('3. Layout Parts'!$A2365="","",TRIM('3. Layout Parts'!$A2365))</f>
        <v/>
      </c>
      <c r="B2365" s="9" t="str">
        <f aca="false">IF($A2365="","",'3. Layout Parts'!$D2365)</f>
        <v/>
      </c>
      <c r="C2365" s="9" t="str">
        <f aca="false">IF($A2365="","",'3. Layout Parts'!$B2365)</f>
        <v/>
      </c>
      <c r="D2365" s="9" t="str">
        <f aca="false">IF($A2365="","",'3. Layout Parts'!$C2365)</f>
        <v/>
      </c>
      <c r="E2365" s="9" t="str">
        <f aca="false">IF($A2365="","",IFERROR(INDEX('2. Schematic Parts'!$B$2:$B$3001,MATCH($A2365,'2. Schematic Parts'!$A$2:$A$3001,0)),"NOT FOUND"))</f>
        <v/>
      </c>
      <c r="F2365" s="9" t="str">
        <f aca="false">IF($A2365="","",IFERROR(INDEX('2. Schematic Parts'!$C$2:$C$3001,MATCH($A2365,'2. Schematic Parts'!$A$2:$A$3001,0))&amp;"","NOT FOUND"))</f>
        <v/>
      </c>
      <c r="G2365" s="9" t="str">
        <f aca="false">IF($A2365="","",IFERROR(INDEX('2. Schematic Parts'!$D$2:$D$3001,MATCH($A2365,'2. Schematic Parts'!$A$2:$A$3001,0))&amp;"","NOT FOUND"))</f>
        <v/>
      </c>
      <c r="H2365" s="9" t="str">
        <f aca="false">IF($A2365="","",IF(COUNTIF('2. Schematic Parts'!$A$2:$A$3001,$A2365)=0,"NOT IN SCHEMATIC","OK"))</f>
        <v/>
      </c>
      <c r="I2365" s="9" t="str">
        <f aca="false">IF($A2365="","",IF($H2365="NOT IN SCHEMATIC","",IF(UPPER(TRIM($C2365))=UPPER(TRIM($E2365)),"OK","MISMATCH")))</f>
        <v/>
      </c>
      <c r="J2365" s="9" t="str">
        <f aca="false">IF($A2365="","",IF($H2365="NOT IN SCHEMATIC","",IF($F2365="","NO SCH DECAL",IF($D2365="","",IF(UPPER(TRIM($D2365))=UPPER(TRIM($F2365)),"OK","MISMATCH")))))</f>
        <v/>
      </c>
      <c r="K2365" s="16" t="str">
        <f aca="false">IF($A2365="","",SUMPRODUCT(--ISNUMBER(SEARCH(","&amp;TRIM($A2365)&amp;",",","&amp;SUBSTITUTE('1. Master BOM'!$D$2:$D$400," ","")&amp;","))))</f>
        <v/>
      </c>
      <c r="L2365" s="16" t="str">
        <f aca="false">IF($A2365="","",IF($K2365&lt;&gt;1,0,SUMPRODUCT(ISNUMBER(SEARCH(","&amp;TRIM($A2365)&amp;",",","&amp;SUBSTITUTE('1. Master BOM'!$D$2:$D$400," ","")&amp;","))*ROW('1. Master BOM'!$D$2:$D$400))))</f>
        <v/>
      </c>
      <c r="M2365" s="9" t="str">
        <f aca="false">IF($A2365="","",IF($K2365=0,"NOT IN BOM",IF($K2365&gt;1,"MULTIPLE BOM LINES","OK")))</f>
        <v/>
      </c>
      <c r="N2365" s="9" t="str">
        <f aca="false">IF($A2365="","",IF($L2365=0,"—",INDEX('1. Master BOM'!$A$1:$A$400,$L2365)))</f>
        <v/>
      </c>
      <c r="O2365" s="9" t="str">
        <f aca="false">IF($A2365="","",IF($L2365=0,"—",INDEX('1. Master BOM'!$B$1:$B$400,$L2365)))</f>
        <v/>
      </c>
      <c r="P2365" s="9" t="str">
        <f aca="false">IF($A2365="","",IF(OR($H2365="NOT IN SCHEMATIC",$O2365="—"),"",IF($G2365="","NO SCH PN",IF(UPPER(TRIM($G2365))=UPPER(TRIM($O2365)),"OK","MISMATCH"))))</f>
        <v/>
      </c>
      <c r="Q2365" s="9" t="str">
        <f aca="false">IF($A2365="","",IF($L2365=0,"—",INDEX('1. Master BOM'!$E$1:$E$400,$L2365)))</f>
        <v/>
      </c>
      <c r="R2365" s="9" t="str">
        <f aca="false">IF($A2365="","",IF($L2365=0,"—",IF(T(INDEX('1. Master BOM'!$F$1:$F$400,$L2365))="","(not set)",INDEX('1. Master BOM'!$F$1:$F$400,$L2365))))</f>
        <v/>
      </c>
      <c r="S2365" s="9" t="str">
        <f aca="false">IF($A2365="","",IF(OR($R2365="—",$R2365="(not set)",$D2365=""),"",IF(ISNUMBER(SEARCH(SUBSTITUTE(SUBSTITUTE(SUBSTITUTE($R2365,"-",""),"_","")," ",""),SUBSTITUTE(SUBSTITUTE(SUBSTITUTE($D2365,"-",""),"_","")," ",""))),"OK","CHECK")))</f>
        <v/>
      </c>
      <c r="T2365" s="9" t="str">
        <f aca="false">IF($A2365="","",IF(OR($H2365="NOT IN SCHEMATIC",$I2365="MISMATCH",$J2365="MISMATCH",$P2365="MISMATCH",$M2365&lt;&gt;"OK"),"REVIEW","OK"))</f>
        <v/>
      </c>
      <c r="U2365" s="14"/>
      <c r="V2365" s="14"/>
      <c r="W2365" s="17"/>
      <c r="X2365" s="14"/>
    </row>
    <row r="2366" customFormat="false" ht="15" hidden="false" customHeight="false" outlineLevel="0" collapsed="false">
      <c r="A2366" s="9" t="str">
        <f aca="false">IF('3. Layout Parts'!$A2366="","",TRIM('3. Layout Parts'!$A2366))</f>
        <v/>
      </c>
      <c r="B2366" s="9" t="str">
        <f aca="false">IF($A2366="","",'3. Layout Parts'!$D2366)</f>
        <v/>
      </c>
      <c r="C2366" s="9" t="str">
        <f aca="false">IF($A2366="","",'3. Layout Parts'!$B2366)</f>
        <v/>
      </c>
      <c r="D2366" s="9" t="str">
        <f aca="false">IF($A2366="","",'3. Layout Parts'!$C2366)</f>
        <v/>
      </c>
      <c r="E2366" s="9" t="str">
        <f aca="false">IF($A2366="","",IFERROR(INDEX('2. Schematic Parts'!$B$2:$B$3001,MATCH($A2366,'2. Schematic Parts'!$A$2:$A$3001,0)),"NOT FOUND"))</f>
        <v/>
      </c>
      <c r="F2366" s="9" t="str">
        <f aca="false">IF($A2366="","",IFERROR(INDEX('2. Schematic Parts'!$C$2:$C$3001,MATCH($A2366,'2. Schematic Parts'!$A$2:$A$3001,0))&amp;"","NOT FOUND"))</f>
        <v/>
      </c>
      <c r="G2366" s="9" t="str">
        <f aca="false">IF($A2366="","",IFERROR(INDEX('2. Schematic Parts'!$D$2:$D$3001,MATCH($A2366,'2. Schematic Parts'!$A$2:$A$3001,0))&amp;"","NOT FOUND"))</f>
        <v/>
      </c>
      <c r="H2366" s="9" t="str">
        <f aca="false">IF($A2366="","",IF(COUNTIF('2. Schematic Parts'!$A$2:$A$3001,$A2366)=0,"NOT IN SCHEMATIC","OK"))</f>
        <v/>
      </c>
      <c r="I2366" s="9" t="str">
        <f aca="false">IF($A2366="","",IF($H2366="NOT IN SCHEMATIC","",IF(UPPER(TRIM($C2366))=UPPER(TRIM($E2366)),"OK","MISMATCH")))</f>
        <v/>
      </c>
      <c r="J2366" s="9" t="str">
        <f aca="false">IF($A2366="","",IF($H2366="NOT IN SCHEMATIC","",IF($F2366="","NO SCH DECAL",IF($D2366="","",IF(UPPER(TRIM($D2366))=UPPER(TRIM($F2366)),"OK","MISMATCH")))))</f>
        <v/>
      </c>
      <c r="K2366" s="16" t="str">
        <f aca="false">IF($A2366="","",SUMPRODUCT(--ISNUMBER(SEARCH(","&amp;TRIM($A2366)&amp;",",","&amp;SUBSTITUTE('1. Master BOM'!$D$2:$D$400," ","")&amp;","))))</f>
        <v/>
      </c>
      <c r="L2366" s="16" t="str">
        <f aca="false">IF($A2366="","",IF($K2366&lt;&gt;1,0,SUMPRODUCT(ISNUMBER(SEARCH(","&amp;TRIM($A2366)&amp;",",","&amp;SUBSTITUTE('1. Master BOM'!$D$2:$D$400," ","")&amp;","))*ROW('1. Master BOM'!$D$2:$D$400))))</f>
        <v/>
      </c>
      <c r="M2366" s="9" t="str">
        <f aca="false">IF($A2366="","",IF($K2366=0,"NOT IN BOM",IF($K2366&gt;1,"MULTIPLE BOM LINES","OK")))</f>
        <v/>
      </c>
      <c r="N2366" s="9" t="str">
        <f aca="false">IF($A2366="","",IF($L2366=0,"—",INDEX('1. Master BOM'!$A$1:$A$400,$L2366)))</f>
        <v/>
      </c>
      <c r="O2366" s="9" t="str">
        <f aca="false">IF($A2366="","",IF($L2366=0,"—",INDEX('1. Master BOM'!$B$1:$B$400,$L2366)))</f>
        <v/>
      </c>
      <c r="P2366" s="9" t="str">
        <f aca="false">IF($A2366="","",IF(OR($H2366="NOT IN SCHEMATIC",$O2366="—"),"",IF($G2366="","NO SCH PN",IF(UPPER(TRIM($G2366))=UPPER(TRIM($O2366)),"OK","MISMATCH"))))</f>
        <v/>
      </c>
      <c r="Q2366" s="9" t="str">
        <f aca="false">IF($A2366="","",IF($L2366=0,"—",INDEX('1. Master BOM'!$E$1:$E$400,$L2366)))</f>
        <v/>
      </c>
      <c r="R2366" s="9" t="str">
        <f aca="false">IF($A2366="","",IF($L2366=0,"—",IF(T(INDEX('1. Master BOM'!$F$1:$F$400,$L2366))="","(not set)",INDEX('1. Master BOM'!$F$1:$F$400,$L2366))))</f>
        <v/>
      </c>
      <c r="S2366" s="9" t="str">
        <f aca="false">IF($A2366="","",IF(OR($R2366="—",$R2366="(not set)",$D2366=""),"",IF(ISNUMBER(SEARCH(SUBSTITUTE(SUBSTITUTE(SUBSTITUTE($R2366,"-",""),"_","")," ",""),SUBSTITUTE(SUBSTITUTE(SUBSTITUTE($D2366,"-",""),"_","")," ",""))),"OK","CHECK")))</f>
        <v/>
      </c>
      <c r="T2366" s="9" t="str">
        <f aca="false">IF($A2366="","",IF(OR($H2366="NOT IN SCHEMATIC",$I2366="MISMATCH",$J2366="MISMATCH",$P2366="MISMATCH",$M2366&lt;&gt;"OK"),"REVIEW","OK"))</f>
        <v/>
      </c>
      <c r="U2366" s="14"/>
      <c r="V2366" s="14"/>
      <c r="W2366" s="17"/>
      <c r="X2366" s="14"/>
    </row>
    <row r="2367" customFormat="false" ht="15" hidden="false" customHeight="false" outlineLevel="0" collapsed="false">
      <c r="A2367" s="9" t="str">
        <f aca="false">IF('3. Layout Parts'!$A2367="","",TRIM('3. Layout Parts'!$A2367))</f>
        <v/>
      </c>
      <c r="B2367" s="9" t="str">
        <f aca="false">IF($A2367="","",'3. Layout Parts'!$D2367)</f>
        <v/>
      </c>
      <c r="C2367" s="9" t="str">
        <f aca="false">IF($A2367="","",'3. Layout Parts'!$B2367)</f>
        <v/>
      </c>
      <c r="D2367" s="9" t="str">
        <f aca="false">IF($A2367="","",'3. Layout Parts'!$C2367)</f>
        <v/>
      </c>
      <c r="E2367" s="9" t="str">
        <f aca="false">IF($A2367="","",IFERROR(INDEX('2. Schematic Parts'!$B$2:$B$3001,MATCH($A2367,'2. Schematic Parts'!$A$2:$A$3001,0)),"NOT FOUND"))</f>
        <v/>
      </c>
      <c r="F2367" s="9" t="str">
        <f aca="false">IF($A2367="","",IFERROR(INDEX('2. Schematic Parts'!$C$2:$C$3001,MATCH($A2367,'2. Schematic Parts'!$A$2:$A$3001,0))&amp;"","NOT FOUND"))</f>
        <v/>
      </c>
      <c r="G2367" s="9" t="str">
        <f aca="false">IF($A2367="","",IFERROR(INDEX('2. Schematic Parts'!$D$2:$D$3001,MATCH($A2367,'2. Schematic Parts'!$A$2:$A$3001,0))&amp;"","NOT FOUND"))</f>
        <v/>
      </c>
      <c r="H2367" s="9" t="str">
        <f aca="false">IF($A2367="","",IF(COUNTIF('2. Schematic Parts'!$A$2:$A$3001,$A2367)=0,"NOT IN SCHEMATIC","OK"))</f>
        <v/>
      </c>
      <c r="I2367" s="9" t="str">
        <f aca="false">IF($A2367="","",IF($H2367="NOT IN SCHEMATIC","",IF(UPPER(TRIM($C2367))=UPPER(TRIM($E2367)),"OK","MISMATCH")))</f>
        <v/>
      </c>
      <c r="J2367" s="9" t="str">
        <f aca="false">IF($A2367="","",IF($H2367="NOT IN SCHEMATIC","",IF($F2367="","NO SCH DECAL",IF($D2367="","",IF(UPPER(TRIM($D2367))=UPPER(TRIM($F2367)),"OK","MISMATCH")))))</f>
        <v/>
      </c>
      <c r="K2367" s="16" t="str">
        <f aca="false">IF($A2367="","",SUMPRODUCT(--ISNUMBER(SEARCH(","&amp;TRIM($A2367)&amp;",",","&amp;SUBSTITUTE('1. Master BOM'!$D$2:$D$400," ","")&amp;","))))</f>
        <v/>
      </c>
      <c r="L2367" s="16" t="str">
        <f aca="false">IF($A2367="","",IF($K2367&lt;&gt;1,0,SUMPRODUCT(ISNUMBER(SEARCH(","&amp;TRIM($A2367)&amp;",",","&amp;SUBSTITUTE('1. Master BOM'!$D$2:$D$400," ","")&amp;","))*ROW('1. Master BOM'!$D$2:$D$400))))</f>
        <v/>
      </c>
      <c r="M2367" s="9" t="str">
        <f aca="false">IF($A2367="","",IF($K2367=0,"NOT IN BOM",IF($K2367&gt;1,"MULTIPLE BOM LINES","OK")))</f>
        <v/>
      </c>
      <c r="N2367" s="9" t="str">
        <f aca="false">IF($A2367="","",IF($L2367=0,"—",INDEX('1. Master BOM'!$A$1:$A$400,$L2367)))</f>
        <v/>
      </c>
      <c r="O2367" s="9" t="str">
        <f aca="false">IF($A2367="","",IF($L2367=0,"—",INDEX('1. Master BOM'!$B$1:$B$400,$L2367)))</f>
        <v/>
      </c>
      <c r="P2367" s="9" t="str">
        <f aca="false">IF($A2367="","",IF(OR($H2367="NOT IN SCHEMATIC",$O2367="—"),"",IF($G2367="","NO SCH PN",IF(UPPER(TRIM($G2367))=UPPER(TRIM($O2367)),"OK","MISMATCH"))))</f>
        <v/>
      </c>
      <c r="Q2367" s="9" t="str">
        <f aca="false">IF($A2367="","",IF($L2367=0,"—",INDEX('1. Master BOM'!$E$1:$E$400,$L2367)))</f>
        <v/>
      </c>
      <c r="R2367" s="9" t="str">
        <f aca="false">IF($A2367="","",IF($L2367=0,"—",IF(T(INDEX('1. Master BOM'!$F$1:$F$400,$L2367))="","(not set)",INDEX('1. Master BOM'!$F$1:$F$400,$L2367))))</f>
        <v/>
      </c>
      <c r="S2367" s="9" t="str">
        <f aca="false">IF($A2367="","",IF(OR($R2367="—",$R2367="(not set)",$D2367=""),"",IF(ISNUMBER(SEARCH(SUBSTITUTE(SUBSTITUTE(SUBSTITUTE($R2367,"-",""),"_","")," ",""),SUBSTITUTE(SUBSTITUTE(SUBSTITUTE($D2367,"-",""),"_","")," ",""))),"OK","CHECK")))</f>
        <v/>
      </c>
      <c r="T2367" s="9" t="str">
        <f aca="false">IF($A2367="","",IF(OR($H2367="NOT IN SCHEMATIC",$I2367="MISMATCH",$J2367="MISMATCH",$P2367="MISMATCH",$M2367&lt;&gt;"OK"),"REVIEW","OK"))</f>
        <v/>
      </c>
      <c r="U2367" s="14"/>
      <c r="V2367" s="14"/>
      <c r="W2367" s="17"/>
      <c r="X2367" s="14"/>
    </row>
    <row r="2368" customFormat="false" ht="15" hidden="false" customHeight="false" outlineLevel="0" collapsed="false">
      <c r="A2368" s="9" t="str">
        <f aca="false">IF('3. Layout Parts'!$A2368="","",TRIM('3. Layout Parts'!$A2368))</f>
        <v/>
      </c>
      <c r="B2368" s="9" t="str">
        <f aca="false">IF($A2368="","",'3. Layout Parts'!$D2368)</f>
        <v/>
      </c>
      <c r="C2368" s="9" t="str">
        <f aca="false">IF($A2368="","",'3. Layout Parts'!$B2368)</f>
        <v/>
      </c>
      <c r="D2368" s="9" t="str">
        <f aca="false">IF($A2368="","",'3. Layout Parts'!$C2368)</f>
        <v/>
      </c>
      <c r="E2368" s="9" t="str">
        <f aca="false">IF($A2368="","",IFERROR(INDEX('2. Schematic Parts'!$B$2:$B$3001,MATCH($A2368,'2. Schematic Parts'!$A$2:$A$3001,0)),"NOT FOUND"))</f>
        <v/>
      </c>
      <c r="F2368" s="9" t="str">
        <f aca="false">IF($A2368="","",IFERROR(INDEX('2. Schematic Parts'!$C$2:$C$3001,MATCH($A2368,'2. Schematic Parts'!$A$2:$A$3001,0))&amp;"","NOT FOUND"))</f>
        <v/>
      </c>
      <c r="G2368" s="9" t="str">
        <f aca="false">IF($A2368="","",IFERROR(INDEX('2. Schematic Parts'!$D$2:$D$3001,MATCH($A2368,'2. Schematic Parts'!$A$2:$A$3001,0))&amp;"","NOT FOUND"))</f>
        <v/>
      </c>
      <c r="H2368" s="9" t="str">
        <f aca="false">IF($A2368="","",IF(COUNTIF('2. Schematic Parts'!$A$2:$A$3001,$A2368)=0,"NOT IN SCHEMATIC","OK"))</f>
        <v/>
      </c>
      <c r="I2368" s="9" t="str">
        <f aca="false">IF($A2368="","",IF($H2368="NOT IN SCHEMATIC","",IF(UPPER(TRIM($C2368))=UPPER(TRIM($E2368)),"OK","MISMATCH")))</f>
        <v/>
      </c>
      <c r="J2368" s="9" t="str">
        <f aca="false">IF($A2368="","",IF($H2368="NOT IN SCHEMATIC","",IF($F2368="","NO SCH DECAL",IF($D2368="","",IF(UPPER(TRIM($D2368))=UPPER(TRIM($F2368)),"OK","MISMATCH")))))</f>
        <v/>
      </c>
      <c r="K2368" s="16" t="str">
        <f aca="false">IF($A2368="","",SUMPRODUCT(--ISNUMBER(SEARCH(","&amp;TRIM($A2368)&amp;",",","&amp;SUBSTITUTE('1. Master BOM'!$D$2:$D$400," ","")&amp;","))))</f>
        <v/>
      </c>
      <c r="L2368" s="16" t="str">
        <f aca="false">IF($A2368="","",IF($K2368&lt;&gt;1,0,SUMPRODUCT(ISNUMBER(SEARCH(","&amp;TRIM($A2368)&amp;",",","&amp;SUBSTITUTE('1. Master BOM'!$D$2:$D$400," ","")&amp;","))*ROW('1. Master BOM'!$D$2:$D$400))))</f>
        <v/>
      </c>
      <c r="M2368" s="9" t="str">
        <f aca="false">IF($A2368="","",IF($K2368=0,"NOT IN BOM",IF($K2368&gt;1,"MULTIPLE BOM LINES","OK")))</f>
        <v/>
      </c>
      <c r="N2368" s="9" t="str">
        <f aca="false">IF($A2368="","",IF($L2368=0,"—",INDEX('1. Master BOM'!$A$1:$A$400,$L2368)))</f>
        <v/>
      </c>
      <c r="O2368" s="9" t="str">
        <f aca="false">IF($A2368="","",IF($L2368=0,"—",INDEX('1. Master BOM'!$B$1:$B$400,$L2368)))</f>
        <v/>
      </c>
      <c r="P2368" s="9" t="str">
        <f aca="false">IF($A2368="","",IF(OR($H2368="NOT IN SCHEMATIC",$O2368="—"),"",IF($G2368="","NO SCH PN",IF(UPPER(TRIM($G2368))=UPPER(TRIM($O2368)),"OK","MISMATCH"))))</f>
        <v/>
      </c>
      <c r="Q2368" s="9" t="str">
        <f aca="false">IF($A2368="","",IF($L2368=0,"—",INDEX('1. Master BOM'!$E$1:$E$400,$L2368)))</f>
        <v/>
      </c>
      <c r="R2368" s="9" t="str">
        <f aca="false">IF($A2368="","",IF($L2368=0,"—",IF(T(INDEX('1. Master BOM'!$F$1:$F$400,$L2368))="","(not set)",INDEX('1. Master BOM'!$F$1:$F$400,$L2368))))</f>
        <v/>
      </c>
      <c r="S2368" s="9" t="str">
        <f aca="false">IF($A2368="","",IF(OR($R2368="—",$R2368="(not set)",$D2368=""),"",IF(ISNUMBER(SEARCH(SUBSTITUTE(SUBSTITUTE(SUBSTITUTE($R2368,"-",""),"_","")," ",""),SUBSTITUTE(SUBSTITUTE(SUBSTITUTE($D2368,"-",""),"_","")," ",""))),"OK","CHECK")))</f>
        <v/>
      </c>
      <c r="T2368" s="9" t="str">
        <f aca="false">IF($A2368="","",IF(OR($H2368="NOT IN SCHEMATIC",$I2368="MISMATCH",$J2368="MISMATCH",$P2368="MISMATCH",$M2368&lt;&gt;"OK"),"REVIEW","OK"))</f>
        <v/>
      </c>
      <c r="U2368" s="14"/>
      <c r="V2368" s="14"/>
      <c r="W2368" s="17"/>
      <c r="X2368" s="14"/>
    </row>
    <row r="2369" customFormat="false" ht="15" hidden="false" customHeight="false" outlineLevel="0" collapsed="false">
      <c r="A2369" s="9" t="str">
        <f aca="false">IF('3. Layout Parts'!$A2369="","",TRIM('3. Layout Parts'!$A2369))</f>
        <v/>
      </c>
      <c r="B2369" s="9" t="str">
        <f aca="false">IF($A2369="","",'3. Layout Parts'!$D2369)</f>
        <v/>
      </c>
      <c r="C2369" s="9" t="str">
        <f aca="false">IF($A2369="","",'3. Layout Parts'!$B2369)</f>
        <v/>
      </c>
      <c r="D2369" s="9" t="str">
        <f aca="false">IF($A2369="","",'3. Layout Parts'!$C2369)</f>
        <v/>
      </c>
      <c r="E2369" s="9" t="str">
        <f aca="false">IF($A2369="","",IFERROR(INDEX('2. Schematic Parts'!$B$2:$B$3001,MATCH($A2369,'2. Schematic Parts'!$A$2:$A$3001,0)),"NOT FOUND"))</f>
        <v/>
      </c>
      <c r="F2369" s="9" t="str">
        <f aca="false">IF($A2369="","",IFERROR(INDEX('2. Schematic Parts'!$C$2:$C$3001,MATCH($A2369,'2. Schematic Parts'!$A$2:$A$3001,0))&amp;"","NOT FOUND"))</f>
        <v/>
      </c>
      <c r="G2369" s="9" t="str">
        <f aca="false">IF($A2369="","",IFERROR(INDEX('2. Schematic Parts'!$D$2:$D$3001,MATCH($A2369,'2. Schematic Parts'!$A$2:$A$3001,0))&amp;"","NOT FOUND"))</f>
        <v/>
      </c>
      <c r="H2369" s="9" t="str">
        <f aca="false">IF($A2369="","",IF(COUNTIF('2. Schematic Parts'!$A$2:$A$3001,$A2369)=0,"NOT IN SCHEMATIC","OK"))</f>
        <v/>
      </c>
      <c r="I2369" s="9" t="str">
        <f aca="false">IF($A2369="","",IF($H2369="NOT IN SCHEMATIC","",IF(UPPER(TRIM($C2369))=UPPER(TRIM($E2369)),"OK","MISMATCH")))</f>
        <v/>
      </c>
      <c r="J2369" s="9" t="str">
        <f aca="false">IF($A2369="","",IF($H2369="NOT IN SCHEMATIC","",IF($F2369="","NO SCH DECAL",IF($D2369="","",IF(UPPER(TRIM($D2369))=UPPER(TRIM($F2369)),"OK","MISMATCH")))))</f>
        <v/>
      </c>
      <c r="K2369" s="16" t="str">
        <f aca="false">IF($A2369="","",SUMPRODUCT(--ISNUMBER(SEARCH(","&amp;TRIM($A2369)&amp;",",","&amp;SUBSTITUTE('1. Master BOM'!$D$2:$D$400," ","")&amp;","))))</f>
        <v/>
      </c>
      <c r="L2369" s="16" t="str">
        <f aca="false">IF($A2369="","",IF($K2369&lt;&gt;1,0,SUMPRODUCT(ISNUMBER(SEARCH(","&amp;TRIM($A2369)&amp;",",","&amp;SUBSTITUTE('1. Master BOM'!$D$2:$D$400," ","")&amp;","))*ROW('1. Master BOM'!$D$2:$D$400))))</f>
        <v/>
      </c>
      <c r="M2369" s="9" t="str">
        <f aca="false">IF($A2369="","",IF($K2369=0,"NOT IN BOM",IF($K2369&gt;1,"MULTIPLE BOM LINES","OK")))</f>
        <v/>
      </c>
      <c r="N2369" s="9" t="str">
        <f aca="false">IF($A2369="","",IF($L2369=0,"—",INDEX('1. Master BOM'!$A$1:$A$400,$L2369)))</f>
        <v/>
      </c>
      <c r="O2369" s="9" t="str">
        <f aca="false">IF($A2369="","",IF($L2369=0,"—",INDEX('1. Master BOM'!$B$1:$B$400,$L2369)))</f>
        <v/>
      </c>
      <c r="P2369" s="9" t="str">
        <f aca="false">IF($A2369="","",IF(OR($H2369="NOT IN SCHEMATIC",$O2369="—"),"",IF($G2369="","NO SCH PN",IF(UPPER(TRIM($G2369))=UPPER(TRIM($O2369)),"OK","MISMATCH"))))</f>
        <v/>
      </c>
      <c r="Q2369" s="9" t="str">
        <f aca="false">IF($A2369="","",IF($L2369=0,"—",INDEX('1. Master BOM'!$E$1:$E$400,$L2369)))</f>
        <v/>
      </c>
      <c r="R2369" s="9" t="str">
        <f aca="false">IF($A2369="","",IF($L2369=0,"—",IF(T(INDEX('1. Master BOM'!$F$1:$F$400,$L2369))="","(not set)",INDEX('1. Master BOM'!$F$1:$F$400,$L2369))))</f>
        <v/>
      </c>
      <c r="S2369" s="9" t="str">
        <f aca="false">IF($A2369="","",IF(OR($R2369="—",$R2369="(not set)",$D2369=""),"",IF(ISNUMBER(SEARCH(SUBSTITUTE(SUBSTITUTE(SUBSTITUTE($R2369,"-",""),"_","")," ",""),SUBSTITUTE(SUBSTITUTE(SUBSTITUTE($D2369,"-",""),"_","")," ",""))),"OK","CHECK")))</f>
        <v/>
      </c>
      <c r="T2369" s="9" t="str">
        <f aca="false">IF($A2369="","",IF(OR($H2369="NOT IN SCHEMATIC",$I2369="MISMATCH",$J2369="MISMATCH",$P2369="MISMATCH",$M2369&lt;&gt;"OK"),"REVIEW","OK"))</f>
        <v/>
      </c>
      <c r="U2369" s="14"/>
      <c r="V2369" s="14"/>
      <c r="W2369" s="17"/>
      <c r="X2369" s="14"/>
    </row>
    <row r="2370" customFormat="false" ht="15" hidden="false" customHeight="false" outlineLevel="0" collapsed="false">
      <c r="A2370" s="9" t="str">
        <f aca="false">IF('3. Layout Parts'!$A2370="","",TRIM('3. Layout Parts'!$A2370))</f>
        <v/>
      </c>
      <c r="B2370" s="9" t="str">
        <f aca="false">IF($A2370="","",'3. Layout Parts'!$D2370)</f>
        <v/>
      </c>
      <c r="C2370" s="9" t="str">
        <f aca="false">IF($A2370="","",'3. Layout Parts'!$B2370)</f>
        <v/>
      </c>
      <c r="D2370" s="9" t="str">
        <f aca="false">IF($A2370="","",'3. Layout Parts'!$C2370)</f>
        <v/>
      </c>
      <c r="E2370" s="9" t="str">
        <f aca="false">IF($A2370="","",IFERROR(INDEX('2. Schematic Parts'!$B$2:$B$3001,MATCH($A2370,'2. Schematic Parts'!$A$2:$A$3001,0)),"NOT FOUND"))</f>
        <v/>
      </c>
      <c r="F2370" s="9" t="str">
        <f aca="false">IF($A2370="","",IFERROR(INDEX('2. Schematic Parts'!$C$2:$C$3001,MATCH($A2370,'2. Schematic Parts'!$A$2:$A$3001,0))&amp;"","NOT FOUND"))</f>
        <v/>
      </c>
      <c r="G2370" s="9" t="str">
        <f aca="false">IF($A2370="","",IFERROR(INDEX('2. Schematic Parts'!$D$2:$D$3001,MATCH($A2370,'2. Schematic Parts'!$A$2:$A$3001,0))&amp;"","NOT FOUND"))</f>
        <v/>
      </c>
      <c r="H2370" s="9" t="str">
        <f aca="false">IF($A2370="","",IF(COUNTIF('2. Schematic Parts'!$A$2:$A$3001,$A2370)=0,"NOT IN SCHEMATIC","OK"))</f>
        <v/>
      </c>
      <c r="I2370" s="9" t="str">
        <f aca="false">IF($A2370="","",IF($H2370="NOT IN SCHEMATIC","",IF(UPPER(TRIM($C2370))=UPPER(TRIM($E2370)),"OK","MISMATCH")))</f>
        <v/>
      </c>
      <c r="J2370" s="9" t="str">
        <f aca="false">IF($A2370="","",IF($H2370="NOT IN SCHEMATIC","",IF($F2370="","NO SCH DECAL",IF($D2370="","",IF(UPPER(TRIM($D2370))=UPPER(TRIM($F2370)),"OK","MISMATCH")))))</f>
        <v/>
      </c>
      <c r="K2370" s="16" t="str">
        <f aca="false">IF($A2370="","",SUMPRODUCT(--ISNUMBER(SEARCH(","&amp;TRIM($A2370)&amp;",",","&amp;SUBSTITUTE('1. Master BOM'!$D$2:$D$400," ","")&amp;","))))</f>
        <v/>
      </c>
      <c r="L2370" s="16" t="str">
        <f aca="false">IF($A2370="","",IF($K2370&lt;&gt;1,0,SUMPRODUCT(ISNUMBER(SEARCH(","&amp;TRIM($A2370)&amp;",",","&amp;SUBSTITUTE('1. Master BOM'!$D$2:$D$400," ","")&amp;","))*ROW('1. Master BOM'!$D$2:$D$400))))</f>
        <v/>
      </c>
      <c r="M2370" s="9" t="str">
        <f aca="false">IF($A2370="","",IF($K2370=0,"NOT IN BOM",IF($K2370&gt;1,"MULTIPLE BOM LINES","OK")))</f>
        <v/>
      </c>
      <c r="N2370" s="9" t="str">
        <f aca="false">IF($A2370="","",IF($L2370=0,"—",INDEX('1. Master BOM'!$A$1:$A$400,$L2370)))</f>
        <v/>
      </c>
      <c r="O2370" s="9" t="str">
        <f aca="false">IF($A2370="","",IF($L2370=0,"—",INDEX('1. Master BOM'!$B$1:$B$400,$L2370)))</f>
        <v/>
      </c>
      <c r="P2370" s="9" t="str">
        <f aca="false">IF($A2370="","",IF(OR($H2370="NOT IN SCHEMATIC",$O2370="—"),"",IF($G2370="","NO SCH PN",IF(UPPER(TRIM($G2370))=UPPER(TRIM($O2370)),"OK","MISMATCH"))))</f>
        <v/>
      </c>
      <c r="Q2370" s="9" t="str">
        <f aca="false">IF($A2370="","",IF($L2370=0,"—",INDEX('1. Master BOM'!$E$1:$E$400,$L2370)))</f>
        <v/>
      </c>
      <c r="R2370" s="9" t="str">
        <f aca="false">IF($A2370="","",IF($L2370=0,"—",IF(T(INDEX('1. Master BOM'!$F$1:$F$400,$L2370))="","(not set)",INDEX('1. Master BOM'!$F$1:$F$400,$L2370))))</f>
        <v/>
      </c>
      <c r="S2370" s="9" t="str">
        <f aca="false">IF($A2370="","",IF(OR($R2370="—",$R2370="(not set)",$D2370=""),"",IF(ISNUMBER(SEARCH(SUBSTITUTE(SUBSTITUTE(SUBSTITUTE($R2370,"-",""),"_","")," ",""),SUBSTITUTE(SUBSTITUTE(SUBSTITUTE($D2370,"-",""),"_","")," ",""))),"OK","CHECK")))</f>
        <v/>
      </c>
      <c r="T2370" s="9" t="str">
        <f aca="false">IF($A2370="","",IF(OR($H2370="NOT IN SCHEMATIC",$I2370="MISMATCH",$J2370="MISMATCH",$P2370="MISMATCH",$M2370&lt;&gt;"OK"),"REVIEW","OK"))</f>
        <v/>
      </c>
      <c r="U2370" s="14"/>
      <c r="V2370" s="14"/>
      <c r="W2370" s="17"/>
      <c r="X2370" s="14"/>
    </row>
    <row r="2371" customFormat="false" ht="15" hidden="false" customHeight="false" outlineLevel="0" collapsed="false">
      <c r="A2371" s="9" t="str">
        <f aca="false">IF('3. Layout Parts'!$A2371="","",TRIM('3. Layout Parts'!$A2371))</f>
        <v/>
      </c>
      <c r="B2371" s="9" t="str">
        <f aca="false">IF($A2371="","",'3. Layout Parts'!$D2371)</f>
        <v/>
      </c>
      <c r="C2371" s="9" t="str">
        <f aca="false">IF($A2371="","",'3. Layout Parts'!$B2371)</f>
        <v/>
      </c>
      <c r="D2371" s="9" t="str">
        <f aca="false">IF($A2371="","",'3. Layout Parts'!$C2371)</f>
        <v/>
      </c>
      <c r="E2371" s="9" t="str">
        <f aca="false">IF($A2371="","",IFERROR(INDEX('2. Schematic Parts'!$B$2:$B$3001,MATCH($A2371,'2. Schematic Parts'!$A$2:$A$3001,0)),"NOT FOUND"))</f>
        <v/>
      </c>
      <c r="F2371" s="9" t="str">
        <f aca="false">IF($A2371="","",IFERROR(INDEX('2. Schematic Parts'!$C$2:$C$3001,MATCH($A2371,'2. Schematic Parts'!$A$2:$A$3001,0))&amp;"","NOT FOUND"))</f>
        <v/>
      </c>
      <c r="G2371" s="9" t="str">
        <f aca="false">IF($A2371="","",IFERROR(INDEX('2. Schematic Parts'!$D$2:$D$3001,MATCH($A2371,'2. Schematic Parts'!$A$2:$A$3001,0))&amp;"","NOT FOUND"))</f>
        <v/>
      </c>
      <c r="H2371" s="9" t="str">
        <f aca="false">IF($A2371="","",IF(COUNTIF('2. Schematic Parts'!$A$2:$A$3001,$A2371)=0,"NOT IN SCHEMATIC","OK"))</f>
        <v/>
      </c>
      <c r="I2371" s="9" t="str">
        <f aca="false">IF($A2371="","",IF($H2371="NOT IN SCHEMATIC","",IF(UPPER(TRIM($C2371))=UPPER(TRIM($E2371)),"OK","MISMATCH")))</f>
        <v/>
      </c>
      <c r="J2371" s="9" t="str">
        <f aca="false">IF($A2371="","",IF($H2371="NOT IN SCHEMATIC","",IF($F2371="","NO SCH DECAL",IF($D2371="","",IF(UPPER(TRIM($D2371))=UPPER(TRIM($F2371)),"OK","MISMATCH")))))</f>
        <v/>
      </c>
      <c r="K2371" s="16" t="str">
        <f aca="false">IF($A2371="","",SUMPRODUCT(--ISNUMBER(SEARCH(","&amp;TRIM($A2371)&amp;",",","&amp;SUBSTITUTE('1. Master BOM'!$D$2:$D$400," ","")&amp;","))))</f>
        <v/>
      </c>
      <c r="L2371" s="16" t="str">
        <f aca="false">IF($A2371="","",IF($K2371&lt;&gt;1,0,SUMPRODUCT(ISNUMBER(SEARCH(","&amp;TRIM($A2371)&amp;",",","&amp;SUBSTITUTE('1. Master BOM'!$D$2:$D$400," ","")&amp;","))*ROW('1. Master BOM'!$D$2:$D$400))))</f>
        <v/>
      </c>
      <c r="M2371" s="9" t="str">
        <f aca="false">IF($A2371="","",IF($K2371=0,"NOT IN BOM",IF($K2371&gt;1,"MULTIPLE BOM LINES","OK")))</f>
        <v/>
      </c>
      <c r="N2371" s="9" t="str">
        <f aca="false">IF($A2371="","",IF($L2371=0,"—",INDEX('1. Master BOM'!$A$1:$A$400,$L2371)))</f>
        <v/>
      </c>
      <c r="O2371" s="9" t="str">
        <f aca="false">IF($A2371="","",IF($L2371=0,"—",INDEX('1. Master BOM'!$B$1:$B$400,$L2371)))</f>
        <v/>
      </c>
      <c r="P2371" s="9" t="str">
        <f aca="false">IF($A2371="","",IF(OR($H2371="NOT IN SCHEMATIC",$O2371="—"),"",IF($G2371="","NO SCH PN",IF(UPPER(TRIM($G2371))=UPPER(TRIM($O2371)),"OK","MISMATCH"))))</f>
        <v/>
      </c>
      <c r="Q2371" s="9" t="str">
        <f aca="false">IF($A2371="","",IF($L2371=0,"—",INDEX('1. Master BOM'!$E$1:$E$400,$L2371)))</f>
        <v/>
      </c>
      <c r="R2371" s="9" t="str">
        <f aca="false">IF($A2371="","",IF($L2371=0,"—",IF(T(INDEX('1. Master BOM'!$F$1:$F$400,$L2371))="","(not set)",INDEX('1. Master BOM'!$F$1:$F$400,$L2371))))</f>
        <v/>
      </c>
      <c r="S2371" s="9" t="str">
        <f aca="false">IF($A2371="","",IF(OR($R2371="—",$R2371="(not set)",$D2371=""),"",IF(ISNUMBER(SEARCH(SUBSTITUTE(SUBSTITUTE(SUBSTITUTE($R2371,"-",""),"_","")," ",""),SUBSTITUTE(SUBSTITUTE(SUBSTITUTE($D2371,"-",""),"_","")," ",""))),"OK","CHECK")))</f>
        <v/>
      </c>
      <c r="T2371" s="9" t="str">
        <f aca="false">IF($A2371="","",IF(OR($H2371="NOT IN SCHEMATIC",$I2371="MISMATCH",$J2371="MISMATCH",$P2371="MISMATCH",$M2371&lt;&gt;"OK"),"REVIEW","OK"))</f>
        <v/>
      </c>
      <c r="U2371" s="14"/>
      <c r="V2371" s="14"/>
      <c r="W2371" s="17"/>
      <c r="X2371" s="14"/>
    </row>
    <row r="2372" customFormat="false" ht="15" hidden="false" customHeight="false" outlineLevel="0" collapsed="false">
      <c r="A2372" s="9" t="str">
        <f aca="false">IF('3. Layout Parts'!$A2372="","",TRIM('3. Layout Parts'!$A2372))</f>
        <v/>
      </c>
      <c r="B2372" s="9" t="str">
        <f aca="false">IF($A2372="","",'3. Layout Parts'!$D2372)</f>
        <v/>
      </c>
      <c r="C2372" s="9" t="str">
        <f aca="false">IF($A2372="","",'3. Layout Parts'!$B2372)</f>
        <v/>
      </c>
      <c r="D2372" s="9" t="str">
        <f aca="false">IF($A2372="","",'3. Layout Parts'!$C2372)</f>
        <v/>
      </c>
      <c r="E2372" s="9" t="str">
        <f aca="false">IF($A2372="","",IFERROR(INDEX('2. Schematic Parts'!$B$2:$B$3001,MATCH($A2372,'2. Schematic Parts'!$A$2:$A$3001,0)),"NOT FOUND"))</f>
        <v/>
      </c>
      <c r="F2372" s="9" t="str">
        <f aca="false">IF($A2372="","",IFERROR(INDEX('2. Schematic Parts'!$C$2:$C$3001,MATCH($A2372,'2. Schematic Parts'!$A$2:$A$3001,0))&amp;"","NOT FOUND"))</f>
        <v/>
      </c>
      <c r="G2372" s="9" t="str">
        <f aca="false">IF($A2372="","",IFERROR(INDEX('2. Schematic Parts'!$D$2:$D$3001,MATCH($A2372,'2. Schematic Parts'!$A$2:$A$3001,0))&amp;"","NOT FOUND"))</f>
        <v/>
      </c>
      <c r="H2372" s="9" t="str">
        <f aca="false">IF($A2372="","",IF(COUNTIF('2. Schematic Parts'!$A$2:$A$3001,$A2372)=0,"NOT IN SCHEMATIC","OK"))</f>
        <v/>
      </c>
      <c r="I2372" s="9" t="str">
        <f aca="false">IF($A2372="","",IF($H2372="NOT IN SCHEMATIC","",IF(UPPER(TRIM($C2372))=UPPER(TRIM($E2372)),"OK","MISMATCH")))</f>
        <v/>
      </c>
      <c r="J2372" s="9" t="str">
        <f aca="false">IF($A2372="","",IF($H2372="NOT IN SCHEMATIC","",IF($F2372="","NO SCH DECAL",IF($D2372="","",IF(UPPER(TRIM($D2372))=UPPER(TRIM($F2372)),"OK","MISMATCH")))))</f>
        <v/>
      </c>
      <c r="K2372" s="16" t="str">
        <f aca="false">IF($A2372="","",SUMPRODUCT(--ISNUMBER(SEARCH(","&amp;TRIM($A2372)&amp;",",","&amp;SUBSTITUTE('1. Master BOM'!$D$2:$D$400," ","")&amp;","))))</f>
        <v/>
      </c>
      <c r="L2372" s="16" t="str">
        <f aca="false">IF($A2372="","",IF($K2372&lt;&gt;1,0,SUMPRODUCT(ISNUMBER(SEARCH(","&amp;TRIM($A2372)&amp;",",","&amp;SUBSTITUTE('1. Master BOM'!$D$2:$D$400," ","")&amp;","))*ROW('1. Master BOM'!$D$2:$D$400))))</f>
        <v/>
      </c>
      <c r="M2372" s="9" t="str">
        <f aca="false">IF($A2372="","",IF($K2372=0,"NOT IN BOM",IF($K2372&gt;1,"MULTIPLE BOM LINES","OK")))</f>
        <v/>
      </c>
      <c r="N2372" s="9" t="str">
        <f aca="false">IF($A2372="","",IF($L2372=0,"—",INDEX('1. Master BOM'!$A$1:$A$400,$L2372)))</f>
        <v/>
      </c>
      <c r="O2372" s="9" t="str">
        <f aca="false">IF($A2372="","",IF($L2372=0,"—",INDEX('1. Master BOM'!$B$1:$B$400,$L2372)))</f>
        <v/>
      </c>
      <c r="P2372" s="9" t="str">
        <f aca="false">IF($A2372="","",IF(OR($H2372="NOT IN SCHEMATIC",$O2372="—"),"",IF($G2372="","NO SCH PN",IF(UPPER(TRIM($G2372))=UPPER(TRIM($O2372)),"OK","MISMATCH"))))</f>
        <v/>
      </c>
      <c r="Q2372" s="9" t="str">
        <f aca="false">IF($A2372="","",IF($L2372=0,"—",INDEX('1. Master BOM'!$E$1:$E$400,$L2372)))</f>
        <v/>
      </c>
      <c r="R2372" s="9" t="str">
        <f aca="false">IF($A2372="","",IF($L2372=0,"—",IF(T(INDEX('1. Master BOM'!$F$1:$F$400,$L2372))="","(not set)",INDEX('1. Master BOM'!$F$1:$F$400,$L2372))))</f>
        <v/>
      </c>
      <c r="S2372" s="9" t="str">
        <f aca="false">IF($A2372="","",IF(OR($R2372="—",$R2372="(not set)",$D2372=""),"",IF(ISNUMBER(SEARCH(SUBSTITUTE(SUBSTITUTE(SUBSTITUTE($R2372,"-",""),"_","")," ",""),SUBSTITUTE(SUBSTITUTE(SUBSTITUTE($D2372,"-",""),"_","")," ",""))),"OK","CHECK")))</f>
        <v/>
      </c>
      <c r="T2372" s="9" t="str">
        <f aca="false">IF($A2372="","",IF(OR($H2372="NOT IN SCHEMATIC",$I2372="MISMATCH",$J2372="MISMATCH",$P2372="MISMATCH",$M2372&lt;&gt;"OK"),"REVIEW","OK"))</f>
        <v/>
      </c>
      <c r="U2372" s="14"/>
      <c r="V2372" s="14"/>
      <c r="W2372" s="17"/>
      <c r="X2372" s="14"/>
    </row>
    <row r="2373" customFormat="false" ht="15" hidden="false" customHeight="false" outlineLevel="0" collapsed="false">
      <c r="A2373" s="9" t="str">
        <f aca="false">IF('3. Layout Parts'!$A2373="","",TRIM('3. Layout Parts'!$A2373))</f>
        <v/>
      </c>
      <c r="B2373" s="9" t="str">
        <f aca="false">IF($A2373="","",'3. Layout Parts'!$D2373)</f>
        <v/>
      </c>
      <c r="C2373" s="9" t="str">
        <f aca="false">IF($A2373="","",'3. Layout Parts'!$B2373)</f>
        <v/>
      </c>
      <c r="D2373" s="9" t="str">
        <f aca="false">IF($A2373="","",'3. Layout Parts'!$C2373)</f>
        <v/>
      </c>
      <c r="E2373" s="9" t="str">
        <f aca="false">IF($A2373="","",IFERROR(INDEX('2. Schematic Parts'!$B$2:$B$3001,MATCH($A2373,'2. Schematic Parts'!$A$2:$A$3001,0)),"NOT FOUND"))</f>
        <v/>
      </c>
      <c r="F2373" s="9" t="str">
        <f aca="false">IF($A2373="","",IFERROR(INDEX('2. Schematic Parts'!$C$2:$C$3001,MATCH($A2373,'2. Schematic Parts'!$A$2:$A$3001,0))&amp;"","NOT FOUND"))</f>
        <v/>
      </c>
      <c r="G2373" s="9" t="str">
        <f aca="false">IF($A2373="","",IFERROR(INDEX('2. Schematic Parts'!$D$2:$D$3001,MATCH($A2373,'2. Schematic Parts'!$A$2:$A$3001,0))&amp;"","NOT FOUND"))</f>
        <v/>
      </c>
      <c r="H2373" s="9" t="str">
        <f aca="false">IF($A2373="","",IF(COUNTIF('2. Schematic Parts'!$A$2:$A$3001,$A2373)=0,"NOT IN SCHEMATIC","OK"))</f>
        <v/>
      </c>
      <c r="I2373" s="9" t="str">
        <f aca="false">IF($A2373="","",IF($H2373="NOT IN SCHEMATIC","",IF(UPPER(TRIM($C2373))=UPPER(TRIM($E2373)),"OK","MISMATCH")))</f>
        <v/>
      </c>
      <c r="J2373" s="9" t="str">
        <f aca="false">IF($A2373="","",IF($H2373="NOT IN SCHEMATIC","",IF($F2373="","NO SCH DECAL",IF($D2373="","",IF(UPPER(TRIM($D2373))=UPPER(TRIM($F2373)),"OK","MISMATCH")))))</f>
        <v/>
      </c>
      <c r="K2373" s="16" t="str">
        <f aca="false">IF($A2373="","",SUMPRODUCT(--ISNUMBER(SEARCH(","&amp;TRIM($A2373)&amp;",",","&amp;SUBSTITUTE('1. Master BOM'!$D$2:$D$400," ","")&amp;","))))</f>
        <v/>
      </c>
      <c r="L2373" s="16" t="str">
        <f aca="false">IF($A2373="","",IF($K2373&lt;&gt;1,0,SUMPRODUCT(ISNUMBER(SEARCH(","&amp;TRIM($A2373)&amp;",",","&amp;SUBSTITUTE('1. Master BOM'!$D$2:$D$400," ","")&amp;","))*ROW('1. Master BOM'!$D$2:$D$400))))</f>
        <v/>
      </c>
      <c r="M2373" s="9" t="str">
        <f aca="false">IF($A2373="","",IF($K2373=0,"NOT IN BOM",IF($K2373&gt;1,"MULTIPLE BOM LINES","OK")))</f>
        <v/>
      </c>
      <c r="N2373" s="9" t="str">
        <f aca="false">IF($A2373="","",IF($L2373=0,"—",INDEX('1. Master BOM'!$A$1:$A$400,$L2373)))</f>
        <v/>
      </c>
      <c r="O2373" s="9" t="str">
        <f aca="false">IF($A2373="","",IF($L2373=0,"—",INDEX('1. Master BOM'!$B$1:$B$400,$L2373)))</f>
        <v/>
      </c>
      <c r="P2373" s="9" t="str">
        <f aca="false">IF($A2373="","",IF(OR($H2373="NOT IN SCHEMATIC",$O2373="—"),"",IF($G2373="","NO SCH PN",IF(UPPER(TRIM($G2373))=UPPER(TRIM($O2373)),"OK","MISMATCH"))))</f>
        <v/>
      </c>
      <c r="Q2373" s="9" t="str">
        <f aca="false">IF($A2373="","",IF($L2373=0,"—",INDEX('1. Master BOM'!$E$1:$E$400,$L2373)))</f>
        <v/>
      </c>
      <c r="R2373" s="9" t="str">
        <f aca="false">IF($A2373="","",IF($L2373=0,"—",IF(T(INDEX('1. Master BOM'!$F$1:$F$400,$L2373))="","(not set)",INDEX('1. Master BOM'!$F$1:$F$400,$L2373))))</f>
        <v/>
      </c>
      <c r="S2373" s="9" t="str">
        <f aca="false">IF($A2373="","",IF(OR($R2373="—",$R2373="(not set)",$D2373=""),"",IF(ISNUMBER(SEARCH(SUBSTITUTE(SUBSTITUTE(SUBSTITUTE($R2373,"-",""),"_","")," ",""),SUBSTITUTE(SUBSTITUTE(SUBSTITUTE($D2373,"-",""),"_","")," ",""))),"OK","CHECK")))</f>
        <v/>
      </c>
      <c r="T2373" s="9" t="str">
        <f aca="false">IF($A2373="","",IF(OR($H2373="NOT IN SCHEMATIC",$I2373="MISMATCH",$J2373="MISMATCH",$P2373="MISMATCH",$M2373&lt;&gt;"OK"),"REVIEW","OK"))</f>
        <v/>
      </c>
      <c r="U2373" s="14"/>
      <c r="V2373" s="14"/>
      <c r="W2373" s="17"/>
      <c r="X2373" s="14"/>
    </row>
    <row r="2374" customFormat="false" ht="15" hidden="false" customHeight="false" outlineLevel="0" collapsed="false">
      <c r="A2374" s="9" t="str">
        <f aca="false">IF('3. Layout Parts'!$A2374="","",TRIM('3. Layout Parts'!$A2374))</f>
        <v/>
      </c>
      <c r="B2374" s="9" t="str">
        <f aca="false">IF($A2374="","",'3. Layout Parts'!$D2374)</f>
        <v/>
      </c>
      <c r="C2374" s="9" t="str">
        <f aca="false">IF($A2374="","",'3. Layout Parts'!$B2374)</f>
        <v/>
      </c>
      <c r="D2374" s="9" t="str">
        <f aca="false">IF($A2374="","",'3. Layout Parts'!$C2374)</f>
        <v/>
      </c>
      <c r="E2374" s="9" t="str">
        <f aca="false">IF($A2374="","",IFERROR(INDEX('2. Schematic Parts'!$B$2:$B$3001,MATCH($A2374,'2. Schematic Parts'!$A$2:$A$3001,0)),"NOT FOUND"))</f>
        <v/>
      </c>
      <c r="F2374" s="9" t="str">
        <f aca="false">IF($A2374="","",IFERROR(INDEX('2. Schematic Parts'!$C$2:$C$3001,MATCH($A2374,'2. Schematic Parts'!$A$2:$A$3001,0))&amp;"","NOT FOUND"))</f>
        <v/>
      </c>
      <c r="G2374" s="9" t="str">
        <f aca="false">IF($A2374="","",IFERROR(INDEX('2. Schematic Parts'!$D$2:$D$3001,MATCH($A2374,'2. Schematic Parts'!$A$2:$A$3001,0))&amp;"","NOT FOUND"))</f>
        <v/>
      </c>
      <c r="H2374" s="9" t="str">
        <f aca="false">IF($A2374="","",IF(COUNTIF('2. Schematic Parts'!$A$2:$A$3001,$A2374)=0,"NOT IN SCHEMATIC","OK"))</f>
        <v/>
      </c>
      <c r="I2374" s="9" t="str">
        <f aca="false">IF($A2374="","",IF($H2374="NOT IN SCHEMATIC","",IF(UPPER(TRIM($C2374))=UPPER(TRIM($E2374)),"OK","MISMATCH")))</f>
        <v/>
      </c>
      <c r="J2374" s="9" t="str">
        <f aca="false">IF($A2374="","",IF($H2374="NOT IN SCHEMATIC","",IF($F2374="","NO SCH DECAL",IF($D2374="","",IF(UPPER(TRIM($D2374))=UPPER(TRIM($F2374)),"OK","MISMATCH")))))</f>
        <v/>
      </c>
      <c r="K2374" s="16" t="str">
        <f aca="false">IF($A2374="","",SUMPRODUCT(--ISNUMBER(SEARCH(","&amp;TRIM($A2374)&amp;",",","&amp;SUBSTITUTE('1. Master BOM'!$D$2:$D$400," ","")&amp;","))))</f>
        <v/>
      </c>
      <c r="L2374" s="16" t="str">
        <f aca="false">IF($A2374="","",IF($K2374&lt;&gt;1,0,SUMPRODUCT(ISNUMBER(SEARCH(","&amp;TRIM($A2374)&amp;",",","&amp;SUBSTITUTE('1. Master BOM'!$D$2:$D$400," ","")&amp;","))*ROW('1. Master BOM'!$D$2:$D$400))))</f>
        <v/>
      </c>
      <c r="M2374" s="9" t="str">
        <f aca="false">IF($A2374="","",IF($K2374=0,"NOT IN BOM",IF($K2374&gt;1,"MULTIPLE BOM LINES","OK")))</f>
        <v/>
      </c>
      <c r="N2374" s="9" t="str">
        <f aca="false">IF($A2374="","",IF($L2374=0,"—",INDEX('1. Master BOM'!$A$1:$A$400,$L2374)))</f>
        <v/>
      </c>
      <c r="O2374" s="9" t="str">
        <f aca="false">IF($A2374="","",IF($L2374=0,"—",INDEX('1. Master BOM'!$B$1:$B$400,$L2374)))</f>
        <v/>
      </c>
      <c r="P2374" s="9" t="str">
        <f aca="false">IF($A2374="","",IF(OR($H2374="NOT IN SCHEMATIC",$O2374="—"),"",IF($G2374="","NO SCH PN",IF(UPPER(TRIM($G2374))=UPPER(TRIM($O2374)),"OK","MISMATCH"))))</f>
        <v/>
      </c>
      <c r="Q2374" s="9" t="str">
        <f aca="false">IF($A2374="","",IF($L2374=0,"—",INDEX('1. Master BOM'!$E$1:$E$400,$L2374)))</f>
        <v/>
      </c>
      <c r="R2374" s="9" t="str">
        <f aca="false">IF($A2374="","",IF($L2374=0,"—",IF(T(INDEX('1. Master BOM'!$F$1:$F$400,$L2374))="","(not set)",INDEX('1. Master BOM'!$F$1:$F$400,$L2374))))</f>
        <v/>
      </c>
      <c r="S2374" s="9" t="str">
        <f aca="false">IF($A2374="","",IF(OR($R2374="—",$R2374="(not set)",$D2374=""),"",IF(ISNUMBER(SEARCH(SUBSTITUTE(SUBSTITUTE(SUBSTITUTE($R2374,"-",""),"_","")," ",""),SUBSTITUTE(SUBSTITUTE(SUBSTITUTE($D2374,"-",""),"_","")," ",""))),"OK","CHECK")))</f>
        <v/>
      </c>
      <c r="T2374" s="9" t="str">
        <f aca="false">IF($A2374="","",IF(OR($H2374="NOT IN SCHEMATIC",$I2374="MISMATCH",$J2374="MISMATCH",$P2374="MISMATCH",$M2374&lt;&gt;"OK"),"REVIEW","OK"))</f>
        <v/>
      </c>
      <c r="U2374" s="14"/>
      <c r="V2374" s="14"/>
      <c r="W2374" s="17"/>
      <c r="X2374" s="14"/>
    </row>
    <row r="2375" customFormat="false" ht="15" hidden="false" customHeight="false" outlineLevel="0" collapsed="false">
      <c r="A2375" s="9" t="str">
        <f aca="false">IF('3. Layout Parts'!$A2375="","",TRIM('3. Layout Parts'!$A2375))</f>
        <v/>
      </c>
      <c r="B2375" s="9" t="str">
        <f aca="false">IF($A2375="","",'3. Layout Parts'!$D2375)</f>
        <v/>
      </c>
      <c r="C2375" s="9" t="str">
        <f aca="false">IF($A2375="","",'3. Layout Parts'!$B2375)</f>
        <v/>
      </c>
      <c r="D2375" s="9" t="str">
        <f aca="false">IF($A2375="","",'3. Layout Parts'!$C2375)</f>
        <v/>
      </c>
      <c r="E2375" s="9" t="str">
        <f aca="false">IF($A2375="","",IFERROR(INDEX('2. Schematic Parts'!$B$2:$B$3001,MATCH($A2375,'2. Schematic Parts'!$A$2:$A$3001,0)),"NOT FOUND"))</f>
        <v/>
      </c>
      <c r="F2375" s="9" t="str">
        <f aca="false">IF($A2375="","",IFERROR(INDEX('2. Schematic Parts'!$C$2:$C$3001,MATCH($A2375,'2. Schematic Parts'!$A$2:$A$3001,0))&amp;"","NOT FOUND"))</f>
        <v/>
      </c>
      <c r="G2375" s="9" t="str">
        <f aca="false">IF($A2375="","",IFERROR(INDEX('2. Schematic Parts'!$D$2:$D$3001,MATCH($A2375,'2. Schematic Parts'!$A$2:$A$3001,0))&amp;"","NOT FOUND"))</f>
        <v/>
      </c>
      <c r="H2375" s="9" t="str">
        <f aca="false">IF($A2375="","",IF(COUNTIF('2. Schematic Parts'!$A$2:$A$3001,$A2375)=0,"NOT IN SCHEMATIC","OK"))</f>
        <v/>
      </c>
      <c r="I2375" s="9" t="str">
        <f aca="false">IF($A2375="","",IF($H2375="NOT IN SCHEMATIC","",IF(UPPER(TRIM($C2375))=UPPER(TRIM($E2375)),"OK","MISMATCH")))</f>
        <v/>
      </c>
      <c r="J2375" s="9" t="str">
        <f aca="false">IF($A2375="","",IF($H2375="NOT IN SCHEMATIC","",IF($F2375="","NO SCH DECAL",IF($D2375="","",IF(UPPER(TRIM($D2375))=UPPER(TRIM($F2375)),"OK","MISMATCH")))))</f>
        <v/>
      </c>
      <c r="K2375" s="16" t="str">
        <f aca="false">IF($A2375="","",SUMPRODUCT(--ISNUMBER(SEARCH(","&amp;TRIM($A2375)&amp;",",","&amp;SUBSTITUTE('1. Master BOM'!$D$2:$D$400," ","")&amp;","))))</f>
        <v/>
      </c>
      <c r="L2375" s="16" t="str">
        <f aca="false">IF($A2375="","",IF($K2375&lt;&gt;1,0,SUMPRODUCT(ISNUMBER(SEARCH(","&amp;TRIM($A2375)&amp;",",","&amp;SUBSTITUTE('1. Master BOM'!$D$2:$D$400," ","")&amp;","))*ROW('1. Master BOM'!$D$2:$D$400))))</f>
        <v/>
      </c>
      <c r="M2375" s="9" t="str">
        <f aca="false">IF($A2375="","",IF($K2375=0,"NOT IN BOM",IF($K2375&gt;1,"MULTIPLE BOM LINES","OK")))</f>
        <v/>
      </c>
      <c r="N2375" s="9" t="str">
        <f aca="false">IF($A2375="","",IF($L2375=0,"—",INDEX('1. Master BOM'!$A$1:$A$400,$L2375)))</f>
        <v/>
      </c>
      <c r="O2375" s="9" t="str">
        <f aca="false">IF($A2375="","",IF($L2375=0,"—",INDEX('1. Master BOM'!$B$1:$B$400,$L2375)))</f>
        <v/>
      </c>
      <c r="P2375" s="9" t="str">
        <f aca="false">IF($A2375="","",IF(OR($H2375="NOT IN SCHEMATIC",$O2375="—"),"",IF($G2375="","NO SCH PN",IF(UPPER(TRIM($G2375))=UPPER(TRIM($O2375)),"OK","MISMATCH"))))</f>
        <v/>
      </c>
      <c r="Q2375" s="9" t="str">
        <f aca="false">IF($A2375="","",IF($L2375=0,"—",INDEX('1. Master BOM'!$E$1:$E$400,$L2375)))</f>
        <v/>
      </c>
      <c r="R2375" s="9" t="str">
        <f aca="false">IF($A2375="","",IF($L2375=0,"—",IF(T(INDEX('1. Master BOM'!$F$1:$F$400,$L2375))="","(not set)",INDEX('1. Master BOM'!$F$1:$F$400,$L2375))))</f>
        <v/>
      </c>
      <c r="S2375" s="9" t="str">
        <f aca="false">IF($A2375="","",IF(OR($R2375="—",$R2375="(not set)",$D2375=""),"",IF(ISNUMBER(SEARCH(SUBSTITUTE(SUBSTITUTE(SUBSTITUTE($R2375,"-",""),"_","")," ",""),SUBSTITUTE(SUBSTITUTE(SUBSTITUTE($D2375,"-",""),"_","")," ",""))),"OK","CHECK")))</f>
        <v/>
      </c>
      <c r="T2375" s="9" t="str">
        <f aca="false">IF($A2375="","",IF(OR($H2375="NOT IN SCHEMATIC",$I2375="MISMATCH",$J2375="MISMATCH",$P2375="MISMATCH",$M2375&lt;&gt;"OK"),"REVIEW","OK"))</f>
        <v/>
      </c>
      <c r="U2375" s="14"/>
      <c r="V2375" s="14"/>
      <c r="W2375" s="17"/>
      <c r="X2375" s="14"/>
    </row>
    <row r="2376" customFormat="false" ht="15" hidden="false" customHeight="false" outlineLevel="0" collapsed="false">
      <c r="A2376" s="9" t="str">
        <f aca="false">IF('3. Layout Parts'!$A2376="","",TRIM('3. Layout Parts'!$A2376))</f>
        <v/>
      </c>
      <c r="B2376" s="9" t="str">
        <f aca="false">IF($A2376="","",'3. Layout Parts'!$D2376)</f>
        <v/>
      </c>
      <c r="C2376" s="9" t="str">
        <f aca="false">IF($A2376="","",'3. Layout Parts'!$B2376)</f>
        <v/>
      </c>
      <c r="D2376" s="9" t="str">
        <f aca="false">IF($A2376="","",'3. Layout Parts'!$C2376)</f>
        <v/>
      </c>
      <c r="E2376" s="9" t="str">
        <f aca="false">IF($A2376="","",IFERROR(INDEX('2. Schematic Parts'!$B$2:$B$3001,MATCH($A2376,'2. Schematic Parts'!$A$2:$A$3001,0)),"NOT FOUND"))</f>
        <v/>
      </c>
      <c r="F2376" s="9" t="str">
        <f aca="false">IF($A2376="","",IFERROR(INDEX('2. Schematic Parts'!$C$2:$C$3001,MATCH($A2376,'2. Schematic Parts'!$A$2:$A$3001,0))&amp;"","NOT FOUND"))</f>
        <v/>
      </c>
      <c r="G2376" s="9" t="str">
        <f aca="false">IF($A2376="","",IFERROR(INDEX('2. Schematic Parts'!$D$2:$D$3001,MATCH($A2376,'2. Schematic Parts'!$A$2:$A$3001,0))&amp;"","NOT FOUND"))</f>
        <v/>
      </c>
      <c r="H2376" s="9" t="str">
        <f aca="false">IF($A2376="","",IF(COUNTIF('2. Schematic Parts'!$A$2:$A$3001,$A2376)=0,"NOT IN SCHEMATIC","OK"))</f>
        <v/>
      </c>
      <c r="I2376" s="9" t="str">
        <f aca="false">IF($A2376="","",IF($H2376="NOT IN SCHEMATIC","",IF(UPPER(TRIM($C2376))=UPPER(TRIM($E2376)),"OK","MISMATCH")))</f>
        <v/>
      </c>
      <c r="J2376" s="9" t="str">
        <f aca="false">IF($A2376="","",IF($H2376="NOT IN SCHEMATIC","",IF($F2376="","NO SCH DECAL",IF($D2376="","",IF(UPPER(TRIM($D2376))=UPPER(TRIM($F2376)),"OK","MISMATCH")))))</f>
        <v/>
      </c>
      <c r="K2376" s="16" t="str">
        <f aca="false">IF($A2376="","",SUMPRODUCT(--ISNUMBER(SEARCH(","&amp;TRIM($A2376)&amp;",",","&amp;SUBSTITUTE('1. Master BOM'!$D$2:$D$400," ","")&amp;","))))</f>
        <v/>
      </c>
      <c r="L2376" s="16" t="str">
        <f aca="false">IF($A2376="","",IF($K2376&lt;&gt;1,0,SUMPRODUCT(ISNUMBER(SEARCH(","&amp;TRIM($A2376)&amp;",",","&amp;SUBSTITUTE('1. Master BOM'!$D$2:$D$400," ","")&amp;","))*ROW('1. Master BOM'!$D$2:$D$400))))</f>
        <v/>
      </c>
      <c r="M2376" s="9" t="str">
        <f aca="false">IF($A2376="","",IF($K2376=0,"NOT IN BOM",IF($K2376&gt;1,"MULTIPLE BOM LINES","OK")))</f>
        <v/>
      </c>
      <c r="N2376" s="9" t="str">
        <f aca="false">IF($A2376="","",IF($L2376=0,"—",INDEX('1. Master BOM'!$A$1:$A$400,$L2376)))</f>
        <v/>
      </c>
      <c r="O2376" s="9" t="str">
        <f aca="false">IF($A2376="","",IF($L2376=0,"—",INDEX('1. Master BOM'!$B$1:$B$400,$L2376)))</f>
        <v/>
      </c>
      <c r="P2376" s="9" t="str">
        <f aca="false">IF($A2376="","",IF(OR($H2376="NOT IN SCHEMATIC",$O2376="—"),"",IF($G2376="","NO SCH PN",IF(UPPER(TRIM($G2376))=UPPER(TRIM($O2376)),"OK","MISMATCH"))))</f>
        <v/>
      </c>
      <c r="Q2376" s="9" t="str">
        <f aca="false">IF($A2376="","",IF($L2376=0,"—",INDEX('1. Master BOM'!$E$1:$E$400,$L2376)))</f>
        <v/>
      </c>
      <c r="R2376" s="9" t="str">
        <f aca="false">IF($A2376="","",IF($L2376=0,"—",IF(T(INDEX('1. Master BOM'!$F$1:$F$400,$L2376))="","(not set)",INDEX('1. Master BOM'!$F$1:$F$400,$L2376))))</f>
        <v/>
      </c>
      <c r="S2376" s="9" t="str">
        <f aca="false">IF($A2376="","",IF(OR($R2376="—",$R2376="(not set)",$D2376=""),"",IF(ISNUMBER(SEARCH(SUBSTITUTE(SUBSTITUTE(SUBSTITUTE($R2376,"-",""),"_","")," ",""),SUBSTITUTE(SUBSTITUTE(SUBSTITUTE($D2376,"-",""),"_","")," ",""))),"OK","CHECK")))</f>
        <v/>
      </c>
      <c r="T2376" s="9" t="str">
        <f aca="false">IF($A2376="","",IF(OR($H2376="NOT IN SCHEMATIC",$I2376="MISMATCH",$J2376="MISMATCH",$P2376="MISMATCH",$M2376&lt;&gt;"OK"),"REVIEW","OK"))</f>
        <v/>
      </c>
      <c r="U2376" s="14"/>
      <c r="V2376" s="14"/>
      <c r="W2376" s="17"/>
      <c r="X2376" s="14"/>
    </row>
    <row r="2377" customFormat="false" ht="15" hidden="false" customHeight="false" outlineLevel="0" collapsed="false">
      <c r="A2377" s="9" t="str">
        <f aca="false">IF('3. Layout Parts'!$A2377="","",TRIM('3. Layout Parts'!$A2377))</f>
        <v/>
      </c>
      <c r="B2377" s="9" t="str">
        <f aca="false">IF($A2377="","",'3. Layout Parts'!$D2377)</f>
        <v/>
      </c>
      <c r="C2377" s="9" t="str">
        <f aca="false">IF($A2377="","",'3. Layout Parts'!$B2377)</f>
        <v/>
      </c>
      <c r="D2377" s="9" t="str">
        <f aca="false">IF($A2377="","",'3. Layout Parts'!$C2377)</f>
        <v/>
      </c>
      <c r="E2377" s="9" t="str">
        <f aca="false">IF($A2377="","",IFERROR(INDEX('2. Schematic Parts'!$B$2:$B$3001,MATCH($A2377,'2. Schematic Parts'!$A$2:$A$3001,0)),"NOT FOUND"))</f>
        <v/>
      </c>
      <c r="F2377" s="9" t="str">
        <f aca="false">IF($A2377="","",IFERROR(INDEX('2. Schematic Parts'!$C$2:$C$3001,MATCH($A2377,'2. Schematic Parts'!$A$2:$A$3001,0))&amp;"","NOT FOUND"))</f>
        <v/>
      </c>
      <c r="G2377" s="9" t="str">
        <f aca="false">IF($A2377="","",IFERROR(INDEX('2. Schematic Parts'!$D$2:$D$3001,MATCH($A2377,'2. Schematic Parts'!$A$2:$A$3001,0))&amp;"","NOT FOUND"))</f>
        <v/>
      </c>
      <c r="H2377" s="9" t="str">
        <f aca="false">IF($A2377="","",IF(COUNTIF('2. Schematic Parts'!$A$2:$A$3001,$A2377)=0,"NOT IN SCHEMATIC","OK"))</f>
        <v/>
      </c>
      <c r="I2377" s="9" t="str">
        <f aca="false">IF($A2377="","",IF($H2377="NOT IN SCHEMATIC","",IF(UPPER(TRIM($C2377))=UPPER(TRIM($E2377)),"OK","MISMATCH")))</f>
        <v/>
      </c>
      <c r="J2377" s="9" t="str">
        <f aca="false">IF($A2377="","",IF($H2377="NOT IN SCHEMATIC","",IF($F2377="","NO SCH DECAL",IF($D2377="","",IF(UPPER(TRIM($D2377))=UPPER(TRIM($F2377)),"OK","MISMATCH")))))</f>
        <v/>
      </c>
      <c r="K2377" s="16" t="str">
        <f aca="false">IF($A2377="","",SUMPRODUCT(--ISNUMBER(SEARCH(","&amp;TRIM($A2377)&amp;",",","&amp;SUBSTITUTE('1. Master BOM'!$D$2:$D$400," ","")&amp;","))))</f>
        <v/>
      </c>
      <c r="L2377" s="16" t="str">
        <f aca="false">IF($A2377="","",IF($K2377&lt;&gt;1,0,SUMPRODUCT(ISNUMBER(SEARCH(","&amp;TRIM($A2377)&amp;",",","&amp;SUBSTITUTE('1. Master BOM'!$D$2:$D$400," ","")&amp;","))*ROW('1. Master BOM'!$D$2:$D$400))))</f>
        <v/>
      </c>
      <c r="M2377" s="9" t="str">
        <f aca="false">IF($A2377="","",IF($K2377=0,"NOT IN BOM",IF($K2377&gt;1,"MULTIPLE BOM LINES","OK")))</f>
        <v/>
      </c>
      <c r="N2377" s="9" t="str">
        <f aca="false">IF($A2377="","",IF($L2377=0,"—",INDEX('1. Master BOM'!$A$1:$A$400,$L2377)))</f>
        <v/>
      </c>
      <c r="O2377" s="9" t="str">
        <f aca="false">IF($A2377="","",IF($L2377=0,"—",INDEX('1. Master BOM'!$B$1:$B$400,$L2377)))</f>
        <v/>
      </c>
      <c r="P2377" s="9" t="str">
        <f aca="false">IF($A2377="","",IF(OR($H2377="NOT IN SCHEMATIC",$O2377="—"),"",IF($G2377="","NO SCH PN",IF(UPPER(TRIM($G2377))=UPPER(TRIM($O2377)),"OK","MISMATCH"))))</f>
        <v/>
      </c>
      <c r="Q2377" s="9" t="str">
        <f aca="false">IF($A2377="","",IF($L2377=0,"—",INDEX('1. Master BOM'!$E$1:$E$400,$L2377)))</f>
        <v/>
      </c>
      <c r="R2377" s="9" t="str">
        <f aca="false">IF($A2377="","",IF($L2377=0,"—",IF(T(INDEX('1. Master BOM'!$F$1:$F$400,$L2377))="","(not set)",INDEX('1. Master BOM'!$F$1:$F$400,$L2377))))</f>
        <v/>
      </c>
      <c r="S2377" s="9" t="str">
        <f aca="false">IF($A2377="","",IF(OR($R2377="—",$R2377="(not set)",$D2377=""),"",IF(ISNUMBER(SEARCH(SUBSTITUTE(SUBSTITUTE(SUBSTITUTE($R2377,"-",""),"_","")," ",""),SUBSTITUTE(SUBSTITUTE(SUBSTITUTE($D2377,"-",""),"_","")," ",""))),"OK","CHECK")))</f>
        <v/>
      </c>
      <c r="T2377" s="9" t="str">
        <f aca="false">IF($A2377="","",IF(OR($H2377="NOT IN SCHEMATIC",$I2377="MISMATCH",$J2377="MISMATCH",$P2377="MISMATCH",$M2377&lt;&gt;"OK"),"REVIEW","OK"))</f>
        <v/>
      </c>
      <c r="U2377" s="14"/>
      <c r="V2377" s="14"/>
      <c r="W2377" s="17"/>
      <c r="X2377" s="14"/>
    </row>
    <row r="2378" customFormat="false" ht="15" hidden="false" customHeight="false" outlineLevel="0" collapsed="false">
      <c r="A2378" s="9" t="str">
        <f aca="false">IF('3. Layout Parts'!$A2378="","",TRIM('3. Layout Parts'!$A2378))</f>
        <v/>
      </c>
      <c r="B2378" s="9" t="str">
        <f aca="false">IF($A2378="","",'3. Layout Parts'!$D2378)</f>
        <v/>
      </c>
      <c r="C2378" s="9" t="str">
        <f aca="false">IF($A2378="","",'3. Layout Parts'!$B2378)</f>
        <v/>
      </c>
      <c r="D2378" s="9" t="str">
        <f aca="false">IF($A2378="","",'3. Layout Parts'!$C2378)</f>
        <v/>
      </c>
      <c r="E2378" s="9" t="str">
        <f aca="false">IF($A2378="","",IFERROR(INDEX('2. Schematic Parts'!$B$2:$B$3001,MATCH($A2378,'2. Schematic Parts'!$A$2:$A$3001,0)),"NOT FOUND"))</f>
        <v/>
      </c>
      <c r="F2378" s="9" t="str">
        <f aca="false">IF($A2378="","",IFERROR(INDEX('2. Schematic Parts'!$C$2:$C$3001,MATCH($A2378,'2. Schematic Parts'!$A$2:$A$3001,0))&amp;"","NOT FOUND"))</f>
        <v/>
      </c>
      <c r="G2378" s="9" t="str">
        <f aca="false">IF($A2378="","",IFERROR(INDEX('2. Schematic Parts'!$D$2:$D$3001,MATCH($A2378,'2. Schematic Parts'!$A$2:$A$3001,0))&amp;"","NOT FOUND"))</f>
        <v/>
      </c>
      <c r="H2378" s="9" t="str">
        <f aca="false">IF($A2378="","",IF(COUNTIF('2. Schematic Parts'!$A$2:$A$3001,$A2378)=0,"NOT IN SCHEMATIC","OK"))</f>
        <v/>
      </c>
      <c r="I2378" s="9" t="str">
        <f aca="false">IF($A2378="","",IF($H2378="NOT IN SCHEMATIC","",IF(UPPER(TRIM($C2378))=UPPER(TRIM($E2378)),"OK","MISMATCH")))</f>
        <v/>
      </c>
      <c r="J2378" s="9" t="str">
        <f aca="false">IF($A2378="","",IF($H2378="NOT IN SCHEMATIC","",IF($F2378="","NO SCH DECAL",IF($D2378="","",IF(UPPER(TRIM($D2378))=UPPER(TRIM($F2378)),"OK","MISMATCH")))))</f>
        <v/>
      </c>
      <c r="K2378" s="16" t="str">
        <f aca="false">IF($A2378="","",SUMPRODUCT(--ISNUMBER(SEARCH(","&amp;TRIM($A2378)&amp;",",","&amp;SUBSTITUTE('1. Master BOM'!$D$2:$D$400," ","")&amp;","))))</f>
        <v/>
      </c>
      <c r="L2378" s="16" t="str">
        <f aca="false">IF($A2378="","",IF($K2378&lt;&gt;1,0,SUMPRODUCT(ISNUMBER(SEARCH(","&amp;TRIM($A2378)&amp;",",","&amp;SUBSTITUTE('1. Master BOM'!$D$2:$D$400," ","")&amp;","))*ROW('1. Master BOM'!$D$2:$D$400))))</f>
        <v/>
      </c>
      <c r="M2378" s="9" t="str">
        <f aca="false">IF($A2378="","",IF($K2378=0,"NOT IN BOM",IF($K2378&gt;1,"MULTIPLE BOM LINES","OK")))</f>
        <v/>
      </c>
      <c r="N2378" s="9" t="str">
        <f aca="false">IF($A2378="","",IF($L2378=0,"—",INDEX('1. Master BOM'!$A$1:$A$400,$L2378)))</f>
        <v/>
      </c>
      <c r="O2378" s="9" t="str">
        <f aca="false">IF($A2378="","",IF($L2378=0,"—",INDEX('1. Master BOM'!$B$1:$B$400,$L2378)))</f>
        <v/>
      </c>
      <c r="P2378" s="9" t="str">
        <f aca="false">IF($A2378="","",IF(OR($H2378="NOT IN SCHEMATIC",$O2378="—"),"",IF($G2378="","NO SCH PN",IF(UPPER(TRIM($G2378))=UPPER(TRIM($O2378)),"OK","MISMATCH"))))</f>
        <v/>
      </c>
      <c r="Q2378" s="9" t="str">
        <f aca="false">IF($A2378="","",IF($L2378=0,"—",INDEX('1. Master BOM'!$E$1:$E$400,$L2378)))</f>
        <v/>
      </c>
      <c r="R2378" s="9" t="str">
        <f aca="false">IF($A2378="","",IF($L2378=0,"—",IF(T(INDEX('1. Master BOM'!$F$1:$F$400,$L2378))="","(not set)",INDEX('1. Master BOM'!$F$1:$F$400,$L2378))))</f>
        <v/>
      </c>
      <c r="S2378" s="9" t="str">
        <f aca="false">IF($A2378="","",IF(OR($R2378="—",$R2378="(not set)",$D2378=""),"",IF(ISNUMBER(SEARCH(SUBSTITUTE(SUBSTITUTE(SUBSTITUTE($R2378,"-",""),"_","")," ",""),SUBSTITUTE(SUBSTITUTE(SUBSTITUTE($D2378,"-",""),"_","")," ",""))),"OK","CHECK")))</f>
        <v/>
      </c>
      <c r="T2378" s="9" t="str">
        <f aca="false">IF($A2378="","",IF(OR($H2378="NOT IN SCHEMATIC",$I2378="MISMATCH",$J2378="MISMATCH",$P2378="MISMATCH",$M2378&lt;&gt;"OK"),"REVIEW","OK"))</f>
        <v/>
      </c>
      <c r="U2378" s="14"/>
      <c r="V2378" s="14"/>
      <c r="W2378" s="17"/>
      <c r="X2378" s="14"/>
    </row>
    <row r="2379" customFormat="false" ht="15" hidden="false" customHeight="false" outlineLevel="0" collapsed="false">
      <c r="A2379" s="9" t="str">
        <f aca="false">IF('3. Layout Parts'!$A2379="","",TRIM('3. Layout Parts'!$A2379))</f>
        <v/>
      </c>
      <c r="B2379" s="9" t="str">
        <f aca="false">IF($A2379="","",'3. Layout Parts'!$D2379)</f>
        <v/>
      </c>
      <c r="C2379" s="9" t="str">
        <f aca="false">IF($A2379="","",'3. Layout Parts'!$B2379)</f>
        <v/>
      </c>
      <c r="D2379" s="9" t="str">
        <f aca="false">IF($A2379="","",'3. Layout Parts'!$C2379)</f>
        <v/>
      </c>
      <c r="E2379" s="9" t="str">
        <f aca="false">IF($A2379="","",IFERROR(INDEX('2. Schematic Parts'!$B$2:$B$3001,MATCH($A2379,'2. Schematic Parts'!$A$2:$A$3001,0)),"NOT FOUND"))</f>
        <v/>
      </c>
      <c r="F2379" s="9" t="str">
        <f aca="false">IF($A2379="","",IFERROR(INDEX('2. Schematic Parts'!$C$2:$C$3001,MATCH($A2379,'2. Schematic Parts'!$A$2:$A$3001,0))&amp;"","NOT FOUND"))</f>
        <v/>
      </c>
      <c r="G2379" s="9" t="str">
        <f aca="false">IF($A2379="","",IFERROR(INDEX('2. Schematic Parts'!$D$2:$D$3001,MATCH($A2379,'2. Schematic Parts'!$A$2:$A$3001,0))&amp;"","NOT FOUND"))</f>
        <v/>
      </c>
      <c r="H2379" s="9" t="str">
        <f aca="false">IF($A2379="","",IF(COUNTIF('2. Schematic Parts'!$A$2:$A$3001,$A2379)=0,"NOT IN SCHEMATIC","OK"))</f>
        <v/>
      </c>
      <c r="I2379" s="9" t="str">
        <f aca="false">IF($A2379="","",IF($H2379="NOT IN SCHEMATIC","",IF(UPPER(TRIM($C2379))=UPPER(TRIM($E2379)),"OK","MISMATCH")))</f>
        <v/>
      </c>
      <c r="J2379" s="9" t="str">
        <f aca="false">IF($A2379="","",IF($H2379="NOT IN SCHEMATIC","",IF($F2379="","NO SCH DECAL",IF($D2379="","",IF(UPPER(TRIM($D2379))=UPPER(TRIM($F2379)),"OK","MISMATCH")))))</f>
        <v/>
      </c>
      <c r="K2379" s="16" t="str">
        <f aca="false">IF($A2379="","",SUMPRODUCT(--ISNUMBER(SEARCH(","&amp;TRIM($A2379)&amp;",",","&amp;SUBSTITUTE('1. Master BOM'!$D$2:$D$400," ","")&amp;","))))</f>
        <v/>
      </c>
      <c r="L2379" s="16" t="str">
        <f aca="false">IF($A2379="","",IF($K2379&lt;&gt;1,0,SUMPRODUCT(ISNUMBER(SEARCH(","&amp;TRIM($A2379)&amp;",",","&amp;SUBSTITUTE('1. Master BOM'!$D$2:$D$400," ","")&amp;","))*ROW('1. Master BOM'!$D$2:$D$400))))</f>
        <v/>
      </c>
      <c r="M2379" s="9" t="str">
        <f aca="false">IF($A2379="","",IF($K2379=0,"NOT IN BOM",IF($K2379&gt;1,"MULTIPLE BOM LINES","OK")))</f>
        <v/>
      </c>
      <c r="N2379" s="9" t="str">
        <f aca="false">IF($A2379="","",IF($L2379=0,"—",INDEX('1. Master BOM'!$A$1:$A$400,$L2379)))</f>
        <v/>
      </c>
      <c r="O2379" s="9" t="str">
        <f aca="false">IF($A2379="","",IF($L2379=0,"—",INDEX('1. Master BOM'!$B$1:$B$400,$L2379)))</f>
        <v/>
      </c>
      <c r="P2379" s="9" t="str">
        <f aca="false">IF($A2379="","",IF(OR($H2379="NOT IN SCHEMATIC",$O2379="—"),"",IF($G2379="","NO SCH PN",IF(UPPER(TRIM($G2379))=UPPER(TRIM($O2379)),"OK","MISMATCH"))))</f>
        <v/>
      </c>
      <c r="Q2379" s="9" t="str">
        <f aca="false">IF($A2379="","",IF($L2379=0,"—",INDEX('1. Master BOM'!$E$1:$E$400,$L2379)))</f>
        <v/>
      </c>
      <c r="R2379" s="9" t="str">
        <f aca="false">IF($A2379="","",IF($L2379=0,"—",IF(T(INDEX('1. Master BOM'!$F$1:$F$400,$L2379))="","(not set)",INDEX('1. Master BOM'!$F$1:$F$400,$L2379))))</f>
        <v/>
      </c>
      <c r="S2379" s="9" t="str">
        <f aca="false">IF($A2379="","",IF(OR($R2379="—",$R2379="(not set)",$D2379=""),"",IF(ISNUMBER(SEARCH(SUBSTITUTE(SUBSTITUTE(SUBSTITUTE($R2379,"-",""),"_","")," ",""),SUBSTITUTE(SUBSTITUTE(SUBSTITUTE($D2379,"-",""),"_","")," ",""))),"OK","CHECK")))</f>
        <v/>
      </c>
      <c r="T2379" s="9" t="str">
        <f aca="false">IF($A2379="","",IF(OR($H2379="NOT IN SCHEMATIC",$I2379="MISMATCH",$J2379="MISMATCH",$P2379="MISMATCH",$M2379&lt;&gt;"OK"),"REVIEW","OK"))</f>
        <v/>
      </c>
      <c r="U2379" s="14"/>
      <c r="V2379" s="14"/>
      <c r="W2379" s="17"/>
      <c r="X2379" s="14"/>
    </row>
    <row r="2380" customFormat="false" ht="15" hidden="false" customHeight="false" outlineLevel="0" collapsed="false">
      <c r="A2380" s="9" t="str">
        <f aca="false">IF('3. Layout Parts'!$A2380="","",TRIM('3. Layout Parts'!$A2380))</f>
        <v/>
      </c>
      <c r="B2380" s="9" t="str">
        <f aca="false">IF($A2380="","",'3. Layout Parts'!$D2380)</f>
        <v/>
      </c>
      <c r="C2380" s="9" t="str">
        <f aca="false">IF($A2380="","",'3. Layout Parts'!$B2380)</f>
        <v/>
      </c>
      <c r="D2380" s="9" t="str">
        <f aca="false">IF($A2380="","",'3. Layout Parts'!$C2380)</f>
        <v/>
      </c>
      <c r="E2380" s="9" t="str">
        <f aca="false">IF($A2380="","",IFERROR(INDEX('2. Schematic Parts'!$B$2:$B$3001,MATCH($A2380,'2. Schematic Parts'!$A$2:$A$3001,0)),"NOT FOUND"))</f>
        <v/>
      </c>
      <c r="F2380" s="9" t="str">
        <f aca="false">IF($A2380="","",IFERROR(INDEX('2. Schematic Parts'!$C$2:$C$3001,MATCH($A2380,'2. Schematic Parts'!$A$2:$A$3001,0))&amp;"","NOT FOUND"))</f>
        <v/>
      </c>
      <c r="G2380" s="9" t="str">
        <f aca="false">IF($A2380="","",IFERROR(INDEX('2. Schematic Parts'!$D$2:$D$3001,MATCH($A2380,'2. Schematic Parts'!$A$2:$A$3001,0))&amp;"","NOT FOUND"))</f>
        <v/>
      </c>
      <c r="H2380" s="9" t="str">
        <f aca="false">IF($A2380="","",IF(COUNTIF('2. Schematic Parts'!$A$2:$A$3001,$A2380)=0,"NOT IN SCHEMATIC","OK"))</f>
        <v/>
      </c>
      <c r="I2380" s="9" t="str">
        <f aca="false">IF($A2380="","",IF($H2380="NOT IN SCHEMATIC","",IF(UPPER(TRIM($C2380))=UPPER(TRIM($E2380)),"OK","MISMATCH")))</f>
        <v/>
      </c>
      <c r="J2380" s="9" t="str">
        <f aca="false">IF($A2380="","",IF($H2380="NOT IN SCHEMATIC","",IF($F2380="","NO SCH DECAL",IF($D2380="","",IF(UPPER(TRIM($D2380))=UPPER(TRIM($F2380)),"OK","MISMATCH")))))</f>
        <v/>
      </c>
      <c r="K2380" s="16" t="str">
        <f aca="false">IF($A2380="","",SUMPRODUCT(--ISNUMBER(SEARCH(","&amp;TRIM($A2380)&amp;",",","&amp;SUBSTITUTE('1. Master BOM'!$D$2:$D$400," ","")&amp;","))))</f>
        <v/>
      </c>
      <c r="L2380" s="16" t="str">
        <f aca="false">IF($A2380="","",IF($K2380&lt;&gt;1,0,SUMPRODUCT(ISNUMBER(SEARCH(","&amp;TRIM($A2380)&amp;",",","&amp;SUBSTITUTE('1. Master BOM'!$D$2:$D$400," ","")&amp;","))*ROW('1. Master BOM'!$D$2:$D$400))))</f>
        <v/>
      </c>
      <c r="M2380" s="9" t="str">
        <f aca="false">IF($A2380="","",IF($K2380=0,"NOT IN BOM",IF($K2380&gt;1,"MULTIPLE BOM LINES","OK")))</f>
        <v/>
      </c>
      <c r="N2380" s="9" t="str">
        <f aca="false">IF($A2380="","",IF($L2380=0,"—",INDEX('1. Master BOM'!$A$1:$A$400,$L2380)))</f>
        <v/>
      </c>
      <c r="O2380" s="9" t="str">
        <f aca="false">IF($A2380="","",IF($L2380=0,"—",INDEX('1. Master BOM'!$B$1:$B$400,$L2380)))</f>
        <v/>
      </c>
      <c r="P2380" s="9" t="str">
        <f aca="false">IF($A2380="","",IF(OR($H2380="NOT IN SCHEMATIC",$O2380="—"),"",IF($G2380="","NO SCH PN",IF(UPPER(TRIM($G2380))=UPPER(TRIM($O2380)),"OK","MISMATCH"))))</f>
        <v/>
      </c>
      <c r="Q2380" s="9" t="str">
        <f aca="false">IF($A2380="","",IF($L2380=0,"—",INDEX('1. Master BOM'!$E$1:$E$400,$L2380)))</f>
        <v/>
      </c>
      <c r="R2380" s="9" t="str">
        <f aca="false">IF($A2380="","",IF($L2380=0,"—",IF(T(INDEX('1. Master BOM'!$F$1:$F$400,$L2380))="","(not set)",INDEX('1. Master BOM'!$F$1:$F$400,$L2380))))</f>
        <v/>
      </c>
      <c r="S2380" s="9" t="str">
        <f aca="false">IF($A2380="","",IF(OR($R2380="—",$R2380="(not set)",$D2380=""),"",IF(ISNUMBER(SEARCH(SUBSTITUTE(SUBSTITUTE(SUBSTITUTE($R2380,"-",""),"_","")," ",""),SUBSTITUTE(SUBSTITUTE(SUBSTITUTE($D2380,"-",""),"_","")," ",""))),"OK","CHECK")))</f>
        <v/>
      </c>
      <c r="T2380" s="9" t="str">
        <f aca="false">IF($A2380="","",IF(OR($H2380="NOT IN SCHEMATIC",$I2380="MISMATCH",$J2380="MISMATCH",$P2380="MISMATCH",$M2380&lt;&gt;"OK"),"REVIEW","OK"))</f>
        <v/>
      </c>
      <c r="U2380" s="14"/>
      <c r="V2380" s="14"/>
      <c r="W2380" s="17"/>
      <c r="X2380" s="14"/>
    </row>
    <row r="2381" customFormat="false" ht="15" hidden="false" customHeight="false" outlineLevel="0" collapsed="false">
      <c r="A2381" s="9" t="str">
        <f aca="false">IF('3. Layout Parts'!$A2381="","",TRIM('3. Layout Parts'!$A2381))</f>
        <v/>
      </c>
      <c r="B2381" s="9" t="str">
        <f aca="false">IF($A2381="","",'3. Layout Parts'!$D2381)</f>
        <v/>
      </c>
      <c r="C2381" s="9" t="str">
        <f aca="false">IF($A2381="","",'3. Layout Parts'!$B2381)</f>
        <v/>
      </c>
      <c r="D2381" s="9" t="str">
        <f aca="false">IF($A2381="","",'3. Layout Parts'!$C2381)</f>
        <v/>
      </c>
      <c r="E2381" s="9" t="str">
        <f aca="false">IF($A2381="","",IFERROR(INDEX('2. Schematic Parts'!$B$2:$B$3001,MATCH($A2381,'2. Schematic Parts'!$A$2:$A$3001,0)),"NOT FOUND"))</f>
        <v/>
      </c>
      <c r="F2381" s="9" t="str">
        <f aca="false">IF($A2381="","",IFERROR(INDEX('2. Schematic Parts'!$C$2:$C$3001,MATCH($A2381,'2. Schematic Parts'!$A$2:$A$3001,0))&amp;"","NOT FOUND"))</f>
        <v/>
      </c>
      <c r="G2381" s="9" t="str">
        <f aca="false">IF($A2381="","",IFERROR(INDEX('2. Schematic Parts'!$D$2:$D$3001,MATCH($A2381,'2. Schematic Parts'!$A$2:$A$3001,0))&amp;"","NOT FOUND"))</f>
        <v/>
      </c>
      <c r="H2381" s="9" t="str">
        <f aca="false">IF($A2381="","",IF(COUNTIF('2. Schematic Parts'!$A$2:$A$3001,$A2381)=0,"NOT IN SCHEMATIC","OK"))</f>
        <v/>
      </c>
      <c r="I2381" s="9" t="str">
        <f aca="false">IF($A2381="","",IF($H2381="NOT IN SCHEMATIC","",IF(UPPER(TRIM($C2381))=UPPER(TRIM($E2381)),"OK","MISMATCH")))</f>
        <v/>
      </c>
      <c r="J2381" s="9" t="str">
        <f aca="false">IF($A2381="","",IF($H2381="NOT IN SCHEMATIC","",IF($F2381="","NO SCH DECAL",IF($D2381="","",IF(UPPER(TRIM($D2381))=UPPER(TRIM($F2381)),"OK","MISMATCH")))))</f>
        <v/>
      </c>
      <c r="K2381" s="16" t="str">
        <f aca="false">IF($A2381="","",SUMPRODUCT(--ISNUMBER(SEARCH(","&amp;TRIM($A2381)&amp;",",","&amp;SUBSTITUTE('1. Master BOM'!$D$2:$D$400," ","")&amp;","))))</f>
        <v/>
      </c>
      <c r="L2381" s="16" t="str">
        <f aca="false">IF($A2381="","",IF($K2381&lt;&gt;1,0,SUMPRODUCT(ISNUMBER(SEARCH(","&amp;TRIM($A2381)&amp;",",","&amp;SUBSTITUTE('1. Master BOM'!$D$2:$D$400," ","")&amp;","))*ROW('1. Master BOM'!$D$2:$D$400))))</f>
        <v/>
      </c>
      <c r="M2381" s="9" t="str">
        <f aca="false">IF($A2381="","",IF($K2381=0,"NOT IN BOM",IF($K2381&gt;1,"MULTIPLE BOM LINES","OK")))</f>
        <v/>
      </c>
      <c r="N2381" s="9" t="str">
        <f aca="false">IF($A2381="","",IF($L2381=0,"—",INDEX('1. Master BOM'!$A$1:$A$400,$L2381)))</f>
        <v/>
      </c>
      <c r="O2381" s="9" t="str">
        <f aca="false">IF($A2381="","",IF($L2381=0,"—",INDEX('1. Master BOM'!$B$1:$B$400,$L2381)))</f>
        <v/>
      </c>
      <c r="P2381" s="9" t="str">
        <f aca="false">IF($A2381="","",IF(OR($H2381="NOT IN SCHEMATIC",$O2381="—"),"",IF($G2381="","NO SCH PN",IF(UPPER(TRIM($G2381))=UPPER(TRIM($O2381)),"OK","MISMATCH"))))</f>
        <v/>
      </c>
      <c r="Q2381" s="9" t="str">
        <f aca="false">IF($A2381="","",IF($L2381=0,"—",INDEX('1. Master BOM'!$E$1:$E$400,$L2381)))</f>
        <v/>
      </c>
      <c r="R2381" s="9" t="str">
        <f aca="false">IF($A2381="","",IF($L2381=0,"—",IF(T(INDEX('1. Master BOM'!$F$1:$F$400,$L2381))="","(not set)",INDEX('1. Master BOM'!$F$1:$F$400,$L2381))))</f>
        <v/>
      </c>
      <c r="S2381" s="9" t="str">
        <f aca="false">IF($A2381="","",IF(OR($R2381="—",$R2381="(not set)",$D2381=""),"",IF(ISNUMBER(SEARCH(SUBSTITUTE(SUBSTITUTE(SUBSTITUTE($R2381,"-",""),"_","")," ",""),SUBSTITUTE(SUBSTITUTE(SUBSTITUTE($D2381,"-",""),"_","")," ",""))),"OK","CHECK")))</f>
        <v/>
      </c>
      <c r="T2381" s="9" t="str">
        <f aca="false">IF($A2381="","",IF(OR($H2381="NOT IN SCHEMATIC",$I2381="MISMATCH",$J2381="MISMATCH",$P2381="MISMATCH",$M2381&lt;&gt;"OK"),"REVIEW","OK"))</f>
        <v/>
      </c>
      <c r="U2381" s="14"/>
      <c r="V2381" s="14"/>
      <c r="W2381" s="17"/>
      <c r="X2381" s="14"/>
    </row>
    <row r="2382" customFormat="false" ht="15" hidden="false" customHeight="false" outlineLevel="0" collapsed="false">
      <c r="A2382" s="9" t="str">
        <f aca="false">IF('3. Layout Parts'!$A2382="","",TRIM('3. Layout Parts'!$A2382))</f>
        <v/>
      </c>
      <c r="B2382" s="9" t="str">
        <f aca="false">IF($A2382="","",'3. Layout Parts'!$D2382)</f>
        <v/>
      </c>
      <c r="C2382" s="9" t="str">
        <f aca="false">IF($A2382="","",'3. Layout Parts'!$B2382)</f>
        <v/>
      </c>
      <c r="D2382" s="9" t="str">
        <f aca="false">IF($A2382="","",'3. Layout Parts'!$C2382)</f>
        <v/>
      </c>
      <c r="E2382" s="9" t="str">
        <f aca="false">IF($A2382="","",IFERROR(INDEX('2. Schematic Parts'!$B$2:$B$3001,MATCH($A2382,'2. Schematic Parts'!$A$2:$A$3001,0)),"NOT FOUND"))</f>
        <v/>
      </c>
      <c r="F2382" s="9" t="str">
        <f aca="false">IF($A2382="","",IFERROR(INDEX('2. Schematic Parts'!$C$2:$C$3001,MATCH($A2382,'2. Schematic Parts'!$A$2:$A$3001,0))&amp;"","NOT FOUND"))</f>
        <v/>
      </c>
      <c r="G2382" s="9" t="str">
        <f aca="false">IF($A2382="","",IFERROR(INDEX('2. Schematic Parts'!$D$2:$D$3001,MATCH($A2382,'2. Schematic Parts'!$A$2:$A$3001,0))&amp;"","NOT FOUND"))</f>
        <v/>
      </c>
      <c r="H2382" s="9" t="str">
        <f aca="false">IF($A2382="","",IF(COUNTIF('2. Schematic Parts'!$A$2:$A$3001,$A2382)=0,"NOT IN SCHEMATIC","OK"))</f>
        <v/>
      </c>
      <c r="I2382" s="9" t="str">
        <f aca="false">IF($A2382="","",IF($H2382="NOT IN SCHEMATIC","",IF(UPPER(TRIM($C2382))=UPPER(TRIM($E2382)),"OK","MISMATCH")))</f>
        <v/>
      </c>
      <c r="J2382" s="9" t="str">
        <f aca="false">IF($A2382="","",IF($H2382="NOT IN SCHEMATIC","",IF($F2382="","NO SCH DECAL",IF($D2382="","",IF(UPPER(TRIM($D2382))=UPPER(TRIM($F2382)),"OK","MISMATCH")))))</f>
        <v/>
      </c>
      <c r="K2382" s="16" t="str">
        <f aca="false">IF($A2382="","",SUMPRODUCT(--ISNUMBER(SEARCH(","&amp;TRIM($A2382)&amp;",",","&amp;SUBSTITUTE('1. Master BOM'!$D$2:$D$400," ","")&amp;","))))</f>
        <v/>
      </c>
      <c r="L2382" s="16" t="str">
        <f aca="false">IF($A2382="","",IF($K2382&lt;&gt;1,0,SUMPRODUCT(ISNUMBER(SEARCH(","&amp;TRIM($A2382)&amp;",",","&amp;SUBSTITUTE('1. Master BOM'!$D$2:$D$400," ","")&amp;","))*ROW('1. Master BOM'!$D$2:$D$400))))</f>
        <v/>
      </c>
      <c r="M2382" s="9" t="str">
        <f aca="false">IF($A2382="","",IF($K2382=0,"NOT IN BOM",IF($K2382&gt;1,"MULTIPLE BOM LINES","OK")))</f>
        <v/>
      </c>
      <c r="N2382" s="9" t="str">
        <f aca="false">IF($A2382="","",IF($L2382=0,"—",INDEX('1. Master BOM'!$A$1:$A$400,$L2382)))</f>
        <v/>
      </c>
      <c r="O2382" s="9" t="str">
        <f aca="false">IF($A2382="","",IF($L2382=0,"—",INDEX('1. Master BOM'!$B$1:$B$400,$L2382)))</f>
        <v/>
      </c>
      <c r="P2382" s="9" t="str">
        <f aca="false">IF($A2382="","",IF(OR($H2382="NOT IN SCHEMATIC",$O2382="—"),"",IF($G2382="","NO SCH PN",IF(UPPER(TRIM($G2382))=UPPER(TRIM($O2382)),"OK","MISMATCH"))))</f>
        <v/>
      </c>
      <c r="Q2382" s="9" t="str">
        <f aca="false">IF($A2382="","",IF($L2382=0,"—",INDEX('1. Master BOM'!$E$1:$E$400,$L2382)))</f>
        <v/>
      </c>
      <c r="R2382" s="9" t="str">
        <f aca="false">IF($A2382="","",IF($L2382=0,"—",IF(T(INDEX('1. Master BOM'!$F$1:$F$400,$L2382))="","(not set)",INDEX('1. Master BOM'!$F$1:$F$400,$L2382))))</f>
        <v/>
      </c>
      <c r="S2382" s="9" t="str">
        <f aca="false">IF($A2382="","",IF(OR($R2382="—",$R2382="(not set)",$D2382=""),"",IF(ISNUMBER(SEARCH(SUBSTITUTE(SUBSTITUTE(SUBSTITUTE($R2382,"-",""),"_","")," ",""),SUBSTITUTE(SUBSTITUTE(SUBSTITUTE($D2382,"-",""),"_","")," ",""))),"OK","CHECK")))</f>
        <v/>
      </c>
      <c r="T2382" s="9" t="str">
        <f aca="false">IF($A2382="","",IF(OR($H2382="NOT IN SCHEMATIC",$I2382="MISMATCH",$J2382="MISMATCH",$P2382="MISMATCH",$M2382&lt;&gt;"OK"),"REVIEW","OK"))</f>
        <v/>
      </c>
      <c r="U2382" s="14"/>
      <c r="V2382" s="14"/>
      <c r="W2382" s="17"/>
      <c r="X2382" s="14"/>
    </row>
    <row r="2383" customFormat="false" ht="15" hidden="false" customHeight="false" outlineLevel="0" collapsed="false">
      <c r="A2383" s="9" t="str">
        <f aca="false">IF('3. Layout Parts'!$A2383="","",TRIM('3. Layout Parts'!$A2383))</f>
        <v/>
      </c>
      <c r="B2383" s="9" t="str">
        <f aca="false">IF($A2383="","",'3. Layout Parts'!$D2383)</f>
        <v/>
      </c>
      <c r="C2383" s="9" t="str">
        <f aca="false">IF($A2383="","",'3. Layout Parts'!$B2383)</f>
        <v/>
      </c>
      <c r="D2383" s="9" t="str">
        <f aca="false">IF($A2383="","",'3. Layout Parts'!$C2383)</f>
        <v/>
      </c>
      <c r="E2383" s="9" t="str">
        <f aca="false">IF($A2383="","",IFERROR(INDEX('2. Schematic Parts'!$B$2:$B$3001,MATCH($A2383,'2. Schematic Parts'!$A$2:$A$3001,0)),"NOT FOUND"))</f>
        <v/>
      </c>
      <c r="F2383" s="9" t="str">
        <f aca="false">IF($A2383="","",IFERROR(INDEX('2. Schematic Parts'!$C$2:$C$3001,MATCH($A2383,'2. Schematic Parts'!$A$2:$A$3001,0))&amp;"","NOT FOUND"))</f>
        <v/>
      </c>
      <c r="G2383" s="9" t="str">
        <f aca="false">IF($A2383="","",IFERROR(INDEX('2. Schematic Parts'!$D$2:$D$3001,MATCH($A2383,'2. Schematic Parts'!$A$2:$A$3001,0))&amp;"","NOT FOUND"))</f>
        <v/>
      </c>
      <c r="H2383" s="9" t="str">
        <f aca="false">IF($A2383="","",IF(COUNTIF('2. Schematic Parts'!$A$2:$A$3001,$A2383)=0,"NOT IN SCHEMATIC","OK"))</f>
        <v/>
      </c>
      <c r="I2383" s="9" t="str">
        <f aca="false">IF($A2383="","",IF($H2383="NOT IN SCHEMATIC","",IF(UPPER(TRIM($C2383))=UPPER(TRIM($E2383)),"OK","MISMATCH")))</f>
        <v/>
      </c>
      <c r="J2383" s="9" t="str">
        <f aca="false">IF($A2383="","",IF($H2383="NOT IN SCHEMATIC","",IF($F2383="","NO SCH DECAL",IF($D2383="","",IF(UPPER(TRIM($D2383))=UPPER(TRIM($F2383)),"OK","MISMATCH")))))</f>
        <v/>
      </c>
      <c r="K2383" s="16" t="str">
        <f aca="false">IF($A2383="","",SUMPRODUCT(--ISNUMBER(SEARCH(","&amp;TRIM($A2383)&amp;",",","&amp;SUBSTITUTE('1. Master BOM'!$D$2:$D$400," ","")&amp;","))))</f>
        <v/>
      </c>
      <c r="L2383" s="16" t="str">
        <f aca="false">IF($A2383="","",IF($K2383&lt;&gt;1,0,SUMPRODUCT(ISNUMBER(SEARCH(","&amp;TRIM($A2383)&amp;",",","&amp;SUBSTITUTE('1. Master BOM'!$D$2:$D$400," ","")&amp;","))*ROW('1. Master BOM'!$D$2:$D$400))))</f>
        <v/>
      </c>
      <c r="M2383" s="9" t="str">
        <f aca="false">IF($A2383="","",IF($K2383=0,"NOT IN BOM",IF($K2383&gt;1,"MULTIPLE BOM LINES","OK")))</f>
        <v/>
      </c>
      <c r="N2383" s="9" t="str">
        <f aca="false">IF($A2383="","",IF($L2383=0,"—",INDEX('1. Master BOM'!$A$1:$A$400,$L2383)))</f>
        <v/>
      </c>
      <c r="O2383" s="9" t="str">
        <f aca="false">IF($A2383="","",IF($L2383=0,"—",INDEX('1. Master BOM'!$B$1:$B$400,$L2383)))</f>
        <v/>
      </c>
      <c r="P2383" s="9" t="str">
        <f aca="false">IF($A2383="","",IF(OR($H2383="NOT IN SCHEMATIC",$O2383="—"),"",IF($G2383="","NO SCH PN",IF(UPPER(TRIM($G2383))=UPPER(TRIM($O2383)),"OK","MISMATCH"))))</f>
        <v/>
      </c>
      <c r="Q2383" s="9" t="str">
        <f aca="false">IF($A2383="","",IF($L2383=0,"—",INDEX('1. Master BOM'!$E$1:$E$400,$L2383)))</f>
        <v/>
      </c>
      <c r="R2383" s="9" t="str">
        <f aca="false">IF($A2383="","",IF($L2383=0,"—",IF(T(INDEX('1. Master BOM'!$F$1:$F$400,$L2383))="","(not set)",INDEX('1. Master BOM'!$F$1:$F$400,$L2383))))</f>
        <v/>
      </c>
      <c r="S2383" s="9" t="str">
        <f aca="false">IF($A2383="","",IF(OR($R2383="—",$R2383="(not set)",$D2383=""),"",IF(ISNUMBER(SEARCH(SUBSTITUTE(SUBSTITUTE(SUBSTITUTE($R2383,"-",""),"_","")," ",""),SUBSTITUTE(SUBSTITUTE(SUBSTITUTE($D2383,"-",""),"_","")," ",""))),"OK","CHECK")))</f>
        <v/>
      </c>
      <c r="T2383" s="9" t="str">
        <f aca="false">IF($A2383="","",IF(OR($H2383="NOT IN SCHEMATIC",$I2383="MISMATCH",$J2383="MISMATCH",$P2383="MISMATCH",$M2383&lt;&gt;"OK"),"REVIEW","OK"))</f>
        <v/>
      </c>
      <c r="U2383" s="14"/>
      <c r="V2383" s="14"/>
      <c r="W2383" s="17"/>
      <c r="X2383" s="14"/>
    </row>
    <row r="2384" customFormat="false" ht="15" hidden="false" customHeight="false" outlineLevel="0" collapsed="false">
      <c r="A2384" s="9" t="str">
        <f aca="false">IF('3. Layout Parts'!$A2384="","",TRIM('3. Layout Parts'!$A2384))</f>
        <v/>
      </c>
      <c r="B2384" s="9" t="str">
        <f aca="false">IF($A2384="","",'3. Layout Parts'!$D2384)</f>
        <v/>
      </c>
      <c r="C2384" s="9" t="str">
        <f aca="false">IF($A2384="","",'3. Layout Parts'!$B2384)</f>
        <v/>
      </c>
      <c r="D2384" s="9" t="str">
        <f aca="false">IF($A2384="","",'3. Layout Parts'!$C2384)</f>
        <v/>
      </c>
      <c r="E2384" s="9" t="str">
        <f aca="false">IF($A2384="","",IFERROR(INDEX('2. Schematic Parts'!$B$2:$B$3001,MATCH($A2384,'2. Schematic Parts'!$A$2:$A$3001,0)),"NOT FOUND"))</f>
        <v/>
      </c>
      <c r="F2384" s="9" t="str">
        <f aca="false">IF($A2384="","",IFERROR(INDEX('2. Schematic Parts'!$C$2:$C$3001,MATCH($A2384,'2. Schematic Parts'!$A$2:$A$3001,0))&amp;"","NOT FOUND"))</f>
        <v/>
      </c>
      <c r="G2384" s="9" t="str">
        <f aca="false">IF($A2384="","",IFERROR(INDEX('2. Schematic Parts'!$D$2:$D$3001,MATCH($A2384,'2. Schematic Parts'!$A$2:$A$3001,0))&amp;"","NOT FOUND"))</f>
        <v/>
      </c>
      <c r="H2384" s="9" t="str">
        <f aca="false">IF($A2384="","",IF(COUNTIF('2. Schematic Parts'!$A$2:$A$3001,$A2384)=0,"NOT IN SCHEMATIC","OK"))</f>
        <v/>
      </c>
      <c r="I2384" s="9" t="str">
        <f aca="false">IF($A2384="","",IF($H2384="NOT IN SCHEMATIC","",IF(UPPER(TRIM($C2384))=UPPER(TRIM($E2384)),"OK","MISMATCH")))</f>
        <v/>
      </c>
      <c r="J2384" s="9" t="str">
        <f aca="false">IF($A2384="","",IF($H2384="NOT IN SCHEMATIC","",IF($F2384="","NO SCH DECAL",IF($D2384="","",IF(UPPER(TRIM($D2384))=UPPER(TRIM($F2384)),"OK","MISMATCH")))))</f>
        <v/>
      </c>
      <c r="K2384" s="16" t="str">
        <f aca="false">IF($A2384="","",SUMPRODUCT(--ISNUMBER(SEARCH(","&amp;TRIM($A2384)&amp;",",","&amp;SUBSTITUTE('1. Master BOM'!$D$2:$D$400," ","")&amp;","))))</f>
        <v/>
      </c>
      <c r="L2384" s="16" t="str">
        <f aca="false">IF($A2384="","",IF($K2384&lt;&gt;1,0,SUMPRODUCT(ISNUMBER(SEARCH(","&amp;TRIM($A2384)&amp;",",","&amp;SUBSTITUTE('1. Master BOM'!$D$2:$D$400," ","")&amp;","))*ROW('1. Master BOM'!$D$2:$D$400))))</f>
        <v/>
      </c>
      <c r="M2384" s="9" t="str">
        <f aca="false">IF($A2384="","",IF($K2384=0,"NOT IN BOM",IF($K2384&gt;1,"MULTIPLE BOM LINES","OK")))</f>
        <v/>
      </c>
      <c r="N2384" s="9" t="str">
        <f aca="false">IF($A2384="","",IF($L2384=0,"—",INDEX('1. Master BOM'!$A$1:$A$400,$L2384)))</f>
        <v/>
      </c>
      <c r="O2384" s="9" t="str">
        <f aca="false">IF($A2384="","",IF($L2384=0,"—",INDEX('1. Master BOM'!$B$1:$B$400,$L2384)))</f>
        <v/>
      </c>
      <c r="P2384" s="9" t="str">
        <f aca="false">IF($A2384="","",IF(OR($H2384="NOT IN SCHEMATIC",$O2384="—"),"",IF($G2384="","NO SCH PN",IF(UPPER(TRIM($G2384))=UPPER(TRIM($O2384)),"OK","MISMATCH"))))</f>
        <v/>
      </c>
      <c r="Q2384" s="9" t="str">
        <f aca="false">IF($A2384="","",IF($L2384=0,"—",INDEX('1. Master BOM'!$E$1:$E$400,$L2384)))</f>
        <v/>
      </c>
      <c r="R2384" s="9" t="str">
        <f aca="false">IF($A2384="","",IF($L2384=0,"—",IF(T(INDEX('1. Master BOM'!$F$1:$F$400,$L2384))="","(not set)",INDEX('1. Master BOM'!$F$1:$F$400,$L2384))))</f>
        <v/>
      </c>
      <c r="S2384" s="9" t="str">
        <f aca="false">IF($A2384="","",IF(OR($R2384="—",$R2384="(not set)",$D2384=""),"",IF(ISNUMBER(SEARCH(SUBSTITUTE(SUBSTITUTE(SUBSTITUTE($R2384,"-",""),"_","")," ",""),SUBSTITUTE(SUBSTITUTE(SUBSTITUTE($D2384,"-",""),"_","")," ",""))),"OK","CHECK")))</f>
        <v/>
      </c>
      <c r="T2384" s="9" t="str">
        <f aca="false">IF($A2384="","",IF(OR($H2384="NOT IN SCHEMATIC",$I2384="MISMATCH",$J2384="MISMATCH",$P2384="MISMATCH",$M2384&lt;&gt;"OK"),"REVIEW","OK"))</f>
        <v/>
      </c>
      <c r="U2384" s="14"/>
      <c r="V2384" s="14"/>
      <c r="W2384" s="17"/>
      <c r="X2384" s="14"/>
    </row>
    <row r="2385" customFormat="false" ht="15" hidden="false" customHeight="false" outlineLevel="0" collapsed="false">
      <c r="A2385" s="9" t="str">
        <f aca="false">IF('3. Layout Parts'!$A2385="","",TRIM('3. Layout Parts'!$A2385))</f>
        <v/>
      </c>
      <c r="B2385" s="9" t="str">
        <f aca="false">IF($A2385="","",'3. Layout Parts'!$D2385)</f>
        <v/>
      </c>
      <c r="C2385" s="9" t="str">
        <f aca="false">IF($A2385="","",'3. Layout Parts'!$B2385)</f>
        <v/>
      </c>
      <c r="D2385" s="9" t="str">
        <f aca="false">IF($A2385="","",'3. Layout Parts'!$C2385)</f>
        <v/>
      </c>
      <c r="E2385" s="9" t="str">
        <f aca="false">IF($A2385="","",IFERROR(INDEX('2. Schematic Parts'!$B$2:$B$3001,MATCH($A2385,'2. Schematic Parts'!$A$2:$A$3001,0)),"NOT FOUND"))</f>
        <v/>
      </c>
      <c r="F2385" s="9" t="str">
        <f aca="false">IF($A2385="","",IFERROR(INDEX('2. Schematic Parts'!$C$2:$C$3001,MATCH($A2385,'2. Schematic Parts'!$A$2:$A$3001,0))&amp;"","NOT FOUND"))</f>
        <v/>
      </c>
      <c r="G2385" s="9" t="str">
        <f aca="false">IF($A2385="","",IFERROR(INDEX('2. Schematic Parts'!$D$2:$D$3001,MATCH($A2385,'2. Schematic Parts'!$A$2:$A$3001,0))&amp;"","NOT FOUND"))</f>
        <v/>
      </c>
      <c r="H2385" s="9" t="str">
        <f aca="false">IF($A2385="","",IF(COUNTIF('2. Schematic Parts'!$A$2:$A$3001,$A2385)=0,"NOT IN SCHEMATIC","OK"))</f>
        <v/>
      </c>
      <c r="I2385" s="9" t="str">
        <f aca="false">IF($A2385="","",IF($H2385="NOT IN SCHEMATIC","",IF(UPPER(TRIM($C2385))=UPPER(TRIM($E2385)),"OK","MISMATCH")))</f>
        <v/>
      </c>
      <c r="J2385" s="9" t="str">
        <f aca="false">IF($A2385="","",IF($H2385="NOT IN SCHEMATIC","",IF($F2385="","NO SCH DECAL",IF($D2385="","",IF(UPPER(TRIM($D2385))=UPPER(TRIM($F2385)),"OK","MISMATCH")))))</f>
        <v/>
      </c>
      <c r="K2385" s="16" t="str">
        <f aca="false">IF($A2385="","",SUMPRODUCT(--ISNUMBER(SEARCH(","&amp;TRIM($A2385)&amp;",",","&amp;SUBSTITUTE('1. Master BOM'!$D$2:$D$400," ","")&amp;","))))</f>
        <v/>
      </c>
      <c r="L2385" s="16" t="str">
        <f aca="false">IF($A2385="","",IF($K2385&lt;&gt;1,0,SUMPRODUCT(ISNUMBER(SEARCH(","&amp;TRIM($A2385)&amp;",",","&amp;SUBSTITUTE('1. Master BOM'!$D$2:$D$400," ","")&amp;","))*ROW('1. Master BOM'!$D$2:$D$400))))</f>
        <v/>
      </c>
      <c r="M2385" s="9" t="str">
        <f aca="false">IF($A2385="","",IF($K2385=0,"NOT IN BOM",IF($K2385&gt;1,"MULTIPLE BOM LINES","OK")))</f>
        <v/>
      </c>
      <c r="N2385" s="9" t="str">
        <f aca="false">IF($A2385="","",IF($L2385=0,"—",INDEX('1. Master BOM'!$A$1:$A$400,$L2385)))</f>
        <v/>
      </c>
      <c r="O2385" s="9" t="str">
        <f aca="false">IF($A2385="","",IF($L2385=0,"—",INDEX('1. Master BOM'!$B$1:$B$400,$L2385)))</f>
        <v/>
      </c>
      <c r="P2385" s="9" t="str">
        <f aca="false">IF($A2385="","",IF(OR($H2385="NOT IN SCHEMATIC",$O2385="—"),"",IF($G2385="","NO SCH PN",IF(UPPER(TRIM($G2385))=UPPER(TRIM($O2385)),"OK","MISMATCH"))))</f>
        <v/>
      </c>
      <c r="Q2385" s="9" t="str">
        <f aca="false">IF($A2385="","",IF($L2385=0,"—",INDEX('1. Master BOM'!$E$1:$E$400,$L2385)))</f>
        <v/>
      </c>
      <c r="R2385" s="9" t="str">
        <f aca="false">IF($A2385="","",IF($L2385=0,"—",IF(T(INDEX('1. Master BOM'!$F$1:$F$400,$L2385))="","(not set)",INDEX('1. Master BOM'!$F$1:$F$400,$L2385))))</f>
        <v/>
      </c>
      <c r="S2385" s="9" t="str">
        <f aca="false">IF($A2385="","",IF(OR($R2385="—",$R2385="(not set)",$D2385=""),"",IF(ISNUMBER(SEARCH(SUBSTITUTE(SUBSTITUTE(SUBSTITUTE($R2385,"-",""),"_","")," ",""),SUBSTITUTE(SUBSTITUTE(SUBSTITUTE($D2385,"-",""),"_","")," ",""))),"OK","CHECK")))</f>
        <v/>
      </c>
      <c r="T2385" s="9" t="str">
        <f aca="false">IF($A2385="","",IF(OR($H2385="NOT IN SCHEMATIC",$I2385="MISMATCH",$J2385="MISMATCH",$P2385="MISMATCH",$M2385&lt;&gt;"OK"),"REVIEW","OK"))</f>
        <v/>
      </c>
      <c r="U2385" s="14"/>
      <c r="V2385" s="14"/>
      <c r="W2385" s="17"/>
      <c r="X2385" s="14"/>
    </row>
    <row r="2386" customFormat="false" ht="15" hidden="false" customHeight="false" outlineLevel="0" collapsed="false">
      <c r="A2386" s="9" t="str">
        <f aca="false">IF('3. Layout Parts'!$A2386="","",TRIM('3. Layout Parts'!$A2386))</f>
        <v/>
      </c>
      <c r="B2386" s="9" t="str">
        <f aca="false">IF($A2386="","",'3. Layout Parts'!$D2386)</f>
        <v/>
      </c>
      <c r="C2386" s="9" t="str">
        <f aca="false">IF($A2386="","",'3. Layout Parts'!$B2386)</f>
        <v/>
      </c>
      <c r="D2386" s="9" t="str">
        <f aca="false">IF($A2386="","",'3. Layout Parts'!$C2386)</f>
        <v/>
      </c>
      <c r="E2386" s="9" t="str">
        <f aca="false">IF($A2386="","",IFERROR(INDEX('2. Schematic Parts'!$B$2:$B$3001,MATCH($A2386,'2. Schematic Parts'!$A$2:$A$3001,0)),"NOT FOUND"))</f>
        <v/>
      </c>
      <c r="F2386" s="9" t="str">
        <f aca="false">IF($A2386="","",IFERROR(INDEX('2. Schematic Parts'!$C$2:$C$3001,MATCH($A2386,'2. Schematic Parts'!$A$2:$A$3001,0))&amp;"","NOT FOUND"))</f>
        <v/>
      </c>
      <c r="G2386" s="9" t="str">
        <f aca="false">IF($A2386="","",IFERROR(INDEX('2. Schematic Parts'!$D$2:$D$3001,MATCH($A2386,'2. Schematic Parts'!$A$2:$A$3001,0))&amp;"","NOT FOUND"))</f>
        <v/>
      </c>
      <c r="H2386" s="9" t="str">
        <f aca="false">IF($A2386="","",IF(COUNTIF('2. Schematic Parts'!$A$2:$A$3001,$A2386)=0,"NOT IN SCHEMATIC","OK"))</f>
        <v/>
      </c>
      <c r="I2386" s="9" t="str">
        <f aca="false">IF($A2386="","",IF($H2386="NOT IN SCHEMATIC","",IF(UPPER(TRIM($C2386))=UPPER(TRIM($E2386)),"OK","MISMATCH")))</f>
        <v/>
      </c>
      <c r="J2386" s="9" t="str">
        <f aca="false">IF($A2386="","",IF($H2386="NOT IN SCHEMATIC","",IF($F2386="","NO SCH DECAL",IF($D2386="","",IF(UPPER(TRIM($D2386))=UPPER(TRIM($F2386)),"OK","MISMATCH")))))</f>
        <v/>
      </c>
      <c r="K2386" s="16" t="str">
        <f aca="false">IF($A2386="","",SUMPRODUCT(--ISNUMBER(SEARCH(","&amp;TRIM($A2386)&amp;",",","&amp;SUBSTITUTE('1. Master BOM'!$D$2:$D$400," ","")&amp;","))))</f>
        <v/>
      </c>
      <c r="L2386" s="16" t="str">
        <f aca="false">IF($A2386="","",IF($K2386&lt;&gt;1,0,SUMPRODUCT(ISNUMBER(SEARCH(","&amp;TRIM($A2386)&amp;",",","&amp;SUBSTITUTE('1. Master BOM'!$D$2:$D$400," ","")&amp;","))*ROW('1. Master BOM'!$D$2:$D$400))))</f>
        <v/>
      </c>
      <c r="M2386" s="9" t="str">
        <f aca="false">IF($A2386="","",IF($K2386=0,"NOT IN BOM",IF($K2386&gt;1,"MULTIPLE BOM LINES","OK")))</f>
        <v/>
      </c>
      <c r="N2386" s="9" t="str">
        <f aca="false">IF($A2386="","",IF($L2386=0,"—",INDEX('1. Master BOM'!$A$1:$A$400,$L2386)))</f>
        <v/>
      </c>
      <c r="O2386" s="9" t="str">
        <f aca="false">IF($A2386="","",IF($L2386=0,"—",INDEX('1. Master BOM'!$B$1:$B$400,$L2386)))</f>
        <v/>
      </c>
      <c r="P2386" s="9" t="str">
        <f aca="false">IF($A2386="","",IF(OR($H2386="NOT IN SCHEMATIC",$O2386="—"),"",IF($G2386="","NO SCH PN",IF(UPPER(TRIM($G2386))=UPPER(TRIM($O2386)),"OK","MISMATCH"))))</f>
        <v/>
      </c>
      <c r="Q2386" s="9" t="str">
        <f aca="false">IF($A2386="","",IF($L2386=0,"—",INDEX('1. Master BOM'!$E$1:$E$400,$L2386)))</f>
        <v/>
      </c>
      <c r="R2386" s="9" t="str">
        <f aca="false">IF($A2386="","",IF($L2386=0,"—",IF(T(INDEX('1. Master BOM'!$F$1:$F$400,$L2386))="","(not set)",INDEX('1. Master BOM'!$F$1:$F$400,$L2386))))</f>
        <v/>
      </c>
      <c r="S2386" s="9" t="str">
        <f aca="false">IF($A2386="","",IF(OR($R2386="—",$R2386="(not set)",$D2386=""),"",IF(ISNUMBER(SEARCH(SUBSTITUTE(SUBSTITUTE(SUBSTITUTE($R2386,"-",""),"_","")," ",""),SUBSTITUTE(SUBSTITUTE(SUBSTITUTE($D2386,"-",""),"_","")," ",""))),"OK","CHECK")))</f>
        <v/>
      </c>
      <c r="T2386" s="9" t="str">
        <f aca="false">IF($A2386="","",IF(OR($H2386="NOT IN SCHEMATIC",$I2386="MISMATCH",$J2386="MISMATCH",$P2386="MISMATCH",$M2386&lt;&gt;"OK"),"REVIEW","OK"))</f>
        <v/>
      </c>
      <c r="U2386" s="14"/>
      <c r="V2386" s="14"/>
      <c r="W2386" s="17"/>
      <c r="X2386" s="14"/>
    </row>
    <row r="2387" customFormat="false" ht="15" hidden="false" customHeight="false" outlineLevel="0" collapsed="false">
      <c r="A2387" s="9" t="str">
        <f aca="false">IF('3. Layout Parts'!$A2387="","",TRIM('3. Layout Parts'!$A2387))</f>
        <v/>
      </c>
      <c r="B2387" s="9" t="str">
        <f aca="false">IF($A2387="","",'3. Layout Parts'!$D2387)</f>
        <v/>
      </c>
      <c r="C2387" s="9" t="str">
        <f aca="false">IF($A2387="","",'3. Layout Parts'!$B2387)</f>
        <v/>
      </c>
      <c r="D2387" s="9" t="str">
        <f aca="false">IF($A2387="","",'3. Layout Parts'!$C2387)</f>
        <v/>
      </c>
      <c r="E2387" s="9" t="str">
        <f aca="false">IF($A2387="","",IFERROR(INDEX('2. Schematic Parts'!$B$2:$B$3001,MATCH($A2387,'2. Schematic Parts'!$A$2:$A$3001,0)),"NOT FOUND"))</f>
        <v/>
      </c>
      <c r="F2387" s="9" t="str">
        <f aca="false">IF($A2387="","",IFERROR(INDEX('2. Schematic Parts'!$C$2:$C$3001,MATCH($A2387,'2. Schematic Parts'!$A$2:$A$3001,0))&amp;"","NOT FOUND"))</f>
        <v/>
      </c>
      <c r="G2387" s="9" t="str">
        <f aca="false">IF($A2387="","",IFERROR(INDEX('2. Schematic Parts'!$D$2:$D$3001,MATCH($A2387,'2. Schematic Parts'!$A$2:$A$3001,0))&amp;"","NOT FOUND"))</f>
        <v/>
      </c>
      <c r="H2387" s="9" t="str">
        <f aca="false">IF($A2387="","",IF(COUNTIF('2. Schematic Parts'!$A$2:$A$3001,$A2387)=0,"NOT IN SCHEMATIC","OK"))</f>
        <v/>
      </c>
      <c r="I2387" s="9" t="str">
        <f aca="false">IF($A2387="","",IF($H2387="NOT IN SCHEMATIC","",IF(UPPER(TRIM($C2387))=UPPER(TRIM($E2387)),"OK","MISMATCH")))</f>
        <v/>
      </c>
      <c r="J2387" s="9" t="str">
        <f aca="false">IF($A2387="","",IF($H2387="NOT IN SCHEMATIC","",IF($F2387="","NO SCH DECAL",IF($D2387="","",IF(UPPER(TRIM($D2387))=UPPER(TRIM($F2387)),"OK","MISMATCH")))))</f>
        <v/>
      </c>
      <c r="K2387" s="16" t="str">
        <f aca="false">IF($A2387="","",SUMPRODUCT(--ISNUMBER(SEARCH(","&amp;TRIM($A2387)&amp;",",","&amp;SUBSTITUTE('1. Master BOM'!$D$2:$D$400," ","")&amp;","))))</f>
        <v/>
      </c>
      <c r="L2387" s="16" t="str">
        <f aca="false">IF($A2387="","",IF($K2387&lt;&gt;1,0,SUMPRODUCT(ISNUMBER(SEARCH(","&amp;TRIM($A2387)&amp;",",","&amp;SUBSTITUTE('1. Master BOM'!$D$2:$D$400," ","")&amp;","))*ROW('1. Master BOM'!$D$2:$D$400))))</f>
        <v/>
      </c>
      <c r="M2387" s="9" t="str">
        <f aca="false">IF($A2387="","",IF($K2387=0,"NOT IN BOM",IF($K2387&gt;1,"MULTIPLE BOM LINES","OK")))</f>
        <v/>
      </c>
      <c r="N2387" s="9" t="str">
        <f aca="false">IF($A2387="","",IF($L2387=0,"—",INDEX('1. Master BOM'!$A$1:$A$400,$L2387)))</f>
        <v/>
      </c>
      <c r="O2387" s="9" t="str">
        <f aca="false">IF($A2387="","",IF($L2387=0,"—",INDEX('1. Master BOM'!$B$1:$B$400,$L2387)))</f>
        <v/>
      </c>
      <c r="P2387" s="9" t="str">
        <f aca="false">IF($A2387="","",IF(OR($H2387="NOT IN SCHEMATIC",$O2387="—"),"",IF($G2387="","NO SCH PN",IF(UPPER(TRIM($G2387))=UPPER(TRIM($O2387)),"OK","MISMATCH"))))</f>
        <v/>
      </c>
      <c r="Q2387" s="9" t="str">
        <f aca="false">IF($A2387="","",IF($L2387=0,"—",INDEX('1. Master BOM'!$E$1:$E$400,$L2387)))</f>
        <v/>
      </c>
      <c r="R2387" s="9" t="str">
        <f aca="false">IF($A2387="","",IF($L2387=0,"—",IF(T(INDEX('1. Master BOM'!$F$1:$F$400,$L2387))="","(not set)",INDEX('1. Master BOM'!$F$1:$F$400,$L2387))))</f>
        <v/>
      </c>
      <c r="S2387" s="9" t="str">
        <f aca="false">IF($A2387="","",IF(OR($R2387="—",$R2387="(not set)",$D2387=""),"",IF(ISNUMBER(SEARCH(SUBSTITUTE(SUBSTITUTE(SUBSTITUTE($R2387,"-",""),"_","")," ",""),SUBSTITUTE(SUBSTITUTE(SUBSTITUTE($D2387,"-",""),"_","")," ",""))),"OK","CHECK")))</f>
        <v/>
      </c>
      <c r="T2387" s="9" t="str">
        <f aca="false">IF($A2387="","",IF(OR($H2387="NOT IN SCHEMATIC",$I2387="MISMATCH",$J2387="MISMATCH",$P2387="MISMATCH",$M2387&lt;&gt;"OK"),"REVIEW","OK"))</f>
        <v/>
      </c>
      <c r="U2387" s="14"/>
      <c r="V2387" s="14"/>
      <c r="W2387" s="17"/>
      <c r="X2387" s="14"/>
    </row>
    <row r="2388" customFormat="false" ht="15" hidden="false" customHeight="false" outlineLevel="0" collapsed="false">
      <c r="A2388" s="9" t="str">
        <f aca="false">IF('3. Layout Parts'!$A2388="","",TRIM('3. Layout Parts'!$A2388))</f>
        <v/>
      </c>
      <c r="B2388" s="9" t="str">
        <f aca="false">IF($A2388="","",'3. Layout Parts'!$D2388)</f>
        <v/>
      </c>
      <c r="C2388" s="9" t="str">
        <f aca="false">IF($A2388="","",'3. Layout Parts'!$B2388)</f>
        <v/>
      </c>
      <c r="D2388" s="9" t="str">
        <f aca="false">IF($A2388="","",'3. Layout Parts'!$C2388)</f>
        <v/>
      </c>
      <c r="E2388" s="9" t="str">
        <f aca="false">IF($A2388="","",IFERROR(INDEX('2. Schematic Parts'!$B$2:$B$3001,MATCH($A2388,'2. Schematic Parts'!$A$2:$A$3001,0)),"NOT FOUND"))</f>
        <v/>
      </c>
      <c r="F2388" s="9" t="str">
        <f aca="false">IF($A2388="","",IFERROR(INDEX('2. Schematic Parts'!$C$2:$C$3001,MATCH($A2388,'2. Schematic Parts'!$A$2:$A$3001,0))&amp;"","NOT FOUND"))</f>
        <v/>
      </c>
      <c r="G2388" s="9" t="str">
        <f aca="false">IF($A2388="","",IFERROR(INDEX('2. Schematic Parts'!$D$2:$D$3001,MATCH($A2388,'2. Schematic Parts'!$A$2:$A$3001,0))&amp;"","NOT FOUND"))</f>
        <v/>
      </c>
      <c r="H2388" s="9" t="str">
        <f aca="false">IF($A2388="","",IF(COUNTIF('2. Schematic Parts'!$A$2:$A$3001,$A2388)=0,"NOT IN SCHEMATIC","OK"))</f>
        <v/>
      </c>
      <c r="I2388" s="9" t="str">
        <f aca="false">IF($A2388="","",IF($H2388="NOT IN SCHEMATIC","",IF(UPPER(TRIM($C2388))=UPPER(TRIM($E2388)),"OK","MISMATCH")))</f>
        <v/>
      </c>
      <c r="J2388" s="9" t="str">
        <f aca="false">IF($A2388="","",IF($H2388="NOT IN SCHEMATIC","",IF($F2388="","NO SCH DECAL",IF($D2388="","",IF(UPPER(TRIM($D2388))=UPPER(TRIM($F2388)),"OK","MISMATCH")))))</f>
        <v/>
      </c>
      <c r="K2388" s="16" t="str">
        <f aca="false">IF($A2388="","",SUMPRODUCT(--ISNUMBER(SEARCH(","&amp;TRIM($A2388)&amp;",",","&amp;SUBSTITUTE('1. Master BOM'!$D$2:$D$400," ","")&amp;","))))</f>
        <v/>
      </c>
      <c r="L2388" s="16" t="str">
        <f aca="false">IF($A2388="","",IF($K2388&lt;&gt;1,0,SUMPRODUCT(ISNUMBER(SEARCH(","&amp;TRIM($A2388)&amp;",",","&amp;SUBSTITUTE('1. Master BOM'!$D$2:$D$400," ","")&amp;","))*ROW('1. Master BOM'!$D$2:$D$400))))</f>
        <v/>
      </c>
      <c r="M2388" s="9" t="str">
        <f aca="false">IF($A2388="","",IF($K2388=0,"NOT IN BOM",IF($K2388&gt;1,"MULTIPLE BOM LINES","OK")))</f>
        <v/>
      </c>
      <c r="N2388" s="9" t="str">
        <f aca="false">IF($A2388="","",IF($L2388=0,"—",INDEX('1. Master BOM'!$A$1:$A$400,$L2388)))</f>
        <v/>
      </c>
      <c r="O2388" s="9" t="str">
        <f aca="false">IF($A2388="","",IF($L2388=0,"—",INDEX('1. Master BOM'!$B$1:$B$400,$L2388)))</f>
        <v/>
      </c>
      <c r="P2388" s="9" t="str">
        <f aca="false">IF($A2388="","",IF(OR($H2388="NOT IN SCHEMATIC",$O2388="—"),"",IF($G2388="","NO SCH PN",IF(UPPER(TRIM($G2388))=UPPER(TRIM($O2388)),"OK","MISMATCH"))))</f>
        <v/>
      </c>
      <c r="Q2388" s="9" t="str">
        <f aca="false">IF($A2388="","",IF($L2388=0,"—",INDEX('1. Master BOM'!$E$1:$E$400,$L2388)))</f>
        <v/>
      </c>
      <c r="R2388" s="9" t="str">
        <f aca="false">IF($A2388="","",IF($L2388=0,"—",IF(T(INDEX('1. Master BOM'!$F$1:$F$400,$L2388))="","(not set)",INDEX('1. Master BOM'!$F$1:$F$400,$L2388))))</f>
        <v/>
      </c>
      <c r="S2388" s="9" t="str">
        <f aca="false">IF($A2388="","",IF(OR($R2388="—",$R2388="(not set)",$D2388=""),"",IF(ISNUMBER(SEARCH(SUBSTITUTE(SUBSTITUTE(SUBSTITUTE($R2388,"-",""),"_","")," ",""),SUBSTITUTE(SUBSTITUTE(SUBSTITUTE($D2388,"-",""),"_","")," ",""))),"OK","CHECK")))</f>
        <v/>
      </c>
      <c r="T2388" s="9" t="str">
        <f aca="false">IF($A2388="","",IF(OR($H2388="NOT IN SCHEMATIC",$I2388="MISMATCH",$J2388="MISMATCH",$P2388="MISMATCH",$M2388&lt;&gt;"OK"),"REVIEW","OK"))</f>
        <v/>
      </c>
      <c r="U2388" s="14"/>
      <c r="V2388" s="14"/>
      <c r="W2388" s="17"/>
      <c r="X2388" s="14"/>
    </row>
    <row r="2389" customFormat="false" ht="15" hidden="false" customHeight="false" outlineLevel="0" collapsed="false">
      <c r="A2389" s="9" t="str">
        <f aca="false">IF('3. Layout Parts'!$A2389="","",TRIM('3. Layout Parts'!$A2389))</f>
        <v/>
      </c>
      <c r="B2389" s="9" t="str">
        <f aca="false">IF($A2389="","",'3. Layout Parts'!$D2389)</f>
        <v/>
      </c>
      <c r="C2389" s="9" t="str">
        <f aca="false">IF($A2389="","",'3. Layout Parts'!$B2389)</f>
        <v/>
      </c>
      <c r="D2389" s="9" t="str">
        <f aca="false">IF($A2389="","",'3. Layout Parts'!$C2389)</f>
        <v/>
      </c>
      <c r="E2389" s="9" t="str">
        <f aca="false">IF($A2389="","",IFERROR(INDEX('2. Schematic Parts'!$B$2:$B$3001,MATCH($A2389,'2. Schematic Parts'!$A$2:$A$3001,0)),"NOT FOUND"))</f>
        <v/>
      </c>
      <c r="F2389" s="9" t="str">
        <f aca="false">IF($A2389="","",IFERROR(INDEX('2. Schematic Parts'!$C$2:$C$3001,MATCH($A2389,'2. Schematic Parts'!$A$2:$A$3001,0))&amp;"","NOT FOUND"))</f>
        <v/>
      </c>
      <c r="G2389" s="9" t="str">
        <f aca="false">IF($A2389="","",IFERROR(INDEX('2. Schematic Parts'!$D$2:$D$3001,MATCH($A2389,'2. Schematic Parts'!$A$2:$A$3001,0))&amp;"","NOT FOUND"))</f>
        <v/>
      </c>
      <c r="H2389" s="9" t="str">
        <f aca="false">IF($A2389="","",IF(COUNTIF('2. Schematic Parts'!$A$2:$A$3001,$A2389)=0,"NOT IN SCHEMATIC","OK"))</f>
        <v/>
      </c>
      <c r="I2389" s="9" t="str">
        <f aca="false">IF($A2389="","",IF($H2389="NOT IN SCHEMATIC","",IF(UPPER(TRIM($C2389))=UPPER(TRIM($E2389)),"OK","MISMATCH")))</f>
        <v/>
      </c>
      <c r="J2389" s="9" t="str">
        <f aca="false">IF($A2389="","",IF($H2389="NOT IN SCHEMATIC","",IF($F2389="","NO SCH DECAL",IF($D2389="","",IF(UPPER(TRIM($D2389))=UPPER(TRIM($F2389)),"OK","MISMATCH")))))</f>
        <v/>
      </c>
      <c r="K2389" s="16" t="str">
        <f aca="false">IF($A2389="","",SUMPRODUCT(--ISNUMBER(SEARCH(","&amp;TRIM($A2389)&amp;",",","&amp;SUBSTITUTE('1. Master BOM'!$D$2:$D$400," ","")&amp;","))))</f>
        <v/>
      </c>
      <c r="L2389" s="16" t="str">
        <f aca="false">IF($A2389="","",IF($K2389&lt;&gt;1,0,SUMPRODUCT(ISNUMBER(SEARCH(","&amp;TRIM($A2389)&amp;",",","&amp;SUBSTITUTE('1. Master BOM'!$D$2:$D$400," ","")&amp;","))*ROW('1. Master BOM'!$D$2:$D$400))))</f>
        <v/>
      </c>
      <c r="M2389" s="9" t="str">
        <f aca="false">IF($A2389="","",IF($K2389=0,"NOT IN BOM",IF($K2389&gt;1,"MULTIPLE BOM LINES","OK")))</f>
        <v/>
      </c>
      <c r="N2389" s="9" t="str">
        <f aca="false">IF($A2389="","",IF($L2389=0,"—",INDEX('1. Master BOM'!$A$1:$A$400,$L2389)))</f>
        <v/>
      </c>
      <c r="O2389" s="9" t="str">
        <f aca="false">IF($A2389="","",IF($L2389=0,"—",INDEX('1. Master BOM'!$B$1:$B$400,$L2389)))</f>
        <v/>
      </c>
      <c r="P2389" s="9" t="str">
        <f aca="false">IF($A2389="","",IF(OR($H2389="NOT IN SCHEMATIC",$O2389="—"),"",IF($G2389="","NO SCH PN",IF(UPPER(TRIM($G2389))=UPPER(TRIM($O2389)),"OK","MISMATCH"))))</f>
        <v/>
      </c>
      <c r="Q2389" s="9" t="str">
        <f aca="false">IF($A2389="","",IF($L2389=0,"—",INDEX('1. Master BOM'!$E$1:$E$400,$L2389)))</f>
        <v/>
      </c>
      <c r="R2389" s="9" t="str">
        <f aca="false">IF($A2389="","",IF($L2389=0,"—",IF(T(INDEX('1. Master BOM'!$F$1:$F$400,$L2389))="","(not set)",INDEX('1. Master BOM'!$F$1:$F$400,$L2389))))</f>
        <v/>
      </c>
      <c r="S2389" s="9" t="str">
        <f aca="false">IF($A2389="","",IF(OR($R2389="—",$R2389="(not set)",$D2389=""),"",IF(ISNUMBER(SEARCH(SUBSTITUTE(SUBSTITUTE(SUBSTITUTE($R2389,"-",""),"_","")," ",""),SUBSTITUTE(SUBSTITUTE(SUBSTITUTE($D2389,"-",""),"_","")," ",""))),"OK","CHECK")))</f>
        <v/>
      </c>
      <c r="T2389" s="9" t="str">
        <f aca="false">IF($A2389="","",IF(OR($H2389="NOT IN SCHEMATIC",$I2389="MISMATCH",$J2389="MISMATCH",$P2389="MISMATCH",$M2389&lt;&gt;"OK"),"REVIEW","OK"))</f>
        <v/>
      </c>
      <c r="U2389" s="14"/>
      <c r="V2389" s="14"/>
      <c r="W2389" s="17"/>
      <c r="X2389" s="14"/>
    </row>
    <row r="2390" customFormat="false" ht="15" hidden="false" customHeight="false" outlineLevel="0" collapsed="false">
      <c r="A2390" s="9" t="str">
        <f aca="false">IF('3. Layout Parts'!$A2390="","",TRIM('3. Layout Parts'!$A2390))</f>
        <v/>
      </c>
      <c r="B2390" s="9" t="str">
        <f aca="false">IF($A2390="","",'3. Layout Parts'!$D2390)</f>
        <v/>
      </c>
      <c r="C2390" s="9" t="str">
        <f aca="false">IF($A2390="","",'3. Layout Parts'!$B2390)</f>
        <v/>
      </c>
      <c r="D2390" s="9" t="str">
        <f aca="false">IF($A2390="","",'3. Layout Parts'!$C2390)</f>
        <v/>
      </c>
      <c r="E2390" s="9" t="str">
        <f aca="false">IF($A2390="","",IFERROR(INDEX('2. Schematic Parts'!$B$2:$B$3001,MATCH($A2390,'2. Schematic Parts'!$A$2:$A$3001,0)),"NOT FOUND"))</f>
        <v/>
      </c>
      <c r="F2390" s="9" t="str">
        <f aca="false">IF($A2390="","",IFERROR(INDEX('2. Schematic Parts'!$C$2:$C$3001,MATCH($A2390,'2. Schematic Parts'!$A$2:$A$3001,0))&amp;"","NOT FOUND"))</f>
        <v/>
      </c>
      <c r="G2390" s="9" t="str">
        <f aca="false">IF($A2390="","",IFERROR(INDEX('2. Schematic Parts'!$D$2:$D$3001,MATCH($A2390,'2. Schematic Parts'!$A$2:$A$3001,0))&amp;"","NOT FOUND"))</f>
        <v/>
      </c>
      <c r="H2390" s="9" t="str">
        <f aca="false">IF($A2390="","",IF(COUNTIF('2. Schematic Parts'!$A$2:$A$3001,$A2390)=0,"NOT IN SCHEMATIC","OK"))</f>
        <v/>
      </c>
      <c r="I2390" s="9" t="str">
        <f aca="false">IF($A2390="","",IF($H2390="NOT IN SCHEMATIC","",IF(UPPER(TRIM($C2390))=UPPER(TRIM($E2390)),"OK","MISMATCH")))</f>
        <v/>
      </c>
      <c r="J2390" s="9" t="str">
        <f aca="false">IF($A2390="","",IF($H2390="NOT IN SCHEMATIC","",IF($F2390="","NO SCH DECAL",IF($D2390="","",IF(UPPER(TRIM($D2390))=UPPER(TRIM($F2390)),"OK","MISMATCH")))))</f>
        <v/>
      </c>
      <c r="K2390" s="16" t="str">
        <f aca="false">IF($A2390="","",SUMPRODUCT(--ISNUMBER(SEARCH(","&amp;TRIM($A2390)&amp;",",","&amp;SUBSTITUTE('1. Master BOM'!$D$2:$D$400," ","")&amp;","))))</f>
        <v/>
      </c>
      <c r="L2390" s="16" t="str">
        <f aca="false">IF($A2390="","",IF($K2390&lt;&gt;1,0,SUMPRODUCT(ISNUMBER(SEARCH(","&amp;TRIM($A2390)&amp;",",","&amp;SUBSTITUTE('1. Master BOM'!$D$2:$D$400," ","")&amp;","))*ROW('1. Master BOM'!$D$2:$D$400))))</f>
        <v/>
      </c>
      <c r="M2390" s="9" t="str">
        <f aca="false">IF($A2390="","",IF($K2390=0,"NOT IN BOM",IF($K2390&gt;1,"MULTIPLE BOM LINES","OK")))</f>
        <v/>
      </c>
      <c r="N2390" s="9" t="str">
        <f aca="false">IF($A2390="","",IF($L2390=0,"—",INDEX('1. Master BOM'!$A$1:$A$400,$L2390)))</f>
        <v/>
      </c>
      <c r="O2390" s="9" t="str">
        <f aca="false">IF($A2390="","",IF($L2390=0,"—",INDEX('1. Master BOM'!$B$1:$B$400,$L2390)))</f>
        <v/>
      </c>
      <c r="P2390" s="9" t="str">
        <f aca="false">IF($A2390="","",IF(OR($H2390="NOT IN SCHEMATIC",$O2390="—"),"",IF($G2390="","NO SCH PN",IF(UPPER(TRIM($G2390))=UPPER(TRIM($O2390)),"OK","MISMATCH"))))</f>
        <v/>
      </c>
      <c r="Q2390" s="9" t="str">
        <f aca="false">IF($A2390="","",IF($L2390=0,"—",INDEX('1. Master BOM'!$E$1:$E$400,$L2390)))</f>
        <v/>
      </c>
      <c r="R2390" s="9" t="str">
        <f aca="false">IF($A2390="","",IF($L2390=0,"—",IF(T(INDEX('1. Master BOM'!$F$1:$F$400,$L2390))="","(not set)",INDEX('1. Master BOM'!$F$1:$F$400,$L2390))))</f>
        <v/>
      </c>
      <c r="S2390" s="9" t="str">
        <f aca="false">IF($A2390="","",IF(OR($R2390="—",$R2390="(not set)",$D2390=""),"",IF(ISNUMBER(SEARCH(SUBSTITUTE(SUBSTITUTE(SUBSTITUTE($R2390,"-",""),"_","")," ",""),SUBSTITUTE(SUBSTITUTE(SUBSTITUTE($D2390,"-",""),"_","")," ",""))),"OK","CHECK")))</f>
        <v/>
      </c>
      <c r="T2390" s="9" t="str">
        <f aca="false">IF($A2390="","",IF(OR($H2390="NOT IN SCHEMATIC",$I2390="MISMATCH",$J2390="MISMATCH",$P2390="MISMATCH",$M2390&lt;&gt;"OK"),"REVIEW","OK"))</f>
        <v/>
      </c>
      <c r="U2390" s="14"/>
      <c r="V2390" s="14"/>
      <c r="W2390" s="17"/>
      <c r="X2390" s="14"/>
    </row>
    <row r="2391" customFormat="false" ht="15" hidden="false" customHeight="false" outlineLevel="0" collapsed="false">
      <c r="A2391" s="9" t="str">
        <f aca="false">IF('3. Layout Parts'!$A2391="","",TRIM('3. Layout Parts'!$A2391))</f>
        <v/>
      </c>
      <c r="B2391" s="9" t="str">
        <f aca="false">IF($A2391="","",'3. Layout Parts'!$D2391)</f>
        <v/>
      </c>
      <c r="C2391" s="9" t="str">
        <f aca="false">IF($A2391="","",'3. Layout Parts'!$B2391)</f>
        <v/>
      </c>
      <c r="D2391" s="9" t="str">
        <f aca="false">IF($A2391="","",'3. Layout Parts'!$C2391)</f>
        <v/>
      </c>
      <c r="E2391" s="9" t="str">
        <f aca="false">IF($A2391="","",IFERROR(INDEX('2. Schematic Parts'!$B$2:$B$3001,MATCH($A2391,'2. Schematic Parts'!$A$2:$A$3001,0)),"NOT FOUND"))</f>
        <v/>
      </c>
      <c r="F2391" s="9" t="str">
        <f aca="false">IF($A2391="","",IFERROR(INDEX('2. Schematic Parts'!$C$2:$C$3001,MATCH($A2391,'2. Schematic Parts'!$A$2:$A$3001,0))&amp;"","NOT FOUND"))</f>
        <v/>
      </c>
      <c r="G2391" s="9" t="str">
        <f aca="false">IF($A2391="","",IFERROR(INDEX('2. Schematic Parts'!$D$2:$D$3001,MATCH($A2391,'2. Schematic Parts'!$A$2:$A$3001,0))&amp;"","NOT FOUND"))</f>
        <v/>
      </c>
      <c r="H2391" s="9" t="str">
        <f aca="false">IF($A2391="","",IF(COUNTIF('2. Schematic Parts'!$A$2:$A$3001,$A2391)=0,"NOT IN SCHEMATIC","OK"))</f>
        <v/>
      </c>
      <c r="I2391" s="9" t="str">
        <f aca="false">IF($A2391="","",IF($H2391="NOT IN SCHEMATIC","",IF(UPPER(TRIM($C2391))=UPPER(TRIM($E2391)),"OK","MISMATCH")))</f>
        <v/>
      </c>
      <c r="J2391" s="9" t="str">
        <f aca="false">IF($A2391="","",IF($H2391="NOT IN SCHEMATIC","",IF($F2391="","NO SCH DECAL",IF($D2391="","",IF(UPPER(TRIM($D2391))=UPPER(TRIM($F2391)),"OK","MISMATCH")))))</f>
        <v/>
      </c>
      <c r="K2391" s="16" t="str">
        <f aca="false">IF($A2391="","",SUMPRODUCT(--ISNUMBER(SEARCH(","&amp;TRIM($A2391)&amp;",",","&amp;SUBSTITUTE('1. Master BOM'!$D$2:$D$400," ","")&amp;","))))</f>
        <v/>
      </c>
      <c r="L2391" s="16" t="str">
        <f aca="false">IF($A2391="","",IF($K2391&lt;&gt;1,0,SUMPRODUCT(ISNUMBER(SEARCH(","&amp;TRIM($A2391)&amp;",",","&amp;SUBSTITUTE('1. Master BOM'!$D$2:$D$400," ","")&amp;","))*ROW('1. Master BOM'!$D$2:$D$400))))</f>
        <v/>
      </c>
      <c r="M2391" s="9" t="str">
        <f aca="false">IF($A2391="","",IF($K2391=0,"NOT IN BOM",IF($K2391&gt;1,"MULTIPLE BOM LINES","OK")))</f>
        <v/>
      </c>
      <c r="N2391" s="9" t="str">
        <f aca="false">IF($A2391="","",IF($L2391=0,"—",INDEX('1. Master BOM'!$A$1:$A$400,$L2391)))</f>
        <v/>
      </c>
      <c r="O2391" s="9" t="str">
        <f aca="false">IF($A2391="","",IF($L2391=0,"—",INDEX('1. Master BOM'!$B$1:$B$400,$L2391)))</f>
        <v/>
      </c>
      <c r="P2391" s="9" t="str">
        <f aca="false">IF($A2391="","",IF(OR($H2391="NOT IN SCHEMATIC",$O2391="—"),"",IF($G2391="","NO SCH PN",IF(UPPER(TRIM($G2391))=UPPER(TRIM($O2391)),"OK","MISMATCH"))))</f>
        <v/>
      </c>
      <c r="Q2391" s="9" t="str">
        <f aca="false">IF($A2391="","",IF($L2391=0,"—",INDEX('1. Master BOM'!$E$1:$E$400,$L2391)))</f>
        <v/>
      </c>
      <c r="R2391" s="9" t="str">
        <f aca="false">IF($A2391="","",IF($L2391=0,"—",IF(T(INDEX('1. Master BOM'!$F$1:$F$400,$L2391))="","(not set)",INDEX('1. Master BOM'!$F$1:$F$400,$L2391))))</f>
        <v/>
      </c>
      <c r="S2391" s="9" t="str">
        <f aca="false">IF($A2391="","",IF(OR($R2391="—",$R2391="(not set)",$D2391=""),"",IF(ISNUMBER(SEARCH(SUBSTITUTE(SUBSTITUTE(SUBSTITUTE($R2391,"-",""),"_","")," ",""),SUBSTITUTE(SUBSTITUTE(SUBSTITUTE($D2391,"-",""),"_","")," ",""))),"OK","CHECK")))</f>
        <v/>
      </c>
      <c r="T2391" s="9" t="str">
        <f aca="false">IF($A2391="","",IF(OR($H2391="NOT IN SCHEMATIC",$I2391="MISMATCH",$J2391="MISMATCH",$P2391="MISMATCH",$M2391&lt;&gt;"OK"),"REVIEW","OK"))</f>
        <v/>
      </c>
      <c r="U2391" s="14"/>
      <c r="V2391" s="14"/>
      <c r="W2391" s="17"/>
      <c r="X2391" s="14"/>
    </row>
    <row r="2392" customFormat="false" ht="15" hidden="false" customHeight="false" outlineLevel="0" collapsed="false">
      <c r="A2392" s="9" t="str">
        <f aca="false">IF('3. Layout Parts'!$A2392="","",TRIM('3. Layout Parts'!$A2392))</f>
        <v/>
      </c>
      <c r="B2392" s="9" t="str">
        <f aca="false">IF($A2392="","",'3. Layout Parts'!$D2392)</f>
        <v/>
      </c>
      <c r="C2392" s="9" t="str">
        <f aca="false">IF($A2392="","",'3. Layout Parts'!$B2392)</f>
        <v/>
      </c>
      <c r="D2392" s="9" t="str">
        <f aca="false">IF($A2392="","",'3. Layout Parts'!$C2392)</f>
        <v/>
      </c>
      <c r="E2392" s="9" t="str">
        <f aca="false">IF($A2392="","",IFERROR(INDEX('2. Schematic Parts'!$B$2:$B$3001,MATCH($A2392,'2. Schematic Parts'!$A$2:$A$3001,0)),"NOT FOUND"))</f>
        <v/>
      </c>
      <c r="F2392" s="9" t="str">
        <f aca="false">IF($A2392="","",IFERROR(INDEX('2. Schematic Parts'!$C$2:$C$3001,MATCH($A2392,'2. Schematic Parts'!$A$2:$A$3001,0))&amp;"","NOT FOUND"))</f>
        <v/>
      </c>
      <c r="G2392" s="9" t="str">
        <f aca="false">IF($A2392="","",IFERROR(INDEX('2. Schematic Parts'!$D$2:$D$3001,MATCH($A2392,'2. Schematic Parts'!$A$2:$A$3001,0))&amp;"","NOT FOUND"))</f>
        <v/>
      </c>
      <c r="H2392" s="9" t="str">
        <f aca="false">IF($A2392="","",IF(COUNTIF('2. Schematic Parts'!$A$2:$A$3001,$A2392)=0,"NOT IN SCHEMATIC","OK"))</f>
        <v/>
      </c>
      <c r="I2392" s="9" t="str">
        <f aca="false">IF($A2392="","",IF($H2392="NOT IN SCHEMATIC","",IF(UPPER(TRIM($C2392))=UPPER(TRIM($E2392)),"OK","MISMATCH")))</f>
        <v/>
      </c>
      <c r="J2392" s="9" t="str">
        <f aca="false">IF($A2392="","",IF($H2392="NOT IN SCHEMATIC","",IF($F2392="","NO SCH DECAL",IF($D2392="","",IF(UPPER(TRIM($D2392))=UPPER(TRIM($F2392)),"OK","MISMATCH")))))</f>
        <v/>
      </c>
      <c r="K2392" s="16" t="str">
        <f aca="false">IF($A2392="","",SUMPRODUCT(--ISNUMBER(SEARCH(","&amp;TRIM($A2392)&amp;",",","&amp;SUBSTITUTE('1. Master BOM'!$D$2:$D$400," ","")&amp;","))))</f>
        <v/>
      </c>
      <c r="L2392" s="16" t="str">
        <f aca="false">IF($A2392="","",IF($K2392&lt;&gt;1,0,SUMPRODUCT(ISNUMBER(SEARCH(","&amp;TRIM($A2392)&amp;",",","&amp;SUBSTITUTE('1. Master BOM'!$D$2:$D$400," ","")&amp;","))*ROW('1. Master BOM'!$D$2:$D$400))))</f>
        <v/>
      </c>
      <c r="M2392" s="9" t="str">
        <f aca="false">IF($A2392="","",IF($K2392=0,"NOT IN BOM",IF($K2392&gt;1,"MULTIPLE BOM LINES","OK")))</f>
        <v/>
      </c>
      <c r="N2392" s="9" t="str">
        <f aca="false">IF($A2392="","",IF($L2392=0,"—",INDEX('1. Master BOM'!$A$1:$A$400,$L2392)))</f>
        <v/>
      </c>
      <c r="O2392" s="9" t="str">
        <f aca="false">IF($A2392="","",IF($L2392=0,"—",INDEX('1. Master BOM'!$B$1:$B$400,$L2392)))</f>
        <v/>
      </c>
      <c r="P2392" s="9" t="str">
        <f aca="false">IF($A2392="","",IF(OR($H2392="NOT IN SCHEMATIC",$O2392="—"),"",IF($G2392="","NO SCH PN",IF(UPPER(TRIM($G2392))=UPPER(TRIM($O2392)),"OK","MISMATCH"))))</f>
        <v/>
      </c>
      <c r="Q2392" s="9" t="str">
        <f aca="false">IF($A2392="","",IF($L2392=0,"—",INDEX('1. Master BOM'!$E$1:$E$400,$L2392)))</f>
        <v/>
      </c>
      <c r="R2392" s="9" t="str">
        <f aca="false">IF($A2392="","",IF($L2392=0,"—",IF(T(INDEX('1. Master BOM'!$F$1:$F$400,$L2392))="","(not set)",INDEX('1. Master BOM'!$F$1:$F$400,$L2392))))</f>
        <v/>
      </c>
      <c r="S2392" s="9" t="str">
        <f aca="false">IF($A2392="","",IF(OR($R2392="—",$R2392="(not set)",$D2392=""),"",IF(ISNUMBER(SEARCH(SUBSTITUTE(SUBSTITUTE(SUBSTITUTE($R2392,"-",""),"_","")," ",""),SUBSTITUTE(SUBSTITUTE(SUBSTITUTE($D2392,"-",""),"_","")," ",""))),"OK","CHECK")))</f>
        <v/>
      </c>
      <c r="T2392" s="9" t="str">
        <f aca="false">IF($A2392="","",IF(OR($H2392="NOT IN SCHEMATIC",$I2392="MISMATCH",$J2392="MISMATCH",$P2392="MISMATCH",$M2392&lt;&gt;"OK"),"REVIEW","OK"))</f>
        <v/>
      </c>
      <c r="U2392" s="14"/>
      <c r="V2392" s="14"/>
      <c r="W2392" s="17"/>
      <c r="X2392" s="14"/>
    </row>
    <row r="2393" customFormat="false" ht="15" hidden="false" customHeight="false" outlineLevel="0" collapsed="false">
      <c r="A2393" s="9" t="str">
        <f aca="false">IF('3. Layout Parts'!$A2393="","",TRIM('3. Layout Parts'!$A2393))</f>
        <v/>
      </c>
      <c r="B2393" s="9" t="str">
        <f aca="false">IF($A2393="","",'3. Layout Parts'!$D2393)</f>
        <v/>
      </c>
      <c r="C2393" s="9" t="str">
        <f aca="false">IF($A2393="","",'3. Layout Parts'!$B2393)</f>
        <v/>
      </c>
      <c r="D2393" s="9" t="str">
        <f aca="false">IF($A2393="","",'3. Layout Parts'!$C2393)</f>
        <v/>
      </c>
      <c r="E2393" s="9" t="str">
        <f aca="false">IF($A2393="","",IFERROR(INDEX('2. Schematic Parts'!$B$2:$B$3001,MATCH($A2393,'2. Schematic Parts'!$A$2:$A$3001,0)),"NOT FOUND"))</f>
        <v/>
      </c>
      <c r="F2393" s="9" t="str">
        <f aca="false">IF($A2393="","",IFERROR(INDEX('2. Schematic Parts'!$C$2:$C$3001,MATCH($A2393,'2. Schematic Parts'!$A$2:$A$3001,0))&amp;"","NOT FOUND"))</f>
        <v/>
      </c>
      <c r="G2393" s="9" t="str">
        <f aca="false">IF($A2393="","",IFERROR(INDEX('2. Schematic Parts'!$D$2:$D$3001,MATCH($A2393,'2. Schematic Parts'!$A$2:$A$3001,0))&amp;"","NOT FOUND"))</f>
        <v/>
      </c>
      <c r="H2393" s="9" t="str">
        <f aca="false">IF($A2393="","",IF(COUNTIF('2. Schematic Parts'!$A$2:$A$3001,$A2393)=0,"NOT IN SCHEMATIC","OK"))</f>
        <v/>
      </c>
      <c r="I2393" s="9" t="str">
        <f aca="false">IF($A2393="","",IF($H2393="NOT IN SCHEMATIC","",IF(UPPER(TRIM($C2393))=UPPER(TRIM($E2393)),"OK","MISMATCH")))</f>
        <v/>
      </c>
      <c r="J2393" s="9" t="str">
        <f aca="false">IF($A2393="","",IF($H2393="NOT IN SCHEMATIC","",IF($F2393="","NO SCH DECAL",IF($D2393="","",IF(UPPER(TRIM($D2393))=UPPER(TRIM($F2393)),"OK","MISMATCH")))))</f>
        <v/>
      </c>
      <c r="K2393" s="16" t="str">
        <f aca="false">IF($A2393="","",SUMPRODUCT(--ISNUMBER(SEARCH(","&amp;TRIM($A2393)&amp;",",","&amp;SUBSTITUTE('1. Master BOM'!$D$2:$D$400," ","")&amp;","))))</f>
        <v/>
      </c>
      <c r="L2393" s="16" t="str">
        <f aca="false">IF($A2393="","",IF($K2393&lt;&gt;1,0,SUMPRODUCT(ISNUMBER(SEARCH(","&amp;TRIM($A2393)&amp;",",","&amp;SUBSTITUTE('1. Master BOM'!$D$2:$D$400," ","")&amp;","))*ROW('1. Master BOM'!$D$2:$D$400))))</f>
        <v/>
      </c>
      <c r="M2393" s="9" t="str">
        <f aca="false">IF($A2393="","",IF($K2393=0,"NOT IN BOM",IF($K2393&gt;1,"MULTIPLE BOM LINES","OK")))</f>
        <v/>
      </c>
      <c r="N2393" s="9" t="str">
        <f aca="false">IF($A2393="","",IF($L2393=0,"—",INDEX('1. Master BOM'!$A$1:$A$400,$L2393)))</f>
        <v/>
      </c>
      <c r="O2393" s="9" t="str">
        <f aca="false">IF($A2393="","",IF($L2393=0,"—",INDEX('1. Master BOM'!$B$1:$B$400,$L2393)))</f>
        <v/>
      </c>
      <c r="P2393" s="9" t="str">
        <f aca="false">IF($A2393="","",IF(OR($H2393="NOT IN SCHEMATIC",$O2393="—"),"",IF($G2393="","NO SCH PN",IF(UPPER(TRIM($G2393))=UPPER(TRIM($O2393)),"OK","MISMATCH"))))</f>
        <v/>
      </c>
      <c r="Q2393" s="9" t="str">
        <f aca="false">IF($A2393="","",IF($L2393=0,"—",INDEX('1. Master BOM'!$E$1:$E$400,$L2393)))</f>
        <v/>
      </c>
      <c r="R2393" s="9" t="str">
        <f aca="false">IF($A2393="","",IF($L2393=0,"—",IF(T(INDEX('1. Master BOM'!$F$1:$F$400,$L2393))="","(not set)",INDEX('1. Master BOM'!$F$1:$F$400,$L2393))))</f>
        <v/>
      </c>
      <c r="S2393" s="9" t="str">
        <f aca="false">IF($A2393="","",IF(OR($R2393="—",$R2393="(not set)",$D2393=""),"",IF(ISNUMBER(SEARCH(SUBSTITUTE(SUBSTITUTE(SUBSTITUTE($R2393,"-",""),"_","")," ",""),SUBSTITUTE(SUBSTITUTE(SUBSTITUTE($D2393,"-",""),"_","")," ",""))),"OK","CHECK")))</f>
        <v/>
      </c>
      <c r="T2393" s="9" t="str">
        <f aca="false">IF($A2393="","",IF(OR($H2393="NOT IN SCHEMATIC",$I2393="MISMATCH",$J2393="MISMATCH",$P2393="MISMATCH",$M2393&lt;&gt;"OK"),"REVIEW","OK"))</f>
        <v/>
      </c>
      <c r="U2393" s="14"/>
      <c r="V2393" s="14"/>
      <c r="W2393" s="17"/>
      <c r="X2393" s="14"/>
    </row>
    <row r="2394" customFormat="false" ht="15" hidden="false" customHeight="false" outlineLevel="0" collapsed="false">
      <c r="A2394" s="9" t="str">
        <f aca="false">IF('3. Layout Parts'!$A2394="","",TRIM('3. Layout Parts'!$A2394))</f>
        <v/>
      </c>
      <c r="B2394" s="9" t="str">
        <f aca="false">IF($A2394="","",'3. Layout Parts'!$D2394)</f>
        <v/>
      </c>
      <c r="C2394" s="9" t="str">
        <f aca="false">IF($A2394="","",'3. Layout Parts'!$B2394)</f>
        <v/>
      </c>
      <c r="D2394" s="9" t="str">
        <f aca="false">IF($A2394="","",'3. Layout Parts'!$C2394)</f>
        <v/>
      </c>
      <c r="E2394" s="9" t="str">
        <f aca="false">IF($A2394="","",IFERROR(INDEX('2. Schematic Parts'!$B$2:$B$3001,MATCH($A2394,'2. Schematic Parts'!$A$2:$A$3001,0)),"NOT FOUND"))</f>
        <v/>
      </c>
      <c r="F2394" s="9" t="str">
        <f aca="false">IF($A2394="","",IFERROR(INDEX('2. Schematic Parts'!$C$2:$C$3001,MATCH($A2394,'2. Schematic Parts'!$A$2:$A$3001,0))&amp;"","NOT FOUND"))</f>
        <v/>
      </c>
      <c r="G2394" s="9" t="str">
        <f aca="false">IF($A2394="","",IFERROR(INDEX('2. Schematic Parts'!$D$2:$D$3001,MATCH($A2394,'2. Schematic Parts'!$A$2:$A$3001,0))&amp;"","NOT FOUND"))</f>
        <v/>
      </c>
      <c r="H2394" s="9" t="str">
        <f aca="false">IF($A2394="","",IF(COUNTIF('2. Schematic Parts'!$A$2:$A$3001,$A2394)=0,"NOT IN SCHEMATIC","OK"))</f>
        <v/>
      </c>
      <c r="I2394" s="9" t="str">
        <f aca="false">IF($A2394="","",IF($H2394="NOT IN SCHEMATIC","",IF(UPPER(TRIM($C2394))=UPPER(TRIM($E2394)),"OK","MISMATCH")))</f>
        <v/>
      </c>
      <c r="J2394" s="9" t="str">
        <f aca="false">IF($A2394="","",IF($H2394="NOT IN SCHEMATIC","",IF($F2394="","NO SCH DECAL",IF($D2394="","",IF(UPPER(TRIM($D2394))=UPPER(TRIM($F2394)),"OK","MISMATCH")))))</f>
        <v/>
      </c>
      <c r="K2394" s="16" t="str">
        <f aca="false">IF($A2394="","",SUMPRODUCT(--ISNUMBER(SEARCH(","&amp;TRIM($A2394)&amp;",",","&amp;SUBSTITUTE('1. Master BOM'!$D$2:$D$400," ","")&amp;","))))</f>
        <v/>
      </c>
      <c r="L2394" s="16" t="str">
        <f aca="false">IF($A2394="","",IF($K2394&lt;&gt;1,0,SUMPRODUCT(ISNUMBER(SEARCH(","&amp;TRIM($A2394)&amp;",",","&amp;SUBSTITUTE('1. Master BOM'!$D$2:$D$400," ","")&amp;","))*ROW('1. Master BOM'!$D$2:$D$400))))</f>
        <v/>
      </c>
      <c r="M2394" s="9" t="str">
        <f aca="false">IF($A2394="","",IF($K2394=0,"NOT IN BOM",IF($K2394&gt;1,"MULTIPLE BOM LINES","OK")))</f>
        <v/>
      </c>
      <c r="N2394" s="9" t="str">
        <f aca="false">IF($A2394="","",IF($L2394=0,"—",INDEX('1. Master BOM'!$A$1:$A$400,$L2394)))</f>
        <v/>
      </c>
      <c r="O2394" s="9" t="str">
        <f aca="false">IF($A2394="","",IF($L2394=0,"—",INDEX('1. Master BOM'!$B$1:$B$400,$L2394)))</f>
        <v/>
      </c>
      <c r="P2394" s="9" t="str">
        <f aca="false">IF($A2394="","",IF(OR($H2394="NOT IN SCHEMATIC",$O2394="—"),"",IF($G2394="","NO SCH PN",IF(UPPER(TRIM($G2394))=UPPER(TRIM($O2394)),"OK","MISMATCH"))))</f>
        <v/>
      </c>
      <c r="Q2394" s="9" t="str">
        <f aca="false">IF($A2394="","",IF($L2394=0,"—",INDEX('1. Master BOM'!$E$1:$E$400,$L2394)))</f>
        <v/>
      </c>
      <c r="R2394" s="9" t="str">
        <f aca="false">IF($A2394="","",IF($L2394=0,"—",IF(T(INDEX('1. Master BOM'!$F$1:$F$400,$L2394))="","(not set)",INDEX('1. Master BOM'!$F$1:$F$400,$L2394))))</f>
        <v/>
      </c>
      <c r="S2394" s="9" t="str">
        <f aca="false">IF($A2394="","",IF(OR($R2394="—",$R2394="(not set)",$D2394=""),"",IF(ISNUMBER(SEARCH(SUBSTITUTE(SUBSTITUTE(SUBSTITUTE($R2394,"-",""),"_","")," ",""),SUBSTITUTE(SUBSTITUTE(SUBSTITUTE($D2394,"-",""),"_","")," ",""))),"OK","CHECK")))</f>
        <v/>
      </c>
      <c r="T2394" s="9" t="str">
        <f aca="false">IF($A2394="","",IF(OR($H2394="NOT IN SCHEMATIC",$I2394="MISMATCH",$J2394="MISMATCH",$P2394="MISMATCH",$M2394&lt;&gt;"OK"),"REVIEW","OK"))</f>
        <v/>
      </c>
      <c r="U2394" s="14"/>
      <c r="V2394" s="14"/>
      <c r="W2394" s="17"/>
      <c r="X2394" s="14"/>
    </row>
    <row r="2395" customFormat="false" ht="15" hidden="false" customHeight="false" outlineLevel="0" collapsed="false">
      <c r="A2395" s="9" t="str">
        <f aca="false">IF('3. Layout Parts'!$A2395="","",TRIM('3. Layout Parts'!$A2395))</f>
        <v/>
      </c>
      <c r="B2395" s="9" t="str">
        <f aca="false">IF($A2395="","",'3. Layout Parts'!$D2395)</f>
        <v/>
      </c>
      <c r="C2395" s="9" t="str">
        <f aca="false">IF($A2395="","",'3. Layout Parts'!$B2395)</f>
        <v/>
      </c>
      <c r="D2395" s="9" t="str">
        <f aca="false">IF($A2395="","",'3. Layout Parts'!$C2395)</f>
        <v/>
      </c>
      <c r="E2395" s="9" t="str">
        <f aca="false">IF($A2395="","",IFERROR(INDEX('2. Schematic Parts'!$B$2:$B$3001,MATCH($A2395,'2. Schematic Parts'!$A$2:$A$3001,0)),"NOT FOUND"))</f>
        <v/>
      </c>
      <c r="F2395" s="9" t="str">
        <f aca="false">IF($A2395="","",IFERROR(INDEX('2. Schematic Parts'!$C$2:$C$3001,MATCH($A2395,'2. Schematic Parts'!$A$2:$A$3001,0))&amp;"","NOT FOUND"))</f>
        <v/>
      </c>
      <c r="G2395" s="9" t="str">
        <f aca="false">IF($A2395="","",IFERROR(INDEX('2. Schematic Parts'!$D$2:$D$3001,MATCH($A2395,'2. Schematic Parts'!$A$2:$A$3001,0))&amp;"","NOT FOUND"))</f>
        <v/>
      </c>
      <c r="H2395" s="9" t="str">
        <f aca="false">IF($A2395="","",IF(COUNTIF('2. Schematic Parts'!$A$2:$A$3001,$A2395)=0,"NOT IN SCHEMATIC","OK"))</f>
        <v/>
      </c>
      <c r="I2395" s="9" t="str">
        <f aca="false">IF($A2395="","",IF($H2395="NOT IN SCHEMATIC","",IF(UPPER(TRIM($C2395))=UPPER(TRIM($E2395)),"OK","MISMATCH")))</f>
        <v/>
      </c>
      <c r="J2395" s="9" t="str">
        <f aca="false">IF($A2395="","",IF($H2395="NOT IN SCHEMATIC","",IF($F2395="","NO SCH DECAL",IF($D2395="","",IF(UPPER(TRIM($D2395))=UPPER(TRIM($F2395)),"OK","MISMATCH")))))</f>
        <v/>
      </c>
      <c r="K2395" s="16" t="str">
        <f aca="false">IF($A2395="","",SUMPRODUCT(--ISNUMBER(SEARCH(","&amp;TRIM($A2395)&amp;",",","&amp;SUBSTITUTE('1. Master BOM'!$D$2:$D$400," ","")&amp;","))))</f>
        <v/>
      </c>
      <c r="L2395" s="16" t="str">
        <f aca="false">IF($A2395="","",IF($K2395&lt;&gt;1,0,SUMPRODUCT(ISNUMBER(SEARCH(","&amp;TRIM($A2395)&amp;",",","&amp;SUBSTITUTE('1. Master BOM'!$D$2:$D$400," ","")&amp;","))*ROW('1. Master BOM'!$D$2:$D$400))))</f>
        <v/>
      </c>
      <c r="M2395" s="9" t="str">
        <f aca="false">IF($A2395="","",IF($K2395=0,"NOT IN BOM",IF($K2395&gt;1,"MULTIPLE BOM LINES","OK")))</f>
        <v/>
      </c>
      <c r="N2395" s="9" t="str">
        <f aca="false">IF($A2395="","",IF($L2395=0,"—",INDEX('1. Master BOM'!$A$1:$A$400,$L2395)))</f>
        <v/>
      </c>
      <c r="O2395" s="9" t="str">
        <f aca="false">IF($A2395="","",IF($L2395=0,"—",INDEX('1. Master BOM'!$B$1:$B$400,$L2395)))</f>
        <v/>
      </c>
      <c r="P2395" s="9" t="str">
        <f aca="false">IF($A2395="","",IF(OR($H2395="NOT IN SCHEMATIC",$O2395="—"),"",IF($G2395="","NO SCH PN",IF(UPPER(TRIM($G2395))=UPPER(TRIM($O2395)),"OK","MISMATCH"))))</f>
        <v/>
      </c>
      <c r="Q2395" s="9" t="str">
        <f aca="false">IF($A2395="","",IF($L2395=0,"—",INDEX('1. Master BOM'!$E$1:$E$400,$L2395)))</f>
        <v/>
      </c>
      <c r="R2395" s="9" t="str">
        <f aca="false">IF($A2395="","",IF($L2395=0,"—",IF(T(INDEX('1. Master BOM'!$F$1:$F$400,$L2395))="","(not set)",INDEX('1. Master BOM'!$F$1:$F$400,$L2395))))</f>
        <v/>
      </c>
      <c r="S2395" s="9" t="str">
        <f aca="false">IF($A2395="","",IF(OR($R2395="—",$R2395="(not set)",$D2395=""),"",IF(ISNUMBER(SEARCH(SUBSTITUTE(SUBSTITUTE(SUBSTITUTE($R2395,"-",""),"_","")," ",""),SUBSTITUTE(SUBSTITUTE(SUBSTITUTE($D2395,"-",""),"_","")," ",""))),"OK","CHECK")))</f>
        <v/>
      </c>
      <c r="T2395" s="9" t="str">
        <f aca="false">IF($A2395="","",IF(OR($H2395="NOT IN SCHEMATIC",$I2395="MISMATCH",$J2395="MISMATCH",$P2395="MISMATCH",$M2395&lt;&gt;"OK"),"REVIEW","OK"))</f>
        <v/>
      </c>
      <c r="U2395" s="14"/>
      <c r="V2395" s="14"/>
      <c r="W2395" s="17"/>
      <c r="X2395" s="14"/>
    </row>
    <row r="2396" customFormat="false" ht="15" hidden="false" customHeight="false" outlineLevel="0" collapsed="false">
      <c r="A2396" s="9" t="str">
        <f aca="false">IF('3. Layout Parts'!$A2396="","",TRIM('3. Layout Parts'!$A2396))</f>
        <v/>
      </c>
      <c r="B2396" s="9" t="str">
        <f aca="false">IF($A2396="","",'3. Layout Parts'!$D2396)</f>
        <v/>
      </c>
      <c r="C2396" s="9" t="str">
        <f aca="false">IF($A2396="","",'3. Layout Parts'!$B2396)</f>
        <v/>
      </c>
      <c r="D2396" s="9" t="str">
        <f aca="false">IF($A2396="","",'3. Layout Parts'!$C2396)</f>
        <v/>
      </c>
      <c r="E2396" s="9" t="str">
        <f aca="false">IF($A2396="","",IFERROR(INDEX('2. Schematic Parts'!$B$2:$B$3001,MATCH($A2396,'2. Schematic Parts'!$A$2:$A$3001,0)),"NOT FOUND"))</f>
        <v/>
      </c>
      <c r="F2396" s="9" t="str">
        <f aca="false">IF($A2396="","",IFERROR(INDEX('2. Schematic Parts'!$C$2:$C$3001,MATCH($A2396,'2. Schematic Parts'!$A$2:$A$3001,0))&amp;"","NOT FOUND"))</f>
        <v/>
      </c>
      <c r="G2396" s="9" t="str">
        <f aca="false">IF($A2396="","",IFERROR(INDEX('2. Schematic Parts'!$D$2:$D$3001,MATCH($A2396,'2. Schematic Parts'!$A$2:$A$3001,0))&amp;"","NOT FOUND"))</f>
        <v/>
      </c>
      <c r="H2396" s="9" t="str">
        <f aca="false">IF($A2396="","",IF(COUNTIF('2. Schematic Parts'!$A$2:$A$3001,$A2396)=0,"NOT IN SCHEMATIC","OK"))</f>
        <v/>
      </c>
      <c r="I2396" s="9" t="str">
        <f aca="false">IF($A2396="","",IF($H2396="NOT IN SCHEMATIC","",IF(UPPER(TRIM($C2396))=UPPER(TRIM($E2396)),"OK","MISMATCH")))</f>
        <v/>
      </c>
      <c r="J2396" s="9" t="str">
        <f aca="false">IF($A2396="","",IF($H2396="NOT IN SCHEMATIC","",IF($F2396="","NO SCH DECAL",IF($D2396="","",IF(UPPER(TRIM($D2396))=UPPER(TRIM($F2396)),"OK","MISMATCH")))))</f>
        <v/>
      </c>
      <c r="K2396" s="16" t="str">
        <f aca="false">IF($A2396="","",SUMPRODUCT(--ISNUMBER(SEARCH(","&amp;TRIM($A2396)&amp;",",","&amp;SUBSTITUTE('1. Master BOM'!$D$2:$D$400," ","")&amp;","))))</f>
        <v/>
      </c>
      <c r="L2396" s="16" t="str">
        <f aca="false">IF($A2396="","",IF($K2396&lt;&gt;1,0,SUMPRODUCT(ISNUMBER(SEARCH(","&amp;TRIM($A2396)&amp;",",","&amp;SUBSTITUTE('1. Master BOM'!$D$2:$D$400," ","")&amp;","))*ROW('1. Master BOM'!$D$2:$D$400))))</f>
        <v/>
      </c>
      <c r="M2396" s="9" t="str">
        <f aca="false">IF($A2396="","",IF($K2396=0,"NOT IN BOM",IF($K2396&gt;1,"MULTIPLE BOM LINES","OK")))</f>
        <v/>
      </c>
      <c r="N2396" s="9" t="str">
        <f aca="false">IF($A2396="","",IF($L2396=0,"—",INDEX('1. Master BOM'!$A$1:$A$400,$L2396)))</f>
        <v/>
      </c>
      <c r="O2396" s="9" t="str">
        <f aca="false">IF($A2396="","",IF($L2396=0,"—",INDEX('1. Master BOM'!$B$1:$B$400,$L2396)))</f>
        <v/>
      </c>
      <c r="P2396" s="9" t="str">
        <f aca="false">IF($A2396="","",IF(OR($H2396="NOT IN SCHEMATIC",$O2396="—"),"",IF($G2396="","NO SCH PN",IF(UPPER(TRIM($G2396))=UPPER(TRIM($O2396)),"OK","MISMATCH"))))</f>
        <v/>
      </c>
      <c r="Q2396" s="9" t="str">
        <f aca="false">IF($A2396="","",IF($L2396=0,"—",INDEX('1. Master BOM'!$E$1:$E$400,$L2396)))</f>
        <v/>
      </c>
      <c r="R2396" s="9" t="str">
        <f aca="false">IF($A2396="","",IF($L2396=0,"—",IF(T(INDEX('1. Master BOM'!$F$1:$F$400,$L2396))="","(not set)",INDEX('1. Master BOM'!$F$1:$F$400,$L2396))))</f>
        <v/>
      </c>
      <c r="S2396" s="9" t="str">
        <f aca="false">IF($A2396="","",IF(OR($R2396="—",$R2396="(not set)",$D2396=""),"",IF(ISNUMBER(SEARCH(SUBSTITUTE(SUBSTITUTE(SUBSTITUTE($R2396,"-",""),"_","")," ",""),SUBSTITUTE(SUBSTITUTE(SUBSTITUTE($D2396,"-",""),"_","")," ",""))),"OK","CHECK")))</f>
        <v/>
      </c>
      <c r="T2396" s="9" t="str">
        <f aca="false">IF($A2396="","",IF(OR($H2396="NOT IN SCHEMATIC",$I2396="MISMATCH",$J2396="MISMATCH",$P2396="MISMATCH",$M2396&lt;&gt;"OK"),"REVIEW","OK"))</f>
        <v/>
      </c>
      <c r="U2396" s="14"/>
      <c r="V2396" s="14"/>
      <c r="W2396" s="17"/>
      <c r="X2396" s="14"/>
    </row>
    <row r="2397" customFormat="false" ht="15" hidden="false" customHeight="false" outlineLevel="0" collapsed="false">
      <c r="A2397" s="9" t="str">
        <f aca="false">IF('3. Layout Parts'!$A2397="","",TRIM('3. Layout Parts'!$A2397))</f>
        <v/>
      </c>
      <c r="B2397" s="9" t="str">
        <f aca="false">IF($A2397="","",'3. Layout Parts'!$D2397)</f>
        <v/>
      </c>
      <c r="C2397" s="9" t="str">
        <f aca="false">IF($A2397="","",'3. Layout Parts'!$B2397)</f>
        <v/>
      </c>
      <c r="D2397" s="9" t="str">
        <f aca="false">IF($A2397="","",'3. Layout Parts'!$C2397)</f>
        <v/>
      </c>
      <c r="E2397" s="9" t="str">
        <f aca="false">IF($A2397="","",IFERROR(INDEX('2. Schematic Parts'!$B$2:$B$3001,MATCH($A2397,'2. Schematic Parts'!$A$2:$A$3001,0)),"NOT FOUND"))</f>
        <v/>
      </c>
      <c r="F2397" s="9" t="str">
        <f aca="false">IF($A2397="","",IFERROR(INDEX('2. Schematic Parts'!$C$2:$C$3001,MATCH($A2397,'2. Schematic Parts'!$A$2:$A$3001,0))&amp;"","NOT FOUND"))</f>
        <v/>
      </c>
      <c r="G2397" s="9" t="str">
        <f aca="false">IF($A2397="","",IFERROR(INDEX('2. Schematic Parts'!$D$2:$D$3001,MATCH($A2397,'2. Schematic Parts'!$A$2:$A$3001,0))&amp;"","NOT FOUND"))</f>
        <v/>
      </c>
      <c r="H2397" s="9" t="str">
        <f aca="false">IF($A2397="","",IF(COUNTIF('2. Schematic Parts'!$A$2:$A$3001,$A2397)=0,"NOT IN SCHEMATIC","OK"))</f>
        <v/>
      </c>
      <c r="I2397" s="9" t="str">
        <f aca="false">IF($A2397="","",IF($H2397="NOT IN SCHEMATIC","",IF(UPPER(TRIM($C2397))=UPPER(TRIM($E2397)),"OK","MISMATCH")))</f>
        <v/>
      </c>
      <c r="J2397" s="9" t="str">
        <f aca="false">IF($A2397="","",IF($H2397="NOT IN SCHEMATIC","",IF($F2397="","NO SCH DECAL",IF($D2397="","",IF(UPPER(TRIM($D2397))=UPPER(TRIM($F2397)),"OK","MISMATCH")))))</f>
        <v/>
      </c>
      <c r="K2397" s="16" t="str">
        <f aca="false">IF($A2397="","",SUMPRODUCT(--ISNUMBER(SEARCH(","&amp;TRIM($A2397)&amp;",",","&amp;SUBSTITUTE('1. Master BOM'!$D$2:$D$400," ","")&amp;","))))</f>
        <v/>
      </c>
      <c r="L2397" s="16" t="str">
        <f aca="false">IF($A2397="","",IF($K2397&lt;&gt;1,0,SUMPRODUCT(ISNUMBER(SEARCH(","&amp;TRIM($A2397)&amp;",",","&amp;SUBSTITUTE('1. Master BOM'!$D$2:$D$400," ","")&amp;","))*ROW('1. Master BOM'!$D$2:$D$400))))</f>
        <v/>
      </c>
      <c r="M2397" s="9" t="str">
        <f aca="false">IF($A2397="","",IF($K2397=0,"NOT IN BOM",IF($K2397&gt;1,"MULTIPLE BOM LINES","OK")))</f>
        <v/>
      </c>
      <c r="N2397" s="9" t="str">
        <f aca="false">IF($A2397="","",IF($L2397=0,"—",INDEX('1. Master BOM'!$A$1:$A$400,$L2397)))</f>
        <v/>
      </c>
      <c r="O2397" s="9" t="str">
        <f aca="false">IF($A2397="","",IF($L2397=0,"—",INDEX('1. Master BOM'!$B$1:$B$400,$L2397)))</f>
        <v/>
      </c>
      <c r="P2397" s="9" t="str">
        <f aca="false">IF($A2397="","",IF(OR($H2397="NOT IN SCHEMATIC",$O2397="—"),"",IF($G2397="","NO SCH PN",IF(UPPER(TRIM($G2397))=UPPER(TRIM($O2397)),"OK","MISMATCH"))))</f>
        <v/>
      </c>
      <c r="Q2397" s="9" t="str">
        <f aca="false">IF($A2397="","",IF($L2397=0,"—",INDEX('1. Master BOM'!$E$1:$E$400,$L2397)))</f>
        <v/>
      </c>
      <c r="R2397" s="9" t="str">
        <f aca="false">IF($A2397="","",IF($L2397=0,"—",IF(T(INDEX('1. Master BOM'!$F$1:$F$400,$L2397))="","(not set)",INDEX('1. Master BOM'!$F$1:$F$400,$L2397))))</f>
        <v/>
      </c>
      <c r="S2397" s="9" t="str">
        <f aca="false">IF($A2397="","",IF(OR($R2397="—",$R2397="(not set)",$D2397=""),"",IF(ISNUMBER(SEARCH(SUBSTITUTE(SUBSTITUTE(SUBSTITUTE($R2397,"-",""),"_","")," ",""),SUBSTITUTE(SUBSTITUTE(SUBSTITUTE($D2397,"-",""),"_","")," ",""))),"OK","CHECK")))</f>
        <v/>
      </c>
      <c r="T2397" s="9" t="str">
        <f aca="false">IF($A2397="","",IF(OR($H2397="NOT IN SCHEMATIC",$I2397="MISMATCH",$J2397="MISMATCH",$P2397="MISMATCH",$M2397&lt;&gt;"OK"),"REVIEW","OK"))</f>
        <v/>
      </c>
      <c r="U2397" s="14"/>
      <c r="V2397" s="14"/>
      <c r="W2397" s="17"/>
      <c r="X2397" s="14"/>
    </row>
    <row r="2398" customFormat="false" ht="15" hidden="false" customHeight="false" outlineLevel="0" collapsed="false">
      <c r="A2398" s="9" t="str">
        <f aca="false">IF('3. Layout Parts'!$A2398="","",TRIM('3. Layout Parts'!$A2398))</f>
        <v/>
      </c>
      <c r="B2398" s="9" t="str">
        <f aca="false">IF($A2398="","",'3. Layout Parts'!$D2398)</f>
        <v/>
      </c>
      <c r="C2398" s="9" t="str">
        <f aca="false">IF($A2398="","",'3. Layout Parts'!$B2398)</f>
        <v/>
      </c>
      <c r="D2398" s="9" t="str">
        <f aca="false">IF($A2398="","",'3. Layout Parts'!$C2398)</f>
        <v/>
      </c>
      <c r="E2398" s="9" t="str">
        <f aca="false">IF($A2398="","",IFERROR(INDEX('2. Schematic Parts'!$B$2:$B$3001,MATCH($A2398,'2. Schematic Parts'!$A$2:$A$3001,0)),"NOT FOUND"))</f>
        <v/>
      </c>
      <c r="F2398" s="9" t="str">
        <f aca="false">IF($A2398="","",IFERROR(INDEX('2. Schematic Parts'!$C$2:$C$3001,MATCH($A2398,'2. Schematic Parts'!$A$2:$A$3001,0))&amp;"","NOT FOUND"))</f>
        <v/>
      </c>
      <c r="G2398" s="9" t="str">
        <f aca="false">IF($A2398="","",IFERROR(INDEX('2. Schematic Parts'!$D$2:$D$3001,MATCH($A2398,'2. Schematic Parts'!$A$2:$A$3001,0))&amp;"","NOT FOUND"))</f>
        <v/>
      </c>
      <c r="H2398" s="9" t="str">
        <f aca="false">IF($A2398="","",IF(COUNTIF('2. Schematic Parts'!$A$2:$A$3001,$A2398)=0,"NOT IN SCHEMATIC","OK"))</f>
        <v/>
      </c>
      <c r="I2398" s="9" t="str">
        <f aca="false">IF($A2398="","",IF($H2398="NOT IN SCHEMATIC","",IF(UPPER(TRIM($C2398))=UPPER(TRIM($E2398)),"OK","MISMATCH")))</f>
        <v/>
      </c>
      <c r="J2398" s="9" t="str">
        <f aca="false">IF($A2398="","",IF($H2398="NOT IN SCHEMATIC","",IF($F2398="","NO SCH DECAL",IF($D2398="","",IF(UPPER(TRIM($D2398))=UPPER(TRIM($F2398)),"OK","MISMATCH")))))</f>
        <v/>
      </c>
      <c r="K2398" s="16" t="str">
        <f aca="false">IF($A2398="","",SUMPRODUCT(--ISNUMBER(SEARCH(","&amp;TRIM($A2398)&amp;",",","&amp;SUBSTITUTE('1. Master BOM'!$D$2:$D$400," ","")&amp;","))))</f>
        <v/>
      </c>
      <c r="L2398" s="16" t="str">
        <f aca="false">IF($A2398="","",IF($K2398&lt;&gt;1,0,SUMPRODUCT(ISNUMBER(SEARCH(","&amp;TRIM($A2398)&amp;",",","&amp;SUBSTITUTE('1. Master BOM'!$D$2:$D$400," ","")&amp;","))*ROW('1. Master BOM'!$D$2:$D$400))))</f>
        <v/>
      </c>
      <c r="M2398" s="9" t="str">
        <f aca="false">IF($A2398="","",IF($K2398=0,"NOT IN BOM",IF($K2398&gt;1,"MULTIPLE BOM LINES","OK")))</f>
        <v/>
      </c>
      <c r="N2398" s="9" t="str">
        <f aca="false">IF($A2398="","",IF($L2398=0,"—",INDEX('1. Master BOM'!$A$1:$A$400,$L2398)))</f>
        <v/>
      </c>
      <c r="O2398" s="9" t="str">
        <f aca="false">IF($A2398="","",IF($L2398=0,"—",INDEX('1. Master BOM'!$B$1:$B$400,$L2398)))</f>
        <v/>
      </c>
      <c r="P2398" s="9" t="str">
        <f aca="false">IF($A2398="","",IF(OR($H2398="NOT IN SCHEMATIC",$O2398="—"),"",IF($G2398="","NO SCH PN",IF(UPPER(TRIM($G2398))=UPPER(TRIM($O2398)),"OK","MISMATCH"))))</f>
        <v/>
      </c>
      <c r="Q2398" s="9" t="str">
        <f aca="false">IF($A2398="","",IF($L2398=0,"—",INDEX('1. Master BOM'!$E$1:$E$400,$L2398)))</f>
        <v/>
      </c>
      <c r="R2398" s="9" t="str">
        <f aca="false">IF($A2398="","",IF($L2398=0,"—",IF(T(INDEX('1. Master BOM'!$F$1:$F$400,$L2398))="","(not set)",INDEX('1. Master BOM'!$F$1:$F$400,$L2398))))</f>
        <v/>
      </c>
      <c r="S2398" s="9" t="str">
        <f aca="false">IF($A2398="","",IF(OR($R2398="—",$R2398="(not set)",$D2398=""),"",IF(ISNUMBER(SEARCH(SUBSTITUTE(SUBSTITUTE(SUBSTITUTE($R2398,"-",""),"_","")," ",""),SUBSTITUTE(SUBSTITUTE(SUBSTITUTE($D2398,"-",""),"_","")," ",""))),"OK","CHECK")))</f>
        <v/>
      </c>
      <c r="T2398" s="9" t="str">
        <f aca="false">IF($A2398="","",IF(OR($H2398="NOT IN SCHEMATIC",$I2398="MISMATCH",$J2398="MISMATCH",$P2398="MISMATCH",$M2398&lt;&gt;"OK"),"REVIEW","OK"))</f>
        <v/>
      </c>
      <c r="U2398" s="14"/>
      <c r="V2398" s="14"/>
      <c r="W2398" s="17"/>
      <c r="X2398" s="14"/>
    </row>
    <row r="2399" customFormat="false" ht="15" hidden="false" customHeight="false" outlineLevel="0" collapsed="false">
      <c r="A2399" s="9" t="str">
        <f aca="false">IF('3. Layout Parts'!$A2399="","",TRIM('3. Layout Parts'!$A2399))</f>
        <v/>
      </c>
      <c r="B2399" s="9" t="str">
        <f aca="false">IF($A2399="","",'3. Layout Parts'!$D2399)</f>
        <v/>
      </c>
      <c r="C2399" s="9" t="str">
        <f aca="false">IF($A2399="","",'3. Layout Parts'!$B2399)</f>
        <v/>
      </c>
      <c r="D2399" s="9" t="str">
        <f aca="false">IF($A2399="","",'3. Layout Parts'!$C2399)</f>
        <v/>
      </c>
      <c r="E2399" s="9" t="str">
        <f aca="false">IF($A2399="","",IFERROR(INDEX('2. Schematic Parts'!$B$2:$B$3001,MATCH($A2399,'2. Schematic Parts'!$A$2:$A$3001,0)),"NOT FOUND"))</f>
        <v/>
      </c>
      <c r="F2399" s="9" t="str">
        <f aca="false">IF($A2399="","",IFERROR(INDEX('2. Schematic Parts'!$C$2:$C$3001,MATCH($A2399,'2. Schematic Parts'!$A$2:$A$3001,0))&amp;"","NOT FOUND"))</f>
        <v/>
      </c>
      <c r="G2399" s="9" t="str">
        <f aca="false">IF($A2399="","",IFERROR(INDEX('2. Schematic Parts'!$D$2:$D$3001,MATCH($A2399,'2. Schematic Parts'!$A$2:$A$3001,0))&amp;"","NOT FOUND"))</f>
        <v/>
      </c>
      <c r="H2399" s="9" t="str">
        <f aca="false">IF($A2399="","",IF(COUNTIF('2. Schematic Parts'!$A$2:$A$3001,$A2399)=0,"NOT IN SCHEMATIC","OK"))</f>
        <v/>
      </c>
      <c r="I2399" s="9" t="str">
        <f aca="false">IF($A2399="","",IF($H2399="NOT IN SCHEMATIC","",IF(UPPER(TRIM($C2399))=UPPER(TRIM($E2399)),"OK","MISMATCH")))</f>
        <v/>
      </c>
      <c r="J2399" s="9" t="str">
        <f aca="false">IF($A2399="","",IF($H2399="NOT IN SCHEMATIC","",IF($F2399="","NO SCH DECAL",IF($D2399="","",IF(UPPER(TRIM($D2399))=UPPER(TRIM($F2399)),"OK","MISMATCH")))))</f>
        <v/>
      </c>
      <c r="K2399" s="16" t="str">
        <f aca="false">IF($A2399="","",SUMPRODUCT(--ISNUMBER(SEARCH(","&amp;TRIM($A2399)&amp;",",","&amp;SUBSTITUTE('1. Master BOM'!$D$2:$D$400," ","")&amp;","))))</f>
        <v/>
      </c>
      <c r="L2399" s="16" t="str">
        <f aca="false">IF($A2399="","",IF($K2399&lt;&gt;1,0,SUMPRODUCT(ISNUMBER(SEARCH(","&amp;TRIM($A2399)&amp;",",","&amp;SUBSTITUTE('1. Master BOM'!$D$2:$D$400," ","")&amp;","))*ROW('1. Master BOM'!$D$2:$D$400))))</f>
        <v/>
      </c>
      <c r="M2399" s="9" t="str">
        <f aca="false">IF($A2399="","",IF($K2399=0,"NOT IN BOM",IF($K2399&gt;1,"MULTIPLE BOM LINES","OK")))</f>
        <v/>
      </c>
      <c r="N2399" s="9" t="str">
        <f aca="false">IF($A2399="","",IF($L2399=0,"—",INDEX('1. Master BOM'!$A$1:$A$400,$L2399)))</f>
        <v/>
      </c>
      <c r="O2399" s="9" t="str">
        <f aca="false">IF($A2399="","",IF($L2399=0,"—",INDEX('1. Master BOM'!$B$1:$B$400,$L2399)))</f>
        <v/>
      </c>
      <c r="P2399" s="9" t="str">
        <f aca="false">IF($A2399="","",IF(OR($H2399="NOT IN SCHEMATIC",$O2399="—"),"",IF($G2399="","NO SCH PN",IF(UPPER(TRIM($G2399))=UPPER(TRIM($O2399)),"OK","MISMATCH"))))</f>
        <v/>
      </c>
      <c r="Q2399" s="9" t="str">
        <f aca="false">IF($A2399="","",IF($L2399=0,"—",INDEX('1. Master BOM'!$E$1:$E$400,$L2399)))</f>
        <v/>
      </c>
      <c r="R2399" s="9" t="str">
        <f aca="false">IF($A2399="","",IF($L2399=0,"—",IF(T(INDEX('1. Master BOM'!$F$1:$F$400,$L2399))="","(not set)",INDEX('1. Master BOM'!$F$1:$F$400,$L2399))))</f>
        <v/>
      </c>
      <c r="S2399" s="9" t="str">
        <f aca="false">IF($A2399="","",IF(OR($R2399="—",$R2399="(not set)",$D2399=""),"",IF(ISNUMBER(SEARCH(SUBSTITUTE(SUBSTITUTE(SUBSTITUTE($R2399,"-",""),"_","")," ",""),SUBSTITUTE(SUBSTITUTE(SUBSTITUTE($D2399,"-",""),"_","")," ",""))),"OK","CHECK")))</f>
        <v/>
      </c>
      <c r="T2399" s="9" t="str">
        <f aca="false">IF($A2399="","",IF(OR($H2399="NOT IN SCHEMATIC",$I2399="MISMATCH",$J2399="MISMATCH",$P2399="MISMATCH",$M2399&lt;&gt;"OK"),"REVIEW","OK"))</f>
        <v/>
      </c>
      <c r="U2399" s="14"/>
      <c r="V2399" s="14"/>
      <c r="W2399" s="17"/>
      <c r="X2399" s="14"/>
    </row>
    <row r="2400" customFormat="false" ht="15" hidden="false" customHeight="false" outlineLevel="0" collapsed="false">
      <c r="A2400" s="9" t="str">
        <f aca="false">IF('3. Layout Parts'!$A2400="","",TRIM('3. Layout Parts'!$A2400))</f>
        <v/>
      </c>
      <c r="B2400" s="9" t="str">
        <f aca="false">IF($A2400="","",'3. Layout Parts'!$D2400)</f>
        <v/>
      </c>
      <c r="C2400" s="9" t="str">
        <f aca="false">IF($A2400="","",'3. Layout Parts'!$B2400)</f>
        <v/>
      </c>
      <c r="D2400" s="9" t="str">
        <f aca="false">IF($A2400="","",'3. Layout Parts'!$C2400)</f>
        <v/>
      </c>
      <c r="E2400" s="9" t="str">
        <f aca="false">IF($A2400="","",IFERROR(INDEX('2. Schematic Parts'!$B$2:$B$3001,MATCH($A2400,'2. Schematic Parts'!$A$2:$A$3001,0)),"NOT FOUND"))</f>
        <v/>
      </c>
      <c r="F2400" s="9" t="str">
        <f aca="false">IF($A2400="","",IFERROR(INDEX('2. Schematic Parts'!$C$2:$C$3001,MATCH($A2400,'2. Schematic Parts'!$A$2:$A$3001,0))&amp;"","NOT FOUND"))</f>
        <v/>
      </c>
      <c r="G2400" s="9" t="str">
        <f aca="false">IF($A2400="","",IFERROR(INDEX('2. Schematic Parts'!$D$2:$D$3001,MATCH($A2400,'2. Schematic Parts'!$A$2:$A$3001,0))&amp;"","NOT FOUND"))</f>
        <v/>
      </c>
      <c r="H2400" s="9" t="str">
        <f aca="false">IF($A2400="","",IF(COUNTIF('2. Schematic Parts'!$A$2:$A$3001,$A2400)=0,"NOT IN SCHEMATIC","OK"))</f>
        <v/>
      </c>
      <c r="I2400" s="9" t="str">
        <f aca="false">IF($A2400="","",IF($H2400="NOT IN SCHEMATIC","",IF(UPPER(TRIM($C2400))=UPPER(TRIM($E2400)),"OK","MISMATCH")))</f>
        <v/>
      </c>
      <c r="J2400" s="9" t="str">
        <f aca="false">IF($A2400="","",IF($H2400="NOT IN SCHEMATIC","",IF($F2400="","NO SCH DECAL",IF($D2400="","",IF(UPPER(TRIM($D2400))=UPPER(TRIM($F2400)),"OK","MISMATCH")))))</f>
        <v/>
      </c>
      <c r="K2400" s="16" t="str">
        <f aca="false">IF($A2400="","",SUMPRODUCT(--ISNUMBER(SEARCH(","&amp;TRIM($A2400)&amp;",",","&amp;SUBSTITUTE('1. Master BOM'!$D$2:$D$400," ","")&amp;","))))</f>
        <v/>
      </c>
      <c r="L2400" s="16" t="str">
        <f aca="false">IF($A2400="","",IF($K2400&lt;&gt;1,0,SUMPRODUCT(ISNUMBER(SEARCH(","&amp;TRIM($A2400)&amp;",",","&amp;SUBSTITUTE('1. Master BOM'!$D$2:$D$400," ","")&amp;","))*ROW('1. Master BOM'!$D$2:$D$400))))</f>
        <v/>
      </c>
      <c r="M2400" s="9" t="str">
        <f aca="false">IF($A2400="","",IF($K2400=0,"NOT IN BOM",IF($K2400&gt;1,"MULTIPLE BOM LINES","OK")))</f>
        <v/>
      </c>
      <c r="N2400" s="9" t="str">
        <f aca="false">IF($A2400="","",IF($L2400=0,"—",INDEX('1. Master BOM'!$A$1:$A$400,$L2400)))</f>
        <v/>
      </c>
      <c r="O2400" s="9" t="str">
        <f aca="false">IF($A2400="","",IF($L2400=0,"—",INDEX('1. Master BOM'!$B$1:$B$400,$L2400)))</f>
        <v/>
      </c>
      <c r="P2400" s="9" t="str">
        <f aca="false">IF($A2400="","",IF(OR($H2400="NOT IN SCHEMATIC",$O2400="—"),"",IF($G2400="","NO SCH PN",IF(UPPER(TRIM($G2400))=UPPER(TRIM($O2400)),"OK","MISMATCH"))))</f>
        <v/>
      </c>
      <c r="Q2400" s="9" t="str">
        <f aca="false">IF($A2400="","",IF($L2400=0,"—",INDEX('1. Master BOM'!$E$1:$E$400,$L2400)))</f>
        <v/>
      </c>
      <c r="R2400" s="9" t="str">
        <f aca="false">IF($A2400="","",IF($L2400=0,"—",IF(T(INDEX('1. Master BOM'!$F$1:$F$400,$L2400))="","(not set)",INDEX('1. Master BOM'!$F$1:$F$400,$L2400))))</f>
        <v/>
      </c>
      <c r="S2400" s="9" t="str">
        <f aca="false">IF($A2400="","",IF(OR($R2400="—",$R2400="(not set)",$D2400=""),"",IF(ISNUMBER(SEARCH(SUBSTITUTE(SUBSTITUTE(SUBSTITUTE($R2400,"-",""),"_","")," ",""),SUBSTITUTE(SUBSTITUTE(SUBSTITUTE($D2400,"-",""),"_","")," ",""))),"OK","CHECK")))</f>
        <v/>
      </c>
      <c r="T2400" s="9" t="str">
        <f aca="false">IF($A2400="","",IF(OR($H2400="NOT IN SCHEMATIC",$I2400="MISMATCH",$J2400="MISMATCH",$P2400="MISMATCH",$M2400&lt;&gt;"OK"),"REVIEW","OK"))</f>
        <v/>
      </c>
      <c r="U2400" s="14"/>
      <c r="V2400" s="14"/>
      <c r="W2400" s="17"/>
      <c r="X2400" s="14"/>
    </row>
    <row r="2401" customFormat="false" ht="15" hidden="false" customHeight="false" outlineLevel="0" collapsed="false">
      <c r="A2401" s="9" t="str">
        <f aca="false">IF('3. Layout Parts'!$A2401="","",TRIM('3. Layout Parts'!$A2401))</f>
        <v/>
      </c>
      <c r="B2401" s="9" t="str">
        <f aca="false">IF($A2401="","",'3. Layout Parts'!$D2401)</f>
        <v/>
      </c>
      <c r="C2401" s="9" t="str">
        <f aca="false">IF($A2401="","",'3. Layout Parts'!$B2401)</f>
        <v/>
      </c>
      <c r="D2401" s="9" t="str">
        <f aca="false">IF($A2401="","",'3. Layout Parts'!$C2401)</f>
        <v/>
      </c>
      <c r="E2401" s="9" t="str">
        <f aca="false">IF($A2401="","",IFERROR(INDEX('2. Schematic Parts'!$B$2:$B$3001,MATCH($A2401,'2. Schematic Parts'!$A$2:$A$3001,0)),"NOT FOUND"))</f>
        <v/>
      </c>
      <c r="F2401" s="9" t="str">
        <f aca="false">IF($A2401="","",IFERROR(INDEX('2. Schematic Parts'!$C$2:$C$3001,MATCH($A2401,'2. Schematic Parts'!$A$2:$A$3001,0))&amp;"","NOT FOUND"))</f>
        <v/>
      </c>
      <c r="G2401" s="9" t="str">
        <f aca="false">IF($A2401="","",IFERROR(INDEX('2. Schematic Parts'!$D$2:$D$3001,MATCH($A2401,'2. Schematic Parts'!$A$2:$A$3001,0))&amp;"","NOT FOUND"))</f>
        <v/>
      </c>
      <c r="H2401" s="9" t="str">
        <f aca="false">IF($A2401="","",IF(COUNTIF('2. Schematic Parts'!$A$2:$A$3001,$A2401)=0,"NOT IN SCHEMATIC","OK"))</f>
        <v/>
      </c>
      <c r="I2401" s="9" t="str">
        <f aca="false">IF($A2401="","",IF($H2401="NOT IN SCHEMATIC","",IF(UPPER(TRIM($C2401))=UPPER(TRIM($E2401)),"OK","MISMATCH")))</f>
        <v/>
      </c>
      <c r="J2401" s="9" t="str">
        <f aca="false">IF($A2401="","",IF($H2401="NOT IN SCHEMATIC","",IF($F2401="","NO SCH DECAL",IF($D2401="","",IF(UPPER(TRIM($D2401))=UPPER(TRIM($F2401)),"OK","MISMATCH")))))</f>
        <v/>
      </c>
      <c r="K2401" s="16" t="str">
        <f aca="false">IF($A2401="","",SUMPRODUCT(--ISNUMBER(SEARCH(","&amp;TRIM($A2401)&amp;",",","&amp;SUBSTITUTE('1. Master BOM'!$D$2:$D$400," ","")&amp;","))))</f>
        <v/>
      </c>
      <c r="L2401" s="16" t="str">
        <f aca="false">IF($A2401="","",IF($K2401&lt;&gt;1,0,SUMPRODUCT(ISNUMBER(SEARCH(","&amp;TRIM($A2401)&amp;",",","&amp;SUBSTITUTE('1. Master BOM'!$D$2:$D$400," ","")&amp;","))*ROW('1. Master BOM'!$D$2:$D$400))))</f>
        <v/>
      </c>
      <c r="M2401" s="9" t="str">
        <f aca="false">IF($A2401="","",IF($K2401=0,"NOT IN BOM",IF($K2401&gt;1,"MULTIPLE BOM LINES","OK")))</f>
        <v/>
      </c>
      <c r="N2401" s="9" t="str">
        <f aca="false">IF($A2401="","",IF($L2401=0,"—",INDEX('1. Master BOM'!$A$1:$A$400,$L2401)))</f>
        <v/>
      </c>
      <c r="O2401" s="9" t="str">
        <f aca="false">IF($A2401="","",IF($L2401=0,"—",INDEX('1. Master BOM'!$B$1:$B$400,$L2401)))</f>
        <v/>
      </c>
      <c r="P2401" s="9" t="str">
        <f aca="false">IF($A2401="","",IF(OR($H2401="NOT IN SCHEMATIC",$O2401="—"),"",IF($G2401="","NO SCH PN",IF(UPPER(TRIM($G2401))=UPPER(TRIM($O2401)),"OK","MISMATCH"))))</f>
        <v/>
      </c>
      <c r="Q2401" s="9" t="str">
        <f aca="false">IF($A2401="","",IF($L2401=0,"—",INDEX('1. Master BOM'!$E$1:$E$400,$L2401)))</f>
        <v/>
      </c>
      <c r="R2401" s="9" t="str">
        <f aca="false">IF($A2401="","",IF($L2401=0,"—",IF(T(INDEX('1. Master BOM'!$F$1:$F$400,$L2401))="","(not set)",INDEX('1. Master BOM'!$F$1:$F$400,$L2401))))</f>
        <v/>
      </c>
      <c r="S2401" s="9" t="str">
        <f aca="false">IF($A2401="","",IF(OR($R2401="—",$R2401="(not set)",$D2401=""),"",IF(ISNUMBER(SEARCH(SUBSTITUTE(SUBSTITUTE(SUBSTITUTE($R2401,"-",""),"_","")," ",""),SUBSTITUTE(SUBSTITUTE(SUBSTITUTE($D2401,"-",""),"_","")," ",""))),"OK","CHECK")))</f>
        <v/>
      </c>
      <c r="T2401" s="9" t="str">
        <f aca="false">IF($A2401="","",IF(OR($H2401="NOT IN SCHEMATIC",$I2401="MISMATCH",$J2401="MISMATCH",$P2401="MISMATCH",$M2401&lt;&gt;"OK"),"REVIEW","OK"))</f>
        <v/>
      </c>
      <c r="U2401" s="14"/>
      <c r="V2401" s="14"/>
      <c r="W2401" s="17"/>
      <c r="X2401" s="14"/>
    </row>
    <row r="2402" customFormat="false" ht="15" hidden="false" customHeight="false" outlineLevel="0" collapsed="false">
      <c r="A2402" s="9" t="str">
        <f aca="false">IF('3. Layout Parts'!$A2402="","",TRIM('3. Layout Parts'!$A2402))</f>
        <v/>
      </c>
      <c r="B2402" s="9" t="str">
        <f aca="false">IF($A2402="","",'3. Layout Parts'!$D2402)</f>
        <v/>
      </c>
      <c r="C2402" s="9" t="str">
        <f aca="false">IF($A2402="","",'3. Layout Parts'!$B2402)</f>
        <v/>
      </c>
      <c r="D2402" s="9" t="str">
        <f aca="false">IF($A2402="","",'3. Layout Parts'!$C2402)</f>
        <v/>
      </c>
      <c r="E2402" s="9" t="str">
        <f aca="false">IF($A2402="","",IFERROR(INDEX('2. Schematic Parts'!$B$2:$B$3001,MATCH($A2402,'2. Schematic Parts'!$A$2:$A$3001,0)),"NOT FOUND"))</f>
        <v/>
      </c>
      <c r="F2402" s="9" t="str">
        <f aca="false">IF($A2402="","",IFERROR(INDEX('2. Schematic Parts'!$C$2:$C$3001,MATCH($A2402,'2. Schematic Parts'!$A$2:$A$3001,0))&amp;"","NOT FOUND"))</f>
        <v/>
      </c>
      <c r="G2402" s="9" t="str">
        <f aca="false">IF($A2402="","",IFERROR(INDEX('2. Schematic Parts'!$D$2:$D$3001,MATCH($A2402,'2. Schematic Parts'!$A$2:$A$3001,0))&amp;"","NOT FOUND"))</f>
        <v/>
      </c>
      <c r="H2402" s="9" t="str">
        <f aca="false">IF($A2402="","",IF(COUNTIF('2. Schematic Parts'!$A$2:$A$3001,$A2402)=0,"NOT IN SCHEMATIC","OK"))</f>
        <v/>
      </c>
      <c r="I2402" s="9" t="str">
        <f aca="false">IF($A2402="","",IF($H2402="NOT IN SCHEMATIC","",IF(UPPER(TRIM($C2402))=UPPER(TRIM($E2402)),"OK","MISMATCH")))</f>
        <v/>
      </c>
      <c r="J2402" s="9" t="str">
        <f aca="false">IF($A2402="","",IF($H2402="NOT IN SCHEMATIC","",IF($F2402="","NO SCH DECAL",IF($D2402="","",IF(UPPER(TRIM($D2402))=UPPER(TRIM($F2402)),"OK","MISMATCH")))))</f>
        <v/>
      </c>
      <c r="K2402" s="16" t="str">
        <f aca="false">IF($A2402="","",SUMPRODUCT(--ISNUMBER(SEARCH(","&amp;TRIM($A2402)&amp;",",","&amp;SUBSTITUTE('1. Master BOM'!$D$2:$D$400," ","")&amp;","))))</f>
        <v/>
      </c>
      <c r="L2402" s="16" t="str">
        <f aca="false">IF($A2402="","",IF($K2402&lt;&gt;1,0,SUMPRODUCT(ISNUMBER(SEARCH(","&amp;TRIM($A2402)&amp;",",","&amp;SUBSTITUTE('1. Master BOM'!$D$2:$D$400," ","")&amp;","))*ROW('1. Master BOM'!$D$2:$D$400))))</f>
        <v/>
      </c>
      <c r="M2402" s="9" t="str">
        <f aca="false">IF($A2402="","",IF($K2402=0,"NOT IN BOM",IF($K2402&gt;1,"MULTIPLE BOM LINES","OK")))</f>
        <v/>
      </c>
      <c r="N2402" s="9" t="str">
        <f aca="false">IF($A2402="","",IF($L2402=0,"—",INDEX('1. Master BOM'!$A$1:$A$400,$L2402)))</f>
        <v/>
      </c>
      <c r="O2402" s="9" t="str">
        <f aca="false">IF($A2402="","",IF($L2402=0,"—",INDEX('1. Master BOM'!$B$1:$B$400,$L2402)))</f>
        <v/>
      </c>
      <c r="P2402" s="9" t="str">
        <f aca="false">IF($A2402="","",IF(OR($H2402="NOT IN SCHEMATIC",$O2402="—"),"",IF($G2402="","NO SCH PN",IF(UPPER(TRIM($G2402))=UPPER(TRIM($O2402)),"OK","MISMATCH"))))</f>
        <v/>
      </c>
      <c r="Q2402" s="9" t="str">
        <f aca="false">IF($A2402="","",IF($L2402=0,"—",INDEX('1. Master BOM'!$E$1:$E$400,$L2402)))</f>
        <v/>
      </c>
      <c r="R2402" s="9" t="str">
        <f aca="false">IF($A2402="","",IF($L2402=0,"—",IF(T(INDEX('1. Master BOM'!$F$1:$F$400,$L2402))="","(not set)",INDEX('1. Master BOM'!$F$1:$F$400,$L2402))))</f>
        <v/>
      </c>
      <c r="S2402" s="9" t="str">
        <f aca="false">IF($A2402="","",IF(OR($R2402="—",$R2402="(not set)",$D2402=""),"",IF(ISNUMBER(SEARCH(SUBSTITUTE(SUBSTITUTE(SUBSTITUTE($R2402,"-",""),"_","")," ",""),SUBSTITUTE(SUBSTITUTE(SUBSTITUTE($D2402,"-",""),"_","")," ",""))),"OK","CHECK")))</f>
        <v/>
      </c>
      <c r="T2402" s="9" t="str">
        <f aca="false">IF($A2402="","",IF(OR($H2402="NOT IN SCHEMATIC",$I2402="MISMATCH",$J2402="MISMATCH",$P2402="MISMATCH",$M2402&lt;&gt;"OK"),"REVIEW","OK"))</f>
        <v/>
      </c>
      <c r="U2402" s="14"/>
      <c r="V2402" s="14"/>
      <c r="W2402" s="17"/>
      <c r="X2402" s="14"/>
    </row>
    <row r="2403" customFormat="false" ht="15" hidden="false" customHeight="false" outlineLevel="0" collapsed="false">
      <c r="A2403" s="9" t="str">
        <f aca="false">IF('3. Layout Parts'!$A2403="","",TRIM('3. Layout Parts'!$A2403))</f>
        <v/>
      </c>
      <c r="B2403" s="9" t="str">
        <f aca="false">IF($A2403="","",'3. Layout Parts'!$D2403)</f>
        <v/>
      </c>
      <c r="C2403" s="9" t="str">
        <f aca="false">IF($A2403="","",'3. Layout Parts'!$B2403)</f>
        <v/>
      </c>
      <c r="D2403" s="9" t="str">
        <f aca="false">IF($A2403="","",'3. Layout Parts'!$C2403)</f>
        <v/>
      </c>
      <c r="E2403" s="9" t="str">
        <f aca="false">IF($A2403="","",IFERROR(INDEX('2. Schematic Parts'!$B$2:$B$3001,MATCH($A2403,'2. Schematic Parts'!$A$2:$A$3001,0)),"NOT FOUND"))</f>
        <v/>
      </c>
      <c r="F2403" s="9" t="str">
        <f aca="false">IF($A2403="","",IFERROR(INDEX('2. Schematic Parts'!$C$2:$C$3001,MATCH($A2403,'2. Schematic Parts'!$A$2:$A$3001,0))&amp;"","NOT FOUND"))</f>
        <v/>
      </c>
      <c r="G2403" s="9" t="str">
        <f aca="false">IF($A2403="","",IFERROR(INDEX('2. Schematic Parts'!$D$2:$D$3001,MATCH($A2403,'2. Schematic Parts'!$A$2:$A$3001,0))&amp;"","NOT FOUND"))</f>
        <v/>
      </c>
      <c r="H2403" s="9" t="str">
        <f aca="false">IF($A2403="","",IF(COUNTIF('2. Schematic Parts'!$A$2:$A$3001,$A2403)=0,"NOT IN SCHEMATIC","OK"))</f>
        <v/>
      </c>
      <c r="I2403" s="9" t="str">
        <f aca="false">IF($A2403="","",IF($H2403="NOT IN SCHEMATIC","",IF(UPPER(TRIM($C2403))=UPPER(TRIM($E2403)),"OK","MISMATCH")))</f>
        <v/>
      </c>
      <c r="J2403" s="9" t="str">
        <f aca="false">IF($A2403="","",IF($H2403="NOT IN SCHEMATIC","",IF($F2403="","NO SCH DECAL",IF($D2403="","",IF(UPPER(TRIM($D2403))=UPPER(TRIM($F2403)),"OK","MISMATCH")))))</f>
        <v/>
      </c>
      <c r="K2403" s="16" t="str">
        <f aca="false">IF($A2403="","",SUMPRODUCT(--ISNUMBER(SEARCH(","&amp;TRIM($A2403)&amp;",",","&amp;SUBSTITUTE('1. Master BOM'!$D$2:$D$400," ","")&amp;","))))</f>
        <v/>
      </c>
      <c r="L2403" s="16" t="str">
        <f aca="false">IF($A2403="","",IF($K2403&lt;&gt;1,0,SUMPRODUCT(ISNUMBER(SEARCH(","&amp;TRIM($A2403)&amp;",",","&amp;SUBSTITUTE('1. Master BOM'!$D$2:$D$400," ","")&amp;","))*ROW('1. Master BOM'!$D$2:$D$400))))</f>
        <v/>
      </c>
      <c r="M2403" s="9" t="str">
        <f aca="false">IF($A2403="","",IF($K2403=0,"NOT IN BOM",IF($K2403&gt;1,"MULTIPLE BOM LINES","OK")))</f>
        <v/>
      </c>
      <c r="N2403" s="9" t="str">
        <f aca="false">IF($A2403="","",IF($L2403=0,"—",INDEX('1. Master BOM'!$A$1:$A$400,$L2403)))</f>
        <v/>
      </c>
      <c r="O2403" s="9" t="str">
        <f aca="false">IF($A2403="","",IF($L2403=0,"—",INDEX('1. Master BOM'!$B$1:$B$400,$L2403)))</f>
        <v/>
      </c>
      <c r="P2403" s="9" t="str">
        <f aca="false">IF($A2403="","",IF(OR($H2403="NOT IN SCHEMATIC",$O2403="—"),"",IF($G2403="","NO SCH PN",IF(UPPER(TRIM($G2403))=UPPER(TRIM($O2403)),"OK","MISMATCH"))))</f>
        <v/>
      </c>
      <c r="Q2403" s="9" t="str">
        <f aca="false">IF($A2403="","",IF($L2403=0,"—",INDEX('1. Master BOM'!$E$1:$E$400,$L2403)))</f>
        <v/>
      </c>
      <c r="R2403" s="9" t="str">
        <f aca="false">IF($A2403="","",IF($L2403=0,"—",IF(T(INDEX('1. Master BOM'!$F$1:$F$400,$L2403))="","(not set)",INDEX('1. Master BOM'!$F$1:$F$400,$L2403))))</f>
        <v/>
      </c>
      <c r="S2403" s="9" t="str">
        <f aca="false">IF($A2403="","",IF(OR($R2403="—",$R2403="(not set)",$D2403=""),"",IF(ISNUMBER(SEARCH(SUBSTITUTE(SUBSTITUTE(SUBSTITUTE($R2403,"-",""),"_","")," ",""),SUBSTITUTE(SUBSTITUTE(SUBSTITUTE($D2403,"-",""),"_","")," ",""))),"OK","CHECK")))</f>
        <v/>
      </c>
      <c r="T2403" s="9" t="str">
        <f aca="false">IF($A2403="","",IF(OR($H2403="NOT IN SCHEMATIC",$I2403="MISMATCH",$J2403="MISMATCH",$P2403="MISMATCH",$M2403&lt;&gt;"OK"),"REVIEW","OK"))</f>
        <v/>
      </c>
      <c r="U2403" s="14"/>
      <c r="V2403" s="14"/>
      <c r="W2403" s="17"/>
      <c r="X2403" s="14"/>
    </row>
    <row r="2404" customFormat="false" ht="15" hidden="false" customHeight="false" outlineLevel="0" collapsed="false">
      <c r="A2404" s="9" t="str">
        <f aca="false">IF('3. Layout Parts'!$A2404="","",TRIM('3. Layout Parts'!$A2404))</f>
        <v/>
      </c>
      <c r="B2404" s="9" t="str">
        <f aca="false">IF($A2404="","",'3. Layout Parts'!$D2404)</f>
        <v/>
      </c>
      <c r="C2404" s="9" t="str">
        <f aca="false">IF($A2404="","",'3. Layout Parts'!$B2404)</f>
        <v/>
      </c>
      <c r="D2404" s="9" t="str">
        <f aca="false">IF($A2404="","",'3. Layout Parts'!$C2404)</f>
        <v/>
      </c>
      <c r="E2404" s="9" t="str">
        <f aca="false">IF($A2404="","",IFERROR(INDEX('2. Schematic Parts'!$B$2:$B$3001,MATCH($A2404,'2. Schematic Parts'!$A$2:$A$3001,0)),"NOT FOUND"))</f>
        <v/>
      </c>
      <c r="F2404" s="9" t="str">
        <f aca="false">IF($A2404="","",IFERROR(INDEX('2. Schematic Parts'!$C$2:$C$3001,MATCH($A2404,'2. Schematic Parts'!$A$2:$A$3001,0))&amp;"","NOT FOUND"))</f>
        <v/>
      </c>
      <c r="G2404" s="9" t="str">
        <f aca="false">IF($A2404="","",IFERROR(INDEX('2. Schematic Parts'!$D$2:$D$3001,MATCH($A2404,'2. Schematic Parts'!$A$2:$A$3001,0))&amp;"","NOT FOUND"))</f>
        <v/>
      </c>
      <c r="H2404" s="9" t="str">
        <f aca="false">IF($A2404="","",IF(COUNTIF('2. Schematic Parts'!$A$2:$A$3001,$A2404)=0,"NOT IN SCHEMATIC","OK"))</f>
        <v/>
      </c>
      <c r="I2404" s="9" t="str">
        <f aca="false">IF($A2404="","",IF($H2404="NOT IN SCHEMATIC","",IF(UPPER(TRIM($C2404))=UPPER(TRIM($E2404)),"OK","MISMATCH")))</f>
        <v/>
      </c>
      <c r="J2404" s="9" t="str">
        <f aca="false">IF($A2404="","",IF($H2404="NOT IN SCHEMATIC","",IF($F2404="","NO SCH DECAL",IF($D2404="","",IF(UPPER(TRIM($D2404))=UPPER(TRIM($F2404)),"OK","MISMATCH")))))</f>
        <v/>
      </c>
      <c r="K2404" s="16" t="str">
        <f aca="false">IF($A2404="","",SUMPRODUCT(--ISNUMBER(SEARCH(","&amp;TRIM($A2404)&amp;",",","&amp;SUBSTITUTE('1. Master BOM'!$D$2:$D$400," ","")&amp;","))))</f>
        <v/>
      </c>
      <c r="L2404" s="16" t="str">
        <f aca="false">IF($A2404="","",IF($K2404&lt;&gt;1,0,SUMPRODUCT(ISNUMBER(SEARCH(","&amp;TRIM($A2404)&amp;",",","&amp;SUBSTITUTE('1. Master BOM'!$D$2:$D$400," ","")&amp;","))*ROW('1. Master BOM'!$D$2:$D$400))))</f>
        <v/>
      </c>
      <c r="M2404" s="9" t="str">
        <f aca="false">IF($A2404="","",IF($K2404=0,"NOT IN BOM",IF($K2404&gt;1,"MULTIPLE BOM LINES","OK")))</f>
        <v/>
      </c>
      <c r="N2404" s="9" t="str">
        <f aca="false">IF($A2404="","",IF($L2404=0,"—",INDEX('1. Master BOM'!$A$1:$A$400,$L2404)))</f>
        <v/>
      </c>
      <c r="O2404" s="9" t="str">
        <f aca="false">IF($A2404="","",IF($L2404=0,"—",INDEX('1. Master BOM'!$B$1:$B$400,$L2404)))</f>
        <v/>
      </c>
      <c r="P2404" s="9" t="str">
        <f aca="false">IF($A2404="","",IF(OR($H2404="NOT IN SCHEMATIC",$O2404="—"),"",IF($G2404="","NO SCH PN",IF(UPPER(TRIM($G2404))=UPPER(TRIM($O2404)),"OK","MISMATCH"))))</f>
        <v/>
      </c>
      <c r="Q2404" s="9" t="str">
        <f aca="false">IF($A2404="","",IF($L2404=0,"—",INDEX('1. Master BOM'!$E$1:$E$400,$L2404)))</f>
        <v/>
      </c>
      <c r="R2404" s="9" t="str">
        <f aca="false">IF($A2404="","",IF($L2404=0,"—",IF(T(INDEX('1. Master BOM'!$F$1:$F$400,$L2404))="","(not set)",INDEX('1. Master BOM'!$F$1:$F$400,$L2404))))</f>
        <v/>
      </c>
      <c r="S2404" s="9" t="str">
        <f aca="false">IF($A2404="","",IF(OR($R2404="—",$R2404="(not set)",$D2404=""),"",IF(ISNUMBER(SEARCH(SUBSTITUTE(SUBSTITUTE(SUBSTITUTE($R2404,"-",""),"_","")," ",""),SUBSTITUTE(SUBSTITUTE(SUBSTITUTE($D2404,"-",""),"_","")," ",""))),"OK","CHECK")))</f>
        <v/>
      </c>
      <c r="T2404" s="9" t="str">
        <f aca="false">IF($A2404="","",IF(OR($H2404="NOT IN SCHEMATIC",$I2404="MISMATCH",$J2404="MISMATCH",$P2404="MISMATCH",$M2404&lt;&gt;"OK"),"REVIEW","OK"))</f>
        <v/>
      </c>
      <c r="U2404" s="14"/>
      <c r="V2404" s="14"/>
      <c r="W2404" s="17"/>
      <c r="X2404" s="14"/>
    </row>
    <row r="2405" customFormat="false" ht="15" hidden="false" customHeight="false" outlineLevel="0" collapsed="false">
      <c r="A2405" s="9" t="str">
        <f aca="false">IF('3. Layout Parts'!$A2405="","",TRIM('3. Layout Parts'!$A2405))</f>
        <v/>
      </c>
      <c r="B2405" s="9" t="str">
        <f aca="false">IF($A2405="","",'3. Layout Parts'!$D2405)</f>
        <v/>
      </c>
      <c r="C2405" s="9" t="str">
        <f aca="false">IF($A2405="","",'3. Layout Parts'!$B2405)</f>
        <v/>
      </c>
      <c r="D2405" s="9" t="str">
        <f aca="false">IF($A2405="","",'3. Layout Parts'!$C2405)</f>
        <v/>
      </c>
      <c r="E2405" s="9" t="str">
        <f aca="false">IF($A2405="","",IFERROR(INDEX('2. Schematic Parts'!$B$2:$B$3001,MATCH($A2405,'2. Schematic Parts'!$A$2:$A$3001,0)),"NOT FOUND"))</f>
        <v/>
      </c>
      <c r="F2405" s="9" t="str">
        <f aca="false">IF($A2405="","",IFERROR(INDEX('2. Schematic Parts'!$C$2:$C$3001,MATCH($A2405,'2. Schematic Parts'!$A$2:$A$3001,0))&amp;"","NOT FOUND"))</f>
        <v/>
      </c>
      <c r="G2405" s="9" t="str">
        <f aca="false">IF($A2405="","",IFERROR(INDEX('2. Schematic Parts'!$D$2:$D$3001,MATCH($A2405,'2. Schematic Parts'!$A$2:$A$3001,0))&amp;"","NOT FOUND"))</f>
        <v/>
      </c>
      <c r="H2405" s="9" t="str">
        <f aca="false">IF($A2405="","",IF(COUNTIF('2. Schematic Parts'!$A$2:$A$3001,$A2405)=0,"NOT IN SCHEMATIC","OK"))</f>
        <v/>
      </c>
      <c r="I2405" s="9" t="str">
        <f aca="false">IF($A2405="","",IF($H2405="NOT IN SCHEMATIC","",IF(UPPER(TRIM($C2405))=UPPER(TRIM($E2405)),"OK","MISMATCH")))</f>
        <v/>
      </c>
      <c r="J2405" s="9" t="str">
        <f aca="false">IF($A2405="","",IF($H2405="NOT IN SCHEMATIC","",IF($F2405="","NO SCH DECAL",IF($D2405="","",IF(UPPER(TRIM($D2405))=UPPER(TRIM($F2405)),"OK","MISMATCH")))))</f>
        <v/>
      </c>
      <c r="K2405" s="16" t="str">
        <f aca="false">IF($A2405="","",SUMPRODUCT(--ISNUMBER(SEARCH(","&amp;TRIM($A2405)&amp;",",","&amp;SUBSTITUTE('1. Master BOM'!$D$2:$D$400," ","")&amp;","))))</f>
        <v/>
      </c>
      <c r="L2405" s="16" t="str">
        <f aca="false">IF($A2405="","",IF($K2405&lt;&gt;1,0,SUMPRODUCT(ISNUMBER(SEARCH(","&amp;TRIM($A2405)&amp;",",","&amp;SUBSTITUTE('1. Master BOM'!$D$2:$D$400," ","")&amp;","))*ROW('1. Master BOM'!$D$2:$D$400))))</f>
        <v/>
      </c>
      <c r="M2405" s="9" t="str">
        <f aca="false">IF($A2405="","",IF($K2405=0,"NOT IN BOM",IF($K2405&gt;1,"MULTIPLE BOM LINES","OK")))</f>
        <v/>
      </c>
      <c r="N2405" s="9" t="str">
        <f aca="false">IF($A2405="","",IF($L2405=0,"—",INDEX('1. Master BOM'!$A$1:$A$400,$L2405)))</f>
        <v/>
      </c>
      <c r="O2405" s="9" t="str">
        <f aca="false">IF($A2405="","",IF($L2405=0,"—",INDEX('1. Master BOM'!$B$1:$B$400,$L2405)))</f>
        <v/>
      </c>
      <c r="P2405" s="9" t="str">
        <f aca="false">IF($A2405="","",IF(OR($H2405="NOT IN SCHEMATIC",$O2405="—"),"",IF($G2405="","NO SCH PN",IF(UPPER(TRIM($G2405))=UPPER(TRIM($O2405)),"OK","MISMATCH"))))</f>
        <v/>
      </c>
      <c r="Q2405" s="9" t="str">
        <f aca="false">IF($A2405="","",IF($L2405=0,"—",INDEX('1. Master BOM'!$E$1:$E$400,$L2405)))</f>
        <v/>
      </c>
      <c r="R2405" s="9" t="str">
        <f aca="false">IF($A2405="","",IF($L2405=0,"—",IF(T(INDEX('1. Master BOM'!$F$1:$F$400,$L2405))="","(not set)",INDEX('1. Master BOM'!$F$1:$F$400,$L2405))))</f>
        <v/>
      </c>
      <c r="S2405" s="9" t="str">
        <f aca="false">IF($A2405="","",IF(OR($R2405="—",$R2405="(not set)",$D2405=""),"",IF(ISNUMBER(SEARCH(SUBSTITUTE(SUBSTITUTE(SUBSTITUTE($R2405,"-",""),"_","")," ",""),SUBSTITUTE(SUBSTITUTE(SUBSTITUTE($D2405,"-",""),"_","")," ",""))),"OK","CHECK")))</f>
        <v/>
      </c>
      <c r="T2405" s="9" t="str">
        <f aca="false">IF($A2405="","",IF(OR($H2405="NOT IN SCHEMATIC",$I2405="MISMATCH",$J2405="MISMATCH",$P2405="MISMATCH",$M2405&lt;&gt;"OK"),"REVIEW","OK"))</f>
        <v/>
      </c>
      <c r="U2405" s="14"/>
      <c r="V2405" s="14"/>
      <c r="W2405" s="17"/>
      <c r="X2405" s="14"/>
    </row>
    <row r="2406" customFormat="false" ht="15" hidden="false" customHeight="false" outlineLevel="0" collapsed="false">
      <c r="A2406" s="9" t="str">
        <f aca="false">IF('3. Layout Parts'!$A2406="","",TRIM('3. Layout Parts'!$A2406))</f>
        <v/>
      </c>
      <c r="B2406" s="9" t="str">
        <f aca="false">IF($A2406="","",'3. Layout Parts'!$D2406)</f>
        <v/>
      </c>
      <c r="C2406" s="9" t="str">
        <f aca="false">IF($A2406="","",'3. Layout Parts'!$B2406)</f>
        <v/>
      </c>
      <c r="D2406" s="9" t="str">
        <f aca="false">IF($A2406="","",'3. Layout Parts'!$C2406)</f>
        <v/>
      </c>
      <c r="E2406" s="9" t="str">
        <f aca="false">IF($A2406="","",IFERROR(INDEX('2. Schematic Parts'!$B$2:$B$3001,MATCH($A2406,'2. Schematic Parts'!$A$2:$A$3001,0)),"NOT FOUND"))</f>
        <v/>
      </c>
      <c r="F2406" s="9" t="str">
        <f aca="false">IF($A2406="","",IFERROR(INDEX('2. Schematic Parts'!$C$2:$C$3001,MATCH($A2406,'2. Schematic Parts'!$A$2:$A$3001,0))&amp;"","NOT FOUND"))</f>
        <v/>
      </c>
      <c r="G2406" s="9" t="str">
        <f aca="false">IF($A2406="","",IFERROR(INDEX('2. Schematic Parts'!$D$2:$D$3001,MATCH($A2406,'2. Schematic Parts'!$A$2:$A$3001,0))&amp;"","NOT FOUND"))</f>
        <v/>
      </c>
      <c r="H2406" s="9" t="str">
        <f aca="false">IF($A2406="","",IF(COUNTIF('2. Schematic Parts'!$A$2:$A$3001,$A2406)=0,"NOT IN SCHEMATIC","OK"))</f>
        <v/>
      </c>
      <c r="I2406" s="9" t="str">
        <f aca="false">IF($A2406="","",IF($H2406="NOT IN SCHEMATIC","",IF(UPPER(TRIM($C2406))=UPPER(TRIM($E2406)),"OK","MISMATCH")))</f>
        <v/>
      </c>
      <c r="J2406" s="9" t="str">
        <f aca="false">IF($A2406="","",IF($H2406="NOT IN SCHEMATIC","",IF($F2406="","NO SCH DECAL",IF($D2406="","",IF(UPPER(TRIM($D2406))=UPPER(TRIM($F2406)),"OK","MISMATCH")))))</f>
        <v/>
      </c>
      <c r="K2406" s="16" t="str">
        <f aca="false">IF($A2406="","",SUMPRODUCT(--ISNUMBER(SEARCH(","&amp;TRIM($A2406)&amp;",",","&amp;SUBSTITUTE('1. Master BOM'!$D$2:$D$400," ","")&amp;","))))</f>
        <v/>
      </c>
      <c r="L2406" s="16" t="str">
        <f aca="false">IF($A2406="","",IF($K2406&lt;&gt;1,0,SUMPRODUCT(ISNUMBER(SEARCH(","&amp;TRIM($A2406)&amp;",",","&amp;SUBSTITUTE('1. Master BOM'!$D$2:$D$400," ","")&amp;","))*ROW('1. Master BOM'!$D$2:$D$400))))</f>
        <v/>
      </c>
      <c r="M2406" s="9" t="str">
        <f aca="false">IF($A2406="","",IF($K2406=0,"NOT IN BOM",IF($K2406&gt;1,"MULTIPLE BOM LINES","OK")))</f>
        <v/>
      </c>
      <c r="N2406" s="9" t="str">
        <f aca="false">IF($A2406="","",IF($L2406=0,"—",INDEX('1. Master BOM'!$A$1:$A$400,$L2406)))</f>
        <v/>
      </c>
      <c r="O2406" s="9" t="str">
        <f aca="false">IF($A2406="","",IF($L2406=0,"—",INDEX('1. Master BOM'!$B$1:$B$400,$L2406)))</f>
        <v/>
      </c>
      <c r="P2406" s="9" t="str">
        <f aca="false">IF($A2406="","",IF(OR($H2406="NOT IN SCHEMATIC",$O2406="—"),"",IF($G2406="","NO SCH PN",IF(UPPER(TRIM($G2406))=UPPER(TRIM($O2406)),"OK","MISMATCH"))))</f>
        <v/>
      </c>
      <c r="Q2406" s="9" t="str">
        <f aca="false">IF($A2406="","",IF($L2406=0,"—",INDEX('1. Master BOM'!$E$1:$E$400,$L2406)))</f>
        <v/>
      </c>
      <c r="R2406" s="9" t="str">
        <f aca="false">IF($A2406="","",IF($L2406=0,"—",IF(T(INDEX('1. Master BOM'!$F$1:$F$400,$L2406))="","(not set)",INDEX('1. Master BOM'!$F$1:$F$400,$L2406))))</f>
        <v/>
      </c>
      <c r="S2406" s="9" t="str">
        <f aca="false">IF($A2406="","",IF(OR($R2406="—",$R2406="(not set)",$D2406=""),"",IF(ISNUMBER(SEARCH(SUBSTITUTE(SUBSTITUTE(SUBSTITUTE($R2406,"-",""),"_","")," ",""),SUBSTITUTE(SUBSTITUTE(SUBSTITUTE($D2406,"-",""),"_","")," ",""))),"OK","CHECK")))</f>
        <v/>
      </c>
      <c r="T2406" s="9" t="str">
        <f aca="false">IF($A2406="","",IF(OR($H2406="NOT IN SCHEMATIC",$I2406="MISMATCH",$J2406="MISMATCH",$P2406="MISMATCH",$M2406&lt;&gt;"OK"),"REVIEW","OK"))</f>
        <v/>
      </c>
      <c r="U2406" s="14"/>
      <c r="V2406" s="14"/>
      <c r="W2406" s="17"/>
      <c r="X2406" s="14"/>
    </row>
    <row r="2407" customFormat="false" ht="15" hidden="false" customHeight="false" outlineLevel="0" collapsed="false">
      <c r="A2407" s="9" t="str">
        <f aca="false">IF('3. Layout Parts'!$A2407="","",TRIM('3. Layout Parts'!$A2407))</f>
        <v/>
      </c>
      <c r="B2407" s="9" t="str">
        <f aca="false">IF($A2407="","",'3. Layout Parts'!$D2407)</f>
        <v/>
      </c>
      <c r="C2407" s="9" t="str">
        <f aca="false">IF($A2407="","",'3. Layout Parts'!$B2407)</f>
        <v/>
      </c>
      <c r="D2407" s="9" t="str">
        <f aca="false">IF($A2407="","",'3. Layout Parts'!$C2407)</f>
        <v/>
      </c>
      <c r="E2407" s="9" t="str">
        <f aca="false">IF($A2407="","",IFERROR(INDEX('2. Schematic Parts'!$B$2:$B$3001,MATCH($A2407,'2. Schematic Parts'!$A$2:$A$3001,0)),"NOT FOUND"))</f>
        <v/>
      </c>
      <c r="F2407" s="9" t="str">
        <f aca="false">IF($A2407="","",IFERROR(INDEX('2. Schematic Parts'!$C$2:$C$3001,MATCH($A2407,'2. Schematic Parts'!$A$2:$A$3001,0))&amp;"","NOT FOUND"))</f>
        <v/>
      </c>
      <c r="G2407" s="9" t="str">
        <f aca="false">IF($A2407="","",IFERROR(INDEX('2. Schematic Parts'!$D$2:$D$3001,MATCH($A2407,'2. Schematic Parts'!$A$2:$A$3001,0))&amp;"","NOT FOUND"))</f>
        <v/>
      </c>
      <c r="H2407" s="9" t="str">
        <f aca="false">IF($A2407="","",IF(COUNTIF('2. Schematic Parts'!$A$2:$A$3001,$A2407)=0,"NOT IN SCHEMATIC","OK"))</f>
        <v/>
      </c>
      <c r="I2407" s="9" t="str">
        <f aca="false">IF($A2407="","",IF($H2407="NOT IN SCHEMATIC","",IF(UPPER(TRIM($C2407))=UPPER(TRIM($E2407)),"OK","MISMATCH")))</f>
        <v/>
      </c>
      <c r="J2407" s="9" t="str">
        <f aca="false">IF($A2407="","",IF($H2407="NOT IN SCHEMATIC","",IF($F2407="","NO SCH DECAL",IF($D2407="","",IF(UPPER(TRIM($D2407))=UPPER(TRIM($F2407)),"OK","MISMATCH")))))</f>
        <v/>
      </c>
      <c r="K2407" s="16" t="str">
        <f aca="false">IF($A2407="","",SUMPRODUCT(--ISNUMBER(SEARCH(","&amp;TRIM($A2407)&amp;",",","&amp;SUBSTITUTE('1. Master BOM'!$D$2:$D$400," ","")&amp;","))))</f>
        <v/>
      </c>
      <c r="L2407" s="16" t="str">
        <f aca="false">IF($A2407="","",IF($K2407&lt;&gt;1,0,SUMPRODUCT(ISNUMBER(SEARCH(","&amp;TRIM($A2407)&amp;",",","&amp;SUBSTITUTE('1. Master BOM'!$D$2:$D$400," ","")&amp;","))*ROW('1. Master BOM'!$D$2:$D$400))))</f>
        <v/>
      </c>
      <c r="M2407" s="9" t="str">
        <f aca="false">IF($A2407="","",IF($K2407=0,"NOT IN BOM",IF($K2407&gt;1,"MULTIPLE BOM LINES","OK")))</f>
        <v/>
      </c>
      <c r="N2407" s="9" t="str">
        <f aca="false">IF($A2407="","",IF($L2407=0,"—",INDEX('1. Master BOM'!$A$1:$A$400,$L2407)))</f>
        <v/>
      </c>
      <c r="O2407" s="9" t="str">
        <f aca="false">IF($A2407="","",IF($L2407=0,"—",INDEX('1. Master BOM'!$B$1:$B$400,$L2407)))</f>
        <v/>
      </c>
      <c r="P2407" s="9" t="str">
        <f aca="false">IF($A2407="","",IF(OR($H2407="NOT IN SCHEMATIC",$O2407="—"),"",IF($G2407="","NO SCH PN",IF(UPPER(TRIM($G2407))=UPPER(TRIM($O2407)),"OK","MISMATCH"))))</f>
        <v/>
      </c>
      <c r="Q2407" s="9" t="str">
        <f aca="false">IF($A2407="","",IF($L2407=0,"—",INDEX('1. Master BOM'!$E$1:$E$400,$L2407)))</f>
        <v/>
      </c>
      <c r="R2407" s="9" t="str">
        <f aca="false">IF($A2407="","",IF($L2407=0,"—",IF(T(INDEX('1. Master BOM'!$F$1:$F$400,$L2407))="","(not set)",INDEX('1. Master BOM'!$F$1:$F$400,$L2407))))</f>
        <v/>
      </c>
      <c r="S2407" s="9" t="str">
        <f aca="false">IF($A2407="","",IF(OR($R2407="—",$R2407="(not set)",$D2407=""),"",IF(ISNUMBER(SEARCH(SUBSTITUTE(SUBSTITUTE(SUBSTITUTE($R2407,"-",""),"_","")," ",""),SUBSTITUTE(SUBSTITUTE(SUBSTITUTE($D2407,"-",""),"_","")," ",""))),"OK","CHECK")))</f>
        <v/>
      </c>
      <c r="T2407" s="9" t="str">
        <f aca="false">IF($A2407="","",IF(OR($H2407="NOT IN SCHEMATIC",$I2407="MISMATCH",$J2407="MISMATCH",$P2407="MISMATCH",$M2407&lt;&gt;"OK"),"REVIEW","OK"))</f>
        <v/>
      </c>
      <c r="U2407" s="14"/>
      <c r="V2407" s="14"/>
      <c r="W2407" s="17"/>
      <c r="X2407" s="14"/>
    </row>
    <row r="2408" customFormat="false" ht="15" hidden="false" customHeight="false" outlineLevel="0" collapsed="false">
      <c r="A2408" s="9" t="str">
        <f aca="false">IF('3. Layout Parts'!$A2408="","",TRIM('3. Layout Parts'!$A2408))</f>
        <v/>
      </c>
      <c r="B2408" s="9" t="str">
        <f aca="false">IF($A2408="","",'3. Layout Parts'!$D2408)</f>
        <v/>
      </c>
      <c r="C2408" s="9" t="str">
        <f aca="false">IF($A2408="","",'3. Layout Parts'!$B2408)</f>
        <v/>
      </c>
      <c r="D2408" s="9" t="str">
        <f aca="false">IF($A2408="","",'3. Layout Parts'!$C2408)</f>
        <v/>
      </c>
      <c r="E2408" s="9" t="str">
        <f aca="false">IF($A2408="","",IFERROR(INDEX('2. Schematic Parts'!$B$2:$B$3001,MATCH($A2408,'2. Schematic Parts'!$A$2:$A$3001,0)),"NOT FOUND"))</f>
        <v/>
      </c>
      <c r="F2408" s="9" t="str">
        <f aca="false">IF($A2408="","",IFERROR(INDEX('2. Schematic Parts'!$C$2:$C$3001,MATCH($A2408,'2. Schematic Parts'!$A$2:$A$3001,0))&amp;"","NOT FOUND"))</f>
        <v/>
      </c>
      <c r="G2408" s="9" t="str">
        <f aca="false">IF($A2408="","",IFERROR(INDEX('2. Schematic Parts'!$D$2:$D$3001,MATCH($A2408,'2. Schematic Parts'!$A$2:$A$3001,0))&amp;"","NOT FOUND"))</f>
        <v/>
      </c>
      <c r="H2408" s="9" t="str">
        <f aca="false">IF($A2408="","",IF(COUNTIF('2. Schematic Parts'!$A$2:$A$3001,$A2408)=0,"NOT IN SCHEMATIC","OK"))</f>
        <v/>
      </c>
      <c r="I2408" s="9" t="str">
        <f aca="false">IF($A2408="","",IF($H2408="NOT IN SCHEMATIC","",IF(UPPER(TRIM($C2408))=UPPER(TRIM($E2408)),"OK","MISMATCH")))</f>
        <v/>
      </c>
      <c r="J2408" s="9" t="str">
        <f aca="false">IF($A2408="","",IF($H2408="NOT IN SCHEMATIC","",IF($F2408="","NO SCH DECAL",IF($D2408="","",IF(UPPER(TRIM($D2408))=UPPER(TRIM($F2408)),"OK","MISMATCH")))))</f>
        <v/>
      </c>
      <c r="K2408" s="16" t="str">
        <f aca="false">IF($A2408="","",SUMPRODUCT(--ISNUMBER(SEARCH(","&amp;TRIM($A2408)&amp;",",","&amp;SUBSTITUTE('1. Master BOM'!$D$2:$D$400," ","")&amp;","))))</f>
        <v/>
      </c>
      <c r="L2408" s="16" t="str">
        <f aca="false">IF($A2408="","",IF($K2408&lt;&gt;1,0,SUMPRODUCT(ISNUMBER(SEARCH(","&amp;TRIM($A2408)&amp;",",","&amp;SUBSTITUTE('1. Master BOM'!$D$2:$D$400," ","")&amp;","))*ROW('1. Master BOM'!$D$2:$D$400))))</f>
        <v/>
      </c>
      <c r="M2408" s="9" t="str">
        <f aca="false">IF($A2408="","",IF($K2408=0,"NOT IN BOM",IF($K2408&gt;1,"MULTIPLE BOM LINES","OK")))</f>
        <v/>
      </c>
      <c r="N2408" s="9" t="str">
        <f aca="false">IF($A2408="","",IF($L2408=0,"—",INDEX('1. Master BOM'!$A$1:$A$400,$L2408)))</f>
        <v/>
      </c>
      <c r="O2408" s="9" t="str">
        <f aca="false">IF($A2408="","",IF($L2408=0,"—",INDEX('1. Master BOM'!$B$1:$B$400,$L2408)))</f>
        <v/>
      </c>
      <c r="P2408" s="9" t="str">
        <f aca="false">IF($A2408="","",IF(OR($H2408="NOT IN SCHEMATIC",$O2408="—"),"",IF($G2408="","NO SCH PN",IF(UPPER(TRIM($G2408))=UPPER(TRIM($O2408)),"OK","MISMATCH"))))</f>
        <v/>
      </c>
      <c r="Q2408" s="9" t="str">
        <f aca="false">IF($A2408="","",IF($L2408=0,"—",INDEX('1. Master BOM'!$E$1:$E$400,$L2408)))</f>
        <v/>
      </c>
      <c r="R2408" s="9" t="str">
        <f aca="false">IF($A2408="","",IF($L2408=0,"—",IF(T(INDEX('1. Master BOM'!$F$1:$F$400,$L2408))="","(not set)",INDEX('1. Master BOM'!$F$1:$F$400,$L2408))))</f>
        <v/>
      </c>
      <c r="S2408" s="9" t="str">
        <f aca="false">IF($A2408="","",IF(OR($R2408="—",$R2408="(not set)",$D2408=""),"",IF(ISNUMBER(SEARCH(SUBSTITUTE(SUBSTITUTE(SUBSTITUTE($R2408,"-",""),"_","")," ",""),SUBSTITUTE(SUBSTITUTE(SUBSTITUTE($D2408,"-",""),"_","")," ",""))),"OK","CHECK")))</f>
        <v/>
      </c>
      <c r="T2408" s="9" t="str">
        <f aca="false">IF($A2408="","",IF(OR($H2408="NOT IN SCHEMATIC",$I2408="MISMATCH",$J2408="MISMATCH",$P2408="MISMATCH",$M2408&lt;&gt;"OK"),"REVIEW","OK"))</f>
        <v/>
      </c>
      <c r="U2408" s="14"/>
      <c r="V2408" s="14"/>
      <c r="W2408" s="17"/>
      <c r="X2408" s="14"/>
    </row>
    <row r="2409" customFormat="false" ht="15" hidden="false" customHeight="false" outlineLevel="0" collapsed="false">
      <c r="A2409" s="9" t="str">
        <f aca="false">IF('3. Layout Parts'!$A2409="","",TRIM('3. Layout Parts'!$A2409))</f>
        <v/>
      </c>
      <c r="B2409" s="9" t="str">
        <f aca="false">IF($A2409="","",'3. Layout Parts'!$D2409)</f>
        <v/>
      </c>
      <c r="C2409" s="9" t="str">
        <f aca="false">IF($A2409="","",'3. Layout Parts'!$B2409)</f>
        <v/>
      </c>
      <c r="D2409" s="9" t="str">
        <f aca="false">IF($A2409="","",'3. Layout Parts'!$C2409)</f>
        <v/>
      </c>
      <c r="E2409" s="9" t="str">
        <f aca="false">IF($A2409="","",IFERROR(INDEX('2. Schematic Parts'!$B$2:$B$3001,MATCH($A2409,'2. Schematic Parts'!$A$2:$A$3001,0)),"NOT FOUND"))</f>
        <v/>
      </c>
      <c r="F2409" s="9" t="str">
        <f aca="false">IF($A2409="","",IFERROR(INDEX('2. Schematic Parts'!$C$2:$C$3001,MATCH($A2409,'2. Schematic Parts'!$A$2:$A$3001,0))&amp;"","NOT FOUND"))</f>
        <v/>
      </c>
      <c r="G2409" s="9" t="str">
        <f aca="false">IF($A2409="","",IFERROR(INDEX('2. Schematic Parts'!$D$2:$D$3001,MATCH($A2409,'2. Schematic Parts'!$A$2:$A$3001,0))&amp;"","NOT FOUND"))</f>
        <v/>
      </c>
      <c r="H2409" s="9" t="str">
        <f aca="false">IF($A2409="","",IF(COUNTIF('2. Schematic Parts'!$A$2:$A$3001,$A2409)=0,"NOT IN SCHEMATIC","OK"))</f>
        <v/>
      </c>
      <c r="I2409" s="9" t="str">
        <f aca="false">IF($A2409="","",IF($H2409="NOT IN SCHEMATIC","",IF(UPPER(TRIM($C2409))=UPPER(TRIM($E2409)),"OK","MISMATCH")))</f>
        <v/>
      </c>
      <c r="J2409" s="9" t="str">
        <f aca="false">IF($A2409="","",IF($H2409="NOT IN SCHEMATIC","",IF($F2409="","NO SCH DECAL",IF($D2409="","",IF(UPPER(TRIM($D2409))=UPPER(TRIM($F2409)),"OK","MISMATCH")))))</f>
        <v/>
      </c>
      <c r="K2409" s="16" t="str">
        <f aca="false">IF($A2409="","",SUMPRODUCT(--ISNUMBER(SEARCH(","&amp;TRIM($A2409)&amp;",",","&amp;SUBSTITUTE('1. Master BOM'!$D$2:$D$400," ","")&amp;","))))</f>
        <v/>
      </c>
      <c r="L2409" s="16" t="str">
        <f aca="false">IF($A2409="","",IF($K2409&lt;&gt;1,0,SUMPRODUCT(ISNUMBER(SEARCH(","&amp;TRIM($A2409)&amp;",",","&amp;SUBSTITUTE('1. Master BOM'!$D$2:$D$400," ","")&amp;","))*ROW('1. Master BOM'!$D$2:$D$400))))</f>
        <v/>
      </c>
      <c r="M2409" s="9" t="str">
        <f aca="false">IF($A2409="","",IF($K2409=0,"NOT IN BOM",IF($K2409&gt;1,"MULTIPLE BOM LINES","OK")))</f>
        <v/>
      </c>
      <c r="N2409" s="9" t="str">
        <f aca="false">IF($A2409="","",IF($L2409=0,"—",INDEX('1. Master BOM'!$A$1:$A$400,$L2409)))</f>
        <v/>
      </c>
      <c r="O2409" s="9" t="str">
        <f aca="false">IF($A2409="","",IF($L2409=0,"—",INDEX('1. Master BOM'!$B$1:$B$400,$L2409)))</f>
        <v/>
      </c>
      <c r="P2409" s="9" t="str">
        <f aca="false">IF($A2409="","",IF(OR($H2409="NOT IN SCHEMATIC",$O2409="—"),"",IF($G2409="","NO SCH PN",IF(UPPER(TRIM($G2409))=UPPER(TRIM($O2409)),"OK","MISMATCH"))))</f>
        <v/>
      </c>
      <c r="Q2409" s="9" t="str">
        <f aca="false">IF($A2409="","",IF($L2409=0,"—",INDEX('1. Master BOM'!$E$1:$E$400,$L2409)))</f>
        <v/>
      </c>
      <c r="R2409" s="9" t="str">
        <f aca="false">IF($A2409="","",IF($L2409=0,"—",IF(T(INDEX('1. Master BOM'!$F$1:$F$400,$L2409))="","(not set)",INDEX('1. Master BOM'!$F$1:$F$400,$L2409))))</f>
        <v/>
      </c>
      <c r="S2409" s="9" t="str">
        <f aca="false">IF($A2409="","",IF(OR($R2409="—",$R2409="(not set)",$D2409=""),"",IF(ISNUMBER(SEARCH(SUBSTITUTE(SUBSTITUTE(SUBSTITUTE($R2409,"-",""),"_","")," ",""),SUBSTITUTE(SUBSTITUTE(SUBSTITUTE($D2409,"-",""),"_","")," ",""))),"OK","CHECK")))</f>
        <v/>
      </c>
      <c r="T2409" s="9" t="str">
        <f aca="false">IF($A2409="","",IF(OR($H2409="NOT IN SCHEMATIC",$I2409="MISMATCH",$J2409="MISMATCH",$P2409="MISMATCH",$M2409&lt;&gt;"OK"),"REVIEW","OK"))</f>
        <v/>
      </c>
      <c r="U2409" s="14"/>
      <c r="V2409" s="14"/>
      <c r="W2409" s="17"/>
      <c r="X2409" s="14"/>
    </row>
    <row r="2410" customFormat="false" ht="15" hidden="false" customHeight="false" outlineLevel="0" collapsed="false">
      <c r="A2410" s="9" t="str">
        <f aca="false">IF('3. Layout Parts'!$A2410="","",TRIM('3. Layout Parts'!$A2410))</f>
        <v/>
      </c>
      <c r="B2410" s="9" t="str">
        <f aca="false">IF($A2410="","",'3. Layout Parts'!$D2410)</f>
        <v/>
      </c>
      <c r="C2410" s="9" t="str">
        <f aca="false">IF($A2410="","",'3. Layout Parts'!$B2410)</f>
        <v/>
      </c>
      <c r="D2410" s="9" t="str">
        <f aca="false">IF($A2410="","",'3. Layout Parts'!$C2410)</f>
        <v/>
      </c>
      <c r="E2410" s="9" t="str">
        <f aca="false">IF($A2410="","",IFERROR(INDEX('2. Schematic Parts'!$B$2:$B$3001,MATCH($A2410,'2. Schematic Parts'!$A$2:$A$3001,0)),"NOT FOUND"))</f>
        <v/>
      </c>
      <c r="F2410" s="9" t="str">
        <f aca="false">IF($A2410="","",IFERROR(INDEX('2. Schematic Parts'!$C$2:$C$3001,MATCH($A2410,'2. Schematic Parts'!$A$2:$A$3001,0))&amp;"","NOT FOUND"))</f>
        <v/>
      </c>
      <c r="G2410" s="9" t="str">
        <f aca="false">IF($A2410="","",IFERROR(INDEX('2. Schematic Parts'!$D$2:$D$3001,MATCH($A2410,'2. Schematic Parts'!$A$2:$A$3001,0))&amp;"","NOT FOUND"))</f>
        <v/>
      </c>
      <c r="H2410" s="9" t="str">
        <f aca="false">IF($A2410="","",IF(COUNTIF('2. Schematic Parts'!$A$2:$A$3001,$A2410)=0,"NOT IN SCHEMATIC","OK"))</f>
        <v/>
      </c>
      <c r="I2410" s="9" t="str">
        <f aca="false">IF($A2410="","",IF($H2410="NOT IN SCHEMATIC","",IF(UPPER(TRIM($C2410))=UPPER(TRIM($E2410)),"OK","MISMATCH")))</f>
        <v/>
      </c>
      <c r="J2410" s="9" t="str">
        <f aca="false">IF($A2410="","",IF($H2410="NOT IN SCHEMATIC","",IF($F2410="","NO SCH DECAL",IF($D2410="","",IF(UPPER(TRIM($D2410))=UPPER(TRIM($F2410)),"OK","MISMATCH")))))</f>
        <v/>
      </c>
      <c r="K2410" s="16" t="str">
        <f aca="false">IF($A2410="","",SUMPRODUCT(--ISNUMBER(SEARCH(","&amp;TRIM($A2410)&amp;",",","&amp;SUBSTITUTE('1. Master BOM'!$D$2:$D$400," ","")&amp;","))))</f>
        <v/>
      </c>
      <c r="L2410" s="16" t="str">
        <f aca="false">IF($A2410="","",IF($K2410&lt;&gt;1,0,SUMPRODUCT(ISNUMBER(SEARCH(","&amp;TRIM($A2410)&amp;",",","&amp;SUBSTITUTE('1. Master BOM'!$D$2:$D$400," ","")&amp;","))*ROW('1. Master BOM'!$D$2:$D$400))))</f>
        <v/>
      </c>
      <c r="M2410" s="9" t="str">
        <f aca="false">IF($A2410="","",IF($K2410=0,"NOT IN BOM",IF($K2410&gt;1,"MULTIPLE BOM LINES","OK")))</f>
        <v/>
      </c>
      <c r="N2410" s="9" t="str">
        <f aca="false">IF($A2410="","",IF($L2410=0,"—",INDEX('1. Master BOM'!$A$1:$A$400,$L2410)))</f>
        <v/>
      </c>
      <c r="O2410" s="9" t="str">
        <f aca="false">IF($A2410="","",IF($L2410=0,"—",INDEX('1. Master BOM'!$B$1:$B$400,$L2410)))</f>
        <v/>
      </c>
      <c r="P2410" s="9" t="str">
        <f aca="false">IF($A2410="","",IF(OR($H2410="NOT IN SCHEMATIC",$O2410="—"),"",IF($G2410="","NO SCH PN",IF(UPPER(TRIM($G2410))=UPPER(TRIM($O2410)),"OK","MISMATCH"))))</f>
        <v/>
      </c>
      <c r="Q2410" s="9" t="str">
        <f aca="false">IF($A2410="","",IF($L2410=0,"—",INDEX('1. Master BOM'!$E$1:$E$400,$L2410)))</f>
        <v/>
      </c>
      <c r="R2410" s="9" t="str">
        <f aca="false">IF($A2410="","",IF($L2410=0,"—",IF(T(INDEX('1. Master BOM'!$F$1:$F$400,$L2410))="","(not set)",INDEX('1. Master BOM'!$F$1:$F$400,$L2410))))</f>
        <v/>
      </c>
      <c r="S2410" s="9" t="str">
        <f aca="false">IF($A2410="","",IF(OR($R2410="—",$R2410="(not set)",$D2410=""),"",IF(ISNUMBER(SEARCH(SUBSTITUTE(SUBSTITUTE(SUBSTITUTE($R2410,"-",""),"_","")," ",""),SUBSTITUTE(SUBSTITUTE(SUBSTITUTE($D2410,"-",""),"_","")," ",""))),"OK","CHECK")))</f>
        <v/>
      </c>
      <c r="T2410" s="9" t="str">
        <f aca="false">IF($A2410="","",IF(OR($H2410="NOT IN SCHEMATIC",$I2410="MISMATCH",$J2410="MISMATCH",$P2410="MISMATCH",$M2410&lt;&gt;"OK"),"REVIEW","OK"))</f>
        <v/>
      </c>
      <c r="U2410" s="14"/>
      <c r="V2410" s="14"/>
      <c r="W2410" s="17"/>
      <c r="X2410" s="14"/>
    </row>
    <row r="2411" customFormat="false" ht="15" hidden="false" customHeight="false" outlineLevel="0" collapsed="false">
      <c r="A2411" s="9" t="str">
        <f aca="false">IF('3. Layout Parts'!$A2411="","",TRIM('3. Layout Parts'!$A2411))</f>
        <v/>
      </c>
      <c r="B2411" s="9" t="str">
        <f aca="false">IF($A2411="","",'3. Layout Parts'!$D2411)</f>
        <v/>
      </c>
      <c r="C2411" s="9" t="str">
        <f aca="false">IF($A2411="","",'3. Layout Parts'!$B2411)</f>
        <v/>
      </c>
      <c r="D2411" s="9" t="str">
        <f aca="false">IF($A2411="","",'3. Layout Parts'!$C2411)</f>
        <v/>
      </c>
      <c r="E2411" s="9" t="str">
        <f aca="false">IF($A2411="","",IFERROR(INDEX('2. Schematic Parts'!$B$2:$B$3001,MATCH($A2411,'2. Schematic Parts'!$A$2:$A$3001,0)),"NOT FOUND"))</f>
        <v/>
      </c>
      <c r="F2411" s="9" t="str">
        <f aca="false">IF($A2411="","",IFERROR(INDEX('2. Schematic Parts'!$C$2:$C$3001,MATCH($A2411,'2. Schematic Parts'!$A$2:$A$3001,0))&amp;"","NOT FOUND"))</f>
        <v/>
      </c>
      <c r="G2411" s="9" t="str">
        <f aca="false">IF($A2411="","",IFERROR(INDEX('2. Schematic Parts'!$D$2:$D$3001,MATCH($A2411,'2. Schematic Parts'!$A$2:$A$3001,0))&amp;"","NOT FOUND"))</f>
        <v/>
      </c>
      <c r="H2411" s="9" t="str">
        <f aca="false">IF($A2411="","",IF(COUNTIF('2. Schematic Parts'!$A$2:$A$3001,$A2411)=0,"NOT IN SCHEMATIC","OK"))</f>
        <v/>
      </c>
      <c r="I2411" s="9" t="str">
        <f aca="false">IF($A2411="","",IF($H2411="NOT IN SCHEMATIC","",IF(UPPER(TRIM($C2411))=UPPER(TRIM($E2411)),"OK","MISMATCH")))</f>
        <v/>
      </c>
      <c r="J2411" s="9" t="str">
        <f aca="false">IF($A2411="","",IF($H2411="NOT IN SCHEMATIC","",IF($F2411="","NO SCH DECAL",IF($D2411="","",IF(UPPER(TRIM($D2411))=UPPER(TRIM($F2411)),"OK","MISMATCH")))))</f>
        <v/>
      </c>
      <c r="K2411" s="16" t="str">
        <f aca="false">IF($A2411="","",SUMPRODUCT(--ISNUMBER(SEARCH(","&amp;TRIM($A2411)&amp;",",","&amp;SUBSTITUTE('1. Master BOM'!$D$2:$D$400," ","")&amp;","))))</f>
        <v/>
      </c>
      <c r="L2411" s="16" t="str">
        <f aca="false">IF($A2411="","",IF($K2411&lt;&gt;1,0,SUMPRODUCT(ISNUMBER(SEARCH(","&amp;TRIM($A2411)&amp;",",","&amp;SUBSTITUTE('1. Master BOM'!$D$2:$D$400," ","")&amp;","))*ROW('1. Master BOM'!$D$2:$D$400))))</f>
        <v/>
      </c>
      <c r="M2411" s="9" t="str">
        <f aca="false">IF($A2411="","",IF($K2411=0,"NOT IN BOM",IF($K2411&gt;1,"MULTIPLE BOM LINES","OK")))</f>
        <v/>
      </c>
      <c r="N2411" s="9" t="str">
        <f aca="false">IF($A2411="","",IF($L2411=0,"—",INDEX('1. Master BOM'!$A$1:$A$400,$L2411)))</f>
        <v/>
      </c>
      <c r="O2411" s="9" t="str">
        <f aca="false">IF($A2411="","",IF($L2411=0,"—",INDEX('1. Master BOM'!$B$1:$B$400,$L2411)))</f>
        <v/>
      </c>
      <c r="P2411" s="9" t="str">
        <f aca="false">IF($A2411="","",IF(OR($H2411="NOT IN SCHEMATIC",$O2411="—"),"",IF($G2411="","NO SCH PN",IF(UPPER(TRIM($G2411))=UPPER(TRIM($O2411)),"OK","MISMATCH"))))</f>
        <v/>
      </c>
      <c r="Q2411" s="9" t="str">
        <f aca="false">IF($A2411="","",IF($L2411=0,"—",INDEX('1. Master BOM'!$E$1:$E$400,$L2411)))</f>
        <v/>
      </c>
      <c r="R2411" s="9" t="str">
        <f aca="false">IF($A2411="","",IF($L2411=0,"—",IF(T(INDEX('1. Master BOM'!$F$1:$F$400,$L2411))="","(not set)",INDEX('1. Master BOM'!$F$1:$F$400,$L2411))))</f>
        <v/>
      </c>
      <c r="S2411" s="9" t="str">
        <f aca="false">IF($A2411="","",IF(OR($R2411="—",$R2411="(not set)",$D2411=""),"",IF(ISNUMBER(SEARCH(SUBSTITUTE(SUBSTITUTE(SUBSTITUTE($R2411,"-",""),"_","")," ",""),SUBSTITUTE(SUBSTITUTE(SUBSTITUTE($D2411,"-",""),"_","")," ",""))),"OK","CHECK")))</f>
        <v/>
      </c>
      <c r="T2411" s="9" t="str">
        <f aca="false">IF($A2411="","",IF(OR($H2411="NOT IN SCHEMATIC",$I2411="MISMATCH",$J2411="MISMATCH",$P2411="MISMATCH",$M2411&lt;&gt;"OK"),"REVIEW","OK"))</f>
        <v/>
      </c>
      <c r="U2411" s="14"/>
      <c r="V2411" s="14"/>
      <c r="W2411" s="17"/>
      <c r="X2411" s="14"/>
    </row>
    <row r="2412" customFormat="false" ht="15" hidden="false" customHeight="false" outlineLevel="0" collapsed="false">
      <c r="A2412" s="9" t="str">
        <f aca="false">IF('3. Layout Parts'!$A2412="","",TRIM('3. Layout Parts'!$A2412))</f>
        <v/>
      </c>
      <c r="B2412" s="9" t="str">
        <f aca="false">IF($A2412="","",'3. Layout Parts'!$D2412)</f>
        <v/>
      </c>
      <c r="C2412" s="9" t="str">
        <f aca="false">IF($A2412="","",'3. Layout Parts'!$B2412)</f>
        <v/>
      </c>
      <c r="D2412" s="9" t="str">
        <f aca="false">IF($A2412="","",'3. Layout Parts'!$C2412)</f>
        <v/>
      </c>
      <c r="E2412" s="9" t="str">
        <f aca="false">IF($A2412="","",IFERROR(INDEX('2. Schematic Parts'!$B$2:$B$3001,MATCH($A2412,'2. Schematic Parts'!$A$2:$A$3001,0)),"NOT FOUND"))</f>
        <v/>
      </c>
      <c r="F2412" s="9" t="str">
        <f aca="false">IF($A2412="","",IFERROR(INDEX('2. Schematic Parts'!$C$2:$C$3001,MATCH($A2412,'2. Schematic Parts'!$A$2:$A$3001,0))&amp;"","NOT FOUND"))</f>
        <v/>
      </c>
      <c r="G2412" s="9" t="str">
        <f aca="false">IF($A2412="","",IFERROR(INDEX('2. Schematic Parts'!$D$2:$D$3001,MATCH($A2412,'2. Schematic Parts'!$A$2:$A$3001,0))&amp;"","NOT FOUND"))</f>
        <v/>
      </c>
      <c r="H2412" s="9" t="str">
        <f aca="false">IF($A2412="","",IF(COUNTIF('2. Schematic Parts'!$A$2:$A$3001,$A2412)=0,"NOT IN SCHEMATIC","OK"))</f>
        <v/>
      </c>
      <c r="I2412" s="9" t="str">
        <f aca="false">IF($A2412="","",IF($H2412="NOT IN SCHEMATIC","",IF(UPPER(TRIM($C2412))=UPPER(TRIM($E2412)),"OK","MISMATCH")))</f>
        <v/>
      </c>
      <c r="J2412" s="9" t="str">
        <f aca="false">IF($A2412="","",IF($H2412="NOT IN SCHEMATIC","",IF($F2412="","NO SCH DECAL",IF($D2412="","",IF(UPPER(TRIM($D2412))=UPPER(TRIM($F2412)),"OK","MISMATCH")))))</f>
        <v/>
      </c>
      <c r="K2412" s="16" t="str">
        <f aca="false">IF($A2412="","",SUMPRODUCT(--ISNUMBER(SEARCH(","&amp;TRIM($A2412)&amp;",",","&amp;SUBSTITUTE('1. Master BOM'!$D$2:$D$400," ","")&amp;","))))</f>
        <v/>
      </c>
      <c r="L2412" s="16" t="str">
        <f aca="false">IF($A2412="","",IF($K2412&lt;&gt;1,0,SUMPRODUCT(ISNUMBER(SEARCH(","&amp;TRIM($A2412)&amp;",",","&amp;SUBSTITUTE('1. Master BOM'!$D$2:$D$400," ","")&amp;","))*ROW('1. Master BOM'!$D$2:$D$400))))</f>
        <v/>
      </c>
      <c r="M2412" s="9" t="str">
        <f aca="false">IF($A2412="","",IF($K2412=0,"NOT IN BOM",IF($K2412&gt;1,"MULTIPLE BOM LINES","OK")))</f>
        <v/>
      </c>
      <c r="N2412" s="9" t="str">
        <f aca="false">IF($A2412="","",IF($L2412=0,"—",INDEX('1. Master BOM'!$A$1:$A$400,$L2412)))</f>
        <v/>
      </c>
      <c r="O2412" s="9" t="str">
        <f aca="false">IF($A2412="","",IF($L2412=0,"—",INDEX('1. Master BOM'!$B$1:$B$400,$L2412)))</f>
        <v/>
      </c>
      <c r="P2412" s="9" t="str">
        <f aca="false">IF($A2412="","",IF(OR($H2412="NOT IN SCHEMATIC",$O2412="—"),"",IF($G2412="","NO SCH PN",IF(UPPER(TRIM($G2412))=UPPER(TRIM($O2412)),"OK","MISMATCH"))))</f>
        <v/>
      </c>
      <c r="Q2412" s="9" t="str">
        <f aca="false">IF($A2412="","",IF($L2412=0,"—",INDEX('1. Master BOM'!$E$1:$E$400,$L2412)))</f>
        <v/>
      </c>
      <c r="R2412" s="9" t="str">
        <f aca="false">IF($A2412="","",IF($L2412=0,"—",IF(T(INDEX('1. Master BOM'!$F$1:$F$400,$L2412))="","(not set)",INDEX('1. Master BOM'!$F$1:$F$400,$L2412))))</f>
        <v/>
      </c>
      <c r="S2412" s="9" t="str">
        <f aca="false">IF($A2412="","",IF(OR($R2412="—",$R2412="(not set)",$D2412=""),"",IF(ISNUMBER(SEARCH(SUBSTITUTE(SUBSTITUTE(SUBSTITUTE($R2412,"-",""),"_","")," ",""),SUBSTITUTE(SUBSTITUTE(SUBSTITUTE($D2412,"-",""),"_","")," ",""))),"OK","CHECK")))</f>
        <v/>
      </c>
      <c r="T2412" s="9" t="str">
        <f aca="false">IF($A2412="","",IF(OR($H2412="NOT IN SCHEMATIC",$I2412="MISMATCH",$J2412="MISMATCH",$P2412="MISMATCH",$M2412&lt;&gt;"OK"),"REVIEW","OK"))</f>
        <v/>
      </c>
      <c r="U2412" s="14"/>
      <c r="V2412" s="14"/>
      <c r="W2412" s="17"/>
      <c r="X2412" s="14"/>
    </row>
    <row r="2413" customFormat="false" ht="15" hidden="false" customHeight="false" outlineLevel="0" collapsed="false">
      <c r="A2413" s="9" t="str">
        <f aca="false">IF('3. Layout Parts'!$A2413="","",TRIM('3. Layout Parts'!$A2413))</f>
        <v/>
      </c>
      <c r="B2413" s="9" t="str">
        <f aca="false">IF($A2413="","",'3. Layout Parts'!$D2413)</f>
        <v/>
      </c>
      <c r="C2413" s="9" t="str">
        <f aca="false">IF($A2413="","",'3. Layout Parts'!$B2413)</f>
        <v/>
      </c>
      <c r="D2413" s="9" t="str">
        <f aca="false">IF($A2413="","",'3. Layout Parts'!$C2413)</f>
        <v/>
      </c>
      <c r="E2413" s="9" t="str">
        <f aca="false">IF($A2413="","",IFERROR(INDEX('2. Schematic Parts'!$B$2:$B$3001,MATCH($A2413,'2. Schematic Parts'!$A$2:$A$3001,0)),"NOT FOUND"))</f>
        <v/>
      </c>
      <c r="F2413" s="9" t="str">
        <f aca="false">IF($A2413="","",IFERROR(INDEX('2. Schematic Parts'!$C$2:$C$3001,MATCH($A2413,'2. Schematic Parts'!$A$2:$A$3001,0))&amp;"","NOT FOUND"))</f>
        <v/>
      </c>
      <c r="G2413" s="9" t="str">
        <f aca="false">IF($A2413="","",IFERROR(INDEX('2. Schematic Parts'!$D$2:$D$3001,MATCH($A2413,'2. Schematic Parts'!$A$2:$A$3001,0))&amp;"","NOT FOUND"))</f>
        <v/>
      </c>
      <c r="H2413" s="9" t="str">
        <f aca="false">IF($A2413="","",IF(COUNTIF('2. Schematic Parts'!$A$2:$A$3001,$A2413)=0,"NOT IN SCHEMATIC","OK"))</f>
        <v/>
      </c>
      <c r="I2413" s="9" t="str">
        <f aca="false">IF($A2413="","",IF($H2413="NOT IN SCHEMATIC","",IF(UPPER(TRIM($C2413))=UPPER(TRIM($E2413)),"OK","MISMATCH")))</f>
        <v/>
      </c>
      <c r="J2413" s="9" t="str">
        <f aca="false">IF($A2413="","",IF($H2413="NOT IN SCHEMATIC","",IF($F2413="","NO SCH DECAL",IF($D2413="","",IF(UPPER(TRIM($D2413))=UPPER(TRIM($F2413)),"OK","MISMATCH")))))</f>
        <v/>
      </c>
      <c r="K2413" s="16" t="str">
        <f aca="false">IF($A2413="","",SUMPRODUCT(--ISNUMBER(SEARCH(","&amp;TRIM($A2413)&amp;",",","&amp;SUBSTITUTE('1. Master BOM'!$D$2:$D$400," ","")&amp;","))))</f>
        <v/>
      </c>
      <c r="L2413" s="16" t="str">
        <f aca="false">IF($A2413="","",IF($K2413&lt;&gt;1,0,SUMPRODUCT(ISNUMBER(SEARCH(","&amp;TRIM($A2413)&amp;",",","&amp;SUBSTITUTE('1. Master BOM'!$D$2:$D$400," ","")&amp;","))*ROW('1. Master BOM'!$D$2:$D$400))))</f>
        <v/>
      </c>
      <c r="M2413" s="9" t="str">
        <f aca="false">IF($A2413="","",IF($K2413=0,"NOT IN BOM",IF($K2413&gt;1,"MULTIPLE BOM LINES","OK")))</f>
        <v/>
      </c>
      <c r="N2413" s="9" t="str">
        <f aca="false">IF($A2413="","",IF($L2413=0,"—",INDEX('1. Master BOM'!$A$1:$A$400,$L2413)))</f>
        <v/>
      </c>
      <c r="O2413" s="9" t="str">
        <f aca="false">IF($A2413="","",IF($L2413=0,"—",INDEX('1. Master BOM'!$B$1:$B$400,$L2413)))</f>
        <v/>
      </c>
      <c r="P2413" s="9" t="str">
        <f aca="false">IF($A2413="","",IF(OR($H2413="NOT IN SCHEMATIC",$O2413="—"),"",IF($G2413="","NO SCH PN",IF(UPPER(TRIM($G2413))=UPPER(TRIM($O2413)),"OK","MISMATCH"))))</f>
        <v/>
      </c>
      <c r="Q2413" s="9" t="str">
        <f aca="false">IF($A2413="","",IF($L2413=0,"—",INDEX('1. Master BOM'!$E$1:$E$400,$L2413)))</f>
        <v/>
      </c>
      <c r="R2413" s="9" t="str">
        <f aca="false">IF($A2413="","",IF($L2413=0,"—",IF(T(INDEX('1. Master BOM'!$F$1:$F$400,$L2413))="","(not set)",INDEX('1. Master BOM'!$F$1:$F$400,$L2413))))</f>
        <v/>
      </c>
      <c r="S2413" s="9" t="str">
        <f aca="false">IF($A2413="","",IF(OR($R2413="—",$R2413="(not set)",$D2413=""),"",IF(ISNUMBER(SEARCH(SUBSTITUTE(SUBSTITUTE(SUBSTITUTE($R2413,"-",""),"_","")," ",""),SUBSTITUTE(SUBSTITUTE(SUBSTITUTE($D2413,"-",""),"_","")," ",""))),"OK","CHECK")))</f>
        <v/>
      </c>
      <c r="T2413" s="9" t="str">
        <f aca="false">IF($A2413="","",IF(OR($H2413="NOT IN SCHEMATIC",$I2413="MISMATCH",$J2413="MISMATCH",$P2413="MISMATCH",$M2413&lt;&gt;"OK"),"REVIEW","OK"))</f>
        <v/>
      </c>
      <c r="U2413" s="14"/>
      <c r="V2413" s="14"/>
      <c r="W2413" s="17"/>
      <c r="X2413" s="14"/>
    </row>
    <row r="2414" customFormat="false" ht="15" hidden="false" customHeight="false" outlineLevel="0" collapsed="false">
      <c r="A2414" s="9" t="str">
        <f aca="false">IF('3. Layout Parts'!$A2414="","",TRIM('3. Layout Parts'!$A2414))</f>
        <v/>
      </c>
      <c r="B2414" s="9" t="str">
        <f aca="false">IF($A2414="","",'3. Layout Parts'!$D2414)</f>
        <v/>
      </c>
      <c r="C2414" s="9" t="str">
        <f aca="false">IF($A2414="","",'3. Layout Parts'!$B2414)</f>
        <v/>
      </c>
      <c r="D2414" s="9" t="str">
        <f aca="false">IF($A2414="","",'3. Layout Parts'!$C2414)</f>
        <v/>
      </c>
      <c r="E2414" s="9" t="str">
        <f aca="false">IF($A2414="","",IFERROR(INDEX('2. Schematic Parts'!$B$2:$B$3001,MATCH($A2414,'2. Schematic Parts'!$A$2:$A$3001,0)),"NOT FOUND"))</f>
        <v/>
      </c>
      <c r="F2414" s="9" t="str">
        <f aca="false">IF($A2414="","",IFERROR(INDEX('2. Schematic Parts'!$C$2:$C$3001,MATCH($A2414,'2. Schematic Parts'!$A$2:$A$3001,0))&amp;"","NOT FOUND"))</f>
        <v/>
      </c>
      <c r="G2414" s="9" t="str">
        <f aca="false">IF($A2414="","",IFERROR(INDEX('2. Schematic Parts'!$D$2:$D$3001,MATCH($A2414,'2. Schematic Parts'!$A$2:$A$3001,0))&amp;"","NOT FOUND"))</f>
        <v/>
      </c>
      <c r="H2414" s="9" t="str">
        <f aca="false">IF($A2414="","",IF(COUNTIF('2. Schematic Parts'!$A$2:$A$3001,$A2414)=0,"NOT IN SCHEMATIC","OK"))</f>
        <v/>
      </c>
      <c r="I2414" s="9" t="str">
        <f aca="false">IF($A2414="","",IF($H2414="NOT IN SCHEMATIC","",IF(UPPER(TRIM($C2414))=UPPER(TRIM($E2414)),"OK","MISMATCH")))</f>
        <v/>
      </c>
      <c r="J2414" s="9" t="str">
        <f aca="false">IF($A2414="","",IF($H2414="NOT IN SCHEMATIC","",IF($F2414="","NO SCH DECAL",IF($D2414="","",IF(UPPER(TRIM($D2414))=UPPER(TRIM($F2414)),"OK","MISMATCH")))))</f>
        <v/>
      </c>
      <c r="K2414" s="16" t="str">
        <f aca="false">IF($A2414="","",SUMPRODUCT(--ISNUMBER(SEARCH(","&amp;TRIM($A2414)&amp;",",","&amp;SUBSTITUTE('1. Master BOM'!$D$2:$D$400," ","")&amp;","))))</f>
        <v/>
      </c>
      <c r="L2414" s="16" t="str">
        <f aca="false">IF($A2414="","",IF($K2414&lt;&gt;1,0,SUMPRODUCT(ISNUMBER(SEARCH(","&amp;TRIM($A2414)&amp;",",","&amp;SUBSTITUTE('1. Master BOM'!$D$2:$D$400," ","")&amp;","))*ROW('1. Master BOM'!$D$2:$D$400))))</f>
        <v/>
      </c>
      <c r="M2414" s="9" t="str">
        <f aca="false">IF($A2414="","",IF($K2414=0,"NOT IN BOM",IF($K2414&gt;1,"MULTIPLE BOM LINES","OK")))</f>
        <v/>
      </c>
      <c r="N2414" s="9" t="str">
        <f aca="false">IF($A2414="","",IF($L2414=0,"—",INDEX('1. Master BOM'!$A$1:$A$400,$L2414)))</f>
        <v/>
      </c>
      <c r="O2414" s="9" t="str">
        <f aca="false">IF($A2414="","",IF($L2414=0,"—",INDEX('1. Master BOM'!$B$1:$B$400,$L2414)))</f>
        <v/>
      </c>
      <c r="P2414" s="9" t="str">
        <f aca="false">IF($A2414="","",IF(OR($H2414="NOT IN SCHEMATIC",$O2414="—"),"",IF($G2414="","NO SCH PN",IF(UPPER(TRIM($G2414))=UPPER(TRIM($O2414)),"OK","MISMATCH"))))</f>
        <v/>
      </c>
      <c r="Q2414" s="9" t="str">
        <f aca="false">IF($A2414="","",IF($L2414=0,"—",INDEX('1. Master BOM'!$E$1:$E$400,$L2414)))</f>
        <v/>
      </c>
      <c r="R2414" s="9" t="str">
        <f aca="false">IF($A2414="","",IF($L2414=0,"—",IF(T(INDEX('1. Master BOM'!$F$1:$F$400,$L2414))="","(not set)",INDEX('1. Master BOM'!$F$1:$F$400,$L2414))))</f>
        <v/>
      </c>
      <c r="S2414" s="9" t="str">
        <f aca="false">IF($A2414="","",IF(OR($R2414="—",$R2414="(not set)",$D2414=""),"",IF(ISNUMBER(SEARCH(SUBSTITUTE(SUBSTITUTE(SUBSTITUTE($R2414,"-",""),"_","")," ",""),SUBSTITUTE(SUBSTITUTE(SUBSTITUTE($D2414,"-",""),"_","")," ",""))),"OK","CHECK")))</f>
        <v/>
      </c>
      <c r="T2414" s="9" t="str">
        <f aca="false">IF($A2414="","",IF(OR($H2414="NOT IN SCHEMATIC",$I2414="MISMATCH",$J2414="MISMATCH",$P2414="MISMATCH",$M2414&lt;&gt;"OK"),"REVIEW","OK"))</f>
        <v/>
      </c>
      <c r="U2414" s="14"/>
      <c r="V2414" s="14"/>
      <c r="W2414" s="17"/>
      <c r="X2414" s="14"/>
    </row>
    <row r="2415" customFormat="false" ht="15" hidden="false" customHeight="false" outlineLevel="0" collapsed="false">
      <c r="A2415" s="9" t="str">
        <f aca="false">IF('3. Layout Parts'!$A2415="","",TRIM('3. Layout Parts'!$A2415))</f>
        <v/>
      </c>
      <c r="B2415" s="9" t="str">
        <f aca="false">IF($A2415="","",'3. Layout Parts'!$D2415)</f>
        <v/>
      </c>
      <c r="C2415" s="9" t="str">
        <f aca="false">IF($A2415="","",'3. Layout Parts'!$B2415)</f>
        <v/>
      </c>
      <c r="D2415" s="9" t="str">
        <f aca="false">IF($A2415="","",'3. Layout Parts'!$C2415)</f>
        <v/>
      </c>
      <c r="E2415" s="9" t="str">
        <f aca="false">IF($A2415="","",IFERROR(INDEX('2. Schematic Parts'!$B$2:$B$3001,MATCH($A2415,'2. Schematic Parts'!$A$2:$A$3001,0)),"NOT FOUND"))</f>
        <v/>
      </c>
      <c r="F2415" s="9" t="str">
        <f aca="false">IF($A2415="","",IFERROR(INDEX('2. Schematic Parts'!$C$2:$C$3001,MATCH($A2415,'2. Schematic Parts'!$A$2:$A$3001,0))&amp;"","NOT FOUND"))</f>
        <v/>
      </c>
      <c r="G2415" s="9" t="str">
        <f aca="false">IF($A2415="","",IFERROR(INDEX('2. Schematic Parts'!$D$2:$D$3001,MATCH($A2415,'2. Schematic Parts'!$A$2:$A$3001,0))&amp;"","NOT FOUND"))</f>
        <v/>
      </c>
      <c r="H2415" s="9" t="str">
        <f aca="false">IF($A2415="","",IF(COUNTIF('2. Schematic Parts'!$A$2:$A$3001,$A2415)=0,"NOT IN SCHEMATIC","OK"))</f>
        <v/>
      </c>
      <c r="I2415" s="9" t="str">
        <f aca="false">IF($A2415="","",IF($H2415="NOT IN SCHEMATIC","",IF(UPPER(TRIM($C2415))=UPPER(TRIM($E2415)),"OK","MISMATCH")))</f>
        <v/>
      </c>
      <c r="J2415" s="9" t="str">
        <f aca="false">IF($A2415="","",IF($H2415="NOT IN SCHEMATIC","",IF($F2415="","NO SCH DECAL",IF($D2415="","",IF(UPPER(TRIM($D2415))=UPPER(TRIM($F2415)),"OK","MISMATCH")))))</f>
        <v/>
      </c>
      <c r="K2415" s="16" t="str">
        <f aca="false">IF($A2415="","",SUMPRODUCT(--ISNUMBER(SEARCH(","&amp;TRIM($A2415)&amp;",",","&amp;SUBSTITUTE('1. Master BOM'!$D$2:$D$400," ","")&amp;","))))</f>
        <v/>
      </c>
      <c r="L2415" s="16" t="str">
        <f aca="false">IF($A2415="","",IF($K2415&lt;&gt;1,0,SUMPRODUCT(ISNUMBER(SEARCH(","&amp;TRIM($A2415)&amp;",",","&amp;SUBSTITUTE('1. Master BOM'!$D$2:$D$400," ","")&amp;","))*ROW('1. Master BOM'!$D$2:$D$400))))</f>
        <v/>
      </c>
      <c r="M2415" s="9" t="str">
        <f aca="false">IF($A2415="","",IF($K2415=0,"NOT IN BOM",IF($K2415&gt;1,"MULTIPLE BOM LINES","OK")))</f>
        <v/>
      </c>
      <c r="N2415" s="9" t="str">
        <f aca="false">IF($A2415="","",IF($L2415=0,"—",INDEX('1. Master BOM'!$A$1:$A$400,$L2415)))</f>
        <v/>
      </c>
      <c r="O2415" s="9" t="str">
        <f aca="false">IF($A2415="","",IF($L2415=0,"—",INDEX('1. Master BOM'!$B$1:$B$400,$L2415)))</f>
        <v/>
      </c>
      <c r="P2415" s="9" t="str">
        <f aca="false">IF($A2415="","",IF(OR($H2415="NOT IN SCHEMATIC",$O2415="—"),"",IF($G2415="","NO SCH PN",IF(UPPER(TRIM($G2415))=UPPER(TRIM($O2415)),"OK","MISMATCH"))))</f>
        <v/>
      </c>
      <c r="Q2415" s="9" t="str">
        <f aca="false">IF($A2415="","",IF($L2415=0,"—",INDEX('1. Master BOM'!$E$1:$E$400,$L2415)))</f>
        <v/>
      </c>
      <c r="R2415" s="9" t="str">
        <f aca="false">IF($A2415="","",IF($L2415=0,"—",IF(T(INDEX('1. Master BOM'!$F$1:$F$400,$L2415))="","(not set)",INDEX('1. Master BOM'!$F$1:$F$400,$L2415))))</f>
        <v/>
      </c>
      <c r="S2415" s="9" t="str">
        <f aca="false">IF($A2415="","",IF(OR($R2415="—",$R2415="(not set)",$D2415=""),"",IF(ISNUMBER(SEARCH(SUBSTITUTE(SUBSTITUTE(SUBSTITUTE($R2415,"-",""),"_","")," ",""),SUBSTITUTE(SUBSTITUTE(SUBSTITUTE($D2415,"-",""),"_","")," ",""))),"OK","CHECK")))</f>
        <v/>
      </c>
      <c r="T2415" s="9" t="str">
        <f aca="false">IF($A2415="","",IF(OR($H2415="NOT IN SCHEMATIC",$I2415="MISMATCH",$J2415="MISMATCH",$P2415="MISMATCH",$M2415&lt;&gt;"OK"),"REVIEW","OK"))</f>
        <v/>
      </c>
      <c r="U2415" s="14"/>
      <c r="V2415" s="14"/>
      <c r="W2415" s="17"/>
      <c r="X2415" s="14"/>
    </row>
    <row r="2416" customFormat="false" ht="15" hidden="false" customHeight="false" outlineLevel="0" collapsed="false">
      <c r="A2416" s="9" t="str">
        <f aca="false">IF('3. Layout Parts'!$A2416="","",TRIM('3. Layout Parts'!$A2416))</f>
        <v/>
      </c>
      <c r="B2416" s="9" t="str">
        <f aca="false">IF($A2416="","",'3. Layout Parts'!$D2416)</f>
        <v/>
      </c>
      <c r="C2416" s="9" t="str">
        <f aca="false">IF($A2416="","",'3. Layout Parts'!$B2416)</f>
        <v/>
      </c>
      <c r="D2416" s="9" t="str">
        <f aca="false">IF($A2416="","",'3. Layout Parts'!$C2416)</f>
        <v/>
      </c>
      <c r="E2416" s="9" t="str">
        <f aca="false">IF($A2416="","",IFERROR(INDEX('2. Schematic Parts'!$B$2:$B$3001,MATCH($A2416,'2. Schematic Parts'!$A$2:$A$3001,0)),"NOT FOUND"))</f>
        <v/>
      </c>
      <c r="F2416" s="9" t="str">
        <f aca="false">IF($A2416="","",IFERROR(INDEX('2. Schematic Parts'!$C$2:$C$3001,MATCH($A2416,'2. Schematic Parts'!$A$2:$A$3001,0))&amp;"","NOT FOUND"))</f>
        <v/>
      </c>
      <c r="G2416" s="9" t="str">
        <f aca="false">IF($A2416="","",IFERROR(INDEX('2. Schematic Parts'!$D$2:$D$3001,MATCH($A2416,'2. Schematic Parts'!$A$2:$A$3001,0))&amp;"","NOT FOUND"))</f>
        <v/>
      </c>
      <c r="H2416" s="9" t="str">
        <f aca="false">IF($A2416="","",IF(COUNTIF('2. Schematic Parts'!$A$2:$A$3001,$A2416)=0,"NOT IN SCHEMATIC","OK"))</f>
        <v/>
      </c>
      <c r="I2416" s="9" t="str">
        <f aca="false">IF($A2416="","",IF($H2416="NOT IN SCHEMATIC","",IF(UPPER(TRIM($C2416))=UPPER(TRIM($E2416)),"OK","MISMATCH")))</f>
        <v/>
      </c>
      <c r="J2416" s="9" t="str">
        <f aca="false">IF($A2416="","",IF($H2416="NOT IN SCHEMATIC","",IF($F2416="","NO SCH DECAL",IF($D2416="","",IF(UPPER(TRIM($D2416))=UPPER(TRIM($F2416)),"OK","MISMATCH")))))</f>
        <v/>
      </c>
      <c r="K2416" s="16" t="str">
        <f aca="false">IF($A2416="","",SUMPRODUCT(--ISNUMBER(SEARCH(","&amp;TRIM($A2416)&amp;",",","&amp;SUBSTITUTE('1. Master BOM'!$D$2:$D$400," ","")&amp;","))))</f>
        <v/>
      </c>
      <c r="L2416" s="16" t="str">
        <f aca="false">IF($A2416="","",IF($K2416&lt;&gt;1,0,SUMPRODUCT(ISNUMBER(SEARCH(","&amp;TRIM($A2416)&amp;",",","&amp;SUBSTITUTE('1. Master BOM'!$D$2:$D$400," ","")&amp;","))*ROW('1. Master BOM'!$D$2:$D$400))))</f>
        <v/>
      </c>
      <c r="M2416" s="9" t="str">
        <f aca="false">IF($A2416="","",IF($K2416=0,"NOT IN BOM",IF($K2416&gt;1,"MULTIPLE BOM LINES","OK")))</f>
        <v/>
      </c>
      <c r="N2416" s="9" t="str">
        <f aca="false">IF($A2416="","",IF($L2416=0,"—",INDEX('1. Master BOM'!$A$1:$A$400,$L2416)))</f>
        <v/>
      </c>
      <c r="O2416" s="9" t="str">
        <f aca="false">IF($A2416="","",IF($L2416=0,"—",INDEX('1. Master BOM'!$B$1:$B$400,$L2416)))</f>
        <v/>
      </c>
      <c r="P2416" s="9" t="str">
        <f aca="false">IF($A2416="","",IF(OR($H2416="NOT IN SCHEMATIC",$O2416="—"),"",IF($G2416="","NO SCH PN",IF(UPPER(TRIM($G2416))=UPPER(TRIM($O2416)),"OK","MISMATCH"))))</f>
        <v/>
      </c>
      <c r="Q2416" s="9" t="str">
        <f aca="false">IF($A2416="","",IF($L2416=0,"—",INDEX('1. Master BOM'!$E$1:$E$400,$L2416)))</f>
        <v/>
      </c>
      <c r="R2416" s="9" t="str">
        <f aca="false">IF($A2416="","",IF($L2416=0,"—",IF(T(INDEX('1. Master BOM'!$F$1:$F$400,$L2416))="","(not set)",INDEX('1. Master BOM'!$F$1:$F$400,$L2416))))</f>
        <v/>
      </c>
      <c r="S2416" s="9" t="str">
        <f aca="false">IF($A2416="","",IF(OR($R2416="—",$R2416="(not set)",$D2416=""),"",IF(ISNUMBER(SEARCH(SUBSTITUTE(SUBSTITUTE(SUBSTITUTE($R2416,"-",""),"_","")," ",""),SUBSTITUTE(SUBSTITUTE(SUBSTITUTE($D2416,"-",""),"_","")," ",""))),"OK","CHECK")))</f>
        <v/>
      </c>
      <c r="T2416" s="9" t="str">
        <f aca="false">IF($A2416="","",IF(OR($H2416="NOT IN SCHEMATIC",$I2416="MISMATCH",$J2416="MISMATCH",$P2416="MISMATCH",$M2416&lt;&gt;"OK"),"REVIEW","OK"))</f>
        <v/>
      </c>
      <c r="U2416" s="14"/>
      <c r="V2416" s="14"/>
      <c r="W2416" s="17"/>
      <c r="X2416" s="14"/>
    </row>
    <row r="2417" customFormat="false" ht="15" hidden="false" customHeight="false" outlineLevel="0" collapsed="false">
      <c r="A2417" s="9" t="str">
        <f aca="false">IF('3. Layout Parts'!$A2417="","",TRIM('3. Layout Parts'!$A2417))</f>
        <v/>
      </c>
      <c r="B2417" s="9" t="str">
        <f aca="false">IF($A2417="","",'3. Layout Parts'!$D2417)</f>
        <v/>
      </c>
      <c r="C2417" s="9" t="str">
        <f aca="false">IF($A2417="","",'3. Layout Parts'!$B2417)</f>
        <v/>
      </c>
      <c r="D2417" s="9" t="str">
        <f aca="false">IF($A2417="","",'3. Layout Parts'!$C2417)</f>
        <v/>
      </c>
      <c r="E2417" s="9" t="str">
        <f aca="false">IF($A2417="","",IFERROR(INDEX('2. Schematic Parts'!$B$2:$B$3001,MATCH($A2417,'2. Schematic Parts'!$A$2:$A$3001,0)),"NOT FOUND"))</f>
        <v/>
      </c>
      <c r="F2417" s="9" t="str">
        <f aca="false">IF($A2417="","",IFERROR(INDEX('2. Schematic Parts'!$C$2:$C$3001,MATCH($A2417,'2. Schematic Parts'!$A$2:$A$3001,0))&amp;"","NOT FOUND"))</f>
        <v/>
      </c>
      <c r="G2417" s="9" t="str">
        <f aca="false">IF($A2417="","",IFERROR(INDEX('2. Schematic Parts'!$D$2:$D$3001,MATCH($A2417,'2. Schematic Parts'!$A$2:$A$3001,0))&amp;"","NOT FOUND"))</f>
        <v/>
      </c>
      <c r="H2417" s="9" t="str">
        <f aca="false">IF($A2417="","",IF(COUNTIF('2. Schematic Parts'!$A$2:$A$3001,$A2417)=0,"NOT IN SCHEMATIC","OK"))</f>
        <v/>
      </c>
      <c r="I2417" s="9" t="str">
        <f aca="false">IF($A2417="","",IF($H2417="NOT IN SCHEMATIC","",IF(UPPER(TRIM($C2417))=UPPER(TRIM($E2417)),"OK","MISMATCH")))</f>
        <v/>
      </c>
      <c r="J2417" s="9" t="str">
        <f aca="false">IF($A2417="","",IF($H2417="NOT IN SCHEMATIC","",IF($F2417="","NO SCH DECAL",IF($D2417="","",IF(UPPER(TRIM($D2417))=UPPER(TRIM($F2417)),"OK","MISMATCH")))))</f>
        <v/>
      </c>
      <c r="K2417" s="16" t="str">
        <f aca="false">IF($A2417="","",SUMPRODUCT(--ISNUMBER(SEARCH(","&amp;TRIM($A2417)&amp;",",","&amp;SUBSTITUTE('1. Master BOM'!$D$2:$D$400," ","")&amp;","))))</f>
        <v/>
      </c>
      <c r="L2417" s="16" t="str">
        <f aca="false">IF($A2417="","",IF($K2417&lt;&gt;1,0,SUMPRODUCT(ISNUMBER(SEARCH(","&amp;TRIM($A2417)&amp;",",","&amp;SUBSTITUTE('1. Master BOM'!$D$2:$D$400," ","")&amp;","))*ROW('1. Master BOM'!$D$2:$D$400))))</f>
        <v/>
      </c>
      <c r="M2417" s="9" t="str">
        <f aca="false">IF($A2417="","",IF($K2417=0,"NOT IN BOM",IF($K2417&gt;1,"MULTIPLE BOM LINES","OK")))</f>
        <v/>
      </c>
      <c r="N2417" s="9" t="str">
        <f aca="false">IF($A2417="","",IF($L2417=0,"—",INDEX('1. Master BOM'!$A$1:$A$400,$L2417)))</f>
        <v/>
      </c>
      <c r="O2417" s="9" t="str">
        <f aca="false">IF($A2417="","",IF($L2417=0,"—",INDEX('1. Master BOM'!$B$1:$B$400,$L2417)))</f>
        <v/>
      </c>
      <c r="P2417" s="9" t="str">
        <f aca="false">IF($A2417="","",IF(OR($H2417="NOT IN SCHEMATIC",$O2417="—"),"",IF($G2417="","NO SCH PN",IF(UPPER(TRIM($G2417))=UPPER(TRIM($O2417)),"OK","MISMATCH"))))</f>
        <v/>
      </c>
      <c r="Q2417" s="9" t="str">
        <f aca="false">IF($A2417="","",IF($L2417=0,"—",INDEX('1. Master BOM'!$E$1:$E$400,$L2417)))</f>
        <v/>
      </c>
      <c r="R2417" s="9" t="str">
        <f aca="false">IF($A2417="","",IF($L2417=0,"—",IF(T(INDEX('1. Master BOM'!$F$1:$F$400,$L2417))="","(not set)",INDEX('1. Master BOM'!$F$1:$F$400,$L2417))))</f>
        <v/>
      </c>
      <c r="S2417" s="9" t="str">
        <f aca="false">IF($A2417="","",IF(OR($R2417="—",$R2417="(not set)",$D2417=""),"",IF(ISNUMBER(SEARCH(SUBSTITUTE(SUBSTITUTE(SUBSTITUTE($R2417,"-",""),"_","")," ",""),SUBSTITUTE(SUBSTITUTE(SUBSTITUTE($D2417,"-",""),"_","")," ",""))),"OK","CHECK")))</f>
        <v/>
      </c>
      <c r="T2417" s="9" t="str">
        <f aca="false">IF($A2417="","",IF(OR($H2417="NOT IN SCHEMATIC",$I2417="MISMATCH",$J2417="MISMATCH",$P2417="MISMATCH",$M2417&lt;&gt;"OK"),"REVIEW","OK"))</f>
        <v/>
      </c>
      <c r="U2417" s="14"/>
      <c r="V2417" s="14"/>
      <c r="W2417" s="17"/>
      <c r="X2417" s="14"/>
    </row>
    <row r="2418" customFormat="false" ht="15" hidden="false" customHeight="false" outlineLevel="0" collapsed="false">
      <c r="A2418" s="9" t="str">
        <f aca="false">IF('3. Layout Parts'!$A2418="","",TRIM('3. Layout Parts'!$A2418))</f>
        <v/>
      </c>
      <c r="B2418" s="9" t="str">
        <f aca="false">IF($A2418="","",'3. Layout Parts'!$D2418)</f>
        <v/>
      </c>
      <c r="C2418" s="9" t="str">
        <f aca="false">IF($A2418="","",'3. Layout Parts'!$B2418)</f>
        <v/>
      </c>
      <c r="D2418" s="9" t="str">
        <f aca="false">IF($A2418="","",'3. Layout Parts'!$C2418)</f>
        <v/>
      </c>
      <c r="E2418" s="9" t="str">
        <f aca="false">IF($A2418="","",IFERROR(INDEX('2. Schematic Parts'!$B$2:$B$3001,MATCH($A2418,'2. Schematic Parts'!$A$2:$A$3001,0)),"NOT FOUND"))</f>
        <v/>
      </c>
      <c r="F2418" s="9" t="str">
        <f aca="false">IF($A2418="","",IFERROR(INDEX('2. Schematic Parts'!$C$2:$C$3001,MATCH($A2418,'2. Schematic Parts'!$A$2:$A$3001,0))&amp;"","NOT FOUND"))</f>
        <v/>
      </c>
      <c r="G2418" s="9" t="str">
        <f aca="false">IF($A2418="","",IFERROR(INDEX('2. Schematic Parts'!$D$2:$D$3001,MATCH($A2418,'2. Schematic Parts'!$A$2:$A$3001,0))&amp;"","NOT FOUND"))</f>
        <v/>
      </c>
      <c r="H2418" s="9" t="str">
        <f aca="false">IF($A2418="","",IF(COUNTIF('2. Schematic Parts'!$A$2:$A$3001,$A2418)=0,"NOT IN SCHEMATIC","OK"))</f>
        <v/>
      </c>
      <c r="I2418" s="9" t="str">
        <f aca="false">IF($A2418="","",IF($H2418="NOT IN SCHEMATIC","",IF(UPPER(TRIM($C2418))=UPPER(TRIM($E2418)),"OK","MISMATCH")))</f>
        <v/>
      </c>
      <c r="J2418" s="9" t="str">
        <f aca="false">IF($A2418="","",IF($H2418="NOT IN SCHEMATIC","",IF($F2418="","NO SCH DECAL",IF($D2418="","",IF(UPPER(TRIM($D2418))=UPPER(TRIM($F2418)),"OK","MISMATCH")))))</f>
        <v/>
      </c>
      <c r="K2418" s="16" t="str">
        <f aca="false">IF($A2418="","",SUMPRODUCT(--ISNUMBER(SEARCH(","&amp;TRIM($A2418)&amp;",",","&amp;SUBSTITUTE('1. Master BOM'!$D$2:$D$400," ","")&amp;","))))</f>
        <v/>
      </c>
      <c r="L2418" s="16" t="str">
        <f aca="false">IF($A2418="","",IF($K2418&lt;&gt;1,0,SUMPRODUCT(ISNUMBER(SEARCH(","&amp;TRIM($A2418)&amp;",",","&amp;SUBSTITUTE('1. Master BOM'!$D$2:$D$400," ","")&amp;","))*ROW('1. Master BOM'!$D$2:$D$400))))</f>
        <v/>
      </c>
      <c r="M2418" s="9" t="str">
        <f aca="false">IF($A2418="","",IF($K2418=0,"NOT IN BOM",IF($K2418&gt;1,"MULTIPLE BOM LINES","OK")))</f>
        <v/>
      </c>
      <c r="N2418" s="9" t="str">
        <f aca="false">IF($A2418="","",IF($L2418=0,"—",INDEX('1. Master BOM'!$A$1:$A$400,$L2418)))</f>
        <v/>
      </c>
      <c r="O2418" s="9" t="str">
        <f aca="false">IF($A2418="","",IF($L2418=0,"—",INDEX('1. Master BOM'!$B$1:$B$400,$L2418)))</f>
        <v/>
      </c>
      <c r="P2418" s="9" t="str">
        <f aca="false">IF($A2418="","",IF(OR($H2418="NOT IN SCHEMATIC",$O2418="—"),"",IF($G2418="","NO SCH PN",IF(UPPER(TRIM($G2418))=UPPER(TRIM($O2418)),"OK","MISMATCH"))))</f>
        <v/>
      </c>
      <c r="Q2418" s="9" t="str">
        <f aca="false">IF($A2418="","",IF($L2418=0,"—",INDEX('1. Master BOM'!$E$1:$E$400,$L2418)))</f>
        <v/>
      </c>
      <c r="R2418" s="9" t="str">
        <f aca="false">IF($A2418="","",IF($L2418=0,"—",IF(T(INDEX('1. Master BOM'!$F$1:$F$400,$L2418))="","(not set)",INDEX('1. Master BOM'!$F$1:$F$400,$L2418))))</f>
        <v/>
      </c>
      <c r="S2418" s="9" t="str">
        <f aca="false">IF($A2418="","",IF(OR($R2418="—",$R2418="(not set)",$D2418=""),"",IF(ISNUMBER(SEARCH(SUBSTITUTE(SUBSTITUTE(SUBSTITUTE($R2418,"-",""),"_","")," ",""),SUBSTITUTE(SUBSTITUTE(SUBSTITUTE($D2418,"-",""),"_","")," ",""))),"OK","CHECK")))</f>
        <v/>
      </c>
      <c r="T2418" s="9" t="str">
        <f aca="false">IF($A2418="","",IF(OR($H2418="NOT IN SCHEMATIC",$I2418="MISMATCH",$J2418="MISMATCH",$P2418="MISMATCH",$M2418&lt;&gt;"OK"),"REVIEW","OK"))</f>
        <v/>
      </c>
      <c r="U2418" s="14"/>
      <c r="V2418" s="14"/>
      <c r="W2418" s="17"/>
      <c r="X2418" s="14"/>
    </row>
    <row r="2419" customFormat="false" ht="15" hidden="false" customHeight="false" outlineLevel="0" collapsed="false">
      <c r="A2419" s="9" t="str">
        <f aca="false">IF('3. Layout Parts'!$A2419="","",TRIM('3. Layout Parts'!$A2419))</f>
        <v/>
      </c>
      <c r="B2419" s="9" t="str">
        <f aca="false">IF($A2419="","",'3. Layout Parts'!$D2419)</f>
        <v/>
      </c>
      <c r="C2419" s="9" t="str">
        <f aca="false">IF($A2419="","",'3. Layout Parts'!$B2419)</f>
        <v/>
      </c>
      <c r="D2419" s="9" t="str">
        <f aca="false">IF($A2419="","",'3. Layout Parts'!$C2419)</f>
        <v/>
      </c>
      <c r="E2419" s="9" t="str">
        <f aca="false">IF($A2419="","",IFERROR(INDEX('2. Schematic Parts'!$B$2:$B$3001,MATCH($A2419,'2. Schematic Parts'!$A$2:$A$3001,0)),"NOT FOUND"))</f>
        <v/>
      </c>
      <c r="F2419" s="9" t="str">
        <f aca="false">IF($A2419="","",IFERROR(INDEX('2. Schematic Parts'!$C$2:$C$3001,MATCH($A2419,'2. Schematic Parts'!$A$2:$A$3001,0))&amp;"","NOT FOUND"))</f>
        <v/>
      </c>
      <c r="G2419" s="9" t="str">
        <f aca="false">IF($A2419="","",IFERROR(INDEX('2. Schematic Parts'!$D$2:$D$3001,MATCH($A2419,'2. Schematic Parts'!$A$2:$A$3001,0))&amp;"","NOT FOUND"))</f>
        <v/>
      </c>
      <c r="H2419" s="9" t="str">
        <f aca="false">IF($A2419="","",IF(COUNTIF('2. Schematic Parts'!$A$2:$A$3001,$A2419)=0,"NOT IN SCHEMATIC","OK"))</f>
        <v/>
      </c>
      <c r="I2419" s="9" t="str">
        <f aca="false">IF($A2419="","",IF($H2419="NOT IN SCHEMATIC","",IF(UPPER(TRIM($C2419))=UPPER(TRIM($E2419)),"OK","MISMATCH")))</f>
        <v/>
      </c>
      <c r="J2419" s="9" t="str">
        <f aca="false">IF($A2419="","",IF($H2419="NOT IN SCHEMATIC","",IF($F2419="","NO SCH DECAL",IF($D2419="","",IF(UPPER(TRIM($D2419))=UPPER(TRIM($F2419)),"OK","MISMATCH")))))</f>
        <v/>
      </c>
      <c r="K2419" s="16" t="str">
        <f aca="false">IF($A2419="","",SUMPRODUCT(--ISNUMBER(SEARCH(","&amp;TRIM($A2419)&amp;",",","&amp;SUBSTITUTE('1. Master BOM'!$D$2:$D$400," ","")&amp;","))))</f>
        <v/>
      </c>
      <c r="L2419" s="16" t="str">
        <f aca="false">IF($A2419="","",IF($K2419&lt;&gt;1,0,SUMPRODUCT(ISNUMBER(SEARCH(","&amp;TRIM($A2419)&amp;",",","&amp;SUBSTITUTE('1. Master BOM'!$D$2:$D$400," ","")&amp;","))*ROW('1. Master BOM'!$D$2:$D$400))))</f>
        <v/>
      </c>
      <c r="M2419" s="9" t="str">
        <f aca="false">IF($A2419="","",IF($K2419=0,"NOT IN BOM",IF($K2419&gt;1,"MULTIPLE BOM LINES","OK")))</f>
        <v/>
      </c>
      <c r="N2419" s="9" t="str">
        <f aca="false">IF($A2419="","",IF($L2419=0,"—",INDEX('1. Master BOM'!$A$1:$A$400,$L2419)))</f>
        <v/>
      </c>
      <c r="O2419" s="9" t="str">
        <f aca="false">IF($A2419="","",IF($L2419=0,"—",INDEX('1. Master BOM'!$B$1:$B$400,$L2419)))</f>
        <v/>
      </c>
      <c r="P2419" s="9" t="str">
        <f aca="false">IF($A2419="","",IF(OR($H2419="NOT IN SCHEMATIC",$O2419="—"),"",IF($G2419="","NO SCH PN",IF(UPPER(TRIM($G2419))=UPPER(TRIM($O2419)),"OK","MISMATCH"))))</f>
        <v/>
      </c>
      <c r="Q2419" s="9" t="str">
        <f aca="false">IF($A2419="","",IF($L2419=0,"—",INDEX('1. Master BOM'!$E$1:$E$400,$L2419)))</f>
        <v/>
      </c>
      <c r="R2419" s="9" t="str">
        <f aca="false">IF($A2419="","",IF($L2419=0,"—",IF(T(INDEX('1. Master BOM'!$F$1:$F$400,$L2419))="","(not set)",INDEX('1. Master BOM'!$F$1:$F$400,$L2419))))</f>
        <v/>
      </c>
      <c r="S2419" s="9" t="str">
        <f aca="false">IF($A2419="","",IF(OR($R2419="—",$R2419="(not set)",$D2419=""),"",IF(ISNUMBER(SEARCH(SUBSTITUTE(SUBSTITUTE(SUBSTITUTE($R2419,"-",""),"_","")," ",""),SUBSTITUTE(SUBSTITUTE(SUBSTITUTE($D2419,"-",""),"_","")," ",""))),"OK","CHECK")))</f>
        <v/>
      </c>
      <c r="T2419" s="9" t="str">
        <f aca="false">IF($A2419="","",IF(OR($H2419="NOT IN SCHEMATIC",$I2419="MISMATCH",$J2419="MISMATCH",$P2419="MISMATCH",$M2419&lt;&gt;"OK"),"REVIEW","OK"))</f>
        <v/>
      </c>
      <c r="U2419" s="14"/>
      <c r="V2419" s="14"/>
      <c r="W2419" s="17"/>
      <c r="X2419" s="14"/>
    </row>
    <row r="2420" customFormat="false" ht="15" hidden="false" customHeight="false" outlineLevel="0" collapsed="false">
      <c r="A2420" s="9" t="str">
        <f aca="false">IF('3. Layout Parts'!$A2420="","",TRIM('3. Layout Parts'!$A2420))</f>
        <v/>
      </c>
      <c r="B2420" s="9" t="str">
        <f aca="false">IF($A2420="","",'3. Layout Parts'!$D2420)</f>
        <v/>
      </c>
      <c r="C2420" s="9" t="str">
        <f aca="false">IF($A2420="","",'3. Layout Parts'!$B2420)</f>
        <v/>
      </c>
      <c r="D2420" s="9" t="str">
        <f aca="false">IF($A2420="","",'3. Layout Parts'!$C2420)</f>
        <v/>
      </c>
      <c r="E2420" s="9" t="str">
        <f aca="false">IF($A2420="","",IFERROR(INDEX('2. Schematic Parts'!$B$2:$B$3001,MATCH($A2420,'2. Schematic Parts'!$A$2:$A$3001,0)),"NOT FOUND"))</f>
        <v/>
      </c>
      <c r="F2420" s="9" t="str">
        <f aca="false">IF($A2420="","",IFERROR(INDEX('2. Schematic Parts'!$C$2:$C$3001,MATCH($A2420,'2. Schematic Parts'!$A$2:$A$3001,0))&amp;"","NOT FOUND"))</f>
        <v/>
      </c>
      <c r="G2420" s="9" t="str">
        <f aca="false">IF($A2420="","",IFERROR(INDEX('2. Schematic Parts'!$D$2:$D$3001,MATCH($A2420,'2. Schematic Parts'!$A$2:$A$3001,0))&amp;"","NOT FOUND"))</f>
        <v/>
      </c>
      <c r="H2420" s="9" t="str">
        <f aca="false">IF($A2420="","",IF(COUNTIF('2. Schematic Parts'!$A$2:$A$3001,$A2420)=0,"NOT IN SCHEMATIC","OK"))</f>
        <v/>
      </c>
      <c r="I2420" s="9" t="str">
        <f aca="false">IF($A2420="","",IF($H2420="NOT IN SCHEMATIC","",IF(UPPER(TRIM($C2420))=UPPER(TRIM($E2420)),"OK","MISMATCH")))</f>
        <v/>
      </c>
      <c r="J2420" s="9" t="str">
        <f aca="false">IF($A2420="","",IF($H2420="NOT IN SCHEMATIC","",IF($F2420="","NO SCH DECAL",IF($D2420="","",IF(UPPER(TRIM($D2420))=UPPER(TRIM($F2420)),"OK","MISMATCH")))))</f>
        <v/>
      </c>
      <c r="K2420" s="16" t="str">
        <f aca="false">IF($A2420="","",SUMPRODUCT(--ISNUMBER(SEARCH(","&amp;TRIM($A2420)&amp;",",","&amp;SUBSTITUTE('1. Master BOM'!$D$2:$D$400," ","")&amp;","))))</f>
        <v/>
      </c>
      <c r="L2420" s="16" t="str">
        <f aca="false">IF($A2420="","",IF($K2420&lt;&gt;1,0,SUMPRODUCT(ISNUMBER(SEARCH(","&amp;TRIM($A2420)&amp;",",","&amp;SUBSTITUTE('1. Master BOM'!$D$2:$D$400," ","")&amp;","))*ROW('1. Master BOM'!$D$2:$D$400))))</f>
        <v/>
      </c>
      <c r="M2420" s="9" t="str">
        <f aca="false">IF($A2420="","",IF($K2420=0,"NOT IN BOM",IF($K2420&gt;1,"MULTIPLE BOM LINES","OK")))</f>
        <v/>
      </c>
      <c r="N2420" s="9" t="str">
        <f aca="false">IF($A2420="","",IF($L2420=0,"—",INDEX('1. Master BOM'!$A$1:$A$400,$L2420)))</f>
        <v/>
      </c>
      <c r="O2420" s="9" t="str">
        <f aca="false">IF($A2420="","",IF($L2420=0,"—",INDEX('1. Master BOM'!$B$1:$B$400,$L2420)))</f>
        <v/>
      </c>
      <c r="P2420" s="9" t="str">
        <f aca="false">IF($A2420="","",IF(OR($H2420="NOT IN SCHEMATIC",$O2420="—"),"",IF($G2420="","NO SCH PN",IF(UPPER(TRIM($G2420))=UPPER(TRIM($O2420)),"OK","MISMATCH"))))</f>
        <v/>
      </c>
      <c r="Q2420" s="9" t="str">
        <f aca="false">IF($A2420="","",IF($L2420=0,"—",INDEX('1. Master BOM'!$E$1:$E$400,$L2420)))</f>
        <v/>
      </c>
      <c r="R2420" s="9" t="str">
        <f aca="false">IF($A2420="","",IF($L2420=0,"—",IF(T(INDEX('1. Master BOM'!$F$1:$F$400,$L2420))="","(not set)",INDEX('1. Master BOM'!$F$1:$F$400,$L2420))))</f>
        <v/>
      </c>
      <c r="S2420" s="9" t="str">
        <f aca="false">IF($A2420="","",IF(OR($R2420="—",$R2420="(not set)",$D2420=""),"",IF(ISNUMBER(SEARCH(SUBSTITUTE(SUBSTITUTE(SUBSTITUTE($R2420,"-",""),"_","")," ",""),SUBSTITUTE(SUBSTITUTE(SUBSTITUTE($D2420,"-",""),"_","")," ",""))),"OK","CHECK")))</f>
        <v/>
      </c>
      <c r="T2420" s="9" t="str">
        <f aca="false">IF($A2420="","",IF(OR($H2420="NOT IN SCHEMATIC",$I2420="MISMATCH",$J2420="MISMATCH",$P2420="MISMATCH",$M2420&lt;&gt;"OK"),"REVIEW","OK"))</f>
        <v/>
      </c>
      <c r="U2420" s="14"/>
      <c r="V2420" s="14"/>
      <c r="W2420" s="17"/>
      <c r="X2420" s="14"/>
    </row>
    <row r="2421" customFormat="false" ht="15" hidden="false" customHeight="false" outlineLevel="0" collapsed="false">
      <c r="A2421" s="9" t="str">
        <f aca="false">IF('3. Layout Parts'!$A2421="","",TRIM('3. Layout Parts'!$A2421))</f>
        <v/>
      </c>
      <c r="B2421" s="9" t="str">
        <f aca="false">IF($A2421="","",'3. Layout Parts'!$D2421)</f>
        <v/>
      </c>
      <c r="C2421" s="9" t="str">
        <f aca="false">IF($A2421="","",'3. Layout Parts'!$B2421)</f>
        <v/>
      </c>
      <c r="D2421" s="9" t="str">
        <f aca="false">IF($A2421="","",'3. Layout Parts'!$C2421)</f>
        <v/>
      </c>
      <c r="E2421" s="9" t="str">
        <f aca="false">IF($A2421="","",IFERROR(INDEX('2. Schematic Parts'!$B$2:$B$3001,MATCH($A2421,'2. Schematic Parts'!$A$2:$A$3001,0)),"NOT FOUND"))</f>
        <v/>
      </c>
      <c r="F2421" s="9" t="str">
        <f aca="false">IF($A2421="","",IFERROR(INDEX('2. Schematic Parts'!$C$2:$C$3001,MATCH($A2421,'2. Schematic Parts'!$A$2:$A$3001,0))&amp;"","NOT FOUND"))</f>
        <v/>
      </c>
      <c r="G2421" s="9" t="str">
        <f aca="false">IF($A2421="","",IFERROR(INDEX('2. Schematic Parts'!$D$2:$D$3001,MATCH($A2421,'2. Schematic Parts'!$A$2:$A$3001,0))&amp;"","NOT FOUND"))</f>
        <v/>
      </c>
      <c r="H2421" s="9" t="str">
        <f aca="false">IF($A2421="","",IF(COUNTIF('2. Schematic Parts'!$A$2:$A$3001,$A2421)=0,"NOT IN SCHEMATIC","OK"))</f>
        <v/>
      </c>
      <c r="I2421" s="9" t="str">
        <f aca="false">IF($A2421="","",IF($H2421="NOT IN SCHEMATIC","",IF(UPPER(TRIM($C2421))=UPPER(TRIM($E2421)),"OK","MISMATCH")))</f>
        <v/>
      </c>
      <c r="J2421" s="9" t="str">
        <f aca="false">IF($A2421="","",IF($H2421="NOT IN SCHEMATIC","",IF($F2421="","NO SCH DECAL",IF($D2421="","",IF(UPPER(TRIM($D2421))=UPPER(TRIM($F2421)),"OK","MISMATCH")))))</f>
        <v/>
      </c>
      <c r="K2421" s="16" t="str">
        <f aca="false">IF($A2421="","",SUMPRODUCT(--ISNUMBER(SEARCH(","&amp;TRIM($A2421)&amp;",",","&amp;SUBSTITUTE('1. Master BOM'!$D$2:$D$400," ","")&amp;","))))</f>
        <v/>
      </c>
      <c r="L2421" s="16" t="str">
        <f aca="false">IF($A2421="","",IF($K2421&lt;&gt;1,0,SUMPRODUCT(ISNUMBER(SEARCH(","&amp;TRIM($A2421)&amp;",",","&amp;SUBSTITUTE('1. Master BOM'!$D$2:$D$400," ","")&amp;","))*ROW('1. Master BOM'!$D$2:$D$400))))</f>
        <v/>
      </c>
      <c r="M2421" s="9" t="str">
        <f aca="false">IF($A2421="","",IF($K2421=0,"NOT IN BOM",IF($K2421&gt;1,"MULTIPLE BOM LINES","OK")))</f>
        <v/>
      </c>
      <c r="N2421" s="9" t="str">
        <f aca="false">IF($A2421="","",IF($L2421=0,"—",INDEX('1. Master BOM'!$A$1:$A$400,$L2421)))</f>
        <v/>
      </c>
      <c r="O2421" s="9" t="str">
        <f aca="false">IF($A2421="","",IF($L2421=0,"—",INDEX('1. Master BOM'!$B$1:$B$400,$L2421)))</f>
        <v/>
      </c>
      <c r="P2421" s="9" t="str">
        <f aca="false">IF($A2421="","",IF(OR($H2421="NOT IN SCHEMATIC",$O2421="—"),"",IF($G2421="","NO SCH PN",IF(UPPER(TRIM($G2421))=UPPER(TRIM($O2421)),"OK","MISMATCH"))))</f>
        <v/>
      </c>
      <c r="Q2421" s="9" t="str">
        <f aca="false">IF($A2421="","",IF($L2421=0,"—",INDEX('1. Master BOM'!$E$1:$E$400,$L2421)))</f>
        <v/>
      </c>
      <c r="R2421" s="9" t="str">
        <f aca="false">IF($A2421="","",IF($L2421=0,"—",IF(T(INDEX('1. Master BOM'!$F$1:$F$400,$L2421))="","(not set)",INDEX('1. Master BOM'!$F$1:$F$400,$L2421))))</f>
        <v/>
      </c>
      <c r="S2421" s="9" t="str">
        <f aca="false">IF($A2421="","",IF(OR($R2421="—",$R2421="(not set)",$D2421=""),"",IF(ISNUMBER(SEARCH(SUBSTITUTE(SUBSTITUTE(SUBSTITUTE($R2421,"-",""),"_","")," ",""),SUBSTITUTE(SUBSTITUTE(SUBSTITUTE($D2421,"-",""),"_","")," ",""))),"OK","CHECK")))</f>
        <v/>
      </c>
      <c r="T2421" s="9" t="str">
        <f aca="false">IF($A2421="","",IF(OR($H2421="NOT IN SCHEMATIC",$I2421="MISMATCH",$J2421="MISMATCH",$P2421="MISMATCH",$M2421&lt;&gt;"OK"),"REVIEW","OK"))</f>
        <v/>
      </c>
      <c r="U2421" s="14"/>
      <c r="V2421" s="14"/>
      <c r="W2421" s="17"/>
      <c r="X2421" s="14"/>
    </row>
    <row r="2422" customFormat="false" ht="15" hidden="false" customHeight="false" outlineLevel="0" collapsed="false">
      <c r="A2422" s="9" t="str">
        <f aca="false">IF('3. Layout Parts'!$A2422="","",TRIM('3. Layout Parts'!$A2422))</f>
        <v/>
      </c>
      <c r="B2422" s="9" t="str">
        <f aca="false">IF($A2422="","",'3. Layout Parts'!$D2422)</f>
        <v/>
      </c>
      <c r="C2422" s="9" t="str">
        <f aca="false">IF($A2422="","",'3. Layout Parts'!$B2422)</f>
        <v/>
      </c>
      <c r="D2422" s="9" t="str">
        <f aca="false">IF($A2422="","",'3. Layout Parts'!$C2422)</f>
        <v/>
      </c>
      <c r="E2422" s="9" t="str">
        <f aca="false">IF($A2422="","",IFERROR(INDEX('2. Schematic Parts'!$B$2:$B$3001,MATCH($A2422,'2. Schematic Parts'!$A$2:$A$3001,0)),"NOT FOUND"))</f>
        <v/>
      </c>
      <c r="F2422" s="9" t="str">
        <f aca="false">IF($A2422="","",IFERROR(INDEX('2. Schematic Parts'!$C$2:$C$3001,MATCH($A2422,'2. Schematic Parts'!$A$2:$A$3001,0))&amp;"","NOT FOUND"))</f>
        <v/>
      </c>
      <c r="G2422" s="9" t="str">
        <f aca="false">IF($A2422="","",IFERROR(INDEX('2. Schematic Parts'!$D$2:$D$3001,MATCH($A2422,'2. Schematic Parts'!$A$2:$A$3001,0))&amp;"","NOT FOUND"))</f>
        <v/>
      </c>
      <c r="H2422" s="9" t="str">
        <f aca="false">IF($A2422="","",IF(COUNTIF('2. Schematic Parts'!$A$2:$A$3001,$A2422)=0,"NOT IN SCHEMATIC","OK"))</f>
        <v/>
      </c>
      <c r="I2422" s="9" t="str">
        <f aca="false">IF($A2422="","",IF($H2422="NOT IN SCHEMATIC","",IF(UPPER(TRIM($C2422))=UPPER(TRIM($E2422)),"OK","MISMATCH")))</f>
        <v/>
      </c>
      <c r="J2422" s="9" t="str">
        <f aca="false">IF($A2422="","",IF($H2422="NOT IN SCHEMATIC","",IF($F2422="","NO SCH DECAL",IF($D2422="","",IF(UPPER(TRIM($D2422))=UPPER(TRIM($F2422)),"OK","MISMATCH")))))</f>
        <v/>
      </c>
      <c r="K2422" s="16" t="str">
        <f aca="false">IF($A2422="","",SUMPRODUCT(--ISNUMBER(SEARCH(","&amp;TRIM($A2422)&amp;",",","&amp;SUBSTITUTE('1. Master BOM'!$D$2:$D$400," ","")&amp;","))))</f>
        <v/>
      </c>
      <c r="L2422" s="16" t="str">
        <f aca="false">IF($A2422="","",IF($K2422&lt;&gt;1,0,SUMPRODUCT(ISNUMBER(SEARCH(","&amp;TRIM($A2422)&amp;",",","&amp;SUBSTITUTE('1. Master BOM'!$D$2:$D$400," ","")&amp;","))*ROW('1. Master BOM'!$D$2:$D$400))))</f>
        <v/>
      </c>
      <c r="M2422" s="9" t="str">
        <f aca="false">IF($A2422="","",IF($K2422=0,"NOT IN BOM",IF($K2422&gt;1,"MULTIPLE BOM LINES","OK")))</f>
        <v/>
      </c>
      <c r="N2422" s="9" t="str">
        <f aca="false">IF($A2422="","",IF($L2422=0,"—",INDEX('1. Master BOM'!$A$1:$A$400,$L2422)))</f>
        <v/>
      </c>
      <c r="O2422" s="9" t="str">
        <f aca="false">IF($A2422="","",IF($L2422=0,"—",INDEX('1. Master BOM'!$B$1:$B$400,$L2422)))</f>
        <v/>
      </c>
      <c r="P2422" s="9" t="str">
        <f aca="false">IF($A2422="","",IF(OR($H2422="NOT IN SCHEMATIC",$O2422="—"),"",IF($G2422="","NO SCH PN",IF(UPPER(TRIM($G2422))=UPPER(TRIM($O2422)),"OK","MISMATCH"))))</f>
        <v/>
      </c>
      <c r="Q2422" s="9" t="str">
        <f aca="false">IF($A2422="","",IF($L2422=0,"—",INDEX('1. Master BOM'!$E$1:$E$400,$L2422)))</f>
        <v/>
      </c>
      <c r="R2422" s="9" t="str">
        <f aca="false">IF($A2422="","",IF($L2422=0,"—",IF(T(INDEX('1. Master BOM'!$F$1:$F$400,$L2422))="","(not set)",INDEX('1. Master BOM'!$F$1:$F$400,$L2422))))</f>
        <v/>
      </c>
      <c r="S2422" s="9" t="str">
        <f aca="false">IF($A2422="","",IF(OR($R2422="—",$R2422="(not set)",$D2422=""),"",IF(ISNUMBER(SEARCH(SUBSTITUTE(SUBSTITUTE(SUBSTITUTE($R2422,"-",""),"_","")," ",""),SUBSTITUTE(SUBSTITUTE(SUBSTITUTE($D2422,"-",""),"_","")," ",""))),"OK","CHECK")))</f>
        <v/>
      </c>
      <c r="T2422" s="9" t="str">
        <f aca="false">IF($A2422="","",IF(OR($H2422="NOT IN SCHEMATIC",$I2422="MISMATCH",$J2422="MISMATCH",$P2422="MISMATCH",$M2422&lt;&gt;"OK"),"REVIEW","OK"))</f>
        <v/>
      </c>
      <c r="U2422" s="14"/>
      <c r="V2422" s="14"/>
      <c r="W2422" s="17"/>
      <c r="X2422" s="14"/>
    </row>
    <row r="2423" customFormat="false" ht="15" hidden="false" customHeight="false" outlineLevel="0" collapsed="false">
      <c r="A2423" s="9" t="str">
        <f aca="false">IF('3. Layout Parts'!$A2423="","",TRIM('3. Layout Parts'!$A2423))</f>
        <v/>
      </c>
      <c r="B2423" s="9" t="str">
        <f aca="false">IF($A2423="","",'3. Layout Parts'!$D2423)</f>
        <v/>
      </c>
      <c r="C2423" s="9" t="str">
        <f aca="false">IF($A2423="","",'3. Layout Parts'!$B2423)</f>
        <v/>
      </c>
      <c r="D2423" s="9" t="str">
        <f aca="false">IF($A2423="","",'3. Layout Parts'!$C2423)</f>
        <v/>
      </c>
      <c r="E2423" s="9" t="str">
        <f aca="false">IF($A2423="","",IFERROR(INDEX('2. Schematic Parts'!$B$2:$B$3001,MATCH($A2423,'2. Schematic Parts'!$A$2:$A$3001,0)),"NOT FOUND"))</f>
        <v/>
      </c>
      <c r="F2423" s="9" t="str">
        <f aca="false">IF($A2423="","",IFERROR(INDEX('2. Schematic Parts'!$C$2:$C$3001,MATCH($A2423,'2. Schematic Parts'!$A$2:$A$3001,0))&amp;"","NOT FOUND"))</f>
        <v/>
      </c>
      <c r="G2423" s="9" t="str">
        <f aca="false">IF($A2423="","",IFERROR(INDEX('2. Schematic Parts'!$D$2:$D$3001,MATCH($A2423,'2. Schematic Parts'!$A$2:$A$3001,0))&amp;"","NOT FOUND"))</f>
        <v/>
      </c>
      <c r="H2423" s="9" t="str">
        <f aca="false">IF($A2423="","",IF(COUNTIF('2. Schematic Parts'!$A$2:$A$3001,$A2423)=0,"NOT IN SCHEMATIC","OK"))</f>
        <v/>
      </c>
      <c r="I2423" s="9" t="str">
        <f aca="false">IF($A2423="","",IF($H2423="NOT IN SCHEMATIC","",IF(UPPER(TRIM($C2423))=UPPER(TRIM($E2423)),"OK","MISMATCH")))</f>
        <v/>
      </c>
      <c r="J2423" s="9" t="str">
        <f aca="false">IF($A2423="","",IF($H2423="NOT IN SCHEMATIC","",IF($F2423="","NO SCH DECAL",IF($D2423="","",IF(UPPER(TRIM($D2423))=UPPER(TRIM($F2423)),"OK","MISMATCH")))))</f>
        <v/>
      </c>
      <c r="K2423" s="16" t="str">
        <f aca="false">IF($A2423="","",SUMPRODUCT(--ISNUMBER(SEARCH(","&amp;TRIM($A2423)&amp;",",","&amp;SUBSTITUTE('1. Master BOM'!$D$2:$D$400," ","")&amp;","))))</f>
        <v/>
      </c>
      <c r="L2423" s="16" t="str">
        <f aca="false">IF($A2423="","",IF($K2423&lt;&gt;1,0,SUMPRODUCT(ISNUMBER(SEARCH(","&amp;TRIM($A2423)&amp;",",","&amp;SUBSTITUTE('1. Master BOM'!$D$2:$D$400," ","")&amp;","))*ROW('1. Master BOM'!$D$2:$D$400))))</f>
        <v/>
      </c>
      <c r="M2423" s="9" t="str">
        <f aca="false">IF($A2423="","",IF($K2423=0,"NOT IN BOM",IF($K2423&gt;1,"MULTIPLE BOM LINES","OK")))</f>
        <v/>
      </c>
      <c r="N2423" s="9" t="str">
        <f aca="false">IF($A2423="","",IF($L2423=0,"—",INDEX('1. Master BOM'!$A$1:$A$400,$L2423)))</f>
        <v/>
      </c>
      <c r="O2423" s="9" t="str">
        <f aca="false">IF($A2423="","",IF($L2423=0,"—",INDEX('1. Master BOM'!$B$1:$B$400,$L2423)))</f>
        <v/>
      </c>
      <c r="P2423" s="9" t="str">
        <f aca="false">IF($A2423="","",IF(OR($H2423="NOT IN SCHEMATIC",$O2423="—"),"",IF($G2423="","NO SCH PN",IF(UPPER(TRIM($G2423))=UPPER(TRIM($O2423)),"OK","MISMATCH"))))</f>
        <v/>
      </c>
      <c r="Q2423" s="9" t="str">
        <f aca="false">IF($A2423="","",IF($L2423=0,"—",INDEX('1. Master BOM'!$E$1:$E$400,$L2423)))</f>
        <v/>
      </c>
      <c r="R2423" s="9" t="str">
        <f aca="false">IF($A2423="","",IF($L2423=0,"—",IF(T(INDEX('1. Master BOM'!$F$1:$F$400,$L2423))="","(not set)",INDEX('1. Master BOM'!$F$1:$F$400,$L2423))))</f>
        <v/>
      </c>
      <c r="S2423" s="9" t="str">
        <f aca="false">IF($A2423="","",IF(OR($R2423="—",$R2423="(not set)",$D2423=""),"",IF(ISNUMBER(SEARCH(SUBSTITUTE(SUBSTITUTE(SUBSTITUTE($R2423,"-",""),"_","")," ",""),SUBSTITUTE(SUBSTITUTE(SUBSTITUTE($D2423,"-",""),"_","")," ",""))),"OK","CHECK")))</f>
        <v/>
      </c>
      <c r="T2423" s="9" t="str">
        <f aca="false">IF($A2423="","",IF(OR($H2423="NOT IN SCHEMATIC",$I2423="MISMATCH",$J2423="MISMATCH",$P2423="MISMATCH",$M2423&lt;&gt;"OK"),"REVIEW","OK"))</f>
        <v/>
      </c>
      <c r="U2423" s="14"/>
      <c r="V2423" s="14"/>
      <c r="W2423" s="17"/>
      <c r="X2423" s="14"/>
    </row>
    <row r="2424" customFormat="false" ht="15" hidden="false" customHeight="false" outlineLevel="0" collapsed="false">
      <c r="A2424" s="9" t="str">
        <f aca="false">IF('3. Layout Parts'!$A2424="","",TRIM('3. Layout Parts'!$A2424))</f>
        <v/>
      </c>
      <c r="B2424" s="9" t="str">
        <f aca="false">IF($A2424="","",'3. Layout Parts'!$D2424)</f>
        <v/>
      </c>
      <c r="C2424" s="9" t="str">
        <f aca="false">IF($A2424="","",'3. Layout Parts'!$B2424)</f>
        <v/>
      </c>
      <c r="D2424" s="9" t="str">
        <f aca="false">IF($A2424="","",'3. Layout Parts'!$C2424)</f>
        <v/>
      </c>
      <c r="E2424" s="9" t="str">
        <f aca="false">IF($A2424="","",IFERROR(INDEX('2. Schematic Parts'!$B$2:$B$3001,MATCH($A2424,'2. Schematic Parts'!$A$2:$A$3001,0)),"NOT FOUND"))</f>
        <v/>
      </c>
      <c r="F2424" s="9" t="str">
        <f aca="false">IF($A2424="","",IFERROR(INDEX('2. Schematic Parts'!$C$2:$C$3001,MATCH($A2424,'2. Schematic Parts'!$A$2:$A$3001,0))&amp;"","NOT FOUND"))</f>
        <v/>
      </c>
      <c r="G2424" s="9" t="str">
        <f aca="false">IF($A2424="","",IFERROR(INDEX('2. Schematic Parts'!$D$2:$D$3001,MATCH($A2424,'2. Schematic Parts'!$A$2:$A$3001,0))&amp;"","NOT FOUND"))</f>
        <v/>
      </c>
      <c r="H2424" s="9" t="str">
        <f aca="false">IF($A2424="","",IF(COUNTIF('2. Schematic Parts'!$A$2:$A$3001,$A2424)=0,"NOT IN SCHEMATIC","OK"))</f>
        <v/>
      </c>
      <c r="I2424" s="9" t="str">
        <f aca="false">IF($A2424="","",IF($H2424="NOT IN SCHEMATIC","",IF(UPPER(TRIM($C2424))=UPPER(TRIM($E2424)),"OK","MISMATCH")))</f>
        <v/>
      </c>
      <c r="J2424" s="9" t="str">
        <f aca="false">IF($A2424="","",IF($H2424="NOT IN SCHEMATIC","",IF($F2424="","NO SCH DECAL",IF($D2424="","",IF(UPPER(TRIM($D2424))=UPPER(TRIM($F2424)),"OK","MISMATCH")))))</f>
        <v/>
      </c>
      <c r="K2424" s="16" t="str">
        <f aca="false">IF($A2424="","",SUMPRODUCT(--ISNUMBER(SEARCH(","&amp;TRIM($A2424)&amp;",",","&amp;SUBSTITUTE('1. Master BOM'!$D$2:$D$400," ","")&amp;","))))</f>
        <v/>
      </c>
      <c r="L2424" s="16" t="str">
        <f aca="false">IF($A2424="","",IF($K2424&lt;&gt;1,0,SUMPRODUCT(ISNUMBER(SEARCH(","&amp;TRIM($A2424)&amp;",",","&amp;SUBSTITUTE('1. Master BOM'!$D$2:$D$400," ","")&amp;","))*ROW('1. Master BOM'!$D$2:$D$400))))</f>
        <v/>
      </c>
      <c r="M2424" s="9" t="str">
        <f aca="false">IF($A2424="","",IF($K2424=0,"NOT IN BOM",IF($K2424&gt;1,"MULTIPLE BOM LINES","OK")))</f>
        <v/>
      </c>
      <c r="N2424" s="9" t="str">
        <f aca="false">IF($A2424="","",IF($L2424=0,"—",INDEX('1. Master BOM'!$A$1:$A$400,$L2424)))</f>
        <v/>
      </c>
      <c r="O2424" s="9" t="str">
        <f aca="false">IF($A2424="","",IF($L2424=0,"—",INDEX('1. Master BOM'!$B$1:$B$400,$L2424)))</f>
        <v/>
      </c>
      <c r="P2424" s="9" t="str">
        <f aca="false">IF($A2424="","",IF(OR($H2424="NOT IN SCHEMATIC",$O2424="—"),"",IF($G2424="","NO SCH PN",IF(UPPER(TRIM($G2424))=UPPER(TRIM($O2424)),"OK","MISMATCH"))))</f>
        <v/>
      </c>
      <c r="Q2424" s="9" t="str">
        <f aca="false">IF($A2424="","",IF($L2424=0,"—",INDEX('1. Master BOM'!$E$1:$E$400,$L2424)))</f>
        <v/>
      </c>
      <c r="R2424" s="9" t="str">
        <f aca="false">IF($A2424="","",IF($L2424=0,"—",IF(T(INDEX('1. Master BOM'!$F$1:$F$400,$L2424))="","(not set)",INDEX('1. Master BOM'!$F$1:$F$400,$L2424))))</f>
        <v/>
      </c>
      <c r="S2424" s="9" t="str">
        <f aca="false">IF($A2424="","",IF(OR($R2424="—",$R2424="(not set)",$D2424=""),"",IF(ISNUMBER(SEARCH(SUBSTITUTE(SUBSTITUTE(SUBSTITUTE($R2424,"-",""),"_","")," ",""),SUBSTITUTE(SUBSTITUTE(SUBSTITUTE($D2424,"-",""),"_","")," ",""))),"OK","CHECK")))</f>
        <v/>
      </c>
      <c r="T2424" s="9" t="str">
        <f aca="false">IF($A2424="","",IF(OR($H2424="NOT IN SCHEMATIC",$I2424="MISMATCH",$J2424="MISMATCH",$P2424="MISMATCH",$M2424&lt;&gt;"OK"),"REVIEW","OK"))</f>
        <v/>
      </c>
      <c r="U2424" s="14"/>
      <c r="V2424" s="14"/>
      <c r="W2424" s="17"/>
      <c r="X2424" s="14"/>
    </row>
    <row r="2425" customFormat="false" ht="15" hidden="false" customHeight="false" outlineLevel="0" collapsed="false">
      <c r="A2425" s="9" t="str">
        <f aca="false">IF('3. Layout Parts'!$A2425="","",TRIM('3. Layout Parts'!$A2425))</f>
        <v/>
      </c>
      <c r="B2425" s="9" t="str">
        <f aca="false">IF($A2425="","",'3. Layout Parts'!$D2425)</f>
        <v/>
      </c>
      <c r="C2425" s="9" t="str">
        <f aca="false">IF($A2425="","",'3. Layout Parts'!$B2425)</f>
        <v/>
      </c>
      <c r="D2425" s="9" t="str">
        <f aca="false">IF($A2425="","",'3. Layout Parts'!$C2425)</f>
        <v/>
      </c>
      <c r="E2425" s="9" t="str">
        <f aca="false">IF($A2425="","",IFERROR(INDEX('2. Schematic Parts'!$B$2:$B$3001,MATCH($A2425,'2. Schematic Parts'!$A$2:$A$3001,0)),"NOT FOUND"))</f>
        <v/>
      </c>
      <c r="F2425" s="9" t="str">
        <f aca="false">IF($A2425="","",IFERROR(INDEX('2. Schematic Parts'!$C$2:$C$3001,MATCH($A2425,'2. Schematic Parts'!$A$2:$A$3001,0))&amp;"","NOT FOUND"))</f>
        <v/>
      </c>
      <c r="G2425" s="9" t="str">
        <f aca="false">IF($A2425="","",IFERROR(INDEX('2. Schematic Parts'!$D$2:$D$3001,MATCH($A2425,'2. Schematic Parts'!$A$2:$A$3001,0))&amp;"","NOT FOUND"))</f>
        <v/>
      </c>
      <c r="H2425" s="9" t="str">
        <f aca="false">IF($A2425="","",IF(COUNTIF('2. Schematic Parts'!$A$2:$A$3001,$A2425)=0,"NOT IN SCHEMATIC","OK"))</f>
        <v/>
      </c>
      <c r="I2425" s="9" t="str">
        <f aca="false">IF($A2425="","",IF($H2425="NOT IN SCHEMATIC","",IF(UPPER(TRIM($C2425))=UPPER(TRIM($E2425)),"OK","MISMATCH")))</f>
        <v/>
      </c>
      <c r="J2425" s="9" t="str">
        <f aca="false">IF($A2425="","",IF($H2425="NOT IN SCHEMATIC","",IF($F2425="","NO SCH DECAL",IF($D2425="","",IF(UPPER(TRIM($D2425))=UPPER(TRIM($F2425)),"OK","MISMATCH")))))</f>
        <v/>
      </c>
      <c r="K2425" s="16" t="str">
        <f aca="false">IF($A2425="","",SUMPRODUCT(--ISNUMBER(SEARCH(","&amp;TRIM($A2425)&amp;",",","&amp;SUBSTITUTE('1. Master BOM'!$D$2:$D$400," ","")&amp;","))))</f>
        <v/>
      </c>
      <c r="L2425" s="16" t="str">
        <f aca="false">IF($A2425="","",IF($K2425&lt;&gt;1,0,SUMPRODUCT(ISNUMBER(SEARCH(","&amp;TRIM($A2425)&amp;",",","&amp;SUBSTITUTE('1. Master BOM'!$D$2:$D$400," ","")&amp;","))*ROW('1. Master BOM'!$D$2:$D$400))))</f>
        <v/>
      </c>
      <c r="M2425" s="9" t="str">
        <f aca="false">IF($A2425="","",IF($K2425=0,"NOT IN BOM",IF($K2425&gt;1,"MULTIPLE BOM LINES","OK")))</f>
        <v/>
      </c>
      <c r="N2425" s="9" t="str">
        <f aca="false">IF($A2425="","",IF($L2425=0,"—",INDEX('1. Master BOM'!$A$1:$A$400,$L2425)))</f>
        <v/>
      </c>
      <c r="O2425" s="9" t="str">
        <f aca="false">IF($A2425="","",IF($L2425=0,"—",INDEX('1. Master BOM'!$B$1:$B$400,$L2425)))</f>
        <v/>
      </c>
      <c r="P2425" s="9" t="str">
        <f aca="false">IF($A2425="","",IF(OR($H2425="NOT IN SCHEMATIC",$O2425="—"),"",IF($G2425="","NO SCH PN",IF(UPPER(TRIM($G2425))=UPPER(TRIM($O2425)),"OK","MISMATCH"))))</f>
        <v/>
      </c>
      <c r="Q2425" s="9" t="str">
        <f aca="false">IF($A2425="","",IF($L2425=0,"—",INDEX('1. Master BOM'!$E$1:$E$400,$L2425)))</f>
        <v/>
      </c>
      <c r="R2425" s="9" t="str">
        <f aca="false">IF($A2425="","",IF($L2425=0,"—",IF(T(INDEX('1. Master BOM'!$F$1:$F$400,$L2425))="","(not set)",INDEX('1. Master BOM'!$F$1:$F$400,$L2425))))</f>
        <v/>
      </c>
      <c r="S2425" s="9" t="str">
        <f aca="false">IF($A2425="","",IF(OR($R2425="—",$R2425="(not set)",$D2425=""),"",IF(ISNUMBER(SEARCH(SUBSTITUTE(SUBSTITUTE(SUBSTITUTE($R2425,"-",""),"_","")," ",""),SUBSTITUTE(SUBSTITUTE(SUBSTITUTE($D2425,"-",""),"_","")," ",""))),"OK","CHECK")))</f>
        <v/>
      </c>
      <c r="T2425" s="9" t="str">
        <f aca="false">IF($A2425="","",IF(OR($H2425="NOT IN SCHEMATIC",$I2425="MISMATCH",$J2425="MISMATCH",$P2425="MISMATCH",$M2425&lt;&gt;"OK"),"REVIEW","OK"))</f>
        <v/>
      </c>
      <c r="U2425" s="14"/>
      <c r="V2425" s="14"/>
      <c r="W2425" s="17"/>
      <c r="X2425" s="14"/>
    </row>
    <row r="2426" customFormat="false" ht="15" hidden="false" customHeight="false" outlineLevel="0" collapsed="false">
      <c r="A2426" s="9" t="str">
        <f aca="false">IF('3. Layout Parts'!$A2426="","",TRIM('3. Layout Parts'!$A2426))</f>
        <v/>
      </c>
      <c r="B2426" s="9" t="str">
        <f aca="false">IF($A2426="","",'3. Layout Parts'!$D2426)</f>
        <v/>
      </c>
      <c r="C2426" s="9" t="str">
        <f aca="false">IF($A2426="","",'3. Layout Parts'!$B2426)</f>
        <v/>
      </c>
      <c r="D2426" s="9" t="str">
        <f aca="false">IF($A2426="","",'3. Layout Parts'!$C2426)</f>
        <v/>
      </c>
      <c r="E2426" s="9" t="str">
        <f aca="false">IF($A2426="","",IFERROR(INDEX('2. Schematic Parts'!$B$2:$B$3001,MATCH($A2426,'2. Schematic Parts'!$A$2:$A$3001,0)),"NOT FOUND"))</f>
        <v/>
      </c>
      <c r="F2426" s="9" t="str">
        <f aca="false">IF($A2426="","",IFERROR(INDEX('2. Schematic Parts'!$C$2:$C$3001,MATCH($A2426,'2. Schematic Parts'!$A$2:$A$3001,0))&amp;"","NOT FOUND"))</f>
        <v/>
      </c>
      <c r="G2426" s="9" t="str">
        <f aca="false">IF($A2426="","",IFERROR(INDEX('2. Schematic Parts'!$D$2:$D$3001,MATCH($A2426,'2. Schematic Parts'!$A$2:$A$3001,0))&amp;"","NOT FOUND"))</f>
        <v/>
      </c>
      <c r="H2426" s="9" t="str">
        <f aca="false">IF($A2426="","",IF(COUNTIF('2. Schematic Parts'!$A$2:$A$3001,$A2426)=0,"NOT IN SCHEMATIC","OK"))</f>
        <v/>
      </c>
      <c r="I2426" s="9" t="str">
        <f aca="false">IF($A2426="","",IF($H2426="NOT IN SCHEMATIC","",IF(UPPER(TRIM($C2426))=UPPER(TRIM($E2426)),"OK","MISMATCH")))</f>
        <v/>
      </c>
      <c r="J2426" s="9" t="str">
        <f aca="false">IF($A2426="","",IF($H2426="NOT IN SCHEMATIC","",IF($F2426="","NO SCH DECAL",IF($D2426="","",IF(UPPER(TRIM($D2426))=UPPER(TRIM($F2426)),"OK","MISMATCH")))))</f>
        <v/>
      </c>
      <c r="K2426" s="16" t="str">
        <f aca="false">IF($A2426="","",SUMPRODUCT(--ISNUMBER(SEARCH(","&amp;TRIM($A2426)&amp;",",","&amp;SUBSTITUTE('1. Master BOM'!$D$2:$D$400," ","")&amp;","))))</f>
        <v/>
      </c>
      <c r="L2426" s="16" t="str">
        <f aca="false">IF($A2426="","",IF($K2426&lt;&gt;1,0,SUMPRODUCT(ISNUMBER(SEARCH(","&amp;TRIM($A2426)&amp;",",","&amp;SUBSTITUTE('1. Master BOM'!$D$2:$D$400," ","")&amp;","))*ROW('1. Master BOM'!$D$2:$D$400))))</f>
        <v/>
      </c>
      <c r="M2426" s="9" t="str">
        <f aca="false">IF($A2426="","",IF($K2426=0,"NOT IN BOM",IF($K2426&gt;1,"MULTIPLE BOM LINES","OK")))</f>
        <v/>
      </c>
      <c r="N2426" s="9" t="str">
        <f aca="false">IF($A2426="","",IF($L2426=0,"—",INDEX('1. Master BOM'!$A$1:$A$400,$L2426)))</f>
        <v/>
      </c>
      <c r="O2426" s="9" t="str">
        <f aca="false">IF($A2426="","",IF($L2426=0,"—",INDEX('1. Master BOM'!$B$1:$B$400,$L2426)))</f>
        <v/>
      </c>
      <c r="P2426" s="9" t="str">
        <f aca="false">IF($A2426="","",IF(OR($H2426="NOT IN SCHEMATIC",$O2426="—"),"",IF($G2426="","NO SCH PN",IF(UPPER(TRIM($G2426))=UPPER(TRIM($O2426)),"OK","MISMATCH"))))</f>
        <v/>
      </c>
      <c r="Q2426" s="9" t="str">
        <f aca="false">IF($A2426="","",IF($L2426=0,"—",INDEX('1. Master BOM'!$E$1:$E$400,$L2426)))</f>
        <v/>
      </c>
      <c r="R2426" s="9" t="str">
        <f aca="false">IF($A2426="","",IF($L2426=0,"—",IF(T(INDEX('1. Master BOM'!$F$1:$F$400,$L2426))="","(not set)",INDEX('1. Master BOM'!$F$1:$F$400,$L2426))))</f>
        <v/>
      </c>
      <c r="S2426" s="9" t="str">
        <f aca="false">IF($A2426="","",IF(OR($R2426="—",$R2426="(not set)",$D2426=""),"",IF(ISNUMBER(SEARCH(SUBSTITUTE(SUBSTITUTE(SUBSTITUTE($R2426,"-",""),"_","")," ",""),SUBSTITUTE(SUBSTITUTE(SUBSTITUTE($D2426,"-",""),"_","")," ",""))),"OK","CHECK")))</f>
        <v/>
      </c>
      <c r="T2426" s="9" t="str">
        <f aca="false">IF($A2426="","",IF(OR($H2426="NOT IN SCHEMATIC",$I2426="MISMATCH",$J2426="MISMATCH",$P2426="MISMATCH",$M2426&lt;&gt;"OK"),"REVIEW","OK"))</f>
        <v/>
      </c>
      <c r="U2426" s="14"/>
      <c r="V2426" s="14"/>
      <c r="W2426" s="17"/>
      <c r="X2426" s="14"/>
    </row>
    <row r="2427" customFormat="false" ht="15" hidden="false" customHeight="false" outlineLevel="0" collapsed="false">
      <c r="A2427" s="9" t="str">
        <f aca="false">IF('3. Layout Parts'!$A2427="","",TRIM('3. Layout Parts'!$A2427))</f>
        <v/>
      </c>
      <c r="B2427" s="9" t="str">
        <f aca="false">IF($A2427="","",'3. Layout Parts'!$D2427)</f>
        <v/>
      </c>
      <c r="C2427" s="9" t="str">
        <f aca="false">IF($A2427="","",'3. Layout Parts'!$B2427)</f>
        <v/>
      </c>
      <c r="D2427" s="9" t="str">
        <f aca="false">IF($A2427="","",'3. Layout Parts'!$C2427)</f>
        <v/>
      </c>
      <c r="E2427" s="9" t="str">
        <f aca="false">IF($A2427="","",IFERROR(INDEX('2. Schematic Parts'!$B$2:$B$3001,MATCH($A2427,'2. Schematic Parts'!$A$2:$A$3001,0)),"NOT FOUND"))</f>
        <v/>
      </c>
      <c r="F2427" s="9" t="str">
        <f aca="false">IF($A2427="","",IFERROR(INDEX('2. Schematic Parts'!$C$2:$C$3001,MATCH($A2427,'2. Schematic Parts'!$A$2:$A$3001,0))&amp;"","NOT FOUND"))</f>
        <v/>
      </c>
      <c r="G2427" s="9" t="str">
        <f aca="false">IF($A2427="","",IFERROR(INDEX('2. Schematic Parts'!$D$2:$D$3001,MATCH($A2427,'2. Schematic Parts'!$A$2:$A$3001,0))&amp;"","NOT FOUND"))</f>
        <v/>
      </c>
      <c r="H2427" s="9" t="str">
        <f aca="false">IF($A2427="","",IF(COUNTIF('2. Schematic Parts'!$A$2:$A$3001,$A2427)=0,"NOT IN SCHEMATIC","OK"))</f>
        <v/>
      </c>
      <c r="I2427" s="9" t="str">
        <f aca="false">IF($A2427="","",IF($H2427="NOT IN SCHEMATIC","",IF(UPPER(TRIM($C2427))=UPPER(TRIM($E2427)),"OK","MISMATCH")))</f>
        <v/>
      </c>
      <c r="J2427" s="9" t="str">
        <f aca="false">IF($A2427="","",IF($H2427="NOT IN SCHEMATIC","",IF($F2427="","NO SCH DECAL",IF($D2427="","",IF(UPPER(TRIM($D2427))=UPPER(TRIM($F2427)),"OK","MISMATCH")))))</f>
        <v/>
      </c>
      <c r="K2427" s="16" t="str">
        <f aca="false">IF($A2427="","",SUMPRODUCT(--ISNUMBER(SEARCH(","&amp;TRIM($A2427)&amp;",",","&amp;SUBSTITUTE('1. Master BOM'!$D$2:$D$400," ","")&amp;","))))</f>
        <v/>
      </c>
      <c r="L2427" s="16" t="str">
        <f aca="false">IF($A2427="","",IF($K2427&lt;&gt;1,0,SUMPRODUCT(ISNUMBER(SEARCH(","&amp;TRIM($A2427)&amp;",",","&amp;SUBSTITUTE('1. Master BOM'!$D$2:$D$400," ","")&amp;","))*ROW('1. Master BOM'!$D$2:$D$400))))</f>
        <v/>
      </c>
      <c r="M2427" s="9" t="str">
        <f aca="false">IF($A2427="","",IF($K2427=0,"NOT IN BOM",IF($K2427&gt;1,"MULTIPLE BOM LINES","OK")))</f>
        <v/>
      </c>
      <c r="N2427" s="9" t="str">
        <f aca="false">IF($A2427="","",IF($L2427=0,"—",INDEX('1. Master BOM'!$A$1:$A$400,$L2427)))</f>
        <v/>
      </c>
      <c r="O2427" s="9" t="str">
        <f aca="false">IF($A2427="","",IF($L2427=0,"—",INDEX('1. Master BOM'!$B$1:$B$400,$L2427)))</f>
        <v/>
      </c>
      <c r="P2427" s="9" t="str">
        <f aca="false">IF($A2427="","",IF(OR($H2427="NOT IN SCHEMATIC",$O2427="—"),"",IF($G2427="","NO SCH PN",IF(UPPER(TRIM($G2427))=UPPER(TRIM($O2427)),"OK","MISMATCH"))))</f>
        <v/>
      </c>
      <c r="Q2427" s="9" t="str">
        <f aca="false">IF($A2427="","",IF($L2427=0,"—",INDEX('1. Master BOM'!$E$1:$E$400,$L2427)))</f>
        <v/>
      </c>
      <c r="R2427" s="9" t="str">
        <f aca="false">IF($A2427="","",IF($L2427=0,"—",IF(T(INDEX('1. Master BOM'!$F$1:$F$400,$L2427))="","(not set)",INDEX('1. Master BOM'!$F$1:$F$400,$L2427))))</f>
        <v/>
      </c>
      <c r="S2427" s="9" t="str">
        <f aca="false">IF($A2427="","",IF(OR($R2427="—",$R2427="(not set)",$D2427=""),"",IF(ISNUMBER(SEARCH(SUBSTITUTE(SUBSTITUTE(SUBSTITUTE($R2427,"-",""),"_","")," ",""),SUBSTITUTE(SUBSTITUTE(SUBSTITUTE($D2427,"-",""),"_","")," ",""))),"OK","CHECK")))</f>
        <v/>
      </c>
      <c r="T2427" s="9" t="str">
        <f aca="false">IF($A2427="","",IF(OR($H2427="NOT IN SCHEMATIC",$I2427="MISMATCH",$J2427="MISMATCH",$P2427="MISMATCH",$M2427&lt;&gt;"OK"),"REVIEW","OK"))</f>
        <v/>
      </c>
      <c r="U2427" s="14"/>
      <c r="V2427" s="14"/>
      <c r="W2427" s="17"/>
      <c r="X2427" s="14"/>
    </row>
    <row r="2428" customFormat="false" ht="15" hidden="false" customHeight="false" outlineLevel="0" collapsed="false">
      <c r="A2428" s="9" t="str">
        <f aca="false">IF('3. Layout Parts'!$A2428="","",TRIM('3. Layout Parts'!$A2428))</f>
        <v/>
      </c>
      <c r="B2428" s="9" t="str">
        <f aca="false">IF($A2428="","",'3. Layout Parts'!$D2428)</f>
        <v/>
      </c>
      <c r="C2428" s="9" t="str">
        <f aca="false">IF($A2428="","",'3. Layout Parts'!$B2428)</f>
        <v/>
      </c>
      <c r="D2428" s="9" t="str">
        <f aca="false">IF($A2428="","",'3. Layout Parts'!$C2428)</f>
        <v/>
      </c>
      <c r="E2428" s="9" t="str">
        <f aca="false">IF($A2428="","",IFERROR(INDEX('2. Schematic Parts'!$B$2:$B$3001,MATCH($A2428,'2. Schematic Parts'!$A$2:$A$3001,0)),"NOT FOUND"))</f>
        <v/>
      </c>
      <c r="F2428" s="9" t="str">
        <f aca="false">IF($A2428="","",IFERROR(INDEX('2. Schematic Parts'!$C$2:$C$3001,MATCH($A2428,'2. Schematic Parts'!$A$2:$A$3001,0))&amp;"","NOT FOUND"))</f>
        <v/>
      </c>
      <c r="G2428" s="9" t="str">
        <f aca="false">IF($A2428="","",IFERROR(INDEX('2. Schematic Parts'!$D$2:$D$3001,MATCH($A2428,'2. Schematic Parts'!$A$2:$A$3001,0))&amp;"","NOT FOUND"))</f>
        <v/>
      </c>
      <c r="H2428" s="9" t="str">
        <f aca="false">IF($A2428="","",IF(COUNTIF('2. Schematic Parts'!$A$2:$A$3001,$A2428)=0,"NOT IN SCHEMATIC","OK"))</f>
        <v/>
      </c>
      <c r="I2428" s="9" t="str">
        <f aca="false">IF($A2428="","",IF($H2428="NOT IN SCHEMATIC","",IF(UPPER(TRIM($C2428))=UPPER(TRIM($E2428)),"OK","MISMATCH")))</f>
        <v/>
      </c>
      <c r="J2428" s="9" t="str">
        <f aca="false">IF($A2428="","",IF($H2428="NOT IN SCHEMATIC","",IF($F2428="","NO SCH DECAL",IF($D2428="","",IF(UPPER(TRIM($D2428))=UPPER(TRIM($F2428)),"OK","MISMATCH")))))</f>
        <v/>
      </c>
      <c r="K2428" s="16" t="str">
        <f aca="false">IF($A2428="","",SUMPRODUCT(--ISNUMBER(SEARCH(","&amp;TRIM($A2428)&amp;",",","&amp;SUBSTITUTE('1. Master BOM'!$D$2:$D$400," ","")&amp;","))))</f>
        <v/>
      </c>
      <c r="L2428" s="16" t="str">
        <f aca="false">IF($A2428="","",IF($K2428&lt;&gt;1,0,SUMPRODUCT(ISNUMBER(SEARCH(","&amp;TRIM($A2428)&amp;",",","&amp;SUBSTITUTE('1. Master BOM'!$D$2:$D$400," ","")&amp;","))*ROW('1. Master BOM'!$D$2:$D$400))))</f>
        <v/>
      </c>
      <c r="M2428" s="9" t="str">
        <f aca="false">IF($A2428="","",IF($K2428=0,"NOT IN BOM",IF($K2428&gt;1,"MULTIPLE BOM LINES","OK")))</f>
        <v/>
      </c>
      <c r="N2428" s="9" t="str">
        <f aca="false">IF($A2428="","",IF($L2428=0,"—",INDEX('1. Master BOM'!$A$1:$A$400,$L2428)))</f>
        <v/>
      </c>
      <c r="O2428" s="9" t="str">
        <f aca="false">IF($A2428="","",IF($L2428=0,"—",INDEX('1. Master BOM'!$B$1:$B$400,$L2428)))</f>
        <v/>
      </c>
      <c r="P2428" s="9" t="str">
        <f aca="false">IF($A2428="","",IF(OR($H2428="NOT IN SCHEMATIC",$O2428="—"),"",IF($G2428="","NO SCH PN",IF(UPPER(TRIM($G2428))=UPPER(TRIM($O2428)),"OK","MISMATCH"))))</f>
        <v/>
      </c>
      <c r="Q2428" s="9" t="str">
        <f aca="false">IF($A2428="","",IF($L2428=0,"—",INDEX('1. Master BOM'!$E$1:$E$400,$L2428)))</f>
        <v/>
      </c>
      <c r="R2428" s="9" t="str">
        <f aca="false">IF($A2428="","",IF($L2428=0,"—",IF(T(INDEX('1. Master BOM'!$F$1:$F$400,$L2428))="","(not set)",INDEX('1. Master BOM'!$F$1:$F$400,$L2428))))</f>
        <v/>
      </c>
      <c r="S2428" s="9" t="str">
        <f aca="false">IF($A2428="","",IF(OR($R2428="—",$R2428="(not set)",$D2428=""),"",IF(ISNUMBER(SEARCH(SUBSTITUTE(SUBSTITUTE(SUBSTITUTE($R2428,"-",""),"_","")," ",""),SUBSTITUTE(SUBSTITUTE(SUBSTITUTE($D2428,"-",""),"_","")," ",""))),"OK","CHECK")))</f>
        <v/>
      </c>
      <c r="T2428" s="9" t="str">
        <f aca="false">IF($A2428="","",IF(OR($H2428="NOT IN SCHEMATIC",$I2428="MISMATCH",$J2428="MISMATCH",$P2428="MISMATCH",$M2428&lt;&gt;"OK"),"REVIEW","OK"))</f>
        <v/>
      </c>
      <c r="U2428" s="14"/>
      <c r="V2428" s="14"/>
      <c r="W2428" s="17"/>
      <c r="X2428" s="14"/>
    </row>
    <row r="2429" customFormat="false" ht="15" hidden="false" customHeight="false" outlineLevel="0" collapsed="false">
      <c r="A2429" s="9" t="str">
        <f aca="false">IF('3. Layout Parts'!$A2429="","",TRIM('3. Layout Parts'!$A2429))</f>
        <v/>
      </c>
      <c r="B2429" s="9" t="str">
        <f aca="false">IF($A2429="","",'3. Layout Parts'!$D2429)</f>
        <v/>
      </c>
      <c r="C2429" s="9" t="str">
        <f aca="false">IF($A2429="","",'3. Layout Parts'!$B2429)</f>
        <v/>
      </c>
      <c r="D2429" s="9" t="str">
        <f aca="false">IF($A2429="","",'3. Layout Parts'!$C2429)</f>
        <v/>
      </c>
      <c r="E2429" s="9" t="str">
        <f aca="false">IF($A2429="","",IFERROR(INDEX('2. Schematic Parts'!$B$2:$B$3001,MATCH($A2429,'2. Schematic Parts'!$A$2:$A$3001,0)),"NOT FOUND"))</f>
        <v/>
      </c>
      <c r="F2429" s="9" t="str">
        <f aca="false">IF($A2429="","",IFERROR(INDEX('2. Schematic Parts'!$C$2:$C$3001,MATCH($A2429,'2. Schematic Parts'!$A$2:$A$3001,0))&amp;"","NOT FOUND"))</f>
        <v/>
      </c>
      <c r="G2429" s="9" t="str">
        <f aca="false">IF($A2429="","",IFERROR(INDEX('2. Schematic Parts'!$D$2:$D$3001,MATCH($A2429,'2. Schematic Parts'!$A$2:$A$3001,0))&amp;"","NOT FOUND"))</f>
        <v/>
      </c>
      <c r="H2429" s="9" t="str">
        <f aca="false">IF($A2429="","",IF(COUNTIF('2. Schematic Parts'!$A$2:$A$3001,$A2429)=0,"NOT IN SCHEMATIC","OK"))</f>
        <v/>
      </c>
      <c r="I2429" s="9" t="str">
        <f aca="false">IF($A2429="","",IF($H2429="NOT IN SCHEMATIC","",IF(UPPER(TRIM($C2429))=UPPER(TRIM($E2429)),"OK","MISMATCH")))</f>
        <v/>
      </c>
      <c r="J2429" s="9" t="str">
        <f aca="false">IF($A2429="","",IF($H2429="NOT IN SCHEMATIC","",IF($F2429="","NO SCH DECAL",IF($D2429="","",IF(UPPER(TRIM($D2429))=UPPER(TRIM($F2429)),"OK","MISMATCH")))))</f>
        <v/>
      </c>
      <c r="K2429" s="16" t="str">
        <f aca="false">IF($A2429="","",SUMPRODUCT(--ISNUMBER(SEARCH(","&amp;TRIM($A2429)&amp;",",","&amp;SUBSTITUTE('1. Master BOM'!$D$2:$D$400," ","")&amp;","))))</f>
        <v/>
      </c>
      <c r="L2429" s="16" t="str">
        <f aca="false">IF($A2429="","",IF($K2429&lt;&gt;1,0,SUMPRODUCT(ISNUMBER(SEARCH(","&amp;TRIM($A2429)&amp;",",","&amp;SUBSTITUTE('1. Master BOM'!$D$2:$D$400," ","")&amp;","))*ROW('1. Master BOM'!$D$2:$D$400))))</f>
        <v/>
      </c>
      <c r="M2429" s="9" t="str">
        <f aca="false">IF($A2429="","",IF($K2429=0,"NOT IN BOM",IF($K2429&gt;1,"MULTIPLE BOM LINES","OK")))</f>
        <v/>
      </c>
      <c r="N2429" s="9" t="str">
        <f aca="false">IF($A2429="","",IF($L2429=0,"—",INDEX('1. Master BOM'!$A$1:$A$400,$L2429)))</f>
        <v/>
      </c>
      <c r="O2429" s="9" t="str">
        <f aca="false">IF($A2429="","",IF($L2429=0,"—",INDEX('1. Master BOM'!$B$1:$B$400,$L2429)))</f>
        <v/>
      </c>
      <c r="P2429" s="9" t="str">
        <f aca="false">IF($A2429="","",IF(OR($H2429="NOT IN SCHEMATIC",$O2429="—"),"",IF($G2429="","NO SCH PN",IF(UPPER(TRIM($G2429))=UPPER(TRIM($O2429)),"OK","MISMATCH"))))</f>
        <v/>
      </c>
      <c r="Q2429" s="9" t="str">
        <f aca="false">IF($A2429="","",IF($L2429=0,"—",INDEX('1. Master BOM'!$E$1:$E$400,$L2429)))</f>
        <v/>
      </c>
      <c r="R2429" s="9" t="str">
        <f aca="false">IF($A2429="","",IF($L2429=0,"—",IF(T(INDEX('1. Master BOM'!$F$1:$F$400,$L2429))="","(not set)",INDEX('1. Master BOM'!$F$1:$F$400,$L2429))))</f>
        <v/>
      </c>
      <c r="S2429" s="9" t="str">
        <f aca="false">IF($A2429="","",IF(OR($R2429="—",$R2429="(not set)",$D2429=""),"",IF(ISNUMBER(SEARCH(SUBSTITUTE(SUBSTITUTE(SUBSTITUTE($R2429,"-",""),"_","")," ",""),SUBSTITUTE(SUBSTITUTE(SUBSTITUTE($D2429,"-",""),"_","")," ",""))),"OK","CHECK")))</f>
        <v/>
      </c>
      <c r="T2429" s="9" t="str">
        <f aca="false">IF($A2429="","",IF(OR($H2429="NOT IN SCHEMATIC",$I2429="MISMATCH",$J2429="MISMATCH",$P2429="MISMATCH",$M2429&lt;&gt;"OK"),"REVIEW","OK"))</f>
        <v/>
      </c>
      <c r="U2429" s="14"/>
      <c r="V2429" s="14"/>
      <c r="W2429" s="17"/>
      <c r="X2429" s="14"/>
    </row>
    <row r="2430" customFormat="false" ht="15" hidden="false" customHeight="false" outlineLevel="0" collapsed="false">
      <c r="A2430" s="9" t="str">
        <f aca="false">IF('3. Layout Parts'!$A2430="","",TRIM('3. Layout Parts'!$A2430))</f>
        <v/>
      </c>
      <c r="B2430" s="9" t="str">
        <f aca="false">IF($A2430="","",'3. Layout Parts'!$D2430)</f>
        <v/>
      </c>
      <c r="C2430" s="9" t="str">
        <f aca="false">IF($A2430="","",'3. Layout Parts'!$B2430)</f>
        <v/>
      </c>
      <c r="D2430" s="9" t="str">
        <f aca="false">IF($A2430="","",'3. Layout Parts'!$C2430)</f>
        <v/>
      </c>
      <c r="E2430" s="9" t="str">
        <f aca="false">IF($A2430="","",IFERROR(INDEX('2. Schematic Parts'!$B$2:$B$3001,MATCH($A2430,'2. Schematic Parts'!$A$2:$A$3001,0)),"NOT FOUND"))</f>
        <v/>
      </c>
      <c r="F2430" s="9" t="str">
        <f aca="false">IF($A2430="","",IFERROR(INDEX('2. Schematic Parts'!$C$2:$C$3001,MATCH($A2430,'2. Schematic Parts'!$A$2:$A$3001,0))&amp;"","NOT FOUND"))</f>
        <v/>
      </c>
      <c r="G2430" s="9" t="str">
        <f aca="false">IF($A2430="","",IFERROR(INDEX('2. Schematic Parts'!$D$2:$D$3001,MATCH($A2430,'2. Schematic Parts'!$A$2:$A$3001,0))&amp;"","NOT FOUND"))</f>
        <v/>
      </c>
      <c r="H2430" s="9" t="str">
        <f aca="false">IF($A2430="","",IF(COUNTIF('2. Schematic Parts'!$A$2:$A$3001,$A2430)=0,"NOT IN SCHEMATIC","OK"))</f>
        <v/>
      </c>
      <c r="I2430" s="9" t="str">
        <f aca="false">IF($A2430="","",IF($H2430="NOT IN SCHEMATIC","",IF(UPPER(TRIM($C2430))=UPPER(TRIM($E2430)),"OK","MISMATCH")))</f>
        <v/>
      </c>
      <c r="J2430" s="9" t="str">
        <f aca="false">IF($A2430="","",IF($H2430="NOT IN SCHEMATIC","",IF($F2430="","NO SCH DECAL",IF($D2430="","",IF(UPPER(TRIM($D2430))=UPPER(TRIM($F2430)),"OK","MISMATCH")))))</f>
        <v/>
      </c>
      <c r="K2430" s="16" t="str">
        <f aca="false">IF($A2430="","",SUMPRODUCT(--ISNUMBER(SEARCH(","&amp;TRIM($A2430)&amp;",",","&amp;SUBSTITUTE('1. Master BOM'!$D$2:$D$400," ","")&amp;","))))</f>
        <v/>
      </c>
      <c r="L2430" s="16" t="str">
        <f aca="false">IF($A2430="","",IF($K2430&lt;&gt;1,0,SUMPRODUCT(ISNUMBER(SEARCH(","&amp;TRIM($A2430)&amp;",",","&amp;SUBSTITUTE('1. Master BOM'!$D$2:$D$400," ","")&amp;","))*ROW('1. Master BOM'!$D$2:$D$400))))</f>
        <v/>
      </c>
      <c r="M2430" s="9" t="str">
        <f aca="false">IF($A2430="","",IF($K2430=0,"NOT IN BOM",IF($K2430&gt;1,"MULTIPLE BOM LINES","OK")))</f>
        <v/>
      </c>
      <c r="N2430" s="9" t="str">
        <f aca="false">IF($A2430="","",IF($L2430=0,"—",INDEX('1. Master BOM'!$A$1:$A$400,$L2430)))</f>
        <v/>
      </c>
      <c r="O2430" s="9" t="str">
        <f aca="false">IF($A2430="","",IF($L2430=0,"—",INDEX('1. Master BOM'!$B$1:$B$400,$L2430)))</f>
        <v/>
      </c>
      <c r="P2430" s="9" t="str">
        <f aca="false">IF($A2430="","",IF(OR($H2430="NOT IN SCHEMATIC",$O2430="—"),"",IF($G2430="","NO SCH PN",IF(UPPER(TRIM($G2430))=UPPER(TRIM($O2430)),"OK","MISMATCH"))))</f>
        <v/>
      </c>
      <c r="Q2430" s="9" t="str">
        <f aca="false">IF($A2430="","",IF($L2430=0,"—",INDEX('1. Master BOM'!$E$1:$E$400,$L2430)))</f>
        <v/>
      </c>
      <c r="R2430" s="9" t="str">
        <f aca="false">IF($A2430="","",IF($L2430=0,"—",IF(T(INDEX('1. Master BOM'!$F$1:$F$400,$L2430))="","(not set)",INDEX('1. Master BOM'!$F$1:$F$400,$L2430))))</f>
        <v/>
      </c>
      <c r="S2430" s="9" t="str">
        <f aca="false">IF($A2430="","",IF(OR($R2430="—",$R2430="(not set)",$D2430=""),"",IF(ISNUMBER(SEARCH(SUBSTITUTE(SUBSTITUTE(SUBSTITUTE($R2430,"-",""),"_","")," ",""),SUBSTITUTE(SUBSTITUTE(SUBSTITUTE($D2430,"-",""),"_","")," ",""))),"OK","CHECK")))</f>
        <v/>
      </c>
      <c r="T2430" s="9" t="str">
        <f aca="false">IF($A2430="","",IF(OR($H2430="NOT IN SCHEMATIC",$I2430="MISMATCH",$J2430="MISMATCH",$P2430="MISMATCH",$M2430&lt;&gt;"OK"),"REVIEW","OK"))</f>
        <v/>
      </c>
      <c r="U2430" s="14"/>
      <c r="V2430" s="14"/>
      <c r="W2430" s="17"/>
      <c r="X2430" s="14"/>
    </row>
    <row r="2431" customFormat="false" ht="15" hidden="false" customHeight="false" outlineLevel="0" collapsed="false">
      <c r="A2431" s="9" t="str">
        <f aca="false">IF('3. Layout Parts'!$A2431="","",TRIM('3. Layout Parts'!$A2431))</f>
        <v/>
      </c>
      <c r="B2431" s="9" t="str">
        <f aca="false">IF($A2431="","",'3. Layout Parts'!$D2431)</f>
        <v/>
      </c>
      <c r="C2431" s="9" t="str">
        <f aca="false">IF($A2431="","",'3. Layout Parts'!$B2431)</f>
        <v/>
      </c>
      <c r="D2431" s="9" t="str">
        <f aca="false">IF($A2431="","",'3. Layout Parts'!$C2431)</f>
        <v/>
      </c>
      <c r="E2431" s="9" t="str">
        <f aca="false">IF($A2431="","",IFERROR(INDEX('2. Schematic Parts'!$B$2:$B$3001,MATCH($A2431,'2. Schematic Parts'!$A$2:$A$3001,0)),"NOT FOUND"))</f>
        <v/>
      </c>
      <c r="F2431" s="9" t="str">
        <f aca="false">IF($A2431="","",IFERROR(INDEX('2. Schematic Parts'!$C$2:$C$3001,MATCH($A2431,'2. Schematic Parts'!$A$2:$A$3001,0))&amp;"","NOT FOUND"))</f>
        <v/>
      </c>
      <c r="G2431" s="9" t="str">
        <f aca="false">IF($A2431="","",IFERROR(INDEX('2. Schematic Parts'!$D$2:$D$3001,MATCH($A2431,'2. Schematic Parts'!$A$2:$A$3001,0))&amp;"","NOT FOUND"))</f>
        <v/>
      </c>
      <c r="H2431" s="9" t="str">
        <f aca="false">IF($A2431="","",IF(COUNTIF('2. Schematic Parts'!$A$2:$A$3001,$A2431)=0,"NOT IN SCHEMATIC","OK"))</f>
        <v/>
      </c>
      <c r="I2431" s="9" t="str">
        <f aca="false">IF($A2431="","",IF($H2431="NOT IN SCHEMATIC","",IF(UPPER(TRIM($C2431))=UPPER(TRIM($E2431)),"OK","MISMATCH")))</f>
        <v/>
      </c>
      <c r="J2431" s="9" t="str">
        <f aca="false">IF($A2431="","",IF($H2431="NOT IN SCHEMATIC","",IF($F2431="","NO SCH DECAL",IF($D2431="","",IF(UPPER(TRIM($D2431))=UPPER(TRIM($F2431)),"OK","MISMATCH")))))</f>
        <v/>
      </c>
      <c r="K2431" s="16" t="str">
        <f aca="false">IF($A2431="","",SUMPRODUCT(--ISNUMBER(SEARCH(","&amp;TRIM($A2431)&amp;",",","&amp;SUBSTITUTE('1. Master BOM'!$D$2:$D$400," ","")&amp;","))))</f>
        <v/>
      </c>
      <c r="L2431" s="16" t="str">
        <f aca="false">IF($A2431="","",IF($K2431&lt;&gt;1,0,SUMPRODUCT(ISNUMBER(SEARCH(","&amp;TRIM($A2431)&amp;",",","&amp;SUBSTITUTE('1. Master BOM'!$D$2:$D$400," ","")&amp;","))*ROW('1. Master BOM'!$D$2:$D$400))))</f>
        <v/>
      </c>
      <c r="M2431" s="9" t="str">
        <f aca="false">IF($A2431="","",IF($K2431=0,"NOT IN BOM",IF($K2431&gt;1,"MULTIPLE BOM LINES","OK")))</f>
        <v/>
      </c>
      <c r="N2431" s="9" t="str">
        <f aca="false">IF($A2431="","",IF($L2431=0,"—",INDEX('1. Master BOM'!$A$1:$A$400,$L2431)))</f>
        <v/>
      </c>
      <c r="O2431" s="9" t="str">
        <f aca="false">IF($A2431="","",IF($L2431=0,"—",INDEX('1. Master BOM'!$B$1:$B$400,$L2431)))</f>
        <v/>
      </c>
      <c r="P2431" s="9" t="str">
        <f aca="false">IF($A2431="","",IF(OR($H2431="NOT IN SCHEMATIC",$O2431="—"),"",IF($G2431="","NO SCH PN",IF(UPPER(TRIM($G2431))=UPPER(TRIM($O2431)),"OK","MISMATCH"))))</f>
        <v/>
      </c>
      <c r="Q2431" s="9" t="str">
        <f aca="false">IF($A2431="","",IF($L2431=0,"—",INDEX('1. Master BOM'!$E$1:$E$400,$L2431)))</f>
        <v/>
      </c>
      <c r="R2431" s="9" t="str">
        <f aca="false">IF($A2431="","",IF($L2431=0,"—",IF(T(INDEX('1. Master BOM'!$F$1:$F$400,$L2431))="","(not set)",INDEX('1. Master BOM'!$F$1:$F$400,$L2431))))</f>
        <v/>
      </c>
      <c r="S2431" s="9" t="str">
        <f aca="false">IF($A2431="","",IF(OR($R2431="—",$R2431="(not set)",$D2431=""),"",IF(ISNUMBER(SEARCH(SUBSTITUTE(SUBSTITUTE(SUBSTITUTE($R2431,"-",""),"_","")," ",""),SUBSTITUTE(SUBSTITUTE(SUBSTITUTE($D2431,"-",""),"_","")," ",""))),"OK","CHECK")))</f>
        <v/>
      </c>
      <c r="T2431" s="9" t="str">
        <f aca="false">IF($A2431="","",IF(OR($H2431="NOT IN SCHEMATIC",$I2431="MISMATCH",$J2431="MISMATCH",$P2431="MISMATCH",$M2431&lt;&gt;"OK"),"REVIEW","OK"))</f>
        <v/>
      </c>
      <c r="U2431" s="14"/>
      <c r="V2431" s="14"/>
      <c r="W2431" s="17"/>
      <c r="X2431" s="14"/>
    </row>
    <row r="2432" customFormat="false" ht="15" hidden="false" customHeight="false" outlineLevel="0" collapsed="false">
      <c r="A2432" s="9" t="str">
        <f aca="false">IF('3. Layout Parts'!$A2432="","",TRIM('3. Layout Parts'!$A2432))</f>
        <v/>
      </c>
      <c r="B2432" s="9" t="str">
        <f aca="false">IF($A2432="","",'3. Layout Parts'!$D2432)</f>
        <v/>
      </c>
      <c r="C2432" s="9" t="str">
        <f aca="false">IF($A2432="","",'3. Layout Parts'!$B2432)</f>
        <v/>
      </c>
      <c r="D2432" s="9" t="str">
        <f aca="false">IF($A2432="","",'3. Layout Parts'!$C2432)</f>
        <v/>
      </c>
      <c r="E2432" s="9" t="str">
        <f aca="false">IF($A2432="","",IFERROR(INDEX('2. Schematic Parts'!$B$2:$B$3001,MATCH($A2432,'2. Schematic Parts'!$A$2:$A$3001,0)),"NOT FOUND"))</f>
        <v/>
      </c>
      <c r="F2432" s="9" t="str">
        <f aca="false">IF($A2432="","",IFERROR(INDEX('2. Schematic Parts'!$C$2:$C$3001,MATCH($A2432,'2. Schematic Parts'!$A$2:$A$3001,0))&amp;"","NOT FOUND"))</f>
        <v/>
      </c>
      <c r="G2432" s="9" t="str">
        <f aca="false">IF($A2432="","",IFERROR(INDEX('2. Schematic Parts'!$D$2:$D$3001,MATCH($A2432,'2. Schematic Parts'!$A$2:$A$3001,0))&amp;"","NOT FOUND"))</f>
        <v/>
      </c>
      <c r="H2432" s="9" t="str">
        <f aca="false">IF($A2432="","",IF(COUNTIF('2. Schematic Parts'!$A$2:$A$3001,$A2432)=0,"NOT IN SCHEMATIC","OK"))</f>
        <v/>
      </c>
      <c r="I2432" s="9" t="str">
        <f aca="false">IF($A2432="","",IF($H2432="NOT IN SCHEMATIC","",IF(UPPER(TRIM($C2432))=UPPER(TRIM($E2432)),"OK","MISMATCH")))</f>
        <v/>
      </c>
      <c r="J2432" s="9" t="str">
        <f aca="false">IF($A2432="","",IF($H2432="NOT IN SCHEMATIC","",IF($F2432="","NO SCH DECAL",IF($D2432="","",IF(UPPER(TRIM($D2432))=UPPER(TRIM($F2432)),"OK","MISMATCH")))))</f>
        <v/>
      </c>
      <c r="K2432" s="16" t="str">
        <f aca="false">IF($A2432="","",SUMPRODUCT(--ISNUMBER(SEARCH(","&amp;TRIM($A2432)&amp;",",","&amp;SUBSTITUTE('1. Master BOM'!$D$2:$D$400," ","")&amp;","))))</f>
        <v/>
      </c>
      <c r="L2432" s="16" t="str">
        <f aca="false">IF($A2432="","",IF($K2432&lt;&gt;1,0,SUMPRODUCT(ISNUMBER(SEARCH(","&amp;TRIM($A2432)&amp;",",","&amp;SUBSTITUTE('1. Master BOM'!$D$2:$D$400," ","")&amp;","))*ROW('1. Master BOM'!$D$2:$D$400))))</f>
        <v/>
      </c>
      <c r="M2432" s="9" t="str">
        <f aca="false">IF($A2432="","",IF($K2432=0,"NOT IN BOM",IF($K2432&gt;1,"MULTIPLE BOM LINES","OK")))</f>
        <v/>
      </c>
      <c r="N2432" s="9" t="str">
        <f aca="false">IF($A2432="","",IF($L2432=0,"—",INDEX('1. Master BOM'!$A$1:$A$400,$L2432)))</f>
        <v/>
      </c>
      <c r="O2432" s="9" t="str">
        <f aca="false">IF($A2432="","",IF($L2432=0,"—",INDEX('1. Master BOM'!$B$1:$B$400,$L2432)))</f>
        <v/>
      </c>
      <c r="P2432" s="9" t="str">
        <f aca="false">IF($A2432="","",IF(OR($H2432="NOT IN SCHEMATIC",$O2432="—"),"",IF($G2432="","NO SCH PN",IF(UPPER(TRIM($G2432))=UPPER(TRIM($O2432)),"OK","MISMATCH"))))</f>
        <v/>
      </c>
      <c r="Q2432" s="9" t="str">
        <f aca="false">IF($A2432="","",IF($L2432=0,"—",INDEX('1. Master BOM'!$E$1:$E$400,$L2432)))</f>
        <v/>
      </c>
      <c r="R2432" s="9" t="str">
        <f aca="false">IF($A2432="","",IF($L2432=0,"—",IF(T(INDEX('1. Master BOM'!$F$1:$F$400,$L2432))="","(not set)",INDEX('1. Master BOM'!$F$1:$F$400,$L2432))))</f>
        <v/>
      </c>
      <c r="S2432" s="9" t="str">
        <f aca="false">IF($A2432="","",IF(OR($R2432="—",$R2432="(not set)",$D2432=""),"",IF(ISNUMBER(SEARCH(SUBSTITUTE(SUBSTITUTE(SUBSTITUTE($R2432,"-",""),"_","")," ",""),SUBSTITUTE(SUBSTITUTE(SUBSTITUTE($D2432,"-",""),"_","")," ",""))),"OK","CHECK")))</f>
        <v/>
      </c>
      <c r="T2432" s="9" t="str">
        <f aca="false">IF($A2432="","",IF(OR($H2432="NOT IN SCHEMATIC",$I2432="MISMATCH",$J2432="MISMATCH",$P2432="MISMATCH",$M2432&lt;&gt;"OK"),"REVIEW","OK"))</f>
        <v/>
      </c>
      <c r="U2432" s="14"/>
      <c r="V2432" s="14"/>
      <c r="W2432" s="17"/>
      <c r="X2432" s="14"/>
    </row>
    <row r="2433" customFormat="false" ht="15" hidden="false" customHeight="false" outlineLevel="0" collapsed="false">
      <c r="A2433" s="9" t="str">
        <f aca="false">IF('3. Layout Parts'!$A2433="","",TRIM('3. Layout Parts'!$A2433))</f>
        <v/>
      </c>
      <c r="B2433" s="9" t="str">
        <f aca="false">IF($A2433="","",'3. Layout Parts'!$D2433)</f>
        <v/>
      </c>
      <c r="C2433" s="9" t="str">
        <f aca="false">IF($A2433="","",'3. Layout Parts'!$B2433)</f>
        <v/>
      </c>
      <c r="D2433" s="9" t="str">
        <f aca="false">IF($A2433="","",'3. Layout Parts'!$C2433)</f>
        <v/>
      </c>
      <c r="E2433" s="9" t="str">
        <f aca="false">IF($A2433="","",IFERROR(INDEX('2. Schematic Parts'!$B$2:$B$3001,MATCH($A2433,'2. Schematic Parts'!$A$2:$A$3001,0)),"NOT FOUND"))</f>
        <v/>
      </c>
      <c r="F2433" s="9" t="str">
        <f aca="false">IF($A2433="","",IFERROR(INDEX('2. Schematic Parts'!$C$2:$C$3001,MATCH($A2433,'2. Schematic Parts'!$A$2:$A$3001,0))&amp;"","NOT FOUND"))</f>
        <v/>
      </c>
      <c r="G2433" s="9" t="str">
        <f aca="false">IF($A2433="","",IFERROR(INDEX('2. Schematic Parts'!$D$2:$D$3001,MATCH($A2433,'2. Schematic Parts'!$A$2:$A$3001,0))&amp;"","NOT FOUND"))</f>
        <v/>
      </c>
      <c r="H2433" s="9" t="str">
        <f aca="false">IF($A2433="","",IF(COUNTIF('2. Schematic Parts'!$A$2:$A$3001,$A2433)=0,"NOT IN SCHEMATIC","OK"))</f>
        <v/>
      </c>
      <c r="I2433" s="9" t="str">
        <f aca="false">IF($A2433="","",IF($H2433="NOT IN SCHEMATIC","",IF(UPPER(TRIM($C2433))=UPPER(TRIM($E2433)),"OK","MISMATCH")))</f>
        <v/>
      </c>
      <c r="J2433" s="9" t="str">
        <f aca="false">IF($A2433="","",IF($H2433="NOT IN SCHEMATIC","",IF($F2433="","NO SCH DECAL",IF($D2433="","",IF(UPPER(TRIM($D2433))=UPPER(TRIM($F2433)),"OK","MISMATCH")))))</f>
        <v/>
      </c>
      <c r="K2433" s="16" t="str">
        <f aca="false">IF($A2433="","",SUMPRODUCT(--ISNUMBER(SEARCH(","&amp;TRIM($A2433)&amp;",",","&amp;SUBSTITUTE('1. Master BOM'!$D$2:$D$400," ","")&amp;","))))</f>
        <v/>
      </c>
      <c r="L2433" s="16" t="str">
        <f aca="false">IF($A2433="","",IF($K2433&lt;&gt;1,0,SUMPRODUCT(ISNUMBER(SEARCH(","&amp;TRIM($A2433)&amp;",",","&amp;SUBSTITUTE('1. Master BOM'!$D$2:$D$400," ","")&amp;","))*ROW('1. Master BOM'!$D$2:$D$400))))</f>
        <v/>
      </c>
      <c r="M2433" s="9" t="str">
        <f aca="false">IF($A2433="","",IF($K2433=0,"NOT IN BOM",IF($K2433&gt;1,"MULTIPLE BOM LINES","OK")))</f>
        <v/>
      </c>
      <c r="N2433" s="9" t="str">
        <f aca="false">IF($A2433="","",IF($L2433=0,"—",INDEX('1. Master BOM'!$A$1:$A$400,$L2433)))</f>
        <v/>
      </c>
      <c r="O2433" s="9" t="str">
        <f aca="false">IF($A2433="","",IF($L2433=0,"—",INDEX('1. Master BOM'!$B$1:$B$400,$L2433)))</f>
        <v/>
      </c>
      <c r="P2433" s="9" t="str">
        <f aca="false">IF($A2433="","",IF(OR($H2433="NOT IN SCHEMATIC",$O2433="—"),"",IF($G2433="","NO SCH PN",IF(UPPER(TRIM($G2433))=UPPER(TRIM($O2433)),"OK","MISMATCH"))))</f>
        <v/>
      </c>
      <c r="Q2433" s="9" t="str">
        <f aca="false">IF($A2433="","",IF($L2433=0,"—",INDEX('1. Master BOM'!$E$1:$E$400,$L2433)))</f>
        <v/>
      </c>
      <c r="R2433" s="9" t="str">
        <f aca="false">IF($A2433="","",IF($L2433=0,"—",IF(T(INDEX('1. Master BOM'!$F$1:$F$400,$L2433))="","(not set)",INDEX('1. Master BOM'!$F$1:$F$400,$L2433))))</f>
        <v/>
      </c>
      <c r="S2433" s="9" t="str">
        <f aca="false">IF($A2433="","",IF(OR($R2433="—",$R2433="(not set)",$D2433=""),"",IF(ISNUMBER(SEARCH(SUBSTITUTE(SUBSTITUTE(SUBSTITUTE($R2433,"-",""),"_","")," ",""),SUBSTITUTE(SUBSTITUTE(SUBSTITUTE($D2433,"-",""),"_","")," ",""))),"OK","CHECK")))</f>
        <v/>
      </c>
      <c r="T2433" s="9" t="str">
        <f aca="false">IF($A2433="","",IF(OR($H2433="NOT IN SCHEMATIC",$I2433="MISMATCH",$J2433="MISMATCH",$P2433="MISMATCH",$M2433&lt;&gt;"OK"),"REVIEW","OK"))</f>
        <v/>
      </c>
      <c r="U2433" s="14"/>
      <c r="V2433" s="14"/>
      <c r="W2433" s="17"/>
      <c r="X2433" s="14"/>
    </row>
    <row r="2434" customFormat="false" ht="15" hidden="false" customHeight="false" outlineLevel="0" collapsed="false">
      <c r="A2434" s="9" t="str">
        <f aca="false">IF('3. Layout Parts'!$A2434="","",TRIM('3. Layout Parts'!$A2434))</f>
        <v/>
      </c>
      <c r="B2434" s="9" t="str">
        <f aca="false">IF($A2434="","",'3. Layout Parts'!$D2434)</f>
        <v/>
      </c>
      <c r="C2434" s="9" t="str">
        <f aca="false">IF($A2434="","",'3. Layout Parts'!$B2434)</f>
        <v/>
      </c>
      <c r="D2434" s="9" t="str">
        <f aca="false">IF($A2434="","",'3. Layout Parts'!$C2434)</f>
        <v/>
      </c>
      <c r="E2434" s="9" t="str">
        <f aca="false">IF($A2434="","",IFERROR(INDEX('2. Schematic Parts'!$B$2:$B$3001,MATCH($A2434,'2. Schematic Parts'!$A$2:$A$3001,0)),"NOT FOUND"))</f>
        <v/>
      </c>
      <c r="F2434" s="9" t="str">
        <f aca="false">IF($A2434="","",IFERROR(INDEX('2. Schematic Parts'!$C$2:$C$3001,MATCH($A2434,'2. Schematic Parts'!$A$2:$A$3001,0))&amp;"","NOT FOUND"))</f>
        <v/>
      </c>
      <c r="G2434" s="9" t="str">
        <f aca="false">IF($A2434="","",IFERROR(INDEX('2. Schematic Parts'!$D$2:$D$3001,MATCH($A2434,'2. Schematic Parts'!$A$2:$A$3001,0))&amp;"","NOT FOUND"))</f>
        <v/>
      </c>
      <c r="H2434" s="9" t="str">
        <f aca="false">IF($A2434="","",IF(COUNTIF('2. Schematic Parts'!$A$2:$A$3001,$A2434)=0,"NOT IN SCHEMATIC","OK"))</f>
        <v/>
      </c>
      <c r="I2434" s="9" t="str">
        <f aca="false">IF($A2434="","",IF($H2434="NOT IN SCHEMATIC","",IF(UPPER(TRIM($C2434))=UPPER(TRIM($E2434)),"OK","MISMATCH")))</f>
        <v/>
      </c>
      <c r="J2434" s="9" t="str">
        <f aca="false">IF($A2434="","",IF($H2434="NOT IN SCHEMATIC","",IF($F2434="","NO SCH DECAL",IF($D2434="","",IF(UPPER(TRIM($D2434))=UPPER(TRIM($F2434)),"OK","MISMATCH")))))</f>
        <v/>
      </c>
      <c r="K2434" s="16" t="str">
        <f aca="false">IF($A2434="","",SUMPRODUCT(--ISNUMBER(SEARCH(","&amp;TRIM($A2434)&amp;",",","&amp;SUBSTITUTE('1. Master BOM'!$D$2:$D$400," ","")&amp;","))))</f>
        <v/>
      </c>
      <c r="L2434" s="16" t="str">
        <f aca="false">IF($A2434="","",IF($K2434&lt;&gt;1,0,SUMPRODUCT(ISNUMBER(SEARCH(","&amp;TRIM($A2434)&amp;",",","&amp;SUBSTITUTE('1. Master BOM'!$D$2:$D$400," ","")&amp;","))*ROW('1. Master BOM'!$D$2:$D$400))))</f>
        <v/>
      </c>
      <c r="M2434" s="9" t="str">
        <f aca="false">IF($A2434="","",IF($K2434=0,"NOT IN BOM",IF($K2434&gt;1,"MULTIPLE BOM LINES","OK")))</f>
        <v/>
      </c>
      <c r="N2434" s="9" t="str">
        <f aca="false">IF($A2434="","",IF($L2434=0,"—",INDEX('1. Master BOM'!$A$1:$A$400,$L2434)))</f>
        <v/>
      </c>
      <c r="O2434" s="9" t="str">
        <f aca="false">IF($A2434="","",IF($L2434=0,"—",INDEX('1. Master BOM'!$B$1:$B$400,$L2434)))</f>
        <v/>
      </c>
      <c r="P2434" s="9" t="str">
        <f aca="false">IF($A2434="","",IF(OR($H2434="NOT IN SCHEMATIC",$O2434="—"),"",IF($G2434="","NO SCH PN",IF(UPPER(TRIM($G2434))=UPPER(TRIM($O2434)),"OK","MISMATCH"))))</f>
        <v/>
      </c>
      <c r="Q2434" s="9" t="str">
        <f aca="false">IF($A2434="","",IF($L2434=0,"—",INDEX('1. Master BOM'!$E$1:$E$400,$L2434)))</f>
        <v/>
      </c>
      <c r="R2434" s="9" t="str">
        <f aca="false">IF($A2434="","",IF($L2434=0,"—",IF(T(INDEX('1. Master BOM'!$F$1:$F$400,$L2434))="","(not set)",INDEX('1. Master BOM'!$F$1:$F$400,$L2434))))</f>
        <v/>
      </c>
      <c r="S2434" s="9" t="str">
        <f aca="false">IF($A2434="","",IF(OR($R2434="—",$R2434="(not set)",$D2434=""),"",IF(ISNUMBER(SEARCH(SUBSTITUTE(SUBSTITUTE(SUBSTITUTE($R2434,"-",""),"_","")," ",""),SUBSTITUTE(SUBSTITUTE(SUBSTITUTE($D2434,"-",""),"_","")," ",""))),"OK","CHECK")))</f>
        <v/>
      </c>
      <c r="T2434" s="9" t="str">
        <f aca="false">IF($A2434="","",IF(OR($H2434="NOT IN SCHEMATIC",$I2434="MISMATCH",$J2434="MISMATCH",$P2434="MISMATCH",$M2434&lt;&gt;"OK"),"REVIEW","OK"))</f>
        <v/>
      </c>
      <c r="U2434" s="14"/>
      <c r="V2434" s="14"/>
      <c r="W2434" s="17"/>
      <c r="X2434" s="14"/>
    </row>
    <row r="2435" customFormat="false" ht="15" hidden="false" customHeight="false" outlineLevel="0" collapsed="false">
      <c r="A2435" s="9" t="str">
        <f aca="false">IF('3. Layout Parts'!$A2435="","",TRIM('3. Layout Parts'!$A2435))</f>
        <v/>
      </c>
      <c r="B2435" s="9" t="str">
        <f aca="false">IF($A2435="","",'3. Layout Parts'!$D2435)</f>
        <v/>
      </c>
      <c r="C2435" s="9" t="str">
        <f aca="false">IF($A2435="","",'3. Layout Parts'!$B2435)</f>
        <v/>
      </c>
      <c r="D2435" s="9" t="str">
        <f aca="false">IF($A2435="","",'3. Layout Parts'!$C2435)</f>
        <v/>
      </c>
      <c r="E2435" s="9" t="str">
        <f aca="false">IF($A2435="","",IFERROR(INDEX('2. Schematic Parts'!$B$2:$B$3001,MATCH($A2435,'2. Schematic Parts'!$A$2:$A$3001,0)),"NOT FOUND"))</f>
        <v/>
      </c>
      <c r="F2435" s="9" t="str">
        <f aca="false">IF($A2435="","",IFERROR(INDEX('2. Schematic Parts'!$C$2:$C$3001,MATCH($A2435,'2. Schematic Parts'!$A$2:$A$3001,0))&amp;"","NOT FOUND"))</f>
        <v/>
      </c>
      <c r="G2435" s="9" t="str">
        <f aca="false">IF($A2435="","",IFERROR(INDEX('2. Schematic Parts'!$D$2:$D$3001,MATCH($A2435,'2. Schematic Parts'!$A$2:$A$3001,0))&amp;"","NOT FOUND"))</f>
        <v/>
      </c>
      <c r="H2435" s="9" t="str">
        <f aca="false">IF($A2435="","",IF(COUNTIF('2. Schematic Parts'!$A$2:$A$3001,$A2435)=0,"NOT IN SCHEMATIC","OK"))</f>
        <v/>
      </c>
      <c r="I2435" s="9" t="str">
        <f aca="false">IF($A2435="","",IF($H2435="NOT IN SCHEMATIC","",IF(UPPER(TRIM($C2435))=UPPER(TRIM($E2435)),"OK","MISMATCH")))</f>
        <v/>
      </c>
      <c r="J2435" s="9" t="str">
        <f aca="false">IF($A2435="","",IF($H2435="NOT IN SCHEMATIC","",IF($F2435="","NO SCH DECAL",IF($D2435="","",IF(UPPER(TRIM($D2435))=UPPER(TRIM($F2435)),"OK","MISMATCH")))))</f>
        <v/>
      </c>
      <c r="K2435" s="16" t="str">
        <f aca="false">IF($A2435="","",SUMPRODUCT(--ISNUMBER(SEARCH(","&amp;TRIM($A2435)&amp;",",","&amp;SUBSTITUTE('1. Master BOM'!$D$2:$D$400," ","")&amp;","))))</f>
        <v/>
      </c>
      <c r="L2435" s="16" t="str">
        <f aca="false">IF($A2435="","",IF($K2435&lt;&gt;1,0,SUMPRODUCT(ISNUMBER(SEARCH(","&amp;TRIM($A2435)&amp;",",","&amp;SUBSTITUTE('1. Master BOM'!$D$2:$D$400," ","")&amp;","))*ROW('1. Master BOM'!$D$2:$D$400))))</f>
        <v/>
      </c>
      <c r="M2435" s="9" t="str">
        <f aca="false">IF($A2435="","",IF($K2435=0,"NOT IN BOM",IF($K2435&gt;1,"MULTIPLE BOM LINES","OK")))</f>
        <v/>
      </c>
      <c r="N2435" s="9" t="str">
        <f aca="false">IF($A2435="","",IF($L2435=0,"—",INDEX('1. Master BOM'!$A$1:$A$400,$L2435)))</f>
        <v/>
      </c>
      <c r="O2435" s="9" t="str">
        <f aca="false">IF($A2435="","",IF($L2435=0,"—",INDEX('1. Master BOM'!$B$1:$B$400,$L2435)))</f>
        <v/>
      </c>
      <c r="P2435" s="9" t="str">
        <f aca="false">IF($A2435="","",IF(OR($H2435="NOT IN SCHEMATIC",$O2435="—"),"",IF($G2435="","NO SCH PN",IF(UPPER(TRIM($G2435))=UPPER(TRIM($O2435)),"OK","MISMATCH"))))</f>
        <v/>
      </c>
      <c r="Q2435" s="9" t="str">
        <f aca="false">IF($A2435="","",IF($L2435=0,"—",INDEX('1. Master BOM'!$E$1:$E$400,$L2435)))</f>
        <v/>
      </c>
      <c r="R2435" s="9" t="str">
        <f aca="false">IF($A2435="","",IF($L2435=0,"—",IF(T(INDEX('1. Master BOM'!$F$1:$F$400,$L2435))="","(not set)",INDEX('1. Master BOM'!$F$1:$F$400,$L2435))))</f>
        <v/>
      </c>
      <c r="S2435" s="9" t="str">
        <f aca="false">IF($A2435="","",IF(OR($R2435="—",$R2435="(not set)",$D2435=""),"",IF(ISNUMBER(SEARCH(SUBSTITUTE(SUBSTITUTE(SUBSTITUTE($R2435,"-",""),"_","")," ",""),SUBSTITUTE(SUBSTITUTE(SUBSTITUTE($D2435,"-",""),"_","")," ",""))),"OK","CHECK")))</f>
        <v/>
      </c>
      <c r="T2435" s="9" t="str">
        <f aca="false">IF($A2435="","",IF(OR($H2435="NOT IN SCHEMATIC",$I2435="MISMATCH",$J2435="MISMATCH",$P2435="MISMATCH",$M2435&lt;&gt;"OK"),"REVIEW","OK"))</f>
        <v/>
      </c>
      <c r="U2435" s="14"/>
      <c r="V2435" s="14"/>
      <c r="W2435" s="17"/>
      <c r="X2435" s="14"/>
    </row>
    <row r="2436" customFormat="false" ht="15" hidden="false" customHeight="false" outlineLevel="0" collapsed="false">
      <c r="A2436" s="9" t="str">
        <f aca="false">IF('3. Layout Parts'!$A2436="","",TRIM('3. Layout Parts'!$A2436))</f>
        <v/>
      </c>
      <c r="B2436" s="9" t="str">
        <f aca="false">IF($A2436="","",'3. Layout Parts'!$D2436)</f>
        <v/>
      </c>
      <c r="C2436" s="9" t="str">
        <f aca="false">IF($A2436="","",'3. Layout Parts'!$B2436)</f>
        <v/>
      </c>
      <c r="D2436" s="9" t="str">
        <f aca="false">IF($A2436="","",'3. Layout Parts'!$C2436)</f>
        <v/>
      </c>
      <c r="E2436" s="9" t="str">
        <f aca="false">IF($A2436="","",IFERROR(INDEX('2. Schematic Parts'!$B$2:$B$3001,MATCH($A2436,'2. Schematic Parts'!$A$2:$A$3001,0)),"NOT FOUND"))</f>
        <v/>
      </c>
      <c r="F2436" s="9" t="str">
        <f aca="false">IF($A2436="","",IFERROR(INDEX('2. Schematic Parts'!$C$2:$C$3001,MATCH($A2436,'2. Schematic Parts'!$A$2:$A$3001,0))&amp;"","NOT FOUND"))</f>
        <v/>
      </c>
      <c r="G2436" s="9" t="str">
        <f aca="false">IF($A2436="","",IFERROR(INDEX('2. Schematic Parts'!$D$2:$D$3001,MATCH($A2436,'2. Schematic Parts'!$A$2:$A$3001,0))&amp;"","NOT FOUND"))</f>
        <v/>
      </c>
      <c r="H2436" s="9" t="str">
        <f aca="false">IF($A2436="","",IF(COUNTIF('2. Schematic Parts'!$A$2:$A$3001,$A2436)=0,"NOT IN SCHEMATIC","OK"))</f>
        <v/>
      </c>
      <c r="I2436" s="9" t="str">
        <f aca="false">IF($A2436="","",IF($H2436="NOT IN SCHEMATIC","",IF(UPPER(TRIM($C2436))=UPPER(TRIM($E2436)),"OK","MISMATCH")))</f>
        <v/>
      </c>
      <c r="J2436" s="9" t="str">
        <f aca="false">IF($A2436="","",IF($H2436="NOT IN SCHEMATIC","",IF($F2436="","NO SCH DECAL",IF($D2436="","",IF(UPPER(TRIM($D2436))=UPPER(TRIM($F2436)),"OK","MISMATCH")))))</f>
        <v/>
      </c>
      <c r="K2436" s="16" t="str">
        <f aca="false">IF($A2436="","",SUMPRODUCT(--ISNUMBER(SEARCH(","&amp;TRIM($A2436)&amp;",",","&amp;SUBSTITUTE('1. Master BOM'!$D$2:$D$400," ","")&amp;","))))</f>
        <v/>
      </c>
      <c r="L2436" s="16" t="str">
        <f aca="false">IF($A2436="","",IF($K2436&lt;&gt;1,0,SUMPRODUCT(ISNUMBER(SEARCH(","&amp;TRIM($A2436)&amp;",",","&amp;SUBSTITUTE('1. Master BOM'!$D$2:$D$400," ","")&amp;","))*ROW('1. Master BOM'!$D$2:$D$400))))</f>
        <v/>
      </c>
      <c r="M2436" s="9" t="str">
        <f aca="false">IF($A2436="","",IF($K2436=0,"NOT IN BOM",IF($K2436&gt;1,"MULTIPLE BOM LINES","OK")))</f>
        <v/>
      </c>
      <c r="N2436" s="9" t="str">
        <f aca="false">IF($A2436="","",IF($L2436=0,"—",INDEX('1. Master BOM'!$A$1:$A$400,$L2436)))</f>
        <v/>
      </c>
      <c r="O2436" s="9" t="str">
        <f aca="false">IF($A2436="","",IF($L2436=0,"—",INDEX('1. Master BOM'!$B$1:$B$400,$L2436)))</f>
        <v/>
      </c>
      <c r="P2436" s="9" t="str">
        <f aca="false">IF($A2436="","",IF(OR($H2436="NOT IN SCHEMATIC",$O2436="—"),"",IF($G2436="","NO SCH PN",IF(UPPER(TRIM($G2436))=UPPER(TRIM($O2436)),"OK","MISMATCH"))))</f>
        <v/>
      </c>
      <c r="Q2436" s="9" t="str">
        <f aca="false">IF($A2436="","",IF($L2436=0,"—",INDEX('1. Master BOM'!$E$1:$E$400,$L2436)))</f>
        <v/>
      </c>
      <c r="R2436" s="9" t="str">
        <f aca="false">IF($A2436="","",IF($L2436=0,"—",IF(T(INDEX('1. Master BOM'!$F$1:$F$400,$L2436))="","(not set)",INDEX('1. Master BOM'!$F$1:$F$400,$L2436))))</f>
        <v/>
      </c>
      <c r="S2436" s="9" t="str">
        <f aca="false">IF($A2436="","",IF(OR($R2436="—",$R2436="(not set)",$D2436=""),"",IF(ISNUMBER(SEARCH(SUBSTITUTE(SUBSTITUTE(SUBSTITUTE($R2436,"-",""),"_","")," ",""),SUBSTITUTE(SUBSTITUTE(SUBSTITUTE($D2436,"-",""),"_","")," ",""))),"OK","CHECK")))</f>
        <v/>
      </c>
      <c r="T2436" s="9" t="str">
        <f aca="false">IF($A2436="","",IF(OR($H2436="NOT IN SCHEMATIC",$I2436="MISMATCH",$J2436="MISMATCH",$P2436="MISMATCH",$M2436&lt;&gt;"OK"),"REVIEW","OK"))</f>
        <v/>
      </c>
      <c r="U2436" s="14"/>
      <c r="V2436" s="14"/>
      <c r="W2436" s="17"/>
      <c r="X2436" s="14"/>
    </row>
    <row r="2437" customFormat="false" ht="15" hidden="false" customHeight="false" outlineLevel="0" collapsed="false">
      <c r="A2437" s="9" t="str">
        <f aca="false">IF('3. Layout Parts'!$A2437="","",TRIM('3. Layout Parts'!$A2437))</f>
        <v/>
      </c>
      <c r="B2437" s="9" t="str">
        <f aca="false">IF($A2437="","",'3. Layout Parts'!$D2437)</f>
        <v/>
      </c>
      <c r="C2437" s="9" t="str">
        <f aca="false">IF($A2437="","",'3. Layout Parts'!$B2437)</f>
        <v/>
      </c>
      <c r="D2437" s="9" t="str">
        <f aca="false">IF($A2437="","",'3. Layout Parts'!$C2437)</f>
        <v/>
      </c>
      <c r="E2437" s="9" t="str">
        <f aca="false">IF($A2437="","",IFERROR(INDEX('2. Schematic Parts'!$B$2:$B$3001,MATCH($A2437,'2. Schematic Parts'!$A$2:$A$3001,0)),"NOT FOUND"))</f>
        <v/>
      </c>
      <c r="F2437" s="9" t="str">
        <f aca="false">IF($A2437="","",IFERROR(INDEX('2. Schematic Parts'!$C$2:$C$3001,MATCH($A2437,'2. Schematic Parts'!$A$2:$A$3001,0))&amp;"","NOT FOUND"))</f>
        <v/>
      </c>
      <c r="G2437" s="9" t="str">
        <f aca="false">IF($A2437="","",IFERROR(INDEX('2. Schematic Parts'!$D$2:$D$3001,MATCH($A2437,'2. Schematic Parts'!$A$2:$A$3001,0))&amp;"","NOT FOUND"))</f>
        <v/>
      </c>
      <c r="H2437" s="9" t="str">
        <f aca="false">IF($A2437="","",IF(COUNTIF('2. Schematic Parts'!$A$2:$A$3001,$A2437)=0,"NOT IN SCHEMATIC","OK"))</f>
        <v/>
      </c>
      <c r="I2437" s="9" t="str">
        <f aca="false">IF($A2437="","",IF($H2437="NOT IN SCHEMATIC","",IF(UPPER(TRIM($C2437))=UPPER(TRIM($E2437)),"OK","MISMATCH")))</f>
        <v/>
      </c>
      <c r="J2437" s="9" t="str">
        <f aca="false">IF($A2437="","",IF($H2437="NOT IN SCHEMATIC","",IF($F2437="","NO SCH DECAL",IF($D2437="","",IF(UPPER(TRIM($D2437))=UPPER(TRIM($F2437)),"OK","MISMATCH")))))</f>
        <v/>
      </c>
      <c r="K2437" s="16" t="str">
        <f aca="false">IF($A2437="","",SUMPRODUCT(--ISNUMBER(SEARCH(","&amp;TRIM($A2437)&amp;",",","&amp;SUBSTITUTE('1. Master BOM'!$D$2:$D$400," ","")&amp;","))))</f>
        <v/>
      </c>
      <c r="L2437" s="16" t="str">
        <f aca="false">IF($A2437="","",IF($K2437&lt;&gt;1,0,SUMPRODUCT(ISNUMBER(SEARCH(","&amp;TRIM($A2437)&amp;",",","&amp;SUBSTITUTE('1. Master BOM'!$D$2:$D$400," ","")&amp;","))*ROW('1. Master BOM'!$D$2:$D$400))))</f>
        <v/>
      </c>
      <c r="M2437" s="9" t="str">
        <f aca="false">IF($A2437="","",IF($K2437=0,"NOT IN BOM",IF($K2437&gt;1,"MULTIPLE BOM LINES","OK")))</f>
        <v/>
      </c>
      <c r="N2437" s="9" t="str">
        <f aca="false">IF($A2437="","",IF($L2437=0,"—",INDEX('1. Master BOM'!$A$1:$A$400,$L2437)))</f>
        <v/>
      </c>
      <c r="O2437" s="9" t="str">
        <f aca="false">IF($A2437="","",IF($L2437=0,"—",INDEX('1. Master BOM'!$B$1:$B$400,$L2437)))</f>
        <v/>
      </c>
      <c r="P2437" s="9" t="str">
        <f aca="false">IF($A2437="","",IF(OR($H2437="NOT IN SCHEMATIC",$O2437="—"),"",IF($G2437="","NO SCH PN",IF(UPPER(TRIM($G2437))=UPPER(TRIM($O2437)),"OK","MISMATCH"))))</f>
        <v/>
      </c>
      <c r="Q2437" s="9" t="str">
        <f aca="false">IF($A2437="","",IF($L2437=0,"—",INDEX('1. Master BOM'!$E$1:$E$400,$L2437)))</f>
        <v/>
      </c>
      <c r="R2437" s="9" t="str">
        <f aca="false">IF($A2437="","",IF($L2437=0,"—",IF(T(INDEX('1. Master BOM'!$F$1:$F$400,$L2437))="","(not set)",INDEX('1. Master BOM'!$F$1:$F$400,$L2437))))</f>
        <v/>
      </c>
      <c r="S2437" s="9" t="str">
        <f aca="false">IF($A2437="","",IF(OR($R2437="—",$R2437="(not set)",$D2437=""),"",IF(ISNUMBER(SEARCH(SUBSTITUTE(SUBSTITUTE(SUBSTITUTE($R2437,"-",""),"_","")," ",""),SUBSTITUTE(SUBSTITUTE(SUBSTITUTE($D2437,"-",""),"_","")," ",""))),"OK","CHECK")))</f>
        <v/>
      </c>
      <c r="T2437" s="9" t="str">
        <f aca="false">IF($A2437="","",IF(OR($H2437="NOT IN SCHEMATIC",$I2437="MISMATCH",$J2437="MISMATCH",$P2437="MISMATCH",$M2437&lt;&gt;"OK"),"REVIEW","OK"))</f>
        <v/>
      </c>
      <c r="U2437" s="14"/>
      <c r="V2437" s="14"/>
      <c r="W2437" s="17"/>
      <c r="X2437" s="14"/>
    </row>
    <row r="2438" customFormat="false" ht="15" hidden="false" customHeight="false" outlineLevel="0" collapsed="false">
      <c r="A2438" s="9" t="str">
        <f aca="false">IF('3. Layout Parts'!$A2438="","",TRIM('3. Layout Parts'!$A2438))</f>
        <v/>
      </c>
      <c r="B2438" s="9" t="str">
        <f aca="false">IF($A2438="","",'3. Layout Parts'!$D2438)</f>
        <v/>
      </c>
      <c r="C2438" s="9" t="str">
        <f aca="false">IF($A2438="","",'3. Layout Parts'!$B2438)</f>
        <v/>
      </c>
      <c r="D2438" s="9" t="str">
        <f aca="false">IF($A2438="","",'3. Layout Parts'!$C2438)</f>
        <v/>
      </c>
      <c r="E2438" s="9" t="str">
        <f aca="false">IF($A2438="","",IFERROR(INDEX('2. Schematic Parts'!$B$2:$B$3001,MATCH($A2438,'2. Schematic Parts'!$A$2:$A$3001,0)),"NOT FOUND"))</f>
        <v/>
      </c>
      <c r="F2438" s="9" t="str">
        <f aca="false">IF($A2438="","",IFERROR(INDEX('2. Schematic Parts'!$C$2:$C$3001,MATCH($A2438,'2. Schematic Parts'!$A$2:$A$3001,0))&amp;"","NOT FOUND"))</f>
        <v/>
      </c>
      <c r="G2438" s="9" t="str">
        <f aca="false">IF($A2438="","",IFERROR(INDEX('2. Schematic Parts'!$D$2:$D$3001,MATCH($A2438,'2. Schematic Parts'!$A$2:$A$3001,0))&amp;"","NOT FOUND"))</f>
        <v/>
      </c>
      <c r="H2438" s="9" t="str">
        <f aca="false">IF($A2438="","",IF(COUNTIF('2. Schematic Parts'!$A$2:$A$3001,$A2438)=0,"NOT IN SCHEMATIC","OK"))</f>
        <v/>
      </c>
      <c r="I2438" s="9" t="str">
        <f aca="false">IF($A2438="","",IF($H2438="NOT IN SCHEMATIC","",IF(UPPER(TRIM($C2438))=UPPER(TRIM($E2438)),"OK","MISMATCH")))</f>
        <v/>
      </c>
      <c r="J2438" s="9" t="str">
        <f aca="false">IF($A2438="","",IF($H2438="NOT IN SCHEMATIC","",IF($F2438="","NO SCH DECAL",IF($D2438="","",IF(UPPER(TRIM($D2438))=UPPER(TRIM($F2438)),"OK","MISMATCH")))))</f>
        <v/>
      </c>
      <c r="K2438" s="16" t="str">
        <f aca="false">IF($A2438="","",SUMPRODUCT(--ISNUMBER(SEARCH(","&amp;TRIM($A2438)&amp;",",","&amp;SUBSTITUTE('1. Master BOM'!$D$2:$D$400," ","")&amp;","))))</f>
        <v/>
      </c>
      <c r="L2438" s="16" t="str">
        <f aca="false">IF($A2438="","",IF($K2438&lt;&gt;1,0,SUMPRODUCT(ISNUMBER(SEARCH(","&amp;TRIM($A2438)&amp;",",","&amp;SUBSTITUTE('1. Master BOM'!$D$2:$D$400," ","")&amp;","))*ROW('1. Master BOM'!$D$2:$D$400))))</f>
        <v/>
      </c>
      <c r="M2438" s="9" t="str">
        <f aca="false">IF($A2438="","",IF($K2438=0,"NOT IN BOM",IF($K2438&gt;1,"MULTIPLE BOM LINES","OK")))</f>
        <v/>
      </c>
      <c r="N2438" s="9" t="str">
        <f aca="false">IF($A2438="","",IF($L2438=0,"—",INDEX('1. Master BOM'!$A$1:$A$400,$L2438)))</f>
        <v/>
      </c>
      <c r="O2438" s="9" t="str">
        <f aca="false">IF($A2438="","",IF($L2438=0,"—",INDEX('1. Master BOM'!$B$1:$B$400,$L2438)))</f>
        <v/>
      </c>
      <c r="P2438" s="9" t="str">
        <f aca="false">IF($A2438="","",IF(OR($H2438="NOT IN SCHEMATIC",$O2438="—"),"",IF($G2438="","NO SCH PN",IF(UPPER(TRIM($G2438))=UPPER(TRIM($O2438)),"OK","MISMATCH"))))</f>
        <v/>
      </c>
      <c r="Q2438" s="9" t="str">
        <f aca="false">IF($A2438="","",IF($L2438=0,"—",INDEX('1. Master BOM'!$E$1:$E$400,$L2438)))</f>
        <v/>
      </c>
      <c r="R2438" s="9" t="str">
        <f aca="false">IF($A2438="","",IF($L2438=0,"—",IF(T(INDEX('1. Master BOM'!$F$1:$F$400,$L2438))="","(not set)",INDEX('1. Master BOM'!$F$1:$F$400,$L2438))))</f>
        <v/>
      </c>
      <c r="S2438" s="9" t="str">
        <f aca="false">IF($A2438="","",IF(OR($R2438="—",$R2438="(not set)",$D2438=""),"",IF(ISNUMBER(SEARCH(SUBSTITUTE(SUBSTITUTE(SUBSTITUTE($R2438,"-",""),"_","")," ",""),SUBSTITUTE(SUBSTITUTE(SUBSTITUTE($D2438,"-",""),"_","")," ",""))),"OK","CHECK")))</f>
        <v/>
      </c>
      <c r="T2438" s="9" t="str">
        <f aca="false">IF($A2438="","",IF(OR($H2438="NOT IN SCHEMATIC",$I2438="MISMATCH",$J2438="MISMATCH",$P2438="MISMATCH",$M2438&lt;&gt;"OK"),"REVIEW","OK"))</f>
        <v/>
      </c>
      <c r="U2438" s="14"/>
      <c r="V2438" s="14"/>
      <c r="W2438" s="17"/>
      <c r="X2438" s="14"/>
    </row>
    <row r="2439" customFormat="false" ht="15" hidden="false" customHeight="false" outlineLevel="0" collapsed="false">
      <c r="A2439" s="9" t="str">
        <f aca="false">IF('3. Layout Parts'!$A2439="","",TRIM('3. Layout Parts'!$A2439))</f>
        <v/>
      </c>
      <c r="B2439" s="9" t="str">
        <f aca="false">IF($A2439="","",'3. Layout Parts'!$D2439)</f>
        <v/>
      </c>
      <c r="C2439" s="9" t="str">
        <f aca="false">IF($A2439="","",'3. Layout Parts'!$B2439)</f>
        <v/>
      </c>
      <c r="D2439" s="9" t="str">
        <f aca="false">IF($A2439="","",'3. Layout Parts'!$C2439)</f>
        <v/>
      </c>
      <c r="E2439" s="9" t="str">
        <f aca="false">IF($A2439="","",IFERROR(INDEX('2. Schematic Parts'!$B$2:$B$3001,MATCH($A2439,'2. Schematic Parts'!$A$2:$A$3001,0)),"NOT FOUND"))</f>
        <v/>
      </c>
      <c r="F2439" s="9" t="str">
        <f aca="false">IF($A2439="","",IFERROR(INDEX('2. Schematic Parts'!$C$2:$C$3001,MATCH($A2439,'2. Schematic Parts'!$A$2:$A$3001,0))&amp;"","NOT FOUND"))</f>
        <v/>
      </c>
      <c r="G2439" s="9" t="str">
        <f aca="false">IF($A2439="","",IFERROR(INDEX('2. Schematic Parts'!$D$2:$D$3001,MATCH($A2439,'2. Schematic Parts'!$A$2:$A$3001,0))&amp;"","NOT FOUND"))</f>
        <v/>
      </c>
      <c r="H2439" s="9" t="str">
        <f aca="false">IF($A2439="","",IF(COUNTIF('2. Schematic Parts'!$A$2:$A$3001,$A2439)=0,"NOT IN SCHEMATIC","OK"))</f>
        <v/>
      </c>
      <c r="I2439" s="9" t="str">
        <f aca="false">IF($A2439="","",IF($H2439="NOT IN SCHEMATIC","",IF(UPPER(TRIM($C2439))=UPPER(TRIM($E2439)),"OK","MISMATCH")))</f>
        <v/>
      </c>
      <c r="J2439" s="9" t="str">
        <f aca="false">IF($A2439="","",IF($H2439="NOT IN SCHEMATIC","",IF($F2439="","NO SCH DECAL",IF($D2439="","",IF(UPPER(TRIM($D2439))=UPPER(TRIM($F2439)),"OK","MISMATCH")))))</f>
        <v/>
      </c>
      <c r="K2439" s="16" t="str">
        <f aca="false">IF($A2439="","",SUMPRODUCT(--ISNUMBER(SEARCH(","&amp;TRIM($A2439)&amp;",",","&amp;SUBSTITUTE('1. Master BOM'!$D$2:$D$400," ","")&amp;","))))</f>
        <v/>
      </c>
      <c r="L2439" s="16" t="str">
        <f aca="false">IF($A2439="","",IF($K2439&lt;&gt;1,0,SUMPRODUCT(ISNUMBER(SEARCH(","&amp;TRIM($A2439)&amp;",",","&amp;SUBSTITUTE('1. Master BOM'!$D$2:$D$400," ","")&amp;","))*ROW('1. Master BOM'!$D$2:$D$400))))</f>
        <v/>
      </c>
      <c r="M2439" s="9" t="str">
        <f aca="false">IF($A2439="","",IF($K2439=0,"NOT IN BOM",IF($K2439&gt;1,"MULTIPLE BOM LINES","OK")))</f>
        <v/>
      </c>
      <c r="N2439" s="9" t="str">
        <f aca="false">IF($A2439="","",IF($L2439=0,"—",INDEX('1. Master BOM'!$A$1:$A$400,$L2439)))</f>
        <v/>
      </c>
      <c r="O2439" s="9" t="str">
        <f aca="false">IF($A2439="","",IF($L2439=0,"—",INDEX('1. Master BOM'!$B$1:$B$400,$L2439)))</f>
        <v/>
      </c>
      <c r="P2439" s="9" t="str">
        <f aca="false">IF($A2439="","",IF(OR($H2439="NOT IN SCHEMATIC",$O2439="—"),"",IF($G2439="","NO SCH PN",IF(UPPER(TRIM($G2439))=UPPER(TRIM($O2439)),"OK","MISMATCH"))))</f>
        <v/>
      </c>
      <c r="Q2439" s="9" t="str">
        <f aca="false">IF($A2439="","",IF($L2439=0,"—",INDEX('1. Master BOM'!$E$1:$E$400,$L2439)))</f>
        <v/>
      </c>
      <c r="R2439" s="9" t="str">
        <f aca="false">IF($A2439="","",IF($L2439=0,"—",IF(T(INDEX('1. Master BOM'!$F$1:$F$400,$L2439))="","(not set)",INDEX('1. Master BOM'!$F$1:$F$400,$L2439))))</f>
        <v/>
      </c>
      <c r="S2439" s="9" t="str">
        <f aca="false">IF($A2439="","",IF(OR($R2439="—",$R2439="(not set)",$D2439=""),"",IF(ISNUMBER(SEARCH(SUBSTITUTE(SUBSTITUTE(SUBSTITUTE($R2439,"-",""),"_","")," ",""),SUBSTITUTE(SUBSTITUTE(SUBSTITUTE($D2439,"-",""),"_","")," ",""))),"OK","CHECK")))</f>
        <v/>
      </c>
      <c r="T2439" s="9" t="str">
        <f aca="false">IF($A2439="","",IF(OR($H2439="NOT IN SCHEMATIC",$I2439="MISMATCH",$J2439="MISMATCH",$P2439="MISMATCH",$M2439&lt;&gt;"OK"),"REVIEW","OK"))</f>
        <v/>
      </c>
      <c r="U2439" s="14"/>
      <c r="V2439" s="14"/>
      <c r="W2439" s="17"/>
      <c r="X2439" s="14"/>
    </row>
    <row r="2440" customFormat="false" ht="15" hidden="false" customHeight="false" outlineLevel="0" collapsed="false">
      <c r="A2440" s="9" t="str">
        <f aca="false">IF('3. Layout Parts'!$A2440="","",TRIM('3. Layout Parts'!$A2440))</f>
        <v/>
      </c>
      <c r="B2440" s="9" t="str">
        <f aca="false">IF($A2440="","",'3. Layout Parts'!$D2440)</f>
        <v/>
      </c>
      <c r="C2440" s="9" t="str">
        <f aca="false">IF($A2440="","",'3. Layout Parts'!$B2440)</f>
        <v/>
      </c>
      <c r="D2440" s="9" t="str">
        <f aca="false">IF($A2440="","",'3. Layout Parts'!$C2440)</f>
        <v/>
      </c>
      <c r="E2440" s="9" t="str">
        <f aca="false">IF($A2440="","",IFERROR(INDEX('2. Schematic Parts'!$B$2:$B$3001,MATCH($A2440,'2. Schematic Parts'!$A$2:$A$3001,0)),"NOT FOUND"))</f>
        <v/>
      </c>
      <c r="F2440" s="9" t="str">
        <f aca="false">IF($A2440="","",IFERROR(INDEX('2. Schematic Parts'!$C$2:$C$3001,MATCH($A2440,'2. Schematic Parts'!$A$2:$A$3001,0))&amp;"","NOT FOUND"))</f>
        <v/>
      </c>
      <c r="G2440" s="9" t="str">
        <f aca="false">IF($A2440="","",IFERROR(INDEX('2. Schematic Parts'!$D$2:$D$3001,MATCH($A2440,'2. Schematic Parts'!$A$2:$A$3001,0))&amp;"","NOT FOUND"))</f>
        <v/>
      </c>
      <c r="H2440" s="9" t="str">
        <f aca="false">IF($A2440="","",IF(COUNTIF('2. Schematic Parts'!$A$2:$A$3001,$A2440)=0,"NOT IN SCHEMATIC","OK"))</f>
        <v/>
      </c>
      <c r="I2440" s="9" t="str">
        <f aca="false">IF($A2440="","",IF($H2440="NOT IN SCHEMATIC","",IF(UPPER(TRIM($C2440))=UPPER(TRIM($E2440)),"OK","MISMATCH")))</f>
        <v/>
      </c>
      <c r="J2440" s="9" t="str">
        <f aca="false">IF($A2440="","",IF($H2440="NOT IN SCHEMATIC","",IF($F2440="","NO SCH DECAL",IF($D2440="","",IF(UPPER(TRIM($D2440))=UPPER(TRIM($F2440)),"OK","MISMATCH")))))</f>
        <v/>
      </c>
      <c r="K2440" s="16" t="str">
        <f aca="false">IF($A2440="","",SUMPRODUCT(--ISNUMBER(SEARCH(","&amp;TRIM($A2440)&amp;",",","&amp;SUBSTITUTE('1. Master BOM'!$D$2:$D$400," ","")&amp;","))))</f>
        <v/>
      </c>
      <c r="L2440" s="16" t="str">
        <f aca="false">IF($A2440="","",IF($K2440&lt;&gt;1,0,SUMPRODUCT(ISNUMBER(SEARCH(","&amp;TRIM($A2440)&amp;",",","&amp;SUBSTITUTE('1. Master BOM'!$D$2:$D$400," ","")&amp;","))*ROW('1. Master BOM'!$D$2:$D$400))))</f>
        <v/>
      </c>
      <c r="M2440" s="9" t="str">
        <f aca="false">IF($A2440="","",IF($K2440=0,"NOT IN BOM",IF($K2440&gt;1,"MULTIPLE BOM LINES","OK")))</f>
        <v/>
      </c>
      <c r="N2440" s="9" t="str">
        <f aca="false">IF($A2440="","",IF($L2440=0,"—",INDEX('1. Master BOM'!$A$1:$A$400,$L2440)))</f>
        <v/>
      </c>
      <c r="O2440" s="9" t="str">
        <f aca="false">IF($A2440="","",IF($L2440=0,"—",INDEX('1. Master BOM'!$B$1:$B$400,$L2440)))</f>
        <v/>
      </c>
      <c r="P2440" s="9" t="str">
        <f aca="false">IF($A2440="","",IF(OR($H2440="NOT IN SCHEMATIC",$O2440="—"),"",IF($G2440="","NO SCH PN",IF(UPPER(TRIM($G2440))=UPPER(TRIM($O2440)),"OK","MISMATCH"))))</f>
        <v/>
      </c>
      <c r="Q2440" s="9" t="str">
        <f aca="false">IF($A2440="","",IF($L2440=0,"—",INDEX('1. Master BOM'!$E$1:$E$400,$L2440)))</f>
        <v/>
      </c>
      <c r="R2440" s="9" t="str">
        <f aca="false">IF($A2440="","",IF($L2440=0,"—",IF(T(INDEX('1. Master BOM'!$F$1:$F$400,$L2440))="","(not set)",INDEX('1. Master BOM'!$F$1:$F$400,$L2440))))</f>
        <v/>
      </c>
      <c r="S2440" s="9" t="str">
        <f aca="false">IF($A2440="","",IF(OR($R2440="—",$R2440="(not set)",$D2440=""),"",IF(ISNUMBER(SEARCH(SUBSTITUTE(SUBSTITUTE(SUBSTITUTE($R2440,"-",""),"_","")," ",""),SUBSTITUTE(SUBSTITUTE(SUBSTITUTE($D2440,"-",""),"_","")," ",""))),"OK","CHECK")))</f>
        <v/>
      </c>
      <c r="T2440" s="9" t="str">
        <f aca="false">IF($A2440="","",IF(OR($H2440="NOT IN SCHEMATIC",$I2440="MISMATCH",$J2440="MISMATCH",$P2440="MISMATCH",$M2440&lt;&gt;"OK"),"REVIEW","OK"))</f>
        <v/>
      </c>
      <c r="U2440" s="14"/>
      <c r="V2440" s="14"/>
      <c r="W2440" s="17"/>
      <c r="X2440" s="14"/>
    </row>
    <row r="2441" customFormat="false" ht="15" hidden="false" customHeight="false" outlineLevel="0" collapsed="false">
      <c r="A2441" s="9" t="str">
        <f aca="false">IF('3. Layout Parts'!$A2441="","",TRIM('3. Layout Parts'!$A2441))</f>
        <v/>
      </c>
      <c r="B2441" s="9" t="str">
        <f aca="false">IF($A2441="","",'3. Layout Parts'!$D2441)</f>
        <v/>
      </c>
      <c r="C2441" s="9" t="str">
        <f aca="false">IF($A2441="","",'3. Layout Parts'!$B2441)</f>
        <v/>
      </c>
      <c r="D2441" s="9" t="str">
        <f aca="false">IF($A2441="","",'3. Layout Parts'!$C2441)</f>
        <v/>
      </c>
      <c r="E2441" s="9" t="str">
        <f aca="false">IF($A2441="","",IFERROR(INDEX('2. Schematic Parts'!$B$2:$B$3001,MATCH($A2441,'2. Schematic Parts'!$A$2:$A$3001,0)),"NOT FOUND"))</f>
        <v/>
      </c>
      <c r="F2441" s="9" t="str">
        <f aca="false">IF($A2441="","",IFERROR(INDEX('2. Schematic Parts'!$C$2:$C$3001,MATCH($A2441,'2. Schematic Parts'!$A$2:$A$3001,0))&amp;"","NOT FOUND"))</f>
        <v/>
      </c>
      <c r="G2441" s="9" t="str">
        <f aca="false">IF($A2441="","",IFERROR(INDEX('2. Schematic Parts'!$D$2:$D$3001,MATCH($A2441,'2. Schematic Parts'!$A$2:$A$3001,0))&amp;"","NOT FOUND"))</f>
        <v/>
      </c>
      <c r="H2441" s="9" t="str">
        <f aca="false">IF($A2441="","",IF(COUNTIF('2. Schematic Parts'!$A$2:$A$3001,$A2441)=0,"NOT IN SCHEMATIC","OK"))</f>
        <v/>
      </c>
      <c r="I2441" s="9" t="str">
        <f aca="false">IF($A2441="","",IF($H2441="NOT IN SCHEMATIC","",IF(UPPER(TRIM($C2441))=UPPER(TRIM($E2441)),"OK","MISMATCH")))</f>
        <v/>
      </c>
      <c r="J2441" s="9" t="str">
        <f aca="false">IF($A2441="","",IF($H2441="NOT IN SCHEMATIC","",IF($F2441="","NO SCH DECAL",IF($D2441="","",IF(UPPER(TRIM($D2441))=UPPER(TRIM($F2441)),"OK","MISMATCH")))))</f>
        <v/>
      </c>
      <c r="K2441" s="16" t="str">
        <f aca="false">IF($A2441="","",SUMPRODUCT(--ISNUMBER(SEARCH(","&amp;TRIM($A2441)&amp;",",","&amp;SUBSTITUTE('1. Master BOM'!$D$2:$D$400," ","")&amp;","))))</f>
        <v/>
      </c>
      <c r="L2441" s="16" t="str">
        <f aca="false">IF($A2441="","",IF($K2441&lt;&gt;1,0,SUMPRODUCT(ISNUMBER(SEARCH(","&amp;TRIM($A2441)&amp;",",","&amp;SUBSTITUTE('1. Master BOM'!$D$2:$D$400," ","")&amp;","))*ROW('1. Master BOM'!$D$2:$D$400))))</f>
        <v/>
      </c>
      <c r="M2441" s="9" t="str">
        <f aca="false">IF($A2441="","",IF($K2441=0,"NOT IN BOM",IF($K2441&gt;1,"MULTIPLE BOM LINES","OK")))</f>
        <v/>
      </c>
      <c r="N2441" s="9" t="str">
        <f aca="false">IF($A2441="","",IF($L2441=0,"—",INDEX('1. Master BOM'!$A$1:$A$400,$L2441)))</f>
        <v/>
      </c>
      <c r="O2441" s="9" t="str">
        <f aca="false">IF($A2441="","",IF($L2441=0,"—",INDEX('1. Master BOM'!$B$1:$B$400,$L2441)))</f>
        <v/>
      </c>
      <c r="P2441" s="9" t="str">
        <f aca="false">IF($A2441="","",IF(OR($H2441="NOT IN SCHEMATIC",$O2441="—"),"",IF($G2441="","NO SCH PN",IF(UPPER(TRIM($G2441))=UPPER(TRIM($O2441)),"OK","MISMATCH"))))</f>
        <v/>
      </c>
      <c r="Q2441" s="9" t="str">
        <f aca="false">IF($A2441="","",IF($L2441=0,"—",INDEX('1. Master BOM'!$E$1:$E$400,$L2441)))</f>
        <v/>
      </c>
      <c r="R2441" s="9" t="str">
        <f aca="false">IF($A2441="","",IF($L2441=0,"—",IF(T(INDEX('1. Master BOM'!$F$1:$F$400,$L2441))="","(not set)",INDEX('1. Master BOM'!$F$1:$F$400,$L2441))))</f>
        <v/>
      </c>
      <c r="S2441" s="9" t="str">
        <f aca="false">IF($A2441="","",IF(OR($R2441="—",$R2441="(not set)",$D2441=""),"",IF(ISNUMBER(SEARCH(SUBSTITUTE(SUBSTITUTE(SUBSTITUTE($R2441,"-",""),"_","")," ",""),SUBSTITUTE(SUBSTITUTE(SUBSTITUTE($D2441,"-",""),"_","")," ",""))),"OK","CHECK")))</f>
        <v/>
      </c>
      <c r="T2441" s="9" t="str">
        <f aca="false">IF($A2441="","",IF(OR($H2441="NOT IN SCHEMATIC",$I2441="MISMATCH",$J2441="MISMATCH",$P2441="MISMATCH",$M2441&lt;&gt;"OK"),"REVIEW","OK"))</f>
        <v/>
      </c>
      <c r="U2441" s="14"/>
      <c r="V2441" s="14"/>
      <c r="W2441" s="17"/>
      <c r="X2441" s="14"/>
    </row>
    <row r="2442" customFormat="false" ht="15" hidden="false" customHeight="false" outlineLevel="0" collapsed="false">
      <c r="A2442" s="9" t="str">
        <f aca="false">IF('3. Layout Parts'!$A2442="","",TRIM('3. Layout Parts'!$A2442))</f>
        <v/>
      </c>
      <c r="B2442" s="9" t="str">
        <f aca="false">IF($A2442="","",'3. Layout Parts'!$D2442)</f>
        <v/>
      </c>
      <c r="C2442" s="9" t="str">
        <f aca="false">IF($A2442="","",'3. Layout Parts'!$B2442)</f>
        <v/>
      </c>
      <c r="D2442" s="9" t="str">
        <f aca="false">IF($A2442="","",'3. Layout Parts'!$C2442)</f>
        <v/>
      </c>
      <c r="E2442" s="9" t="str">
        <f aca="false">IF($A2442="","",IFERROR(INDEX('2. Schematic Parts'!$B$2:$B$3001,MATCH($A2442,'2. Schematic Parts'!$A$2:$A$3001,0)),"NOT FOUND"))</f>
        <v/>
      </c>
      <c r="F2442" s="9" t="str">
        <f aca="false">IF($A2442="","",IFERROR(INDEX('2. Schematic Parts'!$C$2:$C$3001,MATCH($A2442,'2. Schematic Parts'!$A$2:$A$3001,0))&amp;"","NOT FOUND"))</f>
        <v/>
      </c>
      <c r="G2442" s="9" t="str">
        <f aca="false">IF($A2442="","",IFERROR(INDEX('2. Schematic Parts'!$D$2:$D$3001,MATCH($A2442,'2. Schematic Parts'!$A$2:$A$3001,0))&amp;"","NOT FOUND"))</f>
        <v/>
      </c>
      <c r="H2442" s="9" t="str">
        <f aca="false">IF($A2442="","",IF(COUNTIF('2. Schematic Parts'!$A$2:$A$3001,$A2442)=0,"NOT IN SCHEMATIC","OK"))</f>
        <v/>
      </c>
      <c r="I2442" s="9" t="str">
        <f aca="false">IF($A2442="","",IF($H2442="NOT IN SCHEMATIC","",IF(UPPER(TRIM($C2442))=UPPER(TRIM($E2442)),"OK","MISMATCH")))</f>
        <v/>
      </c>
      <c r="J2442" s="9" t="str">
        <f aca="false">IF($A2442="","",IF($H2442="NOT IN SCHEMATIC","",IF($F2442="","NO SCH DECAL",IF($D2442="","",IF(UPPER(TRIM($D2442))=UPPER(TRIM($F2442)),"OK","MISMATCH")))))</f>
        <v/>
      </c>
      <c r="K2442" s="16" t="str">
        <f aca="false">IF($A2442="","",SUMPRODUCT(--ISNUMBER(SEARCH(","&amp;TRIM($A2442)&amp;",",","&amp;SUBSTITUTE('1. Master BOM'!$D$2:$D$400," ","")&amp;","))))</f>
        <v/>
      </c>
      <c r="L2442" s="16" t="str">
        <f aca="false">IF($A2442="","",IF($K2442&lt;&gt;1,0,SUMPRODUCT(ISNUMBER(SEARCH(","&amp;TRIM($A2442)&amp;",",","&amp;SUBSTITUTE('1. Master BOM'!$D$2:$D$400," ","")&amp;","))*ROW('1. Master BOM'!$D$2:$D$400))))</f>
        <v/>
      </c>
      <c r="M2442" s="9" t="str">
        <f aca="false">IF($A2442="","",IF($K2442=0,"NOT IN BOM",IF($K2442&gt;1,"MULTIPLE BOM LINES","OK")))</f>
        <v/>
      </c>
      <c r="N2442" s="9" t="str">
        <f aca="false">IF($A2442="","",IF($L2442=0,"—",INDEX('1. Master BOM'!$A$1:$A$400,$L2442)))</f>
        <v/>
      </c>
      <c r="O2442" s="9" t="str">
        <f aca="false">IF($A2442="","",IF($L2442=0,"—",INDEX('1. Master BOM'!$B$1:$B$400,$L2442)))</f>
        <v/>
      </c>
      <c r="P2442" s="9" t="str">
        <f aca="false">IF($A2442="","",IF(OR($H2442="NOT IN SCHEMATIC",$O2442="—"),"",IF($G2442="","NO SCH PN",IF(UPPER(TRIM($G2442))=UPPER(TRIM($O2442)),"OK","MISMATCH"))))</f>
        <v/>
      </c>
      <c r="Q2442" s="9" t="str">
        <f aca="false">IF($A2442="","",IF($L2442=0,"—",INDEX('1. Master BOM'!$E$1:$E$400,$L2442)))</f>
        <v/>
      </c>
      <c r="R2442" s="9" t="str">
        <f aca="false">IF($A2442="","",IF($L2442=0,"—",IF(T(INDEX('1. Master BOM'!$F$1:$F$400,$L2442))="","(not set)",INDEX('1. Master BOM'!$F$1:$F$400,$L2442))))</f>
        <v/>
      </c>
      <c r="S2442" s="9" t="str">
        <f aca="false">IF($A2442="","",IF(OR($R2442="—",$R2442="(not set)",$D2442=""),"",IF(ISNUMBER(SEARCH(SUBSTITUTE(SUBSTITUTE(SUBSTITUTE($R2442,"-",""),"_","")," ",""),SUBSTITUTE(SUBSTITUTE(SUBSTITUTE($D2442,"-",""),"_","")," ",""))),"OK","CHECK")))</f>
        <v/>
      </c>
      <c r="T2442" s="9" t="str">
        <f aca="false">IF($A2442="","",IF(OR($H2442="NOT IN SCHEMATIC",$I2442="MISMATCH",$J2442="MISMATCH",$P2442="MISMATCH",$M2442&lt;&gt;"OK"),"REVIEW","OK"))</f>
        <v/>
      </c>
      <c r="U2442" s="14"/>
      <c r="V2442" s="14"/>
      <c r="W2442" s="17"/>
      <c r="X2442" s="14"/>
    </row>
    <row r="2443" customFormat="false" ht="15" hidden="false" customHeight="false" outlineLevel="0" collapsed="false">
      <c r="A2443" s="9" t="str">
        <f aca="false">IF('3. Layout Parts'!$A2443="","",TRIM('3. Layout Parts'!$A2443))</f>
        <v/>
      </c>
      <c r="B2443" s="9" t="str">
        <f aca="false">IF($A2443="","",'3. Layout Parts'!$D2443)</f>
        <v/>
      </c>
      <c r="C2443" s="9" t="str">
        <f aca="false">IF($A2443="","",'3. Layout Parts'!$B2443)</f>
        <v/>
      </c>
      <c r="D2443" s="9" t="str">
        <f aca="false">IF($A2443="","",'3. Layout Parts'!$C2443)</f>
        <v/>
      </c>
      <c r="E2443" s="9" t="str">
        <f aca="false">IF($A2443="","",IFERROR(INDEX('2. Schematic Parts'!$B$2:$B$3001,MATCH($A2443,'2. Schematic Parts'!$A$2:$A$3001,0)),"NOT FOUND"))</f>
        <v/>
      </c>
      <c r="F2443" s="9" t="str">
        <f aca="false">IF($A2443="","",IFERROR(INDEX('2. Schematic Parts'!$C$2:$C$3001,MATCH($A2443,'2. Schematic Parts'!$A$2:$A$3001,0))&amp;"","NOT FOUND"))</f>
        <v/>
      </c>
      <c r="G2443" s="9" t="str">
        <f aca="false">IF($A2443="","",IFERROR(INDEX('2. Schematic Parts'!$D$2:$D$3001,MATCH($A2443,'2. Schematic Parts'!$A$2:$A$3001,0))&amp;"","NOT FOUND"))</f>
        <v/>
      </c>
      <c r="H2443" s="9" t="str">
        <f aca="false">IF($A2443="","",IF(COUNTIF('2. Schematic Parts'!$A$2:$A$3001,$A2443)=0,"NOT IN SCHEMATIC","OK"))</f>
        <v/>
      </c>
      <c r="I2443" s="9" t="str">
        <f aca="false">IF($A2443="","",IF($H2443="NOT IN SCHEMATIC","",IF(UPPER(TRIM($C2443))=UPPER(TRIM($E2443)),"OK","MISMATCH")))</f>
        <v/>
      </c>
      <c r="J2443" s="9" t="str">
        <f aca="false">IF($A2443="","",IF($H2443="NOT IN SCHEMATIC","",IF($F2443="","NO SCH DECAL",IF($D2443="","",IF(UPPER(TRIM($D2443))=UPPER(TRIM($F2443)),"OK","MISMATCH")))))</f>
        <v/>
      </c>
      <c r="K2443" s="16" t="str">
        <f aca="false">IF($A2443="","",SUMPRODUCT(--ISNUMBER(SEARCH(","&amp;TRIM($A2443)&amp;",",","&amp;SUBSTITUTE('1. Master BOM'!$D$2:$D$400," ","")&amp;","))))</f>
        <v/>
      </c>
      <c r="L2443" s="16" t="str">
        <f aca="false">IF($A2443="","",IF($K2443&lt;&gt;1,0,SUMPRODUCT(ISNUMBER(SEARCH(","&amp;TRIM($A2443)&amp;",",","&amp;SUBSTITUTE('1. Master BOM'!$D$2:$D$400," ","")&amp;","))*ROW('1. Master BOM'!$D$2:$D$400))))</f>
        <v/>
      </c>
      <c r="M2443" s="9" t="str">
        <f aca="false">IF($A2443="","",IF($K2443=0,"NOT IN BOM",IF($K2443&gt;1,"MULTIPLE BOM LINES","OK")))</f>
        <v/>
      </c>
      <c r="N2443" s="9" t="str">
        <f aca="false">IF($A2443="","",IF($L2443=0,"—",INDEX('1. Master BOM'!$A$1:$A$400,$L2443)))</f>
        <v/>
      </c>
      <c r="O2443" s="9" t="str">
        <f aca="false">IF($A2443="","",IF($L2443=0,"—",INDEX('1. Master BOM'!$B$1:$B$400,$L2443)))</f>
        <v/>
      </c>
      <c r="P2443" s="9" t="str">
        <f aca="false">IF($A2443="","",IF(OR($H2443="NOT IN SCHEMATIC",$O2443="—"),"",IF($G2443="","NO SCH PN",IF(UPPER(TRIM($G2443))=UPPER(TRIM($O2443)),"OK","MISMATCH"))))</f>
        <v/>
      </c>
      <c r="Q2443" s="9" t="str">
        <f aca="false">IF($A2443="","",IF($L2443=0,"—",INDEX('1. Master BOM'!$E$1:$E$400,$L2443)))</f>
        <v/>
      </c>
      <c r="R2443" s="9" t="str">
        <f aca="false">IF($A2443="","",IF($L2443=0,"—",IF(T(INDEX('1. Master BOM'!$F$1:$F$400,$L2443))="","(not set)",INDEX('1. Master BOM'!$F$1:$F$400,$L2443))))</f>
        <v/>
      </c>
      <c r="S2443" s="9" t="str">
        <f aca="false">IF($A2443="","",IF(OR($R2443="—",$R2443="(not set)",$D2443=""),"",IF(ISNUMBER(SEARCH(SUBSTITUTE(SUBSTITUTE(SUBSTITUTE($R2443,"-",""),"_","")," ",""),SUBSTITUTE(SUBSTITUTE(SUBSTITUTE($D2443,"-",""),"_","")," ",""))),"OK","CHECK")))</f>
        <v/>
      </c>
      <c r="T2443" s="9" t="str">
        <f aca="false">IF($A2443="","",IF(OR($H2443="NOT IN SCHEMATIC",$I2443="MISMATCH",$J2443="MISMATCH",$P2443="MISMATCH",$M2443&lt;&gt;"OK"),"REVIEW","OK"))</f>
        <v/>
      </c>
      <c r="U2443" s="14"/>
      <c r="V2443" s="14"/>
      <c r="W2443" s="17"/>
      <c r="X2443" s="14"/>
    </row>
    <row r="2444" customFormat="false" ht="15" hidden="false" customHeight="false" outlineLevel="0" collapsed="false">
      <c r="A2444" s="9" t="str">
        <f aca="false">IF('3. Layout Parts'!$A2444="","",TRIM('3. Layout Parts'!$A2444))</f>
        <v/>
      </c>
      <c r="B2444" s="9" t="str">
        <f aca="false">IF($A2444="","",'3. Layout Parts'!$D2444)</f>
        <v/>
      </c>
      <c r="C2444" s="9" t="str">
        <f aca="false">IF($A2444="","",'3. Layout Parts'!$B2444)</f>
        <v/>
      </c>
      <c r="D2444" s="9" t="str">
        <f aca="false">IF($A2444="","",'3. Layout Parts'!$C2444)</f>
        <v/>
      </c>
      <c r="E2444" s="9" t="str">
        <f aca="false">IF($A2444="","",IFERROR(INDEX('2. Schematic Parts'!$B$2:$B$3001,MATCH($A2444,'2. Schematic Parts'!$A$2:$A$3001,0)),"NOT FOUND"))</f>
        <v/>
      </c>
      <c r="F2444" s="9" t="str">
        <f aca="false">IF($A2444="","",IFERROR(INDEX('2. Schematic Parts'!$C$2:$C$3001,MATCH($A2444,'2. Schematic Parts'!$A$2:$A$3001,0))&amp;"","NOT FOUND"))</f>
        <v/>
      </c>
      <c r="G2444" s="9" t="str">
        <f aca="false">IF($A2444="","",IFERROR(INDEX('2. Schematic Parts'!$D$2:$D$3001,MATCH($A2444,'2. Schematic Parts'!$A$2:$A$3001,0))&amp;"","NOT FOUND"))</f>
        <v/>
      </c>
      <c r="H2444" s="9" t="str">
        <f aca="false">IF($A2444="","",IF(COUNTIF('2. Schematic Parts'!$A$2:$A$3001,$A2444)=0,"NOT IN SCHEMATIC","OK"))</f>
        <v/>
      </c>
      <c r="I2444" s="9" t="str">
        <f aca="false">IF($A2444="","",IF($H2444="NOT IN SCHEMATIC","",IF(UPPER(TRIM($C2444))=UPPER(TRIM($E2444)),"OK","MISMATCH")))</f>
        <v/>
      </c>
      <c r="J2444" s="9" t="str">
        <f aca="false">IF($A2444="","",IF($H2444="NOT IN SCHEMATIC","",IF($F2444="","NO SCH DECAL",IF($D2444="","",IF(UPPER(TRIM($D2444))=UPPER(TRIM($F2444)),"OK","MISMATCH")))))</f>
        <v/>
      </c>
      <c r="K2444" s="16" t="str">
        <f aca="false">IF($A2444="","",SUMPRODUCT(--ISNUMBER(SEARCH(","&amp;TRIM($A2444)&amp;",",","&amp;SUBSTITUTE('1. Master BOM'!$D$2:$D$400," ","")&amp;","))))</f>
        <v/>
      </c>
      <c r="L2444" s="16" t="str">
        <f aca="false">IF($A2444="","",IF($K2444&lt;&gt;1,0,SUMPRODUCT(ISNUMBER(SEARCH(","&amp;TRIM($A2444)&amp;",",","&amp;SUBSTITUTE('1. Master BOM'!$D$2:$D$400," ","")&amp;","))*ROW('1. Master BOM'!$D$2:$D$400))))</f>
        <v/>
      </c>
      <c r="M2444" s="9" t="str">
        <f aca="false">IF($A2444="","",IF($K2444=0,"NOT IN BOM",IF($K2444&gt;1,"MULTIPLE BOM LINES","OK")))</f>
        <v/>
      </c>
      <c r="N2444" s="9" t="str">
        <f aca="false">IF($A2444="","",IF($L2444=0,"—",INDEX('1. Master BOM'!$A$1:$A$400,$L2444)))</f>
        <v/>
      </c>
      <c r="O2444" s="9" t="str">
        <f aca="false">IF($A2444="","",IF($L2444=0,"—",INDEX('1. Master BOM'!$B$1:$B$400,$L2444)))</f>
        <v/>
      </c>
      <c r="P2444" s="9" t="str">
        <f aca="false">IF($A2444="","",IF(OR($H2444="NOT IN SCHEMATIC",$O2444="—"),"",IF($G2444="","NO SCH PN",IF(UPPER(TRIM($G2444))=UPPER(TRIM($O2444)),"OK","MISMATCH"))))</f>
        <v/>
      </c>
      <c r="Q2444" s="9" t="str">
        <f aca="false">IF($A2444="","",IF($L2444=0,"—",INDEX('1. Master BOM'!$E$1:$E$400,$L2444)))</f>
        <v/>
      </c>
      <c r="R2444" s="9" t="str">
        <f aca="false">IF($A2444="","",IF($L2444=0,"—",IF(T(INDEX('1. Master BOM'!$F$1:$F$400,$L2444))="","(not set)",INDEX('1. Master BOM'!$F$1:$F$400,$L2444))))</f>
        <v/>
      </c>
      <c r="S2444" s="9" t="str">
        <f aca="false">IF($A2444="","",IF(OR($R2444="—",$R2444="(not set)",$D2444=""),"",IF(ISNUMBER(SEARCH(SUBSTITUTE(SUBSTITUTE(SUBSTITUTE($R2444,"-",""),"_","")," ",""),SUBSTITUTE(SUBSTITUTE(SUBSTITUTE($D2444,"-",""),"_","")," ",""))),"OK","CHECK")))</f>
        <v/>
      </c>
      <c r="T2444" s="9" t="str">
        <f aca="false">IF($A2444="","",IF(OR($H2444="NOT IN SCHEMATIC",$I2444="MISMATCH",$J2444="MISMATCH",$P2444="MISMATCH",$M2444&lt;&gt;"OK"),"REVIEW","OK"))</f>
        <v/>
      </c>
      <c r="U2444" s="14"/>
      <c r="V2444" s="14"/>
      <c r="W2444" s="17"/>
      <c r="X2444" s="14"/>
    </row>
    <row r="2445" customFormat="false" ht="15" hidden="false" customHeight="false" outlineLevel="0" collapsed="false">
      <c r="A2445" s="9" t="str">
        <f aca="false">IF('3. Layout Parts'!$A2445="","",TRIM('3. Layout Parts'!$A2445))</f>
        <v/>
      </c>
      <c r="B2445" s="9" t="str">
        <f aca="false">IF($A2445="","",'3. Layout Parts'!$D2445)</f>
        <v/>
      </c>
      <c r="C2445" s="9" t="str">
        <f aca="false">IF($A2445="","",'3. Layout Parts'!$B2445)</f>
        <v/>
      </c>
      <c r="D2445" s="9" t="str">
        <f aca="false">IF($A2445="","",'3. Layout Parts'!$C2445)</f>
        <v/>
      </c>
      <c r="E2445" s="9" t="str">
        <f aca="false">IF($A2445="","",IFERROR(INDEX('2. Schematic Parts'!$B$2:$B$3001,MATCH($A2445,'2. Schematic Parts'!$A$2:$A$3001,0)),"NOT FOUND"))</f>
        <v/>
      </c>
      <c r="F2445" s="9" t="str">
        <f aca="false">IF($A2445="","",IFERROR(INDEX('2. Schematic Parts'!$C$2:$C$3001,MATCH($A2445,'2. Schematic Parts'!$A$2:$A$3001,0))&amp;"","NOT FOUND"))</f>
        <v/>
      </c>
      <c r="G2445" s="9" t="str">
        <f aca="false">IF($A2445="","",IFERROR(INDEX('2. Schematic Parts'!$D$2:$D$3001,MATCH($A2445,'2. Schematic Parts'!$A$2:$A$3001,0))&amp;"","NOT FOUND"))</f>
        <v/>
      </c>
      <c r="H2445" s="9" t="str">
        <f aca="false">IF($A2445="","",IF(COUNTIF('2. Schematic Parts'!$A$2:$A$3001,$A2445)=0,"NOT IN SCHEMATIC","OK"))</f>
        <v/>
      </c>
      <c r="I2445" s="9" t="str">
        <f aca="false">IF($A2445="","",IF($H2445="NOT IN SCHEMATIC","",IF(UPPER(TRIM($C2445))=UPPER(TRIM($E2445)),"OK","MISMATCH")))</f>
        <v/>
      </c>
      <c r="J2445" s="9" t="str">
        <f aca="false">IF($A2445="","",IF($H2445="NOT IN SCHEMATIC","",IF($F2445="","NO SCH DECAL",IF($D2445="","",IF(UPPER(TRIM($D2445))=UPPER(TRIM($F2445)),"OK","MISMATCH")))))</f>
        <v/>
      </c>
      <c r="K2445" s="16" t="str">
        <f aca="false">IF($A2445="","",SUMPRODUCT(--ISNUMBER(SEARCH(","&amp;TRIM($A2445)&amp;",",","&amp;SUBSTITUTE('1. Master BOM'!$D$2:$D$400," ","")&amp;","))))</f>
        <v/>
      </c>
      <c r="L2445" s="16" t="str">
        <f aca="false">IF($A2445="","",IF($K2445&lt;&gt;1,0,SUMPRODUCT(ISNUMBER(SEARCH(","&amp;TRIM($A2445)&amp;",",","&amp;SUBSTITUTE('1. Master BOM'!$D$2:$D$400," ","")&amp;","))*ROW('1. Master BOM'!$D$2:$D$400))))</f>
        <v/>
      </c>
      <c r="M2445" s="9" t="str">
        <f aca="false">IF($A2445="","",IF($K2445=0,"NOT IN BOM",IF($K2445&gt;1,"MULTIPLE BOM LINES","OK")))</f>
        <v/>
      </c>
      <c r="N2445" s="9" t="str">
        <f aca="false">IF($A2445="","",IF($L2445=0,"—",INDEX('1. Master BOM'!$A$1:$A$400,$L2445)))</f>
        <v/>
      </c>
      <c r="O2445" s="9" t="str">
        <f aca="false">IF($A2445="","",IF($L2445=0,"—",INDEX('1. Master BOM'!$B$1:$B$400,$L2445)))</f>
        <v/>
      </c>
      <c r="P2445" s="9" t="str">
        <f aca="false">IF($A2445="","",IF(OR($H2445="NOT IN SCHEMATIC",$O2445="—"),"",IF($G2445="","NO SCH PN",IF(UPPER(TRIM($G2445))=UPPER(TRIM($O2445)),"OK","MISMATCH"))))</f>
        <v/>
      </c>
      <c r="Q2445" s="9" t="str">
        <f aca="false">IF($A2445="","",IF($L2445=0,"—",INDEX('1. Master BOM'!$E$1:$E$400,$L2445)))</f>
        <v/>
      </c>
      <c r="R2445" s="9" t="str">
        <f aca="false">IF($A2445="","",IF($L2445=0,"—",IF(T(INDEX('1. Master BOM'!$F$1:$F$400,$L2445))="","(not set)",INDEX('1. Master BOM'!$F$1:$F$400,$L2445))))</f>
        <v/>
      </c>
      <c r="S2445" s="9" t="str">
        <f aca="false">IF($A2445="","",IF(OR($R2445="—",$R2445="(not set)",$D2445=""),"",IF(ISNUMBER(SEARCH(SUBSTITUTE(SUBSTITUTE(SUBSTITUTE($R2445,"-",""),"_","")," ",""),SUBSTITUTE(SUBSTITUTE(SUBSTITUTE($D2445,"-",""),"_","")," ",""))),"OK","CHECK")))</f>
        <v/>
      </c>
      <c r="T2445" s="9" t="str">
        <f aca="false">IF($A2445="","",IF(OR($H2445="NOT IN SCHEMATIC",$I2445="MISMATCH",$J2445="MISMATCH",$P2445="MISMATCH",$M2445&lt;&gt;"OK"),"REVIEW","OK"))</f>
        <v/>
      </c>
      <c r="U2445" s="14"/>
      <c r="V2445" s="14"/>
      <c r="W2445" s="17"/>
      <c r="X2445" s="14"/>
    </row>
    <row r="2446" customFormat="false" ht="15" hidden="false" customHeight="false" outlineLevel="0" collapsed="false">
      <c r="A2446" s="9" t="str">
        <f aca="false">IF('3. Layout Parts'!$A2446="","",TRIM('3. Layout Parts'!$A2446))</f>
        <v/>
      </c>
      <c r="B2446" s="9" t="str">
        <f aca="false">IF($A2446="","",'3. Layout Parts'!$D2446)</f>
        <v/>
      </c>
      <c r="C2446" s="9" t="str">
        <f aca="false">IF($A2446="","",'3. Layout Parts'!$B2446)</f>
        <v/>
      </c>
      <c r="D2446" s="9" t="str">
        <f aca="false">IF($A2446="","",'3. Layout Parts'!$C2446)</f>
        <v/>
      </c>
      <c r="E2446" s="9" t="str">
        <f aca="false">IF($A2446="","",IFERROR(INDEX('2. Schematic Parts'!$B$2:$B$3001,MATCH($A2446,'2. Schematic Parts'!$A$2:$A$3001,0)),"NOT FOUND"))</f>
        <v/>
      </c>
      <c r="F2446" s="9" t="str">
        <f aca="false">IF($A2446="","",IFERROR(INDEX('2. Schematic Parts'!$C$2:$C$3001,MATCH($A2446,'2. Schematic Parts'!$A$2:$A$3001,0))&amp;"","NOT FOUND"))</f>
        <v/>
      </c>
      <c r="G2446" s="9" t="str">
        <f aca="false">IF($A2446="","",IFERROR(INDEX('2. Schematic Parts'!$D$2:$D$3001,MATCH($A2446,'2. Schematic Parts'!$A$2:$A$3001,0))&amp;"","NOT FOUND"))</f>
        <v/>
      </c>
      <c r="H2446" s="9" t="str">
        <f aca="false">IF($A2446="","",IF(COUNTIF('2. Schematic Parts'!$A$2:$A$3001,$A2446)=0,"NOT IN SCHEMATIC","OK"))</f>
        <v/>
      </c>
      <c r="I2446" s="9" t="str">
        <f aca="false">IF($A2446="","",IF($H2446="NOT IN SCHEMATIC","",IF(UPPER(TRIM($C2446))=UPPER(TRIM($E2446)),"OK","MISMATCH")))</f>
        <v/>
      </c>
      <c r="J2446" s="9" t="str">
        <f aca="false">IF($A2446="","",IF($H2446="NOT IN SCHEMATIC","",IF($F2446="","NO SCH DECAL",IF($D2446="","",IF(UPPER(TRIM($D2446))=UPPER(TRIM($F2446)),"OK","MISMATCH")))))</f>
        <v/>
      </c>
      <c r="K2446" s="16" t="str">
        <f aca="false">IF($A2446="","",SUMPRODUCT(--ISNUMBER(SEARCH(","&amp;TRIM($A2446)&amp;",",","&amp;SUBSTITUTE('1. Master BOM'!$D$2:$D$400," ","")&amp;","))))</f>
        <v/>
      </c>
      <c r="L2446" s="16" t="str">
        <f aca="false">IF($A2446="","",IF($K2446&lt;&gt;1,0,SUMPRODUCT(ISNUMBER(SEARCH(","&amp;TRIM($A2446)&amp;",",","&amp;SUBSTITUTE('1. Master BOM'!$D$2:$D$400," ","")&amp;","))*ROW('1. Master BOM'!$D$2:$D$400))))</f>
        <v/>
      </c>
      <c r="M2446" s="9" t="str">
        <f aca="false">IF($A2446="","",IF($K2446=0,"NOT IN BOM",IF($K2446&gt;1,"MULTIPLE BOM LINES","OK")))</f>
        <v/>
      </c>
      <c r="N2446" s="9" t="str">
        <f aca="false">IF($A2446="","",IF($L2446=0,"—",INDEX('1. Master BOM'!$A$1:$A$400,$L2446)))</f>
        <v/>
      </c>
      <c r="O2446" s="9" t="str">
        <f aca="false">IF($A2446="","",IF($L2446=0,"—",INDEX('1. Master BOM'!$B$1:$B$400,$L2446)))</f>
        <v/>
      </c>
      <c r="P2446" s="9" t="str">
        <f aca="false">IF($A2446="","",IF(OR($H2446="NOT IN SCHEMATIC",$O2446="—"),"",IF($G2446="","NO SCH PN",IF(UPPER(TRIM($G2446))=UPPER(TRIM($O2446)),"OK","MISMATCH"))))</f>
        <v/>
      </c>
      <c r="Q2446" s="9" t="str">
        <f aca="false">IF($A2446="","",IF($L2446=0,"—",INDEX('1. Master BOM'!$E$1:$E$400,$L2446)))</f>
        <v/>
      </c>
      <c r="R2446" s="9" t="str">
        <f aca="false">IF($A2446="","",IF($L2446=0,"—",IF(T(INDEX('1. Master BOM'!$F$1:$F$400,$L2446))="","(not set)",INDEX('1. Master BOM'!$F$1:$F$400,$L2446))))</f>
        <v/>
      </c>
      <c r="S2446" s="9" t="str">
        <f aca="false">IF($A2446="","",IF(OR($R2446="—",$R2446="(not set)",$D2446=""),"",IF(ISNUMBER(SEARCH(SUBSTITUTE(SUBSTITUTE(SUBSTITUTE($R2446,"-",""),"_","")," ",""),SUBSTITUTE(SUBSTITUTE(SUBSTITUTE($D2446,"-",""),"_","")," ",""))),"OK","CHECK")))</f>
        <v/>
      </c>
      <c r="T2446" s="9" t="str">
        <f aca="false">IF($A2446="","",IF(OR($H2446="NOT IN SCHEMATIC",$I2446="MISMATCH",$J2446="MISMATCH",$P2446="MISMATCH",$M2446&lt;&gt;"OK"),"REVIEW","OK"))</f>
        <v/>
      </c>
      <c r="U2446" s="14"/>
      <c r="V2446" s="14"/>
      <c r="W2446" s="17"/>
      <c r="X2446" s="14"/>
    </row>
    <row r="2447" customFormat="false" ht="15" hidden="false" customHeight="false" outlineLevel="0" collapsed="false">
      <c r="A2447" s="9" t="str">
        <f aca="false">IF('3. Layout Parts'!$A2447="","",TRIM('3. Layout Parts'!$A2447))</f>
        <v/>
      </c>
      <c r="B2447" s="9" t="str">
        <f aca="false">IF($A2447="","",'3. Layout Parts'!$D2447)</f>
        <v/>
      </c>
      <c r="C2447" s="9" t="str">
        <f aca="false">IF($A2447="","",'3. Layout Parts'!$B2447)</f>
        <v/>
      </c>
      <c r="D2447" s="9" t="str">
        <f aca="false">IF($A2447="","",'3. Layout Parts'!$C2447)</f>
        <v/>
      </c>
      <c r="E2447" s="9" t="str">
        <f aca="false">IF($A2447="","",IFERROR(INDEX('2. Schematic Parts'!$B$2:$B$3001,MATCH($A2447,'2. Schematic Parts'!$A$2:$A$3001,0)),"NOT FOUND"))</f>
        <v/>
      </c>
      <c r="F2447" s="9" t="str">
        <f aca="false">IF($A2447="","",IFERROR(INDEX('2. Schematic Parts'!$C$2:$C$3001,MATCH($A2447,'2. Schematic Parts'!$A$2:$A$3001,0))&amp;"","NOT FOUND"))</f>
        <v/>
      </c>
      <c r="G2447" s="9" t="str">
        <f aca="false">IF($A2447="","",IFERROR(INDEX('2. Schematic Parts'!$D$2:$D$3001,MATCH($A2447,'2. Schematic Parts'!$A$2:$A$3001,0))&amp;"","NOT FOUND"))</f>
        <v/>
      </c>
      <c r="H2447" s="9" t="str">
        <f aca="false">IF($A2447="","",IF(COUNTIF('2. Schematic Parts'!$A$2:$A$3001,$A2447)=0,"NOT IN SCHEMATIC","OK"))</f>
        <v/>
      </c>
      <c r="I2447" s="9" t="str">
        <f aca="false">IF($A2447="","",IF($H2447="NOT IN SCHEMATIC","",IF(UPPER(TRIM($C2447))=UPPER(TRIM($E2447)),"OK","MISMATCH")))</f>
        <v/>
      </c>
      <c r="J2447" s="9" t="str">
        <f aca="false">IF($A2447="","",IF($H2447="NOT IN SCHEMATIC","",IF($F2447="","NO SCH DECAL",IF($D2447="","",IF(UPPER(TRIM($D2447))=UPPER(TRIM($F2447)),"OK","MISMATCH")))))</f>
        <v/>
      </c>
      <c r="K2447" s="16" t="str">
        <f aca="false">IF($A2447="","",SUMPRODUCT(--ISNUMBER(SEARCH(","&amp;TRIM($A2447)&amp;",",","&amp;SUBSTITUTE('1. Master BOM'!$D$2:$D$400," ","")&amp;","))))</f>
        <v/>
      </c>
      <c r="L2447" s="16" t="str">
        <f aca="false">IF($A2447="","",IF($K2447&lt;&gt;1,0,SUMPRODUCT(ISNUMBER(SEARCH(","&amp;TRIM($A2447)&amp;",",","&amp;SUBSTITUTE('1. Master BOM'!$D$2:$D$400," ","")&amp;","))*ROW('1. Master BOM'!$D$2:$D$400))))</f>
        <v/>
      </c>
      <c r="M2447" s="9" t="str">
        <f aca="false">IF($A2447="","",IF($K2447=0,"NOT IN BOM",IF($K2447&gt;1,"MULTIPLE BOM LINES","OK")))</f>
        <v/>
      </c>
      <c r="N2447" s="9" t="str">
        <f aca="false">IF($A2447="","",IF($L2447=0,"—",INDEX('1. Master BOM'!$A$1:$A$400,$L2447)))</f>
        <v/>
      </c>
      <c r="O2447" s="9" t="str">
        <f aca="false">IF($A2447="","",IF($L2447=0,"—",INDEX('1. Master BOM'!$B$1:$B$400,$L2447)))</f>
        <v/>
      </c>
      <c r="P2447" s="9" t="str">
        <f aca="false">IF($A2447="","",IF(OR($H2447="NOT IN SCHEMATIC",$O2447="—"),"",IF($G2447="","NO SCH PN",IF(UPPER(TRIM($G2447))=UPPER(TRIM($O2447)),"OK","MISMATCH"))))</f>
        <v/>
      </c>
      <c r="Q2447" s="9" t="str">
        <f aca="false">IF($A2447="","",IF($L2447=0,"—",INDEX('1. Master BOM'!$E$1:$E$400,$L2447)))</f>
        <v/>
      </c>
      <c r="R2447" s="9" t="str">
        <f aca="false">IF($A2447="","",IF($L2447=0,"—",IF(T(INDEX('1. Master BOM'!$F$1:$F$400,$L2447))="","(not set)",INDEX('1. Master BOM'!$F$1:$F$400,$L2447))))</f>
        <v/>
      </c>
      <c r="S2447" s="9" t="str">
        <f aca="false">IF($A2447="","",IF(OR($R2447="—",$R2447="(not set)",$D2447=""),"",IF(ISNUMBER(SEARCH(SUBSTITUTE(SUBSTITUTE(SUBSTITUTE($R2447,"-",""),"_","")," ",""),SUBSTITUTE(SUBSTITUTE(SUBSTITUTE($D2447,"-",""),"_","")," ",""))),"OK","CHECK")))</f>
        <v/>
      </c>
      <c r="T2447" s="9" t="str">
        <f aca="false">IF($A2447="","",IF(OR($H2447="NOT IN SCHEMATIC",$I2447="MISMATCH",$J2447="MISMATCH",$P2447="MISMATCH",$M2447&lt;&gt;"OK"),"REVIEW","OK"))</f>
        <v/>
      </c>
      <c r="U2447" s="14"/>
      <c r="V2447" s="14"/>
      <c r="W2447" s="17"/>
      <c r="X2447" s="14"/>
    </row>
    <row r="2448" customFormat="false" ht="15" hidden="false" customHeight="false" outlineLevel="0" collapsed="false">
      <c r="A2448" s="9" t="str">
        <f aca="false">IF('3. Layout Parts'!$A2448="","",TRIM('3. Layout Parts'!$A2448))</f>
        <v/>
      </c>
      <c r="B2448" s="9" t="str">
        <f aca="false">IF($A2448="","",'3. Layout Parts'!$D2448)</f>
        <v/>
      </c>
      <c r="C2448" s="9" t="str">
        <f aca="false">IF($A2448="","",'3. Layout Parts'!$B2448)</f>
        <v/>
      </c>
      <c r="D2448" s="9" t="str">
        <f aca="false">IF($A2448="","",'3. Layout Parts'!$C2448)</f>
        <v/>
      </c>
      <c r="E2448" s="9" t="str">
        <f aca="false">IF($A2448="","",IFERROR(INDEX('2. Schematic Parts'!$B$2:$B$3001,MATCH($A2448,'2. Schematic Parts'!$A$2:$A$3001,0)),"NOT FOUND"))</f>
        <v/>
      </c>
      <c r="F2448" s="9" t="str">
        <f aca="false">IF($A2448="","",IFERROR(INDEX('2. Schematic Parts'!$C$2:$C$3001,MATCH($A2448,'2. Schematic Parts'!$A$2:$A$3001,0))&amp;"","NOT FOUND"))</f>
        <v/>
      </c>
      <c r="G2448" s="9" t="str">
        <f aca="false">IF($A2448="","",IFERROR(INDEX('2. Schematic Parts'!$D$2:$D$3001,MATCH($A2448,'2. Schematic Parts'!$A$2:$A$3001,0))&amp;"","NOT FOUND"))</f>
        <v/>
      </c>
      <c r="H2448" s="9" t="str">
        <f aca="false">IF($A2448="","",IF(COUNTIF('2. Schematic Parts'!$A$2:$A$3001,$A2448)=0,"NOT IN SCHEMATIC","OK"))</f>
        <v/>
      </c>
      <c r="I2448" s="9" t="str">
        <f aca="false">IF($A2448="","",IF($H2448="NOT IN SCHEMATIC","",IF(UPPER(TRIM($C2448))=UPPER(TRIM($E2448)),"OK","MISMATCH")))</f>
        <v/>
      </c>
      <c r="J2448" s="9" t="str">
        <f aca="false">IF($A2448="","",IF($H2448="NOT IN SCHEMATIC","",IF($F2448="","NO SCH DECAL",IF($D2448="","",IF(UPPER(TRIM($D2448))=UPPER(TRIM($F2448)),"OK","MISMATCH")))))</f>
        <v/>
      </c>
      <c r="K2448" s="16" t="str">
        <f aca="false">IF($A2448="","",SUMPRODUCT(--ISNUMBER(SEARCH(","&amp;TRIM($A2448)&amp;",",","&amp;SUBSTITUTE('1. Master BOM'!$D$2:$D$400," ","")&amp;","))))</f>
        <v/>
      </c>
      <c r="L2448" s="16" t="str">
        <f aca="false">IF($A2448="","",IF($K2448&lt;&gt;1,0,SUMPRODUCT(ISNUMBER(SEARCH(","&amp;TRIM($A2448)&amp;",",","&amp;SUBSTITUTE('1. Master BOM'!$D$2:$D$400," ","")&amp;","))*ROW('1. Master BOM'!$D$2:$D$400))))</f>
        <v/>
      </c>
      <c r="M2448" s="9" t="str">
        <f aca="false">IF($A2448="","",IF($K2448=0,"NOT IN BOM",IF($K2448&gt;1,"MULTIPLE BOM LINES","OK")))</f>
        <v/>
      </c>
      <c r="N2448" s="9" t="str">
        <f aca="false">IF($A2448="","",IF($L2448=0,"—",INDEX('1. Master BOM'!$A$1:$A$400,$L2448)))</f>
        <v/>
      </c>
      <c r="O2448" s="9" t="str">
        <f aca="false">IF($A2448="","",IF($L2448=0,"—",INDEX('1. Master BOM'!$B$1:$B$400,$L2448)))</f>
        <v/>
      </c>
      <c r="P2448" s="9" t="str">
        <f aca="false">IF($A2448="","",IF(OR($H2448="NOT IN SCHEMATIC",$O2448="—"),"",IF($G2448="","NO SCH PN",IF(UPPER(TRIM($G2448))=UPPER(TRIM($O2448)),"OK","MISMATCH"))))</f>
        <v/>
      </c>
      <c r="Q2448" s="9" t="str">
        <f aca="false">IF($A2448="","",IF($L2448=0,"—",INDEX('1. Master BOM'!$E$1:$E$400,$L2448)))</f>
        <v/>
      </c>
      <c r="R2448" s="9" t="str">
        <f aca="false">IF($A2448="","",IF($L2448=0,"—",IF(T(INDEX('1. Master BOM'!$F$1:$F$400,$L2448))="","(not set)",INDEX('1. Master BOM'!$F$1:$F$400,$L2448))))</f>
        <v/>
      </c>
      <c r="S2448" s="9" t="str">
        <f aca="false">IF($A2448="","",IF(OR($R2448="—",$R2448="(not set)",$D2448=""),"",IF(ISNUMBER(SEARCH(SUBSTITUTE(SUBSTITUTE(SUBSTITUTE($R2448,"-",""),"_","")," ",""),SUBSTITUTE(SUBSTITUTE(SUBSTITUTE($D2448,"-",""),"_","")," ",""))),"OK","CHECK")))</f>
        <v/>
      </c>
      <c r="T2448" s="9" t="str">
        <f aca="false">IF($A2448="","",IF(OR($H2448="NOT IN SCHEMATIC",$I2448="MISMATCH",$J2448="MISMATCH",$P2448="MISMATCH",$M2448&lt;&gt;"OK"),"REVIEW","OK"))</f>
        <v/>
      </c>
      <c r="U2448" s="14"/>
      <c r="V2448" s="14"/>
      <c r="W2448" s="17"/>
      <c r="X2448" s="14"/>
    </row>
    <row r="2449" customFormat="false" ht="15" hidden="false" customHeight="false" outlineLevel="0" collapsed="false">
      <c r="A2449" s="9" t="str">
        <f aca="false">IF('3. Layout Parts'!$A2449="","",TRIM('3. Layout Parts'!$A2449))</f>
        <v/>
      </c>
      <c r="B2449" s="9" t="str">
        <f aca="false">IF($A2449="","",'3. Layout Parts'!$D2449)</f>
        <v/>
      </c>
      <c r="C2449" s="9" t="str">
        <f aca="false">IF($A2449="","",'3. Layout Parts'!$B2449)</f>
        <v/>
      </c>
      <c r="D2449" s="9" t="str">
        <f aca="false">IF($A2449="","",'3. Layout Parts'!$C2449)</f>
        <v/>
      </c>
      <c r="E2449" s="9" t="str">
        <f aca="false">IF($A2449="","",IFERROR(INDEX('2. Schematic Parts'!$B$2:$B$3001,MATCH($A2449,'2. Schematic Parts'!$A$2:$A$3001,0)),"NOT FOUND"))</f>
        <v/>
      </c>
      <c r="F2449" s="9" t="str">
        <f aca="false">IF($A2449="","",IFERROR(INDEX('2. Schematic Parts'!$C$2:$C$3001,MATCH($A2449,'2. Schematic Parts'!$A$2:$A$3001,0))&amp;"","NOT FOUND"))</f>
        <v/>
      </c>
      <c r="G2449" s="9" t="str">
        <f aca="false">IF($A2449="","",IFERROR(INDEX('2. Schematic Parts'!$D$2:$D$3001,MATCH($A2449,'2. Schematic Parts'!$A$2:$A$3001,0))&amp;"","NOT FOUND"))</f>
        <v/>
      </c>
      <c r="H2449" s="9" t="str">
        <f aca="false">IF($A2449="","",IF(COUNTIF('2. Schematic Parts'!$A$2:$A$3001,$A2449)=0,"NOT IN SCHEMATIC","OK"))</f>
        <v/>
      </c>
      <c r="I2449" s="9" t="str">
        <f aca="false">IF($A2449="","",IF($H2449="NOT IN SCHEMATIC","",IF(UPPER(TRIM($C2449))=UPPER(TRIM($E2449)),"OK","MISMATCH")))</f>
        <v/>
      </c>
      <c r="J2449" s="9" t="str">
        <f aca="false">IF($A2449="","",IF($H2449="NOT IN SCHEMATIC","",IF($F2449="","NO SCH DECAL",IF($D2449="","",IF(UPPER(TRIM($D2449))=UPPER(TRIM($F2449)),"OK","MISMATCH")))))</f>
        <v/>
      </c>
      <c r="K2449" s="16" t="str">
        <f aca="false">IF($A2449="","",SUMPRODUCT(--ISNUMBER(SEARCH(","&amp;TRIM($A2449)&amp;",",","&amp;SUBSTITUTE('1. Master BOM'!$D$2:$D$400," ","")&amp;","))))</f>
        <v/>
      </c>
      <c r="L2449" s="16" t="str">
        <f aca="false">IF($A2449="","",IF($K2449&lt;&gt;1,0,SUMPRODUCT(ISNUMBER(SEARCH(","&amp;TRIM($A2449)&amp;",",","&amp;SUBSTITUTE('1. Master BOM'!$D$2:$D$400," ","")&amp;","))*ROW('1. Master BOM'!$D$2:$D$400))))</f>
        <v/>
      </c>
      <c r="M2449" s="9" t="str">
        <f aca="false">IF($A2449="","",IF($K2449=0,"NOT IN BOM",IF($K2449&gt;1,"MULTIPLE BOM LINES","OK")))</f>
        <v/>
      </c>
      <c r="N2449" s="9" t="str">
        <f aca="false">IF($A2449="","",IF($L2449=0,"—",INDEX('1. Master BOM'!$A$1:$A$400,$L2449)))</f>
        <v/>
      </c>
      <c r="O2449" s="9" t="str">
        <f aca="false">IF($A2449="","",IF($L2449=0,"—",INDEX('1. Master BOM'!$B$1:$B$400,$L2449)))</f>
        <v/>
      </c>
      <c r="P2449" s="9" t="str">
        <f aca="false">IF($A2449="","",IF(OR($H2449="NOT IN SCHEMATIC",$O2449="—"),"",IF($G2449="","NO SCH PN",IF(UPPER(TRIM($G2449))=UPPER(TRIM($O2449)),"OK","MISMATCH"))))</f>
        <v/>
      </c>
      <c r="Q2449" s="9" t="str">
        <f aca="false">IF($A2449="","",IF($L2449=0,"—",INDEX('1. Master BOM'!$E$1:$E$400,$L2449)))</f>
        <v/>
      </c>
      <c r="R2449" s="9" t="str">
        <f aca="false">IF($A2449="","",IF($L2449=0,"—",IF(T(INDEX('1. Master BOM'!$F$1:$F$400,$L2449))="","(not set)",INDEX('1. Master BOM'!$F$1:$F$400,$L2449))))</f>
        <v/>
      </c>
      <c r="S2449" s="9" t="str">
        <f aca="false">IF($A2449="","",IF(OR($R2449="—",$R2449="(not set)",$D2449=""),"",IF(ISNUMBER(SEARCH(SUBSTITUTE(SUBSTITUTE(SUBSTITUTE($R2449,"-",""),"_","")," ",""),SUBSTITUTE(SUBSTITUTE(SUBSTITUTE($D2449,"-",""),"_","")," ",""))),"OK","CHECK")))</f>
        <v/>
      </c>
      <c r="T2449" s="9" t="str">
        <f aca="false">IF($A2449="","",IF(OR($H2449="NOT IN SCHEMATIC",$I2449="MISMATCH",$J2449="MISMATCH",$P2449="MISMATCH",$M2449&lt;&gt;"OK"),"REVIEW","OK"))</f>
        <v/>
      </c>
      <c r="U2449" s="14"/>
      <c r="V2449" s="14"/>
      <c r="W2449" s="17"/>
      <c r="X2449" s="14"/>
    </row>
    <row r="2450" customFormat="false" ht="15" hidden="false" customHeight="false" outlineLevel="0" collapsed="false">
      <c r="A2450" s="9" t="str">
        <f aca="false">IF('3. Layout Parts'!$A2450="","",TRIM('3. Layout Parts'!$A2450))</f>
        <v/>
      </c>
      <c r="B2450" s="9" t="str">
        <f aca="false">IF($A2450="","",'3. Layout Parts'!$D2450)</f>
        <v/>
      </c>
      <c r="C2450" s="9" t="str">
        <f aca="false">IF($A2450="","",'3. Layout Parts'!$B2450)</f>
        <v/>
      </c>
      <c r="D2450" s="9" t="str">
        <f aca="false">IF($A2450="","",'3. Layout Parts'!$C2450)</f>
        <v/>
      </c>
      <c r="E2450" s="9" t="str">
        <f aca="false">IF($A2450="","",IFERROR(INDEX('2. Schematic Parts'!$B$2:$B$3001,MATCH($A2450,'2. Schematic Parts'!$A$2:$A$3001,0)),"NOT FOUND"))</f>
        <v/>
      </c>
      <c r="F2450" s="9" t="str">
        <f aca="false">IF($A2450="","",IFERROR(INDEX('2. Schematic Parts'!$C$2:$C$3001,MATCH($A2450,'2. Schematic Parts'!$A$2:$A$3001,0))&amp;"","NOT FOUND"))</f>
        <v/>
      </c>
      <c r="G2450" s="9" t="str">
        <f aca="false">IF($A2450="","",IFERROR(INDEX('2. Schematic Parts'!$D$2:$D$3001,MATCH($A2450,'2. Schematic Parts'!$A$2:$A$3001,0))&amp;"","NOT FOUND"))</f>
        <v/>
      </c>
      <c r="H2450" s="9" t="str">
        <f aca="false">IF($A2450="","",IF(COUNTIF('2. Schematic Parts'!$A$2:$A$3001,$A2450)=0,"NOT IN SCHEMATIC","OK"))</f>
        <v/>
      </c>
      <c r="I2450" s="9" t="str">
        <f aca="false">IF($A2450="","",IF($H2450="NOT IN SCHEMATIC","",IF(UPPER(TRIM($C2450))=UPPER(TRIM($E2450)),"OK","MISMATCH")))</f>
        <v/>
      </c>
      <c r="J2450" s="9" t="str">
        <f aca="false">IF($A2450="","",IF($H2450="NOT IN SCHEMATIC","",IF($F2450="","NO SCH DECAL",IF($D2450="","",IF(UPPER(TRIM($D2450))=UPPER(TRIM($F2450)),"OK","MISMATCH")))))</f>
        <v/>
      </c>
      <c r="K2450" s="16" t="str">
        <f aca="false">IF($A2450="","",SUMPRODUCT(--ISNUMBER(SEARCH(","&amp;TRIM($A2450)&amp;",",","&amp;SUBSTITUTE('1. Master BOM'!$D$2:$D$400," ","")&amp;","))))</f>
        <v/>
      </c>
      <c r="L2450" s="16" t="str">
        <f aca="false">IF($A2450="","",IF($K2450&lt;&gt;1,0,SUMPRODUCT(ISNUMBER(SEARCH(","&amp;TRIM($A2450)&amp;",",","&amp;SUBSTITUTE('1. Master BOM'!$D$2:$D$400," ","")&amp;","))*ROW('1. Master BOM'!$D$2:$D$400))))</f>
        <v/>
      </c>
      <c r="M2450" s="9" t="str">
        <f aca="false">IF($A2450="","",IF($K2450=0,"NOT IN BOM",IF($K2450&gt;1,"MULTIPLE BOM LINES","OK")))</f>
        <v/>
      </c>
      <c r="N2450" s="9" t="str">
        <f aca="false">IF($A2450="","",IF($L2450=0,"—",INDEX('1. Master BOM'!$A$1:$A$400,$L2450)))</f>
        <v/>
      </c>
      <c r="O2450" s="9" t="str">
        <f aca="false">IF($A2450="","",IF($L2450=0,"—",INDEX('1. Master BOM'!$B$1:$B$400,$L2450)))</f>
        <v/>
      </c>
      <c r="P2450" s="9" t="str">
        <f aca="false">IF($A2450="","",IF(OR($H2450="NOT IN SCHEMATIC",$O2450="—"),"",IF($G2450="","NO SCH PN",IF(UPPER(TRIM($G2450))=UPPER(TRIM($O2450)),"OK","MISMATCH"))))</f>
        <v/>
      </c>
      <c r="Q2450" s="9" t="str">
        <f aca="false">IF($A2450="","",IF($L2450=0,"—",INDEX('1. Master BOM'!$E$1:$E$400,$L2450)))</f>
        <v/>
      </c>
      <c r="R2450" s="9" t="str">
        <f aca="false">IF($A2450="","",IF($L2450=0,"—",IF(T(INDEX('1. Master BOM'!$F$1:$F$400,$L2450))="","(not set)",INDEX('1. Master BOM'!$F$1:$F$400,$L2450))))</f>
        <v/>
      </c>
      <c r="S2450" s="9" t="str">
        <f aca="false">IF($A2450="","",IF(OR($R2450="—",$R2450="(not set)",$D2450=""),"",IF(ISNUMBER(SEARCH(SUBSTITUTE(SUBSTITUTE(SUBSTITUTE($R2450,"-",""),"_","")," ",""),SUBSTITUTE(SUBSTITUTE(SUBSTITUTE($D2450,"-",""),"_","")," ",""))),"OK","CHECK")))</f>
        <v/>
      </c>
      <c r="T2450" s="9" t="str">
        <f aca="false">IF($A2450="","",IF(OR($H2450="NOT IN SCHEMATIC",$I2450="MISMATCH",$J2450="MISMATCH",$P2450="MISMATCH",$M2450&lt;&gt;"OK"),"REVIEW","OK"))</f>
        <v/>
      </c>
      <c r="U2450" s="14"/>
      <c r="V2450" s="14"/>
      <c r="W2450" s="17"/>
      <c r="X2450" s="14"/>
    </row>
    <row r="2451" customFormat="false" ht="15" hidden="false" customHeight="false" outlineLevel="0" collapsed="false">
      <c r="A2451" s="9" t="str">
        <f aca="false">IF('3. Layout Parts'!$A2451="","",TRIM('3. Layout Parts'!$A2451))</f>
        <v/>
      </c>
      <c r="B2451" s="9" t="str">
        <f aca="false">IF($A2451="","",'3. Layout Parts'!$D2451)</f>
        <v/>
      </c>
      <c r="C2451" s="9" t="str">
        <f aca="false">IF($A2451="","",'3. Layout Parts'!$B2451)</f>
        <v/>
      </c>
      <c r="D2451" s="9" t="str">
        <f aca="false">IF($A2451="","",'3. Layout Parts'!$C2451)</f>
        <v/>
      </c>
      <c r="E2451" s="9" t="str">
        <f aca="false">IF($A2451="","",IFERROR(INDEX('2. Schematic Parts'!$B$2:$B$3001,MATCH($A2451,'2. Schematic Parts'!$A$2:$A$3001,0)),"NOT FOUND"))</f>
        <v/>
      </c>
      <c r="F2451" s="9" t="str">
        <f aca="false">IF($A2451="","",IFERROR(INDEX('2. Schematic Parts'!$C$2:$C$3001,MATCH($A2451,'2. Schematic Parts'!$A$2:$A$3001,0))&amp;"","NOT FOUND"))</f>
        <v/>
      </c>
      <c r="G2451" s="9" t="str">
        <f aca="false">IF($A2451="","",IFERROR(INDEX('2. Schematic Parts'!$D$2:$D$3001,MATCH($A2451,'2. Schematic Parts'!$A$2:$A$3001,0))&amp;"","NOT FOUND"))</f>
        <v/>
      </c>
      <c r="H2451" s="9" t="str">
        <f aca="false">IF($A2451="","",IF(COUNTIF('2. Schematic Parts'!$A$2:$A$3001,$A2451)=0,"NOT IN SCHEMATIC","OK"))</f>
        <v/>
      </c>
      <c r="I2451" s="9" t="str">
        <f aca="false">IF($A2451="","",IF($H2451="NOT IN SCHEMATIC","",IF(UPPER(TRIM($C2451))=UPPER(TRIM($E2451)),"OK","MISMATCH")))</f>
        <v/>
      </c>
      <c r="J2451" s="9" t="str">
        <f aca="false">IF($A2451="","",IF($H2451="NOT IN SCHEMATIC","",IF($F2451="","NO SCH DECAL",IF($D2451="","",IF(UPPER(TRIM($D2451))=UPPER(TRIM($F2451)),"OK","MISMATCH")))))</f>
        <v/>
      </c>
      <c r="K2451" s="16" t="str">
        <f aca="false">IF($A2451="","",SUMPRODUCT(--ISNUMBER(SEARCH(","&amp;TRIM($A2451)&amp;",",","&amp;SUBSTITUTE('1. Master BOM'!$D$2:$D$400," ","")&amp;","))))</f>
        <v/>
      </c>
      <c r="L2451" s="16" t="str">
        <f aca="false">IF($A2451="","",IF($K2451&lt;&gt;1,0,SUMPRODUCT(ISNUMBER(SEARCH(","&amp;TRIM($A2451)&amp;",",","&amp;SUBSTITUTE('1. Master BOM'!$D$2:$D$400," ","")&amp;","))*ROW('1. Master BOM'!$D$2:$D$400))))</f>
        <v/>
      </c>
      <c r="M2451" s="9" t="str">
        <f aca="false">IF($A2451="","",IF($K2451=0,"NOT IN BOM",IF($K2451&gt;1,"MULTIPLE BOM LINES","OK")))</f>
        <v/>
      </c>
      <c r="N2451" s="9" t="str">
        <f aca="false">IF($A2451="","",IF($L2451=0,"—",INDEX('1. Master BOM'!$A$1:$A$400,$L2451)))</f>
        <v/>
      </c>
      <c r="O2451" s="9" t="str">
        <f aca="false">IF($A2451="","",IF($L2451=0,"—",INDEX('1. Master BOM'!$B$1:$B$400,$L2451)))</f>
        <v/>
      </c>
      <c r="P2451" s="9" t="str">
        <f aca="false">IF($A2451="","",IF(OR($H2451="NOT IN SCHEMATIC",$O2451="—"),"",IF($G2451="","NO SCH PN",IF(UPPER(TRIM($G2451))=UPPER(TRIM($O2451)),"OK","MISMATCH"))))</f>
        <v/>
      </c>
      <c r="Q2451" s="9" t="str">
        <f aca="false">IF($A2451="","",IF($L2451=0,"—",INDEX('1. Master BOM'!$E$1:$E$400,$L2451)))</f>
        <v/>
      </c>
      <c r="R2451" s="9" t="str">
        <f aca="false">IF($A2451="","",IF($L2451=0,"—",IF(T(INDEX('1. Master BOM'!$F$1:$F$400,$L2451))="","(not set)",INDEX('1. Master BOM'!$F$1:$F$400,$L2451))))</f>
        <v/>
      </c>
      <c r="S2451" s="9" t="str">
        <f aca="false">IF($A2451="","",IF(OR($R2451="—",$R2451="(not set)",$D2451=""),"",IF(ISNUMBER(SEARCH(SUBSTITUTE(SUBSTITUTE(SUBSTITUTE($R2451,"-",""),"_","")," ",""),SUBSTITUTE(SUBSTITUTE(SUBSTITUTE($D2451,"-",""),"_","")," ",""))),"OK","CHECK")))</f>
        <v/>
      </c>
      <c r="T2451" s="9" t="str">
        <f aca="false">IF($A2451="","",IF(OR($H2451="NOT IN SCHEMATIC",$I2451="MISMATCH",$J2451="MISMATCH",$P2451="MISMATCH",$M2451&lt;&gt;"OK"),"REVIEW","OK"))</f>
        <v/>
      </c>
      <c r="U2451" s="14"/>
      <c r="V2451" s="14"/>
      <c r="W2451" s="17"/>
      <c r="X2451" s="14"/>
    </row>
    <row r="2452" customFormat="false" ht="15" hidden="false" customHeight="false" outlineLevel="0" collapsed="false">
      <c r="A2452" s="9" t="str">
        <f aca="false">IF('3. Layout Parts'!$A2452="","",TRIM('3. Layout Parts'!$A2452))</f>
        <v/>
      </c>
      <c r="B2452" s="9" t="str">
        <f aca="false">IF($A2452="","",'3. Layout Parts'!$D2452)</f>
        <v/>
      </c>
      <c r="C2452" s="9" t="str">
        <f aca="false">IF($A2452="","",'3. Layout Parts'!$B2452)</f>
        <v/>
      </c>
      <c r="D2452" s="9" t="str">
        <f aca="false">IF($A2452="","",'3. Layout Parts'!$C2452)</f>
        <v/>
      </c>
      <c r="E2452" s="9" t="str">
        <f aca="false">IF($A2452="","",IFERROR(INDEX('2. Schematic Parts'!$B$2:$B$3001,MATCH($A2452,'2. Schematic Parts'!$A$2:$A$3001,0)),"NOT FOUND"))</f>
        <v/>
      </c>
      <c r="F2452" s="9" t="str">
        <f aca="false">IF($A2452="","",IFERROR(INDEX('2. Schematic Parts'!$C$2:$C$3001,MATCH($A2452,'2. Schematic Parts'!$A$2:$A$3001,0))&amp;"","NOT FOUND"))</f>
        <v/>
      </c>
      <c r="G2452" s="9" t="str">
        <f aca="false">IF($A2452="","",IFERROR(INDEX('2. Schematic Parts'!$D$2:$D$3001,MATCH($A2452,'2. Schematic Parts'!$A$2:$A$3001,0))&amp;"","NOT FOUND"))</f>
        <v/>
      </c>
      <c r="H2452" s="9" t="str">
        <f aca="false">IF($A2452="","",IF(COUNTIF('2. Schematic Parts'!$A$2:$A$3001,$A2452)=0,"NOT IN SCHEMATIC","OK"))</f>
        <v/>
      </c>
      <c r="I2452" s="9" t="str">
        <f aca="false">IF($A2452="","",IF($H2452="NOT IN SCHEMATIC","",IF(UPPER(TRIM($C2452))=UPPER(TRIM($E2452)),"OK","MISMATCH")))</f>
        <v/>
      </c>
      <c r="J2452" s="9" t="str">
        <f aca="false">IF($A2452="","",IF($H2452="NOT IN SCHEMATIC","",IF($F2452="","NO SCH DECAL",IF($D2452="","",IF(UPPER(TRIM($D2452))=UPPER(TRIM($F2452)),"OK","MISMATCH")))))</f>
        <v/>
      </c>
      <c r="K2452" s="16" t="str">
        <f aca="false">IF($A2452="","",SUMPRODUCT(--ISNUMBER(SEARCH(","&amp;TRIM($A2452)&amp;",",","&amp;SUBSTITUTE('1. Master BOM'!$D$2:$D$400," ","")&amp;","))))</f>
        <v/>
      </c>
      <c r="L2452" s="16" t="str">
        <f aca="false">IF($A2452="","",IF($K2452&lt;&gt;1,0,SUMPRODUCT(ISNUMBER(SEARCH(","&amp;TRIM($A2452)&amp;",",","&amp;SUBSTITUTE('1. Master BOM'!$D$2:$D$400," ","")&amp;","))*ROW('1. Master BOM'!$D$2:$D$400))))</f>
        <v/>
      </c>
      <c r="M2452" s="9" t="str">
        <f aca="false">IF($A2452="","",IF($K2452=0,"NOT IN BOM",IF($K2452&gt;1,"MULTIPLE BOM LINES","OK")))</f>
        <v/>
      </c>
      <c r="N2452" s="9" t="str">
        <f aca="false">IF($A2452="","",IF($L2452=0,"—",INDEX('1. Master BOM'!$A$1:$A$400,$L2452)))</f>
        <v/>
      </c>
      <c r="O2452" s="9" t="str">
        <f aca="false">IF($A2452="","",IF($L2452=0,"—",INDEX('1. Master BOM'!$B$1:$B$400,$L2452)))</f>
        <v/>
      </c>
      <c r="P2452" s="9" t="str">
        <f aca="false">IF($A2452="","",IF(OR($H2452="NOT IN SCHEMATIC",$O2452="—"),"",IF($G2452="","NO SCH PN",IF(UPPER(TRIM($G2452))=UPPER(TRIM($O2452)),"OK","MISMATCH"))))</f>
        <v/>
      </c>
      <c r="Q2452" s="9" t="str">
        <f aca="false">IF($A2452="","",IF($L2452=0,"—",INDEX('1. Master BOM'!$E$1:$E$400,$L2452)))</f>
        <v/>
      </c>
      <c r="R2452" s="9" t="str">
        <f aca="false">IF($A2452="","",IF($L2452=0,"—",IF(T(INDEX('1. Master BOM'!$F$1:$F$400,$L2452))="","(not set)",INDEX('1. Master BOM'!$F$1:$F$400,$L2452))))</f>
        <v/>
      </c>
      <c r="S2452" s="9" t="str">
        <f aca="false">IF($A2452="","",IF(OR($R2452="—",$R2452="(not set)",$D2452=""),"",IF(ISNUMBER(SEARCH(SUBSTITUTE(SUBSTITUTE(SUBSTITUTE($R2452,"-",""),"_","")," ",""),SUBSTITUTE(SUBSTITUTE(SUBSTITUTE($D2452,"-",""),"_","")," ",""))),"OK","CHECK")))</f>
        <v/>
      </c>
      <c r="T2452" s="9" t="str">
        <f aca="false">IF($A2452="","",IF(OR($H2452="NOT IN SCHEMATIC",$I2452="MISMATCH",$J2452="MISMATCH",$P2452="MISMATCH",$M2452&lt;&gt;"OK"),"REVIEW","OK"))</f>
        <v/>
      </c>
      <c r="U2452" s="14"/>
      <c r="V2452" s="14"/>
      <c r="W2452" s="17"/>
      <c r="X2452" s="14"/>
    </row>
    <row r="2453" customFormat="false" ht="15" hidden="false" customHeight="false" outlineLevel="0" collapsed="false">
      <c r="A2453" s="9" t="str">
        <f aca="false">IF('3. Layout Parts'!$A2453="","",TRIM('3. Layout Parts'!$A2453))</f>
        <v/>
      </c>
      <c r="B2453" s="9" t="str">
        <f aca="false">IF($A2453="","",'3. Layout Parts'!$D2453)</f>
        <v/>
      </c>
      <c r="C2453" s="9" t="str">
        <f aca="false">IF($A2453="","",'3. Layout Parts'!$B2453)</f>
        <v/>
      </c>
      <c r="D2453" s="9" t="str">
        <f aca="false">IF($A2453="","",'3. Layout Parts'!$C2453)</f>
        <v/>
      </c>
      <c r="E2453" s="9" t="str">
        <f aca="false">IF($A2453="","",IFERROR(INDEX('2. Schematic Parts'!$B$2:$B$3001,MATCH($A2453,'2. Schematic Parts'!$A$2:$A$3001,0)),"NOT FOUND"))</f>
        <v/>
      </c>
      <c r="F2453" s="9" t="str">
        <f aca="false">IF($A2453="","",IFERROR(INDEX('2. Schematic Parts'!$C$2:$C$3001,MATCH($A2453,'2. Schematic Parts'!$A$2:$A$3001,0))&amp;"","NOT FOUND"))</f>
        <v/>
      </c>
      <c r="G2453" s="9" t="str">
        <f aca="false">IF($A2453="","",IFERROR(INDEX('2. Schematic Parts'!$D$2:$D$3001,MATCH($A2453,'2. Schematic Parts'!$A$2:$A$3001,0))&amp;"","NOT FOUND"))</f>
        <v/>
      </c>
      <c r="H2453" s="9" t="str">
        <f aca="false">IF($A2453="","",IF(COUNTIF('2. Schematic Parts'!$A$2:$A$3001,$A2453)=0,"NOT IN SCHEMATIC","OK"))</f>
        <v/>
      </c>
      <c r="I2453" s="9" t="str">
        <f aca="false">IF($A2453="","",IF($H2453="NOT IN SCHEMATIC","",IF(UPPER(TRIM($C2453))=UPPER(TRIM($E2453)),"OK","MISMATCH")))</f>
        <v/>
      </c>
      <c r="J2453" s="9" t="str">
        <f aca="false">IF($A2453="","",IF($H2453="NOT IN SCHEMATIC","",IF($F2453="","NO SCH DECAL",IF($D2453="","",IF(UPPER(TRIM($D2453))=UPPER(TRIM($F2453)),"OK","MISMATCH")))))</f>
        <v/>
      </c>
      <c r="K2453" s="16" t="str">
        <f aca="false">IF($A2453="","",SUMPRODUCT(--ISNUMBER(SEARCH(","&amp;TRIM($A2453)&amp;",",","&amp;SUBSTITUTE('1. Master BOM'!$D$2:$D$400," ","")&amp;","))))</f>
        <v/>
      </c>
      <c r="L2453" s="16" t="str">
        <f aca="false">IF($A2453="","",IF($K2453&lt;&gt;1,0,SUMPRODUCT(ISNUMBER(SEARCH(","&amp;TRIM($A2453)&amp;",",","&amp;SUBSTITUTE('1. Master BOM'!$D$2:$D$400," ","")&amp;","))*ROW('1. Master BOM'!$D$2:$D$400))))</f>
        <v/>
      </c>
      <c r="M2453" s="9" t="str">
        <f aca="false">IF($A2453="","",IF($K2453=0,"NOT IN BOM",IF($K2453&gt;1,"MULTIPLE BOM LINES","OK")))</f>
        <v/>
      </c>
      <c r="N2453" s="9" t="str">
        <f aca="false">IF($A2453="","",IF($L2453=0,"—",INDEX('1. Master BOM'!$A$1:$A$400,$L2453)))</f>
        <v/>
      </c>
      <c r="O2453" s="9" t="str">
        <f aca="false">IF($A2453="","",IF($L2453=0,"—",INDEX('1. Master BOM'!$B$1:$B$400,$L2453)))</f>
        <v/>
      </c>
      <c r="P2453" s="9" t="str">
        <f aca="false">IF($A2453="","",IF(OR($H2453="NOT IN SCHEMATIC",$O2453="—"),"",IF($G2453="","NO SCH PN",IF(UPPER(TRIM($G2453))=UPPER(TRIM($O2453)),"OK","MISMATCH"))))</f>
        <v/>
      </c>
      <c r="Q2453" s="9" t="str">
        <f aca="false">IF($A2453="","",IF($L2453=0,"—",INDEX('1. Master BOM'!$E$1:$E$400,$L2453)))</f>
        <v/>
      </c>
      <c r="R2453" s="9" t="str">
        <f aca="false">IF($A2453="","",IF($L2453=0,"—",IF(T(INDEX('1. Master BOM'!$F$1:$F$400,$L2453))="","(not set)",INDEX('1. Master BOM'!$F$1:$F$400,$L2453))))</f>
        <v/>
      </c>
      <c r="S2453" s="9" t="str">
        <f aca="false">IF($A2453="","",IF(OR($R2453="—",$R2453="(not set)",$D2453=""),"",IF(ISNUMBER(SEARCH(SUBSTITUTE(SUBSTITUTE(SUBSTITUTE($R2453,"-",""),"_","")," ",""),SUBSTITUTE(SUBSTITUTE(SUBSTITUTE($D2453,"-",""),"_","")," ",""))),"OK","CHECK")))</f>
        <v/>
      </c>
      <c r="T2453" s="9" t="str">
        <f aca="false">IF($A2453="","",IF(OR($H2453="NOT IN SCHEMATIC",$I2453="MISMATCH",$J2453="MISMATCH",$P2453="MISMATCH",$M2453&lt;&gt;"OK"),"REVIEW","OK"))</f>
        <v/>
      </c>
      <c r="U2453" s="14"/>
      <c r="V2453" s="14"/>
      <c r="W2453" s="17"/>
      <c r="X2453" s="14"/>
    </row>
    <row r="2454" customFormat="false" ht="15" hidden="false" customHeight="false" outlineLevel="0" collapsed="false">
      <c r="A2454" s="9" t="str">
        <f aca="false">IF('3. Layout Parts'!$A2454="","",TRIM('3. Layout Parts'!$A2454))</f>
        <v/>
      </c>
      <c r="B2454" s="9" t="str">
        <f aca="false">IF($A2454="","",'3. Layout Parts'!$D2454)</f>
        <v/>
      </c>
      <c r="C2454" s="9" t="str">
        <f aca="false">IF($A2454="","",'3. Layout Parts'!$B2454)</f>
        <v/>
      </c>
      <c r="D2454" s="9" t="str">
        <f aca="false">IF($A2454="","",'3. Layout Parts'!$C2454)</f>
        <v/>
      </c>
      <c r="E2454" s="9" t="str">
        <f aca="false">IF($A2454="","",IFERROR(INDEX('2. Schematic Parts'!$B$2:$B$3001,MATCH($A2454,'2. Schematic Parts'!$A$2:$A$3001,0)),"NOT FOUND"))</f>
        <v/>
      </c>
      <c r="F2454" s="9" t="str">
        <f aca="false">IF($A2454="","",IFERROR(INDEX('2. Schematic Parts'!$C$2:$C$3001,MATCH($A2454,'2. Schematic Parts'!$A$2:$A$3001,0))&amp;"","NOT FOUND"))</f>
        <v/>
      </c>
      <c r="G2454" s="9" t="str">
        <f aca="false">IF($A2454="","",IFERROR(INDEX('2. Schematic Parts'!$D$2:$D$3001,MATCH($A2454,'2. Schematic Parts'!$A$2:$A$3001,0))&amp;"","NOT FOUND"))</f>
        <v/>
      </c>
      <c r="H2454" s="9" t="str">
        <f aca="false">IF($A2454="","",IF(COUNTIF('2. Schematic Parts'!$A$2:$A$3001,$A2454)=0,"NOT IN SCHEMATIC","OK"))</f>
        <v/>
      </c>
      <c r="I2454" s="9" t="str">
        <f aca="false">IF($A2454="","",IF($H2454="NOT IN SCHEMATIC","",IF(UPPER(TRIM($C2454))=UPPER(TRIM($E2454)),"OK","MISMATCH")))</f>
        <v/>
      </c>
      <c r="J2454" s="9" t="str">
        <f aca="false">IF($A2454="","",IF($H2454="NOT IN SCHEMATIC","",IF($F2454="","NO SCH DECAL",IF($D2454="","",IF(UPPER(TRIM($D2454))=UPPER(TRIM($F2454)),"OK","MISMATCH")))))</f>
        <v/>
      </c>
      <c r="K2454" s="16" t="str">
        <f aca="false">IF($A2454="","",SUMPRODUCT(--ISNUMBER(SEARCH(","&amp;TRIM($A2454)&amp;",",","&amp;SUBSTITUTE('1. Master BOM'!$D$2:$D$400," ","")&amp;","))))</f>
        <v/>
      </c>
      <c r="L2454" s="16" t="str">
        <f aca="false">IF($A2454="","",IF($K2454&lt;&gt;1,0,SUMPRODUCT(ISNUMBER(SEARCH(","&amp;TRIM($A2454)&amp;",",","&amp;SUBSTITUTE('1. Master BOM'!$D$2:$D$400," ","")&amp;","))*ROW('1. Master BOM'!$D$2:$D$400))))</f>
        <v/>
      </c>
      <c r="M2454" s="9" t="str">
        <f aca="false">IF($A2454="","",IF($K2454=0,"NOT IN BOM",IF($K2454&gt;1,"MULTIPLE BOM LINES","OK")))</f>
        <v/>
      </c>
      <c r="N2454" s="9" t="str">
        <f aca="false">IF($A2454="","",IF($L2454=0,"—",INDEX('1. Master BOM'!$A$1:$A$400,$L2454)))</f>
        <v/>
      </c>
      <c r="O2454" s="9" t="str">
        <f aca="false">IF($A2454="","",IF($L2454=0,"—",INDEX('1. Master BOM'!$B$1:$B$400,$L2454)))</f>
        <v/>
      </c>
      <c r="P2454" s="9" t="str">
        <f aca="false">IF($A2454="","",IF(OR($H2454="NOT IN SCHEMATIC",$O2454="—"),"",IF($G2454="","NO SCH PN",IF(UPPER(TRIM($G2454))=UPPER(TRIM($O2454)),"OK","MISMATCH"))))</f>
        <v/>
      </c>
      <c r="Q2454" s="9" t="str">
        <f aca="false">IF($A2454="","",IF($L2454=0,"—",INDEX('1. Master BOM'!$E$1:$E$400,$L2454)))</f>
        <v/>
      </c>
      <c r="R2454" s="9" t="str">
        <f aca="false">IF($A2454="","",IF($L2454=0,"—",IF(T(INDEX('1. Master BOM'!$F$1:$F$400,$L2454))="","(not set)",INDEX('1. Master BOM'!$F$1:$F$400,$L2454))))</f>
        <v/>
      </c>
      <c r="S2454" s="9" t="str">
        <f aca="false">IF($A2454="","",IF(OR($R2454="—",$R2454="(not set)",$D2454=""),"",IF(ISNUMBER(SEARCH(SUBSTITUTE(SUBSTITUTE(SUBSTITUTE($R2454,"-",""),"_","")," ",""),SUBSTITUTE(SUBSTITUTE(SUBSTITUTE($D2454,"-",""),"_","")," ",""))),"OK","CHECK")))</f>
        <v/>
      </c>
      <c r="T2454" s="9" t="str">
        <f aca="false">IF($A2454="","",IF(OR($H2454="NOT IN SCHEMATIC",$I2454="MISMATCH",$J2454="MISMATCH",$P2454="MISMATCH",$M2454&lt;&gt;"OK"),"REVIEW","OK"))</f>
        <v/>
      </c>
      <c r="U2454" s="14"/>
      <c r="V2454" s="14"/>
      <c r="W2454" s="17"/>
      <c r="X2454" s="14"/>
    </row>
    <row r="2455" customFormat="false" ht="15" hidden="false" customHeight="false" outlineLevel="0" collapsed="false">
      <c r="A2455" s="9" t="str">
        <f aca="false">IF('3. Layout Parts'!$A2455="","",TRIM('3. Layout Parts'!$A2455))</f>
        <v/>
      </c>
      <c r="B2455" s="9" t="str">
        <f aca="false">IF($A2455="","",'3. Layout Parts'!$D2455)</f>
        <v/>
      </c>
      <c r="C2455" s="9" t="str">
        <f aca="false">IF($A2455="","",'3. Layout Parts'!$B2455)</f>
        <v/>
      </c>
      <c r="D2455" s="9" t="str">
        <f aca="false">IF($A2455="","",'3. Layout Parts'!$C2455)</f>
        <v/>
      </c>
      <c r="E2455" s="9" t="str">
        <f aca="false">IF($A2455="","",IFERROR(INDEX('2. Schematic Parts'!$B$2:$B$3001,MATCH($A2455,'2. Schematic Parts'!$A$2:$A$3001,0)),"NOT FOUND"))</f>
        <v/>
      </c>
      <c r="F2455" s="9" t="str">
        <f aca="false">IF($A2455="","",IFERROR(INDEX('2. Schematic Parts'!$C$2:$C$3001,MATCH($A2455,'2. Schematic Parts'!$A$2:$A$3001,0))&amp;"","NOT FOUND"))</f>
        <v/>
      </c>
      <c r="G2455" s="9" t="str">
        <f aca="false">IF($A2455="","",IFERROR(INDEX('2. Schematic Parts'!$D$2:$D$3001,MATCH($A2455,'2. Schematic Parts'!$A$2:$A$3001,0))&amp;"","NOT FOUND"))</f>
        <v/>
      </c>
      <c r="H2455" s="9" t="str">
        <f aca="false">IF($A2455="","",IF(COUNTIF('2. Schematic Parts'!$A$2:$A$3001,$A2455)=0,"NOT IN SCHEMATIC","OK"))</f>
        <v/>
      </c>
      <c r="I2455" s="9" t="str">
        <f aca="false">IF($A2455="","",IF($H2455="NOT IN SCHEMATIC","",IF(UPPER(TRIM($C2455))=UPPER(TRIM($E2455)),"OK","MISMATCH")))</f>
        <v/>
      </c>
      <c r="J2455" s="9" t="str">
        <f aca="false">IF($A2455="","",IF($H2455="NOT IN SCHEMATIC","",IF($F2455="","NO SCH DECAL",IF($D2455="","",IF(UPPER(TRIM($D2455))=UPPER(TRIM($F2455)),"OK","MISMATCH")))))</f>
        <v/>
      </c>
      <c r="K2455" s="16" t="str">
        <f aca="false">IF($A2455="","",SUMPRODUCT(--ISNUMBER(SEARCH(","&amp;TRIM($A2455)&amp;",",","&amp;SUBSTITUTE('1. Master BOM'!$D$2:$D$400," ","")&amp;","))))</f>
        <v/>
      </c>
      <c r="L2455" s="16" t="str">
        <f aca="false">IF($A2455="","",IF($K2455&lt;&gt;1,0,SUMPRODUCT(ISNUMBER(SEARCH(","&amp;TRIM($A2455)&amp;",",","&amp;SUBSTITUTE('1. Master BOM'!$D$2:$D$400," ","")&amp;","))*ROW('1. Master BOM'!$D$2:$D$400))))</f>
        <v/>
      </c>
      <c r="M2455" s="9" t="str">
        <f aca="false">IF($A2455="","",IF($K2455=0,"NOT IN BOM",IF($K2455&gt;1,"MULTIPLE BOM LINES","OK")))</f>
        <v/>
      </c>
      <c r="N2455" s="9" t="str">
        <f aca="false">IF($A2455="","",IF($L2455=0,"—",INDEX('1. Master BOM'!$A$1:$A$400,$L2455)))</f>
        <v/>
      </c>
      <c r="O2455" s="9" t="str">
        <f aca="false">IF($A2455="","",IF($L2455=0,"—",INDEX('1. Master BOM'!$B$1:$B$400,$L2455)))</f>
        <v/>
      </c>
      <c r="P2455" s="9" t="str">
        <f aca="false">IF($A2455="","",IF(OR($H2455="NOT IN SCHEMATIC",$O2455="—"),"",IF($G2455="","NO SCH PN",IF(UPPER(TRIM($G2455))=UPPER(TRIM($O2455)),"OK","MISMATCH"))))</f>
        <v/>
      </c>
      <c r="Q2455" s="9" t="str">
        <f aca="false">IF($A2455="","",IF($L2455=0,"—",INDEX('1. Master BOM'!$E$1:$E$400,$L2455)))</f>
        <v/>
      </c>
      <c r="R2455" s="9" t="str">
        <f aca="false">IF($A2455="","",IF($L2455=0,"—",IF(T(INDEX('1. Master BOM'!$F$1:$F$400,$L2455))="","(not set)",INDEX('1. Master BOM'!$F$1:$F$400,$L2455))))</f>
        <v/>
      </c>
      <c r="S2455" s="9" t="str">
        <f aca="false">IF($A2455="","",IF(OR($R2455="—",$R2455="(not set)",$D2455=""),"",IF(ISNUMBER(SEARCH(SUBSTITUTE(SUBSTITUTE(SUBSTITUTE($R2455,"-",""),"_","")," ",""),SUBSTITUTE(SUBSTITUTE(SUBSTITUTE($D2455,"-",""),"_","")," ",""))),"OK","CHECK")))</f>
        <v/>
      </c>
      <c r="T2455" s="9" t="str">
        <f aca="false">IF($A2455="","",IF(OR($H2455="NOT IN SCHEMATIC",$I2455="MISMATCH",$J2455="MISMATCH",$P2455="MISMATCH",$M2455&lt;&gt;"OK"),"REVIEW","OK"))</f>
        <v/>
      </c>
      <c r="U2455" s="14"/>
      <c r="V2455" s="14"/>
      <c r="W2455" s="17"/>
      <c r="X2455" s="14"/>
    </row>
    <row r="2456" customFormat="false" ht="15" hidden="false" customHeight="false" outlineLevel="0" collapsed="false">
      <c r="A2456" s="9" t="str">
        <f aca="false">IF('3. Layout Parts'!$A2456="","",TRIM('3. Layout Parts'!$A2456))</f>
        <v/>
      </c>
      <c r="B2456" s="9" t="str">
        <f aca="false">IF($A2456="","",'3. Layout Parts'!$D2456)</f>
        <v/>
      </c>
      <c r="C2456" s="9" t="str">
        <f aca="false">IF($A2456="","",'3. Layout Parts'!$B2456)</f>
        <v/>
      </c>
      <c r="D2456" s="9" t="str">
        <f aca="false">IF($A2456="","",'3. Layout Parts'!$C2456)</f>
        <v/>
      </c>
      <c r="E2456" s="9" t="str">
        <f aca="false">IF($A2456="","",IFERROR(INDEX('2. Schematic Parts'!$B$2:$B$3001,MATCH($A2456,'2. Schematic Parts'!$A$2:$A$3001,0)),"NOT FOUND"))</f>
        <v/>
      </c>
      <c r="F2456" s="9" t="str">
        <f aca="false">IF($A2456="","",IFERROR(INDEX('2. Schematic Parts'!$C$2:$C$3001,MATCH($A2456,'2. Schematic Parts'!$A$2:$A$3001,0))&amp;"","NOT FOUND"))</f>
        <v/>
      </c>
      <c r="G2456" s="9" t="str">
        <f aca="false">IF($A2456="","",IFERROR(INDEX('2. Schematic Parts'!$D$2:$D$3001,MATCH($A2456,'2. Schematic Parts'!$A$2:$A$3001,0))&amp;"","NOT FOUND"))</f>
        <v/>
      </c>
      <c r="H2456" s="9" t="str">
        <f aca="false">IF($A2456="","",IF(COUNTIF('2. Schematic Parts'!$A$2:$A$3001,$A2456)=0,"NOT IN SCHEMATIC","OK"))</f>
        <v/>
      </c>
      <c r="I2456" s="9" t="str">
        <f aca="false">IF($A2456="","",IF($H2456="NOT IN SCHEMATIC","",IF(UPPER(TRIM($C2456))=UPPER(TRIM($E2456)),"OK","MISMATCH")))</f>
        <v/>
      </c>
      <c r="J2456" s="9" t="str">
        <f aca="false">IF($A2456="","",IF($H2456="NOT IN SCHEMATIC","",IF($F2456="","NO SCH DECAL",IF($D2456="","",IF(UPPER(TRIM($D2456))=UPPER(TRIM($F2456)),"OK","MISMATCH")))))</f>
        <v/>
      </c>
      <c r="K2456" s="16" t="str">
        <f aca="false">IF($A2456="","",SUMPRODUCT(--ISNUMBER(SEARCH(","&amp;TRIM($A2456)&amp;",",","&amp;SUBSTITUTE('1. Master BOM'!$D$2:$D$400," ","")&amp;","))))</f>
        <v/>
      </c>
      <c r="L2456" s="16" t="str">
        <f aca="false">IF($A2456="","",IF($K2456&lt;&gt;1,0,SUMPRODUCT(ISNUMBER(SEARCH(","&amp;TRIM($A2456)&amp;",",","&amp;SUBSTITUTE('1. Master BOM'!$D$2:$D$400," ","")&amp;","))*ROW('1. Master BOM'!$D$2:$D$400))))</f>
        <v/>
      </c>
      <c r="M2456" s="9" t="str">
        <f aca="false">IF($A2456="","",IF($K2456=0,"NOT IN BOM",IF($K2456&gt;1,"MULTIPLE BOM LINES","OK")))</f>
        <v/>
      </c>
      <c r="N2456" s="9" t="str">
        <f aca="false">IF($A2456="","",IF($L2456=0,"—",INDEX('1. Master BOM'!$A$1:$A$400,$L2456)))</f>
        <v/>
      </c>
      <c r="O2456" s="9" t="str">
        <f aca="false">IF($A2456="","",IF($L2456=0,"—",INDEX('1. Master BOM'!$B$1:$B$400,$L2456)))</f>
        <v/>
      </c>
      <c r="P2456" s="9" t="str">
        <f aca="false">IF($A2456="","",IF(OR($H2456="NOT IN SCHEMATIC",$O2456="—"),"",IF($G2456="","NO SCH PN",IF(UPPER(TRIM($G2456))=UPPER(TRIM($O2456)),"OK","MISMATCH"))))</f>
        <v/>
      </c>
      <c r="Q2456" s="9" t="str">
        <f aca="false">IF($A2456="","",IF($L2456=0,"—",INDEX('1. Master BOM'!$E$1:$E$400,$L2456)))</f>
        <v/>
      </c>
      <c r="R2456" s="9" t="str">
        <f aca="false">IF($A2456="","",IF($L2456=0,"—",IF(T(INDEX('1. Master BOM'!$F$1:$F$400,$L2456))="","(not set)",INDEX('1. Master BOM'!$F$1:$F$400,$L2456))))</f>
        <v/>
      </c>
      <c r="S2456" s="9" t="str">
        <f aca="false">IF($A2456="","",IF(OR($R2456="—",$R2456="(not set)",$D2456=""),"",IF(ISNUMBER(SEARCH(SUBSTITUTE(SUBSTITUTE(SUBSTITUTE($R2456,"-",""),"_","")," ",""),SUBSTITUTE(SUBSTITUTE(SUBSTITUTE($D2456,"-",""),"_","")," ",""))),"OK","CHECK")))</f>
        <v/>
      </c>
      <c r="T2456" s="9" t="str">
        <f aca="false">IF($A2456="","",IF(OR($H2456="NOT IN SCHEMATIC",$I2456="MISMATCH",$J2456="MISMATCH",$P2456="MISMATCH",$M2456&lt;&gt;"OK"),"REVIEW","OK"))</f>
        <v/>
      </c>
      <c r="U2456" s="14"/>
      <c r="V2456" s="14"/>
      <c r="W2456" s="17"/>
      <c r="X2456" s="14"/>
    </row>
    <row r="2457" customFormat="false" ht="15" hidden="false" customHeight="false" outlineLevel="0" collapsed="false">
      <c r="A2457" s="9" t="str">
        <f aca="false">IF('3. Layout Parts'!$A2457="","",TRIM('3. Layout Parts'!$A2457))</f>
        <v/>
      </c>
      <c r="B2457" s="9" t="str">
        <f aca="false">IF($A2457="","",'3. Layout Parts'!$D2457)</f>
        <v/>
      </c>
      <c r="C2457" s="9" t="str">
        <f aca="false">IF($A2457="","",'3. Layout Parts'!$B2457)</f>
        <v/>
      </c>
      <c r="D2457" s="9" t="str">
        <f aca="false">IF($A2457="","",'3. Layout Parts'!$C2457)</f>
        <v/>
      </c>
      <c r="E2457" s="9" t="str">
        <f aca="false">IF($A2457="","",IFERROR(INDEX('2. Schematic Parts'!$B$2:$B$3001,MATCH($A2457,'2. Schematic Parts'!$A$2:$A$3001,0)),"NOT FOUND"))</f>
        <v/>
      </c>
      <c r="F2457" s="9" t="str">
        <f aca="false">IF($A2457="","",IFERROR(INDEX('2. Schematic Parts'!$C$2:$C$3001,MATCH($A2457,'2. Schematic Parts'!$A$2:$A$3001,0))&amp;"","NOT FOUND"))</f>
        <v/>
      </c>
      <c r="G2457" s="9" t="str">
        <f aca="false">IF($A2457="","",IFERROR(INDEX('2. Schematic Parts'!$D$2:$D$3001,MATCH($A2457,'2. Schematic Parts'!$A$2:$A$3001,0))&amp;"","NOT FOUND"))</f>
        <v/>
      </c>
      <c r="H2457" s="9" t="str">
        <f aca="false">IF($A2457="","",IF(COUNTIF('2. Schematic Parts'!$A$2:$A$3001,$A2457)=0,"NOT IN SCHEMATIC","OK"))</f>
        <v/>
      </c>
      <c r="I2457" s="9" t="str">
        <f aca="false">IF($A2457="","",IF($H2457="NOT IN SCHEMATIC","",IF(UPPER(TRIM($C2457))=UPPER(TRIM($E2457)),"OK","MISMATCH")))</f>
        <v/>
      </c>
      <c r="J2457" s="9" t="str">
        <f aca="false">IF($A2457="","",IF($H2457="NOT IN SCHEMATIC","",IF($F2457="","NO SCH DECAL",IF($D2457="","",IF(UPPER(TRIM($D2457))=UPPER(TRIM($F2457)),"OK","MISMATCH")))))</f>
        <v/>
      </c>
      <c r="K2457" s="16" t="str">
        <f aca="false">IF($A2457="","",SUMPRODUCT(--ISNUMBER(SEARCH(","&amp;TRIM($A2457)&amp;",",","&amp;SUBSTITUTE('1. Master BOM'!$D$2:$D$400," ","")&amp;","))))</f>
        <v/>
      </c>
      <c r="L2457" s="16" t="str">
        <f aca="false">IF($A2457="","",IF($K2457&lt;&gt;1,0,SUMPRODUCT(ISNUMBER(SEARCH(","&amp;TRIM($A2457)&amp;",",","&amp;SUBSTITUTE('1. Master BOM'!$D$2:$D$400," ","")&amp;","))*ROW('1. Master BOM'!$D$2:$D$400))))</f>
        <v/>
      </c>
      <c r="M2457" s="9" t="str">
        <f aca="false">IF($A2457="","",IF($K2457=0,"NOT IN BOM",IF($K2457&gt;1,"MULTIPLE BOM LINES","OK")))</f>
        <v/>
      </c>
      <c r="N2457" s="9" t="str">
        <f aca="false">IF($A2457="","",IF($L2457=0,"—",INDEX('1. Master BOM'!$A$1:$A$400,$L2457)))</f>
        <v/>
      </c>
      <c r="O2457" s="9" t="str">
        <f aca="false">IF($A2457="","",IF($L2457=0,"—",INDEX('1. Master BOM'!$B$1:$B$400,$L2457)))</f>
        <v/>
      </c>
      <c r="P2457" s="9" t="str">
        <f aca="false">IF($A2457="","",IF(OR($H2457="NOT IN SCHEMATIC",$O2457="—"),"",IF($G2457="","NO SCH PN",IF(UPPER(TRIM($G2457))=UPPER(TRIM($O2457)),"OK","MISMATCH"))))</f>
        <v/>
      </c>
      <c r="Q2457" s="9" t="str">
        <f aca="false">IF($A2457="","",IF($L2457=0,"—",INDEX('1. Master BOM'!$E$1:$E$400,$L2457)))</f>
        <v/>
      </c>
      <c r="R2457" s="9" t="str">
        <f aca="false">IF($A2457="","",IF($L2457=0,"—",IF(T(INDEX('1. Master BOM'!$F$1:$F$400,$L2457))="","(not set)",INDEX('1. Master BOM'!$F$1:$F$400,$L2457))))</f>
        <v/>
      </c>
      <c r="S2457" s="9" t="str">
        <f aca="false">IF($A2457="","",IF(OR($R2457="—",$R2457="(not set)",$D2457=""),"",IF(ISNUMBER(SEARCH(SUBSTITUTE(SUBSTITUTE(SUBSTITUTE($R2457,"-",""),"_","")," ",""),SUBSTITUTE(SUBSTITUTE(SUBSTITUTE($D2457,"-",""),"_","")," ",""))),"OK","CHECK")))</f>
        <v/>
      </c>
      <c r="T2457" s="9" t="str">
        <f aca="false">IF($A2457="","",IF(OR($H2457="NOT IN SCHEMATIC",$I2457="MISMATCH",$J2457="MISMATCH",$P2457="MISMATCH",$M2457&lt;&gt;"OK"),"REVIEW","OK"))</f>
        <v/>
      </c>
      <c r="U2457" s="14"/>
      <c r="V2457" s="14"/>
      <c r="W2457" s="17"/>
      <c r="X2457" s="14"/>
    </row>
    <row r="2458" customFormat="false" ht="15" hidden="false" customHeight="false" outlineLevel="0" collapsed="false">
      <c r="A2458" s="9" t="str">
        <f aca="false">IF('3. Layout Parts'!$A2458="","",TRIM('3. Layout Parts'!$A2458))</f>
        <v/>
      </c>
      <c r="B2458" s="9" t="str">
        <f aca="false">IF($A2458="","",'3. Layout Parts'!$D2458)</f>
        <v/>
      </c>
      <c r="C2458" s="9" t="str">
        <f aca="false">IF($A2458="","",'3. Layout Parts'!$B2458)</f>
        <v/>
      </c>
      <c r="D2458" s="9" t="str">
        <f aca="false">IF($A2458="","",'3. Layout Parts'!$C2458)</f>
        <v/>
      </c>
      <c r="E2458" s="9" t="str">
        <f aca="false">IF($A2458="","",IFERROR(INDEX('2. Schematic Parts'!$B$2:$B$3001,MATCH($A2458,'2. Schematic Parts'!$A$2:$A$3001,0)),"NOT FOUND"))</f>
        <v/>
      </c>
      <c r="F2458" s="9" t="str">
        <f aca="false">IF($A2458="","",IFERROR(INDEX('2. Schematic Parts'!$C$2:$C$3001,MATCH($A2458,'2. Schematic Parts'!$A$2:$A$3001,0))&amp;"","NOT FOUND"))</f>
        <v/>
      </c>
      <c r="G2458" s="9" t="str">
        <f aca="false">IF($A2458="","",IFERROR(INDEX('2. Schematic Parts'!$D$2:$D$3001,MATCH($A2458,'2. Schematic Parts'!$A$2:$A$3001,0))&amp;"","NOT FOUND"))</f>
        <v/>
      </c>
      <c r="H2458" s="9" t="str">
        <f aca="false">IF($A2458="","",IF(COUNTIF('2. Schematic Parts'!$A$2:$A$3001,$A2458)=0,"NOT IN SCHEMATIC","OK"))</f>
        <v/>
      </c>
      <c r="I2458" s="9" t="str">
        <f aca="false">IF($A2458="","",IF($H2458="NOT IN SCHEMATIC","",IF(UPPER(TRIM($C2458))=UPPER(TRIM($E2458)),"OK","MISMATCH")))</f>
        <v/>
      </c>
      <c r="J2458" s="9" t="str">
        <f aca="false">IF($A2458="","",IF($H2458="NOT IN SCHEMATIC","",IF($F2458="","NO SCH DECAL",IF($D2458="","",IF(UPPER(TRIM($D2458))=UPPER(TRIM($F2458)),"OK","MISMATCH")))))</f>
        <v/>
      </c>
      <c r="K2458" s="16" t="str">
        <f aca="false">IF($A2458="","",SUMPRODUCT(--ISNUMBER(SEARCH(","&amp;TRIM($A2458)&amp;",",","&amp;SUBSTITUTE('1. Master BOM'!$D$2:$D$400," ","")&amp;","))))</f>
        <v/>
      </c>
      <c r="L2458" s="16" t="str">
        <f aca="false">IF($A2458="","",IF($K2458&lt;&gt;1,0,SUMPRODUCT(ISNUMBER(SEARCH(","&amp;TRIM($A2458)&amp;",",","&amp;SUBSTITUTE('1. Master BOM'!$D$2:$D$400," ","")&amp;","))*ROW('1. Master BOM'!$D$2:$D$400))))</f>
        <v/>
      </c>
      <c r="M2458" s="9" t="str">
        <f aca="false">IF($A2458="","",IF($K2458=0,"NOT IN BOM",IF($K2458&gt;1,"MULTIPLE BOM LINES","OK")))</f>
        <v/>
      </c>
      <c r="N2458" s="9" t="str">
        <f aca="false">IF($A2458="","",IF($L2458=0,"—",INDEX('1. Master BOM'!$A$1:$A$400,$L2458)))</f>
        <v/>
      </c>
      <c r="O2458" s="9" t="str">
        <f aca="false">IF($A2458="","",IF($L2458=0,"—",INDEX('1. Master BOM'!$B$1:$B$400,$L2458)))</f>
        <v/>
      </c>
      <c r="P2458" s="9" t="str">
        <f aca="false">IF($A2458="","",IF(OR($H2458="NOT IN SCHEMATIC",$O2458="—"),"",IF($G2458="","NO SCH PN",IF(UPPER(TRIM($G2458))=UPPER(TRIM($O2458)),"OK","MISMATCH"))))</f>
        <v/>
      </c>
      <c r="Q2458" s="9" t="str">
        <f aca="false">IF($A2458="","",IF($L2458=0,"—",INDEX('1. Master BOM'!$E$1:$E$400,$L2458)))</f>
        <v/>
      </c>
      <c r="R2458" s="9" t="str">
        <f aca="false">IF($A2458="","",IF($L2458=0,"—",IF(T(INDEX('1. Master BOM'!$F$1:$F$400,$L2458))="","(not set)",INDEX('1. Master BOM'!$F$1:$F$400,$L2458))))</f>
        <v/>
      </c>
      <c r="S2458" s="9" t="str">
        <f aca="false">IF($A2458="","",IF(OR($R2458="—",$R2458="(not set)",$D2458=""),"",IF(ISNUMBER(SEARCH(SUBSTITUTE(SUBSTITUTE(SUBSTITUTE($R2458,"-",""),"_","")," ",""),SUBSTITUTE(SUBSTITUTE(SUBSTITUTE($D2458,"-",""),"_","")," ",""))),"OK","CHECK")))</f>
        <v/>
      </c>
      <c r="T2458" s="9" t="str">
        <f aca="false">IF($A2458="","",IF(OR($H2458="NOT IN SCHEMATIC",$I2458="MISMATCH",$J2458="MISMATCH",$P2458="MISMATCH",$M2458&lt;&gt;"OK"),"REVIEW","OK"))</f>
        <v/>
      </c>
      <c r="U2458" s="14"/>
      <c r="V2458" s="14"/>
      <c r="W2458" s="17"/>
      <c r="X2458" s="14"/>
    </row>
    <row r="2459" customFormat="false" ht="15" hidden="false" customHeight="false" outlineLevel="0" collapsed="false">
      <c r="A2459" s="9" t="str">
        <f aca="false">IF('3. Layout Parts'!$A2459="","",TRIM('3. Layout Parts'!$A2459))</f>
        <v/>
      </c>
      <c r="B2459" s="9" t="str">
        <f aca="false">IF($A2459="","",'3. Layout Parts'!$D2459)</f>
        <v/>
      </c>
      <c r="C2459" s="9" t="str">
        <f aca="false">IF($A2459="","",'3. Layout Parts'!$B2459)</f>
        <v/>
      </c>
      <c r="D2459" s="9" t="str">
        <f aca="false">IF($A2459="","",'3. Layout Parts'!$C2459)</f>
        <v/>
      </c>
      <c r="E2459" s="9" t="str">
        <f aca="false">IF($A2459="","",IFERROR(INDEX('2. Schematic Parts'!$B$2:$B$3001,MATCH($A2459,'2. Schematic Parts'!$A$2:$A$3001,0)),"NOT FOUND"))</f>
        <v/>
      </c>
      <c r="F2459" s="9" t="str">
        <f aca="false">IF($A2459="","",IFERROR(INDEX('2. Schematic Parts'!$C$2:$C$3001,MATCH($A2459,'2. Schematic Parts'!$A$2:$A$3001,0))&amp;"","NOT FOUND"))</f>
        <v/>
      </c>
      <c r="G2459" s="9" t="str">
        <f aca="false">IF($A2459="","",IFERROR(INDEX('2. Schematic Parts'!$D$2:$D$3001,MATCH($A2459,'2. Schematic Parts'!$A$2:$A$3001,0))&amp;"","NOT FOUND"))</f>
        <v/>
      </c>
      <c r="H2459" s="9" t="str">
        <f aca="false">IF($A2459="","",IF(COUNTIF('2. Schematic Parts'!$A$2:$A$3001,$A2459)=0,"NOT IN SCHEMATIC","OK"))</f>
        <v/>
      </c>
      <c r="I2459" s="9" t="str">
        <f aca="false">IF($A2459="","",IF($H2459="NOT IN SCHEMATIC","",IF(UPPER(TRIM($C2459))=UPPER(TRIM($E2459)),"OK","MISMATCH")))</f>
        <v/>
      </c>
      <c r="J2459" s="9" t="str">
        <f aca="false">IF($A2459="","",IF($H2459="NOT IN SCHEMATIC","",IF($F2459="","NO SCH DECAL",IF($D2459="","",IF(UPPER(TRIM($D2459))=UPPER(TRIM($F2459)),"OK","MISMATCH")))))</f>
        <v/>
      </c>
      <c r="K2459" s="16" t="str">
        <f aca="false">IF($A2459="","",SUMPRODUCT(--ISNUMBER(SEARCH(","&amp;TRIM($A2459)&amp;",",","&amp;SUBSTITUTE('1. Master BOM'!$D$2:$D$400," ","")&amp;","))))</f>
        <v/>
      </c>
      <c r="L2459" s="16" t="str">
        <f aca="false">IF($A2459="","",IF($K2459&lt;&gt;1,0,SUMPRODUCT(ISNUMBER(SEARCH(","&amp;TRIM($A2459)&amp;",",","&amp;SUBSTITUTE('1. Master BOM'!$D$2:$D$400," ","")&amp;","))*ROW('1. Master BOM'!$D$2:$D$400))))</f>
        <v/>
      </c>
      <c r="M2459" s="9" t="str">
        <f aca="false">IF($A2459="","",IF($K2459=0,"NOT IN BOM",IF($K2459&gt;1,"MULTIPLE BOM LINES","OK")))</f>
        <v/>
      </c>
      <c r="N2459" s="9" t="str">
        <f aca="false">IF($A2459="","",IF($L2459=0,"—",INDEX('1. Master BOM'!$A$1:$A$400,$L2459)))</f>
        <v/>
      </c>
      <c r="O2459" s="9" t="str">
        <f aca="false">IF($A2459="","",IF($L2459=0,"—",INDEX('1. Master BOM'!$B$1:$B$400,$L2459)))</f>
        <v/>
      </c>
      <c r="P2459" s="9" t="str">
        <f aca="false">IF($A2459="","",IF(OR($H2459="NOT IN SCHEMATIC",$O2459="—"),"",IF($G2459="","NO SCH PN",IF(UPPER(TRIM($G2459))=UPPER(TRIM($O2459)),"OK","MISMATCH"))))</f>
        <v/>
      </c>
      <c r="Q2459" s="9" t="str">
        <f aca="false">IF($A2459="","",IF($L2459=0,"—",INDEX('1. Master BOM'!$E$1:$E$400,$L2459)))</f>
        <v/>
      </c>
      <c r="R2459" s="9" t="str">
        <f aca="false">IF($A2459="","",IF($L2459=0,"—",IF(T(INDEX('1. Master BOM'!$F$1:$F$400,$L2459))="","(not set)",INDEX('1. Master BOM'!$F$1:$F$400,$L2459))))</f>
        <v/>
      </c>
      <c r="S2459" s="9" t="str">
        <f aca="false">IF($A2459="","",IF(OR($R2459="—",$R2459="(not set)",$D2459=""),"",IF(ISNUMBER(SEARCH(SUBSTITUTE(SUBSTITUTE(SUBSTITUTE($R2459,"-",""),"_","")," ",""),SUBSTITUTE(SUBSTITUTE(SUBSTITUTE($D2459,"-",""),"_","")," ",""))),"OK","CHECK")))</f>
        <v/>
      </c>
      <c r="T2459" s="9" t="str">
        <f aca="false">IF($A2459="","",IF(OR($H2459="NOT IN SCHEMATIC",$I2459="MISMATCH",$J2459="MISMATCH",$P2459="MISMATCH",$M2459&lt;&gt;"OK"),"REVIEW","OK"))</f>
        <v/>
      </c>
      <c r="U2459" s="14"/>
      <c r="V2459" s="14"/>
      <c r="W2459" s="17"/>
      <c r="X2459" s="14"/>
    </row>
    <row r="2460" customFormat="false" ht="15" hidden="false" customHeight="false" outlineLevel="0" collapsed="false">
      <c r="A2460" s="9" t="str">
        <f aca="false">IF('3. Layout Parts'!$A2460="","",TRIM('3. Layout Parts'!$A2460))</f>
        <v/>
      </c>
      <c r="B2460" s="9" t="str">
        <f aca="false">IF($A2460="","",'3. Layout Parts'!$D2460)</f>
        <v/>
      </c>
      <c r="C2460" s="9" t="str">
        <f aca="false">IF($A2460="","",'3. Layout Parts'!$B2460)</f>
        <v/>
      </c>
      <c r="D2460" s="9" t="str">
        <f aca="false">IF($A2460="","",'3. Layout Parts'!$C2460)</f>
        <v/>
      </c>
      <c r="E2460" s="9" t="str">
        <f aca="false">IF($A2460="","",IFERROR(INDEX('2. Schematic Parts'!$B$2:$B$3001,MATCH($A2460,'2. Schematic Parts'!$A$2:$A$3001,0)),"NOT FOUND"))</f>
        <v/>
      </c>
      <c r="F2460" s="9" t="str">
        <f aca="false">IF($A2460="","",IFERROR(INDEX('2. Schematic Parts'!$C$2:$C$3001,MATCH($A2460,'2. Schematic Parts'!$A$2:$A$3001,0))&amp;"","NOT FOUND"))</f>
        <v/>
      </c>
      <c r="G2460" s="9" t="str">
        <f aca="false">IF($A2460="","",IFERROR(INDEX('2. Schematic Parts'!$D$2:$D$3001,MATCH($A2460,'2. Schematic Parts'!$A$2:$A$3001,0))&amp;"","NOT FOUND"))</f>
        <v/>
      </c>
      <c r="H2460" s="9" t="str">
        <f aca="false">IF($A2460="","",IF(COUNTIF('2. Schematic Parts'!$A$2:$A$3001,$A2460)=0,"NOT IN SCHEMATIC","OK"))</f>
        <v/>
      </c>
      <c r="I2460" s="9" t="str">
        <f aca="false">IF($A2460="","",IF($H2460="NOT IN SCHEMATIC","",IF(UPPER(TRIM($C2460))=UPPER(TRIM($E2460)),"OK","MISMATCH")))</f>
        <v/>
      </c>
      <c r="J2460" s="9" t="str">
        <f aca="false">IF($A2460="","",IF($H2460="NOT IN SCHEMATIC","",IF($F2460="","NO SCH DECAL",IF($D2460="","",IF(UPPER(TRIM($D2460))=UPPER(TRIM($F2460)),"OK","MISMATCH")))))</f>
        <v/>
      </c>
      <c r="K2460" s="16" t="str">
        <f aca="false">IF($A2460="","",SUMPRODUCT(--ISNUMBER(SEARCH(","&amp;TRIM($A2460)&amp;",",","&amp;SUBSTITUTE('1. Master BOM'!$D$2:$D$400," ","")&amp;","))))</f>
        <v/>
      </c>
      <c r="L2460" s="16" t="str">
        <f aca="false">IF($A2460="","",IF($K2460&lt;&gt;1,0,SUMPRODUCT(ISNUMBER(SEARCH(","&amp;TRIM($A2460)&amp;",",","&amp;SUBSTITUTE('1. Master BOM'!$D$2:$D$400," ","")&amp;","))*ROW('1. Master BOM'!$D$2:$D$400))))</f>
        <v/>
      </c>
      <c r="M2460" s="9" t="str">
        <f aca="false">IF($A2460="","",IF($K2460=0,"NOT IN BOM",IF($K2460&gt;1,"MULTIPLE BOM LINES","OK")))</f>
        <v/>
      </c>
      <c r="N2460" s="9" t="str">
        <f aca="false">IF($A2460="","",IF($L2460=0,"—",INDEX('1. Master BOM'!$A$1:$A$400,$L2460)))</f>
        <v/>
      </c>
      <c r="O2460" s="9" t="str">
        <f aca="false">IF($A2460="","",IF($L2460=0,"—",INDEX('1. Master BOM'!$B$1:$B$400,$L2460)))</f>
        <v/>
      </c>
      <c r="P2460" s="9" t="str">
        <f aca="false">IF($A2460="","",IF(OR($H2460="NOT IN SCHEMATIC",$O2460="—"),"",IF($G2460="","NO SCH PN",IF(UPPER(TRIM($G2460))=UPPER(TRIM($O2460)),"OK","MISMATCH"))))</f>
        <v/>
      </c>
      <c r="Q2460" s="9" t="str">
        <f aca="false">IF($A2460="","",IF($L2460=0,"—",INDEX('1. Master BOM'!$E$1:$E$400,$L2460)))</f>
        <v/>
      </c>
      <c r="R2460" s="9" t="str">
        <f aca="false">IF($A2460="","",IF($L2460=0,"—",IF(T(INDEX('1. Master BOM'!$F$1:$F$400,$L2460))="","(not set)",INDEX('1. Master BOM'!$F$1:$F$400,$L2460))))</f>
        <v/>
      </c>
      <c r="S2460" s="9" t="str">
        <f aca="false">IF($A2460="","",IF(OR($R2460="—",$R2460="(not set)",$D2460=""),"",IF(ISNUMBER(SEARCH(SUBSTITUTE(SUBSTITUTE(SUBSTITUTE($R2460,"-",""),"_","")," ",""),SUBSTITUTE(SUBSTITUTE(SUBSTITUTE($D2460,"-",""),"_","")," ",""))),"OK","CHECK")))</f>
        <v/>
      </c>
      <c r="T2460" s="9" t="str">
        <f aca="false">IF($A2460="","",IF(OR($H2460="NOT IN SCHEMATIC",$I2460="MISMATCH",$J2460="MISMATCH",$P2460="MISMATCH",$M2460&lt;&gt;"OK"),"REVIEW","OK"))</f>
        <v/>
      </c>
      <c r="U2460" s="14"/>
      <c r="V2460" s="14"/>
      <c r="W2460" s="17"/>
      <c r="X2460" s="14"/>
    </row>
    <row r="2461" customFormat="false" ht="15" hidden="false" customHeight="false" outlineLevel="0" collapsed="false">
      <c r="A2461" s="9" t="str">
        <f aca="false">IF('3. Layout Parts'!$A2461="","",TRIM('3. Layout Parts'!$A2461))</f>
        <v/>
      </c>
      <c r="B2461" s="9" t="str">
        <f aca="false">IF($A2461="","",'3. Layout Parts'!$D2461)</f>
        <v/>
      </c>
      <c r="C2461" s="9" t="str">
        <f aca="false">IF($A2461="","",'3. Layout Parts'!$B2461)</f>
        <v/>
      </c>
      <c r="D2461" s="9" t="str">
        <f aca="false">IF($A2461="","",'3. Layout Parts'!$C2461)</f>
        <v/>
      </c>
      <c r="E2461" s="9" t="str">
        <f aca="false">IF($A2461="","",IFERROR(INDEX('2. Schematic Parts'!$B$2:$B$3001,MATCH($A2461,'2. Schematic Parts'!$A$2:$A$3001,0)),"NOT FOUND"))</f>
        <v/>
      </c>
      <c r="F2461" s="9" t="str">
        <f aca="false">IF($A2461="","",IFERROR(INDEX('2. Schematic Parts'!$C$2:$C$3001,MATCH($A2461,'2. Schematic Parts'!$A$2:$A$3001,0))&amp;"","NOT FOUND"))</f>
        <v/>
      </c>
      <c r="G2461" s="9" t="str">
        <f aca="false">IF($A2461="","",IFERROR(INDEX('2. Schematic Parts'!$D$2:$D$3001,MATCH($A2461,'2. Schematic Parts'!$A$2:$A$3001,0))&amp;"","NOT FOUND"))</f>
        <v/>
      </c>
      <c r="H2461" s="9" t="str">
        <f aca="false">IF($A2461="","",IF(COUNTIF('2. Schematic Parts'!$A$2:$A$3001,$A2461)=0,"NOT IN SCHEMATIC","OK"))</f>
        <v/>
      </c>
      <c r="I2461" s="9" t="str">
        <f aca="false">IF($A2461="","",IF($H2461="NOT IN SCHEMATIC","",IF(UPPER(TRIM($C2461))=UPPER(TRIM($E2461)),"OK","MISMATCH")))</f>
        <v/>
      </c>
      <c r="J2461" s="9" t="str">
        <f aca="false">IF($A2461="","",IF($H2461="NOT IN SCHEMATIC","",IF($F2461="","NO SCH DECAL",IF($D2461="","",IF(UPPER(TRIM($D2461))=UPPER(TRIM($F2461)),"OK","MISMATCH")))))</f>
        <v/>
      </c>
      <c r="K2461" s="16" t="str">
        <f aca="false">IF($A2461="","",SUMPRODUCT(--ISNUMBER(SEARCH(","&amp;TRIM($A2461)&amp;",",","&amp;SUBSTITUTE('1. Master BOM'!$D$2:$D$400," ","")&amp;","))))</f>
        <v/>
      </c>
      <c r="L2461" s="16" t="str">
        <f aca="false">IF($A2461="","",IF($K2461&lt;&gt;1,0,SUMPRODUCT(ISNUMBER(SEARCH(","&amp;TRIM($A2461)&amp;",",","&amp;SUBSTITUTE('1. Master BOM'!$D$2:$D$400," ","")&amp;","))*ROW('1. Master BOM'!$D$2:$D$400))))</f>
        <v/>
      </c>
      <c r="M2461" s="9" t="str">
        <f aca="false">IF($A2461="","",IF($K2461=0,"NOT IN BOM",IF($K2461&gt;1,"MULTIPLE BOM LINES","OK")))</f>
        <v/>
      </c>
      <c r="N2461" s="9" t="str">
        <f aca="false">IF($A2461="","",IF($L2461=0,"—",INDEX('1. Master BOM'!$A$1:$A$400,$L2461)))</f>
        <v/>
      </c>
      <c r="O2461" s="9" t="str">
        <f aca="false">IF($A2461="","",IF($L2461=0,"—",INDEX('1. Master BOM'!$B$1:$B$400,$L2461)))</f>
        <v/>
      </c>
      <c r="P2461" s="9" t="str">
        <f aca="false">IF($A2461="","",IF(OR($H2461="NOT IN SCHEMATIC",$O2461="—"),"",IF($G2461="","NO SCH PN",IF(UPPER(TRIM($G2461))=UPPER(TRIM($O2461)),"OK","MISMATCH"))))</f>
        <v/>
      </c>
      <c r="Q2461" s="9" t="str">
        <f aca="false">IF($A2461="","",IF($L2461=0,"—",INDEX('1. Master BOM'!$E$1:$E$400,$L2461)))</f>
        <v/>
      </c>
      <c r="R2461" s="9" t="str">
        <f aca="false">IF($A2461="","",IF($L2461=0,"—",IF(T(INDEX('1. Master BOM'!$F$1:$F$400,$L2461))="","(not set)",INDEX('1. Master BOM'!$F$1:$F$400,$L2461))))</f>
        <v/>
      </c>
      <c r="S2461" s="9" t="str">
        <f aca="false">IF($A2461="","",IF(OR($R2461="—",$R2461="(not set)",$D2461=""),"",IF(ISNUMBER(SEARCH(SUBSTITUTE(SUBSTITUTE(SUBSTITUTE($R2461,"-",""),"_","")," ",""),SUBSTITUTE(SUBSTITUTE(SUBSTITUTE($D2461,"-",""),"_","")," ",""))),"OK","CHECK")))</f>
        <v/>
      </c>
      <c r="T2461" s="9" t="str">
        <f aca="false">IF($A2461="","",IF(OR($H2461="NOT IN SCHEMATIC",$I2461="MISMATCH",$J2461="MISMATCH",$P2461="MISMATCH",$M2461&lt;&gt;"OK"),"REVIEW","OK"))</f>
        <v/>
      </c>
      <c r="U2461" s="14"/>
      <c r="V2461" s="14"/>
      <c r="W2461" s="17"/>
      <c r="X2461" s="14"/>
    </row>
    <row r="2462" customFormat="false" ht="15" hidden="false" customHeight="false" outlineLevel="0" collapsed="false">
      <c r="A2462" s="9" t="str">
        <f aca="false">IF('3. Layout Parts'!$A2462="","",TRIM('3. Layout Parts'!$A2462))</f>
        <v/>
      </c>
      <c r="B2462" s="9" t="str">
        <f aca="false">IF($A2462="","",'3. Layout Parts'!$D2462)</f>
        <v/>
      </c>
      <c r="C2462" s="9" t="str">
        <f aca="false">IF($A2462="","",'3. Layout Parts'!$B2462)</f>
        <v/>
      </c>
      <c r="D2462" s="9" t="str">
        <f aca="false">IF($A2462="","",'3. Layout Parts'!$C2462)</f>
        <v/>
      </c>
      <c r="E2462" s="9" t="str">
        <f aca="false">IF($A2462="","",IFERROR(INDEX('2. Schematic Parts'!$B$2:$B$3001,MATCH($A2462,'2. Schematic Parts'!$A$2:$A$3001,0)),"NOT FOUND"))</f>
        <v/>
      </c>
      <c r="F2462" s="9" t="str">
        <f aca="false">IF($A2462="","",IFERROR(INDEX('2. Schematic Parts'!$C$2:$C$3001,MATCH($A2462,'2. Schematic Parts'!$A$2:$A$3001,0))&amp;"","NOT FOUND"))</f>
        <v/>
      </c>
      <c r="G2462" s="9" t="str">
        <f aca="false">IF($A2462="","",IFERROR(INDEX('2. Schematic Parts'!$D$2:$D$3001,MATCH($A2462,'2. Schematic Parts'!$A$2:$A$3001,0))&amp;"","NOT FOUND"))</f>
        <v/>
      </c>
      <c r="H2462" s="9" t="str">
        <f aca="false">IF($A2462="","",IF(COUNTIF('2. Schematic Parts'!$A$2:$A$3001,$A2462)=0,"NOT IN SCHEMATIC","OK"))</f>
        <v/>
      </c>
      <c r="I2462" s="9" t="str">
        <f aca="false">IF($A2462="","",IF($H2462="NOT IN SCHEMATIC","",IF(UPPER(TRIM($C2462))=UPPER(TRIM($E2462)),"OK","MISMATCH")))</f>
        <v/>
      </c>
      <c r="J2462" s="9" t="str">
        <f aca="false">IF($A2462="","",IF($H2462="NOT IN SCHEMATIC","",IF($F2462="","NO SCH DECAL",IF($D2462="","",IF(UPPER(TRIM($D2462))=UPPER(TRIM($F2462)),"OK","MISMATCH")))))</f>
        <v/>
      </c>
      <c r="K2462" s="16" t="str">
        <f aca="false">IF($A2462="","",SUMPRODUCT(--ISNUMBER(SEARCH(","&amp;TRIM($A2462)&amp;",",","&amp;SUBSTITUTE('1. Master BOM'!$D$2:$D$400," ","")&amp;","))))</f>
        <v/>
      </c>
      <c r="L2462" s="16" t="str">
        <f aca="false">IF($A2462="","",IF($K2462&lt;&gt;1,0,SUMPRODUCT(ISNUMBER(SEARCH(","&amp;TRIM($A2462)&amp;",",","&amp;SUBSTITUTE('1. Master BOM'!$D$2:$D$400," ","")&amp;","))*ROW('1. Master BOM'!$D$2:$D$400))))</f>
        <v/>
      </c>
      <c r="M2462" s="9" t="str">
        <f aca="false">IF($A2462="","",IF($K2462=0,"NOT IN BOM",IF($K2462&gt;1,"MULTIPLE BOM LINES","OK")))</f>
        <v/>
      </c>
      <c r="N2462" s="9" t="str">
        <f aca="false">IF($A2462="","",IF($L2462=0,"—",INDEX('1. Master BOM'!$A$1:$A$400,$L2462)))</f>
        <v/>
      </c>
      <c r="O2462" s="9" t="str">
        <f aca="false">IF($A2462="","",IF($L2462=0,"—",INDEX('1. Master BOM'!$B$1:$B$400,$L2462)))</f>
        <v/>
      </c>
      <c r="P2462" s="9" t="str">
        <f aca="false">IF($A2462="","",IF(OR($H2462="NOT IN SCHEMATIC",$O2462="—"),"",IF($G2462="","NO SCH PN",IF(UPPER(TRIM($G2462))=UPPER(TRIM($O2462)),"OK","MISMATCH"))))</f>
        <v/>
      </c>
      <c r="Q2462" s="9" t="str">
        <f aca="false">IF($A2462="","",IF($L2462=0,"—",INDEX('1. Master BOM'!$E$1:$E$400,$L2462)))</f>
        <v/>
      </c>
      <c r="R2462" s="9" t="str">
        <f aca="false">IF($A2462="","",IF($L2462=0,"—",IF(T(INDEX('1. Master BOM'!$F$1:$F$400,$L2462))="","(not set)",INDEX('1. Master BOM'!$F$1:$F$400,$L2462))))</f>
        <v/>
      </c>
      <c r="S2462" s="9" t="str">
        <f aca="false">IF($A2462="","",IF(OR($R2462="—",$R2462="(not set)",$D2462=""),"",IF(ISNUMBER(SEARCH(SUBSTITUTE(SUBSTITUTE(SUBSTITUTE($R2462,"-",""),"_","")," ",""),SUBSTITUTE(SUBSTITUTE(SUBSTITUTE($D2462,"-",""),"_","")," ",""))),"OK","CHECK")))</f>
        <v/>
      </c>
      <c r="T2462" s="9" t="str">
        <f aca="false">IF($A2462="","",IF(OR($H2462="NOT IN SCHEMATIC",$I2462="MISMATCH",$J2462="MISMATCH",$P2462="MISMATCH",$M2462&lt;&gt;"OK"),"REVIEW","OK"))</f>
        <v/>
      </c>
      <c r="U2462" s="14"/>
      <c r="V2462" s="14"/>
      <c r="W2462" s="17"/>
      <c r="X2462" s="14"/>
    </row>
    <row r="2463" customFormat="false" ht="15" hidden="false" customHeight="false" outlineLevel="0" collapsed="false">
      <c r="A2463" s="9" t="str">
        <f aca="false">IF('3. Layout Parts'!$A2463="","",TRIM('3. Layout Parts'!$A2463))</f>
        <v/>
      </c>
      <c r="B2463" s="9" t="str">
        <f aca="false">IF($A2463="","",'3. Layout Parts'!$D2463)</f>
        <v/>
      </c>
      <c r="C2463" s="9" t="str">
        <f aca="false">IF($A2463="","",'3. Layout Parts'!$B2463)</f>
        <v/>
      </c>
      <c r="D2463" s="9" t="str">
        <f aca="false">IF($A2463="","",'3. Layout Parts'!$C2463)</f>
        <v/>
      </c>
      <c r="E2463" s="9" t="str">
        <f aca="false">IF($A2463="","",IFERROR(INDEX('2. Schematic Parts'!$B$2:$B$3001,MATCH($A2463,'2. Schematic Parts'!$A$2:$A$3001,0)),"NOT FOUND"))</f>
        <v/>
      </c>
      <c r="F2463" s="9" t="str">
        <f aca="false">IF($A2463="","",IFERROR(INDEX('2. Schematic Parts'!$C$2:$C$3001,MATCH($A2463,'2. Schematic Parts'!$A$2:$A$3001,0))&amp;"","NOT FOUND"))</f>
        <v/>
      </c>
      <c r="G2463" s="9" t="str">
        <f aca="false">IF($A2463="","",IFERROR(INDEX('2. Schematic Parts'!$D$2:$D$3001,MATCH($A2463,'2. Schematic Parts'!$A$2:$A$3001,0))&amp;"","NOT FOUND"))</f>
        <v/>
      </c>
      <c r="H2463" s="9" t="str">
        <f aca="false">IF($A2463="","",IF(COUNTIF('2. Schematic Parts'!$A$2:$A$3001,$A2463)=0,"NOT IN SCHEMATIC","OK"))</f>
        <v/>
      </c>
      <c r="I2463" s="9" t="str">
        <f aca="false">IF($A2463="","",IF($H2463="NOT IN SCHEMATIC","",IF(UPPER(TRIM($C2463))=UPPER(TRIM($E2463)),"OK","MISMATCH")))</f>
        <v/>
      </c>
      <c r="J2463" s="9" t="str">
        <f aca="false">IF($A2463="","",IF($H2463="NOT IN SCHEMATIC","",IF($F2463="","NO SCH DECAL",IF($D2463="","",IF(UPPER(TRIM($D2463))=UPPER(TRIM($F2463)),"OK","MISMATCH")))))</f>
        <v/>
      </c>
      <c r="K2463" s="16" t="str">
        <f aca="false">IF($A2463="","",SUMPRODUCT(--ISNUMBER(SEARCH(","&amp;TRIM($A2463)&amp;",",","&amp;SUBSTITUTE('1. Master BOM'!$D$2:$D$400," ","")&amp;","))))</f>
        <v/>
      </c>
      <c r="L2463" s="16" t="str">
        <f aca="false">IF($A2463="","",IF($K2463&lt;&gt;1,0,SUMPRODUCT(ISNUMBER(SEARCH(","&amp;TRIM($A2463)&amp;",",","&amp;SUBSTITUTE('1. Master BOM'!$D$2:$D$400," ","")&amp;","))*ROW('1. Master BOM'!$D$2:$D$400))))</f>
        <v/>
      </c>
      <c r="M2463" s="9" t="str">
        <f aca="false">IF($A2463="","",IF($K2463=0,"NOT IN BOM",IF($K2463&gt;1,"MULTIPLE BOM LINES","OK")))</f>
        <v/>
      </c>
      <c r="N2463" s="9" t="str">
        <f aca="false">IF($A2463="","",IF($L2463=0,"—",INDEX('1. Master BOM'!$A$1:$A$400,$L2463)))</f>
        <v/>
      </c>
      <c r="O2463" s="9" t="str">
        <f aca="false">IF($A2463="","",IF($L2463=0,"—",INDEX('1. Master BOM'!$B$1:$B$400,$L2463)))</f>
        <v/>
      </c>
      <c r="P2463" s="9" t="str">
        <f aca="false">IF($A2463="","",IF(OR($H2463="NOT IN SCHEMATIC",$O2463="—"),"",IF($G2463="","NO SCH PN",IF(UPPER(TRIM($G2463))=UPPER(TRIM($O2463)),"OK","MISMATCH"))))</f>
        <v/>
      </c>
      <c r="Q2463" s="9" t="str">
        <f aca="false">IF($A2463="","",IF($L2463=0,"—",INDEX('1. Master BOM'!$E$1:$E$400,$L2463)))</f>
        <v/>
      </c>
      <c r="R2463" s="9" t="str">
        <f aca="false">IF($A2463="","",IF($L2463=0,"—",IF(T(INDEX('1. Master BOM'!$F$1:$F$400,$L2463))="","(not set)",INDEX('1. Master BOM'!$F$1:$F$400,$L2463))))</f>
        <v/>
      </c>
      <c r="S2463" s="9" t="str">
        <f aca="false">IF($A2463="","",IF(OR($R2463="—",$R2463="(not set)",$D2463=""),"",IF(ISNUMBER(SEARCH(SUBSTITUTE(SUBSTITUTE(SUBSTITUTE($R2463,"-",""),"_","")," ",""),SUBSTITUTE(SUBSTITUTE(SUBSTITUTE($D2463,"-",""),"_","")," ",""))),"OK","CHECK")))</f>
        <v/>
      </c>
      <c r="T2463" s="9" t="str">
        <f aca="false">IF($A2463="","",IF(OR($H2463="NOT IN SCHEMATIC",$I2463="MISMATCH",$J2463="MISMATCH",$P2463="MISMATCH",$M2463&lt;&gt;"OK"),"REVIEW","OK"))</f>
        <v/>
      </c>
      <c r="U2463" s="14"/>
      <c r="V2463" s="14"/>
      <c r="W2463" s="17"/>
      <c r="X2463" s="14"/>
    </row>
    <row r="2464" customFormat="false" ht="15" hidden="false" customHeight="false" outlineLevel="0" collapsed="false">
      <c r="A2464" s="9" t="str">
        <f aca="false">IF('3. Layout Parts'!$A2464="","",TRIM('3. Layout Parts'!$A2464))</f>
        <v/>
      </c>
      <c r="B2464" s="9" t="str">
        <f aca="false">IF($A2464="","",'3. Layout Parts'!$D2464)</f>
        <v/>
      </c>
      <c r="C2464" s="9" t="str">
        <f aca="false">IF($A2464="","",'3. Layout Parts'!$B2464)</f>
        <v/>
      </c>
      <c r="D2464" s="9" t="str">
        <f aca="false">IF($A2464="","",'3. Layout Parts'!$C2464)</f>
        <v/>
      </c>
      <c r="E2464" s="9" t="str">
        <f aca="false">IF($A2464="","",IFERROR(INDEX('2. Schematic Parts'!$B$2:$B$3001,MATCH($A2464,'2. Schematic Parts'!$A$2:$A$3001,0)),"NOT FOUND"))</f>
        <v/>
      </c>
      <c r="F2464" s="9" t="str">
        <f aca="false">IF($A2464="","",IFERROR(INDEX('2. Schematic Parts'!$C$2:$C$3001,MATCH($A2464,'2. Schematic Parts'!$A$2:$A$3001,0))&amp;"","NOT FOUND"))</f>
        <v/>
      </c>
      <c r="G2464" s="9" t="str">
        <f aca="false">IF($A2464="","",IFERROR(INDEX('2. Schematic Parts'!$D$2:$D$3001,MATCH($A2464,'2. Schematic Parts'!$A$2:$A$3001,0))&amp;"","NOT FOUND"))</f>
        <v/>
      </c>
      <c r="H2464" s="9" t="str">
        <f aca="false">IF($A2464="","",IF(COUNTIF('2. Schematic Parts'!$A$2:$A$3001,$A2464)=0,"NOT IN SCHEMATIC","OK"))</f>
        <v/>
      </c>
      <c r="I2464" s="9" t="str">
        <f aca="false">IF($A2464="","",IF($H2464="NOT IN SCHEMATIC","",IF(UPPER(TRIM($C2464))=UPPER(TRIM($E2464)),"OK","MISMATCH")))</f>
        <v/>
      </c>
      <c r="J2464" s="9" t="str">
        <f aca="false">IF($A2464="","",IF($H2464="NOT IN SCHEMATIC","",IF($F2464="","NO SCH DECAL",IF($D2464="","",IF(UPPER(TRIM($D2464))=UPPER(TRIM($F2464)),"OK","MISMATCH")))))</f>
        <v/>
      </c>
      <c r="K2464" s="16" t="str">
        <f aca="false">IF($A2464="","",SUMPRODUCT(--ISNUMBER(SEARCH(","&amp;TRIM($A2464)&amp;",",","&amp;SUBSTITUTE('1. Master BOM'!$D$2:$D$400," ","")&amp;","))))</f>
        <v/>
      </c>
      <c r="L2464" s="16" t="str">
        <f aca="false">IF($A2464="","",IF($K2464&lt;&gt;1,0,SUMPRODUCT(ISNUMBER(SEARCH(","&amp;TRIM($A2464)&amp;",",","&amp;SUBSTITUTE('1. Master BOM'!$D$2:$D$400," ","")&amp;","))*ROW('1. Master BOM'!$D$2:$D$400))))</f>
        <v/>
      </c>
      <c r="M2464" s="9" t="str">
        <f aca="false">IF($A2464="","",IF($K2464=0,"NOT IN BOM",IF($K2464&gt;1,"MULTIPLE BOM LINES","OK")))</f>
        <v/>
      </c>
      <c r="N2464" s="9" t="str">
        <f aca="false">IF($A2464="","",IF($L2464=0,"—",INDEX('1. Master BOM'!$A$1:$A$400,$L2464)))</f>
        <v/>
      </c>
      <c r="O2464" s="9" t="str">
        <f aca="false">IF($A2464="","",IF($L2464=0,"—",INDEX('1. Master BOM'!$B$1:$B$400,$L2464)))</f>
        <v/>
      </c>
      <c r="P2464" s="9" t="str">
        <f aca="false">IF($A2464="","",IF(OR($H2464="NOT IN SCHEMATIC",$O2464="—"),"",IF($G2464="","NO SCH PN",IF(UPPER(TRIM($G2464))=UPPER(TRIM($O2464)),"OK","MISMATCH"))))</f>
        <v/>
      </c>
      <c r="Q2464" s="9" t="str">
        <f aca="false">IF($A2464="","",IF($L2464=0,"—",INDEX('1. Master BOM'!$E$1:$E$400,$L2464)))</f>
        <v/>
      </c>
      <c r="R2464" s="9" t="str">
        <f aca="false">IF($A2464="","",IF($L2464=0,"—",IF(T(INDEX('1. Master BOM'!$F$1:$F$400,$L2464))="","(not set)",INDEX('1. Master BOM'!$F$1:$F$400,$L2464))))</f>
        <v/>
      </c>
      <c r="S2464" s="9" t="str">
        <f aca="false">IF($A2464="","",IF(OR($R2464="—",$R2464="(not set)",$D2464=""),"",IF(ISNUMBER(SEARCH(SUBSTITUTE(SUBSTITUTE(SUBSTITUTE($R2464,"-",""),"_","")," ",""),SUBSTITUTE(SUBSTITUTE(SUBSTITUTE($D2464,"-",""),"_","")," ",""))),"OK","CHECK")))</f>
        <v/>
      </c>
      <c r="T2464" s="9" t="str">
        <f aca="false">IF($A2464="","",IF(OR($H2464="NOT IN SCHEMATIC",$I2464="MISMATCH",$J2464="MISMATCH",$P2464="MISMATCH",$M2464&lt;&gt;"OK"),"REVIEW","OK"))</f>
        <v/>
      </c>
      <c r="U2464" s="14"/>
      <c r="V2464" s="14"/>
      <c r="W2464" s="17"/>
      <c r="X2464" s="14"/>
    </row>
    <row r="2465" customFormat="false" ht="15" hidden="false" customHeight="false" outlineLevel="0" collapsed="false">
      <c r="A2465" s="9" t="str">
        <f aca="false">IF('3. Layout Parts'!$A2465="","",TRIM('3. Layout Parts'!$A2465))</f>
        <v/>
      </c>
      <c r="B2465" s="9" t="str">
        <f aca="false">IF($A2465="","",'3. Layout Parts'!$D2465)</f>
        <v/>
      </c>
      <c r="C2465" s="9" t="str">
        <f aca="false">IF($A2465="","",'3. Layout Parts'!$B2465)</f>
        <v/>
      </c>
      <c r="D2465" s="9" t="str">
        <f aca="false">IF($A2465="","",'3. Layout Parts'!$C2465)</f>
        <v/>
      </c>
      <c r="E2465" s="9" t="str">
        <f aca="false">IF($A2465="","",IFERROR(INDEX('2. Schematic Parts'!$B$2:$B$3001,MATCH($A2465,'2. Schematic Parts'!$A$2:$A$3001,0)),"NOT FOUND"))</f>
        <v/>
      </c>
      <c r="F2465" s="9" t="str">
        <f aca="false">IF($A2465="","",IFERROR(INDEX('2. Schematic Parts'!$C$2:$C$3001,MATCH($A2465,'2. Schematic Parts'!$A$2:$A$3001,0))&amp;"","NOT FOUND"))</f>
        <v/>
      </c>
      <c r="G2465" s="9" t="str">
        <f aca="false">IF($A2465="","",IFERROR(INDEX('2. Schematic Parts'!$D$2:$D$3001,MATCH($A2465,'2. Schematic Parts'!$A$2:$A$3001,0))&amp;"","NOT FOUND"))</f>
        <v/>
      </c>
      <c r="H2465" s="9" t="str">
        <f aca="false">IF($A2465="","",IF(COUNTIF('2. Schematic Parts'!$A$2:$A$3001,$A2465)=0,"NOT IN SCHEMATIC","OK"))</f>
        <v/>
      </c>
      <c r="I2465" s="9" t="str">
        <f aca="false">IF($A2465="","",IF($H2465="NOT IN SCHEMATIC","",IF(UPPER(TRIM($C2465))=UPPER(TRIM($E2465)),"OK","MISMATCH")))</f>
        <v/>
      </c>
      <c r="J2465" s="9" t="str">
        <f aca="false">IF($A2465="","",IF($H2465="NOT IN SCHEMATIC","",IF($F2465="","NO SCH DECAL",IF($D2465="","",IF(UPPER(TRIM($D2465))=UPPER(TRIM($F2465)),"OK","MISMATCH")))))</f>
        <v/>
      </c>
      <c r="K2465" s="16" t="str">
        <f aca="false">IF($A2465="","",SUMPRODUCT(--ISNUMBER(SEARCH(","&amp;TRIM($A2465)&amp;",",","&amp;SUBSTITUTE('1. Master BOM'!$D$2:$D$400," ","")&amp;","))))</f>
        <v/>
      </c>
      <c r="L2465" s="16" t="str">
        <f aca="false">IF($A2465="","",IF($K2465&lt;&gt;1,0,SUMPRODUCT(ISNUMBER(SEARCH(","&amp;TRIM($A2465)&amp;",",","&amp;SUBSTITUTE('1. Master BOM'!$D$2:$D$400," ","")&amp;","))*ROW('1. Master BOM'!$D$2:$D$400))))</f>
        <v/>
      </c>
      <c r="M2465" s="9" t="str">
        <f aca="false">IF($A2465="","",IF($K2465=0,"NOT IN BOM",IF($K2465&gt;1,"MULTIPLE BOM LINES","OK")))</f>
        <v/>
      </c>
      <c r="N2465" s="9" t="str">
        <f aca="false">IF($A2465="","",IF($L2465=0,"—",INDEX('1. Master BOM'!$A$1:$A$400,$L2465)))</f>
        <v/>
      </c>
      <c r="O2465" s="9" t="str">
        <f aca="false">IF($A2465="","",IF($L2465=0,"—",INDEX('1. Master BOM'!$B$1:$B$400,$L2465)))</f>
        <v/>
      </c>
      <c r="P2465" s="9" t="str">
        <f aca="false">IF($A2465="","",IF(OR($H2465="NOT IN SCHEMATIC",$O2465="—"),"",IF($G2465="","NO SCH PN",IF(UPPER(TRIM($G2465))=UPPER(TRIM($O2465)),"OK","MISMATCH"))))</f>
        <v/>
      </c>
      <c r="Q2465" s="9" t="str">
        <f aca="false">IF($A2465="","",IF($L2465=0,"—",INDEX('1. Master BOM'!$E$1:$E$400,$L2465)))</f>
        <v/>
      </c>
      <c r="R2465" s="9" t="str">
        <f aca="false">IF($A2465="","",IF($L2465=0,"—",IF(T(INDEX('1. Master BOM'!$F$1:$F$400,$L2465))="","(not set)",INDEX('1. Master BOM'!$F$1:$F$400,$L2465))))</f>
        <v/>
      </c>
      <c r="S2465" s="9" t="str">
        <f aca="false">IF($A2465="","",IF(OR($R2465="—",$R2465="(not set)",$D2465=""),"",IF(ISNUMBER(SEARCH(SUBSTITUTE(SUBSTITUTE(SUBSTITUTE($R2465,"-",""),"_","")," ",""),SUBSTITUTE(SUBSTITUTE(SUBSTITUTE($D2465,"-",""),"_","")," ",""))),"OK","CHECK")))</f>
        <v/>
      </c>
      <c r="T2465" s="9" t="str">
        <f aca="false">IF($A2465="","",IF(OR($H2465="NOT IN SCHEMATIC",$I2465="MISMATCH",$J2465="MISMATCH",$P2465="MISMATCH",$M2465&lt;&gt;"OK"),"REVIEW","OK"))</f>
        <v/>
      </c>
      <c r="U2465" s="14"/>
      <c r="V2465" s="14"/>
      <c r="W2465" s="17"/>
      <c r="X2465" s="14"/>
    </row>
    <row r="2466" customFormat="false" ht="15" hidden="false" customHeight="false" outlineLevel="0" collapsed="false">
      <c r="A2466" s="9" t="str">
        <f aca="false">IF('3. Layout Parts'!$A2466="","",TRIM('3. Layout Parts'!$A2466))</f>
        <v/>
      </c>
      <c r="B2466" s="9" t="str">
        <f aca="false">IF($A2466="","",'3. Layout Parts'!$D2466)</f>
        <v/>
      </c>
      <c r="C2466" s="9" t="str">
        <f aca="false">IF($A2466="","",'3. Layout Parts'!$B2466)</f>
        <v/>
      </c>
      <c r="D2466" s="9" t="str">
        <f aca="false">IF($A2466="","",'3. Layout Parts'!$C2466)</f>
        <v/>
      </c>
      <c r="E2466" s="9" t="str">
        <f aca="false">IF($A2466="","",IFERROR(INDEX('2. Schematic Parts'!$B$2:$B$3001,MATCH($A2466,'2. Schematic Parts'!$A$2:$A$3001,0)),"NOT FOUND"))</f>
        <v/>
      </c>
      <c r="F2466" s="9" t="str">
        <f aca="false">IF($A2466="","",IFERROR(INDEX('2. Schematic Parts'!$C$2:$C$3001,MATCH($A2466,'2. Schematic Parts'!$A$2:$A$3001,0))&amp;"","NOT FOUND"))</f>
        <v/>
      </c>
      <c r="G2466" s="9" t="str">
        <f aca="false">IF($A2466="","",IFERROR(INDEX('2. Schematic Parts'!$D$2:$D$3001,MATCH($A2466,'2. Schematic Parts'!$A$2:$A$3001,0))&amp;"","NOT FOUND"))</f>
        <v/>
      </c>
      <c r="H2466" s="9" t="str">
        <f aca="false">IF($A2466="","",IF(COUNTIF('2. Schematic Parts'!$A$2:$A$3001,$A2466)=0,"NOT IN SCHEMATIC","OK"))</f>
        <v/>
      </c>
      <c r="I2466" s="9" t="str">
        <f aca="false">IF($A2466="","",IF($H2466="NOT IN SCHEMATIC","",IF(UPPER(TRIM($C2466))=UPPER(TRIM($E2466)),"OK","MISMATCH")))</f>
        <v/>
      </c>
      <c r="J2466" s="9" t="str">
        <f aca="false">IF($A2466="","",IF($H2466="NOT IN SCHEMATIC","",IF($F2466="","NO SCH DECAL",IF($D2466="","",IF(UPPER(TRIM($D2466))=UPPER(TRIM($F2466)),"OK","MISMATCH")))))</f>
        <v/>
      </c>
      <c r="K2466" s="16" t="str">
        <f aca="false">IF($A2466="","",SUMPRODUCT(--ISNUMBER(SEARCH(","&amp;TRIM($A2466)&amp;",",","&amp;SUBSTITUTE('1. Master BOM'!$D$2:$D$400," ","")&amp;","))))</f>
        <v/>
      </c>
      <c r="L2466" s="16" t="str">
        <f aca="false">IF($A2466="","",IF($K2466&lt;&gt;1,0,SUMPRODUCT(ISNUMBER(SEARCH(","&amp;TRIM($A2466)&amp;",",","&amp;SUBSTITUTE('1. Master BOM'!$D$2:$D$400," ","")&amp;","))*ROW('1. Master BOM'!$D$2:$D$400))))</f>
        <v/>
      </c>
      <c r="M2466" s="9" t="str">
        <f aca="false">IF($A2466="","",IF($K2466=0,"NOT IN BOM",IF($K2466&gt;1,"MULTIPLE BOM LINES","OK")))</f>
        <v/>
      </c>
      <c r="N2466" s="9" t="str">
        <f aca="false">IF($A2466="","",IF($L2466=0,"—",INDEX('1. Master BOM'!$A$1:$A$400,$L2466)))</f>
        <v/>
      </c>
      <c r="O2466" s="9" t="str">
        <f aca="false">IF($A2466="","",IF($L2466=0,"—",INDEX('1. Master BOM'!$B$1:$B$400,$L2466)))</f>
        <v/>
      </c>
      <c r="P2466" s="9" t="str">
        <f aca="false">IF($A2466="","",IF(OR($H2466="NOT IN SCHEMATIC",$O2466="—"),"",IF($G2466="","NO SCH PN",IF(UPPER(TRIM($G2466))=UPPER(TRIM($O2466)),"OK","MISMATCH"))))</f>
        <v/>
      </c>
      <c r="Q2466" s="9" t="str">
        <f aca="false">IF($A2466="","",IF($L2466=0,"—",INDEX('1. Master BOM'!$E$1:$E$400,$L2466)))</f>
        <v/>
      </c>
      <c r="R2466" s="9" t="str">
        <f aca="false">IF($A2466="","",IF($L2466=0,"—",IF(T(INDEX('1. Master BOM'!$F$1:$F$400,$L2466))="","(not set)",INDEX('1. Master BOM'!$F$1:$F$400,$L2466))))</f>
        <v/>
      </c>
      <c r="S2466" s="9" t="str">
        <f aca="false">IF($A2466="","",IF(OR($R2466="—",$R2466="(not set)",$D2466=""),"",IF(ISNUMBER(SEARCH(SUBSTITUTE(SUBSTITUTE(SUBSTITUTE($R2466,"-",""),"_","")," ",""),SUBSTITUTE(SUBSTITUTE(SUBSTITUTE($D2466,"-",""),"_","")," ",""))),"OK","CHECK")))</f>
        <v/>
      </c>
      <c r="T2466" s="9" t="str">
        <f aca="false">IF($A2466="","",IF(OR($H2466="NOT IN SCHEMATIC",$I2466="MISMATCH",$J2466="MISMATCH",$P2466="MISMATCH",$M2466&lt;&gt;"OK"),"REVIEW","OK"))</f>
        <v/>
      </c>
      <c r="U2466" s="14"/>
      <c r="V2466" s="14"/>
      <c r="W2466" s="17"/>
      <c r="X2466" s="14"/>
    </row>
    <row r="2467" customFormat="false" ht="15" hidden="false" customHeight="false" outlineLevel="0" collapsed="false">
      <c r="A2467" s="9" t="str">
        <f aca="false">IF('3. Layout Parts'!$A2467="","",TRIM('3. Layout Parts'!$A2467))</f>
        <v/>
      </c>
      <c r="B2467" s="9" t="str">
        <f aca="false">IF($A2467="","",'3. Layout Parts'!$D2467)</f>
        <v/>
      </c>
      <c r="C2467" s="9" t="str">
        <f aca="false">IF($A2467="","",'3. Layout Parts'!$B2467)</f>
        <v/>
      </c>
      <c r="D2467" s="9" t="str">
        <f aca="false">IF($A2467="","",'3. Layout Parts'!$C2467)</f>
        <v/>
      </c>
      <c r="E2467" s="9" t="str">
        <f aca="false">IF($A2467="","",IFERROR(INDEX('2. Schematic Parts'!$B$2:$B$3001,MATCH($A2467,'2. Schematic Parts'!$A$2:$A$3001,0)),"NOT FOUND"))</f>
        <v/>
      </c>
      <c r="F2467" s="9" t="str">
        <f aca="false">IF($A2467="","",IFERROR(INDEX('2. Schematic Parts'!$C$2:$C$3001,MATCH($A2467,'2. Schematic Parts'!$A$2:$A$3001,0))&amp;"","NOT FOUND"))</f>
        <v/>
      </c>
      <c r="G2467" s="9" t="str">
        <f aca="false">IF($A2467="","",IFERROR(INDEX('2. Schematic Parts'!$D$2:$D$3001,MATCH($A2467,'2. Schematic Parts'!$A$2:$A$3001,0))&amp;"","NOT FOUND"))</f>
        <v/>
      </c>
      <c r="H2467" s="9" t="str">
        <f aca="false">IF($A2467="","",IF(COUNTIF('2. Schematic Parts'!$A$2:$A$3001,$A2467)=0,"NOT IN SCHEMATIC","OK"))</f>
        <v/>
      </c>
      <c r="I2467" s="9" t="str">
        <f aca="false">IF($A2467="","",IF($H2467="NOT IN SCHEMATIC","",IF(UPPER(TRIM($C2467))=UPPER(TRIM($E2467)),"OK","MISMATCH")))</f>
        <v/>
      </c>
      <c r="J2467" s="9" t="str">
        <f aca="false">IF($A2467="","",IF($H2467="NOT IN SCHEMATIC","",IF($F2467="","NO SCH DECAL",IF($D2467="","",IF(UPPER(TRIM($D2467))=UPPER(TRIM($F2467)),"OK","MISMATCH")))))</f>
        <v/>
      </c>
      <c r="K2467" s="16" t="str">
        <f aca="false">IF($A2467="","",SUMPRODUCT(--ISNUMBER(SEARCH(","&amp;TRIM($A2467)&amp;",",","&amp;SUBSTITUTE('1. Master BOM'!$D$2:$D$400," ","")&amp;","))))</f>
        <v/>
      </c>
      <c r="L2467" s="16" t="str">
        <f aca="false">IF($A2467="","",IF($K2467&lt;&gt;1,0,SUMPRODUCT(ISNUMBER(SEARCH(","&amp;TRIM($A2467)&amp;",",","&amp;SUBSTITUTE('1. Master BOM'!$D$2:$D$400," ","")&amp;","))*ROW('1. Master BOM'!$D$2:$D$400))))</f>
        <v/>
      </c>
      <c r="M2467" s="9" t="str">
        <f aca="false">IF($A2467="","",IF($K2467=0,"NOT IN BOM",IF($K2467&gt;1,"MULTIPLE BOM LINES","OK")))</f>
        <v/>
      </c>
      <c r="N2467" s="9" t="str">
        <f aca="false">IF($A2467="","",IF($L2467=0,"—",INDEX('1. Master BOM'!$A$1:$A$400,$L2467)))</f>
        <v/>
      </c>
      <c r="O2467" s="9" t="str">
        <f aca="false">IF($A2467="","",IF($L2467=0,"—",INDEX('1. Master BOM'!$B$1:$B$400,$L2467)))</f>
        <v/>
      </c>
      <c r="P2467" s="9" t="str">
        <f aca="false">IF($A2467="","",IF(OR($H2467="NOT IN SCHEMATIC",$O2467="—"),"",IF($G2467="","NO SCH PN",IF(UPPER(TRIM($G2467))=UPPER(TRIM($O2467)),"OK","MISMATCH"))))</f>
        <v/>
      </c>
      <c r="Q2467" s="9" t="str">
        <f aca="false">IF($A2467="","",IF($L2467=0,"—",INDEX('1. Master BOM'!$E$1:$E$400,$L2467)))</f>
        <v/>
      </c>
      <c r="R2467" s="9" t="str">
        <f aca="false">IF($A2467="","",IF($L2467=0,"—",IF(T(INDEX('1. Master BOM'!$F$1:$F$400,$L2467))="","(not set)",INDEX('1. Master BOM'!$F$1:$F$400,$L2467))))</f>
        <v/>
      </c>
      <c r="S2467" s="9" t="str">
        <f aca="false">IF($A2467="","",IF(OR($R2467="—",$R2467="(not set)",$D2467=""),"",IF(ISNUMBER(SEARCH(SUBSTITUTE(SUBSTITUTE(SUBSTITUTE($R2467,"-",""),"_","")," ",""),SUBSTITUTE(SUBSTITUTE(SUBSTITUTE($D2467,"-",""),"_","")," ",""))),"OK","CHECK")))</f>
        <v/>
      </c>
      <c r="T2467" s="9" t="str">
        <f aca="false">IF($A2467="","",IF(OR($H2467="NOT IN SCHEMATIC",$I2467="MISMATCH",$J2467="MISMATCH",$P2467="MISMATCH",$M2467&lt;&gt;"OK"),"REVIEW","OK"))</f>
        <v/>
      </c>
      <c r="U2467" s="14"/>
      <c r="V2467" s="14"/>
      <c r="W2467" s="17"/>
      <c r="X2467" s="14"/>
    </row>
    <row r="2468" customFormat="false" ht="15" hidden="false" customHeight="false" outlineLevel="0" collapsed="false">
      <c r="A2468" s="9" t="str">
        <f aca="false">IF('3. Layout Parts'!$A2468="","",TRIM('3. Layout Parts'!$A2468))</f>
        <v/>
      </c>
      <c r="B2468" s="9" t="str">
        <f aca="false">IF($A2468="","",'3. Layout Parts'!$D2468)</f>
        <v/>
      </c>
      <c r="C2468" s="9" t="str">
        <f aca="false">IF($A2468="","",'3. Layout Parts'!$B2468)</f>
        <v/>
      </c>
      <c r="D2468" s="9" t="str">
        <f aca="false">IF($A2468="","",'3. Layout Parts'!$C2468)</f>
        <v/>
      </c>
      <c r="E2468" s="9" t="str">
        <f aca="false">IF($A2468="","",IFERROR(INDEX('2. Schematic Parts'!$B$2:$B$3001,MATCH($A2468,'2. Schematic Parts'!$A$2:$A$3001,0)),"NOT FOUND"))</f>
        <v/>
      </c>
      <c r="F2468" s="9" t="str">
        <f aca="false">IF($A2468="","",IFERROR(INDEX('2. Schematic Parts'!$C$2:$C$3001,MATCH($A2468,'2. Schematic Parts'!$A$2:$A$3001,0))&amp;"","NOT FOUND"))</f>
        <v/>
      </c>
      <c r="G2468" s="9" t="str">
        <f aca="false">IF($A2468="","",IFERROR(INDEX('2. Schematic Parts'!$D$2:$D$3001,MATCH($A2468,'2. Schematic Parts'!$A$2:$A$3001,0))&amp;"","NOT FOUND"))</f>
        <v/>
      </c>
      <c r="H2468" s="9" t="str">
        <f aca="false">IF($A2468="","",IF(COUNTIF('2. Schematic Parts'!$A$2:$A$3001,$A2468)=0,"NOT IN SCHEMATIC","OK"))</f>
        <v/>
      </c>
      <c r="I2468" s="9" t="str">
        <f aca="false">IF($A2468="","",IF($H2468="NOT IN SCHEMATIC","",IF(UPPER(TRIM($C2468))=UPPER(TRIM($E2468)),"OK","MISMATCH")))</f>
        <v/>
      </c>
      <c r="J2468" s="9" t="str">
        <f aca="false">IF($A2468="","",IF($H2468="NOT IN SCHEMATIC","",IF($F2468="","NO SCH DECAL",IF($D2468="","",IF(UPPER(TRIM($D2468))=UPPER(TRIM($F2468)),"OK","MISMATCH")))))</f>
        <v/>
      </c>
      <c r="K2468" s="16" t="str">
        <f aca="false">IF($A2468="","",SUMPRODUCT(--ISNUMBER(SEARCH(","&amp;TRIM($A2468)&amp;",",","&amp;SUBSTITUTE('1. Master BOM'!$D$2:$D$400," ","")&amp;","))))</f>
        <v/>
      </c>
      <c r="L2468" s="16" t="str">
        <f aca="false">IF($A2468="","",IF($K2468&lt;&gt;1,0,SUMPRODUCT(ISNUMBER(SEARCH(","&amp;TRIM($A2468)&amp;",",","&amp;SUBSTITUTE('1. Master BOM'!$D$2:$D$400," ","")&amp;","))*ROW('1. Master BOM'!$D$2:$D$400))))</f>
        <v/>
      </c>
      <c r="M2468" s="9" t="str">
        <f aca="false">IF($A2468="","",IF($K2468=0,"NOT IN BOM",IF($K2468&gt;1,"MULTIPLE BOM LINES","OK")))</f>
        <v/>
      </c>
      <c r="N2468" s="9" t="str">
        <f aca="false">IF($A2468="","",IF($L2468=0,"—",INDEX('1. Master BOM'!$A$1:$A$400,$L2468)))</f>
        <v/>
      </c>
      <c r="O2468" s="9" t="str">
        <f aca="false">IF($A2468="","",IF($L2468=0,"—",INDEX('1. Master BOM'!$B$1:$B$400,$L2468)))</f>
        <v/>
      </c>
      <c r="P2468" s="9" t="str">
        <f aca="false">IF($A2468="","",IF(OR($H2468="NOT IN SCHEMATIC",$O2468="—"),"",IF($G2468="","NO SCH PN",IF(UPPER(TRIM($G2468))=UPPER(TRIM($O2468)),"OK","MISMATCH"))))</f>
        <v/>
      </c>
      <c r="Q2468" s="9" t="str">
        <f aca="false">IF($A2468="","",IF($L2468=0,"—",INDEX('1. Master BOM'!$E$1:$E$400,$L2468)))</f>
        <v/>
      </c>
      <c r="R2468" s="9" t="str">
        <f aca="false">IF($A2468="","",IF($L2468=0,"—",IF(T(INDEX('1. Master BOM'!$F$1:$F$400,$L2468))="","(not set)",INDEX('1. Master BOM'!$F$1:$F$400,$L2468))))</f>
        <v/>
      </c>
      <c r="S2468" s="9" t="str">
        <f aca="false">IF($A2468="","",IF(OR($R2468="—",$R2468="(not set)",$D2468=""),"",IF(ISNUMBER(SEARCH(SUBSTITUTE(SUBSTITUTE(SUBSTITUTE($R2468,"-",""),"_","")," ",""),SUBSTITUTE(SUBSTITUTE(SUBSTITUTE($D2468,"-",""),"_","")," ",""))),"OK","CHECK")))</f>
        <v/>
      </c>
      <c r="T2468" s="9" t="str">
        <f aca="false">IF($A2468="","",IF(OR($H2468="NOT IN SCHEMATIC",$I2468="MISMATCH",$J2468="MISMATCH",$P2468="MISMATCH",$M2468&lt;&gt;"OK"),"REVIEW","OK"))</f>
        <v/>
      </c>
      <c r="U2468" s="14"/>
      <c r="V2468" s="14"/>
      <c r="W2468" s="17"/>
      <c r="X2468" s="14"/>
    </row>
    <row r="2469" customFormat="false" ht="15" hidden="false" customHeight="false" outlineLevel="0" collapsed="false">
      <c r="A2469" s="9" t="str">
        <f aca="false">IF('3. Layout Parts'!$A2469="","",TRIM('3. Layout Parts'!$A2469))</f>
        <v/>
      </c>
      <c r="B2469" s="9" t="str">
        <f aca="false">IF($A2469="","",'3. Layout Parts'!$D2469)</f>
        <v/>
      </c>
      <c r="C2469" s="9" t="str">
        <f aca="false">IF($A2469="","",'3. Layout Parts'!$B2469)</f>
        <v/>
      </c>
      <c r="D2469" s="9" t="str">
        <f aca="false">IF($A2469="","",'3. Layout Parts'!$C2469)</f>
        <v/>
      </c>
      <c r="E2469" s="9" t="str">
        <f aca="false">IF($A2469="","",IFERROR(INDEX('2. Schematic Parts'!$B$2:$B$3001,MATCH($A2469,'2. Schematic Parts'!$A$2:$A$3001,0)),"NOT FOUND"))</f>
        <v/>
      </c>
      <c r="F2469" s="9" t="str">
        <f aca="false">IF($A2469="","",IFERROR(INDEX('2. Schematic Parts'!$C$2:$C$3001,MATCH($A2469,'2. Schematic Parts'!$A$2:$A$3001,0))&amp;"","NOT FOUND"))</f>
        <v/>
      </c>
      <c r="G2469" s="9" t="str">
        <f aca="false">IF($A2469="","",IFERROR(INDEX('2. Schematic Parts'!$D$2:$D$3001,MATCH($A2469,'2. Schematic Parts'!$A$2:$A$3001,0))&amp;"","NOT FOUND"))</f>
        <v/>
      </c>
      <c r="H2469" s="9" t="str">
        <f aca="false">IF($A2469="","",IF(COUNTIF('2. Schematic Parts'!$A$2:$A$3001,$A2469)=0,"NOT IN SCHEMATIC","OK"))</f>
        <v/>
      </c>
      <c r="I2469" s="9" t="str">
        <f aca="false">IF($A2469="","",IF($H2469="NOT IN SCHEMATIC","",IF(UPPER(TRIM($C2469))=UPPER(TRIM($E2469)),"OK","MISMATCH")))</f>
        <v/>
      </c>
      <c r="J2469" s="9" t="str">
        <f aca="false">IF($A2469="","",IF($H2469="NOT IN SCHEMATIC","",IF($F2469="","NO SCH DECAL",IF($D2469="","",IF(UPPER(TRIM($D2469))=UPPER(TRIM($F2469)),"OK","MISMATCH")))))</f>
        <v/>
      </c>
      <c r="K2469" s="16" t="str">
        <f aca="false">IF($A2469="","",SUMPRODUCT(--ISNUMBER(SEARCH(","&amp;TRIM($A2469)&amp;",",","&amp;SUBSTITUTE('1. Master BOM'!$D$2:$D$400," ","")&amp;","))))</f>
        <v/>
      </c>
      <c r="L2469" s="16" t="str">
        <f aca="false">IF($A2469="","",IF($K2469&lt;&gt;1,0,SUMPRODUCT(ISNUMBER(SEARCH(","&amp;TRIM($A2469)&amp;",",","&amp;SUBSTITUTE('1. Master BOM'!$D$2:$D$400," ","")&amp;","))*ROW('1. Master BOM'!$D$2:$D$400))))</f>
        <v/>
      </c>
      <c r="M2469" s="9" t="str">
        <f aca="false">IF($A2469="","",IF($K2469=0,"NOT IN BOM",IF($K2469&gt;1,"MULTIPLE BOM LINES","OK")))</f>
        <v/>
      </c>
      <c r="N2469" s="9" t="str">
        <f aca="false">IF($A2469="","",IF($L2469=0,"—",INDEX('1. Master BOM'!$A$1:$A$400,$L2469)))</f>
        <v/>
      </c>
      <c r="O2469" s="9" t="str">
        <f aca="false">IF($A2469="","",IF($L2469=0,"—",INDEX('1. Master BOM'!$B$1:$B$400,$L2469)))</f>
        <v/>
      </c>
      <c r="P2469" s="9" t="str">
        <f aca="false">IF($A2469="","",IF(OR($H2469="NOT IN SCHEMATIC",$O2469="—"),"",IF($G2469="","NO SCH PN",IF(UPPER(TRIM($G2469))=UPPER(TRIM($O2469)),"OK","MISMATCH"))))</f>
        <v/>
      </c>
      <c r="Q2469" s="9" t="str">
        <f aca="false">IF($A2469="","",IF($L2469=0,"—",INDEX('1. Master BOM'!$E$1:$E$400,$L2469)))</f>
        <v/>
      </c>
      <c r="R2469" s="9" t="str">
        <f aca="false">IF($A2469="","",IF($L2469=0,"—",IF(T(INDEX('1. Master BOM'!$F$1:$F$400,$L2469))="","(not set)",INDEX('1. Master BOM'!$F$1:$F$400,$L2469))))</f>
        <v/>
      </c>
      <c r="S2469" s="9" t="str">
        <f aca="false">IF($A2469="","",IF(OR($R2469="—",$R2469="(not set)",$D2469=""),"",IF(ISNUMBER(SEARCH(SUBSTITUTE(SUBSTITUTE(SUBSTITUTE($R2469,"-",""),"_","")," ",""),SUBSTITUTE(SUBSTITUTE(SUBSTITUTE($D2469,"-",""),"_","")," ",""))),"OK","CHECK")))</f>
        <v/>
      </c>
      <c r="T2469" s="9" t="str">
        <f aca="false">IF($A2469="","",IF(OR($H2469="NOT IN SCHEMATIC",$I2469="MISMATCH",$J2469="MISMATCH",$P2469="MISMATCH",$M2469&lt;&gt;"OK"),"REVIEW","OK"))</f>
        <v/>
      </c>
      <c r="U2469" s="14"/>
      <c r="V2469" s="14"/>
      <c r="W2469" s="17"/>
      <c r="X2469" s="14"/>
    </row>
    <row r="2470" customFormat="false" ht="15" hidden="false" customHeight="false" outlineLevel="0" collapsed="false">
      <c r="A2470" s="9" t="str">
        <f aca="false">IF('3. Layout Parts'!$A2470="","",TRIM('3. Layout Parts'!$A2470))</f>
        <v/>
      </c>
      <c r="B2470" s="9" t="str">
        <f aca="false">IF($A2470="","",'3. Layout Parts'!$D2470)</f>
        <v/>
      </c>
      <c r="C2470" s="9" t="str">
        <f aca="false">IF($A2470="","",'3. Layout Parts'!$B2470)</f>
        <v/>
      </c>
      <c r="D2470" s="9" t="str">
        <f aca="false">IF($A2470="","",'3. Layout Parts'!$C2470)</f>
        <v/>
      </c>
      <c r="E2470" s="9" t="str">
        <f aca="false">IF($A2470="","",IFERROR(INDEX('2. Schematic Parts'!$B$2:$B$3001,MATCH($A2470,'2. Schematic Parts'!$A$2:$A$3001,0)),"NOT FOUND"))</f>
        <v/>
      </c>
      <c r="F2470" s="9" t="str">
        <f aca="false">IF($A2470="","",IFERROR(INDEX('2. Schematic Parts'!$C$2:$C$3001,MATCH($A2470,'2. Schematic Parts'!$A$2:$A$3001,0))&amp;"","NOT FOUND"))</f>
        <v/>
      </c>
      <c r="G2470" s="9" t="str">
        <f aca="false">IF($A2470="","",IFERROR(INDEX('2. Schematic Parts'!$D$2:$D$3001,MATCH($A2470,'2. Schematic Parts'!$A$2:$A$3001,0))&amp;"","NOT FOUND"))</f>
        <v/>
      </c>
      <c r="H2470" s="9" t="str">
        <f aca="false">IF($A2470="","",IF(COUNTIF('2. Schematic Parts'!$A$2:$A$3001,$A2470)=0,"NOT IN SCHEMATIC","OK"))</f>
        <v/>
      </c>
      <c r="I2470" s="9" t="str">
        <f aca="false">IF($A2470="","",IF($H2470="NOT IN SCHEMATIC","",IF(UPPER(TRIM($C2470))=UPPER(TRIM($E2470)),"OK","MISMATCH")))</f>
        <v/>
      </c>
      <c r="J2470" s="9" t="str">
        <f aca="false">IF($A2470="","",IF($H2470="NOT IN SCHEMATIC","",IF($F2470="","NO SCH DECAL",IF($D2470="","",IF(UPPER(TRIM($D2470))=UPPER(TRIM($F2470)),"OK","MISMATCH")))))</f>
        <v/>
      </c>
      <c r="K2470" s="16" t="str">
        <f aca="false">IF($A2470="","",SUMPRODUCT(--ISNUMBER(SEARCH(","&amp;TRIM($A2470)&amp;",",","&amp;SUBSTITUTE('1. Master BOM'!$D$2:$D$400," ","")&amp;","))))</f>
        <v/>
      </c>
      <c r="L2470" s="16" t="str">
        <f aca="false">IF($A2470="","",IF($K2470&lt;&gt;1,0,SUMPRODUCT(ISNUMBER(SEARCH(","&amp;TRIM($A2470)&amp;",",","&amp;SUBSTITUTE('1. Master BOM'!$D$2:$D$400," ","")&amp;","))*ROW('1. Master BOM'!$D$2:$D$400))))</f>
        <v/>
      </c>
      <c r="M2470" s="9" t="str">
        <f aca="false">IF($A2470="","",IF($K2470=0,"NOT IN BOM",IF($K2470&gt;1,"MULTIPLE BOM LINES","OK")))</f>
        <v/>
      </c>
      <c r="N2470" s="9" t="str">
        <f aca="false">IF($A2470="","",IF($L2470=0,"—",INDEX('1. Master BOM'!$A$1:$A$400,$L2470)))</f>
        <v/>
      </c>
      <c r="O2470" s="9" t="str">
        <f aca="false">IF($A2470="","",IF($L2470=0,"—",INDEX('1. Master BOM'!$B$1:$B$400,$L2470)))</f>
        <v/>
      </c>
      <c r="P2470" s="9" t="str">
        <f aca="false">IF($A2470="","",IF(OR($H2470="NOT IN SCHEMATIC",$O2470="—"),"",IF($G2470="","NO SCH PN",IF(UPPER(TRIM($G2470))=UPPER(TRIM($O2470)),"OK","MISMATCH"))))</f>
        <v/>
      </c>
      <c r="Q2470" s="9" t="str">
        <f aca="false">IF($A2470="","",IF($L2470=0,"—",INDEX('1. Master BOM'!$E$1:$E$400,$L2470)))</f>
        <v/>
      </c>
      <c r="R2470" s="9" t="str">
        <f aca="false">IF($A2470="","",IF($L2470=0,"—",IF(T(INDEX('1. Master BOM'!$F$1:$F$400,$L2470))="","(not set)",INDEX('1. Master BOM'!$F$1:$F$400,$L2470))))</f>
        <v/>
      </c>
      <c r="S2470" s="9" t="str">
        <f aca="false">IF($A2470="","",IF(OR($R2470="—",$R2470="(not set)",$D2470=""),"",IF(ISNUMBER(SEARCH(SUBSTITUTE(SUBSTITUTE(SUBSTITUTE($R2470,"-",""),"_","")," ",""),SUBSTITUTE(SUBSTITUTE(SUBSTITUTE($D2470,"-",""),"_","")," ",""))),"OK","CHECK")))</f>
        <v/>
      </c>
      <c r="T2470" s="9" t="str">
        <f aca="false">IF($A2470="","",IF(OR($H2470="NOT IN SCHEMATIC",$I2470="MISMATCH",$J2470="MISMATCH",$P2470="MISMATCH",$M2470&lt;&gt;"OK"),"REVIEW","OK"))</f>
        <v/>
      </c>
      <c r="U2470" s="14"/>
      <c r="V2470" s="14"/>
      <c r="W2470" s="17"/>
      <c r="X2470" s="14"/>
    </row>
    <row r="2471" customFormat="false" ht="15" hidden="false" customHeight="false" outlineLevel="0" collapsed="false">
      <c r="A2471" s="9" t="str">
        <f aca="false">IF('3. Layout Parts'!$A2471="","",TRIM('3. Layout Parts'!$A2471))</f>
        <v/>
      </c>
      <c r="B2471" s="9" t="str">
        <f aca="false">IF($A2471="","",'3. Layout Parts'!$D2471)</f>
        <v/>
      </c>
      <c r="C2471" s="9" t="str">
        <f aca="false">IF($A2471="","",'3. Layout Parts'!$B2471)</f>
        <v/>
      </c>
      <c r="D2471" s="9" t="str">
        <f aca="false">IF($A2471="","",'3. Layout Parts'!$C2471)</f>
        <v/>
      </c>
      <c r="E2471" s="9" t="str">
        <f aca="false">IF($A2471="","",IFERROR(INDEX('2. Schematic Parts'!$B$2:$B$3001,MATCH($A2471,'2. Schematic Parts'!$A$2:$A$3001,0)),"NOT FOUND"))</f>
        <v/>
      </c>
      <c r="F2471" s="9" t="str">
        <f aca="false">IF($A2471="","",IFERROR(INDEX('2. Schematic Parts'!$C$2:$C$3001,MATCH($A2471,'2. Schematic Parts'!$A$2:$A$3001,0))&amp;"","NOT FOUND"))</f>
        <v/>
      </c>
      <c r="G2471" s="9" t="str">
        <f aca="false">IF($A2471="","",IFERROR(INDEX('2. Schematic Parts'!$D$2:$D$3001,MATCH($A2471,'2. Schematic Parts'!$A$2:$A$3001,0))&amp;"","NOT FOUND"))</f>
        <v/>
      </c>
      <c r="H2471" s="9" t="str">
        <f aca="false">IF($A2471="","",IF(COUNTIF('2. Schematic Parts'!$A$2:$A$3001,$A2471)=0,"NOT IN SCHEMATIC","OK"))</f>
        <v/>
      </c>
      <c r="I2471" s="9" t="str">
        <f aca="false">IF($A2471="","",IF($H2471="NOT IN SCHEMATIC","",IF(UPPER(TRIM($C2471))=UPPER(TRIM($E2471)),"OK","MISMATCH")))</f>
        <v/>
      </c>
      <c r="J2471" s="9" t="str">
        <f aca="false">IF($A2471="","",IF($H2471="NOT IN SCHEMATIC","",IF($F2471="","NO SCH DECAL",IF($D2471="","",IF(UPPER(TRIM($D2471))=UPPER(TRIM($F2471)),"OK","MISMATCH")))))</f>
        <v/>
      </c>
      <c r="K2471" s="16" t="str">
        <f aca="false">IF($A2471="","",SUMPRODUCT(--ISNUMBER(SEARCH(","&amp;TRIM($A2471)&amp;",",","&amp;SUBSTITUTE('1. Master BOM'!$D$2:$D$400," ","")&amp;","))))</f>
        <v/>
      </c>
      <c r="L2471" s="16" t="str">
        <f aca="false">IF($A2471="","",IF($K2471&lt;&gt;1,0,SUMPRODUCT(ISNUMBER(SEARCH(","&amp;TRIM($A2471)&amp;",",","&amp;SUBSTITUTE('1. Master BOM'!$D$2:$D$400," ","")&amp;","))*ROW('1. Master BOM'!$D$2:$D$400))))</f>
        <v/>
      </c>
      <c r="M2471" s="9" t="str">
        <f aca="false">IF($A2471="","",IF($K2471=0,"NOT IN BOM",IF($K2471&gt;1,"MULTIPLE BOM LINES","OK")))</f>
        <v/>
      </c>
      <c r="N2471" s="9" t="str">
        <f aca="false">IF($A2471="","",IF($L2471=0,"—",INDEX('1. Master BOM'!$A$1:$A$400,$L2471)))</f>
        <v/>
      </c>
      <c r="O2471" s="9" t="str">
        <f aca="false">IF($A2471="","",IF($L2471=0,"—",INDEX('1. Master BOM'!$B$1:$B$400,$L2471)))</f>
        <v/>
      </c>
      <c r="P2471" s="9" t="str">
        <f aca="false">IF($A2471="","",IF(OR($H2471="NOT IN SCHEMATIC",$O2471="—"),"",IF($G2471="","NO SCH PN",IF(UPPER(TRIM($G2471))=UPPER(TRIM($O2471)),"OK","MISMATCH"))))</f>
        <v/>
      </c>
      <c r="Q2471" s="9" t="str">
        <f aca="false">IF($A2471="","",IF($L2471=0,"—",INDEX('1. Master BOM'!$E$1:$E$400,$L2471)))</f>
        <v/>
      </c>
      <c r="R2471" s="9" t="str">
        <f aca="false">IF($A2471="","",IF($L2471=0,"—",IF(T(INDEX('1. Master BOM'!$F$1:$F$400,$L2471))="","(not set)",INDEX('1. Master BOM'!$F$1:$F$400,$L2471))))</f>
        <v/>
      </c>
      <c r="S2471" s="9" t="str">
        <f aca="false">IF($A2471="","",IF(OR($R2471="—",$R2471="(not set)",$D2471=""),"",IF(ISNUMBER(SEARCH(SUBSTITUTE(SUBSTITUTE(SUBSTITUTE($R2471,"-",""),"_","")," ",""),SUBSTITUTE(SUBSTITUTE(SUBSTITUTE($D2471,"-",""),"_","")," ",""))),"OK","CHECK")))</f>
        <v/>
      </c>
      <c r="T2471" s="9" t="str">
        <f aca="false">IF($A2471="","",IF(OR($H2471="NOT IN SCHEMATIC",$I2471="MISMATCH",$J2471="MISMATCH",$P2471="MISMATCH",$M2471&lt;&gt;"OK"),"REVIEW","OK"))</f>
        <v/>
      </c>
      <c r="U2471" s="14"/>
      <c r="V2471" s="14"/>
      <c r="W2471" s="17"/>
      <c r="X2471" s="14"/>
    </row>
    <row r="2472" customFormat="false" ht="15" hidden="false" customHeight="false" outlineLevel="0" collapsed="false">
      <c r="A2472" s="9" t="str">
        <f aca="false">IF('3. Layout Parts'!$A2472="","",TRIM('3. Layout Parts'!$A2472))</f>
        <v/>
      </c>
      <c r="B2472" s="9" t="str">
        <f aca="false">IF($A2472="","",'3. Layout Parts'!$D2472)</f>
        <v/>
      </c>
      <c r="C2472" s="9" t="str">
        <f aca="false">IF($A2472="","",'3. Layout Parts'!$B2472)</f>
        <v/>
      </c>
      <c r="D2472" s="9" t="str">
        <f aca="false">IF($A2472="","",'3. Layout Parts'!$C2472)</f>
        <v/>
      </c>
      <c r="E2472" s="9" t="str">
        <f aca="false">IF($A2472="","",IFERROR(INDEX('2. Schematic Parts'!$B$2:$B$3001,MATCH($A2472,'2. Schematic Parts'!$A$2:$A$3001,0)),"NOT FOUND"))</f>
        <v/>
      </c>
      <c r="F2472" s="9" t="str">
        <f aca="false">IF($A2472="","",IFERROR(INDEX('2. Schematic Parts'!$C$2:$C$3001,MATCH($A2472,'2. Schematic Parts'!$A$2:$A$3001,0))&amp;"","NOT FOUND"))</f>
        <v/>
      </c>
      <c r="G2472" s="9" t="str">
        <f aca="false">IF($A2472="","",IFERROR(INDEX('2. Schematic Parts'!$D$2:$D$3001,MATCH($A2472,'2. Schematic Parts'!$A$2:$A$3001,0))&amp;"","NOT FOUND"))</f>
        <v/>
      </c>
      <c r="H2472" s="9" t="str">
        <f aca="false">IF($A2472="","",IF(COUNTIF('2. Schematic Parts'!$A$2:$A$3001,$A2472)=0,"NOT IN SCHEMATIC","OK"))</f>
        <v/>
      </c>
      <c r="I2472" s="9" t="str">
        <f aca="false">IF($A2472="","",IF($H2472="NOT IN SCHEMATIC","",IF(UPPER(TRIM($C2472))=UPPER(TRIM($E2472)),"OK","MISMATCH")))</f>
        <v/>
      </c>
      <c r="J2472" s="9" t="str">
        <f aca="false">IF($A2472="","",IF($H2472="NOT IN SCHEMATIC","",IF($F2472="","NO SCH DECAL",IF($D2472="","",IF(UPPER(TRIM($D2472))=UPPER(TRIM($F2472)),"OK","MISMATCH")))))</f>
        <v/>
      </c>
      <c r="K2472" s="16" t="str">
        <f aca="false">IF($A2472="","",SUMPRODUCT(--ISNUMBER(SEARCH(","&amp;TRIM($A2472)&amp;",",","&amp;SUBSTITUTE('1. Master BOM'!$D$2:$D$400," ","")&amp;","))))</f>
        <v/>
      </c>
      <c r="L2472" s="16" t="str">
        <f aca="false">IF($A2472="","",IF($K2472&lt;&gt;1,0,SUMPRODUCT(ISNUMBER(SEARCH(","&amp;TRIM($A2472)&amp;",",","&amp;SUBSTITUTE('1. Master BOM'!$D$2:$D$400," ","")&amp;","))*ROW('1. Master BOM'!$D$2:$D$400))))</f>
        <v/>
      </c>
      <c r="M2472" s="9" t="str">
        <f aca="false">IF($A2472="","",IF($K2472=0,"NOT IN BOM",IF($K2472&gt;1,"MULTIPLE BOM LINES","OK")))</f>
        <v/>
      </c>
      <c r="N2472" s="9" t="str">
        <f aca="false">IF($A2472="","",IF($L2472=0,"—",INDEX('1. Master BOM'!$A$1:$A$400,$L2472)))</f>
        <v/>
      </c>
      <c r="O2472" s="9" t="str">
        <f aca="false">IF($A2472="","",IF($L2472=0,"—",INDEX('1. Master BOM'!$B$1:$B$400,$L2472)))</f>
        <v/>
      </c>
      <c r="P2472" s="9" t="str">
        <f aca="false">IF($A2472="","",IF(OR($H2472="NOT IN SCHEMATIC",$O2472="—"),"",IF($G2472="","NO SCH PN",IF(UPPER(TRIM($G2472))=UPPER(TRIM($O2472)),"OK","MISMATCH"))))</f>
        <v/>
      </c>
      <c r="Q2472" s="9" t="str">
        <f aca="false">IF($A2472="","",IF($L2472=0,"—",INDEX('1. Master BOM'!$E$1:$E$400,$L2472)))</f>
        <v/>
      </c>
      <c r="R2472" s="9" t="str">
        <f aca="false">IF($A2472="","",IF($L2472=0,"—",IF(T(INDEX('1. Master BOM'!$F$1:$F$400,$L2472))="","(not set)",INDEX('1. Master BOM'!$F$1:$F$400,$L2472))))</f>
        <v/>
      </c>
      <c r="S2472" s="9" t="str">
        <f aca="false">IF($A2472="","",IF(OR($R2472="—",$R2472="(not set)",$D2472=""),"",IF(ISNUMBER(SEARCH(SUBSTITUTE(SUBSTITUTE(SUBSTITUTE($R2472,"-",""),"_","")," ",""),SUBSTITUTE(SUBSTITUTE(SUBSTITUTE($D2472,"-",""),"_","")," ",""))),"OK","CHECK")))</f>
        <v/>
      </c>
      <c r="T2472" s="9" t="str">
        <f aca="false">IF($A2472="","",IF(OR($H2472="NOT IN SCHEMATIC",$I2472="MISMATCH",$J2472="MISMATCH",$P2472="MISMATCH",$M2472&lt;&gt;"OK"),"REVIEW","OK"))</f>
        <v/>
      </c>
      <c r="U2472" s="14"/>
      <c r="V2472" s="14"/>
      <c r="W2472" s="17"/>
      <c r="X2472" s="14"/>
    </row>
    <row r="2473" customFormat="false" ht="15" hidden="false" customHeight="false" outlineLevel="0" collapsed="false">
      <c r="A2473" s="9" t="str">
        <f aca="false">IF('3. Layout Parts'!$A2473="","",TRIM('3. Layout Parts'!$A2473))</f>
        <v/>
      </c>
      <c r="B2473" s="9" t="str">
        <f aca="false">IF($A2473="","",'3. Layout Parts'!$D2473)</f>
        <v/>
      </c>
      <c r="C2473" s="9" t="str">
        <f aca="false">IF($A2473="","",'3. Layout Parts'!$B2473)</f>
        <v/>
      </c>
      <c r="D2473" s="9" t="str">
        <f aca="false">IF($A2473="","",'3. Layout Parts'!$C2473)</f>
        <v/>
      </c>
      <c r="E2473" s="9" t="str">
        <f aca="false">IF($A2473="","",IFERROR(INDEX('2. Schematic Parts'!$B$2:$B$3001,MATCH($A2473,'2. Schematic Parts'!$A$2:$A$3001,0)),"NOT FOUND"))</f>
        <v/>
      </c>
      <c r="F2473" s="9" t="str">
        <f aca="false">IF($A2473="","",IFERROR(INDEX('2. Schematic Parts'!$C$2:$C$3001,MATCH($A2473,'2. Schematic Parts'!$A$2:$A$3001,0))&amp;"","NOT FOUND"))</f>
        <v/>
      </c>
      <c r="G2473" s="9" t="str">
        <f aca="false">IF($A2473="","",IFERROR(INDEX('2. Schematic Parts'!$D$2:$D$3001,MATCH($A2473,'2. Schematic Parts'!$A$2:$A$3001,0))&amp;"","NOT FOUND"))</f>
        <v/>
      </c>
      <c r="H2473" s="9" t="str">
        <f aca="false">IF($A2473="","",IF(COUNTIF('2. Schematic Parts'!$A$2:$A$3001,$A2473)=0,"NOT IN SCHEMATIC","OK"))</f>
        <v/>
      </c>
      <c r="I2473" s="9" t="str">
        <f aca="false">IF($A2473="","",IF($H2473="NOT IN SCHEMATIC","",IF(UPPER(TRIM($C2473))=UPPER(TRIM($E2473)),"OK","MISMATCH")))</f>
        <v/>
      </c>
      <c r="J2473" s="9" t="str">
        <f aca="false">IF($A2473="","",IF($H2473="NOT IN SCHEMATIC","",IF($F2473="","NO SCH DECAL",IF($D2473="","",IF(UPPER(TRIM($D2473))=UPPER(TRIM($F2473)),"OK","MISMATCH")))))</f>
        <v/>
      </c>
      <c r="K2473" s="16" t="str">
        <f aca="false">IF($A2473="","",SUMPRODUCT(--ISNUMBER(SEARCH(","&amp;TRIM($A2473)&amp;",",","&amp;SUBSTITUTE('1. Master BOM'!$D$2:$D$400," ","")&amp;","))))</f>
        <v/>
      </c>
      <c r="L2473" s="16" t="str">
        <f aca="false">IF($A2473="","",IF($K2473&lt;&gt;1,0,SUMPRODUCT(ISNUMBER(SEARCH(","&amp;TRIM($A2473)&amp;",",","&amp;SUBSTITUTE('1. Master BOM'!$D$2:$D$400," ","")&amp;","))*ROW('1. Master BOM'!$D$2:$D$400))))</f>
        <v/>
      </c>
      <c r="M2473" s="9" t="str">
        <f aca="false">IF($A2473="","",IF($K2473=0,"NOT IN BOM",IF($K2473&gt;1,"MULTIPLE BOM LINES","OK")))</f>
        <v/>
      </c>
      <c r="N2473" s="9" t="str">
        <f aca="false">IF($A2473="","",IF($L2473=0,"—",INDEX('1. Master BOM'!$A$1:$A$400,$L2473)))</f>
        <v/>
      </c>
      <c r="O2473" s="9" t="str">
        <f aca="false">IF($A2473="","",IF($L2473=0,"—",INDEX('1. Master BOM'!$B$1:$B$400,$L2473)))</f>
        <v/>
      </c>
      <c r="P2473" s="9" t="str">
        <f aca="false">IF($A2473="","",IF(OR($H2473="NOT IN SCHEMATIC",$O2473="—"),"",IF($G2473="","NO SCH PN",IF(UPPER(TRIM($G2473))=UPPER(TRIM($O2473)),"OK","MISMATCH"))))</f>
        <v/>
      </c>
      <c r="Q2473" s="9" t="str">
        <f aca="false">IF($A2473="","",IF($L2473=0,"—",INDEX('1. Master BOM'!$E$1:$E$400,$L2473)))</f>
        <v/>
      </c>
      <c r="R2473" s="9" t="str">
        <f aca="false">IF($A2473="","",IF($L2473=0,"—",IF(T(INDEX('1. Master BOM'!$F$1:$F$400,$L2473))="","(not set)",INDEX('1. Master BOM'!$F$1:$F$400,$L2473))))</f>
        <v/>
      </c>
      <c r="S2473" s="9" t="str">
        <f aca="false">IF($A2473="","",IF(OR($R2473="—",$R2473="(not set)",$D2473=""),"",IF(ISNUMBER(SEARCH(SUBSTITUTE(SUBSTITUTE(SUBSTITUTE($R2473,"-",""),"_","")," ",""),SUBSTITUTE(SUBSTITUTE(SUBSTITUTE($D2473,"-",""),"_","")," ",""))),"OK","CHECK")))</f>
        <v/>
      </c>
      <c r="T2473" s="9" t="str">
        <f aca="false">IF($A2473="","",IF(OR($H2473="NOT IN SCHEMATIC",$I2473="MISMATCH",$J2473="MISMATCH",$P2473="MISMATCH",$M2473&lt;&gt;"OK"),"REVIEW","OK"))</f>
        <v/>
      </c>
      <c r="U2473" s="14"/>
      <c r="V2473" s="14"/>
      <c r="W2473" s="17"/>
      <c r="X2473" s="14"/>
    </row>
    <row r="2474" customFormat="false" ht="15" hidden="false" customHeight="false" outlineLevel="0" collapsed="false">
      <c r="A2474" s="9" t="str">
        <f aca="false">IF('3. Layout Parts'!$A2474="","",TRIM('3. Layout Parts'!$A2474))</f>
        <v/>
      </c>
      <c r="B2474" s="9" t="str">
        <f aca="false">IF($A2474="","",'3. Layout Parts'!$D2474)</f>
        <v/>
      </c>
      <c r="C2474" s="9" t="str">
        <f aca="false">IF($A2474="","",'3. Layout Parts'!$B2474)</f>
        <v/>
      </c>
      <c r="D2474" s="9" t="str">
        <f aca="false">IF($A2474="","",'3. Layout Parts'!$C2474)</f>
        <v/>
      </c>
      <c r="E2474" s="9" t="str">
        <f aca="false">IF($A2474="","",IFERROR(INDEX('2. Schematic Parts'!$B$2:$B$3001,MATCH($A2474,'2. Schematic Parts'!$A$2:$A$3001,0)),"NOT FOUND"))</f>
        <v/>
      </c>
      <c r="F2474" s="9" t="str">
        <f aca="false">IF($A2474="","",IFERROR(INDEX('2. Schematic Parts'!$C$2:$C$3001,MATCH($A2474,'2. Schematic Parts'!$A$2:$A$3001,0))&amp;"","NOT FOUND"))</f>
        <v/>
      </c>
      <c r="G2474" s="9" t="str">
        <f aca="false">IF($A2474="","",IFERROR(INDEX('2. Schematic Parts'!$D$2:$D$3001,MATCH($A2474,'2. Schematic Parts'!$A$2:$A$3001,0))&amp;"","NOT FOUND"))</f>
        <v/>
      </c>
      <c r="H2474" s="9" t="str">
        <f aca="false">IF($A2474="","",IF(COUNTIF('2. Schematic Parts'!$A$2:$A$3001,$A2474)=0,"NOT IN SCHEMATIC","OK"))</f>
        <v/>
      </c>
      <c r="I2474" s="9" t="str">
        <f aca="false">IF($A2474="","",IF($H2474="NOT IN SCHEMATIC","",IF(UPPER(TRIM($C2474))=UPPER(TRIM($E2474)),"OK","MISMATCH")))</f>
        <v/>
      </c>
      <c r="J2474" s="9" t="str">
        <f aca="false">IF($A2474="","",IF($H2474="NOT IN SCHEMATIC","",IF($F2474="","NO SCH DECAL",IF($D2474="","",IF(UPPER(TRIM($D2474))=UPPER(TRIM($F2474)),"OK","MISMATCH")))))</f>
        <v/>
      </c>
      <c r="K2474" s="16" t="str">
        <f aca="false">IF($A2474="","",SUMPRODUCT(--ISNUMBER(SEARCH(","&amp;TRIM($A2474)&amp;",",","&amp;SUBSTITUTE('1. Master BOM'!$D$2:$D$400," ","")&amp;","))))</f>
        <v/>
      </c>
      <c r="L2474" s="16" t="str">
        <f aca="false">IF($A2474="","",IF($K2474&lt;&gt;1,0,SUMPRODUCT(ISNUMBER(SEARCH(","&amp;TRIM($A2474)&amp;",",","&amp;SUBSTITUTE('1. Master BOM'!$D$2:$D$400," ","")&amp;","))*ROW('1. Master BOM'!$D$2:$D$400))))</f>
        <v/>
      </c>
      <c r="M2474" s="9" t="str">
        <f aca="false">IF($A2474="","",IF($K2474=0,"NOT IN BOM",IF($K2474&gt;1,"MULTIPLE BOM LINES","OK")))</f>
        <v/>
      </c>
      <c r="N2474" s="9" t="str">
        <f aca="false">IF($A2474="","",IF($L2474=0,"—",INDEX('1. Master BOM'!$A$1:$A$400,$L2474)))</f>
        <v/>
      </c>
      <c r="O2474" s="9" t="str">
        <f aca="false">IF($A2474="","",IF($L2474=0,"—",INDEX('1. Master BOM'!$B$1:$B$400,$L2474)))</f>
        <v/>
      </c>
      <c r="P2474" s="9" t="str">
        <f aca="false">IF($A2474="","",IF(OR($H2474="NOT IN SCHEMATIC",$O2474="—"),"",IF($G2474="","NO SCH PN",IF(UPPER(TRIM($G2474))=UPPER(TRIM($O2474)),"OK","MISMATCH"))))</f>
        <v/>
      </c>
      <c r="Q2474" s="9" t="str">
        <f aca="false">IF($A2474="","",IF($L2474=0,"—",INDEX('1. Master BOM'!$E$1:$E$400,$L2474)))</f>
        <v/>
      </c>
      <c r="R2474" s="9" t="str">
        <f aca="false">IF($A2474="","",IF($L2474=0,"—",IF(T(INDEX('1. Master BOM'!$F$1:$F$400,$L2474))="","(not set)",INDEX('1. Master BOM'!$F$1:$F$400,$L2474))))</f>
        <v/>
      </c>
      <c r="S2474" s="9" t="str">
        <f aca="false">IF($A2474="","",IF(OR($R2474="—",$R2474="(not set)",$D2474=""),"",IF(ISNUMBER(SEARCH(SUBSTITUTE(SUBSTITUTE(SUBSTITUTE($R2474,"-",""),"_","")," ",""),SUBSTITUTE(SUBSTITUTE(SUBSTITUTE($D2474,"-",""),"_","")," ",""))),"OK","CHECK")))</f>
        <v/>
      </c>
      <c r="T2474" s="9" t="str">
        <f aca="false">IF($A2474="","",IF(OR($H2474="NOT IN SCHEMATIC",$I2474="MISMATCH",$J2474="MISMATCH",$P2474="MISMATCH",$M2474&lt;&gt;"OK"),"REVIEW","OK"))</f>
        <v/>
      </c>
      <c r="U2474" s="14"/>
      <c r="V2474" s="14"/>
      <c r="W2474" s="17"/>
      <c r="X2474" s="14"/>
    </row>
    <row r="2475" customFormat="false" ht="15" hidden="false" customHeight="false" outlineLevel="0" collapsed="false">
      <c r="A2475" s="9" t="str">
        <f aca="false">IF('3. Layout Parts'!$A2475="","",TRIM('3. Layout Parts'!$A2475))</f>
        <v/>
      </c>
      <c r="B2475" s="9" t="str">
        <f aca="false">IF($A2475="","",'3. Layout Parts'!$D2475)</f>
        <v/>
      </c>
      <c r="C2475" s="9" t="str">
        <f aca="false">IF($A2475="","",'3. Layout Parts'!$B2475)</f>
        <v/>
      </c>
      <c r="D2475" s="9" t="str">
        <f aca="false">IF($A2475="","",'3. Layout Parts'!$C2475)</f>
        <v/>
      </c>
      <c r="E2475" s="9" t="str">
        <f aca="false">IF($A2475="","",IFERROR(INDEX('2. Schematic Parts'!$B$2:$B$3001,MATCH($A2475,'2. Schematic Parts'!$A$2:$A$3001,0)),"NOT FOUND"))</f>
        <v/>
      </c>
      <c r="F2475" s="9" t="str">
        <f aca="false">IF($A2475="","",IFERROR(INDEX('2. Schematic Parts'!$C$2:$C$3001,MATCH($A2475,'2. Schematic Parts'!$A$2:$A$3001,0))&amp;"","NOT FOUND"))</f>
        <v/>
      </c>
      <c r="G2475" s="9" t="str">
        <f aca="false">IF($A2475="","",IFERROR(INDEX('2. Schematic Parts'!$D$2:$D$3001,MATCH($A2475,'2. Schematic Parts'!$A$2:$A$3001,0))&amp;"","NOT FOUND"))</f>
        <v/>
      </c>
      <c r="H2475" s="9" t="str">
        <f aca="false">IF($A2475="","",IF(COUNTIF('2. Schematic Parts'!$A$2:$A$3001,$A2475)=0,"NOT IN SCHEMATIC","OK"))</f>
        <v/>
      </c>
      <c r="I2475" s="9" t="str">
        <f aca="false">IF($A2475="","",IF($H2475="NOT IN SCHEMATIC","",IF(UPPER(TRIM($C2475))=UPPER(TRIM($E2475)),"OK","MISMATCH")))</f>
        <v/>
      </c>
      <c r="J2475" s="9" t="str">
        <f aca="false">IF($A2475="","",IF($H2475="NOT IN SCHEMATIC","",IF($F2475="","NO SCH DECAL",IF($D2475="","",IF(UPPER(TRIM($D2475))=UPPER(TRIM($F2475)),"OK","MISMATCH")))))</f>
        <v/>
      </c>
      <c r="K2475" s="16" t="str">
        <f aca="false">IF($A2475="","",SUMPRODUCT(--ISNUMBER(SEARCH(","&amp;TRIM($A2475)&amp;",",","&amp;SUBSTITUTE('1. Master BOM'!$D$2:$D$400," ","")&amp;","))))</f>
        <v/>
      </c>
      <c r="L2475" s="16" t="str">
        <f aca="false">IF($A2475="","",IF($K2475&lt;&gt;1,0,SUMPRODUCT(ISNUMBER(SEARCH(","&amp;TRIM($A2475)&amp;",",","&amp;SUBSTITUTE('1. Master BOM'!$D$2:$D$400," ","")&amp;","))*ROW('1. Master BOM'!$D$2:$D$400))))</f>
        <v/>
      </c>
      <c r="M2475" s="9" t="str">
        <f aca="false">IF($A2475="","",IF($K2475=0,"NOT IN BOM",IF($K2475&gt;1,"MULTIPLE BOM LINES","OK")))</f>
        <v/>
      </c>
      <c r="N2475" s="9" t="str">
        <f aca="false">IF($A2475="","",IF($L2475=0,"—",INDEX('1. Master BOM'!$A$1:$A$400,$L2475)))</f>
        <v/>
      </c>
      <c r="O2475" s="9" t="str">
        <f aca="false">IF($A2475="","",IF($L2475=0,"—",INDEX('1. Master BOM'!$B$1:$B$400,$L2475)))</f>
        <v/>
      </c>
      <c r="P2475" s="9" t="str">
        <f aca="false">IF($A2475="","",IF(OR($H2475="NOT IN SCHEMATIC",$O2475="—"),"",IF($G2475="","NO SCH PN",IF(UPPER(TRIM($G2475))=UPPER(TRIM($O2475)),"OK","MISMATCH"))))</f>
        <v/>
      </c>
      <c r="Q2475" s="9" t="str">
        <f aca="false">IF($A2475="","",IF($L2475=0,"—",INDEX('1. Master BOM'!$E$1:$E$400,$L2475)))</f>
        <v/>
      </c>
      <c r="R2475" s="9" t="str">
        <f aca="false">IF($A2475="","",IF($L2475=0,"—",IF(T(INDEX('1. Master BOM'!$F$1:$F$400,$L2475))="","(not set)",INDEX('1. Master BOM'!$F$1:$F$400,$L2475))))</f>
        <v/>
      </c>
      <c r="S2475" s="9" t="str">
        <f aca="false">IF($A2475="","",IF(OR($R2475="—",$R2475="(not set)",$D2475=""),"",IF(ISNUMBER(SEARCH(SUBSTITUTE(SUBSTITUTE(SUBSTITUTE($R2475,"-",""),"_","")," ",""),SUBSTITUTE(SUBSTITUTE(SUBSTITUTE($D2475,"-",""),"_","")," ",""))),"OK","CHECK")))</f>
        <v/>
      </c>
      <c r="T2475" s="9" t="str">
        <f aca="false">IF($A2475="","",IF(OR($H2475="NOT IN SCHEMATIC",$I2475="MISMATCH",$J2475="MISMATCH",$P2475="MISMATCH",$M2475&lt;&gt;"OK"),"REVIEW","OK"))</f>
        <v/>
      </c>
      <c r="U2475" s="14"/>
      <c r="V2475" s="14"/>
      <c r="W2475" s="17"/>
      <c r="X2475" s="14"/>
    </row>
    <row r="2476" customFormat="false" ht="15" hidden="false" customHeight="false" outlineLevel="0" collapsed="false">
      <c r="A2476" s="9" t="str">
        <f aca="false">IF('3. Layout Parts'!$A2476="","",TRIM('3. Layout Parts'!$A2476))</f>
        <v/>
      </c>
      <c r="B2476" s="9" t="str">
        <f aca="false">IF($A2476="","",'3. Layout Parts'!$D2476)</f>
        <v/>
      </c>
      <c r="C2476" s="9" t="str">
        <f aca="false">IF($A2476="","",'3. Layout Parts'!$B2476)</f>
        <v/>
      </c>
      <c r="D2476" s="9" t="str">
        <f aca="false">IF($A2476="","",'3. Layout Parts'!$C2476)</f>
        <v/>
      </c>
      <c r="E2476" s="9" t="str">
        <f aca="false">IF($A2476="","",IFERROR(INDEX('2. Schematic Parts'!$B$2:$B$3001,MATCH($A2476,'2. Schematic Parts'!$A$2:$A$3001,0)),"NOT FOUND"))</f>
        <v/>
      </c>
      <c r="F2476" s="9" t="str">
        <f aca="false">IF($A2476="","",IFERROR(INDEX('2. Schematic Parts'!$C$2:$C$3001,MATCH($A2476,'2. Schematic Parts'!$A$2:$A$3001,0))&amp;"","NOT FOUND"))</f>
        <v/>
      </c>
      <c r="G2476" s="9" t="str">
        <f aca="false">IF($A2476="","",IFERROR(INDEX('2. Schematic Parts'!$D$2:$D$3001,MATCH($A2476,'2. Schematic Parts'!$A$2:$A$3001,0))&amp;"","NOT FOUND"))</f>
        <v/>
      </c>
      <c r="H2476" s="9" t="str">
        <f aca="false">IF($A2476="","",IF(COUNTIF('2. Schematic Parts'!$A$2:$A$3001,$A2476)=0,"NOT IN SCHEMATIC","OK"))</f>
        <v/>
      </c>
      <c r="I2476" s="9" t="str">
        <f aca="false">IF($A2476="","",IF($H2476="NOT IN SCHEMATIC","",IF(UPPER(TRIM($C2476))=UPPER(TRIM($E2476)),"OK","MISMATCH")))</f>
        <v/>
      </c>
      <c r="J2476" s="9" t="str">
        <f aca="false">IF($A2476="","",IF($H2476="NOT IN SCHEMATIC","",IF($F2476="","NO SCH DECAL",IF($D2476="","",IF(UPPER(TRIM($D2476))=UPPER(TRIM($F2476)),"OK","MISMATCH")))))</f>
        <v/>
      </c>
      <c r="K2476" s="16" t="str">
        <f aca="false">IF($A2476="","",SUMPRODUCT(--ISNUMBER(SEARCH(","&amp;TRIM($A2476)&amp;",",","&amp;SUBSTITUTE('1. Master BOM'!$D$2:$D$400," ","")&amp;","))))</f>
        <v/>
      </c>
      <c r="L2476" s="16" t="str">
        <f aca="false">IF($A2476="","",IF($K2476&lt;&gt;1,0,SUMPRODUCT(ISNUMBER(SEARCH(","&amp;TRIM($A2476)&amp;",",","&amp;SUBSTITUTE('1. Master BOM'!$D$2:$D$400," ","")&amp;","))*ROW('1. Master BOM'!$D$2:$D$400))))</f>
        <v/>
      </c>
      <c r="M2476" s="9" t="str">
        <f aca="false">IF($A2476="","",IF($K2476=0,"NOT IN BOM",IF($K2476&gt;1,"MULTIPLE BOM LINES","OK")))</f>
        <v/>
      </c>
      <c r="N2476" s="9" t="str">
        <f aca="false">IF($A2476="","",IF($L2476=0,"—",INDEX('1. Master BOM'!$A$1:$A$400,$L2476)))</f>
        <v/>
      </c>
      <c r="O2476" s="9" t="str">
        <f aca="false">IF($A2476="","",IF($L2476=0,"—",INDEX('1. Master BOM'!$B$1:$B$400,$L2476)))</f>
        <v/>
      </c>
      <c r="P2476" s="9" t="str">
        <f aca="false">IF($A2476="","",IF(OR($H2476="NOT IN SCHEMATIC",$O2476="—"),"",IF($G2476="","NO SCH PN",IF(UPPER(TRIM($G2476))=UPPER(TRIM($O2476)),"OK","MISMATCH"))))</f>
        <v/>
      </c>
      <c r="Q2476" s="9" t="str">
        <f aca="false">IF($A2476="","",IF($L2476=0,"—",INDEX('1. Master BOM'!$E$1:$E$400,$L2476)))</f>
        <v/>
      </c>
      <c r="R2476" s="9" t="str">
        <f aca="false">IF($A2476="","",IF($L2476=0,"—",IF(T(INDEX('1. Master BOM'!$F$1:$F$400,$L2476))="","(not set)",INDEX('1. Master BOM'!$F$1:$F$400,$L2476))))</f>
        <v/>
      </c>
      <c r="S2476" s="9" t="str">
        <f aca="false">IF($A2476="","",IF(OR($R2476="—",$R2476="(not set)",$D2476=""),"",IF(ISNUMBER(SEARCH(SUBSTITUTE(SUBSTITUTE(SUBSTITUTE($R2476,"-",""),"_","")," ",""),SUBSTITUTE(SUBSTITUTE(SUBSTITUTE($D2476,"-",""),"_","")," ",""))),"OK","CHECK")))</f>
        <v/>
      </c>
      <c r="T2476" s="9" t="str">
        <f aca="false">IF($A2476="","",IF(OR($H2476="NOT IN SCHEMATIC",$I2476="MISMATCH",$J2476="MISMATCH",$P2476="MISMATCH",$M2476&lt;&gt;"OK"),"REVIEW","OK"))</f>
        <v/>
      </c>
      <c r="U2476" s="14"/>
      <c r="V2476" s="14"/>
      <c r="W2476" s="17"/>
      <c r="X2476" s="14"/>
    </row>
    <row r="2477" customFormat="false" ht="15" hidden="false" customHeight="false" outlineLevel="0" collapsed="false">
      <c r="A2477" s="9" t="str">
        <f aca="false">IF('3. Layout Parts'!$A2477="","",TRIM('3. Layout Parts'!$A2477))</f>
        <v/>
      </c>
      <c r="B2477" s="9" t="str">
        <f aca="false">IF($A2477="","",'3. Layout Parts'!$D2477)</f>
        <v/>
      </c>
      <c r="C2477" s="9" t="str">
        <f aca="false">IF($A2477="","",'3. Layout Parts'!$B2477)</f>
        <v/>
      </c>
      <c r="D2477" s="9" t="str">
        <f aca="false">IF($A2477="","",'3. Layout Parts'!$C2477)</f>
        <v/>
      </c>
      <c r="E2477" s="9" t="str">
        <f aca="false">IF($A2477="","",IFERROR(INDEX('2. Schematic Parts'!$B$2:$B$3001,MATCH($A2477,'2. Schematic Parts'!$A$2:$A$3001,0)),"NOT FOUND"))</f>
        <v/>
      </c>
      <c r="F2477" s="9" t="str">
        <f aca="false">IF($A2477="","",IFERROR(INDEX('2. Schematic Parts'!$C$2:$C$3001,MATCH($A2477,'2. Schematic Parts'!$A$2:$A$3001,0))&amp;"","NOT FOUND"))</f>
        <v/>
      </c>
      <c r="G2477" s="9" t="str">
        <f aca="false">IF($A2477="","",IFERROR(INDEX('2. Schematic Parts'!$D$2:$D$3001,MATCH($A2477,'2. Schematic Parts'!$A$2:$A$3001,0))&amp;"","NOT FOUND"))</f>
        <v/>
      </c>
      <c r="H2477" s="9" t="str">
        <f aca="false">IF($A2477="","",IF(COUNTIF('2. Schematic Parts'!$A$2:$A$3001,$A2477)=0,"NOT IN SCHEMATIC","OK"))</f>
        <v/>
      </c>
      <c r="I2477" s="9" t="str">
        <f aca="false">IF($A2477="","",IF($H2477="NOT IN SCHEMATIC","",IF(UPPER(TRIM($C2477))=UPPER(TRIM($E2477)),"OK","MISMATCH")))</f>
        <v/>
      </c>
      <c r="J2477" s="9" t="str">
        <f aca="false">IF($A2477="","",IF($H2477="NOT IN SCHEMATIC","",IF($F2477="","NO SCH DECAL",IF($D2477="","",IF(UPPER(TRIM($D2477))=UPPER(TRIM($F2477)),"OK","MISMATCH")))))</f>
        <v/>
      </c>
      <c r="K2477" s="16" t="str">
        <f aca="false">IF($A2477="","",SUMPRODUCT(--ISNUMBER(SEARCH(","&amp;TRIM($A2477)&amp;",",","&amp;SUBSTITUTE('1. Master BOM'!$D$2:$D$400," ","")&amp;","))))</f>
        <v/>
      </c>
      <c r="L2477" s="16" t="str">
        <f aca="false">IF($A2477="","",IF($K2477&lt;&gt;1,0,SUMPRODUCT(ISNUMBER(SEARCH(","&amp;TRIM($A2477)&amp;",",","&amp;SUBSTITUTE('1. Master BOM'!$D$2:$D$400," ","")&amp;","))*ROW('1. Master BOM'!$D$2:$D$400))))</f>
        <v/>
      </c>
      <c r="M2477" s="9" t="str">
        <f aca="false">IF($A2477="","",IF($K2477=0,"NOT IN BOM",IF($K2477&gt;1,"MULTIPLE BOM LINES","OK")))</f>
        <v/>
      </c>
      <c r="N2477" s="9" t="str">
        <f aca="false">IF($A2477="","",IF($L2477=0,"—",INDEX('1. Master BOM'!$A$1:$A$400,$L2477)))</f>
        <v/>
      </c>
      <c r="O2477" s="9" t="str">
        <f aca="false">IF($A2477="","",IF($L2477=0,"—",INDEX('1. Master BOM'!$B$1:$B$400,$L2477)))</f>
        <v/>
      </c>
      <c r="P2477" s="9" t="str">
        <f aca="false">IF($A2477="","",IF(OR($H2477="NOT IN SCHEMATIC",$O2477="—"),"",IF($G2477="","NO SCH PN",IF(UPPER(TRIM($G2477))=UPPER(TRIM($O2477)),"OK","MISMATCH"))))</f>
        <v/>
      </c>
      <c r="Q2477" s="9" t="str">
        <f aca="false">IF($A2477="","",IF($L2477=0,"—",INDEX('1. Master BOM'!$E$1:$E$400,$L2477)))</f>
        <v/>
      </c>
      <c r="R2477" s="9" t="str">
        <f aca="false">IF($A2477="","",IF($L2477=0,"—",IF(T(INDEX('1. Master BOM'!$F$1:$F$400,$L2477))="","(not set)",INDEX('1. Master BOM'!$F$1:$F$400,$L2477))))</f>
        <v/>
      </c>
      <c r="S2477" s="9" t="str">
        <f aca="false">IF($A2477="","",IF(OR($R2477="—",$R2477="(not set)",$D2477=""),"",IF(ISNUMBER(SEARCH(SUBSTITUTE(SUBSTITUTE(SUBSTITUTE($R2477,"-",""),"_","")," ",""),SUBSTITUTE(SUBSTITUTE(SUBSTITUTE($D2477,"-",""),"_","")," ",""))),"OK","CHECK")))</f>
        <v/>
      </c>
      <c r="T2477" s="9" t="str">
        <f aca="false">IF($A2477="","",IF(OR($H2477="NOT IN SCHEMATIC",$I2477="MISMATCH",$J2477="MISMATCH",$P2477="MISMATCH",$M2477&lt;&gt;"OK"),"REVIEW","OK"))</f>
        <v/>
      </c>
      <c r="U2477" s="14"/>
      <c r="V2477" s="14"/>
      <c r="W2477" s="17"/>
      <c r="X2477" s="14"/>
    </row>
    <row r="2478" customFormat="false" ht="15" hidden="false" customHeight="false" outlineLevel="0" collapsed="false">
      <c r="A2478" s="9" t="str">
        <f aca="false">IF('3. Layout Parts'!$A2478="","",TRIM('3. Layout Parts'!$A2478))</f>
        <v/>
      </c>
      <c r="B2478" s="9" t="str">
        <f aca="false">IF($A2478="","",'3. Layout Parts'!$D2478)</f>
        <v/>
      </c>
      <c r="C2478" s="9" t="str">
        <f aca="false">IF($A2478="","",'3. Layout Parts'!$B2478)</f>
        <v/>
      </c>
      <c r="D2478" s="9" t="str">
        <f aca="false">IF($A2478="","",'3. Layout Parts'!$C2478)</f>
        <v/>
      </c>
      <c r="E2478" s="9" t="str">
        <f aca="false">IF($A2478="","",IFERROR(INDEX('2. Schematic Parts'!$B$2:$B$3001,MATCH($A2478,'2. Schematic Parts'!$A$2:$A$3001,0)),"NOT FOUND"))</f>
        <v/>
      </c>
      <c r="F2478" s="9" t="str">
        <f aca="false">IF($A2478="","",IFERROR(INDEX('2. Schematic Parts'!$C$2:$C$3001,MATCH($A2478,'2. Schematic Parts'!$A$2:$A$3001,0))&amp;"","NOT FOUND"))</f>
        <v/>
      </c>
      <c r="G2478" s="9" t="str">
        <f aca="false">IF($A2478="","",IFERROR(INDEX('2. Schematic Parts'!$D$2:$D$3001,MATCH($A2478,'2. Schematic Parts'!$A$2:$A$3001,0))&amp;"","NOT FOUND"))</f>
        <v/>
      </c>
      <c r="H2478" s="9" t="str">
        <f aca="false">IF($A2478="","",IF(COUNTIF('2. Schematic Parts'!$A$2:$A$3001,$A2478)=0,"NOT IN SCHEMATIC","OK"))</f>
        <v/>
      </c>
      <c r="I2478" s="9" t="str">
        <f aca="false">IF($A2478="","",IF($H2478="NOT IN SCHEMATIC","",IF(UPPER(TRIM($C2478))=UPPER(TRIM($E2478)),"OK","MISMATCH")))</f>
        <v/>
      </c>
      <c r="J2478" s="9" t="str">
        <f aca="false">IF($A2478="","",IF($H2478="NOT IN SCHEMATIC","",IF($F2478="","NO SCH DECAL",IF($D2478="","",IF(UPPER(TRIM($D2478))=UPPER(TRIM($F2478)),"OK","MISMATCH")))))</f>
        <v/>
      </c>
      <c r="K2478" s="16" t="str">
        <f aca="false">IF($A2478="","",SUMPRODUCT(--ISNUMBER(SEARCH(","&amp;TRIM($A2478)&amp;",",","&amp;SUBSTITUTE('1. Master BOM'!$D$2:$D$400," ","")&amp;","))))</f>
        <v/>
      </c>
      <c r="L2478" s="16" t="str">
        <f aca="false">IF($A2478="","",IF($K2478&lt;&gt;1,0,SUMPRODUCT(ISNUMBER(SEARCH(","&amp;TRIM($A2478)&amp;",",","&amp;SUBSTITUTE('1. Master BOM'!$D$2:$D$400," ","")&amp;","))*ROW('1. Master BOM'!$D$2:$D$400))))</f>
        <v/>
      </c>
      <c r="M2478" s="9" t="str">
        <f aca="false">IF($A2478="","",IF($K2478=0,"NOT IN BOM",IF($K2478&gt;1,"MULTIPLE BOM LINES","OK")))</f>
        <v/>
      </c>
      <c r="N2478" s="9" t="str">
        <f aca="false">IF($A2478="","",IF($L2478=0,"—",INDEX('1. Master BOM'!$A$1:$A$400,$L2478)))</f>
        <v/>
      </c>
      <c r="O2478" s="9" t="str">
        <f aca="false">IF($A2478="","",IF($L2478=0,"—",INDEX('1. Master BOM'!$B$1:$B$400,$L2478)))</f>
        <v/>
      </c>
      <c r="P2478" s="9" t="str">
        <f aca="false">IF($A2478="","",IF(OR($H2478="NOT IN SCHEMATIC",$O2478="—"),"",IF($G2478="","NO SCH PN",IF(UPPER(TRIM($G2478))=UPPER(TRIM($O2478)),"OK","MISMATCH"))))</f>
        <v/>
      </c>
      <c r="Q2478" s="9" t="str">
        <f aca="false">IF($A2478="","",IF($L2478=0,"—",INDEX('1. Master BOM'!$E$1:$E$400,$L2478)))</f>
        <v/>
      </c>
      <c r="R2478" s="9" t="str">
        <f aca="false">IF($A2478="","",IF($L2478=0,"—",IF(T(INDEX('1. Master BOM'!$F$1:$F$400,$L2478))="","(not set)",INDEX('1. Master BOM'!$F$1:$F$400,$L2478))))</f>
        <v/>
      </c>
      <c r="S2478" s="9" t="str">
        <f aca="false">IF($A2478="","",IF(OR($R2478="—",$R2478="(not set)",$D2478=""),"",IF(ISNUMBER(SEARCH(SUBSTITUTE(SUBSTITUTE(SUBSTITUTE($R2478,"-",""),"_","")," ",""),SUBSTITUTE(SUBSTITUTE(SUBSTITUTE($D2478,"-",""),"_","")," ",""))),"OK","CHECK")))</f>
        <v/>
      </c>
      <c r="T2478" s="9" t="str">
        <f aca="false">IF($A2478="","",IF(OR($H2478="NOT IN SCHEMATIC",$I2478="MISMATCH",$J2478="MISMATCH",$P2478="MISMATCH",$M2478&lt;&gt;"OK"),"REVIEW","OK"))</f>
        <v/>
      </c>
      <c r="U2478" s="14"/>
      <c r="V2478" s="14"/>
      <c r="W2478" s="17"/>
      <c r="X2478" s="14"/>
    </row>
    <row r="2479" customFormat="false" ht="15" hidden="false" customHeight="false" outlineLevel="0" collapsed="false">
      <c r="A2479" s="9" t="str">
        <f aca="false">IF('3. Layout Parts'!$A2479="","",TRIM('3. Layout Parts'!$A2479))</f>
        <v/>
      </c>
      <c r="B2479" s="9" t="str">
        <f aca="false">IF($A2479="","",'3. Layout Parts'!$D2479)</f>
        <v/>
      </c>
      <c r="C2479" s="9" t="str">
        <f aca="false">IF($A2479="","",'3. Layout Parts'!$B2479)</f>
        <v/>
      </c>
      <c r="D2479" s="9" t="str">
        <f aca="false">IF($A2479="","",'3. Layout Parts'!$C2479)</f>
        <v/>
      </c>
      <c r="E2479" s="9" t="str">
        <f aca="false">IF($A2479="","",IFERROR(INDEX('2. Schematic Parts'!$B$2:$B$3001,MATCH($A2479,'2. Schematic Parts'!$A$2:$A$3001,0)),"NOT FOUND"))</f>
        <v/>
      </c>
      <c r="F2479" s="9" t="str">
        <f aca="false">IF($A2479="","",IFERROR(INDEX('2. Schematic Parts'!$C$2:$C$3001,MATCH($A2479,'2. Schematic Parts'!$A$2:$A$3001,0))&amp;"","NOT FOUND"))</f>
        <v/>
      </c>
      <c r="G2479" s="9" t="str">
        <f aca="false">IF($A2479="","",IFERROR(INDEX('2. Schematic Parts'!$D$2:$D$3001,MATCH($A2479,'2. Schematic Parts'!$A$2:$A$3001,0))&amp;"","NOT FOUND"))</f>
        <v/>
      </c>
      <c r="H2479" s="9" t="str">
        <f aca="false">IF($A2479="","",IF(COUNTIF('2. Schematic Parts'!$A$2:$A$3001,$A2479)=0,"NOT IN SCHEMATIC","OK"))</f>
        <v/>
      </c>
      <c r="I2479" s="9" t="str">
        <f aca="false">IF($A2479="","",IF($H2479="NOT IN SCHEMATIC","",IF(UPPER(TRIM($C2479))=UPPER(TRIM($E2479)),"OK","MISMATCH")))</f>
        <v/>
      </c>
      <c r="J2479" s="9" t="str">
        <f aca="false">IF($A2479="","",IF($H2479="NOT IN SCHEMATIC","",IF($F2479="","NO SCH DECAL",IF($D2479="","",IF(UPPER(TRIM($D2479))=UPPER(TRIM($F2479)),"OK","MISMATCH")))))</f>
        <v/>
      </c>
      <c r="K2479" s="16" t="str">
        <f aca="false">IF($A2479="","",SUMPRODUCT(--ISNUMBER(SEARCH(","&amp;TRIM($A2479)&amp;",",","&amp;SUBSTITUTE('1. Master BOM'!$D$2:$D$400," ","")&amp;","))))</f>
        <v/>
      </c>
      <c r="L2479" s="16" t="str">
        <f aca="false">IF($A2479="","",IF($K2479&lt;&gt;1,0,SUMPRODUCT(ISNUMBER(SEARCH(","&amp;TRIM($A2479)&amp;",",","&amp;SUBSTITUTE('1. Master BOM'!$D$2:$D$400," ","")&amp;","))*ROW('1. Master BOM'!$D$2:$D$400))))</f>
        <v/>
      </c>
      <c r="M2479" s="9" t="str">
        <f aca="false">IF($A2479="","",IF($K2479=0,"NOT IN BOM",IF($K2479&gt;1,"MULTIPLE BOM LINES","OK")))</f>
        <v/>
      </c>
      <c r="N2479" s="9" t="str">
        <f aca="false">IF($A2479="","",IF($L2479=0,"—",INDEX('1. Master BOM'!$A$1:$A$400,$L2479)))</f>
        <v/>
      </c>
      <c r="O2479" s="9" t="str">
        <f aca="false">IF($A2479="","",IF($L2479=0,"—",INDEX('1. Master BOM'!$B$1:$B$400,$L2479)))</f>
        <v/>
      </c>
      <c r="P2479" s="9" t="str">
        <f aca="false">IF($A2479="","",IF(OR($H2479="NOT IN SCHEMATIC",$O2479="—"),"",IF($G2479="","NO SCH PN",IF(UPPER(TRIM($G2479))=UPPER(TRIM($O2479)),"OK","MISMATCH"))))</f>
        <v/>
      </c>
      <c r="Q2479" s="9" t="str">
        <f aca="false">IF($A2479="","",IF($L2479=0,"—",INDEX('1. Master BOM'!$E$1:$E$400,$L2479)))</f>
        <v/>
      </c>
      <c r="R2479" s="9" t="str">
        <f aca="false">IF($A2479="","",IF($L2479=0,"—",IF(T(INDEX('1. Master BOM'!$F$1:$F$400,$L2479))="","(not set)",INDEX('1. Master BOM'!$F$1:$F$400,$L2479))))</f>
        <v/>
      </c>
      <c r="S2479" s="9" t="str">
        <f aca="false">IF($A2479="","",IF(OR($R2479="—",$R2479="(not set)",$D2479=""),"",IF(ISNUMBER(SEARCH(SUBSTITUTE(SUBSTITUTE(SUBSTITUTE($R2479,"-",""),"_","")," ",""),SUBSTITUTE(SUBSTITUTE(SUBSTITUTE($D2479,"-",""),"_","")," ",""))),"OK","CHECK")))</f>
        <v/>
      </c>
      <c r="T2479" s="9" t="str">
        <f aca="false">IF($A2479="","",IF(OR($H2479="NOT IN SCHEMATIC",$I2479="MISMATCH",$J2479="MISMATCH",$P2479="MISMATCH",$M2479&lt;&gt;"OK"),"REVIEW","OK"))</f>
        <v/>
      </c>
      <c r="U2479" s="14"/>
      <c r="V2479" s="14"/>
      <c r="W2479" s="17"/>
      <c r="X2479" s="14"/>
    </row>
    <row r="2480" customFormat="false" ht="15" hidden="false" customHeight="false" outlineLevel="0" collapsed="false">
      <c r="A2480" s="9" t="str">
        <f aca="false">IF('3. Layout Parts'!$A2480="","",TRIM('3. Layout Parts'!$A2480))</f>
        <v/>
      </c>
      <c r="B2480" s="9" t="str">
        <f aca="false">IF($A2480="","",'3. Layout Parts'!$D2480)</f>
        <v/>
      </c>
      <c r="C2480" s="9" t="str">
        <f aca="false">IF($A2480="","",'3. Layout Parts'!$B2480)</f>
        <v/>
      </c>
      <c r="D2480" s="9" t="str">
        <f aca="false">IF($A2480="","",'3. Layout Parts'!$C2480)</f>
        <v/>
      </c>
      <c r="E2480" s="9" t="str">
        <f aca="false">IF($A2480="","",IFERROR(INDEX('2. Schematic Parts'!$B$2:$B$3001,MATCH($A2480,'2. Schematic Parts'!$A$2:$A$3001,0)),"NOT FOUND"))</f>
        <v/>
      </c>
      <c r="F2480" s="9" t="str">
        <f aca="false">IF($A2480="","",IFERROR(INDEX('2. Schematic Parts'!$C$2:$C$3001,MATCH($A2480,'2. Schematic Parts'!$A$2:$A$3001,0))&amp;"","NOT FOUND"))</f>
        <v/>
      </c>
      <c r="G2480" s="9" t="str">
        <f aca="false">IF($A2480="","",IFERROR(INDEX('2. Schematic Parts'!$D$2:$D$3001,MATCH($A2480,'2. Schematic Parts'!$A$2:$A$3001,0))&amp;"","NOT FOUND"))</f>
        <v/>
      </c>
      <c r="H2480" s="9" t="str">
        <f aca="false">IF($A2480="","",IF(COUNTIF('2. Schematic Parts'!$A$2:$A$3001,$A2480)=0,"NOT IN SCHEMATIC","OK"))</f>
        <v/>
      </c>
      <c r="I2480" s="9" t="str">
        <f aca="false">IF($A2480="","",IF($H2480="NOT IN SCHEMATIC","",IF(UPPER(TRIM($C2480))=UPPER(TRIM($E2480)),"OK","MISMATCH")))</f>
        <v/>
      </c>
      <c r="J2480" s="9" t="str">
        <f aca="false">IF($A2480="","",IF($H2480="NOT IN SCHEMATIC","",IF($F2480="","NO SCH DECAL",IF($D2480="","",IF(UPPER(TRIM($D2480))=UPPER(TRIM($F2480)),"OK","MISMATCH")))))</f>
        <v/>
      </c>
      <c r="K2480" s="16" t="str">
        <f aca="false">IF($A2480="","",SUMPRODUCT(--ISNUMBER(SEARCH(","&amp;TRIM($A2480)&amp;",",","&amp;SUBSTITUTE('1. Master BOM'!$D$2:$D$400," ","")&amp;","))))</f>
        <v/>
      </c>
      <c r="L2480" s="16" t="str">
        <f aca="false">IF($A2480="","",IF($K2480&lt;&gt;1,0,SUMPRODUCT(ISNUMBER(SEARCH(","&amp;TRIM($A2480)&amp;",",","&amp;SUBSTITUTE('1. Master BOM'!$D$2:$D$400," ","")&amp;","))*ROW('1. Master BOM'!$D$2:$D$400))))</f>
        <v/>
      </c>
      <c r="M2480" s="9" t="str">
        <f aca="false">IF($A2480="","",IF($K2480=0,"NOT IN BOM",IF($K2480&gt;1,"MULTIPLE BOM LINES","OK")))</f>
        <v/>
      </c>
      <c r="N2480" s="9" t="str">
        <f aca="false">IF($A2480="","",IF($L2480=0,"—",INDEX('1. Master BOM'!$A$1:$A$400,$L2480)))</f>
        <v/>
      </c>
      <c r="O2480" s="9" t="str">
        <f aca="false">IF($A2480="","",IF($L2480=0,"—",INDEX('1. Master BOM'!$B$1:$B$400,$L2480)))</f>
        <v/>
      </c>
      <c r="P2480" s="9" t="str">
        <f aca="false">IF($A2480="","",IF(OR($H2480="NOT IN SCHEMATIC",$O2480="—"),"",IF($G2480="","NO SCH PN",IF(UPPER(TRIM($G2480))=UPPER(TRIM($O2480)),"OK","MISMATCH"))))</f>
        <v/>
      </c>
      <c r="Q2480" s="9" t="str">
        <f aca="false">IF($A2480="","",IF($L2480=0,"—",INDEX('1. Master BOM'!$E$1:$E$400,$L2480)))</f>
        <v/>
      </c>
      <c r="R2480" s="9" t="str">
        <f aca="false">IF($A2480="","",IF($L2480=0,"—",IF(T(INDEX('1. Master BOM'!$F$1:$F$400,$L2480))="","(not set)",INDEX('1. Master BOM'!$F$1:$F$400,$L2480))))</f>
        <v/>
      </c>
      <c r="S2480" s="9" t="str">
        <f aca="false">IF($A2480="","",IF(OR($R2480="—",$R2480="(not set)",$D2480=""),"",IF(ISNUMBER(SEARCH(SUBSTITUTE(SUBSTITUTE(SUBSTITUTE($R2480,"-",""),"_","")," ",""),SUBSTITUTE(SUBSTITUTE(SUBSTITUTE($D2480,"-",""),"_","")," ",""))),"OK","CHECK")))</f>
        <v/>
      </c>
      <c r="T2480" s="9" t="str">
        <f aca="false">IF($A2480="","",IF(OR($H2480="NOT IN SCHEMATIC",$I2480="MISMATCH",$J2480="MISMATCH",$P2480="MISMATCH",$M2480&lt;&gt;"OK"),"REVIEW","OK"))</f>
        <v/>
      </c>
      <c r="U2480" s="14"/>
      <c r="V2480" s="14"/>
      <c r="W2480" s="17"/>
      <c r="X2480" s="14"/>
    </row>
    <row r="2481" customFormat="false" ht="15" hidden="false" customHeight="false" outlineLevel="0" collapsed="false">
      <c r="A2481" s="9" t="str">
        <f aca="false">IF('3. Layout Parts'!$A2481="","",TRIM('3. Layout Parts'!$A2481))</f>
        <v/>
      </c>
      <c r="B2481" s="9" t="str">
        <f aca="false">IF($A2481="","",'3. Layout Parts'!$D2481)</f>
        <v/>
      </c>
      <c r="C2481" s="9" t="str">
        <f aca="false">IF($A2481="","",'3. Layout Parts'!$B2481)</f>
        <v/>
      </c>
      <c r="D2481" s="9" t="str">
        <f aca="false">IF($A2481="","",'3. Layout Parts'!$C2481)</f>
        <v/>
      </c>
      <c r="E2481" s="9" t="str">
        <f aca="false">IF($A2481="","",IFERROR(INDEX('2. Schematic Parts'!$B$2:$B$3001,MATCH($A2481,'2. Schematic Parts'!$A$2:$A$3001,0)),"NOT FOUND"))</f>
        <v/>
      </c>
      <c r="F2481" s="9" t="str">
        <f aca="false">IF($A2481="","",IFERROR(INDEX('2. Schematic Parts'!$C$2:$C$3001,MATCH($A2481,'2. Schematic Parts'!$A$2:$A$3001,0))&amp;"","NOT FOUND"))</f>
        <v/>
      </c>
      <c r="G2481" s="9" t="str">
        <f aca="false">IF($A2481="","",IFERROR(INDEX('2. Schematic Parts'!$D$2:$D$3001,MATCH($A2481,'2. Schematic Parts'!$A$2:$A$3001,0))&amp;"","NOT FOUND"))</f>
        <v/>
      </c>
      <c r="H2481" s="9" t="str">
        <f aca="false">IF($A2481="","",IF(COUNTIF('2. Schematic Parts'!$A$2:$A$3001,$A2481)=0,"NOT IN SCHEMATIC","OK"))</f>
        <v/>
      </c>
      <c r="I2481" s="9" t="str">
        <f aca="false">IF($A2481="","",IF($H2481="NOT IN SCHEMATIC","",IF(UPPER(TRIM($C2481))=UPPER(TRIM($E2481)),"OK","MISMATCH")))</f>
        <v/>
      </c>
      <c r="J2481" s="9" t="str">
        <f aca="false">IF($A2481="","",IF($H2481="NOT IN SCHEMATIC","",IF($F2481="","NO SCH DECAL",IF($D2481="","",IF(UPPER(TRIM($D2481))=UPPER(TRIM($F2481)),"OK","MISMATCH")))))</f>
        <v/>
      </c>
      <c r="K2481" s="16" t="str">
        <f aca="false">IF($A2481="","",SUMPRODUCT(--ISNUMBER(SEARCH(","&amp;TRIM($A2481)&amp;",",","&amp;SUBSTITUTE('1. Master BOM'!$D$2:$D$400," ","")&amp;","))))</f>
        <v/>
      </c>
      <c r="L2481" s="16" t="str">
        <f aca="false">IF($A2481="","",IF($K2481&lt;&gt;1,0,SUMPRODUCT(ISNUMBER(SEARCH(","&amp;TRIM($A2481)&amp;",",","&amp;SUBSTITUTE('1. Master BOM'!$D$2:$D$400," ","")&amp;","))*ROW('1. Master BOM'!$D$2:$D$400))))</f>
        <v/>
      </c>
      <c r="M2481" s="9" t="str">
        <f aca="false">IF($A2481="","",IF($K2481=0,"NOT IN BOM",IF($K2481&gt;1,"MULTIPLE BOM LINES","OK")))</f>
        <v/>
      </c>
      <c r="N2481" s="9" t="str">
        <f aca="false">IF($A2481="","",IF($L2481=0,"—",INDEX('1. Master BOM'!$A$1:$A$400,$L2481)))</f>
        <v/>
      </c>
      <c r="O2481" s="9" t="str">
        <f aca="false">IF($A2481="","",IF($L2481=0,"—",INDEX('1. Master BOM'!$B$1:$B$400,$L2481)))</f>
        <v/>
      </c>
      <c r="P2481" s="9" t="str">
        <f aca="false">IF($A2481="","",IF(OR($H2481="NOT IN SCHEMATIC",$O2481="—"),"",IF($G2481="","NO SCH PN",IF(UPPER(TRIM($G2481))=UPPER(TRIM($O2481)),"OK","MISMATCH"))))</f>
        <v/>
      </c>
      <c r="Q2481" s="9" t="str">
        <f aca="false">IF($A2481="","",IF($L2481=0,"—",INDEX('1. Master BOM'!$E$1:$E$400,$L2481)))</f>
        <v/>
      </c>
      <c r="R2481" s="9" t="str">
        <f aca="false">IF($A2481="","",IF($L2481=0,"—",IF(T(INDEX('1. Master BOM'!$F$1:$F$400,$L2481))="","(not set)",INDEX('1. Master BOM'!$F$1:$F$400,$L2481))))</f>
        <v/>
      </c>
      <c r="S2481" s="9" t="str">
        <f aca="false">IF($A2481="","",IF(OR($R2481="—",$R2481="(not set)",$D2481=""),"",IF(ISNUMBER(SEARCH(SUBSTITUTE(SUBSTITUTE(SUBSTITUTE($R2481,"-",""),"_","")," ",""),SUBSTITUTE(SUBSTITUTE(SUBSTITUTE($D2481,"-",""),"_","")," ",""))),"OK","CHECK")))</f>
        <v/>
      </c>
      <c r="T2481" s="9" t="str">
        <f aca="false">IF($A2481="","",IF(OR($H2481="NOT IN SCHEMATIC",$I2481="MISMATCH",$J2481="MISMATCH",$P2481="MISMATCH",$M2481&lt;&gt;"OK"),"REVIEW","OK"))</f>
        <v/>
      </c>
      <c r="U2481" s="14"/>
      <c r="V2481" s="14"/>
      <c r="W2481" s="17"/>
      <c r="X2481" s="14"/>
    </row>
    <row r="2482" customFormat="false" ht="15" hidden="false" customHeight="false" outlineLevel="0" collapsed="false">
      <c r="A2482" s="9" t="str">
        <f aca="false">IF('3. Layout Parts'!$A2482="","",TRIM('3. Layout Parts'!$A2482))</f>
        <v/>
      </c>
      <c r="B2482" s="9" t="str">
        <f aca="false">IF($A2482="","",'3. Layout Parts'!$D2482)</f>
        <v/>
      </c>
      <c r="C2482" s="9" t="str">
        <f aca="false">IF($A2482="","",'3. Layout Parts'!$B2482)</f>
        <v/>
      </c>
      <c r="D2482" s="9" t="str">
        <f aca="false">IF($A2482="","",'3. Layout Parts'!$C2482)</f>
        <v/>
      </c>
      <c r="E2482" s="9" t="str">
        <f aca="false">IF($A2482="","",IFERROR(INDEX('2. Schematic Parts'!$B$2:$B$3001,MATCH($A2482,'2. Schematic Parts'!$A$2:$A$3001,0)),"NOT FOUND"))</f>
        <v/>
      </c>
      <c r="F2482" s="9" t="str">
        <f aca="false">IF($A2482="","",IFERROR(INDEX('2. Schematic Parts'!$C$2:$C$3001,MATCH($A2482,'2. Schematic Parts'!$A$2:$A$3001,0))&amp;"","NOT FOUND"))</f>
        <v/>
      </c>
      <c r="G2482" s="9" t="str">
        <f aca="false">IF($A2482="","",IFERROR(INDEX('2. Schematic Parts'!$D$2:$D$3001,MATCH($A2482,'2. Schematic Parts'!$A$2:$A$3001,0))&amp;"","NOT FOUND"))</f>
        <v/>
      </c>
      <c r="H2482" s="9" t="str">
        <f aca="false">IF($A2482="","",IF(COUNTIF('2. Schematic Parts'!$A$2:$A$3001,$A2482)=0,"NOT IN SCHEMATIC","OK"))</f>
        <v/>
      </c>
      <c r="I2482" s="9" t="str">
        <f aca="false">IF($A2482="","",IF($H2482="NOT IN SCHEMATIC","",IF(UPPER(TRIM($C2482))=UPPER(TRIM($E2482)),"OK","MISMATCH")))</f>
        <v/>
      </c>
      <c r="J2482" s="9" t="str">
        <f aca="false">IF($A2482="","",IF($H2482="NOT IN SCHEMATIC","",IF($F2482="","NO SCH DECAL",IF($D2482="","",IF(UPPER(TRIM($D2482))=UPPER(TRIM($F2482)),"OK","MISMATCH")))))</f>
        <v/>
      </c>
      <c r="K2482" s="16" t="str">
        <f aca="false">IF($A2482="","",SUMPRODUCT(--ISNUMBER(SEARCH(","&amp;TRIM($A2482)&amp;",",","&amp;SUBSTITUTE('1. Master BOM'!$D$2:$D$400," ","")&amp;","))))</f>
        <v/>
      </c>
      <c r="L2482" s="16" t="str">
        <f aca="false">IF($A2482="","",IF($K2482&lt;&gt;1,0,SUMPRODUCT(ISNUMBER(SEARCH(","&amp;TRIM($A2482)&amp;",",","&amp;SUBSTITUTE('1. Master BOM'!$D$2:$D$400," ","")&amp;","))*ROW('1. Master BOM'!$D$2:$D$400))))</f>
        <v/>
      </c>
      <c r="M2482" s="9" t="str">
        <f aca="false">IF($A2482="","",IF($K2482=0,"NOT IN BOM",IF($K2482&gt;1,"MULTIPLE BOM LINES","OK")))</f>
        <v/>
      </c>
      <c r="N2482" s="9" t="str">
        <f aca="false">IF($A2482="","",IF($L2482=0,"—",INDEX('1. Master BOM'!$A$1:$A$400,$L2482)))</f>
        <v/>
      </c>
      <c r="O2482" s="9" t="str">
        <f aca="false">IF($A2482="","",IF($L2482=0,"—",INDEX('1. Master BOM'!$B$1:$B$400,$L2482)))</f>
        <v/>
      </c>
      <c r="P2482" s="9" t="str">
        <f aca="false">IF($A2482="","",IF(OR($H2482="NOT IN SCHEMATIC",$O2482="—"),"",IF($G2482="","NO SCH PN",IF(UPPER(TRIM($G2482))=UPPER(TRIM($O2482)),"OK","MISMATCH"))))</f>
        <v/>
      </c>
      <c r="Q2482" s="9" t="str">
        <f aca="false">IF($A2482="","",IF($L2482=0,"—",INDEX('1. Master BOM'!$E$1:$E$400,$L2482)))</f>
        <v/>
      </c>
      <c r="R2482" s="9" t="str">
        <f aca="false">IF($A2482="","",IF($L2482=0,"—",IF(T(INDEX('1. Master BOM'!$F$1:$F$400,$L2482))="","(not set)",INDEX('1. Master BOM'!$F$1:$F$400,$L2482))))</f>
        <v/>
      </c>
      <c r="S2482" s="9" t="str">
        <f aca="false">IF($A2482="","",IF(OR($R2482="—",$R2482="(not set)",$D2482=""),"",IF(ISNUMBER(SEARCH(SUBSTITUTE(SUBSTITUTE(SUBSTITUTE($R2482,"-",""),"_","")," ",""),SUBSTITUTE(SUBSTITUTE(SUBSTITUTE($D2482,"-",""),"_","")," ",""))),"OK","CHECK")))</f>
        <v/>
      </c>
      <c r="T2482" s="9" t="str">
        <f aca="false">IF($A2482="","",IF(OR($H2482="NOT IN SCHEMATIC",$I2482="MISMATCH",$J2482="MISMATCH",$P2482="MISMATCH",$M2482&lt;&gt;"OK"),"REVIEW","OK"))</f>
        <v/>
      </c>
      <c r="U2482" s="14"/>
      <c r="V2482" s="14"/>
      <c r="W2482" s="17"/>
      <c r="X2482" s="14"/>
    </row>
    <row r="2483" customFormat="false" ht="15" hidden="false" customHeight="false" outlineLevel="0" collapsed="false">
      <c r="A2483" s="9" t="str">
        <f aca="false">IF('3. Layout Parts'!$A2483="","",TRIM('3. Layout Parts'!$A2483))</f>
        <v/>
      </c>
      <c r="B2483" s="9" t="str">
        <f aca="false">IF($A2483="","",'3. Layout Parts'!$D2483)</f>
        <v/>
      </c>
      <c r="C2483" s="9" t="str">
        <f aca="false">IF($A2483="","",'3. Layout Parts'!$B2483)</f>
        <v/>
      </c>
      <c r="D2483" s="9" t="str">
        <f aca="false">IF($A2483="","",'3. Layout Parts'!$C2483)</f>
        <v/>
      </c>
      <c r="E2483" s="9" t="str">
        <f aca="false">IF($A2483="","",IFERROR(INDEX('2. Schematic Parts'!$B$2:$B$3001,MATCH($A2483,'2. Schematic Parts'!$A$2:$A$3001,0)),"NOT FOUND"))</f>
        <v/>
      </c>
      <c r="F2483" s="9" t="str">
        <f aca="false">IF($A2483="","",IFERROR(INDEX('2. Schematic Parts'!$C$2:$C$3001,MATCH($A2483,'2. Schematic Parts'!$A$2:$A$3001,0))&amp;"","NOT FOUND"))</f>
        <v/>
      </c>
      <c r="G2483" s="9" t="str">
        <f aca="false">IF($A2483="","",IFERROR(INDEX('2. Schematic Parts'!$D$2:$D$3001,MATCH($A2483,'2. Schematic Parts'!$A$2:$A$3001,0))&amp;"","NOT FOUND"))</f>
        <v/>
      </c>
      <c r="H2483" s="9" t="str">
        <f aca="false">IF($A2483="","",IF(COUNTIF('2. Schematic Parts'!$A$2:$A$3001,$A2483)=0,"NOT IN SCHEMATIC","OK"))</f>
        <v/>
      </c>
      <c r="I2483" s="9" t="str">
        <f aca="false">IF($A2483="","",IF($H2483="NOT IN SCHEMATIC","",IF(UPPER(TRIM($C2483))=UPPER(TRIM($E2483)),"OK","MISMATCH")))</f>
        <v/>
      </c>
      <c r="J2483" s="9" t="str">
        <f aca="false">IF($A2483="","",IF($H2483="NOT IN SCHEMATIC","",IF($F2483="","NO SCH DECAL",IF($D2483="","",IF(UPPER(TRIM($D2483))=UPPER(TRIM($F2483)),"OK","MISMATCH")))))</f>
        <v/>
      </c>
      <c r="K2483" s="16" t="str">
        <f aca="false">IF($A2483="","",SUMPRODUCT(--ISNUMBER(SEARCH(","&amp;TRIM($A2483)&amp;",",","&amp;SUBSTITUTE('1. Master BOM'!$D$2:$D$400," ","")&amp;","))))</f>
        <v/>
      </c>
      <c r="L2483" s="16" t="str">
        <f aca="false">IF($A2483="","",IF($K2483&lt;&gt;1,0,SUMPRODUCT(ISNUMBER(SEARCH(","&amp;TRIM($A2483)&amp;",",","&amp;SUBSTITUTE('1. Master BOM'!$D$2:$D$400," ","")&amp;","))*ROW('1. Master BOM'!$D$2:$D$400))))</f>
        <v/>
      </c>
      <c r="M2483" s="9" t="str">
        <f aca="false">IF($A2483="","",IF($K2483=0,"NOT IN BOM",IF($K2483&gt;1,"MULTIPLE BOM LINES","OK")))</f>
        <v/>
      </c>
      <c r="N2483" s="9" t="str">
        <f aca="false">IF($A2483="","",IF($L2483=0,"—",INDEX('1. Master BOM'!$A$1:$A$400,$L2483)))</f>
        <v/>
      </c>
      <c r="O2483" s="9" t="str">
        <f aca="false">IF($A2483="","",IF($L2483=0,"—",INDEX('1. Master BOM'!$B$1:$B$400,$L2483)))</f>
        <v/>
      </c>
      <c r="P2483" s="9" t="str">
        <f aca="false">IF($A2483="","",IF(OR($H2483="NOT IN SCHEMATIC",$O2483="—"),"",IF($G2483="","NO SCH PN",IF(UPPER(TRIM($G2483))=UPPER(TRIM($O2483)),"OK","MISMATCH"))))</f>
        <v/>
      </c>
      <c r="Q2483" s="9" t="str">
        <f aca="false">IF($A2483="","",IF($L2483=0,"—",INDEX('1. Master BOM'!$E$1:$E$400,$L2483)))</f>
        <v/>
      </c>
      <c r="R2483" s="9" t="str">
        <f aca="false">IF($A2483="","",IF($L2483=0,"—",IF(T(INDEX('1. Master BOM'!$F$1:$F$400,$L2483))="","(not set)",INDEX('1. Master BOM'!$F$1:$F$400,$L2483))))</f>
        <v/>
      </c>
      <c r="S2483" s="9" t="str">
        <f aca="false">IF($A2483="","",IF(OR($R2483="—",$R2483="(not set)",$D2483=""),"",IF(ISNUMBER(SEARCH(SUBSTITUTE(SUBSTITUTE(SUBSTITUTE($R2483,"-",""),"_","")," ",""),SUBSTITUTE(SUBSTITUTE(SUBSTITUTE($D2483,"-",""),"_","")," ",""))),"OK","CHECK")))</f>
        <v/>
      </c>
      <c r="T2483" s="9" t="str">
        <f aca="false">IF($A2483="","",IF(OR($H2483="NOT IN SCHEMATIC",$I2483="MISMATCH",$J2483="MISMATCH",$P2483="MISMATCH",$M2483&lt;&gt;"OK"),"REVIEW","OK"))</f>
        <v/>
      </c>
      <c r="U2483" s="14"/>
      <c r="V2483" s="14"/>
      <c r="W2483" s="17"/>
      <c r="X2483" s="14"/>
    </row>
    <row r="2484" customFormat="false" ht="15" hidden="false" customHeight="false" outlineLevel="0" collapsed="false">
      <c r="A2484" s="9" t="str">
        <f aca="false">IF('3. Layout Parts'!$A2484="","",TRIM('3. Layout Parts'!$A2484))</f>
        <v/>
      </c>
      <c r="B2484" s="9" t="str">
        <f aca="false">IF($A2484="","",'3. Layout Parts'!$D2484)</f>
        <v/>
      </c>
      <c r="C2484" s="9" t="str">
        <f aca="false">IF($A2484="","",'3. Layout Parts'!$B2484)</f>
        <v/>
      </c>
      <c r="D2484" s="9" t="str">
        <f aca="false">IF($A2484="","",'3. Layout Parts'!$C2484)</f>
        <v/>
      </c>
      <c r="E2484" s="9" t="str">
        <f aca="false">IF($A2484="","",IFERROR(INDEX('2. Schematic Parts'!$B$2:$B$3001,MATCH($A2484,'2. Schematic Parts'!$A$2:$A$3001,0)),"NOT FOUND"))</f>
        <v/>
      </c>
      <c r="F2484" s="9" t="str">
        <f aca="false">IF($A2484="","",IFERROR(INDEX('2. Schematic Parts'!$C$2:$C$3001,MATCH($A2484,'2. Schematic Parts'!$A$2:$A$3001,0))&amp;"","NOT FOUND"))</f>
        <v/>
      </c>
      <c r="G2484" s="9" t="str">
        <f aca="false">IF($A2484="","",IFERROR(INDEX('2. Schematic Parts'!$D$2:$D$3001,MATCH($A2484,'2. Schematic Parts'!$A$2:$A$3001,0))&amp;"","NOT FOUND"))</f>
        <v/>
      </c>
      <c r="H2484" s="9" t="str">
        <f aca="false">IF($A2484="","",IF(COUNTIF('2. Schematic Parts'!$A$2:$A$3001,$A2484)=0,"NOT IN SCHEMATIC","OK"))</f>
        <v/>
      </c>
      <c r="I2484" s="9" t="str">
        <f aca="false">IF($A2484="","",IF($H2484="NOT IN SCHEMATIC","",IF(UPPER(TRIM($C2484))=UPPER(TRIM($E2484)),"OK","MISMATCH")))</f>
        <v/>
      </c>
      <c r="J2484" s="9" t="str">
        <f aca="false">IF($A2484="","",IF($H2484="NOT IN SCHEMATIC","",IF($F2484="","NO SCH DECAL",IF($D2484="","",IF(UPPER(TRIM($D2484))=UPPER(TRIM($F2484)),"OK","MISMATCH")))))</f>
        <v/>
      </c>
      <c r="K2484" s="16" t="str">
        <f aca="false">IF($A2484="","",SUMPRODUCT(--ISNUMBER(SEARCH(","&amp;TRIM($A2484)&amp;",",","&amp;SUBSTITUTE('1. Master BOM'!$D$2:$D$400," ","")&amp;","))))</f>
        <v/>
      </c>
      <c r="L2484" s="16" t="str">
        <f aca="false">IF($A2484="","",IF($K2484&lt;&gt;1,0,SUMPRODUCT(ISNUMBER(SEARCH(","&amp;TRIM($A2484)&amp;",",","&amp;SUBSTITUTE('1. Master BOM'!$D$2:$D$400," ","")&amp;","))*ROW('1. Master BOM'!$D$2:$D$400))))</f>
        <v/>
      </c>
      <c r="M2484" s="9" t="str">
        <f aca="false">IF($A2484="","",IF($K2484=0,"NOT IN BOM",IF($K2484&gt;1,"MULTIPLE BOM LINES","OK")))</f>
        <v/>
      </c>
      <c r="N2484" s="9" t="str">
        <f aca="false">IF($A2484="","",IF($L2484=0,"—",INDEX('1. Master BOM'!$A$1:$A$400,$L2484)))</f>
        <v/>
      </c>
      <c r="O2484" s="9" t="str">
        <f aca="false">IF($A2484="","",IF($L2484=0,"—",INDEX('1. Master BOM'!$B$1:$B$400,$L2484)))</f>
        <v/>
      </c>
      <c r="P2484" s="9" t="str">
        <f aca="false">IF($A2484="","",IF(OR($H2484="NOT IN SCHEMATIC",$O2484="—"),"",IF($G2484="","NO SCH PN",IF(UPPER(TRIM($G2484))=UPPER(TRIM($O2484)),"OK","MISMATCH"))))</f>
        <v/>
      </c>
      <c r="Q2484" s="9" t="str">
        <f aca="false">IF($A2484="","",IF($L2484=0,"—",INDEX('1. Master BOM'!$E$1:$E$400,$L2484)))</f>
        <v/>
      </c>
      <c r="R2484" s="9" t="str">
        <f aca="false">IF($A2484="","",IF($L2484=0,"—",IF(T(INDEX('1. Master BOM'!$F$1:$F$400,$L2484))="","(not set)",INDEX('1. Master BOM'!$F$1:$F$400,$L2484))))</f>
        <v/>
      </c>
      <c r="S2484" s="9" t="str">
        <f aca="false">IF($A2484="","",IF(OR($R2484="—",$R2484="(not set)",$D2484=""),"",IF(ISNUMBER(SEARCH(SUBSTITUTE(SUBSTITUTE(SUBSTITUTE($R2484,"-",""),"_","")," ",""),SUBSTITUTE(SUBSTITUTE(SUBSTITUTE($D2484,"-",""),"_","")," ",""))),"OK","CHECK")))</f>
        <v/>
      </c>
      <c r="T2484" s="9" t="str">
        <f aca="false">IF($A2484="","",IF(OR($H2484="NOT IN SCHEMATIC",$I2484="MISMATCH",$J2484="MISMATCH",$P2484="MISMATCH",$M2484&lt;&gt;"OK"),"REVIEW","OK"))</f>
        <v/>
      </c>
      <c r="U2484" s="14"/>
      <c r="V2484" s="14"/>
      <c r="W2484" s="17"/>
      <c r="X2484" s="14"/>
    </row>
    <row r="2485" customFormat="false" ht="15" hidden="false" customHeight="false" outlineLevel="0" collapsed="false">
      <c r="A2485" s="9" t="str">
        <f aca="false">IF('3. Layout Parts'!$A2485="","",TRIM('3. Layout Parts'!$A2485))</f>
        <v/>
      </c>
      <c r="B2485" s="9" t="str">
        <f aca="false">IF($A2485="","",'3. Layout Parts'!$D2485)</f>
        <v/>
      </c>
      <c r="C2485" s="9" t="str">
        <f aca="false">IF($A2485="","",'3. Layout Parts'!$B2485)</f>
        <v/>
      </c>
      <c r="D2485" s="9" t="str">
        <f aca="false">IF($A2485="","",'3. Layout Parts'!$C2485)</f>
        <v/>
      </c>
      <c r="E2485" s="9" t="str">
        <f aca="false">IF($A2485="","",IFERROR(INDEX('2. Schematic Parts'!$B$2:$B$3001,MATCH($A2485,'2. Schematic Parts'!$A$2:$A$3001,0)),"NOT FOUND"))</f>
        <v/>
      </c>
      <c r="F2485" s="9" t="str">
        <f aca="false">IF($A2485="","",IFERROR(INDEX('2. Schematic Parts'!$C$2:$C$3001,MATCH($A2485,'2. Schematic Parts'!$A$2:$A$3001,0))&amp;"","NOT FOUND"))</f>
        <v/>
      </c>
      <c r="G2485" s="9" t="str">
        <f aca="false">IF($A2485="","",IFERROR(INDEX('2. Schematic Parts'!$D$2:$D$3001,MATCH($A2485,'2. Schematic Parts'!$A$2:$A$3001,0))&amp;"","NOT FOUND"))</f>
        <v/>
      </c>
      <c r="H2485" s="9" t="str">
        <f aca="false">IF($A2485="","",IF(COUNTIF('2. Schematic Parts'!$A$2:$A$3001,$A2485)=0,"NOT IN SCHEMATIC","OK"))</f>
        <v/>
      </c>
      <c r="I2485" s="9" t="str">
        <f aca="false">IF($A2485="","",IF($H2485="NOT IN SCHEMATIC","",IF(UPPER(TRIM($C2485))=UPPER(TRIM($E2485)),"OK","MISMATCH")))</f>
        <v/>
      </c>
      <c r="J2485" s="9" t="str">
        <f aca="false">IF($A2485="","",IF($H2485="NOT IN SCHEMATIC","",IF($F2485="","NO SCH DECAL",IF($D2485="","",IF(UPPER(TRIM($D2485))=UPPER(TRIM($F2485)),"OK","MISMATCH")))))</f>
        <v/>
      </c>
      <c r="K2485" s="16" t="str">
        <f aca="false">IF($A2485="","",SUMPRODUCT(--ISNUMBER(SEARCH(","&amp;TRIM($A2485)&amp;",",","&amp;SUBSTITUTE('1. Master BOM'!$D$2:$D$400," ","")&amp;","))))</f>
        <v/>
      </c>
      <c r="L2485" s="16" t="str">
        <f aca="false">IF($A2485="","",IF($K2485&lt;&gt;1,0,SUMPRODUCT(ISNUMBER(SEARCH(","&amp;TRIM($A2485)&amp;",",","&amp;SUBSTITUTE('1. Master BOM'!$D$2:$D$400," ","")&amp;","))*ROW('1. Master BOM'!$D$2:$D$400))))</f>
        <v/>
      </c>
      <c r="M2485" s="9" t="str">
        <f aca="false">IF($A2485="","",IF($K2485=0,"NOT IN BOM",IF($K2485&gt;1,"MULTIPLE BOM LINES","OK")))</f>
        <v/>
      </c>
      <c r="N2485" s="9" t="str">
        <f aca="false">IF($A2485="","",IF($L2485=0,"—",INDEX('1. Master BOM'!$A$1:$A$400,$L2485)))</f>
        <v/>
      </c>
      <c r="O2485" s="9" t="str">
        <f aca="false">IF($A2485="","",IF($L2485=0,"—",INDEX('1. Master BOM'!$B$1:$B$400,$L2485)))</f>
        <v/>
      </c>
      <c r="P2485" s="9" t="str">
        <f aca="false">IF($A2485="","",IF(OR($H2485="NOT IN SCHEMATIC",$O2485="—"),"",IF($G2485="","NO SCH PN",IF(UPPER(TRIM($G2485))=UPPER(TRIM($O2485)),"OK","MISMATCH"))))</f>
        <v/>
      </c>
      <c r="Q2485" s="9" t="str">
        <f aca="false">IF($A2485="","",IF($L2485=0,"—",INDEX('1. Master BOM'!$E$1:$E$400,$L2485)))</f>
        <v/>
      </c>
      <c r="R2485" s="9" t="str">
        <f aca="false">IF($A2485="","",IF($L2485=0,"—",IF(T(INDEX('1. Master BOM'!$F$1:$F$400,$L2485))="","(not set)",INDEX('1. Master BOM'!$F$1:$F$400,$L2485))))</f>
        <v/>
      </c>
      <c r="S2485" s="9" t="str">
        <f aca="false">IF($A2485="","",IF(OR($R2485="—",$R2485="(not set)",$D2485=""),"",IF(ISNUMBER(SEARCH(SUBSTITUTE(SUBSTITUTE(SUBSTITUTE($R2485,"-",""),"_","")," ",""),SUBSTITUTE(SUBSTITUTE(SUBSTITUTE($D2485,"-",""),"_","")," ",""))),"OK","CHECK")))</f>
        <v/>
      </c>
      <c r="T2485" s="9" t="str">
        <f aca="false">IF($A2485="","",IF(OR($H2485="NOT IN SCHEMATIC",$I2485="MISMATCH",$J2485="MISMATCH",$P2485="MISMATCH",$M2485&lt;&gt;"OK"),"REVIEW","OK"))</f>
        <v/>
      </c>
      <c r="U2485" s="14"/>
      <c r="V2485" s="14"/>
      <c r="W2485" s="17"/>
      <c r="X2485" s="14"/>
    </row>
    <row r="2486" customFormat="false" ht="15" hidden="false" customHeight="false" outlineLevel="0" collapsed="false">
      <c r="A2486" s="9" t="str">
        <f aca="false">IF('3. Layout Parts'!$A2486="","",TRIM('3. Layout Parts'!$A2486))</f>
        <v/>
      </c>
      <c r="B2486" s="9" t="str">
        <f aca="false">IF($A2486="","",'3. Layout Parts'!$D2486)</f>
        <v/>
      </c>
      <c r="C2486" s="9" t="str">
        <f aca="false">IF($A2486="","",'3. Layout Parts'!$B2486)</f>
        <v/>
      </c>
      <c r="D2486" s="9" t="str">
        <f aca="false">IF($A2486="","",'3. Layout Parts'!$C2486)</f>
        <v/>
      </c>
      <c r="E2486" s="9" t="str">
        <f aca="false">IF($A2486="","",IFERROR(INDEX('2. Schematic Parts'!$B$2:$B$3001,MATCH($A2486,'2. Schematic Parts'!$A$2:$A$3001,0)),"NOT FOUND"))</f>
        <v/>
      </c>
      <c r="F2486" s="9" t="str">
        <f aca="false">IF($A2486="","",IFERROR(INDEX('2. Schematic Parts'!$C$2:$C$3001,MATCH($A2486,'2. Schematic Parts'!$A$2:$A$3001,0))&amp;"","NOT FOUND"))</f>
        <v/>
      </c>
      <c r="G2486" s="9" t="str">
        <f aca="false">IF($A2486="","",IFERROR(INDEX('2. Schematic Parts'!$D$2:$D$3001,MATCH($A2486,'2. Schematic Parts'!$A$2:$A$3001,0))&amp;"","NOT FOUND"))</f>
        <v/>
      </c>
      <c r="H2486" s="9" t="str">
        <f aca="false">IF($A2486="","",IF(COUNTIF('2. Schematic Parts'!$A$2:$A$3001,$A2486)=0,"NOT IN SCHEMATIC","OK"))</f>
        <v/>
      </c>
      <c r="I2486" s="9" t="str">
        <f aca="false">IF($A2486="","",IF($H2486="NOT IN SCHEMATIC","",IF(UPPER(TRIM($C2486))=UPPER(TRIM($E2486)),"OK","MISMATCH")))</f>
        <v/>
      </c>
      <c r="J2486" s="9" t="str">
        <f aca="false">IF($A2486="","",IF($H2486="NOT IN SCHEMATIC","",IF($F2486="","NO SCH DECAL",IF($D2486="","",IF(UPPER(TRIM($D2486))=UPPER(TRIM($F2486)),"OK","MISMATCH")))))</f>
        <v/>
      </c>
      <c r="K2486" s="16" t="str">
        <f aca="false">IF($A2486="","",SUMPRODUCT(--ISNUMBER(SEARCH(","&amp;TRIM($A2486)&amp;",",","&amp;SUBSTITUTE('1. Master BOM'!$D$2:$D$400," ","")&amp;","))))</f>
        <v/>
      </c>
      <c r="L2486" s="16" t="str">
        <f aca="false">IF($A2486="","",IF($K2486&lt;&gt;1,0,SUMPRODUCT(ISNUMBER(SEARCH(","&amp;TRIM($A2486)&amp;",",","&amp;SUBSTITUTE('1. Master BOM'!$D$2:$D$400," ","")&amp;","))*ROW('1. Master BOM'!$D$2:$D$400))))</f>
        <v/>
      </c>
      <c r="M2486" s="9" t="str">
        <f aca="false">IF($A2486="","",IF($K2486=0,"NOT IN BOM",IF($K2486&gt;1,"MULTIPLE BOM LINES","OK")))</f>
        <v/>
      </c>
      <c r="N2486" s="9" t="str">
        <f aca="false">IF($A2486="","",IF($L2486=0,"—",INDEX('1. Master BOM'!$A$1:$A$400,$L2486)))</f>
        <v/>
      </c>
      <c r="O2486" s="9" t="str">
        <f aca="false">IF($A2486="","",IF($L2486=0,"—",INDEX('1. Master BOM'!$B$1:$B$400,$L2486)))</f>
        <v/>
      </c>
      <c r="P2486" s="9" t="str">
        <f aca="false">IF($A2486="","",IF(OR($H2486="NOT IN SCHEMATIC",$O2486="—"),"",IF($G2486="","NO SCH PN",IF(UPPER(TRIM($G2486))=UPPER(TRIM($O2486)),"OK","MISMATCH"))))</f>
        <v/>
      </c>
      <c r="Q2486" s="9" t="str">
        <f aca="false">IF($A2486="","",IF($L2486=0,"—",INDEX('1. Master BOM'!$E$1:$E$400,$L2486)))</f>
        <v/>
      </c>
      <c r="R2486" s="9" t="str">
        <f aca="false">IF($A2486="","",IF($L2486=0,"—",IF(T(INDEX('1. Master BOM'!$F$1:$F$400,$L2486))="","(not set)",INDEX('1. Master BOM'!$F$1:$F$400,$L2486))))</f>
        <v/>
      </c>
      <c r="S2486" s="9" t="str">
        <f aca="false">IF($A2486="","",IF(OR($R2486="—",$R2486="(not set)",$D2486=""),"",IF(ISNUMBER(SEARCH(SUBSTITUTE(SUBSTITUTE(SUBSTITUTE($R2486,"-",""),"_","")," ",""),SUBSTITUTE(SUBSTITUTE(SUBSTITUTE($D2486,"-",""),"_","")," ",""))),"OK","CHECK")))</f>
        <v/>
      </c>
      <c r="T2486" s="9" t="str">
        <f aca="false">IF($A2486="","",IF(OR($H2486="NOT IN SCHEMATIC",$I2486="MISMATCH",$J2486="MISMATCH",$P2486="MISMATCH",$M2486&lt;&gt;"OK"),"REVIEW","OK"))</f>
        <v/>
      </c>
      <c r="U2486" s="14"/>
      <c r="V2486" s="14"/>
      <c r="W2486" s="17"/>
      <c r="X2486" s="14"/>
    </row>
    <row r="2487" customFormat="false" ht="15" hidden="false" customHeight="false" outlineLevel="0" collapsed="false">
      <c r="A2487" s="9" t="str">
        <f aca="false">IF('3. Layout Parts'!$A2487="","",TRIM('3. Layout Parts'!$A2487))</f>
        <v/>
      </c>
      <c r="B2487" s="9" t="str">
        <f aca="false">IF($A2487="","",'3. Layout Parts'!$D2487)</f>
        <v/>
      </c>
      <c r="C2487" s="9" t="str">
        <f aca="false">IF($A2487="","",'3. Layout Parts'!$B2487)</f>
        <v/>
      </c>
      <c r="D2487" s="9" t="str">
        <f aca="false">IF($A2487="","",'3. Layout Parts'!$C2487)</f>
        <v/>
      </c>
      <c r="E2487" s="9" t="str">
        <f aca="false">IF($A2487="","",IFERROR(INDEX('2. Schematic Parts'!$B$2:$B$3001,MATCH($A2487,'2. Schematic Parts'!$A$2:$A$3001,0)),"NOT FOUND"))</f>
        <v/>
      </c>
      <c r="F2487" s="9" t="str">
        <f aca="false">IF($A2487="","",IFERROR(INDEX('2. Schematic Parts'!$C$2:$C$3001,MATCH($A2487,'2. Schematic Parts'!$A$2:$A$3001,0))&amp;"","NOT FOUND"))</f>
        <v/>
      </c>
      <c r="G2487" s="9" t="str">
        <f aca="false">IF($A2487="","",IFERROR(INDEX('2. Schematic Parts'!$D$2:$D$3001,MATCH($A2487,'2. Schematic Parts'!$A$2:$A$3001,0))&amp;"","NOT FOUND"))</f>
        <v/>
      </c>
      <c r="H2487" s="9" t="str">
        <f aca="false">IF($A2487="","",IF(COUNTIF('2. Schematic Parts'!$A$2:$A$3001,$A2487)=0,"NOT IN SCHEMATIC","OK"))</f>
        <v/>
      </c>
      <c r="I2487" s="9" t="str">
        <f aca="false">IF($A2487="","",IF($H2487="NOT IN SCHEMATIC","",IF(UPPER(TRIM($C2487))=UPPER(TRIM($E2487)),"OK","MISMATCH")))</f>
        <v/>
      </c>
      <c r="J2487" s="9" t="str">
        <f aca="false">IF($A2487="","",IF($H2487="NOT IN SCHEMATIC","",IF($F2487="","NO SCH DECAL",IF($D2487="","",IF(UPPER(TRIM($D2487))=UPPER(TRIM($F2487)),"OK","MISMATCH")))))</f>
        <v/>
      </c>
      <c r="K2487" s="16" t="str">
        <f aca="false">IF($A2487="","",SUMPRODUCT(--ISNUMBER(SEARCH(","&amp;TRIM($A2487)&amp;",",","&amp;SUBSTITUTE('1. Master BOM'!$D$2:$D$400," ","")&amp;","))))</f>
        <v/>
      </c>
      <c r="L2487" s="16" t="str">
        <f aca="false">IF($A2487="","",IF($K2487&lt;&gt;1,0,SUMPRODUCT(ISNUMBER(SEARCH(","&amp;TRIM($A2487)&amp;",",","&amp;SUBSTITUTE('1. Master BOM'!$D$2:$D$400," ","")&amp;","))*ROW('1. Master BOM'!$D$2:$D$400))))</f>
        <v/>
      </c>
      <c r="M2487" s="9" t="str">
        <f aca="false">IF($A2487="","",IF($K2487=0,"NOT IN BOM",IF($K2487&gt;1,"MULTIPLE BOM LINES","OK")))</f>
        <v/>
      </c>
      <c r="N2487" s="9" t="str">
        <f aca="false">IF($A2487="","",IF($L2487=0,"—",INDEX('1. Master BOM'!$A$1:$A$400,$L2487)))</f>
        <v/>
      </c>
      <c r="O2487" s="9" t="str">
        <f aca="false">IF($A2487="","",IF($L2487=0,"—",INDEX('1. Master BOM'!$B$1:$B$400,$L2487)))</f>
        <v/>
      </c>
      <c r="P2487" s="9" t="str">
        <f aca="false">IF($A2487="","",IF(OR($H2487="NOT IN SCHEMATIC",$O2487="—"),"",IF($G2487="","NO SCH PN",IF(UPPER(TRIM($G2487))=UPPER(TRIM($O2487)),"OK","MISMATCH"))))</f>
        <v/>
      </c>
      <c r="Q2487" s="9" t="str">
        <f aca="false">IF($A2487="","",IF($L2487=0,"—",INDEX('1. Master BOM'!$E$1:$E$400,$L2487)))</f>
        <v/>
      </c>
      <c r="R2487" s="9" t="str">
        <f aca="false">IF($A2487="","",IF($L2487=0,"—",IF(T(INDEX('1. Master BOM'!$F$1:$F$400,$L2487))="","(not set)",INDEX('1. Master BOM'!$F$1:$F$400,$L2487))))</f>
        <v/>
      </c>
      <c r="S2487" s="9" t="str">
        <f aca="false">IF($A2487="","",IF(OR($R2487="—",$R2487="(not set)",$D2487=""),"",IF(ISNUMBER(SEARCH(SUBSTITUTE(SUBSTITUTE(SUBSTITUTE($R2487,"-",""),"_","")," ",""),SUBSTITUTE(SUBSTITUTE(SUBSTITUTE($D2487,"-",""),"_","")," ",""))),"OK","CHECK")))</f>
        <v/>
      </c>
      <c r="T2487" s="9" t="str">
        <f aca="false">IF($A2487="","",IF(OR($H2487="NOT IN SCHEMATIC",$I2487="MISMATCH",$J2487="MISMATCH",$P2487="MISMATCH",$M2487&lt;&gt;"OK"),"REVIEW","OK"))</f>
        <v/>
      </c>
      <c r="U2487" s="14"/>
      <c r="V2487" s="14"/>
      <c r="W2487" s="17"/>
      <c r="X2487" s="14"/>
    </row>
    <row r="2488" customFormat="false" ht="15" hidden="false" customHeight="false" outlineLevel="0" collapsed="false">
      <c r="A2488" s="9" t="str">
        <f aca="false">IF('3. Layout Parts'!$A2488="","",TRIM('3. Layout Parts'!$A2488))</f>
        <v/>
      </c>
      <c r="B2488" s="9" t="str">
        <f aca="false">IF($A2488="","",'3. Layout Parts'!$D2488)</f>
        <v/>
      </c>
      <c r="C2488" s="9" t="str">
        <f aca="false">IF($A2488="","",'3. Layout Parts'!$B2488)</f>
        <v/>
      </c>
      <c r="D2488" s="9" t="str">
        <f aca="false">IF($A2488="","",'3. Layout Parts'!$C2488)</f>
        <v/>
      </c>
      <c r="E2488" s="9" t="str">
        <f aca="false">IF($A2488="","",IFERROR(INDEX('2. Schematic Parts'!$B$2:$B$3001,MATCH($A2488,'2. Schematic Parts'!$A$2:$A$3001,0)),"NOT FOUND"))</f>
        <v/>
      </c>
      <c r="F2488" s="9" t="str">
        <f aca="false">IF($A2488="","",IFERROR(INDEX('2. Schematic Parts'!$C$2:$C$3001,MATCH($A2488,'2. Schematic Parts'!$A$2:$A$3001,0))&amp;"","NOT FOUND"))</f>
        <v/>
      </c>
      <c r="G2488" s="9" t="str">
        <f aca="false">IF($A2488="","",IFERROR(INDEX('2. Schematic Parts'!$D$2:$D$3001,MATCH($A2488,'2. Schematic Parts'!$A$2:$A$3001,0))&amp;"","NOT FOUND"))</f>
        <v/>
      </c>
      <c r="H2488" s="9" t="str">
        <f aca="false">IF($A2488="","",IF(COUNTIF('2. Schematic Parts'!$A$2:$A$3001,$A2488)=0,"NOT IN SCHEMATIC","OK"))</f>
        <v/>
      </c>
      <c r="I2488" s="9" t="str">
        <f aca="false">IF($A2488="","",IF($H2488="NOT IN SCHEMATIC","",IF(UPPER(TRIM($C2488))=UPPER(TRIM($E2488)),"OK","MISMATCH")))</f>
        <v/>
      </c>
      <c r="J2488" s="9" t="str">
        <f aca="false">IF($A2488="","",IF($H2488="NOT IN SCHEMATIC","",IF($F2488="","NO SCH DECAL",IF($D2488="","",IF(UPPER(TRIM($D2488))=UPPER(TRIM($F2488)),"OK","MISMATCH")))))</f>
        <v/>
      </c>
      <c r="K2488" s="16" t="str">
        <f aca="false">IF($A2488="","",SUMPRODUCT(--ISNUMBER(SEARCH(","&amp;TRIM($A2488)&amp;",",","&amp;SUBSTITUTE('1. Master BOM'!$D$2:$D$400," ","")&amp;","))))</f>
        <v/>
      </c>
      <c r="L2488" s="16" t="str">
        <f aca="false">IF($A2488="","",IF($K2488&lt;&gt;1,0,SUMPRODUCT(ISNUMBER(SEARCH(","&amp;TRIM($A2488)&amp;",",","&amp;SUBSTITUTE('1. Master BOM'!$D$2:$D$400," ","")&amp;","))*ROW('1. Master BOM'!$D$2:$D$400))))</f>
        <v/>
      </c>
      <c r="M2488" s="9" t="str">
        <f aca="false">IF($A2488="","",IF($K2488=0,"NOT IN BOM",IF($K2488&gt;1,"MULTIPLE BOM LINES","OK")))</f>
        <v/>
      </c>
      <c r="N2488" s="9" t="str">
        <f aca="false">IF($A2488="","",IF($L2488=0,"—",INDEX('1. Master BOM'!$A$1:$A$400,$L2488)))</f>
        <v/>
      </c>
      <c r="O2488" s="9" t="str">
        <f aca="false">IF($A2488="","",IF($L2488=0,"—",INDEX('1. Master BOM'!$B$1:$B$400,$L2488)))</f>
        <v/>
      </c>
      <c r="P2488" s="9" t="str">
        <f aca="false">IF($A2488="","",IF(OR($H2488="NOT IN SCHEMATIC",$O2488="—"),"",IF($G2488="","NO SCH PN",IF(UPPER(TRIM($G2488))=UPPER(TRIM($O2488)),"OK","MISMATCH"))))</f>
        <v/>
      </c>
      <c r="Q2488" s="9" t="str">
        <f aca="false">IF($A2488="","",IF($L2488=0,"—",INDEX('1. Master BOM'!$E$1:$E$400,$L2488)))</f>
        <v/>
      </c>
      <c r="R2488" s="9" t="str">
        <f aca="false">IF($A2488="","",IF($L2488=0,"—",IF(T(INDEX('1. Master BOM'!$F$1:$F$400,$L2488))="","(not set)",INDEX('1. Master BOM'!$F$1:$F$400,$L2488))))</f>
        <v/>
      </c>
      <c r="S2488" s="9" t="str">
        <f aca="false">IF($A2488="","",IF(OR($R2488="—",$R2488="(not set)",$D2488=""),"",IF(ISNUMBER(SEARCH(SUBSTITUTE(SUBSTITUTE(SUBSTITUTE($R2488,"-",""),"_","")," ",""),SUBSTITUTE(SUBSTITUTE(SUBSTITUTE($D2488,"-",""),"_","")," ",""))),"OK","CHECK")))</f>
        <v/>
      </c>
      <c r="T2488" s="9" t="str">
        <f aca="false">IF($A2488="","",IF(OR($H2488="NOT IN SCHEMATIC",$I2488="MISMATCH",$J2488="MISMATCH",$P2488="MISMATCH",$M2488&lt;&gt;"OK"),"REVIEW","OK"))</f>
        <v/>
      </c>
      <c r="U2488" s="14"/>
      <c r="V2488" s="14"/>
      <c r="W2488" s="17"/>
      <c r="X2488" s="14"/>
    </row>
    <row r="2489" customFormat="false" ht="15" hidden="false" customHeight="false" outlineLevel="0" collapsed="false">
      <c r="A2489" s="9" t="str">
        <f aca="false">IF('3. Layout Parts'!$A2489="","",TRIM('3. Layout Parts'!$A2489))</f>
        <v/>
      </c>
      <c r="B2489" s="9" t="str">
        <f aca="false">IF($A2489="","",'3. Layout Parts'!$D2489)</f>
        <v/>
      </c>
      <c r="C2489" s="9" t="str">
        <f aca="false">IF($A2489="","",'3. Layout Parts'!$B2489)</f>
        <v/>
      </c>
      <c r="D2489" s="9" t="str">
        <f aca="false">IF($A2489="","",'3. Layout Parts'!$C2489)</f>
        <v/>
      </c>
      <c r="E2489" s="9" t="str">
        <f aca="false">IF($A2489="","",IFERROR(INDEX('2. Schematic Parts'!$B$2:$B$3001,MATCH($A2489,'2. Schematic Parts'!$A$2:$A$3001,0)),"NOT FOUND"))</f>
        <v/>
      </c>
      <c r="F2489" s="9" t="str">
        <f aca="false">IF($A2489="","",IFERROR(INDEX('2. Schematic Parts'!$C$2:$C$3001,MATCH($A2489,'2. Schematic Parts'!$A$2:$A$3001,0))&amp;"","NOT FOUND"))</f>
        <v/>
      </c>
      <c r="G2489" s="9" t="str">
        <f aca="false">IF($A2489="","",IFERROR(INDEX('2. Schematic Parts'!$D$2:$D$3001,MATCH($A2489,'2. Schematic Parts'!$A$2:$A$3001,0))&amp;"","NOT FOUND"))</f>
        <v/>
      </c>
      <c r="H2489" s="9" t="str">
        <f aca="false">IF($A2489="","",IF(COUNTIF('2. Schematic Parts'!$A$2:$A$3001,$A2489)=0,"NOT IN SCHEMATIC","OK"))</f>
        <v/>
      </c>
      <c r="I2489" s="9" t="str">
        <f aca="false">IF($A2489="","",IF($H2489="NOT IN SCHEMATIC","",IF(UPPER(TRIM($C2489))=UPPER(TRIM($E2489)),"OK","MISMATCH")))</f>
        <v/>
      </c>
      <c r="J2489" s="9" t="str">
        <f aca="false">IF($A2489="","",IF($H2489="NOT IN SCHEMATIC","",IF($F2489="","NO SCH DECAL",IF($D2489="","",IF(UPPER(TRIM($D2489))=UPPER(TRIM($F2489)),"OK","MISMATCH")))))</f>
        <v/>
      </c>
      <c r="K2489" s="16" t="str">
        <f aca="false">IF($A2489="","",SUMPRODUCT(--ISNUMBER(SEARCH(","&amp;TRIM($A2489)&amp;",",","&amp;SUBSTITUTE('1. Master BOM'!$D$2:$D$400," ","")&amp;","))))</f>
        <v/>
      </c>
      <c r="L2489" s="16" t="str">
        <f aca="false">IF($A2489="","",IF($K2489&lt;&gt;1,0,SUMPRODUCT(ISNUMBER(SEARCH(","&amp;TRIM($A2489)&amp;",",","&amp;SUBSTITUTE('1. Master BOM'!$D$2:$D$400," ","")&amp;","))*ROW('1. Master BOM'!$D$2:$D$400))))</f>
        <v/>
      </c>
      <c r="M2489" s="9" t="str">
        <f aca="false">IF($A2489="","",IF($K2489=0,"NOT IN BOM",IF($K2489&gt;1,"MULTIPLE BOM LINES","OK")))</f>
        <v/>
      </c>
      <c r="N2489" s="9" t="str">
        <f aca="false">IF($A2489="","",IF($L2489=0,"—",INDEX('1. Master BOM'!$A$1:$A$400,$L2489)))</f>
        <v/>
      </c>
      <c r="O2489" s="9" t="str">
        <f aca="false">IF($A2489="","",IF($L2489=0,"—",INDEX('1. Master BOM'!$B$1:$B$400,$L2489)))</f>
        <v/>
      </c>
      <c r="P2489" s="9" t="str">
        <f aca="false">IF($A2489="","",IF(OR($H2489="NOT IN SCHEMATIC",$O2489="—"),"",IF($G2489="","NO SCH PN",IF(UPPER(TRIM($G2489))=UPPER(TRIM($O2489)),"OK","MISMATCH"))))</f>
        <v/>
      </c>
      <c r="Q2489" s="9" t="str">
        <f aca="false">IF($A2489="","",IF($L2489=0,"—",INDEX('1. Master BOM'!$E$1:$E$400,$L2489)))</f>
        <v/>
      </c>
      <c r="R2489" s="9" t="str">
        <f aca="false">IF($A2489="","",IF($L2489=0,"—",IF(T(INDEX('1. Master BOM'!$F$1:$F$400,$L2489))="","(not set)",INDEX('1. Master BOM'!$F$1:$F$400,$L2489))))</f>
        <v/>
      </c>
      <c r="S2489" s="9" t="str">
        <f aca="false">IF($A2489="","",IF(OR($R2489="—",$R2489="(not set)",$D2489=""),"",IF(ISNUMBER(SEARCH(SUBSTITUTE(SUBSTITUTE(SUBSTITUTE($R2489,"-",""),"_","")," ",""),SUBSTITUTE(SUBSTITUTE(SUBSTITUTE($D2489,"-",""),"_","")," ",""))),"OK","CHECK")))</f>
        <v/>
      </c>
      <c r="T2489" s="9" t="str">
        <f aca="false">IF($A2489="","",IF(OR($H2489="NOT IN SCHEMATIC",$I2489="MISMATCH",$J2489="MISMATCH",$P2489="MISMATCH",$M2489&lt;&gt;"OK"),"REVIEW","OK"))</f>
        <v/>
      </c>
      <c r="U2489" s="14"/>
      <c r="V2489" s="14"/>
      <c r="W2489" s="17"/>
      <c r="X2489" s="14"/>
    </row>
    <row r="2490" customFormat="false" ht="15" hidden="false" customHeight="false" outlineLevel="0" collapsed="false">
      <c r="A2490" s="9" t="str">
        <f aca="false">IF('3. Layout Parts'!$A2490="","",TRIM('3. Layout Parts'!$A2490))</f>
        <v/>
      </c>
      <c r="B2490" s="9" t="str">
        <f aca="false">IF($A2490="","",'3. Layout Parts'!$D2490)</f>
        <v/>
      </c>
      <c r="C2490" s="9" t="str">
        <f aca="false">IF($A2490="","",'3. Layout Parts'!$B2490)</f>
        <v/>
      </c>
      <c r="D2490" s="9" t="str">
        <f aca="false">IF($A2490="","",'3. Layout Parts'!$C2490)</f>
        <v/>
      </c>
      <c r="E2490" s="9" t="str">
        <f aca="false">IF($A2490="","",IFERROR(INDEX('2. Schematic Parts'!$B$2:$B$3001,MATCH($A2490,'2. Schematic Parts'!$A$2:$A$3001,0)),"NOT FOUND"))</f>
        <v/>
      </c>
      <c r="F2490" s="9" t="str">
        <f aca="false">IF($A2490="","",IFERROR(INDEX('2. Schematic Parts'!$C$2:$C$3001,MATCH($A2490,'2. Schematic Parts'!$A$2:$A$3001,0))&amp;"","NOT FOUND"))</f>
        <v/>
      </c>
      <c r="G2490" s="9" t="str">
        <f aca="false">IF($A2490="","",IFERROR(INDEX('2. Schematic Parts'!$D$2:$D$3001,MATCH($A2490,'2. Schematic Parts'!$A$2:$A$3001,0))&amp;"","NOT FOUND"))</f>
        <v/>
      </c>
      <c r="H2490" s="9" t="str">
        <f aca="false">IF($A2490="","",IF(COUNTIF('2. Schematic Parts'!$A$2:$A$3001,$A2490)=0,"NOT IN SCHEMATIC","OK"))</f>
        <v/>
      </c>
      <c r="I2490" s="9" t="str">
        <f aca="false">IF($A2490="","",IF($H2490="NOT IN SCHEMATIC","",IF(UPPER(TRIM($C2490))=UPPER(TRIM($E2490)),"OK","MISMATCH")))</f>
        <v/>
      </c>
      <c r="J2490" s="9" t="str">
        <f aca="false">IF($A2490="","",IF($H2490="NOT IN SCHEMATIC","",IF($F2490="","NO SCH DECAL",IF($D2490="","",IF(UPPER(TRIM($D2490))=UPPER(TRIM($F2490)),"OK","MISMATCH")))))</f>
        <v/>
      </c>
      <c r="K2490" s="16" t="str">
        <f aca="false">IF($A2490="","",SUMPRODUCT(--ISNUMBER(SEARCH(","&amp;TRIM($A2490)&amp;",",","&amp;SUBSTITUTE('1. Master BOM'!$D$2:$D$400," ","")&amp;","))))</f>
        <v/>
      </c>
      <c r="L2490" s="16" t="str">
        <f aca="false">IF($A2490="","",IF($K2490&lt;&gt;1,0,SUMPRODUCT(ISNUMBER(SEARCH(","&amp;TRIM($A2490)&amp;",",","&amp;SUBSTITUTE('1. Master BOM'!$D$2:$D$400," ","")&amp;","))*ROW('1. Master BOM'!$D$2:$D$400))))</f>
        <v/>
      </c>
      <c r="M2490" s="9" t="str">
        <f aca="false">IF($A2490="","",IF($K2490=0,"NOT IN BOM",IF($K2490&gt;1,"MULTIPLE BOM LINES","OK")))</f>
        <v/>
      </c>
      <c r="N2490" s="9" t="str">
        <f aca="false">IF($A2490="","",IF($L2490=0,"—",INDEX('1. Master BOM'!$A$1:$A$400,$L2490)))</f>
        <v/>
      </c>
      <c r="O2490" s="9" t="str">
        <f aca="false">IF($A2490="","",IF($L2490=0,"—",INDEX('1. Master BOM'!$B$1:$B$400,$L2490)))</f>
        <v/>
      </c>
      <c r="P2490" s="9" t="str">
        <f aca="false">IF($A2490="","",IF(OR($H2490="NOT IN SCHEMATIC",$O2490="—"),"",IF($G2490="","NO SCH PN",IF(UPPER(TRIM($G2490))=UPPER(TRIM($O2490)),"OK","MISMATCH"))))</f>
        <v/>
      </c>
      <c r="Q2490" s="9" t="str">
        <f aca="false">IF($A2490="","",IF($L2490=0,"—",INDEX('1. Master BOM'!$E$1:$E$400,$L2490)))</f>
        <v/>
      </c>
      <c r="R2490" s="9" t="str">
        <f aca="false">IF($A2490="","",IF($L2490=0,"—",IF(T(INDEX('1. Master BOM'!$F$1:$F$400,$L2490))="","(not set)",INDEX('1. Master BOM'!$F$1:$F$400,$L2490))))</f>
        <v/>
      </c>
      <c r="S2490" s="9" t="str">
        <f aca="false">IF($A2490="","",IF(OR($R2490="—",$R2490="(not set)",$D2490=""),"",IF(ISNUMBER(SEARCH(SUBSTITUTE(SUBSTITUTE(SUBSTITUTE($R2490,"-",""),"_","")," ",""),SUBSTITUTE(SUBSTITUTE(SUBSTITUTE($D2490,"-",""),"_","")," ",""))),"OK","CHECK")))</f>
        <v/>
      </c>
      <c r="T2490" s="9" t="str">
        <f aca="false">IF($A2490="","",IF(OR($H2490="NOT IN SCHEMATIC",$I2490="MISMATCH",$J2490="MISMATCH",$P2490="MISMATCH",$M2490&lt;&gt;"OK"),"REVIEW","OK"))</f>
        <v/>
      </c>
      <c r="U2490" s="14"/>
      <c r="V2490" s="14"/>
      <c r="W2490" s="17"/>
      <c r="X2490" s="14"/>
    </row>
    <row r="2491" customFormat="false" ht="15" hidden="false" customHeight="false" outlineLevel="0" collapsed="false">
      <c r="A2491" s="9" t="str">
        <f aca="false">IF('3. Layout Parts'!$A2491="","",TRIM('3. Layout Parts'!$A2491))</f>
        <v/>
      </c>
      <c r="B2491" s="9" t="str">
        <f aca="false">IF($A2491="","",'3. Layout Parts'!$D2491)</f>
        <v/>
      </c>
      <c r="C2491" s="9" t="str">
        <f aca="false">IF($A2491="","",'3. Layout Parts'!$B2491)</f>
        <v/>
      </c>
      <c r="D2491" s="9" t="str">
        <f aca="false">IF($A2491="","",'3. Layout Parts'!$C2491)</f>
        <v/>
      </c>
      <c r="E2491" s="9" t="str">
        <f aca="false">IF($A2491="","",IFERROR(INDEX('2. Schematic Parts'!$B$2:$B$3001,MATCH($A2491,'2. Schematic Parts'!$A$2:$A$3001,0)),"NOT FOUND"))</f>
        <v/>
      </c>
      <c r="F2491" s="9" t="str">
        <f aca="false">IF($A2491="","",IFERROR(INDEX('2. Schematic Parts'!$C$2:$C$3001,MATCH($A2491,'2. Schematic Parts'!$A$2:$A$3001,0))&amp;"","NOT FOUND"))</f>
        <v/>
      </c>
      <c r="G2491" s="9" t="str">
        <f aca="false">IF($A2491="","",IFERROR(INDEX('2. Schematic Parts'!$D$2:$D$3001,MATCH($A2491,'2. Schematic Parts'!$A$2:$A$3001,0))&amp;"","NOT FOUND"))</f>
        <v/>
      </c>
      <c r="H2491" s="9" t="str">
        <f aca="false">IF($A2491="","",IF(COUNTIF('2. Schematic Parts'!$A$2:$A$3001,$A2491)=0,"NOT IN SCHEMATIC","OK"))</f>
        <v/>
      </c>
      <c r="I2491" s="9" t="str">
        <f aca="false">IF($A2491="","",IF($H2491="NOT IN SCHEMATIC","",IF(UPPER(TRIM($C2491))=UPPER(TRIM($E2491)),"OK","MISMATCH")))</f>
        <v/>
      </c>
      <c r="J2491" s="9" t="str">
        <f aca="false">IF($A2491="","",IF($H2491="NOT IN SCHEMATIC","",IF($F2491="","NO SCH DECAL",IF($D2491="","",IF(UPPER(TRIM($D2491))=UPPER(TRIM($F2491)),"OK","MISMATCH")))))</f>
        <v/>
      </c>
      <c r="K2491" s="16" t="str">
        <f aca="false">IF($A2491="","",SUMPRODUCT(--ISNUMBER(SEARCH(","&amp;TRIM($A2491)&amp;",",","&amp;SUBSTITUTE('1. Master BOM'!$D$2:$D$400," ","")&amp;","))))</f>
        <v/>
      </c>
      <c r="L2491" s="16" t="str">
        <f aca="false">IF($A2491="","",IF($K2491&lt;&gt;1,0,SUMPRODUCT(ISNUMBER(SEARCH(","&amp;TRIM($A2491)&amp;",",","&amp;SUBSTITUTE('1. Master BOM'!$D$2:$D$400," ","")&amp;","))*ROW('1. Master BOM'!$D$2:$D$400))))</f>
        <v/>
      </c>
      <c r="M2491" s="9" t="str">
        <f aca="false">IF($A2491="","",IF($K2491=0,"NOT IN BOM",IF($K2491&gt;1,"MULTIPLE BOM LINES","OK")))</f>
        <v/>
      </c>
      <c r="N2491" s="9" t="str">
        <f aca="false">IF($A2491="","",IF($L2491=0,"—",INDEX('1. Master BOM'!$A$1:$A$400,$L2491)))</f>
        <v/>
      </c>
      <c r="O2491" s="9" t="str">
        <f aca="false">IF($A2491="","",IF($L2491=0,"—",INDEX('1. Master BOM'!$B$1:$B$400,$L2491)))</f>
        <v/>
      </c>
      <c r="P2491" s="9" t="str">
        <f aca="false">IF($A2491="","",IF(OR($H2491="NOT IN SCHEMATIC",$O2491="—"),"",IF($G2491="","NO SCH PN",IF(UPPER(TRIM($G2491))=UPPER(TRIM($O2491)),"OK","MISMATCH"))))</f>
        <v/>
      </c>
      <c r="Q2491" s="9" t="str">
        <f aca="false">IF($A2491="","",IF($L2491=0,"—",INDEX('1. Master BOM'!$E$1:$E$400,$L2491)))</f>
        <v/>
      </c>
      <c r="R2491" s="9" t="str">
        <f aca="false">IF($A2491="","",IF($L2491=0,"—",IF(T(INDEX('1. Master BOM'!$F$1:$F$400,$L2491))="","(not set)",INDEX('1. Master BOM'!$F$1:$F$400,$L2491))))</f>
        <v/>
      </c>
      <c r="S2491" s="9" t="str">
        <f aca="false">IF($A2491="","",IF(OR($R2491="—",$R2491="(not set)",$D2491=""),"",IF(ISNUMBER(SEARCH(SUBSTITUTE(SUBSTITUTE(SUBSTITUTE($R2491,"-",""),"_","")," ",""),SUBSTITUTE(SUBSTITUTE(SUBSTITUTE($D2491,"-",""),"_","")," ",""))),"OK","CHECK")))</f>
        <v/>
      </c>
      <c r="T2491" s="9" t="str">
        <f aca="false">IF($A2491="","",IF(OR($H2491="NOT IN SCHEMATIC",$I2491="MISMATCH",$J2491="MISMATCH",$P2491="MISMATCH",$M2491&lt;&gt;"OK"),"REVIEW","OK"))</f>
        <v/>
      </c>
      <c r="U2491" s="14"/>
      <c r="V2491" s="14"/>
      <c r="W2491" s="17"/>
      <c r="X2491" s="14"/>
    </row>
    <row r="2492" customFormat="false" ht="15" hidden="false" customHeight="false" outlineLevel="0" collapsed="false">
      <c r="A2492" s="9" t="str">
        <f aca="false">IF('3. Layout Parts'!$A2492="","",TRIM('3. Layout Parts'!$A2492))</f>
        <v/>
      </c>
      <c r="B2492" s="9" t="str">
        <f aca="false">IF($A2492="","",'3. Layout Parts'!$D2492)</f>
        <v/>
      </c>
      <c r="C2492" s="9" t="str">
        <f aca="false">IF($A2492="","",'3. Layout Parts'!$B2492)</f>
        <v/>
      </c>
      <c r="D2492" s="9" t="str">
        <f aca="false">IF($A2492="","",'3. Layout Parts'!$C2492)</f>
        <v/>
      </c>
      <c r="E2492" s="9" t="str">
        <f aca="false">IF($A2492="","",IFERROR(INDEX('2. Schematic Parts'!$B$2:$B$3001,MATCH($A2492,'2. Schematic Parts'!$A$2:$A$3001,0)),"NOT FOUND"))</f>
        <v/>
      </c>
      <c r="F2492" s="9" t="str">
        <f aca="false">IF($A2492="","",IFERROR(INDEX('2. Schematic Parts'!$C$2:$C$3001,MATCH($A2492,'2. Schematic Parts'!$A$2:$A$3001,0))&amp;"","NOT FOUND"))</f>
        <v/>
      </c>
      <c r="G2492" s="9" t="str">
        <f aca="false">IF($A2492="","",IFERROR(INDEX('2. Schematic Parts'!$D$2:$D$3001,MATCH($A2492,'2. Schematic Parts'!$A$2:$A$3001,0))&amp;"","NOT FOUND"))</f>
        <v/>
      </c>
      <c r="H2492" s="9" t="str">
        <f aca="false">IF($A2492="","",IF(COUNTIF('2. Schematic Parts'!$A$2:$A$3001,$A2492)=0,"NOT IN SCHEMATIC","OK"))</f>
        <v/>
      </c>
      <c r="I2492" s="9" t="str">
        <f aca="false">IF($A2492="","",IF($H2492="NOT IN SCHEMATIC","",IF(UPPER(TRIM($C2492))=UPPER(TRIM($E2492)),"OK","MISMATCH")))</f>
        <v/>
      </c>
      <c r="J2492" s="9" t="str">
        <f aca="false">IF($A2492="","",IF($H2492="NOT IN SCHEMATIC","",IF($F2492="","NO SCH DECAL",IF($D2492="","",IF(UPPER(TRIM($D2492))=UPPER(TRIM($F2492)),"OK","MISMATCH")))))</f>
        <v/>
      </c>
      <c r="K2492" s="16" t="str">
        <f aca="false">IF($A2492="","",SUMPRODUCT(--ISNUMBER(SEARCH(","&amp;TRIM($A2492)&amp;",",","&amp;SUBSTITUTE('1. Master BOM'!$D$2:$D$400," ","")&amp;","))))</f>
        <v/>
      </c>
      <c r="L2492" s="16" t="str">
        <f aca="false">IF($A2492="","",IF($K2492&lt;&gt;1,0,SUMPRODUCT(ISNUMBER(SEARCH(","&amp;TRIM($A2492)&amp;",",","&amp;SUBSTITUTE('1. Master BOM'!$D$2:$D$400," ","")&amp;","))*ROW('1. Master BOM'!$D$2:$D$400))))</f>
        <v/>
      </c>
      <c r="M2492" s="9" t="str">
        <f aca="false">IF($A2492="","",IF($K2492=0,"NOT IN BOM",IF($K2492&gt;1,"MULTIPLE BOM LINES","OK")))</f>
        <v/>
      </c>
      <c r="N2492" s="9" t="str">
        <f aca="false">IF($A2492="","",IF($L2492=0,"—",INDEX('1. Master BOM'!$A$1:$A$400,$L2492)))</f>
        <v/>
      </c>
      <c r="O2492" s="9" t="str">
        <f aca="false">IF($A2492="","",IF($L2492=0,"—",INDEX('1. Master BOM'!$B$1:$B$400,$L2492)))</f>
        <v/>
      </c>
      <c r="P2492" s="9" t="str">
        <f aca="false">IF($A2492="","",IF(OR($H2492="NOT IN SCHEMATIC",$O2492="—"),"",IF($G2492="","NO SCH PN",IF(UPPER(TRIM($G2492))=UPPER(TRIM($O2492)),"OK","MISMATCH"))))</f>
        <v/>
      </c>
      <c r="Q2492" s="9" t="str">
        <f aca="false">IF($A2492="","",IF($L2492=0,"—",INDEX('1. Master BOM'!$E$1:$E$400,$L2492)))</f>
        <v/>
      </c>
      <c r="R2492" s="9" t="str">
        <f aca="false">IF($A2492="","",IF($L2492=0,"—",IF(T(INDEX('1. Master BOM'!$F$1:$F$400,$L2492))="","(not set)",INDEX('1. Master BOM'!$F$1:$F$400,$L2492))))</f>
        <v/>
      </c>
      <c r="S2492" s="9" t="str">
        <f aca="false">IF($A2492="","",IF(OR($R2492="—",$R2492="(not set)",$D2492=""),"",IF(ISNUMBER(SEARCH(SUBSTITUTE(SUBSTITUTE(SUBSTITUTE($R2492,"-",""),"_","")," ",""),SUBSTITUTE(SUBSTITUTE(SUBSTITUTE($D2492,"-",""),"_","")," ",""))),"OK","CHECK")))</f>
        <v/>
      </c>
      <c r="T2492" s="9" t="str">
        <f aca="false">IF($A2492="","",IF(OR($H2492="NOT IN SCHEMATIC",$I2492="MISMATCH",$J2492="MISMATCH",$P2492="MISMATCH",$M2492&lt;&gt;"OK"),"REVIEW","OK"))</f>
        <v/>
      </c>
      <c r="U2492" s="14"/>
      <c r="V2492" s="14"/>
      <c r="W2492" s="17"/>
      <c r="X2492" s="14"/>
    </row>
    <row r="2493" customFormat="false" ht="15" hidden="false" customHeight="false" outlineLevel="0" collapsed="false">
      <c r="A2493" s="9" t="str">
        <f aca="false">IF('3. Layout Parts'!$A2493="","",TRIM('3. Layout Parts'!$A2493))</f>
        <v/>
      </c>
      <c r="B2493" s="9" t="str">
        <f aca="false">IF($A2493="","",'3. Layout Parts'!$D2493)</f>
        <v/>
      </c>
      <c r="C2493" s="9" t="str">
        <f aca="false">IF($A2493="","",'3. Layout Parts'!$B2493)</f>
        <v/>
      </c>
      <c r="D2493" s="9" t="str">
        <f aca="false">IF($A2493="","",'3. Layout Parts'!$C2493)</f>
        <v/>
      </c>
      <c r="E2493" s="9" t="str">
        <f aca="false">IF($A2493="","",IFERROR(INDEX('2. Schematic Parts'!$B$2:$B$3001,MATCH($A2493,'2. Schematic Parts'!$A$2:$A$3001,0)),"NOT FOUND"))</f>
        <v/>
      </c>
      <c r="F2493" s="9" t="str">
        <f aca="false">IF($A2493="","",IFERROR(INDEX('2. Schematic Parts'!$C$2:$C$3001,MATCH($A2493,'2. Schematic Parts'!$A$2:$A$3001,0))&amp;"","NOT FOUND"))</f>
        <v/>
      </c>
      <c r="G2493" s="9" t="str">
        <f aca="false">IF($A2493="","",IFERROR(INDEX('2. Schematic Parts'!$D$2:$D$3001,MATCH($A2493,'2. Schematic Parts'!$A$2:$A$3001,0))&amp;"","NOT FOUND"))</f>
        <v/>
      </c>
      <c r="H2493" s="9" t="str">
        <f aca="false">IF($A2493="","",IF(COUNTIF('2. Schematic Parts'!$A$2:$A$3001,$A2493)=0,"NOT IN SCHEMATIC","OK"))</f>
        <v/>
      </c>
      <c r="I2493" s="9" t="str">
        <f aca="false">IF($A2493="","",IF($H2493="NOT IN SCHEMATIC","",IF(UPPER(TRIM($C2493))=UPPER(TRIM($E2493)),"OK","MISMATCH")))</f>
        <v/>
      </c>
      <c r="J2493" s="9" t="str">
        <f aca="false">IF($A2493="","",IF($H2493="NOT IN SCHEMATIC","",IF($F2493="","NO SCH DECAL",IF($D2493="","",IF(UPPER(TRIM($D2493))=UPPER(TRIM($F2493)),"OK","MISMATCH")))))</f>
        <v/>
      </c>
      <c r="K2493" s="16" t="str">
        <f aca="false">IF($A2493="","",SUMPRODUCT(--ISNUMBER(SEARCH(","&amp;TRIM($A2493)&amp;",",","&amp;SUBSTITUTE('1. Master BOM'!$D$2:$D$400," ","")&amp;","))))</f>
        <v/>
      </c>
      <c r="L2493" s="16" t="str">
        <f aca="false">IF($A2493="","",IF($K2493&lt;&gt;1,0,SUMPRODUCT(ISNUMBER(SEARCH(","&amp;TRIM($A2493)&amp;",",","&amp;SUBSTITUTE('1. Master BOM'!$D$2:$D$400," ","")&amp;","))*ROW('1. Master BOM'!$D$2:$D$400))))</f>
        <v/>
      </c>
      <c r="M2493" s="9" t="str">
        <f aca="false">IF($A2493="","",IF($K2493=0,"NOT IN BOM",IF($K2493&gt;1,"MULTIPLE BOM LINES","OK")))</f>
        <v/>
      </c>
      <c r="N2493" s="9" t="str">
        <f aca="false">IF($A2493="","",IF($L2493=0,"—",INDEX('1. Master BOM'!$A$1:$A$400,$L2493)))</f>
        <v/>
      </c>
      <c r="O2493" s="9" t="str">
        <f aca="false">IF($A2493="","",IF($L2493=0,"—",INDEX('1. Master BOM'!$B$1:$B$400,$L2493)))</f>
        <v/>
      </c>
      <c r="P2493" s="9" t="str">
        <f aca="false">IF($A2493="","",IF(OR($H2493="NOT IN SCHEMATIC",$O2493="—"),"",IF($G2493="","NO SCH PN",IF(UPPER(TRIM($G2493))=UPPER(TRIM($O2493)),"OK","MISMATCH"))))</f>
        <v/>
      </c>
      <c r="Q2493" s="9" t="str">
        <f aca="false">IF($A2493="","",IF($L2493=0,"—",INDEX('1. Master BOM'!$E$1:$E$400,$L2493)))</f>
        <v/>
      </c>
      <c r="R2493" s="9" t="str">
        <f aca="false">IF($A2493="","",IF($L2493=0,"—",IF(T(INDEX('1. Master BOM'!$F$1:$F$400,$L2493))="","(not set)",INDEX('1. Master BOM'!$F$1:$F$400,$L2493))))</f>
        <v/>
      </c>
      <c r="S2493" s="9" t="str">
        <f aca="false">IF($A2493="","",IF(OR($R2493="—",$R2493="(not set)",$D2493=""),"",IF(ISNUMBER(SEARCH(SUBSTITUTE(SUBSTITUTE(SUBSTITUTE($R2493,"-",""),"_","")," ",""),SUBSTITUTE(SUBSTITUTE(SUBSTITUTE($D2493,"-",""),"_","")," ",""))),"OK","CHECK")))</f>
        <v/>
      </c>
      <c r="T2493" s="9" t="str">
        <f aca="false">IF($A2493="","",IF(OR($H2493="NOT IN SCHEMATIC",$I2493="MISMATCH",$J2493="MISMATCH",$P2493="MISMATCH",$M2493&lt;&gt;"OK"),"REVIEW","OK"))</f>
        <v/>
      </c>
      <c r="U2493" s="14"/>
      <c r="V2493" s="14"/>
      <c r="W2493" s="17"/>
      <c r="X2493" s="14"/>
    </row>
    <row r="2494" customFormat="false" ht="15" hidden="false" customHeight="false" outlineLevel="0" collapsed="false">
      <c r="A2494" s="9" t="str">
        <f aca="false">IF('3. Layout Parts'!$A2494="","",TRIM('3. Layout Parts'!$A2494))</f>
        <v/>
      </c>
      <c r="B2494" s="9" t="str">
        <f aca="false">IF($A2494="","",'3. Layout Parts'!$D2494)</f>
        <v/>
      </c>
      <c r="C2494" s="9" t="str">
        <f aca="false">IF($A2494="","",'3. Layout Parts'!$B2494)</f>
        <v/>
      </c>
      <c r="D2494" s="9" t="str">
        <f aca="false">IF($A2494="","",'3. Layout Parts'!$C2494)</f>
        <v/>
      </c>
      <c r="E2494" s="9" t="str">
        <f aca="false">IF($A2494="","",IFERROR(INDEX('2. Schematic Parts'!$B$2:$B$3001,MATCH($A2494,'2. Schematic Parts'!$A$2:$A$3001,0)),"NOT FOUND"))</f>
        <v/>
      </c>
      <c r="F2494" s="9" t="str">
        <f aca="false">IF($A2494="","",IFERROR(INDEX('2. Schematic Parts'!$C$2:$C$3001,MATCH($A2494,'2. Schematic Parts'!$A$2:$A$3001,0))&amp;"","NOT FOUND"))</f>
        <v/>
      </c>
      <c r="G2494" s="9" t="str">
        <f aca="false">IF($A2494="","",IFERROR(INDEX('2. Schematic Parts'!$D$2:$D$3001,MATCH($A2494,'2. Schematic Parts'!$A$2:$A$3001,0))&amp;"","NOT FOUND"))</f>
        <v/>
      </c>
      <c r="H2494" s="9" t="str">
        <f aca="false">IF($A2494="","",IF(COUNTIF('2. Schematic Parts'!$A$2:$A$3001,$A2494)=0,"NOT IN SCHEMATIC","OK"))</f>
        <v/>
      </c>
      <c r="I2494" s="9" t="str">
        <f aca="false">IF($A2494="","",IF($H2494="NOT IN SCHEMATIC","",IF(UPPER(TRIM($C2494))=UPPER(TRIM($E2494)),"OK","MISMATCH")))</f>
        <v/>
      </c>
      <c r="J2494" s="9" t="str">
        <f aca="false">IF($A2494="","",IF($H2494="NOT IN SCHEMATIC","",IF($F2494="","NO SCH DECAL",IF($D2494="","",IF(UPPER(TRIM($D2494))=UPPER(TRIM($F2494)),"OK","MISMATCH")))))</f>
        <v/>
      </c>
      <c r="K2494" s="16" t="str">
        <f aca="false">IF($A2494="","",SUMPRODUCT(--ISNUMBER(SEARCH(","&amp;TRIM($A2494)&amp;",",","&amp;SUBSTITUTE('1. Master BOM'!$D$2:$D$400," ","")&amp;","))))</f>
        <v/>
      </c>
      <c r="L2494" s="16" t="str">
        <f aca="false">IF($A2494="","",IF($K2494&lt;&gt;1,0,SUMPRODUCT(ISNUMBER(SEARCH(","&amp;TRIM($A2494)&amp;",",","&amp;SUBSTITUTE('1. Master BOM'!$D$2:$D$400," ","")&amp;","))*ROW('1. Master BOM'!$D$2:$D$400))))</f>
        <v/>
      </c>
      <c r="M2494" s="9" t="str">
        <f aca="false">IF($A2494="","",IF($K2494=0,"NOT IN BOM",IF($K2494&gt;1,"MULTIPLE BOM LINES","OK")))</f>
        <v/>
      </c>
      <c r="N2494" s="9" t="str">
        <f aca="false">IF($A2494="","",IF($L2494=0,"—",INDEX('1. Master BOM'!$A$1:$A$400,$L2494)))</f>
        <v/>
      </c>
      <c r="O2494" s="9" t="str">
        <f aca="false">IF($A2494="","",IF($L2494=0,"—",INDEX('1. Master BOM'!$B$1:$B$400,$L2494)))</f>
        <v/>
      </c>
      <c r="P2494" s="9" t="str">
        <f aca="false">IF($A2494="","",IF(OR($H2494="NOT IN SCHEMATIC",$O2494="—"),"",IF($G2494="","NO SCH PN",IF(UPPER(TRIM($G2494))=UPPER(TRIM($O2494)),"OK","MISMATCH"))))</f>
        <v/>
      </c>
      <c r="Q2494" s="9" t="str">
        <f aca="false">IF($A2494="","",IF($L2494=0,"—",INDEX('1. Master BOM'!$E$1:$E$400,$L2494)))</f>
        <v/>
      </c>
      <c r="R2494" s="9" t="str">
        <f aca="false">IF($A2494="","",IF($L2494=0,"—",IF(T(INDEX('1. Master BOM'!$F$1:$F$400,$L2494))="","(not set)",INDEX('1. Master BOM'!$F$1:$F$400,$L2494))))</f>
        <v/>
      </c>
      <c r="S2494" s="9" t="str">
        <f aca="false">IF($A2494="","",IF(OR($R2494="—",$R2494="(not set)",$D2494=""),"",IF(ISNUMBER(SEARCH(SUBSTITUTE(SUBSTITUTE(SUBSTITUTE($R2494,"-",""),"_","")," ",""),SUBSTITUTE(SUBSTITUTE(SUBSTITUTE($D2494,"-",""),"_","")," ",""))),"OK","CHECK")))</f>
        <v/>
      </c>
      <c r="T2494" s="9" t="str">
        <f aca="false">IF($A2494="","",IF(OR($H2494="NOT IN SCHEMATIC",$I2494="MISMATCH",$J2494="MISMATCH",$P2494="MISMATCH",$M2494&lt;&gt;"OK"),"REVIEW","OK"))</f>
        <v/>
      </c>
      <c r="U2494" s="14"/>
      <c r="V2494" s="14"/>
      <c r="W2494" s="17"/>
      <c r="X2494" s="14"/>
    </row>
    <row r="2495" customFormat="false" ht="15" hidden="false" customHeight="false" outlineLevel="0" collapsed="false">
      <c r="A2495" s="9" t="str">
        <f aca="false">IF('3. Layout Parts'!$A2495="","",TRIM('3. Layout Parts'!$A2495))</f>
        <v/>
      </c>
      <c r="B2495" s="9" t="str">
        <f aca="false">IF($A2495="","",'3. Layout Parts'!$D2495)</f>
        <v/>
      </c>
      <c r="C2495" s="9" t="str">
        <f aca="false">IF($A2495="","",'3. Layout Parts'!$B2495)</f>
        <v/>
      </c>
      <c r="D2495" s="9" t="str">
        <f aca="false">IF($A2495="","",'3. Layout Parts'!$C2495)</f>
        <v/>
      </c>
      <c r="E2495" s="9" t="str">
        <f aca="false">IF($A2495="","",IFERROR(INDEX('2. Schematic Parts'!$B$2:$B$3001,MATCH($A2495,'2. Schematic Parts'!$A$2:$A$3001,0)),"NOT FOUND"))</f>
        <v/>
      </c>
      <c r="F2495" s="9" t="str">
        <f aca="false">IF($A2495="","",IFERROR(INDEX('2. Schematic Parts'!$C$2:$C$3001,MATCH($A2495,'2. Schematic Parts'!$A$2:$A$3001,0))&amp;"","NOT FOUND"))</f>
        <v/>
      </c>
      <c r="G2495" s="9" t="str">
        <f aca="false">IF($A2495="","",IFERROR(INDEX('2. Schematic Parts'!$D$2:$D$3001,MATCH($A2495,'2. Schematic Parts'!$A$2:$A$3001,0))&amp;"","NOT FOUND"))</f>
        <v/>
      </c>
      <c r="H2495" s="9" t="str">
        <f aca="false">IF($A2495="","",IF(COUNTIF('2. Schematic Parts'!$A$2:$A$3001,$A2495)=0,"NOT IN SCHEMATIC","OK"))</f>
        <v/>
      </c>
      <c r="I2495" s="9" t="str">
        <f aca="false">IF($A2495="","",IF($H2495="NOT IN SCHEMATIC","",IF(UPPER(TRIM($C2495))=UPPER(TRIM($E2495)),"OK","MISMATCH")))</f>
        <v/>
      </c>
      <c r="J2495" s="9" t="str">
        <f aca="false">IF($A2495="","",IF($H2495="NOT IN SCHEMATIC","",IF($F2495="","NO SCH DECAL",IF($D2495="","",IF(UPPER(TRIM($D2495))=UPPER(TRIM($F2495)),"OK","MISMATCH")))))</f>
        <v/>
      </c>
      <c r="K2495" s="16" t="str">
        <f aca="false">IF($A2495="","",SUMPRODUCT(--ISNUMBER(SEARCH(","&amp;TRIM($A2495)&amp;",",","&amp;SUBSTITUTE('1. Master BOM'!$D$2:$D$400," ","")&amp;","))))</f>
        <v/>
      </c>
      <c r="L2495" s="16" t="str">
        <f aca="false">IF($A2495="","",IF($K2495&lt;&gt;1,0,SUMPRODUCT(ISNUMBER(SEARCH(","&amp;TRIM($A2495)&amp;",",","&amp;SUBSTITUTE('1. Master BOM'!$D$2:$D$400," ","")&amp;","))*ROW('1. Master BOM'!$D$2:$D$400))))</f>
        <v/>
      </c>
      <c r="M2495" s="9" t="str">
        <f aca="false">IF($A2495="","",IF($K2495=0,"NOT IN BOM",IF($K2495&gt;1,"MULTIPLE BOM LINES","OK")))</f>
        <v/>
      </c>
      <c r="N2495" s="9" t="str">
        <f aca="false">IF($A2495="","",IF($L2495=0,"—",INDEX('1. Master BOM'!$A$1:$A$400,$L2495)))</f>
        <v/>
      </c>
      <c r="O2495" s="9" t="str">
        <f aca="false">IF($A2495="","",IF($L2495=0,"—",INDEX('1. Master BOM'!$B$1:$B$400,$L2495)))</f>
        <v/>
      </c>
      <c r="P2495" s="9" t="str">
        <f aca="false">IF($A2495="","",IF(OR($H2495="NOT IN SCHEMATIC",$O2495="—"),"",IF($G2495="","NO SCH PN",IF(UPPER(TRIM($G2495))=UPPER(TRIM($O2495)),"OK","MISMATCH"))))</f>
        <v/>
      </c>
      <c r="Q2495" s="9" t="str">
        <f aca="false">IF($A2495="","",IF($L2495=0,"—",INDEX('1. Master BOM'!$E$1:$E$400,$L2495)))</f>
        <v/>
      </c>
      <c r="R2495" s="9" t="str">
        <f aca="false">IF($A2495="","",IF($L2495=0,"—",IF(T(INDEX('1. Master BOM'!$F$1:$F$400,$L2495))="","(not set)",INDEX('1. Master BOM'!$F$1:$F$400,$L2495))))</f>
        <v/>
      </c>
      <c r="S2495" s="9" t="str">
        <f aca="false">IF($A2495="","",IF(OR($R2495="—",$R2495="(not set)",$D2495=""),"",IF(ISNUMBER(SEARCH(SUBSTITUTE(SUBSTITUTE(SUBSTITUTE($R2495,"-",""),"_","")," ",""),SUBSTITUTE(SUBSTITUTE(SUBSTITUTE($D2495,"-",""),"_","")," ",""))),"OK","CHECK")))</f>
        <v/>
      </c>
      <c r="T2495" s="9" t="str">
        <f aca="false">IF($A2495="","",IF(OR($H2495="NOT IN SCHEMATIC",$I2495="MISMATCH",$J2495="MISMATCH",$P2495="MISMATCH",$M2495&lt;&gt;"OK"),"REVIEW","OK"))</f>
        <v/>
      </c>
      <c r="U2495" s="14"/>
      <c r="V2495" s="14"/>
      <c r="W2495" s="17"/>
      <c r="X2495" s="14"/>
    </row>
    <row r="2496" customFormat="false" ht="15" hidden="false" customHeight="false" outlineLevel="0" collapsed="false">
      <c r="A2496" s="9" t="str">
        <f aca="false">IF('3. Layout Parts'!$A2496="","",TRIM('3. Layout Parts'!$A2496))</f>
        <v/>
      </c>
      <c r="B2496" s="9" t="str">
        <f aca="false">IF($A2496="","",'3. Layout Parts'!$D2496)</f>
        <v/>
      </c>
      <c r="C2496" s="9" t="str">
        <f aca="false">IF($A2496="","",'3. Layout Parts'!$B2496)</f>
        <v/>
      </c>
      <c r="D2496" s="9" t="str">
        <f aca="false">IF($A2496="","",'3. Layout Parts'!$C2496)</f>
        <v/>
      </c>
      <c r="E2496" s="9" t="str">
        <f aca="false">IF($A2496="","",IFERROR(INDEX('2. Schematic Parts'!$B$2:$B$3001,MATCH($A2496,'2. Schematic Parts'!$A$2:$A$3001,0)),"NOT FOUND"))</f>
        <v/>
      </c>
      <c r="F2496" s="9" t="str">
        <f aca="false">IF($A2496="","",IFERROR(INDEX('2. Schematic Parts'!$C$2:$C$3001,MATCH($A2496,'2. Schematic Parts'!$A$2:$A$3001,0))&amp;"","NOT FOUND"))</f>
        <v/>
      </c>
      <c r="G2496" s="9" t="str">
        <f aca="false">IF($A2496="","",IFERROR(INDEX('2. Schematic Parts'!$D$2:$D$3001,MATCH($A2496,'2. Schematic Parts'!$A$2:$A$3001,0))&amp;"","NOT FOUND"))</f>
        <v/>
      </c>
      <c r="H2496" s="9" t="str">
        <f aca="false">IF($A2496="","",IF(COUNTIF('2. Schematic Parts'!$A$2:$A$3001,$A2496)=0,"NOT IN SCHEMATIC","OK"))</f>
        <v/>
      </c>
      <c r="I2496" s="9" t="str">
        <f aca="false">IF($A2496="","",IF($H2496="NOT IN SCHEMATIC","",IF(UPPER(TRIM($C2496))=UPPER(TRIM($E2496)),"OK","MISMATCH")))</f>
        <v/>
      </c>
      <c r="J2496" s="9" t="str">
        <f aca="false">IF($A2496="","",IF($H2496="NOT IN SCHEMATIC","",IF($F2496="","NO SCH DECAL",IF($D2496="","",IF(UPPER(TRIM($D2496))=UPPER(TRIM($F2496)),"OK","MISMATCH")))))</f>
        <v/>
      </c>
      <c r="K2496" s="16" t="str">
        <f aca="false">IF($A2496="","",SUMPRODUCT(--ISNUMBER(SEARCH(","&amp;TRIM($A2496)&amp;",",","&amp;SUBSTITUTE('1. Master BOM'!$D$2:$D$400," ","")&amp;","))))</f>
        <v/>
      </c>
      <c r="L2496" s="16" t="str">
        <f aca="false">IF($A2496="","",IF($K2496&lt;&gt;1,0,SUMPRODUCT(ISNUMBER(SEARCH(","&amp;TRIM($A2496)&amp;",",","&amp;SUBSTITUTE('1. Master BOM'!$D$2:$D$400," ","")&amp;","))*ROW('1. Master BOM'!$D$2:$D$400))))</f>
        <v/>
      </c>
      <c r="M2496" s="9" t="str">
        <f aca="false">IF($A2496="","",IF($K2496=0,"NOT IN BOM",IF($K2496&gt;1,"MULTIPLE BOM LINES","OK")))</f>
        <v/>
      </c>
      <c r="N2496" s="9" t="str">
        <f aca="false">IF($A2496="","",IF($L2496=0,"—",INDEX('1. Master BOM'!$A$1:$A$400,$L2496)))</f>
        <v/>
      </c>
      <c r="O2496" s="9" t="str">
        <f aca="false">IF($A2496="","",IF($L2496=0,"—",INDEX('1. Master BOM'!$B$1:$B$400,$L2496)))</f>
        <v/>
      </c>
      <c r="P2496" s="9" t="str">
        <f aca="false">IF($A2496="","",IF(OR($H2496="NOT IN SCHEMATIC",$O2496="—"),"",IF($G2496="","NO SCH PN",IF(UPPER(TRIM($G2496))=UPPER(TRIM($O2496)),"OK","MISMATCH"))))</f>
        <v/>
      </c>
      <c r="Q2496" s="9" t="str">
        <f aca="false">IF($A2496="","",IF($L2496=0,"—",INDEX('1. Master BOM'!$E$1:$E$400,$L2496)))</f>
        <v/>
      </c>
      <c r="R2496" s="9" t="str">
        <f aca="false">IF($A2496="","",IF($L2496=0,"—",IF(T(INDEX('1. Master BOM'!$F$1:$F$400,$L2496))="","(not set)",INDEX('1. Master BOM'!$F$1:$F$400,$L2496))))</f>
        <v/>
      </c>
      <c r="S2496" s="9" t="str">
        <f aca="false">IF($A2496="","",IF(OR($R2496="—",$R2496="(not set)",$D2496=""),"",IF(ISNUMBER(SEARCH(SUBSTITUTE(SUBSTITUTE(SUBSTITUTE($R2496,"-",""),"_","")," ",""),SUBSTITUTE(SUBSTITUTE(SUBSTITUTE($D2496,"-",""),"_","")," ",""))),"OK","CHECK")))</f>
        <v/>
      </c>
      <c r="T2496" s="9" t="str">
        <f aca="false">IF($A2496="","",IF(OR($H2496="NOT IN SCHEMATIC",$I2496="MISMATCH",$J2496="MISMATCH",$P2496="MISMATCH",$M2496&lt;&gt;"OK"),"REVIEW","OK"))</f>
        <v/>
      </c>
      <c r="U2496" s="14"/>
      <c r="V2496" s="14"/>
      <c r="W2496" s="17"/>
      <c r="X2496" s="14"/>
    </row>
    <row r="2497" customFormat="false" ht="15" hidden="false" customHeight="false" outlineLevel="0" collapsed="false">
      <c r="A2497" s="9" t="str">
        <f aca="false">IF('3. Layout Parts'!$A2497="","",TRIM('3. Layout Parts'!$A2497))</f>
        <v/>
      </c>
      <c r="B2497" s="9" t="str">
        <f aca="false">IF($A2497="","",'3. Layout Parts'!$D2497)</f>
        <v/>
      </c>
      <c r="C2497" s="9" t="str">
        <f aca="false">IF($A2497="","",'3. Layout Parts'!$B2497)</f>
        <v/>
      </c>
      <c r="D2497" s="9" t="str">
        <f aca="false">IF($A2497="","",'3. Layout Parts'!$C2497)</f>
        <v/>
      </c>
      <c r="E2497" s="9" t="str">
        <f aca="false">IF($A2497="","",IFERROR(INDEX('2. Schematic Parts'!$B$2:$B$3001,MATCH($A2497,'2. Schematic Parts'!$A$2:$A$3001,0)),"NOT FOUND"))</f>
        <v/>
      </c>
      <c r="F2497" s="9" t="str">
        <f aca="false">IF($A2497="","",IFERROR(INDEX('2. Schematic Parts'!$C$2:$C$3001,MATCH($A2497,'2. Schematic Parts'!$A$2:$A$3001,0))&amp;"","NOT FOUND"))</f>
        <v/>
      </c>
      <c r="G2497" s="9" t="str">
        <f aca="false">IF($A2497="","",IFERROR(INDEX('2. Schematic Parts'!$D$2:$D$3001,MATCH($A2497,'2. Schematic Parts'!$A$2:$A$3001,0))&amp;"","NOT FOUND"))</f>
        <v/>
      </c>
      <c r="H2497" s="9" t="str">
        <f aca="false">IF($A2497="","",IF(COUNTIF('2. Schematic Parts'!$A$2:$A$3001,$A2497)=0,"NOT IN SCHEMATIC","OK"))</f>
        <v/>
      </c>
      <c r="I2497" s="9" t="str">
        <f aca="false">IF($A2497="","",IF($H2497="NOT IN SCHEMATIC","",IF(UPPER(TRIM($C2497))=UPPER(TRIM($E2497)),"OK","MISMATCH")))</f>
        <v/>
      </c>
      <c r="J2497" s="9" t="str">
        <f aca="false">IF($A2497="","",IF($H2497="NOT IN SCHEMATIC","",IF($F2497="","NO SCH DECAL",IF($D2497="","",IF(UPPER(TRIM($D2497))=UPPER(TRIM($F2497)),"OK","MISMATCH")))))</f>
        <v/>
      </c>
      <c r="K2497" s="16" t="str">
        <f aca="false">IF($A2497="","",SUMPRODUCT(--ISNUMBER(SEARCH(","&amp;TRIM($A2497)&amp;",",","&amp;SUBSTITUTE('1. Master BOM'!$D$2:$D$400," ","")&amp;","))))</f>
        <v/>
      </c>
      <c r="L2497" s="16" t="str">
        <f aca="false">IF($A2497="","",IF($K2497&lt;&gt;1,0,SUMPRODUCT(ISNUMBER(SEARCH(","&amp;TRIM($A2497)&amp;",",","&amp;SUBSTITUTE('1. Master BOM'!$D$2:$D$400," ","")&amp;","))*ROW('1. Master BOM'!$D$2:$D$400))))</f>
        <v/>
      </c>
      <c r="M2497" s="9" t="str">
        <f aca="false">IF($A2497="","",IF($K2497=0,"NOT IN BOM",IF($K2497&gt;1,"MULTIPLE BOM LINES","OK")))</f>
        <v/>
      </c>
      <c r="N2497" s="9" t="str">
        <f aca="false">IF($A2497="","",IF($L2497=0,"—",INDEX('1. Master BOM'!$A$1:$A$400,$L2497)))</f>
        <v/>
      </c>
      <c r="O2497" s="9" t="str">
        <f aca="false">IF($A2497="","",IF($L2497=0,"—",INDEX('1. Master BOM'!$B$1:$B$400,$L2497)))</f>
        <v/>
      </c>
      <c r="P2497" s="9" t="str">
        <f aca="false">IF($A2497="","",IF(OR($H2497="NOT IN SCHEMATIC",$O2497="—"),"",IF($G2497="","NO SCH PN",IF(UPPER(TRIM($G2497))=UPPER(TRIM($O2497)),"OK","MISMATCH"))))</f>
        <v/>
      </c>
      <c r="Q2497" s="9" t="str">
        <f aca="false">IF($A2497="","",IF($L2497=0,"—",INDEX('1. Master BOM'!$E$1:$E$400,$L2497)))</f>
        <v/>
      </c>
      <c r="R2497" s="9" t="str">
        <f aca="false">IF($A2497="","",IF($L2497=0,"—",IF(T(INDEX('1. Master BOM'!$F$1:$F$400,$L2497))="","(not set)",INDEX('1. Master BOM'!$F$1:$F$400,$L2497))))</f>
        <v/>
      </c>
      <c r="S2497" s="9" t="str">
        <f aca="false">IF($A2497="","",IF(OR($R2497="—",$R2497="(not set)",$D2497=""),"",IF(ISNUMBER(SEARCH(SUBSTITUTE(SUBSTITUTE(SUBSTITUTE($R2497,"-",""),"_","")," ",""),SUBSTITUTE(SUBSTITUTE(SUBSTITUTE($D2497,"-",""),"_","")," ",""))),"OK","CHECK")))</f>
        <v/>
      </c>
      <c r="T2497" s="9" t="str">
        <f aca="false">IF($A2497="","",IF(OR($H2497="NOT IN SCHEMATIC",$I2497="MISMATCH",$J2497="MISMATCH",$P2497="MISMATCH",$M2497&lt;&gt;"OK"),"REVIEW","OK"))</f>
        <v/>
      </c>
      <c r="U2497" s="14"/>
      <c r="V2497" s="14"/>
      <c r="W2497" s="17"/>
      <c r="X2497" s="14"/>
    </row>
    <row r="2498" customFormat="false" ht="15" hidden="false" customHeight="false" outlineLevel="0" collapsed="false">
      <c r="A2498" s="9" t="str">
        <f aca="false">IF('3. Layout Parts'!$A2498="","",TRIM('3. Layout Parts'!$A2498))</f>
        <v/>
      </c>
      <c r="B2498" s="9" t="str">
        <f aca="false">IF($A2498="","",'3. Layout Parts'!$D2498)</f>
        <v/>
      </c>
      <c r="C2498" s="9" t="str">
        <f aca="false">IF($A2498="","",'3. Layout Parts'!$B2498)</f>
        <v/>
      </c>
      <c r="D2498" s="9" t="str">
        <f aca="false">IF($A2498="","",'3. Layout Parts'!$C2498)</f>
        <v/>
      </c>
      <c r="E2498" s="9" t="str">
        <f aca="false">IF($A2498="","",IFERROR(INDEX('2. Schematic Parts'!$B$2:$B$3001,MATCH($A2498,'2. Schematic Parts'!$A$2:$A$3001,0)),"NOT FOUND"))</f>
        <v/>
      </c>
      <c r="F2498" s="9" t="str">
        <f aca="false">IF($A2498="","",IFERROR(INDEX('2. Schematic Parts'!$C$2:$C$3001,MATCH($A2498,'2. Schematic Parts'!$A$2:$A$3001,0))&amp;"","NOT FOUND"))</f>
        <v/>
      </c>
      <c r="G2498" s="9" t="str">
        <f aca="false">IF($A2498="","",IFERROR(INDEX('2. Schematic Parts'!$D$2:$D$3001,MATCH($A2498,'2. Schematic Parts'!$A$2:$A$3001,0))&amp;"","NOT FOUND"))</f>
        <v/>
      </c>
      <c r="H2498" s="9" t="str">
        <f aca="false">IF($A2498="","",IF(COUNTIF('2. Schematic Parts'!$A$2:$A$3001,$A2498)=0,"NOT IN SCHEMATIC","OK"))</f>
        <v/>
      </c>
      <c r="I2498" s="9" t="str">
        <f aca="false">IF($A2498="","",IF($H2498="NOT IN SCHEMATIC","",IF(UPPER(TRIM($C2498))=UPPER(TRIM($E2498)),"OK","MISMATCH")))</f>
        <v/>
      </c>
      <c r="J2498" s="9" t="str">
        <f aca="false">IF($A2498="","",IF($H2498="NOT IN SCHEMATIC","",IF($F2498="","NO SCH DECAL",IF($D2498="","",IF(UPPER(TRIM($D2498))=UPPER(TRIM($F2498)),"OK","MISMATCH")))))</f>
        <v/>
      </c>
      <c r="K2498" s="16" t="str">
        <f aca="false">IF($A2498="","",SUMPRODUCT(--ISNUMBER(SEARCH(","&amp;TRIM($A2498)&amp;",",","&amp;SUBSTITUTE('1. Master BOM'!$D$2:$D$400," ","")&amp;","))))</f>
        <v/>
      </c>
      <c r="L2498" s="16" t="str">
        <f aca="false">IF($A2498="","",IF($K2498&lt;&gt;1,0,SUMPRODUCT(ISNUMBER(SEARCH(","&amp;TRIM($A2498)&amp;",",","&amp;SUBSTITUTE('1. Master BOM'!$D$2:$D$400," ","")&amp;","))*ROW('1. Master BOM'!$D$2:$D$400))))</f>
        <v/>
      </c>
      <c r="M2498" s="9" t="str">
        <f aca="false">IF($A2498="","",IF($K2498=0,"NOT IN BOM",IF($K2498&gt;1,"MULTIPLE BOM LINES","OK")))</f>
        <v/>
      </c>
      <c r="N2498" s="9" t="str">
        <f aca="false">IF($A2498="","",IF($L2498=0,"—",INDEX('1. Master BOM'!$A$1:$A$400,$L2498)))</f>
        <v/>
      </c>
      <c r="O2498" s="9" t="str">
        <f aca="false">IF($A2498="","",IF($L2498=0,"—",INDEX('1. Master BOM'!$B$1:$B$400,$L2498)))</f>
        <v/>
      </c>
      <c r="P2498" s="9" t="str">
        <f aca="false">IF($A2498="","",IF(OR($H2498="NOT IN SCHEMATIC",$O2498="—"),"",IF($G2498="","NO SCH PN",IF(UPPER(TRIM($G2498))=UPPER(TRIM($O2498)),"OK","MISMATCH"))))</f>
        <v/>
      </c>
      <c r="Q2498" s="9" t="str">
        <f aca="false">IF($A2498="","",IF($L2498=0,"—",INDEX('1. Master BOM'!$E$1:$E$400,$L2498)))</f>
        <v/>
      </c>
      <c r="R2498" s="9" t="str">
        <f aca="false">IF($A2498="","",IF($L2498=0,"—",IF(T(INDEX('1. Master BOM'!$F$1:$F$400,$L2498))="","(not set)",INDEX('1. Master BOM'!$F$1:$F$400,$L2498))))</f>
        <v/>
      </c>
      <c r="S2498" s="9" t="str">
        <f aca="false">IF($A2498="","",IF(OR($R2498="—",$R2498="(not set)",$D2498=""),"",IF(ISNUMBER(SEARCH(SUBSTITUTE(SUBSTITUTE(SUBSTITUTE($R2498,"-",""),"_","")," ",""),SUBSTITUTE(SUBSTITUTE(SUBSTITUTE($D2498,"-",""),"_","")," ",""))),"OK","CHECK")))</f>
        <v/>
      </c>
      <c r="T2498" s="9" t="str">
        <f aca="false">IF($A2498="","",IF(OR($H2498="NOT IN SCHEMATIC",$I2498="MISMATCH",$J2498="MISMATCH",$P2498="MISMATCH",$M2498&lt;&gt;"OK"),"REVIEW","OK"))</f>
        <v/>
      </c>
      <c r="U2498" s="14"/>
      <c r="V2498" s="14"/>
      <c r="W2498" s="17"/>
      <c r="X2498" s="14"/>
    </row>
    <row r="2499" customFormat="false" ht="15" hidden="false" customHeight="false" outlineLevel="0" collapsed="false">
      <c r="A2499" s="9" t="str">
        <f aca="false">IF('3. Layout Parts'!$A2499="","",TRIM('3. Layout Parts'!$A2499))</f>
        <v/>
      </c>
      <c r="B2499" s="9" t="str">
        <f aca="false">IF($A2499="","",'3. Layout Parts'!$D2499)</f>
        <v/>
      </c>
      <c r="C2499" s="9" t="str">
        <f aca="false">IF($A2499="","",'3. Layout Parts'!$B2499)</f>
        <v/>
      </c>
      <c r="D2499" s="9" t="str">
        <f aca="false">IF($A2499="","",'3. Layout Parts'!$C2499)</f>
        <v/>
      </c>
      <c r="E2499" s="9" t="str">
        <f aca="false">IF($A2499="","",IFERROR(INDEX('2. Schematic Parts'!$B$2:$B$3001,MATCH($A2499,'2. Schematic Parts'!$A$2:$A$3001,0)),"NOT FOUND"))</f>
        <v/>
      </c>
      <c r="F2499" s="9" t="str">
        <f aca="false">IF($A2499="","",IFERROR(INDEX('2. Schematic Parts'!$C$2:$C$3001,MATCH($A2499,'2. Schematic Parts'!$A$2:$A$3001,0))&amp;"","NOT FOUND"))</f>
        <v/>
      </c>
      <c r="G2499" s="9" t="str">
        <f aca="false">IF($A2499="","",IFERROR(INDEX('2. Schematic Parts'!$D$2:$D$3001,MATCH($A2499,'2. Schematic Parts'!$A$2:$A$3001,0))&amp;"","NOT FOUND"))</f>
        <v/>
      </c>
      <c r="H2499" s="9" t="str">
        <f aca="false">IF($A2499="","",IF(COUNTIF('2. Schematic Parts'!$A$2:$A$3001,$A2499)=0,"NOT IN SCHEMATIC","OK"))</f>
        <v/>
      </c>
      <c r="I2499" s="9" t="str">
        <f aca="false">IF($A2499="","",IF($H2499="NOT IN SCHEMATIC","",IF(UPPER(TRIM($C2499))=UPPER(TRIM($E2499)),"OK","MISMATCH")))</f>
        <v/>
      </c>
      <c r="J2499" s="9" t="str">
        <f aca="false">IF($A2499="","",IF($H2499="NOT IN SCHEMATIC","",IF($F2499="","NO SCH DECAL",IF($D2499="","",IF(UPPER(TRIM($D2499))=UPPER(TRIM($F2499)),"OK","MISMATCH")))))</f>
        <v/>
      </c>
      <c r="K2499" s="16" t="str">
        <f aca="false">IF($A2499="","",SUMPRODUCT(--ISNUMBER(SEARCH(","&amp;TRIM($A2499)&amp;",",","&amp;SUBSTITUTE('1. Master BOM'!$D$2:$D$400," ","")&amp;","))))</f>
        <v/>
      </c>
      <c r="L2499" s="16" t="str">
        <f aca="false">IF($A2499="","",IF($K2499&lt;&gt;1,0,SUMPRODUCT(ISNUMBER(SEARCH(","&amp;TRIM($A2499)&amp;",",","&amp;SUBSTITUTE('1. Master BOM'!$D$2:$D$400," ","")&amp;","))*ROW('1. Master BOM'!$D$2:$D$400))))</f>
        <v/>
      </c>
      <c r="M2499" s="9" t="str">
        <f aca="false">IF($A2499="","",IF($K2499=0,"NOT IN BOM",IF($K2499&gt;1,"MULTIPLE BOM LINES","OK")))</f>
        <v/>
      </c>
      <c r="N2499" s="9" t="str">
        <f aca="false">IF($A2499="","",IF($L2499=0,"—",INDEX('1. Master BOM'!$A$1:$A$400,$L2499)))</f>
        <v/>
      </c>
      <c r="O2499" s="9" t="str">
        <f aca="false">IF($A2499="","",IF($L2499=0,"—",INDEX('1. Master BOM'!$B$1:$B$400,$L2499)))</f>
        <v/>
      </c>
      <c r="P2499" s="9" t="str">
        <f aca="false">IF($A2499="","",IF(OR($H2499="NOT IN SCHEMATIC",$O2499="—"),"",IF($G2499="","NO SCH PN",IF(UPPER(TRIM($G2499))=UPPER(TRIM($O2499)),"OK","MISMATCH"))))</f>
        <v/>
      </c>
      <c r="Q2499" s="9" t="str">
        <f aca="false">IF($A2499="","",IF($L2499=0,"—",INDEX('1. Master BOM'!$E$1:$E$400,$L2499)))</f>
        <v/>
      </c>
      <c r="R2499" s="9" t="str">
        <f aca="false">IF($A2499="","",IF($L2499=0,"—",IF(T(INDEX('1. Master BOM'!$F$1:$F$400,$L2499))="","(not set)",INDEX('1. Master BOM'!$F$1:$F$400,$L2499))))</f>
        <v/>
      </c>
      <c r="S2499" s="9" t="str">
        <f aca="false">IF($A2499="","",IF(OR($R2499="—",$R2499="(not set)",$D2499=""),"",IF(ISNUMBER(SEARCH(SUBSTITUTE(SUBSTITUTE(SUBSTITUTE($R2499,"-",""),"_","")," ",""),SUBSTITUTE(SUBSTITUTE(SUBSTITUTE($D2499,"-",""),"_","")," ",""))),"OK","CHECK")))</f>
        <v/>
      </c>
      <c r="T2499" s="9" t="str">
        <f aca="false">IF($A2499="","",IF(OR($H2499="NOT IN SCHEMATIC",$I2499="MISMATCH",$J2499="MISMATCH",$P2499="MISMATCH",$M2499&lt;&gt;"OK"),"REVIEW","OK"))</f>
        <v/>
      </c>
      <c r="U2499" s="14"/>
      <c r="V2499" s="14"/>
      <c r="W2499" s="17"/>
      <c r="X2499" s="14"/>
    </row>
    <row r="2500" customFormat="false" ht="15" hidden="false" customHeight="false" outlineLevel="0" collapsed="false">
      <c r="A2500" s="9" t="str">
        <f aca="false">IF('3. Layout Parts'!$A2500="","",TRIM('3. Layout Parts'!$A2500))</f>
        <v/>
      </c>
      <c r="B2500" s="9" t="str">
        <f aca="false">IF($A2500="","",'3. Layout Parts'!$D2500)</f>
        <v/>
      </c>
      <c r="C2500" s="9" t="str">
        <f aca="false">IF($A2500="","",'3. Layout Parts'!$B2500)</f>
        <v/>
      </c>
      <c r="D2500" s="9" t="str">
        <f aca="false">IF($A2500="","",'3. Layout Parts'!$C2500)</f>
        <v/>
      </c>
      <c r="E2500" s="9" t="str">
        <f aca="false">IF($A2500="","",IFERROR(INDEX('2. Schematic Parts'!$B$2:$B$3001,MATCH($A2500,'2. Schematic Parts'!$A$2:$A$3001,0)),"NOT FOUND"))</f>
        <v/>
      </c>
      <c r="F2500" s="9" t="str">
        <f aca="false">IF($A2500="","",IFERROR(INDEX('2. Schematic Parts'!$C$2:$C$3001,MATCH($A2500,'2. Schematic Parts'!$A$2:$A$3001,0))&amp;"","NOT FOUND"))</f>
        <v/>
      </c>
      <c r="G2500" s="9" t="str">
        <f aca="false">IF($A2500="","",IFERROR(INDEX('2. Schematic Parts'!$D$2:$D$3001,MATCH($A2500,'2. Schematic Parts'!$A$2:$A$3001,0))&amp;"","NOT FOUND"))</f>
        <v/>
      </c>
      <c r="H2500" s="9" t="str">
        <f aca="false">IF($A2500="","",IF(COUNTIF('2. Schematic Parts'!$A$2:$A$3001,$A2500)=0,"NOT IN SCHEMATIC","OK"))</f>
        <v/>
      </c>
      <c r="I2500" s="9" t="str">
        <f aca="false">IF($A2500="","",IF($H2500="NOT IN SCHEMATIC","",IF(UPPER(TRIM($C2500))=UPPER(TRIM($E2500)),"OK","MISMATCH")))</f>
        <v/>
      </c>
      <c r="J2500" s="9" t="str">
        <f aca="false">IF($A2500="","",IF($H2500="NOT IN SCHEMATIC","",IF($F2500="","NO SCH DECAL",IF($D2500="","",IF(UPPER(TRIM($D2500))=UPPER(TRIM($F2500)),"OK","MISMATCH")))))</f>
        <v/>
      </c>
      <c r="K2500" s="16" t="str">
        <f aca="false">IF($A2500="","",SUMPRODUCT(--ISNUMBER(SEARCH(","&amp;TRIM($A2500)&amp;",",","&amp;SUBSTITUTE('1. Master BOM'!$D$2:$D$400," ","")&amp;","))))</f>
        <v/>
      </c>
      <c r="L2500" s="16" t="str">
        <f aca="false">IF($A2500="","",IF($K2500&lt;&gt;1,0,SUMPRODUCT(ISNUMBER(SEARCH(","&amp;TRIM($A2500)&amp;",",","&amp;SUBSTITUTE('1. Master BOM'!$D$2:$D$400," ","")&amp;","))*ROW('1. Master BOM'!$D$2:$D$400))))</f>
        <v/>
      </c>
      <c r="M2500" s="9" t="str">
        <f aca="false">IF($A2500="","",IF($K2500=0,"NOT IN BOM",IF($K2500&gt;1,"MULTIPLE BOM LINES","OK")))</f>
        <v/>
      </c>
      <c r="N2500" s="9" t="str">
        <f aca="false">IF($A2500="","",IF($L2500=0,"—",INDEX('1. Master BOM'!$A$1:$A$400,$L2500)))</f>
        <v/>
      </c>
      <c r="O2500" s="9" t="str">
        <f aca="false">IF($A2500="","",IF($L2500=0,"—",INDEX('1. Master BOM'!$B$1:$B$400,$L2500)))</f>
        <v/>
      </c>
      <c r="P2500" s="9" t="str">
        <f aca="false">IF($A2500="","",IF(OR($H2500="NOT IN SCHEMATIC",$O2500="—"),"",IF($G2500="","NO SCH PN",IF(UPPER(TRIM($G2500))=UPPER(TRIM($O2500)),"OK","MISMATCH"))))</f>
        <v/>
      </c>
      <c r="Q2500" s="9" t="str">
        <f aca="false">IF($A2500="","",IF($L2500=0,"—",INDEX('1. Master BOM'!$E$1:$E$400,$L2500)))</f>
        <v/>
      </c>
      <c r="R2500" s="9" t="str">
        <f aca="false">IF($A2500="","",IF($L2500=0,"—",IF(T(INDEX('1. Master BOM'!$F$1:$F$400,$L2500))="","(not set)",INDEX('1. Master BOM'!$F$1:$F$400,$L2500))))</f>
        <v/>
      </c>
      <c r="S2500" s="9" t="str">
        <f aca="false">IF($A2500="","",IF(OR($R2500="—",$R2500="(not set)",$D2500=""),"",IF(ISNUMBER(SEARCH(SUBSTITUTE(SUBSTITUTE(SUBSTITUTE($R2500,"-",""),"_","")," ",""),SUBSTITUTE(SUBSTITUTE(SUBSTITUTE($D2500,"-",""),"_","")," ",""))),"OK","CHECK")))</f>
        <v/>
      </c>
      <c r="T2500" s="9" t="str">
        <f aca="false">IF($A2500="","",IF(OR($H2500="NOT IN SCHEMATIC",$I2500="MISMATCH",$J2500="MISMATCH",$P2500="MISMATCH",$M2500&lt;&gt;"OK"),"REVIEW","OK"))</f>
        <v/>
      </c>
      <c r="U2500" s="14"/>
      <c r="V2500" s="14"/>
      <c r="W2500" s="17"/>
      <c r="X2500" s="14"/>
    </row>
    <row r="2501" customFormat="false" ht="15" hidden="false" customHeight="false" outlineLevel="0" collapsed="false">
      <c r="A2501" s="9" t="str">
        <f aca="false">IF('3. Layout Parts'!$A2501="","",TRIM('3. Layout Parts'!$A2501))</f>
        <v/>
      </c>
      <c r="B2501" s="9" t="str">
        <f aca="false">IF($A2501="","",'3. Layout Parts'!$D2501)</f>
        <v/>
      </c>
      <c r="C2501" s="9" t="str">
        <f aca="false">IF($A2501="","",'3. Layout Parts'!$B2501)</f>
        <v/>
      </c>
      <c r="D2501" s="9" t="str">
        <f aca="false">IF($A2501="","",'3. Layout Parts'!$C2501)</f>
        <v/>
      </c>
      <c r="E2501" s="9" t="str">
        <f aca="false">IF($A2501="","",IFERROR(INDEX('2. Schematic Parts'!$B$2:$B$3001,MATCH($A2501,'2. Schematic Parts'!$A$2:$A$3001,0)),"NOT FOUND"))</f>
        <v/>
      </c>
      <c r="F2501" s="9" t="str">
        <f aca="false">IF($A2501="","",IFERROR(INDEX('2. Schematic Parts'!$C$2:$C$3001,MATCH($A2501,'2. Schematic Parts'!$A$2:$A$3001,0))&amp;"","NOT FOUND"))</f>
        <v/>
      </c>
      <c r="G2501" s="9" t="str">
        <f aca="false">IF($A2501="","",IFERROR(INDEX('2. Schematic Parts'!$D$2:$D$3001,MATCH($A2501,'2. Schematic Parts'!$A$2:$A$3001,0))&amp;"","NOT FOUND"))</f>
        <v/>
      </c>
      <c r="H2501" s="9" t="str">
        <f aca="false">IF($A2501="","",IF(COUNTIF('2. Schematic Parts'!$A$2:$A$3001,$A2501)=0,"NOT IN SCHEMATIC","OK"))</f>
        <v/>
      </c>
      <c r="I2501" s="9" t="str">
        <f aca="false">IF($A2501="","",IF($H2501="NOT IN SCHEMATIC","",IF(UPPER(TRIM($C2501))=UPPER(TRIM($E2501)),"OK","MISMATCH")))</f>
        <v/>
      </c>
      <c r="J2501" s="9" t="str">
        <f aca="false">IF($A2501="","",IF($H2501="NOT IN SCHEMATIC","",IF($F2501="","NO SCH DECAL",IF($D2501="","",IF(UPPER(TRIM($D2501))=UPPER(TRIM($F2501)),"OK","MISMATCH")))))</f>
        <v/>
      </c>
      <c r="K2501" s="16" t="str">
        <f aca="false">IF($A2501="","",SUMPRODUCT(--ISNUMBER(SEARCH(","&amp;TRIM($A2501)&amp;",",","&amp;SUBSTITUTE('1. Master BOM'!$D$2:$D$400," ","")&amp;","))))</f>
        <v/>
      </c>
      <c r="L2501" s="16" t="str">
        <f aca="false">IF($A2501="","",IF($K2501&lt;&gt;1,0,SUMPRODUCT(ISNUMBER(SEARCH(","&amp;TRIM($A2501)&amp;",",","&amp;SUBSTITUTE('1. Master BOM'!$D$2:$D$400," ","")&amp;","))*ROW('1. Master BOM'!$D$2:$D$400))))</f>
        <v/>
      </c>
      <c r="M2501" s="9" t="str">
        <f aca="false">IF($A2501="","",IF($K2501=0,"NOT IN BOM",IF($K2501&gt;1,"MULTIPLE BOM LINES","OK")))</f>
        <v/>
      </c>
      <c r="N2501" s="9" t="str">
        <f aca="false">IF($A2501="","",IF($L2501=0,"—",INDEX('1. Master BOM'!$A$1:$A$400,$L2501)))</f>
        <v/>
      </c>
      <c r="O2501" s="9" t="str">
        <f aca="false">IF($A2501="","",IF($L2501=0,"—",INDEX('1. Master BOM'!$B$1:$B$400,$L2501)))</f>
        <v/>
      </c>
      <c r="P2501" s="9" t="str">
        <f aca="false">IF($A2501="","",IF(OR($H2501="NOT IN SCHEMATIC",$O2501="—"),"",IF($G2501="","NO SCH PN",IF(UPPER(TRIM($G2501))=UPPER(TRIM($O2501)),"OK","MISMATCH"))))</f>
        <v/>
      </c>
      <c r="Q2501" s="9" t="str">
        <f aca="false">IF($A2501="","",IF($L2501=0,"—",INDEX('1. Master BOM'!$E$1:$E$400,$L2501)))</f>
        <v/>
      </c>
      <c r="R2501" s="9" t="str">
        <f aca="false">IF($A2501="","",IF($L2501=0,"—",IF(T(INDEX('1. Master BOM'!$F$1:$F$400,$L2501))="","(not set)",INDEX('1. Master BOM'!$F$1:$F$400,$L2501))))</f>
        <v/>
      </c>
      <c r="S2501" s="9" t="str">
        <f aca="false">IF($A2501="","",IF(OR($R2501="—",$R2501="(not set)",$D2501=""),"",IF(ISNUMBER(SEARCH(SUBSTITUTE(SUBSTITUTE(SUBSTITUTE($R2501,"-",""),"_","")," ",""),SUBSTITUTE(SUBSTITUTE(SUBSTITUTE($D2501,"-",""),"_","")," ",""))),"OK","CHECK")))</f>
        <v/>
      </c>
      <c r="T2501" s="9" t="str">
        <f aca="false">IF($A2501="","",IF(OR($H2501="NOT IN SCHEMATIC",$I2501="MISMATCH",$J2501="MISMATCH",$P2501="MISMATCH",$M2501&lt;&gt;"OK"),"REVIEW","OK"))</f>
        <v/>
      </c>
      <c r="U2501" s="14"/>
      <c r="V2501" s="14"/>
      <c r="W2501" s="17"/>
      <c r="X2501" s="14"/>
    </row>
    <row r="2502" customFormat="false" ht="15" hidden="false" customHeight="false" outlineLevel="0" collapsed="false">
      <c r="A2502" s="9" t="str">
        <f aca="false">IF('3. Layout Parts'!$A2502="","",TRIM('3. Layout Parts'!$A2502))</f>
        <v/>
      </c>
      <c r="B2502" s="9" t="str">
        <f aca="false">IF($A2502="","",'3. Layout Parts'!$D2502)</f>
        <v/>
      </c>
      <c r="C2502" s="9" t="str">
        <f aca="false">IF($A2502="","",'3. Layout Parts'!$B2502)</f>
        <v/>
      </c>
      <c r="D2502" s="9" t="str">
        <f aca="false">IF($A2502="","",'3. Layout Parts'!$C2502)</f>
        <v/>
      </c>
      <c r="E2502" s="9" t="str">
        <f aca="false">IF($A2502="","",IFERROR(INDEX('2. Schematic Parts'!$B$2:$B$3001,MATCH($A2502,'2. Schematic Parts'!$A$2:$A$3001,0)),"NOT FOUND"))</f>
        <v/>
      </c>
      <c r="F2502" s="9" t="str">
        <f aca="false">IF($A2502="","",IFERROR(INDEX('2. Schematic Parts'!$C$2:$C$3001,MATCH($A2502,'2. Schematic Parts'!$A$2:$A$3001,0))&amp;"","NOT FOUND"))</f>
        <v/>
      </c>
      <c r="G2502" s="9" t="str">
        <f aca="false">IF($A2502="","",IFERROR(INDEX('2. Schematic Parts'!$D$2:$D$3001,MATCH($A2502,'2. Schematic Parts'!$A$2:$A$3001,0))&amp;"","NOT FOUND"))</f>
        <v/>
      </c>
      <c r="H2502" s="9" t="str">
        <f aca="false">IF($A2502="","",IF(COUNTIF('2. Schematic Parts'!$A$2:$A$3001,$A2502)=0,"NOT IN SCHEMATIC","OK"))</f>
        <v/>
      </c>
      <c r="I2502" s="9" t="str">
        <f aca="false">IF($A2502="","",IF($H2502="NOT IN SCHEMATIC","",IF(UPPER(TRIM($C2502))=UPPER(TRIM($E2502)),"OK","MISMATCH")))</f>
        <v/>
      </c>
      <c r="J2502" s="9" t="str">
        <f aca="false">IF($A2502="","",IF($H2502="NOT IN SCHEMATIC","",IF($F2502="","NO SCH DECAL",IF($D2502="","",IF(UPPER(TRIM($D2502))=UPPER(TRIM($F2502)),"OK","MISMATCH")))))</f>
        <v/>
      </c>
      <c r="K2502" s="16" t="str">
        <f aca="false">IF($A2502="","",SUMPRODUCT(--ISNUMBER(SEARCH(","&amp;TRIM($A2502)&amp;",",","&amp;SUBSTITUTE('1. Master BOM'!$D$2:$D$400," ","")&amp;","))))</f>
        <v/>
      </c>
      <c r="L2502" s="16" t="str">
        <f aca="false">IF($A2502="","",IF($K2502&lt;&gt;1,0,SUMPRODUCT(ISNUMBER(SEARCH(","&amp;TRIM($A2502)&amp;",",","&amp;SUBSTITUTE('1. Master BOM'!$D$2:$D$400," ","")&amp;","))*ROW('1. Master BOM'!$D$2:$D$400))))</f>
        <v/>
      </c>
      <c r="M2502" s="9" t="str">
        <f aca="false">IF($A2502="","",IF($K2502=0,"NOT IN BOM",IF($K2502&gt;1,"MULTIPLE BOM LINES","OK")))</f>
        <v/>
      </c>
      <c r="N2502" s="9" t="str">
        <f aca="false">IF($A2502="","",IF($L2502=0,"—",INDEX('1. Master BOM'!$A$1:$A$400,$L2502)))</f>
        <v/>
      </c>
      <c r="O2502" s="9" t="str">
        <f aca="false">IF($A2502="","",IF($L2502=0,"—",INDEX('1. Master BOM'!$B$1:$B$400,$L2502)))</f>
        <v/>
      </c>
      <c r="P2502" s="9" t="str">
        <f aca="false">IF($A2502="","",IF(OR($H2502="NOT IN SCHEMATIC",$O2502="—"),"",IF($G2502="","NO SCH PN",IF(UPPER(TRIM($G2502))=UPPER(TRIM($O2502)),"OK","MISMATCH"))))</f>
        <v/>
      </c>
      <c r="Q2502" s="9" t="str">
        <f aca="false">IF($A2502="","",IF($L2502=0,"—",INDEX('1. Master BOM'!$E$1:$E$400,$L2502)))</f>
        <v/>
      </c>
      <c r="R2502" s="9" t="str">
        <f aca="false">IF($A2502="","",IF($L2502=0,"—",IF(T(INDEX('1. Master BOM'!$F$1:$F$400,$L2502))="","(not set)",INDEX('1. Master BOM'!$F$1:$F$400,$L2502))))</f>
        <v/>
      </c>
      <c r="S2502" s="9" t="str">
        <f aca="false">IF($A2502="","",IF(OR($R2502="—",$R2502="(not set)",$D2502=""),"",IF(ISNUMBER(SEARCH(SUBSTITUTE(SUBSTITUTE(SUBSTITUTE($R2502,"-",""),"_","")," ",""),SUBSTITUTE(SUBSTITUTE(SUBSTITUTE($D2502,"-",""),"_","")," ",""))),"OK","CHECK")))</f>
        <v/>
      </c>
      <c r="T2502" s="9" t="str">
        <f aca="false">IF($A2502="","",IF(OR($H2502="NOT IN SCHEMATIC",$I2502="MISMATCH",$J2502="MISMATCH",$P2502="MISMATCH",$M2502&lt;&gt;"OK"),"REVIEW","OK"))</f>
        <v/>
      </c>
      <c r="U2502" s="14"/>
      <c r="V2502" s="14"/>
      <c r="W2502" s="17"/>
      <c r="X2502" s="14"/>
    </row>
    <row r="2503" customFormat="false" ht="15" hidden="false" customHeight="false" outlineLevel="0" collapsed="false">
      <c r="A2503" s="9" t="str">
        <f aca="false">IF('3. Layout Parts'!$A2503="","",TRIM('3. Layout Parts'!$A2503))</f>
        <v/>
      </c>
      <c r="B2503" s="9" t="str">
        <f aca="false">IF($A2503="","",'3. Layout Parts'!$D2503)</f>
        <v/>
      </c>
      <c r="C2503" s="9" t="str">
        <f aca="false">IF($A2503="","",'3. Layout Parts'!$B2503)</f>
        <v/>
      </c>
      <c r="D2503" s="9" t="str">
        <f aca="false">IF($A2503="","",'3. Layout Parts'!$C2503)</f>
        <v/>
      </c>
      <c r="E2503" s="9" t="str">
        <f aca="false">IF($A2503="","",IFERROR(INDEX('2. Schematic Parts'!$B$2:$B$3001,MATCH($A2503,'2. Schematic Parts'!$A$2:$A$3001,0)),"NOT FOUND"))</f>
        <v/>
      </c>
      <c r="F2503" s="9" t="str">
        <f aca="false">IF($A2503="","",IFERROR(INDEX('2. Schematic Parts'!$C$2:$C$3001,MATCH($A2503,'2. Schematic Parts'!$A$2:$A$3001,0))&amp;"","NOT FOUND"))</f>
        <v/>
      </c>
      <c r="G2503" s="9" t="str">
        <f aca="false">IF($A2503="","",IFERROR(INDEX('2. Schematic Parts'!$D$2:$D$3001,MATCH($A2503,'2. Schematic Parts'!$A$2:$A$3001,0))&amp;"","NOT FOUND"))</f>
        <v/>
      </c>
      <c r="H2503" s="9" t="str">
        <f aca="false">IF($A2503="","",IF(COUNTIF('2. Schematic Parts'!$A$2:$A$3001,$A2503)=0,"NOT IN SCHEMATIC","OK"))</f>
        <v/>
      </c>
      <c r="I2503" s="9" t="str">
        <f aca="false">IF($A2503="","",IF($H2503="NOT IN SCHEMATIC","",IF(UPPER(TRIM($C2503))=UPPER(TRIM($E2503)),"OK","MISMATCH")))</f>
        <v/>
      </c>
      <c r="J2503" s="9" t="str">
        <f aca="false">IF($A2503="","",IF($H2503="NOT IN SCHEMATIC","",IF($F2503="","NO SCH DECAL",IF($D2503="","",IF(UPPER(TRIM($D2503))=UPPER(TRIM($F2503)),"OK","MISMATCH")))))</f>
        <v/>
      </c>
      <c r="K2503" s="16" t="str">
        <f aca="false">IF($A2503="","",SUMPRODUCT(--ISNUMBER(SEARCH(","&amp;TRIM($A2503)&amp;",",","&amp;SUBSTITUTE('1. Master BOM'!$D$2:$D$400," ","")&amp;","))))</f>
        <v/>
      </c>
      <c r="L2503" s="16" t="str">
        <f aca="false">IF($A2503="","",IF($K2503&lt;&gt;1,0,SUMPRODUCT(ISNUMBER(SEARCH(","&amp;TRIM($A2503)&amp;",",","&amp;SUBSTITUTE('1. Master BOM'!$D$2:$D$400," ","")&amp;","))*ROW('1. Master BOM'!$D$2:$D$400))))</f>
        <v/>
      </c>
      <c r="M2503" s="9" t="str">
        <f aca="false">IF($A2503="","",IF($K2503=0,"NOT IN BOM",IF($K2503&gt;1,"MULTIPLE BOM LINES","OK")))</f>
        <v/>
      </c>
      <c r="N2503" s="9" t="str">
        <f aca="false">IF($A2503="","",IF($L2503=0,"—",INDEX('1. Master BOM'!$A$1:$A$400,$L2503)))</f>
        <v/>
      </c>
      <c r="O2503" s="9" t="str">
        <f aca="false">IF($A2503="","",IF($L2503=0,"—",INDEX('1. Master BOM'!$B$1:$B$400,$L2503)))</f>
        <v/>
      </c>
      <c r="P2503" s="9" t="str">
        <f aca="false">IF($A2503="","",IF(OR($H2503="NOT IN SCHEMATIC",$O2503="—"),"",IF($G2503="","NO SCH PN",IF(UPPER(TRIM($G2503))=UPPER(TRIM($O2503)),"OK","MISMATCH"))))</f>
        <v/>
      </c>
      <c r="Q2503" s="9" t="str">
        <f aca="false">IF($A2503="","",IF($L2503=0,"—",INDEX('1. Master BOM'!$E$1:$E$400,$L2503)))</f>
        <v/>
      </c>
      <c r="R2503" s="9" t="str">
        <f aca="false">IF($A2503="","",IF($L2503=0,"—",IF(T(INDEX('1. Master BOM'!$F$1:$F$400,$L2503))="","(not set)",INDEX('1. Master BOM'!$F$1:$F$400,$L2503))))</f>
        <v/>
      </c>
      <c r="S2503" s="9" t="str">
        <f aca="false">IF($A2503="","",IF(OR($R2503="—",$R2503="(not set)",$D2503=""),"",IF(ISNUMBER(SEARCH(SUBSTITUTE(SUBSTITUTE(SUBSTITUTE($R2503,"-",""),"_","")," ",""),SUBSTITUTE(SUBSTITUTE(SUBSTITUTE($D2503,"-",""),"_","")," ",""))),"OK","CHECK")))</f>
        <v/>
      </c>
      <c r="T2503" s="9" t="str">
        <f aca="false">IF($A2503="","",IF(OR($H2503="NOT IN SCHEMATIC",$I2503="MISMATCH",$J2503="MISMATCH",$P2503="MISMATCH",$M2503&lt;&gt;"OK"),"REVIEW","OK"))</f>
        <v/>
      </c>
      <c r="U2503" s="14"/>
      <c r="V2503" s="14"/>
      <c r="W2503" s="17"/>
      <c r="X2503" s="14"/>
    </row>
    <row r="2504" customFormat="false" ht="15" hidden="false" customHeight="false" outlineLevel="0" collapsed="false">
      <c r="A2504" s="9" t="str">
        <f aca="false">IF('3. Layout Parts'!$A2504="","",TRIM('3. Layout Parts'!$A2504))</f>
        <v/>
      </c>
      <c r="B2504" s="9" t="str">
        <f aca="false">IF($A2504="","",'3. Layout Parts'!$D2504)</f>
        <v/>
      </c>
      <c r="C2504" s="9" t="str">
        <f aca="false">IF($A2504="","",'3. Layout Parts'!$B2504)</f>
        <v/>
      </c>
      <c r="D2504" s="9" t="str">
        <f aca="false">IF($A2504="","",'3. Layout Parts'!$C2504)</f>
        <v/>
      </c>
      <c r="E2504" s="9" t="str">
        <f aca="false">IF($A2504="","",IFERROR(INDEX('2. Schematic Parts'!$B$2:$B$3001,MATCH($A2504,'2. Schematic Parts'!$A$2:$A$3001,0)),"NOT FOUND"))</f>
        <v/>
      </c>
      <c r="F2504" s="9" t="str">
        <f aca="false">IF($A2504="","",IFERROR(INDEX('2. Schematic Parts'!$C$2:$C$3001,MATCH($A2504,'2. Schematic Parts'!$A$2:$A$3001,0))&amp;"","NOT FOUND"))</f>
        <v/>
      </c>
      <c r="G2504" s="9" t="str">
        <f aca="false">IF($A2504="","",IFERROR(INDEX('2. Schematic Parts'!$D$2:$D$3001,MATCH($A2504,'2. Schematic Parts'!$A$2:$A$3001,0))&amp;"","NOT FOUND"))</f>
        <v/>
      </c>
      <c r="H2504" s="9" t="str">
        <f aca="false">IF($A2504="","",IF(COUNTIF('2. Schematic Parts'!$A$2:$A$3001,$A2504)=0,"NOT IN SCHEMATIC","OK"))</f>
        <v/>
      </c>
      <c r="I2504" s="9" t="str">
        <f aca="false">IF($A2504="","",IF($H2504="NOT IN SCHEMATIC","",IF(UPPER(TRIM($C2504))=UPPER(TRIM($E2504)),"OK","MISMATCH")))</f>
        <v/>
      </c>
      <c r="J2504" s="9" t="str">
        <f aca="false">IF($A2504="","",IF($H2504="NOT IN SCHEMATIC","",IF($F2504="","NO SCH DECAL",IF($D2504="","",IF(UPPER(TRIM($D2504))=UPPER(TRIM($F2504)),"OK","MISMATCH")))))</f>
        <v/>
      </c>
      <c r="K2504" s="16" t="str">
        <f aca="false">IF($A2504="","",SUMPRODUCT(--ISNUMBER(SEARCH(","&amp;TRIM($A2504)&amp;",",","&amp;SUBSTITUTE('1. Master BOM'!$D$2:$D$400," ","")&amp;","))))</f>
        <v/>
      </c>
      <c r="L2504" s="16" t="str">
        <f aca="false">IF($A2504="","",IF($K2504&lt;&gt;1,0,SUMPRODUCT(ISNUMBER(SEARCH(","&amp;TRIM($A2504)&amp;",",","&amp;SUBSTITUTE('1. Master BOM'!$D$2:$D$400," ","")&amp;","))*ROW('1. Master BOM'!$D$2:$D$400))))</f>
        <v/>
      </c>
      <c r="M2504" s="9" t="str">
        <f aca="false">IF($A2504="","",IF($K2504=0,"NOT IN BOM",IF($K2504&gt;1,"MULTIPLE BOM LINES","OK")))</f>
        <v/>
      </c>
      <c r="N2504" s="9" t="str">
        <f aca="false">IF($A2504="","",IF($L2504=0,"—",INDEX('1. Master BOM'!$A$1:$A$400,$L2504)))</f>
        <v/>
      </c>
      <c r="O2504" s="9" t="str">
        <f aca="false">IF($A2504="","",IF($L2504=0,"—",INDEX('1. Master BOM'!$B$1:$B$400,$L2504)))</f>
        <v/>
      </c>
      <c r="P2504" s="9" t="str">
        <f aca="false">IF($A2504="","",IF(OR($H2504="NOT IN SCHEMATIC",$O2504="—"),"",IF($G2504="","NO SCH PN",IF(UPPER(TRIM($G2504))=UPPER(TRIM($O2504)),"OK","MISMATCH"))))</f>
        <v/>
      </c>
      <c r="Q2504" s="9" t="str">
        <f aca="false">IF($A2504="","",IF($L2504=0,"—",INDEX('1. Master BOM'!$E$1:$E$400,$L2504)))</f>
        <v/>
      </c>
      <c r="R2504" s="9" t="str">
        <f aca="false">IF($A2504="","",IF($L2504=0,"—",IF(T(INDEX('1. Master BOM'!$F$1:$F$400,$L2504))="","(not set)",INDEX('1. Master BOM'!$F$1:$F$400,$L2504))))</f>
        <v/>
      </c>
      <c r="S2504" s="9" t="str">
        <f aca="false">IF($A2504="","",IF(OR($R2504="—",$R2504="(not set)",$D2504=""),"",IF(ISNUMBER(SEARCH(SUBSTITUTE(SUBSTITUTE(SUBSTITUTE($R2504,"-",""),"_","")," ",""),SUBSTITUTE(SUBSTITUTE(SUBSTITUTE($D2504,"-",""),"_","")," ",""))),"OK","CHECK")))</f>
        <v/>
      </c>
      <c r="T2504" s="9" t="str">
        <f aca="false">IF($A2504="","",IF(OR($H2504="NOT IN SCHEMATIC",$I2504="MISMATCH",$J2504="MISMATCH",$P2504="MISMATCH",$M2504&lt;&gt;"OK"),"REVIEW","OK"))</f>
        <v/>
      </c>
      <c r="U2504" s="14"/>
      <c r="V2504" s="14"/>
      <c r="W2504" s="17"/>
      <c r="X2504" s="14"/>
    </row>
    <row r="2505" customFormat="false" ht="15" hidden="false" customHeight="false" outlineLevel="0" collapsed="false">
      <c r="A2505" s="9" t="str">
        <f aca="false">IF('3. Layout Parts'!$A2505="","",TRIM('3. Layout Parts'!$A2505))</f>
        <v/>
      </c>
      <c r="B2505" s="9" t="str">
        <f aca="false">IF($A2505="","",'3. Layout Parts'!$D2505)</f>
        <v/>
      </c>
      <c r="C2505" s="9" t="str">
        <f aca="false">IF($A2505="","",'3. Layout Parts'!$B2505)</f>
        <v/>
      </c>
      <c r="D2505" s="9" t="str">
        <f aca="false">IF($A2505="","",'3. Layout Parts'!$C2505)</f>
        <v/>
      </c>
      <c r="E2505" s="9" t="str">
        <f aca="false">IF($A2505="","",IFERROR(INDEX('2. Schematic Parts'!$B$2:$B$3001,MATCH($A2505,'2. Schematic Parts'!$A$2:$A$3001,0)),"NOT FOUND"))</f>
        <v/>
      </c>
      <c r="F2505" s="9" t="str">
        <f aca="false">IF($A2505="","",IFERROR(INDEX('2. Schematic Parts'!$C$2:$C$3001,MATCH($A2505,'2. Schematic Parts'!$A$2:$A$3001,0))&amp;"","NOT FOUND"))</f>
        <v/>
      </c>
      <c r="G2505" s="9" t="str">
        <f aca="false">IF($A2505="","",IFERROR(INDEX('2. Schematic Parts'!$D$2:$D$3001,MATCH($A2505,'2. Schematic Parts'!$A$2:$A$3001,0))&amp;"","NOT FOUND"))</f>
        <v/>
      </c>
      <c r="H2505" s="9" t="str">
        <f aca="false">IF($A2505="","",IF(COUNTIF('2. Schematic Parts'!$A$2:$A$3001,$A2505)=0,"NOT IN SCHEMATIC","OK"))</f>
        <v/>
      </c>
      <c r="I2505" s="9" t="str">
        <f aca="false">IF($A2505="","",IF($H2505="NOT IN SCHEMATIC","",IF(UPPER(TRIM($C2505))=UPPER(TRIM($E2505)),"OK","MISMATCH")))</f>
        <v/>
      </c>
      <c r="J2505" s="9" t="str">
        <f aca="false">IF($A2505="","",IF($H2505="NOT IN SCHEMATIC","",IF($F2505="","NO SCH DECAL",IF($D2505="","",IF(UPPER(TRIM($D2505))=UPPER(TRIM($F2505)),"OK","MISMATCH")))))</f>
        <v/>
      </c>
      <c r="K2505" s="16" t="str">
        <f aca="false">IF($A2505="","",SUMPRODUCT(--ISNUMBER(SEARCH(","&amp;TRIM($A2505)&amp;",",","&amp;SUBSTITUTE('1. Master BOM'!$D$2:$D$400," ","")&amp;","))))</f>
        <v/>
      </c>
      <c r="L2505" s="16" t="str">
        <f aca="false">IF($A2505="","",IF($K2505&lt;&gt;1,0,SUMPRODUCT(ISNUMBER(SEARCH(","&amp;TRIM($A2505)&amp;",",","&amp;SUBSTITUTE('1. Master BOM'!$D$2:$D$400," ","")&amp;","))*ROW('1. Master BOM'!$D$2:$D$400))))</f>
        <v/>
      </c>
      <c r="M2505" s="9" t="str">
        <f aca="false">IF($A2505="","",IF($K2505=0,"NOT IN BOM",IF($K2505&gt;1,"MULTIPLE BOM LINES","OK")))</f>
        <v/>
      </c>
      <c r="N2505" s="9" t="str">
        <f aca="false">IF($A2505="","",IF($L2505=0,"—",INDEX('1. Master BOM'!$A$1:$A$400,$L2505)))</f>
        <v/>
      </c>
      <c r="O2505" s="9" t="str">
        <f aca="false">IF($A2505="","",IF($L2505=0,"—",INDEX('1. Master BOM'!$B$1:$B$400,$L2505)))</f>
        <v/>
      </c>
      <c r="P2505" s="9" t="str">
        <f aca="false">IF($A2505="","",IF(OR($H2505="NOT IN SCHEMATIC",$O2505="—"),"",IF($G2505="","NO SCH PN",IF(UPPER(TRIM($G2505))=UPPER(TRIM($O2505)),"OK","MISMATCH"))))</f>
        <v/>
      </c>
      <c r="Q2505" s="9" t="str">
        <f aca="false">IF($A2505="","",IF($L2505=0,"—",INDEX('1. Master BOM'!$E$1:$E$400,$L2505)))</f>
        <v/>
      </c>
      <c r="R2505" s="9" t="str">
        <f aca="false">IF($A2505="","",IF($L2505=0,"—",IF(T(INDEX('1. Master BOM'!$F$1:$F$400,$L2505))="","(not set)",INDEX('1. Master BOM'!$F$1:$F$400,$L2505))))</f>
        <v/>
      </c>
      <c r="S2505" s="9" t="str">
        <f aca="false">IF($A2505="","",IF(OR($R2505="—",$R2505="(not set)",$D2505=""),"",IF(ISNUMBER(SEARCH(SUBSTITUTE(SUBSTITUTE(SUBSTITUTE($R2505,"-",""),"_","")," ",""),SUBSTITUTE(SUBSTITUTE(SUBSTITUTE($D2505,"-",""),"_","")," ",""))),"OK","CHECK")))</f>
        <v/>
      </c>
      <c r="T2505" s="9" t="str">
        <f aca="false">IF($A2505="","",IF(OR($H2505="NOT IN SCHEMATIC",$I2505="MISMATCH",$J2505="MISMATCH",$P2505="MISMATCH",$M2505&lt;&gt;"OK"),"REVIEW","OK"))</f>
        <v/>
      </c>
      <c r="U2505" s="14"/>
      <c r="V2505" s="14"/>
      <c r="W2505" s="17"/>
      <c r="X2505" s="14"/>
    </row>
    <row r="2506" customFormat="false" ht="15" hidden="false" customHeight="false" outlineLevel="0" collapsed="false">
      <c r="A2506" s="9" t="str">
        <f aca="false">IF('3. Layout Parts'!$A2506="","",TRIM('3. Layout Parts'!$A2506))</f>
        <v/>
      </c>
      <c r="B2506" s="9" t="str">
        <f aca="false">IF($A2506="","",'3. Layout Parts'!$D2506)</f>
        <v/>
      </c>
      <c r="C2506" s="9" t="str">
        <f aca="false">IF($A2506="","",'3. Layout Parts'!$B2506)</f>
        <v/>
      </c>
      <c r="D2506" s="9" t="str">
        <f aca="false">IF($A2506="","",'3. Layout Parts'!$C2506)</f>
        <v/>
      </c>
      <c r="E2506" s="9" t="str">
        <f aca="false">IF($A2506="","",IFERROR(INDEX('2. Schematic Parts'!$B$2:$B$3001,MATCH($A2506,'2. Schematic Parts'!$A$2:$A$3001,0)),"NOT FOUND"))</f>
        <v/>
      </c>
      <c r="F2506" s="9" t="str">
        <f aca="false">IF($A2506="","",IFERROR(INDEX('2. Schematic Parts'!$C$2:$C$3001,MATCH($A2506,'2. Schematic Parts'!$A$2:$A$3001,0))&amp;"","NOT FOUND"))</f>
        <v/>
      </c>
      <c r="G2506" s="9" t="str">
        <f aca="false">IF($A2506="","",IFERROR(INDEX('2. Schematic Parts'!$D$2:$D$3001,MATCH($A2506,'2. Schematic Parts'!$A$2:$A$3001,0))&amp;"","NOT FOUND"))</f>
        <v/>
      </c>
      <c r="H2506" s="9" t="str">
        <f aca="false">IF($A2506="","",IF(COUNTIF('2. Schematic Parts'!$A$2:$A$3001,$A2506)=0,"NOT IN SCHEMATIC","OK"))</f>
        <v/>
      </c>
      <c r="I2506" s="9" t="str">
        <f aca="false">IF($A2506="","",IF($H2506="NOT IN SCHEMATIC","",IF(UPPER(TRIM($C2506))=UPPER(TRIM($E2506)),"OK","MISMATCH")))</f>
        <v/>
      </c>
      <c r="J2506" s="9" t="str">
        <f aca="false">IF($A2506="","",IF($H2506="NOT IN SCHEMATIC","",IF($F2506="","NO SCH DECAL",IF($D2506="","",IF(UPPER(TRIM($D2506))=UPPER(TRIM($F2506)),"OK","MISMATCH")))))</f>
        <v/>
      </c>
      <c r="K2506" s="16" t="str">
        <f aca="false">IF($A2506="","",SUMPRODUCT(--ISNUMBER(SEARCH(","&amp;TRIM($A2506)&amp;",",","&amp;SUBSTITUTE('1. Master BOM'!$D$2:$D$400," ","")&amp;","))))</f>
        <v/>
      </c>
      <c r="L2506" s="16" t="str">
        <f aca="false">IF($A2506="","",IF($K2506&lt;&gt;1,0,SUMPRODUCT(ISNUMBER(SEARCH(","&amp;TRIM($A2506)&amp;",",","&amp;SUBSTITUTE('1. Master BOM'!$D$2:$D$400," ","")&amp;","))*ROW('1. Master BOM'!$D$2:$D$400))))</f>
        <v/>
      </c>
      <c r="M2506" s="9" t="str">
        <f aca="false">IF($A2506="","",IF($K2506=0,"NOT IN BOM",IF($K2506&gt;1,"MULTIPLE BOM LINES","OK")))</f>
        <v/>
      </c>
      <c r="N2506" s="9" t="str">
        <f aca="false">IF($A2506="","",IF($L2506=0,"—",INDEX('1. Master BOM'!$A$1:$A$400,$L2506)))</f>
        <v/>
      </c>
      <c r="O2506" s="9" t="str">
        <f aca="false">IF($A2506="","",IF($L2506=0,"—",INDEX('1. Master BOM'!$B$1:$B$400,$L2506)))</f>
        <v/>
      </c>
      <c r="P2506" s="9" t="str">
        <f aca="false">IF($A2506="","",IF(OR($H2506="NOT IN SCHEMATIC",$O2506="—"),"",IF($G2506="","NO SCH PN",IF(UPPER(TRIM($G2506))=UPPER(TRIM($O2506)),"OK","MISMATCH"))))</f>
        <v/>
      </c>
      <c r="Q2506" s="9" t="str">
        <f aca="false">IF($A2506="","",IF($L2506=0,"—",INDEX('1. Master BOM'!$E$1:$E$400,$L2506)))</f>
        <v/>
      </c>
      <c r="R2506" s="9" t="str">
        <f aca="false">IF($A2506="","",IF($L2506=0,"—",IF(T(INDEX('1. Master BOM'!$F$1:$F$400,$L2506))="","(not set)",INDEX('1. Master BOM'!$F$1:$F$400,$L2506))))</f>
        <v/>
      </c>
      <c r="S2506" s="9" t="str">
        <f aca="false">IF($A2506="","",IF(OR($R2506="—",$R2506="(not set)",$D2506=""),"",IF(ISNUMBER(SEARCH(SUBSTITUTE(SUBSTITUTE(SUBSTITUTE($R2506,"-",""),"_","")," ",""),SUBSTITUTE(SUBSTITUTE(SUBSTITUTE($D2506,"-",""),"_","")," ",""))),"OK","CHECK")))</f>
        <v/>
      </c>
      <c r="T2506" s="9" t="str">
        <f aca="false">IF($A2506="","",IF(OR($H2506="NOT IN SCHEMATIC",$I2506="MISMATCH",$J2506="MISMATCH",$P2506="MISMATCH",$M2506&lt;&gt;"OK"),"REVIEW","OK"))</f>
        <v/>
      </c>
      <c r="U2506" s="14"/>
      <c r="V2506" s="14"/>
      <c r="W2506" s="17"/>
      <c r="X2506" s="14"/>
    </row>
    <row r="2507" customFormat="false" ht="15" hidden="false" customHeight="false" outlineLevel="0" collapsed="false">
      <c r="A2507" s="9" t="str">
        <f aca="false">IF('3. Layout Parts'!$A2507="","",TRIM('3. Layout Parts'!$A2507))</f>
        <v/>
      </c>
      <c r="B2507" s="9" t="str">
        <f aca="false">IF($A2507="","",'3. Layout Parts'!$D2507)</f>
        <v/>
      </c>
      <c r="C2507" s="9" t="str">
        <f aca="false">IF($A2507="","",'3. Layout Parts'!$B2507)</f>
        <v/>
      </c>
      <c r="D2507" s="9" t="str">
        <f aca="false">IF($A2507="","",'3. Layout Parts'!$C2507)</f>
        <v/>
      </c>
      <c r="E2507" s="9" t="str">
        <f aca="false">IF($A2507="","",IFERROR(INDEX('2. Schematic Parts'!$B$2:$B$3001,MATCH($A2507,'2. Schematic Parts'!$A$2:$A$3001,0)),"NOT FOUND"))</f>
        <v/>
      </c>
      <c r="F2507" s="9" t="str">
        <f aca="false">IF($A2507="","",IFERROR(INDEX('2. Schematic Parts'!$C$2:$C$3001,MATCH($A2507,'2. Schematic Parts'!$A$2:$A$3001,0))&amp;"","NOT FOUND"))</f>
        <v/>
      </c>
      <c r="G2507" s="9" t="str">
        <f aca="false">IF($A2507="","",IFERROR(INDEX('2. Schematic Parts'!$D$2:$D$3001,MATCH($A2507,'2. Schematic Parts'!$A$2:$A$3001,0))&amp;"","NOT FOUND"))</f>
        <v/>
      </c>
      <c r="H2507" s="9" t="str">
        <f aca="false">IF($A2507="","",IF(COUNTIF('2. Schematic Parts'!$A$2:$A$3001,$A2507)=0,"NOT IN SCHEMATIC","OK"))</f>
        <v/>
      </c>
      <c r="I2507" s="9" t="str">
        <f aca="false">IF($A2507="","",IF($H2507="NOT IN SCHEMATIC","",IF(UPPER(TRIM($C2507))=UPPER(TRIM($E2507)),"OK","MISMATCH")))</f>
        <v/>
      </c>
      <c r="J2507" s="9" t="str">
        <f aca="false">IF($A2507="","",IF($H2507="NOT IN SCHEMATIC","",IF($F2507="","NO SCH DECAL",IF($D2507="","",IF(UPPER(TRIM($D2507))=UPPER(TRIM($F2507)),"OK","MISMATCH")))))</f>
        <v/>
      </c>
      <c r="K2507" s="16" t="str">
        <f aca="false">IF($A2507="","",SUMPRODUCT(--ISNUMBER(SEARCH(","&amp;TRIM($A2507)&amp;",",","&amp;SUBSTITUTE('1. Master BOM'!$D$2:$D$400," ","")&amp;","))))</f>
        <v/>
      </c>
      <c r="L2507" s="16" t="str">
        <f aca="false">IF($A2507="","",IF($K2507&lt;&gt;1,0,SUMPRODUCT(ISNUMBER(SEARCH(","&amp;TRIM($A2507)&amp;",",","&amp;SUBSTITUTE('1. Master BOM'!$D$2:$D$400," ","")&amp;","))*ROW('1. Master BOM'!$D$2:$D$400))))</f>
        <v/>
      </c>
      <c r="M2507" s="9" t="str">
        <f aca="false">IF($A2507="","",IF($K2507=0,"NOT IN BOM",IF($K2507&gt;1,"MULTIPLE BOM LINES","OK")))</f>
        <v/>
      </c>
      <c r="N2507" s="9" t="str">
        <f aca="false">IF($A2507="","",IF($L2507=0,"—",INDEX('1. Master BOM'!$A$1:$A$400,$L2507)))</f>
        <v/>
      </c>
      <c r="O2507" s="9" t="str">
        <f aca="false">IF($A2507="","",IF($L2507=0,"—",INDEX('1. Master BOM'!$B$1:$B$400,$L2507)))</f>
        <v/>
      </c>
      <c r="P2507" s="9" t="str">
        <f aca="false">IF($A2507="","",IF(OR($H2507="NOT IN SCHEMATIC",$O2507="—"),"",IF($G2507="","NO SCH PN",IF(UPPER(TRIM($G2507))=UPPER(TRIM($O2507)),"OK","MISMATCH"))))</f>
        <v/>
      </c>
      <c r="Q2507" s="9" t="str">
        <f aca="false">IF($A2507="","",IF($L2507=0,"—",INDEX('1. Master BOM'!$E$1:$E$400,$L2507)))</f>
        <v/>
      </c>
      <c r="R2507" s="9" t="str">
        <f aca="false">IF($A2507="","",IF($L2507=0,"—",IF(T(INDEX('1. Master BOM'!$F$1:$F$400,$L2507))="","(not set)",INDEX('1. Master BOM'!$F$1:$F$400,$L2507))))</f>
        <v/>
      </c>
      <c r="S2507" s="9" t="str">
        <f aca="false">IF($A2507="","",IF(OR($R2507="—",$R2507="(not set)",$D2507=""),"",IF(ISNUMBER(SEARCH(SUBSTITUTE(SUBSTITUTE(SUBSTITUTE($R2507,"-",""),"_","")," ",""),SUBSTITUTE(SUBSTITUTE(SUBSTITUTE($D2507,"-",""),"_","")," ",""))),"OK","CHECK")))</f>
        <v/>
      </c>
      <c r="T2507" s="9" t="str">
        <f aca="false">IF($A2507="","",IF(OR($H2507="NOT IN SCHEMATIC",$I2507="MISMATCH",$J2507="MISMATCH",$P2507="MISMATCH",$M2507&lt;&gt;"OK"),"REVIEW","OK"))</f>
        <v/>
      </c>
      <c r="U2507" s="14"/>
      <c r="V2507" s="14"/>
      <c r="W2507" s="17"/>
      <c r="X2507" s="14"/>
    </row>
    <row r="2508" customFormat="false" ht="15" hidden="false" customHeight="false" outlineLevel="0" collapsed="false">
      <c r="A2508" s="9" t="str">
        <f aca="false">IF('3. Layout Parts'!$A2508="","",TRIM('3. Layout Parts'!$A2508))</f>
        <v/>
      </c>
      <c r="B2508" s="9" t="str">
        <f aca="false">IF($A2508="","",'3. Layout Parts'!$D2508)</f>
        <v/>
      </c>
      <c r="C2508" s="9" t="str">
        <f aca="false">IF($A2508="","",'3. Layout Parts'!$B2508)</f>
        <v/>
      </c>
      <c r="D2508" s="9" t="str">
        <f aca="false">IF($A2508="","",'3. Layout Parts'!$C2508)</f>
        <v/>
      </c>
      <c r="E2508" s="9" t="str">
        <f aca="false">IF($A2508="","",IFERROR(INDEX('2. Schematic Parts'!$B$2:$B$3001,MATCH($A2508,'2. Schematic Parts'!$A$2:$A$3001,0)),"NOT FOUND"))</f>
        <v/>
      </c>
      <c r="F2508" s="9" t="str">
        <f aca="false">IF($A2508="","",IFERROR(INDEX('2. Schematic Parts'!$C$2:$C$3001,MATCH($A2508,'2. Schematic Parts'!$A$2:$A$3001,0))&amp;"","NOT FOUND"))</f>
        <v/>
      </c>
      <c r="G2508" s="9" t="str">
        <f aca="false">IF($A2508="","",IFERROR(INDEX('2. Schematic Parts'!$D$2:$D$3001,MATCH($A2508,'2. Schematic Parts'!$A$2:$A$3001,0))&amp;"","NOT FOUND"))</f>
        <v/>
      </c>
      <c r="H2508" s="9" t="str">
        <f aca="false">IF($A2508="","",IF(COUNTIF('2. Schematic Parts'!$A$2:$A$3001,$A2508)=0,"NOT IN SCHEMATIC","OK"))</f>
        <v/>
      </c>
      <c r="I2508" s="9" t="str">
        <f aca="false">IF($A2508="","",IF($H2508="NOT IN SCHEMATIC","",IF(UPPER(TRIM($C2508))=UPPER(TRIM($E2508)),"OK","MISMATCH")))</f>
        <v/>
      </c>
      <c r="J2508" s="9" t="str">
        <f aca="false">IF($A2508="","",IF($H2508="NOT IN SCHEMATIC","",IF($F2508="","NO SCH DECAL",IF($D2508="","",IF(UPPER(TRIM($D2508))=UPPER(TRIM($F2508)),"OK","MISMATCH")))))</f>
        <v/>
      </c>
      <c r="K2508" s="16" t="str">
        <f aca="false">IF($A2508="","",SUMPRODUCT(--ISNUMBER(SEARCH(","&amp;TRIM($A2508)&amp;",",","&amp;SUBSTITUTE('1. Master BOM'!$D$2:$D$400," ","")&amp;","))))</f>
        <v/>
      </c>
      <c r="L2508" s="16" t="str">
        <f aca="false">IF($A2508="","",IF($K2508&lt;&gt;1,0,SUMPRODUCT(ISNUMBER(SEARCH(","&amp;TRIM($A2508)&amp;",",","&amp;SUBSTITUTE('1. Master BOM'!$D$2:$D$400," ","")&amp;","))*ROW('1. Master BOM'!$D$2:$D$400))))</f>
        <v/>
      </c>
      <c r="M2508" s="9" t="str">
        <f aca="false">IF($A2508="","",IF($K2508=0,"NOT IN BOM",IF($K2508&gt;1,"MULTIPLE BOM LINES","OK")))</f>
        <v/>
      </c>
      <c r="N2508" s="9" t="str">
        <f aca="false">IF($A2508="","",IF($L2508=0,"—",INDEX('1. Master BOM'!$A$1:$A$400,$L2508)))</f>
        <v/>
      </c>
      <c r="O2508" s="9" t="str">
        <f aca="false">IF($A2508="","",IF($L2508=0,"—",INDEX('1. Master BOM'!$B$1:$B$400,$L2508)))</f>
        <v/>
      </c>
      <c r="P2508" s="9" t="str">
        <f aca="false">IF($A2508="","",IF(OR($H2508="NOT IN SCHEMATIC",$O2508="—"),"",IF($G2508="","NO SCH PN",IF(UPPER(TRIM($G2508))=UPPER(TRIM($O2508)),"OK","MISMATCH"))))</f>
        <v/>
      </c>
      <c r="Q2508" s="9" t="str">
        <f aca="false">IF($A2508="","",IF($L2508=0,"—",INDEX('1. Master BOM'!$E$1:$E$400,$L2508)))</f>
        <v/>
      </c>
      <c r="R2508" s="9" t="str">
        <f aca="false">IF($A2508="","",IF($L2508=0,"—",IF(T(INDEX('1. Master BOM'!$F$1:$F$400,$L2508))="","(not set)",INDEX('1. Master BOM'!$F$1:$F$400,$L2508))))</f>
        <v/>
      </c>
      <c r="S2508" s="9" t="str">
        <f aca="false">IF($A2508="","",IF(OR($R2508="—",$R2508="(not set)",$D2508=""),"",IF(ISNUMBER(SEARCH(SUBSTITUTE(SUBSTITUTE(SUBSTITUTE($R2508,"-",""),"_","")," ",""),SUBSTITUTE(SUBSTITUTE(SUBSTITUTE($D2508,"-",""),"_","")," ",""))),"OK","CHECK")))</f>
        <v/>
      </c>
      <c r="T2508" s="9" t="str">
        <f aca="false">IF($A2508="","",IF(OR($H2508="NOT IN SCHEMATIC",$I2508="MISMATCH",$J2508="MISMATCH",$P2508="MISMATCH",$M2508&lt;&gt;"OK"),"REVIEW","OK"))</f>
        <v/>
      </c>
      <c r="U2508" s="14"/>
      <c r="V2508" s="14"/>
      <c r="W2508" s="17"/>
      <c r="X2508" s="14"/>
    </row>
    <row r="2509" customFormat="false" ht="15" hidden="false" customHeight="false" outlineLevel="0" collapsed="false">
      <c r="A2509" s="9" t="str">
        <f aca="false">IF('3. Layout Parts'!$A2509="","",TRIM('3. Layout Parts'!$A2509))</f>
        <v/>
      </c>
      <c r="B2509" s="9" t="str">
        <f aca="false">IF($A2509="","",'3. Layout Parts'!$D2509)</f>
        <v/>
      </c>
      <c r="C2509" s="9" t="str">
        <f aca="false">IF($A2509="","",'3. Layout Parts'!$B2509)</f>
        <v/>
      </c>
      <c r="D2509" s="9" t="str">
        <f aca="false">IF($A2509="","",'3. Layout Parts'!$C2509)</f>
        <v/>
      </c>
      <c r="E2509" s="9" t="str">
        <f aca="false">IF($A2509="","",IFERROR(INDEX('2. Schematic Parts'!$B$2:$B$3001,MATCH($A2509,'2. Schematic Parts'!$A$2:$A$3001,0)),"NOT FOUND"))</f>
        <v/>
      </c>
      <c r="F2509" s="9" t="str">
        <f aca="false">IF($A2509="","",IFERROR(INDEX('2. Schematic Parts'!$C$2:$C$3001,MATCH($A2509,'2. Schematic Parts'!$A$2:$A$3001,0))&amp;"","NOT FOUND"))</f>
        <v/>
      </c>
      <c r="G2509" s="9" t="str">
        <f aca="false">IF($A2509="","",IFERROR(INDEX('2. Schematic Parts'!$D$2:$D$3001,MATCH($A2509,'2. Schematic Parts'!$A$2:$A$3001,0))&amp;"","NOT FOUND"))</f>
        <v/>
      </c>
      <c r="H2509" s="9" t="str">
        <f aca="false">IF($A2509="","",IF(COUNTIF('2. Schematic Parts'!$A$2:$A$3001,$A2509)=0,"NOT IN SCHEMATIC","OK"))</f>
        <v/>
      </c>
      <c r="I2509" s="9" t="str">
        <f aca="false">IF($A2509="","",IF($H2509="NOT IN SCHEMATIC","",IF(UPPER(TRIM($C2509))=UPPER(TRIM($E2509)),"OK","MISMATCH")))</f>
        <v/>
      </c>
      <c r="J2509" s="9" t="str">
        <f aca="false">IF($A2509="","",IF($H2509="NOT IN SCHEMATIC","",IF($F2509="","NO SCH DECAL",IF($D2509="","",IF(UPPER(TRIM($D2509))=UPPER(TRIM($F2509)),"OK","MISMATCH")))))</f>
        <v/>
      </c>
      <c r="K2509" s="16" t="str">
        <f aca="false">IF($A2509="","",SUMPRODUCT(--ISNUMBER(SEARCH(","&amp;TRIM($A2509)&amp;",",","&amp;SUBSTITUTE('1. Master BOM'!$D$2:$D$400," ","")&amp;","))))</f>
        <v/>
      </c>
      <c r="L2509" s="16" t="str">
        <f aca="false">IF($A2509="","",IF($K2509&lt;&gt;1,0,SUMPRODUCT(ISNUMBER(SEARCH(","&amp;TRIM($A2509)&amp;",",","&amp;SUBSTITUTE('1. Master BOM'!$D$2:$D$400," ","")&amp;","))*ROW('1. Master BOM'!$D$2:$D$400))))</f>
        <v/>
      </c>
      <c r="M2509" s="9" t="str">
        <f aca="false">IF($A2509="","",IF($K2509=0,"NOT IN BOM",IF($K2509&gt;1,"MULTIPLE BOM LINES","OK")))</f>
        <v/>
      </c>
      <c r="N2509" s="9" t="str">
        <f aca="false">IF($A2509="","",IF($L2509=0,"—",INDEX('1. Master BOM'!$A$1:$A$400,$L2509)))</f>
        <v/>
      </c>
      <c r="O2509" s="9" t="str">
        <f aca="false">IF($A2509="","",IF($L2509=0,"—",INDEX('1. Master BOM'!$B$1:$B$400,$L2509)))</f>
        <v/>
      </c>
      <c r="P2509" s="9" t="str">
        <f aca="false">IF($A2509="","",IF(OR($H2509="NOT IN SCHEMATIC",$O2509="—"),"",IF($G2509="","NO SCH PN",IF(UPPER(TRIM($G2509))=UPPER(TRIM($O2509)),"OK","MISMATCH"))))</f>
        <v/>
      </c>
      <c r="Q2509" s="9" t="str">
        <f aca="false">IF($A2509="","",IF($L2509=0,"—",INDEX('1. Master BOM'!$E$1:$E$400,$L2509)))</f>
        <v/>
      </c>
      <c r="R2509" s="9" t="str">
        <f aca="false">IF($A2509="","",IF($L2509=0,"—",IF(T(INDEX('1. Master BOM'!$F$1:$F$400,$L2509))="","(not set)",INDEX('1. Master BOM'!$F$1:$F$400,$L2509))))</f>
        <v/>
      </c>
      <c r="S2509" s="9" t="str">
        <f aca="false">IF($A2509="","",IF(OR($R2509="—",$R2509="(not set)",$D2509=""),"",IF(ISNUMBER(SEARCH(SUBSTITUTE(SUBSTITUTE(SUBSTITUTE($R2509,"-",""),"_","")," ",""),SUBSTITUTE(SUBSTITUTE(SUBSTITUTE($D2509,"-",""),"_","")," ",""))),"OK","CHECK")))</f>
        <v/>
      </c>
      <c r="T2509" s="9" t="str">
        <f aca="false">IF($A2509="","",IF(OR($H2509="NOT IN SCHEMATIC",$I2509="MISMATCH",$J2509="MISMATCH",$P2509="MISMATCH",$M2509&lt;&gt;"OK"),"REVIEW","OK"))</f>
        <v/>
      </c>
      <c r="U2509" s="14"/>
      <c r="V2509" s="14"/>
      <c r="W2509" s="17"/>
      <c r="X2509" s="14"/>
    </row>
    <row r="2510" customFormat="false" ht="15" hidden="false" customHeight="false" outlineLevel="0" collapsed="false">
      <c r="A2510" s="9" t="str">
        <f aca="false">IF('3. Layout Parts'!$A2510="","",TRIM('3. Layout Parts'!$A2510))</f>
        <v/>
      </c>
      <c r="B2510" s="9" t="str">
        <f aca="false">IF($A2510="","",'3. Layout Parts'!$D2510)</f>
        <v/>
      </c>
      <c r="C2510" s="9" t="str">
        <f aca="false">IF($A2510="","",'3. Layout Parts'!$B2510)</f>
        <v/>
      </c>
      <c r="D2510" s="9" t="str">
        <f aca="false">IF($A2510="","",'3. Layout Parts'!$C2510)</f>
        <v/>
      </c>
      <c r="E2510" s="9" t="str">
        <f aca="false">IF($A2510="","",IFERROR(INDEX('2. Schematic Parts'!$B$2:$B$3001,MATCH($A2510,'2. Schematic Parts'!$A$2:$A$3001,0)),"NOT FOUND"))</f>
        <v/>
      </c>
      <c r="F2510" s="9" t="str">
        <f aca="false">IF($A2510="","",IFERROR(INDEX('2. Schematic Parts'!$C$2:$C$3001,MATCH($A2510,'2. Schematic Parts'!$A$2:$A$3001,0))&amp;"","NOT FOUND"))</f>
        <v/>
      </c>
      <c r="G2510" s="9" t="str">
        <f aca="false">IF($A2510="","",IFERROR(INDEX('2. Schematic Parts'!$D$2:$D$3001,MATCH($A2510,'2. Schematic Parts'!$A$2:$A$3001,0))&amp;"","NOT FOUND"))</f>
        <v/>
      </c>
      <c r="H2510" s="9" t="str">
        <f aca="false">IF($A2510="","",IF(COUNTIF('2. Schematic Parts'!$A$2:$A$3001,$A2510)=0,"NOT IN SCHEMATIC","OK"))</f>
        <v/>
      </c>
      <c r="I2510" s="9" t="str">
        <f aca="false">IF($A2510="","",IF($H2510="NOT IN SCHEMATIC","",IF(UPPER(TRIM($C2510))=UPPER(TRIM($E2510)),"OK","MISMATCH")))</f>
        <v/>
      </c>
      <c r="J2510" s="9" t="str">
        <f aca="false">IF($A2510="","",IF($H2510="NOT IN SCHEMATIC","",IF($F2510="","NO SCH DECAL",IF($D2510="","",IF(UPPER(TRIM($D2510))=UPPER(TRIM($F2510)),"OK","MISMATCH")))))</f>
        <v/>
      </c>
      <c r="K2510" s="16" t="str">
        <f aca="false">IF($A2510="","",SUMPRODUCT(--ISNUMBER(SEARCH(","&amp;TRIM($A2510)&amp;",",","&amp;SUBSTITUTE('1. Master BOM'!$D$2:$D$400," ","")&amp;","))))</f>
        <v/>
      </c>
      <c r="L2510" s="16" t="str">
        <f aca="false">IF($A2510="","",IF($K2510&lt;&gt;1,0,SUMPRODUCT(ISNUMBER(SEARCH(","&amp;TRIM($A2510)&amp;",",","&amp;SUBSTITUTE('1. Master BOM'!$D$2:$D$400," ","")&amp;","))*ROW('1. Master BOM'!$D$2:$D$400))))</f>
        <v/>
      </c>
      <c r="M2510" s="9" t="str">
        <f aca="false">IF($A2510="","",IF($K2510=0,"NOT IN BOM",IF($K2510&gt;1,"MULTIPLE BOM LINES","OK")))</f>
        <v/>
      </c>
      <c r="N2510" s="9" t="str">
        <f aca="false">IF($A2510="","",IF($L2510=0,"—",INDEX('1. Master BOM'!$A$1:$A$400,$L2510)))</f>
        <v/>
      </c>
      <c r="O2510" s="9" t="str">
        <f aca="false">IF($A2510="","",IF($L2510=0,"—",INDEX('1. Master BOM'!$B$1:$B$400,$L2510)))</f>
        <v/>
      </c>
      <c r="P2510" s="9" t="str">
        <f aca="false">IF($A2510="","",IF(OR($H2510="NOT IN SCHEMATIC",$O2510="—"),"",IF($G2510="","NO SCH PN",IF(UPPER(TRIM($G2510))=UPPER(TRIM($O2510)),"OK","MISMATCH"))))</f>
        <v/>
      </c>
      <c r="Q2510" s="9" t="str">
        <f aca="false">IF($A2510="","",IF($L2510=0,"—",INDEX('1. Master BOM'!$E$1:$E$400,$L2510)))</f>
        <v/>
      </c>
      <c r="R2510" s="9" t="str">
        <f aca="false">IF($A2510="","",IF($L2510=0,"—",IF(T(INDEX('1. Master BOM'!$F$1:$F$400,$L2510))="","(not set)",INDEX('1. Master BOM'!$F$1:$F$400,$L2510))))</f>
        <v/>
      </c>
      <c r="S2510" s="9" t="str">
        <f aca="false">IF($A2510="","",IF(OR($R2510="—",$R2510="(not set)",$D2510=""),"",IF(ISNUMBER(SEARCH(SUBSTITUTE(SUBSTITUTE(SUBSTITUTE($R2510,"-",""),"_","")," ",""),SUBSTITUTE(SUBSTITUTE(SUBSTITUTE($D2510,"-",""),"_","")," ",""))),"OK","CHECK")))</f>
        <v/>
      </c>
      <c r="T2510" s="9" t="str">
        <f aca="false">IF($A2510="","",IF(OR($H2510="NOT IN SCHEMATIC",$I2510="MISMATCH",$J2510="MISMATCH",$P2510="MISMATCH",$M2510&lt;&gt;"OK"),"REVIEW","OK"))</f>
        <v/>
      </c>
      <c r="U2510" s="14"/>
      <c r="V2510" s="14"/>
      <c r="W2510" s="17"/>
      <c r="X2510" s="14"/>
    </row>
    <row r="2511" customFormat="false" ht="15" hidden="false" customHeight="false" outlineLevel="0" collapsed="false">
      <c r="A2511" s="9" t="str">
        <f aca="false">IF('3. Layout Parts'!$A2511="","",TRIM('3. Layout Parts'!$A2511))</f>
        <v/>
      </c>
      <c r="B2511" s="9" t="str">
        <f aca="false">IF($A2511="","",'3. Layout Parts'!$D2511)</f>
        <v/>
      </c>
      <c r="C2511" s="9" t="str">
        <f aca="false">IF($A2511="","",'3. Layout Parts'!$B2511)</f>
        <v/>
      </c>
      <c r="D2511" s="9" t="str">
        <f aca="false">IF($A2511="","",'3. Layout Parts'!$C2511)</f>
        <v/>
      </c>
      <c r="E2511" s="9" t="str">
        <f aca="false">IF($A2511="","",IFERROR(INDEX('2. Schematic Parts'!$B$2:$B$3001,MATCH($A2511,'2. Schematic Parts'!$A$2:$A$3001,0)),"NOT FOUND"))</f>
        <v/>
      </c>
      <c r="F2511" s="9" t="str">
        <f aca="false">IF($A2511="","",IFERROR(INDEX('2. Schematic Parts'!$C$2:$C$3001,MATCH($A2511,'2. Schematic Parts'!$A$2:$A$3001,0))&amp;"","NOT FOUND"))</f>
        <v/>
      </c>
      <c r="G2511" s="9" t="str">
        <f aca="false">IF($A2511="","",IFERROR(INDEX('2. Schematic Parts'!$D$2:$D$3001,MATCH($A2511,'2. Schematic Parts'!$A$2:$A$3001,0))&amp;"","NOT FOUND"))</f>
        <v/>
      </c>
      <c r="H2511" s="9" t="str">
        <f aca="false">IF($A2511="","",IF(COUNTIF('2. Schematic Parts'!$A$2:$A$3001,$A2511)=0,"NOT IN SCHEMATIC","OK"))</f>
        <v/>
      </c>
      <c r="I2511" s="9" t="str">
        <f aca="false">IF($A2511="","",IF($H2511="NOT IN SCHEMATIC","",IF(UPPER(TRIM($C2511))=UPPER(TRIM($E2511)),"OK","MISMATCH")))</f>
        <v/>
      </c>
      <c r="J2511" s="9" t="str">
        <f aca="false">IF($A2511="","",IF($H2511="NOT IN SCHEMATIC","",IF($F2511="","NO SCH DECAL",IF($D2511="","",IF(UPPER(TRIM($D2511))=UPPER(TRIM($F2511)),"OK","MISMATCH")))))</f>
        <v/>
      </c>
      <c r="K2511" s="16" t="str">
        <f aca="false">IF($A2511="","",SUMPRODUCT(--ISNUMBER(SEARCH(","&amp;TRIM($A2511)&amp;",",","&amp;SUBSTITUTE('1. Master BOM'!$D$2:$D$400," ","")&amp;","))))</f>
        <v/>
      </c>
      <c r="L2511" s="16" t="str">
        <f aca="false">IF($A2511="","",IF($K2511&lt;&gt;1,0,SUMPRODUCT(ISNUMBER(SEARCH(","&amp;TRIM($A2511)&amp;",",","&amp;SUBSTITUTE('1. Master BOM'!$D$2:$D$400," ","")&amp;","))*ROW('1. Master BOM'!$D$2:$D$400))))</f>
        <v/>
      </c>
      <c r="M2511" s="9" t="str">
        <f aca="false">IF($A2511="","",IF($K2511=0,"NOT IN BOM",IF($K2511&gt;1,"MULTIPLE BOM LINES","OK")))</f>
        <v/>
      </c>
      <c r="N2511" s="9" t="str">
        <f aca="false">IF($A2511="","",IF($L2511=0,"—",INDEX('1. Master BOM'!$A$1:$A$400,$L2511)))</f>
        <v/>
      </c>
      <c r="O2511" s="9" t="str">
        <f aca="false">IF($A2511="","",IF($L2511=0,"—",INDEX('1. Master BOM'!$B$1:$B$400,$L2511)))</f>
        <v/>
      </c>
      <c r="P2511" s="9" t="str">
        <f aca="false">IF($A2511="","",IF(OR($H2511="NOT IN SCHEMATIC",$O2511="—"),"",IF($G2511="","NO SCH PN",IF(UPPER(TRIM($G2511))=UPPER(TRIM($O2511)),"OK","MISMATCH"))))</f>
        <v/>
      </c>
      <c r="Q2511" s="9" t="str">
        <f aca="false">IF($A2511="","",IF($L2511=0,"—",INDEX('1. Master BOM'!$E$1:$E$400,$L2511)))</f>
        <v/>
      </c>
      <c r="R2511" s="9" t="str">
        <f aca="false">IF($A2511="","",IF($L2511=0,"—",IF(T(INDEX('1. Master BOM'!$F$1:$F$400,$L2511))="","(not set)",INDEX('1. Master BOM'!$F$1:$F$400,$L2511))))</f>
        <v/>
      </c>
      <c r="S2511" s="9" t="str">
        <f aca="false">IF($A2511="","",IF(OR($R2511="—",$R2511="(not set)",$D2511=""),"",IF(ISNUMBER(SEARCH(SUBSTITUTE(SUBSTITUTE(SUBSTITUTE($R2511,"-",""),"_","")," ",""),SUBSTITUTE(SUBSTITUTE(SUBSTITUTE($D2511,"-",""),"_","")," ",""))),"OK","CHECK")))</f>
        <v/>
      </c>
      <c r="T2511" s="9" t="str">
        <f aca="false">IF($A2511="","",IF(OR($H2511="NOT IN SCHEMATIC",$I2511="MISMATCH",$J2511="MISMATCH",$P2511="MISMATCH",$M2511&lt;&gt;"OK"),"REVIEW","OK"))</f>
        <v/>
      </c>
      <c r="U2511" s="14"/>
      <c r="V2511" s="14"/>
      <c r="W2511" s="17"/>
      <c r="X2511" s="14"/>
    </row>
    <row r="2512" customFormat="false" ht="15" hidden="false" customHeight="false" outlineLevel="0" collapsed="false">
      <c r="A2512" s="9" t="str">
        <f aca="false">IF('3. Layout Parts'!$A2512="","",TRIM('3. Layout Parts'!$A2512))</f>
        <v/>
      </c>
      <c r="B2512" s="9" t="str">
        <f aca="false">IF($A2512="","",'3. Layout Parts'!$D2512)</f>
        <v/>
      </c>
      <c r="C2512" s="9" t="str">
        <f aca="false">IF($A2512="","",'3. Layout Parts'!$B2512)</f>
        <v/>
      </c>
      <c r="D2512" s="9" t="str">
        <f aca="false">IF($A2512="","",'3. Layout Parts'!$C2512)</f>
        <v/>
      </c>
      <c r="E2512" s="9" t="str">
        <f aca="false">IF($A2512="","",IFERROR(INDEX('2. Schematic Parts'!$B$2:$B$3001,MATCH($A2512,'2. Schematic Parts'!$A$2:$A$3001,0)),"NOT FOUND"))</f>
        <v/>
      </c>
      <c r="F2512" s="9" t="str">
        <f aca="false">IF($A2512="","",IFERROR(INDEX('2. Schematic Parts'!$C$2:$C$3001,MATCH($A2512,'2. Schematic Parts'!$A$2:$A$3001,0))&amp;"","NOT FOUND"))</f>
        <v/>
      </c>
      <c r="G2512" s="9" t="str">
        <f aca="false">IF($A2512="","",IFERROR(INDEX('2. Schematic Parts'!$D$2:$D$3001,MATCH($A2512,'2. Schematic Parts'!$A$2:$A$3001,0))&amp;"","NOT FOUND"))</f>
        <v/>
      </c>
      <c r="H2512" s="9" t="str">
        <f aca="false">IF($A2512="","",IF(COUNTIF('2. Schematic Parts'!$A$2:$A$3001,$A2512)=0,"NOT IN SCHEMATIC","OK"))</f>
        <v/>
      </c>
      <c r="I2512" s="9" t="str">
        <f aca="false">IF($A2512="","",IF($H2512="NOT IN SCHEMATIC","",IF(UPPER(TRIM($C2512))=UPPER(TRIM($E2512)),"OK","MISMATCH")))</f>
        <v/>
      </c>
      <c r="J2512" s="9" t="str">
        <f aca="false">IF($A2512="","",IF($H2512="NOT IN SCHEMATIC","",IF($F2512="","NO SCH DECAL",IF($D2512="","",IF(UPPER(TRIM($D2512))=UPPER(TRIM($F2512)),"OK","MISMATCH")))))</f>
        <v/>
      </c>
      <c r="K2512" s="16" t="str">
        <f aca="false">IF($A2512="","",SUMPRODUCT(--ISNUMBER(SEARCH(","&amp;TRIM($A2512)&amp;",",","&amp;SUBSTITUTE('1. Master BOM'!$D$2:$D$400," ","")&amp;","))))</f>
        <v/>
      </c>
      <c r="L2512" s="16" t="str">
        <f aca="false">IF($A2512="","",IF($K2512&lt;&gt;1,0,SUMPRODUCT(ISNUMBER(SEARCH(","&amp;TRIM($A2512)&amp;",",","&amp;SUBSTITUTE('1. Master BOM'!$D$2:$D$400," ","")&amp;","))*ROW('1. Master BOM'!$D$2:$D$400))))</f>
        <v/>
      </c>
      <c r="M2512" s="9" t="str">
        <f aca="false">IF($A2512="","",IF($K2512=0,"NOT IN BOM",IF($K2512&gt;1,"MULTIPLE BOM LINES","OK")))</f>
        <v/>
      </c>
      <c r="N2512" s="9" t="str">
        <f aca="false">IF($A2512="","",IF($L2512=0,"—",INDEX('1. Master BOM'!$A$1:$A$400,$L2512)))</f>
        <v/>
      </c>
      <c r="O2512" s="9" t="str">
        <f aca="false">IF($A2512="","",IF($L2512=0,"—",INDEX('1. Master BOM'!$B$1:$B$400,$L2512)))</f>
        <v/>
      </c>
      <c r="P2512" s="9" t="str">
        <f aca="false">IF($A2512="","",IF(OR($H2512="NOT IN SCHEMATIC",$O2512="—"),"",IF($G2512="","NO SCH PN",IF(UPPER(TRIM($G2512))=UPPER(TRIM($O2512)),"OK","MISMATCH"))))</f>
        <v/>
      </c>
      <c r="Q2512" s="9" t="str">
        <f aca="false">IF($A2512="","",IF($L2512=0,"—",INDEX('1. Master BOM'!$E$1:$E$400,$L2512)))</f>
        <v/>
      </c>
      <c r="R2512" s="9" t="str">
        <f aca="false">IF($A2512="","",IF($L2512=0,"—",IF(T(INDEX('1. Master BOM'!$F$1:$F$400,$L2512))="","(not set)",INDEX('1. Master BOM'!$F$1:$F$400,$L2512))))</f>
        <v/>
      </c>
      <c r="S2512" s="9" t="str">
        <f aca="false">IF($A2512="","",IF(OR($R2512="—",$R2512="(not set)",$D2512=""),"",IF(ISNUMBER(SEARCH(SUBSTITUTE(SUBSTITUTE(SUBSTITUTE($R2512,"-",""),"_","")," ",""),SUBSTITUTE(SUBSTITUTE(SUBSTITUTE($D2512,"-",""),"_","")," ",""))),"OK","CHECK")))</f>
        <v/>
      </c>
      <c r="T2512" s="9" t="str">
        <f aca="false">IF($A2512="","",IF(OR($H2512="NOT IN SCHEMATIC",$I2512="MISMATCH",$J2512="MISMATCH",$P2512="MISMATCH",$M2512&lt;&gt;"OK"),"REVIEW","OK"))</f>
        <v/>
      </c>
      <c r="U2512" s="14"/>
      <c r="V2512" s="14"/>
      <c r="W2512" s="17"/>
      <c r="X2512" s="14"/>
    </row>
    <row r="2513" customFormat="false" ht="15" hidden="false" customHeight="false" outlineLevel="0" collapsed="false">
      <c r="A2513" s="9" t="str">
        <f aca="false">IF('3. Layout Parts'!$A2513="","",TRIM('3. Layout Parts'!$A2513))</f>
        <v/>
      </c>
      <c r="B2513" s="9" t="str">
        <f aca="false">IF($A2513="","",'3. Layout Parts'!$D2513)</f>
        <v/>
      </c>
      <c r="C2513" s="9" t="str">
        <f aca="false">IF($A2513="","",'3. Layout Parts'!$B2513)</f>
        <v/>
      </c>
      <c r="D2513" s="9" t="str">
        <f aca="false">IF($A2513="","",'3. Layout Parts'!$C2513)</f>
        <v/>
      </c>
      <c r="E2513" s="9" t="str">
        <f aca="false">IF($A2513="","",IFERROR(INDEX('2. Schematic Parts'!$B$2:$B$3001,MATCH($A2513,'2. Schematic Parts'!$A$2:$A$3001,0)),"NOT FOUND"))</f>
        <v/>
      </c>
      <c r="F2513" s="9" t="str">
        <f aca="false">IF($A2513="","",IFERROR(INDEX('2. Schematic Parts'!$C$2:$C$3001,MATCH($A2513,'2. Schematic Parts'!$A$2:$A$3001,0))&amp;"","NOT FOUND"))</f>
        <v/>
      </c>
      <c r="G2513" s="9" t="str">
        <f aca="false">IF($A2513="","",IFERROR(INDEX('2. Schematic Parts'!$D$2:$D$3001,MATCH($A2513,'2. Schematic Parts'!$A$2:$A$3001,0))&amp;"","NOT FOUND"))</f>
        <v/>
      </c>
      <c r="H2513" s="9" t="str">
        <f aca="false">IF($A2513="","",IF(COUNTIF('2. Schematic Parts'!$A$2:$A$3001,$A2513)=0,"NOT IN SCHEMATIC","OK"))</f>
        <v/>
      </c>
      <c r="I2513" s="9" t="str">
        <f aca="false">IF($A2513="","",IF($H2513="NOT IN SCHEMATIC","",IF(UPPER(TRIM($C2513))=UPPER(TRIM($E2513)),"OK","MISMATCH")))</f>
        <v/>
      </c>
      <c r="J2513" s="9" t="str">
        <f aca="false">IF($A2513="","",IF($H2513="NOT IN SCHEMATIC","",IF($F2513="","NO SCH DECAL",IF($D2513="","",IF(UPPER(TRIM($D2513))=UPPER(TRIM($F2513)),"OK","MISMATCH")))))</f>
        <v/>
      </c>
      <c r="K2513" s="16" t="str">
        <f aca="false">IF($A2513="","",SUMPRODUCT(--ISNUMBER(SEARCH(","&amp;TRIM($A2513)&amp;",",","&amp;SUBSTITUTE('1. Master BOM'!$D$2:$D$400," ","")&amp;","))))</f>
        <v/>
      </c>
      <c r="L2513" s="16" t="str">
        <f aca="false">IF($A2513="","",IF($K2513&lt;&gt;1,0,SUMPRODUCT(ISNUMBER(SEARCH(","&amp;TRIM($A2513)&amp;",",","&amp;SUBSTITUTE('1. Master BOM'!$D$2:$D$400," ","")&amp;","))*ROW('1. Master BOM'!$D$2:$D$400))))</f>
        <v/>
      </c>
      <c r="M2513" s="9" t="str">
        <f aca="false">IF($A2513="","",IF($K2513=0,"NOT IN BOM",IF($K2513&gt;1,"MULTIPLE BOM LINES","OK")))</f>
        <v/>
      </c>
      <c r="N2513" s="9" t="str">
        <f aca="false">IF($A2513="","",IF($L2513=0,"—",INDEX('1. Master BOM'!$A$1:$A$400,$L2513)))</f>
        <v/>
      </c>
      <c r="O2513" s="9" t="str">
        <f aca="false">IF($A2513="","",IF($L2513=0,"—",INDEX('1. Master BOM'!$B$1:$B$400,$L2513)))</f>
        <v/>
      </c>
      <c r="P2513" s="9" t="str">
        <f aca="false">IF($A2513="","",IF(OR($H2513="NOT IN SCHEMATIC",$O2513="—"),"",IF($G2513="","NO SCH PN",IF(UPPER(TRIM($G2513))=UPPER(TRIM($O2513)),"OK","MISMATCH"))))</f>
        <v/>
      </c>
      <c r="Q2513" s="9" t="str">
        <f aca="false">IF($A2513="","",IF($L2513=0,"—",INDEX('1. Master BOM'!$E$1:$E$400,$L2513)))</f>
        <v/>
      </c>
      <c r="R2513" s="9" t="str">
        <f aca="false">IF($A2513="","",IF($L2513=0,"—",IF(T(INDEX('1. Master BOM'!$F$1:$F$400,$L2513))="","(not set)",INDEX('1. Master BOM'!$F$1:$F$400,$L2513))))</f>
        <v/>
      </c>
      <c r="S2513" s="9" t="str">
        <f aca="false">IF($A2513="","",IF(OR($R2513="—",$R2513="(not set)",$D2513=""),"",IF(ISNUMBER(SEARCH(SUBSTITUTE(SUBSTITUTE(SUBSTITUTE($R2513,"-",""),"_","")," ",""),SUBSTITUTE(SUBSTITUTE(SUBSTITUTE($D2513,"-",""),"_","")," ",""))),"OK","CHECK")))</f>
        <v/>
      </c>
      <c r="T2513" s="9" t="str">
        <f aca="false">IF($A2513="","",IF(OR($H2513="NOT IN SCHEMATIC",$I2513="MISMATCH",$J2513="MISMATCH",$P2513="MISMATCH",$M2513&lt;&gt;"OK"),"REVIEW","OK"))</f>
        <v/>
      </c>
      <c r="U2513" s="14"/>
      <c r="V2513" s="14"/>
      <c r="W2513" s="17"/>
      <c r="X2513" s="14"/>
    </row>
    <row r="2514" customFormat="false" ht="15" hidden="false" customHeight="false" outlineLevel="0" collapsed="false">
      <c r="A2514" s="9" t="str">
        <f aca="false">IF('3. Layout Parts'!$A2514="","",TRIM('3. Layout Parts'!$A2514))</f>
        <v/>
      </c>
      <c r="B2514" s="9" t="str">
        <f aca="false">IF($A2514="","",'3. Layout Parts'!$D2514)</f>
        <v/>
      </c>
      <c r="C2514" s="9" t="str">
        <f aca="false">IF($A2514="","",'3. Layout Parts'!$B2514)</f>
        <v/>
      </c>
      <c r="D2514" s="9" t="str">
        <f aca="false">IF($A2514="","",'3. Layout Parts'!$C2514)</f>
        <v/>
      </c>
      <c r="E2514" s="9" t="str">
        <f aca="false">IF($A2514="","",IFERROR(INDEX('2. Schematic Parts'!$B$2:$B$3001,MATCH($A2514,'2. Schematic Parts'!$A$2:$A$3001,0)),"NOT FOUND"))</f>
        <v/>
      </c>
      <c r="F2514" s="9" t="str">
        <f aca="false">IF($A2514="","",IFERROR(INDEX('2. Schematic Parts'!$C$2:$C$3001,MATCH($A2514,'2. Schematic Parts'!$A$2:$A$3001,0))&amp;"","NOT FOUND"))</f>
        <v/>
      </c>
      <c r="G2514" s="9" t="str">
        <f aca="false">IF($A2514="","",IFERROR(INDEX('2. Schematic Parts'!$D$2:$D$3001,MATCH($A2514,'2. Schematic Parts'!$A$2:$A$3001,0))&amp;"","NOT FOUND"))</f>
        <v/>
      </c>
      <c r="H2514" s="9" t="str">
        <f aca="false">IF($A2514="","",IF(COUNTIF('2. Schematic Parts'!$A$2:$A$3001,$A2514)=0,"NOT IN SCHEMATIC","OK"))</f>
        <v/>
      </c>
      <c r="I2514" s="9" t="str">
        <f aca="false">IF($A2514="","",IF($H2514="NOT IN SCHEMATIC","",IF(UPPER(TRIM($C2514))=UPPER(TRIM($E2514)),"OK","MISMATCH")))</f>
        <v/>
      </c>
      <c r="J2514" s="9" t="str">
        <f aca="false">IF($A2514="","",IF($H2514="NOT IN SCHEMATIC","",IF($F2514="","NO SCH DECAL",IF($D2514="","",IF(UPPER(TRIM($D2514))=UPPER(TRIM($F2514)),"OK","MISMATCH")))))</f>
        <v/>
      </c>
      <c r="K2514" s="16" t="str">
        <f aca="false">IF($A2514="","",SUMPRODUCT(--ISNUMBER(SEARCH(","&amp;TRIM($A2514)&amp;",",","&amp;SUBSTITUTE('1. Master BOM'!$D$2:$D$400," ","")&amp;","))))</f>
        <v/>
      </c>
      <c r="L2514" s="16" t="str">
        <f aca="false">IF($A2514="","",IF($K2514&lt;&gt;1,0,SUMPRODUCT(ISNUMBER(SEARCH(","&amp;TRIM($A2514)&amp;",",","&amp;SUBSTITUTE('1. Master BOM'!$D$2:$D$400," ","")&amp;","))*ROW('1. Master BOM'!$D$2:$D$400))))</f>
        <v/>
      </c>
      <c r="M2514" s="9" t="str">
        <f aca="false">IF($A2514="","",IF($K2514=0,"NOT IN BOM",IF($K2514&gt;1,"MULTIPLE BOM LINES","OK")))</f>
        <v/>
      </c>
      <c r="N2514" s="9" t="str">
        <f aca="false">IF($A2514="","",IF($L2514=0,"—",INDEX('1. Master BOM'!$A$1:$A$400,$L2514)))</f>
        <v/>
      </c>
      <c r="O2514" s="9" t="str">
        <f aca="false">IF($A2514="","",IF($L2514=0,"—",INDEX('1. Master BOM'!$B$1:$B$400,$L2514)))</f>
        <v/>
      </c>
      <c r="P2514" s="9" t="str">
        <f aca="false">IF($A2514="","",IF(OR($H2514="NOT IN SCHEMATIC",$O2514="—"),"",IF($G2514="","NO SCH PN",IF(UPPER(TRIM($G2514))=UPPER(TRIM($O2514)),"OK","MISMATCH"))))</f>
        <v/>
      </c>
      <c r="Q2514" s="9" t="str">
        <f aca="false">IF($A2514="","",IF($L2514=0,"—",INDEX('1. Master BOM'!$E$1:$E$400,$L2514)))</f>
        <v/>
      </c>
      <c r="R2514" s="9" t="str">
        <f aca="false">IF($A2514="","",IF($L2514=0,"—",IF(T(INDEX('1. Master BOM'!$F$1:$F$400,$L2514))="","(not set)",INDEX('1. Master BOM'!$F$1:$F$400,$L2514))))</f>
        <v/>
      </c>
      <c r="S2514" s="9" t="str">
        <f aca="false">IF($A2514="","",IF(OR($R2514="—",$R2514="(not set)",$D2514=""),"",IF(ISNUMBER(SEARCH(SUBSTITUTE(SUBSTITUTE(SUBSTITUTE($R2514,"-",""),"_","")," ",""),SUBSTITUTE(SUBSTITUTE(SUBSTITUTE($D2514,"-",""),"_","")," ",""))),"OK","CHECK")))</f>
        <v/>
      </c>
      <c r="T2514" s="9" t="str">
        <f aca="false">IF($A2514="","",IF(OR($H2514="NOT IN SCHEMATIC",$I2514="MISMATCH",$J2514="MISMATCH",$P2514="MISMATCH",$M2514&lt;&gt;"OK"),"REVIEW","OK"))</f>
        <v/>
      </c>
      <c r="U2514" s="14"/>
      <c r="V2514" s="14"/>
      <c r="W2514" s="17"/>
      <c r="X2514" s="14"/>
    </row>
    <row r="2515" customFormat="false" ht="15" hidden="false" customHeight="false" outlineLevel="0" collapsed="false">
      <c r="A2515" s="9" t="str">
        <f aca="false">IF('3. Layout Parts'!$A2515="","",TRIM('3. Layout Parts'!$A2515))</f>
        <v/>
      </c>
      <c r="B2515" s="9" t="str">
        <f aca="false">IF($A2515="","",'3. Layout Parts'!$D2515)</f>
        <v/>
      </c>
      <c r="C2515" s="9" t="str">
        <f aca="false">IF($A2515="","",'3. Layout Parts'!$B2515)</f>
        <v/>
      </c>
      <c r="D2515" s="9" t="str">
        <f aca="false">IF($A2515="","",'3. Layout Parts'!$C2515)</f>
        <v/>
      </c>
      <c r="E2515" s="9" t="str">
        <f aca="false">IF($A2515="","",IFERROR(INDEX('2. Schematic Parts'!$B$2:$B$3001,MATCH($A2515,'2. Schematic Parts'!$A$2:$A$3001,0)),"NOT FOUND"))</f>
        <v/>
      </c>
      <c r="F2515" s="9" t="str">
        <f aca="false">IF($A2515="","",IFERROR(INDEX('2. Schematic Parts'!$C$2:$C$3001,MATCH($A2515,'2. Schematic Parts'!$A$2:$A$3001,0))&amp;"","NOT FOUND"))</f>
        <v/>
      </c>
      <c r="G2515" s="9" t="str">
        <f aca="false">IF($A2515="","",IFERROR(INDEX('2. Schematic Parts'!$D$2:$D$3001,MATCH($A2515,'2. Schematic Parts'!$A$2:$A$3001,0))&amp;"","NOT FOUND"))</f>
        <v/>
      </c>
      <c r="H2515" s="9" t="str">
        <f aca="false">IF($A2515="","",IF(COUNTIF('2. Schematic Parts'!$A$2:$A$3001,$A2515)=0,"NOT IN SCHEMATIC","OK"))</f>
        <v/>
      </c>
      <c r="I2515" s="9" t="str">
        <f aca="false">IF($A2515="","",IF($H2515="NOT IN SCHEMATIC","",IF(UPPER(TRIM($C2515))=UPPER(TRIM($E2515)),"OK","MISMATCH")))</f>
        <v/>
      </c>
      <c r="J2515" s="9" t="str">
        <f aca="false">IF($A2515="","",IF($H2515="NOT IN SCHEMATIC","",IF($F2515="","NO SCH DECAL",IF($D2515="","",IF(UPPER(TRIM($D2515))=UPPER(TRIM($F2515)),"OK","MISMATCH")))))</f>
        <v/>
      </c>
      <c r="K2515" s="16" t="str">
        <f aca="false">IF($A2515="","",SUMPRODUCT(--ISNUMBER(SEARCH(","&amp;TRIM($A2515)&amp;",",","&amp;SUBSTITUTE('1. Master BOM'!$D$2:$D$400," ","")&amp;","))))</f>
        <v/>
      </c>
      <c r="L2515" s="16" t="str">
        <f aca="false">IF($A2515="","",IF($K2515&lt;&gt;1,0,SUMPRODUCT(ISNUMBER(SEARCH(","&amp;TRIM($A2515)&amp;",",","&amp;SUBSTITUTE('1. Master BOM'!$D$2:$D$400," ","")&amp;","))*ROW('1. Master BOM'!$D$2:$D$400))))</f>
        <v/>
      </c>
      <c r="M2515" s="9" t="str">
        <f aca="false">IF($A2515="","",IF($K2515=0,"NOT IN BOM",IF($K2515&gt;1,"MULTIPLE BOM LINES","OK")))</f>
        <v/>
      </c>
      <c r="N2515" s="9" t="str">
        <f aca="false">IF($A2515="","",IF($L2515=0,"—",INDEX('1. Master BOM'!$A$1:$A$400,$L2515)))</f>
        <v/>
      </c>
      <c r="O2515" s="9" t="str">
        <f aca="false">IF($A2515="","",IF($L2515=0,"—",INDEX('1. Master BOM'!$B$1:$B$400,$L2515)))</f>
        <v/>
      </c>
      <c r="P2515" s="9" t="str">
        <f aca="false">IF($A2515="","",IF(OR($H2515="NOT IN SCHEMATIC",$O2515="—"),"",IF($G2515="","NO SCH PN",IF(UPPER(TRIM($G2515))=UPPER(TRIM($O2515)),"OK","MISMATCH"))))</f>
        <v/>
      </c>
      <c r="Q2515" s="9" t="str">
        <f aca="false">IF($A2515="","",IF($L2515=0,"—",INDEX('1. Master BOM'!$E$1:$E$400,$L2515)))</f>
        <v/>
      </c>
      <c r="R2515" s="9" t="str">
        <f aca="false">IF($A2515="","",IF($L2515=0,"—",IF(T(INDEX('1. Master BOM'!$F$1:$F$400,$L2515))="","(not set)",INDEX('1. Master BOM'!$F$1:$F$400,$L2515))))</f>
        <v/>
      </c>
      <c r="S2515" s="9" t="str">
        <f aca="false">IF($A2515="","",IF(OR($R2515="—",$R2515="(not set)",$D2515=""),"",IF(ISNUMBER(SEARCH(SUBSTITUTE(SUBSTITUTE(SUBSTITUTE($R2515,"-",""),"_","")," ",""),SUBSTITUTE(SUBSTITUTE(SUBSTITUTE($D2515,"-",""),"_","")," ",""))),"OK","CHECK")))</f>
        <v/>
      </c>
      <c r="T2515" s="9" t="str">
        <f aca="false">IF($A2515="","",IF(OR($H2515="NOT IN SCHEMATIC",$I2515="MISMATCH",$J2515="MISMATCH",$P2515="MISMATCH",$M2515&lt;&gt;"OK"),"REVIEW","OK"))</f>
        <v/>
      </c>
      <c r="U2515" s="14"/>
      <c r="V2515" s="14"/>
      <c r="W2515" s="17"/>
      <c r="X2515" s="14"/>
    </row>
    <row r="2516" customFormat="false" ht="15" hidden="false" customHeight="false" outlineLevel="0" collapsed="false">
      <c r="A2516" s="9" t="str">
        <f aca="false">IF('3. Layout Parts'!$A2516="","",TRIM('3. Layout Parts'!$A2516))</f>
        <v/>
      </c>
      <c r="B2516" s="9" t="str">
        <f aca="false">IF($A2516="","",'3. Layout Parts'!$D2516)</f>
        <v/>
      </c>
      <c r="C2516" s="9" t="str">
        <f aca="false">IF($A2516="","",'3. Layout Parts'!$B2516)</f>
        <v/>
      </c>
      <c r="D2516" s="9" t="str">
        <f aca="false">IF($A2516="","",'3. Layout Parts'!$C2516)</f>
        <v/>
      </c>
      <c r="E2516" s="9" t="str">
        <f aca="false">IF($A2516="","",IFERROR(INDEX('2. Schematic Parts'!$B$2:$B$3001,MATCH($A2516,'2. Schematic Parts'!$A$2:$A$3001,0)),"NOT FOUND"))</f>
        <v/>
      </c>
      <c r="F2516" s="9" t="str">
        <f aca="false">IF($A2516="","",IFERROR(INDEX('2. Schematic Parts'!$C$2:$C$3001,MATCH($A2516,'2. Schematic Parts'!$A$2:$A$3001,0))&amp;"","NOT FOUND"))</f>
        <v/>
      </c>
      <c r="G2516" s="9" t="str">
        <f aca="false">IF($A2516="","",IFERROR(INDEX('2. Schematic Parts'!$D$2:$D$3001,MATCH($A2516,'2. Schematic Parts'!$A$2:$A$3001,0))&amp;"","NOT FOUND"))</f>
        <v/>
      </c>
      <c r="H2516" s="9" t="str">
        <f aca="false">IF($A2516="","",IF(COUNTIF('2. Schematic Parts'!$A$2:$A$3001,$A2516)=0,"NOT IN SCHEMATIC","OK"))</f>
        <v/>
      </c>
      <c r="I2516" s="9" t="str">
        <f aca="false">IF($A2516="","",IF($H2516="NOT IN SCHEMATIC","",IF(UPPER(TRIM($C2516))=UPPER(TRIM($E2516)),"OK","MISMATCH")))</f>
        <v/>
      </c>
      <c r="J2516" s="9" t="str">
        <f aca="false">IF($A2516="","",IF($H2516="NOT IN SCHEMATIC","",IF($F2516="","NO SCH DECAL",IF($D2516="","",IF(UPPER(TRIM($D2516))=UPPER(TRIM($F2516)),"OK","MISMATCH")))))</f>
        <v/>
      </c>
      <c r="K2516" s="16" t="str">
        <f aca="false">IF($A2516="","",SUMPRODUCT(--ISNUMBER(SEARCH(","&amp;TRIM($A2516)&amp;",",","&amp;SUBSTITUTE('1. Master BOM'!$D$2:$D$400," ","")&amp;","))))</f>
        <v/>
      </c>
      <c r="L2516" s="16" t="str">
        <f aca="false">IF($A2516="","",IF($K2516&lt;&gt;1,0,SUMPRODUCT(ISNUMBER(SEARCH(","&amp;TRIM($A2516)&amp;",",","&amp;SUBSTITUTE('1. Master BOM'!$D$2:$D$400," ","")&amp;","))*ROW('1. Master BOM'!$D$2:$D$400))))</f>
        <v/>
      </c>
      <c r="M2516" s="9" t="str">
        <f aca="false">IF($A2516="","",IF($K2516=0,"NOT IN BOM",IF($K2516&gt;1,"MULTIPLE BOM LINES","OK")))</f>
        <v/>
      </c>
      <c r="N2516" s="9" t="str">
        <f aca="false">IF($A2516="","",IF($L2516=0,"—",INDEX('1. Master BOM'!$A$1:$A$400,$L2516)))</f>
        <v/>
      </c>
      <c r="O2516" s="9" t="str">
        <f aca="false">IF($A2516="","",IF($L2516=0,"—",INDEX('1. Master BOM'!$B$1:$B$400,$L2516)))</f>
        <v/>
      </c>
      <c r="P2516" s="9" t="str">
        <f aca="false">IF($A2516="","",IF(OR($H2516="NOT IN SCHEMATIC",$O2516="—"),"",IF($G2516="","NO SCH PN",IF(UPPER(TRIM($G2516))=UPPER(TRIM($O2516)),"OK","MISMATCH"))))</f>
        <v/>
      </c>
      <c r="Q2516" s="9" t="str">
        <f aca="false">IF($A2516="","",IF($L2516=0,"—",INDEX('1. Master BOM'!$E$1:$E$400,$L2516)))</f>
        <v/>
      </c>
      <c r="R2516" s="9" t="str">
        <f aca="false">IF($A2516="","",IF($L2516=0,"—",IF(T(INDEX('1. Master BOM'!$F$1:$F$400,$L2516))="","(not set)",INDEX('1. Master BOM'!$F$1:$F$400,$L2516))))</f>
        <v/>
      </c>
      <c r="S2516" s="9" t="str">
        <f aca="false">IF($A2516="","",IF(OR($R2516="—",$R2516="(not set)",$D2516=""),"",IF(ISNUMBER(SEARCH(SUBSTITUTE(SUBSTITUTE(SUBSTITUTE($R2516,"-",""),"_","")," ",""),SUBSTITUTE(SUBSTITUTE(SUBSTITUTE($D2516,"-",""),"_","")," ",""))),"OK","CHECK")))</f>
        <v/>
      </c>
      <c r="T2516" s="9" t="str">
        <f aca="false">IF($A2516="","",IF(OR($H2516="NOT IN SCHEMATIC",$I2516="MISMATCH",$J2516="MISMATCH",$P2516="MISMATCH",$M2516&lt;&gt;"OK"),"REVIEW","OK"))</f>
        <v/>
      </c>
      <c r="U2516" s="14"/>
      <c r="V2516" s="14"/>
      <c r="W2516" s="17"/>
      <c r="X2516" s="14"/>
    </row>
    <row r="2517" customFormat="false" ht="15" hidden="false" customHeight="false" outlineLevel="0" collapsed="false">
      <c r="A2517" s="9" t="str">
        <f aca="false">IF('3. Layout Parts'!$A2517="","",TRIM('3. Layout Parts'!$A2517))</f>
        <v/>
      </c>
      <c r="B2517" s="9" t="str">
        <f aca="false">IF($A2517="","",'3. Layout Parts'!$D2517)</f>
        <v/>
      </c>
      <c r="C2517" s="9" t="str">
        <f aca="false">IF($A2517="","",'3. Layout Parts'!$B2517)</f>
        <v/>
      </c>
      <c r="D2517" s="9" t="str">
        <f aca="false">IF($A2517="","",'3. Layout Parts'!$C2517)</f>
        <v/>
      </c>
      <c r="E2517" s="9" t="str">
        <f aca="false">IF($A2517="","",IFERROR(INDEX('2. Schematic Parts'!$B$2:$B$3001,MATCH($A2517,'2. Schematic Parts'!$A$2:$A$3001,0)),"NOT FOUND"))</f>
        <v/>
      </c>
      <c r="F2517" s="9" t="str">
        <f aca="false">IF($A2517="","",IFERROR(INDEX('2. Schematic Parts'!$C$2:$C$3001,MATCH($A2517,'2. Schematic Parts'!$A$2:$A$3001,0))&amp;"","NOT FOUND"))</f>
        <v/>
      </c>
      <c r="G2517" s="9" t="str">
        <f aca="false">IF($A2517="","",IFERROR(INDEX('2. Schematic Parts'!$D$2:$D$3001,MATCH($A2517,'2. Schematic Parts'!$A$2:$A$3001,0))&amp;"","NOT FOUND"))</f>
        <v/>
      </c>
      <c r="H2517" s="9" t="str">
        <f aca="false">IF($A2517="","",IF(COUNTIF('2. Schematic Parts'!$A$2:$A$3001,$A2517)=0,"NOT IN SCHEMATIC","OK"))</f>
        <v/>
      </c>
      <c r="I2517" s="9" t="str">
        <f aca="false">IF($A2517="","",IF($H2517="NOT IN SCHEMATIC","",IF(UPPER(TRIM($C2517))=UPPER(TRIM($E2517)),"OK","MISMATCH")))</f>
        <v/>
      </c>
      <c r="J2517" s="9" t="str">
        <f aca="false">IF($A2517="","",IF($H2517="NOT IN SCHEMATIC","",IF($F2517="","NO SCH DECAL",IF($D2517="","",IF(UPPER(TRIM($D2517))=UPPER(TRIM($F2517)),"OK","MISMATCH")))))</f>
        <v/>
      </c>
      <c r="K2517" s="16" t="str">
        <f aca="false">IF($A2517="","",SUMPRODUCT(--ISNUMBER(SEARCH(","&amp;TRIM($A2517)&amp;",",","&amp;SUBSTITUTE('1. Master BOM'!$D$2:$D$400," ","")&amp;","))))</f>
        <v/>
      </c>
      <c r="L2517" s="16" t="str">
        <f aca="false">IF($A2517="","",IF($K2517&lt;&gt;1,0,SUMPRODUCT(ISNUMBER(SEARCH(","&amp;TRIM($A2517)&amp;",",","&amp;SUBSTITUTE('1. Master BOM'!$D$2:$D$400," ","")&amp;","))*ROW('1. Master BOM'!$D$2:$D$400))))</f>
        <v/>
      </c>
      <c r="M2517" s="9" t="str">
        <f aca="false">IF($A2517="","",IF($K2517=0,"NOT IN BOM",IF($K2517&gt;1,"MULTIPLE BOM LINES","OK")))</f>
        <v/>
      </c>
      <c r="N2517" s="9" t="str">
        <f aca="false">IF($A2517="","",IF($L2517=0,"—",INDEX('1. Master BOM'!$A$1:$A$400,$L2517)))</f>
        <v/>
      </c>
      <c r="O2517" s="9" t="str">
        <f aca="false">IF($A2517="","",IF($L2517=0,"—",INDEX('1. Master BOM'!$B$1:$B$400,$L2517)))</f>
        <v/>
      </c>
      <c r="P2517" s="9" t="str">
        <f aca="false">IF($A2517="","",IF(OR($H2517="NOT IN SCHEMATIC",$O2517="—"),"",IF($G2517="","NO SCH PN",IF(UPPER(TRIM($G2517))=UPPER(TRIM($O2517)),"OK","MISMATCH"))))</f>
        <v/>
      </c>
      <c r="Q2517" s="9" t="str">
        <f aca="false">IF($A2517="","",IF($L2517=0,"—",INDEX('1. Master BOM'!$E$1:$E$400,$L2517)))</f>
        <v/>
      </c>
      <c r="R2517" s="9" t="str">
        <f aca="false">IF($A2517="","",IF($L2517=0,"—",IF(T(INDEX('1. Master BOM'!$F$1:$F$400,$L2517))="","(not set)",INDEX('1. Master BOM'!$F$1:$F$400,$L2517))))</f>
        <v/>
      </c>
      <c r="S2517" s="9" t="str">
        <f aca="false">IF($A2517="","",IF(OR($R2517="—",$R2517="(not set)",$D2517=""),"",IF(ISNUMBER(SEARCH(SUBSTITUTE(SUBSTITUTE(SUBSTITUTE($R2517,"-",""),"_","")," ",""),SUBSTITUTE(SUBSTITUTE(SUBSTITUTE($D2517,"-",""),"_","")," ",""))),"OK","CHECK")))</f>
        <v/>
      </c>
      <c r="T2517" s="9" t="str">
        <f aca="false">IF($A2517="","",IF(OR($H2517="NOT IN SCHEMATIC",$I2517="MISMATCH",$J2517="MISMATCH",$P2517="MISMATCH",$M2517&lt;&gt;"OK"),"REVIEW","OK"))</f>
        <v/>
      </c>
      <c r="U2517" s="14"/>
      <c r="V2517" s="14"/>
      <c r="W2517" s="17"/>
      <c r="X2517" s="14"/>
    </row>
    <row r="2518" customFormat="false" ht="15" hidden="false" customHeight="false" outlineLevel="0" collapsed="false">
      <c r="A2518" s="9" t="str">
        <f aca="false">IF('3. Layout Parts'!$A2518="","",TRIM('3. Layout Parts'!$A2518))</f>
        <v/>
      </c>
      <c r="B2518" s="9" t="str">
        <f aca="false">IF($A2518="","",'3. Layout Parts'!$D2518)</f>
        <v/>
      </c>
      <c r="C2518" s="9" t="str">
        <f aca="false">IF($A2518="","",'3. Layout Parts'!$B2518)</f>
        <v/>
      </c>
      <c r="D2518" s="9" t="str">
        <f aca="false">IF($A2518="","",'3. Layout Parts'!$C2518)</f>
        <v/>
      </c>
      <c r="E2518" s="9" t="str">
        <f aca="false">IF($A2518="","",IFERROR(INDEX('2. Schematic Parts'!$B$2:$B$3001,MATCH($A2518,'2. Schematic Parts'!$A$2:$A$3001,0)),"NOT FOUND"))</f>
        <v/>
      </c>
      <c r="F2518" s="9" t="str">
        <f aca="false">IF($A2518="","",IFERROR(INDEX('2. Schematic Parts'!$C$2:$C$3001,MATCH($A2518,'2. Schematic Parts'!$A$2:$A$3001,0))&amp;"","NOT FOUND"))</f>
        <v/>
      </c>
      <c r="G2518" s="9" t="str">
        <f aca="false">IF($A2518="","",IFERROR(INDEX('2. Schematic Parts'!$D$2:$D$3001,MATCH($A2518,'2. Schematic Parts'!$A$2:$A$3001,0))&amp;"","NOT FOUND"))</f>
        <v/>
      </c>
      <c r="H2518" s="9" t="str">
        <f aca="false">IF($A2518="","",IF(COUNTIF('2. Schematic Parts'!$A$2:$A$3001,$A2518)=0,"NOT IN SCHEMATIC","OK"))</f>
        <v/>
      </c>
      <c r="I2518" s="9" t="str">
        <f aca="false">IF($A2518="","",IF($H2518="NOT IN SCHEMATIC","",IF(UPPER(TRIM($C2518))=UPPER(TRIM($E2518)),"OK","MISMATCH")))</f>
        <v/>
      </c>
      <c r="J2518" s="9" t="str">
        <f aca="false">IF($A2518="","",IF($H2518="NOT IN SCHEMATIC","",IF($F2518="","NO SCH DECAL",IF($D2518="","",IF(UPPER(TRIM($D2518))=UPPER(TRIM($F2518)),"OK","MISMATCH")))))</f>
        <v/>
      </c>
      <c r="K2518" s="16" t="str">
        <f aca="false">IF($A2518="","",SUMPRODUCT(--ISNUMBER(SEARCH(","&amp;TRIM($A2518)&amp;",",","&amp;SUBSTITUTE('1. Master BOM'!$D$2:$D$400," ","")&amp;","))))</f>
        <v/>
      </c>
      <c r="L2518" s="16" t="str">
        <f aca="false">IF($A2518="","",IF($K2518&lt;&gt;1,0,SUMPRODUCT(ISNUMBER(SEARCH(","&amp;TRIM($A2518)&amp;",",","&amp;SUBSTITUTE('1. Master BOM'!$D$2:$D$400," ","")&amp;","))*ROW('1. Master BOM'!$D$2:$D$400))))</f>
        <v/>
      </c>
      <c r="M2518" s="9" t="str">
        <f aca="false">IF($A2518="","",IF($K2518=0,"NOT IN BOM",IF($K2518&gt;1,"MULTIPLE BOM LINES","OK")))</f>
        <v/>
      </c>
      <c r="N2518" s="9" t="str">
        <f aca="false">IF($A2518="","",IF($L2518=0,"—",INDEX('1. Master BOM'!$A$1:$A$400,$L2518)))</f>
        <v/>
      </c>
      <c r="O2518" s="9" t="str">
        <f aca="false">IF($A2518="","",IF($L2518=0,"—",INDEX('1. Master BOM'!$B$1:$B$400,$L2518)))</f>
        <v/>
      </c>
      <c r="P2518" s="9" t="str">
        <f aca="false">IF($A2518="","",IF(OR($H2518="NOT IN SCHEMATIC",$O2518="—"),"",IF($G2518="","NO SCH PN",IF(UPPER(TRIM($G2518))=UPPER(TRIM($O2518)),"OK","MISMATCH"))))</f>
        <v/>
      </c>
      <c r="Q2518" s="9" t="str">
        <f aca="false">IF($A2518="","",IF($L2518=0,"—",INDEX('1. Master BOM'!$E$1:$E$400,$L2518)))</f>
        <v/>
      </c>
      <c r="R2518" s="9" t="str">
        <f aca="false">IF($A2518="","",IF($L2518=0,"—",IF(T(INDEX('1. Master BOM'!$F$1:$F$400,$L2518))="","(not set)",INDEX('1. Master BOM'!$F$1:$F$400,$L2518))))</f>
        <v/>
      </c>
      <c r="S2518" s="9" t="str">
        <f aca="false">IF($A2518="","",IF(OR($R2518="—",$R2518="(not set)",$D2518=""),"",IF(ISNUMBER(SEARCH(SUBSTITUTE(SUBSTITUTE(SUBSTITUTE($R2518,"-",""),"_","")," ",""),SUBSTITUTE(SUBSTITUTE(SUBSTITUTE($D2518,"-",""),"_","")," ",""))),"OK","CHECK")))</f>
        <v/>
      </c>
      <c r="T2518" s="9" t="str">
        <f aca="false">IF($A2518="","",IF(OR($H2518="NOT IN SCHEMATIC",$I2518="MISMATCH",$J2518="MISMATCH",$P2518="MISMATCH",$M2518&lt;&gt;"OK"),"REVIEW","OK"))</f>
        <v/>
      </c>
      <c r="U2518" s="14"/>
      <c r="V2518" s="14"/>
      <c r="W2518" s="17"/>
      <c r="X2518" s="14"/>
    </row>
    <row r="2519" customFormat="false" ht="15" hidden="false" customHeight="false" outlineLevel="0" collapsed="false">
      <c r="A2519" s="9" t="str">
        <f aca="false">IF('3. Layout Parts'!$A2519="","",TRIM('3. Layout Parts'!$A2519))</f>
        <v/>
      </c>
      <c r="B2519" s="9" t="str">
        <f aca="false">IF($A2519="","",'3. Layout Parts'!$D2519)</f>
        <v/>
      </c>
      <c r="C2519" s="9" t="str">
        <f aca="false">IF($A2519="","",'3. Layout Parts'!$B2519)</f>
        <v/>
      </c>
      <c r="D2519" s="9" t="str">
        <f aca="false">IF($A2519="","",'3. Layout Parts'!$C2519)</f>
        <v/>
      </c>
      <c r="E2519" s="9" t="str">
        <f aca="false">IF($A2519="","",IFERROR(INDEX('2. Schematic Parts'!$B$2:$B$3001,MATCH($A2519,'2. Schematic Parts'!$A$2:$A$3001,0)),"NOT FOUND"))</f>
        <v/>
      </c>
      <c r="F2519" s="9" t="str">
        <f aca="false">IF($A2519="","",IFERROR(INDEX('2. Schematic Parts'!$C$2:$C$3001,MATCH($A2519,'2. Schematic Parts'!$A$2:$A$3001,0))&amp;"","NOT FOUND"))</f>
        <v/>
      </c>
      <c r="G2519" s="9" t="str">
        <f aca="false">IF($A2519="","",IFERROR(INDEX('2. Schematic Parts'!$D$2:$D$3001,MATCH($A2519,'2. Schematic Parts'!$A$2:$A$3001,0))&amp;"","NOT FOUND"))</f>
        <v/>
      </c>
      <c r="H2519" s="9" t="str">
        <f aca="false">IF($A2519="","",IF(COUNTIF('2. Schematic Parts'!$A$2:$A$3001,$A2519)=0,"NOT IN SCHEMATIC","OK"))</f>
        <v/>
      </c>
      <c r="I2519" s="9" t="str">
        <f aca="false">IF($A2519="","",IF($H2519="NOT IN SCHEMATIC","",IF(UPPER(TRIM($C2519))=UPPER(TRIM($E2519)),"OK","MISMATCH")))</f>
        <v/>
      </c>
      <c r="J2519" s="9" t="str">
        <f aca="false">IF($A2519="","",IF($H2519="NOT IN SCHEMATIC","",IF($F2519="","NO SCH DECAL",IF($D2519="","",IF(UPPER(TRIM($D2519))=UPPER(TRIM($F2519)),"OK","MISMATCH")))))</f>
        <v/>
      </c>
      <c r="K2519" s="16" t="str">
        <f aca="false">IF($A2519="","",SUMPRODUCT(--ISNUMBER(SEARCH(","&amp;TRIM($A2519)&amp;",",","&amp;SUBSTITUTE('1. Master BOM'!$D$2:$D$400," ","")&amp;","))))</f>
        <v/>
      </c>
      <c r="L2519" s="16" t="str">
        <f aca="false">IF($A2519="","",IF($K2519&lt;&gt;1,0,SUMPRODUCT(ISNUMBER(SEARCH(","&amp;TRIM($A2519)&amp;",",","&amp;SUBSTITUTE('1. Master BOM'!$D$2:$D$400," ","")&amp;","))*ROW('1. Master BOM'!$D$2:$D$400))))</f>
        <v/>
      </c>
      <c r="M2519" s="9" t="str">
        <f aca="false">IF($A2519="","",IF($K2519=0,"NOT IN BOM",IF($K2519&gt;1,"MULTIPLE BOM LINES","OK")))</f>
        <v/>
      </c>
      <c r="N2519" s="9" t="str">
        <f aca="false">IF($A2519="","",IF($L2519=0,"—",INDEX('1. Master BOM'!$A$1:$A$400,$L2519)))</f>
        <v/>
      </c>
      <c r="O2519" s="9" t="str">
        <f aca="false">IF($A2519="","",IF($L2519=0,"—",INDEX('1. Master BOM'!$B$1:$B$400,$L2519)))</f>
        <v/>
      </c>
      <c r="P2519" s="9" t="str">
        <f aca="false">IF($A2519="","",IF(OR($H2519="NOT IN SCHEMATIC",$O2519="—"),"",IF($G2519="","NO SCH PN",IF(UPPER(TRIM($G2519))=UPPER(TRIM($O2519)),"OK","MISMATCH"))))</f>
        <v/>
      </c>
      <c r="Q2519" s="9" t="str">
        <f aca="false">IF($A2519="","",IF($L2519=0,"—",INDEX('1. Master BOM'!$E$1:$E$400,$L2519)))</f>
        <v/>
      </c>
      <c r="R2519" s="9" t="str">
        <f aca="false">IF($A2519="","",IF($L2519=0,"—",IF(T(INDEX('1. Master BOM'!$F$1:$F$400,$L2519))="","(not set)",INDEX('1. Master BOM'!$F$1:$F$400,$L2519))))</f>
        <v/>
      </c>
      <c r="S2519" s="9" t="str">
        <f aca="false">IF($A2519="","",IF(OR($R2519="—",$R2519="(not set)",$D2519=""),"",IF(ISNUMBER(SEARCH(SUBSTITUTE(SUBSTITUTE(SUBSTITUTE($R2519,"-",""),"_","")," ",""),SUBSTITUTE(SUBSTITUTE(SUBSTITUTE($D2519,"-",""),"_","")," ",""))),"OK","CHECK")))</f>
        <v/>
      </c>
      <c r="T2519" s="9" t="str">
        <f aca="false">IF($A2519="","",IF(OR($H2519="NOT IN SCHEMATIC",$I2519="MISMATCH",$J2519="MISMATCH",$P2519="MISMATCH",$M2519&lt;&gt;"OK"),"REVIEW","OK"))</f>
        <v/>
      </c>
      <c r="U2519" s="14"/>
      <c r="V2519" s="14"/>
      <c r="W2519" s="17"/>
      <c r="X2519" s="14"/>
    </row>
    <row r="2520" customFormat="false" ht="15" hidden="false" customHeight="false" outlineLevel="0" collapsed="false">
      <c r="A2520" s="9" t="str">
        <f aca="false">IF('3. Layout Parts'!$A2520="","",TRIM('3. Layout Parts'!$A2520))</f>
        <v/>
      </c>
      <c r="B2520" s="9" t="str">
        <f aca="false">IF($A2520="","",'3. Layout Parts'!$D2520)</f>
        <v/>
      </c>
      <c r="C2520" s="9" t="str">
        <f aca="false">IF($A2520="","",'3. Layout Parts'!$B2520)</f>
        <v/>
      </c>
      <c r="D2520" s="9" t="str">
        <f aca="false">IF($A2520="","",'3. Layout Parts'!$C2520)</f>
        <v/>
      </c>
      <c r="E2520" s="9" t="str">
        <f aca="false">IF($A2520="","",IFERROR(INDEX('2. Schematic Parts'!$B$2:$B$3001,MATCH($A2520,'2. Schematic Parts'!$A$2:$A$3001,0)),"NOT FOUND"))</f>
        <v/>
      </c>
      <c r="F2520" s="9" t="str">
        <f aca="false">IF($A2520="","",IFERROR(INDEX('2. Schematic Parts'!$C$2:$C$3001,MATCH($A2520,'2. Schematic Parts'!$A$2:$A$3001,0))&amp;"","NOT FOUND"))</f>
        <v/>
      </c>
      <c r="G2520" s="9" t="str">
        <f aca="false">IF($A2520="","",IFERROR(INDEX('2. Schematic Parts'!$D$2:$D$3001,MATCH($A2520,'2. Schematic Parts'!$A$2:$A$3001,0))&amp;"","NOT FOUND"))</f>
        <v/>
      </c>
      <c r="H2520" s="9" t="str">
        <f aca="false">IF($A2520="","",IF(COUNTIF('2. Schematic Parts'!$A$2:$A$3001,$A2520)=0,"NOT IN SCHEMATIC","OK"))</f>
        <v/>
      </c>
      <c r="I2520" s="9" t="str">
        <f aca="false">IF($A2520="","",IF($H2520="NOT IN SCHEMATIC","",IF(UPPER(TRIM($C2520))=UPPER(TRIM($E2520)),"OK","MISMATCH")))</f>
        <v/>
      </c>
      <c r="J2520" s="9" t="str">
        <f aca="false">IF($A2520="","",IF($H2520="NOT IN SCHEMATIC","",IF($F2520="","NO SCH DECAL",IF($D2520="","",IF(UPPER(TRIM($D2520))=UPPER(TRIM($F2520)),"OK","MISMATCH")))))</f>
        <v/>
      </c>
      <c r="K2520" s="16" t="str">
        <f aca="false">IF($A2520="","",SUMPRODUCT(--ISNUMBER(SEARCH(","&amp;TRIM($A2520)&amp;",",","&amp;SUBSTITUTE('1. Master BOM'!$D$2:$D$400," ","")&amp;","))))</f>
        <v/>
      </c>
      <c r="L2520" s="16" t="str">
        <f aca="false">IF($A2520="","",IF($K2520&lt;&gt;1,0,SUMPRODUCT(ISNUMBER(SEARCH(","&amp;TRIM($A2520)&amp;",",","&amp;SUBSTITUTE('1. Master BOM'!$D$2:$D$400," ","")&amp;","))*ROW('1. Master BOM'!$D$2:$D$400))))</f>
        <v/>
      </c>
      <c r="M2520" s="9" t="str">
        <f aca="false">IF($A2520="","",IF($K2520=0,"NOT IN BOM",IF($K2520&gt;1,"MULTIPLE BOM LINES","OK")))</f>
        <v/>
      </c>
      <c r="N2520" s="9" t="str">
        <f aca="false">IF($A2520="","",IF($L2520=0,"—",INDEX('1. Master BOM'!$A$1:$A$400,$L2520)))</f>
        <v/>
      </c>
      <c r="O2520" s="9" t="str">
        <f aca="false">IF($A2520="","",IF($L2520=0,"—",INDEX('1. Master BOM'!$B$1:$B$400,$L2520)))</f>
        <v/>
      </c>
      <c r="P2520" s="9" t="str">
        <f aca="false">IF($A2520="","",IF(OR($H2520="NOT IN SCHEMATIC",$O2520="—"),"",IF($G2520="","NO SCH PN",IF(UPPER(TRIM($G2520))=UPPER(TRIM($O2520)),"OK","MISMATCH"))))</f>
        <v/>
      </c>
      <c r="Q2520" s="9" t="str">
        <f aca="false">IF($A2520="","",IF($L2520=0,"—",INDEX('1. Master BOM'!$E$1:$E$400,$L2520)))</f>
        <v/>
      </c>
      <c r="R2520" s="9" t="str">
        <f aca="false">IF($A2520="","",IF($L2520=0,"—",IF(T(INDEX('1. Master BOM'!$F$1:$F$400,$L2520))="","(not set)",INDEX('1. Master BOM'!$F$1:$F$400,$L2520))))</f>
        <v/>
      </c>
      <c r="S2520" s="9" t="str">
        <f aca="false">IF($A2520="","",IF(OR($R2520="—",$R2520="(not set)",$D2520=""),"",IF(ISNUMBER(SEARCH(SUBSTITUTE(SUBSTITUTE(SUBSTITUTE($R2520,"-",""),"_","")," ",""),SUBSTITUTE(SUBSTITUTE(SUBSTITUTE($D2520,"-",""),"_","")," ",""))),"OK","CHECK")))</f>
        <v/>
      </c>
      <c r="T2520" s="9" t="str">
        <f aca="false">IF($A2520="","",IF(OR($H2520="NOT IN SCHEMATIC",$I2520="MISMATCH",$J2520="MISMATCH",$P2520="MISMATCH",$M2520&lt;&gt;"OK"),"REVIEW","OK"))</f>
        <v/>
      </c>
      <c r="U2520" s="14"/>
      <c r="V2520" s="14"/>
      <c r="W2520" s="17"/>
      <c r="X2520" s="14"/>
    </row>
    <row r="2521" customFormat="false" ht="15" hidden="false" customHeight="false" outlineLevel="0" collapsed="false">
      <c r="A2521" s="9" t="str">
        <f aca="false">IF('3. Layout Parts'!$A2521="","",TRIM('3. Layout Parts'!$A2521))</f>
        <v/>
      </c>
      <c r="B2521" s="9" t="str">
        <f aca="false">IF($A2521="","",'3. Layout Parts'!$D2521)</f>
        <v/>
      </c>
      <c r="C2521" s="9" t="str">
        <f aca="false">IF($A2521="","",'3. Layout Parts'!$B2521)</f>
        <v/>
      </c>
      <c r="D2521" s="9" t="str">
        <f aca="false">IF($A2521="","",'3. Layout Parts'!$C2521)</f>
        <v/>
      </c>
      <c r="E2521" s="9" t="str">
        <f aca="false">IF($A2521="","",IFERROR(INDEX('2. Schematic Parts'!$B$2:$B$3001,MATCH($A2521,'2. Schematic Parts'!$A$2:$A$3001,0)),"NOT FOUND"))</f>
        <v/>
      </c>
      <c r="F2521" s="9" t="str">
        <f aca="false">IF($A2521="","",IFERROR(INDEX('2. Schematic Parts'!$C$2:$C$3001,MATCH($A2521,'2. Schematic Parts'!$A$2:$A$3001,0))&amp;"","NOT FOUND"))</f>
        <v/>
      </c>
      <c r="G2521" s="9" t="str">
        <f aca="false">IF($A2521="","",IFERROR(INDEX('2. Schematic Parts'!$D$2:$D$3001,MATCH($A2521,'2. Schematic Parts'!$A$2:$A$3001,0))&amp;"","NOT FOUND"))</f>
        <v/>
      </c>
      <c r="H2521" s="9" t="str">
        <f aca="false">IF($A2521="","",IF(COUNTIF('2. Schematic Parts'!$A$2:$A$3001,$A2521)=0,"NOT IN SCHEMATIC","OK"))</f>
        <v/>
      </c>
      <c r="I2521" s="9" t="str">
        <f aca="false">IF($A2521="","",IF($H2521="NOT IN SCHEMATIC","",IF(UPPER(TRIM($C2521))=UPPER(TRIM($E2521)),"OK","MISMATCH")))</f>
        <v/>
      </c>
      <c r="J2521" s="9" t="str">
        <f aca="false">IF($A2521="","",IF($H2521="NOT IN SCHEMATIC","",IF($F2521="","NO SCH DECAL",IF($D2521="","",IF(UPPER(TRIM($D2521))=UPPER(TRIM($F2521)),"OK","MISMATCH")))))</f>
        <v/>
      </c>
      <c r="K2521" s="16" t="str">
        <f aca="false">IF($A2521="","",SUMPRODUCT(--ISNUMBER(SEARCH(","&amp;TRIM($A2521)&amp;",",","&amp;SUBSTITUTE('1. Master BOM'!$D$2:$D$400," ","")&amp;","))))</f>
        <v/>
      </c>
      <c r="L2521" s="16" t="str">
        <f aca="false">IF($A2521="","",IF($K2521&lt;&gt;1,0,SUMPRODUCT(ISNUMBER(SEARCH(","&amp;TRIM($A2521)&amp;",",","&amp;SUBSTITUTE('1. Master BOM'!$D$2:$D$400," ","")&amp;","))*ROW('1. Master BOM'!$D$2:$D$400))))</f>
        <v/>
      </c>
      <c r="M2521" s="9" t="str">
        <f aca="false">IF($A2521="","",IF($K2521=0,"NOT IN BOM",IF($K2521&gt;1,"MULTIPLE BOM LINES","OK")))</f>
        <v/>
      </c>
      <c r="N2521" s="9" t="str">
        <f aca="false">IF($A2521="","",IF($L2521=0,"—",INDEX('1. Master BOM'!$A$1:$A$400,$L2521)))</f>
        <v/>
      </c>
      <c r="O2521" s="9" t="str">
        <f aca="false">IF($A2521="","",IF($L2521=0,"—",INDEX('1. Master BOM'!$B$1:$B$400,$L2521)))</f>
        <v/>
      </c>
      <c r="P2521" s="9" t="str">
        <f aca="false">IF($A2521="","",IF(OR($H2521="NOT IN SCHEMATIC",$O2521="—"),"",IF($G2521="","NO SCH PN",IF(UPPER(TRIM($G2521))=UPPER(TRIM($O2521)),"OK","MISMATCH"))))</f>
        <v/>
      </c>
      <c r="Q2521" s="9" t="str">
        <f aca="false">IF($A2521="","",IF($L2521=0,"—",INDEX('1. Master BOM'!$E$1:$E$400,$L2521)))</f>
        <v/>
      </c>
      <c r="R2521" s="9" t="str">
        <f aca="false">IF($A2521="","",IF($L2521=0,"—",IF(T(INDEX('1. Master BOM'!$F$1:$F$400,$L2521))="","(not set)",INDEX('1. Master BOM'!$F$1:$F$400,$L2521))))</f>
        <v/>
      </c>
      <c r="S2521" s="9" t="str">
        <f aca="false">IF($A2521="","",IF(OR($R2521="—",$R2521="(not set)",$D2521=""),"",IF(ISNUMBER(SEARCH(SUBSTITUTE(SUBSTITUTE(SUBSTITUTE($R2521,"-",""),"_","")," ",""),SUBSTITUTE(SUBSTITUTE(SUBSTITUTE($D2521,"-",""),"_","")," ",""))),"OK","CHECK")))</f>
        <v/>
      </c>
      <c r="T2521" s="9" t="str">
        <f aca="false">IF($A2521="","",IF(OR($H2521="NOT IN SCHEMATIC",$I2521="MISMATCH",$J2521="MISMATCH",$P2521="MISMATCH",$M2521&lt;&gt;"OK"),"REVIEW","OK"))</f>
        <v/>
      </c>
      <c r="U2521" s="14"/>
      <c r="V2521" s="14"/>
      <c r="W2521" s="17"/>
      <c r="X2521" s="14"/>
    </row>
    <row r="2522" customFormat="false" ht="15" hidden="false" customHeight="false" outlineLevel="0" collapsed="false">
      <c r="A2522" s="9" t="str">
        <f aca="false">IF('3. Layout Parts'!$A2522="","",TRIM('3. Layout Parts'!$A2522))</f>
        <v/>
      </c>
      <c r="B2522" s="9" t="str">
        <f aca="false">IF($A2522="","",'3. Layout Parts'!$D2522)</f>
        <v/>
      </c>
      <c r="C2522" s="9" t="str">
        <f aca="false">IF($A2522="","",'3. Layout Parts'!$B2522)</f>
        <v/>
      </c>
      <c r="D2522" s="9" t="str">
        <f aca="false">IF($A2522="","",'3. Layout Parts'!$C2522)</f>
        <v/>
      </c>
      <c r="E2522" s="9" t="str">
        <f aca="false">IF($A2522="","",IFERROR(INDEX('2. Schematic Parts'!$B$2:$B$3001,MATCH($A2522,'2. Schematic Parts'!$A$2:$A$3001,0)),"NOT FOUND"))</f>
        <v/>
      </c>
      <c r="F2522" s="9" t="str">
        <f aca="false">IF($A2522="","",IFERROR(INDEX('2. Schematic Parts'!$C$2:$C$3001,MATCH($A2522,'2. Schematic Parts'!$A$2:$A$3001,0))&amp;"","NOT FOUND"))</f>
        <v/>
      </c>
      <c r="G2522" s="9" t="str">
        <f aca="false">IF($A2522="","",IFERROR(INDEX('2. Schematic Parts'!$D$2:$D$3001,MATCH($A2522,'2. Schematic Parts'!$A$2:$A$3001,0))&amp;"","NOT FOUND"))</f>
        <v/>
      </c>
      <c r="H2522" s="9" t="str">
        <f aca="false">IF($A2522="","",IF(COUNTIF('2. Schematic Parts'!$A$2:$A$3001,$A2522)=0,"NOT IN SCHEMATIC","OK"))</f>
        <v/>
      </c>
      <c r="I2522" s="9" t="str">
        <f aca="false">IF($A2522="","",IF($H2522="NOT IN SCHEMATIC","",IF(UPPER(TRIM($C2522))=UPPER(TRIM($E2522)),"OK","MISMATCH")))</f>
        <v/>
      </c>
      <c r="J2522" s="9" t="str">
        <f aca="false">IF($A2522="","",IF($H2522="NOT IN SCHEMATIC","",IF($F2522="","NO SCH DECAL",IF($D2522="","",IF(UPPER(TRIM($D2522))=UPPER(TRIM($F2522)),"OK","MISMATCH")))))</f>
        <v/>
      </c>
      <c r="K2522" s="16" t="str">
        <f aca="false">IF($A2522="","",SUMPRODUCT(--ISNUMBER(SEARCH(","&amp;TRIM($A2522)&amp;",",","&amp;SUBSTITUTE('1. Master BOM'!$D$2:$D$400," ","")&amp;","))))</f>
        <v/>
      </c>
      <c r="L2522" s="16" t="str">
        <f aca="false">IF($A2522="","",IF($K2522&lt;&gt;1,0,SUMPRODUCT(ISNUMBER(SEARCH(","&amp;TRIM($A2522)&amp;",",","&amp;SUBSTITUTE('1. Master BOM'!$D$2:$D$400," ","")&amp;","))*ROW('1. Master BOM'!$D$2:$D$400))))</f>
        <v/>
      </c>
      <c r="M2522" s="9" t="str">
        <f aca="false">IF($A2522="","",IF($K2522=0,"NOT IN BOM",IF($K2522&gt;1,"MULTIPLE BOM LINES","OK")))</f>
        <v/>
      </c>
      <c r="N2522" s="9" t="str">
        <f aca="false">IF($A2522="","",IF($L2522=0,"—",INDEX('1. Master BOM'!$A$1:$A$400,$L2522)))</f>
        <v/>
      </c>
      <c r="O2522" s="9" t="str">
        <f aca="false">IF($A2522="","",IF($L2522=0,"—",INDEX('1. Master BOM'!$B$1:$B$400,$L2522)))</f>
        <v/>
      </c>
      <c r="P2522" s="9" t="str">
        <f aca="false">IF($A2522="","",IF(OR($H2522="NOT IN SCHEMATIC",$O2522="—"),"",IF($G2522="","NO SCH PN",IF(UPPER(TRIM($G2522))=UPPER(TRIM($O2522)),"OK","MISMATCH"))))</f>
        <v/>
      </c>
      <c r="Q2522" s="9" t="str">
        <f aca="false">IF($A2522="","",IF($L2522=0,"—",INDEX('1. Master BOM'!$E$1:$E$400,$L2522)))</f>
        <v/>
      </c>
      <c r="R2522" s="9" t="str">
        <f aca="false">IF($A2522="","",IF($L2522=0,"—",IF(T(INDEX('1. Master BOM'!$F$1:$F$400,$L2522))="","(not set)",INDEX('1. Master BOM'!$F$1:$F$400,$L2522))))</f>
        <v/>
      </c>
      <c r="S2522" s="9" t="str">
        <f aca="false">IF($A2522="","",IF(OR($R2522="—",$R2522="(not set)",$D2522=""),"",IF(ISNUMBER(SEARCH(SUBSTITUTE(SUBSTITUTE(SUBSTITUTE($R2522,"-",""),"_","")," ",""),SUBSTITUTE(SUBSTITUTE(SUBSTITUTE($D2522,"-",""),"_","")," ",""))),"OK","CHECK")))</f>
        <v/>
      </c>
      <c r="T2522" s="9" t="str">
        <f aca="false">IF($A2522="","",IF(OR($H2522="NOT IN SCHEMATIC",$I2522="MISMATCH",$J2522="MISMATCH",$P2522="MISMATCH",$M2522&lt;&gt;"OK"),"REVIEW","OK"))</f>
        <v/>
      </c>
      <c r="U2522" s="14"/>
      <c r="V2522" s="14"/>
      <c r="W2522" s="17"/>
      <c r="X2522" s="14"/>
    </row>
    <row r="2523" customFormat="false" ht="15" hidden="false" customHeight="false" outlineLevel="0" collapsed="false">
      <c r="A2523" s="9" t="str">
        <f aca="false">IF('3. Layout Parts'!$A2523="","",TRIM('3. Layout Parts'!$A2523))</f>
        <v/>
      </c>
      <c r="B2523" s="9" t="str">
        <f aca="false">IF($A2523="","",'3. Layout Parts'!$D2523)</f>
        <v/>
      </c>
      <c r="C2523" s="9" t="str">
        <f aca="false">IF($A2523="","",'3. Layout Parts'!$B2523)</f>
        <v/>
      </c>
      <c r="D2523" s="9" t="str">
        <f aca="false">IF($A2523="","",'3. Layout Parts'!$C2523)</f>
        <v/>
      </c>
      <c r="E2523" s="9" t="str">
        <f aca="false">IF($A2523="","",IFERROR(INDEX('2. Schematic Parts'!$B$2:$B$3001,MATCH($A2523,'2. Schematic Parts'!$A$2:$A$3001,0)),"NOT FOUND"))</f>
        <v/>
      </c>
      <c r="F2523" s="9" t="str">
        <f aca="false">IF($A2523="","",IFERROR(INDEX('2. Schematic Parts'!$C$2:$C$3001,MATCH($A2523,'2. Schematic Parts'!$A$2:$A$3001,0))&amp;"","NOT FOUND"))</f>
        <v/>
      </c>
      <c r="G2523" s="9" t="str">
        <f aca="false">IF($A2523="","",IFERROR(INDEX('2. Schematic Parts'!$D$2:$D$3001,MATCH($A2523,'2. Schematic Parts'!$A$2:$A$3001,0))&amp;"","NOT FOUND"))</f>
        <v/>
      </c>
      <c r="H2523" s="9" t="str">
        <f aca="false">IF($A2523="","",IF(COUNTIF('2. Schematic Parts'!$A$2:$A$3001,$A2523)=0,"NOT IN SCHEMATIC","OK"))</f>
        <v/>
      </c>
      <c r="I2523" s="9" t="str">
        <f aca="false">IF($A2523="","",IF($H2523="NOT IN SCHEMATIC","",IF(UPPER(TRIM($C2523))=UPPER(TRIM($E2523)),"OK","MISMATCH")))</f>
        <v/>
      </c>
      <c r="J2523" s="9" t="str">
        <f aca="false">IF($A2523="","",IF($H2523="NOT IN SCHEMATIC","",IF($F2523="","NO SCH DECAL",IF($D2523="","",IF(UPPER(TRIM($D2523))=UPPER(TRIM($F2523)),"OK","MISMATCH")))))</f>
        <v/>
      </c>
      <c r="K2523" s="16" t="str">
        <f aca="false">IF($A2523="","",SUMPRODUCT(--ISNUMBER(SEARCH(","&amp;TRIM($A2523)&amp;",",","&amp;SUBSTITUTE('1. Master BOM'!$D$2:$D$400," ","")&amp;","))))</f>
        <v/>
      </c>
      <c r="L2523" s="16" t="str">
        <f aca="false">IF($A2523="","",IF($K2523&lt;&gt;1,0,SUMPRODUCT(ISNUMBER(SEARCH(","&amp;TRIM($A2523)&amp;",",","&amp;SUBSTITUTE('1. Master BOM'!$D$2:$D$400," ","")&amp;","))*ROW('1. Master BOM'!$D$2:$D$400))))</f>
        <v/>
      </c>
      <c r="M2523" s="9" t="str">
        <f aca="false">IF($A2523="","",IF($K2523=0,"NOT IN BOM",IF($K2523&gt;1,"MULTIPLE BOM LINES","OK")))</f>
        <v/>
      </c>
      <c r="N2523" s="9" t="str">
        <f aca="false">IF($A2523="","",IF($L2523=0,"—",INDEX('1. Master BOM'!$A$1:$A$400,$L2523)))</f>
        <v/>
      </c>
      <c r="O2523" s="9" t="str">
        <f aca="false">IF($A2523="","",IF($L2523=0,"—",INDEX('1. Master BOM'!$B$1:$B$400,$L2523)))</f>
        <v/>
      </c>
      <c r="P2523" s="9" t="str">
        <f aca="false">IF($A2523="","",IF(OR($H2523="NOT IN SCHEMATIC",$O2523="—"),"",IF($G2523="","NO SCH PN",IF(UPPER(TRIM($G2523))=UPPER(TRIM($O2523)),"OK","MISMATCH"))))</f>
        <v/>
      </c>
      <c r="Q2523" s="9" t="str">
        <f aca="false">IF($A2523="","",IF($L2523=0,"—",INDEX('1. Master BOM'!$E$1:$E$400,$L2523)))</f>
        <v/>
      </c>
      <c r="R2523" s="9" t="str">
        <f aca="false">IF($A2523="","",IF($L2523=0,"—",IF(T(INDEX('1. Master BOM'!$F$1:$F$400,$L2523))="","(not set)",INDEX('1. Master BOM'!$F$1:$F$400,$L2523))))</f>
        <v/>
      </c>
      <c r="S2523" s="9" t="str">
        <f aca="false">IF($A2523="","",IF(OR($R2523="—",$R2523="(not set)",$D2523=""),"",IF(ISNUMBER(SEARCH(SUBSTITUTE(SUBSTITUTE(SUBSTITUTE($R2523,"-",""),"_","")," ",""),SUBSTITUTE(SUBSTITUTE(SUBSTITUTE($D2523,"-",""),"_","")," ",""))),"OK","CHECK")))</f>
        <v/>
      </c>
      <c r="T2523" s="9" t="str">
        <f aca="false">IF($A2523="","",IF(OR($H2523="NOT IN SCHEMATIC",$I2523="MISMATCH",$J2523="MISMATCH",$P2523="MISMATCH",$M2523&lt;&gt;"OK"),"REVIEW","OK"))</f>
        <v/>
      </c>
      <c r="U2523" s="14"/>
      <c r="V2523" s="14"/>
      <c r="W2523" s="17"/>
      <c r="X2523" s="14"/>
    </row>
    <row r="2524" customFormat="false" ht="15" hidden="false" customHeight="false" outlineLevel="0" collapsed="false">
      <c r="A2524" s="9" t="str">
        <f aca="false">IF('3. Layout Parts'!$A2524="","",TRIM('3. Layout Parts'!$A2524))</f>
        <v/>
      </c>
      <c r="B2524" s="9" t="str">
        <f aca="false">IF($A2524="","",'3. Layout Parts'!$D2524)</f>
        <v/>
      </c>
      <c r="C2524" s="9" t="str">
        <f aca="false">IF($A2524="","",'3. Layout Parts'!$B2524)</f>
        <v/>
      </c>
      <c r="D2524" s="9" t="str">
        <f aca="false">IF($A2524="","",'3. Layout Parts'!$C2524)</f>
        <v/>
      </c>
      <c r="E2524" s="9" t="str">
        <f aca="false">IF($A2524="","",IFERROR(INDEX('2. Schematic Parts'!$B$2:$B$3001,MATCH($A2524,'2. Schematic Parts'!$A$2:$A$3001,0)),"NOT FOUND"))</f>
        <v/>
      </c>
      <c r="F2524" s="9" t="str">
        <f aca="false">IF($A2524="","",IFERROR(INDEX('2. Schematic Parts'!$C$2:$C$3001,MATCH($A2524,'2. Schematic Parts'!$A$2:$A$3001,0))&amp;"","NOT FOUND"))</f>
        <v/>
      </c>
      <c r="G2524" s="9" t="str">
        <f aca="false">IF($A2524="","",IFERROR(INDEX('2. Schematic Parts'!$D$2:$D$3001,MATCH($A2524,'2. Schematic Parts'!$A$2:$A$3001,0))&amp;"","NOT FOUND"))</f>
        <v/>
      </c>
      <c r="H2524" s="9" t="str">
        <f aca="false">IF($A2524="","",IF(COUNTIF('2. Schematic Parts'!$A$2:$A$3001,$A2524)=0,"NOT IN SCHEMATIC","OK"))</f>
        <v/>
      </c>
      <c r="I2524" s="9" t="str">
        <f aca="false">IF($A2524="","",IF($H2524="NOT IN SCHEMATIC","",IF(UPPER(TRIM($C2524))=UPPER(TRIM($E2524)),"OK","MISMATCH")))</f>
        <v/>
      </c>
      <c r="J2524" s="9" t="str">
        <f aca="false">IF($A2524="","",IF($H2524="NOT IN SCHEMATIC","",IF($F2524="","NO SCH DECAL",IF($D2524="","",IF(UPPER(TRIM($D2524))=UPPER(TRIM($F2524)),"OK","MISMATCH")))))</f>
        <v/>
      </c>
      <c r="K2524" s="16" t="str">
        <f aca="false">IF($A2524="","",SUMPRODUCT(--ISNUMBER(SEARCH(","&amp;TRIM($A2524)&amp;",",","&amp;SUBSTITUTE('1. Master BOM'!$D$2:$D$400," ","")&amp;","))))</f>
        <v/>
      </c>
      <c r="L2524" s="16" t="str">
        <f aca="false">IF($A2524="","",IF($K2524&lt;&gt;1,0,SUMPRODUCT(ISNUMBER(SEARCH(","&amp;TRIM($A2524)&amp;",",","&amp;SUBSTITUTE('1. Master BOM'!$D$2:$D$400," ","")&amp;","))*ROW('1. Master BOM'!$D$2:$D$400))))</f>
        <v/>
      </c>
      <c r="M2524" s="9" t="str">
        <f aca="false">IF($A2524="","",IF($K2524=0,"NOT IN BOM",IF($K2524&gt;1,"MULTIPLE BOM LINES","OK")))</f>
        <v/>
      </c>
      <c r="N2524" s="9" t="str">
        <f aca="false">IF($A2524="","",IF($L2524=0,"—",INDEX('1. Master BOM'!$A$1:$A$400,$L2524)))</f>
        <v/>
      </c>
      <c r="O2524" s="9" t="str">
        <f aca="false">IF($A2524="","",IF($L2524=0,"—",INDEX('1. Master BOM'!$B$1:$B$400,$L2524)))</f>
        <v/>
      </c>
      <c r="P2524" s="9" t="str">
        <f aca="false">IF($A2524="","",IF(OR($H2524="NOT IN SCHEMATIC",$O2524="—"),"",IF($G2524="","NO SCH PN",IF(UPPER(TRIM($G2524))=UPPER(TRIM($O2524)),"OK","MISMATCH"))))</f>
        <v/>
      </c>
      <c r="Q2524" s="9" t="str">
        <f aca="false">IF($A2524="","",IF($L2524=0,"—",INDEX('1. Master BOM'!$E$1:$E$400,$L2524)))</f>
        <v/>
      </c>
      <c r="R2524" s="9" t="str">
        <f aca="false">IF($A2524="","",IF($L2524=0,"—",IF(T(INDEX('1. Master BOM'!$F$1:$F$400,$L2524))="","(not set)",INDEX('1. Master BOM'!$F$1:$F$400,$L2524))))</f>
        <v/>
      </c>
      <c r="S2524" s="9" t="str">
        <f aca="false">IF($A2524="","",IF(OR($R2524="—",$R2524="(not set)",$D2524=""),"",IF(ISNUMBER(SEARCH(SUBSTITUTE(SUBSTITUTE(SUBSTITUTE($R2524,"-",""),"_","")," ",""),SUBSTITUTE(SUBSTITUTE(SUBSTITUTE($D2524,"-",""),"_","")," ",""))),"OK","CHECK")))</f>
        <v/>
      </c>
      <c r="T2524" s="9" t="str">
        <f aca="false">IF($A2524="","",IF(OR($H2524="NOT IN SCHEMATIC",$I2524="MISMATCH",$J2524="MISMATCH",$P2524="MISMATCH",$M2524&lt;&gt;"OK"),"REVIEW","OK"))</f>
        <v/>
      </c>
      <c r="U2524" s="14"/>
      <c r="V2524" s="14"/>
      <c r="W2524" s="17"/>
      <c r="X2524" s="14"/>
    </row>
    <row r="2525" customFormat="false" ht="15" hidden="false" customHeight="false" outlineLevel="0" collapsed="false">
      <c r="A2525" s="9" t="str">
        <f aca="false">IF('3. Layout Parts'!$A2525="","",TRIM('3. Layout Parts'!$A2525))</f>
        <v/>
      </c>
      <c r="B2525" s="9" t="str">
        <f aca="false">IF($A2525="","",'3. Layout Parts'!$D2525)</f>
        <v/>
      </c>
      <c r="C2525" s="9" t="str">
        <f aca="false">IF($A2525="","",'3. Layout Parts'!$B2525)</f>
        <v/>
      </c>
      <c r="D2525" s="9" t="str">
        <f aca="false">IF($A2525="","",'3. Layout Parts'!$C2525)</f>
        <v/>
      </c>
      <c r="E2525" s="9" t="str">
        <f aca="false">IF($A2525="","",IFERROR(INDEX('2. Schematic Parts'!$B$2:$B$3001,MATCH($A2525,'2. Schematic Parts'!$A$2:$A$3001,0)),"NOT FOUND"))</f>
        <v/>
      </c>
      <c r="F2525" s="9" t="str">
        <f aca="false">IF($A2525="","",IFERROR(INDEX('2. Schematic Parts'!$C$2:$C$3001,MATCH($A2525,'2. Schematic Parts'!$A$2:$A$3001,0))&amp;"","NOT FOUND"))</f>
        <v/>
      </c>
      <c r="G2525" s="9" t="str">
        <f aca="false">IF($A2525="","",IFERROR(INDEX('2. Schematic Parts'!$D$2:$D$3001,MATCH($A2525,'2. Schematic Parts'!$A$2:$A$3001,0))&amp;"","NOT FOUND"))</f>
        <v/>
      </c>
      <c r="H2525" s="9" t="str">
        <f aca="false">IF($A2525="","",IF(COUNTIF('2. Schematic Parts'!$A$2:$A$3001,$A2525)=0,"NOT IN SCHEMATIC","OK"))</f>
        <v/>
      </c>
      <c r="I2525" s="9" t="str">
        <f aca="false">IF($A2525="","",IF($H2525="NOT IN SCHEMATIC","",IF(UPPER(TRIM($C2525))=UPPER(TRIM($E2525)),"OK","MISMATCH")))</f>
        <v/>
      </c>
      <c r="J2525" s="9" t="str">
        <f aca="false">IF($A2525="","",IF($H2525="NOT IN SCHEMATIC","",IF($F2525="","NO SCH DECAL",IF($D2525="","",IF(UPPER(TRIM($D2525))=UPPER(TRIM($F2525)),"OK","MISMATCH")))))</f>
        <v/>
      </c>
      <c r="K2525" s="16" t="str">
        <f aca="false">IF($A2525="","",SUMPRODUCT(--ISNUMBER(SEARCH(","&amp;TRIM($A2525)&amp;",",","&amp;SUBSTITUTE('1. Master BOM'!$D$2:$D$400," ","")&amp;","))))</f>
        <v/>
      </c>
      <c r="L2525" s="16" t="str">
        <f aca="false">IF($A2525="","",IF($K2525&lt;&gt;1,0,SUMPRODUCT(ISNUMBER(SEARCH(","&amp;TRIM($A2525)&amp;",",","&amp;SUBSTITUTE('1. Master BOM'!$D$2:$D$400," ","")&amp;","))*ROW('1. Master BOM'!$D$2:$D$400))))</f>
        <v/>
      </c>
      <c r="M2525" s="9" t="str">
        <f aca="false">IF($A2525="","",IF($K2525=0,"NOT IN BOM",IF($K2525&gt;1,"MULTIPLE BOM LINES","OK")))</f>
        <v/>
      </c>
      <c r="N2525" s="9" t="str">
        <f aca="false">IF($A2525="","",IF($L2525=0,"—",INDEX('1. Master BOM'!$A$1:$A$400,$L2525)))</f>
        <v/>
      </c>
      <c r="O2525" s="9" t="str">
        <f aca="false">IF($A2525="","",IF($L2525=0,"—",INDEX('1. Master BOM'!$B$1:$B$400,$L2525)))</f>
        <v/>
      </c>
      <c r="P2525" s="9" t="str">
        <f aca="false">IF($A2525="","",IF(OR($H2525="NOT IN SCHEMATIC",$O2525="—"),"",IF($G2525="","NO SCH PN",IF(UPPER(TRIM($G2525))=UPPER(TRIM($O2525)),"OK","MISMATCH"))))</f>
        <v/>
      </c>
      <c r="Q2525" s="9" t="str">
        <f aca="false">IF($A2525="","",IF($L2525=0,"—",INDEX('1. Master BOM'!$E$1:$E$400,$L2525)))</f>
        <v/>
      </c>
      <c r="R2525" s="9" t="str">
        <f aca="false">IF($A2525="","",IF($L2525=0,"—",IF(T(INDEX('1. Master BOM'!$F$1:$F$400,$L2525))="","(not set)",INDEX('1. Master BOM'!$F$1:$F$400,$L2525))))</f>
        <v/>
      </c>
      <c r="S2525" s="9" t="str">
        <f aca="false">IF($A2525="","",IF(OR($R2525="—",$R2525="(not set)",$D2525=""),"",IF(ISNUMBER(SEARCH(SUBSTITUTE(SUBSTITUTE(SUBSTITUTE($R2525,"-",""),"_","")," ",""),SUBSTITUTE(SUBSTITUTE(SUBSTITUTE($D2525,"-",""),"_","")," ",""))),"OK","CHECK")))</f>
        <v/>
      </c>
      <c r="T2525" s="9" t="str">
        <f aca="false">IF($A2525="","",IF(OR($H2525="NOT IN SCHEMATIC",$I2525="MISMATCH",$J2525="MISMATCH",$P2525="MISMATCH",$M2525&lt;&gt;"OK"),"REVIEW","OK"))</f>
        <v/>
      </c>
      <c r="U2525" s="14"/>
      <c r="V2525" s="14"/>
      <c r="W2525" s="17"/>
      <c r="X2525" s="14"/>
    </row>
    <row r="2526" customFormat="false" ht="15" hidden="false" customHeight="false" outlineLevel="0" collapsed="false">
      <c r="A2526" s="9" t="str">
        <f aca="false">IF('3. Layout Parts'!$A2526="","",TRIM('3. Layout Parts'!$A2526))</f>
        <v/>
      </c>
      <c r="B2526" s="9" t="str">
        <f aca="false">IF($A2526="","",'3. Layout Parts'!$D2526)</f>
        <v/>
      </c>
      <c r="C2526" s="9" t="str">
        <f aca="false">IF($A2526="","",'3. Layout Parts'!$B2526)</f>
        <v/>
      </c>
      <c r="D2526" s="9" t="str">
        <f aca="false">IF($A2526="","",'3. Layout Parts'!$C2526)</f>
        <v/>
      </c>
      <c r="E2526" s="9" t="str">
        <f aca="false">IF($A2526="","",IFERROR(INDEX('2. Schematic Parts'!$B$2:$B$3001,MATCH($A2526,'2. Schematic Parts'!$A$2:$A$3001,0)),"NOT FOUND"))</f>
        <v/>
      </c>
      <c r="F2526" s="9" t="str">
        <f aca="false">IF($A2526="","",IFERROR(INDEX('2. Schematic Parts'!$C$2:$C$3001,MATCH($A2526,'2. Schematic Parts'!$A$2:$A$3001,0))&amp;"","NOT FOUND"))</f>
        <v/>
      </c>
      <c r="G2526" s="9" t="str">
        <f aca="false">IF($A2526="","",IFERROR(INDEX('2. Schematic Parts'!$D$2:$D$3001,MATCH($A2526,'2. Schematic Parts'!$A$2:$A$3001,0))&amp;"","NOT FOUND"))</f>
        <v/>
      </c>
      <c r="H2526" s="9" t="str">
        <f aca="false">IF($A2526="","",IF(COUNTIF('2. Schematic Parts'!$A$2:$A$3001,$A2526)=0,"NOT IN SCHEMATIC","OK"))</f>
        <v/>
      </c>
      <c r="I2526" s="9" t="str">
        <f aca="false">IF($A2526="","",IF($H2526="NOT IN SCHEMATIC","",IF(UPPER(TRIM($C2526))=UPPER(TRIM($E2526)),"OK","MISMATCH")))</f>
        <v/>
      </c>
      <c r="J2526" s="9" t="str">
        <f aca="false">IF($A2526="","",IF($H2526="NOT IN SCHEMATIC","",IF($F2526="","NO SCH DECAL",IF($D2526="","",IF(UPPER(TRIM($D2526))=UPPER(TRIM($F2526)),"OK","MISMATCH")))))</f>
        <v/>
      </c>
      <c r="K2526" s="16" t="str">
        <f aca="false">IF($A2526="","",SUMPRODUCT(--ISNUMBER(SEARCH(","&amp;TRIM($A2526)&amp;",",","&amp;SUBSTITUTE('1. Master BOM'!$D$2:$D$400," ","")&amp;","))))</f>
        <v/>
      </c>
      <c r="L2526" s="16" t="str">
        <f aca="false">IF($A2526="","",IF($K2526&lt;&gt;1,0,SUMPRODUCT(ISNUMBER(SEARCH(","&amp;TRIM($A2526)&amp;",",","&amp;SUBSTITUTE('1. Master BOM'!$D$2:$D$400," ","")&amp;","))*ROW('1. Master BOM'!$D$2:$D$400))))</f>
        <v/>
      </c>
      <c r="M2526" s="9" t="str">
        <f aca="false">IF($A2526="","",IF($K2526=0,"NOT IN BOM",IF($K2526&gt;1,"MULTIPLE BOM LINES","OK")))</f>
        <v/>
      </c>
      <c r="N2526" s="9" t="str">
        <f aca="false">IF($A2526="","",IF($L2526=0,"—",INDEX('1. Master BOM'!$A$1:$A$400,$L2526)))</f>
        <v/>
      </c>
      <c r="O2526" s="9" t="str">
        <f aca="false">IF($A2526="","",IF($L2526=0,"—",INDEX('1. Master BOM'!$B$1:$B$400,$L2526)))</f>
        <v/>
      </c>
      <c r="P2526" s="9" t="str">
        <f aca="false">IF($A2526="","",IF(OR($H2526="NOT IN SCHEMATIC",$O2526="—"),"",IF($G2526="","NO SCH PN",IF(UPPER(TRIM($G2526))=UPPER(TRIM($O2526)),"OK","MISMATCH"))))</f>
        <v/>
      </c>
      <c r="Q2526" s="9" t="str">
        <f aca="false">IF($A2526="","",IF($L2526=0,"—",INDEX('1. Master BOM'!$E$1:$E$400,$L2526)))</f>
        <v/>
      </c>
      <c r="R2526" s="9" t="str">
        <f aca="false">IF($A2526="","",IF($L2526=0,"—",IF(T(INDEX('1. Master BOM'!$F$1:$F$400,$L2526))="","(not set)",INDEX('1. Master BOM'!$F$1:$F$400,$L2526))))</f>
        <v/>
      </c>
      <c r="S2526" s="9" t="str">
        <f aca="false">IF($A2526="","",IF(OR($R2526="—",$R2526="(not set)",$D2526=""),"",IF(ISNUMBER(SEARCH(SUBSTITUTE(SUBSTITUTE(SUBSTITUTE($R2526,"-",""),"_","")," ",""),SUBSTITUTE(SUBSTITUTE(SUBSTITUTE($D2526,"-",""),"_","")," ",""))),"OK","CHECK")))</f>
        <v/>
      </c>
      <c r="T2526" s="9" t="str">
        <f aca="false">IF($A2526="","",IF(OR($H2526="NOT IN SCHEMATIC",$I2526="MISMATCH",$J2526="MISMATCH",$P2526="MISMATCH",$M2526&lt;&gt;"OK"),"REVIEW","OK"))</f>
        <v/>
      </c>
      <c r="U2526" s="14"/>
      <c r="V2526" s="14"/>
      <c r="W2526" s="17"/>
      <c r="X2526" s="14"/>
    </row>
    <row r="2527" customFormat="false" ht="15" hidden="false" customHeight="false" outlineLevel="0" collapsed="false">
      <c r="A2527" s="9" t="str">
        <f aca="false">IF('3. Layout Parts'!$A2527="","",TRIM('3. Layout Parts'!$A2527))</f>
        <v/>
      </c>
      <c r="B2527" s="9" t="str">
        <f aca="false">IF($A2527="","",'3. Layout Parts'!$D2527)</f>
        <v/>
      </c>
      <c r="C2527" s="9" t="str">
        <f aca="false">IF($A2527="","",'3. Layout Parts'!$B2527)</f>
        <v/>
      </c>
      <c r="D2527" s="9" t="str">
        <f aca="false">IF($A2527="","",'3. Layout Parts'!$C2527)</f>
        <v/>
      </c>
      <c r="E2527" s="9" t="str">
        <f aca="false">IF($A2527="","",IFERROR(INDEX('2. Schematic Parts'!$B$2:$B$3001,MATCH($A2527,'2. Schematic Parts'!$A$2:$A$3001,0)),"NOT FOUND"))</f>
        <v/>
      </c>
      <c r="F2527" s="9" t="str">
        <f aca="false">IF($A2527="","",IFERROR(INDEX('2. Schematic Parts'!$C$2:$C$3001,MATCH($A2527,'2. Schematic Parts'!$A$2:$A$3001,0))&amp;"","NOT FOUND"))</f>
        <v/>
      </c>
      <c r="G2527" s="9" t="str">
        <f aca="false">IF($A2527="","",IFERROR(INDEX('2. Schematic Parts'!$D$2:$D$3001,MATCH($A2527,'2. Schematic Parts'!$A$2:$A$3001,0))&amp;"","NOT FOUND"))</f>
        <v/>
      </c>
      <c r="H2527" s="9" t="str">
        <f aca="false">IF($A2527="","",IF(COUNTIF('2. Schematic Parts'!$A$2:$A$3001,$A2527)=0,"NOT IN SCHEMATIC","OK"))</f>
        <v/>
      </c>
      <c r="I2527" s="9" t="str">
        <f aca="false">IF($A2527="","",IF($H2527="NOT IN SCHEMATIC","",IF(UPPER(TRIM($C2527))=UPPER(TRIM($E2527)),"OK","MISMATCH")))</f>
        <v/>
      </c>
      <c r="J2527" s="9" t="str">
        <f aca="false">IF($A2527="","",IF($H2527="NOT IN SCHEMATIC","",IF($F2527="","NO SCH DECAL",IF($D2527="","",IF(UPPER(TRIM($D2527))=UPPER(TRIM($F2527)),"OK","MISMATCH")))))</f>
        <v/>
      </c>
      <c r="K2527" s="16" t="str">
        <f aca="false">IF($A2527="","",SUMPRODUCT(--ISNUMBER(SEARCH(","&amp;TRIM($A2527)&amp;",",","&amp;SUBSTITUTE('1. Master BOM'!$D$2:$D$400," ","")&amp;","))))</f>
        <v/>
      </c>
      <c r="L2527" s="16" t="str">
        <f aca="false">IF($A2527="","",IF($K2527&lt;&gt;1,0,SUMPRODUCT(ISNUMBER(SEARCH(","&amp;TRIM($A2527)&amp;",",","&amp;SUBSTITUTE('1. Master BOM'!$D$2:$D$400," ","")&amp;","))*ROW('1. Master BOM'!$D$2:$D$400))))</f>
        <v/>
      </c>
      <c r="M2527" s="9" t="str">
        <f aca="false">IF($A2527="","",IF($K2527=0,"NOT IN BOM",IF($K2527&gt;1,"MULTIPLE BOM LINES","OK")))</f>
        <v/>
      </c>
      <c r="N2527" s="9" t="str">
        <f aca="false">IF($A2527="","",IF($L2527=0,"—",INDEX('1. Master BOM'!$A$1:$A$400,$L2527)))</f>
        <v/>
      </c>
      <c r="O2527" s="9" t="str">
        <f aca="false">IF($A2527="","",IF($L2527=0,"—",INDEX('1. Master BOM'!$B$1:$B$400,$L2527)))</f>
        <v/>
      </c>
      <c r="P2527" s="9" t="str">
        <f aca="false">IF($A2527="","",IF(OR($H2527="NOT IN SCHEMATIC",$O2527="—"),"",IF($G2527="","NO SCH PN",IF(UPPER(TRIM($G2527))=UPPER(TRIM($O2527)),"OK","MISMATCH"))))</f>
        <v/>
      </c>
      <c r="Q2527" s="9" t="str">
        <f aca="false">IF($A2527="","",IF($L2527=0,"—",INDEX('1. Master BOM'!$E$1:$E$400,$L2527)))</f>
        <v/>
      </c>
      <c r="R2527" s="9" t="str">
        <f aca="false">IF($A2527="","",IF($L2527=0,"—",IF(T(INDEX('1. Master BOM'!$F$1:$F$400,$L2527))="","(not set)",INDEX('1. Master BOM'!$F$1:$F$400,$L2527))))</f>
        <v/>
      </c>
      <c r="S2527" s="9" t="str">
        <f aca="false">IF($A2527="","",IF(OR($R2527="—",$R2527="(not set)",$D2527=""),"",IF(ISNUMBER(SEARCH(SUBSTITUTE(SUBSTITUTE(SUBSTITUTE($R2527,"-",""),"_","")," ",""),SUBSTITUTE(SUBSTITUTE(SUBSTITUTE($D2527,"-",""),"_","")," ",""))),"OK","CHECK")))</f>
        <v/>
      </c>
      <c r="T2527" s="9" t="str">
        <f aca="false">IF($A2527="","",IF(OR($H2527="NOT IN SCHEMATIC",$I2527="MISMATCH",$J2527="MISMATCH",$P2527="MISMATCH",$M2527&lt;&gt;"OK"),"REVIEW","OK"))</f>
        <v/>
      </c>
      <c r="U2527" s="14"/>
      <c r="V2527" s="14"/>
      <c r="W2527" s="17"/>
      <c r="X2527" s="14"/>
    </row>
    <row r="2528" customFormat="false" ht="15" hidden="false" customHeight="false" outlineLevel="0" collapsed="false">
      <c r="A2528" s="9" t="str">
        <f aca="false">IF('3. Layout Parts'!$A2528="","",TRIM('3. Layout Parts'!$A2528))</f>
        <v/>
      </c>
      <c r="B2528" s="9" t="str">
        <f aca="false">IF($A2528="","",'3. Layout Parts'!$D2528)</f>
        <v/>
      </c>
      <c r="C2528" s="9" t="str">
        <f aca="false">IF($A2528="","",'3. Layout Parts'!$B2528)</f>
        <v/>
      </c>
      <c r="D2528" s="9" t="str">
        <f aca="false">IF($A2528="","",'3. Layout Parts'!$C2528)</f>
        <v/>
      </c>
      <c r="E2528" s="9" t="str">
        <f aca="false">IF($A2528="","",IFERROR(INDEX('2. Schematic Parts'!$B$2:$B$3001,MATCH($A2528,'2. Schematic Parts'!$A$2:$A$3001,0)),"NOT FOUND"))</f>
        <v/>
      </c>
      <c r="F2528" s="9" t="str">
        <f aca="false">IF($A2528="","",IFERROR(INDEX('2. Schematic Parts'!$C$2:$C$3001,MATCH($A2528,'2. Schematic Parts'!$A$2:$A$3001,0))&amp;"","NOT FOUND"))</f>
        <v/>
      </c>
      <c r="G2528" s="9" t="str">
        <f aca="false">IF($A2528="","",IFERROR(INDEX('2. Schematic Parts'!$D$2:$D$3001,MATCH($A2528,'2. Schematic Parts'!$A$2:$A$3001,0))&amp;"","NOT FOUND"))</f>
        <v/>
      </c>
      <c r="H2528" s="9" t="str">
        <f aca="false">IF($A2528="","",IF(COUNTIF('2. Schematic Parts'!$A$2:$A$3001,$A2528)=0,"NOT IN SCHEMATIC","OK"))</f>
        <v/>
      </c>
      <c r="I2528" s="9" t="str">
        <f aca="false">IF($A2528="","",IF($H2528="NOT IN SCHEMATIC","",IF(UPPER(TRIM($C2528))=UPPER(TRIM($E2528)),"OK","MISMATCH")))</f>
        <v/>
      </c>
      <c r="J2528" s="9" t="str">
        <f aca="false">IF($A2528="","",IF($H2528="NOT IN SCHEMATIC","",IF($F2528="","NO SCH DECAL",IF($D2528="","",IF(UPPER(TRIM($D2528))=UPPER(TRIM($F2528)),"OK","MISMATCH")))))</f>
        <v/>
      </c>
      <c r="K2528" s="16" t="str">
        <f aca="false">IF($A2528="","",SUMPRODUCT(--ISNUMBER(SEARCH(","&amp;TRIM($A2528)&amp;",",","&amp;SUBSTITUTE('1. Master BOM'!$D$2:$D$400," ","")&amp;","))))</f>
        <v/>
      </c>
      <c r="L2528" s="16" t="str">
        <f aca="false">IF($A2528="","",IF($K2528&lt;&gt;1,0,SUMPRODUCT(ISNUMBER(SEARCH(","&amp;TRIM($A2528)&amp;",",","&amp;SUBSTITUTE('1. Master BOM'!$D$2:$D$400," ","")&amp;","))*ROW('1. Master BOM'!$D$2:$D$400))))</f>
        <v/>
      </c>
      <c r="M2528" s="9" t="str">
        <f aca="false">IF($A2528="","",IF($K2528=0,"NOT IN BOM",IF($K2528&gt;1,"MULTIPLE BOM LINES","OK")))</f>
        <v/>
      </c>
      <c r="N2528" s="9" t="str">
        <f aca="false">IF($A2528="","",IF($L2528=0,"—",INDEX('1. Master BOM'!$A$1:$A$400,$L2528)))</f>
        <v/>
      </c>
      <c r="O2528" s="9" t="str">
        <f aca="false">IF($A2528="","",IF($L2528=0,"—",INDEX('1. Master BOM'!$B$1:$B$400,$L2528)))</f>
        <v/>
      </c>
      <c r="P2528" s="9" t="str">
        <f aca="false">IF($A2528="","",IF(OR($H2528="NOT IN SCHEMATIC",$O2528="—"),"",IF($G2528="","NO SCH PN",IF(UPPER(TRIM($G2528))=UPPER(TRIM($O2528)),"OK","MISMATCH"))))</f>
        <v/>
      </c>
      <c r="Q2528" s="9" t="str">
        <f aca="false">IF($A2528="","",IF($L2528=0,"—",INDEX('1. Master BOM'!$E$1:$E$400,$L2528)))</f>
        <v/>
      </c>
      <c r="R2528" s="9" t="str">
        <f aca="false">IF($A2528="","",IF($L2528=0,"—",IF(T(INDEX('1. Master BOM'!$F$1:$F$400,$L2528))="","(not set)",INDEX('1. Master BOM'!$F$1:$F$400,$L2528))))</f>
        <v/>
      </c>
      <c r="S2528" s="9" t="str">
        <f aca="false">IF($A2528="","",IF(OR($R2528="—",$R2528="(not set)",$D2528=""),"",IF(ISNUMBER(SEARCH(SUBSTITUTE(SUBSTITUTE(SUBSTITUTE($R2528,"-",""),"_","")," ",""),SUBSTITUTE(SUBSTITUTE(SUBSTITUTE($D2528,"-",""),"_","")," ",""))),"OK","CHECK")))</f>
        <v/>
      </c>
      <c r="T2528" s="9" t="str">
        <f aca="false">IF($A2528="","",IF(OR($H2528="NOT IN SCHEMATIC",$I2528="MISMATCH",$J2528="MISMATCH",$P2528="MISMATCH",$M2528&lt;&gt;"OK"),"REVIEW","OK"))</f>
        <v/>
      </c>
      <c r="U2528" s="14"/>
      <c r="V2528" s="14"/>
      <c r="W2528" s="17"/>
      <c r="X2528" s="14"/>
    </row>
    <row r="2529" customFormat="false" ht="15" hidden="false" customHeight="false" outlineLevel="0" collapsed="false">
      <c r="A2529" s="9" t="str">
        <f aca="false">IF('3. Layout Parts'!$A2529="","",TRIM('3. Layout Parts'!$A2529))</f>
        <v/>
      </c>
      <c r="B2529" s="9" t="str">
        <f aca="false">IF($A2529="","",'3. Layout Parts'!$D2529)</f>
        <v/>
      </c>
      <c r="C2529" s="9" t="str">
        <f aca="false">IF($A2529="","",'3. Layout Parts'!$B2529)</f>
        <v/>
      </c>
      <c r="D2529" s="9" t="str">
        <f aca="false">IF($A2529="","",'3. Layout Parts'!$C2529)</f>
        <v/>
      </c>
      <c r="E2529" s="9" t="str">
        <f aca="false">IF($A2529="","",IFERROR(INDEX('2. Schematic Parts'!$B$2:$B$3001,MATCH($A2529,'2. Schematic Parts'!$A$2:$A$3001,0)),"NOT FOUND"))</f>
        <v/>
      </c>
      <c r="F2529" s="9" t="str">
        <f aca="false">IF($A2529="","",IFERROR(INDEX('2. Schematic Parts'!$C$2:$C$3001,MATCH($A2529,'2. Schematic Parts'!$A$2:$A$3001,0))&amp;"","NOT FOUND"))</f>
        <v/>
      </c>
      <c r="G2529" s="9" t="str">
        <f aca="false">IF($A2529="","",IFERROR(INDEX('2. Schematic Parts'!$D$2:$D$3001,MATCH($A2529,'2. Schematic Parts'!$A$2:$A$3001,0))&amp;"","NOT FOUND"))</f>
        <v/>
      </c>
      <c r="H2529" s="9" t="str">
        <f aca="false">IF($A2529="","",IF(COUNTIF('2. Schematic Parts'!$A$2:$A$3001,$A2529)=0,"NOT IN SCHEMATIC","OK"))</f>
        <v/>
      </c>
      <c r="I2529" s="9" t="str">
        <f aca="false">IF($A2529="","",IF($H2529="NOT IN SCHEMATIC","",IF(UPPER(TRIM($C2529))=UPPER(TRIM($E2529)),"OK","MISMATCH")))</f>
        <v/>
      </c>
      <c r="J2529" s="9" t="str">
        <f aca="false">IF($A2529="","",IF($H2529="NOT IN SCHEMATIC","",IF($F2529="","NO SCH DECAL",IF($D2529="","",IF(UPPER(TRIM($D2529))=UPPER(TRIM($F2529)),"OK","MISMATCH")))))</f>
        <v/>
      </c>
      <c r="K2529" s="16" t="str">
        <f aca="false">IF($A2529="","",SUMPRODUCT(--ISNUMBER(SEARCH(","&amp;TRIM($A2529)&amp;",",","&amp;SUBSTITUTE('1. Master BOM'!$D$2:$D$400," ","")&amp;","))))</f>
        <v/>
      </c>
      <c r="L2529" s="16" t="str">
        <f aca="false">IF($A2529="","",IF($K2529&lt;&gt;1,0,SUMPRODUCT(ISNUMBER(SEARCH(","&amp;TRIM($A2529)&amp;",",","&amp;SUBSTITUTE('1. Master BOM'!$D$2:$D$400," ","")&amp;","))*ROW('1. Master BOM'!$D$2:$D$400))))</f>
        <v/>
      </c>
      <c r="M2529" s="9" t="str">
        <f aca="false">IF($A2529="","",IF($K2529=0,"NOT IN BOM",IF($K2529&gt;1,"MULTIPLE BOM LINES","OK")))</f>
        <v/>
      </c>
      <c r="N2529" s="9" t="str">
        <f aca="false">IF($A2529="","",IF($L2529=0,"—",INDEX('1. Master BOM'!$A$1:$A$400,$L2529)))</f>
        <v/>
      </c>
      <c r="O2529" s="9" t="str">
        <f aca="false">IF($A2529="","",IF($L2529=0,"—",INDEX('1. Master BOM'!$B$1:$B$400,$L2529)))</f>
        <v/>
      </c>
      <c r="P2529" s="9" t="str">
        <f aca="false">IF($A2529="","",IF(OR($H2529="NOT IN SCHEMATIC",$O2529="—"),"",IF($G2529="","NO SCH PN",IF(UPPER(TRIM($G2529))=UPPER(TRIM($O2529)),"OK","MISMATCH"))))</f>
        <v/>
      </c>
      <c r="Q2529" s="9" t="str">
        <f aca="false">IF($A2529="","",IF($L2529=0,"—",INDEX('1. Master BOM'!$E$1:$E$400,$L2529)))</f>
        <v/>
      </c>
      <c r="R2529" s="9" t="str">
        <f aca="false">IF($A2529="","",IF($L2529=0,"—",IF(T(INDEX('1. Master BOM'!$F$1:$F$400,$L2529))="","(not set)",INDEX('1. Master BOM'!$F$1:$F$400,$L2529))))</f>
        <v/>
      </c>
      <c r="S2529" s="9" t="str">
        <f aca="false">IF($A2529="","",IF(OR($R2529="—",$R2529="(not set)",$D2529=""),"",IF(ISNUMBER(SEARCH(SUBSTITUTE(SUBSTITUTE(SUBSTITUTE($R2529,"-",""),"_","")," ",""),SUBSTITUTE(SUBSTITUTE(SUBSTITUTE($D2529,"-",""),"_","")," ",""))),"OK","CHECK")))</f>
        <v/>
      </c>
      <c r="T2529" s="9" t="str">
        <f aca="false">IF($A2529="","",IF(OR($H2529="NOT IN SCHEMATIC",$I2529="MISMATCH",$J2529="MISMATCH",$P2529="MISMATCH",$M2529&lt;&gt;"OK"),"REVIEW","OK"))</f>
        <v/>
      </c>
      <c r="U2529" s="14"/>
      <c r="V2529" s="14"/>
      <c r="W2529" s="17"/>
      <c r="X2529" s="14"/>
    </row>
    <row r="2530" customFormat="false" ht="15" hidden="false" customHeight="false" outlineLevel="0" collapsed="false">
      <c r="A2530" s="9" t="str">
        <f aca="false">IF('3. Layout Parts'!$A2530="","",TRIM('3. Layout Parts'!$A2530))</f>
        <v/>
      </c>
      <c r="B2530" s="9" t="str">
        <f aca="false">IF($A2530="","",'3. Layout Parts'!$D2530)</f>
        <v/>
      </c>
      <c r="C2530" s="9" t="str">
        <f aca="false">IF($A2530="","",'3. Layout Parts'!$B2530)</f>
        <v/>
      </c>
      <c r="D2530" s="9" t="str">
        <f aca="false">IF($A2530="","",'3. Layout Parts'!$C2530)</f>
        <v/>
      </c>
      <c r="E2530" s="9" t="str">
        <f aca="false">IF($A2530="","",IFERROR(INDEX('2. Schematic Parts'!$B$2:$B$3001,MATCH($A2530,'2. Schematic Parts'!$A$2:$A$3001,0)),"NOT FOUND"))</f>
        <v/>
      </c>
      <c r="F2530" s="9" t="str">
        <f aca="false">IF($A2530="","",IFERROR(INDEX('2. Schematic Parts'!$C$2:$C$3001,MATCH($A2530,'2. Schematic Parts'!$A$2:$A$3001,0))&amp;"","NOT FOUND"))</f>
        <v/>
      </c>
      <c r="G2530" s="9" t="str">
        <f aca="false">IF($A2530="","",IFERROR(INDEX('2. Schematic Parts'!$D$2:$D$3001,MATCH($A2530,'2. Schematic Parts'!$A$2:$A$3001,0))&amp;"","NOT FOUND"))</f>
        <v/>
      </c>
      <c r="H2530" s="9" t="str">
        <f aca="false">IF($A2530="","",IF(COUNTIF('2. Schematic Parts'!$A$2:$A$3001,$A2530)=0,"NOT IN SCHEMATIC","OK"))</f>
        <v/>
      </c>
      <c r="I2530" s="9" t="str">
        <f aca="false">IF($A2530="","",IF($H2530="NOT IN SCHEMATIC","",IF(UPPER(TRIM($C2530))=UPPER(TRIM($E2530)),"OK","MISMATCH")))</f>
        <v/>
      </c>
      <c r="J2530" s="9" t="str">
        <f aca="false">IF($A2530="","",IF($H2530="NOT IN SCHEMATIC","",IF($F2530="","NO SCH DECAL",IF($D2530="","",IF(UPPER(TRIM($D2530))=UPPER(TRIM($F2530)),"OK","MISMATCH")))))</f>
        <v/>
      </c>
      <c r="K2530" s="16" t="str">
        <f aca="false">IF($A2530="","",SUMPRODUCT(--ISNUMBER(SEARCH(","&amp;TRIM($A2530)&amp;",",","&amp;SUBSTITUTE('1. Master BOM'!$D$2:$D$400," ","")&amp;","))))</f>
        <v/>
      </c>
      <c r="L2530" s="16" t="str">
        <f aca="false">IF($A2530="","",IF($K2530&lt;&gt;1,0,SUMPRODUCT(ISNUMBER(SEARCH(","&amp;TRIM($A2530)&amp;",",","&amp;SUBSTITUTE('1. Master BOM'!$D$2:$D$400," ","")&amp;","))*ROW('1. Master BOM'!$D$2:$D$400))))</f>
        <v/>
      </c>
      <c r="M2530" s="9" t="str">
        <f aca="false">IF($A2530="","",IF($K2530=0,"NOT IN BOM",IF($K2530&gt;1,"MULTIPLE BOM LINES","OK")))</f>
        <v/>
      </c>
      <c r="N2530" s="9" t="str">
        <f aca="false">IF($A2530="","",IF($L2530=0,"—",INDEX('1. Master BOM'!$A$1:$A$400,$L2530)))</f>
        <v/>
      </c>
      <c r="O2530" s="9" t="str">
        <f aca="false">IF($A2530="","",IF($L2530=0,"—",INDEX('1. Master BOM'!$B$1:$B$400,$L2530)))</f>
        <v/>
      </c>
      <c r="P2530" s="9" t="str">
        <f aca="false">IF($A2530="","",IF(OR($H2530="NOT IN SCHEMATIC",$O2530="—"),"",IF($G2530="","NO SCH PN",IF(UPPER(TRIM($G2530))=UPPER(TRIM($O2530)),"OK","MISMATCH"))))</f>
        <v/>
      </c>
      <c r="Q2530" s="9" t="str">
        <f aca="false">IF($A2530="","",IF($L2530=0,"—",INDEX('1. Master BOM'!$E$1:$E$400,$L2530)))</f>
        <v/>
      </c>
      <c r="R2530" s="9" t="str">
        <f aca="false">IF($A2530="","",IF($L2530=0,"—",IF(T(INDEX('1. Master BOM'!$F$1:$F$400,$L2530))="","(not set)",INDEX('1. Master BOM'!$F$1:$F$400,$L2530))))</f>
        <v/>
      </c>
      <c r="S2530" s="9" t="str">
        <f aca="false">IF($A2530="","",IF(OR($R2530="—",$R2530="(not set)",$D2530=""),"",IF(ISNUMBER(SEARCH(SUBSTITUTE(SUBSTITUTE(SUBSTITUTE($R2530,"-",""),"_","")," ",""),SUBSTITUTE(SUBSTITUTE(SUBSTITUTE($D2530,"-",""),"_","")," ",""))),"OK","CHECK")))</f>
        <v/>
      </c>
      <c r="T2530" s="9" t="str">
        <f aca="false">IF($A2530="","",IF(OR($H2530="NOT IN SCHEMATIC",$I2530="MISMATCH",$J2530="MISMATCH",$P2530="MISMATCH",$M2530&lt;&gt;"OK"),"REVIEW","OK"))</f>
        <v/>
      </c>
      <c r="U2530" s="14"/>
      <c r="V2530" s="14"/>
      <c r="W2530" s="17"/>
      <c r="X2530" s="14"/>
    </row>
    <row r="2531" customFormat="false" ht="15" hidden="false" customHeight="false" outlineLevel="0" collapsed="false">
      <c r="A2531" s="9" t="str">
        <f aca="false">IF('3. Layout Parts'!$A2531="","",TRIM('3. Layout Parts'!$A2531))</f>
        <v/>
      </c>
      <c r="B2531" s="9" t="str">
        <f aca="false">IF($A2531="","",'3. Layout Parts'!$D2531)</f>
        <v/>
      </c>
      <c r="C2531" s="9" t="str">
        <f aca="false">IF($A2531="","",'3. Layout Parts'!$B2531)</f>
        <v/>
      </c>
      <c r="D2531" s="9" t="str">
        <f aca="false">IF($A2531="","",'3. Layout Parts'!$C2531)</f>
        <v/>
      </c>
      <c r="E2531" s="9" t="str">
        <f aca="false">IF($A2531="","",IFERROR(INDEX('2. Schematic Parts'!$B$2:$B$3001,MATCH($A2531,'2. Schematic Parts'!$A$2:$A$3001,0)),"NOT FOUND"))</f>
        <v/>
      </c>
      <c r="F2531" s="9" t="str">
        <f aca="false">IF($A2531="","",IFERROR(INDEX('2. Schematic Parts'!$C$2:$C$3001,MATCH($A2531,'2. Schematic Parts'!$A$2:$A$3001,0))&amp;"","NOT FOUND"))</f>
        <v/>
      </c>
      <c r="G2531" s="9" t="str">
        <f aca="false">IF($A2531="","",IFERROR(INDEX('2. Schematic Parts'!$D$2:$D$3001,MATCH($A2531,'2. Schematic Parts'!$A$2:$A$3001,0))&amp;"","NOT FOUND"))</f>
        <v/>
      </c>
      <c r="H2531" s="9" t="str">
        <f aca="false">IF($A2531="","",IF(COUNTIF('2. Schematic Parts'!$A$2:$A$3001,$A2531)=0,"NOT IN SCHEMATIC","OK"))</f>
        <v/>
      </c>
      <c r="I2531" s="9" t="str">
        <f aca="false">IF($A2531="","",IF($H2531="NOT IN SCHEMATIC","",IF(UPPER(TRIM($C2531))=UPPER(TRIM($E2531)),"OK","MISMATCH")))</f>
        <v/>
      </c>
      <c r="J2531" s="9" t="str">
        <f aca="false">IF($A2531="","",IF($H2531="NOT IN SCHEMATIC","",IF($F2531="","NO SCH DECAL",IF($D2531="","",IF(UPPER(TRIM($D2531))=UPPER(TRIM($F2531)),"OK","MISMATCH")))))</f>
        <v/>
      </c>
      <c r="K2531" s="16" t="str">
        <f aca="false">IF($A2531="","",SUMPRODUCT(--ISNUMBER(SEARCH(","&amp;TRIM($A2531)&amp;",",","&amp;SUBSTITUTE('1. Master BOM'!$D$2:$D$400," ","")&amp;","))))</f>
        <v/>
      </c>
      <c r="L2531" s="16" t="str">
        <f aca="false">IF($A2531="","",IF($K2531&lt;&gt;1,0,SUMPRODUCT(ISNUMBER(SEARCH(","&amp;TRIM($A2531)&amp;",",","&amp;SUBSTITUTE('1. Master BOM'!$D$2:$D$400," ","")&amp;","))*ROW('1. Master BOM'!$D$2:$D$400))))</f>
        <v/>
      </c>
      <c r="M2531" s="9" t="str">
        <f aca="false">IF($A2531="","",IF($K2531=0,"NOT IN BOM",IF($K2531&gt;1,"MULTIPLE BOM LINES","OK")))</f>
        <v/>
      </c>
      <c r="N2531" s="9" t="str">
        <f aca="false">IF($A2531="","",IF($L2531=0,"—",INDEX('1. Master BOM'!$A$1:$A$400,$L2531)))</f>
        <v/>
      </c>
      <c r="O2531" s="9" t="str">
        <f aca="false">IF($A2531="","",IF($L2531=0,"—",INDEX('1. Master BOM'!$B$1:$B$400,$L2531)))</f>
        <v/>
      </c>
      <c r="P2531" s="9" t="str">
        <f aca="false">IF($A2531="","",IF(OR($H2531="NOT IN SCHEMATIC",$O2531="—"),"",IF($G2531="","NO SCH PN",IF(UPPER(TRIM($G2531))=UPPER(TRIM($O2531)),"OK","MISMATCH"))))</f>
        <v/>
      </c>
      <c r="Q2531" s="9" t="str">
        <f aca="false">IF($A2531="","",IF($L2531=0,"—",INDEX('1. Master BOM'!$E$1:$E$400,$L2531)))</f>
        <v/>
      </c>
      <c r="R2531" s="9" t="str">
        <f aca="false">IF($A2531="","",IF($L2531=0,"—",IF(T(INDEX('1. Master BOM'!$F$1:$F$400,$L2531))="","(not set)",INDEX('1. Master BOM'!$F$1:$F$400,$L2531))))</f>
        <v/>
      </c>
      <c r="S2531" s="9" t="str">
        <f aca="false">IF($A2531="","",IF(OR($R2531="—",$R2531="(not set)",$D2531=""),"",IF(ISNUMBER(SEARCH(SUBSTITUTE(SUBSTITUTE(SUBSTITUTE($R2531,"-",""),"_","")," ",""),SUBSTITUTE(SUBSTITUTE(SUBSTITUTE($D2531,"-",""),"_","")," ",""))),"OK","CHECK")))</f>
        <v/>
      </c>
      <c r="T2531" s="9" t="str">
        <f aca="false">IF($A2531="","",IF(OR($H2531="NOT IN SCHEMATIC",$I2531="MISMATCH",$J2531="MISMATCH",$P2531="MISMATCH",$M2531&lt;&gt;"OK"),"REVIEW","OK"))</f>
        <v/>
      </c>
      <c r="U2531" s="14"/>
      <c r="V2531" s="14"/>
      <c r="W2531" s="17"/>
      <c r="X2531" s="14"/>
    </row>
    <row r="2532" customFormat="false" ht="15" hidden="false" customHeight="false" outlineLevel="0" collapsed="false">
      <c r="A2532" s="9" t="str">
        <f aca="false">IF('3. Layout Parts'!$A2532="","",TRIM('3. Layout Parts'!$A2532))</f>
        <v/>
      </c>
      <c r="B2532" s="9" t="str">
        <f aca="false">IF($A2532="","",'3. Layout Parts'!$D2532)</f>
        <v/>
      </c>
      <c r="C2532" s="9" t="str">
        <f aca="false">IF($A2532="","",'3. Layout Parts'!$B2532)</f>
        <v/>
      </c>
      <c r="D2532" s="9" t="str">
        <f aca="false">IF($A2532="","",'3. Layout Parts'!$C2532)</f>
        <v/>
      </c>
      <c r="E2532" s="9" t="str">
        <f aca="false">IF($A2532="","",IFERROR(INDEX('2. Schematic Parts'!$B$2:$B$3001,MATCH($A2532,'2. Schematic Parts'!$A$2:$A$3001,0)),"NOT FOUND"))</f>
        <v/>
      </c>
      <c r="F2532" s="9" t="str">
        <f aca="false">IF($A2532="","",IFERROR(INDEX('2. Schematic Parts'!$C$2:$C$3001,MATCH($A2532,'2. Schematic Parts'!$A$2:$A$3001,0))&amp;"","NOT FOUND"))</f>
        <v/>
      </c>
      <c r="G2532" s="9" t="str">
        <f aca="false">IF($A2532="","",IFERROR(INDEX('2. Schematic Parts'!$D$2:$D$3001,MATCH($A2532,'2. Schematic Parts'!$A$2:$A$3001,0))&amp;"","NOT FOUND"))</f>
        <v/>
      </c>
      <c r="H2532" s="9" t="str">
        <f aca="false">IF($A2532="","",IF(COUNTIF('2. Schematic Parts'!$A$2:$A$3001,$A2532)=0,"NOT IN SCHEMATIC","OK"))</f>
        <v/>
      </c>
      <c r="I2532" s="9" t="str">
        <f aca="false">IF($A2532="","",IF($H2532="NOT IN SCHEMATIC","",IF(UPPER(TRIM($C2532))=UPPER(TRIM($E2532)),"OK","MISMATCH")))</f>
        <v/>
      </c>
      <c r="J2532" s="9" t="str">
        <f aca="false">IF($A2532="","",IF($H2532="NOT IN SCHEMATIC","",IF($F2532="","NO SCH DECAL",IF($D2532="","",IF(UPPER(TRIM($D2532))=UPPER(TRIM($F2532)),"OK","MISMATCH")))))</f>
        <v/>
      </c>
      <c r="K2532" s="16" t="str">
        <f aca="false">IF($A2532="","",SUMPRODUCT(--ISNUMBER(SEARCH(","&amp;TRIM($A2532)&amp;",",","&amp;SUBSTITUTE('1. Master BOM'!$D$2:$D$400," ","")&amp;","))))</f>
        <v/>
      </c>
      <c r="L2532" s="16" t="str">
        <f aca="false">IF($A2532="","",IF($K2532&lt;&gt;1,0,SUMPRODUCT(ISNUMBER(SEARCH(","&amp;TRIM($A2532)&amp;",",","&amp;SUBSTITUTE('1. Master BOM'!$D$2:$D$400," ","")&amp;","))*ROW('1. Master BOM'!$D$2:$D$400))))</f>
        <v/>
      </c>
      <c r="M2532" s="9" t="str">
        <f aca="false">IF($A2532="","",IF($K2532=0,"NOT IN BOM",IF($K2532&gt;1,"MULTIPLE BOM LINES","OK")))</f>
        <v/>
      </c>
      <c r="N2532" s="9" t="str">
        <f aca="false">IF($A2532="","",IF($L2532=0,"—",INDEX('1. Master BOM'!$A$1:$A$400,$L2532)))</f>
        <v/>
      </c>
      <c r="O2532" s="9" t="str">
        <f aca="false">IF($A2532="","",IF($L2532=0,"—",INDEX('1. Master BOM'!$B$1:$B$400,$L2532)))</f>
        <v/>
      </c>
      <c r="P2532" s="9" t="str">
        <f aca="false">IF($A2532="","",IF(OR($H2532="NOT IN SCHEMATIC",$O2532="—"),"",IF($G2532="","NO SCH PN",IF(UPPER(TRIM($G2532))=UPPER(TRIM($O2532)),"OK","MISMATCH"))))</f>
        <v/>
      </c>
      <c r="Q2532" s="9" t="str">
        <f aca="false">IF($A2532="","",IF($L2532=0,"—",INDEX('1. Master BOM'!$E$1:$E$400,$L2532)))</f>
        <v/>
      </c>
      <c r="R2532" s="9" t="str">
        <f aca="false">IF($A2532="","",IF($L2532=0,"—",IF(T(INDEX('1. Master BOM'!$F$1:$F$400,$L2532))="","(not set)",INDEX('1. Master BOM'!$F$1:$F$400,$L2532))))</f>
        <v/>
      </c>
      <c r="S2532" s="9" t="str">
        <f aca="false">IF($A2532="","",IF(OR($R2532="—",$R2532="(not set)",$D2532=""),"",IF(ISNUMBER(SEARCH(SUBSTITUTE(SUBSTITUTE(SUBSTITUTE($R2532,"-",""),"_","")," ",""),SUBSTITUTE(SUBSTITUTE(SUBSTITUTE($D2532,"-",""),"_","")," ",""))),"OK","CHECK")))</f>
        <v/>
      </c>
      <c r="T2532" s="9" t="str">
        <f aca="false">IF($A2532="","",IF(OR($H2532="NOT IN SCHEMATIC",$I2532="MISMATCH",$J2532="MISMATCH",$P2532="MISMATCH",$M2532&lt;&gt;"OK"),"REVIEW","OK"))</f>
        <v/>
      </c>
      <c r="U2532" s="14"/>
      <c r="V2532" s="14"/>
      <c r="W2532" s="17"/>
      <c r="X2532" s="14"/>
    </row>
    <row r="2533" customFormat="false" ht="15" hidden="false" customHeight="false" outlineLevel="0" collapsed="false">
      <c r="A2533" s="9" t="str">
        <f aca="false">IF('3. Layout Parts'!$A2533="","",TRIM('3. Layout Parts'!$A2533))</f>
        <v/>
      </c>
      <c r="B2533" s="9" t="str">
        <f aca="false">IF($A2533="","",'3. Layout Parts'!$D2533)</f>
        <v/>
      </c>
      <c r="C2533" s="9" t="str">
        <f aca="false">IF($A2533="","",'3. Layout Parts'!$B2533)</f>
        <v/>
      </c>
      <c r="D2533" s="9" t="str">
        <f aca="false">IF($A2533="","",'3. Layout Parts'!$C2533)</f>
        <v/>
      </c>
      <c r="E2533" s="9" t="str">
        <f aca="false">IF($A2533="","",IFERROR(INDEX('2. Schematic Parts'!$B$2:$B$3001,MATCH($A2533,'2. Schematic Parts'!$A$2:$A$3001,0)),"NOT FOUND"))</f>
        <v/>
      </c>
      <c r="F2533" s="9" t="str">
        <f aca="false">IF($A2533="","",IFERROR(INDEX('2. Schematic Parts'!$C$2:$C$3001,MATCH($A2533,'2. Schematic Parts'!$A$2:$A$3001,0))&amp;"","NOT FOUND"))</f>
        <v/>
      </c>
      <c r="G2533" s="9" t="str">
        <f aca="false">IF($A2533="","",IFERROR(INDEX('2. Schematic Parts'!$D$2:$D$3001,MATCH($A2533,'2. Schematic Parts'!$A$2:$A$3001,0))&amp;"","NOT FOUND"))</f>
        <v/>
      </c>
      <c r="H2533" s="9" t="str">
        <f aca="false">IF($A2533="","",IF(COUNTIF('2. Schematic Parts'!$A$2:$A$3001,$A2533)=0,"NOT IN SCHEMATIC","OK"))</f>
        <v/>
      </c>
      <c r="I2533" s="9" t="str">
        <f aca="false">IF($A2533="","",IF($H2533="NOT IN SCHEMATIC","",IF(UPPER(TRIM($C2533))=UPPER(TRIM($E2533)),"OK","MISMATCH")))</f>
        <v/>
      </c>
      <c r="J2533" s="9" t="str">
        <f aca="false">IF($A2533="","",IF($H2533="NOT IN SCHEMATIC","",IF($F2533="","NO SCH DECAL",IF($D2533="","",IF(UPPER(TRIM($D2533))=UPPER(TRIM($F2533)),"OK","MISMATCH")))))</f>
        <v/>
      </c>
      <c r="K2533" s="16" t="str">
        <f aca="false">IF($A2533="","",SUMPRODUCT(--ISNUMBER(SEARCH(","&amp;TRIM($A2533)&amp;",",","&amp;SUBSTITUTE('1. Master BOM'!$D$2:$D$400," ","")&amp;","))))</f>
        <v/>
      </c>
      <c r="L2533" s="16" t="str">
        <f aca="false">IF($A2533="","",IF($K2533&lt;&gt;1,0,SUMPRODUCT(ISNUMBER(SEARCH(","&amp;TRIM($A2533)&amp;",",","&amp;SUBSTITUTE('1. Master BOM'!$D$2:$D$400," ","")&amp;","))*ROW('1. Master BOM'!$D$2:$D$400))))</f>
        <v/>
      </c>
      <c r="M2533" s="9" t="str">
        <f aca="false">IF($A2533="","",IF($K2533=0,"NOT IN BOM",IF($K2533&gt;1,"MULTIPLE BOM LINES","OK")))</f>
        <v/>
      </c>
      <c r="N2533" s="9" t="str">
        <f aca="false">IF($A2533="","",IF($L2533=0,"—",INDEX('1. Master BOM'!$A$1:$A$400,$L2533)))</f>
        <v/>
      </c>
      <c r="O2533" s="9" t="str">
        <f aca="false">IF($A2533="","",IF($L2533=0,"—",INDEX('1. Master BOM'!$B$1:$B$400,$L2533)))</f>
        <v/>
      </c>
      <c r="P2533" s="9" t="str">
        <f aca="false">IF($A2533="","",IF(OR($H2533="NOT IN SCHEMATIC",$O2533="—"),"",IF($G2533="","NO SCH PN",IF(UPPER(TRIM($G2533))=UPPER(TRIM($O2533)),"OK","MISMATCH"))))</f>
        <v/>
      </c>
      <c r="Q2533" s="9" t="str">
        <f aca="false">IF($A2533="","",IF($L2533=0,"—",INDEX('1. Master BOM'!$E$1:$E$400,$L2533)))</f>
        <v/>
      </c>
      <c r="R2533" s="9" t="str">
        <f aca="false">IF($A2533="","",IF($L2533=0,"—",IF(T(INDEX('1. Master BOM'!$F$1:$F$400,$L2533))="","(not set)",INDEX('1. Master BOM'!$F$1:$F$400,$L2533))))</f>
        <v/>
      </c>
      <c r="S2533" s="9" t="str">
        <f aca="false">IF($A2533="","",IF(OR($R2533="—",$R2533="(not set)",$D2533=""),"",IF(ISNUMBER(SEARCH(SUBSTITUTE(SUBSTITUTE(SUBSTITUTE($R2533,"-",""),"_","")," ",""),SUBSTITUTE(SUBSTITUTE(SUBSTITUTE($D2533,"-",""),"_","")," ",""))),"OK","CHECK")))</f>
        <v/>
      </c>
      <c r="T2533" s="9" t="str">
        <f aca="false">IF($A2533="","",IF(OR($H2533="NOT IN SCHEMATIC",$I2533="MISMATCH",$J2533="MISMATCH",$P2533="MISMATCH",$M2533&lt;&gt;"OK"),"REVIEW","OK"))</f>
        <v/>
      </c>
      <c r="U2533" s="14"/>
      <c r="V2533" s="14"/>
      <c r="W2533" s="17"/>
      <c r="X2533" s="14"/>
    </row>
    <row r="2534" customFormat="false" ht="15" hidden="false" customHeight="false" outlineLevel="0" collapsed="false">
      <c r="A2534" s="9" t="str">
        <f aca="false">IF('3. Layout Parts'!$A2534="","",TRIM('3. Layout Parts'!$A2534))</f>
        <v/>
      </c>
      <c r="B2534" s="9" t="str">
        <f aca="false">IF($A2534="","",'3. Layout Parts'!$D2534)</f>
        <v/>
      </c>
      <c r="C2534" s="9" t="str">
        <f aca="false">IF($A2534="","",'3. Layout Parts'!$B2534)</f>
        <v/>
      </c>
      <c r="D2534" s="9" t="str">
        <f aca="false">IF($A2534="","",'3. Layout Parts'!$C2534)</f>
        <v/>
      </c>
      <c r="E2534" s="9" t="str">
        <f aca="false">IF($A2534="","",IFERROR(INDEX('2. Schematic Parts'!$B$2:$B$3001,MATCH($A2534,'2. Schematic Parts'!$A$2:$A$3001,0)),"NOT FOUND"))</f>
        <v/>
      </c>
      <c r="F2534" s="9" t="str">
        <f aca="false">IF($A2534="","",IFERROR(INDEX('2. Schematic Parts'!$C$2:$C$3001,MATCH($A2534,'2. Schematic Parts'!$A$2:$A$3001,0))&amp;"","NOT FOUND"))</f>
        <v/>
      </c>
      <c r="G2534" s="9" t="str">
        <f aca="false">IF($A2534="","",IFERROR(INDEX('2. Schematic Parts'!$D$2:$D$3001,MATCH($A2534,'2. Schematic Parts'!$A$2:$A$3001,0))&amp;"","NOT FOUND"))</f>
        <v/>
      </c>
      <c r="H2534" s="9" t="str">
        <f aca="false">IF($A2534="","",IF(COUNTIF('2. Schematic Parts'!$A$2:$A$3001,$A2534)=0,"NOT IN SCHEMATIC","OK"))</f>
        <v/>
      </c>
      <c r="I2534" s="9" t="str">
        <f aca="false">IF($A2534="","",IF($H2534="NOT IN SCHEMATIC","",IF(UPPER(TRIM($C2534))=UPPER(TRIM($E2534)),"OK","MISMATCH")))</f>
        <v/>
      </c>
      <c r="J2534" s="9" t="str">
        <f aca="false">IF($A2534="","",IF($H2534="NOT IN SCHEMATIC","",IF($F2534="","NO SCH DECAL",IF($D2534="","",IF(UPPER(TRIM($D2534))=UPPER(TRIM($F2534)),"OK","MISMATCH")))))</f>
        <v/>
      </c>
      <c r="K2534" s="16" t="str">
        <f aca="false">IF($A2534="","",SUMPRODUCT(--ISNUMBER(SEARCH(","&amp;TRIM($A2534)&amp;",",","&amp;SUBSTITUTE('1. Master BOM'!$D$2:$D$400," ","")&amp;","))))</f>
        <v/>
      </c>
      <c r="L2534" s="16" t="str">
        <f aca="false">IF($A2534="","",IF($K2534&lt;&gt;1,0,SUMPRODUCT(ISNUMBER(SEARCH(","&amp;TRIM($A2534)&amp;",",","&amp;SUBSTITUTE('1. Master BOM'!$D$2:$D$400," ","")&amp;","))*ROW('1. Master BOM'!$D$2:$D$400))))</f>
        <v/>
      </c>
      <c r="M2534" s="9" t="str">
        <f aca="false">IF($A2534="","",IF($K2534=0,"NOT IN BOM",IF($K2534&gt;1,"MULTIPLE BOM LINES","OK")))</f>
        <v/>
      </c>
      <c r="N2534" s="9" t="str">
        <f aca="false">IF($A2534="","",IF($L2534=0,"—",INDEX('1. Master BOM'!$A$1:$A$400,$L2534)))</f>
        <v/>
      </c>
      <c r="O2534" s="9" t="str">
        <f aca="false">IF($A2534="","",IF($L2534=0,"—",INDEX('1. Master BOM'!$B$1:$B$400,$L2534)))</f>
        <v/>
      </c>
      <c r="P2534" s="9" t="str">
        <f aca="false">IF($A2534="","",IF(OR($H2534="NOT IN SCHEMATIC",$O2534="—"),"",IF($G2534="","NO SCH PN",IF(UPPER(TRIM($G2534))=UPPER(TRIM($O2534)),"OK","MISMATCH"))))</f>
        <v/>
      </c>
      <c r="Q2534" s="9" t="str">
        <f aca="false">IF($A2534="","",IF($L2534=0,"—",INDEX('1. Master BOM'!$E$1:$E$400,$L2534)))</f>
        <v/>
      </c>
      <c r="R2534" s="9" t="str">
        <f aca="false">IF($A2534="","",IF($L2534=0,"—",IF(T(INDEX('1. Master BOM'!$F$1:$F$400,$L2534))="","(not set)",INDEX('1. Master BOM'!$F$1:$F$400,$L2534))))</f>
        <v/>
      </c>
      <c r="S2534" s="9" t="str">
        <f aca="false">IF($A2534="","",IF(OR($R2534="—",$R2534="(not set)",$D2534=""),"",IF(ISNUMBER(SEARCH(SUBSTITUTE(SUBSTITUTE(SUBSTITUTE($R2534,"-",""),"_","")," ",""),SUBSTITUTE(SUBSTITUTE(SUBSTITUTE($D2534,"-",""),"_","")," ",""))),"OK","CHECK")))</f>
        <v/>
      </c>
      <c r="T2534" s="9" t="str">
        <f aca="false">IF($A2534="","",IF(OR($H2534="NOT IN SCHEMATIC",$I2534="MISMATCH",$J2534="MISMATCH",$P2534="MISMATCH",$M2534&lt;&gt;"OK"),"REVIEW","OK"))</f>
        <v/>
      </c>
      <c r="U2534" s="14"/>
      <c r="V2534" s="14"/>
      <c r="W2534" s="17"/>
      <c r="X2534" s="14"/>
    </row>
    <row r="2535" customFormat="false" ht="15" hidden="false" customHeight="false" outlineLevel="0" collapsed="false">
      <c r="A2535" s="9" t="str">
        <f aca="false">IF('3. Layout Parts'!$A2535="","",TRIM('3. Layout Parts'!$A2535))</f>
        <v/>
      </c>
      <c r="B2535" s="9" t="str">
        <f aca="false">IF($A2535="","",'3. Layout Parts'!$D2535)</f>
        <v/>
      </c>
      <c r="C2535" s="9" t="str">
        <f aca="false">IF($A2535="","",'3. Layout Parts'!$B2535)</f>
        <v/>
      </c>
      <c r="D2535" s="9" t="str">
        <f aca="false">IF($A2535="","",'3. Layout Parts'!$C2535)</f>
        <v/>
      </c>
      <c r="E2535" s="9" t="str">
        <f aca="false">IF($A2535="","",IFERROR(INDEX('2. Schematic Parts'!$B$2:$B$3001,MATCH($A2535,'2. Schematic Parts'!$A$2:$A$3001,0)),"NOT FOUND"))</f>
        <v/>
      </c>
      <c r="F2535" s="9" t="str">
        <f aca="false">IF($A2535="","",IFERROR(INDEX('2. Schematic Parts'!$C$2:$C$3001,MATCH($A2535,'2. Schematic Parts'!$A$2:$A$3001,0))&amp;"","NOT FOUND"))</f>
        <v/>
      </c>
      <c r="G2535" s="9" t="str">
        <f aca="false">IF($A2535="","",IFERROR(INDEX('2. Schematic Parts'!$D$2:$D$3001,MATCH($A2535,'2. Schematic Parts'!$A$2:$A$3001,0))&amp;"","NOT FOUND"))</f>
        <v/>
      </c>
      <c r="H2535" s="9" t="str">
        <f aca="false">IF($A2535="","",IF(COUNTIF('2. Schematic Parts'!$A$2:$A$3001,$A2535)=0,"NOT IN SCHEMATIC","OK"))</f>
        <v/>
      </c>
      <c r="I2535" s="9" t="str">
        <f aca="false">IF($A2535="","",IF($H2535="NOT IN SCHEMATIC","",IF(UPPER(TRIM($C2535))=UPPER(TRIM($E2535)),"OK","MISMATCH")))</f>
        <v/>
      </c>
      <c r="J2535" s="9" t="str">
        <f aca="false">IF($A2535="","",IF($H2535="NOT IN SCHEMATIC","",IF($F2535="","NO SCH DECAL",IF($D2535="","",IF(UPPER(TRIM($D2535))=UPPER(TRIM($F2535)),"OK","MISMATCH")))))</f>
        <v/>
      </c>
      <c r="K2535" s="16" t="str">
        <f aca="false">IF($A2535="","",SUMPRODUCT(--ISNUMBER(SEARCH(","&amp;TRIM($A2535)&amp;",",","&amp;SUBSTITUTE('1. Master BOM'!$D$2:$D$400," ","")&amp;","))))</f>
        <v/>
      </c>
      <c r="L2535" s="16" t="str">
        <f aca="false">IF($A2535="","",IF($K2535&lt;&gt;1,0,SUMPRODUCT(ISNUMBER(SEARCH(","&amp;TRIM($A2535)&amp;",",","&amp;SUBSTITUTE('1. Master BOM'!$D$2:$D$400," ","")&amp;","))*ROW('1. Master BOM'!$D$2:$D$400))))</f>
        <v/>
      </c>
      <c r="M2535" s="9" t="str">
        <f aca="false">IF($A2535="","",IF($K2535=0,"NOT IN BOM",IF($K2535&gt;1,"MULTIPLE BOM LINES","OK")))</f>
        <v/>
      </c>
      <c r="N2535" s="9" t="str">
        <f aca="false">IF($A2535="","",IF($L2535=0,"—",INDEX('1. Master BOM'!$A$1:$A$400,$L2535)))</f>
        <v/>
      </c>
      <c r="O2535" s="9" t="str">
        <f aca="false">IF($A2535="","",IF($L2535=0,"—",INDEX('1. Master BOM'!$B$1:$B$400,$L2535)))</f>
        <v/>
      </c>
      <c r="P2535" s="9" t="str">
        <f aca="false">IF($A2535="","",IF(OR($H2535="NOT IN SCHEMATIC",$O2535="—"),"",IF($G2535="","NO SCH PN",IF(UPPER(TRIM($G2535))=UPPER(TRIM($O2535)),"OK","MISMATCH"))))</f>
        <v/>
      </c>
      <c r="Q2535" s="9" t="str">
        <f aca="false">IF($A2535="","",IF($L2535=0,"—",INDEX('1. Master BOM'!$E$1:$E$400,$L2535)))</f>
        <v/>
      </c>
      <c r="R2535" s="9" t="str">
        <f aca="false">IF($A2535="","",IF($L2535=0,"—",IF(T(INDEX('1. Master BOM'!$F$1:$F$400,$L2535))="","(not set)",INDEX('1. Master BOM'!$F$1:$F$400,$L2535))))</f>
        <v/>
      </c>
      <c r="S2535" s="9" t="str">
        <f aca="false">IF($A2535="","",IF(OR($R2535="—",$R2535="(not set)",$D2535=""),"",IF(ISNUMBER(SEARCH(SUBSTITUTE(SUBSTITUTE(SUBSTITUTE($R2535,"-",""),"_","")," ",""),SUBSTITUTE(SUBSTITUTE(SUBSTITUTE($D2535,"-",""),"_","")," ",""))),"OK","CHECK")))</f>
        <v/>
      </c>
      <c r="T2535" s="9" t="str">
        <f aca="false">IF($A2535="","",IF(OR($H2535="NOT IN SCHEMATIC",$I2535="MISMATCH",$J2535="MISMATCH",$P2535="MISMATCH",$M2535&lt;&gt;"OK"),"REVIEW","OK"))</f>
        <v/>
      </c>
      <c r="U2535" s="14"/>
      <c r="V2535" s="14"/>
      <c r="W2535" s="17"/>
      <c r="X2535" s="14"/>
    </row>
    <row r="2536" customFormat="false" ht="15" hidden="false" customHeight="false" outlineLevel="0" collapsed="false">
      <c r="A2536" s="9" t="str">
        <f aca="false">IF('3. Layout Parts'!$A2536="","",TRIM('3. Layout Parts'!$A2536))</f>
        <v/>
      </c>
      <c r="B2536" s="9" t="str">
        <f aca="false">IF($A2536="","",'3. Layout Parts'!$D2536)</f>
        <v/>
      </c>
      <c r="C2536" s="9" t="str">
        <f aca="false">IF($A2536="","",'3. Layout Parts'!$B2536)</f>
        <v/>
      </c>
      <c r="D2536" s="9" t="str">
        <f aca="false">IF($A2536="","",'3. Layout Parts'!$C2536)</f>
        <v/>
      </c>
      <c r="E2536" s="9" t="str">
        <f aca="false">IF($A2536="","",IFERROR(INDEX('2. Schematic Parts'!$B$2:$B$3001,MATCH($A2536,'2. Schematic Parts'!$A$2:$A$3001,0)),"NOT FOUND"))</f>
        <v/>
      </c>
      <c r="F2536" s="9" t="str">
        <f aca="false">IF($A2536="","",IFERROR(INDEX('2. Schematic Parts'!$C$2:$C$3001,MATCH($A2536,'2. Schematic Parts'!$A$2:$A$3001,0))&amp;"","NOT FOUND"))</f>
        <v/>
      </c>
      <c r="G2536" s="9" t="str">
        <f aca="false">IF($A2536="","",IFERROR(INDEX('2. Schematic Parts'!$D$2:$D$3001,MATCH($A2536,'2. Schematic Parts'!$A$2:$A$3001,0))&amp;"","NOT FOUND"))</f>
        <v/>
      </c>
      <c r="H2536" s="9" t="str">
        <f aca="false">IF($A2536="","",IF(COUNTIF('2. Schematic Parts'!$A$2:$A$3001,$A2536)=0,"NOT IN SCHEMATIC","OK"))</f>
        <v/>
      </c>
      <c r="I2536" s="9" t="str">
        <f aca="false">IF($A2536="","",IF($H2536="NOT IN SCHEMATIC","",IF(UPPER(TRIM($C2536))=UPPER(TRIM($E2536)),"OK","MISMATCH")))</f>
        <v/>
      </c>
      <c r="J2536" s="9" t="str">
        <f aca="false">IF($A2536="","",IF($H2536="NOT IN SCHEMATIC","",IF($F2536="","NO SCH DECAL",IF($D2536="","",IF(UPPER(TRIM($D2536))=UPPER(TRIM($F2536)),"OK","MISMATCH")))))</f>
        <v/>
      </c>
      <c r="K2536" s="16" t="str">
        <f aca="false">IF($A2536="","",SUMPRODUCT(--ISNUMBER(SEARCH(","&amp;TRIM($A2536)&amp;",",","&amp;SUBSTITUTE('1. Master BOM'!$D$2:$D$400," ","")&amp;","))))</f>
        <v/>
      </c>
      <c r="L2536" s="16" t="str">
        <f aca="false">IF($A2536="","",IF($K2536&lt;&gt;1,0,SUMPRODUCT(ISNUMBER(SEARCH(","&amp;TRIM($A2536)&amp;",",","&amp;SUBSTITUTE('1. Master BOM'!$D$2:$D$400," ","")&amp;","))*ROW('1. Master BOM'!$D$2:$D$400))))</f>
        <v/>
      </c>
      <c r="M2536" s="9" t="str">
        <f aca="false">IF($A2536="","",IF($K2536=0,"NOT IN BOM",IF($K2536&gt;1,"MULTIPLE BOM LINES","OK")))</f>
        <v/>
      </c>
      <c r="N2536" s="9" t="str">
        <f aca="false">IF($A2536="","",IF($L2536=0,"—",INDEX('1. Master BOM'!$A$1:$A$400,$L2536)))</f>
        <v/>
      </c>
      <c r="O2536" s="9" t="str">
        <f aca="false">IF($A2536="","",IF($L2536=0,"—",INDEX('1. Master BOM'!$B$1:$B$400,$L2536)))</f>
        <v/>
      </c>
      <c r="P2536" s="9" t="str">
        <f aca="false">IF($A2536="","",IF(OR($H2536="NOT IN SCHEMATIC",$O2536="—"),"",IF($G2536="","NO SCH PN",IF(UPPER(TRIM($G2536))=UPPER(TRIM($O2536)),"OK","MISMATCH"))))</f>
        <v/>
      </c>
      <c r="Q2536" s="9" t="str">
        <f aca="false">IF($A2536="","",IF($L2536=0,"—",INDEX('1. Master BOM'!$E$1:$E$400,$L2536)))</f>
        <v/>
      </c>
      <c r="R2536" s="9" t="str">
        <f aca="false">IF($A2536="","",IF($L2536=0,"—",IF(T(INDEX('1. Master BOM'!$F$1:$F$400,$L2536))="","(not set)",INDEX('1. Master BOM'!$F$1:$F$400,$L2536))))</f>
        <v/>
      </c>
      <c r="S2536" s="9" t="str">
        <f aca="false">IF($A2536="","",IF(OR($R2536="—",$R2536="(not set)",$D2536=""),"",IF(ISNUMBER(SEARCH(SUBSTITUTE(SUBSTITUTE(SUBSTITUTE($R2536,"-",""),"_","")," ",""),SUBSTITUTE(SUBSTITUTE(SUBSTITUTE($D2536,"-",""),"_","")," ",""))),"OK","CHECK")))</f>
        <v/>
      </c>
      <c r="T2536" s="9" t="str">
        <f aca="false">IF($A2536="","",IF(OR($H2536="NOT IN SCHEMATIC",$I2536="MISMATCH",$J2536="MISMATCH",$P2536="MISMATCH",$M2536&lt;&gt;"OK"),"REVIEW","OK"))</f>
        <v/>
      </c>
      <c r="U2536" s="14"/>
      <c r="V2536" s="14"/>
      <c r="W2536" s="17"/>
      <c r="X2536" s="14"/>
    </row>
    <row r="2537" customFormat="false" ht="15" hidden="false" customHeight="false" outlineLevel="0" collapsed="false">
      <c r="A2537" s="9" t="str">
        <f aca="false">IF('3. Layout Parts'!$A2537="","",TRIM('3. Layout Parts'!$A2537))</f>
        <v/>
      </c>
      <c r="B2537" s="9" t="str">
        <f aca="false">IF($A2537="","",'3. Layout Parts'!$D2537)</f>
        <v/>
      </c>
      <c r="C2537" s="9" t="str">
        <f aca="false">IF($A2537="","",'3. Layout Parts'!$B2537)</f>
        <v/>
      </c>
      <c r="D2537" s="9" t="str">
        <f aca="false">IF($A2537="","",'3. Layout Parts'!$C2537)</f>
        <v/>
      </c>
      <c r="E2537" s="9" t="str">
        <f aca="false">IF($A2537="","",IFERROR(INDEX('2. Schematic Parts'!$B$2:$B$3001,MATCH($A2537,'2. Schematic Parts'!$A$2:$A$3001,0)),"NOT FOUND"))</f>
        <v/>
      </c>
      <c r="F2537" s="9" t="str">
        <f aca="false">IF($A2537="","",IFERROR(INDEX('2. Schematic Parts'!$C$2:$C$3001,MATCH($A2537,'2. Schematic Parts'!$A$2:$A$3001,0))&amp;"","NOT FOUND"))</f>
        <v/>
      </c>
      <c r="G2537" s="9" t="str">
        <f aca="false">IF($A2537="","",IFERROR(INDEX('2. Schematic Parts'!$D$2:$D$3001,MATCH($A2537,'2. Schematic Parts'!$A$2:$A$3001,0))&amp;"","NOT FOUND"))</f>
        <v/>
      </c>
      <c r="H2537" s="9" t="str">
        <f aca="false">IF($A2537="","",IF(COUNTIF('2. Schematic Parts'!$A$2:$A$3001,$A2537)=0,"NOT IN SCHEMATIC","OK"))</f>
        <v/>
      </c>
      <c r="I2537" s="9" t="str">
        <f aca="false">IF($A2537="","",IF($H2537="NOT IN SCHEMATIC","",IF(UPPER(TRIM($C2537))=UPPER(TRIM($E2537)),"OK","MISMATCH")))</f>
        <v/>
      </c>
      <c r="J2537" s="9" t="str">
        <f aca="false">IF($A2537="","",IF($H2537="NOT IN SCHEMATIC","",IF($F2537="","NO SCH DECAL",IF($D2537="","",IF(UPPER(TRIM($D2537))=UPPER(TRIM($F2537)),"OK","MISMATCH")))))</f>
        <v/>
      </c>
      <c r="K2537" s="16" t="str">
        <f aca="false">IF($A2537="","",SUMPRODUCT(--ISNUMBER(SEARCH(","&amp;TRIM($A2537)&amp;",",","&amp;SUBSTITUTE('1. Master BOM'!$D$2:$D$400," ","")&amp;","))))</f>
        <v/>
      </c>
      <c r="L2537" s="16" t="str">
        <f aca="false">IF($A2537="","",IF($K2537&lt;&gt;1,0,SUMPRODUCT(ISNUMBER(SEARCH(","&amp;TRIM($A2537)&amp;",",","&amp;SUBSTITUTE('1. Master BOM'!$D$2:$D$400," ","")&amp;","))*ROW('1. Master BOM'!$D$2:$D$400))))</f>
        <v/>
      </c>
      <c r="M2537" s="9" t="str">
        <f aca="false">IF($A2537="","",IF($K2537=0,"NOT IN BOM",IF($K2537&gt;1,"MULTIPLE BOM LINES","OK")))</f>
        <v/>
      </c>
      <c r="N2537" s="9" t="str">
        <f aca="false">IF($A2537="","",IF($L2537=0,"—",INDEX('1. Master BOM'!$A$1:$A$400,$L2537)))</f>
        <v/>
      </c>
      <c r="O2537" s="9" t="str">
        <f aca="false">IF($A2537="","",IF($L2537=0,"—",INDEX('1. Master BOM'!$B$1:$B$400,$L2537)))</f>
        <v/>
      </c>
      <c r="P2537" s="9" t="str">
        <f aca="false">IF($A2537="","",IF(OR($H2537="NOT IN SCHEMATIC",$O2537="—"),"",IF($G2537="","NO SCH PN",IF(UPPER(TRIM($G2537))=UPPER(TRIM($O2537)),"OK","MISMATCH"))))</f>
        <v/>
      </c>
      <c r="Q2537" s="9" t="str">
        <f aca="false">IF($A2537="","",IF($L2537=0,"—",INDEX('1. Master BOM'!$E$1:$E$400,$L2537)))</f>
        <v/>
      </c>
      <c r="R2537" s="9" t="str">
        <f aca="false">IF($A2537="","",IF($L2537=0,"—",IF(T(INDEX('1. Master BOM'!$F$1:$F$400,$L2537))="","(not set)",INDEX('1. Master BOM'!$F$1:$F$400,$L2537))))</f>
        <v/>
      </c>
      <c r="S2537" s="9" t="str">
        <f aca="false">IF($A2537="","",IF(OR($R2537="—",$R2537="(not set)",$D2537=""),"",IF(ISNUMBER(SEARCH(SUBSTITUTE(SUBSTITUTE(SUBSTITUTE($R2537,"-",""),"_","")," ",""),SUBSTITUTE(SUBSTITUTE(SUBSTITUTE($D2537,"-",""),"_","")," ",""))),"OK","CHECK")))</f>
        <v/>
      </c>
      <c r="T2537" s="9" t="str">
        <f aca="false">IF($A2537="","",IF(OR($H2537="NOT IN SCHEMATIC",$I2537="MISMATCH",$J2537="MISMATCH",$P2537="MISMATCH",$M2537&lt;&gt;"OK"),"REVIEW","OK"))</f>
        <v/>
      </c>
      <c r="U2537" s="14"/>
      <c r="V2537" s="14"/>
      <c r="W2537" s="17"/>
      <c r="X2537" s="14"/>
    </row>
    <row r="2538" customFormat="false" ht="15" hidden="false" customHeight="false" outlineLevel="0" collapsed="false">
      <c r="A2538" s="9" t="str">
        <f aca="false">IF('3. Layout Parts'!$A2538="","",TRIM('3. Layout Parts'!$A2538))</f>
        <v/>
      </c>
      <c r="B2538" s="9" t="str">
        <f aca="false">IF($A2538="","",'3. Layout Parts'!$D2538)</f>
        <v/>
      </c>
      <c r="C2538" s="9" t="str">
        <f aca="false">IF($A2538="","",'3. Layout Parts'!$B2538)</f>
        <v/>
      </c>
      <c r="D2538" s="9" t="str">
        <f aca="false">IF($A2538="","",'3. Layout Parts'!$C2538)</f>
        <v/>
      </c>
      <c r="E2538" s="9" t="str">
        <f aca="false">IF($A2538="","",IFERROR(INDEX('2. Schematic Parts'!$B$2:$B$3001,MATCH($A2538,'2. Schematic Parts'!$A$2:$A$3001,0)),"NOT FOUND"))</f>
        <v/>
      </c>
      <c r="F2538" s="9" t="str">
        <f aca="false">IF($A2538="","",IFERROR(INDEX('2. Schematic Parts'!$C$2:$C$3001,MATCH($A2538,'2. Schematic Parts'!$A$2:$A$3001,0))&amp;"","NOT FOUND"))</f>
        <v/>
      </c>
      <c r="G2538" s="9" t="str">
        <f aca="false">IF($A2538="","",IFERROR(INDEX('2. Schematic Parts'!$D$2:$D$3001,MATCH($A2538,'2. Schematic Parts'!$A$2:$A$3001,0))&amp;"","NOT FOUND"))</f>
        <v/>
      </c>
      <c r="H2538" s="9" t="str">
        <f aca="false">IF($A2538="","",IF(COUNTIF('2. Schematic Parts'!$A$2:$A$3001,$A2538)=0,"NOT IN SCHEMATIC","OK"))</f>
        <v/>
      </c>
      <c r="I2538" s="9" t="str">
        <f aca="false">IF($A2538="","",IF($H2538="NOT IN SCHEMATIC","",IF(UPPER(TRIM($C2538))=UPPER(TRIM($E2538)),"OK","MISMATCH")))</f>
        <v/>
      </c>
      <c r="J2538" s="9" t="str">
        <f aca="false">IF($A2538="","",IF($H2538="NOT IN SCHEMATIC","",IF($F2538="","NO SCH DECAL",IF($D2538="","",IF(UPPER(TRIM($D2538))=UPPER(TRIM($F2538)),"OK","MISMATCH")))))</f>
        <v/>
      </c>
      <c r="K2538" s="16" t="str">
        <f aca="false">IF($A2538="","",SUMPRODUCT(--ISNUMBER(SEARCH(","&amp;TRIM($A2538)&amp;",",","&amp;SUBSTITUTE('1. Master BOM'!$D$2:$D$400," ","")&amp;","))))</f>
        <v/>
      </c>
      <c r="L2538" s="16" t="str">
        <f aca="false">IF($A2538="","",IF($K2538&lt;&gt;1,0,SUMPRODUCT(ISNUMBER(SEARCH(","&amp;TRIM($A2538)&amp;",",","&amp;SUBSTITUTE('1. Master BOM'!$D$2:$D$400," ","")&amp;","))*ROW('1. Master BOM'!$D$2:$D$400))))</f>
        <v/>
      </c>
      <c r="M2538" s="9" t="str">
        <f aca="false">IF($A2538="","",IF($K2538=0,"NOT IN BOM",IF($K2538&gt;1,"MULTIPLE BOM LINES","OK")))</f>
        <v/>
      </c>
      <c r="N2538" s="9" t="str">
        <f aca="false">IF($A2538="","",IF($L2538=0,"—",INDEX('1. Master BOM'!$A$1:$A$400,$L2538)))</f>
        <v/>
      </c>
      <c r="O2538" s="9" t="str">
        <f aca="false">IF($A2538="","",IF($L2538=0,"—",INDEX('1. Master BOM'!$B$1:$B$400,$L2538)))</f>
        <v/>
      </c>
      <c r="P2538" s="9" t="str">
        <f aca="false">IF($A2538="","",IF(OR($H2538="NOT IN SCHEMATIC",$O2538="—"),"",IF($G2538="","NO SCH PN",IF(UPPER(TRIM($G2538))=UPPER(TRIM($O2538)),"OK","MISMATCH"))))</f>
        <v/>
      </c>
      <c r="Q2538" s="9" t="str">
        <f aca="false">IF($A2538="","",IF($L2538=0,"—",INDEX('1. Master BOM'!$E$1:$E$400,$L2538)))</f>
        <v/>
      </c>
      <c r="R2538" s="9" t="str">
        <f aca="false">IF($A2538="","",IF($L2538=0,"—",IF(T(INDEX('1. Master BOM'!$F$1:$F$400,$L2538))="","(not set)",INDEX('1. Master BOM'!$F$1:$F$400,$L2538))))</f>
        <v/>
      </c>
      <c r="S2538" s="9" t="str">
        <f aca="false">IF($A2538="","",IF(OR($R2538="—",$R2538="(not set)",$D2538=""),"",IF(ISNUMBER(SEARCH(SUBSTITUTE(SUBSTITUTE(SUBSTITUTE($R2538,"-",""),"_","")," ",""),SUBSTITUTE(SUBSTITUTE(SUBSTITUTE($D2538,"-",""),"_","")," ",""))),"OK","CHECK")))</f>
        <v/>
      </c>
      <c r="T2538" s="9" t="str">
        <f aca="false">IF($A2538="","",IF(OR($H2538="NOT IN SCHEMATIC",$I2538="MISMATCH",$J2538="MISMATCH",$P2538="MISMATCH",$M2538&lt;&gt;"OK"),"REVIEW","OK"))</f>
        <v/>
      </c>
      <c r="U2538" s="14"/>
      <c r="V2538" s="14"/>
      <c r="W2538" s="17"/>
      <c r="X2538" s="14"/>
    </row>
    <row r="2539" customFormat="false" ht="15" hidden="false" customHeight="false" outlineLevel="0" collapsed="false">
      <c r="A2539" s="9" t="str">
        <f aca="false">IF('3. Layout Parts'!$A2539="","",TRIM('3. Layout Parts'!$A2539))</f>
        <v/>
      </c>
      <c r="B2539" s="9" t="str">
        <f aca="false">IF($A2539="","",'3. Layout Parts'!$D2539)</f>
        <v/>
      </c>
      <c r="C2539" s="9" t="str">
        <f aca="false">IF($A2539="","",'3. Layout Parts'!$B2539)</f>
        <v/>
      </c>
      <c r="D2539" s="9" t="str">
        <f aca="false">IF($A2539="","",'3. Layout Parts'!$C2539)</f>
        <v/>
      </c>
      <c r="E2539" s="9" t="str">
        <f aca="false">IF($A2539="","",IFERROR(INDEX('2. Schematic Parts'!$B$2:$B$3001,MATCH($A2539,'2. Schematic Parts'!$A$2:$A$3001,0)),"NOT FOUND"))</f>
        <v/>
      </c>
      <c r="F2539" s="9" t="str">
        <f aca="false">IF($A2539="","",IFERROR(INDEX('2. Schematic Parts'!$C$2:$C$3001,MATCH($A2539,'2. Schematic Parts'!$A$2:$A$3001,0))&amp;"","NOT FOUND"))</f>
        <v/>
      </c>
      <c r="G2539" s="9" t="str">
        <f aca="false">IF($A2539="","",IFERROR(INDEX('2. Schematic Parts'!$D$2:$D$3001,MATCH($A2539,'2. Schematic Parts'!$A$2:$A$3001,0))&amp;"","NOT FOUND"))</f>
        <v/>
      </c>
      <c r="H2539" s="9" t="str">
        <f aca="false">IF($A2539="","",IF(COUNTIF('2. Schematic Parts'!$A$2:$A$3001,$A2539)=0,"NOT IN SCHEMATIC","OK"))</f>
        <v/>
      </c>
      <c r="I2539" s="9" t="str">
        <f aca="false">IF($A2539="","",IF($H2539="NOT IN SCHEMATIC","",IF(UPPER(TRIM($C2539))=UPPER(TRIM($E2539)),"OK","MISMATCH")))</f>
        <v/>
      </c>
      <c r="J2539" s="9" t="str">
        <f aca="false">IF($A2539="","",IF($H2539="NOT IN SCHEMATIC","",IF($F2539="","NO SCH DECAL",IF($D2539="","",IF(UPPER(TRIM($D2539))=UPPER(TRIM($F2539)),"OK","MISMATCH")))))</f>
        <v/>
      </c>
      <c r="K2539" s="16" t="str">
        <f aca="false">IF($A2539="","",SUMPRODUCT(--ISNUMBER(SEARCH(","&amp;TRIM($A2539)&amp;",",","&amp;SUBSTITUTE('1. Master BOM'!$D$2:$D$400," ","")&amp;","))))</f>
        <v/>
      </c>
      <c r="L2539" s="16" t="str">
        <f aca="false">IF($A2539="","",IF($K2539&lt;&gt;1,0,SUMPRODUCT(ISNUMBER(SEARCH(","&amp;TRIM($A2539)&amp;",",","&amp;SUBSTITUTE('1. Master BOM'!$D$2:$D$400," ","")&amp;","))*ROW('1. Master BOM'!$D$2:$D$400))))</f>
        <v/>
      </c>
      <c r="M2539" s="9" t="str">
        <f aca="false">IF($A2539="","",IF($K2539=0,"NOT IN BOM",IF($K2539&gt;1,"MULTIPLE BOM LINES","OK")))</f>
        <v/>
      </c>
      <c r="N2539" s="9" t="str">
        <f aca="false">IF($A2539="","",IF($L2539=0,"—",INDEX('1. Master BOM'!$A$1:$A$400,$L2539)))</f>
        <v/>
      </c>
      <c r="O2539" s="9" t="str">
        <f aca="false">IF($A2539="","",IF($L2539=0,"—",INDEX('1. Master BOM'!$B$1:$B$400,$L2539)))</f>
        <v/>
      </c>
      <c r="P2539" s="9" t="str">
        <f aca="false">IF($A2539="","",IF(OR($H2539="NOT IN SCHEMATIC",$O2539="—"),"",IF($G2539="","NO SCH PN",IF(UPPER(TRIM($G2539))=UPPER(TRIM($O2539)),"OK","MISMATCH"))))</f>
        <v/>
      </c>
      <c r="Q2539" s="9" t="str">
        <f aca="false">IF($A2539="","",IF($L2539=0,"—",INDEX('1. Master BOM'!$E$1:$E$400,$L2539)))</f>
        <v/>
      </c>
      <c r="R2539" s="9" t="str">
        <f aca="false">IF($A2539="","",IF($L2539=0,"—",IF(T(INDEX('1. Master BOM'!$F$1:$F$400,$L2539))="","(not set)",INDEX('1. Master BOM'!$F$1:$F$400,$L2539))))</f>
        <v/>
      </c>
      <c r="S2539" s="9" t="str">
        <f aca="false">IF($A2539="","",IF(OR($R2539="—",$R2539="(not set)",$D2539=""),"",IF(ISNUMBER(SEARCH(SUBSTITUTE(SUBSTITUTE(SUBSTITUTE($R2539,"-",""),"_","")," ",""),SUBSTITUTE(SUBSTITUTE(SUBSTITUTE($D2539,"-",""),"_","")," ",""))),"OK","CHECK")))</f>
        <v/>
      </c>
      <c r="T2539" s="9" t="str">
        <f aca="false">IF($A2539="","",IF(OR($H2539="NOT IN SCHEMATIC",$I2539="MISMATCH",$J2539="MISMATCH",$P2539="MISMATCH",$M2539&lt;&gt;"OK"),"REVIEW","OK"))</f>
        <v/>
      </c>
      <c r="U2539" s="14"/>
      <c r="V2539" s="14"/>
      <c r="W2539" s="17"/>
      <c r="X2539" s="14"/>
    </row>
    <row r="2540" customFormat="false" ht="15" hidden="false" customHeight="false" outlineLevel="0" collapsed="false">
      <c r="A2540" s="9" t="str">
        <f aca="false">IF('3. Layout Parts'!$A2540="","",TRIM('3. Layout Parts'!$A2540))</f>
        <v/>
      </c>
      <c r="B2540" s="9" t="str">
        <f aca="false">IF($A2540="","",'3. Layout Parts'!$D2540)</f>
        <v/>
      </c>
      <c r="C2540" s="9" t="str">
        <f aca="false">IF($A2540="","",'3. Layout Parts'!$B2540)</f>
        <v/>
      </c>
      <c r="D2540" s="9" t="str">
        <f aca="false">IF($A2540="","",'3. Layout Parts'!$C2540)</f>
        <v/>
      </c>
      <c r="E2540" s="9" t="str">
        <f aca="false">IF($A2540="","",IFERROR(INDEX('2. Schematic Parts'!$B$2:$B$3001,MATCH($A2540,'2. Schematic Parts'!$A$2:$A$3001,0)),"NOT FOUND"))</f>
        <v/>
      </c>
      <c r="F2540" s="9" t="str">
        <f aca="false">IF($A2540="","",IFERROR(INDEX('2. Schematic Parts'!$C$2:$C$3001,MATCH($A2540,'2. Schematic Parts'!$A$2:$A$3001,0))&amp;"","NOT FOUND"))</f>
        <v/>
      </c>
      <c r="G2540" s="9" t="str">
        <f aca="false">IF($A2540="","",IFERROR(INDEX('2. Schematic Parts'!$D$2:$D$3001,MATCH($A2540,'2. Schematic Parts'!$A$2:$A$3001,0))&amp;"","NOT FOUND"))</f>
        <v/>
      </c>
      <c r="H2540" s="9" t="str">
        <f aca="false">IF($A2540="","",IF(COUNTIF('2. Schematic Parts'!$A$2:$A$3001,$A2540)=0,"NOT IN SCHEMATIC","OK"))</f>
        <v/>
      </c>
      <c r="I2540" s="9" t="str">
        <f aca="false">IF($A2540="","",IF($H2540="NOT IN SCHEMATIC","",IF(UPPER(TRIM($C2540))=UPPER(TRIM($E2540)),"OK","MISMATCH")))</f>
        <v/>
      </c>
      <c r="J2540" s="9" t="str">
        <f aca="false">IF($A2540="","",IF($H2540="NOT IN SCHEMATIC","",IF($F2540="","NO SCH DECAL",IF($D2540="","",IF(UPPER(TRIM($D2540))=UPPER(TRIM($F2540)),"OK","MISMATCH")))))</f>
        <v/>
      </c>
      <c r="K2540" s="16" t="str">
        <f aca="false">IF($A2540="","",SUMPRODUCT(--ISNUMBER(SEARCH(","&amp;TRIM($A2540)&amp;",",","&amp;SUBSTITUTE('1. Master BOM'!$D$2:$D$400," ","")&amp;","))))</f>
        <v/>
      </c>
      <c r="L2540" s="16" t="str">
        <f aca="false">IF($A2540="","",IF($K2540&lt;&gt;1,0,SUMPRODUCT(ISNUMBER(SEARCH(","&amp;TRIM($A2540)&amp;",",","&amp;SUBSTITUTE('1. Master BOM'!$D$2:$D$400," ","")&amp;","))*ROW('1. Master BOM'!$D$2:$D$400))))</f>
        <v/>
      </c>
      <c r="M2540" s="9" t="str">
        <f aca="false">IF($A2540="","",IF($K2540=0,"NOT IN BOM",IF($K2540&gt;1,"MULTIPLE BOM LINES","OK")))</f>
        <v/>
      </c>
      <c r="N2540" s="9" t="str">
        <f aca="false">IF($A2540="","",IF($L2540=0,"—",INDEX('1. Master BOM'!$A$1:$A$400,$L2540)))</f>
        <v/>
      </c>
      <c r="O2540" s="9" t="str">
        <f aca="false">IF($A2540="","",IF($L2540=0,"—",INDEX('1. Master BOM'!$B$1:$B$400,$L2540)))</f>
        <v/>
      </c>
      <c r="P2540" s="9" t="str">
        <f aca="false">IF($A2540="","",IF(OR($H2540="NOT IN SCHEMATIC",$O2540="—"),"",IF($G2540="","NO SCH PN",IF(UPPER(TRIM($G2540))=UPPER(TRIM($O2540)),"OK","MISMATCH"))))</f>
        <v/>
      </c>
      <c r="Q2540" s="9" t="str">
        <f aca="false">IF($A2540="","",IF($L2540=0,"—",INDEX('1. Master BOM'!$E$1:$E$400,$L2540)))</f>
        <v/>
      </c>
      <c r="R2540" s="9" t="str">
        <f aca="false">IF($A2540="","",IF($L2540=0,"—",IF(T(INDEX('1. Master BOM'!$F$1:$F$400,$L2540))="","(not set)",INDEX('1. Master BOM'!$F$1:$F$400,$L2540))))</f>
        <v/>
      </c>
      <c r="S2540" s="9" t="str">
        <f aca="false">IF($A2540="","",IF(OR($R2540="—",$R2540="(not set)",$D2540=""),"",IF(ISNUMBER(SEARCH(SUBSTITUTE(SUBSTITUTE(SUBSTITUTE($R2540,"-",""),"_","")," ",""),SUBSTITUTE(SUBSTITUTE(SUBSTITUTE($D2540,"-",""),"_","")," ",""))),"OK","CHECK")))</f>
        <v/>
      </c>
      <c r="T2540" s="9" t="str">
        <f aca="false">IF($A2540="","",IF(OR($H2540="NOT IN SCHEMATIC",$I2540="MISMATCH",$J2540="MISMATCH",$P2540="MISMATCH",$M2540&lt;&gt;"OK"),"REVIEW","OK"))</f>
        <v/>
      </c>
      <c r="U2540" s="14"/>
      <c r="V2540" s="14"/>
      <c r="W2540" s="17"/>
      <c r="X2540" s="14"/>
    </row>
    <row r="2541" customFormat="false" ht="15" hidden="false" customHeight="false" outlineLevel="0" collapsed="false">
      <c r="A2541" s="9" t="str">
        <f aca="false">IF('3. Layout Parts'!$A2541="","",TRIM('3. Layout Parts'!$A2541))</f>
        <v/>
      </c>
      <c r="B2541" s="9" t="str">
        <f aca="false">IF($A2541="","",'3. Layout Parts'!$D2541)</f>
        <v/>
      </c>
      <c r="C2541" s="9" t="str">
        <f aca="false">IF($A2541="","",'3. Layout Parts'!$B2541)</f>
        <v/>
      </c>
      <c r="D2541" s="9" t="str">
        <f aca="false">IF($A2541="","",'3. Layout Parts'!$C2541)</f>
        <v/>
      </c>
      <c r="E2541" s="9" t="str">
        <f aca="false">IF($A2541="","",IFERROR(INDEX('2. Schematic Parts'!$B$2:$B$3001,MATCH($A2541,'2. Schematic Parts'!$A$2:$A$3001,0)),"NOT FOUND"))</f>
        <v/>
      </c>
      <c r="F2541" s="9" t="str">
        <f aca="false">IF($A2541="","",IFERROR(INDEX('2. Schematic Parts'!$C$2:$C$3001,MATCH($A2541,'2. Schematic Parts'!$A$2:$A$3001,0))&amp;"","NOT FOUND"))</f>
        <v/>
      </c>
      <c r="G2541" s="9" t="str">
        <f aca="false">IF($A2541="","",IFERROR(INDEX('2. Schematic Parts'!$D$2:$D$3001,MATCH($A2541,'2. Schematic Parts'!$A$2:$A$3001,0))&amp;"","NOT FOUND"))</f>
        <v/>
      </c>
      <c r="H2541" s="9" t="str">
        <f aca="false">IF($A2541="","",IF(COUNTIF('2. Schematic Parts'!$A$2:$A$3001,$A2541)=0,"NOT IN SCHEMATIC","OK"))</f>
        <v/>
      </c>
      <c r="I2541" s="9" t="str">
        <f aca="false">IF($A2541="","",IF($H2541="NOT IN SCHEMATIC","",IF(UPPER(TRIM($C2541))=UPPER(TRIM($E2541)),"OK","MISMATCH")))</f>
        <v/>
      </c>
      <c r="J2541" s="9" t="str">
        <f aca="false">IF($A2541="","",IF($H2541="NOT IN SCHEMATIC","",IF($F2541="","NO SCH DECAL",IF($D2541="","",IF(UPPER(TRIM($D2541))=UPPER(TRIM($F2541)),"OK","MISMATCH")))))</f>
        <v/>
      </c>
      <c r="K2541" s="16" t="str">
        <f aca="false">IF($A2541="","",SUMPRODUCT(--ISNUMBER(SEARCH(","&amp;TRIM($A2541)&amp;",",","&amp;SUBSTITUTE('1. Master BOM'!$D$2:$D$400," ","")&amp;","))))</f>
        <v/>
      </c>
      <c r="L2541" s="16" t="str">
        <f aca="false">IF($A2541="","",IF($K2541&lt;&gt;1,0,SUMPRODUCT(ISNUMBER(SEARCH(","&amp;TRIM($A2541)&amp;",",","&amp;SUBSTITUTE('1. Master BOM'!$D$2:$D$400," ","")&amp;","))*ROW('1. Master BOM'!$D$2:$D$400))))</f>
        <v/>
      </c>
      <c r="M2541" s="9" t="str">
        <f aca="false">IF($A2541="","",IF($K2541=0,"NOT IN BOM",IF($K2541&gt;1,"MULTIPLE BOM LINES","OK")))</f>
        <v/>
      </c>
      <c r="N2541" s="9" t="str">
        <f aca="false">IF($A2541="","",IF($L2541=0,"—",INDEX('1. Master BOM'!$A$1:$A$400,$L2541)))</f>
        <v/>
      </c>
      <c r="O2541" s="9" t="str">
        <f aca="false">IF($A2541="","",IF($L2541=0,"—",INDEX('1. Master BOM'!$B$1:$B$400,$L2541)))</f>
        <v/>
      </c>
      <c r="P2541" s="9" t="str">
        <f aca="false">IF($A2541="","",IF(OR($H2541="NOT IN SCHEMATIC",$O2541="—"),"",IF($G2541="","NO SCH PN",IF(UPPER(TRIM($G2541))=UPPER(TRIM($O2541)),"OK","MISMATCH"))))</f>
        <v/>
      </c>
      <c r="Q2541" s="9" t="str">
        <f aca="false">IF($A2541="","",IF($L2541=0,"—",INDEX('1. Master BOM'!$E$1:$E$400,$L2541)))</f>
        <v/>
      </c>
      <c r="R2541" s="9" t="str">
        <f aca="false">IF($A2541="","",IF($L2541=0,"—",IF(T(INDEX('1. Master BOM'!$F$1:$F$400,$L2541))="","(not set)",INDEX('1. Master BOM'!$F$1:$F$400,$L2541))))</f>
        <v/>
      </c>
      <c r="S2541" s="9" t="str">
        <f aca="false">IF($A2541="","",IF(OR($R2541="—",$R2541="(not set)",$D2541=""),"",IF(ISNUMBER(SEARCH(SUBSTITUTE(SUBSTITUTE(SUBSTITUTE($R2541,"-",""),"_","")," ",""),SUBSTITUTE(SUBSTITUTE(SUBSTITUTE($D2541,"-",""),"_","")," ",""))),"OK","CHECK")))</f>
        <v/>
      </c>
      <c r="T2541" s="9" t="str">
        <f aca="false">IF($A2541="","",IF(OR($H2541="NOT IN SCHEMATIC",$I2541="MISMATCH",$J2541="MISMATCH",$P2541="MISMATCH",$M2541&lt;&gt;"OK"),"REVIEW","OK"))</f>
        <v/>
      </c>
      <c r="U2541" s="14"/>
      <c r="V2541" s="14"/>
      <c r="W2541" s="17"/>
      <c r="X2541" s="14"/>
    </row>
    <row r="2542" customFormat="false" ht="15" hidden="false" customHeight="false" outlineLevel="0" collapsed="false">
      <c r="A2542" s="9" t="str">
        <f aca="false">IF('3. Layout Parts'!$A2542="","",TRIM('3. Layout Parts'!$A2542))</f>
        <v/>
      </c>
      <c r="B2542" s="9" t="str">
        <f aca="false">IF($A2542="","",'3. Layout Parts'!$D2542)</f>
        <v/>
      </c>
      <c r="C2542" s="9" t="str">
        <f aca="false">IF($A2542="","",'3. Layout Parts'!$B2542)</f>
        <v/>
      </c>
      <c r="D2542" s="9" t="str">
        <f aca="false">IF($A2542="","",'3. Layout Parts'!$C2542)</f>
        <v/>
      </c>
      <c r="E2542" s="9" t="str">
        <f aca="false">IF($A2542="","",IFERROR(INDEX('2. Schematic Parts'!$B$2:$B$3001,MATCH($A2542,'2. Schematic Parts'!$A$2:$A$3001,0)),"NOT FOUND"))</f>
        <v/>
      </c>
      <c r="F2542" s="9" t="str">
        <f aca="false">IF($A2542="","",IFERROR(INDEX('2. Schematic Parts'!$C$2:$C$3001,MATCH($A2542,'2. Schematic Parts'!$A$2:$A$3001,0))&amp;"","NOT FOUND"))</f>
        <v/>
      </c>
      <c r="G2542" s="9" t="str">
        <f aca="false">IF($A2542="","",IFERROR(INDEX('2. Schematic Parts'!$D$2:$D$3001,MATCH($A2542,'2. Schematic Parts'!$A$2:$A$3001,0))&amp;"","NOT FOUND"))</f>
        <v/>
      </c>
      <c r="H2542" s="9" t="str">
        <f aca="false">IF($A2542="","",IF(COUNTIF('2. Schematic Parts'!$A$2:$A$3001,$A2542)=0,"NOT IN SCHEMATIC","OK"))</f>
        <v/>
      </c>
      <c r="I2542" s="9" t="str">
        <f aca="false">IF($A2542="","",IF($H2542="NOT IN SCHEMATIC","",IF(UPPER(TRIM($C2542))=UPPER(TRIM($E2542)),"OK","MISMATCH")))</f>
        <v/>
      </c>
      <c r="J2542" s="9" t="str">
        <f aca="false">IF($A2542="","",IF($H2542="NOT IN SCHEMATIC","",IF($F2542="","NO SCH DECAL",IF($D2542="","",IF(UPPER(TRIM($D2542))=UPPER(TRIM($F2542)),"OK","MISMATCH")))))</f>
        <v/>
      </c>
      <c r="K2542" s="16" t="str">
        <f aca="false">IF($A2542="","",SUMPRODUCT(--ISNUMBER(SEARCH(","&amp;TRIM($A2542)&amp;",",","&amp;SUBSTITUTE('1. Master BOM'!$D$2:$D$400," ","")&amp;","))))</f>
        <v/>
      </c>
      <c r="L2542" s="16" t="str">
        <f aca="false">IF($A2542="","",IF($K2542&lt;&gt;1,0,SUMPRODUCT(ISNUMBER(SEARCH(","&amp;TRIM($A2542)&amp;",",","&amp;SUBSTITUTE('1. Master BOM'!$D$2:$D$400," ","")&amp;","))*ROW('1. Master BOM'!$D$2:$D$400))))</f>
        <v/>
      </c>
      <c r="M2542" s="9" t="str">
        <f aca="false">IF($A2542="","",IF($K2542=0,"NOT IN BOM",IF($K2542&gt;1,"MULTIPLE BOM LINES","OK")))</f>
        <v/>
      </c>
      <c r="N2542" s="9" t="str">
        <f aca="false">IF($A2542="","",IF($L2542=0,"—",INDEX('1. Master BOM'!$A$1:$A$400,$L2542)))</f>
        <v/>
      </c>
      <c r="O2542" s="9" t="str">
        <f aca="false">IF($A2542="","",IF($L2542=0,"—",INDEX('1. Master BOM'!$B$1:$B$400,$L2542)))</f>
        <v/>
      </c>
      <c r="P2542" s="9" t="str">
        <f aca="false">IF($A2542="","",IF(OR($H2542="NOT IN SCHEMATIC",$O2542="—"),"",IF($G2542="","NO SCH PN",IF(UPPER(TRIM($G2542))=UPPER(TRIM($O2542)),"OK","MISMATCH"))))</f>
        <v/>
      </c>
      <c r="Q2542" s="9" t="str">
        <f aca="false">IF($A2542="","",IF($L2542=0,"—",INDEX('1. Master BOM'!$E$1:$E$400,$L2542)))</f>
        <v/>
      </c>
      <c r="R2542" s="9" t="str">
        <f aca="false">IF($A2542="","",IF($L2542=0,"—",IF(T(INDEX('1. Master BOM'!$F$1:$F$400,$L2542))="","(not set)",INDEX('1. Master BOM'!$F$1:$F$400,$L2542))))</f>
        <v/>
      </c>
      <c r="S2542" s="9" t="str">
        <f aca="false">IF($A2542="","",IF(OR($R2542="—",$R2542="(not set)",$D2542=""),"",IF(ISNUMBER(SEARCH(SUBSTITUTE(SUBSTITUTE(SUBSTITUTE($R2542,"-",""),"_","")," ",""),SUBSTITUTE(SUBSTITUTE(SUBSTITUTE($D2542,"-",""),"_","")," ",""))),"OK","CHECK")))</f>
        <v/>
      </c>
      <c r="T2542" s="9" t="str">
        <f aca="false">IF($A2542="","",IF(OR($H2542="NOT IN SCHEMATIC",$I2542="MISMATCH",$J2542="MISMATCH",$P2542="MISMATCH",$M2542&lt;&gt;"OK"),"REVIEW","OK"))</f>
        <v/>
      </c>
      <c r="U2542" s="14"/>
      <c r="V2542" s="14"/>
      <c r="W2542" s="17"/>
      <c r="X2542" s="14"/>
    </row>
    <row r="2543" customFormat="false" ht="15" hidden="false" customHeight="false" outlineLevel="0" collapsed="false">
      <c r="A2543" s="9" t="str">
        <f aca="false">IF('3. Layout Parts'!$A2543="","",TRIM('3. Layout Parts'!$A2543))</f>
        <v/>
      </c>
      <c r="B2543" s="9" t="str">
        <f aca="false">IF($A2543="","",'3. Layout Parts'!$D2543)</f>
        <v/>
      </c>
      <c r="C2543" s="9" t="str">
        <f aca="false">IF($A2543="","",'3. Layout Parts'!$B2543)</f>
        <v/>
      </c>
      <c r="D2543" s="9" t="str">
        <f aca="false">IF($A2543="","",'3. Layout Parts'!$C2543)</f>
        <v/>
      </c>
      <c r="E2543" s="9" t="str">
        <f aca="false">IF($A2543="","",IFERROR(INDEX('2. Schematic Parts'!$B$2:$B$3001,MATCH($A2543,'2. Schematic Parts'!$A$2:$A$3001,0)),"NOT FOUND"))</f>
        <v/>
      </c>
      <c r="F2543" s="9" t="str">
        <f aca="false">IF($A2543="","",IFERROR(INDEX('2. Schematic Parts'!$C$2:$C$3001,MATCH($A2543,'2. Schematic Parts'!$A$2:$A$3001,0))&amp;"","NOT FOUND"))</f>
        <v/>
      </c>
      <c r="G2543" s="9" t="str">
        <f aca="false">IF($A2543="","",IFERROR(INDEX('2. Schematic Parts'!$D$2:$D$3001,MATCH($A2543,'2. Schematic Parts'!$A$2:$A$3001,0))&amp;"","NOT FOUND"))</f>
        <v/>
      </c>
      <c r="H2543" s="9" t="str">
        <f aca="false">IF($A2543="","",IF(COUNTIF('2. Schematic Parts'!$A$2:$A$3001,$A2543)=0,"NOT IN SCHEMATIC","OK"))</f>
        <v/>
      </c>
      <c r="I2543" s="9" t="str">
        <f aca="false">IF($A2543="","",IF($H2543="NOT IN SCHEMATIC","",IF(UPPER(TRIM($C2543))=UPPER(TRIM($E2543)),"OK","MISMATCH")))</f>
        <v/>
      </c>
      <c r="J2543" s="9" t="str">
        <f aca="false">IF($A2543="","",IF($H2543="NOT IN SCHEMATIC","",IF($F2543="","NO SCH DECAL",IF($D2543="","",IF(UPPER(TRIM($D2543))=UPPER(TRIM($F2543)),"OK","MISMATCH")))))</f>
        <v/>
      </c>
      <c r="K2543" s="16" t="str">
        <f aca="false">IF($A2543="","",SUMPRODUCT(--ISNUMBER(SEARCH(","&amp;TRIM($A2543)&amp;",",","&amp;SUBSTITUTE('1. Master BOM'!$D$2:$D$400," ","")&amp;","))))</f>
        <v/>
      </c>
      <c r="L2543" s="16" t="str">
        <f aca="false">IF($A2543="","",IF($K2543&lt;&gt;1,0,SUMPRODUCT(ISNUMBER(SEARCH(","&amp;TRIM($A2543)&amp;",",","&amp;SUBSTITUTE('1. Master BOM'!$D$2:$D$400," ","")&amp;","))*ROW('1. Master BOM'!$D$2:$D$400))))</f>
        <v/>
      </c>
      <c r="M2543" s="9" t="str">
        <f aca="false">IF($A2543="","",IF($K2543=0,"NOT IN BOM",IF($K2543&gt;1,"MULTIPLE BOM LINES","OK")))</f>
        <v/>
      </c>
      <c r="N2543" s="9" t="str">
        <f aca="false">IF($A2543="","",IF($L2543=0,"—",INDEX('1. Master BOM'!$A$1:$A$400,$L2543)))</f>
        <v/>
      </c>
      <c r="O2543" s="9" t="str">
        <f aca="false">IF($A2543="","",IF($L2543=0,"—",INDEX('1. Master BOM'!$B$1:$B$400,$L2543)))</f>
        <v/>
      </c>
      <c r="P2543" s="9" t="str">
        <f aca="false">IF($A2543="","",IF(OR($H2543="NOT IN SCHEMATIC",$O2543="—"),"",IF($G2543="","NO SCH PN",IF(UPPER(TRIM($G2543))=UPPER(TRIM($O2543)),"OK","MISMATCH"))))</f>
        <v/>
      </c>
      <c r="Q2543" s="9" t="str">
        <f aca="false">IF($A2543="","",IF($L2543=0,"—",INDEX('1. Master BOM'!$E$1:$E$400,$L2543)))</f>
        <v/>
      </c>
      <c r="R2543" s="9" t="str">
        <f aca="false">IF($A2543="","",IF($L2543=0,"—",IF(T(INDEX('1. Master BOM'!$F$1:$F$400,$L2543))="","(not set)",INDEX('1. Master BOM'!$F$1:$F$400,$L2543))))</f>
        <v/>
      </c>
      <c r="S2543" s="9" t="str">
        <f aca="false">IF($A2543="","",IF(OR($R2543="—",$R2543="(not set)",$D2543=""),"",IF(ISNUMBER(SEARCH(SUBSTITUTE(SUBSTITUTE(SUBSTITUTE($R2543,"-",""),"_","")," ",""),SUBSTITUTE(SUBSTITUTE(SUBSTITUTE($D2543,"-",""),"_","")," ",""))),"OK","CHECK")))</f>
        <v/>
      </c>
      <c r="T2543" s="9" t="str">
        <f aca="false">IF($A2543="","",IF(OR($H2543="NOT IN SCHEMATIC",$I2543="MISMATCH",$J2543="MISMATCH",$P2543="MISMATCH",$M2543&lt;&gt;"OK"),"REVIEW","OK"))</f>
        <v/>
      </c>
      <c r="U2543" s="14"/>
      <c r="V2543" s="14"/>
      <c r="W2543" s="17"/>
      <c r="X2543" s="14"/>
    </row>
    <row r="2544" customFormat="false" ht="15" hidden="false" customHeight="false" outlineLevel="0" collapsed="false">
      <c r="A2544" s="9" t="str">
        <f aca="false">IF('3. Layout Parts'!$A2544="","",TRIM('3. Layout Parts'!$A2544))</f>
        <v/>
      </c>
      <c r="B2544" s="9" t="str">
        <f aca="false">IF($A2544="","",'3. Layout Parts'!$D2544)</f>
        <v/>
      </c>
      <c r="C2544" s="9" t="str">
        <f aca="false">IF($A2544="","",'3. Layout Parts'!$B2544)</f>
        <v/>
      </c>
      <c r="D2544" s="9" t="str">
        <f aca="false">IF($A2544="","",'3. Layout Parts'!$C2544)</f>
        <v/>
      </c>
      <c r="E2544" s="9" t="str">
        <f aca="false">IF($A2544="","",IFERROR(INDEX('2. Schematic Parts'!$B$2:$B$3001,MATCH($A2544,'2. Schematic Parts'!$A$2:$A$3001,0)),"NOT FOUND"))</f>
        <v/>
      </c>
      <c r="F2544" s="9" t="str">
        <f aca="false">IF($A2544="","",IFERROR(INDEX('2. Schematic Parts'!$C$2:$C$3001,MATCH($A2544,'2. Schematic Parts'!$A$2:$A$3001,0))&amp;"","NOT FOUND"))</f>
        <v/>
      </c>
      <c r="G2544" s="9" t="str">
        <f aca="false">IF($A2544="","",IFERROR(INDEX('2. Schematic Parts'!$D$2:$D$3001,MATCH($A2544,'2. Schematic Parts'!$A$2:$A$3001,0))&amp;"","NOT FOUND"))</f>
        <v/>
      </c>
      <c r="H2544" s="9" t="str">
        <f aca="false">IF($A2544="","",IF(COUNTIF('2. Schematic Parts'!$A$2:$A$3001,$A2544)=0,"NOT IN SCHEMATIC","OK"))</f>
        <v/>
      </c>
      <c r="I2544" s="9" t="str">
        <f aca="false">IF($A2544="","",IF($H2544="NOT IN SCHEMATIC","",IF(UPPER(TRIM($C2544))=UPPER(TRIM($E2544)),"OK","MISMATCH")))</f>
        <v/>
      </c>
      <c r="J2544" s="9" t="str">
        <f aca="false">IF($A2544="","",IF($H2544="NOT IN SCHEMATIC","",IF($F2544="","NO SCH DECAL",IF($D2544="","",IF(UPPER(TRIM($D2544))=UPPER(TRIM($F2544)),"OK","MISMATCH")))))</f>
        <v/>
      </c>
      <c r="K2544" s="16" t="str">
        <f aca="false">IF($A2544="","",SUMPRODUCT(--ISNUMBER(SEARCH(","&amp;TRIM($A2544)&amp;",",","&amp;SUBSTITUTE('1. Master BOM'!$D$2:$D$400," ","")&amp;","))))</f>
        <v/>
      </c>
      <c r="L2544" s="16" t="str">
        <f aca="false">IF($A2544="","",IF($K2544&lt;&gt;1,0,SUMPRODUCT(ISNUMBER(SEARCH(","&amp;TRIM($A2544)&amp;",",","&amp;SUBSTITUTE('1. Master BOM'!$D$2:$D$400," ","")&amp;","))*ROW('1. Master BOM'!$D$2:$D$400))))</f>
        <v/>
      </c>
      <c r="M2544" s="9" t="str">
        <f aca="false">IF($A2544="","",IF($K2544=0,"NOT IN BOM",IF($K2544&gt;1,"MULTIPLE BOM LINES","OK")))</f>
        <v/>
      </c>
      <c r="N2544" s="9" t="str">
        <f aca="false">IF($A2544="","",IF($L2544=0,"—",INDEX('1. Master BOM'!$A$1:$A$400,$L2544)))</f>
        <v/>
      </c>
      <c r="O2544" s="9" t="str">
        <f aca="false">IF($A2544="","",IF($L2544=0,"—",INDEX('1. Master BOM'!$B$1:$B$400,$L2544)))</f>
        <v/>
      </c>
      <c r="P2544" s="9" t="str">
        <f aca="false">IF($A2544="","",IF(OR($H2544="NOT IN SCHEMATIC",$O2544="—"),"",IF($G2544="","NO SCH PN",IF(UPPER(TRIM($G2544))=UPPER(TRIM($O2544)),"OK","MISMATCH"))))</f>
        <v/>
      </c>
      <c r="Q2544" s="9" t="str">
        <f aca="false">IF($A2544="","",IF($L2544=0,"—",INDEX('1. Master BOM'!$E$1:$E$400,$L2544)))</f>
        <v/>
      </c>
      <c r="R2544" s="9" t="str">
        <f aca="false">IF($A2544="","",IF($L2544=0,"—",IF(T(INDEX('1. Master BOM'!$F$1:$F$400,$L2544))="","(not set)",INDEX('1. Master BOM'!$F$1:$F$400,$L2544))))</f>
        <v/>
      </c>
      <c r="S2544" s="9" t="str">
        <f aca="false">IF($A2544="","",IF(OR($R2544="—",$R2544="(not set)",$D2544=""),"",IF(ISNUMBER(SEARCH(SUBSTITUTE(SUBSTITUTE(SUBSTITUTE($R2544,"-",""),"_","")," ",""),SUBSTITUTE(SUBSTITUTE(SUBSTITUTE($D2544,"-",""),"_","")," ",""))),"OK","CHECK")))</f>
        <v/>
      </c>
      <c r="T2544" s="9" t="str">
        <f aca="false">IF($A2544="","",IF(OR($H2544="NOT IN SCHEMATIC",$I2544="MISMATCH",$J2544="MISMATCH",$P2544="MISMATCH",$M2544&lt;&gt;"OK"),"REVIEW","OK"))</f>
        <v/>
      </c>
      <c r="U2544" s="14"/>
      <c r="V2544" s="14"/>
      <c r="W2544" s="17"/>
      <c r="X2544" s="14"/>
    </row>
    <row r="2545" customFormat="false" ht="15" hidden="false" customHeight="false" outlineLevel="0" collapsed="false">
      <c r="A2545" s="9" t="str">
        <f aca="false">IF('3. Layout Parts'!$A2545="","",TRIM('3. Layout Parts'!$A2545))</f>
        <v/>
      </c>
      <c r="B2545" s="9" t="str">
        <f aca="false">IF($A2545="","",'3. Layout Parts'!$D2545)</f>
        <v/>
      </c>
      <c r="C2545" s="9" t="str">
        <f aca="false">IF($A2545="","",'3. Layout Parts'!$B2545)</f>
        <v/>
      </c>
      <c r="D2545" s="9" t="str">
        <f aca="false">IF($A2545="","",'3. Layout Parts'!$C2545)</f>
        <v/>
      </c>
      <c r="E2545" s="9" t="str">
        <f aca="false">IF($A2545="","",IFERROR(INDEX('2. Schematic Parts'!$B$2:$B$3001,MATCH($A2545,'2. Schematic Parts'!$A$2:$A$3001,0)),"NOT FOUND"))</f>
        <v/>
      </c>
      <c r="F2545" s="9" t="str">
        <f aca="false">IF($A2545="","",IFERROR(INDEX('2. Schematic Parts'!$C$2:$C$3001,MATCH($A2545,'2. Schematic Parts'!$A$2:$A$3001,0))&amp;"","NOT FOUND"))</f>
        <v/>
      </c>
      <c r="G2545" s="9" t="str">
        <f aca="false">IF($A2545="","",IFERROR(INDEX('2. Schematic Parts'!$D$2:$D$3001,MATCH($A2545,'2. Schematic Parts'!$A$2:$A$3001,0))&amp;"","NOT FOUND"))</f>
        <v/>
      </c>
      <c r="H2545" s="9" t="str">
        <f aca="false">IF($A2545="","",IF(COUNTIF('2. Schematic Parts'!$A$2:$A$3001,$A2545)=0,"NOT IN SCHEMATIC","OK"))</f>
        <v/>
      </c>
      <c r="I2545" s="9" t="str">
        <f aca="false">IF($A2545="","",IF($H2545="NOT IN SCHEMATIC","",IF(UPPER(TRIM($C2545))=UPPER(TRIM($E2545)),"OK","MISMATCH")))</f>
        <v/>
      </c>
      <c r="J2545" s="9" t="str">
        <f aca="false">IF($A2545="","",IF($H2545="NOT IN SCHEMATIC","",IF($F2545="","NO SCH DECAL",IF($D2545="","",IF(UPPER(TRIM($D2545))=UPPER(TRIM($F2545)),"OK","MISMATCH")))))</f>
        <v/>
      </c>
      <c r="K2545" s="16" t="str">
        <f aca="false">IF($A2545="","",SUMPRODUCT(--ISNUMBER(SEARCH(","&amp;TRIM($A2545)&amp;",",","&amp;SUBSTITUTE('1. Master BOM'!$D$2:$D$400," ","")&amp;","))))</f>
        <v/>
      </c>
      <c r="L2545" s="16" t="str">
        <f aca="false">IF($A2545="","",IF($K2545&lt;&gt;1,0,SUMPRODUCT(ISNUMBER(SEARCH(","&amp;TRIM($A2545)&amp;",",","&amp;SUBSTITUTE('1. Master BOM'!$D$2:$D$400," ","")&amp;","))*ROW('1. Master BOM'!$D$2:$D$400))))</f>
        <v/>
      </c>
      <c r="M2545" s="9" t="str">
        <f aca="false">IF($A2545="","",IF($K2545=0,"NOT IN BOM",IF($K2545&gt;1,"MULTIPLE BOM LINES","OK")))</f>
        <v/>
      </c>
      <c r="N2545" s="9" t="str">
        <f aca="false">IF($A2545="","",IF($L2545=0,"—",INDEX('1. Master BOM'!$A$1:$A$400,$L2545)))</f>
        <v/>
      </c>
      <c r="O2545" s="9" t="str">
        <f aca="false">IF($A2545="","",IF($L2545=0,"—",INDEX('1. Master BOM'!$B$1:$B$400,$L2545)))</f>
        <v/>
      </c>
      <c r="P2545" s="9" t="str">
        <f aca="false">IF($A2545="","",IF(OR($H2545="NOT IN SCHEMATIC",$O2545="—"),"",IF($G2545="","NO SCH PN",IF(UPPER(TRIM($G2545))=UPPER(TRIM($O2545)),"OK","MISMATCH"))))</f>
        <v/>
      </c>
      <c r="Q2545" s="9" t="str">
        <f aca="false">IF($A2545="","",IF($L2545=0,"—",INDEX('1. Master BOM'!$E$1:$E$400,$L2545)))</f>
        <v/>
      </c>
      <c r="R2545" s="9" t="str">
        <f aca="false">IF($A2545="","",IF($L2545=0,"—",IF(T(INDEX('1. Master BOM'!$F$1:$F$400,$L2545))="","(not set)",INDEX('1. Master BOM'!$F$1:$F$400,$L2545))))</f>
        <v/>
      </c>
      <c r="S2545" s="9" t="str">
        <f aca="false">IF($A2545="","",IF(OR($R2545="—",$R2545="(not set)",$D2545=""),"",IF(ISNUMBER(SEARCH(SUBSTITUTE(SUBSTITUTE(SUBSTITUTE($R2545,"-",""),"_","")," ",""),SUBSTITUTE(SUBSTITUTE(SUBSTITUTE($D2545,"-",""),"_","")," ",""))),"OK","CHECK")))</f>
        <v/>
      </c>
      <c r="T2545" s="9" t="str">
        <f aca="false">IF($A2545="","",IF(OR($H2545="NOT IN SCHEMATIC",$I2545="MISMATCH",$J2545="MISMATCH",$P2545="MISMATCH",$M2545&lt;&gt;"OK"),"REVIEW","OK"))</f>
        <v/>
      </c>
      <c r="U2545" s="14"/>
      <c r="V2545" s="14"/>
      <c r="W2545" s="17"/>
      <c r="X2545" s="14"/>
    </row>
    <row r="2546" customFormat="false" ht="15" hidden="false" customHeight="false" outlineLevel="0" collapsed="false">
      <c r="A2546" s="9" t="str">
        <f aca="false">IF('3. Layout Parts'!$A2546="","",TRIM('3. Layout Parts'!$A2546))</f>
        <v/>
      </c>
      <c r="B2546" s="9" t="str">
        <f aca="false">IF($A2546="","",'3. Layout Parts'!$D2546)</f>
        <v/>
      </c>
      <c r="C2546" s="9" t="str">
        <f aca="false">IF($A2546="","",'3. Layout Parts'!$B2546)</f>
        <v/>
      </c>
      <c r="D2546" s="9" t="str">
        <f aca="false">IF($A2546="","",'3. Layout Parts'!$C2546)</f>
        <v/>
      </c>
      <c r="E2546" s="9" t="str">
        <f aca="false">IF($A2546="","",IFERROR(INDEX('2. Schematic Parts'!$B$2:$B$3001,MATCH($A2546,'2. Schematic Parts'!$A$2:$A$3001,0)),"NOT FOUND"))</f>
        <v/>
      </c>
      <c r="F2546" s="9" t="str">
        <f aca="false">IF($A2546="","",IFERROR(INDEX('2. Schematic Parts'!$C$2:$C$3001,MATCH($A2546,'2. Schematic Parts'!$A$2:$A$3001,0))&amp;"","NOT FOUND"))</f>
        <v/>
      </c>
      <c r="G2546" s="9" t="str">
        <f aca="false">IF($A2546="","",IFERROR(INDEX('2. Schematic Parts'!$D$2:$D$3001,MATCH($A2546,'2. Schematic Parts'!$A$2:$A$3001,0))&amp;"","NOT FOUND"))</f>
        <v/>
      </c>
      <c r="H2546" s="9" t="str">
        <f aca="false">IF($A2546="","",IF(COUNTIF('2. Schematic Parts'!$A$2:$A$3001,$A2546)=0,"NOT IN SCHEMATIC","OK"))</f>
        <v/>
      </c>
      <c r="I2546" s="9" t="str">
        <f aca="false">IF($A2546="","",IF($H2546="NOT IN SCHEMATIC","",IF(UPPER(TRIM($C2546))=UPPER(TRIM($E2546)),"OK","MISMATCH")))</f>
        <v/>
      </c>
      <c r="J2546" s="9" t="str">
        <f aca="false">IF($A2546="","",IF($H2546="NOT IN SCHEMATIC","",IF($F2546="","NO SCH DECAL",IF($D2546="","",IF(UPPER(TRIM($D2546))=UPPER(TRIM($F2546)),"OK","MISMATCH")))))</f>
        <v/>
      </c>
      <c r="K2546" s="16" t="str">
        <f aca="false">IF($A2546="","",SUMPRODUCT(--ISNUMBER(SEARCH(","&amp;TRIM($A2546)&amp;",",","&amp;SUBSTITUTE('1. Master BOM'!$D$2:$D$400," ","")&amp;","))))</f>
        <v/>
      </c>
      <c r="L2546" s="16" t="str">
        <f aca="false">IF($A2546="","",IF($K2546&lt;&gt;1,0,SUMPRODUCT(ISNUMBER(SEARCH(","&amp;TRIM($A2546)&amp;",",","&amp;SUBSTITUTE('1. Master BOM'!$D$2:$D$400," ","")&amp;","))*ROW('1. Master BOM'!$D$2:$D$400))))</f>
        <v/>
      </c>
      <c r="M2546" s="9" t="str">
        <f aca="false">IF($A2546="","",IF($K2546=0,"NOT IN BOM",IF($K2546&gt;1,"MULTIPLE BOM LINES","OK")))</f>
        <v/>
      </c>
      <c r="N2546" s="9" t="str">
        <f aca="false">IF($A2546="","",IF($L2546=0,"—",INDEX('1. Master BOM'!$A$1:$A$400,$L2546)))</f>
        <v/>
      </c>
      <c r="O2546" s="9" t="str">
        <f aca="false">IF($A2546="","",IF($L2546=0,"—",INDEX('1. Master BOM'!$B$1:$B$400,$L2546)))</f>
        <v/>
      </c>
      <c r="P2546" s="9" t="str">
        <f aca="false">IF($A2546="","",IF(OR($H2546="NOT IN SCHEMATIC",$O2546="—"),"",IF($G2546="","NO SCH PN",IF(UPPER(TRIM($G2546))=UPPER(TRIM($O2546)),"OK","MISMATCH"))))</f>
        <v/>
      </c>
      <c r="Q2546" s="9" t="str">
        <f aca="false">IF($A2546="","",IF($L2546=0,"—",INDEX('1. Master BOM'!$E$1:$E$400,$L2546)))</f>
        <v/>
      </c>
      <c r="R2546" s="9" t="str">
        <f aca="false">IF($A2546="","",IF($L2546=0,"—",IF(T(INDEX('1. Master BOM'!$F$1:$F$400,$L2546))="","(not set)",INDEX('1. Master BOM'!$F$1:$F$400,$L2546))))</f>
        <v/>
      </c>
      <c r="S2546" s="9" t="str">
        <f aca="false">IF($A2546="","",IF(OR($R2546="—",$R2546="(not set)",$D2546=""),"",IF(ISNUMBER(SEARCH(SUBSTITUTE(SUBSTITUTE(SUBSTITUTE($R2546,"-",""),"_","")," ",""),SUBSTITUTE(SUBSTITUTE(SUBSTITUTE($D2546,"-",""),"_","")," ",""))),"OK","CHECK")))</f>
        <v/>
      </c>
      <c r="T2546" s="9" t="str">
        <f aca="false">IF($A2546="","",IF(OR($H2546="NOT IN SCHEMATIC",$I2546="MISMATCH",$J2546="MISMATCH",$P2546="MISMATCH",$M2546&lt;&gt;"OK"),"REVIEW","OK"))</f>
        <v/>
      </c>
      <c r="U2546" s="14"/>
      <c r="V2546" s="14"/>
      <c r="W2546" s="17"/>
      <c r="X2546" s="14"/>
    </row>
    <row r="2547" customFormat="false" ht="15" hidden="false" customHeight="false" outlineLevel="0" collapsed="false">
      <c r="A2547" s="9" t="str">
        <f aca="false">IF('3. Layout Parts'!$A2547="","",TRIM('3. Layout Parts'!$A2547))</f>
        <v/>
      </c>
      <c r="B2547" s="9" t="str">
        <f aca="false">IF($A2547="","",'3. Layout Parts'!$D2547)</f>
        <v/>
      </c>
      <c r="C2547" s="9" t="str">
        <f aca="false">IF($A2547="","",'3. Layout Parts'!$B2547)</f>
        <v/>
      </c>
      <c r="D2547" s="9" t="str">
        <f aca="false">IF($A2547="","",'3. Layout Parts'!$C2547)</f>
        <v/>
      </c>
      <c r="E2547" s="9" t="str">
        <f aca="false">IF($A2547="","",IFERROR(INDEX('2. Schematic Parts'!$B$2:$B$3001,MATCH($A2547,'2. Schematic Parts'!$A$2:$A$3001,0)),"NOT FOUND"))</f>
        <v/>
      </c>
      <c r="F2547" s="9" t="str">
        <f aca="false">IF($A2547="","",IFERROR(INDEX('2. Schematic Parts'!$C$2:$C$3001,MATCH($A2547,'2. Schematic Parts'!$A$2:$A$3001,0))&amp;"","NOT FOUND"))</f>
        <v/>
      </c>
      <c r="G2547" s="9" t="str">
        <f aca="false">IF($A2547="","",IFERROR(INDEX('2. Schematic Parts'!$D$2:$D$3001,MATCH($A2547,'2. Schematic Parts'!$A$2:$A$3001,0))&amp;"","NOT FOUND"))</f>
        <v/>
      </c>
      <c r="H2547" s="9" t="str">
        <f aca="false">IF($A2547="","",IF(COUNTIF('2. Schematic Parts'!$A$2:$A$3001,$A2547)=0,"NOT IN SCHEMATIC","OK"))</f>
        <v/>
      </c>
      <c r="I2547" s="9" t="str">
        <f aca="false">IF($A2547="","",IF($H2547="NOT IN SCHEMATIC","",IF(UPPER(TRIM($C2547))=UPPER(TRIM($E2547)),"OK","MISMATCH")))</f>
        <v/>
      </c>
      <c r="J2547" s="9" t="str">
        <f aca="false">IF($A2547="","",IF($H2547="NOT IN SCHEMATIC","",IF($F2547="","NO SCH DECAL",IF($D2547="","",IF(UPPER(TRIM($D2547))=UPPER(TRIM($F2547)),"OK","MISMATCH")))))</f>
        <v/>
      </c>
      <c r="K2547" s="16" t="str">
        <f aca="false">IF($A2547="","",SUMPRODUCT(--ISNUMBER(SEARCH(","&amp;TRIM($A2547)&amp;",",","&amp;SUBSTITUTE('1. Master BOM'!$D$2:$D$400," ","")&amp;","))))</f>
        <v/>
      </c>
      <c r="L2547" s="16" t="str">
        <f aca="false">IF($A2547="","",IF($K2547&lt;&gt;1,0,SUMPRODUCT(ISNUMBER(SEARCH(","&amp;TRIM($A2547)&amp;",",","&amp;SUBSTITUTE('1. Master BOM'!$D$2:$D$400," ","")&amp;","))*ROW('1. Master BOM'!$D$2:$D$400))))</f>
        <v/>
      </c>
      <c r="M2547" s="9" t="str">
        <f aca="false">IF($A2547="","",IF($K2547=0,"NOT IN BOM",IF($K2547&gt;1,"MULTIPLE BOM LINES","OK")))</f>
        <v/>
      </c>
      <c r="N2547" s="9" t="str">
        <f aca="false">IF($A2547="","",IF($L2547=0,"—",INDEX('1. Master BOM'!$A$1:$A$400,$L2547)))</f>
        <v/>
      </c>
      <c r="O2547" s="9" t="str">
        <f aca="false">IF($A2547="","",IF($L2547=0,"—",INDEX('1. Master BOM'!$B$1:$B$400,$L2547)))</f>
        <v/>
      </c>
      <c r="P2547" s="9" t="str">
        <f aca="false">IF($A2547="","",IF(OR($H2547="NOT IN SCHEMATIC",$O2547="—"),"",IF($G2547="","NO SCH PN",IF(UPPER(TRIM($G2547))=UPPER(TRIM($O2547)),"OK","MISMATCH"))))</f>
        <v/>
      </c>
      <c r="Q2547" s="9" t="str">
        <f aca="false">IF($A2547="","",IF($L2547=0,"—",INDEX('1. Master BOM'!$E$1:$E$400,$L2547)))</f>
        <v/>
      </c>
      <c r="R2547" s="9" t="str">
        <f aca="false">IF($A2547="","",IF($L2547=0,"—",IF(T(INDEX('1. Master BOM'!$F$1:$F$400,$L2547))="","(not set)",INDEX('1. Master BOM'!$F$1:$F$400,$L2547))))</f>
        <v/>
      </c>
      <c r="S2547" s="9" t="str">
        <f aca="false">IF($A2547="","",IF(OR($R2547="—",$R2547="(not set)",$D2547=""),"",IF(ISNUMBER(SEARCH(SUBSTITUTE(SUBSTITUTE(SUBSTITUTE($R2547,"-",""),"_","")," ",""),SUBSTITUTE(SUBSTITUTE(SUBSTITUTE($D2547,"-",""),"_","")," ",""))),"OK","CHECK")))</f>
        <v/>
      </c>
      <c r="T2547" s="9" t="str">
        <f aca="false">IF($A2547="","",IF(OR($H2547="NOT IN SCHEMATIC",$I2547="MISMATCH",$J2547="MISMATCH",$P2547="MISMATCH",$M2547&lt;&gt;"OK"),"REVIEW","OK"))</f>
        <v/>
      </c>
      <c r="U2547" s="14"/>
      <c r="V2547" s="14"/>
      <c r="W2547" s="17"/>
      <c r="X2547" s="14"/>
    </row>
    <row r="2548" customFormat="false" ht="15" hidden="false" customHeight="false" outlineLevel="0" collapsed="false">
      <c r="A2548" s="9" t="str">
        <f aca="false">IF('3. Layout Parts'!$A2548="","",TRIM('3. Layout Parts'!$A2548))</f>
        <v/>
      </c>
      <c r="B2548" s="9" t="str">
        <f aca="false">IF($A2548="","",'3. Layout Parts'!$D2548)</f>
        <v/>
      </c>
      <c r="C2548" s="9" t="str">
        <f aca="false">IF($A2548="","",'3. Layout Parts'!$B2548)</f>
        <v/>
      </c>
      <c r="D2548" s="9" t="str">
        <f aca="false">IF($A2548="","",'3. Layout Parts'!$C2548)</f>
        <v/>
      </c>
      <c r="E2548" s="9" t="str">
        <f aca="false">IF($A2548="","",IFERROR(INDEX('2. Schematic Parts'!$B$2:$B$3001,MATCH($A2548,'2. Schematic Parts'!$A$2:$A$3001,0)),"NOT FOUND"))</f>
        <v/>
      </c>
      <c r="F2548" s="9" t="str">
        <f aca="false">IF($A2548="","",IFERROR(INDEX('2. Schematic Parts'!$C$2:$C$3001,MATCH($A2548,'2. Schematic Parts'!$A$2:$A$3001,0))&amp;"","NOT FOUND"))</f>
        <v/>
      </c>
      <c r="G2548" s="9" t="str">
        <f aca="false">IF($A2548="","",IFERROR(INDEX('2. Schematic Parts'!$D$2:$D$3001,MATCH($A2548,'2. Schematic Parts'!$A$2:$A$3001,0))&amp;"","NOT FOUND"))</f>
        <v/>
      </c>
      <c r="H2548" s="9" t="str">
        <f aca="false">IF($A2548="","",IF(COUNTIF('2. Schematic Parts'!$A$2:$A$3001,$A2548)=0,"NOT IN SCHEMATIC","OK"))</f>
        <v/>
      </c>
      <c r="I2548" s="9" t="str">
        <f aca="false">IF($A2548="","",IF($H2548="NOT IN SCHEMATIC","",IF(UPPER(TRIM($C2548))=UPPER(TRIM($E2548)),"OK","MISMATCH")))</f>
        <v/>
      </c>
      <c r="J2548" s="9" t="str">
        <f aca="false">IF($A2548="","",IF($H2548="NOT IN SCHEMATIC","",IF($F2548="","NO SCH DECAL",IF($D2548="","",IF(UPPER(TRIM($D2548))=UPPER(TRIM($F2548)),"OK","MISMATCH")))))</f>
        <v/>
      </c>
      <c r="K2548" s="16" t="str">
        <f aca="false">IF($A2548="","",SUMPRODUCT(--ISNUMBER(SEARCH(","&amp;TRIM($A2548)&amp;",",","&amp;SUBSTITUTE('1. Master BOM'!$D$2:$D$400," ","")&amp;","))))</f>
        <v/>
      </c>
      <c r="L2548" s="16" t="str">
        <f aca="false">IF($A2548="","",IF($K2548&lt;&gt;1,0,SUMPRODUCT(ISNUMBER(SEARCH(","&amp;TRIM($A2548)&amp;",",","&amp;SUBSTITUTE('1. Master BOM'!$D$2:$D$400," ","")&amp;","))*ROW('1. Master BOM'!$D$2:$D$400))))</f>
        <v/>
      </c>
      <c r="M2548" s="9" t="str">
        <f aca="false">IF($A2548="","",IF($K2548=0,"NOT IN BOM",IF($K2548&gt;1,"MULTIPLE BOM LINES","OK")))</f>
        <v/>
      </c>
      <c r="N2548" s="9" t="str">
        <f aca="false">IF($A2548="","",IF($L2548=0,"—",INDEX('1. Master BOM'!$A$1:$A$400,$L2548)))</f>
        <v/>
      </c>
      <c r="O2548" s="9" t="str">
        <f aca="false">IF($A2548="","",IF($L2548=0,"—",INDEX('1. Master BOM'!$B$1:$B$400,$L2548)))</f>
        <v/>
      </c>
      <c r="P2548" s="9" t="str">
        <f aca="false">IF($A2548="","",IF(OR($H2548="NOT IN SCHEMATIC",$O2548="—"),"",IF($G2548="","NO SCH PN",IF(UPPER(TRIM($G2548))=UPPER(TRIM($O2548)),"OK","MISMATCH"))))</f>
        <v/>
      </c>
      <c r="Q2548" s="9" t="str">
        <f aca="false">IF($A2548="","",IF($L2548=0,"—",INDEX('1. Master BOM'!$E$1:$E$400,$L2548)))</f>
        <v/>
      </c>
      <c r="R2548" s="9" t="str">
        <f aca="false">IF($A2548="","",IF($L2548=0,"—",IF(T(INDEX('1. Master BOM'!$F$1:$F$400,$L2548))="","(not set)",INDEX('1. Master BOM'!$F$1:$F$400,$L2548))))</f>
        <v/>
      </c>
      <c r="S2548" s="9" t="str">
        <f aca="false">IF($A2548="","",IF(OR($R2548="—",$R2548="(not set)",$D2548=""),"",IF(ISNUMBER(SEARCH(SUBSTITUTE(SUBSTITUTE(SUBSTITUTE($R2548,"-",""),"_","")," ",""),SUBSTITUTE(SUBSTITUTE(SUBSTITUTE($D2548,"-",""),"_","")," ",""))),"OK","CHECK")))</f>
        <v/>
      </c>
      <c r="T2548" s="9" t="str">
        <f aca="false">IF($A2548="","",IF(OR($H2548="NOT IN SCHEMATIC",$I2548="MISMATCH",$J2548="MISMATCH",$P2548="MISMATCH",$M2548&lt;&gt;"OK"),"REVIEW","OK"))</f>
        <v/>
      </c>
      <c r="U2548" s="14"/>
      <c r="V2548" s="14"/>
      <c r="W2548" s="17"/>
      <c r="X2548" s="14"/>
    </row>
    <row r="2549" customFormat="false" ht="15" hidden="false" customHeight="false" outlineLevel="0" collapsed="false">
      <c r="A2549" s="9" t="str">
        <f aca="false">IF('3. Layout Parts'!$A2549="","",TRIM('3. Layout Parts'!$A2549))</f>
        <v/>
      </c>
      <c r="B2549" s="9" t="str">
        <f aca="false">IF($A2549="","",'3. Layout Parts'!$D2549)</f>
        <v/>
      </c>
      <c r="C2549" s="9" t="str">
        <f aca="false">IF($A2549="","",'3. Layout Parts'!$B2549)</f>
        <v/>
      </c>
      <c r="D2549" s="9" t="str">
        <f aca="false">IF($A2549="","",'3. Layout Parts'!$C2549)</f>
        <v/>
      </c>
      <c r="E2549" s="9" t="str">
        <f aca="false">IF($A2549="","",IFERROR(INDEX('2. Schematic Parts'!$B$2:$B$3001,MATCH($A2549,'2. Schematic Parts'!$A$2:$A$3001,0)),"NOT FOUND"))</f>
        <v/>
      </c>
      <c r="F2549" s="9" t="str">
        <f aca="false">IF($A2549="","",IFERROR(INDEX('2. Schematic Parts'!$C$2:$C$3001,MATCH($A2549,'2. Schematic Parts'!$A$2:$A$3001,0))&amp;"","NOT FOUND"))</f>
        <v/>
      </c>
      <c r="G2549" s="9" t="str">
        <f aca="false">IF($A2549="","",IFERROR(INDEX('2. Schematic Parts'!$D$2:$D$3001,MATCH($A2549,'2. Schematic Parts'!$A$2:$A$3001,0))&amp;"","NOT FOUND"))</f>
        <v/>
      </c>
      <c r="H2549" s="9" t="str">
        <f aca="false">IF($A2549="","",IF(COUNTIF('2. Schematic Parts'!$A$2:$A$3001,$A2549)=0,"NOT IN SCHEMATIC","OK"))</f>
        <v/>
      </c>
      <c r="I2549" s="9" t="str">
        <f aca="false">IF($A2549="","",IF($H2549="NOT IN SCHEMATIC","",IF(UPPER(TRIM($C2549))=UPPER(TRIM($E2549)),"OK","MISMATCH")))</f>
        <v/>
      </c>
      <c r="J2549" s="9" t="str">
        <f aca="false">IF($A2549="","",IF($H2549="NOT IN SCHEMATIC","",IF($F2549="","NO SCH DECAL",IF($D2549="","",IF(UPPER(TRIM($D2549))=UPPER(TRIM($F2549)),"OK","MISMATCH")))))</f>
        <v/>
      </c>
      <c r="K2549" s="16" t="str">
        <f aca="false">IF($A2549="","",SUMPRODUCT(--ISNUMBER(SEARCH(","&amp;TRIM($A2549)&amp;",",","&amp;SUBSTITUTE('1. Master BOM'!$D$2:$D$400," ","")&amp;","))))</f>
        <v/>
      </c>
      <c r="L2549" s="16" t="str">
        <f aca="false">IF($A2549="","",IF($K2549&lt;&gt;1,0,SUMPRODUCT(ISNUMBER(SEARCH(","&amp;TRIM($A2549)&amp;",",","&amp;SUBSTITUTE('1. Master BOM'!$D$2:$D$400," ","")&amp;","))*ROW('1. Master BOM'!$D$2:$D$400))))</f>
        <v/>
      </c>
      <c r="M2549" s="9" t="str">
        <f aca="false">IF($A2549="","",IF($K2549=0,"NOT IN BOM",IF($K2549&gt;1,"MULTIPLE BOM LINES","OK")))</f>
        <v/>
      </c>
      <c r="N2549" s="9" t="str">
        <f aca="false">IF($A2549="","",IF($L2549=0,"—",INDEX('1. Master BOM'!$A$1:$A$400,$L2549)))</f>
        <v/>
      </c>
      <c r="O2549" s="9" t="str">
        <f aca="false">IF($A2549="","",IF($L2549=0,"—",INDEX('1. Master BOM'!$B$1:$B$400,$L2549)))</f>
        <v/>
      </c>
      <c r="P2549" s="9" t="str">
        <f aca="false">IF($A2549="","",IF(OR($H2549="NOT IN SCHEMATIC",$O2549="—"),"",IF($G2549="","NO SCH PN",IF(UPPER(TRIM($G2549))=UPPER(TRIM($O2549)),"OK","MISMATCH"))))</f>
        <v/>
      </c>
      <c r="Q2549" s="9" t="str">
        <f aca="false">IF($A2549="","",IF($L2549=0,"—",INDEX('1. Master BOM'!$E$1:$E$400,$L2549)))</f>
        <v/>
      </c>
      <c r="R2549" s="9" t="str">
        <f aca="false">IF($A2549="","",IF($L2549=0,"—",IF(T(INDEX('1. Master BOM'!$F$1:$F$400,$L2549))="","(not set)",INDEX('1. Master BOM'!$F$1:$F$400,$L2549))))</f>
        <v/>
      </c>
      <c r="S2549" s="9" t="str">
        <f aca="false">IF($A2549="","",IF(OR($R2549="—",$R2549="(not set)",$D2549=""),"",IF(ISNUMBER(SEARCH(SUBSTITUTE(SUBSTITUTE(SUBSTITUTE($R2549,"-",""),"_","")," ",""),SUBSTITUTE(SUBSTITUTE(SUBSTITUTE($D2549,"-",""),"_","")," ",""))),"OK","CHECK")))</f>
        <v/>
      </c>
      <c r="T2549" s="9" t="str">
        <f aca="false">IF($A2549="","",IF(OR($H2549="NOT IN SCHEMATIC",$I2549="MISMATCH",$J2549="MISMATCH",$P2549="MISMATCH",$M2549&lt;&gt;"OK"),"REVIEW","OK"))</f>
        <v/>
      </c>
      <c r="U2549" s="14"/>
      <c r="V2549" s="14"/>
      <c r="W2549" s="17"/>
      <c r="X2549" s="14"/>
    </row>
    <row r="2550" customFormat="false" ht="15" hidden="false" customHeight="false" outlineLevel="0" collapsed="false">
      <c r="A2550" s="9" t="str">
        <f aca="false">IF('3. Layout Parts'!$A2550="","",TRIM('3. Layout Parts'!$A2550))</f>
        <v/>
      </c>
      <c r="B2550" s="9" t="str">
        <f aca="false">IF($A2550="","",'3. Layout Parts'!$D2550)</f>
        <v/>
      </c>
      <c r="C2550" s="9" t="str">
        <f aca="false">IF($A2550="","",'3. Layout Parts'!$B2550)</f>
        <v/>
      </c>
      <c r="D2550" s="9" t="str">
        <f aca="false">IF($A2550="","",'3. Layout Parts'!$C2550)</f>
        <v/>
      </c>
      <c r="E2550" s="9" t="str">
        <f aca="false">IF($A2550="","",IFERROR(INDEX('2. Schematic Parts'!$B$2:$B$3001,MATCH($A2550,'2. Schematic Parts'!$A$2:$A$3001,0)),"NOT FOUND"))</f>
        <v/>
      </c>
      <c r="F2550" s="9" t="str">
        <f aca="false">IF($A2550="","",IFERROR(INDEX('2. Schematic Parts'!$C$2:$C$3001,MATCH($A2550,'2. Schematic Parts'!$A$2:$A$3001,0))&amp;"","NOT FOUND"))</f>
        <v/>
      </c>
      <c r="G2550" s="9" t="str">
        <f aca="false">IF($A2550="","",IFERROR(INDEX('2. Schematic Parts'!$D$2:$D$3001,MATCH($A2550,'2. Schematic Parts'!$A$2:$A$3001,0))&amp;"","NOT FOUND"))</f>
        <v/>
      </c>
      <c r="H2550" s="9" t="str">
        <f aca="false">IF($A2550="","",IF(COUNTIF('2. Schematic Parts'!$A$2:$A$3001,$A2550)=0,"NOT IN SCHEMATIC","OK"))</f>
        <v/>
      </c>
      <c r="I2550" s="9" t="str">
        <f aca="false">IF($A2550="","",IF($H2550="NOT IN SCHEMATIC","",IF(UPPER(TRIM($C2550))=UPPER(TRIM($E2550)),"OK","MISMATCH")))</f>
        <v/>
      </c>
      <c r="J2550" s="9" t="str">
        <f aca="false">IF($A2550="","",IF($H2550="NOT IN SCHEMATIC","",IF($F2550="","NO SCH DECAL",IF($D2550="","",IF(UPPER(TRIM($D2550))=UPPER(TRIM($F2550)),"OK","MISMATCH")))))</f>
        <v/>
      </c>
      <c r="K2550" s="16" t="str">
        <f aca="false">IF($A2550="","",SUMPRODUCT(--ISNUMBER(SEARCH(","&amp;TRIM($A2550)&amp;",",","&amp;SUBSTITUTE('1. Master BOM'!$D$2:$D$400," ","")&amp;","))))</f>
        <v/>
      </c>
      <c r="L2550" s="16" t="str">
        <f aca="false">IF($A2550="","",IF($K2550&lt;&gt;1,0,SUMPRODUCT(ISNUMBER(SEARCH(","&amp;TRIM($A2550)&amp;",",","&amp;SUBSTITUTE('1. Master BOM'!$D$2:$D$400," ","")&amp;","))*ROW('1. Master BOM'!$D$2:$D$400))))</f>
        <v/>
      </c>
      <c r="M2550" s="9" t="str">
        <f aca="false">IF($A2550="","",IF($K2550=0,"NOT IN BOM",IF($K2550&gt;1,"MULTIPLE BOM LINES","OK")))</f>
        <v/>
      </c>
      <c r="N2550" s="9" t="str">
        <f aca="false">IF($A2550="","",IF($L2550=0,"—",INDEX('1. Master BOM'!$A$1:$A$400,$L2550)))</f>
        <v/>
      </c>
      <c r="O2550" s="9" t="str">
        <f aca="false">IF($A2550="","",IF($L2550=0,"—",INDEX('1. Master BOM'!$B$1:$B$400,$L2550)))</f>
        <v/>
      </c>
      <c r="P2550" s="9" t="str">
        <f aca="false">IF($A2550="","",IF(OR($H2550="NOT IN SCHEMATIC",$O2550="—"),"",IF($G2550="","NO SCH PN",IF(UPPER(TRIM($G2550))=UPPER(TRIM($O2550)),"OK","MISMATCH"))))</f>
        <v/>
      </c>
      <c r="Q2550" s="9" t="str">
        <f aca="false">IF($A2550="","",IF($L2550=0,"—",INDEX('1. Master BOM'!$E$1:$E$400,$L2550)))</f>
        <v/>
      </c>
      <c r="R2550" s="9" t="str">
        <f aca="false">IF($A2550="","",IF($L2550=0,"—",IF(T(INDEX('1. Master BOM'!$F$1:$F$400,$L2550))="","(not set)",INDEX('1. Master BOM'!$F$1:$F$400,$L2550))))</f>
        <v/>
      </c>
      <c r="S2550" s="9" t="str">
        <f aca="false">IF($A2550="","",IF(OR($R2550="—",$R2550="(not set)",$D2550=""),"",IF(ISNUMBER(SEARCH(SUBSTITUTE(SUBSTITUTE(SUBSTITUTE($R2550,"-",""),"_","")," ",""),SUBSTITUTE(SUBSTITUTE(SUBSTITUTE($D2550,"-",""),"_","")," ",""))),"OK","CHECK")))</f>
        <v/>
      </c>
      <c r="T2550" s="9" t="str">
        <f aca="false">IF($A2550="","",IF(OR($H2550="NOT IN SCHEMATIC",$I2550="MISMATCH",$J2550="MISMATCH",$P2550="MISMATCH",$M2550&lt;&gt;"OK"),"REVIEW","OK"))</f>
        <v/>
      </c>
      <c r="U2550" s="14"/>
      <c r="V2550" s="14"/>
      <c r="W2550" s="17"/>
      <c r="X2550" s="14"/>
    </row>
    <row r="2551" customFormat="false" ht="15" hidden="false" customHeight="false" outlineLevel="0" collapsed="false">
      <c r="A2551" s="9" t="str">
        <f aca="false">IF('3. Layout Parts'!$A2551="","",TRIM('3. Layout Parts'!$A2551))</f>
        <v/>
      </c>
      <c r="B2551" s="9" t="str">
        <f aca="false">IF($A2551="","",'3. Layout Parts'!$D2551)</f>
        <v/>
      </c>
      <c r="C2551" s="9" t="str">
        <f aca="false">IF($A2551="","",'3. Layout Parts'!$B2551)</f>
        <v/>
      </c>
      <c r="D2551" s="9" t="str">
        <f aca="false">IF($A2551="","",'3. Layout Parts'!$C2551)</f>
        <v/>
      </c>
      <c r="E2551" s="9" t="str">
        <f aca="false">IF($A2551="","",IFERROR(INDEX('2. Schematic Parts'!$B$2:$B$3001,MATCH($A2551,'2. Schematic Parts'!$A$2:$A$3001,0)),"NOT FOUND"))</f>
        <v/>
      </c>
      <c r="F2551" s="9" t="str">
        <f aca="false">IF($A2551="","",IFERROR(INDEX('2. Schematic Parts'!$C$2:$C$3001,MATCH($A2551,'2. Schematic Parts'!$A$2:$A$3001,0))&amp;"","NOT FOUND"))</f>
        <v/>
      </c>
      <c r="G2551" s="9" t="str">
        <f aca="false">IF($A2551="","",IFERROR(INDEX('2. Schematic Parts'!$D$2:$D$3001,MATCH($A2551,'2. Schematic Parts'!$A$2:$A$3001,0))&amp;"","NOT FOUND"))</f>
        <v/>
      </c>
      <c r="H2551" s="9" t="str">
        <f aca="false">IF($A2551="","",IF(COUNTIF('2. Schematic Parts'!$A$2:$A$3001,$A2551)=0,"NOT IN SCHEMATIC","OK"))</f>
        <v/>
      </c>
      <c r="I2551" s="9" t="str">
        <f aca="false">IF($A2551="","",IF($H2551="NOT IN SCHEMATIC","",IF(UPPER(TRIM($C2551))=UPPER(TRIM($E2551)),"OK","MISMATCH")))</f>
        <v/>
      </c>
      <c r="J2551" s="9" t="str">
        <f aca="false">IF($A2551="","",IF($H2551="NOT IN SCHEMATIC","",IF($F2551="","NO SCH DECAL",IF($D2551="","",IF(UPPER(TRIM($D2551))=UPPER(TRIM($F2551)),"OK","MISMATCH")))))</f>
        <v/>
      </c>
      <c r="K2551" s="16" t="str">
        <f aca="false">IF($A2551="","",SUMPRODUCT(--ISNUMBER(SEARCH(","&amp;TRIM($A2551)&amp;",",","&amp;SUBSTITUTE('1. Master BOM'!$D$2:$D$400," ","")&amp;","))))</f>
        <v/>
      </c>
      <c r="L2551" s="16" t="str">
        <f aca="false">IF($A2551="","",IF($K2551&lt;&gt;1,0,SUMPRODUCT(ISNUMBER(SEARCH(","&amp;TRIM($A2551)&amp;",",","&amp;SUBSTITUTE('1. Master BOM'!$D$2:$D$400," ","")&amp;","))*ROW('1. Master BOM'!$D$2:$D$400))))</f>
        <v/>
      </c>
      <c r="M2551" s="9" t="str">
        <f aca="false">IF($A2551="","",IF($K2551=0,"NOT IN BOM",IF($K2551&gt;1,"MULTIPLE BOM LINES","OK")))</f>
        <v/>
      </c>
      <c r="N2551" s="9" t="str">
        <f aca="false">IF($A2551="","",IF($L2551=0,"—",INDEX('1. Master BOM'!$A$1:$A$400,$L2551)))</f>
        <v/>
      </c>
      <c r="O2551" s="9" t="str">
        <f aca="false">IF($A2551="","",IF($L2551=0,"—",INDEX('1. Master BOM'!$B$1:$B$400,$L2551)))</f>
        <v/>
      </c>
      <c r="P2551" s="9" t="str">
        <f aca="false">IF($A2551="","",IF(OR($H2551="NOT IN SCHEMATIC",$O2551="—"),"",IF($G2551="","NO SCH PN",IF(UPPER(TRIM($G2551))=UPPER(TRIM($O2551)),"OK","MISMATCH"))))</f>
        <v/>
      </c>
      <c r="Q2551" s="9" t="str">
        <f aca="false">IF($A2551="","",IF($L2551=0,"—",INDEX('1. Master BOM'!$E$1:$E$400,$L2551)))</f>
        <v/>
      </c>
      <c r="R2551" s="9" t="str">
        <f aca="false">IF($A2551="","",IF($L2551=0,"—",IF(T(INDEX('1. Master BOM'!$F$1:$F$400,$L2551))="","(not set)",INDEX('1. Master BOM'!$F$1:$F$400,$L2551))))</f>
        <v/>
      </c>
      <c r="S2551" s="9" t="str">
        <f aca="false">IF($A2551="","",IF(OR($R2551="—",$R2551="(not set)",$D2551=""),"",IF(ISNUMBER(SEARCH(SUBSTITUTE(SUBSTITUTE(SUBSTITUTE($R2551,"-",""),"_","")," ",""),SUBSTITUTE(SUBSTITUTE(SUBSTITUTE($D2551,"-",""),"_","")," ",""))),"OK","CHECK")))</f>
        <v/>
      </c>
      <c r="T2551" s="9" t="str">
        <f aca="false">IF($A2551="","",IF(OR($H2551="NOT IN SCHEMATIC",$I2551="MISMATCH",$J2551="MISMATCH",$P2551="MISMATCH",$M2551&lt;&gt;"OK"),"REVIEW","OK"))</f>
        <v/>
      </c>
      <c r="U2551" s="14"/>
      <c r="V2551" s="14"/>
      <c r="W2551" s="17"/>
      <c r="X2551" s="14"/>
    </row>
    <row r="2552" customFormat="false" ht="15" hidden="false" customHeight="false" outlineLevel="0" collapsed="false">
      <c r="A2552" s="9" t="str">
        <f aca="false">IF('3. Layout Parts'!$A2552="","",TRIM('3. Layout Parts'!$A2552))</f>
        <v/>
      </c>
      <c r="B2552" s="9" t="str">
        <f aca="false">IF($A2552="","",'3. Layout Parts'!$D2552)</f>
        <v/>
      </c>
      <c r="C2552" s="9" t="str">
        <f aca="false">IF($A2552="","",'3. Layout Parts'!$B2552)</f>
        <v/>
      </c>
      <c r="D2552" s="9" t="str">
        <f aca="false">IF($A2552="","",'3. Layout Parts'!$C2552)</f>
        <v/>
      </c>
      <c r="E2552" s="9" t="str">
        <f aca="false">IF($A2552="","",IFERROR(INDEX('2. Schematic Parts'!$B$2:$B$3001,MATCH($A2552,'2. Schematic Parts'!$A$2:$A$3001,0)),"NOT FOUND"))</f>
        <v/>
      </c>
      <c r="F2552" s="9" t="str">
        <f aca="false">IF($A2552="","",IFERROR(INDEX('2. Schematic Parts'!$C$2:$C$3001,MATCH($A2552,'2. Schematic Parts'!$A$2:$A$3001,0))&amp;"","NOT FOUND"))</f>
        <v/>
      </c>
      <c r="G2552" s="9" t="str">
        <f aca="false">IF($A2552="","",IFERROR(INDEX('2. Schematic Parts'!$D$2:$D$3001,MATCH($A2552,'2. Schematic Parts'!$A$2:$A$3001,0))&amp;"","NOT FOUND"))</f>
        <v/>
      </c>
      <c r="H2552" s="9" t="str">
        <f aca="false">IF($A2552="","",IF(COUNTIF('2. Schematic Parts'!$A$2:$A$3001,$A2552)=0,"NOT IN SCHEMATIC","OK"))</f>
        <v/>
      </c>
      <c r="I2552" s="9" t="str">
        <f aca="false">IF($A2552="","",IF($H2552="NOT IN SCHEMATIC","",IF(UPPER(TRIM($C2552))=UPPER(TRIM($E2552)),"OK","MISMATCH")))</f>
        <v/>
      </c>
      <c r="J2552" s="9" t="str">
        <f aca="false">IF($A2552="","",IF($H2552="NOT IN SCHEMATIC","",IF($F2552="","NO SCH DECAL",IF($D2552="","",IF(UPPER(TRIM($D2552))=UPPER(TRIM($F2552)),"OK","MISMATCH")))))</f>
        <v/>
      </c>
      <c r="K2552" s="16" t="str">
        <f aca="false">IF($A2552="","",SUMPRODUCT(--ISNUMBER(SEARCH(","&amp;TRIM($A2552)&amp;",",","&amp;SUBSTITUTE('1. Master BOM'!$D$2:$D$400," ","")&amp;","))))</f>
        <v/>
      </c>
      <c r="L2552" s="16" t="str">
        <f aca="false">IF($A2552="","",IF($K2552&lt;&gt;1,0,SUMPRODUCT(ISNUMBER(SEARCH(","&amp;TRIM($A2552)&amp;",",","&amp;SUBSTITUTE('1. Master BOM'!$D$2:$D$400," ","")&amp;","))*ROW('1. Master BOM'!$D$2:$D$400))))</f>
        <v/>
      </c>
      <c r="M2552" s="9" t="str">
        <f aca="false">IF($A2552="","",IF($K2552=0,"NOT IN BOM",IF($K2552&gt;1,"MULTIPLE BOM LINES","OK")))</f>
        <v/>
      </c>
      <c r="N2552" s="9" t="str">
        <f aca="false">IF($A2552="","",IF($L2552=0,"—",INDEX('1. Master BOM'!$A$1:$A$400,$L2552)))</f>
        <v/>
      </c>
      <c r="O2552" s="9" t="str">
        <f aca="false">IF($A2552="","",IF($L2552=0,"—",INDEX('1. Master BOM'!$B$1:$B$400,$L2552)))</f>
        <v/>
      </c>
      <c r="P2552" s="9" t="str">
        <f aca="false">IF($A2552="","",IF(OR($H2552="NOT IN SCHEMATIC",$O2552="—"),"",IF($G2552="","NO SCH PN",IF(UPPER(TRIM($G2552))=UPPER(TRIM($O2552)),"OK","MISMATCH"))))</f>
        <v/>
      </c>
      <c r="Q2552" s="9" t="str">
        <f aca="false">IF($A2552="","",IF($L2552=0,"—",INDEX('1. Master BOM'!$E$1:$E$400,$L2552)))</f>
        <v/>
      </c>
      <c r="R2552" s="9" t="str">
        <f aca="false">IF($A2552="","",IF($L2552=0,"—",IF(T(INDEX('1. Master BOM'!$F$1:$F$400,$L2552))="","(not set)",INDEX('1. Master BOM'!$F$1:$F$400,$L2552))))</f>
        <v/>
      </c>
      <c r="S2552" s="9" t="str">
        <f aca="false">IF($A2552="","",IF(OR($R2552="—",$R2552="(not set)",$D2552=""),"",IF(ISNUMBER(SEARCH(SUBSTITUTE(SUBSTITUTE(SUBSTITUTE($R2552,"-",""),"_","")," ",""),SUBSTITUTE(SUBSTITUTE(SUBSTITUTE($D2552,"-",""),"_","")," ",""))),"OK","CHECK")))</f>
        <v/>
      </c>
      <c r="T2552" s="9" t="str">
        <f aca="false">IF($A2552="","",IF(OR($H2552="NOT IN SCHEMATIC",$I2552="MISMATCH",$J2552="MISMATCH",$P2552="MISMATCH",$M2552&lt;&gt;"OK"),"REVIEW","OK"))</f>
        <v/>
      </c>
      <c r="U2552" s="14"/>
      <c r="V2552" s="14"/>
      <c r="W2552" s="17"/>
      <c r="X2552" s="14"/>
    </row>
    <row r="2553" customFormat="false" ht="15" hidden="false" customHeight="false" outlineLevel="0" collapsed="false">
      <c r="A2553" s="9" t="str">
        <f aca="false">IF('3. Layout Parts'!$A2553="","",TRIM('3. Layout Parts'!$A2553))</f>
        <v/>
      </c>
      <c r="B2553" s="9" t="str">
        <f aca="false">IF($A2553="","",'3. Layout Parts'!$D2553)</f>
        <v/>
      </c>
      <c r="C2553" s="9" t="str">
        <f aca="false">IF($A2553="","",'3. Layout Parts'!$B2553)</f>
        <v/>
      </c>
      <c r="D2553" s="9" t="str">
        <f aca="false">IF($A2553="","",'3. Layout Parts'!$C2553)</f>
        <v/>
      </c>
      <c r="E2553" s="9" t="str">
        <f aca="false">IF($A2553="","",IFERROR(INDEX('2. Schematic Parts'!$B$2:$B$3001,MATCH($A2553,'2. Schematic Parts'!$A$2:$A$3001,0)),"NOT FOUND"))</f>
        <v/>
      </c>
      <c r="F2553" s="9" t="str">
        <f aca="false">IF($A2553="","",IFERROR(INDEX('2. Schematic Parts'!$C$2:$C$3001,MATCH($A2553,'2. Schematic Parts'!$A$2:$A$3001,0))&amp;"","NOT FOUND"))</f>
        <v/>
      </c>
      <c r="G2553" s="9" t="str">
        <f aca="false">IF($A2553="","",IFERROR(INDEX('2. Schematic Parts'!$D$2:$D$3001,MATCH($A2553,'2. Schematic Parts'!$A$2:$A$3001,0))&amp;"","NOT FOUND"))</f>
        <v/>
      </c>
      <c r="H2553" s="9" t="str">
        <f aca="false">IF($A2553="","",IF(COUNTIF('2. Schematic Parts'!$A$2:$A$3001,$A2553)=0,"NOT IN SCHEMATIC","OK"))</f>
        <v/>
      </c>
      <c r="I2553" s="9" t="str">
        <f aca="false">IF($A2553="","",IF($H2553="NOT IN SCHEMATIC","",IF(UPPER(TRIM($C2553))=UPPER(TRIM($E2553)),"OK","MISMATCH")))</f>
        <v/>
      </c>
      <c r="J2553" s="9" t="str">
        <f aca="false">IF($A2553="","",IF($H2553="NOT IN SCHEMATIC","",IF($F2553="","NO SCH DECAL",IF($D2553="","",IF(UPPER(TRIM($D2553))=UPPER(TRIM($F2553)),"OK","MISMATCH")))))</f>
        <v/>
      </c>
      <c r="K2553" s="16" t="str">
        <f aca="false">IF($A2553="","",SUMPRODUCT(--ISNUMBER(SEARCH(","&amp;TRIM($A2553)&amp;",",","&amp;SUBSTITUTE('1. Master BOM'!$D$2:$D$400," ","")&amp;","))))</f>
        <v/>
      </c>
      <c r="L2553" s="16" t="str">
        <f aca="false">IF($A2553="","",IF($K2553&lt;&gt;1,0,SUMPRODUCT(ISNUMBER(SEARCH(","&amp;TRIM($A2553)&amp;",",","&amp;SUBSTITUTE('1. Master BOM'!$D$2:$D$400," ","")&amp;","))*ROW('1. Master BOM'!$D$2:$D$400))))</f>
        <v/>
      </c>
      <c r="M2553" s="9" t="str">
        <f aca="false">IF($A2553="","",IF($K2553=0,"NOT IN BOM",IF($K2553&gt;1,"MULTIPLE BOM LINES","OK")))</f>
        <v/>
      </c>
      <c r="N2553" s="9" t="str">
        <f aca="false">IF($A2553="","",IF($L2553=0,"—",INDEX('1. Master BOM'!$A$1:$A$400,$L2553)))</f>
        <v/>
      </c>
      <c r="O2553" s="9" t="str">
        <f aca="false">IF($A2553="","",IF($L2553=0,"—",INDEX('1. Master BOM'!$B$1:$B$400,$L2553)))</f>
        <v/>
      </c>
      <c r="P2553" s="9" t="str">
        <f aca="false">IF($A2553="","",IF(OR($H2553="NOT IN SCHEMATIC",$O2553="—"),"",IF($G2553="","NO SCH PN",IF(UPPER(TRIM($G2553))=UPPER(TRIM($O2553)),"OK","MISMATCH"))))</f>
        <v/>
      </c>
      <c r="Q2553" s="9" t="str">
        <f aca="false">IF($A2553="","",IF($L2553=0,"—",INDEX('1. Master BOM'!$E$1:$E$400,$L2553)))</f>
        <v/>
      </c>
      <c r="R2553" s="9" t="str">
        <f aca="false">IF($A2553="","",IF($L2553=0,"—",IF(T(INDEX('1. Master BOM'!$F$1:$F$400,$L2553))="","(not set)",INDEX('1. Master BOM'!$F$1:$F$400,$L2553))))</f>
        <v/>
      </c>
      <c r="S2553" s="9" t="str">
        <f aca="false">IF($A2553="","",IF(OR($R2553="—",$R2553="(not set)",$D2553=""),"",IF(ISNUMBER(SEARCH(SUBSTITUTE(SUBSTITUTE(SUBSTITUTE($R2553,"-",""),"_","")," ",""),SUBSTITUTE(SUBSTITUTE(SUBSTITUTE($D2553,"-",""),"_","")," ",""))),"OK","CHECK")))</f>
        <v/>
      </c>
      <c r="T2553" s="9" t="str">
        <f aca="false">IF($A2553="","",IF(OR($H2553="NOT IN SCHEMATIC",$I2553="MISMATCH",$J2553="MISMATCH",$P2553="MISMATCH",$M2553&lt;&gt;"OK"),"REVIEW","OK"))</f>
        <v/>
      </c>
      <c r="U2553" s="14"/>
      <c r="V2553" s="14"/>
      <c r="W2553" s="17"/>
      <c r="X2553" s="14"/>
    </row>
    <row r="2554" customFormat="false" ht="15" hidden="false" customHeight="false" outlineLevel="0" collapsed="false">
      <c r="A2554" s="9" t="str">
        <f aca="false">IF('3. Layout Parts'!$A2554="","",TRIM('3. Layout Parts'!$A2554))</f>
        <v/>
      </c>
      <c r="B2554" s="9" t="str">
        <f aca="false">IF($A2554="","",'3. Layout Parts'!$D2554)</f>
        <v/>
      </c>
      <c r="C2554" s="9" t="str">
        <f aca="false">IF($A2554="","",'3. Layout Parts'!$B2554)</f>
        <v/>
      </c>
      <c r="D2554" s="9" t="str">
        <f aca="false">IF($A2554="","",'3. Layout Parts'!$C2554)</f>
        <v/>
      </c>
      <c r="E2554" s="9" t="str">
        <f aca="false">IF($A2554="","",IFERROR(INDEX('2. Schematic Parts'!$B$2:$B$3001,MATCH($A2554,'2. Schematic Parts'!$A$2:$A$3001,0)),"NOT FOUND"))</f>
        <v/>
      </c>
      <c r="F2554" s="9" t="str">
        <f aca="false">IF($A2554="","",IFERROR(INDEX('2. Schematic Parts'!$C$2:$C$3001,MATCH($A2554,'2. Schematic Parts'!$A$2:$A$3001,0))&amp;"","NOT FOUND"))</f>
        <v/>
      </c>
      <c r="G2554" s="9" t="str">
        <f aca="false">IF($A2554="","",IFERROR(INDEX('2. Schematic Parts'!$D$2:$D$3001,MATCH($A2554,'2. Schematic Parts'!$A$2:$A$3001,0))&amp;"","NOT FOUND"))</f>
        <v/>
      </c>
      <c r="H2554" s="9" t="str">
        <f aca="false">IF($A2554="","",IF(COUNTIF('2. Schematic Parts'!$A$2:$A$3001,$A2554)=0,"NOT IN SCHEMATIC","OK"))</f>
        <v/>
      </c>
      <c r="I2554" s="9" t="str">
        <f aca="false">IF($A2554="","",IF($H2554="NOT IN SCHEMATIC","",IF(UPPER(TRIM($C2554))=UPPER(TRIM($E2554)),"OK","MISMATCH")))</f>
        <v/>
      </c>
      <c r="J2554" s="9" t="str">
        <f aca="false">IF($A2554="","",IF($H2554="NOT IN SCHEMATIC","",IF($F2554="","NO SCH DECAL",IF($D2554="","",IF(UPPER(TRIM($D2554))=UPPER(TRIM($F2554)),"OK","MISMATCH")))))</f>
        <v/>
      </c>
      <c r="K2554" s="16" t="str">
        <f aca="false">IF($A2554="","",SUMPRODUCT(--ISNUMBER(SEARCH(","&amp;TRIM($A2554)&amp;",",","&amp;SUBSTITUTE('1. Master BOM'!$D$2:$D$400," ","")&amp;","))))</f>
        <v/>
      </c>
      <c r="L2554" s="16" t="str">
        <f aca="false">IF($A2554="","",IF($K2554&lt;&gt;1,0,SUMPRODUCT(ISNUMBER(SEARCH(","&amp;TRIM($A2554)&amp;",",","&amp;SUBSTITUTE('1. Master BOM'!$D$2:$D$400," ","")&amp;","))*ROW('1. Master BOM'!$D$2:$D$400))))</f>
        <v/>
      </c>
      <c r="M2554" s="9" t="str">
        <f aca="false">IF($A2554="","",IF($K2554=0,"NOT IN BOM",IF($K2554&gt;1,"MULTIPLE BOM LINES","OK")))</f>
        <v/>
      </c>
      <c r="N2554" s="9" t="str">
        <f aca="false">IF($A2554="","",IF($L2554=0,"—",INDEX('1. Master BOM'!$A$1:$A$400,$L2554)))</f>
        <v/>
      </c>
      <c r="O2554" s="9" t="str">
        <f aca="false">IF($A2554="","",IF($L2554=0,"—",INDEX('1. Master BOM'!$B$1:$B$400,$L2554)))</f>
        <v/>
      </c>
      <c r="P2554" s="9" t="str">
        <f aca="false">IF($A2554="","",IF(OR($H2554="NOT IN SCHEMATIC",$O2554="—"),"",IF($G2554="","NO SCH PN",IF(UPPER(TRIM($G2554))=UPPER(TRIM($O2554)),"OK","MISMATCH"))))</f>
        <v/>
      </c>
      <c r="Q2554" s="9" t="str">
        <f aca="false">IF($A2554="","",IF($L2554=0,"—",INDEX('1. Master BOM'!$E$1:$E$400,$L2554)))</f>
        <v/>
      </c>
      <c r="R2554" s="9" t="str">
        <f aca="false">IF($A2554="","",IF($L2554=0,"—",IF(T(INDEX('1. Master BOM'!$F$1:$F$400,$L2554))="","(not set)",INDEX('1. Master BOM'!$F$1:$F$400,$L2554))))</f>
        <v/>
      </c>
      <c r="S2554" s="9" t="str">
        <f aca="false">IF($A2554="","",IF(OR($R2554="—",$R2554="(not set)",$D2554=""),"",IF(ISNUMBER(SEARCH(SUBSTITUTE(SUBSTITUTE(SUBSTITUTE($R2554,"-",""),"_","")," ",""),SUBSTITUTE(SUBSTITUTE(SUBSTITUTE($D2554,"-",""),"_","")," ",""))),"OK","CHECK")))</f>
        <v/>
      </c>
      <c r="T2554" s="9" t="str">
        <f aca="false">IF($A2554="","",IF(OR($H2554="NOT IN SCHEMATIC",$I2554="MISMATCH",$J2554="MISMATCH",$P2554="MISMATCH",$M2554&lt;&gt;"OK"),"REVIEW","OK"))</f>
        <v/>
      </c>
      <c r="U2554" s="14"/>
      <c r="V2554" s="14"/>
      <c r="W2554" s="17"/>
      <c r="X2554" s="14"/>
    </row>
    <row r="2555" customFormat="false" ht="15" hidden="false" customHeight="false" outlineLevel="0" collapsed="false">
      <c r="A2555" s="9" t="str">
        <f aca="false">IF('3. Layout Parts'!$A2555="","",TRIM('3. Layout Parts'!$A2555))</f>
        <v/>
      </c>
      <c r="B2555" s="9" t="str">
        <f aca="false">IF($A2555="","",'3. Layout Parts'!$D2555)</f>
        <v/>
      </c>
      <c r="C2555" s="9" t="str">
        <f aca="false">IF($A2555="","",'3. Layout Parts'!$B2555)</f>
        <v/>
      </c>
      <c r="D2555" s="9" t="str">
        <f aca="false">IF($A2555="","",'3. Layout Parts'!$C2555)</f>
        <v/>
      </c>
      <c r="E2555" s="9" t="str">
        <f aca="false">IF($A2555="","",IFERROR(INDEX('2. Schematic Parts'!$B$2:$B$3001,MATCH($A2555,'2. Schematic Parts'!$A$2:$A$3001,0)),"NOT FOUND"))</f>
        <v/>
      </c>
      <c r="F2555" s="9" t="str">
        <f aca="false">IF($A2555="","",IFERROR(INDEX('2. Schematic Parts'!$C$2:$C$3001,MATCH($A2555,'2. Schematic Parts'!$A$2:$A$3001,0))&amp;"","NOT FOUND"))</f>
        <v/>
      </c>
      <c r="G2555" s="9" t="str">
        <f aca="false">IF($A2555="","",IFERROR(INDEX('2. Schematic Parts'!$D$2:$D$3001,MATCH($A2555,'2. Schematic Parts'!$A$2:$A$3001,0))&amp;"","NOT FOUND"))</f>
        <v/>
      </c>
      <c r="H2555" s="9" t="str">
        <f aca="false">IF($A2555="","",IF(COUNTIF('2. Schematic Parts'!$A$2:$A$3001,$A2555)=0,"NOT IN SCHEMATIC","OK"))</f>
        <v/>
      </c>
      <c r="I2555" s="9" t="str">
        <f aca="false">IF($A2555="","",IF($H2555="NOT IN SCHEMATIC","",IF(UPPER(TRIM($C2555))=UPPER(TRIM($E2555)),"OK","MISMATCH")))</f>
        <v/>
      </c>
      <c r="J2555" s="9" t="str">
        <f aca="false">IF($A2555="","",IF($H2555="NOT IN SCHEMATIC","",IF($F2555="","NO SCH DECAL",IF($D2555="","",IF(UPPER(TRIM($D2555))=UPPER(TRIM($F2555)),"OK","MISMATCH")))))</f>
        <v/>
      </c>
      <c r="K2555" s="16" t="str">
        <f aca="false">IF($A2555="","",SUMPRODUCT(--ISNUMBER(SEARCH(","&amp;TRIM($A2555)&amp;",",","&amp;SUBSTITUTE('1. Master BOM'!$D$2:$D$400," ","")&amp;","))))</f>
        <v/>
      </c>
      <c r="L2555" s="16" t="str">
        <f aca="false">IF($A2555="","",IF($K2555&lt;&gt;1,0,SUMPRODUCT(ISNUMBER(SEARCH(","&amp;TRIM($A2555)&amp;",",","&amp;SUBSTITUTE('1. Master BOM'!$D$2:$D$400," ","")&amp;","))*ROW('1. Master BOM'!$D$2:$D$400))))</f>
        <v/>
      </c>
      <c r="M2555" s="9" t="str">
        <f aca="false">IF($A2555="","",IF($K2555=0,"NOT IN BOM",IF($K2555&gt;1,"MULTIPLE BOM LINES","OK")))</f>
        <v/>
      </c>
      <c r="N2555" s="9" t="str">
        <f aca="false">IF($A2555="","",IF($L2555=0,"—",INDEX('1. Master BOM'!$A$1:$A$400,$L2555)))</f>
        <v/>
      </c>
      <c r="O2555" s="9" t="str">
        <f aca="false">IF($A2555="","",IF($L2555=0,"—",INDEX('1. Master BOM'!$B$1:$B$400,$L2555)))</f>
        <v/>
      </c>
      <c r="P2555" s="9" t="str">
        <f aca="false">IF($A2555="","",IF(OR($H2555="NOT IN SCHEMATIC",$O2555="—"),"",IF($G2555="","NO SCH PN",IF(UPPER(TRIM($G2555))=UPPER(TRIM($O2555)),"OK","MISMATCH"))))</f>
        <v/>
      </c>
      <c r="Q2555" s="9" t="str">
        <f aca="false">IF($A2555="","",IF($L2555=0,"—",INDEX('1. Master BOM'!$E$1:$E$400,$L2555)))</f>
        <v/>
      </c>
      <c r="R2555" s="9" t="str">
        <f aca="false">IF($A2555="","",IF($L2555=0,"—",IF(T(INDEX('1. Master BOM'!$F$1:$F$400,$L2555))="","(not set)",INDEX('1. Master BOM'!$F$1:$F$400,$L2555))))</f>
        <v/>
      </c>
      <c r="S2555" s="9" t="str">
        <f aca="false">IF($A2555="","",IF(OR($R2555="—",$R2555="(not set)",$D2555=""),"",IF(ISNUMBER(SEARCH(SUBSTITUTE(SUBSTITUTE(SUBSTITUTE($R2555,"-",""),"_","")," ",""),SUBSTITUTE(SUBSTITUTE(SUBSTITUTE($D2555,"-",""),"_","")," ",""))),"OK","CHECK")))</f>
        <v/>
      </c>
      <c r="T2555" s="9" t="str">
        <f aca="false">IF($A2555="","",IF(OR($H2555="NOT IN SCHEMATIC",$I2555="MISMATCH",$J2555="MISMATCH",$P2555="MISMATCH",$M2555&lt;&gt;"OK"),"REVIEW","OK"))</f>
        <v/>
      </c>
      <c r="U2555" s="14"/>
      <c r="V2555" s="14"/>
      <c r="W2555" s="17"/>
      <c r="X2555" s="14"/>
    </row>
    <row r="2556" customFormat="false" ht="15" hidden="false" customHeight="false" outlineLevel="0" collapsed="false">
      <c r="A2556" s="9" t="str">
        <f aca="false">IF('3. Layout Parts'!$A2556="","",TRIM('3. Layout Parts'!$A2556))</f>
        <v/>
      </c>
      <c r="B2556" s="9" t="str">
        <f aca="false">IF($A2556="","",'3. Layout Parts'!$D2556)</f>
        <v/>
      </c>
      <c r="C2556" s="9" t="str">
        <f aca="false">IF($A2556="","",'3. Layout Parts'!$B2556)</f>
        <v/>
      </c>
      <c r="D2556" s="9" t="str">
        <f aca="false">IF($A2556="","",'3. Layout Parts'!$C2556)</f>
        <v/>
      </c>
      <c r="E2556" s="9" t="str">
        <f aca="false">IF($A2556="","",IFERROR(INDEX('2. Schematic Parts'!$B$2:$B$3001,MATCH($A2556,'2. Schematic Parts'!$A$2:$A$3001,0)),"NOT FOUND"))</f>
        <v/>
      </c>
      <c r="F2556" s="9" t="str">
        <f aca="false">IF($A2556="","",IFERROR(INDEX('2. Schematic Parts'!$C$2:$C$3001,MATCH($A2556,'2. Schematic Parts'!$A$2:$A$3001,0))&amp;"","NOT FOUND"))</f>
        <v/>
      </c>
      <c r="G2556" s="9" t="str">
        <f aca="false">IF($A2556="","",IFERROR(INDEX('2. Schematic Parts'!$D$2:$D$3001,MATCH($A2556,'2. Schematic Parts'!$A$2:$A$3001,0))&amp;"","NOT FOUND"))</f>
        <v/>
      </c>
      <c r="H2556" s="9" t="str">
        <f aca="false">IF($A2556="","",IF(COUNTIF('2. Schematic Parts'!$A$2:$A$3001,$A2556)=0,"NOT IN SCHEMATIC","OK"))</f>
        <v/>
      </c>
      <c r="I2556" s="9" t="str">
        <f aca="false">IF($A2556="","",IF($H2556="NOT IN SCHEMATIC","",IF(UPPER(TRIM($C2556))=UPPER(TRIM($E2556)),"OK","MISMATCH")))</f>
        <v/>
      </c>
      <c r="J2556" s="9" t="str">
        <f aca="false">IF($A2556="","",IF($H2556="NOT IN SCHEMATIC","",IF($F2556="","NO SCH DECAL",IF($D2556="","",IF(UPPER(TRIM($D2556))=UPPER(TRIM($F2556)),"OK","MISMATCH")))))</f>
        <v/>
      </c>
      <c r="K2556" s="16" t="str">
        <f aca="false">IF($A2556="","",SUMPRODUCT(--ISNUMBER(SEARCH(","&amp;TRIM($A2556)&amp;",",","&amp;SUBSTITUTE('1. Master BOM'!$D$2:$D$400," ","")&amp;","))))</f>
        <v/>
      </c>
      <c r="L2556" s="16" t="str">
        <f aca="false">IF($A2556="","",IF($K2556&lt;&gt;1,0,SUMPRODUCT(ISNUMBER(SEARCH(","&amp;TRIM($A2556)&amp;",",","&amp;SUBSTITUTE('1. Master BOM'!$D$2:$D$400," ","")&amp;","))*ROW('1. Master BOM'!$D$2:$D$400))))</f>
        <v/>
      </c>
      <c r="M2556" s="9" t="str">
        <f aca="false">IF($A2556="","",IF($K2556=0,"NOT IN BOM",IF($K2556&gt;1,"MULTIPLE BOM LINES","OK")))</f>
        <v/>
      </c>
      <c r="N2556" s="9" t="str">
        <f aca="false">IF($A2556="","",IF($L2556=0,"—",INDEX('1. Master BOM'!$A$1:$A$400,$L2556)))</f>
        <v/>
      </c>
      <c r="O2556" s="9" t="str">
        <f aca="false">IF($A2556="","",IF($L2556=0,"—",INDEX('1. Master BOM'!$B$1:$B$400,$L2556)))</f>
        <v/>
      </c>
      <c r="P2556" s="9" t="str">
        <f aca="false">IF($A2556="","",IF(OR($H2556="NOT IN SCHEMATIC",$O2556="—"),"",IF($G2556="","NO SCH PN",IF(UPPER(TRIM($G2556))=UPPER(TRIM($O2556)),"OK","MISMATCH"))))</f>
        <v/>
      </c>
      <c r="Q2556" s="9" t="str">
        <f aca="false">IF($A2556="","",IF($L2556=0,"—",INDEX('1. Master BOM'!$E$1:$E$400,$L2556)))</f>
        <v/>
      </c>
      <c r="R2556" s="9" t="str">
        <f aca="false">IF($A2556="","",IF($L2556=0,"—",IF(T(INDEX('1. Master BOM'!$F$1:$F$400,$L2556))="","(not set)",INDEX('1. Master BOM'!$F$1:$F$400,$L2556))))</f>
        <v/>
      </c>
      <c r="S2556" s="9" t="str">
        <f aca="false">IF($A2556="","",IF(OR($R2556="—",$R2556="(not set)",$D2556=""),"",IF(ISNUMBER(SEARCH(SUBSTITUTE(SUBSTITUTE(SUBSTITUTE($R2556,"-",""),"_","")," ",""),SUBSTITUTE(SUBSTITUTE(SUBSTITUTE($D2556,"-",""),"_","")," ",""))),"OK","CHECK")))</f>
        <v/>
      </c>
      <c r="T2556" s="9" t="str">
        <f aca="false">IF($A2556="","",IF(OR($H2556="NOT IN SCHEMATIC",$I2556="MISMATCH",$J2556="MISMATCH",$P2556="MISMATCH",$M2556&lt;&gt;"OK"),"REVIEW","OK"))</f>
        <v/>
      </c>
      <c r="U2556" s="14"/>
      <c r="V2556" s="14"/>
      <c r="W2556" s="17"/>
      <c r="X2556" s="14"/>
    </row>
    <row r="2557" customFormat="false" ht="15" hidden="false" customHeight="false" outlineLevel="0" collapsed="false">
      <c r="A2557" s="9" t="str">
        <f aca="false">IF('3. Layout Parts'!$A2557="","",TRIM('3. Layout Parts'!$A2557))</f>
        <v/>
      </c>
      <c r="B2557" s="9" t="str">
        <f aca="false">IF($A2557="","",'3. Layout Parts'!$D2557)</f>
        <v/>
      </c>
      <c r="C2557" s="9" t="str">
        <f aca="false">IF($A2557="","",'3. Layout Parts'!$B2557)</f>
        <v/>
      </c>
      <c r="D2557" s="9" t="str">
        <f aca="false">IF($A2557="","",'3. Layout Parts'!$C2557)</f>
        <v/>
      </c>
      <c r="E2557" s="9" t="str">
        <f aca="false">IF($A2557="","",IFERROR(INDEX('2. Schematic Parts'!$B$2:$B$3001,MATCH($A2557,'2. Schematic Parts'!$A$2:$A$3001,0)),"NOT FOUND"))</f>
        <v/>
      </c>
      <c r="F2557" s="9" t="str">
        <f aca="false">IF($A2557="","",IFERROR(INDEX('2. Schematic Parts'!$C$2:$C$3001,MATCH($A2557,'2. Schematic Parts'!$A$2:$A$3001,0))&amp;"","NOT FOUND"))</f>
        <v/>
      </c>
      <c r="G2557" s="9" t="str">
        <f aca="false">IF($A2557="","",IFERROR(INDEX('2. Schematic Parts'!$D$2:$D$3001,MATCH($A2557,'2. Schematic Parts'!$A$2:$A$3001,0))&amp;"","NOT FOUND"))</f>
        <v/>
      </c>
      <c r="H2557" s="9" t="str">
        <f aca="false">IF($A2557="","",IF(COUNTIF('2. Schematic Parts'!$A$2:$A$3001,$A2557)=0,"NOT IN SCHEMATIC","OK"))</f>
        <v/>
      </c>
      <c r="I2557" s="9" t="str">
        <f aca="false">IF($A2557="","",IF($H2557="NOT IN SCHEMATIC","",IF(UPPER(TRIM($C2557))=UPPER(TRIM($E2557)),"OK","MISMATCH")))</f>
        <v/>
      </c>
      <c r="J2557" s="9" t="str">
        <f aca="false">IF($A2557="","",IF($H2557="NOT IN SCHEMATIC","",IF($F2557="","NO SCH DECAL",IF($D2557="","",IF(UPPER(TRIM($D2557))=UPPER(TRIM($F2557)),"OK","MISMATCH")))))</f>
        <v/>
      </c>
      <c r="K2557" s="16" t="str">
        <f aca="false">IF($A2557="","",SUMPRODUCT(--ISNUMBER(SEARCH(","&amp;TRIM($A2557)&amp;",",","&amp;SUBSTITUTE('1. Master BOM'!$D$2:$D$400," ","")&amp;","))))</f>
        <v/>
      </c>
      <c r="L2557" s="16" t="str">
        <f aca="false">IF($A2557="","",IF($K2557&lt;&gt;1,0,SUMPRODUCT(ISNUMBER(SEARCH(","&amp;TRIM($A2557)&amp;",",","&amp;SUBSTITUTE('1. Master BOM'!$D$2:$D$400," ","")&amp;","))*ROW('1. Master BOM'!$D$2:$D$400))))</f>
        <v/>
      </c>
      <c r="M2557" s="9" t="str">
        <f aca="false">IF($A2557="","",IF($K2557=0,"NOT IN BOM",IF($K2557&gt;1,"MULTIPLE BOM LINES","OK")))</f>
        <v/>
      </c>
      <c r="N2557" s="9" t="str">
        <f aca="false">IF($A2557="","",IF($L2557=0,"—",INDEX('1. Master BOM'!$A$1:$A$400,$L2557)))</f>
        <v/>
      </c>
      <c r="O2557" s="9" t="str">
        <f aca="false">IF($A2557="","",IF($L2557=0,"—",INDEX('1. Master BOM'!$B$1:$B$400,$L2557)))</f>
        <v/>
      </c>
      <c r="P2557" s="9" t="str">
        <f aca="false">IF($A2557="","",IF(OR($H2557="NOT IN SCHEMATIC",$O2557="—"),"",IF($G2557="","NO SCH PN",IF(UPPER(TRIM($G2557))=UPPER(TRIM($O2557)),"OK","MISMATCH"))))</f>
        <v/>
      </c>
      <c r="Q2557" s="9" t="str">
        <f aca="false">IF($A2557="","",IF($L2557=0,"—",INDEX('1. Master BOM'!$E$1:$E$400,$L2557)))</f>
        <v/>
      </c>
      <c r="R2557" s="9" t="str">
        <f aca="false">IF($A2557="","",IF($L2557=0,"—",IF(T(INDEX('1. Master BOM'!$F$1:$F$400,$L2557))="","(not set)",INDEX('1. Master BOM'!$F$1:$F$400,$L2557))))</f>
        <v/>
      </c>
      <c r="S2557" s="9" t="str">
        <f aca="false">IF($A2557="","",IF(OR($R2557="—",$R2557="(not set)",$D2557=""),"",IF(ISNUMBER(SEARCH(SUBSTITUTE(SUBSTITUTE(SUBSTITUTE($R2557,"-",""),"_","")," ",""),SUBSTITUTE(SUBSTITUTE(SUBSTITUTE($D2557,"-",""),"_","")," ",""))),"OK","CHECK")))</f>
        <v/>
      </c>
      <c r="T2557" s="9" t="str">
        <f aca="false">IF($A2557="","",IF(OR($H2557="NOT IN SCHEMATIC",$I2557="MISMATCH",$J2557="MISMATCH",$P2557="MISMATCH",$M2557&lt;&gt;"OK"),"REVIEW","OK"))</f>
        <v/>
      </c>
      <c r="U2557" s="14"/>
      <c r="V2557" s="14"/>
      <c r="W2557" s="17"/>
      <c r="X2557" s="14"/>
    </row>
    <row r="2558" customFormat="false" ht="15" hidden="false" customHeight="false" outlineLevel="0" collapsed="false">
      <c r="A2558" s="9" t="str">
        <f aca="false">IF('3. Layout Parts'!$A2558="","",TRIM('3. Layout Parts'!$A2558))</f>
        <v/>
      </c>
      <c r="B2558" s="9" t="str">
        <f aca="false">IF($A2558="","",'3. Layout Parts'!$D2558)</f>
        <v/>
      </c>
      <c r="C2558" s="9" t="str">
        <f aca="false">IF($A2558="","",'3. Layout Parts'!$B2558)</f>
        <v/>
      </c>
      <c r="D2558" s="9" t="str">
        <f aca="false">IF($A2558="","",'3. Layout Parts'!$C2558)</f>
        <v/>
      </c>
      <c r="E2558" s="9" t="str">
        <f aca="false">IF($A2558="","",IFERROR(INDEX('2. Schematic Parts'!$B$2:$B$3001,MATCH($A2558,'2. Schematic Parts'!$A$2:$A$3001,0)),"NOT FOUND"))</f>
        <v/>
      </c>
      <c r="F2558" s="9" t="str">
        <f aca="false">IF($A2558="","",IFERROR(INDEX('2. Schematic Parts'!$C$2:$C$3001,MATCH($A2558,'2. Schematic Parts'!$A$2:$A$3001,0))&amp;"","NOT FOUND"))</f>
        <v/>
      </c>
      <c r="G2558" s="9" t="str">
        <f aca="false">IF($A2558="","",IFERROR(INDEX('2. Schematic Parts'!$D$2:$D$3001,MATCH($A2558,'2. Schematic Parts'!$A$2:$A$3001,0))&amp;"","NOT FOUND"))</f>
        <v/>
      </c>
      <c r="H2558" s="9" t="str">
        <f aca="false">IF($A2558="","",IF(COUNTIF('2. Schematic Parts'!$A$2:$A$3001,$A2558)=0,"NOT IN SCHEMATIC","OK"))</f>
        <v/>
      </c>
      <c r="I2558" s="9" t="str">
        <f aca="false">IF($A2558="","",IF($H2558="NOT IN SCHEMATIC","",IF(UPPER(TRIM($C2558))=UPPER(TRIM($E2558)),"OK","MISMATCH")))</f>
        <v/>
      </c>
      <c r="J2558" s="9" t="str">
        <f aca="false">IF($A2558="","",IF($H2558="NOT IN SCHEMATIC","",IF($F2558="","NO SCH DECAL",IF($D2558="","",IF(UPPER(TRIM($D2558))=UPPER(TRIM($F2558)),"OK","MISMATCH")))))</f>
        <v/>
      </c>
      <c r="K2558" s="16" t="str">
        <f aca="false">IF($A2558="","",SUMPRODUCT(--ISNUMBER(SEARCH(","&amp;TRIM($A2558)&amp;",",","&amp;SUBSTITUTE('1. Master BOM'!$D$2:$D$400," ","")&amp;","))))</f>
        <v/>
      </c>
      <c r="L2558" s="16" t="str">
        <f aca="false">IF($A2558="","",IF($K2558&lt;&gt;1,0,SUMPRODUCT(ISNUMBER(SEARCH(","&amp;TRIM($A2558)&amp;",",","&amp;SUBSTITUTE('1. Master BOM'!$D$2:$D$400," ","")&amp;","))*ROW('1. Master BOM'!$D$2:$D$400))))</f>
        <v/>
      </c>
      <c r="M2558" s="9" t="str">
        <f aca="false">IF($A2558="","",IF($K2558=0,"NOT IN BOM",IF($K2558&gt;1,"MULTIPLE BOM LINES","OK")))</f>
        <v/>
      </c>
      <c r="N2558" s="9" t="str">
        <f aca="false">IF($A2558="","",IF($L2558=0,"—",INDEX('1. Master BOM'!$A$1:$A$400,$L2558)))</f>
        <v/>
      </c>
      <c r="O2558" s="9" t="str">
        <f aca="false">IF($A2558="","",IF($L2558=0,"—",INDEX('1. Master BOM'!$B$1:$B$400,$L2558)))</f>
        <v/>
      </c>
      <c r="P2558" s="9" t="str">
        <f aca="false">IF($A2558="","",IF(OR($H2558="NOT IN SCHEMATIC",$O2558="—"),"",IF($G2558="","NO SCH PN",IF(UPPER(TRIM($G2558))=UPPER(TRIM($O2558)),"OK","MISMATCH"))))</f>
        <v/>
      </c>
      <c r="Q2558" s="9" t="str">
        <f aca="false">IF($A2558="","",IF($L2558=0,"—",INDEX('1. Master BOM'!$E$1:$E$400,$L2558)))</f>
        <v/>
      </c>
      <c r="R2558" s="9" t="str">
        <f aca="false">IF($A2558="","",IF($L2558=0,"—",IF(T(INDEX('1. Master BOM'!$F$1:$F$400,$L2558))="","(not set)",INDEX('1. Master BOM'!$F$1:$F$400,$L2558))))</f>
        <v/>
      </c>
      <c r="S2558" s="9" t="str">
        <f aca="false">IF($A2558="","",IF(OR($R2558="—",$R2558="(not set)",$D2558=""),"",IF(ISNUMBER(SEARCH(SUBSTITUTE(SUBSTITUTE(SUBSTITUTE($R2558,"-",""),"_","")," ",""),SUBSTITUTE(SUBSTITUTE(SUBSTITUTE($D2558,"-",""),"_","")," ",""))),"OK","CHECK")))</f>
        <v/>
      </c>
      <c r="T2558" s="9" t="str">
        <f aca="false">IF($A2558="","",IF(OR($H2558="NOT IN SCHEMATIC",$I2558="MISMATCH",$J2558="MISMATCH",$P2558="MISMATCH",$M2558&lt;&gt;"OK"),"REVIEW","OK"))</f>
        <v/>
      </c>
      <c r="U2558" s="14"/>
      <c r="V2558" s="14"/>
      <c r="W2558" s="17"/>
      <c r="X2558" s="14"/>
    </row>
    <row r="2559" customFormat="false" ht="15" hidden="false" customHeight="false" outlineLevel="0" collapsed="false">
      <c r="A2559" s="9" t="str">
        <f aca="false">IF('3. Layout Parts'!$A2559="","",TRIM('3. Layout Parts'!$A2559))</f>
        <v/>
      </c>
      <c r="B2559" s="9" t="str">
        <f aca="false">IF($A2559="","",'3. Layout Parts'!$D2559)</f>
        <v/>
      </c>
      <c r="C2559" s="9" t="str">
        <f aca="false">IF($A2559="","",'3. Layout Parts'!$B2559)</f>
        <v/>
      </c>
      <c r="D2559" s="9" t="str">
        <f aca="false">IF($A2559="","",'3. Layout Parts'!$C2559)</f>
        <v/>
      </c>
      <c r="E2559" s="9" t="str">
        <f aca="false">IF($A2559="","",IFERROR(INDEX('2. Schematic Parts'!$B$2:$B$3001,MATCH($A2559,'2. Schematic Parts'!$A$2:$A$3001,0)),"NOT FOUND"))</f>
        <v/>
      </c>
      <c r="F2559" s="9" t="str">
        <f aca="false">IF($A2559="","",IFERROR(INDEX('2. Schematic Parts'!$C$2:$C$3001,MATCH($A2559,'2. Schematic Parts'!$A$2:$A$3001,0))&amp;"","NOT FOUND"))</f>
        <v/>
      </c>
      <c r="G2559" s="9" t="str">
        <f aca="false">IF($A2559="","",IFERROR(INDEX('2. Schematic Parts'!$D$2:$D$3001,MATCH($A2559,'2. Schematic Parts'!$A$2:$A$3001,0))&amp;"","NOT FOUND"))</f>
        <v/>
      </c>
      <c r="H2559" s="9" t="str">
        <f aca="false">IF($A2559="","",IF(COUNTIF('2. Schematic Parts'!$A$2:$A$3001,$A2559)=0,"NOT IN SCHEMATIC","OK"))</f>
        <v/>
      </c>
      <c r="I2559" s="9" t="str">
        <f aca="false">IF($A2559="","",IF($H2559="NOT IN SCHEMATIC","",IF(UPPER(TRIM($C2559))=UPPER(TRIM($E2559)),"OK","MISMATCH")))</f>
        <v/>
      </c>
      <c r="J2559" s="9" t="str">
        <f aca="false">IF($A2559="","",IF($H2559="NOT IN SCHEMATIC","",IF($F2559="","NO SCH DECAL",IF($D2559="","",IF(UPPER(TRIM($D2559))=UPPER(TRIM($F2559)),"OK","MISMATCH")))))</f>
        <v/>
      </c>
      <c r="K2559" s="16" t="str">
        <f aca="false">IF($A2559="","",SUMPRODUCT(--ISNUMBER(SEARCH(","&amp;TRIM($A2559)&amp;",",","&amp;SUBSTITUTE('1. Master BOM'!$D$2:$D$400," ","")&amp;","))))</f>
        <v/>
      </c>
      <c r="L2559" s="16" t="str">
        <f aca="false">IF($A2559="","",IF($K2559&lt;&gt;1,0,SUMPRODUCT(ISNUMBER(SEARCH(","&amp;TRIM($A2559)&amp;",",","&amp;SUBSTITUTE('1. Master BOM'!$D$2:$D$400," ","")&amp;","))*ROW('1. Master BOM'!$D$2:$D$400))))</f>
        <v/>
      </c>
      <c r="M2559" s="9" t="str">
        <f aca="false">IF($A2559="","",IF($K2559=0,"NOT IN BOM",IF($K2559&gt;1,"MULTIPLE BOM LINES","OK")))</f>
        <v/>
      </c>
      <c r="N2559" s="9" t="str">
        <f aca="false">IF($A2559="","",IF($L2559=0,"—",INDEX('1. Master BOM'!$A$1:$A$400,$L2559)))</f>
        <v/>
      </c>
      <c r="O2559" s="9" t="str">
        <f aca="false">IF($A2559="","",IF($L2559=0,"—",INDEX('1. Master BOM'!$B$1:$B$400,$L2559)))</f>
        <v/>
      </c>
      <c r="P2559" s="9" t="str">
        <f aca="false">IF($A2559="","",IF(OR($H2559="NOT IN SCHEMATIC",$O2559="—"),"",IF($G2559="","NO SCH PN",IF(UPPER(TRIM($G2559))=UPPER(TRIM($O2559)),"OK","MISMATCH"))))</f>
        <v/>
      </c>
      <c r="Q2559" s="9" t="str">
        <f aca="false">IF($A2559="","",IF($L2559=0,"—",INDEX('1. Master BOM'!$E$1:$E$400,$L2559)))</f>
        <v/>
      </c>
      <c r="R2559" s="9" t="str">
        <f aca="false">IF($A2559="","",IF($L2559=0,"—",IF(T(INDEX('1. Master BOM'!$F$1:$F$400,$L2559))="","(not set)",INDEX('1. Master BOM'!$F$1:$F$400,$L2559))))</f>
        <v/>
      </c>
      <c r="S2559" s="9" t="str">
        <f aca="false">IF($A2559="","",IF(OR($R2559="—",$R2559="(not set)",$D2559=""),"",IF(ISNUMBER(SEARCH(SUBSTITUTE(SUBSTITUTE(SUBSTITUTE($R2559,"-",""),"_","")," ",""),SUBSTITUTE(SUBSTITUTE(SUBSTITUTE($D2559,"-",""),"_","")," ",""))),"OK","CHECK")))</f>
        <v/>
      </c>
      <c r="T2559" s="9" t="str">
        <f aca="false">IF($A2559="","",IF(OR($H2559="NOT IN SCHEMATIC",$I2559="MISMATCH",$J2559="MISMATCH",$P2559="MISMATCH",$M2559&lt;&gt;"OK"),"REVIEW","OK"))</f>
        <v/>
      </c>
      <c r="U2559" s="14"/>
      <c r="V2559" s="14"/>
      <c r="W2559" s="17"/>
      <c r="X2559" s="14"/>
    </row>
    <row r="2560" customFormat="false" ht="15" hidden="false" customHeight="false" outlineLevel="0" collapsed="false">
      <c r="A2560" s="9" t="str">
        <f aca="false">IF('3. Layout Parts'!$A2560="","",TRIM('3. Layout Parts'!$A2560))</f>
        <v/>
      </c>
      <c r="B2560" s="9" t="str">
        <f aca="false">IF($A2560="","",'3. Layout Parts'!$D2560)</f>
        <v/>
      </c>
      <c r="C2560" s="9" t="str">
        <f aca="false">IF($A2560="","",'3. Layout Parts'!$B2560)</f>
        <v/>
      </c>
      <c r="D2560" s="9" t="str">
        <f aca="false">IF($A2560="","",'3. Layout Parts'!$C2560)</f>
        <v/>
      </c>
      <c r="E2560" s="9" t="str">
        <f aca="false">IF($A2560="","",IFERROR(INDEX('2. Schematic Parts'!$B$2:$B$3001,MATCH($A2560,'2. Schematic Parts'!$A$2:$A$3001,0)),"NOT FOUND"))</f>
        <v/>
      </c>
      <c r="F2560" s="9" t="str">
        <f aca="false">IF($A2560="","",IFERROR(INDEX('2. Schematic Parts'!$C$2:$C$3001,MATCH($A2560,'2. Schematic Parts'!$A$2:$A$3001,0))&amp;"","NOT FOUND"))</f>
        <v/>
      </c>
      <c r="G2560" s="9" t="str">
        <f aca="false">IF($A2560="","",IFERROR(INDEX('2. Schematic Parts'!$D$2:$D$3001,MATCH($A2560,'2. Schematic Parts'!$A$2:$A$3001,0))&amp;"","NOT FOUND"))</f>
        <v/>
      </c>
      <c r="H2560" s="9" t="str">
        <f aca="false">IF($A2560="","",IF(COUNTIF('2. Schematic Parts'!$A$2:$A$3001,$A2560)=0,"NOT IN SCHEMATIC","OK"))</f>
        <v/>
      </c>
      <c r="I2560" s="9" t="str">
        <f aca="false">IF($A2560="","",IF($H2560="NOT IN SCHEMATIC","",IF(UPPER(TRIM($C2560))=UPPER(TRIM($E2560)),"OK","MISMATCH")))</f>
        <v/>
      </c>
      <c r="J2560" s="9" t="str">
        <f aca="false">IF($A2560="","",IF($H2560="NOT IN SCHEMATIC","",IF($F2560="","NO SCH DECAL",IF($D2560="","",IF(UPPER(TRIM($D2560))=UPPER(TRIM($F2560)),"OK","MISMATCH")))))</f>
        <v/>
      </c>
      <c r="K2560" s="16" t="str">
        <f aca="false">IF($A2560="","",SUMPRODUCT(--ISNUMBER(SEARCH(","&amp;TRIM($A2560)&amp;",",","&amp;SUBSTITUTE('1. Master BOM'!$D$2:$D$400," ","")&amp;","))))</f>
        <v/>
      </c>
      <c r="L2560" s="16" t="str">
        <f aca="false">IF($A2560="","",IF($K2560&lt;&gt;1,0,SUMPRODUCT(ISNUMBER(SEARCH(","&amp;TRIM($A2560)&amp;",",","&amp;SUBSTITUTE('1. Master BOM'!$D$2:$D$400," ","")&amp;","))*ROW('1. Master BOM'!$D$2:$D$400))))</f>
        <v/>
      </c>
      <c r="M2560" s="9" t="str">
        <f aca="false">IF($A2560="","",IF($K2560=0,"NOT IN BOM",IF($K2560&gt;1,"MULTIPLE BOM LINES","OK")))</f>
        <v/>
      </c>
      <c r="N2560" s="9" t="str">
        <f aca="false">IF($A2560="","",IF($L2560=0,"—",INDEX('1. Master BOM'!$A$1:$A$400,$L2560)))</f>
        <v/>
      </c>
      <c r="O2560" s="9" t="str">
        <f aca="false">IF($A2560="","",IF($L2560=0,"—",INDEX('1. Master BOM'!$B$1:$B$400,$L2560)))</f>
        <v/>
      </c>
      <c r="P2560" s="9" t="str">
        <f aca="false">IF($A2560="","",IF(OR($H2560="NOT IN SCHEMATIC",$O2560="—"),"",IF($G2560="","NO SCH PN",IF(UPPER(TRIM($G2560))=UPPER(TRIM($O2560)),"OK","MISMATCH"))))</f>
        <v/>
      </c>
      <c r="Q2560" s="9" t="str">
        <f aca="false">IF($A2560="","",IF($L2560=0,"—",INDEX('1. Master BOM'!$E$1:$E$400,$L2560)))</f>
        <v/>
      </c>
      <c r="R2560" s="9" t="str">
        <f aca="false">IF($A2560="","",IF($L2560=0,"—",IF(T(INDEX('1. Master BOM'!$F$1:$F$400,$L2560))="","(not set)",INDEX('1. Master BOM'!$F$1:$F$400,$L2560))))</f>
        <v/>
      </c>
      <c r="S2560" s="9" t="str">
        <f aca="false">IF($A2560="","",IF(OR($R2560="—",$R2560="(not set)",$D2560=""),"",IF(ISNUMBER(SEARCH(SUBSTITUTE(SUBSTITUTE(SUBSTITUTE($R2560,"-",""),"_","")," ",""),SUBSTITUTE(SUBSTITUTE(SUBSTITUTE($D2560,"-",""),"_","")," ",""))),"OK","CHECK")))</f>
        <v/>
      </c>
      <c r="T2560" s="9" t="str">
        <f aca="false">IF($A2560="","",IF(OR($H2560="NOT IN SCHEMATIC",$I2560="MISMATCH",$J2560="MISMATCH",$P2560="MISMATCH",$M2560&lt;&gt;"OK"),"REVIEW","OK"))</f>
        <v/>
      </c>
      <c r="U2560" s="14"/>
      <c r="V2560" s="14"/>
      <c r="W2560" s="17"/>
      <c r="X2560" s="14"/>
    </row>
    <row r="2561" customFormat="false" ht="15" hidden="false" customHeight="false" outlineLevel="0" collapsed="false">
      <c r="A2561" s="9" t="str">
        <f aca="false">IF('3. Layout Parts'!$A2561="","",TRIM('3. Layout Parts'!$A2561))</f>
        <v/>
      </c>
      <c r="B2561" s="9" t="str">
        <f aca="false">IF($A2561="","",'3. Layout Parts'!$D2561)</f>
        <v/>
      </c>
      <c r="C2561" s="9" t="str">
        <f aca="false">IF($A2561="","",'3. Layout Parts'!$B2561)</f>
        <v/>
      </c>
      <c r="D2561" s="9" t="str">
        <f aca="false">IF($A2561="","",'3. Layout Parts'!$C2561)</f>
        <v/>
      </c>
      <c r="E2561" s="9" t="str">
        <f aca="false">IF($A2561="","",IFERROR(INDEX('2. Schematic Parts'!$B$2:$B$3001,MATCH($A2561,'2. Schematic Parts'!$A$2:$A$3001,0)),"NOT FOUND"))</f>
        <v/>
      </c>
      <c r="F2561" s="9" t="str">
        <f aca="false">IF($A2561="","",IFERROR(INDEX('2. Schematic Parts'!$C$2:$C$3001,MATCH($A2561,'2. Schematic Parts'!$A$2:$A$3001,0))&amp;"","NOT FOUND"))</f>
        <v/>
      </c>
      <c r="G2561" s="9" t="str">
        <f aca="false">IF($A2561="","",IFERROR(INDEX('2. Schematic Parts'!$D$2:$D$3001,MATCH($A2561,'2. Schematic Parts'!$A$2:$A$3001,0))&amp;"","NOT FOUND"))</f>
        <v/>
      </c>
      <c r="H2561" s="9" t="str">
        <f aca="false">IF($A2561="","",IF(COUNTIF('2. Schematic Parts'!$A$2:$A$3001,$A2561)=0,"NOT IN SCHEMATIC","OK"))</f>
        <v/>
      </c>
      <c r="I2561" s="9" t="str">
        <f aca="false">IF($A2561="","",IF($H2561="NOT IN SCHEMATIC","",IF(UPPER(TRIM($C2561))=UPPER(TRIM($E2561)),"OK","MISMATCH")))</f>
        <v/>
      </c>
      <c r="J2561" s="9" t="str">
        <f aca="false">IF($A2561="","",IF($H2561="NOT IN SCHEMATIC","",IF($F2561="","NO SCH DECAL",IF($D2561="","",IF(UPPER(TRIM($D2561))=UPPER(TRIM($F2561)),"OK","MISMATCH")))))</f>
        <v/>
      </c>
      <c r="K2561" s="16" t="str">
        <f aca="false">IF($A2561="","",SUMPRODUCT(--ISNUMBER(SEARCH(","&amp;TRIM($A2561)&amp;",",","&amp;SUBSTITUTE('1. Master BOM'!$D$2:$D$400," ","")&amp;","))))</f>
        <v/>
      </c>
      <c r="L2561" s="16" t="str">
        <f aca="false">IF($A2561="","",IF($K2561&lt;&gt;1,0,SUMPRODUCT(ISNUMBER(SEARCH(","&amp;TRIM($A2561)&amp;",",","&amp;SUBSTITUTE('1. Master BOM'!$D$2:$D$400," ","")&amp;","))*ROW('1. Master BOM'!$D$2:$D$400))))</f>
        <v/>
      </c>
      <c r="M2561" s="9" t="str">
        <f aca="false">IF($A2561="","",IF($K2561=0,"NOT IN BOM",IF($K2561&gt;1,"MULTIPLE BOM LINES","OK")))</f>
        <v/>
      </c>
      <c r="N2561" s="9" t="str">
        <f aca="false">IF($A2561="","",IF($L2561=0,"—",INDEX('1. Master BOM'!$A$1:$A$400,$L2561)))</f>
        <v/>
      </c>
      <c r="O2561" s="9" t="str">
        <f aca="false">IF($A2561="","",IF($L2561=0,"—",INDEX('1. Master BOM'!$B$1:$B$400,$L2561)))</f>
        <v/>
      </c>
      <c r="P2561" s="9" t="str">
        <f aca="false">IF($A2561="","",IF(OR($H2561="NOT IN SCHEMATIC",$O2561="—"),"",IF($G2561="","NO SCH PN",IF(UPPER(TRIM($G2561))=UPPER(TRIM($O2561)),"OK","MISMATCH"))))</f>
        <v/>
      </c>
      <c r="Q2561" s="9" t="str">
        <f aca="false">IF($A2561="","",IF($L2561=0,"—",INDEX('1. Master BOM'!$E$1:$E$400,$L2561)))</f>
        <v/>
      </c>
      <c r="R2561" s="9" t="str">
        <f aca="false">IF($A2561="","",IF($L2561=0,"—",IF(T(INDEX('1. Master BOM'!$F$1:$F$400,$L2561))="","(not set)",INDEX('1. Master BOM'!$F$1:$F$400,$L2561))))</f>
        <v/>
      </c>
      <c r="S2561" s="9" t="str">
        <f aca="false">IF($A2561="","",IF(OR($R2561="—",$R2561="(not set)",$D2561=""),"",IF(ISNUMBER(SEARCH(SUBSTITUTE(SUBSTITUTE(SUBSTITUTE($R2561,"-",""),"_","")," ",""),SUBSTITUTE(SUBSTITUTE(SUBSTITUTE($D2561,"-",""),"_","")," ",""))),"OK","CHECK")))</f>
        <v/>
      </c>
      <c r="T2561" s="9" t="str">
        <f aca="false">IF($A2561="","",IF(OR($H2561="NOT IN SCHEMATIC",$I2561="MISMATCH",$J2561="MISMATCH",$P2561="MISMATCH",$M2561&lt;&gt;"OK"),"REVIEW","OK"))</f>
        <v/>
      </c>
      <c r="U2561" s="14"/>
      <c r="V2561" s="14"/>
      <c r="W2561" s="17"/>
      <c r="X2561" s="14"/>
    </row>
    <row r="2562" customFormat="false" ht="15" hidden="false" customHeight="false" outlineLevel="0" collapsed="false">
      <c r="A2562" s="9" t="str">
        <f aca="false">IF('3. Layout Parts'!$A2562="","",TRIM('3. Layout Parts'!$A2562))</f>
        <v/>
      </c>
      <c r="B2562" s="9" t="str">
        <f aca="false">IF($A2562="","",'3. Layout Parts'!$D2562)</f>
        <v/>
      </c>
      <c r="C2562" s="9" t="str">
        <f aca="false">IF($A2562="","",'3. Layout Parts'!$B2562)</f>
        <v/>
      </c>
      <c r="D2562" s="9" t="str">
        <f aca="false">IF($A2562="","",'3. Layout Parts'!$C2562)</f>
        <v/>
      </c>
      <c r="E2562" s="9" t="str">
        <f aca="false">IF($A2562="","",IFERROR(INDEX('2. Schematic Parts'!$B$2:$B$3001,MATCH($A2562,'2. Schematic Parts'!$A$2:$A$3001,0)),"NOT FOUND"))</f>
        <v/>
      </c>
      <c r="F2562" s="9" t="str">
        <f aca="false">IF($A2562="","",IFERROR(INDEX('2. Schematic Parts'!$C$2:$C$3001,MATCH($A2562,'2. Schematic Parts'!$A$2:$A$3001,0))&amp;"","NOT FOUND"))</f>
        <v/>
      </c>
      <c r="G2562" s="9" t="str">
        <f aca="false">IF($A2562="","",IFERROR(INDEX('2. Schematic Parts'!$D$2:$D$3001,MATCH($A2562,'2. Schematic Parts'!$A$2:$A$3001,0))&amp;"","NOT FOUND"))</f>
        <v/>
      </c>
      <c r="H2562" s="9" t="str">
        <f aca="false">IF($A2562="","",IF(COUNTIF('2. Schematic Parts'!$A$2:$A$3001,$A2562)=0,"NOT IN SCHEMATIC","OK"))</f>
        <v/>
      </c>
      <c r="I2562" s="9" t="str">
        <f aca="false">IF($A2562="","",IF($H2562="NOT IN SCHEMATIC","",IF(UPPER(TRIM($C2562))=UPPER(TRIM($E2562)),"OK","MISMATCH")))</f>
        <v/>
      </c>
      <c r="J2562" s="9" t="str">
        <f aca="false">IF($A2562="","",IF($H2562="NOT IN SCHEMATIC","",IF($F2562="","NO SCH DECAL",IF($D2562="","",IF(UPPER(TRIM($D2562))=UPPER(TRIM($F2562)),"OK","MISMATCH")))))</f>
        <v/>
      </c>
      <c r="K2562" s="16" t="str">
        <f aca="false">IF($A2562="","",SUMPRODUCT(--ISNUMBER(SEARCH(","&amp;TRIM($A2562)&amp;",",","&amp;SUBSTITUTE('1. Master BOM'!$D$2:$D$400," ","")&amp;","))))</f>
        <v/>
      </c>
      <c r="L2562" s="16" t="str">
        <f aca="false">IF($A2562="","",IF($K2562&lt;&gt;1,0,SUMPRODUCT(ISNUMBER(SEARCH(","&amp;TRIM($A2562)&amp;",",","&amp;SUBSTITUTE('1. Master BOM'!$D$2:$D$400," ","")&amp;","))*ROW('1. Master BOM'!$D$2:$D$400))))</f>
        <v/>
      </c>
      <c r="M2562" s="9" t="str">
        <f aca="false">IF($A2562="","",IF($K2562=0,"NOT IN BOM",IF($K2562&gt;1,"MULTIPLE BOM LINES","OK")))</f>
        <v/>
      </c>
      <c r="N2562" s="9" t="str">
        <f aca="false">IF($A2562="","",IF($L2562=0,"—",INDEX('1. Master BOM'!$A$1:$A$400,$L2562)))</f>
        <v/>
      </c>
      <c r="O2562" s="9" t="str">
        <f aca="false">IF($A2562="","",IF($L2562=0,"—",INDEX('1. Master BOM'!$B$1:$B$400,$L2562)))</f>
        <v/>
      </c>
      <c r="P2562" s="9" t="str">
        <f aca="false">IF($A2562="","",IF(OR($H2562="NOT IN SCHEMATIC",$O2562="—"),"",IF($G2562="","NO SCH PN",IF(UPPER(TRIM($G2562))=UPPER(TRIM($O2562)),"OK","MISMATCH"))))</f>
        <v/>
      </c>
      <c r="Q2562" s="9" t="str">
        <f aca="false">IF($A2562="","",IF($L2562=0,"—",INDEX('1. Master BOM'!$E$1:$E$400,$L2562)))</f>
        <v/>
      </c>
      <c r="R2562" s="9" t="str">
        <f aca="false">IF($A2562="","",IF($L2562=0,"—",IF(T(INDEX('1. Master BOM'!$F$1:$F$400,$L2562))="","(not set)",INDEX('1. Master BOM'!$F$1:$F$400,$L2562))))</f>
        <v/>
      </c>
      <c r="S2562" s="9" t="str">
        <f aca="false">IF($A2562="","",IF(OR($R2562="—",$R2562="(not set)",$D2562=""),"",IF(ISNUMBER(SEARCH(SUBSTITUTE(SUBSTITUTE(SUBSTITUTE($R2562,"-",""),"_","")," ",""),SUBSTITUTE(SUBSTITUTE(SUBSTITUTE($D2562,"-",""),"_","")," ",""))),"OK","CHECK")))</f>
        <v/>
      </c>
      <c r="T2562" s="9" t="str">
        <f aca="false">IF($A2562="","",IF(OR($H2562="NOT IN SCHEMATIC",$I2562="MISMATCH",$J2562="MISMATCH",$P2562="MISMATCH",$M2562&lt;&gt;"OK"),"REVIEW","OK"))</f>
        <v/>
      </c>
      <c r="U2562" s="14"/>
      <c r="V2562" s="14"/>
      <c r="W2562" s="17"/>
      <c r="X2562" s="14"/>
    </row>
    <row r="2563" customFormat="false" ht="15" hidden="false" customHeight="false" outlineLevel="0" collapsed="false">
      <c r="A2563" s="9" t="str">
        <f aca="false">IF('3. Layout Parts'!$A2563="","",TRIM('3. Layout Parts'!$A2563))</f>
        <v/>
      </c>
      <c r="B2563" s="9" t="str">
        <f aca="false">IF($A2563="","",'3. Layout Parts'!$D2563)</f>
        <v/>
      </c>
      <c r="C2563" s="9" t="str">
        <f aca="false">IF($A2563="","",'3. Layout Parts'!$B2563)</f>
        <v/>
      </c>
      <c r="D2563" s="9" t="str">
        <f aca="false">IF($A2563="","",'3. Layout Parts'!$C2563)</f>
        <v/>
      </c>
      <c r="E2563" s="9" t="str">
        <f aca="false">IF($A2563="","",IFERROR(INDEX('2. Schematic Parts'!$B$2:$B$3001,MATCH($A2563,'2. Schematic Parts'!$A$2:$A$3001,0)),"NOT FOUND"))</f>
        <v/>
      </c>
      <c r="F2563" s="9" t="str">
        <f aca="false">IF($A2563="","",IFERROR(INDEX('2. Schematic Parts'!$C$2:$C$3001,MATCH($A2563,'2. Schematic Parts'!$A$2:$A$3001,0))&amp;"","NOT FOUND"))</f>
        <v/>
      </c>
      <c r="G2563" s="9" t="str">
        <f aca="false">IF($A2563="","",IFERROR(INDEX('2. Schematic Parts'!$D$2:$D$3001,MATCH($A2563,'2. Schematic Parts'!$A$2:$A$3001,0))&amp;"","NOT FOUND"))</f>
        <v/>
      </c>
      <c r="H2563" s="9" t="str">
        <f aca="false">IF($A2563="","",IF(COUNTIF('2. Schematic Parts'!$A$2:$A$3001,$A2563)=0,"NOT IN SCHEMATIC","OK"))</f>
        <v/>
      </c>
      <c r="I2563" s="9" t="str">
        <f aca="false">IF($A2563="","",IF($H2563="NOT IN SCHEMATIC","",IF(UPPER(TRIM($C2563))=UPPER(TRIM($E2563)),"OK","MISMATCH")))</f>
        <v/>
      </c>
      <c r="J2563" s="9" t="str">
        <f aca="false">IF($A2563="","",IF($H2563="NOT IN SCHEMATIC","",IF($F2563="","NO SCH DECAL",IF($D2563="","",IF(UPPER(TRIM($D2563))=UPPER(TRIM($F2563)),"OK","MISMATCH")))))</f>
        <v/>
      </c>
      <c r="K2563" s="16" t="str">
        <f aca="false">IF($A2563="","",SUMPRODUCT(--ISNUMBER(SEARCH(","&amp;TRIM($A2563)&amp;",",","&amp;SUBSTITUTE('1. Master BOM'!$D$2:$D$400," ","")&amp;","))))</f>
        <v/>
      </c>
      <c r="L2563" s="16" t="str">
        <f aca="false">IF($A2563="","",IF($K2563&lt;&gt;1,0,SUMPRODUCT(ISNUMBER(SEARCH(","&amp;TRIM($A2563)&amp;",",","&amp;SUBSTITUTE('1. Master BOM'!$D$2:$D$400," ","")&amp;","))*ROW('1. Master BOM'!$D$2:$D$400))))</f>
        <v/>
      </c>
      <c r="M2563" s="9" t="str">
        <f aca="false">IF($A2563="","",IF($K2563=0,"NOT IN BOM",IF($K2563&gt;1,"MULTIPLE BOM LINES","OK")))</f>
        <v/>
      </c>
      <c r="N2563" s="9" t="str">
        <f aca="false">IF($A2563="","",IF($L2563=0,"—",INDEX('1. Master BOM'!$A$1:$A$400,$L2563)))</f>
        <v/>
      </c>
      <c r="O2563" s="9" t="str">
        <f aca="false">IF($A2563="","",IF($L2563=0,"—",INDEX('1. Master BOM'!$B$1:$B$400,$L2563)))</f>
        <v/>
      </c>
      <c r="P2563" s="9" t="str">
        <f aca="false">IF($A2563="","",IF(OR($H2563="NOT IN SCHEMATIC",$O2563="—"),"",IF($G2563="","NO SCH PN",IF(UPPER(TRIM($G2563))=UPPER(TRIM($O2563)),"OK","MISMATCH"))))</f>
        <v/>
      </c>
      <c r="Q2563" s="9" t="str">
        <f aca="false">IF($A2563="","",IF($L2563=0,"—",INDEX('1. Master BOM'!$E$1:$E$400,$L2563)))</f>
        <v/>
      </c>
      <c r="R2563" s="9" t="str">
        <f aca="false">IF($A2563="","",IF($L2563=0,"—",IF(T(INDEX('1. Master BOM'!$F$1:$F$400,$L2563))="","(not set)",INDEX('1. Master BOM'!$F$1:$F$400,$L2563))))</f>
        <v/>
      </c>
      <c r="S2563" s="9" t="str">
        <f aca="false">IF($A2563="","",IF(OR($R2563="—",$R2563="(not set)",$D2563=""),"",IF(ISNUMBER(SEARCH(SUBSTITUTE(SUBSTITUTE(SUBSTITUTE($R2563,"-",""),"_","")," ",""),SUBSTITUTE(SUBSTITUTE(SUBSTITUTE($D2563,"-",""),"_","")," ",""))),"OK","CHECK")))</f>
        <v/>
      </c>
      <c r="T2563" s="9" t="str">
        <f aca="false">IF($A2563="","",IF(OR($H2563="NOT IN SCHEMATIC",$I2563="MISMATCH",$J2563="MISMATCH",$P2563="MISMATCH",$M2563&lt;&gt;"OK"),"REVIEW","OK"))</f>
        <v/>
      </c>
      <c r="U2563" s="14"/>
      <c r="V2563" s="14"/>
      <c r="W2563" s="17"/>
      <c r="X2563" s="14"/>
    </row>
    <row r="2564" customFormat="false" ht="15" hidden="false" customHeight="false" outlineLevel="0" collapsed="false">
      <c r="A2564" s="9" t="str">
        <f aca="false">IF('3. Layout Parts'!$A2564="","",TRIM('3. Layout Parts'!$A2564))</f>
        <v/>
      </c>
      <c r="B2564" s="9" t="str">
        <f aca="false">IF($A2564="","",'3. Layout Parts'!$D2564)</f>
        <v/>
      </c>
      <c r="C2564" s="9" t="str">
        <f aca="false">IF($A2564="","",'3. Layout Parts'!$B2564)</f>
        <v/>
      </c>
      <c r="D2564" s="9" t="str">
        <f aca="false">IF($A2564="","",'3. Layout Parts'!$C2564)</f>
        <v/>
      </c>
      <c r="E2564" s="9" t="str">
        <f aca="false">IF($A2564="","",IFERROR(INDEX('2. Schematic Parts'!$B$2:$B$3001,MATCH($A2564,'2. Schematic Parts'!$A$2:$A$3001,0)),"NOT FOUND"))</f>
        <v/>
      </c>
      <c r="F2564" s="9" t="str">
        <f aca="false">IF($A2564="","",IFERROR(INDEX('2. Schematic Parts'!$C$2:$C$3001,MATCH($A2564,'2. Schematic Parts'!$A$2:$A$3001,0))&amp;"","NOT FOUND"))</f>
        <v/>
      </c>
      <c r="G2564" s="9" t="str">
        <f aca="false">IF($A2564="","",IFERROR(INDEX('2. Schematic Parts'!$D$2:$D$3001,MATCH($A2564,'2. Schematic Parts'!$A$2:$A$3001,0))&amp;"","NOT FOUND"))</f>
        <v/>
      </c>
      <c r="H2564" s="9" t="str">
        <f aca="false">IF($A2564="","",IF(COUNTIF('2. Schematic Parts'!$A$2:$A$3001,$A2564)=0,"NOT IN SCHEMATIC","OK"))</f>
        <v/>
      </c>
      <c r="I2564" s="9" t="str">
        <f aca="false">IF($A2564="","",IF($H2564="NOT IN SCHEMATIC","",IF(UPPER(TRIM($C2564))=UPPER(TRIM($E2564)),"OK","MISMATCH")))</f>
        <v/>
      </c>
      <c r="J2564" s="9" t="str">
        <f aca="false">IF($A2564="","",IF($H2564="NOT IN SCHEMATIC","",IF($F2564="","NO SCH DECAL",IF($D2564="","",IF(UPPER(TRIM($D2564))=UPPER(TRIM($F2564)),"OK","MISMATCH")))))</f>
        <v/>
      </c>
      <c r="K2564" s="16" t="str">
        <f aca="false">IF($A2564="","",SUMPRODUCT(--ISNUMBER(SEARCH(","&amp;TRIM($A2564)&amp;",",","&amp;SUBSTITUTE('1. Master BOM'!$D$2:$D$400," ","")&amp;","))))</f>
        <v/>
      </c>
      <c r="L2564" s="16" t="str">
        <f aca="false">IF($A2564="","",IF($K2564&lt;&gt;1,0,SUMPRODUCT(ISNUMBER(SEARCH(","&amp;TRIM($A2564)&amp;",",","&amp;SUBSTITUTE('1. Master BOM'!$D$2:$D$400," ","")&amp;","))*ROW('1. Master BOM'!$D$2:$D$400))))</f>
        <v/>
      </c>
      <c r="M2564" s="9" t="str">
        <f aca="false">IF($A2564="","",IF($K2564=0,"NOT IN BOM",IF($K2564&gt;1,"MULTIPLE BOM LINES","OK")))</f>
        <v/>
      </c>
      <c r="N2564" s="9" t="str">
        <f aca="false">IF($A2564="","",IF($L2564=0,"—",INDEX('1. Master BOM'!$A$1:$A$400,$L2564)))</f>
        <v/>
      </c>
      <c r="O2564" s="9" t="str">
        <f aca="false">IF($A2564="","",IF($L2564=0,"—",INDEX('1. Master BOM'!$B$1:$B$400,$L2564)))</f>
        <v/>
      </c>
      <c r="P2564" s="9" t="str">
        <f aca="false">IF($A2564="","",IF(OR($H2564="NOT IN SCHEMATIC",$O2564="—"),"",IF($G2564="","NO SCH PN",IF(UPPER(TRIM($G2564))=UPPER(TRIM($O2564)),"OK","MISMATCH"))))</f>
        <v/>
      </c>
      <c r="Q2564" s="9" t="str">
        <f aca="false">IF($A2564="","",IF($L2564=0,"—",INDEX('1. Master BOM'!$E$1:$E$400,$L2564)))</f>
        <v/>
      </c>
      <c r="R2564" s="9" t="str">
        <f aca="false">IF($A2564="","",IF($L2564=0,"—",IF(T(INDEX('1. Master BOM'!$F$1:$F$400,$L2564))="","(not set)",INDEX('1. Master BOM'!$F$1:$F$400,$L2564))))</f>
        <v/>
      </c>
      <c r="S2564" s="9" t="str">
        <f aca="false">IF($A2564="","",IF(OR($R2564="—",$R2564="(not set)",$D2564=""),"",IF(ISNUMBER(SEARCH(SUBSTITUTE(SUBSTITUTE(SUBSTITUTE($R2564,"-",""),"_","")," ",""),SUBSTITUTE(SUBSTITUTE(SUBSTITUTE($D2564,"-",""),"_","")," ",""))),"OK","CHECK")))</f>
        <v/>
      </c>
      <c r="T2564" s="9" t="str">
        <f aca="false">IF($A2564="","",IF(OR($H2564="NOT IN SCHEMATIC",$I2564="MISMATCH",$J2564="MISMATCH",$P2564="MISMATCH",$M2564&lt;&gt;"OK"),"REVIEW","OK"))</f>
        <v/>
      </c>
      <c r="U2564" s="14"/>
      <c r="V2564" s="14"/>
      <c r="W2564" s="17"/>
      <c r="X2564" s="14"/>
    </row>
    <row r="2565" customFormat="false" ht="15" hidden="false" customHeight="false" outlineLevel="0" collapsed="false">
      <c r="A2565" s="9" t="str">
        <f aca="false">IF('3. Layout Parts'!$A2565="","",TRIM('3. Layout Parts'!$A2565))</f>
        <v/>
      </c>
      <c r="B2565" s="9" t="str">
        <f aca="false">IF($A2565="","",'3. Layout Parts'!$D2565)</f>
        <v/>
      </c>
      <c r="C2565" s="9" t="str">
        <f aca="false">IF($A2565="","",'3. Layout Parts'!$B2565)</f>
        <v/>
      </c>
      <c r="D2565" s="9" t="str">
        <f aca="false">IF($A2565="","",'3. Layout Parts'!$C2565)</f>
        <v/>
      </c>
      <c r="E2565" s="9" t="str">
        <f aca="false">IF($A2565="","",IFERROR(INDEX('2. Schematic Parts'!$B$2:$B$3001,MATCH($A2565,'2. Schematic Parts'!$A$2:$A$3001,0)),"NOT FOUND"))</f>
        <v/>
      </c>
      <c r="F2565" s="9" t="str">
        <f aca="false">IF($A2565="","",IFERROR(INDEX('2. Schematic Parts'!$C$2:$C$3001,MATCH($A2565,'2. Schematic Parts'!$A$2:$A$3001,0))&amp;"","NOT FOUND"))</f>
        <v/>
      </c>
      <c r="G2565" s="9" t="str">
        <f aca="false">IF($A2565="","",IFERROR(INDEX('2. Schematic Parts'!$D$2:$D$3001,MATCH($A2565,'2. Schematic Parts'!$A$2:$A$3001,0))&amp;"","NOT FOUND"))</f>
        <v/>
      </c>
      <c r="H2565" s="9" t="str">
        <f aca="false">IF($A2565="","",IF(COUNTIF('2. Schematic Parts'!$A$2:$A$3001,$A2565)=0,"NOT IN SCHEMATIC","OK"))</f>
        <v/>
      </c>
      <c r="I2565" s="9" t="str">
        <f aca="false">IF($A2565="","",IF($H2565="NOT IN SCHEMATIC","",IF(UPPER(TRIM($C2565))=UPPER(TRIM($E2565)),"OK","MISMATCH")))</f>
        <v/>
      </c>
      <c r="J2565" s="9" t="str">
        <f aca="false">IF($A2565="","",IF($H2565="NOT IN SCHEMATIC","",IF($F2565="","NO SCH DECAL",IF($D2565="","",IF(UPPER(TRIM($D2565))=UPPER(TRIM($F2565)),"OK","MISMATCH")))))</f>
        <v/>
      </c>
      <c r="K2565" s="16" t="str">
        <f aca="false">IF($A2565="","",SUMPRODUCT(--ISNUMBER(SEARCH(","&amp;TRIM($A2565)&amp;",",","&amp;SUBSTITUTE('1. Master BOM'!$D$2:$D$400," ","")&amp;","))))</f>
        <v/>
      </c>
      <c r="L2565" s="16" t="str">
        <f aca="false">IF($A2565="","",IF($K2565&lt;&gt;1,0,SUMPRODUCT(ISNUMBER(SEARCH(","&amp;TRIM($A2565)&amp;",",","&amp;SUBSTITUTE('1. Master BOM'!$D$2:$D$400," ","")&amp;","))*ROW('1. Master BOM'!$D$2:$D$400))))</f>
        <v/>
      </c>
      <c r="M2565" s="9" t="str">
        <f aca="false">IF($A2565="","",IF($K2565=0,"NOT IN BOM",IF($K2565&gt;1,"MULTIPLE BOM LINES","OK")))</f>
        <v/>
      </c>
      <c r="N2565" s="9" t="str">
        <f aca="false">IF($A2565="","",IF($L2565=0,"—",INDEX('1. Master BOM'!$A$1:$A$400,$L2565)))</f>
        <v/>
      </c>
      <c r="O2565" s="9" t="str">
        <f aca="false">IF($A2565="","",IF($L2565=0,"—",INDEX('1. Master BOM'!$B$1:$B$400,$L2565)))</f>
        <v/>
      </c>
      <c r="P2565" s="9" t="str">
        <f aca="false">IF($A2565="","",IF(OR($H2565="NOT IN SCHEMATIC",$O2565="—"),"",IF($G2565="","NO SCH PN",IF(UPPER(TRIM($G2565))=UPPER(TRIM($O2565)),"OK","MISMATCH"))))</f>
        <v/>
      </c>
      <c r="Q2565" s="9" t="str">
        <f aca="false">IF($A2565="","",IF($L2565=0,"—",INDEX('1. Master BOM'!$E$1:$E$400,$L2565)))</f>
        <v/>
      </c>
      <c r="R2565" s="9" t="str">
        <f aca="false">IF($A2565="","",IF($L2565=0,"—",IF(T(INDEX('1. Master BOM'!$F$1:$F$400,$L2565))="","(not set)",INDEX('1. Master BOM'!$F$1:$F$400,$L2565))))</f>
        <v/>
      </c>
      <c r="S2565" s="9" t="str">
        <f aca="false">IF($A2565="","",IF(OR($R2565="—",$R2565="(not set)",$D2565=""),"",IF(ISNUMBER(SEARCH(SUBSTITUTE(SUBSTITUTE(SUBSTITUTE($R2565,"-",""),"_","")," ",""),SUBSTITUTE(SUBSTITUTE(SUBSTITUTE($D2565,"-",""),"_","")," ",""))),"OK","CHECK")))</f>
        <v/>
      </c>
      <c r="T2565" s="9" t="str">
        <f aca="false">IF($A2565="","",IF(OR($H2565="NOT IN SCHEMATIC",$I2565="MISMATCH",$J2565="MISMATCH",$P2565="MISMATCH",$M2565&lt;&gt;"OK"),"REVIEW","OK"))</f>
        <v/>
      </c>
      <c r="U2565" s="14"/>
      <c r="V2565" s="14"/>
      <c r="W2565" s="17"/>
      <c r="X2565" s="14"/>
    </row>
    <row r="2566" customFormat="false" ht="15" hidden="false" customHeight="false" outlineLevel="0" collapsed="false">
      <c r="A2566" s="9" t="str">
        <f aca="false">IF('3. Layout Parts'!$A2566="","",TRIM('3. Layout Parts'!$A2566))</f>
        <v/>
      </c>
      <c r="B2566" s="9" t="str">
        <f aca="false">IF($A2566="","",'3. Layout Parts'!$D2566)</f>
        <v/>
      </c>
      <c r="C2566" s="9" t="str">
        <f aca="false">IF($A2566="","",'3. Layout Parts'!$B2566)</f>
        <v/>
      </c>
      <c r="D2566" s="9" t="str">
        <f aca="false">IF($A2566="","",'3. Layout Parts'!$C2566)</f>
        <v/>
      </c>
      <c r="E2566" s="9" t="str">
        <f aca="false">IF($A2566="","",IFERROR(INDEX('2. Schematic Parts'!$B$2:$B$3001,MATCH($A2566,'2. Schematic Parts'!$A$2:$A$3001,0)),"NOT FOUND"))</f>
        <v/>
      </c>
      <c r="F2566" s="9" t="str">
        <f aca="false">IF($A2566="","",IFERROR(INDEX('2. Schematic Parts'!$C$2:$C$3001,MATCH($A2566,'2. Schematic Parts'!$A$2:$A$3001,0))&amp;"","NOT FOUND"))</f>
        <v/>
      </c>
      <c r="G2566" s="9" t="str">
        <f aca="false">IF($A2566="","",IFERROR(INDEX('2. Schematic Parts'!$D$2:$D$3001,MATCH($A2566,'2. Schematic Parts'!$A$2:$A$3001,0))&amp;"","NOT FOUND"))</f>
        <v/>
      </c>
      <c r="H2566" s="9" t="str">
        <f aca="false">IF($A2566="","",IF(COUNTIF('2. Schematic Parts'!$A$2:$A$3001,$A2566)=0,"NOT IN SCHEMATIC","OK"))</f>
        <v/>
      </c>
      <c r="I2566" s="9" t="str">
        <f aca="false">IF($A2566="","",IF($H2566="NOT IN SCHEMATIC","",IF(UPPER(TRIM($C2566))=UPPER(TRIM($E2566)),"OK","MISMATCH")))</f>
        <v/>
      </c>
      <c r="J2566" s="9" t="str">
        <f aca="false">IF($A2566="","",IF($H2566="NOT IN SCHEMATIC","",IF($F2566="","NO SCH DECAL",IF($D2566="","",IF(UPPER(TRIM($D2566))=UPPER(TRIM($F2566)),"OK","MISMATCH")))))</f>
        <v/>
      </c>
      <c r="K2566" s="16" t="str">
        <f aca="false">IF($A2566="","",SUMPRODUCT(--ISNUMBER(SEARCH(","&amp;TRIM($A2566)&amp;",",","&amp;SUBSTITUTE('1. Master BOM'!$D$2:$D$400," ","")&amp;","))))</f>
        <v/>
      </c>
      <c r="L2566" s="16" t="str">
        <f aca="false">IF($A2566="","",IF($K2566&lt;&gt;1,0,SUMPRODUCT(ISNUMBER(SEARCH(","&amp;TRIM($A2566)&amp;",",","&amp;SUBSTITUTE('1. Master BOM'!$D$2:$D$400," ","")&amp;","))*ROW('1. Master BOM'!$D$2:$D$400))))</f>
        <v/>
      </c>
      <c r="M2566" s="9" t="str">
        <f aca="false">IF($A2566="","",IF($K2566=0,"NOT IN BOM",IF($K2566&gt;1,"MULTIPLE BOM LINES","OK")))</f>
        <v/>
      </c>
      <c r="N2566" s="9" t="str">
        <f aca="false">IF($A2566="","",IF($L2566=0,"—",INDEX('1. Master BOM'!$A$1:$A$400,$L2566)))</f>
        <v/>
      </c>
      <c r="O2566" s="9" t="str">
        <f aca="false">IF($A2566="","",IF($L2566=0,"—",INDEX('1. Master BOM'!$B$1:$B$400,$L2566)))</f>
        <v/>
      </c>
      <c r="P2566" s="9" t="str">
        <f aca="false">IF($A2566="","",IF(OR($H2566="NOT IN SCHEMATIC",$O2566="—"),"",IF($G2566="","NO SCH PN",IF(UPPER(TRIM($G2566))=UPPER(TRIM($O2566)),"OK","MISMATCH"))))</f>
        <v/>
      </c>
      <c r="Q2566" s="9" t="str">
        <f aca="false">IF($A2566="","",IF($L2566=0,"—",INDEX('1. Master BOM'!$E$1:$E$400,$L2566)))</f>
        <v/>
      </c>
      <c r="R2566" s="9" t="str">
        <f aca="false">IF($A2566="","",IF($L2566=0,"—",IF(T(INDEX('1. Master BOM'!$F$1:$F$400,$L2566))="","(not set)",INDEX('1. Master BOM'!$F$1:$F$400,$L2566))))</f>
        <v/>
      </c>
      <c r="S2566" s="9" t="str">
        <f aca="false">IF($A2566="","",IF(OR($R2566="—",$R2566="(not set)",$D2566=""),"",IF(ISNUMBER(SEARCH(SUBSTITUTE(SUBSTITUTE(SUBSTITUTE($R2566,"-",""),"_","")," ",""),SUBSTITUTE(SUBSTITUTE(SUBSTITUTE($D2566,"-",""),"_","")," ",""))),"OK","CHECK")))</f>
        <v/>
      </c>
      <c r="T2566" s="9" t="str">
        <f aca="false">IF($A2566="","",IF(OR($H2566="NOT IN SCHEMATIC",$I2566="MISMATCH",$J2566="MISMATCH",$P2566="MISMATCH",$M2566&lt;&gt;"OK"),"REVIEW","OK"))</f>
        <v/>
      </c>
      <c r="U2566" s="14"/>
      <c r="V2566" s="14"/>
      <c r="W2566" s="17"/>
      <c r="X2566" s="14"/>
    </row>
    <row r="2567" customFormat="false" ht="15" hidden="false" customHeight="false" outlineLevel="0" collapsed="false">
      <c r="A2567" s="9" t="str">
        <f aca="false">IF('3. Layout Parts'!$A2567="","",TRIM('3. Layout Parts'!$A2567))</f>
        <v/>
      </c>
      <c r="B2567" s="9" t="str">
        <f aca="false">IF($A2567="","",'3. Layout Parts'!$D2567)</f>
        <v/>
      </c>
      <c r="C2567" s="9" t="str">
        <f aca="false">IF($A2567="","",'3. Layout Parts'!$B2567)</f>
        <v/>
      </c>
      <c r="D2567" s="9" t="str">
        <f aca="false">IF($A2567="","",'3. Layout Parts'!$C2567)</f>
        <v/>
      </c>
      <c r="E2567" s="9" t="str">
        <f aca="false">IF($A2567="","",IFERROR(INDEX('2. Schematic Parts'!$B$2:$B$3001,MATCH($A2567,'2. Schematic Parts'!$A$2:$A$3001,0)),"NOT FOUND"))</f>
        <v/>
      </c>
      <c r="F2567" s="9" t="str">
        <f aca="false">IF($A2567="","",IFERROR(INDEX('2. Schematic Parts'!$C$2:$C$3001,MATCH($A2567,'2. Schematic Parts'!$A$2:$A$3001,0))&amp;"","NOT FOUND"))</f>
        <v/>
      </c>
      <c r="G2567" s="9" t="str">
        <f aca="false">IF($A2567="","",IFERROR(INDEX('2. Schematic Parts'!$D$2:$D$3001,MATCH($A2567,'2. Schematic Parts'!$A$2:$A$3001,0))&amp;"","NOT FOUND"))</f>
        <v/>
      </c>
      <c r="H2567" s="9" t="str">
        <f aca="false">IF($A2567="","",IF(COUNTIF('2. Schematic Parts'!$A$2:$A$3001,$A2567)=0,"NOT IN SCHEMATIC","OK"))</f>
        <v/>
      </c>
      <c r="I2567" s="9" t="str">
        <f aca="false">IF($A2567="","",IF($H2567="NOT IN SCHEMATIC","",IF(UPPER(TRIM($C2567))=UPPER(TRIM($E2567)),"OK","MISMATCH")))</f>
        <v/>
      </c>
      <c r="J2567" s="9" t="str">
        <f aca="false">IF($A2567="","",IF($H2567="NOT IN SCHEMATIC","",IF($F2567="","NO SCH DECAL",IF($D2567="","",IF(UPPER(TRIM($D2567))=UPPER(TRIM($F2567)),"OK","MISMATCH")))))</f>
        <v/>
      </c>
      <c r="K2567" s="16" t="str">
        <f aca="false">IF($A2567="","",SUMPRODUCT(--ISNUMBER(SEARCH(","&amp;TRIM($A2567)&amp;",",","&amp;SUBSTITUTE('1. Master BOM'!$D$2:$D$400," ","")&amp;","))))</f>
        <v/>
      </c>
      <c r="L2567" s="16" t="str">
        <f aca="false">IF($A2567="","",IF($K2567&lt;&gt;1,0,SUMPRODUCT(ISNUMBER(SEARCH(","&amp;TRIM($A2567)&amp;",",","&amp;SUBSTITUTE('1. Master BOM'!$D$2:$D$400," ","")&amp;","))*ROW('1. Master BOM'!$D$2:$D$400))))</f>
        <v/>
      </c>
      <c r="M2567" s="9" t="str">
        <f aca="false">IF($A2567="","",IF($K2567=0,"NOT IN BOM",IF($K2567&gt;1,"MULTIPLE BOM LINES","OK")))</f>
        <v/>
      </c>
      <c r="N2567" s="9" t="str">
        <f aca="false">IF($A2567="","",IF($L2567=0,"—",INDEX('1. Master BOM'!$A$1:$A$400,$L2567)))</f>
        <v/>
      </c>
      <c r="O2567" s="9" t="str">
        <f aca="false">IF($A2567="","",IF($L2567=0,"—",INDEX('1. Master BOM'!$B$1:$B$400,$L2567)))</f>
        <v/>
      </c>
      <c r="P2567" s="9" t="str">
        <f aca="false">IF($A2567="","",IF(OR($H2567="NOT IN SCHEMATIC",$O2567="—"),"",IF($G2567="","NO SCH PN",IF(UPPER(TRIM($G2567))=UPPER(TRIM($O2567)),"OK","MISMATCH"))))</f>
        <v/>
      </c>
      <c r="Q2567" s="9" t="str">
        <f aca="false">IF($A2567="","",IF($L2567=0,"—",INDEX('1. Master BOM'!$E$1:$E$400,$L2567)))</f>
        <v/>
      </c>
      <c r="R2567" s="9" t="str">
        <f aca="false">IF($A2567="","",IF($L2567=0,"—",IF(T(INDEX('1. Master BOM'!$F$1:$F$400,$L2567))="","(not set)",INDEX('1. Master BOM'!$F$1:$F$400,$L2567))))</f>
        <v/>
      </c>
      <c r="S2567" s="9" t="str">
        <f aca="false">IF($A2567="","",IF(OR($R2567="—",$R2567="(not set)",$D2567=""),"",IF(ISNUMBER(SEARCH(SUBSTITUTE(SUBSTITUTE(SUBSTITUTE($R2567,"-",""),"_","")," ",""),SUBSTITUTE(SUBSTITUTE(SUBSTITUTE($D2567,"-",""),"_","")," ",""))),"OK","CHECK")))</f>
        <v/>
      </c>
      <c r="T2567" s="9" t="str">
        <f aca="false">IF($A2567="","",IF(OR($H2567="NOT IN SCHEMATIC",$I2567="MISMATCH",$J2567="MISMATCH",$P2567="MISMATCH",$M2567&lt;&gt;"OK"),"REVIEW","OK"))</f>
        <v/>
      </c>
      <c r="U2567" s="14"/>
      <c r="V2567" s="14"/>
      <c r="W2567" s="17"/>
      <c r="X2567" s="14"/>
    </row>
    <row r="2568" customFormat="false" ht="15" hidden="false" customHeight="false" outlineLevel="0" collapsed="false">
      <c r="A2568" s="9" t="str">
        <f aca="false">IF('3. Layout Parts'!$A2568="","",TRIM('3. Layout Parts'!$A2568))</f>
        <v/>
      </c>
      <c r="B2568" s="9" t="str">
        <f aca="false">IF($A2568="","",'3. Layout Parts'!$D2568)</f>
        <v/>
      </c>
      <c r="C2568" s="9" t="str">
        <f aca="false">IF($A2568="","",'3. Layout Parts'!$B2568)</f>
        <v/>
      </c>
      <c r="D2568" s="9" t="str">
        <f aca="false">IF($A2568="","",'3. Layout Parts'!$C2568)</f>
        <v/>
      </c>
      <c r="E2568" s="9" t="str">
        <f aca="false">IF($A2568="","",IFERROR(INDEX('2. Schematic Parts'!$B$2:$B$3001,MATCH($A2568,'2. Schematic Parts'!$A$2:$A$3001,0)),"NOT FOUND"))</f>
        <v/>
      </c>
      <c r="F2568" s="9" t="str">
        <f aca="false">IF($A2568="","",IFERROR(INDEX('2. Schematic Parts'!$C$2:$C$3001,MATCH($A2568,'2. Schematic Parts'!$A$2:$A$3001,0))&amp;"","NOT FOUND"))</f>
        <v/>
      </c>
      <c r="G2568" s="9" t="str">
        <f aca="false">IF($A2568="","",IFERROR(INDEX('2. Schematic Parts'!$D$2:$D$3001,MATCH($A2568,'2. Schematic Parts'!$A$2:$A$3001,0))&amp;"","NOT FOUND"))</f>
        <v/>
      </c>
      <c r="H2568" s="9" t="str">
        <f aca="false">IF($A2568="","",IF(COUNTIF('2. Schematic Parts'!$A$2:$A$3001,$A2568)=0,"NOT IN SCHEMATIC","OK"))</f>
        <v/>
      </c>
      <c r="I2568" s="9" t="str">
        <f aca="false">IF($A2568="","",IF($H2568="NOT IN SCHEMATIC","",IF(UPPER(TRIM($C2568))=UPPER(TRIM($E2568)),"OK","MISMATCH")))</f>
        <v/>
      </c>
      <c r="J2568" s="9" t="str">
        <f aca="false">IF($A2568="","",IF($H2568="NOT IN SCHEMATIC","",IF($F2568="","NO SCH DECAL",IF($D2568="","",IF(UPPER(TRIM($D2568))=UPPER(TRIM($F2568)),"OK","MISMATCH")))))</f>
        <v/>
      </c>
      <c r="K2568" s="16" t="str">
        <f aca="false">IF($A2568="","",SUMPRODUCT(--ISNUMBER(SEARCH(","&amp;TRIM($A2568)&amp;",",","&amp;SUBSTITUTE('1. Master BOM'!$D$2:$D$400," ","")&amp;","))))</f>
        <v/>
      </c>
      <c r="L2568" s="16" t="str">
        <f aca="false">IF($A2568="","",IF($K2568&lt;&gt;1,0,SUMPRODUCT(ISNUMBER(SEARCH(","&amp;TRIM($A2568)&amp;",",","&amp;SUBSTITUTE('1. Master BOM'!$D$2:$D$400," ","")&amp;","))*ROW('1. Master BOM'!$D$2:$D$400))))</f>
        <v/>
      </c>
      <c r="M2568" s="9" t="str">
        <f aca="false">IF($A2568="","",IF($K2568=0,"NOT IN BOM",IF($K2568&gt;1,"MULTIPLE BOM LINES","OK")))</f>
        <v/>
      </c>
      <c r="N2568" s="9" t="str">
        <f aca="false">IF($A2568="","",IF($L2568=0,"—",INDEX('1. Master BOM'!$A$1:$A$400,$L2568)))</f>
        <v/>
      </c>
      <c r="O2568" s="9" t="str">
        <f aca="false">IF($A2568="","",IF($L2568=0,"—",INDEX('1. Master BOM'!$B$1:$B$400,$L2568)))</f>
        <v/>
      </c>
      <c r="P2568" s="9" t="str">
        <f aca="false">IF($A2568="","",IF(OR($H2568="NOT IN SCHEMATIC",$O2568="—"),"",IF($G2568="","NO SCH PN",IF(UPPER(TRIM($G2568))=UPPER(TRIM($O2568)),"OK","MISMATCH"))))</f>
        <v/>
      </c>
      <c r="Q2568" s="9" t="str">
        <f aca="false">IF($A2568="","",IF($L2568=0,"—",INDEX('1. Master BOM'!$E$1:$E$400,$L2568)))</f>
        <v/>
      </c>
      <c r="R2568" s="9" t="str">
        <f aca="false">IF($A2568="","",IF($L2568=0,"—",IF(T(INDEX('1. Master BOM'!$F$1:$F$400,$L2568))="","(not set)",INDEX('1. Master BOM'!$F$1:$F$400,$L2568))))</f>
        <v/>
      </c>
      <c r="S2568" s="9" t="str">
        <f aca="false">IF($A2568="","",IF(OR($R2568="—",$R2568="(not set)",$D2568=""),"",IF(ISNUMBER(SEARCH(SUBSTITUTE(SUBSTITUTE(SUBSTITUTE($R2568,"-",""),"_","")," ",""),SUBSTITUTE(SUBSTITUTE(SUBSTITUTE($D2568,"-",""),"_","")," ",""))),"OK","CHECK")))</f>
        <v/>
      </c>
      <c r="T2568" s="9" t="str">
        <f aca="false">IF($A2568="","",IF(OR($H2568="NOT IN SCHEMATIC",$I2568="MISMATCH",$J2568="MISMATCH",$P2568="MISMATCH",$M2568&lt;&gt;"OK"),"REVIEW","OK"))</f>
        <v/>
      </c>
      <c r="U2568" s="14"/>
      <c r="V2568" s="14"/>
      <c r="W2568" s="17"/>
      <c r="X2568" s="14"/>
    </row>
    <row r="2569" customFormat="false" ht="15" hidden="false" customHeight="false" outlineLevel="0" collapsed="false">
      <c r="A2569" s="9" t="str">
        <f aca="false">IF('3. Layout Parts'!$A2569="","",TRIM('3. Layout Parts'!$A2569))</f>
        <v/>
      </c>
      <c r="B2569" s="9" t="str">
        <f aca="false">IF($A2569="","",'3. Layout Parts'!$D2569)</f>
        <v/>
      </c>
      <c r="C2569" s="9" t="str">
        <f aca="false">IF($A2569="","",'3. Layout Parts'!$B2569)</f>
        <v/>
      </c>
      <c r="D2569" s="9" t="str">
        <f aca="false">IF($A2569="","",'3. Layout Parts'!$C2569)</f>
        <v/>
      </c>
      <c r="E2569" s="9" t="str">
        <f aca="false">IF($A2569="","",IFERROR(INDEX('2. Schematic Parts'!$B$2:$B$3001,MATCH($A2569,'2. Schematic Parts'!$A$2:$A$3001,0)),"NOT FOUND"))</f>
        <v/>
      </c>
      <c r="F2569" s="9" t="str">
        <f aca="false">IF($A2569="","",IFERROR(INDEX('2. Schematic Parts'!$C$2:$C$3001,MATCH($A2569,'2. Schematic Parts'!$A$2:$A$3001,0))&amp;"","NOT FOUND"))</f>
        <v/>
      </c>
      <c r="G2569" s="9" t="str">
        <f aca="false">IF($A2569="","",IFERROR(INDEX('2. Schematic Parts'!$D$2:$D$3001,MATCH($A2569,'2. Schematic Parts'!$A$2:$A$3001,0))&amp;"","NOT FOUND"))</f>
        <v/>
      </c>
      <c r="H2569" s="9" t="str">
        <f aca="false">IF($A2569="","",IF(COUNTIF('2. Schematic Parts'!$A$2:$A$3001,$A2569)=0,"NOT IN SCHEMATIC","OK"))</f>
        <v/>
      </c>
      <c r="I2569" s="9" t="str">
        <f aca="false">IF($A2569="","",IF($H2569="NOT IN SCHEMATIC","",IF(UPPER(TRIM($C2569))=UPPER(TRIM($E2569)),"OK","MISMATCH")))</f>
        <v/>
      </c>
      <c r="J2569" s="9" t="str">
        <f aca="false">IF($A2569="","",IF($H2569="NOT IN SCHEMATIC","",IF($F2569="","NO SCH DECAL",IF($D2569="","",IF(UPPER(TRIM($D2569))=UPPER(TRIM($F2569)),"OK","MISMATCH")))))</f>
        <v/>
      </c>
      <c r="K2569" s="16" t="str">
        <f aca="false">IF($A2569="","",SUMPRODUCT(--ISNUMBER(SEARCH(","&amp;TRIM($A2569)&amp;",",","&amp;SUBSTITUTE('1. Master BOM'!$D$2:$D$400," ","")&amp;","))))</f>
        <v/>
      </c>
      <c r="L2569" s="16" t="str">
        <f aca="false">IF($A2569="","",IF($K2569&lt;&gt;1,0,SUMPRODUCT(ISNUMBER(SEARCH(","&amp;TRIM($A2569)&amp;",",","&amp;SUBSTITUTE('1. Master BOM'!$D$2:$D$400," ","")&amp;","))*ROW('1. Master BOM'!$D$2:$D$400))))</f>
        <v/>
      </c>
      <c r="M2569" s="9" t="str">
        <f aca="false">IF($A2569="","",IF($K2569=0,"NOT IN BOM",IF($K2569&gt;1,"MULTIPLE BOM LINES","OK")))</f>
        <v/>
      </c>
      <c r="N2569" s="9" t="str">
        <f aca="false">IF($A2569="","",IF($L2569=0,"—",INDEX('1. Master BOM'!$A$1:$A$400,$L2569)))</f>
        <v/>
      </c>
      <c r="O2569" s="9" t="str">
        <f aca="false">IF($A2569="","",IF($L2569=0,"—",INDEX('1. Master BOM'!$B$1:$B$400,$L2569)))</f>
        <v/>
      </c>
      <c r="P2569" s="9" t="str">
        <f aca="false">IF($A2569="","",IF(OR($H2569="NOT IN SCHEMATIC",$O2569="—"),"",IF($G2569="","NO SCH PN",IF(UPPER(TRIM($G2569))=UPPER(TRIM($O2569)),"OK","MISMATCH"))))</f>
        <v/>
      </c>
      <c r="Q2569" s="9" t="str">
        <f aca="false">IF($A2569="","",IF($L2569=0,"—",INDEX('1. Master BOM'!$E$1:$E$400,$L2569)))</f>
        <v/>
      </c>
      <c r="R2569" s="9" t="str">
        <f aca="false">IF($A2569="","",IF($L2569=0,"—",IF(T(INDEX('1. Master BOM'!$F$1:$F$400,$L2569))="","(not set)",INDEX('1. Master BOM'!$F$1:$F$400,$L2569))))</f>
        <v/>
      </c>
      <c r="S2569" s="9" t="str">
        <f aca="false">IF($A2569="","",IF(OR($R2569="—",$R2569="(not set)",$D2569=""),"",IF(ISNUMBER(SEARCH(SUBSTITUTE(SUBSTITUTE(SUBSTITUTE($R2569,"-",""),"_","")," ",""),SUBSTITUTE(SUBSTITUTE(SUBSTITUTE($D2569,"-",""),"_","")," ",""))),"OK","CHECK")))</f>
        <v/>
      </c>
      <c r="T2569" s="9" t="str">
        <f aca="false">IF($A2569="","",IF(OR($H2569="NOT IN SCHEMATIC",$I2569="MISMATCH",$J2569="MISMATCH",$P2569="MISMATCH",$M2569&lt;&gt;"OK"),"REVIEW","OK"))</f>
        <v/>
      </c>
      <c r="U2569" s="14"/>
      <c r="V2569" s="14"/>
      <c r="W2569" s="17"/>
      <c r="X2569" s="14"/>
    </row>
    <row r="2570" customFormat="false" ht="15" hidden="false" customHeight="false" outlineLevel="0" collapsed="false">
      <c r="A2570" s="9" t="str">
        <f aca="false">IF('3. Layout Parts'!$A2570="","",TRIM('3. Layout Parts'!$A2570))</f>
        <v/>
      </c>
      <c r="B2570" s="9" t="str">
        <f aca="false">IF($A2570="","",'3. Layout Parts'!$D2570)</f>
        <v/>
      </c>
      <c r="C2570" s="9" t="str">
        <f aca="false">IF($A2570="","",'3. Layout Parts'!$B2570)</f>
        <v/>
      </c>
      <c r="D2570" s="9" t="str">
        <f aca="false">IF($A2570="","",'3. Layout Parts'!$C2570)</f>
        <v/>
      </c>
      <c r="E2570" s="9" t="str">
        <f aca="false">IF($A2570="","",IFERROR(INDEX('2. Schematic Parts'!$B$2:$B$3001,MATCH($A2570,'2. Schematic Parts'!$A$2:$A$3001,0)),"NOT FOUND"))</f>
        <v/>
      </c>
      <c r="F2570" s="9" t="str">
        <f aca="false">IF($A2570="","",IFERROR(INDEX('2. Schematic Parts'!$C$2:$C$3001,MATCH($A2570,'2. Schematic Parts'!$A$2:$A$3001,0))&amp;"","NOT FOUND"))</f>
        <v/>
      </c>
      <c r="G2570" s="9" t="str">
        <f aca="false">IF($A2570="","",IFERROR(INDEX('2. Schematic Parts'!$D$2:$D$3001,MATCH($A2570,'2. Schematic Parts'!$A$2:$A$3001,0))&amp;"","NOT FOUND"))</f>
        <v/>
      </c>
      <c r="H2570" s="9" t="str">
        <f aca="false">IF($A2570="","",IF(COUNTIF('2. Schematic Parts'!$A$2:$A$3001,$A2570)=0,"NOT IN SCHEMATIC","OK"))</f>
        <v/>
      </c>
      <c r="I2570" s="9" t="str">
        <f aca="false">IF($A2570="","",IF($H2570="NOT IN SCHEMATIC","",IF(UPPER(TRIM($C2570))=UPPER(TRIM($E2570)),"OK","MISMATCH")))</f>
        <v/>
      </c>
      <c r="J2570" s="9" t="str">
        <f aca="false">IF($A2570="","",IF($H2570="NOT IN SCHEMATIC","",IF($F2570="","NO SCH DECAL",IF($D2570="","",IF(UPPER(TRIM($D2570))=UPPER(TRIM($F2570)),"OK","MISMATCH")))))</f>
        <v/>
      </c>
      <c r="K2570" s="16" t="str">
        <f aca="false">IF($A2570="","",SUMPRODUCT(--ISNUMBER(SEARCH(","&amp;TRIM($A2570)&amp;",",","&amp;SUBSTITUTE('1. Master BOM'!$D$2:$D$400," ","")&amp;","))))</f>
        <v/>
      </c>
      <c r="L2570" s="16" t="str">
        <f aca="false">IF($A2570="","",IF($K2570&lt;&gt;1,0,SUMPRODUCT(ISNUMBER(SEARCH(","&amp;TRIM($A2570)&amp;",",","&amp;SUBSTITUTE('1. Master BOM'!$D$2:$D$400," ","")&amp;","))*ROW('1. Master BOM'!$D$2:$D$400))))</f>
        <v/>
      </c>
      <c r="M2570" s="9" t="str">
        <f aca="false">IF($A2570="","",IF($K2570=0,"NOT IN BOM",IF($K2570&gt;1,"MULTIPLE BOM LINES","OK")))</f>
        <v/>
      </c>
      <c r="N2570" s="9" t="str">
        <f aca="false">IF($A2570="","",IF($L2570=0,"—",INDEX('1. Master BOM'!$A$1:$A$400,$L2570)))</f>
        <v/>
      </c>
      <c r="O2570" s="9" t="str">
        <f aca="false">IF($A2570="","",IF($L2570=0,"—",INDEX('1. Master BOM'!$B$1:$B$400,$L2570)))</f>
        <v/>
      </c>
      <c r="P2570" s="9" t="str">
        <f aca="false">IF($A2570="","",IF(OR($H2570="NOT IN SCHEMATIC",$O2570="—"),"",IF($G2570="","NO SCH PN",IF(UPPER(TRIM($G2570))=UPPER(TRIM($O2570)),"OK","MISMATCH"))))</f>
        <v/>
      </c>
      <c r="Q2570" s="9" t="str">
        <f aca="false">IF($A2570="","",IF($L2570=0,"—",INDEX('1. Master BOM'!$E$1:$E$400,$L2570)))</f>
        <v/>
      </c>
      <c r="R2570" s="9" t="str">
        <f aca="false">IF($A2570="","",IF($L2570=0,"—",IF(T(INDEX('1. Master BOM'!$F$1:$F$400,$L2570))="","(not set)",INDEX('1. Master BOM'!$F$1:$F$400,$L2570))))</f>
        <v/>
      </c>
      <c r="S2570" s="9" t="str">
        <f aca="false">IF($A2570="","",IF(OR($R2570="—",$R2570="(not set)",$D2570=""),"",IF(ISNUMBER(SEARCH(SUBSTITUTE(SUBSTITUTE(SUBSTITUTE($R2570,"-",""),"_","")," ",""),SUBSTITUTE(SUBSTITUTE(SUBSTITUTE($D2570,"-",""),"_","")," ",""))),"OK","CHECK")))</f>
        <v/>
      </c>
      <c r="T2570" s="9" t="str">
        <f aca="false">IF($A2570="","",IF(OR($H2570="NOT IN SCHEMATIC",$I2570="MISMATCH",$J2570="MISMATCH",$P2570="MISMATCH",$M2570&lt;&gt;"OK"),"REVIEW","OK"))</f>
        <v/>
      </c>
      <c r="U2570" s="14"/>
      <c r="V2570" s="14"/>
      <c r="W2570" s="17"/>
      <c r="X2570" s="14"/>
    </row>
    <row r="2571" customFormat="false" ht="15" hidden="false" customHeight="false" outlineLevel="0" collapsed="false">
      <c r="A2571" s="9" t="str">
        <f aca="false">IF('3. Layout Parts'!$A2571="","",TRIM('3. Layout Parts'!$A2571))</f>
        <v/>
      </c>
      <c r="B2571" s="9" t="str">
        <f aca="false">IF($A2571="","",'3. Layout Parts'!$D2571)</f>
        <v/>
      </c>
      <c r="C2571" s="9" t="str">
        <f aca="false">IF($A2571="","",'3. Layout Parts'!$B2571)</f>
        <v/>
      </c>
      <c r="D2571" s="9" t="str">
        <f aca="false">IF($A2571="","",'3. Layout Parts'!$C2571)</f>
        <v/>
      </c>
      <c r="E2571" s="9" t="str">
        <f aca="false">IF($A2571="","",IFERROR(INDEX('2. Schematic Parts'!$B$2:$B$3001,MATCH($A2571,'2. Schematic Parts'!$A$2:$A$3001,0)),"NOT FOUND"))</f>
        <v/>
      </c>
      <c r="F2571" s="9" t="str">
        <f aca="false">IF($A2571="","",IFERROR(INDEX('2. Schematic Parts'!$C$2:$C$3001,MATCH($A2571,'2. Schematic Parts'!$A$2:$A$3001,0))&amp;"","NOT FOUND"))</f>
        <v/>
      </c>
      <c r="G2571" s="9" t="str">
        <f aca="false">IF($A2571="","",IFERROR(INDEX('2. Schematic Parts'!$D$2:$D$3001,MATCH($A2571,'2. Schematic Parts'!$A$2:$A$3001,0))&amp;"","NOT FOUND"))</f>
        <v/>
      </c>
      <c r="H2571" s="9" t="str">
        <f aca="false">IF($A2571="","",IF(COUNTIF('2. Schematic Parts'!$A$2:$A$3001,$A2571)=0,"NOT IN SCHEMATIC","OK"))</f>
        <v/>
      </c>
      <c r="I2571" s="9" t="str">
        <f aca="false">IF($A2571="","",IF($H2571="NOT IN SCHEMATIC","",IF(UPPER(TRIM($C2571))=UPPER(TRIM($E2571)),"OK","MISMATCH")))</f>
        <v/>
      </c>
      <c r="J2571" s="9" t="str">
        <f aca="false">IF($A2571="","",IF($H2571="NOT IN SCHEMATIC","",IF($F2571="","NO SCH DECAL",IF($D2571="","",IF(UPPER(TRIM($D2571))=UPPER(TRIM($F2571)),"OK","MISMATCH")))))</f>
        <v/>
      </c>
      <c r="K2571" s="16" t="str">
        <f aca="false">IF($A2571="","",SUMPRODUCT(--ISNUMBER(SEARCH(","&amp;TRIM($A2571)&amp;",",","&amp;SUBSTITUTE('1. Master BOM'!$D$2:$D$400," ","")&amp;","))))</f>
        <v/>
      </c>
      <c r="L2571" s="16" t="str">
        <f aca="false">IF($A2571="","",IF($K2571&lt;&gt;1,0,SUMPRODUCT(ISNUMBER(SEARCH(","&amp;TRIM($A2571)&amp;",",","&amp;SUBSTITUTE('1. Master BOM'!$D$2:$D$400," ","")&amp;","))*ROW('1. Master BOM'!$D$2:$D$400))))</f>
        <v/>
      </c>
      <c r="M2571" s="9" t="str">
        <f aca="false">IF($A2571="","",IF($K2571=0,"NOT IN BOM",IF($K2571&gt;1,"MULTIPLE BOM LINES","OK")))</f>
        <v/>
      </c>
      <c r="N2571" s="9" t="str">
        <f aca="false">IF($A2571="","",IF($L2571=0,"—",INDEX('1. Master BOM'!$A$1:$A$400,$L2571)))</f>
        <v/>
      </c>
      <c r="O2571" s="9" t="str">
        <f aca="false">IF($A2571="","",IF($L2571=0,"—",INDEX('1. Master BOM'!$B$1:$B$400,$L2571)))</f>
        <v/>
      </c>
      <c r="P2571" s="9" t="str">
        <f aca="false">IF($A2571="","",IF(OR($H2571="NOT IN SCHEMATIC",$O2571="—"),"",IF($G2571="","NO SCH PN",IF(UPPER(TRIM($G2571))=UPPER(TRIM($O2571)),"OK","MISMATCH"))))</f>
        <v/>
      </c>
      <c r="Q2571" s="9" t="str">
        <f aca="false">IF($A2571="","",IF($L2571=0,"—",INDEX('1. Master BOM'!$E$1:$E$400,$L2571)))</f>
        <v/>
      </c>
      <c r="R2571" s="9" t="str">
        <f aca="false">IF($A2571="","",IF($L2571=0,"—",IF(T(INDEX('1. Master BOM'!$F$1:$F$400,$L2571))="","(not set)",INDEX('1. Master BOM'!$F$1:$F$400,$L2571))))</f>
        <v/>
      </c>
      <c r="S2571" s="9" t="str">
        <f aca="false">IF($A2571="","",IF(OR($R2571="—",$R2571="(not set)",$D2571=""),"",IF(ISNUMBER(SEARCH(SUBSTITUTE(SUBSTITUTE(SUBSTITUTE($R2571,"-",""),"_","")," ",""),SUBSTITUTE(SUBSTITUTE(SUBSTITUTE($D2571,"-",""),"_","")," ",""))),"OK","CHECK")))</f>
        <v/>
      </c>
      <c r="T2571" s="9" t="str">
        <f aca="false">IF($A2571="","",IF(OR($H2571="NOT IN SCHEMATIC",$I2571="MISMATCH",$J2571="MISMATCH",$P2571="MISMATCH",$M2571&lt;&gt;"OK"),"REVIEW","OK"))</f>
        <v/>
      </c>
      <c r="U2571" s="14"/>
      <c r="V2571" s="14"/>
      <c r="W2571" s="17"/>
      <c r="X2571" s="14"/>
    </row>
    <row r="2572" customFormat="false" ht="15" hidden="false" customHeight="false" outlineLevel="0" collapsed="false">
      <c r="A2572" s="9" t="str">
        <f aca="false">IF('3. Layout Parts'!$A2572="","",TRIM('3. Layout Parts'!$A2572))</f>
        <v/>
      </c>
      <c r="B2572" s="9" t="str">
        <f aca="false">IF($A2572="","",'3. Layout Parts'!$D2572)</f>
        <v/>
      </c>
      <c r="C2572" s="9" t="str">
        <f aca="false">IF($A2572="","",'3. Layout Parts'!$B2572)</f>
        <v/>
      </c>
      <c r="D2572" s="9" t="str">
        <f aca="false">IF($A2572="","",'3. Layout Parts'!$C2572)</f>
        <v/>
      </c>
      <c r="E2572" s="9" t="str">
        <f aca="false">IF($A2572="","",IFERROR(INDEX('2. Schematic Parts'!$B$2:$B$3001,MATCH($A2572,'2. Schematic Parts'!$A$2:$A$3001,0)),"NOT FOUND"))</f>
        <v/>
      </c>
      <c r="F2572" s="9" t="str">
        <f aca="false">IF($A2572="","",IFERROR(INDEX('2. Schematic Parts'!$C$2:$C$3001,MATCH($A2572,'2. Schematic Parts'!$A$2:$A$3001,0))&amp;"","NOT FOUND"))</f>
        <v/>
      </c>
      <c r="G2572" s="9" t="str">
        <f aca="false">IF($A2572="","",IFERROR(INDEX('2. Schematic Parts'!$D$2:$D$3001,MATCH($A2572,'2. Schematic Parts'!$A$2:$A$3001,0))&amp;"","NOT FOUND"))</f>
        <v/>
      </c>
      <c r="H2572" s="9" t="str">
        <f aca="false">IF($A2572="","",IF(COUNTIF('2. Schematic Parts'!$A$2:$A$3001,$A2572)=0,"NOT IN SCHEMATIC","OK"))</f>
        <v/>
      </c>
      <c r="I2572" s="9" t="str">
        <f aca="false">IF($A2572="","",IF($H2572="NOT IN SCHEMATIC","",IF(UPPER(TRIM($C2572))=UPPER(TRIM($E2572)),"OK","MISMATCH")))</f>
        <v/>
      </c>
      <c r="J2572" s="9" t="str">
        <f aca="false">IF($A2572="","",IF($H2572="NOT IN SCHEMATIC","",IF($F2572="","NO SCH DECAL",IF($D2572="","",IF(UPPER(TRIM($D2572))=UPPER(TRIM($F2572)),"OK","MISMATCH")))))</f>
        <v/>
      </c>
      <c r="K2572" s="16" t="str">
        <f aca="false">IF($A2572="","",SUMPRODUCT(--ISNUMBER(SEARCH(","&amp;TRIM($A2572)&amp;",",","&amp;SUBSTITUTE('1. Master BOM'!$D$2:$D$400," ","")&amp;","))))</f>
        <v/>
      </c>
      <c r="L2572" s="16" t="str">
        <f aca="false">IF($A2572="","",IF($K2572&lt;&gt;1,0,SUMPRODUCT(ISNUMBER(SEARCH(","&amp;TRIM($A2572)&amp;",",","&amp;SUBSTITUTE('1. Master BOM'!$D$2:$D$400," ","")&amp;","))*ROW('1. Master BOM'!$D$2:$D$400))))</f>
        <v/>
      </c>
      <c r="M2572" s="9" t="str">
        <f aca="false">IF($A2572="","",IF($K2572=0,"NOT IN BOM",IF($K2572&gt;1,"MULTIPLE BOM LINES","OK")))</f>
        <v/>
      </c>
      <c r="N2572" s="9" t="str">
        <f aca="false">IF($A2572="","",IF($L2572=0,"—",INDEX('1. Master BOM'!$A$1:$A$400,$L2572)))</f>
        <v/>
      </c>
      <c r="O2572" s="9" t="str">
        <f aca="false">IF($A2572="","",IF($L2572=0,"—",INDEX('1. Master BOM'!$B$1:$B$400,$L2572)))</f>
        <v/>
      </c>
      <c r="P2572" s="9" t="str">
        <f aca="false">IF($A2572="","",IF(OR($H2572="NOT IN SCHEMATIC",$O2572="—"),"",IF($G2572="","NO SCH PN",IF(UPPER(TRIM($G2572))=UPPER(TRIM($O2572)),"OK","MISMATCH"))))</f>
        <v/>
      </c>
      <c r="Q2572" s="9" t="str">
        <f aca="false">IF($A2572="","",IF($L2572=0,"—",INDEX('1. Master BOM'!$E$1:$E$400,$L2572)))</f>
        <v/>
      </c>
      <c r="R2572" s="9" t="str">
        <f aca="false">IF($A2572="","",IF($L2572=0,"—",IF(T(INDEX('1. Master BOM'!$F$1:$F$400,$L2572))="","(not set)",INDEX('1. Master BOM'!$F$1:$F$400,$L2572))))</f>
        <v/>
      </c>
      <c r="S2572" s="9" t="str">
        <f aca="false">IF($A2572="","",IF(OR($R2572="—",$R2572="(not set)",$D2572=""),"",IF(ISNUMBER(SEARCH(SUBSTITUTE(SUBSTITUTE(SUBSTITUTE($R2572,"-",""),"_","")," ",""),SUBSTITUTE(SUBSTITUTE(SUBSTITUTE($D2572,"-",""),"_","")," ",""))),"OK","CHECK")))</f>
        <v/>
      </c>
      <c r="T2572" s="9" t="str">
        <f aca="false">IF($A2572="","",IF(OR($H2572="NOT IN SCHEMATIC",$I2572="MISMATCH",$J2572="MISMATCH",$P2572="MISMATCH",$M2572&lt;&gt;"OK"),"REVIEW","OK"))</f>
        <v/>
      </c>
      <c r="U2572" s="14"/>
      <c r="V2572" s="14"/>
      <c r="W2572" s="17"/>
      <c r="X2572" s="14"/>
    </row>
    <row r="2573" customFormat="false" ht="15" hidden="false" customHeight="false" outlineLevel="0" collapsed="false">
      <c r="A2573" s="9" t="str">
        <f aca="false">IF('3. Layout Parts'!$A2573="","",TRIM('3. Layout Parts'!$A2573))</f>
        <v/>
      </c>
      <c r="B2573" s="9" t="str">
        <f aca="false">IF($A2573="","",'3. Layout Parts'!$D2573)</f>
        <v/>
      </c>
      <c r="C2573" s="9" t="str">
        <f aca="false">IF($A2573="","",'3. Layout Parts'!$B2573)</f>
        <v/>
      </c>
      <c r="D2573" s="9" t="str">
        <f aca="false">IF($A2573="","",'3. Layout Parts'!$C2573)</f>
        <v/>
      </c>
      <c r="E2573" s="9" t="str">
        <f aca="false">IF($A2573="","",IFERROR(INDEX('2. Schematic Parts'!$B$2:$B$3001,MATCH($A2573,'2. Schematic Parts'!$A$2:$A$3001,0)),"NOT FOUND"))</f>
        <v/>
      </c>
      <c r="F2573" s="9" t="str">
        <f aca="false">IF($A2573="","",IFERROR(INDEX('2. Schematic Parts'!$C$2:$C$3001,MATCH($A2573,'2. Schematic Parts'!$A$2:$A$3001,0))&amp;"","NOT FOUND"))</f>
        <v/>
      </c>
      <c r="G2573" s="9" t="str">
        <f aca="false">IF($A2573="","",IFERROR(INDEX('2. Schematic Parts'!$D$2:$D$3001,MATCH($A2573,'2. Schematic Parts'!$A$2:$A$3001,0))&amp;"","NOT FOUND"))</f>
        <v/>
      </c>
      <c r="H2573" s="9" t="str">
        <f aca="false">IF($A2573="","",IF(COUNTIF('2. Schematic Parts'!$A$2:$A$3001,$A2573)=0,"NOT IN SCHEMATIC","OK"))</f>
        <v/>
      </c>
      <c r="I2573" s="9" t="str">
        <f aca="false">IF($A2573="","",IF($H2573="NOT IN SCHEMATIC","",IF(UPPER(TRIM($C2573))=UPPER(TRIM($E2573)),"OK","MISMATCH")))</f>
        <v/>
      </c>
      <c r="J2573" s="9" t="str">
        <f aca="false">IF($A2573="","",IF($H2573="NOT IN SCHEMATIC","",IF($F2573="","NO SCH DECAL",IF($D2573="","",IF(UPPER(TRIM($D2573))=UPPER(TRIM($F2573)),"OK","MISMATCH")))))</f>
        <v/>
      </c>
      <c r="K2573" s="16" t="str">
        <f aca="false">IF($A2573="","",SUMPRODUCT(--ISNUMBER(SEARCH(","&amp;TRIM($A2573)&amp;",",","&amp;SUBSTITUTE('1. Master BOM'!$D$2:$D$400," ","")&amp;","))))</f>
        <v/>
      </c>
      <c r="L2573" s="16" t="str">
        <f aca="false">IF($A2573="","",IF($K2573&lt;&gt;1,0,SUMPRODUCT(ISNUMBER(SEARCH(","&amp;TRIM($A2573)&amp;",",","&amp;SUBSTITUTE('1. Master BOM'!$D$2:$D$400," ","")&amp;","))*ROW('1. Master BOM'!$D$2:$D$400))))</f>
        <v/>
      </c>
      <c r="M2573" s="9" t="str">
        <f aca="false">IF($A2573="","",IF($K2573=0,"NOT IN BOM",IF($K2573&gt;1,"MULTIPLE BOM LINES","OK")))</f>
        <v/>
      </c>
      <c r="N2573" s="9" t="str">
        <f aca="false">IF($A2573="","",IF($L2573=0,"—",INDEX('1. Master BOM'!$A$1:$A$400,$L2573)))</f>
        <v/>
      </c>
      <c r="O2573" s="9" t="str">
        <f aca="false">IF($A2573="","",IF($L2573=0,"—",INDEX('1. Master BOM'!$B$1:$B$400,$L2573)))</f>
        <v/>
      </c>
      <c r="P2573" s="9" t="str">
        <f aca="false">IF($A2573="","",IF(OR($H2573="NOT IN SCHEMATIC",$O2573="—"),"",IF($G2573="","NO SCH PN",IF(UPPER(TRIM($G2573))=UPPER(TRIM($O2573)),"OK","MISMATCH"))))</f>
        <v/>
      </c>
      <c r="Q2573" s="9" t="str">
        <f aca="false">IF($A2573="","",IF($L2573=0,"—",INDEX('1. Master BOM'!$E$1:$E$400,$L2573)))</f>
        <v/>
      </c>
      <c r="R2573" s="9" t="str">
        <f aca="false">IF($A2573="","",IF($L2573=0,"—",IF(T(INDEX('1. Master BOM'!$F$1:$F$400,$L2573))="","(not set)",INDEX('1. Master BOM'!$F$1:$F$400,$L2573))))</f>
        <v/>
      </c>
      <c r="S2573" s="9" t="str">
        <f aca="false">IF($A2573="","",IF(OR($R2573="—",$R2573="(not set)",$D2573=""),"",IF(ISNUMBER(SEARCH(SUBSTITUTE(SUBSTITUTE(SUBSTITUTE($R2573,"-",""),"_","")," ",""),SUBSTITUTE(SUBSTITUTE(SUBSTITUTE($D2573,"-",""),"_","")," ",""))),"OK","CHECK")))</f>
        <v/>
      </c>
      <c r="T2573" s="9" t="str">
        <f aca="false">IF($A2573="","",IF(OR($H2573="NOT IN SCHEMATIC",$I2573="MISMATCH",$J2573="MISMATCH",$P2573="MISMATCH",$M2573&lt;&gt;"OK"),"REVIEW","OK"))</f>
        <v/>
      </c>
      <c r="U2573" s="14"/>
      <c r="V2573" s="14"/>
      <c r="W2573" s="17"/>
      <c r="X2573" s="14"/>
    </row>
    <row r="2574" customFormat="false" ht="15" hidden="false" customHeight="false" outlineLevel="0" collapsed="false">
      <c r="A2574" s="9" t="str">
        <f aca="false">IF('3. Layout Parts'!$A2574="","",TRIM('3. Layout Parts'!$A2574))</f>
        <v/>
      </c>
      <c r="B2574" s="9" t="str">
        <f aca="false">IF($A2574="","",'3. Layout Parts'!$D2574)</f>
        <v/>
      </c>
      <c r="C2574" s="9" t="str">
        <f aca="false">IF($A2574="","",'3. Layout Parts'!$B2574)</f>
        <v/>
      </c>
      <c r="D2574" s="9" t="str">
        <f aca="false">IF($A2574="","",'3. Layout Parts'!$C2574)</f>
        <v/>
      </c>
      <c r="E2574" s="9" t="str">
        <f aca="false">IF($A2574="","",IFERROR(INDEX('2. Schematic Parts'!$B$2:$B$3001,MATCH($A2574,'2. Schematic Parts'!$A$2:$A$3001,0)),"NOT FOUND"))</f>
        <v/>
      </c>
      <c r="F2574" s="9" t="str">
        <f aca="false">IF($A2574="","",IFERROR(INDEX('2. Schematic Parts'!$C$2:$C$3001,MATCH($A2574,'2. Schematic Parts'!$A$2:$A$3001,0))&amp;"","NOT FOUND"))</f>
        <v/>
      </c>
      <c r="G2574" s="9" t="str">
        <f aca="false">IF($A2574="","",IFERROR(INDEX('2. Schematic Parts'!$D$2:$D$3001,MATCH($A2574,'2. Schematic Parts'!$A$2:$A$3001,0))&amp;"","NOT FOUND"))</f>
        <v/>
      </c>
      <c r="H2574" s="9" t="str">
        <f aca="false">IF($A2574="","",IF(COUNTIF('2. Schematic Parts'!$A$2:$A$3001,$A2574)=0,"NOT IN SCHEMATIC","OK"))</f>
        <v/>
      </c>
      <c r="I2574" s="9" t="str">
        <f aca="false">IF($A2574="","",IF($H2574="NOT IN SCHEMATIC","",IF(UPPER(TRIM($C2574))=UPPER(TRIM($E2574)),"OK","MISMATCH")))</f>
        <v/>
      </c>
      <c r="J2574" s="9" t="str">
        <f aca="false">IF($A2574="","",IF($H2574="NOT IN SCHEMATIC","",IF($F2574="","NO SCH DECAL",IF($D2574="","",IF(UPPER(TRIM($D2574))=UPPER(TRIM($F2574)),"OK","MISMATCH")))))</f>
        <v/>
      </c>
      <c r="K2574" s="16" t="str">
        <f aca="false">IF($A2574="","",SUMPRODUCT(--ISNUMBER(SEARCH(","&amp;TRIM($A2574)&amp;",",","&amp;SUBSTITUTE('1. Master BOM'!$D$2:$D$400," ","")&amp;","))))</f>
        <v/>
      </c>
      <c r="L2574" s="16" t="str">
        <f aca="false">IF($A2574="","",IF($K2574&lt;&gt;1,0,SUMPRODUCT(ISNUMBER(SEARCH(","&amp;TRIM($A2574)&amp;",",","&amp;SUBSTITUTE('1. Master BOM'!$D$2:$D$400," ","")&amp;","))*ROW('1. Master BOM'!$D$2:$D$400))))</f>
        <v/>
      </c>
      <c r="M2574" s="9" t="str">
        <f aca="false">IF($A2574="","",IF($K2574=0,"NOT IN BOM",IF($K2574&gt;1,"MULTIPLE BOM LINES","OK")))</f>
        <v/>
      </c>
      <c r="N2574" s="9" t="str">
        <f aca="false">IF($A2574="","",IF($L2574=0,"—",INDEX('1. Master BOM'!$A$1:$A$400,$L2574)))</f>
        <v/>
      </c>
      <c r="O2574" s="9" t="str">
        <f aca="false">IF($A2574="","",IF($L2574=0,"—",INDEX('1. Master BOM'!$B$1:$B$400,$L2574)))</f>
        <v/>
      </c>
      <c r="P2574" s="9" t="str">
        <f aca="false">IF($A2574="","",IF(OR($H2574="NOT IN SCHEMATIC",$O2574="—"),"",IF($G2574="","NO SCH PN",IF(UPPER(TRIM($G2574))=UPPER(TRIM($O2574)),"OK","MISMATCH"))))</f>
        <v/>
      </c>
      <c r="Q2574" s="9" t="str">
        <f aca="false">IF($A2574="","",IF($L2574=0,"—",INDEX('1. Master BOM'!$E$1:$E$400,$L2574)))</f>
        <v/>
      </c>
      <c r="R2574" s="9" t="str">
        <f aca="false">IF($A2574="","",IF($L2574=0,"—",IF(T(INDEX('1. Master BOM'!$F$1:$F$400,$L2574))="","(not set)",INDEX('1. Master BOM'!$F$1:$F$400,$L2574))))</f>
        <v/>
      </c>
      <c r="S2574" s="9" t="str">
        <f aca="false">IF($A2574="","",IF(OR($R2574="—",$R2574="(not set)",$D2574=""),"",IF(ISNUMBER(SEARCH(SUBSTITUTE(SUBSTITUTE(SUBSTITUTE($R2574,"-",""),"_","")," ",""),SUBSTITUTE(SUBSTITUTE(SUBSTITUTE($D2574,"-",""),"_","")," ",""))),"OK","CHECK")))</f>
        <v/>
      </c>
      <c r="T2574" s="9" t="str">
        <f aca="false">IF($A2574="","",IF(OR($H2574="NOT IN SCHEMATIC",$I2574="MISMATCH",$J2574="MISMATCH",$P2574="MISMATCH",$M2574&lt;&gt;"OK"),"REVIEW","OK"))</f>
        <v/>
      </c>
      <c r="U2574" s="14"/>
      <c r="V2574" s="14"/>
      <c r="W2574" s="17"/>
      <c r="X2574" s="14"/>
    </row>
    <row r="2575" customFormat="false" ht="15" hidden="false" customHeight="false" outlineLevel="0" collapsed="false">
      <c r="A2575" s="9" t="str">
        <f aca="false">IF('3. Layout Parts'!$A2575="","",TRIM('3. Layout Parts'!$A2575))</f>
        <v/>
      </c>
      <c r="B2575" s="9" t="str">
        <f aca="false">IF($A2575="","",'3. Layout Parts'!$D2575)</f>
        <v/>
      </c>
      <c r="C2575" s="9" t="str">
        <f aca="false">IF($A2575="","",'3. Layout Parts'!$B2575)</f>
        <v/>
      </c>
      <c r="D2575" s="9" t="str">
        <f aca="false">IF($A2575="","",'3. Layout Parts'!$C2575)</f>
        <v/>
      </c>
      <c r="E2575" s="9" t="str">
        <f aca="false">IF($A2575="","",IFERROR(INDEX('2. Schematic Parts'!$B$2:$B$3001,MATCH($A2575,'2. Schematic Parts'!$A$2:$A$3001,0)),"NOT FOUND"))</f>
        <v/>
      </c>
      <c r="F2575" s="9" t="str">
        <f aca="false">IF($A2575="","",IFERROR(INDEX('2. Schematic Parts'!$C$2:$C$3001,MATCH($A2575,'2. Schematic Parts'!$A$2:$A$3001,0))&amp;"","NOT FOUND"))</f>
        <v/>
      </c>
      <c r="G2575" s="9" t="str">
        <f aca="false">IF($A2575="","",IFERROR(INDEX('2. Schematic Parts'!$D$2:$D$3001,MATCH($A2575,'2. Schematic Parts'!$A$2:$A$3001,0))&amp;"","NOT FOUND"))</f>
        <v/>
      </c>
      <c r="H2575" s="9" t="str">
        <f aca="false">IF($A2575="","",IF(COUNTIF('2. Schematic Parts'!$A$2:$A$3001,$A2575)=0,"NOT IN SCHEMATIC","OK"))</f>
        <v/>
      </c>
      <c r="I2575" s="9" t="str">
        <f aca="false">IF($A2575="","",IF($H2575="NOT IN SCHEMATIC","",IF(UPPER(TRIM($C2575))=UPPER(TRIM($E2575)),"OK","MISMATCH")))</f>
        <v/>
      </c>
      <c r="J2575" s="9" t="str">
        <f aca="false">IF($A2575="","",IF($H2575="NOT IN SCHEMATIC","",IF($F2575="","NO SCH DECAL",IF($D2575="","",IF(UPPER(TRIM($D2575))=UPPER(TRIM($F2575)),"OK","MISMATCH")))))</f>
        <v/>
      </c>
      <c r="K2575" s="16" t="str">
        <f aca="false">IF($A2575="","",SUMPRODUCT(--ISNUMBER(SEARCH(","&amp;TRIM($A2575)&amp;",",","&amp;SUBSTITUTE('1. Master BOM'!$D$2:$D$400," ","")&amp;","))))</f>
        <v/>
      </c>
      <c r="L2575" s="16" t="str">
        <f aca="false">IF($A2575="","",IF($K2575&lt;&gt;1,0,SUMPRODUCT(ISNUMBER(SEARCH(","&amp;TRIM($A2575)&amp;",",","&amp;SUBSTITUTE('1. Master BOM'!$D$2:$D$400," ","")&amp;","))*ROW('1. Master BOM'!$D$2:$D$400))))</f>
        <v/>
      </c>
      <c r="M2575" s="9" t="str">
        <f aca="false">IF($A2575="","",IF($K2575=0,"NOT IN BOM",IF($K2575&gt;1,"MULTIPLE BOM LINES","OK")))</f>
        <v/>
      </c>
      <c r="N2575" s="9" t="str">
        <f aca="false">IF($A2575="","",IF($L2575=0,"—",INDEX('1. Master BOM'!$A$1:$A$400,$L2575)))</f>
        <v/>
      </c>
      <c r="O2575" s="9" t="str">
        <f aca="false">IF($A2575="","",IF($L2575=0,"—",INDEX('1. Master BOM'!$B$1:$B$400,$L2575)))</f>
        <v/>
      </c>
      <c r="P2575" s="9" t="str">
        <f aca="false">IF($A2575="","",IF(OR($H2575="NOT IN SCHEMATIC",$O2575="—"),"",IF($G2575="","NO SCH PN",IF(UPPER(TRIM($G2575))=UPPER(TRIM($O2575)),"OK","MISMATCH"))))</f>
        <v/>
      </c>
      <c r="Q2575" s="9" t="str">
        <f aca="false">IF($A2575="","",IF($L2575=0,"—",INDEX('1. Master BOM'!$E$1:$E$400,$L2575)))</f>
        <v/>
      </c>
      <c r="R2575" s="9" t="str">
        <f aca="false">IF($A2575="","",IF($L2575=0,"—",IF(T(INDEX('1. Master BOM'!$F$1:$F$400,$L2575))="","(not set)",INDEX('1. Master BOM'!$F$1:$F$400,$L2575))))</f>
        <v/>
      </c>
      <c r="S2575" s="9" t="str">
        <f aca="false">IF($A2575="","",IF(OR($R2575="—",$R2575="(not set)",$D2575=""),"",IF(ISNUMBER(SEARCH(SUBSTITUTE(SUBSTITUTE(SUBSTITUTE($R2575,"-",""),"_","")," ",""),SUBSTITUTE(SUBSTITUTE(SUBSTITUTE($D2575,"-",""),"_","")," ",""))),"OK","CHECK")))</f>
        <v/>
      </c>
      <c r="T2575" s="9" t="str">
        <f aca="false">IF($A2575="","",IF(OR($H2575="NOT IN SCHEMATIC",$I2575="MISMATCH",$J2575="MISMATCH",$P2575="MISMATCH",$M2575&lt;&gt;"OK"),"REVIEW","OK"))</f>
        <v/>
      </c>
      <c r="U2575" s="14"/>
      <c r="V2575" s="14"/>
      <c r="W2575" s="17"/>
      <c r="X2575" s="14"/>
    </row>
    <row r="2576" customFormat="false" ht="15" hidden="false" customHeight="false" outlineLevel="0" collapsed="false">
      <c r="A2576" s="9" t="str">
        <f aca="false">IF('3. Layout Parts'!$A2576="","",TRIM('3. Layout Parts'!$A2576))</f>
        <v/>
      </c>
      <c r="B2576" s="9" t="str">
        <f aca="false">IF($A2576="","",'3. Layout Parts'!$D2576)</f>
        <v/>
      </c>
      <c r="C2576" s="9" t="str">
        <f aca="false">IF($A2576="","",'3. Layout Parts'!$B2576)</f>
        <v/>
      </c>
      <c r="D2576" s="9" t="str">
        <f aca="false">IF($A2576="","",'3. Layout Parts'!$C2576)</f>
        <v/>
      </c>
      <c r="E2576" s="9" t="str">
        <f aca="false">IF($A2576="","",IFERROR(INDEX('2. Schematic Parts'!$B$2:$B$3001,MATCH($A2576,'2. Schematic Parts'!$A$2:$A$3001,0)),"NOT FOUND"))</f>
        <v/>
      </c>
      <c r="F2576" s="9" t="str">
        <f aca="false">IF($A2576="","",IFERROR(INDEX('2. Schematic Parts'!$C$2:$C$3001,MATCH($A2576,'2. Schematic Parts'!$A$2:$A$3001,0))&amp;"","NOT FOUND"))</f>
        <v/>
      </c>
      <c r="G2576" s="9" t="str">
        <f aca="false">IF($A2576="","",IFERROR(INDEX('2. Schematic Parts'!$D$2:$D$3001,MATCH($A2576,'2. Schematic Parts'!$A$2:$A$3001,0))&amp;"","NOT FOUND"))</f>
        <v/>
      </c>
      <c r="H2576" s="9" t="str">
        <f aca="false">IF($A2576="","",IF(COUNTIF('2. Schematic Parts'!$A$2:$A$3001,$A2576)=0,"NOT IN SCHEMATIC","OK"))</f>
        <v/>
      </c>
      <c r="I2576" s="9" t="str">
        <f aca="false">IF($A2576="","",IF($H2576="NOT IN SCHEMATIC","",IF(UPPER(TRIM($C2576))=UPPER(TRIM($E2576)),"OK","MISMATCH")))</f>
        <v/>
      </c>
      <c r="J2576" s="9" t="str">
        <f aca="false">IF($A2576="","",IF($H2576="NOT IN SCHEMATIC","",IF($F2576="","NO SCH DECAL",IF($D2576="","",IF(UPPER(TRIM($D2576))=UPPER(TRIM($F2576)),"OK","MISMATCH")))))</f>
        <v/>
      </c>
      <c r="K2576" s="16" t="str">
        <f aca="false">IF($A2576="","",SUMPRODUCT(--ISNUMBER(SEARCH(","&amp;TRIM($A2576)&amp;",",","&amp;SUBSTITUTE('1. Master BOM'!$D$2:$D$400," ","")&amp;","))))</f>
        <v/>
      </c>
      <c r="L2576" s="16" t="str">
        <f aca="false">IF($A2576="","",IF($K2576&lt;&gt;1,0,SUMPRODUCT(ISNUMBER(SEARCH(","&amp;TRIM($A2576)&amp;",",","&amp;SUBSTITUTE('1. Master BOM'!$D$2:$D$400," ","")&amp;","))*ROW('1. Master BOM'!$D$2:$D$400))))</f>
        <v/>
      </c>
      <c r="M2576" s="9" t="str">
        <f aca="false">IF($A2576="","",IF($K2576=0,"NOT IN BOM",IF($K2576&gt;1,"MULTIPLE BOM LINES","OK")))</f>
        <v/>
      </c>
      <c r="N2576" s="9" t="str">
        <f aca="false">IF($A2576="","",IF($L2576=0,"—",INDEX('1. Master BOM'!$A$1:$A$400,$L2576)))</f>
        <v/>
      </c>
      <c r="O2576" s="9" t="str">
        <f aca="false">IF($A2576="","",IF($L2576=0,"—",INDEX('1. Master BOM'!$B$1:$B$400,$L2576)))</f>
        <v/>
      </c>
      <c r="P2576" s="9" t="str">
        <f aca="false">IF($A2576="","",IF(OR($H2576="NOT IN SCHEMATIC",$O2576="—"),"",IF($G2576="","NO SCH PN",IF(UPPER(TRIM($G2576))=UPPER(TRIM($O2576)),"OK","MISMATCH"))))</f>
        <v/>
      </c>
      <c r="Q2576" s="9" t="str">
        <f aca="false">IF($A2576="","",IF($L2576=0,"—",INDEX('1. Master BOM'!$E$1:$E$400,$L2576)))</f>
        <v/>
      </c>
      <c r="R2576" s="9" t="str">
        <f aca="false">IF($A2576="","",IF($L2576=0,"—",IF(T(INDEX('1. Master BOM'!$F$1:$F$400,$L2576))="","(not set)",INDEX('1. Master BOM'!$F$1:$F$400,$L2576))))</f>
        <v/>
      </c>
      <c r="S2576" s="9" t="str">
        <f aca="false">IF($A2576="","",IF(OR($R2576="—",$R2576="(not set)",$D2576=""),"",IF(ISNUMBER(SEARCH(SUBSTITUTE(SUBSTITUTE(SUBSTITUTE($R2576,"-",""),"_","")," ",""),SUBSTITUTE(SUBSTITUTE(SUBSTITUTE($D2576,"-",""),"_","")," ",""))),"OK","CHECK")))</f>
        <v/>
      </c>
      <c r="T2576" s="9" t="str">
        <f aca="false">IF($A2576="","",IF(OR($H2576="NOT IN SCHEMATIC",$I2576="MISMATCH",$J2576="MISMATCH",$P2576="MISMATCH",$M2576&lt;&gt;"OK"),"REVIEW","OK"))</f>
        <v/>
      </c>
      <c r="U2576" s="14"/>
      <c r="V2576" s="14"/>
      <c r="W2576" s="17"/>
      <c r="X2576" s="14"/>
    </row>
    <row r="2577" customFormat="false" ht="15" hidden="false" customHeight="false" outlineLevel="0" collapsed="false">
      <c r="A2577" s="9" t="str">
        <f aca="false">IF('3. Layout Parts'!$A2577="","",TRIM('3. Layout Parts'!$A2577))</f>
        <v/>
      </c>
      <c r="B2577" s="9" t="str">
        <f aca="false">IF($A2577="","",'3. Layout Parts'!$D2577)</f>
        <v/>
      </c>
      <c r="C2577" s="9" t="str">
        <f aca="false">IF($A2577="","",'3. Layout Parts'!$B2577)</f>
        <v/>
      </c>
      <c r="D2577" s="9" t="str">
        <f aca="false">IF($A2577="","",'3. Layout Parts'!$C2577)</f>
        <v/>
      </c>
      <c r="E2577" s="9" t="str">
        <f aca="false">IF($A2577="","",IFERROR(INDEX('2. Schematic Parts'!$B$2:$B$3001,MATCH($A2577,'2. Schematic Parts'!$A$2:$A$3001,0)),"NOT FOUND"))</f>
        <v/>
      </c>
      <c r="F2577" s="9" t="str">
        <f aca="false">IF($A2577="","",IFERROR(INDEX('2. Schematic Parts'!$C$2:$C$3001,MATCH($A2577,'2. Schematic Parts'!$A$2:$A$3001,0))&amp;"","NOT FOUND"))</f>
        <v/>
      </c>
      <c r="G2577" s="9" t="str">
        <f aca="false">IF($A2577="","",IFERROR(INDEX('2. Schematic Parts'!$D$2:$D$3001,MATCH($A2577,'2. Schematic Parts'!$A$2:$A$3001,0))&amp;"","NOT FOUND"))</f>
        <v/>
      </c>
      <c r="H2577" s="9" t="str">
        <f aca="false">IF($A2577="","",IF(COUNTIF('2. Schematic Parts'!$A$2:$A$3001,$A2577)=0,"NOT IN SCHEMATIC","OK"))</f>
        <v/>
      </c>
      <c r="I2577" s="9" t="str">
        <f aca="false">IF($A2577="","",IF($H2577="NOT IN SCHEMATIC","",IF(UPPER(TRIM($C2577))=UPPER(TRIM($E2577)),"OK","MISMATCH")))</f>
        <v/>
      </c>
      <c r="J2577" s="9" t="str">
        <f aca="false">IF($A2577="","",IF($H2577="NOT IN SCHEMATIC","",IF($F2577="","NO SCH DECAL",IF($D2577="","",IF(UPPER(TRIM($D2577))=UPPER(TRIM($F2577)),"OK","MISMATCH")))))</f>
        <v/>
      </c>
      <c r="K2577" s="16" t="str">
        <f aca="false">IF($A2577="","",SUMPRODUCT(--ISNUMBER(SEARCH(","&amp;TRIM($A2577)&amp;",",","&amp;SUBSTITUTE('1. Master BOM'!$D$2:$D$400," ","")&amp;","))))</f>
        <v/>
      </c>
      <c r="L2577" s="16" t="str">
        <f aca="false">IF($A2577="","",IF($K2577&lt;&gt;1,0,SUMPRODUCT(ISNUMBER(SEARCH(","&amp;TRIM($A2577)&amp;",",","&amp;SUBSTITUTE('1. Master BOM'!$D$2:$D$400," ","")&amp;","))*ROW('1. Master BOM'!$D$2:$D$400))))</f>
        <v/>
      </c>
      <c r="M2577" s="9" t="str">
        <f aca="false">IF($A2577="","",IF($K2577=0,"NOT IN BOM",IF($K2577&gt;1,"MULTIPLE BOM LINES","OK")))</f>
        <v/>
      </c>
      <c r="N2577" s="9" t="str">
        <f aca="false">IF($A2577="","",IF($L2577=0,"—",INDEX('1. Master BOM'!$A$1:$A$400,$L2577)))</f>
        <v/>
      </c>
      <c r="O2577" s="9" t="str">
        <f aca="false">IF($A2577="","",IF($L2577=0,"—",INDEX('1. Master BOM'!$B$1:$B$400,$L2577)))</f>
        <v/>
      </c>
      <c r="P2577" s="9" t="str">
        <f aca="false">IF($A2577="","",IF(OR($H2577="NOT IN SCHEMATIC",$O2577="—"),"",IF($G2577="","NO SCH PN",IF(UPPER(TRIM($G2577))=UPPER(TRIM($O2577)),"OK","MISMATCH"))))</f>
        <v/>
      </c>
      <c r="Q2577" s="9" t="str">
        <f aca="false">IF($A2577="","",IF($L2577=0,"—",INDEX('1. Master BOM'!$E$1:$E$400,$L2577)))</f>
        <v/>
      </c>
      <c r="R2577" s="9" t="str">
        <f aca="false">IF($A2577="","",IF($L2577=0,"—",IF(T(INDEX('1. Master BOM'!$F$1:$F$400,$L2577))="","(not set)",INDEX('1. Master BOM'!$F$1:$F$400,$L2577))))</f>
        <v/>
      </c>
      <c r="S2577" s="9" t="str">
        <f aca="false">IF($A2577="","",IF(OR($R2577="—",$R2577="(not set)",$D2577=""),"",IF(ISNUMBER(SEARCH(SUBSTITUTE(SUBSTITUTE(SUBSTITUTE($R2577,"-",""),"_","")," ",""),SUBSTITUTE(SUBSTITUTE(SUBSTITUTE($D2577,"-",""),"_","")," ",""))),"OK","CHECK")))</f>
        <v/>
      </c>
      <c r="T2577" s="9" t="str">
        <f aca="false">IF($A2577="","",IF(OR($H2577="NOT IN SCHEMATIC",$I2577="MISMATCH",$J2577="MISMATCH",$P2577="MISMATCH",$M2577&lt;&gt;"OK"),"REVIEW","OK"))</f>
        <v/>
      </c>
      <c r="U2577" s="14"/>
      <c r="V2577" s="14"/>
      <c r="W2577" s="17"/>
      <c r="X2577" s="14"/>
    </row>
    <row r="2578" customFormat="false" ht="15" hidden="false" customHeight="false" outlineLevel="0" collapsed="false">
      <c r="A2578" s="9" t="str">
        <f aca="false">IF('3. Layout Parts'!$A2578="","",TRIM('3. Layout Parts'!$A2578))</f>
        <v/>
      </c>
      <c r="B2578" s="9" t="str">
        <f aca="false">IF($A2578="","",'3. Layout Parts'!$D2578)</f>
        <v/>
      </c>
      <c r="C2578" s="9" t="str">
        <f aca="false">IF($A2578="","",'3. Layout Parts'!$B2578)</f>
        <v/>
      </c>
      <c r="D2578" s="9" t="str">
        <f aca="false">IF($A2578="","",'3. Layout Parts'!$C2578)</f>
        <v/>
      </c>
      <c r="E2578" s="9" t="str">
        <f aca="false">IF($A2578="","",IFERROR(INDEX('2. Schematic Parts'!$B$2:$B$3001,MATCH($A2578,'2. Schematic Parts'!$A$2:$A$3001,0)),"NOT FOUND"))</f>
        <v/>
      </c>
      <c r="F2578" s="9" t="str">
        <f aca="false">IF($A2578="","",IFERROR(INDEX('2. Schematic Parts'!$C$2:$C$3001,MATCH($A2578,'2. Schematic Parts'!$A$2:$A$3001,0))&amp;"","NOT FOUND"))</f>
        <v/>
      </c>
      <c r="G2578" s="9" t="str">
        <f aca="false">IF($A2578="","",IFERROR(INDEX('2. Schematic Parts'!$D$2:$D$3001,MATCH($A2578,'2. Schematic Parts'!$A$2:$A$3001,0))&amp;"","NOT FOUND"))</f>
        <v/>
      </c>
      <c r="H2578" s="9" t="str">
        <f aca="false">IF($A2578="","",IF(COUNTIF('2. Schematic Parts'!$A$2:$A$3001,$A2578)=0,"NOT IN SCHEMATIC","OK"))</f>
        <v/>
      </c>
      <c r="I2578" s="9" t="str">
        <f aca="false">IF($A2578="","",IF($H2578="NOT IN SCHEMATIC","",IF(UPPER(TRIM($C2578))=UPPER(TRIM($E2578)),"OK","MISMATCH")))</f>
        <v/>
      </c>
      <c r="J2578" s="9" t="str">
        <f aca="false">IF($A2578="","",IF($H2578="NOT IN SCHEMATIC","",IF($F2578="","NO SCH DECAL",IF($D2578="","",IF(UPPER(TRIM($D2578))=UPPER(TRIM($F2578)),"OK","MISMATCH")))))</f>
        <v/>
      </c>
      <c r="K2578" s="16" t="str">
        <f aca="false">IF($A2578="","",SUMPRODUCT(--ISNUMBER(SEARCH(","&amp;TRIM($A2578)&amp;",",","&amp;SUBSTITUTE('1. Master BOM'!$D$2:$D$400," ","")&amp;","))))</f>
        <v/>
      </c>
      <c r="L2578" s="16" t="str">
        <f aca="false">IF($A2578="","",IF($K2578&lt;&gt;1,0,SUMPRODUCT(ISNUMBER(SEARCH(","&amp;TRIM($A2578)&amp;",",","&amp;SUBSTITUTE('1. Master BOM'!$D$2:$D$400," ","")&amp;","))*ROW('1. Master BOM'!$D$2:$D$400))))</f>
        <v/>
      </c>
      <c r="M2578" s="9" t="str">
        <f aca="false">IF($A2578="","",IF($K2578=0,"NOT IN BOM",IF($K2578&gt;1,"MULTIPLE BOM LINES","OK")))</f>
        <v/>
      </c>
      <c r="N2578" s="9" t="str">
        <f aca="false">IF($A2578="","",IF($L2578=0,"—",INDEX('1. Master BOM'!$A$1:$A$400,$L2578)))</f>
        <v/>
      </c>
      <c r="O2578" s="9" t="str">
        <f aca="false">IF($A2578="","",IF($L2578=0,"—",INDEX('1. Master BOM'!$B$1:$B$400,$L2578)))</f>
        <v/>
      </c>
      <c r="P2578" s="9" t="str">
        <f aca="false">IF($A2578="","",IF(OR($H2578="NOT IN SCHEMATIC",$O2578="—"),"",IF($G2578="","NO SCH PN",IF(UPPER(TRIM($G2578))=UPPER(TRIM($O2578)),"OK","MISMATCH"))))</f>
        <v/>
      </c>
      <c r="Q2578" s="9" t="str">
        <f aca="false">IF($A2578="","",IF($L2578=0,"—",INDEX('1. Master BOM'!$E$1:$E$400,$L2578)))</f>
        <v/>
      </c>
      <c r="R2578" s="9" t="str">
        <f aca="false">IF($A2578="","",IF($L2578=0,"—",IF(T(INDEX('1. Master BOM'!$F$1:$F$400,$L2578))="","(not set)",INDEX('1. Master BOM'!$F$1:$F$400,$L2578))))</f>
        <v/>
      </c>
      <c r="S2578" s="9" t="str">
        <f aca="false">IF($A2578="","",IF(OR($R2578="—",$R2578="(not set)",$D2578=""),"",IF(ISNUMBER(SEARCH(SUBSTITUTE(SUBSTITUTE(SUBSTITUTE($R2578,"-",""),"_","")," ",""),SUBSTITUTE(SUBSTITUTE(SUBSTITUTE($D2578,"-",""),"_","")," ",""))),"OK","CHECK")))</f>
        <v/>
      </c>
      <c r="T2578" s="9" t="str">
        <f aca="false">IF($A2578="","",IF(OR($H2578="NOT IN SCHEMATIC",$I2578="MISMATCH",$J2578="MISMATCH",$P2578="MISMATCH",$M2578&lt;&gt;"OK"),"REVIEW","OK"))</f>
        <v/>
      </c>
      <c r="U2578" s="14"/>
      <c r="V2578" s="14"/>
      <c r="W2578" s="17"/>
      <c r="X2578" s="14"/>
    </row>
    <row r="2579" customFormat="false" ht="15" hidden="false" customHeight="false" outlineLevel="0" collapsed="false">
      <c r="A2579" s="9" t="str">
        <f aca="false">IF('3. Layout Parts'!$A2579="","",TRIM('3. Layout Parts'!$A2579))</f>
        <v/>
      </c>
      <c r="B2579" s="9" t="str">
        <f aca="false">IF($A2579="","",'3. Layout Parts'!$D2579)</f>
        <v/>
      </c>
      <c r="C2579" s="9" t="str">
        <f aca="false">IF($A2579="","",'3. Layout Parts'!$B2579)</f>
        <v/>
      </c>
      <c r="D2579" s="9" t="str">
        <f aca="false">IF($A2579="","",'3. Layout Parts'!$C2579)</f>
        <v/>
      </c>
      <c r="E2579" s="9" t="str">
        <f aca="false">IF($A2579="","",IFERROR(INDEX('2. Schematic Parts'!$B$2:$B$3001,MATCH($A2579,'2. Schematic Parts'!$A$2:$A$3001,0)),"NOT FOUND"))</f>
        <v/>
      </c>
      <c r="F2579" s="9" t="str">
        <f aca="false">IF($A2579="","",IFERROR(INDEX('2. Schematic Parts'!$C$2:$C$3001,MATCH($A2579,'2. Schematic Parts'!$A$2:$A$3001,0))&amp;"","NOT FOUND"))</f>
        <v/>
      </c>
      <c r="G2579" s="9" t="str">
        <f aca="false">IF($A2579="","",IFERROR(INDEX('2. Schematic Parts'!$D$2:$D$3001,MATCH($A2579,'2. Schematic Parts'!$A$2:$A$3001,0))&amp;"","NOT FOUND"))</f>
        <v/>
      </c>
      <c r="H2579" s="9" t="str">
        <f aca="false">IF($A2579="","",IF(COUNTIF('2. Schematic Parts'!$A$2:$A$3001,$A2579)=0,"NOT IN SCHEMATIC","OK"))</f>
        <v/>
      </c>
      <c r="I2579" s="9" t="str">
        <f aca="false">IF($A2579="","",IF($H2579="NOT IN SCHEMATIC","",IF(UPPER(TRIM($C2579))=UPPER(TRIM($E2579)),"OK","MISMATCH")))</f>
        <v/>
      </c>
      <c r="J2579" s="9" t="str">
        <f aca="false">IF($A2579="","",IF($H2579="NOT IN SCHEMATIC","",IF($F2579="","NO SCH DECAL",IF($D2579="","",IF(UPPER(TRIM($D2579))=UPPER(TRIM($F2579)),"OK","MISMATCH")))))</f>
        <v/>
      </c>
      <c r="K2579" s="16" t="str">
        <f aca="false">IF($A2579="","",SUMPRODUCT(--ISNUMBER(SEARCH(","&amp;TRIM($A2579)&amp;",",","&amp;SUBSTITUTE('1. Master BOM'!$D$2:$D$400," ","")&amp;","))))</f>
        <v/>
      </c>
      <c r="L2579" s="16" t="str">
        <f aca="false">IF($A2579="","",IF($K2579&lt;&gt;1,0,SUMPRODUCT(ISNUMBER(SEARCH(","&amp;TRIM($A2579)&amp;",",","&amp;SUBSTITUTE('1. Master BOM'!$D$2:$D$400," ","")&amp;","))*ROW('1. Master BOM'!$D$2:$D$400))))</f>
        <v/>
      </c>
      <c r="M2579" s="9" t="str">
        <f aca="false">IF($A2579="","",IF($K2579=0,"NOT IN BOM",IF($K2579&gt;1,"MULTIPLE BOM LINES","OK")))</f>
        <v/>
      </c>
      <c r="N2579" s="9" t="str">
        <f aca="false">IF($A2579="","",IF($L2579=0,"—",INDEX('1. Master BOM'!$A$1:$A$400,$L2579)))</f>
        <v/>
      </c>
      <c r="O2579" s="9" t="str">
        <f aca="false">IF($A2579="","",IF($L2579=0,"—",INDEX('1. Master BOM'!$B$1:$B$400,$L2579)))</f>
        <v/>
      </c>
      <c r="P2579" s="9" t="str">
        <f aca="false">IF($A2579="","",IF(OR($H2579="NOT IN SCHEMATIC",$O2579="—"),"",IF($G2579="","NO SCH PN",IF(UPPER(TRIM($G2579))=UPPER(TRIM($O2579)),"OK","MISMATCH"))))</f>
        <v/>
      </c>
      <c r="Q2579" s="9" t="str">
        <f aca="false">IF($A2579="","",IF($L2579=0,"—",INDEX('1. Master BOM'!$E$1:$E$400,$L2579)))</f>
        <v/>
      </c>
      <c r="R2579" s="9" t="str">
        <f aca="false">IF($A2579="","",IF($L2579=0,"—",IF(T(INDEX('1. Master BOM'!$F$1:$F$400,$L2579))="","(not set)",INDEX('1. Master BOM'!$F$1:$F$400,$L2579))))</f>
        <v/>
      </c>
      <c r="S2579" s="9" t="str">
        <f aca="false">IF($A2579="","",IF(OR($R2579="—",$R2579="(not set)",$D2579=""),"",IF(ISNUMBER(SEARCH(SUBSTITUTE(SUBSTITUTE(SUBSTITUTE($R2579,"-",""),"_","")," ",""),SUBSTITUTE(SUBSTITUTE(SUBSTITUTE($D2579,"-",""),"_","")," ",""))),"OK","CHECK")))</f>
        <v/>
      </c>
      <c r="T2579" s="9" t="str">
        <f aca="false">IF($A2579="","",IF(OR($H2579="NOT IN SCHEMATIC",$I2579="MISMATCH",$J2579="MISMATCH",$P2579="MISMATCH",$M2579&lt;&gt;"OK"),"REVIEW","OK"))</f>
        <v/>
      </c>
      <c r="U2579" s="14"/>
      <c r="V2579" s="14"/>
      <c r="W2579" s="17"/>
      <c r="X2579" s="14"/>
    </row>
    <row r="2580" customFormat="false" ht="15" hidden="false" customHeight="false" outlineLevel="0" collapsed="false">
      <c r="A2580" s="9" t="str">
        <f aca="false">IF('3. Layout Parts'!$A2580="","",TRIM('3. Layout Parts'!$A2580))</f>
        <v/>
      </c>
      <c r="B2580" s="9" t="str">
        <f aca="false">IF($A2580="","",'3. Layout Parts'!$D2580)</f>
        <v/>
      </c>
      <c r="C2580" s="9" t="str">
        <f aca="false">IF($A2580="","",'3. Layout Parts'!$B2580)</f>
        <v/>
      </c>
      <c r="D2580" s="9" t="str">
        <f aca="false">IF($A2580="","",'3. Layout Parts'!$C2580)</f>
        <v/>
      </c>
      <c r="E2580" s="9" t="str">
        <f aca="false">IF($A2580="","",IFERROR(INDEX('2. Schematic Parts'!$B$2:$B$3001,MATCH($A2580,'2. Schematic Parts'!$A$2:$A$3001,0)),"NOT FOUND"))</f>
        <v/>
      </c>
      <c r="F2580" s="9" t="str">
        <f aca="false">IF($A2580="","",IFERROR(INDEX('2. Schematic Parts'!$C$2:$C$3001,MATCH($A2580,'2. Schematic Parts'!$A$2:$A$3001,0))&amp;"","NOT FOUND"))</f>
        <v/>
      </c>
      <c r="G2580" s="9" t="str">
        <f aca="false">IF($A2580="","",IFERROR(INDEX('2. Schematic Parts'!$D$2:$D$3001,MATCH($A2580,'2. Schematic Parts'!$A$2:$A$3001,0))&amp;"","NOT FOUND"))</f>
        <v/>
      </c>
      <c r="H2580" s="9" t="str">
        <f aca="false">IF($A2580="","",IF(COUNTIF('2. Schematic Parts'!$A$2:$A$3001,$A2580)=0,"NOT IN SCHEMATIC","OK"))</f>
        <v/>
      </c>
      <c r="I2580" s="9" t="str">
        <f aca="false">IF($A2580="","",IF($H2580="NOT IN SCHEMATIC","",IF(UPPER(TRIM($C2580))=UPPER(TRIM($E2580)),"OK","MISMATCH")))</f>
        <v/>
      </c>
      <c r="J2580" s="9" t="str">
        <f aca="false">IF($A2580="","",IF($H2580="NOT IN SCHEMATIC","",IF($F2580="","NO SCH DECAL",IF($D2580="","",IF(UPPER(TRIM($D2580))=UPPER(TRIM($F2580)),"OK","MISMATCH")))))</f>
        <v/>
      </c>
      <c r="K2580" s="16" t="str">
        <f aca="false">IF($A2580="","",SUMPRODUCT(--ISNUMBER(SEARCH(","&amp;TRIM($A2580)&amp;",",","&amp;SUBSTITUTE('1. Master BOM'!$D$2:$D$400," ","")&amp;","))))</f>
        <v/>
      </c>
      <c r="L2580" s="16" t="str">
        <f aca="false">IF($A2580="","",IF($K2580&lt;&gt;1,0,SUMPRODUCT(ISNUMBER(SEARCH(","&amp;TRIM($A2580)&amp;",",","&amp;SUBSTITUTE('1. Master BOM'!$D$2:$D$400," ","")&amp;","))*ROW('1. Master BOM'!$D$2:$D$400))))</f>
        <v/>
      </c>
      <c r="M2580" s="9" t="str">
        <f aca="false">IF($A2580="","",IF($K2580=0,"NOT IN BOM",IF($K2580&gt;1,"MULTIPLE BOM LINES","OK")))</f>
        <v/>
      </c>
      <c r="N2580" s="9" t="str">
        <f aca="false">IF($A2580="","",IF($L2580=0,"—",INDEX('1. Master BOM'!$A$1:$A$400,$L2580)))</f>
        <v/>
      </c>
      <c r="O2580" s="9" t="str">
        <f aca="false">IF($A2580="","",IF($L2580=0,"—",INDEX('1. Master BOM'!$B$1:$B$400,$L2580)))</f>
        <v/>
      </c>
      <c r="P2580" s="9" t="str">
        <f aca="false">IF($A2580="","",IF(OR($H2580="NOT IN SCHEMATIC",$O2580="—"),"",IF($G2580="","NO SCH PN",IF(UPPER(TRIM($G2580))=UPPER(TRIM($O2580)),"OK","MISMATCH"))))</f>
        <v/>
      </c>
      <c r="Q2580" s="9" t="str">
        <f aca="false">IF($A2580="","",IF($L2580=0,"—",INDEX('1. Master BOM'!$E$1:$E$400,$L2580)))</f>
        <v/>
      </c>
      <c r="R2580" s="9" t="str">
        <f aca="false">IF($A2580="","",IF($L2580=0,"—",IF(T(INDEX('1. Master BOM'!$F$1:$F$400,$L2580))="","(not set)",INDEX('1. Master BOM'!$F$1:$F$400,$L2580))))</f>
        <v/>
      </c>
      <c r="S2580" s="9" t="str">
        <f aca="false">IF($A2580="","",IF(OR($R2580="—",$R2580="(not set)",$D2580=""),"",IF(ISNUMBER(SEARCH(SUBSTITUTE(SUBSTITUTE(SUBSTITUTE($R2580,"-",""),"_","")," ",""),SUBSTITUTE(SUBSTITUTE(SUBSTITUTE($D2580,"-",""),"_","")," ",""))),"OK","CHECK")))</f>
        <v/>
      </c>
      <c r="T2580" s="9" t="str">
        <f aca="false">IF($A2580="","",IF(OR($H2580="NOT IN SCHEMATIC",$I2580="MISMATCH",$J2580="MISMATCH",$P2580="MISMATCH",$M2580&lt;&gt;"OK"),"REVIEW","OK"))</f>
        <v/>
      </c>
      <c r="U2580" s="14"/>
      <c r="V2580" s="14"/>
      <c r="W2580" s="17"/>
      <c r="X2580" s="14"/>
    </row>
    <row r="2581" customFormat="false" ht="15" hidden="false" customHeight="false" outlineLevel="0" collapsed="false">
      <c r="A2581" s="9" t="str">
        <f aca="false">IF('3. Layout Parts'!$A2581="","",TRIM('3. Layout Parts'!$A2581))</f>
        <v/>
      </c>
      <c r="B2581" s="9" t="str">
        <f aca="false">IF($A2581="","",'3. Layout Parts'!$D2581)</f>
        <v/>
      </c>
      <c r="C2581" s="9" t="str">
        <f aca="false">IF($A2581="","",'3. Layout Parts'!$B2581)</f>
        <v/>
      </c>
      <c r="D2581" s="9" t="str">
        <f aca="false">IF($A2581="","",'3. Layout Parts'!$C2581)</f>
        <v/>
      </c>
      <c r="E2581" s="9" t="str">
        <f aca="false">IF($A2581="","",IFERROR(INDEX('2. Schematic Parts'!$B$2:$B$3001,MATCH($A2581,'2. Schematic Parts'!$A$2:$A$3001,0)),"NOT FOUND"))</f>
        <v/>
      </c>
      <c r="F2581" s="9" t="str">
        <f aca="false">IF($A2581="","",IFERROR(INDEX('2. Schematic Parts'!$C$2:$C$3001,MATCH($A2581,'2. Schematic Parts'!$A$2:$A$3001,0))&amp;"","NOT FOUND"))</f>
        <v/>
      </c>
      <c r="G2581" s="9" t="str">
        <f aca="false">IF($A2581="","",IFERROR(INDEX('2. Schematic Parts'!$D$2:$D$3001,MATCH($A2581,'2. Schematic Parts'!$A$2:$A$3001,0))&amp;"","NOT FOUND"))</f>
        <v/>
      </c>
      <c r="H2581" s="9" t="str">
        <f aca="false">IF($A2581="","",IF(COUNTIF('2. Schematic Parts'!$A$2:$A$3001,$A2581)=0,"NOT IN SCHEMATIC","OK"))</f>
        <v/>
      </c>
      <c r="I2581" s="9" t="str">
        <f aca="false">IF($A2581="","",IF($H2581="NOT IN SCHEMATIC","",IF(UPPER(TRIM($C2581))=UPPER(TRIM($E2581)),"OK","MISMATCH")))</f>
        <v/>
      </c>
      <c r="J2581" s="9" t="str">
        <f aca="false">IF($A2581="","",IF($H2581="NOT IN SCHEMATIC","",IF($F2581="","NO SCH DECAL",IF($D2581="","",IF(UPPER(TRIM($D2581))=UPPER(TRIM($F2581)),"OK","MISMATCH")))))</f>
        <v/>
      </c>
      <c r="K2581" s="16" t="str">
        <f aca="false">IF($A2581="","",SUMPRODUCT(--ISNUMBER(SEARCH(","&amp;TRIM($A2581)&amp;",",","&amp;SUBSTITUTE('1. Master BOM'!$D$2:$D$400," ","")&amp;","))))</f>
        <v/>
      </c>
      <c r="L2581" s="16" t="str">
        <f aca="false">IF($A2581="","",IF($K2581&lt;&gt;1,0,SUMPRODUCT(ISNUMBER(SEARCH(","&amp;TRIM($A2581)&amp;",",","&amp;SUBSTITUTE('1. Master BOM'!$D$2:$D$400," ","")&amp;","))*ROW('1. Master BOM'!$D$2:$D$400))))</f>
        <v/>
      </c>
      <c r="M2581" s="9" t="str">
        <f aca="false">IF($A2581="","",IF($K2581=0,"NOT IN BOM",IF($K2581&gt;1,"MULTIPLE BOM LINES","OK")))</f>
        <v/>
      </c>
      <c r="N2581" s="9" t="str">
        <f aca="false">IF($A2581="","",IF($L2581=0,"—",INDEX('1. Master BOM'!$A$1:$A$400,$L2581)))</f>
        <v/>
      </c>
      <c r="O2581" s="9" t="str">
        <f aca="false">IF($A2581="","",IF($L2581=0,"—",INDEX('1. Master BOM'!$B$1:$B$400,$L2581)))</f>
        <v/>
      </c>
      <c r="P2581" s="9" t="str">
        <f aca="false">IF($A2581="","",IF(OR($H2581="NOT IN SCHEMATIC",$O2581="—"),"",IF($G2581="","NO SCH PN",IF(UPPER(TRIM($G2581))=UPPER(TRIM($O2581)),"OK","MISMATCH"))))</f>
        <v/>
      </c>
      <c r="Q2581" s="9" t="str">
        <f aca="false">IF($A2581="","",IF($L2581=0,"—",INDEX('1. Master BOM'!$E$1:$E$400,$L2581)))</f>
        <v/>
      </c>
      <c r="R2581" s="9" t="str">
        <f aca="false">IF($A2581="","",IF($L2581=0,"—",IF(T(INDEX('1. Master BOM'!$F$1:$F$400,$L2581))="","(not set)",INDEX('1. Master BOM'!$F$1:$F$400,$L2581))))</f>
        <v/>
      </c>
      <c r="S2581" s="9" t="str">
        <f aca="false">IF($A2581="","",IF(OR($R2581="—",$R2581="(not set)",$D2581=""),"",IF(ISNUMBER(SEARCH(SUBSTITUTE(SUBSTITUTE(SUBSTITUTE($R2581,"-",""),"_","")," ",""),SUBSTITUTE(SUBSTITUTE(SUBSTITUTE($D2581,"-",""),"_","")," ",""))),"OK","CHECK")))</f>
        <v/>
      </c>
      <c r="T2581" s="9" t="str">
        <f aca="false">IF($A2581="","",IF(OR($H2581="NOT IN SCHEMATIC",$I2581="MISMATCH",$J2581="MISMATCH",$P2581="MISMATCH",$M2581&lt;&gt;"OK"),"REVIEW","OK"))</f>
        <v/>
      </c>
      <c r="U2581" s="14"/>
      <c r="V2581" s="14"/>
      <c r="W2581" s="17"/>
      <c r="X2581" s="14"/>
    </row>
    <row r="2582" customFormat="false" ht="15" hidden="false" customHeight="false" outlineLevel="0" collapsed="false">
      <c r="A2582" s="9" t="str">
        <f aca="false">IF('3. Layout Parts'!$A2582="","",TRIM('3. Layout Parts'!$A2582))</f>
        <v/>
      </c>
      <c r="B2582" s="9" t="str">
        <f aca="false">IF($A2582="","",'3. Layout Parts'!$D2582)</f>
        <v/>
      </c>
      <c r="C2582" s="9" t="str">
        <f aca="false">IF($A2582="","",'3. Layout Parts'!$B2582)</f>
        <v/>
      </c>
      <c r="D2582" s="9" t="str">
        <f aca="false">IF($A2582="","",'3. Layout Parts'!$C2582)</f>
        <v/>
      </c>
      <c r="E2582" s="9" t="str">
        <f aca="false">IF($A2582="","",IFERROR(INDEX('2. Schematic Parts'!$B$2:$B$3001,MATCH($A2582,'2. Schematic Parts'!$A$2:$A$3001,0)),"NOT FOUND"))</f>
        <v/>
      </c>
      <c r="F2582" s="9" t="str">
        <f aca="false">IF($A2582="","",IFERROR(INDEX('2. Schematic Parts'!$C$2:$C$3001,MATCH($A2582,'2. Schematic Parts'!$A$2:$A$3001,0))&amp;"","NOT FOUND"))</f>
        <v/>
      </c>
      <c r="G2582" s="9" t="str">
        <f aca="false">IF($A2582="","",IFERROR(INDEX('2. Schematic Parts'!$D$2:$D$3001,MATCH($A2582,'2. Schematic Parts'!$A$2:$A$3001,0))&amp;"","NOT FOUND"))</f>
        <v/>
      </c>
      <c r="H2582" s="9" t="str">
        <f aca="false">IF($A2582="","",IF(COUNTIF('2. Schematic Parts'!$A$2:$A$3001,$A2582)=0,"NOT IN SCHEMATIC","OK"))</f>
        <v/>
      </c>
      <c r="I2582" s="9" t="str">
        <f aca="false">IF($A2582="","",IF($H2582="NOT IN SCHEMATIC","",IF(UPPER(TRIM($C2582))=UPPER(TRIM($E2582)),"OK","MISMATCH")))</f>
        <v/>
      </c>
      <c r="J2582" s="9" t="str">
        <f aca="false">IF($A2582="","",IF($H2582="NOT IN SCHEMATIC","",IF($F2582="","NO SCH DECAL",IF($D2582="","",IF(UPPER(TRIM($D2582))=UPPER(TRIM($F2582)),"OK","MISMATCH")))))</f>
        <v/>
      </c>
      <c r="K2582" s="16" t="str">
        <f aca="false">IF($A2582="","",SUMPRODUCT(--ISNUMBER(SEARCH(","&amp;TRIM($A2582)&amp;",",","&amp;SUBSTITUTE('1. Master BOM'!$D$2:$D$400," ","")&amp;","))))</f>
        <v/>
      </c>
      <c r="L2582" s="16" t="str">
        <f aca="false">IF($A2582="","",IF($K2582&lt;&gt;1,0,SUMPRODUCT(ISNUMBER(SEARCH(","&amp;TRIM($A2582)&amp;",",","&amp;SUBSTITUTE('1. Master BOM'!$D$2:$D$400," ","")&amp;","))*ROW('1. Master BOM'!$D$2:$D$400))))</f>
        <v/>
      </c>
      <c r="M2582" s="9" t="str">
        <f aca="false">IF($A2582="","",IF($K2582=0,"NOT IN BOM",IF($K2582&gt;1,"MULTIPLE BOM LINES","OK")))</f>
        <v/>
      </c>
      <c r="N2582" s="9" t="str">
        <f aca="false">IF($A2582="","",IF($L2582=0,"—",INDEX('1. Master BOM'!$A$1:$A$400,$L2582)))</f>
        <v/>
      </c>
      <c r="O2582" s="9" t="str">
        <f aca="false">IF($A2582="","",IF($L2582=0,"—",INDEX('1. Master BOM'!$B$1:$B$400,$L2582)))</f>
        <v/>
      </c>
      <c r="P2582" s="9" t="str">
        <f aca="false">IF($A2582="","",IF(OR($H2582="NOT IN SCHEMATIC",$O2582="—"),"",IF($G2582="","NO SCH PN",IF(UPPER(TRIM($G2582))=UPPER(TRIM($O2582)),"OK","MISMATCH"))))</f>
        <v/>
      </c>
      <c r="Q2582" s="9" t="str">
        <f aca="false">IF($A2582="","",IF($L2582=0,"—",INDEX('1. Master BOM'!$E$1:$E$400,$L2582)))</f>
        <v/>
      </c>
      <c r="R2582" s="9" t="str">
        <f aca="false">IF($A2582="","",IF($L2582=0,"—",IF(T(INDEX('1. Master BOM'!$F$1:$F$400,$L2582))="","(not set)",INDEX('1. Master BOM'!$F$1:$F$400,$L2582))))</f>
        <v/>
      </c>
      <c r="S2582" s="9" t="str">
        <f aca="false">IF($A2582="","",IF(OR($R2582="—",$R2582="(not set)",$D2582=""),"",IF(ISNUMBER(SEARCH(SUBSTITUTE(SUBSTITUTE(SUBSTITUTE($R2582,"-",""),"_","")," ",""),SUBSTITUTE(SUBSTITUTE(SUBSTITUTE($D2582,"-",""),"_","")," ",""))),"OK","CHECK")))</f>
        <v/>
      </c>
      <c r="T2582" s="9" t="str">
        <f aca="false">IF($A2582="","",IF(OR($H2582="NOT IN SCHEMATIC",$I2582="MISMATCH",$J2582="MISMATCH",$P2582="MISMATCH",$M2582&lt;&gt;"OK"),"REVIEW","OK"))</f>
        <v/>
      </c>
      <c r="U2582" s="14"/>
      <c r="V2582" s="14"/>
      <c r="W2582" s="17"/>
      <c r="X2582" s="14"/>
    </row>
    <row r="2583" customFormat="false" ht="15" hidden="false" customHeight="false" outlineLevel="0" collapsed="false">
      <c r="A2583" s="9" t="str">
        <f aca="false">IF('3. Layout Parts'!$A2583="","",TRIM('3. Layout Parts'!$A2583))</f>
        <v/>
      </c>
      <c r="B2583" s="9" t="str">
        <f aca="false">IF($A2583="","",'3. Layout Parts'!$D2583)</f>
        <v/>
      </c>
      <c r="C2583" s="9" t="str">
        <f aca="false">IF($A2583="","",'3. Layout Parts'!$B2583)</f>
        <v/>
      </c>
      <c r="D2583" s="9" t="str">
        <f aca="false">IF($A2583="","",'3. Layout Parts'!$C2583)</f>
        <v/>
      </c>
      <c r="E2583" s="9" t="str">
        <f aca="false">IF($A2583="","",IFERROR(INDEX('2. Schematic Parts'!$B$2:$B$3001,MATCH($A2583,'2. Schematic Parts'!$A$2:$A$3001,0)),"NOT FOUND"))</f>
        <v/>
      </c>
      <c r="F2583" s="9" t="str">
        <f aca="false">IF($A2583="","",IFERROR(INDEX('2. Schematic Parts'!$C$2:$C$3001,MATCH($A2583,'2. Schematic Parts'!$A$2:$A$3001,0))&amp;"","NOT FOUND"))</f>
        <v/>
      </c>
      <c r="G2583" s="9" t="str">
        <f aca="false">IF($A2583="","",IFERROR(INDEX('2. Schematic Parts'!$D$2:$D$3001,MATCH($A2583,'2. Schematic Parts'!$A$2:$A$3001,0))&amp;"","NOT FOUND"))</f>
        <v/>
      </c>
      <c r="H2583" s="9" t="str">
        <f aca="false">IF($A2583="","",IF(COUNTIF('2. Schematic Parts'!$A$2:$A$3001,$A2583)=0,"NOT IN SCHEMATIC","OK"))</f>
        <v/>
      </c>
      <c r="I2583" s="9" t="str">
        <f aca="false">IF($A2583="","",IF($H2583="NOT IN SCHEMATIC","",IF(UPPER(TRIM($C2583))=UPPER(TRIM($E2583)),"OK","MISMATCH")))</f>
        <v/>
      </c>
      <c r="J2583" s="9" t="str">
        <f aca="false">IF($A2583="","",IF($H2583="NOT IN SCHEMATIC","",IF($F2583="","NO SCH DECAL",IF($D2583="","",IF(UPPER(TRIM($D2583))=UPPER(TRIM($F2583)),"OK","MISMATCH")))))</f>
        <v/>
      </c>
      <c r="K2583" s="16" t="str">
        <f aca="false">IF($A2583="","",SUMPRODUCT(--ISNUMBER(SEARCH(","&amp;TRIM($A2583)&amp;",",","&amp;SUBSTITUTE('1. Master BOM'!$D$2:$D$400," ","")&amp;","))))</f>
        <v/>
      </c>
      <c r="L2583" s="16" t="str">
        <f aca="false">IF($A2583="","",IF($K2583&lt;&gt;1,0,SUMPRODUCT(ISNUMBER(SEARCH(","&amp;TRIM($A2583)&amp;",",","&amp;SUBSTITUTE('1. Master BOM'!$D$2:$D$400," ","")&amp;","))*ROW('1. Master BOM'!$D$2:$D$400))))</f>
        <v/>
      </c>
      <c r="M2583" s="9" t="str">
        <f aca="false">IF($A2583="","",IF($K2583=0,"NOT IN BOM",IF($K2583&gt;1,"MULTIPLE BOM LINES","OK")))</f>
        <v/>
      </c>
      <c r="N2583" s="9" t="str">
        <f aca="false">IF($A2583="","",IF($L2583=0,"—",INDEX('1. Master BOM'!$A$1:$A$400,$L2583)))</f>
        <v/>
      </c>
      <c r="O2583" s="9" t="str">
        <f aca="false">IF($A2583="","",IF($L2583=0,"—",INDEX('1. Master BOM'!$B$1:$B$400,$L2583)))</f>
        <v/>
      </c>
      <c r="P2583" s="9" t="str">
        <f aca="false">IF($A2583="","",IF(OR($H2583="NOT IN SCHEMATIC",$O2583="—"),"",IF($G2583="","NO SCH PN",IF(UPPER(TRIM($G2583))=UPPER(TRIM($O2583)),"OK","MISMATCH"))))</f>
        <v/>
      </c>
      <c r="Q2583" s="9" t="str">
        <f aca="false">IF($A2583="","",IF($L2583=0,"—",INDEX('1. Master BOM'!$E$1:$E$400,$L2583)))</f>
        <v/>
      </c>
      <c r="R2583" s="9" t="str">
        <f aca="false">IF($A2583="","",IF($L2583=0,"—",IF(T(INDEX('1. Master BOM'!$F$1:$F$400,$L2583))="","(not set)",INDEX('1. Master BOM'!$F$1:$F$400,$L2583))))</f>
        <v/>
      </c>
      <c r="S2583" s="9" t="str">
        <f aca="false">IF($A2583="","",IF(OR($R2583="—",$R2583="(not set)",$D2583=""),"",IF(ISNUMBER(SEARCH(SUBSTITUTE(SUBSTITUTE(SUBSTITUTE($R2583,"-",""),"_","")," ",""),SUBSTITUTE(SUBSTITUTE(SUBSTITUTE($D2583,"-",""),"_","")," ",""))),"OK","CHECK")))</f>
        <v/>
      </c>
      <c r="T2583" s="9" t="str">
        <f aca="false">IF($A2583="","",IF(OR($H2583="NOT IN SCHEMATIC",$I2583="MISMATCH",$J2583="MISMATCH",$P2583="MISMATCH",$M2583&lt;&gt;"OK"),"REVIEW","OK"))</f>
        <v/>
      </c>
      <c r="U2583" s="14"/>
      <c r="V2583" s="14"/>
      <c r="W2583" s="17"/>
      <c r="X2583" s="14"/>
    </row>
    <row r="2584" customFormat="false" ht="15" hidden="false" customHeight="false" outlineLevel="0" collapsed="false">
      <c r="A2584" s="9" t="str">
        <f aca="false">IF('3. Layout Parts'!$A2584="","",TRIM('3. Layout Parts'!$A2584))</f>
        <v/>
      </c>
      <c r="B2584" s="9" t="str">
        <f aca="false">IF($A2584="","",'3. Layout Parts'!$D2584)</f>
        <v/>
      </c>
      <c r="C2584" s="9" t="str">
        <f aca="false">IF($A2584="","",'3. Layout Parts'!$B2584)</f>
        <v/>
      </c>
      <c r="D2584" s="9" t="str">
        <f aca="false">IF($A2584="","",'3. Layout Parts'!$C2584)</f>
        <v/>
      </c>
      <c r="E2584" s="9" t="str">
        <f aca="false">IF($A2584="","",IFERROR(INDEX('2. Schematic Parts'!$B$2:$B$3001,MATCH($A2584,'2. Schematic Parts'!$A$2:$A$3001,0)),"NOT FOUND"))</f>
        <v/>
      </c>
      <c r="F2584" s="9" t="str">
        <f aca="false">IF($A2584="","",IFERROR(INDEX('2. Schematic Parts'!$C$2:$C$3001,MATCH($A2584,'2. Schematic Parts'!$A$2:$A$3001,0))&amp;"","NOT FOUND"))</f>
        <v/>
      </c>
      <c r="G2584" s="9" t="str">
        <f aca="false">IF($A2584="","",IFERROR(INDEX('2. Schematic Parts'!$D$2:$D$3001,MATCH($A2584,'2. Schematic Parts'!$A$2:$A$3001,0))&amp;"","NOT FOUND"))</f>
        <v/>
      </c>
      <c r="H2584" s="9" t="str">
        <f aca="false">IF($A2584="","",IF(COUNTIF('2. Schematic Parts'!$A$2:$A$3001,$A2584)=0,"NOT IN SCHEMATIC","OK"))</f>
        <v/>
      </c>
      <c r="I2584" s="9" t="str">
        <f aca="false">IF($A2584="","",IF($H2584="NOT IN SCHEMATIC","",IF(UPPER(TRIM($C2584))=UPPER(TRIM($E2584)),"OK","MISMATCH")))</f>
        <v/>
      </c>
      <c r="J2584" s="9" t="str">
        <f aca="false">IF($A2584="","",IF($H2584="NOT IN SCHEMATIC","",IF($F2584="","NO SCH DECAL",IF($D2584="","",IF(UPPER(TRIM($D2584))=UPPER(TRIM($F2584)),"OK","MISMATCH")))))</f>
        <v/>
      </c>
      <c r="K2584" s="16" t="str">
        <f aca="false">IF($A2584="","",SUMPRODUCT(--ISNUMBER(SEARCH(","&amp;TRIM($A2584)&amp;",",","&amp;SUBSTITUTE('1. Master BOM'!$D$2:$D$400," ","")&amp;","))))</f>
        <v/>
      </c>
      <c r="L2584" s="16" t="str">
        <f aca="false">IF($A2584="","",IF($K2584&lt;&gt;1,0,SUMPRODUCT(ISNUMBER(SEARCH(","&amp;TRIM($A2584)&amp;",",","&amp;SUBSTITUTE('1. Master BOM'!$D$2:$D$400," ","")&amp;","))*ROW('1. Master BOM'!$D$2:$D$400))))</f>
        <v/>
      </c>
      <c r="M2584" s="9" t="str">
        <f aca="false">IF($A2584="","",IF($K2584=0,"NOT IN BOM",IF($K2584&gt;1,"MULTIPLE BOM LINES","OK")))</f>
        <v/>
      </c>
      <c r="N2584" s="9" t="str">
        <f aca="false">IF($A2584="","",IF($L2584=0,"—",INDEX('1. Master BOM'!$A$1:$A$400,$L2584)))</f>
        <v/>
      </c>
      <c r="O2584" s="9" t="str">
        <f aca="false">IF($A2584="","",IF($L2584=0,"—",INDEX('1. Master BOM'!$B$1:$B$400,$L2584)))</f>
        <v/>
      </c>
      <c r="P2584" s="9" t="str">
        <f aca="false">IF($A2584="","",IF(OR($H2584="NOT IN SCHEMATIC",$O2584="—"),"",IF($G2584="","NO SCH PN",IF(UPPER(TRIM($G2584))=UPPER(TRIM($O2584)),"OK","MISMATCH"))))</f>
        <v/>
      </c>
      <c r="Q2584" s="9" t="str">
        <f aca="false">IF($A2584="","",IF($L2584=0,"—",INDEX('1. Master BOM'!$E$1:$E$400,$L2584)))</f>
        <v/>
      </c>
      <c r="R2584" s="9" t="str">
        <f aca="false">IF($A2584="","",IF($L2584=0,"—",IF(T(INDEX('1. Master BOM'!$F$1:$F$400,$L2584))="","(not set)",INDEX('1. Master BOM'!$F$1:$F$400,$L2584))))</f>
        <v/>
      </c>
      <c r="S2584" s="9" t="str">
        <f aca="false">IF($A2584="","",IF(OR($R2584="—",$R2584="(not set)",$D2584=""),"",IF(ISNUMBER(SEARCH(SUBSTITUTE(SUBSTITUTE(SUBSTITUTE($R2584,"-",""),"_","")," ",""),SUBSTITUTE(SUBSTITUTE(SUBSTITUTE($D2584,"-",""),"_","")," ",""))),"OK","CHECK")))</f>
        <v/>
      </c>
      <c r="T2584" s="9" t="str">
        <f aca="false">IF($A2584="","",IF(OR($H2584="NOT IN SCHEMATIC",$I2584="MISMATCH",$J2584="MISMATCH",$P2584="MISMATCH",$M2584&lt;&gt;"OK"),"REVIEW","OK"))</f>
        <v/>
      </c>
      <c r="U2584" s="14"/>
      <c r="V2584" s="14"/>
      <c r="W2584" s="17"/>
      <c r="X2584" s="14"/>
    </row>
    <row r="2585" customFormat="false" ht="15" hidden="false" customHeight="false" outlineLevel="0" collapsed="false">
      <c r="A2585" s="9" t="str">
        <f aca="false">IF('3. Layout Parts'!$A2585="","",TRIM('3. Layout Parts'!$A2585))</f>
        <v/>
      </c>
      <c r="B2585" s="9" t="str">
        <f aca="false">IF($A2585="","",'3. Layout Parts'!$D2585)</f>
        <v/>
      </c>
      <c r="C2585" s="9" t="str">
        <f aca="false">IF($A2585="","",'3. Layout Parts'!$B2585)</f>
        <v/>
      </c>
      <c r="D2585" s="9" t="str">
        <f aca="false">IF($A2585="","",'3. Layout Parts'!$C2585)</f>
        <v/>
      </c>
      <c r="E2585" s="9" t="str">
        <f aca="false">IF($A2585="","",IFERROR(INDEX('2. Schematic Parts'!$B$2:$B$3001,MATCH($A2585,'2. Schematic Parts'!$A$2:$A$3001,0)),"NOT FOUND"))</f>
        <v/>
      </c>
      <c r="F2585" s="9" t="str">
        <f aca="false">IF($A2585="","",IFERROR(INDEX('2. Schematic Parts'!$C$2:$C$3001,MATCH($A2585,'2. Schematic Parts'!$A$2:$A$3001,0))&amp;"","NOT FOUND"))</f>
        <v/>
      </c>
      <c r="G2585" s="9" t="str">
        <f aca="false">IF($A2585="","",IFERROR(INDEX('2. Schematic Parts'!$D$2:$D$3001,MATCH($A2585,'2. Schematic Parts'!$A$2:$A$3001,0))&amp;"","NOT FOUND"))</f>
        <v/>
      </c>
      <c r="H2585" s="9" t="str">
        <f aca="false">IF($A2585="","",IF(COUNTIF('2. Schematic Parts'!$A$2:$A$3001,$A2585)=0,"NOT IN SCHEMATIC","OK"))</f>
        <v/>
      </c>
      <c r="I2585" s="9" t="str">
        <f aca="false">IF($A2585="","",IF($H2585="NOT IN SCHEMATIC","",IF(UPPER(TRIM($C2585))=UPPER(TRIM($E2585)),"OK","MISMATCH")))</f>
        <v/>
      </c>
      <c r="J2585" s="9" t="str">
        <f aca="false">IF($A2585="","",IF($H2585="NOT IN SCHEMATIC","",IF($F2585="","NO SCH DECAL",IF($D2585="","",IF(UPPER(TRIM($D2585))=UPPER(TRIM($F2585)),"OK","MISMATCH")))))</f>
        <v/>
      </c>
      <c r="K2585" s="16" t="str">
        <f aca="false">IF($A2585="","",SUMPRODUCT(--ISNUMBER(SEARCH(","&amp;TRIM($A2585)&amp;",",","&amp;SUBSTITUTE('1. Master BOM'!$D$2:$D$400," ","")&amp;","))))</f>
        <v/>
      </c>
      <c r="L2585" s="16" t="str">
        <f aca="false">IF($A2585="","",IF($K2585&lt;&gt;1,0,SUMPRODUCT(ISNUMBER(SEARCH(","&amp;TRIM($A2585)&amp;",",","&amp;SUBSTITUTE('1. Master BOM'!$D$2:$D$400," ","")&amp;","))*ROW('1. Master BOM'!$D$2:$D$400))))</f>
        <v/>
      </c>
      <c r="M2585" s="9" t="str">
        <f aca="false">IF($A2585="","",IF($K2585=0,"NOT IN BOM",IF($K2585&gt;1,"MULTIPLE BOM LINES","OK")))</f>
        <v/>
      </c>
      <c r="N2585" s="9" t="str">
        <f aca="false">IF($A2585="","",IF($L2585=0,"—",INDEX('1. Master BOM'!$A$1:$A$400,$L2585)))</f>
        <v/>
      </c>
      <c r="O2585" s="9" t="str">
        <f aca="false">IF($A2585="","",IF($L2585=0,"—",INDEX('1. Master BOM'!$B$1:$B$400,$L2585)))</f>
        <v/>
      </c>
      <c r="P2585" s="9" t="str">
        <f aca="false">IF($A2585="","",IF(OR($H2585="NOT IN SCHEMATIC",$O2585="—"),"",IF($G2585="","NO SCH PN",IF(UPPER(TRIM($G2585))=UPPER(TRIM($O2585)),"OK","MISMATCH"))))</f>
        <v/>
      </c>
      <c r="Q2585" s="9" t="str">
        <f aca="false">IF($A2585="","",IF($L2585=0,"—",INDEX('1. Master BOM'!$E$1:$E$400,$L2585)))</f>
        <v/>
      </c>
      <c r="R2585" s="9" t="str">
        <f aca="false">IF($A2585="","",IF($L2585=0,"—",IF(T(INDEX('1. Master BOM'!$F$1:$F$400,$L2585))="","(not set)",INDEX('1. Master BOM'!$F$1:$F$400,$L2585))))</f>
        <v/>
      </c>
      <c r="S2585" s="9" t="str">
        <f aca="false">IF($A2585="","",IF(OR($R2585="—",$R2585="(not set)",$D2585=""),"",IF(ISNUMBER(SEARCH(SUBSTITUTE(SUBSTITUTE(SUBSTITUTE($R2585,"-",""),"_","")," ",""),SUBSTITUTE(SUBSTITUTE(SUBSTITUTE($D2585,"-",""),"_","")," ",""))),"OK","CHECK")))</f>
        <v/>
      </c>
      <c r="T2585" s="9" t="str">
        <f aca="false">IF($A2585="","",IF(OR($H2585="NOT IN SCHEMATIC",$I2585="MISMATCH",$J2585="MISMATCH",$P2585="MISMATCH",$M2585&lt;&gt;"OK"),"REVIEW","OK"))</f>
        <v/>
      </c>
      <c r="U2585" s="14"/>
      <c r="V2585" s="14"/>
      <c r="W2585" s="17"/>
      <c r="X2585" s="14"/>
    </row>
    <row r="2586" customFormat="false" ht="15" hidden="false" customHeight="false" outlineLevel="0" collapsed="false">
      <c r="A2586" s="9" t="str">
        <f aca="false">IF('3. Layout Parts'!$A2586="","",TRIM('3. Layout Parts'!$A2586))</f>
        <v/>
      </c>
      <c r="B2586" s="9" t="str">
        <f aca="false">IF($A2586="","",'3. Layout Parts'!$D2586)</f>
        <v/>
      </c>
      <c r="C2586" s="9" t="str">
        <f aca="false">IF($A2586="","",'3. Layout Parts'!$B2586)</f>
        <v/>
      </c>
      <c r="D2586" s="9" t="str">
        <f aca="false">IF($A2586="","",'3. Layout Parts'!$C2586)</f>
        <v/>
      </c>
      <c r="E2586" s="9" t="str">
        <f aca="false">IF($A2586="","",IFERROR(INDEX('2. Schematic Parts'!$B$2:$B$3001,MATCH($A2586,'2. Schematic Parts'!$A$2:$A$3001,0)),"NOT FOUND"))</f>
        <v/>
      </c>
      <c r="F2586" s="9" t="str">
        <f aca="false">IF($A2586="","",IFERROR(INDEX('2. Schematic Parts'!$C$2:$C$3001,MATCH($A2586,'2. Schematic Parts'!$A$2:$A$3001,0))&amp;"","NOT FOUND"))</f>
        <v/>
      </c>
      <c r="G2586" s="9" t="str">
        <f aca="false">IF($A2586="","",IFERROR(INDEX('2. Schematic Parts'!$D$2:$D$3001,MATCH($A2586,'2. Schematic Parts'!$A$2:$A$3001,0))&amp;"","NOT FOUND"))</f>
        <v/>
      </c>
      <c r="H2586" s="9" t="str">
        <f aca="false">IF($A2586="","",IF(COUNTIF('2. Schematic Parts'!$A$2:$A$3001,$A2586)=0,"NOT IN SCHEMATIC","OK"))</f>
        <v/>
      </c>
      <c r="I2586" s="9" t="str">
        <f aca="false">IF($A2586="","",IF($H2586="NOT IN SCHEMATIC","",IF(UPPER(TRIM($C2586))=UPPER(TRIM($E2586)),"OK","MISMATCH")))</f>
        <v/>
      </c>
      <c r="J2586" s="9" t="str">
        <f aca="false">IF($A2586="","",IF($H2586="NOT IN SCHEMATIC","",IF($F2586="","NO SCH DECAL",IF($D2586="","",IF(UPPER(TRIM($D2586))=UPPER(TRIM($F2586)),"OK","MISMATCH")))))</f>
        <v/>
      </c>
      <c r="K2586" s="16" t="str">
        <f aca="false">IF($A2586="","",SUMPRODUCT(--ISNUMBER(SEARCH(","&amp;TRIM($A2586)&amp;",",","&amp;SUBSTITUTE('1. Master BOM'!$D$2:$D$400," ","")&amp;","))))</f>
        <v/>
      </c>
      <c r="L2586" s="16" t="str">
        <f aca="false">IF($A2586="","",IF($K2586&lt;&gt;1,0,SUMPRODUCT(ISNUMBER(SEARCH(","&amp;TRIM($A2586)&amp;",",","&amp;SUBSTITUTE('1. Master BOM'!$D$2:$D$400," ","")&amp;","))*ROW('1. Master BOM'!$D$2:$D$400))))</f>
        <v/>
      </c>
      <c r="M2586" s="9" t="str">
        <f aca="false">IF($A2586="","",IF($K2586=0,"NOT IN BOM",IF($K2586&gt;1,"MULTIPLE BOM LINES","OK")))</f>
        <v/>
      </c>
      <c r="N2586" s="9" t="str">
        <f aca="false">IF($A2586="","",IF($L2586=0,"—",INDEX('1. Master BOM'!$A$1:$A$400,$L2586)))</f>
        <v/>
      </c>
      <c r="O2586" s="9" t="str">
        <f aca="false">IF($A2586="","",IF($L2586=0,"—",INDEX('1. Master BOM'!$B$1:$B$400,$L2586)))</f>
        <v/>
      </c>
      <c r="P2586" s="9" t="str">
        <f aca="false">IF($A2586="","",IF(OR($H2586="NOT IN SCHEMATIC",$O2586="—"),"",IF($G2586="","NO SCH PN",IF(UPPER(TRIM($G2586))=UPPER(TRIM($O2586)),"OK","MISMATCH"))))</f>
        <v/>
      </c>
      <c r="Q2586" s="9" t="str">
        <f aca="false">IF($A2586="","",IF($L2586=0,"—",INDEX('1. Master BOM'!$E$1:$E$400,$L2586)))</f>
        <v/>
      </c>
      <c r="R2586" s="9" t="str">
        <f aca="false">IF($A2586="","",IF($L2586=0,"—",IF(T(INDEX('1. Master BOM'!$F$1:$F$400,$L2586))="","(not set)",INDEX('1. Master BOM'!$F$1:$F$400,$L2586))))</f>
        <v/>
      </c>
      <c r="S2586" s="9" t="str">
        <f aca="false">IF($A2586="","",IF(OR($R2586="—",$R2586="(not set)",$D2586=""),"",IF(ISNUMBER(SEARCH(SUBSTITUTE(SUBSTITUTE(SUBSTITUTE($R2586,"-",""),"_","")," ",""),SUBSTITUTE(SUBSTITUTE(SUBSTITUTE($D2586,"-",""),"_","")," ",""))),"OK","CHECK")))</f>
        <v/>
      </c>
      <c r="T2586" s="9" t="str">
        <f aca="false">IF($A2586="","",IF(OR($H2586="NOT IN SCHEMATIC",$I2586="MISMATCH",$J2586="MISMATCH",$P2586="MISMATCH",$M2586&lt;&gt;"OK"),"REVIEW","OK"))</f>
        <v/>
      </c>
      <c r="U2586" s="14"/>
      <c r="V2586" s="14"/>
      <c r="W2586" s="17"/>
      <c r="X2586" s="14"/>
    </row>
    <row r="2587" customFormat="false" ht="15" hidden="false" customHeight="false" outlineLevel="0" collapsed="false">
      <c r="A2587" s="9" t="str">
        <f aca="false">IF('3. Layout Parts'!$A2587="","",TRIM('3. Layout Parts'!$A2587))</f>
        <v/>
      </c>
      <c r="B2587" s="9" t="str">
        <f aca="false">IF($A2587="","",'3. Layout Parts'!$D2587)</f>
        <v/>
      </c>
      <c r="C2587" s="9" t="str">
        <f aca="false">IF($A2587="","",'3. Layout Parts'!$B2587)</f>
        <v/>
      </c>
      <c r="D2587" s="9" t="str">
        <f aca="false">IF($A2587="","",'3. Layout Parts'!$C2587)</f>
        <v/>
      </c>
      <c r="E2587" s="9" t="str">
        <f aca="false">IF($A2587="","",IFERROR(INDEX('2. Schematic Parts'!$B$2:$B$3001,MATCH($A2587,'2. Schematic Parts'!$A$2:$A$3001,0)),"NOT FOUND"))</f>
        <v/>
      </c>
      <c r="F2587" s="9" t="str">
        <f aca="false">IF($A2587="","",IFERROR(INDEX('2. Schematic Parts'!$C$2:$C$3001,MATCH($A2587,'2. Schematic Parts'!$A$2:$A$3001,0))&amp;"","NOT FOUND"))</f>
        <v/>
      </c>
      <c r="G2587" s="9" t="str">
        <f aca="false">IF($A2587="","",IFERROR(INDEX('2. Schematic Parts'!$D$2:$D$3001,MATCH($A2587,'2. Schematic Parts'!$A$2:$A$3001,0))&amp;"","NOT FOUND"))</f>
        <v/>
      </c>
      <c r="H2587" s="9" t="str">
        <f aca="false">IF($A2587="","",IF(COUNTIF('2. Schematic Parts'!$A$2:$A$3001,$A2587)=0,"NOT IN SCHEMATIC","OK"))</f>
        <v/>
      </c>
      <c r="I2587" s="9" t="str">
        <f aca="false">IF($A2587="","",IF($H2587="NOT IN SCHEMATIC","",IF(UPPER(TRIM($C2587))=UPPER(TRIM($E2587)),"OK","MISMATCH")))</f>
        <v/>
      </c>
      <c r="J2587" s="9" t="str">
        <f aca="false">IF($A2587="","",IF($H2587="NOT IN SCHEMATIC","",IF($F2587="","NO SCH DECAL",IF($D2587="","",IF(UPPER(TRIM($D2587))=UPPER(TRIM($F2587)),"OK","MISMATCH")))))</f>
        <v/>
      </c>
      <c r="K2587" s="16" t="str">
        <f aca="false">IF($A2587="","",SUMPRODUCT(--ISNUMBER(SEARCH(","&amp;TRIM($A2587)&amp;",",","&amp;SUBSTITUTE('1. Master BOM'!$D$2:$D$400," ","")&amp;","))))</f>
        <v/>
      </c>
      <c r="L2587" s="16" t="str">
        <f aca="false">IF($A2587="","",IF($K2587&lt;&gt;1,0,SUMPRODUCT(ISNUMBER(SEARCH(","&amp;TRIM($A2587)&amp;",",","&amp;SUBSTITUTE('1. Master BOM'!$D$2:$D$400," ","")&amp;","))*ROW('1. Master BOM'!$D$2:$D$400))))</f>
        <v/>
      </c>
      <c r="M2587" s="9" t="str">
        <f aca="false">IF($A2587="","",IF($K2587=0,"NOT IN BOM",IF($K2587&gt;1,"MULTIPLE BOM LINES","OK")))</f>
        <v/>
      </c>
      <c r="N2587" s="9" t="str">
        <f aca="false">IF($A2587="","",IF($L2587=0,"—",INDEX('1. Master BOM'!$A$1:$A$400,$L2587)))</f>
        <v/>
      </c>
      <c r="O2587" s="9" t="str">
        <f aca="false">IF($A2587="","",IF($L2587=0,"—",INDEX('1. Master BOM'!$B$1:$B$400,$L2587)))</f>
        <v/>
      </c>
      <c r="P2587" s="9" t="str">
        <f aca="false">IF($A2587="","",IF(OR($H2587="NOT IN SCHEMATIC",$O2587="—"),"",IF($G2587="","NO SCH PN",IF(UPPER(TRIM($G2587))=UPPER(TRIM($O2587)),"OK","MISMATCH"))))</f>
        <v/>
      </c>
      <c r="Q2587" s="9" t="str">
        <f aca="false">IF($A2587="","",IF($L2587=0,"—",INDEX('1. Master BOM'!$E$1:$E$400,$L2587)))</f>
        <v/>
      </c>
      <c r="R2587" s="9" t="str">
        <f aca="false">IF($A2587="","",IF($L2587=0,"—",IF(T(INDEX('1. Master BOM'!$F$1:$F$400,$L2587))="","(not set)",INDEX('1. Master BOM'!$F$1:$F$400,$L2587))))</f>
        <v/>
      </c>
      <c r="S2587" s="9" t="str">
        <f aca="false">IF($A2587="","",IF(OR($R2587="—",$R2587="(not set)",$D2587=""),"",IF(ISNUMBER(SEARCH(SUBSTITUTE(SUBSTITUTE(SUBSTITUTE($R2587,"-",""),"_","")," ",""),SUBSTITUTE(SUBSTITUTE(SUBSTITUTE($D2587,"-",""),"_","")," ",""))),"OK","CHECK")))</f>
        <v/>
      </c>
      <c r="T2587" s="9" t="str">
        <f aca="false">IF($A2587="","",IF(OR($H2587="NOT IN SCHEMATIC",$I2587="MISMATCH",$J2587="MISMATCH",$P2587="MISMATCH",$M2587&lt;&gt;"OK"),"REVIEW","OK"))</f>
        <v/>
      </c>
      <c r="U2587" s="14"/>
      <c r="V2587" s="14"/>
      <c r="W2587" s="17"/>
      <c r="X2587" s="14"/>
    </row>
    <row r="2588" customFormat="false" ht="15" hidden="false" customHeight="false" outlineLevel="0" collapsed="false">
      <c r="A2588" s="9" t="str">
        <f aca="false">IF('3. Layout Parts'!$A2588="","",TRIM('3. Layout Parts'!$A2588))</f>
        <v/>
      </c>
      <c r="B2588" s="9" t="str">
        <f aca="false">IF($A2588="","",'3. Layout Parts'!$D2588)</f>
        <v/>
      </c>
      <c r="C2588" s="9" t="str">
        <f aca="false">IF($A2588="","",'3. Layout Parts'!$B2588)</f>
        <v/>
      </c>
      <c r="D2588" s="9" t="str">
        <f aca="false">IF($A2588="","",'3. Layout Parts'!$C2588)</f>
        <v/>
      </c>
      <c r="E2588" s="9" t="str">
        <f aca="false">IF($A2588="","",IFERROR(INDEX('2. Schematic Parts'!$B$2:$B$3001,MATCH($A2588,'2. Schematic Parts'!$A$2:$A$3001,0)),"NOT FOUND"))</f>
        <v/>
      </c>
      <c r="F2588" s="9" t="str">
        <f aca="false">IF($A2588="","",IFERROR(INDEX('2. Schematic Parts'!$C$2:$C$3001,MATCH($A2588,'2. Schematic Parts'!$A$2:$A$3001,0))&amp;"","NOT FOUND"))</f>
        <v/>
      </c>
      <c r="G2588" s="9" t="str">
        <f aca="false">IF($A2588="","",IFERROR(INDEX('2. Schematic Parts'!$D$2:$D$3001,MATCH($A2588,'2. Schematic Parts'!$A$2:$A$3001,0))&amp;"","NOT FOUND"))</f>
        <v/>
      </c>
      <c r="H2588" s="9" t="str">
        <f aca="false">IF($A2588="","",IF(COUNTIF('2. Schematic Parts'!$A$2:$A$3001,$A2588)=0,"NOT IN SCHEMATIC","OK"))</f>
        <v/>
      </c>
      <c r="I2588" s="9" t="str">
        <f aca="false">IF($A2588="","",IF($H2588="NOT IN SCHEMATIC","",IF(UPPER(TRIM($C2588))=UPPER(TRIM($E2588)),"OK","MISMATCH")))</f>
        <v/>
      </c>
      <c r="J2588" s="9" t="str">
        <f aca="false">IF($A2588="","",IF($H2588="NOT IN SCHEMATIC","",IF($F2588="","NO SCH DECAL",IF($D2588="","",IF(UPPER(TRIM($D2588))=UPPER(TRIM($F2588)),"OK","MISMATCH")))))</f>
        <v/>
      </c>
      <c r="K2588" s="16" t="str">
        <f aca="false">IF($A2588="","",SUMPRODUCT(--ISNUMBER(SEARCH(","&amp;TRIM($A2588)&amp;",",","&amp;SUBSTITUTE('1. Master BOM'!$D$2:$D$400," ","")&amp;","))))</f>
        <v/>
      </c>
      <c r="L2588" s="16" t="str">
        <f aca="false">IF($A2588="","",IF($K2588&lt;&gt;1,0,SUMPRODUCT(ISNUMBER(SEARCH(","&amp;TRIM($A2588)&amp;",",","&amp;SUBSTITUTE('1. Master BOM'!$D$2:$D$400," ","")&amp;","))*ROW('1. Master BOM'!$D$2:$D$400))))</f>
        <v/>
      </c>
      <c r="M2588" s="9" t="str">
        <f aca="false">IF($A2588="","",IF($K2588=0,"NOT IN BOM",IF($K2588&gt;1,"MULTIPLE BOM LINES","OK")))</f>
        <v/>
      </c>
      <c r="N2588" s="9" t="str">
        <f aca="false">IF($A2588="","",IF($L2588=0,"—",INDEX('1. Master BOM'!$A$1:$A$400,$L2588)))</f>
        <v/>
      </c>
      <c r="O2588" s="9" t="str">
        <f aca="false">IF($A2588="","",IF($L2588=0,"—",INDEX('1. Master BOM'!$B$1:$B$400,$L2588)))</f>
        <v/>
      </c>
      <c r="P2588" s="9" t="str">
        <f aca="false">IF($A2588="","",IF(OR($H2588="NOT IN SCHEMATIC",$O2588="—"),"",IF($G2588="","NO SCH PN",IF(UPPER(TRIM($G2588))=UPPER(TRIM($O2588)),"OK","MISMATCH"))))</f>
        <v/>
      </c>
      <c r="Q2588" s="9" t="str">
        <f aca="false">IF($A2588="","",IF($L2588=0,"—",INDEX('1. Master BOM'!$E$1:$E$400,$L2588)))</f>
        <v/>
      </c>
      <c r="R2588" s="9" t="str">
        <f aca="false">IF($A2588="","",IF($L2588=0,"—",IF(T(INDEX('1. Master BOM'!$F$1:$F$400,$L2588))="","(not set)",INDEX('1. Master BOM'!$F$1:$F$400,$L2588))))</f>
        <v/>
      </c>
      <c r="S2588" s="9" t="str">
        <f aca="false">IF($A2588="","",IF(OR($R2588="—",$R2588="(not set)",$D2588=""),"",IF(ISNUMBER(SEARCH(SUBSTITUTE(SUBSTITUTE(SUBSTITUTE($R2588,"-",""),"_","")," ",""),SUBSTITUTE(SUBSTITUTE(SUBSTITUTE($D2588,"-",""),"_","")," ",""))),"OK","CHECK")))</f>
        <v/>
      </c>
      <c r="T2588" s="9" t="str">
        <f aca="false">IF($A2588="","",IF(OR($H2588="NOT IN SCHEMATIC",$I2588="MISMATCH",$J2588="MISMATCH",$P2588="MISMATCH",$M2588&lt;&gt;"OK"),"REVIEW","OK"))</f>
        <v/>
      </c>
      <c r="U2588" s="14"/>
      <c r="V2588" s="14"/>
      <c r="W2588" s="17"/>
      <c r="X2588" s="14"/>
    </row>
    <row r="2589" customFormat="false" ht="15" hidden="false" customHeight="false" outlineLevel="0" collapsed="false">
      <c r="A2589" s="9" t="str">
        <f aca="false">IF('3. Layout Parts'!$A2589="","",TRIM('3. Layout Parts'!$A2589))</f>
        <v/>
      </c>
      <c r="B2589" s="9" t="str">
        <f aca="false">IF($A2589="","",'3. Layout Parts'!$D2589)</f>
        <v/>
      </c>
      <c r="C2589" s="9" t="str">
        <f aca="false">IF($A2589="","",'3. Layout Parts'!$B2589)</f>
        <v/>
      </c>
      <c r="D2589" s="9" t="str">
        <f aca="false">IF($A2589="","",'3. Layout Parts'!$C2589)</f>
        <v/>
      </c>
      <c r="E2589" s="9" t="str">
        <f aca="false">IF($A2589="","",IFERROR(INDEX('2. Schematic Parts'!$B$2:$B$3001,MATCH($A2589,'2. Schematic Parts'!$A$2:$A$3001,0)),"NOT FOUND"))</f>
        <v/>
      </c>
      <c r="F2589" s="9" t="str">
        <f aca="false">IF($A2589="","",IFERROR(INDEX('2. Schematic Parts'!$C$2:$C$3001,MATCH($A2589,'2. Schematic Parts'!$A$2:$A$3001,0))&amp;"","NOT FOUND"))</f>
        <v/>
      </c>
      <c r="G2589" s="9" t="str">
        <f aca="false">IF($A2589="","",IFERROR(INDEX('2. Schematic Parts'!$D$2:$D$3001,MATCH($A2589,'2. Schematic Parts'!$A$2:$A$3001,0))&amp;"","NOT FOUND"))</f>
        <v/>
      </c>
      <c r="H2589" s="9" t="str">
        <f aca="false">IF($A2589="","",IF(COUNTIF('2. Schematic Parts'!$A$2:$A$3001,$A2589)=0,"NOT IN SCHEMATIC","OK"))</f>
        <v/>
      </c>
      <c r="I2589" s="9" t="str">
        <f aca="false">IF($A2589="","",IF($H2589="NOT IN SCHEMATIC","",IF(UPPER(TRIM($C2589))=UPPER(TRIM($E2589)),"OK","MISMATCH")))</f>
        <v/>
      </c>
      <c r="J2589" s="9" t="str">
        <f aca="false">IF($A2589="","",IF($H2589="NOT IN SCHEMATIC","",IF($F2589="","NO SCH DECAL",IF($D2589="","",IF(UPPER(TRIM($D2589))=UPPER(TRIM($F2589)),"OK","MISMATCH")))))</f>
        <v/>
      </c>
      <c r="K2589" s="16" t="str">
        <f aca="false">IF($A2589="","",SUMPRODUCT(--ISNUMBER(SEARCH(","&amp;TRIM($A2589)&amp;",",","&amp;SUBSTITUTE('1. Master BOM'!$D$2:$D$400," ","")&amp;","))))</f>
        <v/>
      </c>
      <c r="L2589" s="16" t="str">
        <f aca="false">IF($A2589="","",IF($K2589&lt;&gt;1,0,SUMPRODUCT(ISNUMBER(SEARCH(","&amp;TRIM($A2589)&amp;",",","&amp;SUBSTITUTE('1. Master BOM'!$D$2:$D$400," ","")&amp;","))*ROW('1. Master BOM'!$D$2:$D$400))))</f>
        <v/>
      </c>
      <c r="M2589" s="9" t="str">
        <f aca="false">IF($A2589="","",IF($K2589=0,"NOT IN BOM",IF($K2589&gt;1,"MULTIPLE BOM LINES","OK")))</f>
        <v/>
      </c>
      <c r="N2589" s="9" t="str">
        <f aca="false">IF($A2589="","",IF($L2589=0,"—",INDEX('1. Master BOM'!$A$1:$A$400,$L2589)))</f>
        <v/>
      </c>
      <c r="O2589" s="9" t="str">
        <f aca="false">IF($A2589="","",IF($L2589=0,"—",INDEX('1. Master BOM'!$B$1:$B$400,$L2589)))</f>
        <v/>
      </c>
      <c r="P2589" s="9" t="str">
        <f aca="false">IF($A2589="","",IF(OR($H2589="NOT IN SCHEMATIC",$O2589="—"),"",IF($G2589="","NO SCH PN",IF(UPPER(TRIM($G2589))=UPPER(TRIM($O2589)),"OK","MISMATCH"))))</f>
        <v/>
      </c>
      <c r="Q2589" s="9" t="str">
        <f aca="false">IF($A2589="","",IF($L2589=0,"—",INDEX('1. Master BOM'!$E$1:$E$400,$L2589)))</f>
        <v/>
      </c>
      <c r="R2589" s="9" t="str">
        <f aca="false">IF($A2589="","",IF($L2589=0,"—",IF(T(INDEX('1. Master BOM'!$F$1:$F$400,$L2589))="","(not set)",INDEX('1. Master BOM'!$F$1:$F$400,$L2589))))</f>
        <v/>
      </c>
      <c r="S2589" s="9" t="str">
        <f aca="false">IF($A2589="","",IF(OR($R2589="—",$R2589="(not set)",$D2589=""),"",IF(ISNUMBER(SEARCH(SUBSTITUTE(SUBSTITUTE(SUBSTITUTE($R2589,"-",""),"_","")," ",""),SUBSTITUTE(SUBSTITUTE(SUBSTITUTE($D2589,"-",""),"_","")," ",""))),"OK","CHECK")))</f>
        <v/>
      </c>
      <c r="T2589" s="9" t="str">
        <f aca="false">IF($A2589="","",IF(OR($H2589="NOT IN SCHEMATIC",$I2589="MISMATCH",$J2589="MISMATCH",$P2589="MISMATCH",$M2589&lt;&gt;"OK"),"REVIEW","OK"))</f>
        <v/>
      </c>
      <c r="U2589" s="14"/>
      <c r="V2589" s="14"/>
      <c r="W2589" s="17"/>
      <c r="X2589" s="14"/>
    </row>
    <row r="2590" customFormat="false" ht="15" hidden="false" customHeight="false" outlineLevel="0" collapsed="false">
      <c r="A2590" s="9" t="str">
        <f aca="false">IF('3. Layout Parts'!$A2590="","",TRIM('3. Layout Parts'!$A2590))</f>
        <v/>
      </c>
      <c r="B2590" s="9" t="str">
        <f aca="false">IF($A2590="","",'3. Layout Parts'!$D2590)</f>
        <v/>
      </c>
      <c r="C2590" s="9" t="str">
        <f aca="false">IF($A2590="","",'3. Layout Parts'!$B2590)</f>
        <v/>
      </c>
      <c r="D2590" s="9" t="str">
        <f aca="false">IF($A2590="","",'3. Layout Parts'!$C2590)</f>
        <v/>
      </c>
      <c r="E2590" s="9" t="str">
        <f aca="false">IF($A2590="","",IFERROR(INDEX('2. Schematic Parts'!$B$2:$B$3001,MATCH($A2590,'2. Schematic Parts'!$A$2:$A$3001,0)),"NOT FOUND"))</f>
        <v/>
      </c>
      <c r="F2590" s="9" t="str">
        <f aca="false">IF($A2590="","",IFERROR(INDEX('2. Schematic Parts'!$C$2:$C$3001,MATCH($A2590,'2. Schematic Parts'!$A$2:$A$3001,0))&amp;"","NOT FOUND"))</f>
        <v/>
      </c>
      <c r="G2590" s="9" t="str">
        <f aca="false">IF($A2590="","",IFERROR(INDEX('2. Schematic Parts'!$D$2:$D$3001,MATCH($A2590,'2. Schematic Parts'!$A$2:$A$3001,0))&amp;"","NOT FOUND"))</f>
        <v/>
      </c>
      <c r="H2590" s="9" t="str">
        <f aca="false">IF($A2590="","",IF(COUNTIF('2. Schematic Parts'!$A$2:$A$3001,$A2590)=0,"NOT IN SCHEMATIC","OK"))</f>
        <v/>
      </c>
      <c r="I2590" s="9" t="str">
        <f aca="false">IF($A2590="","",IF($H2590="NOT IN SCHEMATIC","",IF(UPPER(TRIM($C2590))=UPPER(TRIM($E2590)),"OK","MISMATCH")))</f>
        <v/>
      </c>
      <c r="J2590" s="9" t="str">
        <f aca="false">IF($A2590="","",IF($H2590="NOT IN SCHEMATIC","",IF($F2590="","NO SCH DECAL",IF($D2590="","",IF(UPPER(TRIM($D2590))=UPPER(TRIM($F2590)),"OK","MISMATCH")))))</f>
        <v/>
      </c>
      <c r="K2590" s="16" t="str">
        <f aca="false">IF($A2590="","",SUMPRODUCT(--ISNUMBER(SEARCH(","&amp;TRIM($A2590)&amp;",",","&amp;SUBSTITUTE('1. Master BOM'!$D$2:$D$400," ","")&amp;","))))</f>
        <v/>
      </c>
      <c r="L2590" s="16" t="str">
        <f aca="false">IF($A2590="","",IF($K2590&lt;&gt;1,0,SUMPRODUCT(ISNUMBER(SEARCH(","&amp;TRIM($A2590)&amp;",",","&amp;SUBSTITUTE('1. Master BOM'!$D$2:$D$400," ","")&amp;","))*ROW('1. Master BOM'!$D$2:$D$400))))</f>
        <v/>
      </c>
      <c r="M2590" s="9" t="str">
        <f aca="false">IF($A2590="","",IF($K2590=0,"NOT IN BOM",IF($K2590&gt;1,"MULTIPLE BOM LINES","OK")))</f>
        <v/>
      </c>
      <c r="N2590" s="9" t="str">
        <f aca="false">IF($A2590="","",IF($L2590=0,"—",INDEX('1. Master BOM'!$A$1:$A$400,$L2590)))</f>
        <v/>
      </c>
      <c r="O2590" s="9" t="str">
        <f aca="false">IF($A2590="","",IF($L2590=0,"—",INDEX('1. Master BOM'!$B$1:$B$400,$L2590)))</f>
        <v/>
      </c>
      <c r="P2590" s="9" t="str">
        <f aca="false">IF($A2590="","",IF(OR($H2590="NOT IN SCHEMATIC",$O2590="—"),"",IF($G2590="","NO SCH PN",IF(UPPER(TRIM($G2590))=UPPER(TRIM($O2590)),"OK","MISMATCH"))))</f>
        <v/>
      </c>
      <c r="Q2590" s="9" t="str">
        <f aca="false">IF($A2590="","",IF($L2590=0,"—",INDEX('1. Master BOM'!$E$1:$E$400,$L2590)))</f>
        <v/>
      </c>
      <c r="R2590" s="9" t="str">
        <f aca="false">IF($A2590="","",IF($L2590=0,"—",IF(T(INDEX('1. Master BOM'!$F$1:$F$400,$L2590))="","(not set)",INDEX('1. Master BOM'!$F$1:$F$400,$L2590))))</f>
        <v/>
      </c>
      <c r="S2590" s="9" t="str">
        <f aca="false">IF($A2590="","",IF(OR($R2590="—",$R2590="(not set)",$D2590=""),"",IF(ISNUMBER(SEARCH(SUBSTITUTE(SUBSTITUTE(SUBSTITUTE($R2590,"-",""),"_","")," ",""),SUBSTITUTE(SUBSTITUTE(SUBSTITUTE($D2590,"-",""),"_","")," ",""))),"OK","CHECK")))</f>
        <v/>
      </c>
      <c r="T2590" s="9" t="str">
        <f aca="false">IF($A2590="","",IF(OR($H2590="NOT IN SCHEMATIC",$I2590="MISMATCH",$J2590="MISMATCH",$P2590="MISMATCH",$M2590&lt;&gt;"OK"),"REVIEW","OK"))</f>
        <v/>
      </c>
      <c r="U2590" s="14"/>
      <c r="V2590" s="14"/>
      <c r="W2590" s="17"/>
      <c r="X2590" s="14"/>
    </row>
    <row r="2591" customFormat="false" ht="15" hidden="false" customHeight="false" outlineLevel="0" collapsed="false">
      <c r="A2591" s="9" t="str">
        <f aca="false">IF('3. Layout Parts'!$A2591="","",TRIM('3. Layout Parts'!$A2591))</f>
        <v/>
      </c>
      <c r="B2591" s="9" t="str">
        <f aca="false">IF($A2591="","",'3. Layout Parts'!$D2591)</f>
        <v/>
      </c>
      <c r="C2591" s="9" t="str">
        <f aca="false">IF($A2591="","",'3. Layout Parts'!$B2591)</f>
        <v/>
      </c>
      <c r="D2591" s="9" t="str">
        <f aca="false">IF($A2591="","",'3. Layout Parts'!$C2591)</f>
        <v/>
      </c>
      <c r="E2591" s="9" t="str">
        <f aca="false">IF($A2591="","",IFERROR(INDEX('2. Schematic Parts'!$B$2:$B$3001,MATCH($A2591,'2. Schematic Parts'!$A$2:$A$3001,0)),"NOT FOUND"))</f>
        <v/>
      </c>
      <c r="F2591" s="9" t="str">
        <f aca="false">IF($A2591="","",IFERROR(INDEX('2. Schematic Parts'!$C$2:$C$3001,MATCH($A2591,'2. Schematic Parts'!$A$2:$A$3001,0))&amp;"","NOT FOUND"))</f>
        <v/>
      </c>
      <c r="G2591" s="9" t="str">
        <f aca="false">IF($A2591="","",IFERROR(INDEX('2. Schematic Parts'!$D$2:$D$3001,MATCH($A2591,'2. Schematic Parts'!$A$2:$A$3001,0))&amp;"","NOT FOUND"))</f>
        <v/>
      </c>
      <c r="H2591" s="9" t="str">
        <f aca="false">IF($A2591="","",IF(COUNTIF('2. Schematic Parts'!$A$2:$A$3001,$A2591)=0,"NOT IN SCHEMATIC","OK"))</f>
        <v/>
      </c>
      <c r="I2591" s="9" t="str">
        <f aca="false">IF($A2591="","",IF($H2591="NOT IN SCHEMATIC","",IF(UPPER(TRIM($C2591))=UPPER(TRIM($E2591)),"OK","MISMATCH")))</f>
        <v/>
      </c>
      <c r="J2591" s="9" t="str">
        <f aca="false">IF($A2591="","",IF($H2591="NOT IN SCHEMATIC","",IF($F2591="","NO SCH DECAL",IF($D2591="","",IF(UPPER(TRIM($D2591))=UPPER(TRIM($F2591)),"OK","MISMATCH")))))</f>
        <v/>
      </c>
      <c r="K2591" s="16" t="str">
        <f aca="false">IF($A2591="","",SUMPRODUCT(--ISNUMBER(SEARCH(","&amp;TRIM($A2591)&amp;",",","&amp;SUBSTITUTE('1. Master BOM'!$D$2:$D$400," ","")&amp;","))))</f>
        <v/>
      </c>
      <c r="L2591" s="16" t="str">
        <f aca="false">IF($A2591="","",IF($K2591&lt;&gt;1,0,SUMPRODUCT(ISNUMBER(SEARCH(","&amp;TRIM($A2591)&amp;",",","&amp;SUBSTITUTE('1. Master BOM'!$D$2:$D$400," ","")&amp;","))*ROW('1. Master BOM'!$D$2:$D$400))))</f>
        <v/>
      </c>
      <c r="M2591" s="9" t="str">
        <f aca="false">IF($A2591="","",IF($K2591=0,"NOT IN BOM",IF($K2591&gt;1,"MULTIPLE BOM LINES","OK")))</f>
        <v/>
      </c>
      <c r="N2591" s="9" t="str">
        <f aca="false">IF($A2591="","",IF($L2591=0,"—",INDEX('1. Master BOM'!$A$1:$A$400,$L2591)))</f>
        <v/>
      </c>
      <c r="O2591" s="9" t="str">
        <f aca="false">IF($A2591="","",IF($L2591=0,"—",INDEX('1. Master BOM'!$B$1:$B$400,$L2591)))</f>
        <v/>
      </c>
      <c r="P2591" s="9" t="str">
        <f aca="false">IF($A2591="","",IF(OR($H2591="NOT IN SCHEMATIC",$O2591="—"),"",IF($G2591="","NO SCH PN",IF(UPPER(TRIM($G2591))=UPPER(TRIM($O2591)),"OK","MISMATCH"))))</f>
        <v/>
      </c>
      <c r="Q2591" s="9" t="str">
        <f aca="false">IF($A2591="","",IF($L2591=0,"—",INDEX('1. Master BOM'!$E$1:$E$400,$L2591)))</f>
        <v/>
      </c>
      <c r="R2591" s="9" t="str">
        <f aca="false">IF($A2591="","",IF($L2591=0,"—",IF(T(INDEX('1. Master BOM'!$F$1:$F$400,$L2591))="","(not set)",INDEX('1. Master BOM'!$F$1:$F$400,$L2591))))</f>
        <v/>
      </c>
      <c r="S2591" s="9" t="str">
        <f aca="false">IF($A2591="","",IF(OR($R2591="—",$R2591="(not set)",$D2591=""),"",IF(ISNUMBER(SEARCH(SUBSTITUTE(SUBSTITUTE(SUBSTITUTE($R2591,"-",""),"_","")," ",""),SUBSTITUTE(SUBSTITUTE(SUBSTITUTE($D2591,"-",""),"_","")," ",""))),"OK","CHECK")))</f>
        <v/>
      </c>
      <c r="T2591" s="9" t="str">
        <f aca="false">IF($A2591="","",IF(OR($H2591="NOT IN SCHEMATIC",$I2591="MISMATCH",$J2591="MISMATCH",$P2591="MISMATCH",$M2591&lt;&gt;"OK"),"REVIEW","OK"))</f>
        <v/>
      </c>
      <c r="U2591" s="14"/>
      <c r="V2591" s="14"/>
      <c r="W2591" s="17"/>
      <c r="X2591" s="14"/>
    </row>
    <row r="2592" customFormat="false" ht="15" hidden="false" customHeight="false" outlineLevel="0" collapsed="false">
      <c r="A2592" s="9" t="str">
        <f aca="false">IF('3. Layout Parts'!$A2592="","",TRIM('3. Layout Parts'!$A2592))</f>
        <v/>
      </c>
      <c r="B2592" s="9" t="str">
        <f aca="false">IF($A2592="","",'3. Layout Parts'!$D2592)</f>
        <v/>
      </c>
      <c r="C2592" s="9" t="str">
        <f aca="false">IF($A2592="","",'3. Layout Parts'!$B2592)</f>
        <v/>
      </c>
      <c r="D2592" s="9" t="str">
        <f aca="false">IF($A2592="","",'3. Layout Parts'!$C2592)</f>
        <v/>
      </c>
      <c r="E2592" s="9" t="str">
        <f aca="false">IF($A2592="","",IFERROR(INDEX('2. Schematic Parts'!$B$2:$B$3001,MATCH($A2592,'2. Schematic Parts'!$A$2:$A$3001,0)),"NOT FOUND"))</f>
        <v/>
      </c>
      <c r="F2592" s="9" t="str">
        <f aca="false">IF($A2592="","",IFERROR(INDEX('2. Schematic Parts'!$C$2:$C$3001,MATCH($A2592,'2. Schematic Parts'!$A$2:$A$3001,0))&amp;"","NOT FOUND"))</f>
        <v/>
      </c>
      <c r="G2592" s="9" t="str">
        <f aca="false">IF($A2592="","",IFERROR(INDEX('2. Schematic Parts'!$D$2:$D$3001,MATCH($A2592,'2. Schematic Parts'!$A$2:$A$3001,0))&amp;"","NOT FOUND"))</f>
        <v/>
      </c>
      <c r="H2592" s="9" t="str">
        <f aca="false">IF($A2592="","",IF(COUNTIF('2. Schematic Parts'!$A$2:$A$3001,$A2592)=0,"NOT IN SCHEMATIC","OK"))</f>
        <v/>
      </c>
      <c r="I2592" s="9" t="str">
        <f aca="false">IF($A2592="","",IF($H2592="NOT IN SCHEMATIC","",IF(UPPER(TRIM($C2592))=UPPER(TRIM($E2592)),"OK","MISMATCH")))</f>
        <v/>
      </c>
      <c r="J2592" s="9" t="str">
        <f aca="false">IF($A2592="","",IF($H2592="NOT IN SCHEMATIC","",IF($F2592="","NO SCH DECAL",IF($D2592="","",IF(UPPER(TRIM($D2592))=UPPER(TRIM($F2592)),"OK","MISMATCH")))))</f>
        <v/>
      </c>
      <c r="K2592" s="16" t="str">
        <f aca="false">IF($A2592="","",SUMPRODUCT(--ISNUMBER(SEARCH(","&amp;TRIM($A2592)&amp;",",","&amp;SUBSTITUTE('1. Master BOM'!$D$2:$D$400," ","")&amp;","))))</f>
        <v/>
      </c>
      <c r="L2592" s="16" t="str">
        <f aca="false">IF($A2592="","",IF($K2592&lt;&gt;1,0,SUMPRODUCT(ISNUMBER(SEARCH(","&amp;TRIM($A2592)&amp;",",","&amp;SUBSTITUTE('1. Master BOM'!$D$2:$D$400," ","")&amp;","))*ROW('1. Master BOM'!$D$2:$D$400))))</f>
        <v/>
      </c>
      <c r="M2592" s="9" t="str">
        <f aca="false">IF($A2592="","",IF($K2592=0,"NOT IN BOM",IF($K2592&gt;1,"MULTIPLE BOM LINES","OK")))</f>
        <v/>
      </c>
      <c r="N2592" s="9" t="str">
        <f aca="false">IF($A2592="","",IF($L2592=0,"—",INDEX('1. Master BOM'!$A$1:$A$400,$L2592)))</f>
        <v/>
      </c>
      <c r="O2592" s="9" t="str">
        <f aca="false">IF($A2592="","",IF($L2592=0,"—",INDEX('1. Master BOM'!$B$1:$B$400,$L2592)))</f>
        <v/>
      </c>
      <c r="P2592" s="9" t="str">
        <f aca="false">IF($A2592="","",IF(OR($H2592="NOT IN SCHEMATIC",$O2592="—"),"",IF($G2592="","NO SCH PN",IF(UPPER(TRIM($G2592))=UPPER(TRIM($O2592)),"OK","MISMATCH"))))</f>
        <v/>
      </c>
      <c r="Q2592" s="9" t="str">
        <f aca="false">IF($A2592="","",IF($L2592=0,"—",INDEX('1. Master BOM'!$E$1:$E$400,$L2592)))</f>
        <v/>
      </c>
      <c r="R2592" s="9" t="str">
        <f aca="false">IF($A2592="","",IF($L2592=0,"—",IF(T(INDEX('1. Master BOM'!$F$1:$F$400,$L2592))="","(not set)",INDEX('1. Master BOM'!$F$1:$F$400,$L2592))))</f>
        <v/>
      </c>
      <c r="S2592" s="9" t="str">
        <f aca="false">IF($A2592="","",IF(OR($R2592="—",$R2592="(not set)",$D2592=""),"",IF(ISNUMBER(SEARCH(SUBSTITUTE(SUBSTITUTE(SUBSTITUTE($R2592,"-",""),"_","")," ",""),SUBSTITUTE(SUBSTITUTE(SUBSTITUTE($D2592,"-",""),"_","")," ",""))),"OK","CHECK")))</f>
        <v/>
      </c>
      <c r="T2592" s="9" t="str">
        <f aca="false">IF($A2592="","",IF(OR($H2592="NOT IN SCHEMATIC",$I2592="MISMATCH",$J2592="MISMATCH",$P2592="MISMATCH",$M2592&lt;&gt;"OK"),"REVIEW","OK"))</f>
        <v/>
      </c>
      <c r="U2592" s="14"/>
      <c r="V2592" s="14"/>
      <c r="W2592" s="17"/>
      <c r="X2592" s="14"/>
    </row>
    <row r="2593" customFormat="false" ht="15" hidden="false" customHeight="false" outlineLevel="0" collapsed="false">
      <c r="A2593" s="9" t="str">
        <f aca="false">IF('3. Layout Parts'!$A2593="","",TRIM('3. Layout Parts'!$A2593))</f>
        <v/>
      </c>
      <c r="B2593" s="9" t="str">
        <f aca="false">IF($A2593="","",'3. Layout Parts'!$D2593)</f>
        <v/>
      </c>
      <c r="C2593" s="9" t="str">
        <f aca="false">IF($A2593="","",'3. Layout Parts'!$B2593)</f>
        <v/>
      </c>
      <c r="D2593" s="9" t="str">
        <f aca="false">IF($A2593="","",'3. Layout Parts'!$C2593)</f>
        <v/>
      </c>
      <c r="E2593" s="9" t="str">
        <f aca="false">IF($A2593="","",IFERROR(INDEX('2. Schematic Parts'!$B$2:$B$3001,MATCH($A2593,'2. Schematic Parts'!$A$2:$A$3001,0)),"NOT FOUND"))</f>
        <v/>
      </c>
      <c r="F2593" s="9" t="str">
        <f aca="false">IF($A2593="","",IFERROR(INDEX('2. Schematic Parts'!$C$2:$C$3001,MATCH($A2593,'2. Schematic Parts'!$A$2:$A$3001,0))&amp;"","NOT FOUND"))</f>
        <v/>
      </c>
      <c r="G2593" s="9" t="str">
        <f aca="false">IF($A2593="","",IFERROR(INDEX('2. Schematic Parts'!$D$2:$D$3001,MATCH($A2593,'2. Schematic Parts'!$A$2:$A$3001,0))&amp;"","NOT FOUND"))</f>
        <v/>
      </c>
      <c r="H2593" s="9" t="str">
        <f aca="false">IF($A2593="","",IF(COUNTIF('2. Schematic Parts'!$A$2:$A$3001,$A2593)=0,"NOT IN SCHEMATIC","OK"))</f>
        <v/>
      </c>
      <c r="I2593" s="9" t="str">
        <f aca="false">IF($A2593="","",IF($H2593="NOT IN SCHEMATIC","",IF(UPPER(TRIM($C2593))=UPPER(TRIM($E2593)),"OK","MISMATCH")))</f>
        <v/>
      </c>
      <c r="J2593" s="9" t="str">
        <f aca="false">IF($A2593="","",IF($H2593="NOT IN SCHEMATIC","",IF($F2593="","NO SCH DECAL",IF($D2593="","",IF(UPPER(TRIM($D2593))=UPPER(TRIM($F2593)),"OK","MISMATCH")))))</f>
        <v/>
      </c>
      <c r="K2593" s="16" t="str">
        <f aca="false">IF($A2593="","",SUMPRODUCT(--ISNUMBER(SEARCH(","&amp;TRIM($A2593)&amp;",",","&amp;SUBSTITUTE('1. Master BOM'!$D$2:$D$400," ","")&amp;","))))</f>
        <v/>
      </c>
      <c r="L2593" s="16" t="str">
        <f aca="false">IF($A2593="","",IF($K2593&lt;&gt;1,0,SUMPRODUCT(ISNUMBER(SEARCH(","&amp;TRIM($A2593)&amp;",",","&amp;SUBSTITUTE('1. Master BOM'!$D$2:$D$400," ","")&amp;","))*ROW('1. Master BOM'!$D$2:$D$400))))</f>
        <v/>
      </c>
      <c r="M2593" s="9" t="str">
        <f aca="false">IF($A2593="","",IF($K2593=0,"NOT IN BOM",IF($K2593&gt;1,"MULTIPLE BOM LINES","OK")))</f>
        <v/>
      </c>
      <c r="N2593" s="9" t="str">
        <f aca="false">IF($A2593="","",IF($L2593=0,"—",INDEX('1. Master BOM'!$A$1:$A$400,$L2593)))</f>
        <v/>
      </c>
      <c r="O2593" s="9" t="str">
        <f aca="false">IF($A2593="","",IF($L2593=0,"—",INDEX('1. Master BOM'!$B$1:$B$400,$L2593)))</f>
        <v/>
      </c>
      <c r="P2593" s="9" t="str">
        <f aca="false">IF($A2593="","",IF(OR($H2593="NOT IN SCHEMATIC",$O2593="—"),"",IF($G2593="","NO SCH PN",IF(UPPER(TRIM($G2593))=UPPER(TRIM($O2593)),"OK","MISMATCH"))))</f>
        <v/>
      </c>
      <c r="Q2593" s="9" t="str">
        <f aca="false">IF($A2593="","",IF($L2593=0,"—",INDEX('1. Master BOM'!$E$1:$E$400,$L2593)))</f>
        <v/>
      </c>
      <c r="R2593" s="9" t="str">
        <f aca="false">IF($A2593="","",IF($L2593=0,"—",IF(T(INDEX('1. Master BOM'!$F$1:$F$400,$L2593))="","(not set)",INDEX('1. Master BOM'!$F$1:$F$400,$L2593))))</f>
        <v/>
      </c>
      <c r="S2593" s="9" t="str">
        <f aca="false">IF($A2593="","",IF(OR($R2593="—",$R2593="(not set)",$D2593=""),"",IF(ISNUMBER(SEARCH(SUBSTITUTE(SUBSTITUTE(SUBSTITUTE($R2593,"-",""),"_","")," ",""),SUBSTITUTE(SUBSTITUTE(SUBSTITUTE($D2593,"-",""),"_","")," ",""))),"OK","CHECK")))</f>
        <v/>
      </c>
      <c r="T2593" s="9" t="str">
        <f aca="false">IF($A2593="","",IF(OR($H2593="NOT IN SCHEMATIC",$I2593="MISMATCH",$J2593="MISMATCH",$P2593="MISMATCH",$M2593&lt;&gt;"OK"),"REVIEW","OK"))</f>
        <v/>
      </c>
      <c r="U2593" s="14"/>
      <c r="V2593" s="14"/>
      <c r="W2593" s="17"/>
      <c r="X2593" s="14"/>
    </row>
    <row r="2594" customFormat="false" ht="15" hidden="false" customHeight="false" outlineLevel="0" collapsed="false">
      <c r="A2594" s="9" t="str">
        <f aca="false">IF('3. Layout Parts'!$A2594="","",TRIM('3. Layout Parts'!$A2594))</f>
        <v/>
      </c>
      <c r="B2594" s="9" t="str">
        <f aca="false">IF($A2594="","",'3. Layout Parts'!$D2594)</f>
        <v/>
      </c>
      <c r="C2594" s="9" t="str">
        <f aca="false">IF($A2594="","",'3. Layout Parts'!$B2594)</f>
        <v/>
      </c>
      <c r="D2594" s="9" t="str">
        <f aca="false">IF($A2594="","",'3. Layout Parts'!$C2594)</f>
        <v/>
      </c>
      <c r="E2594" s="9" t="str">
        <f aca="false">IF($A2594="","",IFERROR(INDEX('2. Schematic Parts'!$B$2:$B$3001,MATCH($A2594,'2. Schematic Parts'!$A$2:$A$3001,0)),"NOT FOUND"))</f>
        <v/>
      </c>
      <c r="F2594" s="9" t="str">
        <f aca="false">IF($A2594="","",IFERROR(INDEX('2. Schematic Parts'!$C$2:$C$3001,MATCH($A2594,'2. Schematic Parts'!$A$2:$A$3001,0))&amp;"","NOT FOUND"))</f>
        <v/>
      </c>
      <c r="G2594" s="9" t="str">
        <f aca="false">IF($A2594="","",IFERROR(INDEX('2. Schematic Parts'!$D$2:$D$3001,MATCH($A2594,'2. Schematic Parts'!$A$2:$A$3001,0))&amp;"","NOT FOUND"))</f>
        <v/>
      </c>
      <c r="H2594" s="9" t="str">
        <f aca="false">IF($A2594="","",IF(COUNTIF('2. Schematic Parts'!$A$2:$A$3001,$A2594)=0,"NOT IN SCHEMATIC","OK"))</f>
        <v/>
      </c>
      <c r="I2594" s="9" t="str">
        <f aca="false">IF($A2594="","",IF($H2594="NOT IN SCHEMATIC","",IF(UPPER(TRIM($C2594))=UPPER(TRIM($E2594)),"OK","MISMATCH")))</f>
        <v/>
      </c>
      <c r="J2594" s="9" t="str">
        <f aca="false">IF($A2594="","",IF($H2594="NOT IN SCHEMATIC","",IF($F2594="","NO SCH DECAL",IF($D2594="","",IF(UPPER(TRIM($D2594))=UPPER(TRIM($F2594)),"OK","MISMATCH")))))</f>
        <v/>
      </c>
      <c r="K2594" s="16" t="str">
        <f aca="false">IF($A2594="","",SUMPRODUCT(--ISNUMBER(SEARCH(","&amp;TRIM($A2594)&amp;",",","&amp;SUBSTITUTE('1. Master BOM'!$D$2:$D$400," ","")&amp;","))))</f>
        <v/>
      </c>
      <c r="L2594" s="16" t="str">
        <f aca="false">IF($A2594="","",IF($K2594&lt;&gt;1,0,SUMPRODUCT(ISNUMBER(SEARCH(","&amp;TRIM($A2594)&amp;",",","&amp;SUBSTITUTE('1. Master BOM'!$D$2:$D$400," ","")&amp;","))*ROW('1. Master BOM'!$D$2:$D$400))))</f>
        <v/>
      </c>
      <c r="M2594" s="9" t="str">
        <f aca="false">IF($A2594="","",IF($K2594=0,"NOT IN BOM",IF($K2594&gt;1,"MULTIPLE BOM LINES","OK")))</f>
        <v/>
      </c>
      <c r="N2594" s="9" t="str">
        <f aca="false">IF($A2594="","",IF($L2594=0,"—",INDEX('1. Master BOM'!$A$1:$A$400,$L2594)))</f>
        <v/>
      </c>
      <c r="O2594" s="9" t="str">
        <f aca="false">IF($A2594="","",IF($L2594=0,"—",INDEX('1. Master BOM'!$B$1:$B$400,$L2594)))</f>
        <v/>
      </c>
      <c r="P2594" s="9" t="str">
        <f aca="false">IF($A2594="","",IF(OR($H2594="NOT IN SCHEMATIC",$O2594="—"),"",IF($G2594="","NO SCH PN",IF(UPPER(TRIM($G2594))=UPPER(TRIM($O2594)),"OK","MISMATCH"))))</f>
        <v/>
      </c>
      <c r="Q2594" s="9" t="str">
        <f aca="false">IF($A2594="","",IF($L2594=0,"—",INDEX('1. Master BOM'!$E$1:$E$400,$L2594)))</f>
        <v/>
      </c>
      <c r="R2594" s="9" t="str">
        <f aca="false">IF($A2594="","",IF($L2594=0,"—",IF(T(INDEX('1. Master BOM'!$F$1:$F$400,$L2594))="","(not set)",INDEX('1. Master BOM'!$F$1:$F$400,$L2594))))</f>
        <v/>
      </c>
      <c r="S2594" s="9" t="str">
        <f aca="false">IF($A2594="","",IF(OR($R2594="—",$R2594="(not set)",$D2594=""),"",IF(ISNUMBER(SEARCH(SUBSTITUTE(SUBSTITUTE(SUBSTITUTE($R2594,"-",""),"_","")," ",""),SUBSTITUTE(SUBSTITUTE(SUBSTITUTE($D2594,"-",""),"_","")," ",""))),"OK","CHECK")))</f>
        <v/>
      </c>
      <c r="T2594" s="9" t="str">
        <f aca="false">IF($A2594="","",IF(OR($H2594="NOT IN SCHEMATIC",$I2594="MISMATCH",$J2594="MISMATCH",$P2594="MISMATCH",$M2594&lt;&gt;"OK"),"REVIEW","OK"))</f>
        <v/>
      </c>
      <c r="U2594" s="14"/>
      <c r="V2594" s="14"/>
      <c r="W2594" s="17"/>
      <c r="X2594" s="14"/>
    </row>
    <row r="2595" customFormat="false" ht="15" hidden="false" customHeight="false" outlineLevel="0" collapsed="false">
      <c r="A2595" s="9" t="str">
        <f aca="false">IF('3. Layout Parts'!$A2595="","",TRIM('3. Layout Parts'!$A2595))</f>
        <v/>
      </c>
      <c r="B2595" s="9" t="str">
        <f aca="false">IF($A2595="","",'3. Layout Parts'!$D2595)</f>
        <v/>
      </c>
      <c r="C2595" s="9" t="str">
        <f aca="false">IF($A2595="","",'3. Layout Parts'!$B2595)</f>
        <v/>
      </c>
      <c r="D2595" s="9" t="str">
        <f aca="false">IF($A2595="","",'3. Layout Parts'!$C2595)</f>
        <v/>
      </c>
      <c r="E2595" s="9" t="str">
        <f aca="false">IF($A2595="","",IFERROR(INDEX('2. Schematic Parts'!$B$2:$B$3001,MATCH($A2595,'2. Schematic Parts'!$A$2:$A$3001,0)),"NOT FOUND"))</f>
        <v/>
      </c>
      <c r="F2595" s="9" t="str">
        <f aca="false">IF($A2595="","",IFERROR(INDEX('2. Schematic Parts'!$C$2:$C$3001,MATCH($A2595,'2. Schematic Parts'!$A$2:$A$3001,0))&amp;"","NOT FOUND"))</f>
        <v/>
      </c>
      <c r="G2595" s="9" t="str">
        <f aca="false">IF($A2595="","",IFERROR(INDEX('2. Schematic Parts'!$D$2:$D$3001,MATCH($A2595,'2. Schematic Parts'!$A$2:$A$3001,0))&amp;"","NOT FOUND"))</f>
        <v/>
      </c>
      <c r="H2595" s="9" t="str">
        <f aca="false">IF($A2595="","",IF(COUNTIF('2. Schematic Parts'!$A$2:$A$3001,$A2595)=0,"NOT IN SCHEMATIC","OK"))</f>
        <v/>
      </c>
      <c r="I2595" s="9" t="str">
        <f aca="false">IF($A2595="","",IF($H2595="NOT IN SCHEMATIC","",IF(UPPER(TRIM($C2595))=UPPER(TRIM($E2595)),"OK","MISMATCH")))</f>
        <v/>
      </c>
      <c r="J2595" s="9" t="str">
        <f aca="false">IF($A2595="","",IF($H2595="NOT IN SCHEMATIC","",IF($F2595="","NO SCH DECAL",IF($D2595="","",IF(UPPER(TRIM($D2595))=UPPER(TRIM($F2595)),"OK","MISMATCH")))))</f>
        <v/>
      </c>
      <c r="K2595" s="16" t="str">
        <f aca="false">IF($A2595="","",SUMPRODUCT(--ISNUMBER(SEARCH(","&amp;TRIM($A2595)&amp;",",","&amp;SUBSTITUTE('1. Master BOM'!$D$2:$D$400," ","")&amp;","))))</f>
        <v/>
      </c>
      <c r="L2595" s="16" t="str">
        <f aca="false">IF($A2595="","",IF($K2595&lt;&gt;1,0,SUMPRODUCT(ISNUMBER(SEARCH(","&amp;TRIM($A2595)&amp;",",","&amp;SUBSTITUTE('1. Master BOM'!$D$2:$D$400," ","")&amp;","))*ROW('1. Master BOM'!$D$2:$D$400))))</f>
        <v/>
      </c>
      <c r="M2595" s="9" t="str">
        <f aca="false">IF($A2595="","",IF($K2595=0,"NOT IN BOM",IF($K2595&gt;1,"MULTIPLE BOM LINES","OK")))</f>
        <v/>
      </c>
      <c r="N2595" s="9" t="str">
        <f aca="false">IF($A2595="","",IF($L2595=0,"—",INDEX('1. Master BOM'!$A$1:$A$400,$L2595)))</f>
        <v/>
      </c>
      <c r="O2595" s="9" t="str">
        <f aca="false">IF($A2595="","",IF($L2595=0,"—",INDEX('1. Master BOM'!$B$1:$B$400,$L2595)))</f>
        <v/>
      </c>
      <c r="P2595" s="9" t="str">
        <f aca="false">IF($A2595="","",IF(OR($H2595="NOT IN SCHEMATIC",$O2595="—"),"",IF($G2595="","NO SCH PN",IF(UPPER(TRIM($G2595))=UPPER(TRIM($O2595)),"OK","MISMATCH"))))</f>
        <v/>
      </c>
      <c r="Q2595" s="9" t="str">
        <f aca="false">IF($A2595="","",IF($L2595=0,"—",INDEX('1. Master BOM'!$E$1:$E$400,$L2595)))</f>
        <v/>
      </c>
      <c r="R2595" s="9" t="str">
        <f aca="false">IF($A2595="","",IF($L2595=0,"—",IF(T(INDEX('1. Master BOM'!$F$1:$F$400,$L2595))="","(not set)",INDEX('1. Master BOM'!$F$1:$F$400,$L2595))))</f>
        <v/>
      </c>
      <c r="S2595" s="9" t="str">
        <f aca="false">IF($A2595="","",IF(OR($R2595="—",$R2595="(not set)",$D2595=""),"",IF(ISNUMBER(SEARCH(SUBSTITUTE(SUBSTITUTE(SUBSTITUTE($R2595,"-",""),"_","")," ",""),SUBSTITUTE(SUBSTITUTE(SUBSTITUTE($D2595,"-",""),"_","")," ",""))),"OK","CHECK")))</f>
        <v/>
      </c>
      <c r="T2595" s="9" t="str">
        <f aca="false">IF($A2595="","",IF(OR($H2595="NOT IN SCHEMATIC",$I2595="MISMATCH",$J2595="MISMATCH",$P2595="MISMATCH",$M2595&lt;&gt;"OK"),"REVIEW","OK"))</f>
        <v/>
      </c>
      <c r="U2595" s="14"/>
      <c r="V2595" s="14"/>
      <c r="W2595" s="17"/>
      <c r="X2595" s="14"/>
    </row>
    <row r="2596" customFormat="false" ht="15" hidden="false" customHeight="false" outlineLevel="0" collapsed="false">
      <c r="A2596" s="9" t="str">
        <f aca="false">IF('3. Layout Parts'!$A2596="","",TRIM('3. Layout Parts'!$A2596))</f>
        <v/>
      </c>
      <c r="B2596" s="9" t="str">
        <f aca="false">IF($A2596="","",'3. Layout Parts'!$D2596)</f>
        <v/>
      </c>
      <c r="C2596" s="9" t="str">
        <f aca="false">IF($A2596="","",'3. Layout Parts'!$B2596)</f>
        <v/>
      </c>
      <c r="D2596" s="9" t="str">
        <f aca="false">IF($A2596="","",'3. Layout Parts'!$C2596)</f>
        <v/>
      </c>
      <c r="E2596" s="9" t="str">
        <f aca="false">IF($A2596="","",IFERROR(INDEX('2. Schematic Parts'!$B$2:$B$3001,MATCH($A2596,'2. Schematic Parts'!$A$2:$A$3001,0)),"NOT FOUND"))</f>
        <v/>
      </c>
      <c r="F2596" s="9" t="str">
        <f aca="false">IF($A2596="","",IFERROR(INDEX('2. Schematic Parts'!$C$2:$C$3001,MATCH($A2596,'2. Schematic Parts'!$A$2:$A$3001,0))&amp;"","NOT FOUND"))</f>
        <v/>
      </c>
      <c r="G2596" s="9" t="str">
        <f aca="false">IF($A2596="","",IFERROR(INDEX('2. Schematic Parts'!$D$2:$D$3001,MATCH($A2596,'2. Schematic Parts'!$A$2:$A$3001,0))&amp;"","NOT FOUND"))</f>
        <v/>
      </c>
      <c r="H2596" s="9" t="str">
        <f aca="false">IF($A2596="","",IF(COUNTIF('2. Schematic Parts'!$A$2:$A$3001,$A2596)=0,"NOT IN SCHEMATIC","OK"))</f>
        <v/>
      </c>
      <c r="I2596" s="9" t="str">
        <f aca="false">IF($A2596="","",IF($H2596="NOT IN SCHEMATIC","",IF(UPPER(TRIM($C2596))=UPPER(TRIM($E2596)),"OK","MISMATCH")))</f>
        <v/>
      </c>
      <c r="J2596" s="9" t="str">
        <f aca="false">IF($A2596="","",IF($H2596="NOT IN SCHEMATIC","",IF($F2596="","NO SCH DECAL",IF($D2596="","",IF(UPPER(TRIM($D2596))=UPPER(TRIM($F2596)),"OK","MISMATCH")))))</f>
        <v/>
      </c>
      <c r="K2596" s="16" t="str">
        <f aca="false">IF($A2596="","",SUMPRODUCT(--ISNUMBER(SEARCH(","&amp;TRIM($A2596)&amp;",",","&amp;SUBSTITUTE('1. Master BOM'!$D$2:$D$400," ","")&amp;","))))</f>
        <v/>
      </c>
      <c r="L2596" s="16" t="str">
        <f aca="false">IF($A2596="","",IF($K2596&lt;&gt;1,0,SUMPRODUCT(ISNUMBER(SEARCH(","&amp;TRIM($A2596)&amp;",",","&amp;SUBSTITUTE('1. Master BOM'!$D$2:$D$400," ","")&amp;","))*ROW('1. Master BOM'!$D$2:$D$400))))</f>
        <v/>
      </c>
      <c r="M2596" s="9" t="str">
        <f aca="false">IF($A2596="","",IF($K2596=0,"NOT IN BOM",IF($K2596&gt;1,"MULTIPLE BOM LINES","OK")))</f>
        <v/>
      </c>
      <c r="N2596" s="9" t="str">
        <f aca="false">IF($A2596="","",IF($L2596=0,"—",INDEX('1. Master BOM'!$A$1:$A$400,$L2596)))</f>
        <v/>
      </c>
      <c r="O2596" s="9" t="str">
        <f aca="false">IF($A2596="","",IF($L2596=0,"—",INDEX('1. Master BOM'!$B$1:$B$400,$L2596)))</f>
        <v/>
      </c>
      <c r="P2596" s="9" t="str">
        <f aca="false">IF($A2596="","",IF(OR($H2596="NOT IN SCHEMATIC",$O2596="—"),"",IF($G2596="","NO SCH PN",IF(UPPER(TRIM($G2596))=UPPER(TRIM($O2596)),"OK","MISMATCH"))))</f>
        <v/>
      </c>
      <c r="Q2596" s="9" t="str">
        <f aca="false">IF($A2596="","",IF($L2596=0,"—",INDEX('1. Master BOM'!$E$1:$E$400,$L2596)))</f>
        <v/>
      </c>
      <c r="R2596" s="9" t="str">
        <f aca="false">IF($A2596="","",IF($L2596=0,"—",IF(T(INDEX('1. Master BOM'!$F$1:$F$400,$L2596))="","(not set)",INDEX('1. Master BOM'!$F$1:$F$400,$L2596))))</f>
        <v/>
      </c>
      <c r="S2596" s="9" t="str">
        <f aca="false">IF($A2596="","",IF(OR($R2596="—",$R2596="(not set)",$D2596=""),"",IF(ISNUMBER(SEARCH(SUBSTITUTE(SUBSTITUTE(SUBSTITUTE($R2596,"-",""),"_","")," ",""),SUBSTITUTE(SUBSTITUTE(SUBSTITUTE($D2596,"-",""),"_","")," ",""))),"OK","CHECK")))</f>
        <v/>
      </c>
      <c r="T2596" s="9" t="str">
        <f aca="false">IF($A2596="","",IF(OR($H2596="NOT IN SCHEMATIC",$I2596="MISMATCH",$J2596="MISMATCH",$P2596="MISMATCH",$M2596&lt;&gt;"OK"),"REVIEW","OK"))</f>
        <v/>
      </c>
      <c r="U2596" s="14"/>
      <c r="V2596" s="14"/>
      <c r="W2596" s="17"/>
      <c r="X2596" s="14"/>
    </row>
    <row r="2597" customFormat="false" ht="15" hidden="false" customHeight="false" outlineLevel="0" collapsed="false">
      <c r="A2597" s="9" t="str">
        <f aca="false">IF('3. Layout Parts'!$A2597="","",TRIM('3. Layout Parts'!$A2597))</f>
        <v/>
      </c>
      <c r="B2597" s="9" t="str">
        <f aca="false">IF($A2597="","",'3. Layout Parts'!$D2597)</f>
        <v/>
      </c>
      <c r="C2597" s="9" t="str">
        <f aca="false">IF($A2597="","",'3. Layout Parts'!$B2597)</f>
        <v/>
      </c>
      <c r="D2597" s="9" t="str">
        <f aca="false">IF($A2597="","",'3. Layout Parts'!$C2597)</f>
        <v/>
      </c>
      <c r="E2597" s="9" t="str">
        <f aca="false">IF($A2597="","",IFERROR(INDEX('2. Schematic Parts'!$B$2:$B$3001,MATCH($A2597,'2. Schematic Parts'!$A$2:$A$3001,0)),"NOT FOUND"))</f>
        <v/>
      </c>
      <c r="F2597" s="9" t="str">
        <f aca="false">IF($A2597="","",IFERROR(INDEX('2. Schematic Parts'!$C$2:$C$3001,MATCH($A2597,'2. Schematic Parts'!$A$2:$A$3001,0))&amp;"","NOT FOUND"))</f>
        <v/>
      </c>
      <c r="G2597" s="9" t="str">
        <f aca="false">IF($A2597="","",IFERROR(INDEX('2. Schematic Parts'!$D$2:$D$3001,MATCH($A2597,'2. Schematic Parts'!$A$2:$A$3001,0))&amp;"","NOT FOUND"))</f>
        <v/>
      </c>
      <c r="H2597" s="9" t="str">
        <f aca="false">IF($A2597="","",IF(COUNTIF('2. Schematic Parts'!$A$2:$A$3001,$A2597)=0,"NOT IN SCHEMATIC","OK"))</f>
        <v/>
      </c>
      <c r="I2597" s="9" t="str">
        <f aca="false">IF($A2597="","",IF($H2597="NOT IN SCHEMATIC","",IF(UPPER(TRIM($C2597))=UPPER(TRIM($E2597)),"OK","MISMATCH")))</f>
        <v/>
      </c>
      <c r="J2597" s="9" t="str">
        <f aca="false">IF($A2597="","",IF($H2597="NOT IN SCHEMATIC","",IF($F2597="","NO SCH DECAL",IF($D2597="","",IF(UPPER(TRIM($D2597))=UPPER(TRIM($F2597)),"OK","MISMATCH")))))</f>
        <v/>
      </c>
      <c r="K2597" s="16" t="str">
        <f aca="false">IF($A2597="","",SUMPRODUCT(--ISNUMBER(SEARCH(","&amp;TRIM($A2597)&amp;",",","&amp;SUBSTITUTE('1. Master BOM'!$D$2:$D$400," ","")&amp;","))))</f>
        <v/>
      </c>
      <c r="L2597" s="16" t="str">
        <f aca="false">IF($A2597="","",IF($K2597&lt;&gt;1,0,SUMPRODUCT(ISNUMBER(SEARCH(","&amp;TRIM($A2597)&amp;",",","&amp;SUBSTITUTE('1. Master BOM'!$D$2:$D$400," ","")&amp;","))*ROW('1. Master BOM'!$D$2:$D$400))))</f>
        <v/>
      </c>
      <c r="M2597" s="9" t="str">
        <f aca="false">IF($A2597="","",IF($K2597=0,"NOT IN BOM",IF($K2597&gt;1,"MULTIPLE BOM LINES","OK")))</f>
        <v/>
      </c>
      <c r="N2597" s="9" t="str">
        <f aca="false">IF($A2597="","",IF($L2597=0,"—",INDEX('1. Master BOM'!$A$1:$A$400,$L2597)))</f>
        <v/>
      </c>
      <c r="O2597" s="9" t="str">
        <f aca="false">IF($A2597="","",IF($L2597=0,"—",INDEX('1. Master BOM'!$B$1:$B$400,$L2597)))</f>
        <v/>
      </c>
      <c r="P2597" s="9" t="str">
        <f aca="false">IF($A2597="","",IF(OR($H2597="NOT IN SCHEMATIC",$O2597="—"),"",IF($G2597="","NO SCH PN",IF(UPPER(TRIM($G2597))=UPPER(TRIM($O2597)),"OK","MISMATCH"))))</f>
        <v/>
      </c>
      <c r="Q2597" s="9" t="str">
        <f aca="false">IF($A2597="","",IF($L2597=0,"—",INDEX('1. Master BOM'!$E$1:$E$400,$L2597)))</f>
        <v/>
      </c>
      <c r="R2597" s="9" t="str">
        <f aca="false">IF($A2597="","",IF($L2597=0,"—",IF(T(INDEX('1. Master BOM'!$F$1:$F$400,$L2597))="","(not set)",INDEX('1. Master BOM'!$F$1:$F$400,$L2597))))</f>
        <v/>
      </c>
      <c r="S2597" s="9" t="str">
        <f aca="false">IF($A2597="","",IF(OR($R2597="—",$R2597="(not set)",$D2597=""),"",IF(ISNUMBER(SEARCH(SUBSTITUTE(SUBSTITUTE(SUBSTITUTE($R2597,"-",""),"_","")," ",""),SUBSTITUTE(SUBSTITUTE(SUBSTITUTE($D2597,"-",""),"_","")," ",""))),"OK","CHECK")))</f>
        <v/>
      </c>
      <c r="T2597" s="9" t="str">
        <f aca="false">IF($A2597="","",IF(OR($H2597="NOT IN SCHEMATIC",$I2597="MISMATCH",$J2597="MISMATCH",$P2597="MISMATCH",$M2597&lt;&gt;"OK"),"REVIEW","OK"))</f>
        <v/>
      </c>
      <c r="U2597" s="14"/>
      <c r="V2597" s="14"/>
      <c r="W2597" s="17"/>
      <c r="X2597" s="14"/>
    </row>
    <row r="2598" customFormat="false" ht="15" hidden="false" customHeight="false" outlineLevel="0" collapsed="false">
      <c r="A2598" s="9" t="str">
        <f aca="false">IF('3. Layout Parts'!$A2598="","",TRIM('3. Layout Parts'!$A2598))</f>
        <v/>
      </c>
      <c r="B2598" s="9" t="str">
        <f aca="false">IF($A2598="","",'3. Layout Parts'!$D2598)</f>
        <v/>
      </c>
      <c r="C2598" s="9" t="str">
        <f aca="false">IF($A2598="","",'3. Layout Parts'!$B2598)</f>
        <v/>
      </c>
      <c r="D2598" s="9" t="str">
        <f aca="false">IF($A2598="","",'3. Layout Parts'!$C2598)</f>
        <v/>
      </c>
      <c r="E2598" s="9" t="str">
        <f aca="false">IF($A2598="","",IFERROR(INDEX('2. Schematic Parts'!$B$2:$B$3001,MATCH($A2598,'2. Schematic Parts'!$A$2:$A$3001,0)),"NOT FOUND"))</f>
        <v/>
      </c>
      <c r="F2598" s="9" t="str">
        <f aca="false">IF($A2598="","",IFERROR(INDEX('2. Schematic Parts'!$C$2:$C$3001,MATCH($A2598,'2. Schematic Parts'!$A$2:$A$3001,0))&amp;"","NOT FOUND"))</f>
        <v/>
      </c>
      <c r="G2598" s="9" t="str">
        <f aca="false">IF($A2598="","",IFERROR(INDEX('2. Schematic Parts'!$D$2:$D$3001,MATCH($A2598,'2. Schematic Parts'!$A$2:$A$3001,0))&amp;"","NOT FOUND"))</f>
        <v/>
      </c>
      <c r="H2598" s="9" t="str">
        <f aca="false">IF($A2598="","",IF(COUNTIF('2. Schematic Parts'!$A$2:$A$3001,$A2598)=0,"NOT IN SCHEMATIC","OK"))</f>
        <v/>
      </c>
      <c r="I2598" s="9" t="str">
        <f aca="false">IF($A2598="","",IF($H2598="NOT IN SCHEMATIC","",IF(UPPER(TRIM($C2598))=UPPER(TRIM($E2598)),"OK","MISMATCH")))</f>
        <v/>
      </c>
      <c r="J2598" s="9" t="str">
        <f aca="false">IF($A2598="","",IF($H2598="NOT IN SCHEMATIC","",IF($F2598="","NO SCH DECAL",IF($D2598="","",IF(UPPER(TRIM($D2598))=UPPER(TRIM($F2598)),"OK","MISMATCH")))))</f>
        <v/>
      </c>
      <c r="K2598" s="16" t="str">
        <f aca="false">IF($A2598="","",SUMPRODUCT(--ISNUMBER(SEARCH(","&amp;TRIM($A2598)&amp;",",","&amp;SUBSTITUTE('1. Master BOM'!$D$2:$D$400," ","")&amp;","))))</f>
        <v/>
      </c>
      <c r="L2598" s="16" t="str">
        <f aca="false">IF($A2598="","",IF($K2598&lt;&gt;1,0,SUMPRODUCT(ISNUMBER(SEARCH(","&amp;TRIM($A2598)&amp;",",","&amp;SUBSTITUTE('1. Master BOM'!$D$2:$D$400," ","")&amp;","))*ROW('1. Master BOM'!$D$2:$D$400))))</f>
        <v/>
      </c>
      <c r="M2598" s="9" t="str">
        <f aca="false">IF($A2598="","",IF($K2598=0,"NOT IN BOM",IF($K2598&gt;1,"MULTIPLE BOM LINES","OK")))</f>
        <v/>
      </c>
      <c r="N2598" s="9" t="str">
        <f aca="false">IF($A2598="","",IF($L2598=0,"—",INDEX('1. Master BOM'!$A$1:$A$400,$L2598)))</f>
        <v/>
      </c>
      <c r="O2598" s="9" t="str">
        <f aca="false">IF($A2598="","",IF($L2598=0,"—",INDEX('1. Master BOM'!$B$1:$B$400,$L2598)))</f>
        <v/>
      </c>
      <c r="P2598" s="9" t="str">
        <f aca="false">IF($A2598="","",IF(OR($H2598="NOT IN SCHEMATIC",$O2598="—"),"",IF($G2598="","NO SCH PN",IF(UPPER(TRIM($G2598))=UPPER(TRIM($O2598)),"OK","MISMATCH"))))</f>
        <v/>
      </c>
      <c r="Q2598" s="9" t="str">
        <f aca="false">IF($A2598="","",IF($L2598=0,"—",INDEX('1. Master BOM'!$E$1:$E$400,$L2598)))</f>
        <v/>
      </c>
      <c r="R2598" s="9" t="str">
        <f aca="false">IF($A2598="","",IF($L2598=0,"—",IF(T(INDEX('1. Master BOM'!$F$1:$F$400,$L2598))="","(not set)",INDEX('1. Master BOM'!$F$1:$F$400,$L2598))))</f>
        <v/>
      </c>
      <c r="S2598" s="9" t="str">
        <f aca="false">IF($A2598="","",IF(OR($R2598="—",$R2598="(not set)",$D2598=""),"",IF(ISNUMBER(SEARCH(SUBSTITUTE(SUBSTITUTE(SUBSTITUTE($R2598,"-",""),"_","")," ",""),SUBSTITUTE(SUBSTITUTE(SUBSTITUTE($D2598,"-",""),"_","")," ",""))),"OK","CHECK")))</f>
        <v/>
      </c>
      <c r="T2598" s="9" t="str">
        <f aca="false">IF($A2598="","",IF(OR($H2598="NOT IN SCHEMATIC",$I2598="MISMATCH",$J2598="MISMATCH",$P2598="MISMATCH",$M2598&lt;&gt;"OK"),"REVIEW","OK"))</f>
        <v/>
      </c>
      <c r="U2598" s="14"/>
      <c r="V2598" s="14"/>
      <c r="W2598" s="17"/>
      <c r="X2598" s="14"/>
    </row>
    <row r="2599" customFormat="false" ht="15" hidden="false" customHeight="false" outlineLevel="0" collapsed="false">
      <c r="A2599" s="9" t="str">
        <f aca="false">IF('3. Layout Parts'!$A2599="","",TRIM('3. Layout Parts'!$A2599))</f>
        <v/>
      </c>
      <c r="B2599" s="9" t="str">
        <f aca="false">IF($A2599="","",'3. Layout Parts'!$D2599)</f>
        <v/>
      </c>
      <c r="C2599" s="9" t="str">
        <f aca="false">IF($A2599="","",'3. Layout Parts'!$B2599)</f>
        <v/>
      </c>
      <c r="D2599" s="9" t="str">
        <f aca="false">IF($A2599="","",'3. Layout Parts'!$C2599)</f>
        <v/>
      </c>
      <c r="E2599" s="9" t="str">
        <f aca="false">IF($A2599="","",IFERROR(INDEX('2. Schematic Parts'!$B$2:$B$3001,MATCH($A2599,'2. Schematic Parts'!$A$2:$A$3001,0)),"NOT FOUND"))</f>
        <v/>
      </c>
      <c r="F2599" s="9" t="str">
        <f aca="false">IF($A2599="","",IFERROR(INDEX('2. Schematic Parts'!$C$2:$C$3001,MATCH($A2599,'2. Schematic Parts'!$A$2:$A$3001,0))&amp;"","NOT FOUND"))</f>
        <v/>
      </c>
      <c r="G2599" s="9" t="str">
        <f aca="false">IF($A2599="","",IFERROR(INDEX('2. Schematic Parts'!$D$2:$D$3001,MATCH($A2599,'2. Schematic Parts'!$A$2:$A$3001,0))&amp;"","NOT FOUND"))</f>
        <v/>
      </c>
      <c r="H2599" s="9" t="str">
        <f aca="false">IF($A2599="","",IF(COUNTIF('2. Schematic Parts'!$A$2:$A$3001,$A2599)=0,"NOT IN SCHEMATIC","OK"))</f>
        <v/>
      </c>
      <c r="I2599" s="9" t="str">
        <f aca="false">IF($A2599="","",IF($H2599="NOT IN SCHEMATIC","",IF(UPPER(TRIM($C2599))=UPPER(TRIM($E2599)),"OK","MISMATCH")))</f>
        <v/>
      </c>
      <c r="J2599" s="9" t="str">
        <f aca="false">IF($A2599="","",IF($H2599="NOT IN SCHEMATIC","",IF($F2599="","NO SCH DECAL",IF($D2599="","",IF(UPPER(TRIM($D2599))=UPPER(TRIM($F2599)),"OK","MISMATCH")))))</f>
        <v/>
      </c>
      <c r="K2599" s="16" t="str">
        <f aca="false">IF($A2599="","",SUMPRODUCT(--ISNUMBER(SEARCH(","&amp;TRIM($A2599)&amp;",",","&amp;SUBSTITUTE('1. Master BOM'!$D$2:$D$400," ","")&amp;","))))</f>
        <v/>
      </c>
      <c r="L2599" s="16" t="str">
        <f aca="false">IF($A2599="","",IF($K2599&lt;&gt;1,0,SUMPRODUCT(ISNUMBER(SEARCH(","&amp;TRIM($A2599)&amp;",",","&amp;SUBSTITUTE('1. Master BOM'!$D$2:$D$400," ","")&amp;","))*ROW('1. Master BOM'!$D$2:$D$400))))</f>
        <v/>
      </c>
      <c r="M2599" s="9" t="str">
        <f aca="false">IF($A2599="","",IF($K2599=0,"NOT IN BOM",IF($K2599&gt;1,"MULTIPLE BOM LINES","OK")))</f>
        <v/>
      </c>
      <c r="N2599" s="9" t="str">
        <f aca="false">IF($A2599="","",IF($L2599=0,"—",INDEX('1. Master BOM'!$A$1:$A$400,$L2599)))</f>
        <v/>
      </c>
      <c r="O2599" s="9" t="str">
        <f aca="false">IF($A2599="","",IF($L2599=0,"—",INDEX('1. Master BOM'!$B$1:$B$400,$L2599)))</f>
        <v/>
      </c>
      <c r="P2599" s="9" t="str">
        <f aca="false">IF($A2599="","",IF(OR($H2599="NOT IN SCHEMATIC",$O2599="—"),"",IF($G2599="","NO SCH PN",IF(UPPER(TRIM($G2599))=UPPER(TRIM($O2599)),"OK","MISMATCH"))))</f>
        <v/>
      </c>
      <c r="Q2599" s="9" t="str">
        <f aca="false">IF($A2599="","",IF($L2599=0,"—",INDEX('1. Master BOM'!$E$1:$E$400,$L2599)))</f>
        <v/>
      </c>
      <c r="R2599" s="9" t="str">
        <f aca="false">IF($A2599="","",IF($L2599=0,"—",IF(T(INDEX('1. Master BOM'!$F$1:$F$400,$L2599))="","(not set)",INDEX('1. Master BOM'!$F$1:$F$400,$L2599))))</f>
        <v/>
      </c>
      <c r="S2599" s="9" t="str">
        <f aca="false">IF($A2599="","",IF(OR($R2599="—",$R2599="(not set)",$D2599=""),"",IF(ISNUMBER(SEARCH(SUBSTITUTE(SUBSTITUTE(SUBSTITUTE($R2599,"-",""),"_","")," ",""),SUBSTITUTE(SUBSTITUTE(SUBSTITUTE($D2599,"-",""),"_","")," ",""))),"OK","CHECK")))</f>
        <v/>
      </c>
      <c r="T2599" s="9" t="str">
        <f aca="false">IF($A2599="","",IF(OR($H2599="NOT IN SCHEMATIC",$I2599="MISMATCH",$J2599="MISMATCH",$P2599="MISMATCH",$M2599&lt;&gt;"OK"),"REVIEW","OK"))</f>
        <v/>
      </c>
      <c r="U2599" s="14"/>
      <c r="V2599" s="14"/>
      <c r="W2599" s="17"/>
      <c r="X2599" s="14"/>
    </row>
    <row r="2600" customFormat="false" ht="15" hidden="false" customHeight="false" outlineLevel="0" collapsed="false">
      <c r="A2600" s="9" t="str">
        <f aca="false">IF('3. Layout Parts'!$A2600="","",TRIM('3. Layout Parts'!$A2600))</f>
        <v/>
      </c>
      <c r="B2600" s="9" t="str">
        <f aca="false">IF($A2600="","",'3. Layout Parts'!$D2600)</f>
        <v/>
      </c>
      <c r="C2600" s="9" t="str">
        <f aca="false">IF($A2600="","",'3. Layout Parts'!$B2600)</f>
        <v/>
      </c>
      <c r="D2600" s="9" t="str">
        <f aca="false">IF($A2600="","",'3. Layout Parts'!$C2600)</f>
        <v/>
      </c>
      <c r="E2600" s="9" t="str">
        <f aca="false">IF($A2600="","",IFERROR(INDEX('2. Schematic Parts'!$B$2:$B$3001,MATCH($A2600,'2. Schematic Parts'!$A$2:$A$3001,0)),"NOT FOUND"))</f>
        <v/>
      </c>
      <c r="F2600" s="9" t="str">
        <f aca="false">IF($A2600="","",IFERROR(INDEX('2. Schematic Parts'!$C$2:$C$3001,MATCH($A2600,'2. Schematic Parts'!$A$2:$A$3001,0))&amp;"","NOT FOUND"))</f>
        <v/>
      </c>
      <c r="G2600" s="9" t="str">
        <f aca="false">IF($A2600="","",IFERROR(INDEX('2. Schematic Parts'!$D$2:$D$3001,MATCH($A2600,'2. Schematic Parts'!$A$2:$A$3001,0))&amp;"","NOT FOUND"))</f>
        <v/>
      </c>
      <c r="H2600" s="9" t="str">
        <f aca="false">IF($A2600="","",IF(COUNTIF('2. Schematic Parts'!$A$2:$A$3001,$A2600)=0,"NOT IN SCHEMATIC","OK"))</f>
        <v/>
      </c>
      <c r="I2600" s="9" t="str">
        <f aca="false">IF($A2600="","",IF($H2600="NOT IN SCHEMATIC","",IF(UPPER(TRIM($C2600))=UPPER(TRIM($E2600)),"OK","MISMATCH")))</f>
        <v/>
      </c>
      <c r="J2600" s="9" t="str">
        <f aca="false">IF($A2600="","",IF($H2600="NOT IN SCHEMATIC","",IF($F2600="","NO SCH DECAL",IF($D2600="","",IF(UPPER(TRIM($D2600))=UPPER(TRIM($F2600)),"OK","MISMATCH")))))</f>
        <v/>
      </c>
      <c r="K2600" s="16" t="str">
        <f aca="false">IF($A2600="","",SUMPRODUCT(--ISNUMBER(SEARCH(","&amp;TRIM($A2600)&amp;",",","&amp;SUBSTITUTE('1. Master BOM'!$D$2:$D$400," ","")&amp;","))))</f>
        <v/>
      </c>
      <c r="L2600" s="16" t="str">
        <f aca="false">IF($A2600="","",IF($K2600&lt;&gt;1,0,SUMPRODUCT(ISNUMBER(SEARCH(","&amp;TRIM($A2600)&amp;",",","&amp;SUBSTITUTE('1. Master BOM'!$D$2:$D$400," ","")&amp;","))*ROW('1. Master BOM'!$D$2:$D$400))))</f>
        <v/>
      </c>
      <c r="M2600" s="9" t="str">
        <f aca="false">IF($A2600="","",IF($K2600=0,"NOT IN BOM",IF($K2600&gt;1,"MULTIPLE BOM LINES","OK")))</f>
        <v/>
      </c>
      <c r="N2600" s="9" t="str">
        <f aca="false">IF($A2600="","",IF($L2600=0,"—",INDEX('1. Master BOM'!$A$1:$A$400,$L2600)))</f>
        <v/>
      </c>
      <c r="O2600" s="9" t="str">
        <f aca="false">IF($A2600="","",IF($L2600=0,"—",INDEX('1. Master BOM'!$B$1:$B$400,$L2600)))</f>
        <v/>
      </c>
      <c r="P2600" s="9" t="str">
        <f aca="false">IF($A2600="","",IF(OR($H2600="NOT IN SCHEMATIC",$O2600="—"),"",IF($G2600="","NO SCH PN",IF(UPPER(TRIM($G2600))=UPPER(TRIM($O2600)),"OK","MISMATCH"))))</f>
        <v/>
      </c>
      <c r="Q2600" s="9" t="str">
        <f aca="false">IF($A2600="","",IF($L2600=0,"—",INDEX('1. Master BOM'!$E$1:$E$400,$L2600)))</f>
        <v/>
      </c>
      <c r="R2600" s="9" t="str">
        <f aca="false">IF($A2600="","",IF($L2600=0,"—",IF(T(INDEX('1. Master BOM'!$F$1:$F$400,$L2600))="","(not set)",INDEX('1. Master BOM'!$F$1:$F$400,$L2600))))</f>
        <v/>
      </c>
      <c r="S2600" s="9" t="str">
        <f aca="false">IF($A2600="","",IF(OR($R2600="—",$R2600="(not set)",$D2600=""),"",IF(ISNUMBER(SEARCH(SUBSTITUTE(SUBSTITUTE(SUBSTITUTE($R2600,"-",""),"_","")," ",""),SUBSTITUTE(SUBSTITUTE(SUBSTITUTE($D2600,"-",""),"_","")," ",""))),"OK","CHECK")))</f>
        <v/>
      </c>
      <c r="T2600" s="9" t="str">
        <f aca="false">IF($A2600="","",IF(OR($H2600="NOT IN SCHEMATIC",$I2600="MISMATCH",$J2600="MISMATCH",$P2600="MISMATCH",$M2600&lt;&gt;"OK"),"REVIEW","OK"))</f>
        <v/>
      </c>
      <c r="U2600" s="14"/>
      <c r="V2600" s="14"/>
      <c r="W2600" s="17"/>
      <c r="X2600" s="14"/>
    </row>
    <row r="2601" customFormat="false" ht="15" hidden="false" customHeight="false" outlineLevel="0" collapsed="false">
      <c r="A2601" s="9" t="str">
        <f aca="false">IF('3. Layout Parts'!$A2601="","",TRIM('3. Layout Parts'!$A2601))</f>
        <v/>
      </c>
      <c r="B2601" s="9" t="str">
        <f aca="false">IF($A2601="","",'3. Layout Parts'!$D2601)</f>
        <v/>
      </c>
      <c r="C2601" s="9" t="str">
        <f aca="false">IF($A2601="","",'3. Layout Parts'!$B2601)</f>
        <v/>
      </c>
      <c r="D2601" s="9" t="str">
        <f aca="false">IF($A2601="","",'3. Layout Parts'!$C2601)</f>
        <v/>
      </c>
      <c r="E2601" s="9" t="str">
        <f aca="false">IF($A2601="","",IFERROR(INDEX('2. Schematic Parts'!$B$2:$B$3001,MATCH($A2601,'2. Schematic Parts'!$A$2:$A$3001,0)),"NOT FOUND"))</f>
        <v/>
      </c>
      <c r="F2601" s="9" t="str">
        <f aca="false">IF($A2601="","",IFERROR(INDEX('2. Schematic Parts'!$C$2:$C$3001,MATCH($A2601,'2. Schematic Parts'!$A$2:$A$3001,0))&amp;"","NOT FOUND"))</f>
        <v/>
      </c>
      <c r="G2601" s="9" t="str">
        <f aca="false">IF($A2601="","",IFERROR(INDEX('2. Schematic Parts'!$D$2:$D$3001,MATCH($A2601,'2. Schematic Parts'!$A$2:$A$3001,0))&amp;"","NOT FOUND"))</f>
        <v/>
      </c>
      <c r="H2601" s="9" t="str">
        <f aca="false">IF($A2601="","",IF(COUNTIF('2. Schematic Parts'!$A$2:$A$3001,$A2601)=0,"NOT IN SCHEMATIC","OK"))</f>
        <v/>
      </c>
      <c r="I2601" s="9" t="str">
        <f aca="false">IF($A2601="","",IF($H2601="NOT IN SCHEMATIC","",IF(UPPER(TRIM($C2601))=UPPER(TRIM($E2601)),"OK","MISMATCH")))</f>
        <v/>
      </c>
      <c r="J2601" s="9" t="str">
        <f aca="false">IF($A2601="","",IF($H2601="NOT IN SCHEMATIC","",IF($F2601="","NO SCH DECAL",IF($D2601="","",IF(UPPER(TRIM($D2601))=UPPER(TRIM($F2601)),"OK","MISMATCH")))))</f>
        <v/>
      </c>
      <c r="K2601" s="16" t="str">
        <f aca="false">IF($A2601="","",SUMPRODUCT(--ISNUMBER(SEARCH(","&amp;TRIM($A2601)&amp;",",","&amp;SUBSTITUTE('1. Master BOM'!$D$2:$D$400," ","")&amp;","))))</f>
        <v/>
      </c>
      <c r="L2601" s="16" t="str">
        <f aca="false">IF($A2601="","",IF($K2601&lt;&gt;1,0,SUMPRODUCT(ISNUMBER(SEARCH(","&amp;TRIM($A2601)&amp;",",","&amp;SUBSTITUTE('1. Master BOM'!$D$2:$D$400," ","")&amp;","))*ROW('1. Master BOM'!$D$2:$D$400))))</f>
        <v/>
      </c>
      <c r="M2601" s="9" t="str">
        <f aca="false">IF($A2601="","",IF($K2601=0,"NOT IN BOM",IF($K2601&gt;1,"MULTIPLE BOM LINES","OK")))</f>
        <v/>
      </c>
      <c r="N2601" s="9" t="str">
        <f aca="false">IF($A2601="","",IF($L2601=0,"—",INDEX('1. Master BOM'!$A$1:$A$400,$L2601)))</f>
        <v/>
      </c>
      <c r="O2601" s="9" t="str">
        <f aca="false">IF($A2601="","",IF($L2601=0,"—",INDEX('1. Master BOM'!$B$1:$B$400,$L2601)))</f>
        <v/>
      </c>
      <c r="P2601" s="9" t="str">
        <f aca="false">IF($A2601="","",IF(OR($H2601="NOT IN SCHEMATIC",$O2601="—"),"",IF($G2601="","NO SCH PN",IF(UPPER(TRIM($G2601))=UPPER(TRIM($O2601)),"OK","MISMATCH"))))</f>
        <v/>
      </c>
      <c r="Q2601" s="9" t="str">
        <f aca="false">IF($A2601="","",IF($L2601=0,"—",INDEX('1. Master BOM'!$E$1:$E$400,$L2601)))</f>
        <v/>
      </c>
      <c r="R2601" s="9" t="str">
        <f aca="false">IF($A2601="","",IF($L2601=0,"—",IF(T(INDEX('1. Master BOM'!$F$1:$F$400,$L2601))="","(not set)",INDEX('1. Master BOM'!$F$1:$F$400,$L2601))))</f>
        <v/>
      </c>
      <c r="S2601" s="9" t="str">
        <f aca="false">IF($A2601="","",IF(OR($R2601="—",$R2601="(not set)",$D2601=""),"",IF(ISNUMBER(SEARCH(SUBSTITUTE(SUBSTITUTE(SUBSTITUTE($R2601,"-",""),"_","")," ",""),SUBSTITUTE(SUBSTITUTE(SUBSTITUTE($D2601,"-",""),"_","")," ",""))),"OK","CHECK")))</f>
        <v/>
      </c>
      <c r="T2601" s="9" t="str">
        <f aca="false">IF($A2601="","",IF(OR($H2601="NOT IN SCHEMATIC",$I2601="MISMATCH",$J2601="MISMATCH",$P2601="MISMATCH",$M2601&lt;&gt;"OK"),"REVIEW","OK"))</f>
        <v/>
      </c>
      <c r="U2601" s="14"/>
      <c r="V2601" s="14"/>
      <c r="W2601" s="17"/>
      <c r="X2601" s="14"/>
    </row>
    <row r="2602" customFormat="false" ht="15" hidden="false" customHeight="false" outlineLevel="0" collapsed="false">
      <c r="A2602" s="9" t="str">
        <f aca="false">IF('3. Layout Parts'!$A2602="","",TRIM('3. Layout Parts'!$A2602))</f>
        <v/>
      </c>
      <c r="B2602" s="9" t="str">
        <f aca="false">IF($A2602="","",'3. Layout Parts'!$D2602)</f>
        <v/>
      </c>
      <c r="C2602" s="9" t="str">
        <f aca="false">IF($A2602="","",'3. Layout Parts'!$B2602)</f>
        <v/>
      </c>
      <c r="D2602" s="9" t="str">
        <f aca="false">IF($A2602="","",'3. Layout Parts'!$C2602)</f>
        <v/>
      </c>
      <c r="E2602" s="9" t="str">
        <f aca="false">IF($A2602="","",IFERROR(INDEX('2. Schematic Parts'!$B$2:$B$3001,MATCH($A2602,'2. Schematic Parts'!$A$2:$A$3001,0)),"NOT FOUND"))</f>
        <v/>
      </c>
      <c r="F2602" s="9" t="str">
        <f aca="false">IF($A2602="","",IFERROR(INDEX('2. Schematic Parts'!$C$2:$C$3001,MATCH($A2602,'2. Schematic Parts'!$A$2:$A$3001,0))&amp;"","NOT FOUND"))</f>
        <v/>
      </c>
      <c r="G2602" s="9" t="str">
        <f aca="false">IF($A2602="","",IFERROR(INDEX('2. Schematic Parts'!$D$2:$D$3001,MATCH($A2602,'2. Schematic Parts'!$A$2:$A$3001,0))&amp;"","NOT FOUND"))</f>
        <v/>
      </c>
      <c r="H2602" s="9" t="str">
        <f aca="false">IF($A2602="","",IF(COUNTIF('2. Schematic Parts'!$A$2:$A$3001,$A2602)=0,"NOT IN SCHEMATIC","OK"))</f>
        <v/>
      </c>
      <c r="I2602" s="9" t="str">
        <f aca="false">IF($A2602="","",IF($H2602="NOT IN SCHEMATIC","",IF(UPPER(TRIM($C2602))=UPPER(TRIM($E2602)),"OK","MISMATCH")))</f>
        <v/>
      </c>
      <c r="J2602" s="9" t="str">
        <f aca="false">IF($A2602="","",IF($H2602="NOT IN SCHEMATIC","",IF($F2602="","NO SCH DECAL",IF($D2602="","",IF(UPPER(TRIM($D2602))=UPPER(TRIM($F2602)),"OK","MISMATCH")))))</f>
        <v/>
      </c>
      <c r="K2602" s="16" t="str">
        <f aca="false">IF($A2602="","",SUMPRODUCT(--ISNUMBER(SEARCH(","&amp;TRIM($A2602)&amp;",",","&amp;SUBSTITUTE('1. Master BOM'!$D$2:$D$400," ","")&amp;","))))</f>
        <v/>
      </c>
      <c r="L2602" s="16" t="str">
        <f aca="false">IF($A2602="","",IF($K2602&lt;&gt;1,0,SUMPRODUCT(ISNUMBER(SEARCH(","&amp;TRIM($A2602)&amp;",",","&amp;SUBSTITUTE('1. Master BOM'!$D$2:$D$400," ","")&amp;","))*ROW('1. Master BOM'!$D$2:$D$400))))</f>
        <v/>
      </c>
      <c r="M2602" s="9" t="str">
        <f aca="false">IF($A2602="","",IF($K2602=0,"NOT IN BOM",IF($K2602&gt;1,"MULTIPLE BOM LINES","OK")))</f>
        <v/>
      </c>
      <c r="N2602" s="9" t="str">
        <f aca="false">IF($A2602="","",IF($L2602=0,"—",INDEX('1. Master BOM'!$A$1:$A$400,$L2602)))</f>
        <v/>
      </c>
      <c r="O2602" s="9" t="str">
        <f aca="false">IF($A2602="","",IF($L2602=0,"—",INDEX('1. Master BOM'!$B$1:$B$400,$L2602)))</f>
        <v/>
      </c>
      <c r="P2602" s="9" t="str">
        <f aca="false">IF($A2602="","",IF(OR($H2602="NOT IN SCHEMATIC",$O2602="—"),"",IF($G2602="","NO SCH PN",IF(UPPER(TRIM($G2602))=UPPER(TRIM($O2602)),"OK","MISMATCH"))))</f>
        <v/>
      </c>
      <c r="Q2602" s="9" t="str">
        <f aca="false">IF($A2602="","",IF($L2602=0,"—",INDEX('1. Master BOM'!$E$1:$E$400,$L2602)))</f>
        <v/>
      </c>
      <c r="R2602" s="9" t="str">
        <f aca="false">IF($A2602="","",IF($L2602=0,"—",IF(T(INDEX('1. Master BOM'!$F$1:$F$400,$L2602))="","(not set)",INDEX('1. Master BOM'!$F$1:$F$400,$L2602))))</f>
        <v/>
      </c>
      <c r="S2602" s="9" t="str">
        <f aca="false">IF($A2602="","",IF(OR($R2602="—",$R2602="(not set)",$D2602=""),"",IF(ISNUMBER(SEARCH(SUBSTITUTE(SUBSTITUTE(SUBSTITUTE($R2602,"-",""),"_","")," ",""),SUBSTITUTE(SUBSTITUTE(SUBSTITUTE($D2602,"-",""),"_","")," ",""))),"OK","CHECK")))</f>
        <v/>
      </c>
      <c r="T2602" s="9" t="str">
        <f aca="false">IF($A2602="","",IF(OR($H2602="NOT IN SCHEMATIC",$I2602="MISMATCH",$J2602="MISMATCH",$P2602="MISMATCH",$M2602&lt;&gt;"OK"),"REVIEW","OK"))</f>
        <v/>
      </c>
      <c r="U2602" s="14"/>
      <c r="V2602" s="14"/>
      <c r="W2602" s="17"/>
      <c r="X2602" s="14"/>
    </row>
    <row r="2603" customFormat="false" ht="15" hidden="false" customHeight="false" outlineLevel="0" collapsed="false">
      <c r="A2603" s="9" t="str">
        <f aca="false">IF('3. Layout Parts'!$A2603="","",TRIM('3. Layout Parts'!$A2603))</f>
        <v/>
      </c>
      <c r="B2603" s="9" t="str">
        <f aca="false">IF($A2603="","",'3. Layout Parts'!$D2603)</f>
        <v/>
      </c>
      <c r="C2603" s="9" t="str">
        <f aca="false">IF($A2603="","",'3. Layout Parts'!$B2603)</f>
        <v/>
      </c>
      <c r="D2603" s="9" t="str">
        <f aca="false">IF($A2603="","",'3. Layout Parts'!$C2603)</f>
        <v/>
      </c>
      <c r="E2603" s="9" t="str">
        <f aca="false">IF($A2603="","",IFERROR(INDEX('2. Schematic Parts'!$B$2:$B$3001,MATCH($A2603,'2. Schematic Parts'!$A$2:$A$3001,0)),"NOT FOUND"))</f>
        <v/>
      </c>
      <c r="F2603" s="9" t="str">
        <f aca="false">IF($A2603="","",IFERROR(INDEX('2. Schematic Parts'!$C$2:$C$3001,MATCH($A2603,'2. Schematic Parts'!$A$2:$A$3001,0))&amp;"","NOT FOUND"))</f>
        <v/>
      </c>
      <c r="G2603" s="9" t="str">
        <f aca="false">IF($A2603="","",IFERROR(INDEX('2. Schematic Parts'!$D$2:$D$3001,MATCH($A2603,'2. Schematic Parts'!$A$2:$A$3001,0))&amp;"","NOT FOUND"))</f>
        <v/>
      </c>
      <c r="H2603" s="9" t="str">
        <f aca="false">IF($A2603="","",IF(COUNTIF('2. Schematic Parts'!$A$2:$A$3001,$A2603)=0,"NOT IN SCHEMATIC","OK"))</f>
        <v/>
      </c>
      <c r="I2603" s="9" t="str">
        <f aca="false">IF($A2603="","",IF($H2603="NOT IN SCHEMATIC","",IF(UPPER(TRIM($C2603))=UPPER(TRIM($E2603)),"OK","MISMATCH")))</f>
        <v/>
      </c>
      <c r="J2603" s="9" t="str">
        <f aca="false">IF($A2603="","",IF($H2603="NOT IN SCHEMATIC","",IF($F2603="","NO SCH DECAL",IF($D2603="","",IF(UPPER(TRIM($D2603))=UPPER(TRIM($F2603)),"OK","MISMATCH")))))</f>
        <v/>
      </c>
      <c r="K2603" s="16" t="str">
        <f aca="false">IF($A2603="","",SUMPRODUCT(--ISNUMBER(SEARCH(","&amp;TRIM($A2603)&amp;",",","&amp;SUBSTITUTE('1. Master BOM'!$D$2:$D$400," ","")&amp;","))))</f>
        <v/>
      </c>
      <c r="L2603" s="16" t="str">
        <f aca="false">IF($A2603="","",IF($K2603&lt;&gt;1,0,SUMPRODUCT(ISNUMBER(SEARCH(","&amp;TRIM($A2603)&amp;",",","&amp;SUBSTITUTE('1. Master BOM'!$D$2:$D$400," ","")&amp;","))*ROW('1. Master BOM'!$D$2:$D$400))))</f>
        <v/>
      </c>
      <c r="M2603" s="9" t="str">
        <f aca="false">IF($A2603="","",IF($K2603=0,"NOT IN BOM",IF($K2603&gt;1,"MULTIPLE BOM LINES","OK")))</f>
        <v/>
      </c>
      <c r="N2603" s="9" t="str">
        <f aca="false">IF($A2603="","",IF($L2603=0,"—",INDEX('1. Master BOM'!$A$1:$A$400,$L2603)))</f>
        <v/>
      </c>
      <c r="O2603" s="9" t="str">
        <f aca="false">IF($A2603="","",IF($L2603=0,"—",INDEX('1. Master BOM'!$B$1:$B$400,$L2603)))</f>
        <v/>
      </c>
      <c r="P2603" s="9" t="str">
        <f aca="false">IF($A2603="","",IF(OR($H2603="NOT IN SCHEMATIC",$O2603="—"),"",IF($G2603="","NO SCH PN",IF(UPPER(TRIM($G2603))=UPPER(TRIM($O2603)),"OK","MISMATCH"))))</f>
        <v/>
      </c>
      <c r="Q2603" s="9" t="str">
        <f aca="false">IF($A2603="","",IF($L2603=0,"—",INDEX('1. Master BOM'!$E$1:$E$400,$L2603)))</f>
        <v/>
      </c>
      <c r="R2603" s="9" t="str">
        <f aca="false">IF($A2603="","",IF($L2603=0,"—",IF(T(INDEX('1. Master BOM'!$F$1:$F$400,$L2603))="","(not set)",INDEX('1. Master BOM'!$F$1:$F$400,$L2603))))</f>
        <v/>
      </c>
      <c r="S2603" s="9" t="str">
        <f aca="false">IF($A2603="","",IF(OR($R2603="—",$R2603="(not set)",$D2603=""),"",IF(ISNUMBER(SEARCH(SUBSTITUTE(SUBSTITUTE(SUBSTITUTE($R2603,"-",""),"_","")," ",""),SUBSTITUTE(SUBSTITUTE(SUBSTITUTE($D2603,"-",""),"_","")," ",""))),"OK","CHECK")))</f>
        <v/>
      </c>
      <c r="T2603" s="9" t="str">
        <f aca="false">IF($A2603="","",IF(OR($H2603="NOT IN SCHEMATIC",$I2603="MISMATCH",$J2603="MISMATCH",$P2603="MISMATCH",$M2603&lt;&gt;"OK"),"REVIEW","OK"))</f>
        <v/>
      </c>
      <c r="U2603" s="14"/>
      <c r="V2603" s="14"/>
      <c r="W2603" s="17"/>
      <c r="X2603" s="14"/>
    </row>
    <row r="2604" customFormat="false" ht="15" hidden="false" customHeight="false" outlineLevel="0" collapsed="false">
      <c r="A2604" s="9" t="str">
        <f aca="false">IF('3. Layout Parts'!$A2604="","",TRIM('3. Layout Parts'!$A2604))</f>
        <v/>
      </c>
      <c r="B2604" s="9" t="str">
        <f aca="false">IF($A2604="","",'3. Layout Parts'!$D2604)</f>
        <v/>
      </c>
      <c r="C2604" s="9" t="str">
        <f aca="false">IF($A2604="","",'3. Layout Parts'!$B2604)</f>
        <v/>
      </c>
      <c r="D2604" s="9" t="str">
        <f aca="false">IF($A2604="","",'3. Layout Parts'!$C2604)</f>
        <v/>
      </c>
      <c r="E2604" s="9" t="str">
        <f aca="false">IF($A2604="","",IFERROR(INDEX('2. Schematic Parts'!$B$2:$B$3001,MATCH($A2604,'2. Schematic Parts'!$A$2:$A$3001,0)),"NOT FOUND"))</f>
        <v/>
      </c>
      <c r="F2604" s="9" t="str">
        <f aca="false">IF($A2604="","",IFERROR(INDEX('2. Schematic Parts'!$C$2:$C$3001,MATCH($A2604,'2. Schematic Parts'!$A$2:$A$3001,0))&amp;"","NOT FOUND"))</f>
        <v/>
      </c>
      <c r="G2604" s="9" t="str">
        <f aca="false">IF($A2604="","",IFERROR(INDEX('2. Schematic Parts'!$D$2:$D$3001,MATCH($A2604,'2. Schematic Parts'!$A$2:$A$3001,0))&amp;"","NOT FOUND"))</f>
        <v/>
      </c>
      <c r="H2604" s="9" t="str">
        <f aca="false">IF($A2604="","",IF(COUNTIF('2. Schematic Parts'!$A$2:$A$3001,$A2604)=0,"NOT IN SCHEMATIC","OK"))</f>
        <v/>
      </c>
      <c r="I2604" s="9" t="str">
        <f aca="false">IF($A2604="","",IF($H2604="NOT IN SCHEMATIC","",IF(UPPER(TRIM($C2604))=UPPER(TRIM($E2604)),"OK","MISMATCH")))</f>
        <v/>
      </c>
      <c r="J2604" s="9" t="str">
        <f aca="false">IF($A2604="","",IF($H2604="NOT IN SCHEMATIC","",IF($F2604="","NO SCH DECAL",IF($D2604="","",IF(UPPER(TRIM($D2604))=UPPER(TRIM($F2604)),"OK","MISMATCH")))))</f>
        <v/>
      </c>
      <c r="K2604" s="16" t="str">
        <f aca="false">IF($A2604="","",SUMPRODUCT(--ISNUMBER(SEARCH(","&amp;TRIM($A2604)&amp;",",","&amp;SUBSTITUTE('1. Master BOM'!$D$2:$D$400," ","")&amp;","))))</f>
        <v/>
      </c>
      <c r="L2604" s="16" t="str">
        <f aca="false">IF($A2604="","",IF($K2604&lt;&gt;1,0,SUMPRODUCT(ISNUMBER(SEARCH(","&amp;TRIM($A2604)&amp;",",","&amp;SUBSTITUTE('1. Master BOM'!$D$2:$D$400," ","")&amp;","))*ROW('1. Master BOM'!$D$2:$D$400))))</f>
        <v/>
      </c>
      <c r="M2604" s="9" t="str">
        <f aca="false">IF($A2604="","",IF($K2604=0,"NOT IN BOM",IF($K2604&gt;1,"MULTIPLE BOM LINES","OK")))</f>
        <v/>
      </c>
      <c r="N2604" s="9" t="str">
        <f aca="false">IF($A2604="","",IF($L2604=0,"—",INDEX('1. Master BOM'!$A$1:$A$400,$L2604)))</f>
        <v/>
      </c>
      <c r="O2604" s="9" t="str">
        <f aca="false">IF($A2604="","",IF($L2604=0,"—",INDEX('1. Master BOM'!$B$1:$B$400,$L2604)))</f>
        <v/>
      </c>
      <c r="P2604" s="9" t="str">
        <f aca="false">IF($A2604="","",IF(OR($H2604="NOT IN SCHEMATIC",$O2604="—"),"",IF($G2604="","NO SCH PN",IF(UPPER(TRIM($G2604))=UPPER(TRIM($O2604)),"OK","MISMATCH"))))</f>
        <v/>
      </c>
      <c r="Q2604" s="9" t="str">
        <f aca="false">IF($A2604="","",IF($L2604=0,"—",INDEX('1. Master BOM'!$E$1:$E$400,$L2604)))</f>
        <v/>
      </c>
      <c r="R2604" s="9" t="str">
        <f aca="false">IF($A2604="","",IF($L2604=0,"—",IF(T(INDEX('1. Master BOM'!$F$1:$F$400,$L2604))="","(not set)",INDEX('1. Master BOM'!$F$1:$F$400,$L2604))))</f>
        <v/>
      </c>
      <c r="S2604" s="9" t="str">
        <f aca="false">IF($A2604="","",IF(OR($R2604="—",$R2604="(not set)",$D2604=""),"",IF(ISNUMBER(SEARCH(SUBSTITUTE(SUBSTITUTE(SUBSTITUTE($R2604,"-",""),"_","")," ",""),SUBSTITUTE(SUBSTITUTE(SUBSTITUTE($D2604,"-",""),"_","")," ",""))),"OK","CHECK")))</f>
        <v/>
      </c>
      <c r="T2604" s="9" t="str">
        <f aca="false">IF($A2604="","",IF(OR($H2604="NOT IN SCHEMATIC",$I2604="MISMATCH",$J2604="MISMATCH",$P2604="MISMATCH",$M2604&lt;&gt;"OK"),"REVIEW","OK"))</f>
        <v/>
      </c>
      <c r="U2604" s="14"/>
      <c r="V2604" s="14"/>
      <c r="W2604" s="17"/>
      <c r="X2604" s="14"/>
    </row>
    <row r="2605" customFormat="false" ht="15" hidden="false" customHeight="false" outlineLevel="0" collapsed="false">
      <c r="A2605" s="9" t="str">
        <f aca="false">IF('3. Layout Parts'!$A2605="","",TRIM('3. Layout Parts'!$A2605))</f>
        <v/>
      </c>
      <c r="B2605" s="9" t="str">
        <f aca="false">IF($A2605="","",'3. Layout Parts'!$D2605)</f>
        <v/>
      </c>
      <c r="C2605" s="9" t="str">
        <f aca="false">IF($A2605="","",'3. Layout Parts'!$B2605)</f>
        <v/>
      </c>
      <c r="D2605" s="9" t="str">
        <f aca="false">IF($A2605="","",'3. Layout Parts'!$C2605)</f>
        <v/>
      </c>
      <c r="E2605" s="9" t="str">
        <f aca="false">IF($A2605="","",IFERROR(INDEX('2. Schematic Parts'!$B$2:$B$3001,MATCH($A2605,'2. Schematic Parts'!$A$2:$A$3001,0)),"NOT FOUND"))</f>
        <v/>
      </c>
      <c r="F2605" s="9" t="str">
        <f aca="false">IF($A2605="","",IFERROR(INDEX('2. Schematic Parts'!$C$2:$C$3001,MATCH($A2605,'2. Schematic Parts'!$A$2:$A$3001,0))&amp;"","NOT FOUND"))</f>
        <v/>
      </c>
      <c r="G2605" s="9" t="str">
        <f aca="false">IF($A2605="","",IFERROR(INDEX('2. Schematic Parts'!$D$2:$D$3001,MATCH($A2605,'2. Schematic Parts'!$A$2:$A$3001,0))&amp;"","NOT FOUND"))</f>
        <v/>
      </c>
      <c r="H2605" s="9" t="str">
        <f aca="false">IF($A2605="","",IF(COUNTIF('2. Schematic Parts'!$A$2:$A$3001,$A2605)=0,"NOT IN SCHEMATIC","OK"))</f>
        <v/>
      </c>
      <c r="I2605" s="9" t="str">
        <f aca="false">IF($A2605="","",IF($H2605="NOT IN SCHEMATIC","",IF(UPPER(TRIM($C2605))=UPPER(TRIM($E2605)),"OK","MISMATCH")))</f>
        <v/>
      </c>
      <c r="J2605" s="9" t="str">
        <f aca="false">IF($A2605="","",IF($H2605="NOT IN SCHEMATIC","",IF($F2605="","NO SCH DECAL",IF($D2605="","",IF(UPPER(TRIM($D2605))=UPPER(TRIM($F2605)),"OK","MISMATCH")))))</f>
        <v/>
      </c>
      <c r="K2605" s="16" t="str">
        <f aca="false">IF($A2605="","",SUMPRODUCT(--ISNUMBER(SEARCH(","&amp;TRIM($A2605)&amp;",",","&amp;SUBSTITUTE('1. Master BOM'!$D$2:$D$400," ","")&amp;","))))</f>
        <v/>
      </c>
      <c r="L2605" s="16" t="str">
        <f aca="false">IF($A2605="","",IF($K2605&lt;&gt;1,0,SUMPRODUCT(ISNUMBER(SEARCH(","&amp;TRIM($A2605)&amp;",",","&amp;SUBSTITUTE('1. Master BOM'!$D$2:$D$400," ","")&amp;","))*ROW('1. Master BOM'!$D$2:$D$400))))</f>
        <v/>
      </c>
      <c r="M2605" s="9" t="str">
        <f aca="false">IF($A2605="","",IF($K2605=0,"NOT IN BOM",IF($K2605&gt;1,"MULTIPLE BOM LINES","OK")))</f>
        <v/>
      </c>
      <c r="N2605" s="9" t="str">
        <f aca="false">IF($A2605="","",IF($L2605=0,"—",INDEX('1. Master BOM'!$A$1:$A$400,$L2605)))</f>
        <v/>
      </c>
      <c r="O2605" s="9" t="str">
        <f aca="false">IF($A2605="","",IF($L2605=0,"—",INDEX('1. Master BOM'!$B$1:$B$400,$L2605)))</f>
        <v/>
      </c>
      <c r="P2605" s="9" t="str">
        <f aca="false">IF($A2605="","",IF(OR($H2605="NOT IN SCHEMATIC",$O2605="—"),"",IF($G2605="","NO SCH PN",IF(UPPER(TRIM($G2605))=UPPER(TRIM($O2605)),"OK","MISMATCH"))))</f>
        <v/>
      </c>
      <c r="Q2605" s="9" t="str">
        <f aca="false">IF($A2605="","",IF($L2605=0,"—",INDEX('1. Master BOM'!$E$1:$E$400,$L2605)))</f>
        <v/>
      </c>
      <c r="R2605" s="9" t="str">
        <f aca="false">IF($A2605="","",IF($L2605=0,"—",IF(T(INDEX('1. Master BOM'!$F$1:$F$400,$L2605))="","(not set)",INDEX('1. Master BOM'!$F$1:$F$400,$L2605))))</f>
        <v/>
      </c>
      <c r="S2605" s="9" t="str">
        <f aca="false">IF($A2605="","",IF(OR($R2605="—",$R2605="(not set)",$D2605=""),"",IF(ISNUMBER(SEARCH(SUBSTITUTE(SUBSTITUTE(SUBSTITUTE($R2605,"-",""),"_","")," ",""),SUBSTITUTE(SUBSTITUTE(SUBSTITUTE($D2605,"-",""),"_","")," ",""))),"OK","CHECK")))</f>
        <v/>
      </c>
      <c r="T2605" s="9" t="str">
        <f aca="false">IF($A2605="","",IF(OR($H2605="NOT IN SCHEMATIC",$I2605="MISMATCH",$J2605="MISMATCH",$P2605="MISMATCH",$M2605&lt;&gt;"OK"),"REVIEW","OK"))</f>
        <v/>
      </c>
      <c r="U2605" s="14"/>
      <c r="V2605" s="14"/>
      <c r="W2605" s="17"/>
      <c r="X2605" s="14"/>
    </row>
    <row r="2606" customFormat="false" ht="15" hidden="false" customHeight="false" outlineLevel="0" collapsed="false">
      <c r="A2606" s="9" t="str">
        <f aca="false">IF('3. Layout Parts'!$A2606="","",TRIM('3. Layout Parts'!$A2606))</f>
        <v/>
      </c>
      <c r="B2606" s="9" t="str">
        <f aca="false">IF($A2606="","",'3. Layout Parts'!$D2606)</f>
        <v/>
      </c>
      <c r="C2606" s="9" t="str">
        <f aca="false">IF($A2606="","",'3. Layout Parts'!$B2606)</f>
        <v/>
      </c>
      <c r="D2606" s="9" t="str">
        <f aca="false">IF($A2606="","",'3. Layout Parts'!$C2606)</f>
        <v/>
      </c>
      <c r="E2606" s="9" t="str">
        <f aca="false">IF($A2606="","",IFERROR(INDEX('2. Schematic Parts'!$B$2:$B$3001,MATCH($A2606,'2. Schematic Parts'!$A$2:$A$3001,0)),"NOT FOUND"))</f>
        <v/>
      </c>
      <c r="F2606" s="9" t="str">
        <f aca="false">IF($A2606="","",IFERROR(INDEX('2. Schematic Parts'!$C$2:$C$3001,MATCH($A2606,'2. Schematic Parts'!$A$2:$A$3001,0))&amp;"","NOT FOUND"))</f>
        <v/>
      </c>
      <c r="G2606" s="9" t="str">
        <f aca="false">IF($A2606="","",IFERROR(INDEX('2. Schematic Parts'!$D$2:$D$3001,MATCH($A2606,'2. Schematic Parts'!$A$2:$A$3001,0))&amp;"","NOT FOUND"))</f>
        <v/>
      </c>
      <c r="H2606" s="9" t="str">
        <f aca="false">IF($A2606="","",IF(COUNTIF('2. Schematic Parts'!$A$2:$A$3001,$A2606)=0,"NOT IN SCHEMATIC","OK"))</f>
        <v/>
      </c>
      <c r="I2606" s="9" t="str">
        <f aca="false">IF($A2606="","",IF($H2606="NOT IN SCHEMATIC","",IF(UPPER(TRIM($C2606))=UPPER(TRIM($E2606)),"OK","MISMATCH")))</f>
        <v/>
      </c>
      <c r="J2606" s="9" t="str">
        <f aca="false">IF($A2606="","",IF($H2606="NOT IN SCHEMATIC","",IF($F2606="","NO SCH DECAL",IF($D2606="","",IF(UPPER(TRIM($D2606))=UPPER(TRIM($F2606)),"OK","MISMATCH")))))</f>
        <v/>
      </c>
      <c r="K2606" s="16" t="str">
        <f aca="false">IF($A2606="","",SUMPRODUCT(--ISNUMBER(SEARCH(","&amp;TRIM($A2606)&amp;",",","&amp;SUBSTITUTE('1. Master BOM'!$D$2:$D$400," ","")&amp;","))))</f>
        <v/>
      </c>
      <c r="L2606" s="16" t="str">
        <f aca="false">IF($A2606="","",IF($K2606&lt;&gt;1,0,SUMPRODUCT(ISNUMBER(SEARCH(","&amp;TRIM($A2606)&amp;",",","&amp;SUBSTITUTE('1. Master BOM'!$D$2:$D$400," ","")&amp;","))*ROW('1. Master BOM'!$D$2:$D$400))))</f>
        <v/>
      </c>
      <c r="M2606" s="9" t="str">
        <f aca="false">IF($A2606="","",IF($K2606=0,"NOT IN BOM",IF($K2606&gt;1,"MULTIPLE BOM LINES","OK")))</f>
        <v/>
      </c>
      <c r="N2606" s="9" t="str">
        <f aca="false">IF($A2606="","",IF($L2606=0,"—",INDEX('1. Master BOM'!$A$1:$A$400,$L2606)))</f>
        <v/>
      </c>
      <c r="O2606" s="9" t="str">
        <f aca="false">IF($A2606="","",IF($L2606=0,"—",INDEX('1. Master BOM'!$B$1:$B$400,$L2606)))</f>
        <v/>
      </c>
      <c r="P2606" s="9" t="str">
        <f aca="false">IF($A2606="","",IF(OR($H2606="NOT IN SCHEMATIC",$O2606="—"),"",IF($G2606="","NO SCH PN",IF(UPPER(TRIM($G2606))=UPPER(TRIM($O2606)),"OK","MISMATCH"))))</f>
        <v/>
      </c>
      <c r="Q2606" s="9" t="str">
        <f aca="false">IF($A2606="","",IF($L2606=0,"—",INDEX('1. Master BOM'!$E$1:$E$400,$L2606)))</f>
        <v/>
      </c>
      <c r="R2606" s="9" t="str">
        <f aca="false">IF($A2606="","",IF($L2606=0,"—",IF(T(INDEX('1. Master BOM'!$F$1:$F$400,$L2606))="","(not set)",INDEX('1. Master BOM'!$F$1:$F$400,$L2606))))</f>
        <v/>
      </c>
      <c r="S2606" s="9" t="str">
        <f aca="false">IF($A2606="","",IF(OR($R2606="—",$R2606="(not set)",$D2606=""),"",IF(ISNUMBER(SEARCH(SUBSTITUTE(SUBSTITUTE(SUBSTITUTE($R2606,"-",""),"_","")," ",""),SUBSTITUTE(SUBSTITUTE(SUBSTITUTE($D2606,"-",""),"_","")," ",""))),"OK","CHECK")))</f>
        <v/>
      </c>
      <c r="T2606" s="9" t="str">
        <f aca="false">IF($A2606="","",IF(OR($H2606="NOT IN SCHEMATIC",$I2606="MISMATCH",$J2606="MISMATCH",$P2606="MISMATCH",$M2606&lt;&gt;"OK"),"REVIEW","OK"))</f>
        <v/>
      </c>
      <c r="U2606" s="14"/>
      <c r="V2606" s="14"/>
      <c r="W2606" s="17"/>
      <c r="X2606" s="14"/>
    </row>
    <row r="2607" customFormat="false" ht="15" hidden="false" customHeight="false" outlineLevel="0" collapsed="false">
      <c r="A2607" s="9" t="str">
        <f aca="false">IF('3. Layout Parts'!$A2607="","",TRIM('3. Layout Parts'!$A2607))</f>
        <v/>
      </c>
      <c r="B2607" s="9" t="str">
        <f aca="false">IF($A2607="","",'3. Layout Parts'!$D2607)</f>
        <v/>
      </c>
      <c r="C2607" s="9" t="str">
        <f aca="false">IF($A2607="","",'3. Layout Parts'!$B2607)</f>
        <v/>
      </c>
      <c r="D2607" s="9" t="str">
        <f aca="false">IF($A2607="","",'3. Layout Parts'!$C2607)</f>
        <v/>
      </c>
      <c r="E2607" s="9" t="str">
        <f aca="false">IF($A2607="","",IFERROR(INDEX('2. Schematic Parts'!$B$2:$B$3001,MATCH($A2607,'2. Schematic Parts'!$A$2:$A$3001,0)),"NOT FOUND"))</f>
        <v/>
      </c>
      <c r="F2607" s="9" t="str">
        <f aca="false">IF($A2607="","",IFERROR(INDEX('2. Schematic Parts'!$C$2:$C$3001,MATCH($A2607,'2. Schematic Parts'!$A$2:$A$3001,0))&amp;"","NOT FOUND"))</f>
        <v/>
      </c>
      <c r="G2607" s="9" t="str">
        <f aca="false">IF($A2607="","",IFERROR(INDEX('2. Schematic Parts'!$D$2:$D$3001,MATCH($A2607,'2. Schematic Parts'!$A$2:$A$3001,0))&amp;"","NOT FOUND"))</f>
        <v/>
      </c>
      <c r="H2607" s="9" t="str">
        <f aca="false">IF($A2607="","",IF(COUNTIF('2. Schematic Parts'!$A$2:$A$3001,$A2607)=0,"NOT IN SCHEMATIC","OK"))</f>
        <v/>
      </c>
      <c r="I2607" s="9" t="str">
        <f aca="false">IF($A2607="","",IF($H2607="NOT IN SCHEMATIC","",IF(UPPER(TRIM($C2607))=UPPER(TRIM($E2607)),"OK","MISMATCH")))</f>
        <v/>
      </c>
      <c r="J2607" s="9" t="str">
        <f aca="false">IF($A2607="","",IF($H2607="NOT IN SCHEMATIC","",IF($F2607="","NO SCH DECAL",IF($D2607="","",IF(UPPER(TRIM($D2607))=UPPER(TRIM($F2607)),"OK","MISMATCH")))))</f>
        <v/>
      </c>
      <c r="K2607" s="16" t="str">
        <f aca="false">IF($A2607="","",SUMPRODUCT(--ISNUMBER(SEARCH(","&amp;TRIM($A2607)&amp;",",","&amp;SUBSTITUTE('1. Master BOM'!$D$2:$D$400," ","")&amp;","))))</f>
        <v/>
      </c>
      <c r="L2607" s="16" t="str">
        <f aca="false">IF($A2607="","",IF($K2607&lt;&gt;1,0,SUMPRODUCT(ISNUMBER(SEARCH(","&amp;TRIM($A2607)&amp;",",","&amp;SUBSTITUTE('1. Master BOM'!$D$2:$D$400," ","")&amp;","))*ROW('1. Master BOM'!$D$2:$D$400))))</f>
        <v/>
      </c>
      <c r="M2607" s="9" t="str">
        <f aca="false">IF($A2607="","",IF($K2607=0,"NOT IN BOM",IF($K2607&gt;1,"MULTIPLE BOM LINES","OK")))</f>
        <v/>
      </c>
      <c r="N2607" s="9" t="str">
        <f aca="false">IF($A2607="","",IF($L2607=0,"—",INDEX('1. Master BOM'!$A$1:$A$400,$L2607)))</f>
        <v/>
      </c>
      <c r="O2607" s="9" t="str">
        <f aca="false">IF($A2607="","",IF($L2607=0,"—",INDEX('1. Master BOM'!$B$1:$B$400,$L2607)))</f>
        <v/>
      </c>
      <c r="P2607" s="9" t="str">
        <f aca="false">IF($A2607="","",IF(OR($H2607="NOT IN SCHEMATIC",$O2607="—"),"",IF($G2607="","NO SCH PN",IF(UPPER(TRIM($G2607))=UPPER(TRIM($O2607)),"OK","MISMATCH"))))</f>
        <v/>
      </c>
      <c r="Q2607" s="9" t="str">
        <f aca="false">IF($A2607="","",IF($L2607=0,"—",INDEX('1. Master BOM'!$E$1:$E$400,$L2607)))</f>
        <v/>
      </c>
      <c r="R2607" s="9" t="str">
        <f aca="false">IF($A2607="","",IF($L2607=0,"—",IF(T(INDEX('1. Master BOM'!$F$1:$F$400,$L2607))="","(not set)",INDEX('1. Master BOM'!$F$1:$F$400,$L2607))))</f>
        <v/>
      </c>
      <c r="S2607" s="9" t="str">
        <f aca="false">IF($A2607="","",IF(OR($R2607="—",$R2607="(not set)",$D2607=""),"",IF(ISNUMBER(SEARCH(SUBSTITUTE(SUBSTITUTE(SUBSTITUTE($R2607,"-",""),"_","")," ",""),SUBSTITUTE(SUBSTITUTE(SUBSTITUTE($D2607,"-",""),"_","")," ",""))),"OK","CHECK")))</f>
        <v/>
      </c>
      <c r="T2607" s="9" t="str">
        <f aca="false">IF($A2607="","",IF(OR($H2607="NOT IN SCHEMATIC",$I2607="MISMATCH",$J2607="MISMATCH",$P2607="MISMATCH",$M2607&lt;&gt;"OK"),"REVIEW","OK"))</f>
        <v/>
      </c>
      <c r="U2607" s="14"/>
      <c r="V2607" s="14"/>
      <c r="W2607" s="17"/>
      <c r="X2607" s="14"/>
    </row>
    <row r="2608" customFormat="false" ht="15" hidden="false" customHeight="false" outlineLevel="0" collapsed="false">
      <c r="A2608" s="9" t="str">
        <f aca="false">IF('3. Layout Parts'!$A2608="","",TRIM('3. Layout Parts'!$A2608))</f>
        <v/>
      </c>
      <c r="B2608" s="9" t="str">
        <f aca="false">IF($A2608="","",'3. Layout Parts'!$D2608)</f>
        <v/>
      </c>
      <c r="C2608" s="9" t="str">
        <f aca="false">IF($A2608="","",'3. Layout Parts'!$B2608)</f>
        <v/>
      </c>
      <c r="D2608" s="9" t="str">
        <f aca="false">IF($A2608="","",'3. Layout Parts'!$C2608)</f>
        <v/>
      </c>
      <c r="E2608" s="9" t="str">
        <f aca="false">IF($A2608="","",IFERROR(INDEX('2. Schematic Parts'!$B$2:$B$3001,MATCH($A2608,'2. Schematic Parts'!$A$2:$A$3001,0)),"NOT FOUND"))</f>
        <v/>
      </c>
      <c r="F2608" s="9" t="str">
        <f aca="false">IF($A2608="","",IFERROR(INDEX('2. Schematic Parts'!$C$2:$C$3001,MATCH($A2608,'2. Schematic Parts'!$A$2:$A$3001,0))&amp;"","NOT FOUND"))</f>
        <v/>
      </c>
      <c r="G2608" s="9" t="str">
        <f aca="false">IF($A2608="","",IFERROR(INDEX('2. Schematic Parts'!$D$2:$D$3001,MATCH($A2608,'2. Schematic Parts'!$A$2:$A$3001,0))&amp;"","NOT FOUND"))</f>
        <v/>
      </c>
      <c r="H2608" s="9" t="str">
        <f aca="false">IF($A2608="","",IF(COUNTIF('2. Schematic Parts'!$A$2:$A$3001,$A2608)=0,"NOT IN SCHEMATIC","OK"))</f>
        <v/>
      </c>
      <c r="I2608" s="9" t="str">
        <f aca="false">IF($A2608="","",IF($H2608="NOT IN SCHEMATIC","",IF(UPPER(TRIM($C2608))=UPPER(TRIM($E2608)),"OK","MISMATCH")))</f>
        <v/>
      </c>
      <c r="J2608" s="9" t="str">
        <f aca="false">IF($A2608="","",IF($H2608="NOT IN SCHEMATIC","",IF($F2608="","NO SCH DECAL",IF($D2608="","",IF(UPPER(TRIM($D2608))=UPPER(TRIM($F2608)),"OK","MISMATCH")))))</f>
        <v/>
      </c>
      <c r="K2608" s="16" t="str">
        <f aca="false">IF($A2608="","",SUMPRODUCT(--ISNUMBER(SEARCH(","&amp;TRIM($A2608)&amp;",",","&amp;SUBSTITUTE('1. Master BOM'!$D$2:$D$400," ","")&amp;","))))</f>
        <v/>
      </c>
      <c r="L2608" s="16" t="str">
        <f aca="false">IF($A2608="","",IF($K2608&lt;&gt;1,0,SUMPRODUCT(ISNUMBER(SEARCH(","&amp;TRIM($A2608)&amp;",",","&amp;SUBSTITUTE('1. Master BOM'!$D$2:$D$400," ","")&amp;","))*ROW('1. Master BOM'!$D$2:$D$400))))</f>
        <v/>
      </c>
      <c r="M2608" s="9" t="str">
        <f aca="false">IF($A2608="","",IF($K2608=0,"NOT IN BOM",IF($K2608&gt;1,"MULTIPLE BOM LINES","OK")))</f>
        <v/>
      </c>
      <c r="N2608" s="9" t="str">
        <f aca="false">IF($A2608="","",IF($L2608=0,"—",INDEX('1. Master BOM'!$A$1:$A$400,$L2608)))</f>
        <v/>
      </c>
      <c r="O2608" s="9" t="str">
        <f aca="false">IF($A2608="","",IF($L2608=0,"—",INDEX('1. Master BOM'!$B$1:$B$400,$L2608)))</f>
        <v/>
      </c>
      <c r="P2608" s="9" t="str">
        <f aca="false">IF($A2608="","",IF(OR($H2608="NOT IN SCHEMATIC",$O2608="—"),"",IF($G2608="","NO SCH PN",IF(UPPER(TRIM($G2608))=UPPER(TRIM($O2608)),"OK","MISMATCH"))))</f>
        <v/>
      </c>
      <c r="Q2608" s="9" t="str">
        <f aca="false">IF($A2608="","",IF($L2608=0,"—",INDEX('1. Master BOM'!$E$1:$E$400,$L2608)))</f>
        <v/>
      </c>
      <c r="R2608" s="9" t="str">
        <f aca="false">IF($A2608="","",IF($L2608=0,"—",IF(T(INDEX('1. Master BOM'!$F$1:$F$400,$L2608))="","(not set)",INDEX('1. Master BOM'!$F$1:$F$400,$L2608))))</f>
        <v/>
      </c>
      <c r="S2608" s="9" t="str">
        <f aca="false">IF($A2608="","",IF(OR($R2608="—",$R2608="(not set)",$D2608=""),"",IF(ISNUMBER(SEARCH(SUBSTITUTE(SUBSTITUTE(SUBSTITUTE($R2608,"-",""),"_","")," ",""),SUBSTITUTE(SUBSTITUTE(SUBSTITUTE($D2608,"-",""),"_","")," ",""))),"OK","CHECK")))</f>
        <v/>
      </c>
      <c r="T2608" s="9" t="str">
        <f aca="false">IF($A2608="","",IF(OR($H2608="NOT IN SCHEMATIC",$I2608="MISMATCH",$J2608="MISMATCH",$P2608="MISMATCH",$M2608&lt;&gt;"OK"),"REVIEW","OK"))</f>
        <v/>
      </c>
      <c r="U2608" s="14"/>
      <c r="V2608" s="14"/>
      <c r="W2608" s="17"/>
      <c r="X2608" s="14"/>
    </row>
    <row r="2609" customFormat="false" ht="15" hidden="false" customHeight="false" outlineLevel="0" collapsed="false">
      <c r="A2609" s="9" t="str">
        <f aca="false">IF('3. Layout Parts'!$A2609="","",TRIM('3. Layout Parts'!$A2609))</f>
        <v/>
      </c>
      <c r="B2609" s="9" t="str">
        <f aca="false">IF($A2609="","",'3. Layout Parts'!$D2609)</f>
        <v/>
      </c>
      <c r="C2609" s="9" t="str">
        <f aca="false">IF($A2609="","",'3. Layout Parts'!$B2609)</f>
        <v/>
      </c>
      <c r="D2609" s="9" t="str">
        <f aca="false">IF($A2609="","",'3. Layout Parts'!$C2609)</f>
        <v/>
      </c>
      <c r="E2609" s="9" t="str">
        <f aca="false">IF($A2609="","",IFERROR(INDEX('2. Schematic Parts'!$B$2:$B$3001,MATCH($A2609,'2. Schematic Parts'!$A$2:$A$3001,0)),"NOT FOUND"))</f>
        <v/>
      </c>
      <c r="F2609" s="9" t="str">
        <f aca="false">IF($A2609="","",IFERROR(INDEX('2. Schematic Parts'!$C$2:$C$3001,MATCH($A2609,'2. Schematic Parts'!$A$2:$A$3001,0))&amp;"","NOT FOUND"))</f>
        <v/>
      </c>
      <c r="G2609" s="9" t="str">
        <f aca="false">IF($A2609="","",IFERROR(INDEX('2. Schematic Parts'!$D$2:$D$3001,MATCH($A2609,'2. Schematic Parts'!$A$2:$A$3001,0))&amp;"","NOT FOUND"))</f>
        <v/>
      </c>
      <c r="H2609" s="9" t="str">
        <f aca="false">IF($A2609="","",IF(COUNTIF('2. Schematic Parts'!$A$2:$A$3001,$A2609)=0,"NOT IN SCHEMATIC","OK"))</f>
        <v/>
      </c>
      <c r="I2609" s="9" t="str">
        <f aca="false">IF($A2609="","",IF($H2609="NOT IN SCHEMATIC","",IF(UPPER(TRIM($C2609))=UPPER(TRIM($E2609)),"OK","MISMATCH")))</f>
        <v/>
      </c>
      <c r="J2609" s="9" t="str">
        <f aca="false">IF($A2609="","",IF($H2609="NOT IN SCHEMATIC","",IF($F2609="","NO SCH DECAL",IF($D2609="","",IF(UPPER(TRIM($D2609))=UPPER(TRIM($F2609)),"OK","MISMATCH")))))</f>
        <v/>
      </c>
      <c r="K2609" s="16" t="str">
        <f aca="false">IF($A2609="","",SUMPRODUCT(--ISNUMBER(SEARCH(","&amp;TRIM($A2609)&amp;",",","&amp;SUBSTITUTE('1. Master BOM'!$D$2:$D$400," ","")&amp;","))))</f>
        <v/>
      </c>
      <c r="L2609" s="16" t="str">
        <f aca="false">IF($A2609="","",IF($K2609&lt;&gt;1,0,SUMPRODUCT(ISNUMBER(SEARCH(","&amp;TRIM($A2609)&amp;",",","&amp;SUBSTITUTE('1. Master BOM'!$D$2:$D$400," ","")&amp;","))*ROW('1. Master BOM'!$D$2:$D$400))))</f>
        <v/>
      </c>
      <c r="M2609" s="9" t="str">
        <f aca="false">IF($A2609="","",IF($K2609=0,"NOT IN BOM",IF($K2609&gt;1,"MULTIPLE BOM LINES","OK")))</f>
        <v/>
      </c>
      <c r="N2609" s="9" t="str">
        <f aca="false">IF($A2609="","",IF($L2609=0,"—",INDEX('1. Master BOM'!$A$1:$A$400,$L2609)))</f>
        <v/>
      </c>
      <c r="O2609" s="9" t="str">
        <f aca="false">IF($A2609="","",IF($L2609=0,"—",INDEX('1. Master BOM'!$B$1:$B$400,$L2609)))</f>
        <v/>
      </c>
      <c r="P2609" s="9" t="str">
        <f aca="false">IF($A2609="","",IF(OR($H2609="NOT IN SCHEMATIC",$O2609="—"),"",IF($G2609="","NO SCH PN",IF(UPPER(TRIM($G2609))=UPPER(TRIM($O2609)),"OK","MISMATCH"))))</f>
        <v/>
      </c>
      <c r="Q2609" s="9" t="str">
        <f aca="false">IF($A2609="","",IF($L2609=0,"—",INDEX('1. Master BOM'!$E$1:$E$400,$L2609)))</f>
        <v/>
      </c>
      <c r="R2609" s="9" t="str">
        <f aca="false">IF($A2609="","",IF($L2609=0,"—",IF(T(INDEX('1. Master BOM'!$F$1:$F$400,$L2609))="","(not set)",INDEX('1. Master BOM'!$F$1:$F$400,$L2609))))</f>
        <v/>
      </c>
      <c r="S2609" s="9" t="str">
        <f aca="false">IF($A2609="","",IF(OR($R2609="—",$R2609="(not set)",$D2609=""),"",IF(ISNUMBER(SEARCH(SUBSTITUTE(SUBSTITUTE(SUBSTITUTE($R2609,"-",""),"_","")," ",""),SUBSTITUTE(SUBSTITUTE(SUBSTITUTE($D2609,"-",""),"_","")," ",""))),"OK","CHECK")))</f>
        <v/>
      </c>
      <c r="T2609" s="9" t="str">
        <f aca="false">IF($A2609="","",IF(OR($H2609="NOT IN SCHEMATIC",$I2609="MISMATCH",$J2609="MISMATCH",$P2609="MISMATCH",$M2609&lt;&gt;"OK"),"REVIEW","OK"))</f>
        <v/>
      </c>
      <c r="U2609" s="14"/>
      <c r="V2609" s="14"/>
      <c r="W2609" s="17"/>
      <c r="X2609" s="14"/>
    </row>
    <row r="2610" customFormat="false" ht="15" hidden="false" customHeight="false" outlineLevel="0" collapsed="false">
      <c r="A2610" s="9" t="str">
        <f aca="false">IF('3. Layout Parts'!$A2610="","",TRIM('3. Layout Parts'!$A2610))</f>
        <v/>
      </c>
      <c r="B2610" s="9" t="str">
        <f aca="false">IF($A2610="","",'3. Layout Parts'!$D2610)</f>
        <v/>
      </c>
      <c r="C2610" s="9" t="str">
        <f aca="false">IF($A2610="","",'3. Layout Parts'!$B2610)</f>
        <v/>
      </c>
      <c r="D2610" s="9" t="str">
        <f aca="false">IF($A2610="","",'3. Layout Parts'!$C2610)</f>
        <v/>
      </c>
      <c r="E2610" s="9" t="str">
        <f aca="false">IF($A2610="","",IFERROR(INDEX('2. Schematic Parts'!$B$2:$B$3001,MATCH($A2610,'2. Schematic Parts'!$A$2:$A$3001,0)),"NOT FOUND"))</f>
        <v/>
      </c>
      <c r="F2610" s="9" t="str">
        <f aca="false">IF($A2610="","",IFERROR(INDEX('2. Schematic Parts'!$C$2:$C$3001,MATCH($A2610,'2. Schematic Parts'!$A$2:$A$3001,0))&amp;"","NOT FOUND"))</f>
        <v/>
      </c>
      <c r="G2610" s="9" t="str">
        <f aca="false">IF($A2610="","",IFERROR(INDEX('2. Schematic Parts'!$D$2:$D$3001,MATCH($A2610,'2. Schematic Parts'!$A$2:$A$3001,0))&amp;"","NOT FOUND"))</f>
        <v/>
      </c>
      <c r="H2610" s="9" t="str">
        <f aca="false">IF($A2610="","",IF(COUNTIF('2. Schematic Parts'!$A$2:$A$3001,$A2610)=0,"NOT IN SCHEMATIC","OK"))</f>
        <v/>
      </c>
      <c r="I2610" s="9" t="str">
        <f aca="false">IF($A2610="","",IF($H2610="NOT IN SCHEMATIC","",IF(UPPER(TRIM($C2610))=UPPER(TRIM($E2610)),"OK","MISMATCH")))</f>
        <v/>
      </c>
      <c r="J2610" s="9" t="str">
        <f aca="false">IF($A2610="","",IF($H2610="NOT IN SCHEMATIC","",IF($F2610="","NO SCH DECAL",IF($D2610="","",IF(UPPER(TRIM($D2610))=UPPER(TRIM($F2610)),"OK","MISMATCH")))))</f>
        <v/>
      </c>
      <c r="K2610" s="16" t="str">
        <f aca="false">IF($A2610="","",SUMPRODUCT(--ISNUMBER(SEARCH(","&amp;TRIM($A2610)&amp;",",","&amp;SUBSTITUTE('1. Master BOM'!$D$2:$D$400," ","")&amp;","))))</f>
        <v/>
      </c>
      <c r="L2610" s="16" t="str">
        <f aca="false">IF($A2610="","",IF($K2610&lt;&gt;1,0,SUMPRODUCT(ISNUMBER(SEARCH(","&amp;TRIM($A2610)&amp;",",","&amp;SUBSTITUTE('1. Master BOM'!$D$2:$D$400," ","")&amp;","))*ROW('1. Master BOM'!$D$2:$D$400))))</f>
        <v/>
      </c>
      <c r="M2610" s="9" t="str">
        <f aca="false">IF($A2610="","",IF($K2610=0,"NOT IN BOM",IF($K2610&gt;1,"MULTIPLE BOM LINES","OK")))</f>
        <v/>
      </c>
      <c r="N2610" s="9" t="str">
        <f aca="false">IF($A2610="","",IF($L2610=0,"—",INDEX('1. Master BOM'!$A$1:$A$400,$L2610)))</f>
        <v/>
      </c>
      <c r="O2610" s="9" t="str">
        <f aca="false">IF($A2610="","",IF($L2610=0,"—",INDEX('1. Master BOM'!$B$1:$B$400,$L2610)))</f>
        <v/>
      </c>
      <c r="P2610" s="9" t="str">
        <f aca="false">IF($A2610="","",IF(OR($H2610="NOT IN SCHEMATIC",$O2610="—"),"",IF($G2610="","NO SCH PN",IF(UPPER(TRIM($G2610))=UPPER(TRIM($O2610)),"OK","MISMATCH"))))</f>
        <v/>
      </c>
      <c r="Q2610" s="9" t="str">
        <f aca="false">IF($A2610="","",IF($L2610=0,"—",INDEX('1. Master BOM'!$E$1:$E$400,$L2610)))</f>
        <v/>
      </c>
      <c r="R2610" s="9" t="str">
        <f aca="false">IF($A2610="","",IF($L2610=0,"—",IF(T(INDEX('1. Master BOM'!$F$1:$F$400,$L2610))="","(not set)",INDEX('1. Master BOM'!$F$1:$F$400,$L2610))))</f>
        <v/>
      </c>
      <c r="S2610" s="9" t="str">
        <f aca="false">IF($A2610="","",IF(OR($R2610="—",$R2610="(not set)",$D2610=""),"",IF(ISNUMBER(SEARCH(SUBSTITUTE(SUBSTITUTE(SUBSTITUTE($R2610,"-",""),"_","")," ",""),SUBSTITUTE(SUBSTITUTE(SUBSTITUTE($D2610,"-",""),"_","")," ",""))),"OK","CHECK")))</f>
        <v/>
      </c>
      <c r="T2610" s="9" t="str">
        <f aca="false">IF($A2610="","",IF(OR($H2610="NOT IN SCHEMATIC",$I2610="MISMATCH",$J2610="MISMATCH",$P2610="MISMATCH",$M2610&lt;&gt;"OK"),"REVIEW","OK"))</f>
        <v/>
      </c>
      <c r="U2610" s="14"/>
      <c r="V2610" s="14"/>
      <c r="W2610" s="17"/>
      <c r="X2610" s="14"/>
    </row>
    <row r="2611" customFormat="false" ht="15" hidden="false" customHeight="false" outlineLevel="0" collapsed="false">
      <c r="A2611" s="9" t="str">
        <f aca="false">IF('3. Layout Parts'!$A2611="","",TRIM('3. Layout Parts'!$A2611))</f>
        <v/>
      </c>
      <c r="B2611" s="9" t="str">
        <f aca="false">IF($A2611="","",'3. Layout Parts'!$D2611)</f>
        <v/>
      </c>
      <c r="C2611" s="9" t="str">
        <f aca="false">IF($A2611="","",'3. Layout Parts'!$B2611)</f>
        <v/>
      </c>
      <c r="D2611" s="9" t="str">
        <f aca="false">IF($A2611="","",'3. Layout Parts'!$C2611)</f>
        <v/>
      </c>
      <c r="E2611" s="9" t="str">
        <f aca="false">IF($A2611="","",IFERROR(INDEX('2. Schematic Parts'!$B$2:$B$3001,MATCH($A2611,'2. Schematic Parts'!$A$2:$A$3001,0)),"NOT FOUND"))</f>
        <v/>
      </c>
      <c r="F2611" s="9" t="str">
        <f aca="false">IF($A2611="","",IFERROR(INDEX('2. Schematic Parts'!$C$2:$C$3001,MATCH($A2611,'2. Schematic Parts'!$A$2:$A$3001,0))&amp;"","NOT FOUND"))</f>
        <v/>
      </c>
      <c r="G2611" s="9" t="str">
        <f aca="false">IF($A2611="","",IFERROR(INDEX('2. Schematic Parts'!$D$2:$D$3001,MATCH($A2611,'2. Schematic Parts'!$A$2:$A$3001,0))&amp;"","NOT FOUND"))</f>
        <v/>
      </c>
      <c r="H2611" s="9" t="str">
        <f aca="false">IF($A2611="","",IF(COUNTIF('2. Schematic Parts'!$A$2:$A$3001,$A2611)=0,"NOT IN SCHEMATIC","OK"))</f>
        <v/>
      </c>
      <c r="I2611" s="9" t="str">
        <f aca="false">IF($A2611="","",IF($H2611="NOT IN SCHEMATIC","",IF(UPPER(TRIM($C2611))=UPPER(TRIM($E2611)),"OK","MISMATCH")))</f>
        <v/>
      </c>
      <c r="J2611" s="9" t="str">
        <f aca="false">IF($A2611="","",IF($H2611="NOT IN SCHEMATIC","",IF($F2611="","NO SCH DECAL",IF($D2611="","",IF(UPPER(TRIM($D2611))=UPPER(TRIM($F2611)),"OK","MISMATCH")))))</f>
        <v/>
      </c>
      <c r="K2611" s="16" t="str">
        <f aca="false">IF($A2611="","",SUMPRODUCT(--ISNUMBER(SEARCH(","&amp;TRIM($A2611)&amp;",",","&amp;SUBSTITUTE('1. Master BOM'!$D$2:$D$400," ","")&amp;","))))</f>
        <v/>
      </c>
      <c r="L2611" s="16" t="str">
        <f aca="false">IF($A2611="","",IF($K2611&lt;&gt;1,0,SUMPRODUCT(ISNUMBER(SEARCH(","&amp;TRIM($A2611)&amp;",",","&amp;SUBSTITUTE('1. Master BOM'!$D$2:$D$400," ","")&amp;","))*ROW('1. Master BOM'!$D$2:$D$400))))</f>
        <v/>
      </c>
      <c r="M2611" s="9" t="str">
        <f aca="false">IF($A2611="","",IF($K2611=0,"NOT IN BOM",IF($K2611&gt;1,"MULTIPLE BOM LINES","OK")))</f>
        <v/>
      </c>
      <c r="N2611" s="9" t="str">
        <f aca="false">IF($A2611="","",IF($L2611=0,"—",INDEX('1. Master BOM'!$A$1:$A$400,$L2611)))</f>
        <v/>
      </c>
      <c r="O2611" s="9" t="str">
        <f aca="false">IF($A2611="","",IF($L2611=0,"—",INDEX('1. Master BOM'!$B$1:$B$400,$L2611)))</f>
        <v/>
      </c>
      <c r="P2611" s="9" t="str">
        <f aca="false">IF($A2611="","",IF(OR($H2611="NOT IN SCHEMATIC",$O2611="—"),"",IF($G2611="","NO SCH PN",IF(UPPER(TRIM($G2611))=UPPER(TRIM($O2611)),"OK","MISMATCH"))))</f>
        <v/>
      </c>
      <c r="Q2611" s="9" t="str">
        <f aca="false">IF($A2611="","",IF($L2611=0,"—",INDEX('1. Master BOM'!$E$1:$E$400,$L2611)))</f>
        <v/>
      </c>
      <c r="R2611" s="9" t="str">
        <f aca="false">IF($A2611="","",IF($L2611=0,"—",IF(T(INDEX('1. Master BOM'!$F$1:$F$400,$L2611))="","(not set)",INDEX('1. Master BOM'!$F$1:$F$400,$L2611))))</f>
        <v/>
      </c>
      <c r="S2611" s="9" t="str">
        <f aca="false">IF($A2611="","",IF(OR($R2611="—",$R2611="(not set)",$D2611=""),"",IF(ISNUMBER(SEARCH(SUBSTITUTE(SUBSTITUTE(SUBSTITUTE($R2611,"-",""),"_","")," ",""),SUBSTITUTE(SUBSTITUTE(SUBSTITUTE($D2611,"-",""),"_","")," ",""))),"OK","CHECK")))</f>
        <v/>
      </c>
      <c r="T2611" s="9" t="str">
        <f aca="false">IF($A2611="","",IF(OR($H2611="NOT IN SCHEMATIC",$I2611="MISMATCH",$J2611="MISMATCH",$P2611="MISMATCH",$M2611&lt;&gt;"OK"),"REVIEW","OK"))</f>
        <v/>
      </c>
      <c r="U2611" s="14"/>
      <c r="V2611" s="14"/>
      <c r="W2611" s="17"/>
      <c r="X2611" s="14"/>
    </row>
    <row r="2612" customFormat="false" ht="15" hidden="false" customHeight="false" outlineLevel="0" collapsed="false">
      <c r="A2612" s="9" t="str">
        <f aca="false">IF('3. Layout Parts'!$A2612="","",TRIM('3. Layout Parts'!$A2612))</f>
        <v/>
      </c>
      <c r="B2612" s="9" t="str">
        <f aca="false">IF($A2612="","",'3. Layout Parts'!$D2612)</f>
        <v/>
      </c>
      <c r="C2612" s="9" t="str">
        <f aca="false">IF($A2612="","",'3. Layout Parts'!$B2612)</f>
        <v/>
      </c>
      <c r="D2612" s="9" t="str">
        <f aca="false">IF($A2612="","",'3. Layout Parts'!$C2612)</f>
        <v/>
      </c>
      <c r="E2612" s="9" t="str">
        <f aca="false">IF($A2612="","",IFERROR(INDEX('2. Schematic Parts'!$B$2:$B$3001,MATCH($A2612,'2. Schematic Parts'!$A$2:$A$3001,0)),"NOT FOUND"))</f>
        <v/>
      </c>
      <c r="F2612" s="9" t="str">
        <f aca="false">IF($A2612="","",IFERROR(INDEX('2. Schematic Parts'!$C$2:$C$3001,MATCH($A2612,'2. Schematic Parts'!$A$2:$A$3001,0))&amp;"","NOT FOUND"))</f>
        <v/>
      </c>
      <c r="G2612" s="9" t="str">
        <f aca="false">IF($A2612="","",IFERROR(INDEX('2. Schematic Parts'!$D$2:$D$3001,MATCH($A2612,'2. Schematic Parts'!$A$2:$A$3001,0))&amp;"","NOT FOUND"))</f>
        <v/>
      </c>
      <c r="H2612" s="9" t="str">
        <f aca="false">IF($A2612="","",IF(COUNTIF('2. Schematic Parts'!$A$2:$A$3001,$A2612)=0,"NOT IN SCHEMATIC","OK"))</f>
        <v/>
      </c>
      <c r="I2612" s="9" t="str">
        <f aca="false">IF($A2612="","",IF($H2612="NOT IN SCHEMATIC","",IF(UPPER(TRIM($C2612))=UPPER(TRIM($E2612)),"OK","MISMATCH")))</f>
        <v/>
      </c>
      <c r="J2612" s="9" t="str">
        <f aca="false">IF($A2612="","",IF($H2612="NOT IN SCHEMATIC","",IF($F2612="","NO SCH DECAL",IF($D2612="","",IF(UPPER(TRIM($D2612))=UPPER(TRIM($F2612)),"OK","MISMATCH")))))</f>
        <v/>
      </c>
      <c r="K2612" s="16" t="str">
        <f aca="false">IF($A2612="","",SUMPRODUCT(--ISNUMBER(SEARCH(","&amp;TRIM($A2612)&amp;",",","&amp;SUBSTITUTE('1. Master BOM'!$D$2:$D$400," ","")&amp;","))))</f>
        <v/>
      </c>
      <c r="L2612" s="16" t="str">
        <f aca="false">IF($A2612="","",IF($K2612&lt;&gt;1,0,SUMPRODUCT(ISNUMBER(SEARCH(","&amp;TRIM($A2612)&amp;",",","&amp;SUBSTITUTE('1. Master BOM'!$D$2:$D$400," ","")&amp;","))*ROW('1. Master BOM'!$D$2:$D$400))))</f>
        <v/>
      </c>
      <c r="M2612" s="9" t="str">
        <f aca="false">IF($A2612="","",IF($K2612=0,"NOT IN BOM",IF($K2612&gt;1,"MULTIPLE BOM LINES","OK")))</f>
        <v/>
      </c>
      <c r="N2612" s="9" t="str">
        <f aca="false">IF($A2612="","",IF($L2612=0,"—",INDEX('1. Master BOM'!$A$1:$A$400,$L2612)))</f>
        <v/>
      </c>
      <c r="O2612" s="9" t="str">
        <f aca="false">IF($A2612="","",IF($L2612=0,"—",INDEX('1. Master BOM'!$B$1:$B$400,$L2612)))</f>
        <v/>
      </c>
      <c r="P2612" s="9" t="str">
        <f aca="false">IF($A2612="","",IF(OR($H2612="NOT IN SCHEMATIC",$O2612="—"),"",IF($G2612="","NO SCH PN",IF(UPPER(TRIM($G2612))=UPPER(TRIM($O2612)),"OK","MISMATCH"))))</f>
        <v/>
      </c>
      <c r="Q2612" s="9" t="str">
        <f aca="false">IF($A2612="","",IF($L2612=0,"—",INDEX('1. Master BOM'!$E$1:$E$400,$L2612)))</f>
        <v/>
      </c>
      <c r="R2612" s="9" t="str">
        <f aca="false">IF($A2612="","",IF($L2612=0,"—",IF(T(INDEX('1. Master BOM'!$F$1:$F$400,$L2612))="","(not set)",INDEX('1. Master BOM'!$F$1:$F$400,$L2612))))</f>
        <v/>
      </c>
      <c r="S2612" s="9" t="str">
        <f aca="false">IF($A2612="","",IF(OR($R2612="—",$R2612="(not set)",$D2612=""),"",IF(ISNUMBER(SEARCH(SUBSTITUTE(SUBSTITUTE(SUBSTITUTE($R2612,"-",""),"_","")," ",""),SUBSTITUTE(SUBSTITUTE(SUBSTITUTE($D2612,"-",""),"_","")," ",""))),"OK","CHECK")))</f>
        <v/>
      </c>
      <c r="T2612" s="9" t="str">
        <f aca="false">IF($A2612="","",IF(OR($H2612="NOT IN SCHEMATIC",$I2612="MISMATCH",$J2612="MISMATCH",$P2612="MISMATCH",$M2612&lt;&gt;"OK"),"REVIEW","OK"))</f>
        <v/>
      </c>
      <c r="U2612" s="14"/>
      <c r="V2612" s="14"/>
      <c r="W2612" s="17"/>
      <c r="X2612" s="14"/>
    </row>
    <row r="2613" customFormat="false" ht="15" hidden="false" customHeight="false" outlineLevel="0" collapsed="false">
      <c r="A2613" s="9" t="str">
        <f aca="false">IF('3. Layout Parts'!$A2613="","",TRIM('3. Layout Parts'!$A2613))</f>
        <v/>
      </c>
      <c r="B2613" s="9" t="str">
        <f aca="false">IF($A2613="","",'3. Layout Parts'!$D2613)</f>
        <v/>
      </c>
      <c r="C2613" s="9" t="str">
        <f aca="false">IF($A2613="","",'3. Layout Parts'!$B2613)</f>
        <v/>
      </c>
      <c r="D2613" s="9" t="str">
        <f aca="false">IF($A2613="","",'3. Layout Parts'!$C2613)</f>
        <v/>
      </c>
      <c r="E2613" s="9" t="str">
        <f aca="false">IF($A2613="","",IFERROR(INDEX('2. Schematic Parts'!$B$2:$B$3001,MATCH($A2613,'2. Schematic Parts'!$A$2:$A$3001,0)),"NOT FOUND"))</f>
        <v/>
      </c>
      <c r="F2613" s="9" t="str">
        <f aca="false">IF($A2613="","",IFERROR(INDEX('2. Schematic Parts'!$C$2:$C$3001,MATCH($A2613,'2. Schematic Parts'!$A$2:$A$3001,0))&amp;"","NOT FOUND"))</f>
        <v/>
      </c>
      <c r="G2613" s="9" t="str">
        <f aca="false">IF($A2613="","",IFERROR(INDEX('2. Schematic Parts'!$D$2:$D$3001,MATCH($A2613,'2. Schematic Parts'!$A$2:$A$3001,0))&amp;"","NOT FOUND"))</f>
        <v/>
      </c>
      <c r="H2613" s="9" t="str">
        <f aca="false">IF($A2613="","",IF(COUNTIF('2. Schematic Parts'!$A$2:$A$3001,$A2613)=0,"NOT IN SCHEMATIC","OK"))</f>
        <v/>
      </c>
      <c r="I2613" s="9" t="str">
        <f aca="false">IF($A2613="","",IF($H2613="NOT IN SCHEMATIC","",IF(UPPER(TRIM($C2613))=UPPER(TRIM($E2613)),"OK","MISMATCH")))</f>
        <v/>
      </c>
      <c r="J2613" s="9" t="str">
        <f aca="false">IF($A2613="","",IF($H2613="NOT IN SCHEMATIC","",IF($F2613="","NO SCH DECAL",IF($D2613="","",IF(UPPER(TRIM($D2613))=UPPER(TRIM($F2613)),"OK","MISMATCH")))))</f>
        <v/>
      </c>
      <c r="K2613" s="16" t="str">
        <f aca="false">IF($A2613="","",SUMPRODUCT(--ISNUMBER(SEARCH(","&amp;TRIM($A2613)&amp;",",","&amp;SUBSTITUTE('1. Master BOM'!$D$2:$D$400," ","")&amp;","))))</f>
        <v/>
      </c>
      <c r="L2613" s="16" t="str">
        <f aca="false">IF($A2613="","",IF($K2613&lt;&gt;1,0,SUMPRODUCT(ISNUMBER(SEARCH(","&amp;TRIM($A2613)&amp;",",","&amp;SUBSTITUTE('1. Master BOM'!$D$2:$D$400," ","")&amp;","))*ROW('1. Master BOM'!$D$2:$D$400))))</f>
        <v/>
      </c>
      <c r="M2613" s="9" t="str">
        <f aca="false">IF($A2613="","",IF($K2613=0,"NOT IN BOM",IF($K2613&gt;1,"MULTIPLE BOM LINES","OK")))</f>
        <v/>
      </c>
      <c r="N2613" s="9" t="str">
        <f aca="false">IF($A2613="","",IF($L2613=0,"—",INDEX('1. Master BOM'!$A$1:$A$400,$L2613)))</f>
        <v/>
      </c>
      <c r="O2613" s="9" t="str">
        <f aca="false">IF($A2613="","",IF($L2613=0,"—",INDEX('1. Master BOM'!$B$1:$B$400,$L2613)))</f>
        <v/>
      </c>
      <c r="P2613" s="9" t="str">
        <f aca="false">IF($A2613="","",IF(OR($H2613="NOT IN SCHEMATIC",$O2613="—"),"",IF($G2613="","NO SCH PN",IF(UPPER(TRIM($G2613))=UPPER(TRIM($O2613)),"OK","MISMATCH"))))</f>
        <v/>
      </c>
      <c r="Q2613" s="9" t="str">
        <f aca="false">IF($A2613="","",IF($L2613=0,"—",INDEX('1. Master BOM'!$E$1:$E$400,$L2613)))</f>
        <v/>
      </c>
      <c r="R2613" s="9" t="str">
        <f aca="false">IF($A2613="","",IF($L2613=0,"—",IF(T(INDEX('1. Master BOM'!$F$1:$F$400,$L2613))="","(not set)",INDEX('1. Master BOM'!$F$1:$F$400,$L2613))))</f>
        <v/>
      </c>
      <c r="S2613" s="9" t="str">
        <f aca="false">IF($A2613="","",IF(OR($R2613="—",$R2613="(not set)",$D2613=""),"",IF(ISNUMBER(SEARCH(SUBSTITUTE(SUBSTITUTE(SUBSTITUTE($R2613,"-",""),"_","")," ",""),SUBSTITUTE(SUBSTITUTE(SUBSTITUTE($D2613,"-",""),"_","")," ",""))),"OK","CHECK")))</f>
        <v/>
      </c>
      <c r="T2613" s="9" t="str">
        <f aca="false">IF($A2613="","",IF(OR($H2613="NOT IN SCHEMATIC",$I2613="MISMATCH",$J2613="MISMATCH",$P2613="MISMATCH",$M2613&lt;&gt;"OK"),"REVIEW","OK"))</f>
        <v/>
      </c>
      <c r="U2613" s="14"/>
      <c r="V2613" s="14"/>
      <c r="W2613" s="17"/>
      <c r="X2613" s="14"/>
    </row>
    <row r="2614" customFormat="false" ht="15" hidden="false" customHeight="false" outlineLevel="0" collapsed="false">
      <c r="A2614" s="9" t="str">
        <f aca="false">IF('3. Layout Parts'!$A2614="","",TRIM('3. Layout Parts'!$A2614))</f>
        <v/>
      </c>
      <c r="B2614" s="9" t="str">
        <f aca="false">IF($A2614="","",'3. Layout Parts'!$D2614)</f>
        <v/>
      </c>
      <c r="C2614" s="9" t="str">
        <f aca="false">IF($A2614="","",'3. Layout Parts'!$B2614)</f>
        <v/>
      </c>
      <c r="D2614" s="9" t="str">
        <f aca="false">IF($A2614="","",'3. Layout Parts'!$C2614)</f>
        <v/>
      </c>
      <c r="E2614" s="9" t="str">
        <f aca="false">IF($A2614="","",IFERROR(INDEX('2. Schematic Parts'!$B$2:$B$3001,MATCH($A2614,'2. Schematic Parts'!$A$2:$A$3001,0)),"NOT FOUND"))</f>
        <v/>
      </c>
      <c r="F2614" s="9" t="str">
        <f aca="false">IF($A2614="","",IFERROR(INDEX('2. Schematic Parts'!$C$2:$C$3001,MATCH($A2614,'2. Schematic Parts'!$A$2:$A$3001,0))&amp;"","NOT FOUND"))</f>
        <v/>
      </c>
      <c r="G2614" s="9" t="str">
        <f aca="false">IF($A2614="","",IFERROR(INDEX('2. Schematic Parts'!$D$2:$D$3001,MATCH($A2614,'2. Schematic Parts'!$A$2:$A$3001,0))&amp;"","NOT FOUND"))</f>
        <v/>
      </c>
      <c r="H2614" s="9" t="str">
        <f aca="false">IF($A2614="","",IF(COUNTIF('2. Schematic Parts'!$A$2:$A$3001,$A2614)=0,"NOT IN SCHEMATIC","OK"))</f>
        <v/>
      </c>
      <c r="I2614" s="9" t="str">
        <f aca="false">IF($A2614="","",IF($H2614="NOT IN SCHEMATIC","",IF(UPPER(TRIM($C2614))=UPPER(TRIM($E2614)),"OK","MISMATCH")))</f>
        <v/>
      </c>
      <c r="J2614" s="9" t="str">
        <f aca="false">IF($A2614="","",IF($H2614="NOT IN SCHEMATIC","",IF($F2614="","NO SCH DECAL",IF($D2614="","",IF(UPPER(TRIM($D2614))=UPPER(TRIM($F2614)),"OK","MISMATCH")))))</f>
        <v/>
      </c>
      <c r="K2614" s="16" t="str">
        <f aca="false">IF($A2614="","",SUMPRODUCT(--ISNUMBER(SEARCH(","&amp;TRIM($A2614)&amp;",",","&amp;SUBSTITUTE('1. Master BOM'!$D$2:$D$400," ","")&amp;","))))</f>
        <v/>
      </c>
      <c r="L2614" s="16" t="str">
        <f aca="false">IF($A2614="","",IF($K2614&lt;&gt;1,0,SUMPRODUCT(ISNUMBER(SEARCH(","&amp;TRIM($A2614)&amp;",",","&amp;SUBSTITUTE('1. Master BOM'!$D$2:$D$400," ","")&amp;","))*ROW('1. Master BOM'!$D$2:$D$400))))</f>
        <v/>
      </c>
      <c r="M2614" s="9" t="str">
        <f aca="false">IF($A2614="","",IF($K2614=0,"NOT IN BOM",IF($K2614&gt;1,"MULTIPLE BOM LINES","OK")))</f>
        <v/>
      </c>
      <c r="N2614" s="9" t="str">
        <f aca="false">IF($A2614="","",IF($L2614=0,"—",INDEX('1. Master BOM'!$A$1:$A$400,$L2614)))</f>
        <v/>
      </c>
      <c r="O2614" s="9" t="str">
        <f aca="false">IF($A2614="","",IF($L2614=0,"—",INDEX('1. Master BOM'!$B$1:$B$400,$L2614)))</f>
        <v/>
      </c>
      <c r="P2614" s="9" t="str">
        <f aca="false">IF($A2614="","",IF(OR($H2614="NOT IN SCHEMATIC",$O2614="—"),"",IF($G2614="","NO SCH PN",IF(UPPER(TRIM($G2614))=UPPER(TRIM($O2614)),"OK","MISMATCH"))))</f>
        <v/>
      </c>
      <c r="Q2614" s="9" t="str">
        <f aca="false">IF($A2614="","",IF($L2614=0,"—",INDEX('1. Master BOM'!$E$1:$E$400,$L2614)))</f>
        <v/>
      </c>
      <c r="R2614" s="9" t="str">
        <f aca="false">IF($A2614="","",IF($L2614=0,"—",IF(T(INDEX('1. Master BOM'!$F$1:$F$400,$L2614))="","(not set)",INDEX('1. Master BOM'!$F$1:$F$400,$L2614))))</f>
        <v/>
      </c>
      <c r="S2614" s="9" t="str">
        <f aca="false">IF($A2614="","",IF(OR($R2614="—",$R2614="(not set)",$D2614=""),"",IF(ISNUMBER(SEARCH(SUBSTITUTE(SUBSTITUTE(SUBSTITUTE($R2614,"-",""),"_","")," ",""),SUBSTITUTE(SUBSTITUTE(SUBSTITUTE($D2614,"-",""),"_","")," ",""))),"OK","CHECK")))</f>
        <v/>
      </c>
      <c r="T2614" s="9" t="str">
        <f aca="false">IF($A2614="","",IF(OR($H2614="NOT IN SCHEMATIC",$I2614="MISMATCH",$J2614="MISMATCH",$P2614="MISMATCH",$M2614&lt;&gt;"OK"),"REVIEW","OK"))</f>
        <v/>
      </c>
      <c r="U2614" s="14"/>
      <c r="V2614" s="14"/>
      <c r="W2614" s="17"/>
      <c r="X2614" s="14"/>
    </row>
    <row r="2615" customFormat="false" ht="15" hidden="false" customHeight="false" outlineLevel="0" collapsed="false">
      <c r="A2615" s="9" t="str">
        <f aca="false">IF('3. Layout Parts'!$A2615="","",TRIM('3. Layout Parts'!$A2615))</f>
        <v/>
      </c>
      <c r="B2615" s="9" t="str">
        <f aca="false">IF($A2615="","",'3. Layout Parts'!$D2615)</f>
        <v/>
      </c>
      <c r="C2615" s="9" t="str">
        <f aca="false">IF($A2615="","",'3. Layout Parts'!$B2615)</f>
        <v/>
      </c>
      <c r="D2615" s="9" t="str">
        <f aca="false">IF($A2615="","",'3. Layout Parts'!$C2615)</f>
        <v/>
      </c>
      <c r="E2615" s="9" t="str">
        <f aca="false">IF($A2615="","",IFERROR(INDEX('2. Schematic Parts'!$B$2:$B$3001,MATCH($A2615,'2. Schematic Parts'!$A$2:$A$3001,0)),"NOT FOUND"))</f>
        <v/>
      </c>
      <c r="F2615" s="9" t="str">
        <f aca="false">IF($A2615="","",IFERROR(INDEX('2. Schematic Parts'!$C$2:$C$3001,MATCH($A2615,'2. Schematic Parts'!$A$2:$A$3001,0))&amp;"","NOT FOUND"))</f>
        <v/>
      </c>
      <c r="G2615" s="9" t="str">
        <f aca="false">IF($A2615="","",IFERROR(INDEX('2. Schematic Parts'!$D$2:$D$3001,MATCH($A2615,'2. Schematic Parts'!$A$2:$A$3001,0))&amp;"","NOT FOUND"))</f>
        <v/>
      </c>
      <c r="H2615" s="9" t="str">
        <f aca="false">IF($A2615="","",IF(COUNTIF('2. Schematic Parts'!$A$2:$A$3001,$A2615)=0,"NOT IN SCHEMATIC","OK"))</f>
        <v/>
      </c>
      <c r="I2615" s="9" t="str">
        <f aca="false">IF($A2615="","",IF($H2615="NOT IN SCHEMATIC","",IF(UPPER(TRIM($C2615))=UPPER(TRIM($E2615)),"OK","MISMATCH")))</f>
        <v/>
      </c>
      <c r="J2615" s="9" t="str">
        <f aca="false">IF($A2615="","",IF($H2615="NOT IN SCHEMATIC","",IF($F2615="","NO SCH DECAL",IF($D2615="","",IF(UPPER(TRIM($D2615))=UPPER(TRIM($F2615)),"OK","MISMATCH")))))</f>
        <v/>
      </c>
      <c r="K2615" s="16" t="str">
        <f aca="false">IF($A2615="","",SUMPRODUCT(--ISNUMBER(SEARCH(","&amp;TRIM($A2615)&amp;",",","&amp;SUBSTITUTE('1. Master BOM'!$D$2:$D$400," ","")&amp;","))))</f>
        <v/>
      </c>
      <c r="L2615" s="16" t="str">
        <f aca="false">IF($A2615="","",IF($K2615&lt;&gt;1,0,SUMPRODUCT(ISNUMBER(SEARCH(","&amp;TRIM($A2615)&amp;",",","&amp;SUBSTITUTE('1. Master BOM'!$D$2:$D$400," ","")&amp;","))*ROW('1. Master BOM'!$D$2:$D$400))))</f>
        <v/>
      </c>
      <c r="M2615" s="9" t="str">
        <f aca="false">IF($A2615="","",IF($K2615=0,"NOT IN BOM",IF($K2615&gt;1,"MULTIPLE BOM LINES","OK")))</f>
        <v/>
      </c>
      <c r="N2615" s="9" t="str">
        <f aca="false">IF($A2615="","",IF($L2615=0,"—",INDEX('1. Master BOM'!$A$1:$A$400,$L2615)))</f>
        <v/>
      </c>
      <c r="O2615" s="9" t="str">
        <f aca="false">IF($A2615="","",IF($L2615=0,"—",INDEX('1. Master BOM'!$B$1:$B$400,$L2615)))</f>
        <v/>
      </c>
      <c r="P2615" s="9" t="str">
        <f aca="false">IF($A2615="","",IF(OR($H2615="NOT IN SCHEMATIC",$O2615="—"),"",IF($G2615="","NO SCH PN",IF(UPPER(TRIM($G2615))=UPPER(TRIM($O2615)),"OK","MISMATCH"))))</f>
        <v/>
      </c>
      <c r="Q2615" s="9" t="str">
        <f aca="false">IF($A2615="","",IF($L2615=0,"—",INDEX('1. Master BOM'!$E$1:$E$400,$L2615)))</f>
        <v/>
      </c>
      <c r="R2615" s="9" t="str">
        <f aca="false">IF($A2615="","",IF($L2615=0,"—",IF(T(INDEX('1. Master BOM'!$F$1:$F$400,$L2615))="","(not set)",INDEX('1. Master BOM'!$F$1:$F$400,$L2615))))</f>
        <v/>
      </c>
      <c r="S2615" s="9" t="str">
        <f aca="false">IF($A2615="","",IF(OR($R2615="—",$R2615="(not set)",$D2615=""),"",IF(ISNUMBER(SEARCH(SUBSTITUTE(SUBSTITUTE(SUBSTITUTE($R2615,"-",""),"_","")," ",""),SUBSTITUTE(SUBSTITUTE(SUBSTITUTE($D2615,"-",""),"_","")," ",""))),"OK","CHECK")))</f>
        <v/>
      </c>
      <c r="T2615" s="9" t="str">
        <f aca="false">IF($A2615="","",IF(OR($H2615="NOT IN SCHEMATIC",$I2615="MISMATCH",$J2615="MISMATCH",$P2615="MISMATCH",$M2615&lt;&gt;"OK"),"REVIEW","OK"))</f>
        <v/>
      </c>
      <c r="U2615" s="14"/>
      <c r="V2615" s="14"/>
      <c r="W2615" s="17"/>
      <c r="X2615" s="14"/>
    </row>
    <row r="2616" customFormat="false" ht="15" hidden="false" customHeight="false" outlineLevel="0" collapsed="false">
      <c r="A2616" s="9" t="str">
        <f aca="false">IF('3. Layout Parts'!$A2616="","",TRIM('3. Layout Parts'!$A2616))</f>
        <v/>
      </c>
      <c r="B2616" s="9" t="str">
        <f aca="false">IF($A2616="","",'3. Layout Parts'!$D2616)</f>
        <v/>
      </c>
      <c r="C2616" s="9" t="str">
        <f aca="false">IF($A2616="","",'3. Layout Parts'!$B2616)</f>
        <v/>
      </c>
      <c r="D2616" s="9" t="str">
        <f aca="false">IF($A2616="","",'3. Layout Parts'!$C2616)</f>
        <v/>
      </c>
      <c r="E2616" s="9" t="str">
        <f aca="false">IF($A2616="","",IFERROR(INDEX('2. Schematic Parts'!$B$2:$B$3001,MATCH($A2616,'2. Schematic Parts'!$A$2:$A$3001,0)),"NOT FOUND"))</f>
        <v/>
      </c>
      <c r="F2616" s="9" t="str">
        <f aca="false">IF($A2616="","",IFERROR(INDEX('2. Schematic Parts'!$C$2:$C$3001,MATCH($A2616,'2. Schematic Parts'!$A$2:$A$3001,0))&amp;"","NOT FOUND"))</f>
        <v/>
      </c>
      <c r="G2616" s="9" t="str">
        <f aca="false">IF($A2616="","",IFERROR(INDEX('2. Schematic Parts'!$D$2:$D$3001,MATCH($A2616,'2. Schematic Parts'!$A$2:$A$3001,0))&amp;"","NOT FOUND"))</f>
        <v/>
      </c>
      <c r="H2616" s="9" t="str">
        <f aca="false">IF($A2616="","",IF(COUNTIF('2. Schematic Parts'!$A$2:$A$3001,$A2616)=0,"NOT IN SCHEMATIC","OK"))</f>
        <v/>
      </c>
      <c r="I2616" s="9" t="str">
        <f aca="false">IF($A2616="","",IF($H2616="NOT IN SCHEMATIC","",IF(UPPER(TRIM($C2616))=UPPER(TRIM($E2616)),"OK","MISMATCH")))</f>
        <v/>
      </c>
      <c r="J2616" s="9" t="str">
        <f aca="false">IF($A2616="","",IF($H2616="NOT IN SCHEMATIC","",IF($F2616="","NO SCH DECAL",IF($D2616="","",IF(UPPER(TRIM($D2616))=UPPER(TRIM($F2616)),"OK","MISMATCH")))))</f>
        <v/>
      </c>
      <c r="K2616" s="16" t="str">
        <f aca="false">IF($A2616="","",SUMPRODUCT(--ISNUMBER(SEARCH(","&amp;TRIM($A2616)&amp;",",","&amp;SUBSTITUTE('1. Master BOM'!$D$2:$D$400," ","")&amp;","))))</f>
        <v/>
      </c>
      <c r="L2616" s="16" t="str">
        <f aca="false">IF($A2616="","",IF($K2616&lt;&gt;1,0,SUMPRODUCT(ISNUMBER(SEARCH(","&amp;TRIM($A2616)&amp;",",","&amp;SUBSTITUTE('1. Master BOM'!$D$2:$D$400," ","")&amp;","))*ROW('1. Master BOM'!$D$2:$D$400))))</f>
        <v/>
      </c>
      <c r="M2616" s="9" t="str">
        <f aca="false">IF($A2616="","",IF($K2616=0,"NOT IN BOM",IF($K2616&gt;1,"MULTIPLE BOM LINES","OK")))</f>
        <v/>
      </c>
      <c r="N2616" s="9" t="str">
        <f aca="false">IF($A2616="","",IF($L2616=0,"—",INDEX('1. Master BOM'!$A$1:$A$400,$L2616)))</f>
        <v/>
      </c>
      <c r="O2616" s="9" t="str">
        <f aca="false">IF($A2616="","",IF($L2616=0,"—",INDEX('1. Master BOM'!$B$1:$B$400,$L2616)))</f>
        <v/>
      </c>
      <c r="P2616" s="9" t="str">
        <f aca="false">IF($A2616="","",IF(OR($H2616="NOT IN SCHEMATIC",$O2616="—"),"",IF($G2616="","NO SCH PN",IF(UPPER(TRIM($G2616))=UPPER(TRIM($O2616)),"OK","MISMATCH"))))</f>
        <v/>
      </c>
      <c r="Q2616" s="9" t="str">
        <f aca="false">IF($A2616="","",IF($L2616=0,"—",INDEX('1. Master BOM'!$E$1:$E$400,$L2616)))</f>
        <v/>
      </c>
      <c r="R2616" s="9" t="str">
        <f aca="false">IF($A2616="","",IF($L2616=0,"—",IF(T(INDEX('1. Master BOM'!$F$1:$F$400,$L2616))="","(not set)",INDEX('1. Master BOM'!$F$1:$F$400,$L2616))))</f>
        <v/>
      </c>
      <c r="S2616" s="9" t="str">
        <f aca="false">IF($A2616="","",IF(OR($R2616="—",$R2616="(not set)",$D2616=""),"",IF(ISNUMBER(SEARCH(SUBSTITUTE(SUBSTITUTE(SUBSTITUTE($R2616,"-",""),"_","")," ",""),SUBSTITUTE(SUBSTITUTE(SUBSTITUTE($D2616,"-",""),"_","")," ",""))),"OK","CHECK")))</f>
        <v/>
      </c>
      <c r="T2616" s="9" t="str">
        <f aca="false">IF($A2616="","",IF(OR($H2616="NOT IN SCHEMATIC",$I2616="MISMATCH",$J2616="MISMATCH",$P2616="MISMATCH",$M2616&lt;&gt;"OK"),"REVIEW","OK"))</f>
        <v/>
      </c>
      <c r="U2616" s="14"/>
      <c r="V2616" s="14"/>
      <c r="W2616" s="17"/>
      <c r="X2616" s="14"/>
    </row>
    <row r="2617" customFormat="false" ht="15" hidden="false" customHeight="false" outlineLevel="0" collapsed="false">
      <c r="A2617" s="9" t="str">
        <f aca="false">IF('3. Layout Parts'!$A2617="","",TRIM('3. Layout Parts'!$A2617))</f>
        <v/>
      </c>
      <c r="B2617" s="9" t="str">
        <f aca="false">IF($A2617="","",'3. Layout Parts'!$D2617)</f>
        <v/>
      </c>
      <c r="C2617" s="9" t="str">
        <f aca="false">IF($A2617="","",'3. Layout Parts'!$B2617)</f>
        <v/>
      </c>
      <c r="D2617" s="9" t="str">
        <f aca="false">IF($A2617="","",'3. Layout Parts'!$C2617)</f>
        <v/>
      </c>
      <c r="E2617" s="9" t="str">
        <f aca="false">IF($A2617="","",IFERROR(INDEX('2. Schematic Parts'!$B$2:$B$3001,MATCH($A2617,'2. Schematic Parts'!$A$2:$A$3001,0)),"NOT FOUND"))</f>
        <v/>
      </c>
      <c r="F2617" s="9" t="str">
        <f aca="false">IF($A2617="","",IFERROR(INDEX('2. Schematic Parts'!$C$2:$C$3001,MATCH($A2617,'2. Schematic Parts'!$A$2:$A$3001,0))&amp;"","NOT FOUND"))</f>
        <v/>
      </c>
      <c r="G2617" s="9" t="str">
        <f aca="false">IF($A2617="","",IFERROR(INDEX('2. Schematic Parts'!$D$2:$D$3001,MATCH($A2617,'2. Schematic Parts'!$A$2:$A$3001,0))&amp;"","NOT FOUND"))</f>
        <v/>
      </c>
      <c r="H2617" s="9" t="str">
        <f aca="false">IF($A2617="","",IF(COUNTIF('2. Schematic Parts'!$A$2:$A$3001,$A2617)=0,"NOT IN SCHEMATIC","OK"))</f>
        <v/>
      </c>
      <c r="I2617" s="9" t="str">
        <f aca="false">IF($A2617="","",IF($H2617="NOT IN SCHEMATIC","",IF(UPPER(TRIM($C2617))=UPPER(TRIM($E2617)),"OK","MISMATCH")))</f>
        <v/>
      </c>
      <c r="J2617" s="9" t="str">
        <f aca="false">IF($A2617="","",IF($H2617="NOT IN SCHEMATIC","",IF($F2617="","NO SCH DECAL",IF($D2617="","",IF(UPPER(TRIM($D2617))=UPPER(TRIM($F2617)),"OK","MISMATCH")))))</f>
        <v/>
      </c>
      <c r="K2617" s="16" t="str">
        <f aca="false">IF($A2617="","",SUMPRODUCT(--ISNUMBER(SEARCH(","&amp;TRIM($A2617)&amp;",",","&amp;SUBSTITUTE('1. Master BOM'!$D$2:$D$400," ","")&amp;","))))</f>
        <v/>
      </c>
      <c r="L2617" s="16" t="str">
        <f aca="false">IF($A2617="","",IF($K2617&lt;&gt;1,0,SUMPRODUCT(ISNUMBER(SEARCH(","&amp;TRIM($A2617)&amp;",",","&amp;SUBSTITUTE('1. Master BOM'!$D$2:$D$400," ","")&amp;","))*ROW('1. Master BOM'!$D$2:$D$400))))</f>
        <v/>
      </c>
      <c r="M2617" s="9" t="str">
        <f aca="false">IF($A2617="","",IF($K2617=0,"NOT IN BOM",IF($K2617&gt;1,"MULTIPLE BOM LINES","OK")))</f>
        <v/>
      </c>
      <c r="N2617" s="9" t="str">
        <f aca="false">IF($A2617="","",IF($L2617=0,"—",INDEX('1. Master BOM'!$A$1:$A$400,$L2617)))</f>
        <v/>
      </c>
      <c r="O2617" s="9" t="str">
        <f aca="false">IF($A2617="","",IF($L2617=0,"—",INDEX('1. Master BOM'!$B$1:$B$400,$L2617)))</f>
        <v/>
      </c>
      <c r="P2617" s="9" t="str">
        <f aca="false">IF($A2617="","",IF(OR($H2617="NOT IN SCHEMATIC",$O2617="—"),"",IF($G2617="","NO SCH PN",IF(UPPER(TRIM($G2617))=UPPER(TRIM($O2617)),"OK","MISMATCH"))))</f>
        <v/>
      </c>
      <c r="Q2617" s="9" t="str">
        <f aca="false">IF($A2617="","",IF($L2617=0,"—",INDEX('1. Master BOM'!$E$1:$E$400,$L2617)))</f>
        <v/>
      </c>
      <c r="R2617" s="9" t="str">
        <f aca="false">IF($A2617="","",IF($L2617=0,"—",IF(T(INDEX('1. Master BOM'!$F$1:$F$400,$L2617))="","(not set)",INDEX('1. Master BOM'!$F$1:$F$400,$L2617))))</f>
        <v/>
      </c>
      <c r="S2617" s="9" t="str">
        <f aca="false">IF($A2617="","",IF(OR($R2617="—",$R2617="(not set)",$D2617=""),"",IF(ISNUMBER(SEARCH(SUBSTITUTE(SUBSTITUTE(SUBSTITUTE($R2617,"-",""),"_","")," ",""),SUBSTITUTE(SUBSTITUTE(SUBSTITUTE($D2617,"-",""),"_","")," ",""))),"OK","CHECK")))</f>
        <v/>
      </c>
      <c r="T2617" s="9" t="str">
        <f aca="false">IF($A2617="","",IF(OR($H2617="NOT IN SCHEMATIC",$I2617="MISMATCH",$J2617="MISMATCH",$P2617="MISMATCH",$M2617&lt;&gt;"OK"),"REVIEW","OK"))</f>
        <v/>
      </c>
      <c r="U2617" s="14"/>
      <c r="V2617" s="14"/>
      <c r="W2617" s="17"/>
      <c r="X2617" s="14"/>
    </row>
    <row r="2618" customFormat="false" ht="15" hidden="false" customHeight="false" outlineLevel="0" collapsed="false">
      <c r="A2618" s="9" t="str">
        <f aca="false">IF('3. Layout Parts'!$A2618="","",TRIM('3. Layout Parts'!$A2618))</f>
        <v/>
      </c>
      <c r="B2618" s="9" t="str">
        <f aca="false">IF($A2618="","",'3. Layout Parts'!$D2618)</f>
        <v/>
      </c>
      <c r="C2618" s="9" t="str">
        <f aca="false">IF($A2618="","",'3. Layout Parts'!$B2618)</f>
        <v/>
      </c>
      <c r="D2618" s="9" t="str">
        <f aca="false">IF($A2618="","",'3. Layout Parts'!$C2618)</f>
        <v/>
      </c>
      <c r="E2618" s="9" t="str">
        <f aca="false">IF($A2618="","",IFERROR(INDEX('2. Schematic Parts'!$B$2:$B$3001,MATCH($A2618,'2. Schematic Parts'!$A$2:$A$3001,0)),"NOT FOUND"))</f>
        <v/>
      </c>
      <c r="F2618" s="9" t="str">
        <f aca="false">IF($A2618="","",IFERROR(INDEX('2. Schematic Parts'!$C$2:$C$3001,MATCH($A2618,'2. Schematic Parts'!$A$2:$A$3001,0))&amp;"","NOT FOUND"))</f>
        <v/>
      </c>
      <c r="G2618" s="9" t="str">
        <f aca="false">IF($A2618="","",IFERROR(INDEX('2. Schematic Parts'!$D$2:$D$3001,MATCH($A2618,'2. Schematic Parts'!$A$2:$A$3001,0))&amp;"","NOT FOUND"))</f>
        <v/>
      </c>
      <c r="H2618" s="9" t="str">
        <f aca="false">IF($A2618="","",IF(COUNTIF('2. Schematic Parts'!$A$2:$A$3001,$A2618)=0,"NOT IN SCHEMATIC","OK"))</f>
        <v/>
      </c>
      <c r="I2618" s="9" t="str">
        <f aca="false">IF($A2618="","",IF($H2618="NOT IN SCHEMATIC","",IF(UPPER(TRIM($C2618))=UPPER(TRIM($E2618)),"OK","MISMATCH")))</f>
        <v/>
      </c>
      <c r="J2618" s="9" t="str">
        <f aca="false">IF($A2618="","",IF($H2618="NOT IN SCHEMATIC","",IF($F2618="","NO SCH DECAL",IF($D2618="","",IF(UPPER(TRIM($D2618))=UPPER(TRIM($F2618)),"OK","MISMATCH")))))</f>
        <v/>
      </c>
      <c r="K2618" s="16" t="str">
        <f aca="false">IF($A2618="","",SUMPRODUCT(--ISNUMBER(SEARCH(","&amp;TRIM($A2618)&amp;",",","&amp;SUBSTITUTE('1. Master BOM'!$D$2:$D$400," ","")&amp;","))))</f>
        <v/>
      </c>
      <c r="L2618" s="16" t="str">
        <f aca="false">IF($A2618="","",IF($K2618&lt;&gt;1,0,SUMPRODUCT(ISNUMBER(SEARCH(","&amp;TRIM($A2618)&amp;",",","&amp;SUBSTITUTE('1. Master BOM'!$D$2:$D$400," ","")&amp;","))*ROW('1. Master BOM'!$D$2:$D$400))))</f>
        <v/>
      </c>
      <c r="M2618" s="9" t="str">
        <f aca="false">IF($A2618="","",IF($K2618=0,"NOT IN BOM",IF($K2618&gt;1,"MULTIPLE BOM LINES","OK")))</f>
        <v/>
      </c>
      <c r="N2618" s="9" t="str">
        <f aca="false">IF($A2618="","",IF($L2618=0,"—",INDEX('1. Master BOM'!$A$1:$A$400,$L2618)))</f>
        <v/>
      </c>
      <c r="O2618" s="9" t="str">
        <f aca="false">IF($A2618="","",IF($L2618=0,"—",INDEX('1. Master BOM'!$B$1:$B$400,$L2618)))</f>
        <v/>
      </c>
      <c r="P2618" s="9" t="str">
        <f aca="false">IF($A2618="","",IF(OR($H2618="NOT IN SCHEMATIC",$O2618="—"),"",IF($G2618="","NO SCH PN",IF(UPPER(TRIM($G2618))=UPPER(TRIM($O2618)),"OK","MISMATCH"))))</f>
        <v/>
      </c>
      <c r="Q2618" s="9" t="str">
        <f aca="false">IF($A2618="","",IF($L2618=0,"—",INDEX('1. Master BOM'!$E$1:$E$400,$L2618)))</f>
        <v/>
      </c>
      <c r="R2618" s="9" t="str">
        <f aca="false">IF($A2618="","",IF($L2618=0,"—",IF(T(INDEX('1. Master BOM'!$F$1:$F$400,$L2618))="","(not set)",INDEX('1. Master BOM'!$F$1:$F$400,$L2618))))</f>
        <v/>
      </c>
      <c r="S2618" s="9" t="str">
        <f aca="false">IF($A2618="","",IF(OR($R2618="—",$R2618="(not set)",$D2618=""),"",IF(ISNUMBER(SEARCH(SUBSTITUTE(SUBSTITUTE(SUBSTITUTE($R2618,"-",""),"_","")," ",""),SUBSTITUTE(SUBSTITUTE(SUBSTITUTE($D2618,"-",""),"_","")," ",""))),"OK","CHECK")))</f>
        <v/>
      </c>
      <c r="T2618" s="9" t="str">
        <f aca="false">IF($A2618="","",IF(OR($H2618="NOT IN SCHEMATIC",$I2618="MISMATCH",$J2618="MISMATCH",$P2618="MISMATCH",$M2618&lt;&gt;"OK"),"REVIEW","OK"))</f>
        <v/>
      </c>
      <c r="U2618" s="14"/>
      <c r="V2618" s="14"/>
      <c r="W2618" s="17"/>
      <c r="X2618" s="14"/>
    </row>
    <row r="2619" customFormat="false" ht="15" hidden="false" customHeight="false" outlineLevel="0" collapsed="false">
      <c r="A2619" s="9" t="str">
        <f aca="false">IF('3. Layout Parts'!$A2619="","",TRIM('3. Layout Parts'!$A2619))</f>
        <v/>
      </c>
      <c r="B2619" s="9" t="str">
        <f aca="false">IF($A2619="","",'3. Layout Parts'!$D2619)</f>
        <v/>
      </c>
      <c r="C2619" s="9" t="str">
        <f aca="false">IF($A2619="","",'3. Layout Parts'!$B2619)</f>
        <v/>
      </c>
      <c r="D2619" s="9" t="str">
        <f aca="false">IF($A2619="","",'3. Layout Parts'!$C2619)</f>
        <v/>
      </c>
      <c r="E2619" s="9" t="str">
        <f aca="false">IF($A2619="","",IFERROR(INDEX('2. Schematic Parts'!$B$2:$B$3001,MATCH($A2619,'2. Schematic Parts'!$A$2:$A$3001,0)),"NOT FOUND"))</f>
        <v/>
      </c>
      <c r="F2619" s="9" t="str">
        <f aca="false">IF($A2619="","",IFERROR(INDEX('2. Schematic Parts'!$C$2:$C$3001,MATCH($A2619,'2. Schematic Parts'!$A$2:$A$3001,0))&amp;"","NOT FOUND"))</f>
        <v/>
      </c>
      <c r="G2619" s="9" t="str">
        <f aca="false">IF($A2619="","",IFERROR(INDEX('2. Schematic Parts'!$D$2:$D$3001,MATCH($A2619,'2. Schematic Parts'!$A$2:$A$3001,0))&amp;"","NOT FOUND"))</f>
        <v/>
      </c>
      <c r="H2619" s="9" t="str">
        <f aca="false">IF($A2619="","",IF(COUNTIF('2. Schematic Parts'!$A$2:$A$3001,$A2619)=0,"NOT IN SCHEMATIC","OK"))</f>
        <v/>
      </c>
      <c r="I2619" s="9" t="str">
        <f aca="false">IF($A2619="","",IF($H2619="NOT IN SCHEMATIC","",IF(UPPER(TRIM($C2619))=UPPER(TRIM($E2619)),"OK","MISMATCH")))</f>
        <v/>
      </c>
      <c r="J2619" s="9" t="str">
        <f aca="false">IF($A2619="","",IF($H2619="NOT IN SCHEMATIC","",IF($F2619="","NO SCH DECAL",IF($D2619="","",IF(UPPER(TRIM($D2619))=UPPER(TRIM($F2619)),"OK","MISMATCH")))))</f>
        <v/>
      </c>
      <c r="K2619" s="16" t="str">
        <f aca="false">IF($A2619="","",SUMPRODUCT(--ISNUMBER(SEARCH(","&amp;TRIM($A2619)&amp;",",","&amp;SUBSTITUTE('1. Master BOM'!$D$2:$D$400," ","")&amp;","))))</f>
        <v/>
      </c>
      <c r="L2619" s="16" t="str">
        <f aca="false">IF($A2619="","",IF($K2619&lt;&gt;1,0,SUMPRODUCT(ISNUMBER(SEARCH(","&amp;TRIM($A2619)&amp;",",","&amp;SUBSTITUTE('1. Master BOM'!$D$2:$D$400," ","")&amp;","))*ROW('1. Master BOM'!$D$2:$D$400))))</f>
        <v/>
      </c>
      <c r="M2619" s="9" t="str">
        <f aca="false">IF($A2619="","",IF($K2619=0,"NOT IN BOM",IF($K2619&gt;1,"MULTIPLE BOM LINES","OK")))</f>
        <v/>
      </c>
      <c r="N2619" s="9" t="str">
        <f aca="false">IF($A2619="","",IF($L2619=0,"—",INDEX('1. Master BOM'!$A$1:$A$400,$L2619)))</f>
        <v/>
      </c>
      <c r="O2619" s="9" t="str">
        <f aca="false">IF($A2619="","",IF($L2619=0,"—",INDEX('1. Master BOM'!$B$1:$B$400,$L2619)))</f>
        <v/>
      </c>
      <c r="P2619" s="9" t="str">
        <f aca="false">IF($A2619="","",IF(OR($H2619="NOT IN SCHEMATIC",$O2619="—"),"",IF($G2619="","NO SCH PN",IF(UPPER(TRIM($G2619))=UPPER(TRIM($O2619)),"OK","MISMATCH"))))</f>
        <v/>
      </c>
      <c r="Q2619" s="9" t="str">
        <f aca="false">IF($A2619="","",IF($L2619=0,"—",INDEX('1. Master BOM'!$E$1:$E$400,$L2619)))</f>
        <v/>
      </c>
      <c r="R2619" s="9" t="str">
        <f aca="false">IF($A2619="","",IF($L2619=0,"—",IF(T(INDEX('1. Master BOM'!$F$1:$F$400,$L2619))="","(not set)",INDEX('1. Master BOM'!$F$1:$F$400,$L2619))))</f>
        <v/>
      </c>
      <c r="S2619" s="9" t="str">
        <f aca="false">IF($A2619="","",IF(OR($R2619="—",$R2619="(not set)",$D2619=""),"",IF(ISNUMBER(SEARCH(SUBSTITUTE(SUBSTITUTE(SUBSTITUTE($R2619,"-",""),"_","")," ",""),SUBSTITUTE(SUBSTITUTE(SUBSTITUTE($D2619,"-",""),"_","")," ",""))),"OK","CHECK")))</f>
        <v/>
      </c>
      <c r="T2619" s="9" t="str">
        <f aca="false">IF($A2619="","",IF(OR($H2619="NOT IN SCHEMATIC",$I2619="MISMATCH",$J2619="MISMATCH",$P2619="MISMATCH",$M2619&lt;&gt;"OK"),"REVIEW","OK"))</f>
        <v/>
      </c>
      <c r="U2619" s="14"/>
      <c r="V2619" s="14"/>
      <c r="W2619" s="17"/>
      <c r="X2619" s="14"/>
    </row>
    <row r="2620" customFormat="false" ht="15" hidden="false" customHeight="false" outlineLevel="0" collapsed="false">
      <c r="A2620" s="9" t="str">
        <f aca="false">IF('3. Layout Parts'!$A2620="","",TRIM('3. Layout Parts'!$A2620))</f>
        <v/>
      </c>
      <c r="B2620" s="9" t="str">
        <f aca="false">IF($A2620="","",'3. Layout Parts'!$D2620)</f>
        <v/>
      </c>
      <c r="C2620" s="9" t="str">
        <f aca="false">IF($A2620="","",'3. Layout Parts'!$B2620)</f>
        <v/>
      </c>
      <c r="D2620" s="9" t="str">
        <f aca="false">IF($A2620="","",'3. Layout Parts'!$C2620)</f>
        <v/>
      </c>
      <c r="E2620" s="9" t="str">
        <f aca="false">IF($A2620="","",IFERROR(INDEX('2. Schematic Parts'!$B$2:$B$3001,MATCH($A2620,'2. Schematic Parts'!$A$2:$A$3001,0)),"NOT FOUND"))</f>
        <v/>
      </c>
      <c r="F2620" s="9" t="str">
        <f aca="false">IF($A2620="","",IFERROR(INDEX('2. Schematic Parts'!$C$2:$C$3001,MATCH($A2620,'2. Schematic Parts'!$A$2:$A$3001,0))&amp;"","NOT FOUND"))</f>
        <v/>
      </c>
      <c r="G2620" s="9" t="str">
        <f aca="false">IF($A2620="","",IFERROR(INDEX('2. Schematic Parts'!$D$2:$D$3001,MATCH($A2620,'2. Schematic Parts'!$A$2:$A$3001,0))&amp;"","NOT FOUND"))</f>
        <v/>
      </c>
      <c r="H2620" s="9" t="str">
        <f aca="false">IF($A2620="","",IF(COUNTIF('2. Schematic Parts'!$A$2:$A$3001,$A2620)=0,"NOT IN SCHEMATIC","OK"))</f>
        <v/>
      </c>
      <c r="I2620" s="9" t="str">
        <f aca="false">IF($A2620="","",IF($H2620="NOT IN SCHEMATIC","",IF(UPPER(TRIM($C2620))=UPPER(TRIM($E2620)),"OK","MISMATCH")))</f>
        <v/>
      </c>
      <c r="J2620" s="9" t="str">
        <f aca="false">IF($A2620="","",IF($H2620="NOT IN SCHEMATIC","",IF($F2620="","NO SCH DECAL",IF($D2620="","",IF(UPPER(TRIM($D2620))=UPPER(TRIM($F2620)),"OK","MISMATCH")))))</f>
        <v/>
      </c>
      <c r="K2620" s="16" t="str">
        <f aca="false">IF($A2620="","",SUMPRODUCT(--ISNUMBER(SEARCH(","&amp;TRIM($A2620)&amp;",",","&amp;SUBSTITUTE('1. Master BOM'!$D$2:$D$400," ","")&amp;","))))</f>
        <v/>
      </c>
      <c r="L2620" s="16" t="str">
        <f aca="false">IF($A2620="","",IF($K2620&lt;&gt;1,0,SUMPRODUCT(ISNUMBER(SEARCH(","&amp;TRIM($A2620)&amp;",",","&amp;SUBSTITUTE('1. Master BOM'!$D$2:$D$400," ","")&amp;","))*ROW('1. Master BOM'!$D$2:$D$400))))</f>
        <v/>
      </c>
      <c r="M2620" s="9" t="str">
        <f aca="false">IF($A2620="","",IF($K2620=0,"NOT IN BOM",IF($K2620&gt;1,"MULTIPLE BOM LINES","OK")))</f>
        <v/>
      </c>
      <c r="N2620" s="9" t="str">
        <f aca="false">IF($A2620="","",IF($L2620=0,"—",INDEX('1. Master BOM'!$A$1:$A$400,$L2620)))</f>
        <v/>
      </c>
      <c r="O2620" s="9" t="str">
        <f aca="false">IF($A2620="","",IF($L2620=0,"—",INDEX('1. Master BOM'!$B$1:$B$400,$L2620)))</f>
        <v/>
      </c>
      <c r="P2620" s="9" t="str">
        <f aca="false">IF($A2620="","",IF(OR($H2620="NOT IN SCHEMATIC",$O2620="—"),"",IF($G2620="","NO SCH PN",IF(UPPER(TRIM($G2620))=UPPER(TRIM($O2620)),"OK","MISMATCH"))))</f>
        <v/>
      </c>
      <c r="Q2620" s="9" t="str">
        <f aca="false">IF($A2620="","",IF($L2620=0,"—",INDEX('1. Master BOM'!$E$1:$E$400,$L2620)))</f>
        <v/>
      </c>
      <c r="R2620" s="9" t="str">
        <f aca="false">IF($A2620="","",IF($L2620=0,"—",IF(T(INDEX('1. Master BOM'!$F$1:$F$400,$L2620))="","(not set)",INDEX('1. Master BOM'!$F$1:$F$400,$L2620))))</f>
        <v/>
      </c>
      <c r="S2620" s="9" t="str">
        <f aca="false">IF($A2620="","",IF(OR($R2620="—",$R2620="(not set)",$D2620=""),"",IF(ISNUMBER(SEARCH(SUBSTITUTE(SUBSTITUTE(SUBSTITUTE($R2620,"-",""),"_","")," ",""),SUBSTITUTE(SUBSTITUTE(SUBSTITUTE($D2620,"-",""),"_","")," ",""))),"OK","CHECK")))</f>
        <v/>
      </c>
      <c r="T2620" s="9" t="str">
        <f aca="false">IF($A2620="","",IF(OR($H2620="NOT IN SCHEMATIC",$I2620="MISMATCH",$J2620="MISMATCH",$P2620="MISMATCH",$M2620&lt;&gt;"OK"),"REVIEW","OK"))</f>
        <v/>
      </c>
      <c r="U2620" s="14"/>
      <c r="V2620" s="14"/>
      <c r="W2620" s="17"/>
      <c r="X2620" s="14"/>
    </row>
    <row r="2621" customFormat="false" ht="15" hidden="false" customHeight="false" outlineLevel="0" collapsed="false">
      <c r="A2621" s="9" t="str">
        <f aca="false">IF('3. Layout Parts'!$A2621="","",TRIM('3. Layout Parts'!$A2621))</f>
        <v/>
      </c>
      <c r="B2621" s="9" t="str">
        <f aca="false">IF($A2621="","",'3. Layout Parts'!$D2621)</f>
        <v/>
      </c>
      <c r="C2621" s="9" t="str">
        <f aca="false">IF($A2621="","",'3. Layout Parts'!$B2621)</f>
        <v/>
      </c>
      <c r="D2621" s="9" t="str">
        <f aca="false">IF($A2621="","",'3. Layout Parts'!$C2621)</f>
        <v/>
      </c>
      <c r="E2621" s="9" t="str">
        <f aca="false">IF($A2621="","",IFERROR(INDEX('2. Schematic Parts'!$B$2:$B$3001,MATCH($A2621,'2. Schematic Parts'!$A$2:$A$3001,0)),"NOT FOUND"))</f>
        <v/>
      </c>
      <c r="F2621" s="9" t="str">
        <f aca="false">IF($A2621="","",IFERROR(INDEX('2. Schematic Parts'!$C$2:$C$3001,MATCH($A2621,'2. Schematic Parts'!$A$2:$A$3001,0))&amp;"","NOT FOUND"))</f>
        <v/>
      </c>
      <c r="G2621" s="9" t="str">
        <f aca="false">IF($A2621="","",IFERROR(INDEX('2. Schematic Parts'!$D$2:$D$3001,MATCH($A2621,'2. Schematic Parts'!$A$2:$A$3001,0))&amp;"","NOT FOUND"))</f>
        <v/>
      </c>
      <c r="H2621" s="9" t="str">
        <f aca="false">IF($A2621="","",IF(COUNTIF('2. Schematic Parts'!$A$2:$A$3001,$A2621)=0,"NOT IN SCHEMATIC","OK"))</f>
        <v/>
      </c>
      <c r="I2621" s="9" t="str">
        <f aca="false">IF($A2621="","",IF($H2621="NOT IN SCHEMATIC","",IF(UPPER(TRIM($C2621))=UPPER(TRIM($E2621)),"OK","MISMATCH")))</f>
        <v/>
      </c>
      <c r="J2621" s="9" t="str">
        <f aca="false">IF($A2621="","",IF($H2621="NOT IN SCHEMATIC","",IF($F2621="","NO SCH DECAL",IF($D2621="","",IF(UPPER(TRIM($D2621))=UPPER(TRIM($F2621)),"OK","MISMATCH")))))</f>
        <v/>
      </c>
      <c r="K2621" s="16" t="str">
        <f aca="false">IF($A2621="","",SUMPRODUCT(--ISNUMBER(SEARCH(","&amp;TRIM($A2621)&amp;",",","&amp;SUBSTITUTE('1. Master BOM'!$D$2:$D$400," ","")&amp;","))))</f>
        <v/>
      </c>
      <c r="L2621" s="16" t="str">
        <f aca="false">IF($A2621="","",IF($K2621&lt;&gt;1,0,SUMPRODUCT(ISNUMBER(SEARCH(","&amp;TRIM($A2621)&amp;",",","&amp;SUBSTITUTE('1. Master BOM'!$D$2:$D$400," ","")&amp;","))*ROW('1. Master BOM'!$D$2:$D$400))))</f>
        <v/>
      </c>
      <c r="M2621" s="9" t="str">
        <f aca="false">IF($A2621="","",IF($K2621=0,"NOT IN BOM",IF($K2621&gt;1,"MULTIPLE BOM LINES","OK")))</f>
        <v/>
      </c>
      <c r="N2621" s="9" t="str">
        <f aca="false">IF($A2621="","",IF($L2621=0,"—",INDEX('1. Master BOM'!$A$1:$A$400,$L2621)))</f>
        <v/>
      </c>
      <c r="O2621" s="9" t="str">
        <f aca="false">IF($A2621="","",IF($L2621=0,"—",INDEX('1. Master BOM'!$B$1:$B$400,$L2621)))</f>
        <v/>
      </c>
      <c r="P2621" s="9" t="str">
        <f aca="false">IF($A2621="","",IF(OR($H2621="NOT IN SCHEMATIC",$O2621="—"),"",IF($G2621="","NO SCH PN",IF(UPPER(TRIM($G2621))=UPPER(TRIM($O2621)),"OK","MISMATCH"))))</f>
        <v/>
      </c>
      <c r="Q2621" s="9" t="str">
        <f aca="false">IF($A2621="","",IF($L2621=0,"—",INDEX('1. Master BOM'!$E$1:$E$400,$L2621)))</f>
        <v/>
      </c>
      <c r="R2621" s="9" t="str">
        <f aca="false">IF($A2621="","",IF($L2621=0,"—",IF(T(INDEX('1. Master BOM'!$F$1:$F$400,$L2621))="","(not set)",INDEX('1. Master BOM'!$F$1:$F$400,$L2621))))</f>
        <v/>
      </c>
      <c r="S2621" s="9" t="str">
        <f aca="false">IF($A2621="","",IF(OR($R2621="—",$R2621="(not set)",$D2621=""),"",IF(ISNUMBER(SEARCH(SUBSTITUTE(SUBSTITUTE(SUBSTITUTE($R2621,"-",""),"_","")," ",""),SUBSTITUTE(SUBSTITUTE(SUBSTITUTE($D2621,"-",""),"_","")," ",""))),"OK","CHECK")))</f>
        <v/>
      </c>
      <c r="T2621" s="9" t="str">
        <f aca="false">IF($A2621="","",IF(OR($H2621="NOT IN SCHEMATIC",$I2621="MISMATCH",$J2621="MISMATCH",$P2621="MISMATCH",$M2621&lt;&gt;"OK"),"REVIEW","OK"))</f>
        <v/>
      </c>
      <c r="U2621" s="14"/>
      <c r="V2621" s="14"/>
      <c r="W2621" s="17"/>
      <c r="X2621" s="14"/>
    </row>
    <row r="2622" customFormat="false" ht="15" hidden="false" customHeight="false" outlineLevel="0" collapsed="false">
      <c r="A2622" s="9" t="str">
        <f aca="false">IF('3. Layout Parts'!$A2622="","",TRIM('3. Layout Parts'!$A2622))</f>
        <v/>
      </c>
      <c r="B2622" s="9" t="str">
        <f aca="false">IF($A2622="","",'3. Layout Parts'!$D2622)</f>
        <v/>
      </c>
      <c r="C2622" s="9" t="str">
        <f aca="false">IF($A2622="","",'3. Layout Parts'!$B2622)</f>
        <v/>
      </c>
      <c r="D2622" s="9" t="str">
        <f aca="false">IF($A2622="","",'3. Layout Parts'!$C2622)</f>
        <v/>
      </c>
      <c r="E2622" s="9" t="str">
        <f aca="false">IF($A2622="","",IFERROR(INDEX('2. Schematic Parts'!$B$2:$B$3001,MATCH($A2622,'2. Schematic Parts'!$A$2:$A$3001,0)),"NOT FOUND"))</f>
        <v/>
      </c>
      <c r="F2622" s="9" t="str">
        <f aca="false">IF($A2622="","",IFERROR(INDEX('2. Schematic Parts'!$C$2:$C$3001,MATCH($A2622,'2. Schematic Parts'!$A$2:$A$3001,0))&amp;"","NOT FOUND"))</f>
        <v/>
      </c>
      <c r="G2622" s="9" t="str">
        <f aca="false">IF($A2622="","",IFERROR(INDEX('2. Schematic Parts'!$D$2:$D$3001,MATCH($A2622,'2. Schematic Parts'!$A$2:$A$3001,0))&amp;"","NOT FOUND"))</f>
        <v/>
      </c>
      <c r="H2622" s="9" t="str">
        <f aca="false">IF($A2622="","",IF(COUNTIF('2. Schematic Parts'!$A$2:$A$3001,$A2622)=0,"NOT IN SCHEMATIC","OK"))</f>
        <v/>
      </c>
      <c r="I2622" s="9" t="str">
        <f aca="false">IF($A2622="","",IF($H2622="NOT IN SCHEMATIC","",IF(UPPER(TRIM($C2622))=UPPER(TRIM($E2622)),"OK","MISMATCH")))</f>
        <v/>
      </c>
      <c r="J2622" s="9" t="str">
        <f aca="false">IF($A2622="","",IF($H2622="NOT IN SCHEMATIC","",IF($F2622="","NO SCH DECAL",IF($D2622="","",IF(UPPER(TRIM($D2622))=UPPER(TRIM($F2622)),"OK","MISMATCH")))))</f>
        <v/>
      </c>
      <c r="K2622" s="16" t="str">
        <f aca="false">IF($A2622="","",SUMPRODUCT(--ISNUMBER(SEARCH(","&amp;TRIM($A2622)&amp;",",","&amp;SUBSTITUTE('1. Master BOM'!$D$2:$D$400," ","")&amp;","))))</f>
        <v/>
      </c>
      <c r="L2622" s="16" t="str">
        <f aca="false">IF($A2622="","",IF($K2622&lt;&gt;1,0,SUMPRODUCT(ISNUMBER(SEARCH(","&amp;TRIM($A2622)&amp;",",","&amp;SUBSTITUTE('1. Master BOM'!$D$2:$D$400," ","")&amp;","))*ROW('1. Master BOM'!$D$2:$D$400))))</f>
        <v/>
      </c>
      <c r="M2622" s="9" t="str">
        <f aca="false">IF($A2622="","",IF($K2622=0,"NOT IN BOM",IF($K2622&gt;1,"MULTIPLE BOM LINES","OK")))</f>
        <v/>
      </c>
      <c r="N2622" s="9" t="str">
        <f aca="false">IF($A2622="","",IF($L2622=0,"—",INDEX('1. Master BOM'!$A$1:$A$400,$L2622)))</f>
        <v/>
      </c>
      <c r="O2622" s="9" t="str">
        <f aca="false">IF($A2622="","",IF($L2622=0,"—",INDEX('1. Master BOM'!$B$1:$B$400,$L2622)))</f>
        <v/>
      </c>
      <c r="P2622" s="9" t="str">
        <f aca="false">IF($A2622="","",IF(OR($H2622="NOT IN SCHEMATIC",$O2622="—"),"",IF($G2622="","NO SCH PN",IF(UPPER(TRIM($G2622))=UPPER(TRIM($O2622)),"OK","MISMATCH"))))</f>
        <v/>
      </c>
      <c r="Q2622" s="9" t="str">
        <f aca="false">IF($A2622="","",IF($L2622=0,"—",INDEX('1. Master BOM'!$E$1:$E$400,$L2622)))</f>
        <v/>
      </c>
      <c r="R2622" s="9" t="str">
        <f aca="false">IF($A2622="","",IF($L2622=0,"—",IF(T(INDEX('1. Master BOM'!$F$1:$F$400,$L2622))="","(not set)",INDEX('1. Master BOM'!$F$1:$F$400,$L2622))))</f>
        <v/>
      </c>
      <c r="S2622" s="9" t="str">
        <f aca="false">IF($A2622="","",IF(OR($R2622="—",$R2622="(not set)",$D2622=""),"",IF(ISNUMBER(SEARCH(SUBSTITUTE(SUBSTITUTE(SUBSTITUTE($R2622,"-",""),"_","")," ",""),SUBSTITUTE(SUBSTITUTE(SUBSTITUTE($D2622,"-",""),"_","")," ",""))),"OK","CHECK")))</f>
        <v/>
      </c>
      <c r="T2622" s="9" t="str">
        <f aca="false">IF($A2622="","",IF(OR($H2622="NOT IN SCHEMATIC",$I2622="MISMATCH",$J2622="MISMATCH",$P2622="MISMATCH",$M2622&lt;&gt;"OK"),"REVIEW","OK"))</f>
        <v/>
      </c>
      <c r="U2622" s="14"/>
      <c r="V2622" s="14"/>
      <c r="W2622" s="17"/>
      <c r="X2622" s="14"/>
    </row>
    <row r="2623" customFormat="false" ht="15" hidden="false" customHeight="false" outlineLevel="0" collapsed="false">
      <c r="A2623" s="9" t="str">
        <f aca="false">IF('3. Layout Parts'!$A2623="","",TRIM('3. Layout Parts'!$A2623))</f>
        <v/>
      </c>
      <c r="B2623" s="9" t="str">
        <f aca="false">IF($A2623="","",'3. Layout Parts'!$D2623)</f>
        <v/>
      </c>
      <c r="C2623" s="9" t="str">
        <f aca="false">IF($A2623="","",'3. Layout Parts'!$B2623)</f>
        <v/>
      </c>
      <c r="D2623" s="9" t="str">
        <f aca="false">IF($A2623="","",'3. Layout Parts'!$C2623)</f>
        <v/>
      </c>
      <c r="E2623" s="9" t="str">
        <f aca="false">IF($A2623="","",IFERROR(INDEX('2. Schematic Parts'!$B$2:$B$3001,MATCH($A2623,'2. Schematic Parts'!$A$2:$A$3001,0)),"NOT FOUND"))</f>
        <v/>
      </c>
      <c r="F2623" s="9" t="str">
        <f aca="false">IF($A2623="","",IFERROR(INDEX('2. Schematic Parts'!$C$2:$C$3001,MATCH($A2623,'2. Schematic Parts'!$A$2:$A$3001,0))&amp;"","NOT FOUND"))</f>
        <v/>
      </c>
      <c r="G2623" s="9" t="str">
        <f aca="false">IF($A2623="","",IFERROR(INDEX('2. Schematic Parts'!$D$2:$D$3001,MATCH($A2623,'2. Schematic Parts'!$A$2:$A$3001,0))&amp;"","NOT FOUND"))</f>
        <v/>
      </c>
      <c r="H2623" s="9" t="str">
        <f aca="false">IF($A2623="","",IF(COUNTIF('2. Schematic Parts'!$A$2:$A$3001,$A2623)=0,"NOT IN SCHEMATIC","OK"))</f>
        <v/>
      </c>
      <c r="I2623" s="9" t="str">
        <f aca="false">IF($A2623="","",IF($H2623="NOT IN SCHEMATIC","",IF(UPPER(TRIM($C2623))=UPPER(TRIM($E2623)),"OK","MISMATCH")))</f>
        <v/>
      </c>
      <c r="J2623" s="9" t="str">
        <f aca="false">IF($A2623="","",IF($H2623="NOT IN SCHEMATIC","",IF($F2623="","NO SCH DECAL",IF($D2623="","",IF(UPPER(TRIM($D2623))=UPPER(TRIM($F2623)),"OK","MISMATCH")))))</f>
        <v/>
      </c>
      <c r="K2623" s="16" t="str">
        <f aca="false">IF($A2623="","",SUMPRODUCT(--ISNUMBER(SEARCH(","&amp;TRIM($A2623)&amp;",",","&amp;SUBSTITUTE('1. Master BOM'!$D$2:$D$400," ","")&amp;","))))</f>
        <v/>
      </c>
      <c r="L2623" s="16" t="str">
        <f aca="false">IF($A2623="","",IF($K2623&lt;&gt;1,0,SUMPRODUCT(ISNUMBER(SEARCH(","&amp;TRIM($A2623)&amp;",",","&amp;SUBSTITUTE('1. Master BOM'!$D$2:$D$400," ","")&amp;","))*ROW('1. Master BOM'!$D$2:$D$400))))</f>
        <v/>
      </c>
      <c r="M2623" s="9" t="str">
        <f aca="false">IF($A2623="","",IF($K2623=0,"NOT IN BOM",IF($K2623&gt;1,"MULTIPLE BOM LINES","OK")))</f>
        <v/>
      </c>
      <c r="N2623" s="9" t="str">
        <f aca="false">IF($A2623="","",IF($L2623=0,"—",INDEX('1. Master BOM'!$A$1:$A$400,$L2623)))</f>
        <v/>
      </c>
      <c r="O2623" s="9" t="str">
        <f aca="false">IF($A2623="","",IF($L2623=0,"—",INDEX('1. Master BOM'!$B$1:$B$400,$L2623)))</f>
        <v/>
      </c>
      <c r="P2623" s="9" t="str">
        <f aca="false">IF($A2623="","",IF(OR($H2623="NOT IN SCHEMATIC",$O2623="—"),"",IF($G2623="","NO SCH PN",IF(UPPER(TRIM($G2623))=UPPER(TRIM($O2623)),"OK","MISMATCH"))))</f>
        <v/>
      </c>
      <c r="Q2623" s="9" t="str">
        <f aca="false">IF($A2623="","",IF($L2623=0,"—",INDEX('1. Master BOM'!$E$1:$E$400,$L2623)))</f>
        <v/>
      </c>
      <c r="R2623" s="9" t="str">
        <f aca="false">IF($A2623="","",IF($L2623=0,"—",IF(T(INDEX('1. Master BOM'!$F$1:$F$400,$L2623))="","(not set)",INDEX('1. Master BOM'!$F$1:$F$400,$L2623))))</f>
        <v/>
      </c>
      <c r="S2623" s="9" t="str">
        <f aca="false">IF($A2623="","",IF(OR($R2623="—",$R2623="(not set)",$D2623=""),"",IF(ISNUMBER(SEARCH(SUBSTITUTE(SUBSTITUTE(SUBSTITUTE($R2623,"-",""),"_","")," ",""),SUBSTITUTE(SUBSTITUTE(SUBSTITUTE($D2623,"-",""),"_","")," ",""))),"OK","CHECK")))</f>
        <v/>
      </c>
      <c r="T2623" s="9" t="str">
        <f aca="false">IF($A2623="","",IF(OR($H2623="NOT IN SCHEMATIC",$I2623="MISMATCH",$J2623="MISMATCH",$P2623="MISMATCH",$M2623&lt;&gt;"OK"),"REVIEW","OK"))</f>
        <v/>
      </c>
      <c r="U2623" s="14"/>
      <c r="V2623" s="14"/>
      <c r="W2623" s="17"/>
      <c r="X2623" s="14"/>
    </row>
    <row r="2624" customFormat="false" ht="15" hidden="false" customHeight="false" outlineLevel="0" collapsed="false">
      <c r="A2624" s="9" t="str">
        <f aca="false">IF('3. Layout Parts'!$A2624="","",TRIM('3. Layout Parts'!$A2624))</f>
        <v/>
      </c>
      <c r="B2624" s="9" t="str">
        <f aca="false">IF($A2624="","",'3. Layout Parts'!$D2624)</f>
        <v/>
      </c>
      <c r="C2624" s="9" t="str">
        <f aca="false">IF($A2624="","",'3. Layout Parts'!$B2624)</f>
        <v/>
      </c>
      <c r="D2624" s="9" t="str">
        <f aca="false">IF($A2624="","",'3. Layout Parts'!$C2624)</f>
        <v/>
      </c>
      <c r="E2624" s="9" t="str">
        <f aca="false">IF($A2624="","",IFERROR(INDEX('2. Schematic Parts'!$B$2:$B$3001,MATCH($A2624,'2. Schematic Parts'!$A$2:$A$3001,0)),"NOT FOUND"))</f>
        <v/>
      </c>
      <c r="F2624" s="9" t="str">
        <f aca="false">IF($A2624="","",IFERROR(INDEX('2. Schematic Parts'!$C$2:$C$3001,MATCH($A2624,'2. Schematic Parts'!$A$2:$A$3001,0))&amp;"","NOT FOUND"))</f>
        <v/>
      </c>
      <c r="G2624" s="9" t="str">
        <f aca="false">IF($A2624="","",IFERROR(INDEX('2. Schematic Parts'!$D$2:$D$3001,MATCH($A2624,'2. Schematic Parts'!$A$2:$A$3001,0))&amp;"","NOT FOUND"))</f>
        <v/>
      </c>
      <c r="H2624" s="9" t="str">
        <f aca="false">IF($A2624="","",IF(COUNTIF('2. Schematic Parts'!$A$2:$A$3001,$A2624)=0,"NOT IN SCHEMATIC","OK"))</f>
        <v/>
      </c>
      <c r="I2624" s="9" t="str">
        <f aca="false">IF($A2624="","",IF($H2624="NOT IN SCHEMATIC","",IF(UPPER(TRIM($C2624))=UPPER(TRIM($E2624)),"OK","MISMATCH")))</f>
        <v/>
      </c>
      <c r="J2624" s="9" t="str">
        <f aca="false">IF($A2624="","",IF($H2624="NOT IN SCHEMATIC","",IF($F2624="","NO SCH DECAL",IF($D2624="","",IF(UPPER(TRIM($D2624))=UPPER(TRIM($F2624)),"OK","MISMATCH")))))</f>
        <v/>
      </c>
      <c r="K2624" s="16" t="str">
        <f aca="false">IF($A2624="","",SUMPRODUCT(--ISNUMBER(SEARCH(","&amp;TRIM($A2624)&amp;",",","&amp;SUBSTITUTE('1. Master BOM'!$D$2:$D$400," ","")&amp;","))))</f>
        <v/>
      </c>
      <c r="L2624" s="16" t="str">
        <f aca="false">IF($A2624="","",IF($K2624&lt;&gt;1,0,SUMPRODUCT(ISNUMBER(SEARCH(","&amp;TRIM($A2624)&amp;",",","&amp;SUBSTITUTE('1. Master BOM'!$D$2:$D$400," ","")&amp;","))*ROW('1. Master BOM'!$D$2:$D$400))))</f>
        <v/>
      </c>
      <c r="M2624" s="9" t="str">
        <f aca="false">IF($A2624="","",IF($K2624=0,"NOT IN BOM",IF($K2624&gt;1,"MULTIPLE BOM LINES","OK")))</f>
        <v/>
      </c>
      <c r="N2624" s="9" t="str">
        <f aca="false">IF($A2624="","",IF($L2624=0,"—",INDEX('1. Master BOM'!$A$1:$A$400,$L2624)))</f>
        <v/>
      </c>
      <c r="O2624" s="9" t="str">
        <f aca="false">IF($A2624="","",IF($L2624=0,"—",INDEX('1. Master BOM'!$B$1:$B$400,$L2624)))</f>
        <v/>
      </c>
      <c r="P2624" s="9" t="str">
        <f aca="false">IF($A2624="","",IF(OR($H2624="NOT IN SCHEMATIC",$O2624="—"),"",IF($G2624="","NO SCH PN",IF(UPPER(TRIM($G2624))=UPPER(TRIM($O2624)),"OK","MISMATCH"))))</f>
        <v/>
      </c>
      <c r="Q2624" s="9" t="str">
        <f aca="false">IF($A2624="","",IF($L2624=0,"—",INDEX('1. Master BOM'!$E$1:$E$400,$L2624)))</f>
        <v/>
      </c>
      <c r="R2624" s="9" t="str">
        <f aca="false">IF($A2624="","",IF($L2624=0,"—",IF(T(INDEX('1. Master BOM'!$F$1:$F$400,$L2624))="","(not set)",INDEX('1. Master BOM'!$F$1:$F$400,$L2624))))</f>
        <v/>
      </c>
      <c r="S2624" s="9" t="str">
        <f aca="false">IF($A2624="","",IF(OR($R2624="—",$R2624="(not set)",$D2624=""),"",IF(ISNUMBER(SEARCH(SUBSTITUTE(SUBSTITUTE(SUBSTITUTE($R2624,"-",""),"_","")," ",""),SUBSTITUTE(SUBSTITUTE(SUBSTITUTE($D2624,"-",""),"_","")," ",""))),"OK","CHECK")))</f>
        <v/>
      </c>
      <c r="T2624" s="9" t="str">
        <f aca="false">IF($A2624="","",IF(OR($H2624="NOT IN SCHEMATIC",$I2624="MISMATCH",$J2624="MISMATCH",$P2624="MISMATCH",$M2624&lt;&gt;"OK"),"REVIEW","OK"))</f>
        <v/>
      </c>
      <c r="U2624" s="14"/>
      <c r="V2624" s="14"/>
      <c r="W2624" s="17"/>
      <c r="X2624" s="14"/>
    </row>
    <row r="2625" customFormat="false" ht="15" hidden="false" customHeight="false" outlineLevel="0" collapsed="false">
      <c r="A2625" s="9" t="str">
        <f aca="false">IF('3. Layout Parts'!$A2625="","",TRIM('3. Layout Parts'!$A2625))</f>
        <v/>
      </c>
      <c r="B2625" s="9" t="str">
        <f aca="false">IF($A2625="","",'3. Layout Parts'!$D2625)</f>
        <v/>
      </c>
      <c r="C2625" s="9" t="str">
        <f aca="false">IF($A2625="","",'3. Layout Parts'!$B2625)</f>
        <v/>
      </c>
      <c r="D2625" s="9" t="str">
        <f aca="false">IF($A2625="","",'3. Layout Parts'!$C2625)</f>
        <v/>
      </c>
      <c r="E2625" s="9" t="str">
        <f aca="false">IF($A2625="","",IFERROR(INDEX('2. Schematic Parts'!$B$2:$B$3001,MATCH($A2625,'2. Schematic Parts'!$A$2:$A$3001,0)),"NOT FOUND"))</f>
        <v/>
      </c>
      <c r="F2625" s="9" t="str">
        <f aca="false">IF($A2625="","",IFERROR(INDEX('2. Schematic Parts'!$C$2:$C$3001,MATCH($A2625,'2. Schematic Parts'!$A$2:$A$3001,0))&amp;"","NOT FOUND"))</f>
        <v/>
      </c>
      <c r="G2625" s="9" t="str">
        <f aca="false">IF($A2625="","",IFERROR(INDEX('2. Schematic Parts'!$D$2:$D$3001,MATCH($A2625,'2. Schematic Parts'!$A$2:$A$3001,0))&amp;"","NOT FOUND"))</f>
        <v/>
      </c>
      <c r="H2625" s="9" t="str">
        <f aca="false">IF($A2625="","",IF(COUNTIF('2. Schematic Parts'!$A$2:$A$3001,$A2625)=0,"NOT IN SCHEMATIC","OK"))</f>
        <v/>
      </c>
      <c r="I2625" s="9" t="str">
        <f aca="false">IF($A2625="","",IF($H2625="NOT IN SCHEMATIC","",IF(UPPER(TRIM($C2625))=UPPER(TRIM($E2625)),"OK","MISMATCH")))</f>
        <v/>
      </c>
      <c r="J2625" s="9" t="str">
        <f aca="false">IF($A2625="","",IF($H2625="NOT IN SCHEMATIC","",IF($F2625="","NO SCH DECAL",IF($D2625="","",IF(UPPER(TRIM($D2625))=UPPER(TRIM($F2625)),"OK","MISMATCH")))))</f>
        <v/>
      </c>
      <c r="K2625" s="16" t="str">
        <f aca="false">IF($A2625="","",SUMPRODUCT(--ISNUMBER(SEARCH(","&amp;TRIM($A2625)&amp;",",","&amp;SUBSTITUTE('1. Master BOM'!$D$2:$D$400," ","")&amp;","))))</f>
        <v/>
      </c>
      <c r="L2625" s="16" t="str">
        <f aca="false">IF($A2625="","",IF($K2625&lt;&gt;1,0,SUMPRODUCT(ISNUMBER(SEARCH(","&amp;TRIM($A2625)&amp;",",","&amp;SUBSTITUTE('1. Master BOM'!$D$2:$D$400," ","")&amp;","))*ROW('1. Master BOM'!$D$2:$D$400))))</f>
        <v/>
      </c>
      <c r="M2625" s="9" t="str">
        <f aca="false">IF($A2625="","",IF($K2625=0,"NOT IN BOM",IF($K2625&gt;1,"MULTIPLE BOM LINES","OK")))</f>
        <v/>
      </c>
      <c r="N2625" s="9" t="str">
        <f aca="false">IF($A2625="","",IF($L2625=0,"—",INDEX('1. Master BOM'!$A$1:$A$400,$L2625)))</f>
        <v/>
      </c>
      <c r="O2625" s="9" t="str">
        <f aca="false">IF($A2625="","",IF($L2625=0,"—",INDEX('1. Master BOM'!$B$1:$B$400,$L2625)))</f>
        <v/>
      </c>
      <c r="P2625" s="9" t="str">
        <f aca="false">IF($A2625="","",IF(OR($H2625="NOT IN SCHEMATIC",$O2625="—"),"",IF($G2625="","NO SCH PN",IF(UPPER(TRIM($G2625))=UPPER(TRIM($O2625)),"OK","MISMATCH"))))</f>
        <v/>
      </c>
      <c r="Q2625" s="9" t="str">
        <f aca="false">IF($A2625="","",IF($L2625=0,"—",INDEX('1. Master BOM'!$E$1:$E$400,$L2625)))</f>
        <v/>
      </c>
      <c r="R2625" s="9" t="str">
        <f aca="false">IF($A2625="","",IF($L2625=0,"—",IF(T(INDEX('1. Master BOM'!$F$1:$F$400,$L2625))="","(not set)",INDEX('1. Master BOM'!$F$1:$F$400,$L2625))))</f>
        <v/>
      </c>
      <c r="S2625" s="9" t="str">
        <f aca="false">IF($A2625="","",IF(OR($R2625="—",$R2625="(not set)",$D2625=""),"",IF(ISNUMBER(SEARCH(SUBSTITUTE(SUBSTITUTE(SUBSTITUTE($R2625,"-",""),"_","")," ",""),SUBSTITUTE(SUBSTITUTE(SUBSTITUTE($D2625,"-",""),"_","")," ",""))),"OK","CHECK")))</f>
        <v/>
      </c>
      <c r="T2625" s="9" t="str">
        <f aca="false">IF($A2625="","",IF(OR($H2625="NOT IN SCHEMATIC",$I2625="MISMATCH",$J2625="MISMATCH",$P2625="MISMATCH",$M2625&lt;&gt;"OK"),"REVIEW","OK"))</f>
        <v/>
      </c>
      <c r="U2625" s="14"/>
      <c r="V2625" s="14"/>
      <c r="W2625" s="17"/>
      <c r="X2625" s="14"/>
    </row>
    <row r="2626" customFormat="false" ht="15" hidden="false" customHeight="false" outlineLevel="0" collapsed="false">
      <c r="A2626" s="9" t="str">
        <f aca="false">IF('3. Layout Parts'!$A2626="","",TRIM('3. Layout Parts'!$A2626))</f>
        <v/>
      </c>
      <c r="B2626" s="9" t="str">
        <f aca="false">IF($A2626="","",'3. Layout Parts'!$D2626)</f>
        <v/>
      </c>
      <c r="C2626" s="9" t="str">
        <f aca="false">IF($A2626="","",'3. Layout Parts'!$B2626)</f>
        <v/>
      </c>
      <c r="D2626" s="9" t="str">
        <f aca="false">IF($A2626="","",'3. Layout Parts'!$C2626)</f>
        <v/>
      </c>
      <c r="E2626" s="9" t="str">
        <f aca="false">IF($A2626="","",IFERROR(INDEX('2. Schematic Parts'!$B$2:$B$3001,MATCH($A2626,'2. Schematic Parts'!$A$2:$A$3001,0)),"NOT FOUND"))</f>
        <v/>
      </c>
      <c r="F2626" s="9" t="str">
        <f aca="false">IF($A2626="","",IFERROR(INDEX('2. Schematic Parts'!$C$2:$C$3001,MATCH($A2626,'2. Schematic Parts'!$A$2:$A$3001,0))&amp;"","NOT FOUND"))</f>
        <v/>
      </c>
      <c r="G2626" s="9" t="str">
        <f aca="false">IF($A2626="","",IFERROR(INDEX('2. Schematic Parts'!$D$2:$D$3001,MATCH($A2626,'2. Schematic Parts'!$A$2:$A$3001,0))&amp;"","NOT FOUND"))</f>
        <v/>
      </c>
      <c r="H2626" s="9" t="str">
        <f aca="false">IF($A2626="","",IF(COUNTIF('2. Schematic Parts'!$A$2:$A$3001,$A2626)=0,"NOT IN SCHEMATIC","OK"))</f>
        <v/>
      </c>
      <c r="I2626" s="9" t="str">
        <f aca="false">IF($A2626="","",IF($H2626="NOT IN SCHEMATIC","",IF(UPPER(TRIM($C2626))=UPPER(TRIM($E2626)),"OK","MISMATCH")))</f>
        <v/>
      </c>
      <c r="J2626" s="9" t="str">
        <f aca="false">IF($A2626="","",IF($H2626="NOT IN SCHEMATIC","",IF($F2626="","NO SCH DECAL",IF($D2626="","",IF(UPPER(TRIM($D2626))=UPPER(TRIM($F2626)),"OK","MISMATCH")))))</f>
        <v/>
      </c>
      <c r="K2626" s="16" t="str">
        <f aca="false">IF($A2626="","",SUMPRODUCT(--ISNUMBER(SEARCH(","&amp;TRIM($A2626)&amp;",",","&amp;SUBSTITUTE('1. Master BOM'!$D$2:$D$400," ","")&amp;","))))</f>
        <v/>
      </c>
      <c r="L2626" s="16" t="str">
        <f aca="false">IF($A2626="","",IF($K2626&lt;&gt;1,0,SUMPRODUCT(ISNUMBER(SEARCH(","&amp;TRIM($A2626)&amp;",",","&amp;SUBSTITUTE('1. Master BOM'!$D$2:$D$400," ","")&amp;","))*ROW('1. Master BOM'!$D$2:$D$400))))</f>
        <v/>
      </c>
      <c r="M2626" s="9" t="str">
        <f aca="false">IF($A2626="","",IF($K2626=0,"NOT IN BOM",IF($K2626&gt;1,"MULTIPLE BOM LINES","OK")))</f>
        <v/>
      </c>
      <c r="N2626" s="9" t="str">
        <f aca="false">IF($A2626="","",IF($L2626=0,"—",INDEX('1. Master BOM'!$A$1:$A$400,$L2626)))</f>
        <v/>
      </c>
      <c r="O2626" s="9" t="str">
        <f aca="false">IF($A2626="","",IF($L2626=0,"—",INDEX('1. Master BOM'!$B$1:$B$400,$L2626)))</f>
        <v/>
      </c>
      <c r="P2626" s="9" t="str">
        <f aca="false">IF($A2626="","",IF(OR($H2626="NOT IN SCHEMATIC",$O2626="—"),"",IF($G2626="","NO SCH PN",IF(UPPER(TRIM($G2626))=UPPER(TRIM($O2626)),"OK","MISMATCH"))))</f>
        <v/>
      </c>
      <c r="Q2626" s="9" t="str">
        <f aca="false">IF($A2626="","",IF($L2626=0,"—",INDEX('1. Master BOM'!$E$1:$E$400,$L2626)))</f>
        <v/>
      </c>
      <c r="R2626" s="9" t="str">
        <f aca="false">IF($A2626="","",IF($L2626=0,"—",IF(T(INDEX('1. Master BOM'!$F$1:$F$400,$L2626))="","(not set)",INDEX('1. Master BOM'!$F$1:$F$400,$L2626))))</f>
        <v/>
      </c>
      <c r="S2626" s="9" t="str">
        <f aca="false">IF($A2626="","",IF(OR($R2626="—",$R2626="(not set)",$D2626=""),"",IF(ISNUMBER(SEARCH(SUBSTITUTE(SUBSTITUTE(SUBSTITUTE($R2626,"-",""),"_","")," ",""),SUBSTITUTE(SUBSTITUTE(SUBSTITUTE($D2626,"-",""),"_","")," ",""))),"OK","CHECK")))</f>
        <v/>
      </c>
      <c r="T2626" s="9" t="str">
        <f aca="false">IF($A2626="","",IF(OR($H2626="NOT IN SCHEMATIC",$I2626="MISMATCH",$J2626="MISMATCH",$P2626="MISMATCH",$M2626&lt;&gt;"OK"),"REVIEW","OK"))</f>
        <v/>
      </c>
      <c r="U2626" s="14"/>
      <c r="V2626" s="14"/>
      <c r="W2626" s="17"/>
      <c r="X2626" s="14"/>
    </row>
    <row r="2627" customFormat="false" ht="15" hidden="false" customHeight="false" outlineLevel="0" collapsed="false">
      <c r="A2627" s="9" t="str">
        <f aca="false">IF('3. Layout Parts'!$A2627="","",TRIM('3. Layout Parts'!$A2627))</f>
        <v/>
      </c>
      <c r="B2627" s="9" t="str">
        <f aca="false">IF($A2627="","",'3. Layout Parts'!$D2627)</f>
        <v/>
      </c>
      <c r="C2627" s="9" t="str">
        <f aca="false">IF($A2627="","",'3. Layout Parts'!$B2627)</f>
        <v/>
      </c>
      <c r="D2627" s="9" t="str">
        <f aca="false">IF($A2627="","",'3. Layout Parts'!$C2627)</f>
        <v/>
      </c>
      <c r="E2627" s="9" t="str">
        <f aca="false">IF($A2627="","",IFERROR(INDEX('2. Schematic Parts'!$B$2:$B$3001,MATCH($A2627,'2. Schematic Parts'!$A$2:$A$3001,0)),"NOT FOUND"))</f>
        <v/>
      </c>
      <c r="F2627" s="9" t="str">
        <f aca="false">IF($A2627="","",IFERROR(INDEX('2. Schematic Parts'!$C$2:$C$3001,MATCH($A2627,'2. Schematic Parts'!$A$2:$A$3001,0))&amp;"","NOT FOUND"))</f>
        <v/>
      </c>
      <c r="G2627" s="9" t="str">
        <f aca="false">IF($A2627="","",IFERROR(INDEX('2. Schematic Parts'!$D$2:$D$3001,MATCH($A2627,'2. Schematic Parts'!$A$2:$A$3001,0))&amp;"","NOT FOUND"))</f>
        <v/>
      </c>
      <c r="H2627" s="9" t="str">
        <f aca="false">IF($A2627="","",IF(COUNTIF('2. Schematic Parts'!$A$2:$A$3001,$A2627)=0,"NOT IN SCHEMATIC","OK"))</f>
        <v/>
      </c>
      <c r="I2627" s="9" t="str">
        <f aca="false">IF($A2627="","",IF($H2627="NOT IN SCHEMATIC","",IF(UPPER(TRIM($C2627))=UPPER(TRIM($E2627)),"OK","MISMATCH")))</f>
        <v/>
      </c>
      <c r="J2627" s="9" t="str">
        <f aca="false">IF($A2627="","",IF($H2627="NOT IN SCHEMATIC","",IF($F2627="","NO SCH DECAL",IF($D2627="","",IF(UPPER(TRIM($D2627))=UPPER(TRIM($F2627)),"OK","MISMATCH")))))</f>
        <v/>
      </c>
      <c r="K2627" s="16" t="str">
        <f aca="false">IF($A2627="","",SUMPRODUCT(--ISNUMBER(SEARCH(","&amp;TRIM($A2627)&amp;",",","&amp;SUBSTITUTE('1. Master BOM'!$D$2:$D$400," ","")&amp;","))))</f>
        <v/>
      </c>
      <c r="L2627" s="16" t="str">
        <f aca="false">IF($A2627="","",IF($K2627&lt;&gt;1,0,SUMPRODUCT(ISNUMBER(SEARCH(","&amp;TRIM($A2627)&amp;",",","&amp;SUBSTITUTE('1. Master BOM'!$D$2:$D$400," ","")&amp;","))*ROW('1. Master BOM'!$D$2:$D$400))))</f>
        <v/>
      </c>
      <c r="M2627" s="9" t="str">
        <f aca="false">IF($A2627="","",IF($K2627=0,"NOT IN BOM",IF($K2627&gt;1,"MULTIPLE BOM LINES","OK")))</f>
        <v/>
      </c>
      <c r="N2627" s="9" t="str">
        <f aca="false">IF($A2627="","",IF($L2627=0,"—",INDEX('1. Master BOM'!$A$1:$A$400,$L2627)))</f>
        <v/>
      </c>
      <c r="O2627" s="9" t="str">
        <f aca="false">IF($A2627="","",IF($L2627=0,"—",INDEX('1. Master BOM'!$B$1:$B$400,$L2627)))</f>
        <v/>
      </c>
      <c r="P2627" s="9" t="str">
        <f aca="false">IF($A2627="","",IF(OR($H2627="NOT IN SCHEMATIC",$O2627="—"),"",IF($G2627="","NO SCH PN",IF(UPPER(TRIM($G2627))=UPPER(TRIM($O2627)),"OK","MISMATCH"))))</f>
        <v/>
      </c>
      <c r="Q2627" s="9" t="str">
        <f aca="false">IF($A2627="","",IF($L2627=0,"—",INDEX('1. Master BOM'!$E$1:$E$400,$L2627)))</f>
        <v/>
      </c>
      <c r="R2627" s="9" t="str">
        <f aca="false">IF($A2627="","",IF($L2627=0,"—",IF(T(INDEX('1. Master BOM'!$F$1:$F$400,$L2627))="","(not set)",INDEX('1. Master BOM'!$F$1:$F$400,$L2627))))</f>
        <v/>
      </c>
      <c r="S2627" s="9" t="str">
        <f aca="false">IF($A2627="","",IF(OR($R2627="—",$R2627="(not set)",$D2627=""),"",IF(ISNUMBER(SEARCH(SUBSTITUTE(SUBSTITUTE(SUBSTITUTE($R2627,"-",""),"_","")," ",""),SUBSTITUTE(SUBSTITUTE(SUBSTITUTE($D2627,"-",""),"_","")," ",""))),"OK","CHECK")))</f>
        <v/>
      </c>
      <c r="T2627" s="9" t="str">
        <f aca="false">IF($A2627="","",IF(OR($H2627="NOT IN SCHEMATIC",$I2627="MISMATCH",$J2627="MISMATCH",$P2627="MISMATCH",$M2627&lt;&gt;"OK"),"REVIEW","OK"))</f>
        <v/>
      </c>
      <c r="U2627" s="14"/>
      <c r="V2627" s="14"/>
      <c r="W2627" s="17"/>
      <c r="X2627" s="14"/>
    </row>
    <row r="2628" customFormat="false" ht="15" hidden="false" customHeight="false" outlineLevel="0" collapsed="false">
      <c r="A2628" s="9" t="str">
        <f aca="false">IF('3. Layout Parts'!$A2628="","",TRIM('3. Layout Parts'!$A2628))</f>
        <v/>
      </c>
      <c r="B2628" s="9" t="str">
        <f aca="false">IF($A2628="","",'3. Layout Parts'!$D2628)</f>
        <v/>
      </c>
      <c r="C2628" s="9" t="str">
        <f aca="false">IF($A2628="","",'3. Layout Parts'!$B2628)</f>
        <v/>
      </c>
      <c r="D2628" s="9" t="str">
        <f aca="false">IF($A2628="","",'3. Layout Parts'!$C2628)</f>
        <v/>
      </c>
      <c r="E2628" s="9" t="str">
        <f aca="false">IF($A2628="","",IFERROR(INDEX('2. Schematic Parts'!$B$2:$B$3001,MATCH($A2628,'2. Schematic Parts'!$A$2:$A$3001,0)),"NOT FOUND"))</f>
        <v/>
      </c>
      <c r="F2628" s="9" t="str">
        <f aca="false">IF($A2628="","",IFERROR(INDEX('2. Schematic Parts'!$C$2:$C$3001,MATCH($A2628,'2. Schematic Parts'!$A$2:$A$3001,0))&amp;"","NOT FOUND"))</f>
        <v/>
      </c>
      <c r="G2628" s="9" t="str">
        <f aca="false">IF($A2628="","",IFERROR(INDEX('2. Schematic Parts'!$D$2:$D$3001,MATCH($A2628,'2. Schematic Parts'!$A$2:$A$3001,0))&amp;"","NOT FOUND"))</f>
        <v/>
      </c>
      <c r="H2628" s="9" t="str">
        <f aca="false">IF($A2628="","",IF(COUNTIF('2. Schematic Parts'!$A$2:$A$3001,$A2628)=0,"NOT IN SCHEMATIC","OK"))</f>
        <v/>
      </c>
      <c r="I2628" s="9" t="str">
        <f aca="false">IF($A2628="","",IF($H2628="NOT IN SCHEMATIC","",IF(UPPER(TRIM($C2628))=UPPER(TRIM($E2628)),"OK","MISMATCH")))</f>
        <v/>
      </c>
      <c r="J2628" s="9" t="str">
        <f aca="false">IF($A2628="","",IF($H2628="NOT IN SCHEMATIC","",IF($F2628="","NO SCH DECAL",IF($D2628="","",IF(UPPER(TRIM($D2628))=UPPER(TRIM($F2628)),"OK","MISMATCH")))))</f>
        <v/>
      </c>
      <c r="K2628" s="16" t="str">
        <f aca="false">IF($A2628="","",SUMPRODUCT(--ISNUMBER(SEARCH(","&amp;TRIM($A2628)&amp;",",","&amp;SUBSTITUTE('1. Master BOM'!$D$2:$D$400," ","")&amp;","))))</f>
        <v/>
      </c>
      <c r="L2628" s="16" t="str">
        <f aca="false">IF($A2628="","",IF($K2628&lt;&gt;1,0,SUMPRODUCT(ISNUMBER(SEARCH(","&amp;TRIM($A2628)&amp;",",","&amp;SUBSTITUTE('1. Master BOM'!$D$2:$D$400," ","")&amp;","))*ROW('1. Master BOM'!$D$2:$D$400))))</f>
        <v/>
      </c>
      <c r="M2628" s="9" t="str">
        <f aca="false">IF($A2628="","",IF($K2628=0,"NOT IN BOM",IF($K2628&gt;1,"MULTIPLE BOM LINES","OK")))</f>
        <v/>
      </c>
      <c r="N2628" s="9" t="str">
        <f aca="false">IF($A2628="","",IF($L2628=0,"—",INDEX('1. Master BOM'!$A$1:$A$400,$L2628)))</f>
        <v/>
      </c>
      <c r="O2628" s="9" t="str">
        <f aca="false">IF($A2628="","",IF($L2628=0,"—",INDEX('1. Master BOM'!$B$1:$B$400,$L2628)))</f>
        <v/>
      </c>
      <c r="P2628" s="9" t="str">
        <f aca="false">IF($A2628="","",IF(OR($H2628="NOT IN SCHEMATIC",$O2628="—"),"",IF($G2628="","NO SCH PN",IF(UPPER(TRIM($G2628))=UPPER(TRIM($O2628)),"OK","MISMATCH"))))</f>
        <v/>
      </c>
      <c r="Q2628" s="9" t="str">
        <f aca="false">IF($A2628="","",IF($L2628=0,"—",INDEX('1. Master BOM'!$E$1:$E$400,$L2628)))</f>
        <v/>
      </c>
      <c r="R2628" s="9" t="str">
        <f aca="false">IF($A2628="","",IF($L2628=0,"—",IF(T(INDEX('1. Master BOM'!$F$1:$F$400,$L2628))="","(not set)",INDEX('1. Master BOM'!$F$1:$F$400,$L2628))))</f>
        <v/>
      </c>
      <c r="S2628" s="9" t="str">
        <f aca="false">IF($A2628="","",IF(OR($R2628="—",$R2628="(not set)",$D2628=""),"",IF(ISNUMBER(SEARCH(SUBSTITUTE(SUBSTITUTE(SUBSTITUTE($R2628,"-",""),"_","")," ",""),SUBSTITUTE(SUBSTITUTE(SUBSTITUTE($D2628,"-",""),"_","")," ",""))),"OK","CHECK")))</f>
        <v/>
      </c>
      <c r="T2628" s="9" t="str">
        <f aca="false">IF($A2628="","",IF(OR($H2628="NOT IN SCHEMATIC",$I2628="MISMATCH",$J2628="MISMATCH",$P2628="MISMATCH",$M2628&lt;&gt;"OK"),"REVIEW","OK"))</f>
        <v/>
      </c>
      <c r="U2628" s="14"/>
      <c r="V2628" s="14"/>
      <c r="W2628" s="17"/>
      <c r="X2628" s="14"/>
    </row>
    <row r="2629" customFormat="false" ht="15" hidden="false" customHeight="false" outlineLevel="0" collapsed="false">
      <c r="A2629" s="9" t="str">
        <f aca="false">IF('3. Layout Parts'!$A2629="","",TRIM('3. Layout Parts'!$A2629))</f>
        <v/>
      </c>
      <c r="B2629" s="9" t="str">
        <f aca="false">IF($A2629="","",'3. Layout Parts'!$D2629)</f>
        <v/>
      </c>
      <c r="C2629" s="9" t="str">
        <f aca="false">IF($A2629="","",'3. Layout Parts'!$B2629)</f>
        <v/>
      </c>
      <c r="D2629" s="9" t="str">
        <f aca="false">IF($A2629="","",'3. Layout Parts'!$C2629)</f>
        <v/>
      </c>
      <c r="E2629" s="9" t="str">
        <f aca="false">IF($A2629="","",IFERROR(INDEX('2. Schematic Parts'!$B$2:$B$3001,MATCH($A2629,'2. Schematic Parts'!$A$2:$A$3001,0)),"NOT FOUND"))</f>
        <v/>
      </c>
      <c r="F2629" s="9" t="str">
        <f aca="false">IF($A2629="","",IFERROR(INDEX('2. Schematic Parts'!$C$2:$C$3001,MATCH($A2629,'2. Schematic Parts'!$A$2:$A$3001,0))&amp;"","NOT FOUND"))</f>
        <v/>
      </c>
      <c r="G2629" s="9" t="str">
        <f aca="false">IF($A2629="","",IFERROR(INDEX('2. Schematic Parts'!$D$2:$D$3001,MATCH($A2629,'2. Schematic Parts'!$A$2:$A$3001,0))&amp;"","NOT FOUND"))</f>
        <v/>
      </c>
      <c r="H2629" s="9" t="str">
        <f aca="false">IF($A2629="","",IF(COUNTIF('2. Schematic Parts'!$A$2:$A$3001,$A2629)=0,"NOT IN SCHEMATIC","OK"))</f>
        <v/>
      </c>
      <c r="I2629" s="9" t="str">
        <f aca="false">IF($A2629="","",IF($H2629="NOT IN SCHEMATIC","",IF(UPPER(TRIM($C2629))=UPPER(TRIM($E2629)),"OK","MISMATCH")))</f>
        <v/>
      </c>
      <c r="J2629" s="9" t="str">
        <f aca="false">IF($A2629="","",IF($H2629="NOT IN SCHEMATIC","",IF($F2629="","NO SCH DECAL",IF($D2629="","",IF(UPPER(TRIM($D2629))=UPPER(TRIM($F2629)),"OK","MISMATCH")))))</f>
        <v/>
      </c>
      <c r="K2629" s="16" t="str">
        <f aca="false">IF($A2629="","",SUMPRODUCT(--ISNUMBER(SEARCH(","&amp;TRIM($A2629)&amp;",",","&amp;SUBSTITUTE('1. Master BOM'!$D$2:$D$400," ","")&amp;","))))</f>
        <v/>
      </c>
      <c r="L2629" s="16" t="str">
        <f aca="false">IF($A2629="","",IF($K2629&lt;&gt;1,0,SUMPRODUCT(ISNUMBER(SEARCH(","&amp;TRIM($A2629)&amp;",",","&amp;SUBSTITUTE('1. Master BOM'!$D$2:$D$400," ","")&amp;","))*ROW('1. Master BOM'!$D$2:$D$400))))</f>
        <v/>
      </c>
      <c r="M2629" s="9" t="str">
        <f aca="false">IF($A2629="","",IF($K2629=0,"NOT IN BOM",IF($K2629&gt;1,"MULTIPLE BOM LINES","OK")))</f>
        <v/>
      </c>
      <c r="N2629" s="9" t="str">
        <f aca="false">IF($A2629="","",IF($L2629=0,"—",INDEX('1. Master BOM'!$A$1:$A$400,$L2629)))</f>
        <v/>
      </c>
      <c r="O2629" s="9" t="str">
        <f aca="false">IF($A2629="","",IF($L2629=0,"—",INDEX('1. Master BOM'!$B$1:$B$400,$L2629)))</f>
        <v/>
      </c>
      <c r="P2629" s="9" t="str">
        <f aca="false">IF($A2629="","",IF(OR($H2629="NOT IN SCHEMATIC",$O2629="—"),"",IF($G2629="","NO SCH PN",IF(UPPER(TRIM($G2629))=UPPER(TRIM($O2629)),"OK","MISMATCH"))))</f>
        <v/>
      </c>
      <c r="Q2629" s="9" t="str">
        <f aca="false">IF($A2629="","",IF($L2629=0,"—",INDEX('1. Master BOM'!$E$1:$E$400,$L2629)))</f>
        <v/>
      </c>
      <c r="R2629" s="9" t="str">
        <f aca="false">IF($A2629="","",IF($L2629=0,"—",IF(T(INDEX('1. Master BOM'!$F$1:$F$400,$L2629))="","(not set)",INDEX('1. Master BOM'!$F$1:$F$400,$L2629))))</f>
        <v/>
      </c>
      <c r="S2629" s="9" t="str">
        <f aca="false">IF($A2629="","",IF(OR($R2629="—",$R2629="(not set)",$D2629=""),"",IF(ISNUMBER(SEARCH(SUBSTITUTE(SUBSTITUTE(SUBSTITUTE($R2629,"-",""),"_","")," ",""),SUBSTITUTE(SUBSTITUTE(SUBSTITUTE($D2629,"-",""),"_","")," ",""))),"OK","CHECK")))</f>
        <v/>
      </c>
      <c r="T2629" s="9" t="str">
        <f aca="false">IF($A2629="","",IF(OR($H2629="NOT IN SCHEMATIC",$I2629="MISMATCH",$J2629="MISMATCH",$P2629="MISMATCH",$M2629&lt;&gt;"OK"),"REVIEW","OK"))</f>
        <v/>
      </c>
      <c r="U2629" s="14"/>
      <c r="V2629" s="14"/>
      <c r="W2629" s="17"/>
      <c r="X2629" s="14"/>
    </row>
    <row r="2630" customFormat="false" ht="15" hidden="false" customHeight="false" outlineLevel="0" collapsed="false">
      <c r="A2630" s="9" t="str">
        <f aca="false">IF('3. Layout Parts'!$A2630="","",TRIM('3. Layout Parts'!$A2630))</f>
        <v/>
      </c>
      <c r="B2630" s="9" t="str">
        <f aca="false">IF($A2630="","",'3. Layout Parts'!$D2630)</f>
        <v/>
      </c>
      <c r="C2630" s="9" t="str">
        <f aca="false">IF($A2630="","",'3. Layout Parts'!$B2630)</f>
        <v/>
      </c>
      <c r="D2630" s="9" t="str">
        <f aca="false">IF($A2630="","",'3. Layout Parts'!$C2630)</f>
        <v/>
      </c>
      <c r="E2630" s="9" t="str">
        <f aca="false">IF($A2630="","",IFERROR(INDEX('2. Schematic Parts'!$B$2:$B$3001,MATCH($A2630,'2. Schematic Parts'!$A$2:$A$3001,0)),"NOT FOUND"))</f>
        <v/>
      </c>
      <c r="F2630" s="9" t="str">
        <f aca="false">IF($A2630="","",IFERROR(INDEX('2. Schematic Parts'!$C$2:$C$3001,MATCH($A2630,'2. Schematic Parts'!$A$2:$A$3001,0))&amp;"","NOT FOUND"))</f>
        <v/>
      </c>
      <c r="G2630" s="9" t="str">
        <f aca="false">IF($A2630="","",IFERROR(INDEX('2. Schematic Parts'!$D$2:$D$3001,MATCH($A2630,'2. Schematic Parts'!$A$2:$A$3001,0))&amp;"","NOT FOUND"))</f>
        <v/>
      </c>
      <c r="H2630" s="9" t="str">
        <f aca="false">IF($A2630="","",IF(COUNTIF('2. Schematic Parts'!$A$2:$A$3001,$A2630)=0,"NOT IN SCHEMATIC","OK"))</f>
        <v/>
      </c>
      <c r="I2630" s="9" t="str">
        <f aca="false">IF($A2630="","",IF($H2630="NOT IN SCHEMATIC","",IF(UPPER(TRIM($C2630))=UPPER(TRIM($E2630)),"OK","MISMATCH")))</f>
        <v/>
      </c>
      <c r="J2630" s="9" t="str">
        <f aca="false">IF($A2630="","",IF($H2630="NOT IN SCHEMATIC","",IF($F2630="","NO SCH DECAL",IF($D2630="","",IF(UPPER(TRIM($D2630))=UPPER(TRIM($F2630)),"OK","MISMATCH")))))</f>
        <v/>
      </c>
      <c r="K2630" s="16" t="str">
        <f aca="false">IF($A2630="","",SUMPRODUCT(--ISNUMBER(SEARCH(","&amp;TRIM($A2630)&amp;",",","&amp;SUBSTITUTE('1. Master BOM'!$D$2:$D$400," ","")&amp;","))))</f>
        <v/>
      </c>
      <c r="L2630" s="16" t="str">
        <f aca="false">IF($A2630="","",IF($K2630&lt;&gt;1,0,SUMPRODUCT(ISNUMBER(SEARCH(","&amp;TRIM($A2630)&amp;",",","&amp;SUBSTITUTE('1. Master BOM'!$D$2:$D$400," ","")&amp;","))*ROW('1. Master BOM'!$D$2:$D$400))))</f>
        <v/>
      </c>
      <c r="M2630" s="9" t="str">
        <f aca="false">IF($A2630="","",IF($K2630=0,"NOT IN BOM",IF($K2630&gt;1,"MULTIPLE BOM LINES","OK")))</f>
        <v/>
      </c>
      <c r="N2630" s="9" t="str">
        <f aca="false">IF($A2630="","",IF($L2630=0,"—",INDEX('1. Master BOM'!$A$1:$A$400,$L2630)))</f>
        <v/>
      </c>
      <c r="O2630" s="9" t="str">
        <f aca="false">IF($A2630="","",IF($L2630=0,"—",INDEX('1. Master BOM'!$B$1:$B$400,$L2630)))</f>
        <v/>
      </c>
      <c r="P2630" s="9" t="str">
        <f aca="false">IF($A2630="","",IF(OR($H2630="NOT IN SCHEMATIC",$O2630="—"),"",IF($G2630="","NO SCH PN",IF(UPPER(TRIM($G2630))=UPPER(TRIM($O2630)),"OK","MISMATCH"))))</f>
        <v/>
      </c>
      <c r="Q2630" s="9" t="str">
        <f aca="false">IF($A2630="","",IF($L2630=0,"—",INDEX('1. Master BOM'!$E$1:$E$400,$L2630)))</f>
        <v/>
      </c>
      <c r="R2630" s="9" t="str">
        <f aca="false">IF($A2630="","",IF($L2630=0,"—",IF(T(INDEX('1. Master BOM'!$F$1:$F$400,$L2630))="","(not set)",INDEX('1. Master BOM'!$F$1:$F$400,$L2630))))</f>
        <v/>
      </c>
      <c r="S2630" s="9" t="str">
        <f aca="false">IF($A2630="","",IF(OR($R2630="—",$R2630="(not set)",$D2630=""),"",IF(ISNUMBER(SEARCH(SUBSTITUTE(SUBSTITUTE(SUBSTITUTE($R2630,"-",""),"_","")," ",""),SUBSTITUTE(SUBSTITUTE(SUBSTITUTE($D2630,"-",""),"_","")," ",""))),"OK","CHECK")))</f>
        <v/>
      </c>
      <c r="T2630" s="9" t="str">
        <f aca="false">IF($A2630="","",IF(OR($H2630="NOT IN SCHEMATIC",$I2630="MISMATCH",$J2630="MISMATCH",$P2630="MISMATCH",$M2630&lt;&gt;"OK"),"REVIEW","OK"))</f>
        <v/>
      </c>
      <c r="U2630" s="14"/>
      <c r="V2630" s="14"/>
      <c r="W2630" s="17"/>
      <c r="X2630" s="14"/>
    </row>
    <row r="2631" customFormat="false" ht="15" hidden="false" customHeight="false" outlineLevel="0" collapsed="false">
      <c r="A2631" s="9" t="str">
        <f aca="false">IF('3. Layout Parts'!$A2631="","",TRIM('3. Layout Parts'!$A2631))</f>
        <v/>
      </c>
      <c r="B2631" s="9" t="str">
        <f aca="false">IF($A2631="","",'3. Layout Parts'!$D2631)</f>
        <v/>
      </c>
      <c r="C2631" s="9" t="str">
        <f aca="false">IF($A2631="","",'3. Layout Parts'!$B2631)</f>
        <v/>
      </c>
      <c r="D2631" s="9" t="str">
        <f aca="false">IF($A2631="","",'3. Layout Parts'!$C2631)</f>
        <v/>
      </c>
      <c r="E2631" s="9" t="str">
        <f aca="false">IF($A2631="","",IFERROR(INDEX('2. Schematic Parts'!$B$2:$B$3001,MATCH($A2631,'2. Schematic Parts'!$A$2:$A$3001,0)),"NOT FOUND"))</f>
        <v/>
      </c>
      <c r="F2631" s="9" t="str">
        <f aca="false">IF($A2631="","",IFERROR(INDEX('2. Schematic Parts'!$C$2:$C$3001,MATCH($A2631,'2. Schematic Parts'!$A$2:$A$3001,0))&amp;"","NOT FOUND"))</f>
        <v/>
      </c>
      <c r="G2631" s="9" t="str">
        <f aca="false">IF($A2631="","",IFERROR(INDEX('2. Schematic Parts'!$D$2:$D$3001,MATCH($A2631,'2. Schematic Parts'!$A$2:$A$3001,0))&amp;"","NOT FOUND"))</f>
        <v/>
      </c>
      <c r="H2631" s="9" t="str">
        <f aca="false">IF($A2631="","",IF(COUNTIF('2. Schematic Parts'!$A$2:$A$3001,$A2631)=0,"NOT IN SCHEMATIC","OK"))</f>
        <v/>
      </c>
      <c r="I2631" s="9" t="str">
        <f aca="false">IF($A2631="","",IF($H2631="NOT IN SCHEMATIC","",IF(UPPER(TRIM($C2631))=UPPER(TRIM($E2631)),"OK","MISMATCH")))</f>
        <v/>
      </c>
      <c r="J2631" s="9" t="str">
        <f aca="false">IF($A2631="","",IF($H2631="NOT IN SCHEMATIC","",IF($F2631="","NO SCH DECAL",IF($D2631="","",IF(UPPER(TRIM($D2631))=UPPER(TRIM($F2631)),"OK","MISMATCH")))))</f>
        <v/>
      </c>
      <c r="K2631" s="16" t="str">
        <f aca="false">IF($A2631="","",SUMPRODUCT(--ISNUMBER(SEARCH(","&amp;TRIM($A2631)&amp;",",","&amp;SUBSTITUTE('1. Master BOM'!$D$2:$D$400," ","")&amp;","))))</f>
        <v/>
      </c>
      <c r="L2631" s="16" t="str">
        <f aca="false">IF($A2631="","",IF($K2631&lt;&gt;1,0,SUMPRODUCT(ISNUMBER(SEARCH(","&amp;TRIM($A2631)&amp;",",","&amp;SUBSTITUTE('1. Master BOM'!$D$2:$D$400," ","")&amp;","))*ROW('1. Master BOM'!$D$2:$D$400))))</f>
        <v/>
      </c>
      <c r="M2631" s="9" t="str">
        <f aca="false">IF($A2631="","",IF($K2631=0,"NOT IN BOM",IF($K2631&gt;1,"MULTIPLE BOM LINES","OK")))</f>
        <v/>
      </c>
      <c r="N2631" s="9" t="str">
        <f aca="false">IF($A2631="","",IF($L2631=0,"—",INDEX('1. Master BOM'!$A$1:$A$400,$L2631)))</f>
        <v/>
      </c>
      <c r="O2631" s="9" t="str">
        <f aca="false">IF($A2631="","",IF($L2631=0,"—",INDEX('1. Master BOM'!$B$1:$B$400,$L2631)))</f>
        <v/>
      </c>
      <c r="P2631" s="9" t="str">
        <f aca="false">IF($A2631="","",IF(OR($H2631="NOT IN SCHEMATIC",$O2631="—"),"",IF($G2631="","NO SCH PN",IF(UPPER(TRIM($G2631))=UPPER(TRIM($O2631)),"OK","MISMATCH"))))</f>
        <v/>
      </c>
      <c r="Q2631" s="9" t="str">
        <f aca="false">IF($A2631="","",IF($L2631=0,"—",INDEX('1. Master BOM'!$E$1:$E$400,$L2631)))</f>
        <v/>
      </c>
      <c r="R2631" s="9" t="str">
        <f aca="false">IF($A2631="","",IF($L2631=0,"—",IF(T(INDEX('1. Master BOM'!$F$1:$F$400,$L2631))="","(not set)",INDEX('1. Master BOM'!$F$1:$F$400,$L2631))))</f>
        <v/>
      </c>
      <c r="S2631" s="9" t="str">
        <f aca="false">IF($A2631="","",IF(OR($R2631="—",$R2631="(not set)",$D2631=""),"",IF(ISNUMBER(SEARCH(SUBSTITUTE(SUBSTITUTE(SUBSTITUTE($R2631,"-",""),"_","")," ",""),SUBSTITUTE(SUBSTITUTE(SUBSTITUTE($D2631,"-",""),"_","")," ",""))),"OK","CHECK")))</f>
        <v/>
      </c>
      <c r="T2631" s="9" t="str">
        <f aca="false">IF($A2631="","",IF(OR($H2631="NOT IN SCHEMATIC",$I2631="MISMATCH",$J2631="MISMATCH",$P2631="MISMATCH",$M2631&lt;&gt;"OK"),"REVIEW","OK"))</f>
        <v/>
      </c>
      <c r="U2631" s="14"/>
      <c r="V2631" s="14"/>
      <c r="W2631" s="17"/>
      <c r="X2631" s="14"/>
    </row>
    <row r="2632" customFormat="false" ht="15" hidden="false" customHeight="false" outlineLevel="0" collapsed="false">
      <c r="A2632" s="9" t="str">
        <f aca="false">IF('3. Layout Parts'!$A2632="","",TRIM('3. Layout Parts'!$A2632))</f>
        <v/>
      </c>
      <c r="B2632" s="9" t="str">
        <f aca="false">IF($A2632="","",'3. Layout Parts'!$D2632)</f>
        <v/>
      </c>
      <c r="C2632" s="9" t="str">
        <f aca="false">IF($A2632="","",'3. Layout Parts'!$B2632)</f>
        <v/>
      </c>
      <c r="D2632" s="9" t="str">
        <f aca="false">IF($A2632="","",'3. Layout Parts'!$C2632)</f>
        <v/>
      </c>
      <c r="E2632" s="9" t="str">
        <f aca="false">IF($A2632="","",IFERROR(INDEX('2. Schematic Parts'!$B$2:$B$3001,MATCH($A2632,'2. Schematic Parts'!$A$2:$A$3001,0)),"NOT FOUND"))</f>
        <v/>
      </c>
      <c r="F2632" s="9" t="str">
        <f aca="false">IF($A2632="","",IFERROR(INDEX('2. Schematic Parts'!$C$2:$C$3001,MATCH($A2632,'2. Schematic Parts'!$A$2:$A$3001,0))&amp;"","NOT FOUND"))</f>
        <v/>
      </c>
      <c r="G2632" s="9" t="str">
        <f aca="false">IF($A2632="","",IFERROR(INDEX('2. Schematic Parts'!$D$2:$D$3001,MATCH($A2632,'2. Schematic Parts'!$A$2:$A$3001,0))&amp;"","NOT FOUND"))</f>
        <v/>
      </c>
      <c r="H2632" s="9" t="str">
        <f aca="false">IF($A2632="","",IF(COUNTIF('2. Schematic Parts'!$A$2:$A$3001,$A2632)=0,"NOT IN SCHEMATIC","OK"))</f>
        <v/>
      </c>
      <c r="I2632" s="9" t="str">
        <f aca="false">IF($A2632="","",IF($H2632="NOT IN SCHEMATIC","",IF(UPPER(TRIM($C2632))=UPPER(TRIM($E2632)),"OK","MISMATCH")))</f>
        <v/>
      </c>
      <c r="J2632" s="9" t="str">
        <f aca="false">IF($A2632="","",IF($H2632="NOT IN SCHEMATIC","",IF($F2632="","NO SCH DECAL",IF($D2632="","",IF(UPPER(TRIM($D2632))=UPPER(TRIM($F2632)),"OK","MISMATCH")))))</f>
        <v/>
      </c>
      <c r="K2632" s="16" t="str">
        <f aca="false">IF($A2632="","",SUMPRODUCT(--ISNUMBER(SEARCH(","&amp;TRIM($A2632)&amp;",",","&amp;SUBSTITUTE('1. Master BOM'!$D$2:$D$400," ","")&amp;","))))</f>
        <v/>
      </c>
      <c r="L2632" s="16" t="str">
        <f aca="false">IF($A2632="","",IF($K2632&lt;&gt;1,0,SUMPRODUCT(ISNUMBER(SEARCH(","&amp;TRIM($A2632)&amp;",",","&amp;SUBSTITUTE('1. Master BOM'!$D$2:$D$400," ","")&amp;","))*ROW('1. Master BOM'!$D$2:$D$400))))</f>
        <v/>
      </c>
      <c r="M2632" s="9" t="str">
        <f aca="false">IF($A2632="","",IF($K2632=0,"NOT IN BOM",IF($K2632&gt;1,"MULTIPLE BOM LINES","OK")))</f>
        <v/>
      </c>
      <c r="N2632" s="9" t="str">
        <f aca="false">IF($A2632="","",IF($L2632=0,"—",INDEX('1. Master BOM'!$A$1:$A$400,$L2632)))</f>
        <v/>
      </c>
      <c r="O2632" s="9" t="str">
        <f aca="false">IF($A2632="","",IF($L2632=0,"—",INDEX('1. Master BOM'!$B$1:$B$400,$L2632)))</f>
        <v/>
      </c>
      <c r="P2632" s="9" t="str">
        <f aca="false">IF($A2632="","",IF(OR($H2632="NOT IN SCHEMATIC",$O2632="—"),"",IF($G2632="","NO SCH PN",IF(UPPER(TRIM($G2632))=UPPER(TRIM($O2632)),"OK","MISMATCH"))))</f>
        <v/>
      </c>
      <c r="Q2632" s="9" t="str">
        <f aca="false">IF($A2632="","",IF($L2632=0,"—",INDEX('1. Master BOM'!$E$1:$E$400,$L2632)))</f>
        <v/>
      </c>
      <c r="R2632" s="9" t="str">
        <f aca="false">IF($A2632="","",IF($L2632=0,"—",IF(T(INDEX('1. Master BOM'!$F$1:$F$400,$L2632))="","(not set)",INDEX('1. Master BOM'!$F$1:$F$400,$L2632))))</f>
        <v/>
      </c>
      <c r="S2632" s="9" t="str">
        <f aca="false">IF($A2632="","",IF(OR($R2632="—",$R2632="(not set)",$D2632=""),"",IF(ISNUMBER(SEARCH(SUBSTITUTE(SUBSTITUTE(SUBSTITUTE($R2632,"-",""),"_","")," ",""),SUBSTITUTE(SUBSTITUTE(SUBSTITUTE($D2632,"-",""),"_","")," ",""))),"OK","CHECK")))</f>
        <v/>
      </c>
      <c r="T2632" s="9" t="str">
        <f aca="false">IF($A2632="","",IF(OR($H2632="NOT IN SCHEMATIC",$I2632="MISMATCH",$J2632="MISMATCH",$P2632="MISMATCH",$M2632&lt;&gt;"OK"),"REVIEW","OK"))</f>
        <v/>
      </c>
      <c r="U2632" s="14"/>
      <c r="V2632" s="14"/>
      <c r="W2632" s="17"/>
      <c r="X2632" s="14"/>
    </row>
    <row r="2633" customFormat="false" ht="15" hidden="false" customHeight="false" outlineLevel="0" collapsed="false">
      <c r="A2633" s="9" t="str">
        <f aca="false">IF('3. Layout Parts'!$A2633="","",TRIM('3. Layout Parts'!$A2633))</f>
        <v/>
      </c>
      <c r="B2633" s="9" t="str">
        <f aca="false">IF($A2633="","",'3. Layout Parts'!$D2633)</f>
        <v/>
      </c>
      <c r="C2633" s="9" t="str">
        <f aca="false">IF($A2633="","",'3. Layout Parts'!$B2633)</f>
        <v/>
      </c>
      <c r="D2633" s="9" t="str">
        <f aca="false">IF($A2633="","",'3. Layout Parts'!$C2633)</f>
        <v/>
      </c>
      <c r="E2633" s="9" t="str">
        <f aca="false">IF($A2633="","",IFERROR(INDEX('2. Schematic Parts'!$B$2:$B$3001,MATCH($A2633,'2. Schematic Parts'!$A$2:$A$3001,0)),"NOT FOUND"))</f>
        <v/>
      </c>
      <c r="F2633" s="9" t="str">
        <f aca="false">IF($A2633="","",IFERROR(INDEX('2. Schematic Parts'!$C$2:$C$3001,MATCH($A2633,'2. Schematic Parts'!$A$2:$A$3001,0))&amp;"","NOT FOUND"))</f>
        <v/>
      </c>
      <c r="G2633" s="9" t="str">
        <f aca="false">IF($A2633="","",IFERROR(INDEX('2. Schematic Parts'!$D$2:$D$3001,MATCH($A2633,'2. Schematic Parts'!$A$2:$A$3001,0))&amp;"","NOT FOUND"))</f>
        <v/>
      </c>
      <c r="H2633" s="9" t="str">
        <f aca="false">IF($A2633="","",IF(COUNTIF('2. Schematic Parts'!$A$2:$A$3001,$A2633)=0,"NOT IN SCHEMATIC","OK"))</f>
        <v/>
      </c>
      <c r="I2633" s="9" t="str">
        <f aca="false">IF($A2633="","",IF($H2633="NOT IN SCHEMATIC","",IF(UPPER(TRIM($C2633))=UPPER(TRIM($E2633)),"OK","MISMATCH")))</f>
        <v/>
      </c>
      <c r="J2633" s="9" t="str">
        <f aca="false">IF($A2633="","",IF($H2633="NOT IN SCHEMATIC","",IF($F2633="","NO SCH DECAL",IF($D2633="","",IF(UPPER(TRIM($D2633))=UPPER(TRIM($F2633)),"OK","MISMATCH")))))</f>
        <v/>
      </c>
      <c r="K2633" s="16" t="str">
        <f aca="false">IF($A2633="","",SUMPRODUCT(--ISNUMBER(SEARCH(","&amp;TRIM($A2633)&amp;",",","&amp;SUBSTITUTE('1. Master BOM'!$D$2:$D$400," ","")&amp;","))))</f>
        <v/>
      </c>
      <c r="L2633" s="16" t="str">
        <f aca="false">IF($A2633="","",IF($K2633&lt;&gt;1,0,SUMPRODUCT(ISNUMBER(SEARCH(","&amp;TRIM($A2633)&amp;",",","&amp;SUBSTITUTE('1. Master BOM'!$D$2:$D$400," ","")&amp;","))*ROW('1. Master BOM'!$D$2:$D$400))))</f>
        <v/>
      </c>
      <c r="M2633" s="9" t="str">
        <f aca="false">IF($A2633="","",IF($K2633=0,"NOT IN BOM",IF($K2633&gt;1,"MULTIPLE BOM LINES","OK")))</f>
        <v/>
      </c>
      <c r="N2633" s="9" t="str">
        <f aca="false">IF($A2633="","",IF($L2633=0,"—",INDEX('1. Master BOM'!$A$1:$A$400,$L2633)))</f>
        <v/>
      </c>
      <c r="O2633" s="9" t="str">
        <f aca="false">IF($A2633="","",IF($L2633=0,"—",INDEX('1. Master BOM'!$B$1:$B$400,$L2633)))</f>
        <v/>
      </c>
      <c r="P2633" s="9" t="str">
        <f aca="false">IF($A2633="","",IF(OR($H2633="NOT IN SCHEMATIC",$O2633="—"),"",IF($G2633="","NO SCH PN",IF(UPPER(TRIM($G2633))=UPPER(TRIM($O2633)),"OK","MISMATCH"))))</f>
        <v/>
      </c>
      <c r="Q2633" s="9" t="str">
        <f aca="false">IF($A2633="","",IF($L2633=0,"—",INDEX('1. Master BOM'!$E$1:$E$400,$L2633)))</f>
        <v/>
      </c>
      <c r="R2633" s="9" t="str">
        <f aca="false">IF($A2633="","",IF($L2633=0,"—",IF(T(INDEX('1. Master BOM'!$F$1:$F$400,$L2633))="","(not set)",INDEX('1. Master BOM'!$F$1:$F$400,$L2633))))</f>
        <v/>
      </c>
      <c r="S2633" s="9" t="str">
        <f aca="false">IF($A2633="","",IF(OR($R2633="—",$R2633="(not set)",$D2633=""),"",IF(ISNUMBER(SEARCH(SUBSTITUTE(SUBSTITUTE(SUBSTITUTE($R2633,"-",""),"_","")," ",""),SUBSTITUTE(SUBSTITUTE(SUBSTITUTE($D2633,"-",""),"_","")," ",""))),"OK","CHECK")))</f>
        <v/>
      </c>
      <c r="T2633" s="9" t="str">
        <f aca="false">IF($A2633="","",IF(OR($H2633="NOT IN SCHEMATIC",$I2633="MISMATCH",$J2633="MISMATCH",$P2633="MISMATCH",$M2633&lt;&gt;"OK"),"REVIEW","OK"))</f>
        <v/>
      </c>
      <c r="U2633" s="14"/>
      <c r="V2633" s="14"/>
      <c r="W2633" s="17"/>
      <c r="X2633" s="14"/>
    </row>
    <row r="2634" customFormat="false" ht="15" hidden="false" customHeight="false" outlineLevel="0" collapsed="false">
      <c r="A2634" s="9" t="str">
        <f aca="false">IF('3. Layout Parts'!$A2634="","",TRIM('3. Layout Parts'!$A2634))</f>
        <v/>
      </c>
      <c r="B2634" s="9" t="str">
        <f aca="false">IF($A2634="","",'3. Layout Parts'!$D2634)</f>
        <v/>
      </c>
      <c r="C2634" s="9" t="str">
        <f aca="false">IF($A2634="","",'3. Layout Parts'!$B2634)</f>
        <v/>
      </c>
      <c r="D2634" s="9" t="str">
        <f aca="false">IF($A2634="","",'3. Layout Parts'!$C2634)</f>
        <v/>
      </c>
      <c r="E2634" s="9" t="str">
        <f aca="false">IF($A2634="","",IFERROR(INDEX('2. Schematic Parts'!$B$2:$B$3001,MATCH($A2634,'2. Schematic Parts'!$A$2:$A$3001,0)),"NOT FOUND"))</f>
        <v/>
      </c>
      <c r="F2634" s="9" t="str">
        <f aca="false">IF($A2634="","",IFERROR(INDEX('2. Schematic Parts'!$C$2:$C$3001,MATCH($A2634,'2. Schematic Parts'!$A$2:$A$3001,0))&amp;"","NOT FOUND"))</f>
        <v/>
      </c>
      <c r="G2634" s="9" t="str">
        <f aca="false">IF($A2634="","",IFERROR(INDEX('2. Schematic Parts'!$D$2:$D$3001,MATCH($A2634,'2. Schematic Parts'!$A$2:$A$3001,0))&amp;"","NOT FOUND"))</f>
        <v/>
      </c>
      <c r="H2634" s="9" t="str">
        <f aca="false">IF($A2634="","",IF(COUNTIF('2. Schematic Parts'!$A$2:$A$3001,$A2634)=0,"NOT IN SCHEMATIC","OK"))</f>
        <v/>
      </c>
      <c r="I2634" s="9" t="str">
        <f aca="false">IF($A2634="","",IF($H2634="NOT IN SCHEMATIC","",IF(UPPER(TRIM($C2634))=UPPER(TRIM($E2634)),"OK","MISMATCH")))</f>
        <v/>
      </c>
      <c r="J2634" s="9" t="str">
        <f aca="false">IF($A2634="","",IF($H2634="NOT IN SCHEMATIC","",IF($F2634="","NO SCH DECAL",IF($D2634="","",IF(UPPER(TRIM($D2634))=UPPER(TRIM($F2634)),"OK","MISMATCH")))))</f>
        <v/>
      </c>
      <c r="K2634" s="16" t="str">
        <f aca="false">IF($A2634="","",SUMPRODUCT(--ISNUMBER(SEARCH(","&amp;TRIM($A2634)&amp;",",","&amp;SUBSTITUTE('1. Master BOM'!$D$2:$D$400," ","")&amp;","))))</f>
        <v/>
      </c>
      <c r="L2634" s="16" t="str">
        <f aca="false">IF($A2634="","",IF($K2634&lt;&gt;1,0,SUMPRODUCT(ISNUMBER(SEARCH(","&amp;TRIM($A2634)&amp;",",","&amp;SUBSTITUTE('1. Master BOM'!$D$2:$D$400," ","")&amp;","))*ROW('1. Master BOM'!$D$2:$D$400))))</f>
        <v/>
      </c>
      <c r="M2634" s="9" t="str">
        <f aca="false">IF($A2634="","",IF($K2634=0,"NOT IN BOM",IF($K2634&gt;1,"MULTIPLE BOM LINES","OK")))</f>
        <v/>
      </c>
      <c r="N2634" s="9" t="str">
        <f aca="false">IF($A2634="","",IF($L2634=0,"—",INDEX('1. Master BOM'!$A$1:$A$400,$L2634)))</f>
        <v/>
      </c>
      <c r="O2634" s="9" t="str">
        <f aca="false">IF($A2634="","",IF($L2634=0,"—",INDEX('1. Master BOM'!$B$1:$B$400,$L2634)))</f>
        <v/>
      </c>
      <c r="P2634" s="9" t="str">
        <f aca="false">IF($A2634="","",IF(OR($H2634="NOT IN SCHEMATIC",$O2634="—"),"",IF($G2634="","NO SCH PN",IF(UPPER(TRIM($G2634))=UPPER(TRIM($O2634)),"OK","MISMATCH"))))</f>
        <v/>
      </c>
      <c r="Q2634" s="9" t="str">
        <f aca="false">IF($A2634="","",IF($L2634=0,"—",INDEX('1. Master BOM'!$E$1:$E$400,$L2634)))</f>
        <v/>
      </c>
      <c r="R2634" s="9" t="str">
        <f aca="false">IF($A2634="","",IF($L2634=0,"—",IF(T(INDEX('1. Master BOM'!$F$1:$F$400,$L2634))="","(not set)",INDEX('1. Master BOM'!$F$1:$F$400,$L2634))))</f>
        <v/>
      </c>
      <c r="S2634" s="9" t="str">
        <f aca="false">IF($A2634="","",IF(OR($R2634="—",$R2634="(not set)",$D2634=""),"",IF(ISNUMBER(SEARCH(SUBSTITUTE(SUBSTITUTE(SUBSTITUTE($R2634,"-",""),"_","")," ",""),SUBSTITUTE(SUBSTITUTE(SUBSTITUTE($D2634,"-",""),"_","")," ",""))),"OK","CHECK")))</f>
        <v/>
      </c>
      <c r="T2634" s="9" t="str">
        <f aca="false">IF($A2634="","",IF(OR($H2634="NOT IN SCHEMATIC",$I2634="MISMATCH",$J2634="MISMATCH",$P2634="MISMATCH",$M2634&lt;&gt;"OK"),"REVIEW","OK"))</f>
        <v/>
      </c>
      <c r="U2634" s="14"/>
      <c r="V2634" s="14"/>
      <c r="W2634" s="17"/>
      <c r="X2634" s="14"/>
    </row>
    <row r="2635" customFormat="false" ht="15" hidden="false" customHeight="false" outlineLevel="0" collapsed="false">
      <c r="A2635" s="9" t="str">
        <f aca="false">IF('3. Layout Parts'!$A2635="","",TRIM('3. Layout Parts'!$A2635))</f>
        <v/>
      </c>
      <c r="B2635" s="9" t="str">
        <f aca="false">IF($A2635="","",'3. Layout Parts'!$D2635)</f>
        <v/>
      </c>
      <c r="C2635" s="9" t="str">
        <f aca="false">IF($A2635="","",'3. Layout Parts'!$B2635)</f>
        <v/>
      </c>
      <c r="D2635" s="9" t="str">
        <f aca="false">IF($A2635="","",'3. Layout Parts'!$C2635)</f>
        <v/>
      </c>
      <c r="E2635" s="9" t="str">
        <f aca="false">IF($A2635="","",IFERROR(INDEX('2. Schematic Parts'!$B$2:$B$3001,MATCH($A2635,'2. Schematic Parts'!$A$2:$A$3001,0)),"NOT FOUND"))</f>
        <v/>
      </c>
      <c r="F2635" s="9" t="str">
        <f aca="false">IF($A2635="","",IFERROR(INDEX('2. Schematic Parts'!$C$2:$C$3001,MATCH($A2635,'2. Schematic Parts'!$A$2:$A$3001,0))&amp;"","NOT FOUND"))</f>
        <v/>
      </c>
      <c r="G2635" s="9" t="str">
        <f aca="false">IF($A2635="","",IFERROR(INDEX('2. Schematic Parts'!$D$2:$D$3001,MATCH($A2635,'2. Schematic Parts'!$A$2:$A$3001,0))&amp;"","NOT FOUND"))</f>
        <v/>
      </c>
      <c r="H2635" s="9" t="str">
        <f aca="false">IF($A2635="","",IF(COUNTIF('2. Schematic Parts'!$A$2:$A$3001,$A2635)=0,"NOT IN SCHEMATIC","OK"))</f>
        <v/>
      </c>
      <c r="I2635" s="9" t="str">
        <f aca="false">IF($A2635="","",IF($H2635="NOT IN SCHEMATIC","",IF(UPPER(TRIM($C2635))=UPPER(TRIM($E2635)),"OK","MISMATCH")))</f>
        <v/>
      </c>
      <c r="J2635" s="9" t="str">
        <f aca="false">IF($A2635="","",IF($H2635="NOT IN SCHEMATIC","",IF($F2635="","NO SCH DECAL",IF($D2635="","",IF(UPPER(TRIM($D2635))=UPPER(TRIM($F2635)),"OK","MISMATCH")))))</f>
        <v/>
      </c>
      <c r="K2635" s="16" t="str">
        <f aca="false">IF($A2635="","",SUMPRODUCT(--ISNUMBER(SEARCH(","&amp;TRIM($A2635)&amp;",",","&amp;SUBSTITUTE('1. Master BOM'!$D$2:$D$400," ","")&amp;","))))</f>
        <v/>
      </c>
      <c r="L2635" s="16" t="str">
        <f aca="false">IF($A2635="","",IF($K2635&lt;&gt;1,0,SUMPRODUCT(ISNUMBER(SEARCH(","&amp;TRIM($A2635)&amp;",",","&amp;SUBSTITUTE('1. Master BOM'!$D$2:$D$400," ","")&amp;","))*ROW('1. Master BOM'!$D$2:$D$400))))</f>
        <v/>
      </c>
      <c r="M2635" s="9" t="str">
        <f aca="false">IF($A2635="","",IF($K2635=0,"NOT IN BOM",IF($K2635&gt;1,"MULTIPLE BOM LINES","OK")))</f>
        <v/>
      </c>
      <c r="N2635" s="9" t="str">
        <f aca="false">IF($A2635="","",IF($L2635=0,"—",INDEX('1. Master BOM'!$A$1:$A$400,$L2635)))</f>
        <v/>
      </c>
      <c r="O2635" s="9" t="str">
        <f aca="false">IF($A2635="","",IF($L2635=0,"—",INDEX('1. Master BOM'!$B$1:$B$400,$L2635)))</f>
        <v/>
      </c>
      <c r="P2635" s="9" t="str">
        <f aca="false">IF($A2635="","",IF(OR($H2635="NOT IN SCHEMATIC",$O2635="—"),"",IF($G2635="","NO SCH PN",IF(UPPER(TRIM($G2635))=UPPER(TRIM($O2635)),"OK","MISMATCH"))))</f>
        <v/>
      </c>
      <c r="Q2635" s="9" t="str">
        <f aca="false">IF($A2635="","",IF($L2635=0,"—",INDEX('1. Master BOM'!$E$1:$E$400,$L2635)))</f>
        <v/>
      </c>
      <c r="R2635" s="9" t="str">
        <f aca="false">IF($A2635="","",IF($L2635=0,"—",IF(T(INDEX('1. Master BOM'!$F$1:$F$400,$L2635))="","(not set)",INDEX('1. Master BOM'!$F$1:$F$400,$L2635))))</f>
        <v/>
      </c>
      <c r="S2635" s="9" t="str">
        <f aca="false">IF($A2635="","",IF(OR($R2635="—",$R2635="(not set)",$D2635=""),"",IF(ISNUMBER(SEARCH(SUBSTITUTE(SUBSTITUTE(SUBSTITUTE($R2635,"-",""),"_","")," ",""),SUBSTITUTE(SUBSTITUTE(SUBSTITUTE($D2635,"-",""),"_","")," ",""))),"OK","CHECK")))</f>
        <v/>
      </c>
      <c r="T2635" s="9" t="str">
        <f aca="false">IF($A2635="","",IF(OR($H2635="NOT IN SCHEMATIC",$I2635="MISMATCH",$J2635="MISMATCH",$P2635="MISMATCH",$M2635&lt;&gt;"OK"),"REVIEW","OK"))</f>
        <v/>
      </c>
      <c r="U2635" s="14"/>
      <c r="V2635" s="14"/>
      <c r="W2635" s="17"/>
      <c r="X2635" s="14"/>
    </row>
    <row r="2636" customFormat="false" ht="15" hidden="false" customHeight="false" outlineLevel="0" collapsed="false">
      <c r="A2636" s="9" t="str">
        <f aca="false">IF('3. Layout Parts'!$A2636="","",TRIM('3. Layout Parts'!$A2636))</f>
        <v/>
      </c>
      <c r="B2636" s="9" t="str">
        <f aca="false">IF($A2636="","",'3. Layout Parts'!$D2636)</f>
        <v/>
      </c>
      <c r="C2636" s="9" t="str">
        <f aca="false">IF($A2636="","",'3. Layout Parts'!$B2636)</f>
        <v/>
      </c>
      <c r="D2636" s="9" t="str">
        <f aca="false">IF($A2636="","",'3. Layout Parts'!$C2636)</f>
        <v/>
      </c>
      <c r="E2636" s="9" t="str">
        <f aca="false">IF($A2636="","",IFERROR(INDEX('2. Schematic Parts'!$B$2:$B$3001,MATCH($A2636,'2. Schematic Parts'!$A$2:$A$3001,0)),"NOT FOUND"))</f>
        <v/>
      </c>
      <c r="F2636" s="9" t="str">
        <f aca="false">IF($A2636="","",IFERROR(INDEX('2. Schematic Parts'!$C$2:$C$3001,MATCH($A2636,'2. Schematic Parts'!$A$2:$A$3001,0))&amp;"","NOT FOUND"))</f>
        <v/>
      </c>
      <c r="G2636" s="9" t="str">
        <f aca="false">IF($A2636="","",IFERROR(INDEX('2. Schematic Parts'!$D$2:$D$3001,MATCH($A2636,'2. Schematic Parts'!$A$2:$A$3001,0))&amp;"","NOT FOUND"))</f>
        <v/>
      </c>
      <c r="H2636" s="9" t="str">
        <f aca="false">IF($A2636="","",IF(COUNTIF('2. Schematic Parts'!$A$2:$A$3001,$A2636)=0,"NOT IN SCHEMATIC","OK"))</f>
        <v/>
      </c>
      <c r="I2636" s="9" t="str">
        <f aca="false">IF($A2636="","",IF($H2636="NOT IN SCHEMATIC","",IF(UPPER(TRIM($C2636))=UPPER(TRIM($E2636)),"OK","MISMATCH")))</f>
        <v/>
      </c>
      <c r="J2636" s="9" t="str">
        <f aca="false">IF($A2636="","",IF($H2636="NOT IN SCHEMATIC","",IF($F2636="","NO SCH DECAL",IF($D2636="","",IF(UPPER(TRIM($D2636))=UPPER(TRIM($F2636)),"OK","MISMATCH")))))</f>
        <v/>
      </c>
      <c r="K2636" s="16" t="str">
        <f aca="false">IF($A2636="","",SUMPRODUCT(--ISNUMBER(SEARCH(","&amp;TRIM($A2636)&amp;",",","&amp;SUBSTITUTE('1. Master BOM'!$D$2:$D$400," ","")&amp;","))))</f>
        <v/>
      </c>
      <c r="L2636" s="16" t="str">
        <f aca="false">IF($A2636="","",IF($K2636&lt;&gt;1,0,SUMPRODUCT(ISNUMBER(SEARCH(","&amp;TRIM($A2636)&amp;",",","&amp;SUBSTITUTE('1. Master BOM'!$D$2:$D$400," ","")&amp;","))*ROW('1. Master BOM'!$D$2:$D$400))))</f>
        <v/>
      </c>
      <c r="M2636" s="9" t="str">
        <f aca="false">IF($A2636="","",IF($K2636=0,"NOT IN BOM",IF($K2636&gt;1,"MULTIPLE BOM LINES","OK")))</f>
        <v/>
      </c>
      <c r="N2636" s="9" t="str">
        <f aca="false">IF($A2636="","",IF($L2636=0,"—",INDEX('1. Master BOM'!$A$1:$A$400,$L2636)))</f>
        <v/>
      </c>
      <c r="O2636" s="9" t="str">
        <f aca="false">IF($A2636="","",IF($L2636=0,"—",INDEX('1. Master BOM'!$B$1:$B$400,$L2636)))</f>
        <v/>
      </c>
      <c r="P2636" s="9" t="str">
        <f aca="false">IF($A2636="","",IF(OR($H2636="NOT IN SCHEMATIC",$O2636="—"),"",IF($G2636="","NO SCH PN",IF(UPPER(TRIM($G2636))=UPPER(TRIM($O2636)),"OK","MISMATCH"))))</f>
        <v/>
      </c>
      <c r="Q2636" s="9" t="str">
        <f aca="false">IF($A2636="","",IF($L2636=0,"—",INDEX('1. Master BOM'!$E$1:$E$400,$L2636)))</f>
        <v/>
      </c>
      <c r="R2636" s="9" t="str">
        <f aca="false">IF($A2636="","",IF($L2636=0,"—",IF(T(INDEX('1. Master BOM'!$F$1:$F$400,$L2636))="","(not set)",INDEX('1. Master BOM'!$F$1:$F$400,$L2636))))</f>
        <v/>
      </c>
      <c r="S2636" s="9" t="str">
        <f aca="false">IF($A2636="","",IF(OR($R2636="—",$R2636="(not set)",$D2636=""),"",IF(ISNUMBER(SEARCH(SUBSTITUTE(SUBSTITUTE(SUBSTITUTE($R2636,"-",""),"_","")," ",""),SUBSTITUTE(SUBSTITUTE(SUBSTITUTE($D2636,"-",""),"_","")," ",""))),"OK","CHECK")))</f>
        <v/>
      </c>
      <c r="T2636" s="9" t="str">
        <f aca="false">IF($A2636="","",IF(OR($H2636="NOT IN SCHEMATIC",$I2636="MISMATCH",$J2636="MISMATCH",$P2636="MISMATCH",$M2636&lt;&gt;"OK"),"REVIEW","OK"))</f>
        <v/>
      </c>
      <c r="U2636" s="14"/>
      <c r="V2636" s="14"/>
      <c r="W2636" s="17"/>
      <c r="X2636" s="14"/>
    </row>
    <row r="2637" customFormat="false" ht="15" hidden="false" customHeight="false" outlineLevel="0" collapsed="false">
      <c r="A2637" s="9" t="str">
        <f aca="false">IF('3. Layout Parts'!$A2637="","",TRIM('3. Layout Parts'!$A2637))</f>
        <v/>
      </c>
      <c r="B2637" s="9" t="str">
        <f aca="false">IF($A2637="","",'3. Layout Parts'!$D2637)</f>
        <v/>
      </c>
      <c r="C2637" s="9" t="str">
        <f aca="false">IF($A2637="","",'3. Layout Parts'!$B2637)</f>
        <v/>
      </c>
      <c r="D2637" s="9" t="str">
        <f aca="false">IF($A2637="","",'3. Layout Parts'!$C2637)</f>
        <v/>
      </c>
      <c r="E2637" s="9" t="str">
        <f aca="false">IF($A2637="","",IFERROR(INDEX('2. Schematic Parts'!$B$2:$B$3001,MATCH($A2637,'2. Schematic Parts'!$A$2:$A$3001,0)),"NOT FOUND"))</f>
        <v/>
      </c>
      <c r="F2637" s="9" t="str">
        <f aca="false">IF($A2637="","",IFERROR(INDEX('2. Schematic Parts'!$C$2:$C$3001,MATCH($A2637,'2. Schematic Parts'!$A$2:$A$3001,0))&amp;"","NOT FOUND"))</f>
        <v/>
      </c>
      <c r="G2637" s="9" t="str">
        <f aca="false">IF($A2637="","",IFERROR(INDEX('2. Schematic Parts'!$D$2:$D$3001,MATCH($A2637,'2. Schematic Parts'!$A$2:$A$3001,0))&amp;"","NOT FOUND"))</f>
        <v/>
      </c>
      <c r="H2637" s="9" t="str">
        <f aca="false">IF($A2637="","",IF(COUNTIF('2. Schematic Parts'!$A$2:$A$3001,$A2637)=0,"NOT IN SCHEMATIC","OK"))</f>
        <v/>
      </c>
      <c r="I2637" s="9" t="str">
        <f aca="false">IF($A2637="","",IF($H2637="NOT IN SCHEMATIC","",IF(UPPER(TRIM($C2637))=UPPER(TRIM($E2637)),"OK","MISMATCH")))</f>
        <v/>
      </c>
      <c r="J2637" s="9" t="str">
        <f aca="false">IF($A2637="","",IF($H2637="NOT IN SCHEMATIC","",IF($F2637="","NO SCH DECAL",IF($D2637="","",IF(UPPER(TRIM($D2637))=UPPER(TRIM($F2637)),"OK","MISMATCH")))))</f>
        <v/>
      </c>
      <c r="K2637" s="16" t="str">
        <f aca="false">IF($A2637="","",SUMPRODUCT(--ISNUMBER(SEARCH(","&amp;TRIM($A2637)&amp;",",","&amp;SUBSTITUTE('1. Master BOM'!$D$2:$D$400," ","")&amp;","))))</f>
        <v/>
      </c>
      <c r="L2637" s="16" t="str">
        <f aca="false">IF($A2637="","",IF($K2637&lt;&gt;1,0,SUMPRODUCT(ISNUMBER(SEARCH(","&amp;TRIM($A2637)&amp;",",","&amp;SUBSTITUTE('1. Master BOM'!$D$2:$D$400," ","")&amp;","))*ROW('1. Master BOM'!$D$2:$D$400))))</f>
        <v/>
      </c>
      <c r="M2637" s="9" t="str">
        <f aca="false">IF($A2637="","",IF($K2637=0,"NOT IN BOM",IF($K2637&gt;1,"MULTIPLE BOM LINES","OK")))</f>
        <v/>
      </c>
      <c r="N2637" s="9" t="str">
        <f aca="false">IF($A2637="","",IF($L2637=0,"—",INDEX('1. Master BOM'!$A$1:$A$400,$L2637)))</f>
        <v/>
      </c>
      <c r="O2637" s="9" t="str">
        <f aca="false">IF($A2637="","",IF($L2637=0,"—",INDEX('1. Master BOM'!$B$1:$B$400,$L2637)))</f>
        <v/>
      </c>
      <c r="P2637" s="9" t="str">
        <f aca="false">IF($A2637="","",IF(OR($H2637="NOT IN SCHEMATIC",$O2637="—"),"",IF($G2637="","NO SCH PN",IF(UPPER(TRIM($G2637))=UPPER(TRIM($O2637)),"OK","MISMATCH"))))</f>
        <v/>
      </c>
      <c r="Q2637" s="9" t="str">
        <f aca="false">IF($A2637="","",IF($L2637=0,"—",INDEX('1. Master BOM'!$E$1:$E$400,$L2637)))</f>
        <v/>
      </c>
      <c r="R2637" s="9" t="str">
        <f aca="false">IF($A2637="","",IF($L2637=0,"—",IF(T(INDEX('1. Master BOM'!$F$1:$F$400,$L2637))="","(not set)",INDEX('1. Master BOM'!$F$1:$F$400,$L2637))))</f>
        <v/>
      </c>
      <c r="S2637" s="9" t="str">
        <f aca="false">IF($A2637="","",IF(OR($R2637="—",$R2637="(not set)",$D2637=""),"",IF(ISNUMBER(SEARCH(SUBSTITUTE(SUBSTITUTE(SUBSTITUTE($R2637,"-",""),"_","")," ",""),SUBSTITUTE(SUBSTITUTE(SUBSTITUTE($D2637,"-",""),"_","")," ",""))),"OK","CHECK")))</f>
        <v/>
      </c>
      <c r="T2637" s="9" t="str">
        <f aca="false">IF($A2637="","",IF(OR($H2637="NOT IN SCHEMATIC",$I2637="MISMATCH",$J2637="MISMATCH",$P2637="MISMATCH",$M2637&lt;&gt;"OK"),"REVIEW","OK"))</f>
        <v/>
      </c>
      <c r="U2637" s="14"/>
      <c r="V2637" s="14"/>
      <c r="W2637" s="17"/>
      <c r="X2637" s="14"/>
    </row>
    <row r="2638" customFormat="false" ht="15" hidden="false" customHeight="false" outlineLevel="0" collapsed="false">
      <c r="A2638" s="9" t="str">
        <f aca="false">IF('3. Layout Parts'!$A2638="","",TRIM('3. Layout Parts'!$A2638))</f>
        <v/>
      </c>
      <c r="B2638" s="9" t="str">
        <f aca="false">IF($A2638="","",'3. Layout Parts'!$D2638)</f>
        <v/>
      </c>
      <c r="C2638" s="9" t="str">
        <f aca="false">IF($A2638="","",'3. Layout Parts'!$B2638)</f>
        <v/>
      </c>
      <c r="D2638" s="9" t="str">
        <f aca="false">IF($A2638="","",'3. Layout Parts'!$C2638)</f>
        <v/>
      </c>
      <c r="E2638" s="9" t="str">
        <f aca="false">IF($A2638="","",IFERROR(INDEX('2. Schematic Parts'!$B$2:$B$3001,MATCH($A2638,'2. Schematic Parts'!$A$2:$A$3001,0)),"NOT FOUND"))</f>
        <v/>
      </c>
      <c r="F2638" s="9" t="str">
        <f aca="false">IF($A2638="","",IFERROR(INDEX('2. Schematic Parts'!$C$2:$C$3001,MATCH($A2638,'2. Schematic Parts'!$A$2:$A$3001,0))&amp;"","NOT FOUND"))</f>
        <v/>
      </c>
      <c r="G2638" s="9" t="str">
        <f aca="false">IF($A2638="","",IFERROR(INDEX('2. Schematic Parts'!$D$2:$D$3001,MATCH($A2638,'2. Schematic Parts'!$A$2:$A$3001,0))&amp;"","NOT FOUND"))</f>
        <v/>
      </c>
      <c r="H2638" s="9" t="str">
        <f aca="false">IF($A2638="","",IF(COUNTIF('2. Schematic Parts'!$A$2:$A$3001,$A2638)=0,"NOT IN SCHEMATIC","OK"))</f>
        <v/>
      </c>
      <c r="I2638" s="9" t="str">
        <f aca="false">IF($A2638="","",IF($H2638="NOT IN SCHEMATIC","",IF(UPPER(TRIM($C2638))=UPPER(TRIM($E2638)),"OK","MISMATCH")))</f>
        <v/>
      </c>
      <c r="J2638" s="9" t="str">
        <f aca="false">IF($A2638="","",IF($H2638="NOT IN SCHEMATIC","",IF($F2638="","NO SCH DECAL",IF($D2638="","",IF(UPPER(TRIM($D2638))=UPPER(TRIM($F2638)),"OK","MISMATCH")))))</f>
        <v/>
      </c>
      <c r="K2638" s="16" t="str">
        <f aca="false">IF($A2638="","",SUMPRODUCT(--ISNUMBER(SEARCH(","&amp;TRIM($A2638)&amp;",",","&amp;SUBSTITUTE('1. Master BOM'!$D$2:$D$400," ","")&amp;","))))</f>
        <v/>
      </c>
      <c r="L2638" s="16" t="str">
        <f aca="false">IF($A2638="","",IF($K2638&lt;&gt;1,0,SUMPRODUCT(ISNUMBER(SEARCH(","&amp;TRIM($A2638)&amp;",",","&amp;SUBSTITUTE('1. Master BOM'!$D$2:$D$400," ","")&amp;","))*ROW('1. Master BOM'!$D$2:$D$400))))</f>
        <v/>
      </c>
      <c r="M2638" s="9" t="str">
        <f aca="false">IF($A2638="","",IF($K2638=0,"NOT IN BOM",IF($K2638&gt;1,"MULTIPLE BOM LINES","OK")))</f>
        <v/>
      </c>
      <c r="N2638" s="9" t="str">
        <f aca="false">IF($A2638="","",IF($L2638=0,"—",INDEX('1. Master BOM'!$A$1:$A$400,$L2638)))</f>
        <v/>
      </c>
      <c r="O2638" s="9" t="str">
        <f aca="false">IF($A2638="","",IF($L2638=0,"—",INDEX('1. Master BOM'!$B$1:$B$400,$L2638)))</f>
        <v/>
      </c>
      <c r="P2638" s="9" t="str">
        <f aca="false">IF($A2638="","",IF(OR($H2638="NOT IN SCHEMATIC",$O2638="—"),"",IF($G2638="","NO SCH PN",IF(UPPER(TRIM($G2638))=UPPER(TRIM($O2638)),"OK","MISMATCH"))))</f>
        <v/>
      </c>
      <c r="Q2638" s="9" t="str">
        <f aca="false">IF($A2638="","",IF($L2638=0,"—",INDEX('1. Master BOM'!$E$1:$E$400,$L2638)))</f>
        <v/>
      </c>
      <c r="R2638" s="9" t="str">
        <f aca="false">IF($A2638="","",IF($L2638=0,"—",IF(T(INDEX('1. Master BOM'!$F$1:$F$400,$L2638))="","(not set)",INDEX('1. Master BOM'!$F$1:$F$400,$L2638))))</f>
        <v/>
      </c>
      <c r="S2638" s="9" t="str">
        <f aca="false">IF($A2638="","",IF(OR($R2638="—",$R2638="(not set)",$D2638=""),"",IF(ISNUMBER(SEARCH(SUBSTITUTE(SUBSTITUTE(SUBSTITUTE($R2638,"-",""),"_","")," ",""),SUBSTITUTE(SUBSTITUTE(SUBSTITUTE($D2638,"-",""),"_","")," ",""))),"OK","CHECK")))</f>
        <v/>
      </c>
      <c r="T2638" s="9" t="str">
        <f aca="false">IF($A2638="","",IF(OR($H2638="NOT IN SCHEMATIC",$I2638="MISMATCH",$J2638="MISMATCH",$P2638="MISMATCH",$M2638&lt;&gt;"OK"),"REVIEW","OK"))</f>
        <v/>
      </c>
      <c r="U2638" s="14"/>
      <c r="V2638" s="14"/>
      <c r="W2638" s="17"/>
      <c r="X2638" s="14"/>
    </row>
    <row r="2639" customFormat="false" ht="15" hidden="false" customHeight="false" outlineLevel="0" collapsed="false">
      <c r="A2639" s="9" t="str">
        <f aca="false">IF('3. Layout Parts'!$A2639="","",TRIM('3. Layout Parts'!$A2639))</f>
        <v/>
      </c>
      <c r="B2639" s="9" t="str">
        <f aca="false">IF($A2639="","",'3. Layout Parts'!$D2639)</f>
        <v/>
      </c>
      <c r="C2639" s="9" t="str">
        <f aca="false">IF($A2639="","",'3. Layout Parts'!$B2639)</f>
        <v/>
      </c>
      <c r="D2639" s="9" t="str">
        <f aca="false">IF($A2639="","",'3. Layout Parts'!$C2639)</f>
        <v/>
      </c>
      <c r="E2639" s="9" t="str">
        <f aca="false">IF($A2639="","",IFERROR(INDEX('2. Schematic Parts'!$B$2:$B$3001,MATCH($A2639,'2. Schematic Parts'!$A$2:$A$3001,0)),"NOT FOUND"))</f>
        <v/>
      </c>
      <c r="F2639" s="9" t="str">
        <f aca="false">IF($A2639="","",IFERROR(INDEX('2. Schematic Parts'!$C$2:$C$3001,MATCH($A2639,'2. Schematic Parts'!$A$2:$A$3001,0))&amp;"","NOT FOUND"))</f>
        <v/>
      </c>
      <c r="G2639" s="9" t="str">
        <f aca="false">IF($A2639="","",IFERROR(INDEX('2. Schematic Parts'!$D$2:$D$3001,MATCH($A2639,'2. Schematic Parts'!$A$2:$A$3001,0))&amp;"","NOT FOUND"))</f>
        <v/>
      </c>
      <c r="H2639" s="9" t="str">
        <f aca="false">IF($A2639="","",IF(COUNTIF('2. Schematic Parts'!$A$2:$A$3001,$A2639)=0,"NOT IN SCHEMATIC","OK"))</f>
        <v/>
      </c>
      <c r="I2639" s="9" t="str">
        <f aca="false">IF($A2639="","",IF($H2639="NOT IN SCHEMATIC","",IF(UPPER(TRIM($C2639))=UPPER(TRIM($E2639)),"OK","MISMATCH")))</f>
        <v/>
      </c>
      <c r="J2639" s="9" t="str">
        <f aca="false">IF($A2639="","",IF($H2639="NOT IN SCHEMATIC","",IF($F2639="","NO SCH DECAL",IF($D2639="","",IF(UPPER(TRIM($D2639))=UPPER(TRIM($F2639)),"OK","MISMATCH")))))</f>
        <v/>
      </c>
      <c r="K2639" s="16" t="str">
        <f aca="false">IF($A2639="","",SUMPRODUCT(--ISNUMBER(SEARCH(","&amp;TRIM($A2639)&amp;",",","&amp;SUBSTITUTE('1. Master BOM'!$D$2:$D$400," ","")&amp;","))))</f>
        <v/>
      </c>
      <c r="L2639" s="16" t="str">
        <f aca="false">IF($A2639="","",IF($K2639&lt;&gt;1,0,SUMPRODUCT(ISNUMBER(SEARCH(","&amp;TRIM($A2639)&amp;",",","&amp;SUBSTITUTE('1. Master BOM'!$D$2:$D$400," ","")&amp;","))*ROW('1. Master BOM'!$D$2:$D$400))))</f>
        <v/>
      </c>
      <c r="M2639" s="9" t="str">
        <f aca="false">IF($A2639="","",IF($K2639=0,"NOT IN BOM",IF($K2639&gt;1,"MULTIPLE BOM LINES","OK")))</f>
        <v/>
      </c>
      <c r="N2639" s="9" t="str">
        <f aca="false">IF($A2639="","",IF($L2639=0,"—",INDEX('1. Master BOM'!$A$1:$A$400,$L2639)))</f>
        <v/>
      </c>
      <c r="O2639" s="9" t="str">
        <f aca="false">IF($A2639="","",IF($L2639=0,"—",INDEX('1. Master BOM'!$B$1:$B$400,$L2639)))</f>
        <v/>
      </c>
      <c r="P2639" s="9" t="str">
        <f aca="false">IF($A2639="","",IF(OR($H2639="NOT IN SCHEMATIC",$O2639="—"),"",IF($G2639="","NO SCH PN",IF(UPPER(TRIM($G2639))=UPPER(TRIM($O2639)),"OK","MISMATCH"))))</f>
        <v/>
      </c>
      <c r="Q2639" s="9" t="str">
        <f aca="false">IF($A2639="","",IF($L2639=0,"—",INDEX('1. Master BOM'!$E$1:$E$400,$L2639)))</f>
        <v/>
      </c>
      <c r="R2639" s="9" t="str">
        <f aca="false">IF($A2639="","",IF($L2639=0,"—",IF(T(INDEX('1. Master BOM'!$F$1:$F$400,$L2639))="","(not set)",INDEX('1. Master BOM'!$F$1:$F$400,$L2639))))</f>
        <v/>
      </c>
      <c r="S2639" s="9" t="str">
        <f aca="false">IF($A2639="","",IF(OR($R2639="—",$R2639="(not set)",$D2639=""),"",IF(ISNUMBER(SEARCH(SUBSTITUTE(SUBSTITUTE(SUBSTITUTE($R2639,"-",""),"_","")," ",""),SUBSTITUTE(SUBSTITUTE(SUBSTITUTE($D2639,"-",""),"_","")," ",""))),"OK","CHECK")))</f>
        <v/>
      </c>
      <c r="T2639" s="9" t="str">
        <f aca="false">IF($A2639="","",IF(OR($H2639="NOT IN SCHEMATIC",$I2639="MISMATCH",$J2639="MISMATCH",$P2639="MISMATCH",$M2639&lt;&gt;"OK"),"REVIEW","OK"))</f>
        <v/>
      </c>
      <c r="U2639" s="14"/>
      <c r="V2639" s="14"/>
      <c r="W2639" s="17"/>
      <c r="X2639" s="14"/>
    </row>
    <row r="2640" customFormat="false" ht="15" hidden="false" customHeight="false" outlineLevel="0" collapsed="false">
      <c r="A2640" s="9" t="str">
        <f aca="false">IF('3. Layout Parts'!$A2640="","",TRIM('3. Layout Parts'!$A2640))</f>
        <v/>
      </c>
      <c r="B2640" s="9" t="str">
        <f aca="false">IF($A2640="","",'3. Layout Parts'!$D2640)</f>
        <v/>
      </c>
      <c r="C2640" s="9" t="str">
        <f aca="false">IF($A2640="","",'3. Layout Parts'!$B2640)</f>
        <v/>
      </c>
      <c r="D2640" s="9" t="str">
        <f aca="false">IF($A2640="","",'3. Layout Parts'!$C2640)</f>
        <v/>
      </c>
      <c r="E2640" s="9" t="str">
        <f aca="false">IF($A2640="","",IFERROR(INDEX('2. Schematic Parts'!$B$2:$B$3001,MATCH($A2640,'2. Schematic Parts'!$A$2:$A$3001,0)),"NOT FOUND"))</f>
        <v/>
      </c>
      <c r="F2640" s="9" t="str">
        <f aca="false">IF($A2640="","",IFERROR(INDEX('2. Schematic Parts'!$C$2:$C$3001,MATCH($A2640,'2. Schematic Parts'!$A$2:$A$3001,0))&amp;"","NOT FOUND"))</f>
        <v/>
      </c>
      <c r="G2640" s="9" t="str">
        <f aca="false">IF($A2640="","",IFERROR(INDEX('2. Schematic Parts'!$D$2:$D$3001,MATCH($A2640,'2. Schematic Parts'!$A$2:$A$3001,0))&amp;"","NOT FOUND"))</f>
        <v/>
      </c>
      <c r="H2640" s="9" t="str">
        <f aca="false">IF($A2640="","",IF(COUNTIF('2. Schematic Parts'!$A$2:$A$3001,$A2640)=0,"NOT IN SCHEMATIC","OK"))</f>
        <v/>
      </c>
      <c r="I2640" s="9" t="str">
        <f aca="false">IF($A2640="","",IF($H2640="NOT IN SCHEMATIC","",IF(UPPER(TRIM($C2640))=UPPER(TRIM($E2640)),"OK","MISMATCH")))</f>
        <v/>
      </c>
      <c r="J2640" s="9" t="str">
        <f aca="false">IF($A2640="","",IF($H2640="NOT IN SCHEMATIC","",IF($F2640="","NO SCH DECAL",IF($D2640="","",IF(UPPER(TRIM($D2640))=UPPER(TRIM($F2640)),"OK","MISMATCH")))))</f>
        <v/>
      </c>
      <c r="K2640" s="16" t="str">
        <f aca="false">IF($A2640="","",SUMPRODUCT(--ISNUMBER(SEARCH(","&amp;TRIM($A2640)&amp;",",","&amp;SUBSTITUTE('1. Master BOM'!$D$2:$D$400," ","")&amp;","))))</f>
        <v/>
      </c>
      <c r="L2640" s="16" t="str">
        <f aca="false">IF($A2640="","",IF($K2640&lt;&gt;1,0,SUMPRODUCT(ISNUMBER(SEARCH(","&amp;TRIM($A2640)&amp;",",","&amp;SUBSTITUTE('1. Master BOM'!$D$2:$D$400," ","")&amp;","))*ROW('1. Master BOM'!$D$2:$D$400))))</f>
        <v/>
      </c>
      <c r="M2640" s="9" t="str">
        <f aca="false">IF($A2640="","",IF($K2640=0,"NOT IN BOM",IF($K2640&gt;1,"MULTIPLE BOM LINES","OK")))</f>
        <v/>
      </c>
      <c r="N2640" s="9" t="str">
        <f aca="false">IF($A2640="","",IF($L2640=0,"—",INDEX('1. Master BOM'!$A$1:$A$400,$L2640)))</f>
        <v/>
      </c>
      <c r="O2640" s="9" t="str">
        <f aca="false">IF($A2640="","",IF($L2640=0,"—",INDEX('1. Master BOM'!$B$1:$B$400,$L2640)))</f>
        <v/>
      </c>
      <c r="P2640" s="9" t="str">
        <f aca="false">IF($A2640="","",IF(OR($H2640="NOT IN SCHEMATIC",$O2640="—"),"",IF($G2640="","NO SCH PN",IF(UPPER(TRIM($G2640))=UPPER(TRIM($O2640)),"OK","MISMATCH"))))</f>
        <v/>
      </c>
      <c r="Q2640" s="9" t="str">
        <f aca="false">IF($A2640="","",IF($L2640=0,"—",INDEX('1. Master BOM'!$E$1:$E$400,$L2640)))</f>
        <v/>
      </c>
      <c r="R2640" s="9" t="str">
        <f aca="false">IF($A2640="","",IF($L2640=0,"—",IF(T(INDEX('1. Master BOM'!$F$1:$F$400,$L2640))="","(not set)",INDEX('1. Master BOM'!$F$1:$F$400,$L2640))))</f>
        <v/>
      </c>
      <c r="S2640" s="9" t="str">
        <f aca="false">IF($A2640="","",IF(OR($R2640="—",$R2640="(not set)",$D2640=""),"",IF(ISNUMBER(SEARCH(SUBSTITUTE(SUBSTITUTE(SUBSTITUTE($R2640,"-",""),"_","")," ",""),SUBSTITUTE(SUBSTITUTE(SUBSTITUTE($D2640,"-",""),"_","")," ",""))),"OK","CHECK")))</f>
        <v/>
      </c>
      <c r="T2640" s="9" t="str">
        <f aca="false">IF($A2640="","",IF(OR($H2640="NOT IN SCHEMATIC",$I2640="MISMATCH",$J2640="MISMATCH",$P2640="MISMATCH",$M2640&lt;&gt;"OK"),"REVIEW","OK"))</f>
        <v/>
      </c>
      <c r="U2640" s="14"/>
      <c r="V2640" s="14"/>
      <c r="W2640" s="17"/>
      <c r="X2640" s="14"/>
    </row>
    <row r="2641" customFormat="false" ht="15" hidden="false" customHeight="false" outlineLevel="0" collapsed="false">
      <c r="A2641" s="9" t="str">
        <f aca="false">IF('3. Layout Parts'!$A2641="","",TRIM('3. Layout Parts'!$A2641))</f>
        <v/>
      </c>
      <c r="B2641" s="9" t="str">
        <f aca="false">IF($A2641="","",'3. Layout Parts'!$D2641)</f>
        <v/>
      </c>
      <c r="C2641" s="9" t="str">
        <f aca="false">IF($A2641="","",'3. Layout Parts'!$B2641)</f>
        <v/>
      </c>
      <c r="D2641" s="9" t="str">
        <f aca="false">IF($A2641="","",'3. Layout Parts'!$C2641)</f>
        <v/>
      </c>
      <c r="E2641" s="9" t="str">
        <f aca="false">IF($A2641="","",IFERROR(INDEX('2. Schematic Parts'!$B$2:$B$3001,MATCH($A2641,'2. Schematic Parts'!$A$2:$A$3001,0)),"NOT FOUND"))</f>
        <v/>
      </c>
      <c r="F2641" s="9" t="str">
        <f aca="false">IF($A2641="","",IFERROR(INDEX('2. Schematic Parts'!$C$2:$C$3001,MATCH($A2641,'2. Schematic Parts'!$A$2:$A$3001,0))&amp;"","NOT FOUND"))</f>
        <v/>
      </c>
      <c r="G2641" s="9" t="str">
        <f aca="false">IF($A2641="","",IFERROR(INDEX('2. Schematic Parts'!$D$2:$D$3001,MATCH($A2641,'2. Schematic Parts'!$A$2:$A$3001,0))&amp;"","NOT FOUND"))</f>
        <v/>
      </c>
      <c r="H2641" s="9" t="str">
        <f aca="false">IF($A2641="","",IF(COUNTIF('2. Schematic Parts'!$A$2:$A$3001,$A2641)=0,"NOT IN SCHEMATIC","OK"))</f>
        <v/>
      </c>
      <c r="I2641" s="9" t="str">
        <f aca="false">IF($A2641="","",IF($H2641="NOT IN SCHEMATIC","",IF(UPPER(TRIM($C2641))=UPPER(TRIM($E2641)),"OK","MISMATCH")))</f>
        <v/>
      </c>
      <c r="J2641" s="9" t="str">
        <f aca="false">IF($A2641="","",IF($H2641="NOT IN SCHEMATIC","",IF($F2641="","NO SCH DECAL",IF($D2641="","",IF(UPPER(TRIM($D2641))=UPPER(TRIM($F2641)),"OK","MISMATCH")))))</f>
        <v/>
      </c>
      <c r="K2641" s="16" t="str">
        <f aca="false">IF($A2641="","",SUMPRODUCT(--ISNUMBER(SEARCH(","&amp;TRIM($A2641)&amp;",",","&amp;SUBSTITUTE('1. Master BOM'!$D$2:$D$400," ","")&amp;","))))</f>
        <v/>
      </c>
      <c r="L2641" s="16" t="str">
        <f aca="false">IF($A2641="","",IF($K2641&lt;&gt;1,0,SUMPRODUCT(ISNUMBER(SEARCH(","&amp;TRIM($A2641)&amp;",",","&amp;SUBSTITUTE('1. Master BOM'!$D$2:$D$400," ","")&amp;","))*ROW('1. Master BOM'!$D$2:$D$400))))</f>
        <v/>
      </c>
      <c r="M2641" s="9" t="str">
        <f aca="false">IF($A2641="","",IF($K2641=0,"NOT IN BOM",IF($K2641&gt;1,"MULTIPLE BOM LINES","OK")))</f>
        <v/>
      </c>
      <c r="N2641" s="9" t="str">
        <f aca="false">IF($A2641="","",IF($L2641=0,"—",INDEX('1. Master BOM'!$A$1:$A$400,$L2641)))</f>
        <v/>
      </c>
      <c r="O2641" s="9" t="str">
        <f aca="false">IF($A2641="","",IF($L2641=0,"—",INDEX('1. Master BOM'!$B$1:$B$400,$L2641)))</f>
        <v/>
      </c>
      <c r="P2641" s="9" t="str">
        <f aca="false">IF($A2641="","",IF(OR($H2641="NOT IN SCHEMATIC",$O2641="—"),"",IF($G2641="","NO SCH PN",IF(UPPER(TRIM($G2641))=UPPER(TRIM($O2641)),"OK","MISMATCH"))))</f>
        <v/>
      </c>
      <c r="Q2641" s="9" t="str">
        <f aca="false">IF($A2641="","",IF($L2641=0,"—",INDEX('1. Master BOM'!$E$1:$E$400,$L2641)))</f>
        <v/>
      </c>
      <c r="R2641" s="9" t="str">
        <f aca="false">IF($A2641="","",IF($L2641=0,"—",IF(T(INDEX('1. Master BOM'!$F$1:$F$400,$L2641))="","(not set)",INDEX('1. Master BOM'!$F$1:$F$400,$L2641))))</f>
        <v/>
      </c>
      <c r="S2641" s="9" t="str">
        <f aca="false">IF($A2641="","",IF(OR($R2641="—",$R2641="(not set)",$D2641=""),"",IF(ISNUMBER(SEARCH(SUBSTITUTE(SUBSTITUTE(SUBSTITUTE($R2641,"-",""),"_","")," ",""),SUBSTITUTE(SUBSTITUTE(SUBSTITUTE($D2641,"-",""),"_","")," ",""))),"OK","CHECK")))</f>
        <v/>
      </c>
      <c r="T2641" s="9" t="str">
        <f aca="false">IF($A2641="","",IF(OR($H2641="NOT IN SCHEMATIC",$I2641="MISMATCH",$J2641="MISMATCH",$P2641="MISMATCH",$M2641&lt;&gt;"OK"),"REVIEW","OK"))</f>
        <v/>
      </c>
      <c r="U2641" s="14"/>
      <c r="V2641" s="14"/>
      <c r="W2641" s="17"/>
      <c r="X2641" s="14"/>
    </row>
    <row r="2642" customFormat="false" ht="15" hidden="false" customHeight="false" outlineLevel="0" collapsed="false">
      <c r="A2642" s="9" t="str">
        <f aca="false">IF('3. Layout Parts'!$A2642="","",TRIM('3. Layout Parts'!$A2642))</f>
        <v/>
      </c>
      <c r="B2642" s="9" t="str">
        <f aca="false">IF($A2642="","",'3. Layout Parts'!$D2642)</f>
        <v/>
      </c>
      <c r="C2642" s="9" t="str">
        <f aca="false">IF($A2642="","",'3. Layout Parts'!$B2642)</f>
        <v/>
      </c>
      <c r="D2642" s="9" t="str">
        <f aca="false">IF($A2642="","",'3. Layout Parts'!$C2642)</f>
        <v/>
      </c>
      <c r="E2642" s="9" t="str">
        <f aca="false">IF($A2642="","",IFERROR(INDEX('2. Schematic Parts'!$B$2:$B$3001,MATCH($A2642,'2. Schematic Parts'!$A$2:$A$3001,0)),"NOT FOUND"))</f>
        <v/>
      </c>
      <c r="F2642" s="9" t="str">
        <f aca="false">IF($A2642="","",IFERROR(INDEX('2. Schematic Parts'!$C$2:$C$3001,MATCH($A2642,'2. Schematic Parts'!$A$2:$A$3001,0))&amp;"","NOT FOUND"))</f>
        <v/>
      </c>
      <c r="G2642" s="9" t="str">
        <f aca="false">IF($A2642="","",IFERROR(INDEX('2. Schematic Parts'!$D$2:$D$3001,MATCH($A2642,'2. Schematic Parts'!$A$2:$A$3001,0))&amp;"","NOT FOUND"))</f>
        <v/>
      </c>
      <c r="H2642" s="9" t="str">
        <f aca="false">IF($A2642="","",IF(COUNTIF('2. Schematic Parts'!$A$2:$A$3001,$A2642)=0,"NOT IN SCHEMATIC","OK"))</f>
        <v/>
      </c>
      <c r="I2642" s="9" t="str">
        <f aca="false">IF($A2642="","",IF($H2642="NOT IN SCHEMATIC","",IF(UPPER(TRIM($C2642))=UPPER(TRIM($E2642)),"OK","MISMATCH")))</f>
        <v/>
      </c>
      <c r="J2642" s="9" t="str">
        <f aca="false">IF($A2642="","",IF($H2642="NOT IN SCHEMATIC","",IF($F2642="","NO SCH DECAL",IF($D2642="","",IF(UPPER(TRIM($D2642))=UPPER(TRIM($F2642)),"OK","MISMATCH")))))</f>
        <v/>
      </c>
      <c r="K2642" s="16" t="str">
        <f aca="false">IF($A2642="","",SUMPRODUCT(--ISNUMBER(SEARCH(","&amp;TRIM($A2642)&amp;",",","&amp;SUBSTITUTE('1. Master BOM'!$D$2:$D$400," ","")&amp;","))))</f>
        <v/>
      </c>
      <c r="L2642" s="16" t="str">
        <f aca="false">IF($A2642="","",IF($K2642&lt;&gt;1,0,SUMPRODUCT(ISNUMBER(SEARCH(","&amp;TRIM($A2642)&amp;",",","&amp;SUBSTITUTE('1. Master BOM'!$D$2:$D$400," ","")&amp;","))*ROW('1. Master BOM'!$D$2:$D$400))))</f>
        <v/>
      </c>
      <c r="M2642" s="9" t="str">
        <f aca="false">IF($A2642="","",IF($K2642=0,"NOT IN BOM",IF($K2642&gt;1,"MULTIPLE BOM LINES","OK")))</f>
        <v/>
      </c>
      <c r="N2642" s="9" t="str">
        <f aca="false">IF($A2642="","",IF($L2642=0,"—",INDEX('1. Master BOM'!$A$1:$A$400,$L2642)))</f>
        <v/>
      </c>
      <c r="O2642" s="9" t="str">
        <f aca="false">IF($A2642="","",IF($L2642=0,"—",INDEX('1. Master BOM'!$B$1:$B$400,$L2642)))</f>
        <v/>
      </c>
      <c r="P2642" s="9" t="str">
        <f aca="false">IF($A2642="","",IF(OR($H2642="NOT IN SCHEMATIC",$O2642="—"),"",IF($G2642="","NO SCH PN",IF(UPPER(TRIM($G2642))=UPPER(TRIM($O2642)),"OK","MISMATCH"))))</f>
        <v/>
      </c>
      <c r="Q2642" s="9" t="str">
        <f aca="false">IF($A2642="","",IF($L2642=0,"—",INDEX('1. Master BOM'!$E$1:$E$400,$L2642)))</f>
        <v/>
      </c>
      <c r="R2642" s="9" t="str">
        <f aca="false">IF($A2642="","",IF($L2642=0,"—",IF(T(INDEX('1. Master BOM'!$F$1:$F$400,$L2642))="","(not set)",INDEX('1. Master BOM'!$F$1:$F$400,$L2642))))</f>
        <v/>
      </c>
      <c r="S2642" s="9" t="str">
        <f aca="false">IF($A2642="","",IF(OR($R2642="—",$R2642="(not set)",$D2642=""),"",IF(ISNUMBER(SEARCH(SUBSTITUTE(SUBSTITUTE(SUBSTITUTE($R2642,"-",""),"_","")," ",""),SUBSTITUTE(SUBSTITUTE(SUBSTITUTE($D2642,"-",""),"_","")," ",""))),"OK","CHECK")))</f>
        <v/>
      </c>
      <c r="T2642" s="9" t="str">
        <f aca="false">IF($A2642="","",IF(OR($H2642="NOT IN SCHEMATIC",$I2642="MISMATCH",$J2642="MISMATCH",$P2642="MISMATCH",$M2642&lt;&gt;"OK"),"REVIEW","OK"))</f>
        <v/>
      </c>
      <c r="U2642" s="14"/>
      <c r="V2642" s="14"/>
      <c r="W2642" s="17"/>
      <c r="X2642" s="14"/>
    </row>
    <row r="2643" customFormat="false" ht="15" hidden="false" customHeight="false" outlineLevel="0" collapsed="false">
      <c r="A2643" s="9" t="str">
        <f aca="false">IF('3. Layout Parts'!$A2643="","",TRIM('3. Layout Parts'!$A2643))</f>
        <v/>
      </c>
      <c r="B2643" s="9" t="str">
        <f aca="false">IF($A2643="","",'3. Layout Parts'!$D2643)</f>
        <v/>
      </c>
      <c r="C2643" s="9" t="str">
        <f aca="false">IF($A2643="","",'3. Layout Parts'!$B2643)</f>
        <v/>
      </c>
      <c r="D2643" s="9" t="str">
        <f aca="false">IF($A2643="","",'3. Layout Parts'!$C2643)</f>
        <v/>
      </c>
      <c r="E2643" s="9" t="str">
        <f aca="false">IF($A2643="","",IFERROR(INDEX('2. Schematic Parts'!$B$2:$B$3001,MATCH($A2643,'2. Schematic Parts'!$A$2:$A$3001,0)),"NOT FOUND"))</f>
        <v/>
      </c>
      <c r="F2643" s="9" t="str">
        <f aca="false">IF($A2643="","",IFERROR(INDEX('2. Schematic Parts'!$C$2:$C$3001,MATCH($A2643,'2. Schematic Parts'!$A$2:$A$3001,0))&amp;"","NOT FOUND"))</f>
        <v/>
      </c>
      <c r="G2643" s="9" t="str">
        <f aca="false">IF($A2643="","",IFERROR(INDEX('2. Schematic Parts'!$D$2:$D$3001,MATCH($A2643,'2. Schematic Parts'!$A$2:$A$3001,0))&amp;"","NOT FOUND"))</f>
        <v/>
      </c>
      <c r="H2643" s="9" t="str">
        <f aca="false">IF($A2643="","",IF(COUNTIF('2. Schematic Parts'!$A$2:$A$3001,$A2643)=0,"NOT IN SCHEMATIC","OK"))</f>
        <v/>
      </c>
      <c r="I2643" s="9" t="str">
        <f aca="false">IF($A2643="","",IF($H2643="NOT IN SCHEMATIC","",IF(UPPER(TRIM($C2643))=UPPER(TRIM($E2643)),"OK","MISMATCH")))</f>
        <v/>
      </c>
      <c r="J2643" s="9" t="str">
        <f aca="false">IF($A2643="","",IF($H2643="NOT IN SCHEMATIC","",IF($F2643="","NO SCH DECAL",IF($D2643="","",IF(UPPER(TRIM($D2643))=UPPER(TRIM($F2643)),"OK","MISMATCH")))))</f>
        <v/>
      </c>
      <c r="K2643" s="16" t="str">
        <f aca="false">IF($A2643="","",SUMPRODUCT(--ISNUMBER(SEARCH(","&amp;TRIM($A2643)&amp;",",","&amp;SUBSTITUTE('1. Master BOM'!$D$2:$D$400," ","")&amp;","))))</f>
        <v/>
      </c>
      <c r="L2643" s="16" t="str">
        <f aca="false">IF($A2643="","",IF($K2643&lt;&gt;1,0,SUMPRODUCT(ISNUMBER(SEARCH(","&amp;TRIM($A2643)&amp;",",","&amp;SUBSTITUTE('1. Master BOM'!$D$2:$D$400," ","")&amp;","))*ROW('1. Master BOM'!$D$2:$D$400))))</f>
        <v/>
      </c>
      <c r="M2643" s="9" t="str">
        <f aca="false">IF($A2643="","",IF($K2643=0,"NOT IN BOM",IF($K2643&gt;1,"MULTIPLE BOM LINES","OK")))</f>
        <v/>
      </c>
      <c r="N2643" s="9" t="str">
        <f aca="false">IF($A2643="","",IF($L2643=0,"—",INDEX('1. Master BOM'!$A$1:$A$400,$L2643)))</f>
        <v/>
      </c>
      <c r="O2643" s="9" t="str">
        <f aca="false">IF($A2643="","",IF($L2643=0,"—",INDEX('1. Master BOM'!$B$1:$B$400,$L2643)))</f>
        <v/>
      </c>
      <c r="P2643" s="9" t="str">
        <f aca="false">IF($A2643="","",IF(OR($H2643="NOT IN SCHEMATIC",$O2643="—"),"",IF($G2643="","NO SCH PN",IF(UPPER(TRIM($G2643))=UPPER(TRIM($O2643)),"OK","MISMATCH"))))</f>
        <v/>
      </c>
      <c r="Q2643" s="9" t="str">
        <f aca="false">IF($A2643="","",IF($L2643=0,"—",INDEX('1. Master BOM'!$E$1:$E$400,$L2643)))</f>
        <v/>
      </c>
      <c r="R2643" s="9" t="str">
        <f aca="false">IF($A2643="","",IF($L2643=0,"—",IF(T(INDEX('1. Master BOM'!$F$1:$F$400,$L2643))="","(not set)",INDEX('1. Master BOM'!$F$1:$F$400,$L2643))))</f>
        <v/>
      </c>
      <c r="S2643" s="9" t="str">
        <f aca="false">IF($A2643="","",IF(OR($R2643="—",$R2643="(not set)",$D2643=""),"",IF(ISNUMBER(SEARCH(SUBSTITUTE(SUBSTITUTE(SUBSTITUTE($R2643,"-",""),"_","")," ",""),SUBSTITUTE(SUBSTITUTE(SUBSTITUTE($D2643,"-",""),"_","")," ",""))),"OK","CHECK")))</f>
        <v/>
      </c>
      <c r="T2643" s="9" t="str">
        <f aca="false">IF($A2643="","",IF(OR($H2643="NOT IN SCHEMATIC",$I2643="MISMATCH",$J2643="MISMATCH",$P2643="MISMATCH",$M2643&lt;&gt;"OK"),"REVIEW","OK"))</f>
        <v/>
      </c>
      <c r="U2643" s="14"/>
      <c r="V2643" s="14"/>
      <c r="W2643" s="17"/>
      <c r="X2643" s="14"/>
    </row>
    <row r="2644" customFormat="false" ht="15" hidden="false" customHeight="false" outlineLevel="0" collapsed="false">
      <c r="A2644" s="9" t="str">
        <f aca="false">IF('3. Layout Parts'!$A2644="","",TRIM('3. Layout Parts'!$A2644))</f>
        <v/>
      </c>
      <c r="B2644" s="9" t="str">
        <f aca="false">IF($A2644="","",'3. Layout Parts'!$D2644)</f>
        <v/>
      </c>
      <c r="C2644" s="9" t="str">
        <f aca="false">IF($A2644="","",'3. Layout Parts'!$B2644)</f>
        <v/>
      </c>
      <c r="D2644" s="9" t="str">
        <f aca="false">IF($A2644="","",'3. Layout Parts'!$C2644)</f>
        <v/>
      </c>
      <c r="E2644" s="9" t="str">
        <f aca="false">IF($A2644="","",IFERROR(INDEX('2. Schematic Parts'!$B$2:$B$3001,MATCH($A2644,'2. Schematic Parts'!$A$2:$A$3001,0)),"NOT FOUND"))</f>
        <v/>
      </c>
      <c r="F2644" s="9" t="str">
        <f aca="false">IF($A2644="","",IFERROR(INDEX('2. Schematic Parts'!$C$2:$C$3001,MATCH($A2644,'2. Schematic Parts'!$A$2:$A$3001,0))&amp;"","NOT FOUND"))</f>
        <v/>
      </c>
      <c r="G2644" s="9" t="str">
        <f aca="false">IF($A2644="","",IFERROR(INDEX('2. Schematic Parts'!$D$2:$D$3001,MATCH($A2644,'2. Schematic Parts'!$A$2:$A$3001,0))&amp;"","NOT FOUND"))</f>
        <v/>
      </c>
      <c r="H2644" s="9" t="str">
        <f aca="false">IF($A2644="","",IF(COUNTIF('2. Schematic Parts'!$A$2:$A$3001,$A2644)=0,"NOT IN SCHEMATIC","OK"))</f>
        <v/>
      </c>
      <c r="I2644" s="9" t="str">
        <f aca="false">IF($A2644="","",IF($H2644="NOT IN SCHEMATIC","",IF(UPPER(TRIM($C2644))=UPPER(TRIM($E2644)),"OK","MISMATCH")))</f>
        <v/>
      </c>
      <c r="J2644" s="9" t="str">
        <f aca="false">IF($A2644="","",IF($H2644="NOT IN SCHEMATIC","",IF($F2644="","NO SCH DECAL",IF($D2644="","",IF(UPPER(TRIM($D2644))=UPPER(TRIM($F2644)),"OK","MISMATCH")))))</f>
        <v/>
      </c>
      <c r="K2644" s="16" t="str">
        <f aca="false">IF($A2644="","",SUMPRODUCT(--ISNUMBER(SEARCH(","&amp;TRIM($A2644)&amp;",",","&amp;SUBSTITUTE('1. Master BOM'!$D$2:$D$400," ","")&amp;","))))</f>
        <v/>
      </c>
      <c r="L2644" s="16" t="str">
        <f aca="false">IF($A2644="","",IF($K2644&lt;&gt;1,0,SUMPRODUCT(ISNUMBER(SEARCH(","&amp;TRIM($A2644)&amp;",",","&amp;SUBSTITUTE('1. Master BOM'!$D$2:$D$400," ","")&amp;","))*ROW('1. Master BOM'!$D$2:$D$400))))</f>
        <v/>
      </c>
      <c r="M2644" s="9" t="str">
        <f aca="false">IF($A2644="","",IF($K2644=0,"NOT IN BOM",IF($K2644&gt;1,"MULTIPLE BOM LINES","OK")))</f>
        <v/>
      </c>
      <c r="N2644" s="9" t="str">
        <f aca="false">IF($A2644="","",IF($L2644=0,"—",INDEX('1. Master BOM'!$A$1:$A$400,$L2644)))</f>
        <v/>
      </c>
      <c r="O2644" s="9" t="str">
        <f aca="false">IF($A2644="","",IF($L2644=0,"—",INDEX('1. Master BOM'!$B$1:$B$400,$L2644)))</f>
        <v/>
      </c>
      <c r="P2644" s="9" t="str">
        <f aca="false">IF($A2644="","",IF(OR($H2644="NOT IN SCHEMATIC",$O2644="—"),"",IF($G2644="","NO SCH PN",IF(UPPER(TRIM($G2644))=UPPER(TRIM($O2644)),"OK","MISMATCH"))))</f>
        <v/>
      </c>
      <c r="Q2644" s="9" t="str">
        <f aca="false">IF($A2644="","",IF($L2644=0,"—",INDEX('1. Master BOM'!$E$1:$E$400,$L2644)))</f>
        <v/>
      </c>
      <c r="R2644" s="9" t="str">
        <f aca="false">IF($A2644="","",IF($L2644=0,"—",IF(T(INDEX('1. Master BOM'!$F$1:$F$400,$L2644))="","(not set)",INDEX('1. Master BOM'!$F$1:$F$400,$L2644))))</f>
        <v/>
      </c>
      <c r="S2644" s="9" t="str">
        <f aca="false">IF($A2644="","",IF(OR($R2644="—",$R2644="(not set)",$D2644=""),"",IF(ISNUMBER(SEARCH(SUBSTITUTE(SUBSTITUTE(SUBSTITUTE($R2644,"-",""),"_","")," ",""),SUBSTITUTE(SUBSTITUTE(SUBSTITUTE($D2644,"-",""),"_","")," ",""))),"OK","CHECK")))</f>
        <v/>
      </c>
      <c r="T2644" s="9" t="str">
        <f aca="false">IF($A2644="","",IF(OR($H2644="NOT IN SCHEMATIC",$I2644="MISMATCH",$J2644="MISMATCH",$P2644="MISMATCH",$M2644&lt;&gt;"OK"),"REVIEW","OK"))</f>
        <v/>
      </c>
      <c r="U2644" s="14"/>
      <c r="V2644" s="14"/>
      <c r="W2644" s="17"/>
      <c r="X2644" s="14"/>
    </row>
    <row r="2645" customFormat="false" ht="15" hidden="false" customHeight="false" outlineLevel="0" collapsed="false">
      <c r="A2645" s="9" t="str">
        <f aca="false">IF('3. Layout Parts'!$A2645="","",TRIM('3. Layout Parts'!$A2645))</f>
        <v/>
      </c>
      <c r="B2645" s="9" t="str">
        <f aca="false">IF($A2645="","",'3. Layout Parts'!$D2645)</f>
        <v/>
      </c>
      <c r="C2645" s="9" t="str">
        <f aca="false">IF($A2645="","",'3. Layout Parts'!$B2645)</f>
        <v/>
      </c>
      <c r="D2645" s="9" t="str">
        <f aca="false">IF($A2645="","",'3. Layout Parts'!$C2645)</f>
        <v/>
      </c>
      <c r="E2645" s="9" t="str">
        <f aca="false">IF($A2645="","",IFERROR(INDEX('2. Schematic Parts'!$B$2:$B$3001,MATCH($A2645,'2. Schematic Parts'!$A$2:$A$3001,0)),"NOT FOUND"))</f>
        <v/>
      </c>
      <c r="F2645" s="9" t="str">
        <f aca="false">IF($A2645="","",IFERROR(INDEX('2. Schematic Parts'!$C$2:$C$3001,MATCH($A2645,'2. Schematic Parts'!$A$2:$A$3001,0))&amp;"","NOT FOUND"))</f>
        <v/>
      </c>
      <c r="G2645" s="9" t="str">
        <f aca="false">IF($A2645="","",IFERROR(INDEX('2. Schematic Parts'!$D$2:$D$3001,MATCH($A2645,'2. Schematic Parts'!$A$2:$A$3001,0))&amp;"","NOT FOUND"))</f>
        <v/>
      </c>
      <c r="H2645" s="9" t="str">
        <f aca="false">IF($A2645="","",IF(COUNTIF('2. Schematic Parts'!$A$2:$A$3001,$A2645)=0,"NOT IN SCHEMATIC","OK"))</f>
        <v/>
      </c>
      <c r="I2645" s="9" t="str">
        <f aca="false">IF($A2645="","",IF($H2645="NOT IN SCHEMATIC","",IF(UPPER(TRIM($C2645))=UPPER(TRIM($E2645)),"OK","MISMATCH")))</f>
        <v/>
      </c>
      <c r="J2645" s="9" t="str">
        <f aca="false">IF($A2645="","",IF($H2645="NOT IN SCHEMATIC","",IF($F2645="","NO SCH DECAL",IF($D2645="","",IF(UPPER(TRIM($D2645))=UPPER(TRIM($F2645)),"OK","MISMATCH")))))</f>
        <v/>
      </c>
      <c r="K2645" s="16" t="str">
        <f aca="false">IF($A2645="","",SUMPRODUCT(--ISNUMBER(SEARCH(","&amp;TRIM($A2645)&amp;",",","&amp;SUBSTITUTE('1. Master BOM'!$D$2:$D$400," ","")&amp;","))))</f>
        <v/>
      </c>
      <c r="L2645" s="16" t="str">
        <f aca="false">IF($A2645="","",IF($K2645&lt;&gt;1,0,SUMPRODUCT(ISNUMBER(SEARCH(","&amp;TRIM($A2645)&amp;",",","&amp;SUBSTITUTE('1. Master BOM'!$D$2:$D$400," ","")&amp;","))*ROW('1. Master BOM'!$D$2:$D$400))))</f>
        <v/>
      </c>
      <c r="M2645" s="9" t="str">
        <f aca="false">IF($A2645="","",IF($K2645=0,"NOT IN BOM",IF($K2645&gt;1,"MULTIPLE BOM LINES","OK")))</f>
        <v/>
      </c>
      <c r="N2645" s="9" t="str">
        <f aca="false">IF($A2645="","",IF($L2645=0,"—",INDEX('1. Master BOM'!$A$1:$A$400,$L2645)))</f>
        <v/>
      </c>
      <c r="O2645" s="9" t="str">
        <f aca="false">IF($A2645="","",IF($L2645=0,"—",INDEX('1. Master BOM'!$B$1:$B$400,$L2645)))</f>
        <v/>
      </c>
      <c r="P2645" s="9" t="str">
        <f aca="false">IF($A2645="","",IF(OR($H2645="NOT IN SCHEMATIC",$O2645="—"),"",IF($G2645="","NO SCH PN",IF(UPPER(TRIM($G2645))=UPPER(TRIM($O2645)),"OK","MISMATCH"))))</f>
        <v/>
      </c>
      <c r="Q2645" s="9" t="str">
        <f aca="false">IF($A2645="","",IF($L2645=0,"—",INDEX('1. Master BOM'!$E$1:$E$400,$L2645)))</f>
        <v/>
      </c>
      <c r="R2645" s="9" t="str">
        <f aca="false">IF($A2645="","",IF($L2645=0,"—",IF(T(INDEX('1. Master BOM'!$F$1:$F$400,$L2645))="","(not set)",INDEX('1. Master BOM'!$F$1:$F$400,$L2645))))</f>
        <v/>
      </c>
      <c r="S2645" s="9" t="str">
        <f aca="false">IF($A2645="","",IF(OR($R2645="—",$R2645="(not set)",$D2645=""),"",IF(ISNUMBER(SEARCH(SUBSTITUTE(SUBSTITUTE(SUBSTITUTE($R2645,"-",""),"_","")," ",""),SUBSTITUTE(SUBSTITUTE(SUBSTITUTE($D2645,"-",""),"_","")," ",""))),"OK","CHECK")))</f>
        <v/>
      </c>
      <c r="T2645" s="9" t="str">
        <f aca="false">IF($A2645="","",IF(OR($H2645="NOT IN SCHEMATIC",$I2645="MISMATCH",$J2645="MISMATCH",$P2645="MISMATCH",$M2645&lt;&gt;"OK"),"REVIEW","OK"))</f>
        <v/>
      </c>
      <c r="U2645" s="14"/>
      <c r="V2645" s="14"/>
      <c r="W2645" s="17"/>
      <c r="X2645" s="14"/>
    </row>
    <row r="2646" customFormat="false" ht="15" hidden="false" customHeight="false" outlineLevel="0" collapsed="false">
      <c r="A2646" s="9" t="str">
        <f aca="false">IF('3. Layout Parts'!$A2646="","",TRIM('3. Layout Parts'!$A2646))</f>
        <v/>
      </c>
      <c r="B2646" s="9" t="str">
        <f aca="false">IF($A2646="","",'3. Layout Parts'!$D2646)</f>
        <v/>
      </c>
      <c r="C2646" s="9" t="str">
        <f aca="false">IF($A2646="","",'3. Layout Parts'!$B2646)</f>
        <v/>
      </c>
      <c r="D2646" s="9" t="str">
        <f aca="false">IF($A2646="","",'3. Layout Parts'!$C2646)</f>
        <v/>
      </c>
      <c r="E2646" s="9" t="str">
        <f aca="false">IF($A2646="","",IFERROR(INDEX('2. Schematic Parts'!$B$2:$B$3001,MATCH($A2646,'2. Schematic Parts'!$A$2:$A$3001,0)),"NOT FOUND"))</f>
        <v/>
      </c>
      <c r="F2646" s="9" t="str">
        <f aca="false">IF($A2646="","",IFERROR(INDEX('2. Schematic Parts'!$C$2:$C$3001,MATCH($A2646,'2. Schematic Parts'!$A$2:$A$3001,0))&amp;"","NOT FOUND"))</f>
        <v/>
      </c>
      <c r="G2646" s="9" t="str">
        <f aca="false">IF($A2646="","",IFERROR(INDEX('2. Schematic Parts'!$D$2:$D$3001,MATCH($A2646,'2. Schematic Parts'!$A$2:$A$3001,0))&amp;"","NOT FOUND"))</f>
        <v/>
      </c>
      <c r="H2646" s="9" t="str">
        <f aca="false">IF($A2646="","",IF(COUNTIF('2. Schematic Parts'!$A$2:$A$3001,$A2646)=0,"NOT IN SCHEMATIC","OK"))</f>
        <v/>
      </c>
      <c r="I2646" s="9" t="str">
        <f aca="false">IF($A2646="","",IF($H2646="NOT IN SCHEMATIC","",IF(UPPER(TRIM($C2646))=UPPER(TRIM($E2646)),"OK","MISMATCH")))</f>
        <v/>
      </c>
      <c r="J2646" s="9" t="str">
        <f aca="false">IF($A2646="","",IF($H2646="NOT IN SCHEMATIC","",IF($F2646="","NO SCH DECAL",IF($D2646="","",IF(UPPER(TRIM($D2646))=UPPER(TRIM($F2646)),"OK","MISMATCH")))))</f>
        <v/>
      </c>
      <c r="K2646" s="16" t="str">
        <f aca="false">IF($A2646="","",SUMPRODUCT(--ISNUMBER(SEARCH(","&amp;TRIM($A2646)&amp;",",","&amp;SUBSTITUTE('1. Master BOM'!$D$2:$D$400," ","")&amp;","))))</f>
        <v/>
      </c>
      <c r="L2646" s="16" t="str">
        <f aca="false">IF($A2646="","",IF($K2646&lt;&gt;1,0,SUMPRODUCT(ISNUMBER(SEARCH(","&amp;TRIM($A2646)&amp;",",","&amp;SUBSTITUTE('1. Master BOM'!$D$2:$D$400," ","")&amp;","))*ROW('1. Master BOM'!$D$2:$D$400))))</f>
        <v/>
      </c>
      <c r="M2646" s="9" t="str">
        <f aca="false">IF($A2646="","",IF($K2646=0,"NOT IN BOM",IF($K2646&gt;1,"MULTIPLE BOM LINES","OK")))</f>
        <v/>
      </c>
      <c r="N2646" s="9" t="str">
        <f aca="false">IF($A2646="","",IF($L2646=0,"—",INDEX('1. Master BOM'!$A$1:$A$400,$L2646)))</f>
        <v/>
      </c>
      <c r="O2646" s="9" t="str">
        <f aca="false">IF($A2646="","",IF($L2646=0,"—",INDEX('1. Master BOM'!$B$1:$B$400,$L2646)))</f>
        <v/>
      </c>
      <c r="P2646" s="9" t="str">
        <f aca="false">IF($A2646="","",IF(OR($H2646="NOT IN SCHEMATIC",$O2646="—"),"",IF($G2646="","NO SCH PN",IF(UPPER(TRIM($G2646))=UPPER(TRIM($O2646)),"OK","MISMATCH"))))</f>
        <v/>
      </c>
      <c r="Q2646" s="9" t="str">
        <f aca="false">IF($A2646="","",IF($L2646=0,"—",INDEX('1. Master BOM'!$E$1:$E$400,$L2646)))</f>
        <v/>
      </c>
      <c r="R2646" s="9" t="str">
        <f aca="false">IF($A2646="","",IF($L2646=0,"—",IF(T(INDEX('1. Master BOM'!$F$1:$F$400,$L2646))="","(not set)",INDEX('1. Master BOM'!$F$1:$F$400,$L2646))))</f>
        <v/>
      </c>
      <c r="S2646" s="9" t="str">
        <f aca="false">IF($A2646="","",IF(OR($R2646="—",$R2646="(not set)",$D2646=""),"",IF(ISNUMBER(SEARCH(SUBSTITUTE(SUBSTITUTE(SUBSTITUTE($R2646,"-",""),"_","")," ",""),SUBSTITUTE(SUBSTITUTE(SUBSTITUTE($D2646,"-",""),"_","")," ",""))),"OK","CHECK")))</f>
        <v/>
      </c>
      <c r="T2646" s="9" t="str">
        <f aca="false">IF($A2646="","",IF(OR($H2646="NOT IN SCHEMATIC",$I2646="MISMATCH",$J2646="MISMATCH",$P2646="MISMATCH",$M2646&lt;&gt;"OK"),"REVIEW","OK"))</f>
        <v/>
      </c>
      <c r="U2646" s="14"/>
      <c r="V2646" s="14"/>
      <c r="W2646" s="17"/>
      <c r="X2646" s="14"/>
    </row>
    <row r="2647" customFormat="false" ht="15" hidden="false" customHeight="false" outlineLevel="0" collapsed="false">
      <c r="A2647" s="9" t="str">
        <f aca="false">IF('3. Layout Parts'!$A2647="","",TRIM('3. Layout Parts'!$A2647))</f>
        <v/>
      </c>
      <c r="B2647" s="9" t="str">
        <f aca="false">IF($A2647="","",'3. Layout Parts'!$D2647)</f>
        <v/>
      </c>
      <c r="C2647" s="9" t="str">
        <f aca="false">IF($A2647="","",'3. Layout Parts'!$B2647)</f>
        <v/>
      </c>
      <c r="D2647" s="9" t="str">
        <f aca="false">IF($A2647="","",'3. Layout Parts'!$C2647)</f>
        <v/>
      </c>
      <c r="E2647" s="9" t="str">
        <f aca="false">IF($A2647="","",IFERROR(INDEX('2. Schematic Parts'!$B$2:$B$3001,MATCH($A2647,'2. Schematic Parts'!$A$2:$A$3001,0)),"NOT FOUND"))</f>
        <v/>
      </c>
      <c r="F2647" s="9" t="str">
        <f aca="false">IF($A2647="","",IFERROR(INDEX('2. Schematic Parts'!$C$2:$C$3001,MATCH($A2647,'2. Schematic Parts'!$A$2:$A$3001,0))&amp;"","NOT FOUND"))</f>
        <v/>
      </c>
      <c r="G2647" s="9" t="str">
        <f aca="false">IF($A2647="","",IFERROR(INDEX('2. Schematic Parts'!$D$2:$D$3001,MATCH($A2647,'2. Schematic Parts'!$A$2:$A$3001,0))&amp;"","NOT FOUND"))</f>
        <v/>
      </c>
      <c r="H2647" s="9" t="str">
        <f aca="false">IF($A2647="","",IF(COUNTIF('2. Schematic Parts'!$A$2:$A$3001,$A2647)=0,"NOT IN SCHEMATIC","OK"))</f>
        <v/>
      </c>
      <c r="I2647" s="9" t="str">
        <f aca="false">IF($A2647="","",IF($H2647="NOT IN SCHEMATIC","",IF(UPPER(TRIM($C2647))=UPPER(TRIM($E2647)),"OK","MISMATCH")))</f>
        <v/>
      </c>
      <c r="J2647" s="9" t="str">
        <f aca="false">IF($A2647="","",IF($H2647="NOT IN SCHEMATIC","",IF($F2647="","NO SCH DECAL",IF($D2647="","",IF(UPPER(TRIM($D2647))=UPPER(TRIM($F2647)),"OK","MISMATCH")))))</f>
        <v/>
      </c>
      <c r="K2647" s="16" t="str">
        <f aca="false">IF($A2647="","",SUMPRODUCT(--ISNUMBER(SEARCH(","&amp;TRIM($A2647)&amp;",",","&amp;SUBSTITUTE('1. Master BOM'!$D$2:$D$400," ","")&amp;","))))</f>
        <v/>
      </c>
      <c r="L2647" s="16" t="str">
        <f aca="false">IF($A2647="","",IF($K2647&lt;&gt;1,0,SUMPRODUCT(ISNUMBER(SEARCH(","&amp;TRIM($A2647)&amp;",",","&amp;SUBSTITUTE('1. Master BOM'!$D$2:$D$400," ","")&amp;","))*ROW('1. Master BOM'!$D$2:$D$400))))</f>
        <v/>
      </c>
      <c r="M2647" s="9" t="str">
        <f aca="false">IF($A2647="","",IF($K2647=0,"NOT IN BOM",IF($K2647&gt;1,"MULTIPLE BOM LINES","OK")))</f>
        <v/>
      </c>
      <c r="N2647" s="9" t="str">
        <f aca="false">IF($A2647="","",IF($L2647=0,"—",INDEX('1. Master BOM'!$A$1:$A$400,$L2647)))</f>
        <v/>
      </c>
      <c r="O2647" s="9" t="str">
        <f aca="false">IF($A2647="","",IF($L2647=0,"—",INDEX('1. Master BOM'!$B$1:$B$400,$L2647)))</f>
        <v/>
      </c>
      <c r="P2647" s="9" t="str">
        <f aca="false">IF($A2647="","",IF(OR($H2647="NOT IN SCHEMATIC",$O2647="—"),"",IF($G2647="","NO SCH PN",IF(UPPER(TRIM($G2647))=UPPER(TRIM($O2647)),"OK","MISMATCH"))))</f>
        <v/>
      </c>
      <c r="Q2647" s="9" t="str">
        <f aca="false">IF($A2647="","",IF($L2647=0,"—",INDEX('1. Master BOM'!$E$1:$E$400,$L2647)))</f>
        <v/>
      </c>
      <c r="R2647" s="9" t="str">
        <f aca="false">IF($A2647="","",IF($L2647=0,"—",IF(T(INDEX('1. Master BOM'!$F$1:$F$400,$L2647))="","(not set)",INDEX('1. Master BOM'!$F$1:$F$400,$L2647))))</f>
        <v/>
      </c>
      <c r="S2647" s="9" t="str">
        <f aca="false">IF($A2647="","",IF(OR($R2647="—",$R2647="(not set)",$D2647=""),"",IF(ISNUMBER(SEARCH(SUBSTITUTE(SUBSTITUTE(SUBSTITUTE($R2647,"-",""),"_","")," ",""),SUBSTITUTE(SUBSTITUTE(SUBSTITUTE($D2647,"-",""),"_","")," ",""))),"OK","CHECK")))</f>
        <v/>
      </c>
      <c r="T2647" s="9" t="str">
        <f aca="false">IF($A2647="","",IF(OR($H2647="NOT IN SCHEMATIC",$I2647="MISMATCH",$J2647="MISMATCH",$P2647="MISMATCH",$M2647&lt;&gt;"OK"),"REVIEW","OK"))</f>
        <v/>
      </c>
      <c r="U2647" s="14"/>
      <c r="V2647" s="14"/>
      <c r="W2647" s="17"/>
      <c r="X2647" s="14"/>
    </row>
    <row r="2648" customFormat="false" ht="15" hidden="false" customHeight="false" outlineLevel="0" collapsed="false">
      <c r="A2648" s="9" t="str">
        <f aca="false">IF('3. Layout Parts'!$A2648="","",TRIM('3. Layout Parts'!$A2648))</f>
        <v/>
      </c>
      <c r="B2648" s="9" t="str">
        <f aca="false">IF($A2648="","",'3. Layout Parts'!$D2648)</f>
        <v/>
      </c>
      <c r="C2648" s="9" t="str">
        <f aca="false">IF($A2648="","",'3. Layout Parts'!$B2648)</f>
        <v/>
      </c>
      <c r="D2648" s="9" t="str">
        <f aca="false">IF($A2648="","",'3. Layout Parts'!$C2648)</f>
        <v/>
      </c>
      <c r="E2648" s="9" t="str">
        <f aca="false">IF($A2648="","",IFERROR(INDEX('2. Schematic Parts'!$B$2:$B$3001,MATCH($A2648,'2. Schematic Parts'!$A$2:$A$3001,0)),"NOT FOUND"))</f>
        <v/>
      </c>
      <c r="F2648" s="9" t="str">
        <f aca="false">IF($A2648="","",IFERROR(INDEX('2. Schematic Parts'!$C$2:$C$3001,MATCH($A2648,'2. Schematic Parts'!$A$2:$A$3001,0))&amp;"","NOT FOUND"))</f>
        <v/>
      </c>
      <c r="G2648" s="9" t="str">
        <f aca="false">IF($A2648="","",IFERROR(INDEX('2. Schematic Parts'!$D$2:$D$3001,MATCH($A2648,'2. Schematic Parts'!$A$2:$A$3001,0))&amp;"","NOT FOUND"))</f>
        <v/>
      </c>
      <c r="H2648" s="9" t="str">
        <f aca="false">IF($A2648="","",IF(COUNTIF('2. Schematic Parts'!$A$2:$A$3001,$A2648)=0,"NOT IN SCHEMATIC","OK"))</f>
        <v/>
      </c>
      <c r="I2648" s="9" t="str">
        <f aca="false">IF($A2648="","",IF($H2648="NOT IN SCHEMATIC","",IF(UPPER(TRIM($C2648))=UPPER(TRIM($E2648)),"OK","MISMATCH")))</f>
        <v/>
      </c>
      <c r="J2648" s="9" t="str">
        <f aca="false">IF($A2648="","",IF($H2648="NOT IN SCHEMATIC","",IF($F2648="","NO SCH DECAL",IF($D2648="","",IF(UPPER(TRIM($D2648))=UPPER(TRIM($F2648)),"OK","MISMATCH")))))</f>
        <v/>
      </c>
      <c r="K2648" s="16" t="str">
        <f aca="false">IF($A2648="","",SUMPRODUCT(--ISNUMBER(SEARCH(","&amp;TRIM($A2648)&amp;",",","&amp;SUBSTITUTE('1. Master BOM'!$D$2:$D$400," ","")&amp;","))))</f>
        <v/>
      </c>
      <c r="L2648" s="16" t="str">
        <f aca="false">IF($A2648="","",IF($K2648&lt;&gt;1,0,SUMPRODUCT(ISNUMBER(SEARCH(","&amp;TRIM($A2648)&amp;",",","&amp;SUBSTITUTE('1. Master BOM'!$D$2:$D$400," ","")&amp;","))*ROW('1. Master BOM'!$D$2:$D$400))))</f>
        <v/>
      </c>
      <c r="M2648" s="9" t="str">
        <f aca="false">IF($A2648="","",IF($K2648=0,"NOT IN BOM",IF($K2648&gt;1,"MULTIPLE BOM LINES","OK")))</f>
        <v/>
      </c>
      <c r="N2648" s="9" t="str">
        <f aca="false">IF($A2648="","",IF($L2648=0,"—",INDEX('1. Master BOM'!$A$1:$A$400,$L2648)))</f>
        <v/>
      </c>
      <c r="O2648" s="9" t="str">
        <f aca="false">IF($A2648="","",IF($L2648=0,"—",INDEX('1. Master BOM'!$B$1:$B$400,$L2648)))</f>
        <v/>
      </c>
      <c r="P2648" s="9" t="str">
        <f aca="false">IF($A2648="","",IF(OR($H2648="NOT IN SCHEMATIC",$O2648="—"),"",IF($G2648="","NO SCH PN",IF(UPPER(TRIM($G2648))=UPPER(TRIM($O2648)),"OK","MISMATCH"))))</f>
        <v/>
      </c>
      <c r="Q2648" s="9" t="str">
        <f aca="false">IF($A2648="","",IF($L2648=0,"—",INDEX('1. Master BOM'!$E$1:$E$400,$L2648)))</f>
        <v/>
      </c>
      <c r="R2648" s="9" t="str">
        <f aca="false">IF($A2648="","",IF($L2648=0,"—",IF(T(INDEX('1. Master BOM'!$F$1:$F$400,$L2648))="","(not set)",INDEX('1. Master BOM'!$F$1:$F$400,$L2648))))</f>
        <v/>
      </c>
      <c r="S2648" s="9" t="str">
        <f aca="false">IF($A2648="","",IF(OR($R2648="—",$R2648="(not set)",$D2648=""),"",IF(ISNUMBER(SEARCH(SUBSTITUTE(SUBSTITUTE(SUBSTITUTE($R2648,"-",""),"_","")," ",""),SUBSTITUTE(SUBSTITUTE(SUBSTITUTE($D2648,"-",""),"_","")," ",""))),"OK","CHECK")))</f>
        <v/>
      </c>
      <c r="T2648" s="9" t="str">
        <f aca="false">IF($A2648="","",IF(OR($H2648="NOT IN SCHEMATIC",$I2648="MISMATCH",$J2648="MISMATCH",$P2648="MISMATCH",$M2648&lt;&gt;"OK"),"REVIEW","OK"))</f>
        <v/>
      </c>
      <c r="U2648" s="14"/>
      <c r="V2648" s="14"/>
      <c r="W2648" s="17"/>
      <c r="X2648" s="14"/>
    </row>
    <row r="2649" customFormat="false" ht="15" hidden="false" customHeight="false" outlineLevel="0" collapsed="false">
      <c r="A2649" s="9" t="str">
        <f aca="false">IF('3. Layout Parts'!$A2649="","",TRIM('3. Layout Parts'!$A2649))</f>
        <v/>
      </c>
      <c r="B2649" s="9" t="str">
        <f aca="false">IF($A2649="","",'3. Layout Parts'!$D2649)</f>
        <v/>
      </c>
      <c r="C2649" s="9" t="str">
        <f aca="false">IF($A2649="","",'3. Layout Parts'!$B2649)</f>
        <v/>
      </c>
      <c r="D2649" s="9" t="str">
        <f aca="false">IF($A2649="","",'3. Layout Parts'!$C2649)</f>
        <v/>
      </c>
      <c r="E2649" s="9" t="str">
        <f aca="false">IF($A2649="","",IFERROR(INDEX('2. Schematic Parts'!$B$2:$B$3001,MATCH($A2649,'2. Schematic Parts'!$A$2:$A$3001,0)),"NOT FOUND"))</f>
        <v/>
      </c>
      <c r="F2649" s="9" t="str">
        <f aca="false">IF($A2649="","",IFERROR(INDEX('2. Schematic Parts'!$C$2:$C$3001,MATCH($A2649,'2. Schematic Parts'!$A$2:$A$3001,0))&amp;"","NOT FOUND"))</f>
        <v/>
      </c>
      <c r="G2649" s="9" t="str">
        <f aca="false">IF($A2649="","",IFERROR(INDEX('2. Schematic Parts'!$D$2:$D$3001,MATCH($A2649,'2. Schematic Parts'!$A$2:$A$3001,0))&amp;"","NOT FOUND"))</f>
        <v/>
      </c>
      <c r="H2649" s="9" t="str">
        <f aca="false">IF($A2649="","",IF(COUNTIF('2. Schematic Parts'!$A$2:$A$3001,$A2649)=0,"NOT IN SCHEMATIC","OK"))</f>
        <v/>
      </c>
      <c r="I2649" s="9" t="str">
        <f aca="false">IF($A2649="","",IF($H2649="NOT IN SCHEMATIC","",IF(UPPER(TRIM($C2649))=UPPER(TRIM($E2649)),"OK","MISMATCH")))</f>
        <v/>
      </c>
      <c r="J2649" s="9" t="str">
        <f aca="false">IF($A2649="","",IF($H2649="NOT IN SCHEMATIC","",IF($F2649="","NO SCH DECAL",IF($D2649="","",IF(UPPER(TRIM($D2649))=UPPER(TRIM($F2649)),"OK","MISMATCH")))))</f>
        <v/>
      </c>
      <c r="K2649" s="16" t="str">
        <f aca="false">IF($A2649="","",SUMPRODUCT(--ISNUMBER(SEARCH(","&amp;TRIM($A2649)&amp;",",","&amp;SUBSTITUTE('1. Master BOM'!$D$2:$D$400," ","")&amp;","))))</f>
        <v/>
      </c>
      <c r="L2649" s="16" t="str">
        <f aca="false">IF($A2649="","",IF($K2649&lt;&gt;1,0,SUMPRODUCT(ISNUMBER(SEARCH(","&amp;TRIM($A2649)&amp;",",","&amp;SUBSTITUTE('1. Master BOM'!$D$2:$D$400," ","")&amp;","))*ROW('1. Master BOM'!$D$2:$D$400))))</f>
        <v/>
      </c>
      <c r="M2649" s="9" t="str">
        <f aca="false">IF($A2649="","",IF($K2649=0,"NOT IN BOM",IF($K2649&gt;1,"MULTIPLE BOM LINES","OK")))</f>
        <v/>
      </c>
      <c r="N2649" s="9" t="str">
        <f aca="false">IF($A2649="","",IF($L2649=0,"—",INDEX('1. Master BOM'!$A$1:$A$400,$L2649)))</f>
        <v/>
      </c>
      <c r="O2649" s="9" t="str">
        <f aca="false">IF($A2649="","",IF($L2649=0,"—",INDEX('1. Master BOM'!$B$1:$B$400,$L2649)))</f>
        <v/>
      </c>
      <c r="P2649" s="9" t="str">
        <f aca="false">IF($A2649="","",IF(OR($H2649="NOT IN SCHEMATIC",$O2649="—"),"",IF($G2649="","NO SCH PN",IF(UPPER(TRIM($G2649))=UPPER(TRIM($O2649)),"OK","MISMATCH"))))</f>
        <v/>
      </c>
      <c r="Q2649" s="9" t="str">
        <f aca="false">IF($A2649="","",IF($L2649=0,"—",INDEX('1. Master BOM'!$E$1:$E$400,$L2649)))</f>
        <v/>
      </c>
      <c r="R2649" s="9" t="str">
        <f aca="false">IF($A2649="","",IF($L2649=0,"—",IF(T(INDEX('1. Master BOM'!$F$1:$F$400,$L2649))="","(not set)",INDEX('1. Master BOM'!$F$1:$F$400,$L2649))))</f>
        <v/>
      </c>
      <c r="S2649" s="9" t="str">
        <f aca="false">IF($A2649="","",IF(OR($R2649="—",$R2649="(not set)",$D2649=""),"",IF(ISNUMBER(SEARCH(SUBSTITUTE(SUBSTITUTE(SUBSTITUTE($R2649,"-",""),"_","")," ",""),SUBSTITUTE(SUBSTITUTE(SUBSTITUTE($D2649,"-",""),"_","")," ",""))),"OK","CHECK")))</f>
        <v/>
      </c>
      <c r="T2649" s="9" t="str">
        <f aca="false">IF($A2649="","",IF(OR($H2649="NOT IN SCHEMATIC",$I2649="MISMATCH",$J2649="MISMATCH",$P2649="MISMATCH",$M2649&lt;&gt;"OK"),"REVIEW","OK"))</f>
        <v/>
      </c>
      <c r="U2649" s="14"/>
      <c r="V2649" s="14"/>
      <c r="W2649" s="17"/>
      <c r="X2649" s="14"/>
    </row>
    <row r="2650" customFormat="false" ht="15" hidden="false" customHeight="false" outlineLevel="0" collapsed="false">
      <c r="A2650" s="9" t="str">
        <f aca="false">IF('3. Layout Parts'!$A2650="","",TRIM('3. Layout Parts'!$A2650))</f>
        <v/>
      </c>
      <c r="B2650" s="9" t="str">
        <f aca="false">IF($A2650="","",'3. Layout Parts'!$D2650)</f>
        <v/>
      </c>
      <c r="C2650" s="9" t="str">
        <f aca="false">IF($A2650="","",'3. Layout Parts'!$B2650)</f>
        <v/>
      </c>
      <c r="D2650" s="9" t="str">
        <f aca="false">IF($A2650="","",'3. Layout Parts'!$C2650)</f>
        <v/>
      </c>
      <c r="E2650" s="9" t="str">
        <f aca="false">IF($A2650="","",IFERROR(INDEX('2. Schematic Parts'!$B$2:$B$3001,MATCH($A2650,'2. Schematic Parts'!$A$2:$A$3001,0)),"NOT FOUND"))</f>
        <v/>
      </c>
      <c r="F2650" s="9" t="str">
        <f aca="false">IF($A2650="","",IFERROR(INDEX('2. Schematic Parts'!$C$2:$C$3001,MATCH($A2650,'2. Schematic Parts'!$A$2:$A$3001,0))&amp;"","NOT FOUND"))</f>
        <v/>
      </c>
      <c r="G2650" s="9" t="str">
        <f aca="false">IF($A2650="","",IFERROR(INDEX('2. Schematic Parts'!$D$2:$D$3001,MATCH($A2650,'2. Schematic Parts'!$A$2:$A$3001,0))&amp;"","NOT FOUND"))</f>
        <v/>
      </c>
      <c r="H2650" s="9" t="str">
        <f aca="false">IF($A2650="","",IF(COUNTIF('2. Schematic Parts'!$A$2:$A$3001,$A2650)=0,"NOT IN SCHEMATIC","OK"))</f>
        <v/>
      </c>
      <c r="I2650" s="9" t="str">
        <f aca="false">IF($A2650="","",IF($H2650="NOT IN SCHEMATIC","",IF(UPPER(TRIM($C2650))=UPPER(TRIM($E2650)),"OK","MISMATCH")))</f>
        <v/>
      </c>
      <c r="J2650" s="9" t="str">
        <f aca="false">IF($A2650="","",IF($H2650="NOT IN SCHEMATIC","",IF($F2650="","NO SCH DECAL",IF($D2650="","",IF(UPPER(TRIM($D2650))=UPPER(TRIM($F2650)),"OK","MISMATCH")))))</f>
        <v/>
      </c>
      <c r="K2650" s="16" t="str">
        <f aca="false">IF($A2650="","",SUMPRODUCT(--ISNUMBER(SEARCH(","&amp;TRIM($A2650)&amp;",",","&amp;SUBSTITUTE('1. Master BOM'!$D$2:$D$400," ","")&amp;","))))</f>
        <v/>
      </c>
      <c r="L2650" s="16" t="str">
        <f aca="false">IF($A2650="","",IF($K2650&lt;&gt;1,0,SUMPRODUCT(ISNUMBER(SEARCH(","&amp;TRIM($A2650)&amp;",",","&amp;SUBSTITUTE('1. Master BOM'!$D$2:$D$400," ","")&amp;","))*ROW('1. Master BOM'!$D$2:$D$400))))</f>
        <v/>
      </c>
      <c r="M2650" s="9" t="str">
        <f aca="false">IF($A2650="","",IF($K2650=0,"NOT IN BOM",IF($K2650&gt;1,"MULTIPLE BOM LINES","OK")))</f>
        <v/>
      </c>
      <c r="N2650" s="9" t="str">
        <f aca="false">IF($A2650="","",IF($L2650=0,"—",INDEX('1. Master BOM'!$A$1:$A$400,$L2650)))</f>
        <v/>
      </c>
      <c r="O2650" s="9" t="str">
        <f aca="false">IF($A2650="","",IF($L2650=0,"—",INDEX('1. Master BOM'!$B$1:$B$400,$L2650)))</f>
        <v/>
      </c>
      <c r="P2650" s="9" t="str">
        <f aca="false">IF($A2650="","",IF(OR($H2650="NOT IN SCHEMATIC",$O2650="—"),"",IF($G2650="","NO SCH PN",IF(UPPER(TRIM($G2650))=UPPER(TRIM($O2650)),"OK","MISMATCH"))))</f>
        <v/>
      </c>
      <c r="Q2650" s="9" t="str">
        <f aca="false">IF($A2650="","",IF($L2650=0,"—",INDEX('1. Master BOM'!$E$1:$E$400,$L2650)))</f>
        <v/>
      </c>
      <c r="R2650" s="9" t="str">
        <f aca="false">IF($A2650="","",IF($L2650=0,"—",IF(T(INDEX('1. Master BOM'!$F$1:$F$400,$L2650))="","(not set)",INDEX('1. Master BOM'!$F$1:$F$400,$L2650))))</f>
        <v/>
      </c>
      <c r="S2650" s="9" t="str">
        <f aca="false">IF($A2650="","",IF(OR($R2650="—",$R2650="(not set)",$D2650=""),"",IF(ISNUMBER(SEARCH(SUBSTITUTE(SUBSTITUTE(SUBSTITUTE($R2650,"-",""),"_","")," ",""),SUBSTITUTE(SUBSTITUTE(SUBSTITUTE($D2650,"-",""),"_","")," ",""))),"OK","CHECK")))</f>
        <v/>
      </c>
      <c r="T2650" s="9" t="str">
        <f aca="false">IF($A2650="","",IF(OR($H2650="NOT IN SCHEMATIC",$I2650="MISMATCH",$J2650="MISMATCH",$P2650="MISMATCH",$M2650&lt;&gt;"OK"),"REVIEW","OK"))</f>
        <v/>
      </c>
      <c r="U2650" s="14"/>
      <c r="V2650" s="14"/>
      <c r="W2650" s="17"/>
      <c r="X2650" s="14"/>
    </row>
    <row r="2651" customFormat="false" ht="15" hidden="false" customHeight="false" outlineLevel="0" collapsed="false">
      <c r="A2651" s="9" t="str">
        <f aca="false">IF('3. Layout Parts'!$A2651="","",TRIM('3. Layout Parts'!$A2651))</f>
        <v/>
      </c>
      <c r="B2651" s="9" t="str">
        <f aca="false">IF($A2651="","",'3. Layout Parts'!$D2651)</f>
        <v/>
      </c>
      <c r="C2651" s="9" t="str">
        <f aca="false">IF($A2651="","",'3. Layout Parts'!$B2651)</f>
        <v/>
      </c>
      <c r="D2651" s="9" t="str">
        <f aca="false">IF($A2651="","",'3. Layout Parts'!$C2651)</f>
        <v/>
      </c>
      <c r="E2651" s="9" t="str">
        <f aca="false">IF($A2651="","",IFERROR(INDEX('2. Schematic Parts'!$B$2:$B$3001,MATCH($A2651,'2. Schematic Parts'!$A$2:$A$3001,0)),"NOT FOUND"))</f>
        <v/>
      </c>
      <c r="F2651" s="9" t="str">
        <f aca="false">IF($A2651="","",IFERROR(INDEX('2. Schematic Parts'!$C$2:$C$3001,MATCH($A2651,'2. Schematic Parts'!$A$2:$A$3001,0))&amp;"","NOT FOUND"))</f>
        <v/>
      </c>
      <c r="G2651" s="9" t="str">
        <f aca="false">IF($A2651="","",IFERROR(INDEX('2. Schematic Parts'!$D$2:$D$3001,MATCH($A2651,'2. Schematic Parts'!$A$2:$A$3001,0))&amp;"","NOT FOUND"))</f>
        <v/>
      </c>
      <c r="H2651" s="9" t="str">
        <f aca="false">IF($A2651="","",IF(COUNTIF('2. Schematic Parts'!$A$2:$A$3001,$A2651)=0,"NOT IN SCHEMATIC","OK"))</f>
        <v/>
      </c>
      <c r="I2651" s="9" t="str">
        <f aca="false">IF($A2651="","",IF($H2651="NOT IN SCHEMATIC","",IF(UPPER(TRIM($C2651))=UPPER(TRIM($E2651)),"OK","MISMATCH")))</f>
        <v/>
      </c>
      <c r="J2651" s="9" t="str">
        <f aca="false">IF($A2651="","",IF($H2651="NOT IN SCHEMATIC","",IF($F2651="","NO SCH DECAL",IF($D2651="","",IF(UPPER(TRIM($D2651))=UPPER(TRIM($F2651)),"OK","MISMATCH")))))</f>
        <v/>
      </c>
      <c r="K2651" s="16" t="str">
        <f aca="false">IF($A2651="","",SUMPRODUCT(--ISNUMBER(SEARCH(","&amp;TRIM($A2651)&amp;",",","&amp;SUBSTITUTE('1. Master BOM'!$D$2:$D$400," ","")&amp;","))))</f>
        <v/>
      </c>
      <c r="L2651" s="16" t="str">
        <f aca="false">IF($A2651="","",IF($K2651&lt;&gt;1,0,SUMPRODUCT(ISNUMBER(SEARCH(","&amp;TRIM($A2651)&amp;",",","&amp;SUBSTITUTE('1. Master BOM'!$D$2:$D$400," ","")&amp;","))*ROW('1. Master BOM'!$D$2:$D$400))))</f>
        <v/>
      </c>
      <c r="M2651" s="9" t="str">
        <f aca="false">IF($A2651="","",IF($K2651=0,"NOT IN BOM",IF($K2651&gt;1,"MULTIPLE BOM LINES","OK")))</f>
        <v/>
      </c>
      <c r="N2651" s="9" t="str">
        <f aca="false">IF($A2651="","",IF($L2651=0,"—",INDEX('1. Master BOM'!$A$1:$A$400,$L2651)))</f>
        <v/>
      </c>
      <c r="O2651" s="9" t="str">
        <f aca="false">IF($A2651="","",IF($L2651=0,"—",INDEX('1. Master BOM'!$B$1:$B$400,$L2651)))</f>
        <v/>
      </c>
      <c r="P2651" s="9" t="str">
        <f aca="false">IF($A2651="","",IF(OR($H2651="NOT IN SCHEMATIC",$O2651="—"),"",IF($G2651="","NO SCH PN",IF(UPPER(TRIM($G2651))=UPPER(TRIM($O2651)),"OK","MISMATCH"))))</f>
        <v/>
      </c>
      <c r="Q2651" s="9" t="str">
        <f aca="false">IF($A2651="","",IF($L2651=0,"—",INDEX('1. Master BOM'!$E$1:$E$400,$L2651)))</f>
        <v/>
      </c>
      <c r="R2651" s="9" t="str">
        <f aca="false">IF($A2651="","",IF($L2651=0,"—",IF(T(INDEX('1. Master BOM'!$F$1:$F$400,$L2651))="","(not set)",INDEX('1. Master BOM'!$F$1:$F$400,$L2651))))</f>
        <v/>
      </c>
      <c r="S2651" s="9" t="str">
        <f aca="false">IF($A2651="","",IF(OR($R2651="—",$R2651="(not set)",$D2651=""),"",IF(ISNUMBER(SEARCH(SUBSTITUTE(SUBSTITUTE(SUBSTITUTE($R2651,"-",""),"_","")," ",""),SUBSTITUTE(SUBSTITUTE(SUBSTITUTE($D2651,"-",""),"_","")," ",""))),"OK","CHECK")))</f>
        <v/>
      </c>
      <c r="T2651" s="9" t="str">
        <f aca="false">IF($A2651="","",IF(OR($H2651="NOT IN SCHEMATIC",$I2651="MISMATCH",$J2651="MISMATCH",$P2651="MISMATCH",$M2651&lt;&gt;"OK"),"REVIEW","OK"))</f>
        <v/>
      </c>
      <c r="U2651" s="14"/>
      <c r="V2651" s="14"/>
      <c r="W2651" s="17"/>
      <c r="X2651" s="14"/>
    </row>
    <row r="2652" customFormat="false" ht="15" hidden="false" customHeight="false" outlineLevel="0" collapsed="false">
      <c r="A2652" s="9" t="str">
        <f aca="false">IF('3. Layout Parts'!$A2652="","",TRIM('3. Layout Parts'!$A2652))</f>
        <v/>
      </c>
      <c r="B2652" s="9" t="str">
        <f aca="false">IF($A2652="","",'3. Layout Parts'!$D2652)</f>
        <v/>
      </c>
      <c r="C2652" s="9" t="str">
        <f aca="false">IF($A2652="","",'3. Layout Parts'!$B2652)</f>
        <v/>
      </c>
      <c r="D2652" s="9" t="str">
        <f aca="false">IF($A2652="","",'3. Layout Parts'!$C2652)</f>
        <v/>
      </c>
      <c r="E2652" s="9" t="str">
        <f aca="false">IF($A2652="","",IFERROR(INDEX('2. Schematic Parts'!$B$2:$B$3001,MATCH($A2652,'2. Schematic Parts'!$A$2:$A$3001,0)),"NOT FOUND"))</f>
        <v/>
      </c>
      <c r="F2652" s="9" t="str">
        <f aca="false">IF($A2652="","",IFERROR(INDEX('2. Schematic Parts'!$C$2:$C$3001,MATCH($A2652,'2. Schematic Parts'!$A$2:$A$3001,0))&amp;"","NOT FOUND"))</f>
        <v/>
      </c>
      <c r="G2652" s="9" t="str">
        <f aca="false">IF($A2652="","",IFERROR(INDEX('2. Schematic Parts'!$D$2:$D$3001,MATCH($A2652,'2. Schematic Parts'!$A$2:$A$3001,0))&amp;"","NOT FOUND"))</f>
        <v/>
      </c>
      <c r="H2652" s="9" t="str">
        <f aca="false">IF($A2652="","",IF(COUNTIF('2. Schematic Parts'!$A$2:$A$3001,$A2652)=0,"NOT IN SCHEMATIC","OK"))</f>
        <v/>
      </c>
      <c r="I2652" s="9" t="str">
        <f aca="false">IF($A2652="","",IF($H2652="NOT IN SCHEMATIC","",IF(UPPER(TRIM($C2652))=UPPER(TRIM($E2652)),"OK","MISMATCH")))</f>
        <v/>
      </c>
      <c r="J2652" s="9" t="str">
        <f aca="false">IF($A2652="","",IF($H2652="NOT IN SCHEMATIC","",IF($F2652="","NO SCH DECAL",IF($D2652="","",IF(UPPER(TRIM($D2652))=UPPER(TRIM($F2652)),"OK","MISMATCH")))))</f>
        <v/>
      </c>
      <c r="K2652" s="16" t="str">
        <f aca="false">IF($A2652="","",SUMPRODUCT(--ISNUMBER(SEARCH(","&amp;TRIM($A2652)&amp;",",","&amp;SUBSTITUTE('1. Master BOM'!$D$2:$D$400," ","")&amp;","))))</f>
        <v/>
      </c>
      <c r="L2652" s="16" t="str">
        <f aca="false">IF($A2652="","",IF($K2652&lt;&gt;1,0,SUMPRODUCT(ISNUMBER(SEARCH(","&amp;TRIM($A2652)&amp;",",","&amp;SUBSTITUTE('1. Master BOM'!$D$2:$D$400," ","")&amp;","))*ROW('1. Master BOM'!$D$2:$D$400))))</f>
        <v/>
      </c>
      <c r="M2652" s="9" t="str">
        <f aca="false">IF($A2652="","",IF($K2652=0,"NOT IN BOM",IF($K2652&gt;1,"MULTIPLE BOM LINES","OK")))</f>
        <v/>
      </c>
      <c r="N2652" s="9" t="str">
        <f aca="false">IF($A2652="","",IF($L2652=0,"—",INDEX('1. Master BOM'!$A$1:$A$400,$L2652)))</f>
        <v/>
      </c>
      <c r="O2652" s="9" t="str">
        <f aca="false">IF($A2652="","",IF($L2652=0,"—",INDEX('1. Master BOM'!$B$1:$B$400,$L2652)))</f>
        <v/>
      </c>
      <c r="P2652" s="9" t="str">
        <f aca="false">IF($A2652="","",IF(OR($H2652="NOT IN SCHEMATIC",$O2652="—"),"",IF($G2652="","NO SCH PN",IF(UPPER(TRIM($G2652))=UPPER(TRIM($O2652)),"OK","MISMATCH"))))</f>
        <v/>
      </c>
      <c r="Q2652" s="9" t="str">
        <f aca="false">IF($A2652="","",IF($L2652=0,"—",INDEX('1. Master BOM'!$E$1:$E$400,$L2652)))</f>
        <v/>
      </c>
      <c r="R2652" s="9" t="str">
        <f aca="false">IF($A2652="","",IF($L2652=0,"—",IF(T(INDEX('1. Master BOM'!$F$1:$F$400,$L2652))="","(not set)",INDEX('1. Master BOM'!$F$1:$F$400,$L2652))))</f>
        <v/>
      </c>
      <c r="S2652" s="9" t="str">
        <f aca="false">IF($A2652="","",IF(OR($R2652="—",$R2652="(not set)",$D2652=""),"",IF(ISNUMBER(SEARCH(SUBSTITUTE(SUBSTITUTE(SUBSTITUTE($R2652,"-",""),"_","")," ",""),SUBSTITUTE(SUBSTITUTE(SUBSTITUTE($D2652,"-",""),"_","")," ",""))),"OK","CHECK")))</f>
        <v/>
      </c>
      <c r="T2652" s="9" t="str">
        <f aca="false">IF($A2652="","",IF(OR($H2652="NOT IN SCHEMATIC",$I2652="MISMATCH",$J2652="MISMATCH",$P2652="MISMATCH",$M2652&lt;&gt;"OK"),"REVIEW","OK"))</f>
        <v/>
      </c>
      <c r="U2652" s="14"/>
      <c r="V2652" s="14"/>
      <c r="W2652" s="17"/>
      <c r="X2652" s="14"/>
    </row>
    <row r="2653" customFormat="false" ht="15" hidden="false" customHeight="false" outlineLevel="0" collapsed="false">
      <c r="A2653" s="9" t="str">
        <f aca="false">IF('3. Layout Parts'!$A2653="","",TRIM('3. Layout Parts'!$A2653))</f>
        <v/>
      </c>
      <c r="B2653" s="9" t="str">
        <f aca="false">IF($A2653="","",'3. Layout Parts'!$D2653)</f>
        <v/>
      </c>
      <c r="C2653" s="9" t="str">
        <f aca="false">IF($A2653="","",'3. Layout Parts'!$B2653)</f>
        <v/>
      </c>
      <c r="D2653" s="9" t="str">
        <f aca="false">IF($A2653="","",'3. Layout Parts'!$C2653)</f>
        <v/>
      </c>
      <c r="E2653" s="9" t="str">
        <f aca="false">IF($A2653="","",IFERROR(INDEX('2. Schematic Parts'!$B$2:$B$3001,MATCH($A2653,'2. Schematic Parts'!$A$2:$A$3001,0)),"NOT FOUND"))</f>
        <v/>
      </c>
      <c r="F2653" s="9" t="str">
        <f aca="false">IF($A2653="","",IFERROR(INDEX('2. Schematic Parts'!$C$2:$C$3001,MATCH($A2653,'2. Schematic Parts'!$A$2:$A$3001,0))&amp;"","NOT FOUND"))</f>
        <v/>
      </c>
      <c r="G2653" s="9" t="str">
        <f aca="false">IF($A2653="","",IFERROR(INDEX('2. Schematic Parts'!$D$2:$D$3001,MATCH($A2653,'2. Schematic Parts'!$A$2:$A$3001,0))&amp;"","NOT FOUND"))</f>
        <v/>
      </c>
      <c r="H2653" s="9" t="str">
        <f aca="false">IF($A2653="","",IF(COUNTIF('2. Schematic Parts'!$A$2:$A$3001,$A2653)=0,"NOT IN SCHEMATIC","OK"))</f>
        <v/>
      </c>
      <c r="I2653" s="9" t="str">
        <f aca="false">IF($A2653="","",IF($H2653="NOT IN SCHEMATIC","",IF(UPPER(TRIM($C2653))=UPPER(TRIM($E2653)),"OK","MISMATCH")))</f>
        <v/>
      </c>
      <c r="J2653" s="9" t="str">
        <f aca="false">IF($A2653="","",IF($H2653="NOT IN SCHEMATIC","",IF($F2653="","NO SCH DECAL",IF($D2653="","",IF(UPPER(TRIM($D2653))=UPPER(TRIM($F2653)),"OK","MISMATCH")))))</f>
        <v/>
      </c>
      <c r="K2653" s="16" t="str">
        <f aca="false">IF($A2653="","",SUMPRODUCT(--ISNUMBER(SEARCH(","&amp;TRIM($A2653)&amp;",",","&amp;SUBSTITUTE('1. Master BOM'!$D$2:$D$400," ","")&amp;","))))</f>
        <v/>
      </c>
      <c r="L2653" s="16" t="str">
        <f aca="false">IF($A2653="","",IF($K2653&lt;&gt;1,0,SUMPRODUCT(ISNUMBER(SEARCH(","&amp;TRIM($A2653)&amp;",",","&amp;SUBSTITUTE('1. Master BOM'!$D$2:$D$400," ","")&amp;","))*ROW('1. Master BOM'!$D$2:$D$400))))</f>
        <v/>
      </c>
      <c r="M2653" s="9" t="str">
        <f aca="false">IF($A2653="","",IF($K2653=0,"NOT IN BOM",IF($K2653&gt;1,"MULTIPLE BOM LINES","OK")))</f>
        <v/>
      </c>
      <c r="N2653" s="9" t="str">
        <f aca="false">IF($A2653="","",IF($L2653=0,"—",INDEX('1. Master BOM'!$A$1:$A$400,$L2653)))</f>
        <v/>
      </c>
      <c r="O2653" s="9" t="str">
        <f aca="false">IF($A2653="","",IF($L2653=0,"—",INDEX('1. Master BOM'!$B$1:$B$400,$L2653)))</f>
        <v/>
      </c>
      <c r="P2653" s="9" t="str">
        <f aca="false">IF($A2653="","",IF(OR($H2653="NOT IN SCHEMATIC",$O2653="—"),"",IF($G2653="","NO SCH PN",IF(UPPER(TRIM($G2653))=UPPER(TRIM($O2653)),"OK","MISMATCH"))))</f>
        <v/>
      </c>
      <c r="Q2653" s="9" t="str">
        <f aca="false">IF($A2653="","",IF($L2653=0,"—",INDEX('1. Master BOM'!$E$1:$E$400,$L2653)))</f>
        <v/>
      </c>
      <c r="R2653" s="9" t="str">
        <f aca="false">IF($A2653="","",IF($L2653=0,"—",IF(T(INDEX('1. Master BOM'!$F$1:$F$400,$L2653))="","(not set)",INDEX('1. Master BOM'!$F$1:$F$400,$L2653))))</f>
        <v/>
      </c>
      <c r="S2653" s="9" t="str">
        <f aca="false">IF($A2653="","",IF(OR($R2653="—",$R2653="(not set)",$D2653=""),"",IF(ISNUMBER(SEARCH(SUBSTITUTE(SUBSTITUTE(SUBSTITUTE($R2653,"-",""),"_","")," ",""),SUBSTITUTE(SUBSTITUTE(SUBSTITUTE($D2653,"-",""),"_","")," ",""))),"OK","CHECK")))</f>
        <v/>
      </c>
      <c r="T2653" s="9" t="str">
        <f aca="false">IF($A2653="","",IF(OR($H2653="NOT IN SCHEMATIC",$I2653="MISMATCH",$J2653="MISMATCH",$P2653="MISMATCH",$M2653&lt;&gt;"OK"),"REVIEW","OK"))</f>
        <v/>
      </c>
      <c r="U2653" s="14"/>
      <c r="V2653" s="14"/>
      <c r="W2653" s="17"/>
      <c r="X2653" s="14"/>
    </row>
    <row r="2654" customFormat="false" ht="15" hidden="false" customHeight="false" outlineLevel="0" collapsed="false">
      <c r="A2654" s="9" t="str">
        <f aca="false">IF('3. Layout Parts'!$A2654="","",TRIM('3. Layout Parts'!$A2654))</f>
        <v/>
      </c>
      <c r="B2654" s="9" t="str">
        <f aca="false">IF($A2654="","",'3. Layout Parts'!$D2654)</f>
        <v/>
      </c>
      <c r="C2654" s="9" t="str">
        <f aca="false">IF($A2654="","",'3. Layout Parts'!$B2654)</f>
        <v/>
      </c>
      <c r="D2654" s="9" t="str">
        <f aca="false">IF($A2654="","",'3. Layout Parts'!$C2654)</f>
        <v/>
      </c>
      <c r="E2654" s="9" t="str">
        <f aca="false">IF($A2654="","",IFERROR(INDEX('2. Schematic Parts'!$B$2:$B$3001,MATCH($A2654,'2. Schematic Parts'!$A$2:$A$3001,0)),"NOT FOUND"))</f>
        <v/>
      </c>
      <c r="F2654" s="9" t="str">
        <f aca="false">IF($A2654="","",IFERROR(INDEX('2. Schematic Parts'!$C$2:$C$3001,MATCH($A2654,'2. Schematic Parts'!$A$2:$A$3001,0))&amp;"","NOT FOUND"))</f>
        <v/>
      </c>
      <c r="G2654" s="9" t="str">
        <f aca="false">IF($A2654="","",IFERROR(INDEX('2. Schematic Parts'!$D$2:$D$3001,MATCH($A2654,'2. Schematic Parts'!$A$2:$A$3001,0))&amp;"","NOT FOUND"))</f>
        <v/>
      </c>
      <c r="H2654" s="9" t="str">
        <f aca="false">IF($A2654="","",IF(COUNTIF('2. Schematic Parts'!$A$2:$A$3001,$A2654)=0,"NOT IN SCHEMATIC","OK"))</f>
        <v/>
      </c>
      <c r="I2654" s="9" t="str">
        <f aca="false">IF($A2654="","",IF($H2654="NOT IN SCHEMATIC","",IF(UPPER(TRIM($C2654))=UPPER(TRIM($E2654)),"OK","MISMATCH")))</f>
        <v/>
      </c>
      <c r="J2654" s="9" t="str">
        <f aca="false">IF($A2654="","",IF($H2654="NOT IN SCHEMATIC","",IF($F2654="","NO SCH DECAL",IF($D2654="","",IF(UPPER(TRIM($D2654))=UPPER(TRIM($F2654)),"OK","MISMATCH")))))</f>
        <v/>
      </c>
      <c r="K2654" s="16" t="str">
        <f aca="false">IF($A2654="","",SUMPRODUCT(--ISNUMBER(SEARCH(","&amp;TRIM($A2654)&amp;",",","&amp;SUBSTITUTE('1. Master BOM'!$D$2:$D$400," ","")&amp;","))))</f>
        <v/>
      </c>
      <c r="L2654" s="16" t="str">
        <f aca="false">IF($A2654="","",IF($K2654&lt;&gt;1,0,SUMPRODUCT(ISNUMBER(SEARCH(","&amp;TRIM($A2654)&amp;",",","&amp;SUBSTITUTE('1. Master BOM'!$D$2:$D$400," ","")&amp;","))*ROW('1. Master BOM'!$D$2:$D$400))))</f>
        <v/>
      </c>
      <c r="M2654" s="9" t="str">
        <f aca="false">IF($A2654="","",IF($K2654=0,"NOT IN BOM",IF($K2654&gt;1,"MULTIPLE BOM LINES","OK")))</f>
        <v/>
      </c>
      <c r="N2654" s="9" t="str">
        <f aca="false">IF($A2654="","",IF($L2654=0,"—",INDEX('1. Master BOM'!$A$1:$A$400,$L2654)))</f>
        <v/>
      </c>
      <c r="O2654" s="9" t="str">
        <f aca="false">IF($A2654="","",IF($L2654=0,"—",INDEX('1. Master BOM'!$B$1:$B$400,$L2654)))</f>
        <v/>
      </c>
      <c r="P2654" s="9" t="str">
        <f aca="false">IF($A2654="","",IF(OR($H2654="NOT IN SCHEMATIC",$O2654="—"),"",IF($G2654="","NO SCH PN",IF(UPPER(TRIM($G2654))=UPPER(TRIM($O2654)),"OK","MISMATCH"))))</f>
        <v/>
      </c>
      <c r="Q2654" s="9" t="str">
        <f aca="false">IF($A2654="","",IF($L2654=0,"—",INDEX('1. Master BOM'!$E$1:$E$400,$L2654)))</f>
        <v/>
      </c>
      <c r="R2654" s="9" t="str">
        <f aca="false">IF($A2654="","",IF($L2654=0,"—",IF(T(INDEX('1. Master BOM'!$F$1:$F$400,$L2654))="","(not set)",INDEX('1. Master BOM'!$F$1:$F$400,$L2654))))</f>
        <v/>
      </c>
      <c r="S2654" s="9" t="str">
        <f aca="false">IF($A2654="","",IF(OR($R2654="—",$R2654="(not set)",$D2654=""),"",IF(ISNUMBER(SEARCH(SUBSTITUTE(SUBSTITUTE(SUBSTITUTE($R2654,"-",""),"_","")," ",""),SUBSTITUTE(SUBSTITUTE(SUBSTITUTE($D2654,"-",""),"_","")," ",""))),"OK","CHECK")))</f>
        <v/>
      </c>
      <c r="T2654" s="9" t="str">
        <f aca="false">IF($A2654="","",IF(OR($H2654="NOT IN SCHEMATIC",$I2654="MISMATCH",$J2654="MISMATCH",$P2654="MISMATCH",$M2654&lt;&gt;"OK"),"REVIEW","OK"))</f>
        <v/>
      </c>
      <c r="U2654" s="14"/>
      <c r="V2654" s="14"/>
      <c r="W2654" s="17"/>
      <c r="X2654" s="14"/>
    </row>
    <row r="2655" customFormat="false" ht="15" hidden="false" customHeight="false" outlineLevel="0" collapsed="false">
      <c r="A2655" s="9" t="str">
        <f aca="false">IF('3. Layout Parts'!$A2655="","",TRIM('3. Layout Parts'!$A2655))</f>
        <v/>
      </c>
      <c r="B2655" s="9" t="str">
        <f aca="false">IF($A2655="","",'3. Layout Parts'!$D2655)</f>
        <v/>
      </c>
      <c r="C2655" s="9" t="str">
        <f aca="false">IF($A2655="","",'3. Layout Parts'!$B2655)</f>
        <v/>
      </c>
      <c r="D2655" s="9" t="str">
        <f aca="false">IF($A2655="","",'3. Layout Parts'!$C2655)</f>
        <v/>
      </c>
      <c r="E2655" s="9" t="str">
        <f aca="false">IF($A2655="","",IFERROR(INDEX('2. Schematic Parts'!$B$2:$B$3001,MATCH($A2655,'2. Schematic Parts'!$A$2:$A$3001,0)),"NOT FOUND"))</f>
        <v/>
      </c>
      <c r="F2655" s="9" t="str">
        <f aca="false">IF($A2655="","",IFERROR(INDEX('2. Schematic Parts'!$C$2:$C$3001,MATCH($A2655,'2. Schematic Parts'!$A$2:$A$3001,0))&amp;"","NOT FOUND"))</f>
        <v/>
      </c>
      <c r="G2655" s="9" t="str">
        <f aca="false">IF($A2655="","",IFERROR(INDEX('2. Schematic Parts'!$D$2:$D$3001,MATCH($A2655,'2. Schematic Parts'!$A$2:$A$3001,0))&amp;"","NOT FOUND"))</f>
        <v/>
      </c>
      <c r="H2655" s="9" t="str">
        <f aca="false">IF($A2655="","",IF(COUNTIF('2. Schematic Parts'!$A$2:$A$3001,$A2655)=0,"NOT IN SCHEMATIC","OK"))</f>
        <v/>
      </c>
      <c r="I2655" s="9" t="str">
        <f aca="false">IF($A2655="","",IF($H2655="NOT IN SCHEMATIC","",IF(UPPER(TRIM($C2655))=UPPER(TRIM($E2655)),"OK","MISMATCH")))</f>
        <v/>
      </c>
      <c r="J2655" s="9" t="str">
        <f aca="false">IF($A2655="","",IF($H2655="NOT IN SCHEMATIC","",IF($F2655="","NO SCH DECAL",IF($D2655="","",IF(UPPER(TRIM($D2655))=UPPER(TRIM($F2655)),"OK","MISMATCH")))))</f>
        <v/>
      </c>
      <c r="K2655" s="16" t="str">
        <f aca="false">IF($A2655="","",SUMPRODUCT(--ISNUMBER(SEARCH(","&amp;TRIM($A2655)&amp;",",","&amp;SUBSTITUTE('1. Master BOM'!$D$2:$D$400," ","")&amp;","))))</f>
        <v/>
      </c>
      <c r="L2655" s="16" t="str">
        <f aca="false">IF($A2655="","",IF($K2655&lt;&gt;1,0,SUMPRODUCT(ISNUMBER(SEARCH(","&amp;TRIM($A2655)&amp;",",","&amp;SUBSTITUTE('1. Master BOM'!$D$2:$D$400," ","")&amp;","))*ROW('1. Master BOM'!$D$2:$D$400))))</f>
        <v/>
      </c>
      <c r="M2655" s="9" t="str">
        <f aca="false">IF($A2655="","",IF($K2655=0,"NOT IN BOM",IF($K2655&gt;1,"MULTIPLE BOM LINES","OK")))</f>
        <v/>
      </c>
      <c r="N2655" s="9" t="str">
        <f aca="false">IF($A2655="","",IF($L2655=0,"—",INDEX('1. Master BOM'!$A$1:$A$400,$L2655)))</f>
        <v/>
      </c>
      <c r="O2655" s="9" t="str">
        <f aca="false">IF($A2655="","",IF($L2655=0,"—",INDEX('1. Master BOM'!$B$1:$B$400,$L2655)))</f>
        <v/>
      </c>
      <c r="P2655" s="9" t="str">
        <f aca="false">IF($A2655="","",IF(OR($H2655="NOT IN SCHEMATIC",$O2655="—"),"",IF($G2655="","NO SCH PN",IF(UPPER(TRIM($G2655))=UPPER(TRIM($O2655)),"OK","MISMATCH"))))</f>
        <v/>
      </c>
      <c r="Q2655" s="9" t="str">
        <f aca="false">IF($A2655="","",IF($L2655=0,"—",INDEX('1. Master BOM'!$E$1:$E$400,$L2655)))</f>
        <v/>
      </c>
      <c r="R2655" s="9" t="str">
        <f aca="false">IF($A2655="","",IF($L2655=0,"—",IF(T(INDEX('1. Master BOM'!$F$1:$F$400,$L2655))="","(not set)",INDEX('1. Master BOM'!$F$1:$F$400,$L2655))))</f>
        <v/>
      </c>
      <c r="S2655" s="9" t="str">
        <f aca="false">IF($A2655="","",IF(OR($R2655="—",$R2655="(not set)",$D2655=""),"",IF(ISNUMBER(SEARCH(SUBSTITUTE(SUBSTITUTE(SUBSTITUTE($R2655,"-",""),"_","")," ",""),SUBSTITUTE(SUBSTITUTE(SUBSTITUTE($D2655,"-",""),"_","")," ",""))),"OK","CHECK")))</f>
        <v/>
      </c>
      <c r="T2655" s="9" t="str">
        <f aca="false">IF($A2655="","",IF(OR($H2655="NOT IN SCHEMATIC",$I2655="MISMATCH",$J2655="MISMATCH",$P2655="MISMATCH",$M2655&lt;&gt;"OK"),"REVIEW","OK"))</f>
        <v/>
      </c>
      <c r="U2655" s="14"/>
      <c r="V2655" s="14"/>
      <c r="W2655" s="17"/>
      <c r="X2655" s="14"/>
    </row>
    <row r="2656" customFormat="false" ht="15" hidden="false" customHeight="false" outlineLevel="0" collapsed="false">
      <c r="A2656" s="9" t="str">
        <f aca="false">IF('3. Layout Parts'!$A2656="","",TRIM('3. Layout Parts'!$A2656))</f>
        <v/>
      </c>
      <c r="B2656" s="9" t="str">
        <f aca="false">IF($A2656="","",'3. Layout Parts'!$D2656)</f>
        <v/>
      </c>
      <c r="C2656" s="9" t="str">
        <f aca="false">IF($A2656="","",'3. Layout Parts'!$B2656)</f>
        <v/>
      </c>
      <c r="D2656" s="9" t="str">
        <f aca="false">IF($A2656="","",'3. Layout Parts'!$C2656)</f>
        <v/>
      </c>
      <c r="E2656" s="9" t="str">
        <f aca="false">IF($A2656="","",IFERROR(INDEX('2. Schematic Parts'!$B$2:$B$3001,MATCH($A2656,'2. Schematic Parts'!$A$2:$A$3001,0)),"NOT FOUND"))</f>
        <v/>
      </c>
      <c r="F2656" s="9" t="str">
        <f aca="false">IF($A2656="","",IFERROR(INDEX('2. Schematic Parts'!$C$2:$C$3001,MATCH($A2656,'2. Schematic Parts'!$A$2:$A$3001,0))&amp;"","NOT FOUND"))</f>
        <v/>
      </c>
      <c r="G2656" s="9" t="str">
        <f aca="false">IF($A2656="","",IFERROR(INDEX('2. Schematic Parts'!$D$2:$D$3001,MATCH($A2656,'2. Schematic Parts'!$A$2:$A$3001,0))&amp;"","NOT FOUND"))</f>
        <v/>
      </c>
      <c r="H2656" s="9" t="str">
        <f aca="false">IF($A2656="","",IF(COUNTIF('2. Schematic Parts'!$A$2:$A$3001,$A2656)=0,"NOT IN SCHEMATIC","OK"))</f>
        <v/>
      </c>
      <c r="I2656" s="9" t="str">
        <f aca="false">IF($A2656="","",IF($H2656="NOT IN SCHEMATIC","",IF(UPPER(TRIM($C2656))=UPPER(TRIM($E2656)),"OK","MISMATCH")))</f>
        <v/>
      </c>
      <c r="J2656" s="9" t="str">
        <f aca="false">IF($A2656="","",IF($H2656="NOT IN SCHEMATIC","",IF($F2656="","NO SCH DECAL",IF($D2656="","",IF(UPPER(TRIM($D2656))=UPPER(TRIM($F2656)),"OK","MISMATCH")))))</f>
        <v/>
      </c>
      <c r="K2656" s="16" t="str">
        <f aca="false">IF($A2656="","",SUMPRODUCT(--ISNUMBER(SEARCH(","&amp;TRIM($A2656)&amp;",",","&amp;SUBSTITUTE('1. Master BOM'!$D$2:$D$400," ","")&amp;","))))</f>
        <v/>
      </c>
      <c r="L2656" s="16" t="str">
        <f aca="false">IF($A2656="","",IF($K2656&lt;&gt;1,0,SUMPRODUCT(ISNUMBER(SEARCH(","&amp;TRIM($A2656)&amp;",",","&amp;SUBSTITUTE('1. Master BOM'!$D$2:$D$400," ","")&amp;","))*ROW('1. Master BOM'!$D$2:$D$400))))</f>
        <v/>
      </c>
      <c r="M2656" s="9" t="str">
        <f aca="false">IF($A2656="","",IF($K2656=0,"NOT IN BOM",IF($K2656&gt;1,"MULTIPLE BOM LINES","OK")))</f>
        <v/>
      </c>
      <c r="N2656" s="9" t="str">
        <f aca="false">IF($A2656="","",IF($L2656=0,"—",INDEX('1. Master BOM'!$A$1:$A$400,$L2656)))</f>
        <v/>
      </c>
      <c r="O2656" s="9" t="str">
        <f aca="false">IF($A2656="","",IF($L2656=0,"—",INDEX('1. Master BOM'!$B$1:$B$400,$L2656)))</f>
        <v/>
      </c>
      <c r="P2656" s="9" t="str">
        <f aca="false">IF($A2656="","",IF(OR($H2656="NOT IN SCHEMATIC",$O2656="—"),"",IF($G2656="","NO SCH PN",IF(UPPER(TRIM($G2656))=UPPER(TRIM($O2656)),"OK","MISMATCH"))))</f>
        <v/>
      </c>
      <c r="Q2656" s="9" t="str">
        <f aca="false">IF($A2656="","",IF($L2656=0,"—",INDEX('1. Master BOM'!$E$1:$E$400,$L2656)))</f>
        <v/>
      </c>
      <c r="R2656" s="9" t="str">
        <f aca="false">IF($A2656="","",IF($L2656=0,"—",IF(T(INDEX('1. Master BOM'!$F$1:$F$400,$L2656))="","(not set)",INDEX('1. Master BOM'!$F$1:$F$400,$L2656))))</f>
        <v/>
      </c>
      <c r="S2656" s="9" t="str">
        <f aca="false">IF($A2656="","",IF(OR($R2656="—",$R2656="(not set)",$D2656=""),"",IF(ISNUMBER(SEARCH(SUBSTITUTE(SUBSTITUTE(SUBSTITUTE($R2656,"-",""),"_","")," ",""),SUBSTITUTE(SUBSTITUTE(SUBSTITUTE($D2656,"-",""),"_","")," ",""))),"OK","CHECK")))</f>
        <v/>
      </c>
      <c r="T2656" s="9" t="str">
        <f aca="false">IF($A2656="","",IF(OR($H2656="NOT IN SCHEMATIC",$I2656="MISMATCH",$J2656="MISMATCH",$P2656="MISMATCH",$M2656&lt;&gt;"OK"),"REVIEW","OK"))</f>
        <v/>
      </c>
      <c r="U2656" s="14"/>
      <c r="V2656" s="14"/>
      <c r="W2656" s="17"/>
      <c r="X2656" s="14"/>
    </row>
    <row r="2657" customFormat="false" ht="15" hidden="false" customHeight="false" outlineLevel="0" collapsed="false">
      <c r="A2657" s="9" t="str">
        <f aca="false">IF('3. Layout Parts'!$A2657="","",TRIM('3. Layout Parts'!$A2657))</f>
        <v/>
      </c>
      <c r="B2657" s="9" t="str">
        <f aca="false">IF($A2657="","",'3. Layout Parts'!$D2657)</f>
        <v/>
      </c>
      <c r="C2657" s="9" t="str">
        <f aca="false">IF($A2657="","",'3. Layout Parts'!$B2657)</f>
        <v/>
      </c>
      <c r="D2657" s="9" t="str">
        <f aca="false">IF($A2657="","",'3. Layout Parts'!$C2657)</f>
        <v/>
      </c>
      <c r="E2657" s="9" t="str">
        <f aca="false">IF($A2657="","",IFERROR(INDEX('2. Schematic Parts'!$B$2:$B$3001,MATCH($A2657,'2. Schematic Parts'!$A$2:$A$3001,0)),"NOT FOUND"))</f>
        <v/>
      </c>
      <c r="F2657" s="9" t="str">
        <f aca="false">IF($A2657="","",IFERROR(INDEX('2. Schematic Parts'!$C$2:$C$3001,MATCH($A2657,'2. Schematic Parts'!$A$2:$A$3001,0))&amp;"","NOT FOUND"))</f>
        <v/>
      </c>
      <c r="G2657" s="9" t="str">
        <f aca="false">IF($A2657="","",IFERROR(INDEX('2. Schematic Parts'!$D$2:$D$3001,MATCH($A2657,'2. Schematic Parts'!$A$2:$A$3001,0))&amp;"","NOT FOUND"))</f>
        <v/>
      </c>
      <c r="H2657" s="9" t="str">
        <f aca="false">IF($A2657="","",IF(COUNTIF('2. Schematic Parts'!$A$2:$A$3001,$A2657)=0,"NOT IN SCHEMATIC","OK"))</f>
        <v/>
      </c>
      <c r="I2657" s="9" t="str">
        <f aca="false">IF($A2657="","",IF($H2657="NOT IN SCHEMATIC","",IF(UPPER(TRIM($C2657))=UPPER(TRIM($E2657)),"OK","MISMATCH")))</f>
        <v/>
      </c>
      <c r="J2657" s="9" t="str">
        <f aca="false">IF($A2657="","",IF($H2657="NOT IN SCHEMATIC","",IF($F2657="","NO SCH DECAL",IF($D2657="","",IF(UPPER(TRIM($D2657))=UPPER(TRIM($F2657)),"OK","MISMATCH")))))</f>
        <v/>
      </c>
      <c r="K2657" s="16" t="str">
        <f aca="false">IF($A2657="","",SUMPRODUCT(--ISNUMBER(SEARCH(","&amp;TRIM($A2657)&amp;",",","&amp;SUBSTITUTE('1. Master BOM'!$D$2:$D$400," ","")&amp;","))))</f>
        <v/>
      </c>
      <c r="L2657" s="16" t="str">
        <f aca="false">IF($A2657="","",IF($K2657&lt;&gt;1,0,SUMPRODUCT(ISNUMBER(SEARCH(","&amp;TRIM($A2657)&amp;",",","&amp;SUBSTITUTE('1. Master BOM'!$D$2:$D$400," ","")&amp;","))*ROW('1. Master BOM'!$D$2:$D$400))))</f>
        <v/>
      </c>
      <c r="M2657" s="9" t="str">
        <f aca="false">IF($A2657="","",IF($K2657=0,"NOT IN BOM",IF($K2657&gt;1,"MULTIPLE BOM LINES","OK")))</f>
        <v/>
      </c>
      <c r="N2657" s="9" t="str">
        <f aca="false">IF($A2657="","",IF($L2657=0,"—",INDEX('1. Master BOM'!$A$1:$A$400,$L2657)))</f>
        <v/>
      </c>
      <c r="O2657" s="9" t="str">
        <f aca="false">IF($A2657="","",IF($L2657=0,"—",INDEX('1. Master BOM'!$B$1:$B$400,$L2657)))</f>
        <v/>
      </c>
      <c r="P2657" s="9" t="str">
        <f aca="false">IF($A2657="","",IF(OR($H2657="NOT IN SCHEMATIC",$O2657="—"),"",IF($G2657="","NO SCH PN",IF(UPPER(TRIM($G2657))=UPPER(TRIM($O2657)),"OK","MISMATCH"))))</f>
        <v/>
      </c>
      <c r="Q2657" s="9" t="str">
        <f aca="false">IF($A2657="","",IF($L2657=0,"—",INDEX('1. Master BOM'!$E$1:$E$400,$L2657)))</f>
        <v/>
      </c>
      <c r="R2657" s="9" t="str">
        <f aca="false">IF($A2657="","",IF($L2657=0,"—",IF(T(INDEX('1. Master BOM'!$F$1:$F$400,$L2657))="","(not set)",INDEX('1. Master BOM'!$F$1:$F$400,$L2657))))</f>
        <v/>
      </c>
      <c r="S2657" s="9" t="str">
        <f aca="false">IF($A2657="","",IF(OR($R2657="—",$R2657="(not set)",$D2657=""),"",IF(ISNUMBER(SEARCH(SUBSTITUTE(SUBSTITUTE(SUBSTITUTE($R2657,"-",""),"_","")," ",""),SUBSTITUTE(SUBSTITUTE(SUBSTITUTE($D2657,"-",""),"_","")," ",""))),"OK","CHECK")))</f>
        <v/>
      </c>
      <c r="T2657" s="9" t="str">
        <f aca="false">IF($A2657="","",IF(OR($H2657="NOT IN SCHEMATIC",$I2657="MISMATCH",$J2657="MISMATCH",$P2657="MISMATCH",$M2657&lt;&gt;"OK"),"REVIEW","OK"))</f>
        <v/>
      </c>
      <c r="U2657" s="14"/>
      <c r="V2657" s="14"/>
      <c r="W2657" s="17"/>
      <c r="X2657" s="14"/>
    </row>
    <row r="2658" customFormat="false" ht="15" hidden="false" customHeight="false" outlineLevel="0" collapsed="false">
      <c r="A2658" s="9" t="str">
        <f aca="false">IF('3. Layout Parts'!$A2658="","",TRIM('3. Layout Parts'!$A2658))</f>
        <v/>
      </c>
      <c r="B2658" s="9" t="str">
        <f aca="false">IF($A2658="","",'3. Layout Parts'!$D2658)</f>
        <v/>
      </c>
      <c r="C2658" s="9" t="str">
        <f aca="false">IF($A2658="","",'3. Layout Parts'!$B2658)</f>
        <v/>
      </c>
      <c r="D2658" s="9" t="str">
        <f aca="false">IF($A2658="","",'3. Layout Parts'!$C2658)</f>
        <v/>
      </c>
      <c r="E2658" s="9" t="str">
        <f aca="false">IF($A2658="","",IFERROR(INDEX('2. Schematic Parts'!$B$2:$B$3001,MATCH($A2658,'2. Schematic Parts'!$A$2:$A$3001,0)),"NOT FOUND"))</f>
        <v/>
      </c>
      <c r="F2658" s="9" t="str">
        <f aca="false">IF($A2658="","",IFERROR(INDEX('2. Schematic Parts'!$C$2:$C$3001,MATCH($A2658,'2. Schematic Parts'!$A$2:$A$3001,0))&amp;"","NOT FOUND"))</f>
        <v/>
      </c>
      <c r="G2658" s="9" t="str">
        <f aca="false">IF($A2658="","",IFERROR(INDEX('2. Schematic Parts'!$D$2:$D$3001,MATCH($A2658,'2. Schematic Parts'!$A$2:$A$3001,0))&amp;"","NOT FOUND"))</f>
        <v/>
      </c>
      <c r="H2658" s="9" t="str">
        <f aca="false">IF($A2658="","",IF(COUNTIF('2. Schematic Parts'!$A$2:$A$3001,$A2658)=0,"NOT IN SCHEMATIC","OK"))</f>
        <v/>
      </c>
      <c r="I2658" s="9" t="str">
        <f aca="false">IF($A2658="","",IF($H2658="NOT IN SCHEMATIC","",IF(UPPER(TRIM($C2658))=UPPER(TRIM($E2658)),"OK","MISMATCH")))</f>
        <v/>
      </c>
      <c r="J2658" s="9" t="str">
        <f aca="false">IF($A2658="","",IF($H2658="NOT IN SCHEMATIC","",IF($F2658="","NO SCH DECAL",IF($D2658="","",IF(UPPER(TRIM($D2658))=UPPER(TRIM($F2658)),"OK","MISMATCH")))))</f>
        <v/>
      </c>
      <c r="K2658" s="16" t="str">
        <f aca="false">IF($A2658="","",SUMPRODUCT(--ISNUMBER(SEARCH(","&amp;TRIM($A2658)&amp;",",","&amp;SUBSTITUTE('1. Master BOM'!$D$2:$D$400," ","")&amp;","))))</f>
        <v/>
      </c>
      <c r="L2658" s="16" t="str">
        <f aca="false">IF($A2658="","",IF($K2658&lt;&gt;1,0,SUMPRODUCT(ISNUMBER(SEARCH(","&amp;TRIM($A2658)&amp;",",","&amp;SUBSTITUTE('1. Master BOM'!$D$2:$D$400," ","")&amp;","))*ROW('1. Master BOM'!$D$2:$D$400))))</f>
        <v/>
      </c>
      <c r="M2658" s="9" t="str">
        <f aca="false">IF($A2658="","",IF($K2658=0,"NOT IN BOM",IF($K2658&gt;1,"MULTIPLE BOM LINES","OK")))</f>
        <v/>
      </c>
      <c r="N2658" s="9" t="str">
        <f aca="false">IF($A2658="","",IF($L2658=0,"—",INDEX('1. Master BOM'!$A$1:$A$400,$L2658)))</f>
        <v/>
      </c>
      <c r="O2658" s="9" t="str">
        <f aca="false">IF($A2658="","",IF($L2658=0,"—",INDEX('1. Master BOM'!$B$1:$B$400,$L2658)))</f>
        <v/>
      </c>
      <c r="P2658" s="9" t="str">
        <f aca="false">IF($A2658="","",IF(OR($H2658="NOT IN SCHEMATIC",$O2658="—"),"",IF($G2658="","NO SCH PN",IF(UPPER(TRIM($G2658))=UPPER(TRIM($O2658)),"OK","MISMATCH"))))</f>
        <v/>
      </c>
      <c r="Q2658" s="9" t="str">
        <f aca="false">IF($A2658="","",IF($L2658=0,"—",INDEX('1. Master BOM'!$E$1:$E$400,$L2658)))</f>
        <v/>
      </c>
      <c r="R2658" s="9" t="str">
        <f aca="false">IF($A2658="","",IF($L2658=0,"—",IF(T(INDEX('1. Master BOM'!$F$1:$F$400,$L2658))="","(not set)",INDEX('1. Master BOM'!$F$1:$F$400,$L2658))))</f>
        <v/>
      </c>
      <c r="S2658" s="9" t="str">
        <f aca="false">IF($A2658="","",IF(OR($R2658="—",$R2658="(not set)",$D2658=""),"",IF(ISNUMBER(SEARCH(SUBSTITUTE(SUBSTITUTE(SUBSTITUTE($R2658,"-",""),"_","")," ",""),SUBSTITUTE(SUBSTITUTE(SUBSTITUTE($D2658,"-",""),"_","")," ",""))),"OK","CHECK")))</f>
        <v/>
      </c>
      <c r="T2658" s="9" t="str">
        <f aca="false">IF($A2658="","",IF(OR($H2658="NOT IN SCHEMATIC",$I2658="MISMATCH",$J2658="MISMATCH",$P2658="MISMATCH",$M2658&lt;&gt;"OK"),"REVIEW","OK"))</f>
        <v/>
      </c>
      <c r="U2658" s="14"/>
      <c r="V2658" s="14"/>
      <c r="W2658" s="17"/>
      <c r="X2658" s="14"/>
    </row>
    <row r="2659" customFormat="false" ht="15" hidden="false" customHeight="false" outlineLevel="0" collapsed="false">
      <c r="A2659" s="9" t="str">
        <f aca="false">IF('3. Layout Parts'!$A2659="","",TRIM('3. Layout Parts'!$A2659))</f>
        <v/>
      </c>
      <c r="B2659" s="9" t="str">
        <f aca="false">IF($A2659="","",'3. Layout Parts'!$D2659)</f>
        <v/>
      </c>
      <c r="C2659" s="9" t="str">
        <f aca="false">IF($A2659="","",'3. Layout Parts'!$B2659)</f>
        <v/>
      </c>
      <c r="D2659" s="9" t="str">
        <f aca="false">IF($A2659="","",'3. Layout Parts'!$C2659)</f>
        <v/>
      </c>
      <c r="E2659" s="9" t="str">
        <f aca="false">IF($A2659="","",IFERROR(INDEX('2. Schematic Parts'!$B$2:$B$3001,MATCH($A2659,'2. Schematic Parts'!$A$2:$A$3001,0)),"NOT FOUND"))</f>
        <v/>
      </c>
      <c r="F2659" s="9" t="str">
        <f aca="false">IF($A2659="","",IFERROR(INDEX('2. Schematic Parts'!$C$2:$C$3001,MATCH($A2659,'2. Schematic Parts'!$A$2:$A$3001,0))&amp;"","NOT FOUND"))</f>
        <v/>
      </c>
      <c r="G2659" s="9" t="str">
        <f aca="false">IF($A2659="","",IFERROR(INDEX('2. Schematic Parts'!$D$2:$D$3001,MATCH($A2659,'2. Schematic Parts'!$A$2:$A$3001,0))&amp;"","NOT FOUND"))</f>
        <v/>
      </c>
      <c r="H2659" s="9" t="str">
        <f aca="false">IF($A2659="","",IF(COUNTIF('2. Schematic Parts'!$A$2:$A$3001,$A2659)=0,"NOT IN SCHEMATIC","OK"))</f>
        <v/>
      </c>
      <c r="I2659" s="9" t="str">
        <f aca="false">IF($A2659="","",IF($H2659="NOT IN SCHEMATIC","",IF(UPPER(TRIM($C2659))=UPPER(TRIM($E2659)),"OK","MISMATCH")))</f>
        <v/>
      </c>
      <c r="J2659" s="9" t="str">
        <f aca="false">IF($A2659="","",IF($H2659="NOT IN SCHEMATIC","",IF($F2659="","NO SCH DECAL",IF($D2659="","",IF(UPPER(TRIM($D2659))=UPPER(TRIM($F2659)),"OK","MISMATCH")))))</f>
        <v/>
      </c>
      <c r="K2659" s="16" t="str">
        <f aca="false">IF($A2659="","",SUMPRODUCT(--ISNUMBER(SEARCH(","&amp;TRIM($A2659)&amp;",",","&amp;SUBSTITUTE('1. Master BOM'!$D$2:$D$400," ","")&amp;","))))</f>
        <v/>
      </c>
      <c r="L2659" s="16" t="str">
        <f aca="false">IF($A2659="","",IF($K2659&lt;&gt;1,0,SUMPRODUCT(ISNUMBER(SEARCH(","&amp;TRIM($A2659)&amp;",",","&amp;SUBSTITUTE('1. Master BOM'!$D$2:$D$400," ","")&amp;","))*ROW('1. Master BOM'!$D$2:$D$400))))</f>
        <v/>
      </c>
      <c r="M2659" s="9" t="str">
        <f aca="false">IF($A2659="","",IF($K2659=0,"NOT IN BOM",IF($K2659&gt;1,"MULTIPLE BOM LINES","OK")))</f>
        <v/>
      </c>
      <c r="N2659" s="9" t="str">
        <f aca="false">IF($A2659="","",IF($L2659=0,"—",INDEX('1. Master BOM'!$A$1:$A$400,$L2659)))</f>
        <v/>
      </c>
      <c r="O2659" s="9" t="str">
        <f aca="false">IF($A2659="","",IF($L2659=0,"—",INDEX('1. Master BOM'!$B$1:$B$400,$L2659)))</f>
        <v/>
      </c>
      <c r="P2659" s="9" t="str">
        <f aca="false">IF($A2659="","",IF(OR($H2659="NOT IN SCHEMATIC",$O2659="—"),"",IF($G2659="","NO SCH PN",IF(UPPER(TRIM($G2659))=UPPER(TRIM($O2659)),"OK","MISMATCH"))))</f>
        <v/>
      </c>
      <c r="Q2659" s="9" t="str">
        <f aca="false">IF($A2659="","",IF($L2659=0,"—",INDEX('1. Master BOM'!$E$1:$E$400,$L2659)))</f>
        <v/>
      </c>
      <c r="R2659" s="9" t="str">
        <f aca="false">IF($A2659="","",IF($L2659=0,"—",IF(T(INDEX('1. Master BOM'!$F$1:$F$400,$L2659))="","(not set)",INDEX('1. Master BOM'!$F$1:$F$400,$L2659))))</f>
        <v/>
      </c>
      <c r="S2659" s="9" t="str">
        <f aca="false">IF($A2659="","",IF(OR($R2659="—",$R2659="(not set)",$D2659=""),"",IF(ISNUMBER(SEARCH(SUBSTITUTE(SUBSTITUTE(SUBSTITUTE($R2659,"-",""),"_","")," ",""),SUBSTITUTE(SUBSTITUTE(SUBSTITUTE($D2659,"-",""),"_","")," ",""))),"OK","CHECK")))</f>
        <v/>
      </c>
      <c r="T2659" s="9" t="str">
        <f aca="false">IF($A2659="","",IF(OR($H2659="NOT IN SCHEMATIC",$I2659="MISMATCH",$J2659="MISMATCH",$P2659="MISMATCH",$M2659&lt;&gt;"OK"),"REVIEW","OK"))</f>
        <v/>
      </c>
      <c r="U2659" s="14"/>
      <c r="V2659" s="14"/>
      <c r="W2659" s="17"/>
      <c r="X2659" s="14"/>
    </row>
    <row r="2660" customFormat="false" ht="15" hidden="false" customHeight="false" outlineLevel="0" collapsed="false">
      <c r="A2660" s="9" t="str">
        <f aca="false">IF('3. Layout Parts'!$A2660="","",TRIM('3. Layout Parts'!$A2660))</f>
        <v/>
      </c>
      <c r="B2660" s="9" t="str">
        <f aca="false">IF($A2660="","",'3. Layout Parts'!$D2660)</f>
        <v/>
      </c>
      <c r="C2660" s="9" t="str">
        <f aca="false">IF($A2660="","",'3. Layout Parts'!$B2660)</f>
        <v/>
      </c>
      <c r="D2660" s="9" t="str">
        <f aca="false">IF($A2660="","",'3. Layout Parts'!$C2660)</f>
        <v/>
      </c>
      <c r="E2660" s="9" t="str">
        <f aca="false">IF($A2660="","",IFERROR(INDEX('2. Schematic Parts'!$B$2:$B$3001,MATCH($A2660,'2. Schematic Parts'!$A$2:$A$3001,0)),"NOT FOUND"))</f>
        <v/>
      </c>
      <c r="F2660" s="9" t="str">
        <f aca="false">IF($A2660="","",IFERROR(INDEX('2. Schematic Parts'!$C$2:$C$3001,MATCH($A2660,'2. Schematic Parts'!$A$2:$A$3001,0))&amp;"","NOT FOUND"))</f>
        <v/>
      </c>
      <c r="G2660" s="9" t="str">
        <f aca="false">IF($A2660="","",IFERROR(INDEX('2. Schematic Parts'!$D$2:$D$3001,MATCH($A2660,'2. Schematic Parts'!$A$2:$A$3001,0))&amp;"","NOT FOUND"))</f>
        <v/>
      </c>
      <c r="H2660" s="9" t="str">
        <f aca="false">IF($A2660="","",IF(COUNTIF('2. Schematic Parts'!$A$2:$A$3001,$A2660)=0,"NOT IN SCHEMATIC","OK"))</f>
        <v/>
      </c>
      <c r="I2660" s="9" t="str">
        <f aca="false">IF($A2660="","",IF($H2660="NOT IN SCHEMATIC","",IF(UPPER(TRIM($C2660))=UPPER(TRIM($E2660)),"OK","MISMATCH")))</f>
        <v/>
      </c>
      <c r="J2660" s="9" t="str">
        <f aca="false">IF($A2660="","",IF($H2660="NOT IN SCHEMATIC","",IF($F2660="","NO SCH DECAL",IF($D2660="","",IF(UPPER(TRIM($D2660))=UPPER(TRIM($F2660)),"OK","MISMATCH")))))</f>
        <v/>
      </c>
      <c r="K2660" s="16" t="str">
        <f aca="false">IF($A2660="","",SUMPRODUCT(--ISNUMBER(SEARCH(","&amp;TRIM($A2660)&amp;",",","&amp;SUBSTITUTE('1. Master BOM'!$D$2:$D$400," ","")&amp;","))))</f>
        <v/>
      </c>
      <c r="L2660" s="16" t="str">
        <f aca="false">IF($A2660="","",IF($K2660&lt;&gt;1,0,SUMPRODUCT(ISNUMBER(SEARCH(","&amp;TRIM($A2660)&amp;",",","&amp;SUBSTITUTE('1. Master BOM'!$D$2:$D$400," ","")&amp;","))*ROW('1. Master BOM'!$D$2:$D$400))))</f>
        <v/>
      </c>
      <c r="M2660" s="9" t="str">
        <f aca="false">IF($A2660="","",IF($K2660=0,"NOT IN BOM",IF($K2660&gt;1,"MULTIPLE BOM LINES","OK")))</f>
        <v/>
      </c>
      <c r="N2660" s="9" t="str">
        <f aca="false">IF($A2660="","",IF($L2660=0,"—",INDEX('1. Master BOM'!$A$1:$A$400,$L2660)))</f>
        <v/>
      </c>
      <c r="O2660" s="9" t="str">
        <f aca="false">IF($A2660="","",IF($L2660=0,"—",INDEX('1. Master BOM'!$B$1:$B$400,$L2660)))</f>
        <v/>
      </c>
      <c r="P2660" s="9" t="str">
        <f aca="false">IF($A2660="","",IF(OR($H2660="NOT IN SCHEMATIC",$O2660="—"),"",IF($G2660="","NO SCH PN",IF(UPPER(TRIM($G2660))=UPPER(TRIM($O2660)),"OK","MISMATCH"))))</f>
        <v/>
      </c>
      <c r="Q2660" s="9" t="str">
        <f aca="false">IF($A2660="","",IF($L2660=0,"—",INDEX('1. Master BOM'!$E$1:$E$400,$L2660)))</f>
        <v/>
      </c>
      <c r="R2660" s="9" t="str">
        <f aca="false">IF($A2660="","",IF($L2660=0,"—",IF(T(INDEX('1. Master BOM'!$F$1:$F$400,$L2660))="","(not set)",INDEX('1. Master BOM'!$F$1:$F$400,$L2660))))</f>
        <v/>
      </c>
      <c r="S2660" s="9" t="str">
        <f aca="false">IF($A2660="","",IF(OR($R2660="—",$R2660="(not set)",$D2660=""),"",IF(ISNUMBER(SEARCH(SUBSTITUTE(SUBSTITUTE(SUBSTITUTE($R2660,"-",""),"_","")," ",""),SUBSTITUTE(SUBSTITUTE(SUBSTITUTE($D2660,"-",""),"_","")," ",""))),"OK","CHECK")))</f>
        <v/>
      </c>
      <c r="T2660" s="9" t="str">
        <f aca="false">IF($A2660="","",IF(OR($H2660="NOT IN SCHEMATIC",$I2660="MISMATCH",$J2660="MISMATCH",$P2660="MISMATCH",$M2660&lt;&gt;"OK"),"REVIEW","OK"))</f>
        <v/>
      </c>
      <c r="U2660" s="14"/>
      <c r="V2660" s="14"/>
      <c r="W2660" s="17"/>
      <c r="X2660" s="14"/>
    </row>
    <row r="2661" customFormat="false" ht="15" hidden="false" customHeight="false" outlineLevel="0" collapsed="false">
      <c r="A2661" s="9" t="str">
        <f aca="false">IF('3. Layout Parts'!$A2661="","",TRIM('3. Layout Parts'!$A2661))</f>
        <v/>
      </c>
      <c r="B2661" s="9" t="str">
        <f aca="false">IF($A2661="","",'3. Layout Parts'!$D2661)</f>
        <v/>
      </c>
      <c r="C2661" s="9" t="str">
        <f aca="false">IF($A2661="","",'3. Layout Parts'!$B2661)</f>
        <v/>
      </c>
      <c r="D2661" s="9" t="str">
        <f aca="false">IF($A2661="","",'3. Layout Parts'!$C2661)</f>
        <v/>
      </c>
      <c r="E2661" s="9" t="str">
        <f aca="false">IF($A2661="","",IFERROR(INDEX('2. Schematic Parts'!$B$2:$B$3001,MATCH($A2661,'2. Schematic Parts'!$A$2:$A$3001,0)),"NOT FOUND"))</f>
        <v/>
      </c>
      <c r="F2661" s="9" t="str">
        <f aca="false">IF($A2661="","",IFERROR(INDEX('2. Schematic Parts'!$C$2:$C$3001,MATCH($A2661,'2. Schematic Parts'!$A$2:$A$3001,0))&amp;"","NOT FOUND"))</f>
        <v/>
      </c>
      <c r="G2661" s="9" t="str">
        <f aca="false">IF($A2661="","",IFERROR(INDEX('2. Schematic Parts'!$D$2:$D$3001,MATCH($A2661,'2. Schematic Parts'!$A$2:$A$3001,0))&amp;"","NOT FOUND"))</f>
        <v/>
      </c>
      <c r="H2661" s="9" t="str">
        <f aca="false">IF($A2661="","",IF(COUNTIF('2. Schematic Parts'!$A$2:$A$3001,$A2661)=0,"NOT IN SCHEMATIC","OK"))</f>
        <v/>
      </c>
      <c r="I2661" s="9" t="str">
        <f aca="false">IF($A2661="","",IF($H2661="NOT IN SCHEMATIC","",IF(UPPER(TRIM($C2661))=UPPER(TRIM($E2661)),"OK","MISMATCH")))</f>
        <v/>
      </c>
      <c r="J2661" s="9" t="str">
        <f aca="false">IF($A2661="","",IF($H2661="NOT IN SCHEMATIC","",IF($F2661="","NO SCH DECAL",IF($D2661="","",IF(UPPER(TRIM($D2661))=UPPER(TRIM($F2661)),"OK","MISMATCH")))))</f>
        <v/>
      </c>
      <c r="K2661" s="16" t="str">
        <f aca="false">IF($A2661="","",SUMPRODUCT(--ISNUMBER(SEARCH(","&amp;TRIM($A2661)&amp;",",","&amp;SUBSTITUTE('1. Master BOM'!$D$2:$D$400," ","")&amp;","))))</f>
        <v/>
      </c>
      <c r="L2661" s="16" t="str">
        <f aca="false">IF($A2661="","",IF($K2661&lt;&gt;1,0,SUMPRODUCT(ISNUMBER(SEARCH(","&amp;TRIM($A2661)&amp;",",","&amp;SUBSTITUTE('1. Master BOM'!$D$2:$D$400," ","")&amp;","))*ROW('1. Master BOM'!$D$2:$D$400))))</f>
        <v/>
      </c>
      <c r="M2661" s="9" t="str">
        <f aca="false">IF($A2661="","",IF($K2661=0,"NOT IN BOM",IF($K2661&gt;1,"MULTIPLE BOM LINES","OK")))</f>
        <v/>
      </c>
      <c r="N2661" s="9" t="str">
        <f aca="false">IF($A2661="","",IF($L2661=0,"—",INDEX('1. Master BOM'!$A$1:$A$400,$L2661)))</f>
        <v/>
      </c>
      <c r="O2661" s="9" t="str">
        <f aca="false">IF($A2661="","",IF($L2661=0,"—",INDEX('1. Master BOM'!$B$1:$B$400,$L2661)))</f>
        <v/>
      </c>
      <c r="P2661" s="9" t="str">
        <f aca="false">IF($A2661="","",IF(OR($H2661="NOT IN SCHEMATIC",$O2661="—"),"",IF($G2661="","NO SCH PN",IF(UPPER(TRIM($G2661))=UPPER(TRIM($O2661)),"OK","MISMATCH"))))</f>
        <v/>
      </c>
      <c r="Q2661" s="9" t="str">
        <f aca="false">IF($A2661="","",IF($L2661=0,"—",INDEX('1. Master BOM'!$E$1:$E$400,$L2661)))</f>
        <v/>
      </c>
      <c r="R2661" s="9" t="str">
        <f aca="false">IF($A2661="","",IF($L2661=0,"—",IF(T(INDEX('1. Master BOM'!$F$1:$F$400,$L2661))="","(not set)",INDEX('1. Master BOM'!$F$1:$F$400,$L2661))))</f>
        <v/>
      </c>
      <c r="S2661" s="9" t="str">
        <f aca="false">IF($A2661="","",IF(OR($R2661="—",$R2661="(not set)",$D2661=""),"",IF(ISNUMBER(SEARCH(SUBSTITUTE(SUBSTITUTE(SUBSTITUTE($R2661,"-",""),"_","")," ",""),SUBSTITUTE(SUBSTITUTE(SUBSTITUTE($D2661,"-",""),"_","")," ",""))),"OK","CHECK")))</f>
        <v/>
      </c>
      <c r="T2661" s="9" t="str">
        <f aca="false">IF($A2661="","",IF(OR($H2661="NOT IN SCHEMATIC",$I2661="MISMATCH",$J2661="MISMATCH",$P2661="MISMATCH",$M2661&lt;&gt;"OK"),"REVIEW","OK"))</f>
        <v/>
      </c>
      <c r="U2661" s="14"/>
      <c r="V2661" s="14"/>
      <c r="W2661" s="17"/>
      <c r="X2661" s="14"/>
    </row>
    <row r="2662" customFormat="false" ht="15" hidden="false" customHeight="false" outlineLevel="0" collapsed="false">
      <c r="A2662" s="9" t="str">
        <f aca="false">IF('3. Layout Parts'!$A2662="","",TRIM('3. Layout Parts'!$A2662))</f>
        <v/>
      </c>
      <c r="B2662" s="9" t="str">
        <f aca="false">IF($A2662="","",'3. Layout Parts'!$D2662)</f>
        <v/>
      </c>
      <c r="C2662" s="9" t="str">
        <f aca="false">IF($A2662="","",'3. Layout Parts'!$B2662)</f>
        <v/>
      </c>
      <c r="D2662" s="9" t="str">
        <f aca="false">IF($A2662="","",'3. Layout Parts'!$C2662)</f>
        <v/>
      </c>
      <c r="E2662" s="9" t="str">
        <f aca="false">IF($A2662="","",IFERROR(INDEX('2. Schematic Parts'!$B$2:$B$3001,MATCH($A2662,'2. Schematic Parts'!$A$2:$A$3001,0)),"NOT FOUND"))</f>
        <v/>
      </c>
      <c r="F2662" s="9" t="str">
        <f aca="false">IF($A2662="","",IFERROR(INDEX('2. Schematic Parts'!$C$2:$C$3001,MATCH($A2662,'2. Schematic Parts'!$A$2:$A$3001,0))&amp;"","NOT FOUND"))</f>
        <v/>
      </c>
      <c r="G2662" s="9" t="str">
        <f aca="false">IF($A2662="","",IFERROR(INDEX('2. Schematic Parts'!$D$2:$D$3001,MATCH($A2662,'2. Schematic Parts'!$A$2:$A$3001,0))&amp;"","NOT FOUND"))</f>
        <v/>
      </c>
      <c r="H2662" s="9" t="str">
        <f aca="false">IF($A2662="","",IF(COUNTIF('2. Schematic Parts'!$A$2:$A$3001,$A2662)=0,"NOT IN SCHEMATIC","OK"))</f>
        <v/>
      </c>
      <c r="I2662" s="9" t="str">
        <f aca="false">IF($A2662="","",IF($H2662="NOT IN SCHEMATIC","",IF(UPPER(TRIM($C2662))=UPPER(TRIM($E2662)),"OK","MISMATCH")))</f>
        <v/>
      </c>
      <c r="J2662" s="9" t="str">
        <f aca="false">IF($A2662="","",IF($H2662="NOT IN SCHEMATIC","",IF($F2662="","NO SCH DECAL",IF($D2662="","",IF(UPPER(TRIM($D2662))=UPPER(TRIM($F2662)),"OK","MISMATCH")))))</f>
        <v/>
      </c>
      <c r="K2662" s="16" t="str">
        <f aca="false">IF($A2662="","",SUMPRODUCT(--ISNUMBER(SEARCH(","&amp;TRIM($A2662)&amp;",",","&amp;SUBSTITUTE('1. Master BOM'!$D$2:$D$400," ","")&amp;","))))</f>
        <v/>
      </c>
      <c r="L2662" s="16" t="str">
        <f aca="false">IF($A2662="","",IF($K2662&lt;&gt;1,0,SUMPRODUCT(ISNUMBER(SEARCH(","&amp;TRIM($A2662)&amp;",",","&amp;SUBSTITUTE('1. Master BOM'!$D$2:$D$400," ","")&amp;","))*ROW('1. Master BOM'!$D$2:$D$400))))</f>
        <v/>
      </c>
      <c r="M2662" s="9" t="str">
        <f aca="false">IF($A2662="","",IF($K2662=0,"NOT IN BOM",IF($K2662&gt;1,"MULTIPLE BOM LINES","OK")))</f>
        <v/>
      </c>
      <c r="N2662" s="9" t="str">
        <f aca="false">IF($A2662="","",IF($L2662=0,"—",INDEX('1. Master BOM'!$A$1:$A$400,$L2662)))</f>
        <v/>
      </c>
      <c r="O2662" s="9" t="str">
        <f aca="false">IF($A2662="","",IF($L2662=0,"—",INDEX('1. Master BOM'!$B$1:$B$400,$L2662)))</f>
        <v/>
      </c>
      <c r="P2662" s="9" t="str">
        <f aca="false">IF($A2662="","",IF(OR($H2662="NOT IN SCHEMATIC",$O2662="—"),"",IF($G2662="","NO SCH PN",IF(UPPER(TRIM($G2662))=UPPER(TRIM($O2662)),"OK","MISMATCH"))))</f>
        <v/>
      </c>
      <c r="Q2662" s="9" t="str">
        <f aca="false">IF($A2662="","",IF($L2662=0,"—",INDEX('1. Master BOM'!$E$1:$E$400,$L2662)))</f>
        <v/>
      </c>
      <c r="R2662" s="9" t="str">
        <f aca="false">IF($A2662="","",IF($L2662=0,"—",IF(T(INDEX('1. Master BOM'!$F$1:$F$400,$L2662))="","(not set)",INDEX('1. Master BOM'!$F$1:$F$400,$L2662))))</f>
        <v/>
      </c>
      <c r="S2662" s="9" t="str">
        <f aca="false">IF($A2662="","",IF(OR($R2662="—",$R2662="(not set)",$D2662=""),"",IF(ISNUMBER(SEARCH(SUBSTITUTE(SUBSTITUTE(SUBSTITUTE($R2662,"-",""),"_","")," ",""),SUBSTITUTE(SUBSTITUTE(SUBSTITUTE($D2662,"-",""),"_","")," ",""))),"OK","CHECK")))</f>
        <v/>
      </c>
      <c r="T2662" s="9" t="str">
        <f aca="false">IF($A2662="","",IF(OR($H2662="NOT IN SCHEMATIC",$I2662="MISMATCH",$J2662="MISMATCH",$P2662="MISMATCH",$M2662&lt;&gt;"OK"),"REVIEW","OK"))</f>
        <v/>
      </c>
      <c r="U2662" s="14"/>
      <c r="V2662" s="14"/>
      <c r="W2662" s="17"/>
      <c r="X2662" s="14"/>
    </row>
    <row r="2663" customFormat="false" ht="15" hidden="false" customHeight="false" outlineLevel="0" collapsed="false">
      <c r="A2663" s="9" t="str">
        <f aca="false">IF('3. Layout Parts'!$A2663="","",TRIM('3. Layout Parts'!$A2663))</f>
        <v/>
      </c>
      <c r="B2663" s="9" t="str">
        <f aca="false">IF($A2663="","",'3. Layout Parts'!$D2663)</f>
        <v/>
      </c>
      <c r="C2663" s="9" t="str">
        <f aca="false">IF($A2663="","",'3. Layout Parts'!$B2663)</f>
        <v/>
      </c>
      <c r="D2663" s="9" t="str">
        <f aca="false">IF($A2663="","",'3. Layout Parts'!$C2663)</f>
        <v/>
      </c>
      <c r="E2663" s="9" t="str">
        <f aca="false">IF($A2663="","",IFERROR(INDEX('2. Schematic Parts'!$B$2:$B$3001,MATCH($A2663,'2. Schematic Parts'!$A$2:$A$3001,0)),"NOT FOUND"))</f>
        <v/>
      </c>
      <c r="F2663" s="9" t="str">
        <f aca="false">IF($A2663="","",IFERROR(INDEX('2. Schematic Parts'!$C$2:$C$3001,MATCH($A2663,'2. Schematic Parts'!$A$2:$A$3001,0))&amp;"","NOT FOUND"))</f>
        <v/>
      </c>
      <c r="G2663" s="9" t="str">
        <f aca="false">IF($A2663="","",IFERROR(INDEX('2. Schematic Parts'!$D$2:$D$3001,MATCH($A2663,'2. Schematic Parts'!$A$2:$A$3001,0))&amp;"","NOT FOUND"))</f>
        <v/>
      </c>
      <c r="H2663" s="9" t="str">
        <f aca="false">IF($A2663="","",IF(COUNTIF('2. Schematic Parts'!$A$2:$A$3001,$A2663)=0,"NOT IN SCHEMATIC","OK"))</f>
        <v/>
      </c>
      <c r="I2663" s="9" t="str">
        <f aca="false">IF($A2663="","",IF($H2663="NOT IN SCHEMATIC","",IF(UPPER(TRIM($C2663))=UPPER(TRIM($E2663)),"OK","MISMATCH")))</f>
        <v/>
      </c>
      <c r="J2663" s="9" t="str">
        <f aca="false">IF($A2663="","",IF($H2663="NOT IN SCHEMATIC","",IF($F2663="","NO SCH DECAL",IF($D2663="","",IF(UPPER(TRIM($D2663))=UPPER(TRIM($F2663)),"OK","MISMATCH")))))</f>
        <v/>
      </c>
      <c r="K2663" s="16" t="str">
        <f aca="false">IF($A2663="","",SUMPRODUCT(--ISNUMBER(SEARCH(","&amp;TRIM($A2663)&amp;",",","&amp;SUBSTITUTE('1. Master BOM'!$D$2:$D$400," ","")&amp;","))))</f>
        <v/>
      </c>
      <c r="L2663" s="16" t="str">
        <f aca="false">IF($A2663="","",IF($K2663&lt;&gt;1,0,SUMPRODUCT(ISNUMBER(SEARCH(","&amp;TRIM($A2663)&amp;",",","&amp;SUBSTITUTE('1. Master BOM'!$D$2:$D$400," ","")&amp;","))*ROW('1. Master BOM'!$D$2:$D$400))))</f>
        <v/>
      </c>
      <c r="M2663" s="9" t="str">
        <f aca="false">IF($A2663="","",IF($K2663=0,"NOT IN BOM",IF($K2663&gt;1,"MULTIPLE BOM LINES","OK")))</f>
        <v/>
      </c>
      <c r="N2663" s="9" t="str">
        <f aca="false">IF($A2663="","",IF($L2663=0,"—",INDEX('1. Master BOM'!$A$1:$A$400,$L2663)))</f>
        <v/>
      </c>
      <c r="O2663" s="9" t="str">
        <f aca="false">IF($A2663="","",IF($L2663=0,"—",INDEX('1. Master BOM'!$B$1:$B$400,$L2663)))</f>
        <v/>
      </c>
      <c r="P2663" s="9" t="str">
        <f aca="false">IF($A2663="","",IF(OR($H2663="NOT IN SCHEMATIC",$O2663="—"),"",IF($G2663="","NO SCH PN",IF(UPPER(TRIM($G2663))=UPPER(TRIM($O2663)),"OK","MISMATCH"))))</f>
        <v/>
      </c>
      <c r="Q2663" s="9" t="str">
        <f aca="false">IF($A2663="","",IF($L2663=0,"—",INDEX('1. Master BOM'!$E$1:$E$400,$L2663)))</f>
        <v/>
      </c>
      <c r="R2663" s="9" t="str">
        <f aca="false">IF($A2663="","",IF($L2663=0,"—",IF(T(INDEX('1. Master BOM'!$F$1:$F$400,$L2663))="","(not set)",INDEX('1. Master BOM'!$F$1:$F$400,$L2663))))</f>
        <v/>
      </c>
      <c r="S2663" s="9" t="str">
        <f aca="false">IF($A2663="","",IF(OR($R2663="—",$R2663="(not set)",$D2663=""),"",IF(ISNUMBER(SEARCH(SUBSTITUTE(SUBSTITUTE(SUBSTITUTE($R2663,"-",""),"_","")," ",""),SUBSTITUTE(SUBSTITUTE(SUBSTITUTE($D2663,"-",""),"_","")," ",""))),"OK","CHECK")))</f>
        <v/>
      </c>
      <c r="T2663" s="9" t="str">
        <f aca="false">IF($A2663="","",IF(OR($H2663="NOT IN SCHEMATIC",$I2663="MISMATCH",$J2663="MISMATCH",$P2663="MISMATCH",$M2663&lt;&gt;"OK"),"REVIEW","OK"))</f>
        <v/>
      </c>
      <c r="U2663" s="14"/>
      <c r="V2663" s="14"/>
      <c r="W2663" s="17"/>
      <c r="X2663" s="14"/>
    </row>
    <row r="2664" customFormat="false" ht="15" hidden="false" customHeight="false" outlineLevel="0" collapsed="false">
      <c r="A2664" s="9" t="str">
        <f aca="false">IF('3. Layout Parts'!$A2664="","",TRIM('3. Layout Parts'!$A2664))</f>
        <v/>
      </c>
      <c r="B2664" s="9" t="str">
        <f aca="false">IF($A2664="","",'3. Layout Parts'!$D2664)</f>
        <v/>
      </c>
      <c r="C2664" s="9" t="str">
        <f aca="false">IF($A2664="","",'3. Layout Parts'!$B2664)</f>
        <v/>
      </c>
      <c r="D2664" s="9" t="str">
        <f aca="false">IF($A2664="","",'3. Layout Parts'!$C2664)</f>
        <v/>
      </c>
      <c r="E2664" s="9" t="str">
        <f aca="false">IF($A2664="","",IFERROR(INDEX('2. Schematic Parts'!$B$2:$B$3001,MATCH($A2664,'2. Schematic Parts'!$A$2:$A$3001,0)),"NOT FOUND"))</f>
        <v/>
      </c>
      <c r="F2664" s="9" t="str">
        <f aca="false">IF($A2664="","",IFERROR(INDEX('2. Schematic Parts'!$C$2:$C$3001,MATCH($A2664,'2. Schematic Parts'!$A$2:$A$3001,0))&amp;"","NOT FOUND"))</f>
        <v/>
      </c>
      <c r="G2664" s="9" t="str">
        <f aca="false">IF($A2664="","",IFERROR(INDEX('2. Schematic Parts'!$D$2:$D$3001,MATCH($A2664,'2. Schematic Parts'!$A$2:$A$3001,0))&amp;"","NOT FOUND"))</f>
        <v/>
      </c>
      <c r="H2664" s="9" t="str">
        <f aca="false">IF($A2664="","",IF(COUNTIF('2. Schematic Parts'!$A$2:$A$3001,$A2664)=0,"NOT IN SCHEMATIC","OK"))</f>
        <v/>
      </c>
      <c r="I2664" s="9" t="str">
        <f aca="false">IF($A2664="","",IF($H2664="NOT IN SCHEMATIC","",IF(UPPER(TRIM($C2664))=UPPER(TRIM($E2664)),"OK","MISMATCH")))</f>
        <v/>
      </c>
      <c r="J2664" s="9" t="str">
        <f aca="false">IF($A2664="","",IF($H2664="NOT IN SCHEMATIC","",IF($F2664="","NO SCH DECAL",IF($D2664="","",IF(UPPER(TRIM($D2664))=UPPER(TRIM($F2664)),"OK","MISMATCH")))))</f>
        <v/>
      </c>
      <c r="K2664" s="16" t="str">
        <f aca="false">IF($A2664="","",SUMPRODUCT(--ISNUMBER(SEARCH(","&amp;TRIM($A2664)&amp;",",","&amp;SUBSTITUTE('1. Master BOM'!$D$2:$D$400," ","")&amp;","))))</f>
        <v/>
      </c>
      <c r="L2664" s="16" t="str">
        <f aca="false">IF($A2664="","",IF($K2664&lt;&gt;1,0,SUMPRODUCT(ISNUMBER(SEARCH(","&amp;TRIM($A2664)&amp;",",","&amp;SUBSTITUTE('1. Master BOM'!$D$2:$D$400," ","")&amp;","))*ROW('1. Master BOM'!$D$2:$D$400))))</f>
        <v/>
      </c>
      <c r="M2664" s="9" t="str">
        <f aca="false">IF($A2664="","",IF($K2664=0,"NOT IN BOM",IF($K2664&gt;1,"MULTIPLE BOM LINES","OK")))</f>
        <v/>
      </c>
      <c r="N2664" s="9" t="str">
        <f aca="false">IF($A2664="","",IF($L2664=0,"—",INDEX('1. Master BOM'!$A$1:$A$400,$L2664)))</f>
        <v/>
      </c>
      <c r="O2664" s="9" t="str">
        <f aca="false">IF($A2664="","",IF($L2664=0,"—",INDEX('1. Master BOM'!$B$1:$B$400,$L2664)))</f>
        <v/>
      </c>
      <c r="P2664" s="9" t="str">
        <f aca="false">IF($A2664="","",IF(OR($H2664="NOT IN SCHEMATIC",$O2664="—"),"",IF($G2664="","NO SCH PN",IF(UPPER(TRIM($G2664))=UPPER(TRIM($O2664)),"OK","MISMATCH"))))</f>
        <v/>
      </c>
      <c r="Q2664" s="9" t="str">
        <f aca="false">IF($A2664="","",IF($L2664=0,"—",INDEX('1. Master BOM'!$E$1:$E$400,$L2664)))</f>
        <v/>
      </c>
      <c r="R2664" s="9" t="str">
        <f aca="false">IF($A2664="","",IF($L2664=0,"—",IF(T(INDEX('1. Master BOM'!$F$1:$F$400,$L2664))="","(not set)",INDEX('1. Master BOM'!$F$1:$F$400,$L2664))))</f>
        <v/>
      </c>
      <c r="S2664" s="9" t="str">
        <f aca="false">IF($A2664="","",IF(OR($R2664="—",$R2664="(not set)",$D2664=""),"",IF(ISNUMBER(SEARCH(SUBSTITUTE(SUBSTITUTE(SUBSTITUTE($R2664,"-",""),"_","")," ",""),SUBSTITUTE(SUBSTITUTE(SUBSTITUTE($D2664,"-",""),"_","")," ",""))),"OK","CHECK")))</f>
        <v/>
      </c>
      <c r="T2664" s="9" t="str">
        <f aca="false">IF($A2664="","",IF(OR($H2664="NOT IN SCHEMATIC",$I2664="MISMATCH",$J2664="MISMATCH",$P2664="MISMATCH",$M2664&lt;&gt;"OK"),"REVIEW","OK"))</f>
        <v/>
      </c>
      <c r="U2664" s="14"/>
      <c r="V2664" s="14"/>
      <c r="W2664" s="17"/>
      <c r="X2664" s="14"/>
    </row>
    <row r="2665" customFormat="false" ht="15" hidden="false" customHeight="false" outlineLevel="0" collapsed="false">
      <c r="A2665" s="9" t="str">
        <f aca="false">IF('3. Layout Parts'!$A2665="","",TRIM('3. Layout Parts'!$A2665))</f>
        <v/>
      </c>
      <c r="B2665" s="9" t="str">
        <f aca="false">IF($A2665="","",'3. Layout Parts'!$D2665)</f>
        <v/>
      </c>
      <c r="C2665" s="9" t="str">
        <f aca="false">IF($A2665="","",'3. Layout Parts'!$B2665)</f>
        <v/>
      </c>
      <c r="D2665" s="9" t="str">
        <f aca="false">IF($A2665="","",'3. Layout Parts'!$C2665)</f>
        <v/>
      </c>
      <c r="E2665" s="9" t="str">
        <f aca="false">IF($A2665="","",IFERROR(INDEX('2. Schematic Parts'!$B$2:$B$3001,MATCH($A2665,'2. Schematic Parts'!$A$2:$A$3001,0)),"NOT FOUND"))</f>
        <v/>
      </c>
      <c r="F2665" s="9" t="str">
        <f aca="false">IF($A2665="","",IFERROR(INDEX('2. Schematic Parts'!$C$2:$C$3001,MATCH($A2665,'2. Schematic Parts'!$A$2:$A$3001,0))&amp;"","NOT FOUND"))</f>
        <v/>
      </c>
      <c r="G2665" s="9" t="str">
        <f aca="false">IF($A2665="","",IFERROR(INDEX('2. Schematic Parts'!$D$2:$D$3001,MATCH($A2665,'2. Schematic Parts'!$A$2:$A$3001,0))&amp;"","NOT FOUND"))</f>
        <v/>
      </c>
      <c r="H2665" s="9" t="str">
        <f aca="false">IF($A2665="","",IF(COUNTIF('2. Schematic Parts'!$A$2:$A$3001,$A2665)=0,"NOT IN SCHEMATIC","OK"))</f>
        <v/>
      </c>
      <c r="I2665" s="9" t="str">
        <f aca="false">IF($A2665="","",IF($H2665="NOT IN SCHEMATIC","",IF(UPPER(TRIM($C2665))=UPPER(TRIM($E2665)),"OK","MISMATCH")))</f>
        <v/>
      </c>
      <c r="J2665" s="9" t="str">
        <f aca="false">IF($A2665="","",IF($H2665="NOT IN SCHEMATIC","",IF($F2665="","NO SCH DECAL",IF($D2665="","",IF(UPPER(TRIM($D2665))=UPPER(TRIM($F2665)),"OK","MISMATCH")))))</f>
        <v/>
      </c>
      <c r="K2665" s="16" t="str">
        <f aca="false">IF($A2665="","",SUMPRODUCT(--ISNUMBER(SEARCH(","&amp;TRIM($A2665)&amp;",",","&amp;SUBSTITUTE('1. Master BOM'!$D$2:$D$400," ","")&amp;","))))</f>
        <v/>
      </c>
      <c r="L2665" s="16" t="str">
        <f aca="false">IF($A2665="","",IF($K2665&lt;&gt;1,0,SUMPRODUCT(ISNUMBER(SEARCH(","&amp;TRIM($A2665)&amp;",",","&amp;SUBSTITUTE('1. Master BOM'!$D$2:$D$400," ","")&amp;","))*ROW('1. Master BOM'!$D$2:$D$400))))</f>
        <v/>
      </c>
      <c r="M2665" s="9" t="str">
        <f aca="false">IF($A2665="","",IF($K2665=0,"NOT IN BOM",IF($K2665&gt;1,"MULTIPLE BOM LINES","OK")))</f>
        <v/>
      </c>
      <c r="N2665" s="9" t="str">
        <f aca="false">IF($A2665="","",IF($L2665=0,"—",INDEX('1. Master BOM'!$A$1:$A$400,$L2665)))</f>
        <v/>
      </c>
      <c r="O2665" s="9" t="str">
        <f aca="false">IF($A2665="","",IF($L2665=0,"—",INDEX('1. Master BOM'!$B$1:$B$400,$L2665)))</f>
        <v/>
      </c>
      <c r="P2665" s="9" t="str">
        <f aca="false">IF($A2665="","",IF(OR($H2665="NOT IN SCHEMATIC",$O2665="—"),"",IF($G2665="","NO SCH PN",IF(UPPER(TRIM($G2665))=UPPER(TRIM($O2665)),"OK","MISMATCH"))))</f>
        <v/>
      </c>
      <c r="Q2665" s="9" t="str">
        <f aca="false">IF($A2665="","",IF($L2665=0,"—",INDEX('1. Master BOM'!$E$1:$E$400,$L2665)))</f>
        <v/>
      </c>
      <c r="R2665" s="9" t="str">
        <f aca="false">IF($A2665="","",IF($L2665=0,"—",IF(T(INDEX('1. Master BOM'!$F$1:$F$400,$L2665))="","(not set)",INDEX('1. Master BOM'!$F$1:$F$400,$L2665))))</f>
        <v/>
      </c>
      <c r="S2665" s="9" t="str">
        <f aca="false">IF($A2665="","",IF(OR($R2665="—",$R2665="(not set)",$D2665=""),"",IF(ISNUMBER(SEARCH(SUBSTITUTE(SUBSTITUTE(SUBSTITUTE($R2665,"-",""),"_","")," ",""),SUBSTITUTE(SUBSTITUTE(SUBSTITUTE($D2665,"-",""),"_","")," ",""))),"OK","CHECK")))</f>
        <v/>
      </c>
      <c r="T2665" s="9" t="str">
        <f aca="false">IF($A2665="","",IF(OR($H2665="NOT IN SCHEMATIC",$I2665="MISMATCH",$J2665="MISMATCH",$P2665="MISMATCH",$M2665&lt;&gt;"OK"),"REVIEW","OK"))</f>
        <v/>
      </c>
      <c r="U2665" s="14"/>
      <c r="V2665" s="14"/>
      <c r="W2665" s="17"/>
      <c r="X2665" s="14"/>
    </row>
    <row r="2666" customFormat="false" ht="15" hidden="false" customHeight="false" outlineLevel="0" collapsed="false">
      <c r="A2666" s="9" t="str">
        <f aca="false">IF('3. Layout Parts'!$A2666="","",TRIM('3. Layout Parts'!$A2666))</f>
        <v/>
      </c>
      <c r="B2666" s="9" t="str">
        <f aca="false">IF($A2666="","",'3. Layout Parts'!$D2666)</f>
        <v/>
      </c>
      <c r="C2666" s="9" t="str">
        <f aca="false">IF($A2666="","",'3. Layout Parts'!$B2666)</f>
        <v/>
      </c>
      <c r="D2666" s="9" t="str">
        <f aca="false">IF($A2666="","",'3. Layout Parts'!$C2666)</f>
        <v/>
      </c>
      <c r="E2666" s="9" t="str">
        <f aca="false">IF($A2666="","",IFERROR(INDEX('2. Schematic Parts'!$B$2:$B$3001,MATCH($A2666,'2. Schematic Parts'!$A$2:$A$3001,0)),"NOT FOUND"))</f>
        <v/>
      </c>
      <c r="F2666" s="9" t="str">
        <f aca="false">IF($A2666="","",IFERROR(INDEX('2. Schematic Parts'!$C$2:$C$3001,MATCH($A2666,'2. Schematic Parts'!$A$2:$A$3001,0))&amp;"","NOT FOUND"))</f>
        <v/>
      </c>
      <c r="G2666" s="9" t="str">
        <f aca="false">IF($A2666="","",IFERROR(INDEX('2. Schematic Parts'!$D$2:$D$3001,MATCH($A2666,'2. Schematic Parts'!$A$2:$A$3001,0))&amp;"","NOT FOUND"))</f>
        <v/>
      </c>
      <c r="H2666" s="9" t="str">
        <f aca="false">IF($A2666="","",IF(COUNTIF('2. Schematic Parts'!$A$2:$A$3001,$A2666)=0,"NOT IN SCHEMATIC","OK"))</f>
        <v/>
      </c>
      <c r="I2666" s="9" t="str">
        <f aca="false">IF($A2666="","",IF($H2666="NOT IN SCHEMATIC","",IF(UPPER(TRIM($C2666))=UPPER(TRIM($E2666)),"OK","MISMATCH")))</f>
        <v/>
      </c>
      <c r="J2666" s="9" t="str">
        <f aca="false">IF($A2666="","",IF($H2666="NOT IN SCHEMATIC","",IF($F2666="","NO SCH DECAL",IF($D2666="","",IF(UPPER(TRIM($D2666))=UPPER(TRIM($F2666)),"OK","MISMATCH")))))</f>
        <v/>
      </c>
      <c r="K2666" s="16" t="str">
        <f aca="false">IF($A2666="","",SUMPRODUCT(--ISNUMBER(SEARCH(","&amp;TRIM($A2666)&amp;",",","&amp;SUBSTITUTE('1. Master BOM'!$D$2:$D$400," ","")&amp;","))))</f>
        <v/>
      </c>
      <c r="L2666" s="16" t="str">
        <f aca="false">IF($A2666="","",IF($K2666&lt;&gt;1,0,SUMPRODUCT(ISNUMBER(SEARCH(","&amp;TRIM($A2666)&amp;",",","&amp;SUBSTITUTE('1. Master BOM'!$D$2:$D$400," ","")&amp;","))*ROW('1. Master BOM'!$D$2:$D$400))))</f>
        <v/>
      </c>
      <c r="M2666" s="9" t="str">
        <f aca="false">IF($A2666="","",IF($K2666=0,"NOT IN BOM",IF($K2666&gt;1,"MULTIPLE BOM LINES","OK")))</f>
        <v/>
      </c>
      <c r="N2666" s="9" t="str">
        <f aca="false">IF($A2666="","",IF($L2666=0,"—",INDEX('1. Master BOM'!$A$1:$A$400,$L2666)))</f>
        <v/>
      </c>
      <c r="O2666" s="9" t="str">
        <f aca="false">IF($A2666="","",IF($L2666=0,"—",INDEX('1. Master BOM'!$B$1:$B$400,$L2666)))</f>
        <v/>
      </c>
      <c r="P2666" s="9" t="str">
        <f aca="false">IF($A2666="","",IF(OR($H2666="NOT IN SCHEMATIC",$O2666="—"),"",IF($G2666="","NO SCH PN",IF(UPPER(TRIM($G2666))=UPPER(TRIM($O2666)),"OK","MISMATCH"))))</f>
        <v/>
      </c>
      <c r="Q2666" s="9" t="str">
        <f aca="false">IF($A2666="","",IF($L2666=0,"—",INDEX('1. Master BOM'!$E$1:$E$400,$L2666)))</f>
        <v/>
      </c>
      <c r="R2666" s="9" t="str">
        <f aca="false">IF($A2666="","",IF($L2666=0,"—",IF(T(INDEX('1. Master BOM'!$F$1:$F$400,$L2666))="","(not set)",INDEX('1. Master BOM'!$F$1:$F$400,$L2666))))</f>
        <v/>
      </c>
      <c r="S2666" s="9" t="str">
        <f aca="false">IF($A2666="","",IF(OR($R2666="—",$R2666="(not set)",$D2666=""),"",IF(ISNUMBER(SEARCH(SUBSTITUTE(SUBSTITUTE(SUBSTITUTE($R2666,"-",""),"_","")," ",""),SUBSTITUTE(SUBSTITUTE(SUBSTITUTE($D2666,"-",""),"_","")," ",""))),"OK","CHECK")))</f>
        <v/>
      </c>
      <c r="T2666" s="9" t="str">
        <f aca="false">IF($A2666="","",IF(OR($H2666="NOT IN SCHEMATIC",$I2666="MISMATCH",$J2666="MISMATCH",$P2666="MISMATCH",$M2666&lt;&gt;"OK"),"REVIEW","OK"))</f>
        <v/>
      </c>
      <c r="U2666" s="14"/>
      <c r="V2666" s="14"/>
      <c r="W2666" s="17"/>
      <c r="X2666" s="14"/>
    </row>
    <row r="2667" customFormat="false" ht="15" hidden="false" customHeight="false" outlineLevel="0" collapsed="false">
      <c r="A2667" s="9" t="str">
        <f aca="false">IF('3. Layout Parts'!$A2667="","",TRIM('3. Layout Parts'!$A2667))</f>
        <v/>
      </c>
      <c r="B2667" s="9" t="str">
        <f aca="false">IF($A2667="","",'3. Layout Parts'!$D2667)</f>
        <v/>
      </c>
      <c r="C2667" s="9" t="str">
        <f aca="false">IF($A2667="","",'3. Layout Parts'!$B2667)</f>
        <v/>
      </c>
      <c r="D2667" s="9" t="str">
        <f aca="false">IF($A2667="","",'3. Layout Parts'!$C2667)</f>
        <v/>
      </c>
      <c r="E2667" s="9" t="str">
        <f aca="false">IF($A2667="","",IFERROR(INDEX('2. Schematic Parts'!$B$2:$B$3001,MATCH($A2667,'2. Schematic Parts'!$A$2:$A$3001,0)),"NOT FOUND"))</f>
        <v/>
      </c>
      <c r="F2667" s="9" t="str">
        <f aca="false">IF($A2667="","",IFERROR(INDEX('2. Schematic Parts'!$C$2:$C$3001,MATCH($A2667,'2. Schematic Parts'!$A$2:$A$3001,0))&amp;"","NOT FOUND"))</f>
        <v/>
      </c>
      <c r="G2667" s="9" t="str">
        <f aca="false">IF($A2667="","",IFERROR(INDEX('2. Schematic Parts'!$D$2:$D$3001,MATCH($A2667,'2. Schematic Parts'!$A$2:$A$3001,0))&amp;"","NOT FOUND"))</f>
        <v/>
      </c>
      <c r="H2667" s="9" t="str">
        <f aca="false">IF($A2667="","",IF(COUNTIF('2. Schematic Parts'!$A$2:$A$3001,$A2667)=0,"NOT IN SCHEMATIC","OK"))</f>
        <v/>
      </c>
      <c r="I2667" s="9" t="str">
        <f aca="false">IF($A2667="","",IF($H2667="NOT IN SCHEMATIC","",IF(UPPER(TRIM($C2667))=UPPER(TRIM($E2667)),"OK","MISMATCH")))</f>
        <v/>
      </c>
      <c r="J2667" s="9" t="str">
        <f aca="false">IF($A2667="","",IF($H2667="NOT IN SCHEMATIC","",IF($F2667="","NO SCH DECAL",IF($D2667="","",IF(UPPER(TRIM($D2667))=UPPER(TRIM($F2667)),"OK","MISMATCH")))))</f>
        <v/>
      </c>
      <c r="K2667" s="16" t="str">
        <f aca="false">IF($A2667="","",SUMPRODUCT(--ISNUMBER(SEARCH(","&amp;TRIM($A2667)&amp;",",","&amp;SUBSTITUTE('1. Master BOM'!$D$2:$D$400," ","")&amp;","))))</f>
        <v/>
      </c>
      <c r="L2667" s="16" t="str">
        <f aca="false">IF($A2667="","",IF($K2667&lt;&gt;1,0,SUMPRODUCT(ISNUMBER(SEARCH(","&amp;TRIM($A2667)&amp;",",","&amp;SUBSTITUTE('1. Master BOM'!$D$2:$D$400," ","")&amp;","))*ROW('1. Master BOM'!$D$2:$D$400))))</f>
        <v/>
      </c>
      <c r="M2667" s="9" t="str">
        <f aca="false">IF($A2667="","",IF($K2667=0,"NOT IN BOM",IF($K2667&gt;1,"MULTIPLE BOM LINES","OK")))</f>
        <v/>
      </c>
      <c r="N2667" s="9" t="str">
        <f aca="false">IF($A2667="","",IF($L2667=0,"—",INDEX('1. Master BOM'!$A$1:$A$400,$L2667)))</f>
        <v/>
      </c>
      <c r="O2667" s="9" t="str">
        <f aca="false">IF($A2667="","",IF($L2667=0,"—",INDEX('1. Master BOM'!$B$1:$B$400,$L2667)))</f>
        <v/>
      </c>
      <c r="P2667" s="9" t="str">
        <f aca="false">IF($A2667="","",IF(OR($H2667="NOT IN SCHEMATIC",$O2667="—"),"",IF($G2667="","NO SCH PN",IF(UPPER(TRIM($G2667))=UPPER(TRIM($O2667)),"OK","MISMATCH"))))</f>
        <v/>
      </c>
      <c r="Q2667" s="9" t="str">
        <f aca="false">IF($A2667="","",IF($L2667=0,"—",INDEX('1. Master BOM'!$E$1:$E$400,$L2667)))</f>
        <v/>
      </c>
      <c r="R2667" s="9" t="str">
        <f aca="false">IF($A2667="","",IF($L2667=0,"—",IF(T(INDEX('1. Master BOM'!$F$1:$F$400,$L2667))="","(not set)",INDEX('1. Master BOM'!$F$1:$F$400,$L2667))))</f>
        <v/>
      </c>
      <c r="S2667" s="9" t="str">
        <f aca="false">IF($A2667="","",IF(OR($R2667="—",$R2667="(not set)",$D2667=""),"",IF(ISNUMBER(SEARCH(SUBSTITUTE(SUBSTITUTE(SUBSTITUTE($R2667,"-",""),"_","")," ",""),SUBSTITUTE(SUBSTITUTE(SUBSTITUTE($D2667,"-",""),"_","")," ",""))),"OK","CHECK")))</f>
        <v/>
      </c>
      <c r="T2667" s="9" t="str">
        <f aca="false">IF($A2667="","",IF(OR($H2667="NOT IN SCHEMATIC",$I2667="MISMATCH",$J2667="MISMATCH",$P2667="MISMATCH",$M2667&lt;&gt;"OK"),"REVIEW","OK"))</f>
        <v/>
      </c>
      <c r="U2667" s="14"/>
      <c r="V2667" s="14"/>
      <c r="W2667" s="17"/>
      <c r="X2667" s="14"/>
    </row>
    <row r="2668" customFormat="false" ht="15" hidden="false" customHeight="false" outlineLevel="0" collapsed="false">
      <c r="A2668" s="9" t="str">
        <f aca="false">IF('3. Layout Parts'!$A2668="","",TRIM('3. Layout Parts'!$A2668))</f>
        <v/>
      </c>
      <c r="B2668" s="9" t="str">
        <f aca="false">IF($A2668="","",'3. Layout Parts'!$D2668)</f>
        <v/>
      </c>
      <c r="C2668" s="9" t="str">
        <f aca="false">IF($A2668="","",'3. Layout Parts'!$B2668)</f>
        <v/>
      </c>
      <c r="D2668" s="9" t="str">
        <f aca="false">IF($A2668="","",'3. Layout Parts'!$C2668)</f>
        <v/>
      </c>
      <c r="E2668" s="9" t="str">
        <f aca="false">IF($A2668="","",IFERROR(INDEX('2. Schematic Parts'!$B$2:$B$3001,MATCH($A2668,'2. Schematic Parts'!$A$2:$A$3001,0)),"NOT FOUND"))</f>
        <v/>
      </c>
      <c r="F2668" s="9" t="str">
        <f aca="false">IF($A2668="","",IFERROR(INDEX('2. Schematic Parts'!$C$2:$C$3001,MATCH($A2668,'2. Schematic Parts'!$A$2:$A$3001,0))&amp;"","NOT FOUND"))</f>
        <v/>
      </c>
      <c r="G2668" s="9" t="str">
        <f aca="false">IF($A2668="","",IFERROR(INDEX('2. Schematic Parts'!$D$2:$D$3001,MATCH($A2668,'2. Schematic Parts'!$A$2:$A$3001,0))&amp;"","NOT FOUND"))</f>
        <v/>
      </c>
      <c r="H2668" s="9" t="str">
        <f aca="false">IF($A2668="","",IF(COUNTIF('2. Schematic Parts'!$A$2:$A$3001,$A2668)=0,"NOT IN SCHEMATIC","OK"))</f>
        <v/>
      </c>
      <c r="I2668" s="9" t="str">
        <f aca="false">IF($A2668="","",IF($H2668="NOT IN SCHEMATIC","",IF(UPPER(TRIM($C2668))=UPPER(TRIM($E2668)),"OK","MISMATCH")))</f>
        <v/>
      </c>
      <c r="J2668" s="9" t="str">
        <f aca="false">IF($A2668="","",IF($H2668="NOT IN SCHEMATIC","",IF($F2668="","NO SCH DECAL",IF($D2668="","",IF(UPPER(TRIM($D2668))=UPPER(TRIM($F2668)),"OK","MISMATCH")))))</f>
        <v/>
      </c>
      <c r="K2668" s="16" t="str">
        <f aca="false">IF($A2668="","",SUMPRODUCT(--ISNUMBER(SEARCH(","&amp;TRIM($A2668)&amp;",",","&amp;SUBSTITUTE('1. Master BOM'!$D$2:$D$400," ","")&amp;","))))</f>
        <v/>
      </c>
      <c r="L2668" s="16" t="str">
        <f aca="false">IF($A2668="","",IF($K2668&lt;&gt;1,0,SUMPRODUCT(ISNUMBER(SEARCH(","&amp;TRIM($A2668)&amp;",",","&amp;SUBSTITUTE('1. Master BOM'!$D$2:$D$400," ","")&amp;","))*ROW('1. Master BOM'!$D$2:$D$400))))</f>
        <v/>
      </c>
      <c r="M2668" s="9" t="str">
        <f aca="false">IF($A2668="","",IF($K2668=0,"NOT IN BOM",IF($K2668&gt;1,"MULTIPLE BOM LINES","OK")))</f>
        <v/>
      </c>
      <c r="N2668" s="9" t="str">
        <f aca="false">IF($A2668="","",IF($L2668=0,"—",INDEX('1. Master BOM'!$A$1:$A$400,$L2668)))</f>
        <v/>
      </c>
      <c r="O2668" s="9" t="str">
        <f aca="false">IF($A2668="","",IF($L2668=0,"—",INDEX('1. Master BOM'!$B$1:$B$400,$L2668)))</f>
        <v/>
      </c>
      <c r="P2668" s="9" t="str">
        <f aca="false">IF($A2668="","",IF(OR($H2668="NOT IN SCHEMATIC",$O2668="—"),"",IF($G2668="","NO SCH PN",IF(UPPER(TRIM($G2668))=UPPER(TRIM($O2668)),"OK","MISMATCH"))))</f>
        <v/>
      </c>
      <c r="Q2668" s="9" t="str">
        <f aca="false">IF($A2668="","",IF($L2668=0,"—",INDEX('1. Master BOM'!$E$1:$E$400,$L2668)))</f>
        <v/>
      </c>
      <c r="R2668" s="9" t="str">
        <f aca="false">IF($A2668="","",IF($L2668=0,"—",IF(T(INDEX('1. Master BOM'!$F$1:$F$400,$L2668))="","(not set)",INDEX('1. Master BOM'!$F$1:$F$400,$L2668))))</f>
        <v/>
      </c>
      <c r="S2668" s="9" t="str">
        <f aca="false">IF($A2668="","",IF(OR($R2668="—",$R2668="(not set)",$D2668=""),"",IF(ISNUMBER(SEARCH(SUBSTITUTE(SUBSTITUTE(SUBSTITUTE($R2668,"-",""),"_","")," ",""),SUBSTITUTE(SUBSTITUTE(SUBSTITUTE($D2668,"-",""),"_","")," ",""))),"OK","CHECK")))</f>
        <v/>
      </c>
      <c r="T2668" s="9" t="str">
        <f aca="false">IF($A2668="","",IF(OR($H2668="NOT IN SCHEMATIC",$I2668="MISMATCH",$J2668="MISMATCH",$P2668="MISMATCH",$M2668&lt;&gt;"OK"),"REVIEW","OK"))</f>
        <v/>
      </c>
      <c r="U2668" s="14"/>
      <c r="V2668" s="14"/>
      <c r="W2668" s="17"/>
      <c r="X2668" s="14"/>
    </row>
    <row r="2669" customFormat="false" ht="15" hidden="false" customHeight="false" outlineLevel="0" collapsed="false">
      <c r="A2669" s="9" t="str">
        <f aca="false">IF('3. Layout Parts'!$A2669="","",TRIM('3. Layout Parts'!$A2669))</f>
        <v/>
      </c>
      <c r="B2669" s="9" t="str">
        <f aca="false">IF($A2669="","",'3. Layout Parts'!$D2669)</f>
        <v/>
      </c>
      <c r="C2669" s="9" t="str">
        <f aca="false">IF($A2669="","",'3. Layout Parts'!$B2669)</f>
        <v/>
      </c>
      <c r="D2669" s="9" t="str">
        <f aca="false">IF($A2669="","",'3. Layout Parts'!$C2669)</f>
        <v/>
      </c>
      <c r="E2669" s="9" t="str">
        <f aca="false">IF($A2669="","",IFERROR(INDEX('2. Schematic Parts'!$B$2:$B$3001,MATCH($A2669,'2. Schematic Parts'!$A$2:$A$3001,0)),"NOT FOUND"))</f>
        <v/>
      </c>
      <c r="F2669" s="9" t="str">
        <f aca="false">IF($A2669="","",IFERROR(INDEX('2. Schematic Parts'!$C$2:$C$3001,MATCH($A2669,'2. Schematic Parts'!$A$2:$A$3001,0))&amp;"","NOT FOUND"))</f>
        <v/>
      </c>
      <c r="G2669" s="9" t="str">
        <f aca="false">IF($A2669="","",IFERROR(INDEX('2. Schematic Parts'!$D$2:$D$3001,MATCH($A2669,'2. Schematic Parts'!$A$2:$A$3001,0))&amp;"","NOT FOUND"))</f>
        <v/>
      </c>
      <c r="H2669" s="9" t="str">
        <f aca="false">IF($A2669="","",IF(COUNTIF('2. Schematic Parts'!$A$2:$A$3001,$A2669)=0,"NOT IN SCHEMATIC","OK"))</f>
        <v/>
      </c>
      <c r="I2669" s="9" t="str">
        <f aca="false">IF($A2669="","",IF($H2669="NOT IN SCHEMATIC","",IF(UPPER(TRIM($C2669))=UPPER(TRIM($E2669)),"OK","MISMATCH")))</f>
        <v/>
      </c>
      <c r="J2669" s="9" t="str">
        <f aca="false">IF($A2669="","",IF($H2669="NOT IN SCHEMATIC","",IF($F2669="","NO SCH DECAL",IF($D2669="","",IF(UPPER(TRIM($D2669))=UPPER(TRIM($F2669)),"OK","MISMATCH")))))</f>
        <v/>
      </c>
      <c r="K2669" s="16" t="str">
        <f aca="false">IF($A2669="","",SUMPRODUCT(--ISNUMBER(SEARCH(","&amp;TRIM($A2669)&amp;",",","&amp;SUBSTITUTE('1. Master BOM'!$D$2:$D$400," ","")&amp;","))))</f>
        <v/>
      </c>
      <c r="L2669" s="16" t="str">
        <f aca="false">IF($A2669="","",IF($K2669&lt;&gt;1,0,SUMPRODUCT(ISNUMBER(SEARCH(","&amp;TRIM($A2669)&amp;",",","&amp;SUBSTITUTE('1. Master BOM'!$D$2:$D$400," ","")&amp;","))*ROW('1. Master BOM'!$D$2:$D$400))))</f>
        <v/>
      </c>
      <c r="M2669" s="9" t="str">
        <f aca="false">IF($A2669="","",IF($K2669=0,"NOT IN BOM",IF($K2669&gt;1,"MULTIPLE BOM LINES","OK")))</f>
        <v/>
      </c>
      <c r="N2669" s="9" t="str">
        <f aca="false">IF($A2669="","",IF($L2669=0,"—",INDEX('1. Master BOM'!$A$1:$A$400,$L2669)))</f>
        <v/>
      </c>
      <c r="O2669" s="9" t="str">
        <f aca="false">IF($A2669="","",IF($L2669=0,"—",INDEX('1. Master BOM'!$B$1:$B$400,$L2669)))</f>
        <v/>
      </c>
      <c r="P2669" s="9" t="str">
        <f aca="false">IF($A2669="","",IF(OR($H2669="NOT IN SCHEMATIC",$O2669="—"),"",IF($G2669="","NO SCH PN",IF(UPPER(TRIM($G2669))=UPPER(TRIM($O2669)),"OK","MISMATCH"))))</f>
        <v/>
      </c>
      <c r="Q2669" s="9" t="str">
        <f aca="false">IF($A2669="","",IF($L2669=0,"—",INDEX('1. Master BOM'!$E$1:$E$400,$L2669)))</f>
        <v/>
      </c>
      <c r="R2669" s="9" t="str">
        <f aca="false">IF($A2669="","",IF($L2669=0,"—",IF(T(INDEX('1. Master BOM'!$F$1:$F$400,$L2669))="","(not set)",INDEX('1. Master BOM'!$F$1:$F$400,$L2669))))</f>
        <v/>
      </c>
      <c r="S2669" s="9" t="str">
        <f aca="false">IF($A2669="","",IF(OR($R2669="—",$R2669="(not set)",$D2669=""),"",IF(ISNUMBER(SEARCH(SUBSTITUTE(SUBSTITUTE(SUBSTITUTE($R2669,"-",""),"_","")," ",""),SUBSTITUTE(SUBSTITUTE(SUBSTITUTE($D2669,"-",""),"_","")," ",""))),"OK","CHECK")))</f>
        <v/>
      </c>
      <c r="T2669" s="9" t="str">
        <f aca="false">IF($A2669="","",IF(OR($H2669="NOT IN SCHEMATIC",$I2669="MISMATCH",$J2669="MISMATCH",$P2669="MISMATCH",$M2669&lt;&gt;"OK"),"REVIEW","OK"))</f>
        <v/>
      </c>
      <c r="U2669" s="14"/>
      <c r="V2669" s="14"/>
      <c r="W2669" s="17"/>
      <c r="X2669" s="14"/>
    </row>
    <row r="2670" customFormat="false" ht="15" hidden="false" customHeight="false" outlineLevel="0" collapsed="false">
      <c r="A2670" s="9" t="str">
        <f aca="false">IF('3. Layout Parts'!$A2670="","",TRIM('3. Layout Parts'!$A2670))</f>
        <v/>
      </c>
      <c r="B2670" s="9" t="str">
        <f aca="false">IF($A2670="","",'3. Layout Parts'!$D2670)</f>
        <v/>
      </c>
      <c r="C2670" s="9" t="str">
        <f aca="false">IF($A2670="","",'3. Layout Parts'!$B2670)</f>
        <v/>
      </c>
      <c r="D2670" s="9" t="str">
        <f aca="false">IF($A2670="","",'3. Layout Parts'!$C2670)</f>
        <v/>
      </c>
      <c r="E2670" s="9" t="str">
        <f aca="false">IF($A2670="","",IFERROR(INDEX('2. Schematic Parts'!$B$2:$B$3001,MATCH($A2670,'2. Schematic Parts'!$A$2:$A$3001,0)),"NOT FOUND"))</f>
        <v/>
      </c>
      <c r="F2670" s="9" t="str">
        <f aca="false">IF($A2670="","",IFERROR(INDEX('2. Schematic Parts'!$C$2:$C$3001,MATCH($A2670,'2. Schematic Parts'!$A$2:$A$3001,0))&amp;"","NOT FOUND"))</f>
        <v/>
      </c>
      <c r="G2670" s="9" t="str">
        <f aca="false">IF($A2670="","",IFERROR(INDEX('2. Schematic Parts'!$D$2:$D$3001,MATCH($A2670,'2. Schematic Parts'!$A$2:$A$3001,0))&amp;"","NOT FOUND"))</f>
        <v/>
      </c>
      <c r="H2670" s="9" t="str">
        <f aca="false">IF($A2670="","",IF(COUNTIF('2. Schematic Parts'!$A$2:$A$3001,$A2670)=0,"NOT IN SCHEMATIC","OK"))</f>
        <v/>
      </c>
      <c r="I2670" s="9" t="str">
        <f aca="false">IF($A2670="","",IF($H2670="NOT IN SCHEMATIC","",IF(UPPER(TRIM($C2670))=UPPER(TRIM($E2670)),"OK","MISMATCH")))</f>
        <v/>
      </c>
      <c r="J2670" s="9" t="str">
        <f aca="false">IF($A2670="","",IF($H2670="NOT IN SCHEMATIC","",IF($F2670="","NO SCH DECAL",IF($D2670="","",IF(UPPER(TRIM($D2670))=UPPER(TRIM($F2670)),"OK","MISMATCH")))))</f>
        <v/>
      </c>
      <c r="K2670" s="16" t="str">
        <f aca="false">IF($A2670="","",SUMPRODUCT(--ISNUMBER(SEARCH(","&amp;TRIM($A2670)&amp;",",","&amp;SUBSTITUTE('1. Master BOM'!$D$2:$D$400," ","")&amp;","))))</f>
        <v/>
      </c>
      <c r="L2670" s="16" t="str">
        <f aca="false">IF($A2670="","",IF($K2670&lt;&gt;1,0,SUMPRODUCT(ISNUMBER(SEARCH(","&amp;TRIM($A2670)&amp;",",","&amp;SUBSTITUTE('1. Master BOM'!$D$2:$D$400," ","")&amp;","))*ROW('1. Master BOM'!$D$2:$D$400))))</f>
        <v/>
      </c>
      <c r="M2670" s="9" t="str">
        <f aca="false">IF($A2670="","",IF($K2670=0,"NOT IN BOM",IF($K2670&gt;1,"MULTIPLE BOM LINES","OK")))</f>
        <v/>
      </c>
      <c r="N2670" s="9" t="str">
        <f aca="false">IF($A2670="","",IF($L2670=0,"—",INDEX('1. Master BOM'!$A$1:$A$400,$L2670)))</f>
        <v/>
      </c>
      <c r="O2670" s="9" t="str">
        <f aca="false">IF($A2670="","",IF($L2670=0,"—",INDEX('1. Master BOM'!$B$1:$B$400,$L2670)))</f>
        <v/>
      </c>
      <c r="P2670" s="9" t="str">
        <f aca="false">IF($A2670="","",IF(OR($H2670="NOT IN SCHEMATIC",$O2670="—"),"",IF($G2670="","NO SCH PN",IF(UPPER(TRIM($G2670))=UPPER(TRIM($O2670)),"OK","MISMATCH"))))</f>
        <v/>
      </c>
      <c r="Q2670" s="9" t="str">
        <f aca="false">IF($A2670="","",IF($L2670=0,"—",INDEX('1. Master BOM'!$E$1:$E$400,$L2670)))</f>
        <v/>
      </c>
      <c r="R2670" s="9" t="str">
        <f aca="false">IF($A2670="","",IF($L2670=0,"—",IF(T(INDEX('1. Master BOM'!$F$1:$F$400,$L2670))="","(not set)",INDEX('1. Master BOM'!$F$1:$F$400,$L2670))))</f>
        <v/>
      </c>
      <c r="S2670" s="9" t="str">
        <f aca="false">IF($A2670="","",IF(OR($R2670="—",$R2670="(not set)",$D2670=""),"",IF(ISNUMBER(SEARCH(SUBSTITUTE(SUBSTITUTE(SUBSTITUTE($R2670,"-",""),"_","")," ",""),SUBSTITUTE(SUBSTITUTE(SUBSTITUTE($D2670,"-",""),"_","")," ",""))),"OK","CHECK")))</f>
        <v/>
      </c>
      <c r="T2670" s="9" t="str">
        <f aca="false">IF($A2670="","",IF(OR($H2670="NOT IN SCHEMATIC",$I2670="MISMATCH",$J2670="MISMATCH",$P2670="MISMATCH",$M2670&lt;&gt;"OK"),"REVIEW","OK"))</f>
        <v/>
      </c>
      <c r="U2670" s="14"/>
      <c r="V2670" s="14"/>
      <c r="W2670" s="17"/>
      <c r="X2670" s="14"/>
    </row>
    <row r="2671" customFormat="false" ht="15" hidden="false" customHeight="false" outlineLevel="0" collapsed="false">
      <c r="A2671" s="9" t="str">
        <f aca="false">IF('3. Layout Parts'!$A2671="","",TRIM('3. Layout Parts'!$A2671))</f>
        <v/>
      </c>
      <c r="B2671" s="9" t="str">
        <f aca="false">IF($A2671="","",'3. Layout Parts'!$D2671)</f>
        <v/>
      </c>
      <c r="C2671" s="9" t="str">
        <f aca="false">IF($A2671="","",'3. Layout Parts'!$B2671)</f>
        <v/>
      </c>
      <c r="D2671" s="9" t="str">
        <f aca="false">IF($A2671="","",'3. Layout Parts'!$C2671)</f>
        <v/>
      </c>
      <c r="E2671" s="9" t="str">
        <f aca="false">IF($A2671="","",IFERROR(INDEX('2. Schematic Parts'!$B$2:$B$3001,MATCH($A2671,'2. Schematic Parts'!$A$2:$A$3001,0)),"NOT FOUND"))</f>
        <v/>
      </c>
      <c r="F2671" s="9" t="str">
        <f aca="false">IF($A2671="","",IFERROR(INDEX('2. Schematic Parts'!$C$2:$C$3001,MATCH($A2671,'2. Schematic Parts'!$A$2:$A$3001,0))&amp;"","NOT FOUND"))</f>
        <v/>
      </c>
      <c r="G2671" s="9" t="str">
        <f aca="false">IF($A2671="","",IFERROR(INDEX('2. Schematic Parts'!$D$2:$D$3001,MATCH($A2671,'2. Schematic Parts'!$A$2:$A$3001,0))&amp;"","NOT FOUND"))</f>
        <v/>
      </c>
      <c r="H2671" s="9" t="str">
        <f aca="false">IF($A2671="","",IF(COUNTIF('2. Schematic Parts'!$A$2:$A$3001,$A2671)=0,"NOT IN SCHEMATIC","OK"))</f>
        <v/>
      </c>
      <c r="I2671" s="9" t="str">
        <f aca="false">IF($A2671="","",IF($H2671="NOT IN SCHEMATIC","",IF(UPPER(TRIM($C2671))=UPPER(TRIM($E2671)),"OK","MISMATCH")))</f>
        <v/>
      </c>
      <c r="J2671" s="9" t="str">
        <f aca="false">IF($A2671="","",IF($H2671="NOT IN SCHEMATIC","",IF($F2671="","NO SCH DECAL",IF($D2671="","",IF(UPPER(TRIM($D2671))=UPPER(TRIM($F2671)),"OK","MISMATCH")))))</f>
        <v/>
      </c>
      <c r="K2671" s="16" t="str">
        <f aca="false">IF($A2671="","",SUMPRODUCT(--ISNUMBER(SEARCH(","&amp;TRIM($A2671)&amp;",",","&amp;SUBSTITUTE('1. Master BOM'!$D$2:$D$400," ","")&amp;","))))</f>
        <v/>
      </c>
      <c r="L2671" s="16" t="str">
        <f aca="false">IF($A2671="","",IF($K2671&lt;&gt;1,0,SUMPRODUCT(ISNUMBER(SEARCH(","&amp;TRIM($A2671)&amp;",",","&amp;SUBSTITUTE('1. Master BOM'!$D$2:$D$400," ","")&amp;","))*ROW('1. Master BOM'!$D$2:$D$400))))</f>
        <v/>
      </c>
      <c r="M2671" s="9" t="str">
        <f aca="false">IF($A2671="","",IF($K2671=0,"NOT IN BOM",IF($K2671&gt;1,"MULTIPLE BOM LINES","OK")))</f>
        <v/>
      </c>
      <c r="N2671" s="9" t="str">
        <f aca="false">IF($A2671="","",IF($L2671=0,"—",INDEX('1. Master BOM'!$A$1:$A$400,$L2671)))</f>
        <v/>
      </c>
      <c r="O2671" s="9" t="str">
        <f aca="false">IF($A2671="","",IF($L2671=0,"—",INDEX('1. Master BOM'!$B$1:$B$400,$L2671)))</f>
        <v/>
      </c>
      <c r="P2671" s="9" t="str">
        <f aca="false">IF($A2671="","",IF(OR($H2671="NOT IN SCHEMATIC",$O2671="—"),"",IF($G2671="","NO SCH PN",IF(UPPER(TRIM($G2671))=UPPER(TRIM($O2671)),"OK","MISMATCH"))))</f>
        <v/>
      </c>
      <c r="Q2671" s="9" t="str">
        <f aca="false">IF($A2671="","",IF($L2671=0,"—",INDEX('1. Master BOM'!$E$1:$E$400,$L2671)))</f>
        <v/>
      </c>
      <c r="R2671" s="9" t="str">
        <f aca="false">IF($A2671="","",IF($L2671=0,"—",IF(T(INDEX('1. Master BOM'!$F$1:$F$400,$L2671))="","(not set)",INDEX('1. Master BOM'!$F$1:$F$400,$L2671))))</f>
        <v/>
      </c>
      <c r="S2671" s="9" t="str">
        <f aca="false">IF($A2671="","",IF(OR($R2671="—",$R2671="(not set)",$D2671=""),"",IF(ISNUMBER(SEARCH(SUBSTITUTE(SUBSTITUTE(SUBSTITUTE($R2671,"-",""),"_","")," ",""),SUBSTITUTE(SUBSTITUTE(SUBSTITUTE($D2671,"-",""),"_","")," ",""))),"OK","CHECK")))</f>
        <v/>
      </c>
      <c r="T2671" s="9" t="str">
        <f aca="false">IF($A2671="","",IF(OR($H2671="NOT IN SCHEMATIC",$I2671="MISMATCH",$J2671="MISMATCH",$P2671="MISMATCH",$M2671&lt;&gt;"OK"),"REVIEW","OK"))</f>
        <v/>
      </c>
      <c r="U2671" s="14"/>
      <c r="V2671" s="14"/>
      <c r="W2671" s="17"/>
      <c r="X2671" s="14"/>
    </row>
    <row r="2672" customFormat="false" ht="15" hidden="false" customHeight="false" outlineLevel="0" collapsed="false">
      <c r="A2672" s="9" t="str">
        <f aca="false">IF('3. Layout Parts'!$A2672="","",TRIM('3. Layout Parts'!$A2672))</f>
        <v/>
      </c>
      <c r="B2672" s="9" t="str">
        <f aca="false">IF($A2672="","",'3. Layout Parts'!$D2672)</f>
        <v/>
      </c>
      <c r="C2672" s="9" t="str">
        <f aca="false">IF($A2672="","",'3. Layout Parts'!$B2672)</f>
        <v/>
      </c>
      <c r="D2672" s="9" t="str">
        <f aca="false">IF($A2672="","",'3. Layout Parts'!$C2672)</f>
        <v/>
      </c>
      <c r="E2672" s="9" t="str">
        <f aca="false">IF($A2672="","",IFERROR(INDEX('2. Schematic Parts'!$B$2:$B$3001,MATCH($A2672,'2. Schematic Parts'!$A$2:$A$3001,0)),"NOT FOUND"))</f>
        <v/>
      </c>
      <c r="F2672" s="9" t="str">
        <f aca="false">IF($A2672="","",IFERROR(INDEX('2. Schematic Parts'!$C$2:$C$3001,MATCH($A2672,'2. Schematic Parts'!$A$2:$A$3001,0))&amp;"","NOT FOUND"))</f>
        <v/>
      </c>
      <c r="G2672" s="9" t="str">
        <f aca="false">IF($A2672="","",IFERROR(INDEX('2. Schematic Parts'!$D$2:$D$3001,MATCH($A2672,'2. Schematic Parts'!$A$2:$A$3001,0))&amp;"","NOT FOUND"))</f>
        <v/>
      </c>
      <c r="H2672" s="9" t="str">
        <f aca="false">IF($A2672="","",IF(COUNTIF('2. Schematic Parts'!$A$2:$A$3001,$A2672)=0,"NOT IN SCHEMATIC","OK"))</f>
        <v/>
      </c>
      <c r="I2672" s="9" t="str">
        <f aca="false">IF($A2672="","",IF($H2672="NOT IN SCHEMATIC","",IF(UPPER(TRIM($C2672))=UPPER(TRIM($E2672)),"OK","MISMATCH")))</f>
        <v/>
      </c>
      <c r="J2672" s="9" t="str">
        <f aca="false">IF($A2672="","",IF($H2672="NOT IN SCHEMATIC","",IF($F2672="","NO SCH DECAL",IF($D2672="","",IF(UPPER(TRIM($D2672))=UPPER(TRIM($F2672)),"OK","MISMATCH")))))</f>
        <v/>
      </c>
      <c r="K2672" s="16" t="str">
        <f aca="false">IF($A2672="","",SUMPRODUCT(--ISNUMBER(SEARCH(","&amp;TRIM($A2672)&amp;",",","&amp;SUBSTITUTE('1. Master BOM'!$D$2:$D$400," ","")&amp;","))))</f>
        <v/>
      </c>
      <c r="L2672" s="16" t="str">
        <f aca="false">IF($A2672="","",IF($K2672&lt;&gt;1,0,SUMPRODUCT(ISNUMBER(SEARCH(","&amp;TRIM($A2672)&amp;",",","&amp;SUBSTITUTE('1. Master BOM'!$D$2:$D$400," ","")&amp;","))*ROW('1. Master BOM'!$D$2:$D$400))))</f>
        <v/>
      </c>
      <c r="M2672" s="9" t="str">
        <f aca="false">IF($A2672="","",IF($K2672=0,"NOT IN BOM",IF($K2672&gt;1,"MULTIPLE BOM LINES","OK")))</f>
        <v/>
      </c>
      <c r="N2672" s="9" t="str">
        <f aca="false">IF($A2672="","",IF($L2672=0,"—",INDEX('1. Master BOM'!$A$1:$A$400,$L2672)))</f>
        <v/>
      </c>
      <c r="O2672" s="9" t="str">
        <f aca="false">IF($A2672="","",IF($L2672=0,"—",INDEX('1. Master BOM'!$B$1:$B$400,$L2672)))</f>
        <v/>
      </c>
      <c r="P2672" s="9" t="str">
        <f aca="false">IF($A2672="","",IF(OR($H2672="NOT IN SCHEMATIC",$O2672="—"),"",IF($G2672="","NO SCH PN",IF(UPPER(TRIM($G2672))=UPPER(TRIM($O2672)),"OK","MISMATCH"))))</f>
        <v/>
      </c>
      <c r="Q2672" s="9" t="str">
        <f aca="false">IF($A2672="","",IF($L2672=0,"—",INDEX('1. Master BOM'!$E$1:$E$400,$L2672)))</f>
        <v/>
      </c>
      <c r="R2672" s="9" t="str">
        <f aca="false">IF($A2672="","",IF($L2672=0,"—",IF(T(INDEX('1. Master BOM'!$F$1:$F$400,$L2672))="","(not set)",INDEX('1. Master BOM'!$F$1:$F$400,$L2672))))</f>
        <v/>
      </c>
      <c r="S2672" s="9" t="str">
        <f aca="false">IF($A2672="","",IF(OR($R2672="—",$R2672="(not set)",$D2672=""),"",IF(ISNUMBER(SEARCH(SUBSTITUTE(SUBSTITUTE(SUBSTITUTE($R2672,"-",""),"_","")," ",""),SUBSTITUTE(SUBSTITUTE(SUBSTITUTE($D2672,"-",""),"_","")," ",""))),"OK","CHECK")))</f>
        <v/>
      </c>
      <c r="T2672" s="9" t="str">
        <f aca="false">IF($A2672="","",IF(OR($H2672="NOT IN SCHEMATIC",$I2672="MISMATCH",$J2672="MISMATCH",$P2672="MISMATCH",$M2672&lt;&gt;"OK"),"REVIEW","OK"))</f>
        <v/>
      </c>
      <c r="U2672" s="14"/>
      <c r="V2672" s="14"/>
      <c r="W2672" s="17"/>
      <c r="X2672" s="14"/>
    </row>
    <row r="2673" customFormat="false" ht="15" hidden="false" customHeight="false" outlineLevel="0" collapsed="false">
      <c r="A2673" s="9" t="str">
        <f aca="false">IF('3. Layout Parts'!$A2673="","",TRIM('3. Layout Parts'!$A2673))</f>
        <v/>
      </c>
      <c r="B2673" s="9" t="str">
        <f aca="false">IF($A2673="","",'3. Layout Parts'!$D2673)</f>
        <v/>
      </c>
      <c r="C2673" s="9" t="str">
        <f aca="false">IF($A2673="","",'3. Layout Parts'!$B2673)</f>
        <v/>
      </c>
      <c r="D2673" s="9" t="str">
        <f aca="false">IF($A2673="","",'3. Layout Parts'!$C2673)</f>
        <v/>
      </c>
      <c r="E2673" s="9" t="str">
        <f aca="false">IF($A2673="","",IFERROR(INDEX('2. Schematic Parts'!$B$2:$B$3001,MATCH($A2673,'2. Schematic Parts'!$A$2:$A$3001,0)),"NOT FOUND"))</f>
        <v/>
      </c>
      <c r="F2673" s="9" t="str">
        <f aca="false">IF($A2673="","",IFERROR(INDEX('2. Schematic Parts'!$C$2:$C$3001,MATCH($A2673,'2. Schematic Parts'!$A$2:$A$3001,0))&amp;"","NOT FOUND"))</f>
        <v/>
      </c>
      <c r="G2673" s="9" t="str">
        <f aca="false">IF($A2673="","",IFERROR(INDEX('2. Schematic Parts'!$D$2:$D$3001,MATCH($A2673,'2. Schematic Parts'!$A$2:$A$3001,0))&amp;"","NOT FOUND"))</f>
        <v/>
      </c>
      <c r="H2673" s="9" t="str">
        <f aca="false">IF($A2673="","",IF(COUNTIF('2. Schematic Parts'!$A$2:$A$3001,$A2673)=0,"NOT IN SCHEMATIC","OK"))</f>
        <v/>
      </c>
      <c r="I2673" s="9" t="str">
        <f aca="false">IF($A2673="","",IF($H2673="NOT IN SCHEMATIC","",IF(UPPER(TRIM($C2673))=UPPER(TRIM($E2673)),"OK","MISMATCH")))</f>
        <v/>
      </c>
      <c r="J2673" s="9" t="str">
        <f aca="false">IF($A2673="","",IF($H2673="NOT IN SCHEMATIC","",IF($F2673="","NO SCH DECAL",IF($D2673="","",IF(UPPER(TRIM($D2673))=UPPER(TRIM($F2673)),"OK","MISMATCH")))))</f>
        <v/>
      </c>
      <c r="K2673" s="16" t="str">
        <f aca="false">IF($A2673="","",SUMPRODUCT(--ISNUMBER(SEARCH(","&amp;TRIM($A2673)&amp;",",","&amp;SUBSTITUTE('1. Master BOM'!$D$2:$D$400," ","")&amp;","))))</f>
        <v/>
      </c>
      <c r="L2673" s="16" t="str">
        <f aca="false">IF($A2673="","",IF($K2673&lt;&gt;1,0,SUMPRODUCT(ISNUMBER(SEARCH(","&amp;TRIM($A2673)&amp;",",","&amp;SUBSTITUTE('1. Master BOM'!$D$2:$D$400," ","")&amp;","))*ROW('1. Master BOM'!$D$2:$D$400))))</f>
        <v/>
      </c>
      <c r="M2673" s="9" t="str">
        <f aca="false">IF($A2673="","",IF($K2673=0,"NOT IN BOM",IF($K2673&gt;1,"MULTIPLE BOM LINES","OK")))</f>
        <v/>
      </c>
      <c r="N2673" s="9" t="str">
        <f aca="false">IF($A2673="","",IF($L2673=0,"—",INDEX('1. Master BOM'!$A$1:$A$400,$L2673)))</f>
        <v/>
      </c>
      <c r="O2673" s="9" t="str">
        <f aca="false">IF($A2673="","",IF($L2673=0,"—",INDEX('1. Master BOM'!$B$1:$B$400,$L2673)))</f>
        <v/>
      </c>
      <c r="P2673" s="9" t="str">
        <f aca="false">IF($A2673="","",IF(OR($H2673="NOT IN SCHEMATIC",$O2673="—"),"",IF($G2673="","NO SCH PN",IF(UPPER(TRIM($G2673))=UPPER(TRIM($O2673)),"OK","MISMATCH"))))</f>
        <v/>
      </c>
      <c r="Q2673" s="9" t="str">
        <f aca="false">IF($A2673="","",IF($L2673=0,"—",INDEX('1. Master BOM'!$E$1:$E$400,$L2673)))</f>
        <v/>
      </c>
      <c r="R2673" s="9" t="str">
        <f aca="false">IF($A2673="","",IF($L2673=0,"—",IF(T(INDEX('1. Master BOM'!$F$1:$F$400,$L2673))="","(not set)",INDEX('1. Master BOM'!$F$1:$F$400,$L2673))))</f>
        <v/>
      </c>
      <c r="S2673" s="9" t="str">
        <f aca="false">IF($A2673="","",IF(OR($R2673="—",$R2673="(not set)",$D2673=""),"",IF(ISNUMBER(SEARCH(SUBSTITUTE(SUBSTITUTE(SUBSTITUTE($R2673,"-",""),"_","")," ",""),SUBSTITUTE(SUBSTITUTE(SUBSTITUTE($D2673,"-",""),"_","")," ",""))),"OK","CHECK")))</f>
        <v/>
      </c>
      <c r="T2673" s="9" t="str">
        <f aca="false">IF($A2673="","",IF(OR($H2673="NOT IN SCHEMATIC",$I2673="MISMATCH",$J2673="MISMATCH",$P2673="MISMATCH",$M2673&lt;&gt;"OK"),"REVIEW","OK"))</f>
        <v/>
      </c>
      <c r="U2673" s="14"/>
      <c r="V2673" s="14"/>
      <c r="W2673" s="17"/>
      <c r="X2673" s="14"/>
    </row>
    <row r="2674" customFormat="false" ht="15" hidden="false" customHeight="false" outlineLevel="0" collapsed="false">
      <c r="A2674" s="9" t="str">
        <f aca="false">IF('3. Layout Parts'!$A2674="","",TRIM('3. Layout Parts'!$A2674))</f>
        <v/>
      </c>
      <c r="B2674" s="9" t="str">
        <f aca="false">IF($A2674="","",'3. Layout Parts'!$D2674)</f>
        <v/>
      </c>
      <c r="C2674" s="9" t="str">
        <f aca="false">IF($A2674="","",'3. Layout Parts'!$B2674)</f>
        <v/>
      </c>
      <c r="D2674" s="9" t="str">
        <f aca="false">IF($A2674="","",'3. Layout Parts'!$C2674)</f>
        <v/>
      </c>
      <c r="E2674" s="9" t="str">
        <f aca="false">IF($A2674="","",IFERROR(INDEX('2. Schematic Parts'!$B$2:$B$3001,MATCH($A2674,'2. Schematic Parts'!$A$2:$A$3001,0)),"NOT FOUND"))</f>
        <v/>
      </c>
      <c r="F2674" s="9" t="str">
        <f aca="false">IF($A2674="","",IFERROR(INDEX('2. Schematic Parts'!$C$2:$C$3001,MATCH($A2674,'2. Schematic Parts'!$A$2:$A$3001,0))&amp;"","NOT FOUND"))</f>
        <v/>
      </c>
      <c r="G2674" s="9" t="str">
        <f aca="false">IF($A2674="","",IFERROR(INDEX('2. Schematic Parts'!$D$2:$D$3001,MATCH($A2674,'2. Schematic Parts'!$A$2:$A$3001,0))&amp;"","NOT FOUND"))</f>
        <v/>
      </c>
      <c r="H2674" s="9" t="str">
        <f aca="false">IF($A2674="","",IF(COUNTIF('2. Schematic Parts'!$A$2:$A$3001,$A2674)=0,"NOT IN SCHEMATIC","OK"))</f>
        <v/>
      </c>
      <c r="I2674" s="9" t="str">
        <f aca="false">IF($A2674="","",IF($H2674="NOT IN SCHEMATIC","",IF(UPPER(TRIM($C2674))=UPPER(TRIM($E2674)),"OK","MISMATCH")))</f>
        <v/>
      </c>
      <c r="J2674" s="9" t="str">
        <f aca="false">IF($A2674="","",IF($H2674="NOT IN SCHEMATIC","",IF($F2674="","NO SCH DECAL",IF($D2674="","",IF(UPPER(TRIM($D2674))=UPPER(TRIM($F2674)),"OK","MISMATCH")))))</f>
        <v/>
      </c>
      <c r="K2674" s="16" t="str">
        <f aca="false">IF($A2674="","",SUMPRODUCT(--ISNUMBER(SEARCH(","&amp;TRIM($A2674)&amp;",",","&amp;SUBSTITUTE('1. Master BOM'!$D$2:$D$400," ","")&amp;","))))</f>
        <v/>
      </c>
      <c r="L2674" s="16" t="str">
        <f aca="false">IF($A2674="","",IF($K2674&lt;&gt;1,0,SUMPRODUCT(ISNUMBER(SEARCH(","&amp;TRIM($A2674)&amp;",",","&amp;SUBSTITUTE('1. Master BOM'!$D$2:$D$400," ","")&amp;","))*ROW('1. Master BOM'!$D$2:$D$400))))</f>
        <v/>
      </c>
      <c r="M2674" s="9" t="str">
        <f aca="false">IF($A2674="","",IF($K2674=0,"NOT IN BOM",IF($K2674&gt;1,"MULTIPLE BOM LINES","OK")))</f>
        <v/>
      </c>
      <c r="N2674" s="9" t="str">
        <f aca="false">IF($A2674="","",IF($L2674=0,"—",INDEX('1. Master BOM'!$A$1:$A$400,$L2674)))</f>
        <v/>
      </c>
      <c r="O2674" s="9" t="str">
        <f aca="false">IF($A2674="","",IF($L2674=0,"—",INDEX('1. Master BOM'!$B$1:$B$400,$L2674)))</f>
        <v/>
      </c>
      <c r="P2674" s="9" t="str">
        <f aca="false">IF($A2674="","",IF(OR($H2674="NOT IN SCHEMATIC",$O2674="—"),"",IF($G2674="","NO SCH PN",IF(UPPER(TRIM($G2674))=UPPER(TRIM($O2674)),"OK","MISMATCH"))))</f>
        <v/>
      </c>
      <c r="Q2674" s="9" t="str">
        <f aca="false">IF($A2674="","",IF($L2674=0,"—",INDEX('1. Master BOM'!$E$1:$E$400,$L2674)))</f>
        <v/>
      </c>
      <c r="R2674" s="9" t="str">
        <f aca="false">IF($A2674="","",IF($L2674=0,"—",IF(T(INDEX('1. Master BOM'!$F$1:$F$400,$L2674))="","(not set)",INDEX('1. Master BOM'!$F$1:$F$400,$L2674))))</f>
        <v/>
      </c>
      <c r="S2674" s="9" t="str">
        <f aca="false">IF($A2674="","",IF(OR($R2674="—",$R2674="(not set)",$D2674=""),"",IF(ISNUMBER(SEARCH(SUBSTITUTE(SUBSTITUTE(SUBSTITUTE($R2674,"-",""),"_","")," ",""),SUBSTITUTE(SUBSTITUTE(SUBSTITUTE($D2674,"-",""),"_","")," ",""))),"OK","CHECK")))</f>
        <v/>
      </c>
      <c r="T2674" s="9" t="str">
        <f aca="false">IF($A2674="","",IF(OR($H2674="NOT IN SCHEMATIC",$I2674="MISMATCH",$J2674="MISMATCH",$P2674="MISMATCH",$M2674&lt;&gt;"OK"),"REVIEW","OK"))</f>
        <v/>
      </c>
      <c r="U2674" s="14"/>
      <c r="V2674" s="14"/>
      <c r="W2674" s="17"/>
      <c r="X2674" s="14"/>
    </row>
    <row r="2675" customFormat="false" ht="15" hidden="false" customHeight="false" outlineLevel="0" collapsed="false">
      <c r="A2675" s="9" t="str">
        <f aca="false">IF('3. Layout Parts'!$A2675="","",TRIM('3. Layout Parts'!$A2675))</f>
        <v/>
      </c>
      <c r="B2675" s="9" t="str">
        <f aca="false">IF($A2675="","",'3. Layout Parts'!$D2675)</f>
        <v/>
      </c>
      <c r="C2675" s="9" t="str">
        <f aca="false">IF($A2675="","",'3. Layout Parts'!$B2675)</f>
        <v/>
      </c>
      <c r="D2675" s="9" t="str">
        <f aca="false">IF($A2675="","",'3. Layout Parts'!$C2675)</f>
        <v/>
      </c>
      <c r="E2675" s="9" t="str">
        <f aca="false">IF($A2675="","",IFERROR(INDEX('2. Schematic Parts'!$B$2:$B$3001,MATCH($A2675,'2. Schematic Parts'!$A$2:$A$3001,0)),"NOT FOUND"))</f>
        <v/>
      </c>
      <c r="F2675" s="9" t="str">
        <f aca="false">IF($A2675="","",IFERROR(INDEX('2. Schematic Parts'!$C$2:$C$3001,MATCH($A2675,'2. Schematic Parts'!$A$2:$A$3001,0))&amp;"","NOT FOUND"))</f>
        <v/>
      </c>
      <c r="G2675" s="9" t="str">
        <f aca="false">IF($A2675="","",IFERROR(INDEX('2. Schematic Parts'!$D$2:$D$3001,MATCH($A2675,'2. Schematic Parts'!$A$2:$A$3001,0))&amp;"","NOT FOUND"))</f>
        <v/>
      </c>
      <c r="H2675" s="9" t="str">
        <f aca="false">IF($A2675="","",IF(COUNTIF('2. Schematic Parts'!$A$2:$A$3001,$A2675)=0,"NOT IN SCHEMATIC","OK"))</f>
        <v/>
      </c>
      <c r="I2675" s="9" t="str">
        <f aca="false">IF($A2675="","",IF($H2675="NOT IN SCHEMATIC","",IF(UPPER(TRIM($C2675))=UPPER(TRIM($E2675)),"OK","MISMATCH")))</f>
        <v/>
      </c>
      <c r="J2675" s="9" t="str">
        <f aca="false">IF($A2675="","",IF($H2675="NOT IN SCHEMATIC","",IF($F2675="","NO SCH DECAL",IF($D2675="","",IF(UPPER(TRIM($D2675))=UPPER(TRIM($F2675)),"OK","MISMATCH")))))</f>
        <v/>
      </c>
      <c r="K2675" s="16" t="str">
        <f aca="false">IF($A2675="","",SUMPRODUCT(--ISNUMBER(SEARCH(","&amp;TRIM($A2675)&amp;",",","&amp;SUBSTITUTE('1. Master BOM'!$D$2:$D$400," ","")&amp;","))))</f>
        <v/>
      </c>
      <c r="L2675" s="16" t="str">
        <f aca="false">IF($A2675="","",IF($K2675&lt;&gt;1,0,SUMPRODUCT(ISNUMBER(SEARCH(","&amp;TRIM($A2675)&amp;",",","&amp;SUBSTITUTE('1. Master BOM'!$D$2:$D$400," ","")&amp;","))*ROW('1. Master BOM'!$D$2:$D$400))))</f>
        <v/>
      </c>
      <c r="M2675" s="9" t="str">
        <f aca="false">IF($A2675="","",IF($K2675=0,"NOT IN BOM",IF($K2675&gt;1,"MULTIPLE BOM LINES","OK")))</f>
        <v/>
      </c>
      <c r="N2675" s="9" t="str">
        <f aca="false">IF($A2675="","",IF($L2675=0,"—",INDEX('1. Master BOM'!$A$1:$A$400,$L2675)))</f>
        <v/>
      </c>
      <c r="O2675" s="9" t="str">
        <f aca="false">IF($A2675="","",IF($L2675=0,"—",INDEX('1. Master BOM'!$B$1:$B$400,$L2675)))</f>
        <v/>
      </c>
      <c r="P2675" s="9" t="str">
        <f aca="false">IF($A2675="","",IF(OR($H2675="NOT IN SCHEMATIC",$O2675="—"),"",IF($G2675="","NO SCH PN",IF(UPPER(TRIM($G2675))=UPPER(TRIM($O2675)),"OK","MISMATCH"))))</f>
        <v/>
      </c>
      <c r="Q2675" s="9" t="str">
        <f aca="false">IF($A2675="","",IF($L2675=0,"—",INDEX('1. Master BOM'!$E$1:$E$400,$L2675)))</f>
        <v/>
      </c>
      <c r="R2675" s="9" t="str">
        <f aca="false">IF($A2675="","",IF($L2675=0,"—",IF(T(INDEX('1. Master BOM'!$F$1:$F$400,$L2675))="","(not set)",INDEX('1. Master BOM'!$F$1:$F$400,$L2675))))</f>
        <v/>
      </c>
      <c r="S2675" s="9" t="str">
        <f aca="false">IF($A2675="","",IF(OR($R2675="—",$R2675="(not set)",$D2675=""),"",IF(ISNUMBER(SEARCH(SUBSTITUTE(SUBSTITUTE(SUBSTITUTE($R2675,"-",""),"_","")," ",""),SUBSTITUTE(SUBSTITUTE(SUBSTITUTE($D2675,"-",""),"_","")," ",""))),"OK","CHECK")))</f>
        <v/>
      </c>
      <c r="T2675" s="9" t="str">
        <f aca="false">IF($A2675="","",IF(OR($H2675="NOT IN SCHEMATIC",$I2675="MISMATCH",$J2675="MISMATCH",$P2675="MISMATCH",$M2675&lt;&gt;"OK"),"REVIEW","OK"))</f>
        <v/>
      </c>
      <c r="U2675" s="14"/>
      <c r="V2675" s="14"/>
      <c r="W2675" s="17"/>
      <c r="X2675" s="14"/>
    </row>
    <row r="2676" customFormat="false" ht="15" hidden="false" customHeight="false" outlineLevel="0" collapsed="false">
      <c r="A2676" s="9" t="str">
        <f aca="false">IF('3. Layout Parts'!$A2676="","",TRIM('3. Layout Parts'!$A2676))</f>
        <v/>
      </c>
      <c r="B2676" s="9" t="str">
        <f aca="false">IF($A2676="","",'3. Layout Parts'!$D2676)</f>
        <v/>
      </c>
      <c r="C2676" s="9" t="str">
        <f aca="false">IF($A2676="","",'3. Layout Parts'!$B2676)</f>
        <v/>
      </c>
      <c r="D2676" s="9" t="str">
        <f aca="false">IF($A2676="","",'3. Layout Parts'!$C2676)</f>
        <v/>
      </c>
      <c r="E2676" s="9" t="str">
        <f aca="false">IF($A2676="","",IFERROR(INDEX('2. Schematic Parts'!$B$2:$B$3001,MATCH($A2676,'2. Schematic Parts'!$A$2:$A$3001,0)),"NOT FOUND"))</f>
        <v/>
      </c>
      <c r="F2676" s="9" t="str">
        <f aca="false">IF($A2676="","",IFERROR(INDEX('2. Schematic Parts'!$C$2:$C$3001,MATCH($A2676,'2. Schematic Parts'!$A$2:$A$3001,0))&amp;"","NOT FOUND"))</f>
        <v/>
      </c>
      <c r="G2676" s="9" t="str">
        <f aca="false">IF($A2676="","",IFERROR(INDEX('2. Schematic Parts'!$D$2:$D$3001,MATCH($A2676,'2. Schematic Parts'!$A$2:$A$3001,0))&amp;"","NOT FOUND"))</f>
        <v/>
      </c>
      <c r="H2676" s="9" t="str">
        <f aca="false">IF($A2676="","",IF(COUNTIF('2. Schematic Parts'!$A$2:$A$3001,$A2676)=0,"NOT IN SCHEMATIC","OK"))</f>
        <v/>
      </c>
      <c r="I2676" s="9" t="str">
        <f aca="false">IF($A2676="","",IF($H2676="NOT IN SCHEMATIC","",IF(UPPER(TRIM($C2676))=UPPER(TRIM($E2676)),"OK","MISMATCH")))</f>
        <v/>
      </c>
      <c r="J2676" s="9" t="str">
        <f aca="false">IF($A2676="","",IF($H2676="NOT IN SCHEMATIC","",IF($F2676="","NO SCH DECAL",IF($D2676="","",IF(UPPER(TRIM($D2676))=UPPER(TRIM($F2676)),"OK","MISMATCH")))))</f>
        <v/>
      </c>
      <c r="K2676" s="16" t="str">
        <f aca="false">IF($A2676="","",SUMPRODUCT(--ISNUMBER(SEARCH(","&amp;TRIM($A2676)&amp;",",","&amp;SUBSTITUTE('1. Master BOM'!$D$2:$D$400," ","")&amp;","))))</f>
        <v/>
      </c>
      <c r="L2676" s="16" t="str">
        <f aca="false">IF($A2676="","",IF($K2676&lt;&gt;1,0,SUMPRODUCT(ISNUMBER(SEARCH(","&amp;TRIM($A2676)&amp;",",","&amp;SUBSTITUTE('1. Master BOM'!$D$2:$D$400," ","")&amp;","))*ROW('1. Master BOM'!$D$2:$D$400))))</f>
        <v/>
      </c>
      <c r="M2676" s="9" t="str">
        <f aca="false">IF($A2676="","",IF($K2676=0,"NOT IN BOM",IF($K2676&gt;1,"MULTIPLE BOM LINES","OK")))</f>
        <v/>
      </c>
      <c r="N2676" s="9" t="str">
        <f aca="false">IF($A2676="","",IF($L2676=0,"—",INDEX('1. Master BOM'!$A$1:$A$400,$L2676)))</f>
        <v/>
      </c>
      <c r="O2676" s="9" t="str">
        <f aca="false">IF($A2676="","",IF($L2676=0,"—",INDEX('1. Master BOM'!$B$1:$B$400,$L2676)))</f>
        <v/>
      </c>
      <c r="P2676" s="9" t="str">
        <f aca="false">IF($A2676="","",IF(OR($H2676="NOT IN SCHEMATIC",$O2676="—"),"",IF($G2676="","NO SCH PN",IF(UPPER(TRIM($G2676))=UPPER(TRIM($O2676)),"OK","MISMATCH"))))</f>
        <v/>
      </c>
      <c r="Q2676" s="9" t="str">
        <f aca="false">IF($A2676="","",IF($L2676=0,"—",INDEX('1. Master BOM'!$E$1:$E$400,$L2676)))</f>
        <v/>
      </c>
      <c r="R2676" s="9" t="str">
        <f aca="false">IF($A2676="","",IF($L2676=0,"—",IF(T(INDEX('1. Master BOM'!$F$1:$F$400,$L2676))="","(not set)",INDEX('1. Master BOM'!$F$1:$F$400,$L2676))))</f>
        <v/>
      </c>
      <c r="S2676" s="9" t="str">
        <f aca="false">IF($A2676="","",IF(OR($R2676="—",$R2676="(not set)",$D2676=""),"",IF(ISNUMBER(SEARCH(SUBSTITUTE(SUBSTITUTE(SUBSTITUTE($R2676,"-",""),"_","")," ",""),SUBSTITUTE(SUBSTITUTE(SUBSTITUTE($D2676,"-",""),"_","")," ",""))),"OK","CHECK")))</f>
        <v/>
      </c>
      <c r="T2676" s="9" t="str">
        <f aca="false">IF($A2676="","",IF(OR($H2676="NOT IN SCHEMATIC",$I2676="MISMATCH",$J2676="MISMATCH",$P2676="MISMATCH",$M2676&lt;&gt;"OK"),"REVIEW","OK"))</f>
        <v/>
      </c>
      <c r="U2676" s="14"/>
      <c r="V2676" s="14"/>
      <c r="W2676" s="17"/>
      <c r="X2676" s="14"/>
    </row>
    <row r="2677" customFormat="false" ht="15" hidden="false" customHeight="false" outlineLevel="0" collapsed="false">
      <c r="A2677" s="9" t="str">
        <f aca="false">IF('3. Layout Parts'!$A2677="","",TRIM('3. Layout Parts'!$A2677))</f>
        <v/>
      </c>
      <c r="B2677" s="9" t="str">
        <f aca="false">IF($A2677="","",'3. Layout Parts'!$D2677)</f>
        <v/>
      </c>
      <c r="C2677" s="9" t="str">
        <f aca="false">IF($A2677="","",'3. Layout Parts'!$B2677)</f>
        <v/>
      </c>
      <c r="D2677" s="9" t="str">
        <f aca="false">IF($A2677="","",'3. Layout Parts'!$C2677)</f>
        <v/>
      </c>
      <c r="E2677" s="9" t="str">
        <f aca="false">IF($A2677="","",IFERROR(INDEX('2. Schematic Parts'!$B$2:$B$3001,MATCH($A2677,'2. Schematic Parts'!$A$2:$A$3001,0)),"NOT FOUND"))</f>
        <v/>
      </c>
      <c r="F2677" s="9" t="str">
        <f aca="false">IF($A2677="","",IFERROR(INDEX('2. Schematic Parts'!$C$2:$C$3001,MATCH($A2677,'2. Schematic Parts'!$A$2:$A$3001,0))&amp;"","NOT FOUND"))</f>
        <v/>
      </c>
      <c r="G2677" s="9" t="str">
        <f aca="false">IF($A2677="","",IFERROR(INDEX('2. Schematic Parts'!$D$2:$D$3001,MATCH($A2677,'2. Schematic Parts'!$A$2:$A$3001,0))&amp;"","NOT FOUND"))</f>
        <v/>
      </c>
      <c r="H2677" s="9" t="str">
        <f aca="false">IF($A2677="","",IF(COUNTIF('2. Schematic Parts'!$A$2:$A$3001,$A2677)=0,"NOT IN SCHEMATIC","OK"))</f>
        <v/>
      </c>
      <c r="I2677" s="9" t="str">
        <f aca="false">IF($A2677="","",IF($H2677="NOT IN SCHEMATIC","",IF(UPPER(TRIM($C2677))=UPPER(TRIM($E2677)),"OK","MISMATCH")))</f>
        <v/>
      </c>
      <c r="J2677" s="9" t="str">
        <f aca="false">IF($A2677="","",IF($H2677="NOT IN SCHEMATIC","",IF($F2677="","NO SCH DECAL",IF($D2677="","",IF(UPPER(TRIM($D2677))=UPPER(TRIM($F2677)),"OK","MISMATCH")))))</f>
        <v/>
      </c>
      <c r="K2677" s="16" t="str">
        <f aca="false">IF($A2677="","",SUMPRODUCT(--ISNUMBER(SEARCH(","&amp;TRIM($A2677)&amp;",",","&amp;SUBSTITUTE('1. Master BOM'!$D$2:$D$400," ","")&amp;","))))</f>
        <v/>
      </c>
      <c r="L2677" s="16" t="str">
        <f aca="false">IF($A2677="","",IF($K2677&lt;&gt;1,0,SUMPRODUCT(ISNUMBER(SEARCH(","&amp;TRIM($A2677)&amp;",",","&amp;SUBSTITUTE('1. Master BOM'!$D$2:$D$400," ","")&amp;","))*ROW('1. Master BOM'!$D$2:$D$400))))</f>
        <v/>
      </c>
      <c r="M2677" s="9" t="str">
        <f aca="false">IF($A2677="","",IF($K2677=0,"NOT IN BOM",IF($K2677&gt;1,"MULTIPLE BOM LINES","OK")))</f>
        <v/>
      </c>
      <c r="N2677" s="9" t="str">
        <f aca="false">IF($A2677="","",IF($L2677=0,"—",INDEX('1. Master BOM'!$A$1:$A$400,$L2677)))</f>
        <v/>
      </c>
      <c r="O2677" s="9" t="str">
        <f aca="false">IF($A2677="","",IF($L2677=0,"—",INDEX('1. Master BOM'!$B$1:$B$400,$L2677)))</f>
        <v/>
      </c>
      <c r="P2677" s="9" t="str">
        <f aca="false">IF($A2677="","",IF(OR($H2677="NOT IN SCHEMATIC",$O2677="—"),"",IF($G2677="","NO SCH PN",IF(UPPER(TRIM($G2677))=UPPER(TRIM($O2677)),"OK","MISMATCH"))))</f>
        <v/>
      </c>
      <c r="Q2677" s="9" t="str">
        <f aca="false">IF($A2677="","",IF($L2677=0,"—",INDEX('1. Master BOM'!$E$1:$E$400,$L2677)))</f>
        <v/>
      </c>
      <c r="R2677" s="9" t="str">
        <f aca="false">IF($A2677="","",IF($L2677=0,"—",IF(T(INDEX('1. Master BOM'!$F$1:$F$400,$L2677))="","(not set)",INDEX('1. Master BOM'!$F$1:$F$400,$L2677))))</f>
        <v/>
      </c>
      <c r="S2677" s="9" t="str">
        <f aca="false">IF($A2677="","",IF(OR($R2677="—",$R2677="(not set)",$D2677=""),"",IF(ISNUMBER(SEARCH(SUBSTITUTE(SUBSTITUTE(SUBSTITUTE($R2677,"-",""),"_","")," ",""),SUBSTITUTE(SUBSTITUTE(SUBSTITUTE($D2677,"-",""),"_","")," ",""))),"OK","CHECK")))</f>
        <v/>
      </c>
      <c r="T2677" s="9" t="str">
        <f aca="false">IF($A2677="","",IF(OR($H2677="NOT IN SCHEMATIC",$I2677="MISMATCH",$J2677="MISMATCH",$P2677="MISMATCH",$M2677&lt;&gt;"OK"),"REVIEW","OK"))</f>
        <v/>
      </c>
      <c r="U2677" s="14"/>
      <c r="V2677" s="14"/>
      <c r="W2677" s="17"/>
      <c r="X2677" s="14"/>
    </row>
    <row r="2678" customFormat="false" ht="15" hidden="false" customHeight="false" outlineLevel="0" collapsed="false">
      <c r="A2678" s="9" t="str">
        <f aca="false">IF('3. Layout Parts'!$A2678="","",TRIM('3. Layout Parts'!$A2678))</f>
        <v/>
      </c>
      <c r="B2678" s="9" t="str">
        <f aca="false">IF($A2678="","",'3. Layout Parts'!$D2678)</f>
        <v/>
      </c>
      <c r="C2678" s="9" t="str">
        <f aca="false">IF($A2678="","",'3. Layout Parts'!$B2678)</f>
        <v/>
      </c>
      <c r="D2678" s="9" t="str">
        <f aca="false">IF($A2678="","",'3. Layout Parts'!$C2678)</f>
        <v/>
      </c>
      <c r="E2678" s="9" t="str">
        <f aca="false">IF($A2678="","",IFERROR(INDEX('2. Schematic Parts'!$B$2:$B$3001,MATCH($A2678,'2. Schematic Parts'!$A$2:$A$3001,0)),"NOT FOUND"))</f>
        <v/>
      </c>
      <c r="F2678" s="9" t="str">
        <f aca="false">IF($A2678="","",IFERROR(INDEX('2. Schematic Parts'!$C$2:$C$3001,MATCH($A2678,'2. Schematic Parts'!$A$2:$A$3001,0))&amp;"","NOT FOUND"))</f>
        <v/>
      </c>
      <c r="G2678" s="9" t="str">
        <f aca="false">IF($A2678="","",IFERROR(INDEX('2. Schematic Parts'!$D$2:$D$3001,MATCH($A2678,'2. Schematic Parts'!$A$2:$A$3001,0))&amp;"","NOT FOUND"))</f>
        <v/>
      </c>
      <c r="H2678" s="9" t="str">
        <f aca="false">IF($A2678="","",IF(COUNTIF('2. Schematic Parts'!$A$2:$A$3001,$A2678)=0,"NOT IN SCHEMATIC","OK"))</f>
        <v/>
      </c>
      <c r="I2678" s="9" t="str">
        <f aca="false">IF($A2678="","",IF($H2678="NOT IN SCHEMATIC","",IF(UPPER(TRIM($C2678))=UPPER(TRIM($E2678)),"OK","MISMATCH")))</f>
        <v/>
      </c>
      <c r="J2678" s="9" t="str">
        <f aca="false">IF($A2678="","",IF($H2678="NOT IN SCHEMATIC","",IF($F2678="","NO SCH DECAL",IF($D2678="","",IF(UPPER(TRIM($D2678))=UPPER(TRIM($F2678)),"OK","MISMATCH")))))</f>
        <v/>
      </c>
      <c r="K2678" s="16" t="str">
        <f aca="false">IF($A2678="","",SUMPRODUCT(--ISNUMBER(SEARCH(","&amp;TRIM($A2678)&amp;",",","&amp;SUBSTITUTE('1. Master BOM'!$D$2:$D$400," ","")&amp;","))))</f>
        <v/>
      </c>
      <c r="L2678" s="16" t="str">
        <f aca="false">IF($A2678="","",IF($K2678&lt;&gt;1,0,SUMPRODUCT(ISNUMBER(SEARCH(","&amp;TRIM($A2678)&amp;",",","&amp;SUBSTITUTE('1. Master BOM'!$D$2:$D$400," ","")&amp;","))*ROW('1. Master BOM'!$D$2:$D$400))))</f>
        <v/>
      </c>
      <c r="M2678" s="9" t="str">
        <f aca="false">IF($A2678="","",IF($K2678=0,"NOT IN BOM",IF($K2678&gt;1,"MULTIPLE BOM LINES","OK")))</f>
        <v/>
      </c>
      <c r="N2678" s="9" t="str">
        <f aca="false">IF($A2678="","",IF($L2678=0,"—",INDEX('1. Master BOM'!$A$1:$A$400,$L2678)))</f>
        <v/>
      </c>
      <c r="O2678" s="9" t="str">
        <f aca="false">IF($A2678="","",IF($L2678=0,"—",INDEX('1. Master BOM'!$B$1:$B$400,$L2678)))</f>
        <v/>
      </c>
      <c r="P2678" s="9" t="str">
        <f aca="false">IF($A2678="","",IF(OR($H2678="NOT IN SCHEMATIC",$O2678="—"),"",IF($G2678="","NO SCH PN",IF(UPPER(TRIM($G2678))=UPPER(TRIM($O2678)),"OK","MISMATCH"))))</f>
        <v/>
      </c>
      <c r="Q2678" s="9" t="str">
        <f aca="false">IF($A2678="","",IF($L2678=0,"—",INDEX('1. Master BOM'!$E$1:$E$400,$L2678)))</f>
        <v/>
      </c>
      <c r="R2678" s="9" t="str">
        <f aca="false">IF($A2678="","",IF($L2678=0,"—",IF(T(INDEX('1. Master BOM'!$F$1:$F$400,$L2678))="","(not set)",INDEX('1. Master BOM'!$F$1:$F$400,$L2678))))</f>
        <v/>
      </c>
      <c r="S2678" s="9" t="str">
        <f aca="false">IF($A2678="","",IF(OR($R2678="—",$R2678="(not set)",$D2678=""),"",IF(ISNUMBER(SEARCH(SUBSTITUTE(SUBSTITUTE(SUBSTITUTE($R2678,"-",""),"_","")," ",""),SUBSTITUTE(SUBSTITUTE(SUBSTITUTE($D2678,"-",""),"_","")," ",""))),"OK","CHECK")))</f>
        <v/>
      </c>
      <c r="T2678" s="9" t="str">
        <f aca="false">IF($A2678="","",IF(OR($H2678="NOT IN SCHEMATIC",$I2678="MISMATCH",$J2678="MISMATCH",$P2678="MISMATCH",$M2678&lt;&gt;"OK"),"REVIEW","OK"))</f>
        <v/>
      </c>
      <c r="U2678" s="14"/>
      <c r="V2678" s="14"/>
      <c r="W2678" s="17"/>
      <c r="X2678" s="14"/>
    </row>
    <row r="2679" customFormat="false" ht="15" hidden="false" customHeight="false" outlineLevel="0" collapsed="false">
      <c r="A2679" s="9" t="str">
        <f aca="false">IF('3. Layout Parts'!$A2679="","",TRIM('3. Layout Parts'!$A2679))</f>
        <v/>
      </c>
      <c r="B2679" s="9" t="str">
        <f aca="false">IF($A2679="","",'3. Layout Parts'!$D2679)</f>
        <v/>
      </c>
      <c r="C2679" s="9" t="str">
        <f aca="false">IF($A2679="","",'3. Layout Parts'!$B2679)</f>
        <v/>
      </c>
      <c r="D2679" s="9" t="str">
        <f aca="false">IF($A2679="","",'3. Layout Parts'!$C2679)</f>
        <v/>
      </c>
      <c r="E2679" s="9" t="str">
        <f aca="false">IF($A2679="","",IFERROR(INDEX('2. Schematic Parts'!$B$2:$B$3001,MATCH($A2679,'2. Schematic Parts'!$A$2:$A$3001,0)),"NOT FOUND"))</f>
        <v/>
      </c>
      <c r="F2679" s="9" t="str">
        <f aca="false">IF($A2679="","",IFERROR(INDEX('2. Schematic Parts'!$C$2:$C$3001,MATCH($A2679,'2. Schematic Parts'!$A$2:$A$3001,0))&amp;"","NOT FOUND"))</f>
        <v/>
      </c>
      <c r="G2679" s="9" t="str">
        <f aca="false">IF($A2679="","",IFERROR(INDEX('2. Schematic Parts'!$D$2:$D$3001,MATCH($A2679,'2. Schematic Parts'!$A$2:$A$3001,0))&amp;"","NOT FOUND"))</f>
        <v/>
      </c>
      <c r="H2679" s="9" t="str">
        <f aca="false">IF($A2679="","",IF(COUNTIF('2. Schematic Parts'!$A$2:$A$3001,$A2679)=0,"NOT IN SCHEMATIC","OK"))</f>
        <v/>
      </c>
      <c r="I2679" s="9" t="str">
        <f aca="false">IF($A2679="","",IF($H2679="NOT IN SCHEMATIC","",IF(UPPER(TRIM($C2679))=UPPER(TRIM($E2679)),"OK","MISMATCH")))</f>
        <v/>
      </c>
      <c r="J2679" s="9" t="str">
        <f aca="false">IF($A2679="","",IF($H2679="NOT IN SCHEMATIC","",IF($F2679="","NO SCH DECAL",IF($D2679="","",IF(UPPER(TRIM($D2679))=UPPER(TRIM($F2679)),"OK","MISMATCH")))))</f>
        <v/>
      </c>
      <c r="K2679" s="16" t="str">
        <f aca="false">IF($A2679="","",SUMPRODUCT(--ISNUMBER(SEARCH(","&amp;TRIM($A2679)&amp;",",","&amp;SUBSTITUTE('1. Master BOM'!$D$2:$D$400," ","")&amp;","))))</f>
        <v/>
      </c>
      <c r="L2679" s="16" t="str">
        <f aca="false">IF($A2679="","",IF($K2679&lt;&gt;1,0,SUMPRODUCT(ISNUMBER(SEARCH(","&amp;TRIM($A2679)&amp;",",","&amp;SUBSTITUTE('1. Master BOM'!$D$2:$D$400," ","")&amp;","))*ROW('1. Master BOM'!$D$2:$D$400))))</f>
        <v/>
      </c>
      <c r="M2679" s="9" t="str">
        <f aca="false">IF($A2679="","",IF($K2679=0,"NOT IN BOM",IF($K2679&gt;1,"MULTIPLE BOM LINES","OK")))</f>
        <v/>
      </c>
      <c r="N2679" s="9" t="str">
        <f aca="false">IF($A2679="","",IF($L2679=0,"—",INDEX('1. Master BOM'!$A$1:$A$400,$L2679)))</f>
        <v/>
      </c>
      <c r="O2679" s="9" t="str">
        <f aca="false">IF($A2679="","",IF($L2679=0,"—",INDEX('1. Master BOM'!$B$1:$B$400,$L2679)))</f>
        <v/>
      </c>
      <c r="P2679" s="9" t="str">
        <f aca="false">IF($A2679="","",IF(OR($H2679="NOT IN SCHEMATIC",$O2679="—"),"",IF($G2679="","NO SCH PN",IF(UPPER(TRIM($G2679))=UPPER(TRIM($O2679)),"OK","MISMATCH"))))</f>
        <v/>
      </c>
      <c r="Q2679" s="9" t="str">
        <f aca="false">IF($A2679="","",IF($L2679=0,"—",INDEX('1. Master BOM'!$E$1:$E$400,$L2679)))</f>
        <v/>
      </c>
      <c r="R2679" s="9" t="str">
        <f aca="false">IF($A2679="","",IF($L2679=0,"—",IF(T(INDEX('1. Master BOM'!$F$1:$F$400,$L2679))="","(not set)",INDEX('1. Master BOM'!$F$1:$F$400,$L2679))))</f>
        <v/>
      </c>
      <c r="S2679" s="9" t="str">
        <f aca="false">IF($A2679="","",IF(OR($R2679="—",$R2679="(not set)",$D2679=""),"",IF(ISNUMBER(SEARCH(SUBSTITUTE(SUBSTITUTE(SUBSTITUTE($R2679,"-",""),"_","")," ",""),SUBSTITUTE(SUBSTITUTE(SUBSTITUTE($D2679,"-",""),"_","")," ",""))),"OK","CHECK")))</f>
        <v/>
      </c>
      <c r="T2679" s="9" t="str">
        <f aca="false">IF($A2679="","",IF(OR($H2679="NOT IN SCHEMATIC",$I2679="MISMATCH",$J2679="MISMATCH",$P2679="MISMATCH",$M2679&lt;&gt;"OK"),"REVIEW","OK"))</f>
        <v/>
      </c>
      <c r="U2679" s="14"/>
      <c r="V2679" s="14"/>
      <c r="W2679" s="17"/>
      <c r="X2679" s="14"/>
    </row>
    <row r="2680" customFormat="false" ht="15" hidden="false" customHeight="false" outlineLevel="0" collapsed="false">
      <c r="A2680" s="9" t="str">
        <f aca="false">IF('3. Layout Parts'!$A2680="","",TRIM('3. Layout Parts'!$A2680))</f>
        <v/>
      </c>
      <c r="B2680" s="9" t="str">
        <f aca="false">IF($A2680="","",'3. Layout Parts'!$D2680)</f>
        <v/>
      </c>
      <c r="C2680" s="9" t="str">
        <f aca="false">IF($A2680="","",'3. Layout Parts'!$B2680)</f>
        <v/>
      </c>
      <c r="D2680" s="9" t="str">
        <f aca="false">IF($A2680="","",'3. Layout Parts'!$C2680)</f>
        <v/>
      </c>
      <c r="E2680" s="9" t="str">
        <f aca="false">IF($A2680="","",IFERROR(INDEX('2. Schematic Parts'!$B$2:$B$3001,MATCH($A2680,'2. Schematic Parts'!$A$2:$A$3001,0)),"NOT FOUND"))</f>
        <v/>
      </c>
      <c r="F2680" s="9" t="str">
        <f aca="false">IF($A2680="","",IFERROR(INDEX('2. Schematic Parts'!$C$2:$C$3001,MATCH($A2680,'2. Schematic Parts'!$A$2:$A$3001,0))&amp;"","NOT FOUND"))</f>
        <v/>
      </c>
      <c r="G2680" s="9" t="str">
        <f aca="false">IF($A2680="","",IFERROR(INDEX('2. Schematic Parts'!$D$2:$D$3001,MATCH($A2680,'2. Schematic Parts'!$A$2:$A$3001,0))&amp;"","NOT FOUND"))</f>
        <v/>
      </c>
      <c r="H2680" s="9" t="str">
        <f aca="false">IF($A2680="","",IF(COUNTIF('2. Schematic Parts'!$A$2:$A$3001,$A2680)=0,"NOT IN SCHEMATIC","OK"))</f>
        <v/>
      </c>
      <c r="I2680" s="9" t="str">
        <f aca="false">IF($A2680="","",IF($H2680="NOT IN SCHEMATIC","",IF(UPPER(TRIM($C2680))=UPPER(TRIM($E2680)),"OK","MISMATCH")))</f>
        <v/>
      </c>
      <c r="J2680" s="9" t="str">
        <f aca="false">IF($A2680="","",IF($H2680="NOT IN SCHEMATIC","",IF($F2680="","NO SCH DECAL",IF($D2680="","",IF(UPPER(TRIM($D2680))=UPPER(TRIM($F2680)),"OK","MISMATCH")))))</f>
        <v/>
      </c>
      <c r="K2680" s="16" t="str">
        <f aca="false">IF($A2680="","",SUMPRODUCT(--ISNUMBER(SEARCH(","&amp;TRIM($A2680)&amp;",",","&amp;SUBSTITUTE('1. Master BOM'!$D$2:$D$400," ","")&amp;","))))</f>
        <v/>
      </c>
      <c r="L2680" s="16" t="str">
        <f aca="false">IF($A2680="","",IF($K2680&lt;&gt;1,0,SUMPRODUCT(ISNUMBER(SEARCH(","&amp;TRIM($A2680)&amp;",",","&amp;SUBSTITUTE('1. Master BOM'!$D$2:$D$400," ","")&amp;","))*ROW('1. Master BOM'!$D$2:$D$400))))</f>
        <v/>
      </c>
      <c r="M2680" s="9" t="str">
        <f aca="false">IF($A2680="","",IF($K2680=0,"NOT IN BOM",IF($K2680&gt;1,"MULTIPLE BOM LINES","OK")))</f>
        <v/>
      </c>
      <c r="N2680" s="9" t="str">
        <f aca="false">IF($A2680="","",IF($L2680=0,"—",INDEX('1. Master BOM'!$A$1:$A$400,$L2680)))</f>
        <v/>
      </c>
      <c r="O2680" s="9" t="str">
        <f aca="false">IF($A2680="","",IF($L2680=0,"—",INDEX('1. Master BOM'!$B$1:$B$400,$L2680)))</f>
        <v/>
      </c>
      <c r="P2680" s="9" t="str">
        <f aca="false">IF($A2680="","",IF(OR($H2680="NOT IN SCHEMATIC",$O2680="—"),"",IF($G2680="","NO SCH PN",IF(UPPER(TRIM($G2680))=UPPER(TRIM($O2680)),"OK","MISMATCH"))))</f>
        <v/>
      </c>
      <c r="Q2680" s="9" t="str">
        <f aca="false">IF($A2680="","",IF($L2680=0,"—",INDEX('1. Master BOM'!$E$1:$E$400,$L2680)))</f>
        <v/>
      </c>
      <c r="R2680" s="9" t="str">
        <f aca="false">IF($A2680="","",IF($L2680=0,"—",IF(T(INDEX('1. Master BOM'!$F$1:$F$400,$L2680))="","(not set)",INDEX('1. Master BOM'!$F$1:$F$400,$L2680))))</f>
        <v/>
      </c>
      <c r="S2680" s="9" t="str">
        <f aca="false">IF($A2680="","",IF(OR($R2680="—",$R2680="(not set)",$D2680=""),"",IF(ISNUMBER(SEARCH(SUBSTITUTE(SUBSTITUTE(SUBSTITUTE($R2680,"-",""),"_","")," ",""),SUBSTITUTE(SUBSTITUTE(SUBSTITUTE($D2680,"-",""),"_","")," ",""))),"OK","CHECK")))</f>
        <v/>
      </c>
      <c r="T2680" s="9" t="str">
        <f aca="false">IF($A2680="","",IF(OR($H2680="NOT IN SCHEMATIC",$I2680="MISMATCH",$J2680="MISMATCH",$P2680="MISMATCH",$M2680&lt;&gt;"OK"),"REVIEW","OK"))</f>
        <v/>
      </c>
      <c r="U2680" s="14"/>
      <c r="V2680" s="14"/>
      <c r="W2680" s="17"/>
      <c r="X2680" s="14"/>
    </row>
    <row r="2681" customFormat="false" ht="15" hidden="false" customHeight="false" outlineLevel="0" collapsed="false">
      <c r="A2681" s="9" t="str">
        <f aca="false">IF('3. Layout Parts'!$A2681="","",TRIM('3. Layout Parts'!$A2681))</f>
        <v/>
      </c>
      <c r="B2681" s="9" t="str">
        <f aca="false">IF($A2681="","",'3. Layout Parts'!$D2681)</f>
        <v/>
      </c>
      <c r="C2681" s="9" t="str">
        <f aca="false">IF($A2681="","",'3. Layout Parts'!$B2681)</f>
        <v/>
      </c>
      <c r="D2681" s="9" t="str">
        <f aca="false">IF($A2681="","",'3. Layout Parts'!$C2681)</f>
        <v/>
      </c>
      <c r="E2681" s="9" t="str">
        <f aca="false">IF($A2681="","",IFERROR(INDEX('2. Schematic Parts'!$B$2:$B$3001,MATCH($A2681,'2. Schematic Parts'!$A$2:$A$3001,0)),"NOT FOUND"))</f>
        <v/>
      </c>
      <c r="F2681" s="9" t="str">
        <f aca="false">IF($A2681="","",IFERROR(INDEX('2. Schematic Parts'!$C$2:$C$3001,MATCH($A2681,'2. Schematic Parts'!$A$2:$A$3001,0))&amp;"","NOT FOUND"))</f>
        <v/>
      </c>
      <c r="G2681" s="9" t="str">
        <f aca="false">IF($A2681="","",IFERROR(INDEX('2. Schematic Parts'!$D$2:$D$3001,MATCH($A2681,'2. Schematic Parts'!$A$2:$A$3001,0))&amp;"","NOT FOUND"))</f>
        <v/>
      </c>
      <c r="H2681" s="9" t="str">
        <f aca="false">IF($A2681="","",IF(COUNTIF('2. Schematic Parts'!$A$2:$A$3001,$A2681)=0,"NOT IN SCHEMATIC","OK"))</f>
        <v/>
      </c>
      <c r="I2681" s="9" t="str">
        <f aca="false">IF($A2681="","",IF($H2681="NOT IN SCHEMATIC","",IF(UPPER(TRIM($C2681))=UPPER(TRIM($E2681)),"OK","MISMATCH")))</f>
        <v/>
      </c>
      <c r="J2681" s="9" t="str">
        <f aca="false">IF($A2681="","",IF($H2681="NOT IN SCHEMATIC","",IF($F2681="","NO SCH DECAL",IF($D2681="","",IF(UPPER(TRIM($D2681))=UPPER(TRIM($F2681)),"OK","MISMATCH")))))</f>
        <v/>
      </c>
      <c r="K2681" s="16" t="str">
        <f aca="false">IF($A2681="","",SUMPRODUCT(--ISNUMBER(SEARCH(","&amp;TRIM($A2681)&amp;",",","&amp;SUBSTITUTE('1. Master BOM'!$D$2:$D$400," ","")&amp;","))))</f>
        <v/>
      </c>
      <c r="L2681" s="16" t="str">
        <f aca="false">IF($A2681="","",IF($K2681&lt;&gt;1,0,SUMPRODUCT(ISNUMBER(SEARCH(","&amp;TRIM($A2681)&amp;",",","&amp;SUBSTITUTE('1. Master BOM'!$D$2:$D$400," ","")&amp;","))*ROW('1. Master BOM'!$D$2:$D$400))))</f>
        <v/>
      </c>
      <c r="M2681" s="9" t="str">
        <f aca="false">IF($A2681="","",IF($K2681=0,"NOT IN BOM",IF($K2681&gt;1,"MULTIPLE BOM LINES","OK")))</f>
        <v/>
      </c>
      <c r="N2681" s="9" t="str">
        <f aca="false">IF($A2681="","",IF($L2681=0,"—",INDEX('1. Master BOM'!$A$1:$A$400,$L2681)))</f>
        <v/>
      </c>
      <c r="O2681" s="9" t="str">
        <f aca="false">IF($A2681="","",IF($L2681=0,"—",INDEX('1. Master BOM'!$B$1:$B$400,$L2681)))</f>
        <v/>
      </c>
      <c r="P2681" s="9" t="str">
        <f aca="false">IF($A2681="","",IF(OR($H2681="NOT IN SCHEMATIC",$O2681="—"),"",IF($G2681="","NO SCH PN",IF(UPPER(TRIM($G2681))=UPPER(TRIM($O2681)),"OK","MISMATCH"))))</f>
        <v/>
      </c>
      <c r="Q2681" s="9" t="str">
        <f aca="false">IF($A2681="","",IF($L2681=0,"—",INDEX('1. Master BOM'!$E$1:$E$400,$L2681)))</f>
        <v/>
      </c>
      <c r="R2681" s="9" t="str">
        <f aca="false">IF($A2681="","",IF($L2681=0,"—",IF(T(INDEX('1. Master BOM'!$F$1:$F$400,$L2681))="","(not set)",INDEX('1. Master BOM'!$F$1:$F$400,$L2681))))</f>
        <v/>
      </c>
      <c r="S2681" s="9" t="str">
        <f aca="false">IF($A2681="","",IF(OR($R2681="—",$R2681="(not set)",$D2681=""),"",IF(ISNUMBER(SEARCH(SUBSTITUTE(SUBSTITUTE(SUBSTITUTE($R2681,"-",""),"_","")," ",""),SUBSTITUTE(SUBSTITUTE(SUBSTITUTE($D2681,"-",""),"_","")," ",""))),"OK","CHECK")))</f>
        <v/>
      </c>
      <c r="T2681" s="9" t="str">
        <f aca="false">IF($A2681="","",IF(OR($H2681="NOT IN SCHEMATIC",$I2681="MISMATCH",$J2681="MISMATCH",$P2681="MISMATCH",$M2681&lt;&gt;"OK"),"REVIEW","OK"))</f>
        <v/>
      </c>
      <c r="U2681" s="14"/>
      <c r="V2681" s="14"/>
      <c r="W2681" s="17"/>
      <c r="X2681" s="14"/>
    </row>
    <row r="2682" customFormat="false" ht="15" hidden="false" customHeight="false" outlineLevel="0" collapsed="false">
      <c r="A2682" s="9" t="str">
        <f aca="false">IF('3. Layout Parts'!$A2682="","",TRIM('3. Layout Parts'!$A2682))</f>
        <v/>
      </c>
      <c r="B2682" s="9" t="str">
        <f aca="false">IF($A2682="","",'3. Layout Parts'!$D2682)</f>
        <v/>
      </c>
      <c r="C2682" s="9" t="str">
        <f aca="false">IF($A2682="","",'3. Layout Parts'!$B2682)</f>
        <v/>
      </c>
      <c r="D2682" s="9" t="str">
        <f aca="false">IF($A2682="","",'3. Layout Parts'!$C2682)</f>
        <v/>
      </c>
      <c r="E2682" s="9" t="str">
        <f aca="false">IF($A2682="","",IFERROR(INDEX('2. Schematic Parts'!$B$2:$B$3001,MATCH($A2682,'2. Schematic Parts'!$A$2:$A$3001,0)),"NOT FOUND"))</f>
        <v/>
      </c>
      <c r="F2682" s="9" t="str">
        <f aca="false">IF($A2682="","",IFERROR(INDEX('2. Schematic Parts'!$C$2:$C$3001,MATCH($A2682,'2. Schematic Parts'!$A$2:$A$3001,0))&amp;"","NOT FOUND"))</f>
        <v/>
      </c>
      <c r="G2682" s="9" t="str">
        <f aca="false">IF($A2682="","",IFERROR(INDEX('2. Schematic Parts'!$D$2:$D$3001,MATCH($A2682,'2. Schematic Parts'!$A$2:$A$3001,0))&amp;"","NOT FOUND"))</f>
        <v/>
      </c>
      <c r="H2682" s="9" t="str">
        <f aca="false">IF($A2682="","",IF(COUNTIF('2. Schematic Parts'!$A$2:$A$3001,$A2682)=0,"NOT IN SCHEMATIC","OK"))</f>
        <v/>
      </c>
      <c r="I2682" s="9" t="str">
        <f aca="false">IF($A2682="","",IF($H2682="NOT IN SCHEMATIC","",IF(UPPER(TRIM($C2682))=UPPER(TRIM($E2682)),"OK","MISMATCH")))</f>
        <v/>
      </c>
      <c r="J2682" s="9" t="str">
        <f aca="false">IF($A2682="","",IF($H2682="NOT IN SCHEMATIC","",IF($F2682="","NO SCH DECAL",IF($D2682="","",IF(UPPER(TRIM($D2682))=UPPER(TRIM($F2682)),"OK","MISMATCH")))))</f>
        <v/>
      </c>
      <c r="K2682" s="16" t="str">
        <f aca="false">IF($A2682="","",SUMPRODUCT(--ISNUMBER(SEARCH(","&amp;TRIM($A2682)&amp;",",","&amp;SUBSTITUTE('1. Master BOM'!$D$2:$D$400," ","")&amp;","))))</f>
        <v/>
      </c>
      <c r="L2682" s="16" t="str">
        <f aca="false">IF($A2682="","",IF($K2682&lt;&gt;1,0,SUMPRODUCT(ISNUMBER(SEARCH(","&amp;TRIM($A2682)&amp;",",","&amp;SUBSTITUTE('1. Master BOM'!$D$2:$D$400," ","")&amp;","))*ROW('1. Master BOM'!$D$2:$D$400))))</f>
        <v/>
      </c>
      <c r="M2682" s="9" t="str">
        <f aca="false">IF($A2682="","",IF($K2682=0,"NOT IN BOM",IF($K2682&gt;1,"MULTIPLE BOM LINES","OK")))</f>
        <v/>
      </c>
      <c r="N2682" s="9" t="str">
        <f aca="false">IF($A2682="","",IF($L2682=0,"—",INDEX('1. Master BOM'!$A$1:$A$400,$L2682)))</f>
        <v/>
      </c>
      <c r="O2682" s="9" t="str">
        <f aca="false">IF($A2682="","",IF($L2682=0,"—",INDEX('1. Master BOM'!$B$1:$B$400,$L2682)))</f>
        <v/>
      </c>
      <c r="P2682" s="9" t="str">
        <f aca="false">IF($A2682="","",IF(OR($H2682="NOT IN SCHEMATIC",$O2682="—"),"",IF($G2682="","NO SCH PN",IF(UPPER(TRIM($G2682))=UPPER(TRIM($O2682)),"OK","MISMATCH"))))</f>
        <v/>
      </c>
      <c r="Q2682" s="9" t="str">
        <f aca="false">IF($A2682="","",IF($L2682=0,"—",INDEX('1. Master BOM'!$E$1:$E$400,$L2682)))</f>
        <v/>
      </c>
      <c r="R2682" s="9" t="str">
        <f aca="false">IF($A2682="","",IF($L2682=0,"—",IF(T(INDEX('1. Master BOM'!$F$1:$F$400,$L2682))="","(not set)",INDEX('1. Master BOM'!$F$1:$F$400,$L2682))))</f>
        <v/>
      </c>
      <c r="S2682" s="9" t="str">
        <f aca="false">IF($A2682="","",IF(OR($R2682="—",$R2682="(not set)",$D2682=""),"",IF(ISNUMBER(SEARCH(SUBSTITUTE(SUBSTITUTE(SUBSTITUTE($R2682,"-",""),"_","")," ",""),SUBSTITUTE(SUBSTITUTE(SUBSTITUTE($D2682,"-",""),"_","")," ",""))),"OK","CHECK")))</f>
        <v/>
      </c>
      <c r="T2682" s="9" t="str">
        <f aca="false">IF($A2682="","",IF(OR($H2682="NOT IN SCHEMATIC",$I2682="MISMATCH",$J2682="MISMATCH",$P2682="MISMATCH",$M2682&lt;&gt;"OK"),"REVIEW","OK"))</f>
        <v/>
      </c>
      <c r="U2682" s="14"/>
      <c r="V2682" s="14"/>
      <c r="W2682" s="17"/>
      <c r="X2682" s="14"/>
    </row>
    <row r="2683" customFormat="false" ht="15" hidden="false" customHeight="false" outlineLevel="0" collapsed="false">
      <c r="A2683" s="9" t="str">
        <f aca="false">IF('3. Layout Parts'!$A2683="","",TRIM('3. Layout Parts'!$A2683))</f>
        <v/>
      </c>
      <c r="B2683" s="9" t="str">
        <f aca="false">IF($A2683="","",'3. Layout Parts'!$D2683)</f>
        <v/>
      </c>
      <c r="C2683" s="9" t="str">
        <f aca="false">IF($A2683="","",'3. Layout Parts'!$B2683)</f>
        <v/>
      </c>
      <c r="D2683" s="9" t="str">
        <f aca="false">IF($A2683="","",'3. Layout Parts'!$C2683)</f>
        <v/>
      </c>
      <c r="E2683" s="9" t="str">
        <f aca="false">IF($A2683="","",IFERROR(INDEX('2. Schematic Parts'!$B$2:$B$3001,MATCH($A2683,'2. Schematic Parts'!$A$2:$A$3001,0)),"NOT FOUND"))</f>
        <v/>
      </c>
      <c r="F2683" s="9" t="str">
        <f aca="false">IF($A2683="","",IFERROR(INDEX('2. Schematic Parts'!$C$2:$C$3001,MATCH($A2683,'2. Schematic Parts'!$A$2:$A$3001,0))&amp;"","NOT FOUND"))</f>
        <v/>
      </c>
      <c r="G2683" s="9" t="str">
        <f aca="false">IF($A2683="","",IFERROR(INDEX('2. Schematic Parts'!$D$2:$D$3001,MATCH($A2683,'2. Schematic Parts'!$A$2:$A$3001,0))&amp;"","NOT FOUND"))</f>
        <v/>
      </c>
      <c r="H2683" s="9" t="str">
        <f aca="false">IF($A2683="","",IF(COUNTIF('2. Schematic Parts'!$A$2:$A$3001,$A2683)=0,"NOT IN SCHEMATIC","OK"))</f>
        <v/>
      </c>
      <c r="I2683" s="9" t="str">
        <f aca="false">IF($A2683="","",IF($H2683="NOT IN SCHEMATIC","",IF(UPPER(TRIM($C2683))=UPPER(TRIM($E2683)),"OK","MISMATCH")))</f>
        <v/>
      </c>
      <c r="J2683" s="9" t="str">
        <f aca="false">IF($A2683="","",IF($H2683="NOT IN SCHEMATIC","",IF($F2683="","NO SCH DECAL",IF($D2683="","",IF(UPPER(TRIM($D2683))=UPPER(TRIM($F2683)),"OK","MISMATCH")))))</f>
        <v/>
      </c>
      <c r="K2683" s="16" t="str">
        <f aca="false">IF($A2683="","",SUMPRODUCT(--ISNUMBER(SEARCH(","&amp;TRIM($A2683)&amp;",",","&amp;SUBSTITUTE('1. Master BOM'!$D$2:$D$400," ","")&amp;","))))</f>
        <v/>
      </c>
      <c r="L2683" s="16" t="str">
        <f aca="false">IF($A2683="","",IF($K2683&lt;&gt;1,0,SUMPRODUCT(ISNUMBER(SEARCH(","&amp;TRIM($A2683)&amp;",",","&amp;SUBSTITUTE('1. Master BOM'!$D$2:$D$400," ","")&amp;","))*ROW('1. Master BOM'!$D$2:$D$400))))</f>
        <v/>
      </c>
      <c r="M2683" s="9" t="str">
        <f aca="false">IF($A2683="","",IF($K2683=0,"NOT IN BOM",IF($K2683&gt;1,"MULTIPLE BOM LINES","OK")))</f>
        <v/>
      </c>
      <c r="N2683" s="9" t="str">
        <f aca="false">IF($A2683="","",IF($L2683=0,"—",INDEX('1. Master BOM'!$A$1:$A$400,$L2683)))</f>
        <v/>
      </c>
      <c r="O2683" s="9" t="str">
        <f aca="false">IF($A2683="","",IF($L2683=0,"—",INDEX('1. Master BOM'!$B$1:$B$400,$L2683)))</f>
        <v/>
      </c>
      <c r="P2683" s="9" t="str">
        <f aca="false">IF($A2683="","",IF(OR($H2683="NOT IN SCHEMATIC",$O2683="—"),"",IF($G2683="","NO SCH PN",IF(UPPER(TRIM($G2683))=UPPER(TRIM($O2683)),"OK","MISMATCH"))))</f>
        <v/>
      </c>
      <c r="Q2683" s="9" t="str">
        <f aca="false">IF($A2683="","",IF($L2683=0,"—",INDEX('1. Master BOM'!$E$1:$E$400,$L2683)))</f>
        <v/>
      </c>
      <c r="R2683" s="9" t="str">
        <f aca="false">IF($A2683="","",IF($L2683=0,"—",IF(T(INDEX('1. Master BOM'!$F$1:$F$400,$L2683))="","(not set)",INDEX('1. Master BOM'!$F$1:$F$400,$L2683))))</f>
        <v/>
      </c>
      <c r="S2683" s="9" t="str">
        <f aca="false">IF($A2683="","",IF(OR($R2683="—",$R2683="(not set)",$D2683=""),"",IF(ISNUMBER(SEARCH(SUBSTITUTE(SUBSTITUTE(SUBSTITUTE($R2683,"-",""),"_","")," ",""),SUBSTITUTE(SUBSTITUTE(SUBSTITUTE($D2683,"-",""),"_","")," ",""))),"OK","CHECK")))</f>
        <v/>
      </c>
      <c r="T2683" s="9" t="str">
        <f aca="false">IF($A2683="","",IF(OR($H2683="NOT IN SCHEMATIC",$I2683="MISMATCH",$J2683="MISMATCH",$P2683="MISMATCH",$M2683&lt;&gt;"OK"),"REVIEW","OK"))</f>
        <v/>
      </c>
      <c r="U2683" s="14"/>
      <c r="V2683" s="14"/>
      <c r="W2683" s="17"/>
      <c r="X2683" s="14"/>
    </row>
    <row r="2684" customFormat="false" ht="15" hidden="false" customHeight="false" outlineLevel="0" collapsed="false">
      <c r="A2684" s="9" t="str">
        <f aca="false">IF('3. Layout Parts'!$A2684="","",TRIM('3. Layout Parts'!$A2684))</f>
        <v/>
      </c>
      <c r="B2684" s="9" t="str">
        <f aca="false">IF($A2684="","",'3. Layout Parts'!$D2684)</f>
        <v/>
      </c>
      <c r="C2684" s="9" t="str">
        <f aca="false">IF($A2684="","",'3. Layout Parts'!$B2684)</f>
        <v/>
      </c>
      <c r="D2684" s="9" t="str">
        <f aca="false">IF($A2684="","",'3. Layout Parts'!$C2684)</f>
        <v/>
      </c>
      <c r="E2684" s="9" t="str">
        <f aca="false">IF($A2684="","",IFERROR(INDEX('2. Schematic Parts'!$B$2:$B$3001,MATCH($A2684,'2. Schematic Parts'!$A$2:$A$3001,0)),"NOT FOUND"))</f>
        <v/>
      </c>
      <c r="F2684" s="9" t="str">
        <f aca="false">IF($A2684="","",IFERROR(INDEX('2. Schematic Parts'!$C$2:$C$3001,MATCH($A2684,'2. Schematic Parts'!$A$2:$A$3001,0))&amp;"","NOT FOUND"))</f>
        <v/>
      </c>
      <c r="G2684" s="9" t="str">
        <f aca="false">IF($A2684="","",IFERROR(INDEX('2. Schematic Parts'!$D$2:$D$3001,MATCH($A2684,'2. Schematic Parts'!$A$2:$A$3001,0))&amp;"","NOT FOUND"))</f>
        <v/>
      </c>
      <c r="H2684" s="9" t="str">
        <f aca="false">IF($A2684="","",IF(COUNTIF('2. Schematic Parts'!$A$2:$A$3001,$A2684)=0,"NOT IN SCHEMATIC","OK"))</f>
        <v/>
      </c>
      <c r="I2684" s="9" t="str">
        <f aca="false">IF($A2684="","",IF($H2684="NOT IN SCHEMATIC","",IF(UPPER(TRIM($C2684))=UPPER(TRIM($E2684)),"OK","MISMATCH")))</f>
        <v/>
      </c>
      <c r="J2684" s="9" t="str">
        <f aca="false">IF($A2684="","",IF($H2684="NOT IN SCHEMATIC","",IF($F2684="","NO SCH DECAL",IF($D2684="","",IF(UPPER(TRIM($D2684))=UPPER(TRIM($F2684)),"OK","MISMATCH")))))</f>
        <v/>
      </c>
      <c r="K2684" s="16" t="str">
        <f aca="false">IF($A2684="","",SUMPRODUCT(--ISNUMBER(SEARCH(","&amp;TRIM($A2684)&amp;",",","&amp;SUBSTITUTE('1. Master BOM'!$D$2:$D$400," ","")&amp;","))))</f>
        <v/>
      </c>
      <c r="L2684" s="16" t="str">
        <f aca="false">IF($A2684="","",IF($K2684&lt;&gt;1,0,SUMPRODUCT(ISNUMBER(SEARCH(","&amp;TRIM($A2684)&amp;",",","&amp;SUBSTITUTE('1. Master BOM'!$D$2:$D$400," ","")&amp;","))*ROW('1. Master BOM'!$D$2:$D$400))))</f>
        <v/>
      </c>
      <c r="M2684" s="9" t="str">
        <f aca="false">IF($A2684="","",IF($K2684=0,"NOT IN BOM",IF($K2684&gt;1,"MULTIPLE BOM LINES","OK")))</f>
        <v/>
      </c>
      <c r="N2684" s="9" t="str">
        <f aca="false">IF($A2684="","",IF($L2684=0,"—",INDEX('1. Master BOM'!$A$1:$A$400,$L2684)))</f>
        <v/>
      </c>
      <c r="O2684" s="9" t="str">
        <f aca="false">IF($A2684="","",IF($L2684=0,"—",INDEX('1. Master BOM'!$B$1:$B$400,$L2684)))</f>
        <v/>
      </c>
      <c r="P2684" s="9" t="str">
        <f aca="false">IF($A2684="","",IF(OR($H2684="NOT IN SCHEMATIC",$O2684="—"),"",IF($G2684="","NO SCH PN",IF(UPPER(TRIM($G2684))=UPPER(TRIM($O2684)),"OK","MISMATCH"))))</f>
        <v/>
      </c>
      <c r="Q2684" s="9" t="str">
        <f aca="false">IF($A2684="","",IF($L2684=0,"—",INDEX('1. Master BOM'!$E$1:$E$400,$L2684)))</f>
        <v/>
      </c>
      <c r="R2684" s="9" t="str">
        <f aca="false">IF($A2684="","",IF($L2684=0,"—",IF(T(INDEX('1. Master BOM'!$F$1:$F$400,$L2684))="","(not set)",INDEX('1. Master BOM'!$F$1:$F$400,$L2684))))</f>
        <v/>
      </c>
      <c r="S2684" s="9" t="str">
        <f aca="false">IF($A2684="","",IF(OR($R2684="—",$R2684="(not set)",$D2684=""),"",IF(ISNUMBER(SEARCH(SUBSTITUTE(SUBSTITUTE(SUBSTITUTE($R2684,"-",""),"_","")," ",""),SUBSTITUTE(SUBSTITUTE(SUBSTITUTE($D2684,"-",""),"_","")," ",""))),"OK","CHECK")))</f>
        <v/>
      </c>
      <c r="T2684" s="9" t="str">
        <f aca="false">IF($A2684="","",IF(OR($H2684="NOT IN SCHEMATIC",$I2684="MISMATCH",$J2684="MISMATCH",$P2684="MISMATCH",$M2684&lt;&gt;"OK"),"REVIEW","OK"))</f>
        <v/>
      </c>
      <c r="U2684" s="14"/>
      <c r="V2684" s="14"/>
      <c r="W2684" s="17"/>
      <c r="X2684" s="14"/>
    </row>
    <row r="2685" customFormat="false" ht="15" hidden="false" customHeight="false" outlineLevel="0" collapsed="false">
      <c r="A2685" s="9" t="str">
        <f aca="false">IF('3. Layout Parts'!$A2685="","",TRIM('3. Layout Parts'!$A2685))</f>
        <v/>
      </c>
      <c r="B2685" s="9" t="str">
        <f aca="false">IF($A2685="","",'3. Layout Parts'!$D2685)</f>
        <v/>
      </c>
      <c r="C2685" s="9" t="str">
        <f aca="false">IF($A2685="","",'3. Layout Parts'!$B2685)</f>
        <v/>
      </c>
      <c r="D2685" s="9" t="str">
        <f aca="false">IF($A2685="","",'3. Layout Parts'!$C2685)</f>
        <v/>
      </c>
      <c r="E2685" s="9" t="str">
        <f aca="false">IF($A2685="","",IFERROR(INDEX('2. Schematic Parts'!$B$2:$B$3001,MATCH($A2685,'2. Schematic Parts'!$A$2:$A$3001,0)),"NOT FOUND"))</f>
        <v/>
      </c>
      <c r="F2685" s="9" t="str">
        <f aca="false">IF($A2685="","",IFERROR(INDEX('2. Schematic Parts'!$C$2:$C$3001,MATCH($A2685,'2. Schematic Parts'!$A$2:$A$3001,0))&amp;"","NOT FOUND"))</f>
        <v/>
      </c>
      <c r="G2685" s="9" t="str">
        <f aca="false">IF($A2685="","",IFERROR(INDEX('2. Schematic Parts'!$D$2:$D$3001,MATCH($A2685,'2. Schematic Parts'!$A$2:$A$3001,0))&amp;"","NOT FOUND"))</f>
        <v/>
      </c>
      <c r="H2685" s="9" t="str">
        <f aca="false">IF($A2685="","",IF(COUNTIF('2. Schematic Parts'!$A$2:$A$3001,$A2685)=0,"NOT IN SCHEMATIC","OK"))</f>
        <v/>
      </c>
      <c r="I2685" s="9" t="str">
        <f aca="false">IF($A2685="","",IF($H2685="NOT IN SCHEMATIC","",IF(UPPER(TRIM($C2685))=UPPER(TRIM($E2685)),"OK","MISMATCH")))</f>
        <v/>
      </c>
      <c r="J2685" s="9" t="str">
        <f aca="false">IF($A2685="","",IF($H2685="NOT IN SCHEMATIC","",IF($F2685="","NO SCH DECAL",IF($D2685="","",IF(UPPER(TRIM($D2685))=UPPER(TRIM($F2685)),"OK","MISMATCH")))))</f>
        <v/>
      </c>
      <c r="K2685" s="16" t="str">
        <f aca="false">IF($A2685="","",SUMPRODUCT(--ISNUMBER(SEARCH(","&amp;TRIM($A2685)&amp;",",","&amp;SUBSTITUTE('1. Master BOM'!$D$2:$D$400," ","")&amp;","))))</f>
        <v/>
      </c>
      <c r="L2685" s="16" t="str">
        <f aca="false">IF($A2685="","",IF($K2685&lt;&gt;1,0,SUMPRODUCT(ISNUMBER(SEARCH(","&amp;TRIM($A2685)&amp;",",","&amp;SUBSTITUTE('1. Master BOM'!$D$2:$D$400," ","")&amp;","))*ROW('1. Master BOM'!$D$2:$D$400))))</f>
        <v/>
      </c>
      <c r="M2685" s="9" t="str">
        <f aca="false">IF($A2685="","",IF($K2685=0,"NOT IN BOM",IF($K2685&gt;1,"MULTIPLE BOM LINES","OK")))</f>
        <v/>
      </c>
      <c r="N2685" s="9" t="str">
        <f aca="false">IF($A2685="","",IF($L2685=0,"—",INDEX('1. Master BOM'!$A$1:$A$400,$L2685)))</f>
        <v/>
      </c>
      <c r="O2685" s="9" t="str">
        <f aca="false">IF($A2685="","",IF($L2685=0,"—",INDEX('1. Master BOM'!$B$1:$B$400,$L2685)))</f>
        <v/>
      </c>
      <c r="P2685" s="9" t="str">
        <f aca="false">IF($A2685="","",IF(OR($H2685="NOT IN SCHEMATIC",$O2685="—"),"",IF($G2685="","NO SCH PN",IF(UPPER(TRIM($G2685))=UPPER(TRIM($O2685)),"OK","MISMATCH"))))</f>
        <v/>
      </c>
      <c r="Q2685" s="9" t="str">
        <f aca="false">IF($A2685="","",IF($L2685=0,"—",INDEX('1. Master BOM'!$E$1:$E$400,$L2685)))</f>
        <v/>
      </c>
      <c r="R2685" s="9" t="str">
        <f aca="false">IF($A2685="","",IF($L2685=0,"—",IF(T(INDEX('1. Master BOM'!$F$1:$F$400,$L2685))="","(not set)",INDEX('1. Master BOM'!$F$1:$F$400,$L2685))))</f>
        <v/>
      </c>
      <c r="S2685" s="9" t="str">
        <f aca="false">IF($A2685="","",IF(OR($R2685="—",$R2685="(not set)",$D2685=""),"",IF(ISNUMBER(SEARCH(SUBSTITUTE(SUBSTITUTE(SUBSTITUTE($R2685,"-",""),"_","")," ",""),SUBSTITUTE(SUBSTITUTE(SUBSTITUTE($D2685,"-",""),"_","")," ",""))),"OK","CHECK")))</f>
        <v/>
      </c>
      <c r="T2685" s="9" t="str">
        <f aca="false">IF($A2685="","",IF(OR($H2685="NOT IN SCHEMATIC",$I2685="MISMATCH",$J2685="MISMATCH",$P2685="MISMATCH",$M2685&lt;&gt;"OK"),"REVIEW","OK"))</f>
        <v/>
      </c>
      <c r="U2685" s="14"/>
      <c r="V2685" s="14"/>
      <c r="W2685" s="17"/>
      <c r="X2685" s="14"/>
    </row>
    <row r="2686" customFormat="false" ht="15" hidden="false" customHeight="false" outlineLevel="0" collapsed="false">
      <c r="A2686" s="9" t="str">
        <f aca="false">IF('3. Layout Parts'!$A2686="","",TRIM('3. Layout Parts'!$A2686))</f>
        <v/>
      </c>
      <c r="B2686" s="9" t="str">
        <f aca="false">IF($A2686="","",'3. Layout Parts'!$D2686)</f>
        <v/>
      </c>
      <c r="C2686" s="9" t="str">
        <f aca="false">IF($A2686="","",'3. Layout Parts'!$B2686)</f>
        <v/>
      </c>
      <c r="D2686" s="9" t="str">
        <f aca="false">IF($A2686="","",'3. Layout Parts'!$C2686)</f>
        <v/>
      </c>
      <c r="E2686" s="9" t="str">
        <f aca="false">IF($A2686="","",IFERROR(INDEX('2. Schematic Parts'!$B$2:$B$3001,MATCH($A2686,'2. Schematic Parts'!$A$2:$A$3001,0)),"NOT FOUND"))</f>
        <v/>
      </c>
      <c r="F2686" s="9" t="str">
        <f aca="false">IF($A2686="","",IFERROR(INDEX('2. Schematic Parts'!$C$2:$C$3001,MATCH($A2686,'2. Schematic Parts'!$A$2:$A$3001,0))&amp;"","NOT FOUND"))</f>
        <v/>
      </c>
      <c r="G2686" s="9" t="str">
        <f aca="false">IF($A2686="","",IFERROR(INDEX('2. Schematic Parts'!$D$2:$D$3001,MATCH($A2686,'2. Schematic Parts'!$A$2:$A$3001,0))&amp;"","NOT FOUND"))</f>
        <v/>
      </c>
      <c r="H2686" s="9" t="str">
        <f aca="false">IF($A2686="","",IF(COUNTIF('2. Schematic Parts'!$A$2:$A$3001,$A2686)=0,"NOT IN SCHEMATIC","OK"))</f>
        <v/>
      </c>
      <c r="I2686" s="9" t="str">
        <f aca="false">IF($A2686="","",IF($H2686="NOT IN SCHEMATIC","",IF(UPPER(TRIM($C2686))=UPPER(TRIM($E2686)),"OK","MISMATCH")))</f>
        <v/>
      </c>
      <c r="J2686" s="9" t="str">
        <f aca="false">IF($A2686="","",IF($H2686="NOT IN SCHEMATIC","",IF($F2686="","NO SCH DECAL",IF($D2686="","",IF(UPPER(TRIM($D2686))=UPPER(TRIM($F2686)),"OK","MISMATCH")))))</f>
        <v/>
      </c>
      <c r="K2686" s="16" t="str">
        <f aca="false">IF($A2686="","",SUMPRODUCT(--ISNUMBER(SEARCH(","&amp;TRIM($A2686)&amp;",",","&amp;SUBSTITUTE('1. Master BOM'!$D$2:$D$400," ","")&amp;","))))</f>
        <v/>
      </c>
      <c r="L2686" s="16" t="str">
        <f aca="false">IF($A2686="","",IF($K2686&lt;&gt;1,0,SUMPRODUCT(ISNUMBER(SEARCH(","&amp;TRIM($A2686)&amp;",",","&amp;SUBSTITUTE('1. Master BOM'!$D$2:$D$400," ","")&amp;","))*ROW('1. Master BOM'!$D$2:$D$400))))</f>
        <v/>
      </c>
      <c r="M2686" s="9" t="str">
        <f aca="false">IF($A2686="","",IF($K2686=0,"NOT IN BOM",IF($K2686&gt;1,"MULTIPLE BOM LINES","OK")))</f>
        <v/>
      </c>
      <c r="N2686" s="9" t="str">
        <f aca="false">IF($A2686="","",IF($L2686=0,"—",INDEX('1. Master BOM'!$A$1:$A$400,$L2686)))</f>
        <v/>
      </c>
      <c r="O2686" s="9" t="str">
        <f aca="false">IF($A2686="","",IF($L2686=0,"—",INDEX('1. Master BOM'!$B$1:$B$400,$L2686)))</f>
        <v/>
      </c>
      <c r="P2686" s="9" t="str">
        <f aca="false">IF($A2686="","",IF(OR($H2686="NOT IN SCHEMATIC",$O2686="—"),"",IF($G2686="","NO SCH PN",IF(UPPER(TRIM($G2686))=UPPER(TRIM($O2686)),"OK","MISMATCH"))))</f>
        <v/>
      </c>
      <c r="Q2686" s="9" t="str">
        <f aca="false">IF($A2686="","",IF($L2686=0,"—",INDEX('1. Master BOM'!$E$1:$E$400,$L2686)))</f>
        <v/>
      </c>
      <c r="R2686" s="9" t="str">
        <f aca="false">IF($A2686="","",IF($L2686=0,"—",IF(T(INDEX('1. Master BOM'!$F$1:$F$400,$L2686))="","(not set)",INDEX('1. Master BOM'!$F$1:$F$400,$L2686))))</f>
        <v/>
      </c>
      <c r="S2686" s="9" t="str">
        <f aca="false">IF($A2686="","",IF(OR($R2686="—",$R2686="(not set)",$D2686=""),"",IF(ISNUMBER(SEARCH(SUBSTITUTE(SUBSTITUTE(SUBSTITUTE($R2686,"-",""),"_","")," ",""),SUBSTITUTE(SUBSTITUTE(SUBSTITUTE($D2686,"-",""),"_","")," ",""))),"OK","CHECK")))</f>
        <v/>
      </c>
      <c r="T2686" s="9" t="str">
        <f aca="false">IF($A2686="","",IF(OR($H2686="NOT IN SCHEMATIC",$I2686="MISMATCH",$J2686="MISMATCH",$P2686="MISMATCH",$M2686&lt;&gt;"OK"),"REVIEW","OK"))</f>
        <v/>
      </c>
      <c r="U2686" s="14"/>
      <c r="V2686" s="14"/>
      <c r="W2686" s="17"/>
      <c r="X2686" s="14"/>
    </row>
    <row r="2687" customFormat="false" ht="15" hidden="false" customHeight="false" outlineLevel="0" collapsed="false">
      <c r="A2687" s="9" t="str">
        <f aca="false">IF('3. Layout Parts'!$A2687="","",TRIM('3. Layout Parts'!$A2687))</f>
        <v/>
      </c>
      <c r="B2687" s="9" t="str">
        <f aca="false">IF($A2687="","",'3. Layout Parts'!$D2687)</f>
        <v/>
      </c>
      <c r="C2687" s="9" t="str">
        <f aca="false">IF($A2687="","",'3. Layout Parts'!$B2687)</f>
        <v/>
      </c>
      <c r="D2687" s="9" t="str">
        <f aca="false">IF($A2687="","",'3. Layout Parts'!$C2687)</f>
        <v/>
      </c>
      <c r="E2687" s="9" t="str">
        <f aca="false">IF($A2687="","",IFERROR(INDEX('2. Schematic Parts'!$B$2:$B$3001,MATCH($A2687,'2. Schematic Parts'!$A$2:$A$3001,0)),"NOT FOUND"))</f>
        <v/>
      </c>
      <c r="F2687" s="9" t="str">
        <f aca="false">IF($A2687="","",IFERROR(INDEX('2. Schematic Parts'!$C$2:$C$3001,MATCH($A2687,'2. Schematic Parts'!$A$2:$A$3001,0))&amp;"","NOT FOUND"))</f>
        <v/>
      </c>
      <c r="G2687" s="9" t="str">
        <f aca="false">IF($A2687="","",IFERROR(INDEX('2. Schematic Parts'!$D$2:$D$3001,MATCH($A2687,'2. Schematic Parts'!$A$2:$A$3001,0))&amp;"","NOT FOUND"))</f>
        <v/>
      </c>
      <c r="H2687" s="9" t="str">
        <f aca="false">IF($A2687="","",IF(COUNTIF('2. Schematic Parts'!$A$2:$A$3001,$A2687)=0,"NOT IN SCHEMATIC","OK"))</f>
        <v/>
      </c>
      <c r="I2687" s="9" t="str">
        <f aca="false">IF($A2687="","",IF($H2687="NOT IN SCHEMATIC","",IF(UPPER(TRIM($C2687))=UPPER(TRIM($E2687)),"OK","MISMATCH")))</f>
        <v/>
      </c>
      <c r="J2687" s="9" t="str">
        <f aca="false">IF($A2687="","",IF($H2687="NOT IN SCHEMATIC","",IF($F2687="","NO SCH DECAL",IF($D2687="","",IF(UPPER(TRIM($D2687))=UPPER(TRIM($F2687)),"OK","MISMATCH")))))</f>
        <v/>
      </c>
      <c r="K2687" s="16" t="str">
        <f aca="false">IF($A2687="","",SUMPRODUCT(--ISNUMBER(SEARCH(","&amp;TRIM($A2687)&amp;",",","&amp;SUBSTITUTE('1. Master BOM'!$D$2:$D$400," ","")&amp;","))))</f>
        <v/>
      </c>
      <c r="L2687" s="16" t="str">
        <f aca="false">IF($A2687="","",IF($K2687&lt;&gt;1,0,SUMPRODUCT(ISNUMBER(SEARCH(","&amp;TRIM($A2687)&amp;",",","&amp;SUBSTITUTE('1. Master BOM'!$D$2:$D$400," ","")&amp;","))*ROW('1. Master BOM'!$D$2:$D$400))))</f>
        <v/>
      </c>
      <c r="M2687" s="9" t="str">
        <f aca="false">IF($A2687="","",IF($K2687=0,"NOT IN BOM",IF($K2687&gt;1,"MULTIPLE BOM LINES","OK")))</f>
        <v/>
      </c>
      <c r="N2687" s="9" t="str">
        <f aca="false">IF($A2687="","",IF($L2687=0,"—",INDEX('1. Master BOM'!$A$1:$A$400,$L2687)))</f>
        <v/>
      </c>
      <c r="O2687" s="9" t="str">
        <f aca="false">IF($A2687="","",IF($L2687=0,"—",INDEX('1. Master BOM'!$B$1:$B$400,$L2687)))</f>
        <v/>
      </c>
      <c r="P2687" s="9" t="str">
        <f aca="false">IF($A2687="","",IF(OR($H2687="NOT IN SCHEMATIC",$O2687="—"),"",IF($G2687="","NO SCH PN",IF(UPPER(TRIM($G2687))=UPPER(TRIM($O2687)),"OK","MISMATCH"))))</f>
        <v/>
      </c>
      <c r="Q2687" s="9" t="str">
        <f aca="false">IF($A2687="","",IF($L2687=0,"—",INDEX('1. Master BOM'!$E$1:$E$400,$L2687)))</f>
        <v/>
      </c>
      <c r="R2687" s="9" t="str">
        <f aca="false">IF($A2687="","",IF($L2687=0,"—",IF(T(INDEX('1. Master BOM'!$F$1:$F$400,$L2687))="","(not set)",INDEX('1. Master BOM'!$F$1:$F$400,$L2687))))</f>
        <v/>
      </c>
      <c r="S2687" s="9" t="str">
        <f aca="false">IF($A2687="","",IF(OR($R2687="—",$R2687="(not set)",$D2687=""),"",IF(ISNUMBER(SEARCH(SUBSTITUTE(SUBSTITUTE(SUBSTITUTE($R2687,"-",""),"_","")," ",""),SUBSTITUTE(SUBSTITUTE(SUBSTITUTE($D2687,"-",""),"_","")," ",""))),"OK","CHECK")))</f>
        <v/>
      </c>
      <c r="T2687" s="9" t="str">
        <f aca="false">IF($A2687="","",IF(OR($H2687="NOT IN SCHEMATIC",$I2687="MISMATCH",$J2687="MISMATCH",$P2687="MISMATCH",$M2687&lt;&gt;"OK"),"REVIEW","OK"))</f>
        <v/>
      </c>
      <c r="U2687" s="14"/>
      <c r="V2687" s="14"/>
      <c r="W2687" s="17"/>
      <c r="X2687" s="14"/>
    </row>
    <row r="2688" customFormat="false" ht="15" hidden="false" customHeight="false" outlineLevel="0" collapsed="false">
      <c r="A2688" s="9" t="str">
        <f aca="false">IF('3. Layout Parts'!$A2688="","",TRIM('3. Layout Parts'!$A2688))</f>
        <v/>
      </c>
      <c r="B2688" s="9" t="str">
        <f aca="false">IF($A2688="","",'3. Layout Parts'!$D2688)</f>
        <v/>
      </c>
      <c r="C2688" s="9" t="str">
        <f aca="false">IF($A2688="","",'3. Layout Parts'!$B2688)</f>
        <v/>
      </c>
      <c r="D2688" s="9" t="str">
        <f aca="false">IF($A2688="","",'3. Layout Parts'!$C2688)</f>
        <v/>
      </c>
      <c r="E2688" s="9" t="str">
        <f aca="false">IF($A2688="","",IFERROR(INDEX('2. Schematic Parts'!$B$2:$B$3001,MATCH($A2688,'2. Schematic Parts'!$A$2:$A$3001,0)),"NOT FOUND"))</f>
        <v/>
      </c>
      <c r="F2688" s="9" t="str">
        <f aca="false">IF($A2688="","",IFERROR(INDEX('2. Schematic Parts'!$C$2:$C$3001,MATCH($A2688,'2. Schematic Parts'!$A$2:$A$3001,0))&amp;"","NOT FOUND"))</f>
        <v/>
      </c>
      <c r="G2688" s="9" t="str">
        <f aca="false">IF($A2688="","",IFERROR(INDEX('2. Schematic Parts'!$D$2:$D$3001,MATCH($A2688,'2. Schematic Parts'!$A$2:$A$3001,0))&amp;"","NOT FOUND"))</f>
        <v/>
      </c>
      <c r="H2688" s="9" t="str">
        <f aca="false">IF($A2688="","",IF(COUNTIF('2. Schematic Parts'!$A$2:$A$3001,$A2688)=0,"NOT IN SCHEMATIC","OK"))</f>
        <v/>
      </c>
      <c r="I2688" s="9" t="str">
        <f aca="false">IF($A2688="","",IF($H2688="NOT IN SCHEMATIC","",IF(UPPER(TRIM($C2688))=UPPER(TRIM($E2688)),"OK","MISMATCH")))</f>
        <v/>
      </c>
      <c r="J2688" s="9" t="str">
        <f aca="false">IF($A2688="","",IF($H2688="NOT IN SCHEMATIC","",IF($F2688="","NO SCH DECAL",IF($D2688="","",IF(UPPER(TRIM($D2688))=UPPER(TRIM($F2688)),"OK","MISMATCH")))))</f>
        <v/>
      </c>
      <c r="K2688" s="16" t="str">
        <f aca="false">IF($A2688="","",SUMPRODUCT(--ISNUMBER(SEARCH(","&amp;TRIM($A2688)&amp;",",","&amp;SUBSTITUTE('1. Master BOM'!$D$2:$D$400," ","")&amp;","))))</f>
        <v/>
      </c>
      <c r="L2688" s="16" t="str">
        <f aca="false">IF($A2688="","",IF($K2688&lt;&gt;1,0,SUMPRODUCT(ISNUMBER(SEARCH(","&amp;TRIM($A2688)&amp;",",","&amp;SUBSTITUTE('1. Master BOM'!$D$2:$D$400," ","")&amp;","))*ROW('1. Master BOM'!$D$2:$D$400))))</f>
        <v/>
      </c>
      <c r="M2688" s="9" t="str">
        <f aca="false">IF($A2688="","",IF($K2688=0,"NOT IN BOM",IF($K2688&gt;1,"MULTIPLE BOM LINES","OK")))</f>
        <v/>
      </c>
      <c r="N2688" s="9" t="str">
        <f aca="false">IF($A2688="","",IF($L2688=0,"—",INDEX('1. Master BOM'!$A$1:$A$400,$L2688)))</f>
        <v/>
      </c>
      <c r="O2688" s="9" t="str">
        <f aca="false">IF($A2688="","",IF($L2688=0,"—",INDEX('1. Master BOM'!$B$1:$B$400,$L2688)))</f>
        <v/>
      </c>
      <c r="P2688" s="9" t="str">
        <f aca="false">IF($A2688="","",IF(OR($H2688="NOT IN SCHEMATIC",$O2688="—"),"",IF($G2688="","NO SCH PN",IF(UPPER(TRIM($G2688))=UPPER(TRIM($O2688)),"OK","MISMATCH"))))</f>
        <v/>
      </c>
      <c r="Q2688" s="9" t="str">
        <f aca="false">IF($A2688="","",IF($L2688=0,"—",INDEX('1. Master BOM'!$E$1:$E$400,$L2688)))</f>
        <v/>
      </c>
      <c r="R2688" s="9" t="str">
        <f aca="false">IF($A2688="","",IF($L2688=0,"—",IF(T(INDEX('1. Master BOM'!$F$1:$F$400,$L2688))="","(not set)",INDEX('1. Master BOM'!$F$1:$F$400,$L2688))))</f>
        <v/>
      </c>
      <c r="S2688" s="9" t="str">
        <f aca="false">IF($A2688="","",IF(OR($R2688="—",$R2688="(not set)",$D2688=""),"",IF(ISNUMBER(SEARCH(SUBSTITUTE(SUBSTITUTE(SUBSTITUTE($R2688,"-",""),"_","")," ",""),SUBSTITUTE(SUBSTITUTE(SUBSTITUTE($D2688,"-",""),"_","")," ",""))),"OK","CHECK")))</f>
        <v/>
      </c>
      <c r="T2688" s="9" t="str">
        <f aca="false">IF($A2688="","",IF(OR($H2688="NOT IN SCHEMATIC",$I2688="MISMATCH",$J2688="MISMATCH",$P2688="MISMATCH",$M2688&lt;&gt;"OK"),"REVIEW","OK"))</f>
        <v/>
      </c>
      <c r="U2688" s="14"/>
      <c r="V2688" s="14"/>
      <c r="W2688" s="17"/>
      <c r="X2688" s="14"/>
    </row>
    <row r="2689" customFormat="false" ht="15" hidden="false" customHeight="false" outlineLevel="0" collapsed="false">
      <c r="A2689" s="9" t="str">
        <f aca="false">IF('3. Layout Parts'!$A2689="","",TRIM('3. Layout Parts'!$A2689))</f>
        <v/>
      </c>
      <c r="B2689" s="9" t="str">
        <f aca="false">IF($A2689="","",'3. Layout Parts'!$D2689)</f>
        <v/>
      </c>
      <c r="C2689" s="9" t="str">
        <f aca="false">IF($A2689="","",'3. Layout Parts'!$B2689)</f>
        <v/>
      </c>
      <c r="D2689" s="9" t="str">
        <f aca="false">IF($A2689="","",'3. Layout Parts'!$C2689)</f>
        <v/>
      </c>
      <c r="E2689" s="9" t="str">
        <f aca="false">IF($A2689="","",IFERROR(INDEX('2. Schematic Parts'!$B$2:$B$3001,MATCH($A2689,'2. Schematic Parts'!$A$2:$A$3001,0)),"NOT FOUND"))</f>
        <v/>
      </c>
      <c r="F2689" s="9" t="str">
        <f aca="false">IF($A2689="","",IFERROR(INDEX('2. Schematic Parts'!$C$2:$C$3001,MATCH($A2689,'2. Schematic Parts'!$A$2:$A$3001,0))&amp;"","NOT FOUND"))</f>
        <v/>
      </c>
      <c r="G2689" s="9" t="str">
        <f aca="false">IF($A2689="","",IFERROR(INDEX('2. Schematic Parts'!$D$2:$D$3001,MATCH($A2689,'2. Schematic Parts'!$A$2:$A$3001,0))&amp;"","NOT FOUND"))</f>
        <v/>
      </c>
      <c r="H2689" s="9" t="str">
        <f aca="false">IF($A2689="","",IF(COUNTIF('2. Schematic Parts'!$A$2:$A$3001,$A2689)=0,"NOT IN SCHEMATIC","OK"))</f>
        <v/>
      </c>
      <c r="I2689" s="9" t="str">
        <f aca="false">IF($A2689="","",IF($H2689="NOT IN SCHEMATIC","",IF(UPPER(TRIM($C2689))=UPPER(TRIM($E2689)),"OK","MISMATCH")))</f>
        <v/>
      </c>
      <c r="J2689" s="9" t="str">
        <f aca="false">IF($A2689="","",IF($H2689="NOT IN SCHEMATIC","",IF($F2689="","NO SCH DECAL",IF($D2689="","",IF(UPPER(TRIM($D2689))=UPPER(TRIM($F2689)),"OK","MISMATCH")))))</f>
        <v/>
      </c>
      <c r="K2689" s="16" t="str">
        <f aca="false">IF($A2689="","",SUMPRODUCT(--ISNUMBER(SEARCH(","&amp;TRIM($A2689)&amp;",",","&amp;SUBSTITUTE('1. Master BOM'!$D$2:$D$400," ","")&amp;","))))</f>
        <v/>
      </c>
      <c r="L2689" s="16" t="str">
        <f aca="false">IF($A2689="","",IF($K2689&lt;&gt;1,0,SUMPRODUCT(ISNUMBER(SEARCH(","&amp;TRIM($A2689)&amp;",",","&amp;SUBSTITUTE('1. Master BOM'!$D$2:$D$400," ","")&amp;","))*ROW('1. Master BOM'!$D$2:$D$400))))</f>
        <v/>
      </c>
      <c r="M2689" s="9" t="str">
        <f aca="false">IF($A2689="","",IF($K2689=0,"NOT IN BOM",IF($K2689&gt;1,"MULTIPLE BOM LINES","OK")))</f>
        <v/>
      </c>
      <c r="N2689" s="9" t="str">
        <f aca="false">IF($A2689="","",IF($L2689=0,"—",INDEX('1. Master BOM'!$A$1:$A$400,$L2689)))</f>
        <v/>
      </c>
      <c r="O2689" s="9" t="str">
        <f aca="false">IF($A2689="","",IF($L2689=0,"—",INDEX('1. Master BOM'!$B$1:$B$400,$L2689)))</f>
        <v/>
      </c>
      <c r="P2689" s="9" t="str">
        <f aca="false">IF($A2689="","",IF(OR($H2689="NOT IN SCHEMATIC",$O2689="—"),"",IF($G2689="","NO SCH PN",IF(UPPER(TRIM($G2689))=UPPER(TRIM($O2689)),"OK","MISMATCH"))))</f>
        <v/>
      </c>
      <c r="Q2689" s="9" t="str">
        <f aca="false">IF($A2689="","",IF($L2689=0,"—",INDEX('1. Master BOM'!$E$1:$E$400,$L2689)))</f>
        <v/>
      </c>
      <c r="R2689" s="9" t="str">
        <f aca="false">IF($A2689="","",IF($L2689=0,"—",IF(T(INDEX('1. Master BOM'!$F$1:$F$400,$L2689))="","(not set)",INDEX('1. Master BOM'!$F$1:$F$400,$L2689))))</f>
        <v/>
      </c>
      <c r="S2689" s="9" t="str">
        <f aca="false">IF($A2689="","",IF(OR($R2689="—",$R2689="(not set)",$D2689=""),"",IF(ISNUMBER(SEARCH(SUBSTITUTE(SUBSTITUTE(SUBSTITUTE($R2689,"-",""),"_","")," ",""),SUBSTITUTE(SUBSTITUTE(SUBSTITUTE($D2689,"-",""),"_","")," ",""))),"OK","CHECK")))</f>
        <v/>
      </c>
      <c r="T2689" s="9" t="str">
        <f aca="false">IF($A2689="","",IF(OR($H2689="NOT IN SCHEMATIC",$I2689="MISMATCH",$J2689="MISMATCH",$P2689="MISMATCH",$M2689&lt;&gt;"OK"),"REVIEW","OK"))</f>
        <v/>
      </c>
      <c r="U2689" s="14"/>
      <c r="V2689" s="14"/>
      <c r="W2689" s="17"/>
      <c r="X2689" s="14"/>
    </row>
    <row r="2690" customFormat="false" ht="15" hidden="false" customHeight="false" outlineLevel="0" collapsed="false">
      <c r="A2690" s="9" t="str">
        <f aca="false">IF('3. Layout Parts'!$A2690="","",TRIM('3. Layout Parts'!$A2690))</f>
        <v/>
      </c>
      <c r="B2690" s="9" t="str">
        <f aca="false">IF($A2690="","",'3. Layout Parts'!$D2690)</f>
        <v/>
      </c>
      <c r="C2690" s="9" t="str">
        <f aca="false">IF($A2690="","",'3. Layout Parts'!$B2690)</f>
        <v/>
      </c>
      <c r="D2690" s="9" t="str">
        <f aca="false">IF($A2690="","",'3. Layout Parts'!$C2690)</f>
        <v/>
      </c>
      <c r="E2690" s="9" t="str">
        <f aca="false">IF($A2690="","",IFERROR(INDEX('2. Schematic Parts'!$B$2:$B$3001,MATCH($A2690,'2. Schematic Parts'!$A$2:$A$3001,0)),"NOT FOUND"))</f>
        <v/>
      </c>
      <c r="F2690" s="9" t="str">
        <f aca="false">IF($A2690="","",IFERROR(INDEX('2. Schematic Parts'!$C$2:$C$3001,MATCH($A2690,'2. Schematic Parts'!$A$2:$A$3001,0))&amp;"","NOT FOUND"))</f>
        <v/>
      </c>
      <c r="G2690" s="9" t="str">
        <f aca="false">IF($A2690="","",IFERROR(INDEX('2. Schematic Parts'!$D$2:$D$3001,MATCH($A2690,'2. Schematic Parts'!$A$2:$A$3001,0))&amp;"","NOT FOUND"))</f>
        <v/>
      </c>
      <c r="H2690" s="9" t="str">
        <f aca="false">IF($A2690="","",IF(COUNTIF('2. Schematic Parts'!$A$2:$A$3001,$A2690)=0,"NOT IN SCHEMATIC","OK"))</f>
        <v/>
      </c>
      <c r="I2690" s="9" t="str">
        <f aca="false">IF($A2690="","",IF($H2690="NOT IN SCHEMATIC","",IF(UPPER(TRIM($C2690))=UPPER(TRIM($E2690)),"OK","MISMATCH")))</f>
        <v/>
      </c>
      <c r="J2690" s="9" t="str">
        <f aca="false">IF($A2690="","",IF($H2690="NOT IN SCHEMATIC","",IF($F2690="","NO SCH DECAL",IF($D2690="","",IF(UPPER(TRIM($D2690))=UPPER(TRIM($F2690)),"OK","MISMATCH")))))</f>
        <v/>
      </c>
      <c r="K2690" s="16" t="str">
        <f aca="false">IF($A2690="","",SUMPRODUCT(--ISNUMBER(SEARCH(","&amp;TRIM($A2690)&amp;",",","&amp;SUBSTITUTE('1. Master BOM'!$D$2:$D$400," ","")&amp;","))))</f>
        <v/>
      </c>
      <c r="L2690" s="16" t="str">
        <f aca="false">IF($A2690="","",IF($K2690&lt;&gt;1,0,SUMPRODUCT(ISNUMBER(SEARCH(","&amp;TRIM($A2690)&amp;",",","&amp;SUBSTITUTE('1. Master BOM'!$D$2:$D$400," ","")&amp;","))*ROW('1. Master BOM'!$D$2:$D$400))))</f>
        <v/>
      </c>
      <c r="M2690" s="9" t="str">
        <f aca="false">IF($A2690="","",IF($K2690=0,"NOT IN BOM",IF($K2690&gt;1,"MULTIPLE BOM LINES","OK")))</f>
        <v/>
      </c>
      <c r="N2690" s="9" t="str">
        <f aca="false">IF($A2690="","",IF($L2690=0,"—",INDEX('1. Master BOM'!$A$1:$A$400,$L2690)))</f>
        <v/>
      </c>
      <c r="O2690" s="9" t="str">
        <f aca="false">IF($A2690="","",IF($L2690=0,"—",INDEX('1. Master BOM'!$B$1:$B$400,$L2690)))</f>
        <v/>
      </c>
      <c r="P2690" s="9" t="str">
        <f aca="false">IF($A2690="","",IF(OR($H2690="NOT IN SCHEMATIC",$O2690="—"),"",IF($G2690="","NO SCH PN",IF(UPPER(TRIM($G2690))=UPPER(TRIM($O2690)),"OK","MISMATCH"))))</f>
        <v/>
      </c>
      <c r="Q2690" s="9" t="str">
        <f aca="false">IF($A2690="","",IF($L2690=0,"—",INDEX('1. Master BOM'!$E$1:$E$400,$L2690)))</f>
        <v/>
      </c>
      <c r="R2690" s="9" t="str">
        <f aca="false">IF($A2690="","",IF($L2690=0,"—",IF(T(INDEX('1. Master BOM'!$F$1:$F$400,$L2690))="","(not set)",INDEX('1. Master BOM'!$F$1:$F$400,$L2690))))</f>
        <v/>
      </c>
      <c r="S2690" s="9" t="str">
        <f aca="false">IF($A2690="","",IF(OR($R2690="—",$R2690="(not set)",$D2690=""),"",IF(ISNUMBER(SEARCH(SUBSTITUTE(SUBSTITUTE(SUBSTITUTE($R2690,"-",""),"_","")," ",""),SUBSTITUTE(SUBSTITUTE(SUBSTITUTE($D2690,"-",""),"_","")," ",""))),"OK","CHECK")))</f>
        <v/>
      </c>
      <c r="T2690" s="9" t="str">
        <f aca="false">IF($A2690="","",IF(OR($H2690="NOT IN SCHEMATIC",$I2690="MISMATCH",$J2690="MISMATCH",$P2690="MISMATCH",$M2690&lt;&gt;"OK"),"REVIEW","OK"))</f>
        <v/>
      </c>
      <c r="U2690" s="14"/>
      <c r="V2690" s="14"/>
      <c r="W2690" s="17"/>
      <c r="X2690" s="14"/>
    </row>
    <row r="2691" customFormat="false" ht="15" hidden="false" customHeight="false" outlineLevel="0" collapsed="false">
      <c r="A2691" s="9" t="str">
        <f aca="false">IF('3. Layout Parts'!$A2691="","",TRIM('3. Layout Parts'!$A2691))</f>
        <v/>
      </c>
      <c r="B2691" s="9" t="str">
        <f aca="false">IF($A2691="","",'3. Layout Parts'!$D2691)</f>
        <v/>
      </c>
      <c r="C2691" s="9" t="str">
        <f aca="false">IF($A2691="","",'3. Layout Parts'!$B2691)</f>
        <v/>
      </c>
      <c r="D2691" s="9" t="str">
        <f aca="false">IF($A2691="","",'3. Layout Parts'!$C2691)</f>
        <v/>
      </c>
      <c r="E2691" s="9" t="str">
        <f aca="false">IF($A2691="","",IFERROR(INDEX('2. Schematic Parts'!$B$2:$B$3001,MATCH($A2691,'2. Schematic Parts'!$A$2:$A$3001,0)),"NOT FOUND"))</f>
        <v/>
      </c>
      <c r="F2691" s="9" t="str">
        <f aca="false">IF($A2691="","",IFERROR(INDEX('2. Schematic Parts'!$C$2:$C$3001,MATCH($A2691,'2. Schematic Parts'!$A$2:$A$3001,0))&amp;"","NOT FOUND"))</f>
        <v/>
      </c>
      <c r="G2691" s="9" t="str">
        <f aca="false">IF($A2691="","",IFERROR(INDEX('2. Schematic Parts'!$D$2:$D$3001,MATCH($A2691,'2. Schematic Parts'!$A$2:$A$3001,0))&amp;"","NOT FOUND"))</f>
        <v/>
      </c>
      <c r="H2691" s="9" t="str">
        <f aca="false">IF($A2691="","",IF(COUNTIF('2. Schematic Parts'!$A$2:$A$3001,$A2691)=0,"NOT IN SCHEMATIC","OK"))</f>
        <v/>
      </c>
      <c r="I2691" s="9" t="str">
        <f aca="false">IF($A2691="","",IF($H2691="NOT IN SCHEMATIC","",IF(UPPER(TRIM($C2691))=UPPER(TRIM($E2691)),"OK","MISMATCH")))</f>
        <v/>
      </c>
      <c r="J2691" s="9" t="str">
        <f aca="false">IF($A2691="","",IF($H2691="NOT IN SCHEMATIC","",IF($F2691="","NO SCH DECAL",IF($D2691="","",IF(UPPER(TRIM($D2691))=UPPER(TRIM($F2691)),"OK","MISMATCH")))))</f>
        <v/>
      </c>
      <c r="K2691" s="16" t="str">
        <f aca="false">IF($A2691="","",SUMPRODUCT(--ISNUMBER(SEARCH(","&amp;TRIM($A2691)&amp;",",","&amp;SUBSTITUTE('1. Master BOM'!$D$2:$D$400," ","")&amp;","))))</f>
        <v/>
      </c>
      <c r="L2691" s="16" t="str">
        <f aca="false">IF($A2691="","",IF($K2691&lt;&gt;1,0,SUMPRODUCT(ISNUMBER(SEARCH(","&amp;TRIM($A2691)&amp;",",","&amp;SUBSTITUTE('1. Master BOM'!$D$2:$D$400," ","")&amp;","))*ROW('1. Master BOM'!$D$2:$D$400))))</f>
        <v/>
      </c>
      <c r="M2691" s="9" t="str">
        <f aca="false">IF($A2691="","",IF($K2691=0,"NOT IN BOM",IF($K2691&gt;1,"MULTIPLE BOM LINES","OK")))</f>
        <v/>
      </c>
      <c r="N2691" s="9" t="str">
        <f aca="false">IF($A2691="","",IF($L2691=0,"—",INDEX('1. Master BOM'!$A$1:$A$400,$L2691)))</f>
        <v/>
      </c>
      <c r="O2691" s="9" t="str">
        <f aca="false">IF($A2691="","",IF($L2691=0,"—",INDEX('1. Master BOM'!$B$1:$B$400,$L2691)))</f>
        <v/>
      </c>
      <c r="P2691" s="9" t="str">
        <f aca="false">IF($A2691="","",IF(OR($H2691="NOT IN SCHEMATIC",$O2691="—"),"",IF($G2691="","NO SCH PN",IF(UPPER(TRIM($G2691))=UPPER(TRIM($O2691)),"OK","MISMATCH"))))</f>
        <v/>
      </c>
      <c r="Q2691" s="9" t="str">
        <f aca="false">IF($A2691="","",IF($L2691=0,"—",INDEX('1. Master BOM'!$E$1:$E$400,$L2691)))</f>
        <v/>
      </c>
      <c r="R2691" s="9" t="str">
        <f aca="false">IF($A2691="","",IF($L2691=0,"—",IF(T(INDEX('1. Master BOM'!$F$1:$F$400,$L2691))="","(not set)",INDEX('1. Master BOM'!$F$1:$F$400,$L2691))))</f>
        <v/>
      </c>
      <c r="S2691" s="9" t="str">
        <f aca="false">IF($A2691="","",IF(OR($R2691="—",$R2691="(not set)",$D2691=""),"",IF(ISNUMBER(SEARCH(SUBSTITUTE(SUBSTITUTE(SUBSTITUTE($R2691,"-",""),"_","")," ",""),SUBSTITUTE(SUBSTITUTE(SUBSTITUTE($D2691,"-",""),"_","")," ",""))),"OK","CHECK")))</f>
        <v/>
      </c>
      <c r="T2691" s="9" t="str">
        <f aca="false">IF($A2691="","",IF(OR($H2691="NOT IN SCHEMATIC",$I2691="MISMATCH",$J2691="MISMATCH",$P2691="MISMATCH",$M2691&lt;&gt;"OK"),"REVIEW","OK"))</f>
        <v/>
      </c>
      <c r="U2691" s="14"/>
      <c r="V2691" s="14"/>
      <c r="W2691" s="17"/>
      <c r="X2691" s="14"/>
    </row>
    <row r="2692" customFormat="false" ht="15" hidden="false" customHeight="false" outlineLevel="0" collapsed="false">
      <c r="A2692" s="9" t="str">
        <f aca="false">IF('3. Layout Parts'!$A2692="","",TRIM('3. Layout Parts'!$A2692))</f>
        <v/>
      </c>
      <c r="B2692" s="9" t="str">
        <f aca="false">IF($A2692="","",'3. Layout Parts'!$D2692)</f>
        <v/>
      </c>
      <c r="C2692" s="9" t="str">
        <f aca="false">IF($A2692="","",'3. Layout Parts'!$B2692)</f>
        <v/>
      </c>
      <c r="D2692" s="9" t="str">
        <f aca="false">IF($A2692="","",'3. Layout Parts'!$C2692)</f>
        <v/>
      </c>
      <c r="E2692" s="9" t="str">
        <f aca="false">IF($A2692="","",IFERROR(INDEX('2. Schematic Parts'!$B$2:$B$3001,MATCH($A2692,'2. Schematic Parts'!$A$2:$A$3001,0)),"NOT FOUND"))</f>
        <v/>
      </c>
      <c r="F2692" s="9" t="str">
        <f aca="false">IF($A2692="","",IFERROR(INDEX('2. Schematic Parts'!$C$2:$C$3001,MATCH($A2692,'2. Schematic Parts'!$A$2:$A$3001,0))&amp;"","NOT FOUND"))</f>
        <v/>
      </c>
      <c r="G2692" s="9" t="str">
        <f aca="false">IF($A2692="","",IFERROR(INDEX('2. Schematic Parts'!$D$2:$D$3001,MATCH($A2692,'2. Schematic Parts'!$A$2:$A$3001,0))&amp;"","NOT FOUND"))</f>
        <v/>
      </c>
      <c r="H2692" s="9" t="str">
        <f aca="false">IF($A2692="","",IF(COUNTIF('2. Schematic Parts'!$A$2:$A$3001,$A2692)=0,"NOT IN SCHEMATIC","OK"))</f>
        <v/>
      </c>
      <c r="I2692" s="9" t="str">
        <f aca="false">IF($A2692="","",IF($H2692="NOT IN SCHEMATIC","",IF(UPPER(TRIM($C2692))=UPPER(TRIM($E2692)),"OK","MISMATCH")))</f>
        <v/>
      </c>
      <c r="J2692" s="9" t="str">
        <f aca="false">IF($A2692="","",IF($H2692="NOT IN SCHEMATIC","",IF($F2692="","NO SCH DECAL",IF($D2692="","",IF(UPPER(TRIM($D2692))=UPPER(TRIM($F2692)),"OK","MISMATCH")))))</f>
        <v/>
      </c>
      <c r="K2692" s="16" t="str">
        <f aca="false">IF($A2692="","",SUMPRODUCT(--ISNUMBER(SEARCH(","&amp;TRIM($A2692)&amp;",",","&amp;SUBSTITUTE('1. Master BOM'!$D$2:$D$400," ","")&amp;","))))</f>
        <v/>
      </c>
      <c r="L2692" s="16" t="str">
        <f aca="false">IF($A2692="","",IF($K2692&lt;&gt;1,0,SUMPRODUCT(ISNUMBER(SEARCH(","&amp;TRIM($A2692)&amp;",",","&amp;SUBSTITUTE('1. Master BOM'!$D$2:$D$400," ","")&amp;","))*ROW('1. Master BOM'!$D$2:$D$400))))</f>
        <v/>
      </c>
      <c r="M2692" s="9" t="str">
        <f aca="false">IF($A2692="","",IF($K2692=0,"NOT IN BOM",IF($K2692&gt;1,"MULTIPLE BOM LINES","OK")))</f>
        <v/>
      </c>
      <c r="N2692" s="9" t="str">
        <f aca="false">IF($A2692="","",IF($L2692=0,"—",INDEX('1. Master BOM'!$A$1:$A$400,$L2692)))</f>
        <v/>
      </c>
      <c r="O2692" s="9" t="str">
        <f aca="false">IF($A2692="","",IF($L2692=0,"—",INDEX('1. Master BOM'!$B$1:$B$400,$L2692)))</f>
        <v/>
      </c>
      <c r="P2692" s="9" t="str">
        <f aca="false">IF($A2692="","",IF(OR($H2692="NOT IN SCHEMATIC",$O2692="—"),"",IF($G2692="","NO SCH PN",IF(UPPER(TRIM($G2692))=UPPER(TRIM($O2692)),"OK","MISMATCH"))))</f>
        <v/>
      </c>
      <c r="Q2692" s="9" t="str">
        <f aca="false">IF($A2692="","",IF($L2692=0,"—",INDEX('1. Master BOM'!$E$1:$E$400,$L2692)))</f>
        <v/>
      </c>
      <c r="R2692" s="9" t="str">
        <f aca="false">IF($A2692="","",IF($L2692=0,"—",IF(T(INDEX('1. Master BOM'!$F$1:$F$400,$L2692))="","(not set)",INDEX('1. Master BOM'!$F$1:$F$400,$L2692))))</f>
        <v/>
      </c>
      <c r="S2692" s="9" t="str">
        <f aca="false">IF($A2692="","",IF(OR($R2692="—",$R2692="(not set)",$D2692=""),"",IF(ISNUMBER(SEARCH(SUBSTITUTE(SUBSTITUTE(SUBSTITUTE($R2692,"-",""),"_","")," ",""),SUBSTITUTE(SUBSTITUTE(SUBSTITUTE($D2692,"-",""),"_","")," ",""))),"OK","CHECK")))</f>
        <v/>
      </c>
      <c r="T2692" s="9" t="str">
        <f aca="false">IF($A2692="","",IF(OR($H2692="NOT IN SCHEMATIC",$I2692="MISMATCH",$J2692="MISMATCH",$P2692="MISMATCH",$M2692&lt;&gt;"OK"),"REVIEW","OK"))</f>
        <v/>
      </c>
      <c r="U2692" s="14"/>
      <c r="V2692" s="14"/>
      <c r="W2692" s="17"/>
      <c r="X2692" s="14"/>
    </row>
    <row r="2693" customFormat="false" ht="15" hidden="false" customHeight="false" outlineLevel="0" collapsed="false">
      <c r="A2693" s="9" t="str">
        <f aca="false">IF('3. Layout Parts'!$A2693="","",TRIM('3. Layout Parts'!$A2693))</f>
        <v/>
      </c>
      <c r="B2693" s="9" t="str">
        <f aca="false">IF($A2693="","",'3. Layout Parts'!$D2693)</f>
        <v/>
      </c>
      <c r="C2693" s="9" t="str">
        <f aca="false">IF($A2693="","",'3. Layout Parts'!$B2693)</f>
        <v/>
      </c>
      <c r="D2693" s="9" t="str">
        <f aca="false">IF($A2693="","",'3. Layout Parts'!$C2693)</f>
        <v/>
      </c>
      <c r="E2693" s="9" t="str">
        <f aca="false">IF($A2693="","",IFERROR(INDEX('2. Schematic Parts'!$B$2:$B$3001,MATCH($A2693,'2. Schematic Parts'!$A$2:$A$3001,0)),"NOT FOUND"))</f>
        <v/>
      </c>
      <c r="F2693" s="9" t="str">
        <f aca="false">IF($A2693="","",IFERROR(INDEX('2. Schematic Parts'!$C$2:$C$3001,MATCH($A2693,'2. Schematic Parts'!$A$2:$A$3001,0))&amp;"","NOT FOUND"))</f>
        <v/>
      </c>
      <c r="G2693" s="9" t="str">
        <f aca="false">IF($A2693="","",IFERROR(INDEX('2. Schematic Parts'!$D$2:$D$3001,MATCH($A2693,'2. Schematic Parts'!$A$2:$A$3001,0))&amp;"","NOT FOUND"))</f>
        <v/>
      </c>
      <c r="H2693" s="9" t="str">
        <f aca="false">IF($A2693="","",IF(COUNTIF('2. Schematic Parts'!$A$2:$A$3001,$A2693)=0,"NOT IN SCHEMATIC","OK"))</f>
        <v/>
      </c>
      <c r="I2693" s="9" t="str">
        <f aca="false">IF($A2693="","",IF($H2693="NOT IN SCHEMATIC","",IF(UPPER(TRIM($C2693))=UPPER(TRIM($E2693)),"OK","MISMATCH")))</f>
        <v/>
      </c>
      <c r="J2693" s="9" t="str">
        <f aca="false">IF($A2693="","",IF($H2693="NOT IN SCHEMATIC","",IF($F2693="","NO SCH DECAL",IF($D2693="","",IF(UPPER(TRIM($D2693))=UPPER(TRIM($F2693)),"OK","MISMATCH")))))</f>
        <v/>
      </c>
      <c r="K2693" s="16" t="str">
        <f aca="false">IF($A2693="","",SUMPRODUCT(--ISNUMBER(SEARCH(","&amp;TRIM($A2693)&amp;",",","&amp;SUBSTITUTE('1. Master BOM'!$D$2:$D$400," ","")&amp;","))))</f>
        <v/>
      </c>
      <c r="L2693" s="16" t="str">
        <f aca="false">IF($A2693="","",IF($K2693&lt;&gt;1,0,SUMPRODUCT(ISNUMBER(SEARCH(","&amp;TRIM($A2693)&amp;",",","&amp;SUBSTITUTE('1. Master BOM'!$D$2:$D$400," ","")&amp;","))*ROW('1. Master BOM'!$D$2:$D$400))))</f>
        <v/>
      </c>
      <c r="M2693" s="9" t="str">
        <f aca="false">IF($A2693="","",IF($K2693=0,"NOT IN BOM",IF($K2693&gt;1,"MULTIPLE BOM LINES","OK")))</f>
        <v/>
      </c>
      <c r="N2693" s="9" t="str">
        <f aca="false">IF($A2693="","",IF($L2693=0,"—",INDEX('1. Master BOM'!$A$1:$A$400,$L2693)))</f>
        <v/>
      </c>
      <c r="O2693" s="9" t="str">
        <f aca="false">IF($A2693="","",IF($L2693=0,"—",INDEX('1. Master BOM'!$B$1:$B$400,$L2693)))</f>
        <v/>
      </c>
      <c r="P2693" s="9" t="str">
        <f aca="false">IF($A2693="","",IF(OR($H2693="NOT IN SCHEMATIC",$O2693="—"),"",IF($G2693="","NO SCH PN",IF(UPPER(TRIM($G2693))=UPPER(TRIM($O2693)),"OK","MISMATCH"))))</f>
        <v/>
      </c>
      <c r="Q2693" s="9" t="str">
        <f aca="false">IF($A2693="","",IF($L2693=0,"—",INDEX('1. Master BOM'!$E$1:$E$400,$L2693)))</f>
        <v/>
      </c>
      <c r="R2693" s="9" t="str">
        <f aca="false">IF($A2693="","",IF($L2693=0,"—",IF(T(INDEX('1. Master BOM'!$F$1:$F$400,$L2693))="","(not set)",INDEX('1. Master BOM'!$F$1:$F$400,$L2693))))</f>
        <v/>
      </c>
      <c r="S2693" s="9" t="str">
        <f aca="false">IF($A2693="","",IF(OR($R2693="—",$R2693="(not set)",$D2693=""),"",IF(ISNUMBER(SEARCH(SUBSTITUTE(SUBSTITUTE(SUBSTITUTE($R2693,"-",""),"_","")," ",""),SUBSTITUTE(SUBSTITUTE(SUBSTITUTE($D2693,"-",""),"_","")," ",""))),"OK","CHECK")))</f>
        <v/>
      </c>
      <c r="T2693" s="9" t="str">
        <f aca="false">IF($A2693="","",IF(OR($H2693="NOT IN SCHEMATIC",$I2693="MISMATCH",$J2693="MISMATCH",$P2693="MISMATCH",$M2693&lt;&gt;"OK"),"REVIEW","OK"))</f>
        <v/>
      </c>
      <c r="U2693" s="14"/>
      <c r="V2693" s="14"/>
      <c r="W2693" s="17"/>
      <c r="X2693" s="14"/>
    </row>
    <row r="2694" customFormat="false" ht="15" hidden="false" customHeight="false" outlineLevel="0" collapsed="false">
      <c r="A2694" s="9" t="str">
        <f aca="false">IF('3. Layout Parts'!$A2694="","",TRIM('3. Layout Parts'!$A2694))</f>
        <v/>
      </c>
      <c r="B2694" s="9" t="str">
        <f aca="false">IF($A2694="","",'3. Layout Parts'!$D2694)</f>
        <v/>
      </c>
      <c r="C2694" s="9" t="str">
        <f aca="false">IF($A2694="","",'3. Layout Parts'!$B2694)</f>
        <v/>
      </c>
      <c r="D2694" s="9" t="str">
        <f aca="false">IF($A2694="","",'3. Layout Parts'!$C2694)</f>
        <v/>
      </c>
      <c r="E2694" s="9" t="str">
        <f aca="false">IF($A2694="","",IFERROR(INDEX('2. Schematic Parts'!$B$2:$B$3001,MATCH($A2694,'2. Schematic Parts'!$A$2:$A$3001,0)),"NOT FOUND"))</f>
        <v/>
      </c>
      <c r="F2694" s="9" t="str">
        <f aca="false">IF($A2694="","",IFERROR(INDEX('2. Schematic Parts'!$C$2:$C$3001,MATCH($A2694,'2. Schematic Parts'!$A$2:$A$3001,0))&amp;"","NOT FOUND"))</f>
        <v/>
      </c>
      <c r="G2694" s="9" t="str">
        <f aca="false">IF($A2694="","",IFERROR(INDEX('2. Schematic Parts'!$D$2:$D$3001,MATCH($A2694,'2. Schematic Parts'!$A$2:$A$3001,0))&amp;"","NOT FOUND"))</f>
        <v/>
      </c>
      <c r="H2694" s="9" t="str">
        <f aca="false">IF($A2694="","",IF(COUNTIF('2. Schematic Parts'!$A$2:$A$3001,$A2694)=0,"NOT IN SCHEMATIC","OK"))</f>
        <v/>
      </c>
      <c r="I2694" s="9" t="str">
        <f aca="false">IF($A2694="","",IF($H2694="NOT IN SCHEMATIC","",IF(UPPER(TRIM($C2694))=UPPER(TRIM($E2694)),"OK","MISMATCH")))</f>
        <v/>
      </c>
      <c r="J2694" s="9" t="str">
        <f aca="false">IF($A2694="","",IF($H2694="NOT IN SCHEMATIC","",IF($F2694="","NO SCH DECAL",IF($D2694="","",IF(UPPER(TRIM($D2694))=UPPER(TRIM($F2694)),"OK","MISMATCH")))))</f>
        <v/>
      </c>
      <c r="K2694" s="16" t="str">
        <f aca="false">IF($A2694="","",SUMPRODUCT(--ISNUMBER(SEARCH(","&amp;TRIM($A2694)&amp;",",","&amp;SUBSTITUTE('1. Master BOM'!$D$2:$D$400," ","")&amp;","))))</f>
        <v/>
      </c>
      <c r="L2694" s="16" t="str">
        <f aca="false">IF($A2694="","",IF($K2694&lt;&gt;1,0,SUMPRODUCT(ISNUMBER(SEARCH(","&amp;TRIM($A2694)&amp;",",","&amp;SUBSTITUTE('1. Master BOM'!$D$2:$D$400," ","")&amp;","))*ROW('1. Master BOM'!$D$2:$D$400))))</f>
        <v/>
      </c>
      <c r="M2694" s="9" t="str">
        <f aca="false">IF($A2694="","",IF($K2694=0,"NOT IN BOM",IF($K2694&gt;1,"MULTIPLE BOM LINES","OK")))</f>
        <v/>
      </c>
      <c r="N2694" s="9" t="str">
        <f aca="false">IF($A2694="","",IF($L2694=0,"—",INDEX('1. Master BOM'!$A$1:$A$400,$L2694)))</f>
        <v/>
      </c>
      <c r="O2694" s="9" t="str">
        <f aca="false">IF($A2694="","",IF($L2694=0,"—",INDEX('1. Master BOM'!$B$1:$B$400,$L2694)))</f>
        <v/>
      </c>
      <c r="P2694" s="9" t="str">
        <f aca="false">IF($A2694="","",IF(OR($H2694="NOT IN SCHEMATIC",$O2694="—"),"",IF($G2694="","NO SCH PN",IF(UPPER(TRIM($G2694))=UPPER(TRIM($O2694)),"OK","MISMATCH"))))</f>
        <v/>
      </c>
      <c r="Q2694" s="9" t="str">
        <f aca="false">IF($A2694="","",IF($L2694=0,"—",INDEX('1. Master BOM'!$E$1:$E$400,$L2694)))</f>
        <v/>
      </c>
      <c r="R2694" s="9" t="str">
        <f aca="false">IF($A2694="","",IF($L2694=0,"—",IF(T(INDEX('1. Master BOM'!$F$1:$F$400,$L2694))="","(not set)",INDEX('1. Master BOM'!$F$1:$F$400,$L2694))))</f>
        <v/>
      </c>
      <c r="S2694" s="9" t="str">
        <f aca="false">IF($A2694="","",IF(OR($R2694="—",$R2694="(not set)",$D2694=""),"",IF(ISNUMBER(SEARCH(SUBSTITUTE(SUBSTITUTE(SUBSTITUTE($R2694,"-",""),"_","")," ",""),SUBSTITUTE(SUBSTITUTE(SUBSTITUTE($D2694,"-",""),"_","")," ",""))),"OK","CHECK")))</f>
        <v/>
      </c>
      <c r="T2694" s="9" t="str">
        <f aca="false">IF($A2694="","",IF(OR($H2694="NOT IN SCHEMATIC",$I2694="MISMATCH",$J2694="MISMATCH",$P2694="MISMATCH",$M2694&lt;&gt;"OK"),"REVIEW","OK"))</f>
        <v/>
      </c>
      <c r="U2694" s="14"/>
      <c r="V2694" s="14"/>
      <c r="W2694" s="17"/>
      <c r="X2694" s="14"/>
    </row>
    <row r="2695" customFormat="false" ht="15" hidden="false" customHeight="false" outlineLevel="0" collapsed="false">
      <c r="A2695" s="9" t="str">
        <f aca="false">IF('3. Layout Parts'!$A2695="","",TRIM('3. Layout Parts'!$A2695))</f>
        <v/>
      </c>
      <c r="B2695" s="9" t="str">
        <f aca="false">IF($A2695="","",'3. Layout Parts'!$D2695)</f>
        <v/>
      </c>
      <c r="C2695" s="9" t="str">
        <f aca="false">IF($A2695="","",'3. Layout Parts'!$B2695)</f>
        <v/>
      </c>
      <c r="D2695" s="9" t="str">
        <f aca="false">IF($A2695="","",'3. Layout Parts'!$C2695)</f>
        <v/>
      </c>
      <c r="E2695" s="9" t="str">
        <f aca="false">IF($A2695="","",IFERROR(INDEX('2. Schematic Parts'!$B$2:$B$3001,MATCH($A2695,'2. Schematic Parts'!$A$2:$A$3001,0)),"NOT FOUND"))</f>
        <v/>
      </c>
      <c r="F2695" s="9" t="str">
        <f aca="false">IF($A2695="","",IFERROR(INDEX('2. Schematic Parts'!$C$2:$C$3001,MATCH($A2695,'2. Schematic Parts'!$A$2:$A$3001,0))&amp;"","NOT FOUND"))</f>
        <v/>
      </c>
      <c r="G2695" s="9" t="str">
        <f aca="false">IF($A2695="","",IFERROR(INDEX('2. Schematic Parts'!$D$2:$D$3001,MATCH($A2695,'2. Schematic Parts'!$A$2:$A$3001,0))&amp;"","NOT FOUND"))</f>
        <v/>
      </c>
      <c r="H2695" s="9" t="str">
        <f aca="false">IF($A2695="","",IF(COUNTIF('2. Schematic Parts'!$A$2:$A$3001,$A2695)=0,"NOT IN SCHEMATIC","OK"))</f>
        <v/>
      </c>
      <c r="I2695" s="9" t="str">
        <f aca="false">IF($A2695="","",IF($H2695="NOT IN SCHEMATIC","",IF(UPPER(TRIM($C2695))=UPPER(TRIM($E2695)),"OK","MISMATCH")))</f>
        <v/>
      </c>
      <c r="J2695" s="9" t="str">
        <f aca="false">IF($A2695="","",IF($H2695="NOT IN SCHEMATIC","",IF($F2695="","NO SCH DECAL",IF($D2695="","",IF(UPPER(TRIM($D2695))=UPPER(TRIM($F2695)),"OK","MISMATCH")))))</f>
        <v/>
      </c>
      <c r="K2695" s="16" t="str">
        <f aca="false">IF($A2695="","",SUMPRODUCT(--ISNUMBER(SEARCH(","&amp;TRIM($A2695)&amp;",",","&amp;SUBSTITUTE('1. Master BOM'!$D$2:$D$400," ","")&amp;","))))</f>
        <v/>
      </c>
      <c r="L2695" s="16" t="str">
        <f aca="false">IF($A2695="","",IF($K2695&lt;&gt;1,0,SUMPRODUCT(ISNUMBER(SEARCH(","&amp;TRIM($A2695)&amp;",",","&amp;SUBSTITUTE('1. Master BOM'!$D$2:$D$400," ","")&amp;","))*ROW('1. Master BOM'!$D$2:$D$400))))</f>
        <v/>
      </c>
      <c r="M2695" s="9" t="str">
        <f aca="false">IF($A2695="","",IF($K2695=0,"NOT IN BOM",IF($K2695&gt;1,"MULTIPLE BOM LINES","OK")))</f>
        <v/>
      </c>
      <c r="N2695" s="9" t="str">
        <f aca="false">IF($A2695="","",IF($L2695=0,"—",INDEX('1. Master BOM'!$A$1:$A$400,$L2695)))</f>
        <v/>
      </c>
      <c r="O2695" s="9" t="str">
        <f aca="false">IF($A2695="","",IF($L2695=0,"—",INDEX('1. Master BOM'!$B$1:$B$400,$L2695)))</f>
        <v/>
      </c>
      <c r="P2695" s="9" t="str">
        <f aca="false">IF($A2695="","",IF(OR($H2695="NOT IN SCHEMATIC",$O2695="—"),"",IF($G2695="","NO SCH PN",IF(UPPER(TRIM($G2695))=UPPER(TRIM($O2695)),"OK","MISMATCH"))))</f>
        <v/>
      </c>
      <c r="Q2695" s="9" t="str">
        <f aca="false">IF($A2695="","",IF($L2695=0,"—",INDEX('1. Master BOM'!$E$1:$E$400,$L2695)))</f>
        <v/>
      </c>
      <c r="R2695" s="9" t="str">
        <f aca="false">IF($A2695="","",IF($L2695=0,"—",IF(T(INDEX('1. Master BOM'!$F$1:$F$400,$L2695))="","(not set)",INDEX('1. Master BOM'!$F$1:$F$400,$L2695))))</f>
        <v/>
      </c>
      <c r="S2695" s="9" t="str">
        <f aca="false">IF($A2695="","",IF(OR($R2695="—",$R2695="(not set)",$D2695=""),"",IF(ISNUMBER(SEARCH(SUBSTITUTE(SUBSTITUTE(SUBSTITUTE($R2695,"-",""),"_","")," ",""),SUBSTITUTE(SUBSTITUTE(SUBSTITUTE($D2695,"-",""),"_","")," ",""))),"OK","CHECK")))</f>
        <v/>
      </c>
      <c r="T2695" s="9" t="str">
        <f aca="false">IF($A2695="","",IF(OR($H2695="NOT IN SCHEMATIC",$I2695="MISMATCH",$J2695="MISMATCH",$P2695="MISMATCH",$M2695&lt;&gt;"OK"),"REVIEW","OK"))</f>
        <v/>
      </c>
      <c r="U2695" s="14"/>
      <c r="V2695" s="14"/>
      <c r="W2695" s="17"/>
      <c r="X2695" s="14"/>
    </row>
    <row r="2696" customFormat="false" ht="15" hidden="false" customHeight="false" outlineLevel="0" collapsed="false">
      <c r="A2696" s="9" t="str">
        <f aca="false">IF('3. Layout Parts'!$A2696="","",TRIM('3. Layout Parts'!$A2696))</f>
        <v/>
      </c>
      <c r="B2696" s="9" t="str">
        <f aca="false">IF($A2696="","",'3. Layout Parts'!$D2696)</f>
        <v/>
      </c>
      <c r="C2696" s="9" t="str">
        <f aca="false">IF($A2696="","",'3. Layout Parts'!$B2696)</f>
        <v/>
      </c>
      <c r="D2696" s="9" t="str">
        <f aca="false">IF($A2696="","",'3. Layout Parts'!$C2696)</f>
        <v/>
      </c>
      <c r="E2696" s="9" t="str">
        <f aca="false">IF($A2696="","",IFERROR(INDEX('2. Schematic Parts'!$B$2:$B$3001,MATCH($A2696,'2. Schematic Parts'!$A$2:$A$3001,0)),"NOT FOUND"))</f>
        <v/>
      </c>
      <c r="F2696" s="9" t="str">
        <f aca="false">IF($A2696="","",IFERROR(INDEX('2. Schematic Parts'!$C$2:$C$3001,MATCH($A2696,'2. Schematic Parts'!$A$2:$A$3001,0))&amp;"","NOT FOUND"))</f>
        <v/>
      </c>
      <c r="G2696" s="9" t="str">
        <f aca="false">IF($A2696="","",IFERROR(INDEX('2. Schematic Parts'!$D$2:$D$3001,MATCH($A2696,'2. Schematic Parts'!$A$2:$A$3001,0))&amp;"","NOT FOUND"))</f>
        <v/>
      </c>
      <c r="H2696" s="9" t="str">
        <f aca="false">IF($A2696="","",IF(COUNTIF('2. Schematic Parts'!$A$2:$A$3001,$A2696)=0,"NOT IN SCHEMATIC","OK"))</f>
        <v/>
      </c>
      <c r="I2696" s="9" t="str">
        <f aca="false">IF($A2696="","",IF($H2696="NOT IN SCHEMATIC","",IF(UPPER(TRIM($C2696))=UPPER(TRIM($E2696)),"OK","MISMATCH")))</f>
        <v/>
      </c>
      <c r="J2696" s="9" t="str">
        <f aca="false">IF($A2696="","",IF($H2696="NOT IN SCHEMATIC","",IF($F2696="","NO SCH DECAL",IF($D2696="","",IF(UPPER(TRIM($D2696))=UPPER(TRIM($F2696)),"OK","MISMATCH")))))</f>
        <v/>
      </c>
      <c r="K2696" s="16" t="str">
        <f aca="false">IF($A2696="","",SUMPRODUCT(--ISNUMBER(SEARCH(","&amp;TRIM($A2696)&amp;",",","&amp;SUBSTITUTE('1. Master BOM'!$D$2:$D$400," ","")&amp;","))))</f>
        <v/>
      </c>
      <c r="L2696" s="16" t="str">
        <f aca="false">IF($A2696="","",IF($K2696&lt;&gt;1,0,SUMPRODUCT(ISNUMBER(SEARCH(","&amp;TRIM($A2696)&amp;",",","&amp;SUBSTITUTE('1. Master BOM'!$D$2:$D$400," ","")&amp;","))*ROW('1. Master BOM'!$D$2:$D$400))))</f>
        <v/>
      </c>
      <c r="M2696" s="9" t="str">
        <f aca="false">IF($A2696="","",IF($K2696=0,"NOT IN BOM",IF($K2696&gt;1,"MULTIPLE BOM LINES","OK")))</f>
        <v/>
      </c>
      <c r="N2696" s="9" t="str">
        <f aca="false">IF($A2696="","",IF($L2696=0,"—",INDEX('1. Master BOM'!$A$1:$A$400,$L2696)))</f>
        <v/>
      </c>
      <c r="O2696" s="9" t="str">
        <f aca="false">IF($A2696="","",IF($L2696=0,"—",INDEX('1. Master BOM'!$B$1:$B$400,$L2696)))</f>
        <v/>
      </c>
      <c r="P2696" s="9" t="str">
        <f aca="false">IF($A2696="","",IF(OR($H2696="NOT IN SCHEMATIC",$O2696="—"),"",IF($G2696="","NO SCH PN",IF(UPPER(TRIM($G2696))=UPPER(TRIM($O2696)),"OK","MISMATCH"))))</f>
        <v/>
      </c>
      <c r="Q2696" s="9" t="str">
        <f aca="false">IF($A2696="","",IF($L2696=0,"—",INDEX('1. Master BOM'!$E$1:$E$400,$L2696)))</f>
        <v/>
      </c>
      <c r="R2696" s="9" t="str">
        <f aca="false">IF($A2696="","",IF($L2696=0,"—",IF(T(INDEX('1. Master BOM'!$F$1:$F$400,$L2696))="","(not set)",INDEX('1. Master BOM'!$F$1:$F$400,$L2696))))</f>
        <v/>
      </c>
      <c r="S2696" s="9" t="str">
        <f aca="false">IF($A2696="","",IF(OR($R2696="—",$R2696="(not set)",$D2696=""),"",IF(ISNUMBER(SEARCH(SUBSTITUTE(SUBSTITUTE(SUBSTITUTE($R2696,"-",""),"_","")," ",""),SUBSTITUTE(SUBSTITUTE(SUBSTITUTE($D2696,"-",""),"_","")," ",""))),"OK","CHECK")))</f>
        <v/>
      </c>
      <c r="T2696" s="9" t="str">
        <f aca="false">IF($A2696="","",IF(OR($H2696="NOT IN SCHEMATIC",$I2696="MISMATCH",$J2696="MISMATCH",$P2696="MISMATCH",$M2696&lt;&gt;"OK"),"REVIEW","OK"))</f>
        <v/>
      </c>
      <c r="U2696" s="14"/>
      <c r="V2696" s="14"/>
      <c r="W2696" s="17"/>
      <c r="X2696" s="14"/>
    </row>
    <row r="2697" customFormat="false" ht="15" hidden="false" customHeight="false" outlineLevel="0" collapsed="false">
      <c r="A2697" s="9" t="str">
        <f aca="false">IF('3. Layout Parts'!$A2697="","",TRIM('3. Layout Parts'!$A2697))</f>
        <v/>
      </c>
      <c r="B2697" s="9" t="str">
        <f aca="false">IF($A2697="","",'3. Layout Parts'!$D2697)</f>
        <v/>
      </c>
      <c r="C2697" s="9" t="str">
        <f aca="false">IF($A2697="","",'3. Layout Parts'!$B2697)</f>
        <v/>
      </c>
      <c r="D2697" s="9" t="str">
        <f aca="false">IF($A2697="","",'3. Layout Parts'!$C2697)</f>
        <v/>
      </c>
      <c r="E2697" s="9" t="str">
        <f aca="false">IF($A2697="","",IFERROR(INDEX('2. Schematic Parts'!$B$2:$B$3001,MATCH($A2697,'2. Schematic Parts'!$A$2:$A$3001,0)),"NOT FOUND"))</f>
        <v/>
      </c>
      <c r="F2697" s="9" t="str">
        <f aca="false">IF($A2697="","",IFERROR(INDEX('2. Schematic Parts'!$C$2:$C$3001,MATCH($A2697,'2. Schematic Parts'!$A$2:$A$3001,0))&amp;"","NOT FOUND"))</f>
        <v/>
      </c>
      <c r="G2697" s="9" t="str">
        <f aca="false">IF($A2697="","",IFERROR(INDEX('2. Schematic Parts'!$D$2:$D$3001,MATCH($A2697,'2. Schematic Parts'!$A$2:$A$3001,0))&amp;"","NOT FOUND"))</f>
        <v/>
      </c>
      <c r="H2697" s="9" t="str">
        <f aca="false">IF($A2697="","",IF(COUNTIF('2. Schematic Parts'!$A$2:$A$3001,$A2697)=0,"NOT IN SCHEMATIC","OK"))</f>
        <v/>
      </c>
      <c r="I2697" s="9" t="str">
        <f aca="false">IF($A2697="","",IF($H2697="NOT IN SCHEMATIC","",IF(UPPER(TRIM($C2697))=UPPER(TRIM($E2697)),"OK","MISMATCH")))</f>
        <v/>
      </c>
      <c r="J2697" s="9" t="str">
        <f aca="false">IF($A2697="","",IF($H2697="NOT IN SCHEMATIC","",IF($F2697="","NO SCH DECAL",IF($D2697="","",IF(UPPER(TRIM($D2697))=UPPER(TRIM($F2697)),"OK","MISMATCH")))))</f>
        <v/>
      </c>
      <c r="K2697" s="16" t="str">
        <f aca="false">IF($A2697="","",SUMPRODUCT(--ISNUMBER(SEARCH(","&amp;TRIM($A2697)&amp;",",","&amp;SUBSTITUTE('1. Master BOM'!$D$2:$D$400," ","")&amp;","))))</f>
        <v/>
      </c>
      <c r="L2697" s="16" t="str">
        <f aca="false">IF($A2697="","",IF($K2697&lt;&gt;1,0,SUMPRODUCT(ISNUMBER(SEARCH(","&amp;TRIM($A2697)&amp;",",","&amp;SUBSTITUTE('1. Master BOM'!$D$2:$D$400," ","")&amp;","))*ROW('1. Master BOM'!$D$2:$D$400))))</f>
        <v/>
      </c>
      <c r="M2697" s="9" t="str">
        <f aca="false">IF($A2697="","",IF($K2697=0,"NOT IN BOM",IF($K2697&gt;1,"MULTIPLE BOM LINES","OK")))</f>
        <v/>
      </c>
      <c r="N2697" s="9" t="str">
        <f aca="false">IF($A2697="","",IF($L2697=0,"—",INDEX('1. Master BOM'!$A$1:$A$400,$L2697)))</f>
        <v/>
      </c>
      <c r="O2697" s="9" t="str">
        <f aca="false">IF($A2697="","",IF($L2697=0,"—",INDEX('1. Master BOM'!$B$1:$B$400,$L2697)))</f>
        <v/>
      </c>
      <c r="P2697" s="9" t="str">
        <f aca="false">IF($A2697="","",IF(OR($H2697="NOT IN SCHEMATIC",$O2697="—"),"",IF($G2697="","NO SCH PN",IF(UPPER(TRIM($G2697))=UPPER(TRIM($O2697)),"OK","MISMATCH"))))</f>
        <v/>
      </c>
      <c r="Q2697" s="9" t="str">
        <f aca="false">IF($A2697="","",IF($L2697=0,"—",INDEX('1. Master BOM'!$E$1:$E$400,$L2697)))</f>
        <v/>
      </c>
      <c r="R2697" s="9" t="str">
        <f aca="false">IF($A2697="","",IF($L2697=0,"—",IF(T(INDEX('1. Master BOM'!$F$1:$F$400,$L2697))="","(not set)",INDEX('1. Master BOM'!$F$1:$F$400,$L2697))))</f>
        <v/>
      </c>
      <c r="S2697" s="9" t="str">
        <f aca="false">IF($A2697="","",IF(OR($R2697="—",$R2697="(not set)",$D2697=""),"",IF(ISNUMBER(SEARCH(SUBSTITUTE(SUBSTITUTE(SUBSTITUTE($R2697,"-",""),"_","")," ",""),SUBSTITUTE(SUBSTITUTE(SUBSTITUTE($D2697,"-",""),"_","")," ",""))),"OK","CHECK")))</f>
        <v/>
      </c>
      <c r="T2697" s="9" t="str">
        <f aca="false">IF($A2697="","",IF(OR($H2697="NOT IN SCHEMATIC",$I2697="MISMATCH",$J2697="MISMATCH",$P2697="MISMATCH",$M2697&lt;&gt;"OK"),"REVIEW","OK"))</f>
        <v/>
      </c>
      <c r="U2697" s="14"/>
      <c r="V2697" s="14"/>
      <c r="W2697" s="17"/>
      <c r="X2697" s="14"/>
    </row>
    <row r="2698" customFormat="false" ht="15" hidden="false" customHeight="false" outlineLevel="0" collapsed="false">
      <c r="A2698" s="9" t="str">
        <f aca="false">IF('3. Layout Parts'!$A2698="","",TRIM('3. Layout Parts'!$A2698))</f>
        <v/>
      </c>
      <c r="B2698" s="9" t="str">
        <f aca="false">IF($A2698="","",'3. Layout Parts'!$D2698)</f>
        <v/>
      </c>
      <c r="C2698" s="9" t="str">
        <f aca="false">IF($A2698="","",'3. Layout Parts'!$B2698)</f>
        <v/>
      </c>
      <c r="D2698" s="9" t="str">
        <f aca="false">IF($A2698="","",'3. Layout Parts'!$C2698)</f>
        <v/>
      </c>
      <c r="E2698" s="9" t="str">
        <f aca="false">IF($A2698="","",IFERROR(INDEX('2. Schematic Parts'!$B$2:$B$3001,MATCH($A2698,'2. Schematic Parts'!$A$2:$A$3001,0)),"NOT FOUND"))</f>
        <v/>
      </c>
      <c r="F2698" s="9" t="str">
        <f aca="false">IF($A2698="","",IFERROR(INDEX('2. Schematic Parts'!$C$2:$C$3001,MATCH($A2698,'2. Schematic Parts'!$A$2:$A$3001,0))&amp;"","NOT FOUND"))</f>
        <v/>
      </c>
      <c r="G2698" s="9" t="str">
        <f aca="false">IF($A2698="","",IFERROR(INDEX('2. Schematic Parts'!$D$2:$D$3001,MATCH($A2698,'2. Schematic Parts'!$A$2:$A$3001,0))&amp;"","NOT FOUND"))</f>
        <v/>
      </c>
      <c r="H2698" s="9" t="str">
        <f aca="false">IF($A2698="","",IF(COUNTIF('2. Schematic Parts'!$A$2:$A$3001,$A2698)=0,"NOT IN SCHEMATIC","OK"))</f>
        <v/>
      </c>
      <c r="I2698" s="9" t="str">
        <f aca="false">IF($A2698="","",IF($H2698="NOT IN SCHEMATIC","",IF(UPPER(TRIM($C2698))=UPPER(TRIM($E2698)),"OK","MISMATCH")))</f>
        <v/>
      </c>
      <c r="J2698" s="9" t="str">
        <f aca="false">IF($A2698="","",IF($H2698="NOT IN SCHEMATIC","",IF($F2698="","NO SCH DECAL",IF($D2698="","",IF(UPPER(TRIM($D2698))=UPPER(TRIM($F2698)),"OK","MISMATCH")))))</f>
        <v/>
      </c>
      <c r="K2698" s="16" t="str">
        <f aca="false">IF($A2698="","",SUMPRODUCT(--ISNUMBER(SEARCH(","&amp;TRIM($A2698)&amp;",",","&amp;SUBSTITUTE('1. Master BOM'!$D$2:$D$400," ","")&amp;","))))</f>
        <v/>
      </c>
      <c r="L2698" s="16" t="str">
        <f aca="false">IF($A2698="","",IF($K2698&lt;&gt;1,0,SUMPRODUCT(ISNUMBER(SEARCH(","&amp;TRIM($A2698)&amp;",",","&amp;SUBSTITUTE('1. Master BOM'!$D$2:$D$400," ","")&amp;","))*ROW('1. Master BOM'!$D$2:$D$400))))</f>
        <v/>
      </c>
      <c r="M2698" s="9" t="str">
        <f aca="false">IF($A2698="","",IF($K2698=0,"NOT IN BOM",IF($K2698&gt;1,"MULTIPLE BOM LINES","OK")))</f>
        <v/>
      </c>
      <c r="N2698" s="9" t="str">
        <f aca="false">IF($A2698="","",IF($L2698=0,"—",INDEX('1. Master BOM'!$A$1:$A$400,$L2698)))</f>
        <v/>
      </c>
      <c r="O2698" s="9" t="str">
        <f aca="false">IF($A2698="","",IF($L2698=0,"—",INDEX('1. Master BOM'!$B$1:$B$400,$L2698)))</f>
        <v/>
      </c>
      <c r="P2698" s="9" t="str">
        <f aca="false">IF($A2698="","",IF(OR($H2698="NOT IN SCHEMATIC",$O2698="—"),"",IF($G2698="","NO SCH PN",IF(UPPER(TRIM($G2698))=UPPER(TRIM($O2698)),"OK","MISMATCH"))))</f>
        <v/>
      </c>
      <c r="Q2698" s="9" t="str">
        <f aca="false">IF($A2698="","",IF($L2698=0,"—",INDEX('1. Master BOM'!$E$1:$E$400,$L2698)))</f>
        <v/>
      </c>
      <c r="R2698" s="9" t="str">
        <f aca="false">IF($A2698="","",IF($L2698=0,"—",IF(T(INDEX('1. Master BOM'!$F$1:$F$400,$L2698))="","(not set)",INDEX('1. Master BOM'!$F$1:$F$400,$L2698))))</f>
        <v/>
      </c>
      <c r="S2698" s="9" t="str">
        <f aca="false">IF($A2698="","",IF(OR($R2698="—",$R2698="(not set)",$D2698=""),"",IF(ISNUMBER(SEARCH(SUBSTITUTE(SUBSTITUTE(SUBSTITUTE($R2698,"-",""),"_","")," ",""),SUBSTITUTE(SUBSTITUTE(SUBSTITUTE($D2698,"-",""),"_","")," ",""))),"OK","CHECK")))</f>
        <v/>
      </c>
      <c r="T2698" s="9" t="str">
        <f aca="false">IF($A2698="","",IF(OR($H2698="NOT IN SCHEMATIC",$I2698="MISMATCH",$J2698="MISMATCH",$P2698="MISMATCH",$M2698&lt;&gt;"OK"),"REVIEW","OK"))</f>
        <v/>
      </c>
      <c r="U2698" s="14"/>
      <c r="V2698" s="14"/>
      <c r="W2698" s="17"/>
      <c r="X2698" s="14"/>
    </row>
    <row r="2699" customFormat="false" ht="15" hidden="false" customHeight="false" outlineLevel="0" collapsed="false">
      <c r="A2699" s="9" t="str">
        <f aca="false">IF('3. Layout Parts'!$A2699="","",TRIM('3. Layout Parts'!$A2699))</f>
        <v/>
      </c>
      <c r="B2699" s="9" t="str">
        <f aca="false">IF($A2699="","",'3. Layout Parts'!$D2699)</f>
        <v/>
      </c>
      <c r="C2699" s="9" t="str">
        <f aca="false">IF($A2699="","",'3. Layout Parts'!$B2699)</f>
        <v/>
      </c>
      <c r="D2699" s="9" t="str">
        <f aca="false">IF($A2699="","",'3. Layout Parts'!$C2699)</f>
        <v/>
      </c>
      <c r="E2699" s="9" t="str">
        <f aca="false">IF($A2699="","",IFERROR(INDEX('2. Schematic Parts'!$B$2:$B$3001,MATCH($A2699,'2. Schematic Parts'!$A$2:$A$3001,0)),"NOT FOUND"))</f>
        <v/>
      </c>
      <c r="F2699" s="9" t="str">
        <f aca="false">IF($A2699="","",IFERROR(INDEX('2. Schematic Parts'!$C$2:$C$3001,MATCH($A2699,'2. Schematic Parts'!$A$2:$A$3001,0))&amp;"","NOT FOUND"))</f>
        <v/>
      </c>
      <c r="G2699" s="9" t="str">
        <f aca="false">IF($A2699="","",IFERROR(INDEX('2. Schematic Parts'!$D$2:$D$3001,MATCH($A2699,'2. Schematic Parts'!$A$2:$A$3001,0))&amp;"","NOT FOUND"))</f>
        <v/>
      </c>
      <c r="H2699" s="9" t="str">
        <f aca="false">IF($A2699="","",IF(COUNTIF('2. Schematic Parts'!$A$2:$A$3001,$A2699)=0,"NOT IN SCHEMATIC","OK"))</f>
        <v/>
      </c>
      <c r="I2699" s="9" t="str">
        <f aca="false">IF($A2699="","",IF($H2699="NOT IN SCHEMATIC","",IF(UPPER(TRIM($C2699))=UPPER(TRIM($E2699)),"OK","MISMATCH")))</f>
        <v/>
      </c>
      <c r="J2699" s="9" t="str">
        <f aca="false">IF($A2699="","",IF($H2699="NOT IN SCHEMATIC","",IF($F2699="","NO SCH DECAL",IF($D2699="","",IF(UPPER(TRIM($D2699))=UPPER(TRIM($F2699)),"OK","MISMATCH")))))</f>
        <v/>
      </c>
      <c r="K2699" s="16" t="str">
        <f aca="false">IF($A2699="","",SUMPRODUCT(--ISNUMBER(SEARCH(","&amp;TRIM($A2699)&amp;",",","&amp;SUBSTITUTE('1. Master BOM'!$D$2:$D$400," ","")&amp;","))))</f>
        <v/>
      </c>
      <c r="L2699" s="16" t="str">
        <f aca="false">IF($A2699="","",IF($K2699&lt;&gt;1,0,SUMPRODUCT(ISNUMBER(SEARCH(","&amp;TRIM($A2699)&amp;",",","&amp;SUBSTITUTE('1. Master BOM'!$D$2:$D$400," ","")&amp;","))*ROW('1. Master BOM'!$D$2:$D$400))))</f>
        <v/>
      </c>
      <c r="M2699" s="9" t="str">
        <f aca="false">IF($A2699="","",IF($K2699=0,"NOT IN BOM",IF($K2699&gt;1,"MULTIPLE BOM LINES","OK")))</f>
        <v/>
      </c>
      <c r="N2699" s="9" t="str">
        <f aca="false">IF($A2699="","",IF($L2699=0,"—",INDEX('1. Master BOM'!$A$1:$A$400,$L2699)))</f>
        <v/>
      </c>
      <c r="O2699" s="9" t="str">
        <f aca="false">IF($A2699="","",IF($L2699=0,"—",INDEX('1. Master BOM'!$B$1:$B$400,$L2699)))</f>
        <v/>
      </c>
      <c r="P2699" s="9" t="str">
        <f aca="false">IF($A2699="","",IF(OR($H2699="NOT IN SCHEMATIC",$O2699="—"),"",IF($G2699="","NO SCH PN",IF(UPPER(TRIM($G2699))=UPPER(TRIM($O2699)),"OK","MISMATCH"))))</f>
        <v/>
      </c>
      <c r="Q2699" s="9" t="str">
        <f aca="false">IF($A2699="","",IF($L2699=0,"—",INDEX('1. Master BOM'!$E$1:$E$400,$L2699)))</f>
        <v/>
      </c>
      <c r="R2699" s="9" t="str">
        <f aca="false">IF($A2699="","",IF($L2699=0,"—",IF(T(INDEX('1. Master BOM'!$F$1:$F$400,$L2699))="","(not set)",INDEX('1. Master BOM'!$F$1:$F$400,$L2699))))</f>
        <v/>
      </c>
      <c r="S2699" s="9" t="str">
        <f aca="false">IF($A2699="","",IF(OR($R2699="—",$R2699="(not set)",$D2699=""),"",IF(ISNUMBER(SEARCH(SUBSTITUTE(SUBSTITUTE(SUBSTITUTE($R2699,"-",""),"_","")," ",""),SUBSTITUTE(SUBSTITUTE(SUBSTITUTE($D2699,"-",""),"_","")," ",""))),"OK","CHECK")))</f>
        <v/>
      </c>
      <c r="T2699" s="9" t="str">
        <f aca="false">IF($A2699="","",IF(OR($H2699="NOT IN SCHEMATIC",$I2699="MISMATCH",$J2699="MISMATCH",$P2699="MISMATCH",$M2699&lt;&gt;"OK"),"REVIEW","OK"))</f>
        <v/>
      </c>
      <c r="U2699" s="14"/>
      <c r="V2699" s="14"/>
      <c r="W2699" s="17"/>
      <c r="X2699" s="14"/>
    </row>
    <row r="2700" customFormat="false" ht="15" hidden="false" customHeight="false" outlineLevel="0" collapsed="false">
      <c r="A2700" s="9" t="str">
        <f aca="false">IF('3. Layout Parts'!$A2700="","",TRIM('3. Layout Parts'!$A2700))</f>
        <v/>
      </c>
      <c r="B2700" s="9" t="str">
        <f aca="false">IF($A2700="","",'3. Layout Parts'!$D2700)</f>
        <v/>
      </c>
      <c r="C2700" s="9" t="str">
        <f aca="false">IF($A2700="","",'3. Layout Parts'!$B2700)</f>
        <v/>
      </c>
      <c r="D2700" s="9" t="str">
        <f aca="false">IF($A2700="","",'3. Layout Parts'!$C2700)</f>
        <v/>
      </c>
      <c r="E2700" s="9" t="str">
        <f aca="false">IF($A2700="","",IFERROR(INDEX('2. Schematic Parts'!$B$2:$B$3001,MATCH($A2700,'2. Schematic Parts'!$A$2:$A$3001,0)),"NOT FOUND"))</f>
        <v/>
      </c>
      <c r="F2700" s="9" t="str">
        <f aca="false">IF($A2700="","",IFERROR(INDEX('2. Schematic Parts'!$C$2:$C$3001,MATCH($A2700,'2. Schematic Parts'!$A$2:$A$3001,0))&amp;"","NOT FOUND"))</f>
        <v/>
      </c>
      <c r="G2700" s="9" t="str">
        <f aca="false">IF($A2700="","",IFERROR(INDEX('2. Schematic Parts'!$D$2:$D$3001,MATCH($A2700,'2. Schematic Parts'!$A$2:$A$3001,0))&amp;"","NOT FOUND"))</f>
        <v/>
      </c>
      <c r="H2700" s="9" t="str">
        <f aca="false">IF($A2700="","",IF(COUNTIF('2. Schematic Parts'!$A$2:$A$3001,$A2700)=0,"NOT IN SCHEMATIC","OK"))</f>
        <v/>
      </c>
      <c r="I2700" s="9" t="str">
        <f aca="false">IF($A2700="","",IF($H2700="NOT IN SCHEMATIC","",IF(UPPER(TRIM($C2700))=UPPER(TRIM($E2700)),"OK","MISMATCH")))</f>
        <v/>
      </c>
      <c r="J2700" s="9" t="str">
        <f aca="false">IF($A2700="","",IF($H2700="NOT IN SCHEMATIC","",IF($F2700="","NO SCH DECAL",IF($D2700="","",IF(UPPER(TRIM($D2700))=UPPER(TRIM($F2700)),"OK","MISMATCH")))))</f>
        <v/>
      </c>
      <c r="K2700" s="16" t="str">
        <f aca="false">IF($A2700="","",SUMPRODUCT(--ISNUMBER(SEARCH(","&amp;TRIM($A2700)&amp;",",","&amp;SUBSTITUTE('1. Master BOM'!$D$2:$D$400," ","")&amp;","))))</f>
        <v/>
      </c>
      <c r="L2700" s="16" t="str">
        <f aca="false">IF($A2700="","",IF($K2700&lt;&gt;1,0,SUMPRODUCT(ISNUMBER(SEARCH(","&amp;TRIM($A2700)&amp;",",","&amp;SUBSTITUTE('1. Master BOM'!$D$2:$D$400," ","")&amp;","))*ROW('1. Master BOM'!$D$2:$D$400))))</f>
        <v/>
      </c>
      <c r="M2700" s="9" t="str">
        <f aca="false">IF($A2700="","",IF($K2700=0,"NOT IN BOM",IF($K2700&gt;1,"MULTIPLE BOM LINES","OK")))</f>
        <v/>
      </c>
      <c r="N2700" s="9" t="str">
        <f aca="false">IF($A2700="","",IF($L2700=0,"—",INDEX('1. Master BOM'!$A$1:$A$400,$L2700)))</f>
        <v/>
      </c>
      <c r="O2700" s="9" t="str">
        <f aca="false">IF($A2700="","",IF($L2700=0,"—",INDEX('1. Master BOM'!$B$1:$B$400,$L2700)))</f>
        <v/>
      </c>
      <c r="P2700" s="9" t="str">
        <f aca="false">IF($A2700="","",IF(OR($H2700="NOT IN SCHEMATIC",$O2700="—"),"",IF($G2700="","NO SCH PN",IF(UPPER(TRIM($G2700))=UPPER(TRIM($O2700)),"OK","MISMATCH"))))</f>
        <v/>
      </c>
      <c r="Q2700" s="9" t="str">
        <f aca="false">IF($A2700="","",IF($L2700=0,"—",INDEX('1. Master BOM'!$E$1:$E$400,$L2700)))</f>
        <v/>
      </c>
      <c r="R2700" s="9" t="str">
        <f aca="false">IF($A2700="","",IF($L2700=0,"—",IF(T(INDEX('1. Master BOM'!$F$1:$F$400,$L2700))="","(not set)",INDEX('1. Master BOM'!$F$1:$F$400,$L2700))))</f>
        <v/>
      </c>
      <c r="S2700" s="9" t="str">
        <f aca="false">IF($A2700="","",IF(OR($R2700="—",$R2700="(not set)",$D2700=""),"",IF(ISNUMBER(SEARCH(SUBSTITUTE(SUBSTITUTE(SUBSTITUTE($R2700,"-",""),"_","")," ",""),SUBSTITUTE(SUBSTITUTE(SUBSTITUTE($D2700,"-",""),"_","")," ",""))),"OK","CHECK")))</f>
        <v/>
      </c>
      <c r="T2700" s="9" t="str">
        <f aca="false">IF($A2700="","",IF(OR($H2700="NOT IN SCHEMATIC",$I2700="MISMATCH",$J2700="MISMATCH",$P2700="MISMATCH",$M2700&lt;&gt;"OK"),"REVIEW","OK"))</f>
        <v/>
      </c>
      <c r="U2700" s="14"/>
      <c r="V2700" s="14"/>
      <c r="W2700" s="17"/>
      <c r="X2700" s="14"/>
    </row>
    <row r="2701" customFormat="false" ht="15" hidden="false" customHeight="false" outlineLevel="0" collapsed="false">
      <c r="A2701" s="9" t="str">
        <f aca="false">IF('3. Layout Parts'!$A2701="","",TRIM('3. Layout Parts'!$A2701))</f>
        <v/>
      </c>
      <c r="B2701" s="9" t="str">
        <f aca="false">IF($A2701="","",'3. Layout Parts'!$D2701)</f>
        <v/>
      </c>
      <c r="C2701" s="9" t="str">
        <f aca="false">IF($A2701="","",'3. Layout Parts'!$B2701)</f>
        <v/>
      </c>
      <c r="D2701" s="9" t="str">
        <f aca="false">IF($A2701="","",'3. Layout Parts'!$C2701)</f>
        <v/>
      </c>
      <c r="E2701" s="9" t="str">
        <f aca="false">IF($A2701="","",IFERROR(INDEX('2. Schematic Parts'!$B$2:$B$3001,MATCH($A2701,'2. Schematic Parts'!$A$2:$A$3001,0)),"NOT FOUND"))</f>
        <v/>
      </c>
      <c r="F2701" s="9" t="str">
        <f aca="false">IF($A2701="","",IFERROR(INDEX('2. Schematic Parts'!$C$2:$C$3001,MATCH($A2701,'2. Schematic Parts'!$A$2:$A$3001,0))&amp;"","NOT FOUND"))</f>
        <v/>
      </c>
      <c r="G2701" s="9" t="str">
        <f aca="false">IF($A2701="","",IFERROR(INDEX('2. Schematic Parts'!$D$2:$D$3001,MATCH($A2701,'2. Schematic Parts'!$A$2:$A$3001,0))&amp;"","NOT FOUND"))</f>
        <v/>
      </c>
      <c r="H2701" s="9" t="str">
        <f aca="false">IF($A2701="","",IF(COUNTIF('2. Schematic Parts'!$A$2:$A$3001,$A2701)=0,"NOT IN SCHEMATIC","OK"))</f>
        <v/>
      </c>
      <c r="I2701" s="9" t="str">
        <f aca="false">IF($A2701="","",IF($H2701="NOT IN SCHEMATIC","",IF(UPPER(TRIM($C2701))=UPPER(TRIM($E2701)),"OK","MISMATCH")))</f>
        <v/>
      </c>
      <c r="J2701" s="9" t="str">
        <f aca="false">IF($A2701="","",IF($H2701="NOT IN SCHEMATIC","",IF($F2701="","NO SCH DECAL",IF($D2701="","",IF(UPPER(TRIM($D2701))=UPPER(TRIM($F2701)),"OK","MISMATCH")))))</f>
        <v/>
      </c>
      <c r="K2701" s="16" t="str">
        <f aca="false">IF($A2701="","",SUMPRODUCT(--ISNUMBER(SEARCH(","&amp;TRIM($A2701)&amp;",",","&amp;SUBSTITUTE('1. Master BOM'!$D$2:$D$400," ","")&amp;","))))</f>
        <v/>
      </c>
      <c r="L2701" s="16" t="str">
        <f aca="false">IF($A2701="","",IF($K2701&lt;&gt;1,0,SUMPRODUCT(ISNUMBER(SEARCH(","&amp;TRIM($A2701)&amp;",",","&amp;SUBSTITUTE('1. Master BOM'!$D$2:$D$400," ","")&amp;","))*ROW('1. Master BOM'!$D$2:$D$400))))</f>
        <v/>
      </c>
      <c r="M2701" s="9" t="str">
        <f aca="false">IF($A2701="","",IF($K2701=0,"NOT IN BOM",IF($K2701&gt;1,"MULTIPLE BOM LINES","OK")))</f>
        <v/>
      </c>
      <c r="N2701" s="9" t="str">
        <f aca="false">IF($A2701="","",IF($L2701=0,"—",INDEX('1. Master BOM'!$A$1:$A$400,$L2701)))</f>
        <v/>
      </c>
      <c r="O2701" s="9" t="str">
        <f aca="false">IF($A2701="","",IF($L2701=0,"—",INDEX('1. Master BOM'!$B$1:$B$400,$L2701)))</f>
        <v/>
      </c>
      <c r="P2701" s="9" t="str">
        <f aca="false">IF($A2701="","",IF(OR($H2701="NOT IN SCHEMATIC",$O2701="—"),"",IF($G2701="","NO SCH PN",IF(UPPER(TRIM($G2701))=UPPER(TRIM($O2701)),"OK","MISMATCH"))))</f>
        <v/>
      </c>
      <c r="Q2701" s="9" t="str">
        <f aca="false">IF($A2701="","",IF($L2701=0,"—",INDEX('1. Master BOM'!$E$1:$E$400,$L2701)))</f>
        <v/>
      </c>
      <c r="R2701" s="9" t="str">
        <f aca="false">IF($A2701="","",IF($L2701=0,"—",IF(T(INDEX('1. Master BOM'!$F$1:$F$400,$L2701))="","(not set)",INDEX('1. Master BOM'!$F$1:$F$400,$L2701))))</f>
        <v/>
      </c>
      <c r="S2701" s="9" t="str">
        <f aca="false">IF($A2701="","",IF(OR($R2701="—",$R2701="(not set)",$D2701=""),"",IF(ISNUMBER(SEARCH(SUBSTITUTE(SUBSTITUTE(SUBSTITUTE($R2701,"-",""),"_","")," ",""),SUBSTITUTE(SUBSTITUTE(SUBSTITUTE($D2701,"-",""),"_","")," ",""))),"OK","CHECK")))</f>
        <v/>
      </c>
      <c r="T2701" s="9" t="str">
        <f aca="false">IF($A2701="","",IF(OR($H2701="NOT IN SCHEMATIC",$I2701="MISMATCH",$J2701="MISMATCH",$P2701="MISMATCH",$M2701&lt;&gt;"OK"),"REVIEW","OK"))</f>
        <v/>
      </c>
      <c r="U2701" s="14"/>
      <c r="V2701" s="14"/>
      <c r="W2701" s="17"/>
      <c r="X2701" s="14"/>
    </row>
    <row r="2702" customFormat="false" ht="15" hidden="false" customHeight="false" outlineLevel="0" collapsed="false">
      <c r="A2702" s="9" t="str">
        <f aca="false">IF('3. Layout Parts'!$A2702="","",TRIM('3. Layout Parts'!$A2702))</f>
        <v/>
      </c>
      <c r="B2702" s="9" t="str">
        <f aca="false">IF($A2702="","",'3. Layout Parts'!$D2702)</f>
        <v/>
      </c>
      <c r="C2702" s="9" t="str">
        <f aca="false">IF($A2702="","",'3. Layout Parts'!$B2702)</f>
        <v/>
      </c>
      <c r="D2702" s="9" t="str">
        <f aca="false">IF($A2702="","",'3. Layout Parts'!$C2702)</f>
        <v/>
      </c>
      <c r="E2702" s="9" t="str">
        <f aca="false">IF($A2702="","",IFERROR(INDEX('2. Schematic Parts'!$B$2:$B$3001,MATCH($A2702,'2. Schematic Parts'!$A$2:$A$3001,0)),"NOT FOUND"))</f>
        <v/>
      </c>
      <c r="F2702" s="9" t="str">
        <f aca="false">IF($A2702="","",IFERROR(INDEX('2. Schematic Parts'!$C$2:$C$3001,MATCH($A2702,'2. Schematic Parts'!$A$2:$A$3001,0))&amp;"","NOT FOUND"))</f>
        <v/>
      </c>
      <c r="G2702" s="9" t="str">
        <f aca="false">IF($A2702="","",IFERROR(INDEX('2. Schematic Parts'!$D$2:$D$3001,MATCH($A2702,'2. Schematic Parts'!$A$2:$A$3001,0))&amp;"","NOT FOUND"))</f>
        <v/>
      </c>
      <c r="H2702" s="9" t="str">
        <f aca="false">IF($A2702="","",IF(COUNTIF('2. Schematic Parts'!$A$2:$A$3001,$A2702)=0,"NOT IN SCHEMATIC","OK"))</f>
        <v/>
      </c>
      <c r="I2702" s="9" t="str">
        <f aca="false">IF($A2702="","",IF($H2702="NOT IN SCHEMATIC","",IF(UPPER(TRIM($C2702))=UPPER(TRIM($E2702)),"OK","MISMATCH")))</f>
        <v/>
      </c>
      <c r="J2702" s="9" t="str">
        <f aca="false">IF($A2702="","",IF($H2702="NOT IN SCHEMATIC","",IF($F2702="","NO SCH DECAL",IF($D2702="","",IF(UPPER(TRIM($D2702))=UPPER(TRIM($F2702)),"OK","MISMATCH")))))</f>
        <v/>
      </c>
      <c r="K2702" s="16" t="str">
        <f aca="false">IF($A2702="","",SUMPRODUCT(--ISNUMBER(SEARCH(","&amp;TRIM($A2702)&amp;",",","&amp;SUBSTITUTE('1. Master BOM'!$D$2:$D$400," ","")&amp;","))))</f>
        <v/>
      </c>
      <c r="L2702" s="16" t="str">
        <f aca="false">IF($A2702="","",IF($K2702&lt;&gt;1,0,SUMPRODUCT(ISNUMBER(SEARCH(","&amp;TRIM($A2702)&amp;",",","&amp;SUBSTITUTE('1. Master BOM'!$D$2:$D$400," ","")&amp;","))*ROW('1. Master BOM'!$D$2:$D$400))))</f>
        <v/>
      </c>
      <c r="M2702" s="9" t="str">
        <f aca="false">IF($A2702="","",IF($K2702=0,"NOT IN BOM",IF($K2702&gt;1,"MULTIPLE BOM LINES","OK")))</f>
        <v/>
      </c>
      <c r="N2702" s="9" t="str">
        <f aca="false">IF($A2702="","",IF($L2702=0,"—",INDEX('1. Master BOM'!$A$1:$A$400,$L2702)))</f>
        <v/>
      </c>
      <c r="O2702" s="9" t="str">
        <f aca="false">IF($A2702="","",IF($L2702=0,"—",INDEX('1. Master BOM'!$B$1:$B$400,$L2702)))</f>
        <v/>
      </c>
      <c r="P2702" s="9" t="str">
        <f aca="false">IF($A2702="","",IF(OR($H2702="NOT IN SCHEMATIC",$O2702="—"),"",IF($G2702="","NO SCH PN",IF(UPPER(TRIM($G2702))=UPPER(TRIM($O2702)),"OK","MISMATCH"))))</f>
        <v/>
      </c>
      <c r="Q2702" s="9" t="str">
        <f aca="false">IF($A2702="","",IF($L2702=0,"—",INDEX('1. Master BOM'!$E$1:$E$400,$L2702)))</f>
        <v/>
      </c>
      <c r="R2702" s="9" t="str">
        <f aca="false">IF($A2702="","",IF($L2702=0,"—",IF(T(INDEX('1. Master BOM'!$F$1:$F$400,$L2702))="","(not set)",INDEX('1. Master BOM'!$F$1:$F$400,$L2702))))</f>
        <v/>
      </c>
      <c r="S2702" s="9" t="str">
        <f aca="false">IF($A2702="","",IF(OR($R2702="—",$R2702="(not set)",$D2702=""),"",IF(ISNUMBER(SEARCH(SUBSTITUTE(SUBSTITUTE(SUBSTITUTE($R2702,"-",""),"_","")," ",""),SUBSTITUTE(SUBSTITUTE(SUBSTITUTE($D2702,"-",""),"_","")," ",""))),"OK","CHECK")))</f>
        <v/>
      </c>
      <c r="T2702" s="9" t="str">
        <f aca="false">IF($A2702="","",IF(OR($H2702="NOT IN SCHEMATIC",$I2702="MISMATCH",$J2702="MISMATCH",$P2702="MISMATCH",$M2702&lt;&gt;"OK"),"REVIEW","OK"))</f>
        <v/>
      </c>
      <c r="U2702" s="14"/>
      <c r="V2702" s="14"/>
      <c r="W2702" s="17"/>
      <c r="X2702" s="14"/>
    </row>
    <row r="2703" customFormat="false" ht="15" hidden="false" customHeight="false" outlineLevel="0" collapsed="false">
      <c r="A2703" s="9" t="str">
        <f aca="false">IF('3. Layout Parts'!$A2703="","",TRIM('3. Layout Parts'!$A2703))</f>
        <v/>
      </c>
      <c r="B2703" s="9" t="str">
        <f aca="false">IF($A2703="","",'3. Layout Parts'!$D2703)</f>
        <v/>
      </c>
      <c r="C2703" s="9" t="str">
        <f aca="false">IF($A2703="","",'3. Layout Parts'!$B2703)</f>
        <v/>
      </c>
      <c r="D2703" s="9" t="str">
        <f aca="false">IF($A2703="","",'3. Layout Parts'!$C2703)</f>
        <v/>
      </c>
      <c r="E2703" s="9" t="str">
        <f aca="false">IF($A2703="","",IFERROR(INDEX('2. Schematic Parts'!$B$2:$B$3001,MATCH($A2703,'2. Schematic Parts'!$A$2:$A$3001,0)),"NOT FOUND"))</f>
        <v/>
      </c>
      <c r="F2703" s="9" t="str">
        <f aca="false">IF($A2703="","",IFERROR(INDEX('2. Schematic Parts'!$C$2:$C$3001,MATCH($A2703,'2. Schematic Parts'!$A$2:$A$3001,0))&amp;"","NOT FOUND"))</f>
        <v/>
      </c>
      <c r="G2703" s="9" t="str">
        <f aca="false">IF($A2703="","",IFERROR(INDEX('2. Schematic Parts'!$D$2:$D$3001,MATCH($A2703,'2. Schematic Parts'!$A$2:$A$3001,0))&amp;"","NOT FOUND"))</f>
        <v/>
      </c>
      <c r="H2703" s="9" t="str">
        <f aca="false">IF($A2703="","",IF(COUNTIF('2. Schematic Parts'!$A$2:$A$3001,$A2703)=0,"NOT IN SCHEMATIC","OK"))</f>
        <v/>
      </c>
      <c r="I2703" s="9" t="str">
        <f aca="false">IF($A2703="","",IF($H2703="NOT IN SCHEMATIC","",IF(UPPER(TRIM($C2703))=UPPER(TRIM($E2703)),"OK","MISMATCH")))</f>
        <v/>
      </c>
      <c r="J2703" s="9" t="str">
        <f aca="false">IF($A2703="","",IF($H2703="NOT IN SCHEMATIC","",IF($F2703="","NO SCH DECAL",IF($D2703="","",IF(UPPER(TRIM($D2703))=UPPER(TRIM($F2703)),"OK","MISMATCH")))))</f>
        <v/>
      </c>
      <c r="K2703" s="16" t="str">
        <f aca="false">IF($A2703="","",SUMPRODUCT(--ISNUMBER(SEARCH(","&amp;TRIM($A2703)&amp;",",","&amp;SUBSTITUTE('1. Master BOM'!$D$2:$D$400," ","")&amp;","))))</f>
        <v/>
      </c>
      <c r="L2703" s="16" t="str">
        <f aca="false">IF($A2703="","",IF($K2703&lt;&gt;1,0,SUMPRODUCT(ISNUMBER(SEARCH(","&amp;TRIM($A2703)&amp;",",","&amp;SUBSTITUTE('1. Master BOM'!$D$2:$D$400," ","")&amp;","))*ROW('1. Master BOM'!$D$2:$D$400))))</f>
        <v/>
      </c>
      <c r="M2703" s="9" t="str">
        <f aca="false">IF($A2703="","",IF($K2703=0,"NOT IN BOM",IF($K2703&gt;1,"MULTIPLE BOM LINES","OK")))</f>
        <v/>
      </c>
      <c r="N2703" s="9" t="str">
        <f aca="false">IF($A2703="","",IF($L2703=0,"—",INDEX('1. Master BOM'!$A$1:$A$400,$L2703)))</f>
        <v/>
      </c>
      <c r="O2703" s="9" t="str">
        <f aca="false">IF($A2703="","",IF($L2703=0,"—",INDEX('1. Master BOM'!$B$1:$B$400,$L2703)))</f>
        <v/>
      </c>
      <c r="P2703" s="9" t="str">
        <f aca="false">IF($A2703="","",IF(OR($H2703="NOT IN SCHEMATIC",$O2703="—"),"",IF($G2703="","NO SCH PN",IF(UPPER(TRIM($G2703))=UPPER(TRIM($O2703)),"OK","MISMATCH"))))</f>
        <v/>
      </c>
      <c r="Q2703" s="9" t="str">
        <f aca="false">IF($A2703="","",IF($L2703=0,"—",INDEX('1. Master BOM'!$E$1:$E$400,$L2703)))</f>
        <v/>
      </c>
      <c r="R2703" s="9" t="str">
        <f aca="false">IF($A2703="","",IF($L2703=0,"—",IF(T(INDEX('1. Master BOM'!$F$1:$F$400,$L2703))="","(not set)",INDEX('1. Master BOM'!$F$1:$F$400,$L2703))))</f>
        <v/>
      </c>
      <c r="S2703" s="9" t="str">
        <f aca="false">IF($A2703="","",IF(OR($R2703="—",$R2703="(not set)",$D2703=""),"",IF(ISNUMBER(SEARCH(SUBSTITUTE(SUBSTITUTE(SUBSTITUTE($R2703,"-",""),"_","")," ",""),SUBSTITUTE(SUBSTITUTE(SUBSTITUTE($D2703,"-",""),"_","")," ",""))),"OK","CHECK")))</f>
        <v/>
      </c>
      <c r="T2703" s="9" t="str">
        <f aca="false">IF($A2703="","",IF(OR($H2703="NOT IN SCHEMATIC",$I2703="MISMATCH",$J2703="MISMATCH",$P2703="MISMATCH",$M2703&lt;&gt;"OK"),"REVIEW","OK"))</f>
        <v/>
      </c>
      <c r="U2703" s="14"/>
      <c r="V2703" s="14"/>
      <c r="W2703" s="17"/>
      <c r="X2703" s="14"/>
    </row>
    <row r="2704" customFormat="false" ht="15" hidden="false" customHeight="false" outlineLevel="0" collapsed="false">
      <c r="A2704" s="9" t="str">
        <f aca="false">IF('3. Layout Parts'!$A2704="","",TRIM('3. Layout Parts'!$A2704))</f>
        <v/>
      </c>
      <c r="B2704" s="9" t="str">
        <f aca="false">IF($A2704="","",'3. Layout Parts'!$D2704)</f>
        <v/>
      </c>
      <c r="C2704" s="9" t="str">
        <f aca="false">IF($A2704="","",'3. Layout Parts'!$B2704)</f>
        <v/>
      </c>
      <c r="D2704" s="9" t="str">
        <f aca="false">IF($A2704="","",'3. Layout Parts'!$C2704)</f>
        <v/>
      </c>
      <c r="E2704" s="9" t="str">
        <f aca="false">IF($A2704="","",IFERROR(INDEX('2. Schematic Parts'!$B$2:$B$3001,MATCH($A2704,'2. Schematic Parts'!$A$2:$A$3001,0)),"NOT FOUND"))</f>
        <v/>
      </c>
      <c r="F2704" s="9" t="str">
        <f aca="false">IF($A2704="","",IFERROR(INDEX('2. Schematic Parts'!$C$2:$C$3001,MATCH($A2704,'2. Schematic Parts'!$A$2:$A$3001,0))&amp;"","NOT FOUND"))</f>
        <v/>
      </c>
      <c r="G2704" s="9" t="str">
        <f aca="false">IF($A2704="","",IFERROR(INDEX('2. Schematic Parts'!$D$2:$D$3001,MATCH($A2704,'2. Schematic Parts'!$A$2:$A$3001,0))&amp;"","NOT FOUND"))</f>
        <v/>
      </c>
      <c r="H2704" s="9" t="str">
        <f aca="false">IF($A2704="","",IF(COUNTIF('2. Schematic Parts'!$A$2:$A$3001,$A2704)=0,"NOT IN SCHEMATIC","OK"))</f>
        <v/>
      </c>
      <c r="I2704" s="9" t="str">
        <f aca="false">IF($A2704="","",IF($H2704="NOT IN SCHEMATIC","",IF(UPPER(TRIM($C2704))=UPPER(TRIM($E2704)),"OK","MISMATCH")))</f>
        <v/>
      </c>
      <c r="J2704" s="9" t="str">
        <f aca="false">IF($A2704="","",IF($H2704="NOT IN SCHEMATIC","",IF($F2704="","NO SCH DECAL",IF($D2704="","",IF(UPPER(TRIM($D2704))=UPPER(TRIM($F2704)),"OK","MISMATCH")))))</f>
        <v/>
      </c>
      <c r="K2704" s="16" t="str">
        <f aca="false">IF($A2704="","",SUMPRODUCT(--ISNUMBER(SEARCH(","&amp;TRIM($A2704)&amp;",",","&amp;SUBSTITUTE('1. Master BOM'!$D$2:$D$400," ","")&amp;","))))</f>
        <v/>
      </c>
      <c r="L2704" s="16" t="str">
        <f aca="false">IF($A2704="","",IF($K2704&lt;&gt;1,0,SUMPRODUCT(ISNUMBER(SEARCH(","&amp;TRIM($A2704)&amp;",",","&amp;SUBSTITUTE('1. Master BOM'!$D$2:$D$400," ","")&amp;","))*ROW('1. Master BOM'!$D$2:$D$400))))</f>
        <v/>
      </c>
      <c r="M2704" s="9" t="str">
        <f aca="false">IF($A2704="","",IF($K2704=0,"NOT IN BOM",IF($K2704&gt;1,"MULTIPLE BOM LINES","OK")))</f>
        <v/>
      </c>
      <c r="N2704" s="9" t="str">
        <f aca="false">IF($A2704="","",IF($L2704=0,"—",INDEX('1. Master BOM'!$A$1:$A$400,$L2704)))</f>
        <v/>
      </c>
      <c r="O2704" s="9" t="str">
        <f aca="false">IF($A2704="","",IF($L2704=0,"—",INDEX('1. Master BOM'!$B$1:$B$400,$L2704)))</f>
        <v/>
      </c>
      <c r="P2704" s="9" t="str">
        <f aca="false">IF($A2704="","",IF(OR($H2704="NOT IN SCHEMATIC",$O2704="—"),"",IF($G2704="","NO SCH PN",IF(UPPER(TRIM($G2704))=UPPER(TRIM($O2704)),"OK","MISMATCH"))))</f>
        <v/>
      </c>
      <c r="Q2704" s="9" t="str">
        <f aca="false">IF($A2704="","",IF($L2704=0,"—",INDEX('1. Master BOM'!$E$1:$E$400,$L2704)))</f>
        <v/>
      </c>
      <c r="R2704" s="9" t="str">
        <f aca="false">IF($A2704="","",IF($L2704=0,"—",IF(T(INDEX('1. Master BOM'!$F$1:$F$400,$L2704))="","(not set)",INDEX('1. Master BOM'!$F$1:$F$400,$L2704))))</f>
        <v/>
      </c>
      <c r="S2704" s="9" t="str">
        <f aca="false">IF($A2704="","",IF(OR($R2704="—",$R2704="(not set)",$D2704=""),"",IF(ISNUMBER(SEARCH(SUBSTITUTE(SUBSTITUTE(SUBSTITUTE($R2704,"-",""),"_","")," ",""),SUBSTITUTE(SUBSTITUTE(SUBSTITUTE($D2704,"-",""),"_","")," ",""))),"OK","CHECK")))</f>
        <v/>
      </c>
      <c r="T2704" s="9" t="str">
        <f aca="false">IF($A2704="","",IF(OR($H2704="NOT IN SCHEMATIC",$I2704="MISMATCH",$J2704="MISMATCH",$P2704="MISMATCH",$M2704&lt;&gt;"OK"),"REVIEW","OK"))</f>
        <v/>
      </c>
      <c r="U2704" s="14"/>
      <c r="V2704" s="14"/>
      <c r="W2704" s="17"/>
      <c r="X2704" s="14"/>
    </row>
    <row r="2705" customFormat="false" ht="15" hidden="false" customHeight="false" outlineLevel="0" collapsed="false">
      <c r="A2705" s="9" t="str">
        <f aca="false">IF('3. Layout Parts'!$A2705="","",TRIM('3. Layout Parts'!$A2705))</f>
        <v/>
      </c>
      <c r="B2705" s="9" t="str">
        <f aca="false">IF($A2705="","",'3. Layout Parts'!$D2705)</f>
        <v/>
      </c>
      <c r="C2705" s="9" t="str">
        <f aca="false">IF($A2705="","",'3. Layout Parts'!$B2705)</f>
        <v/>
      </c>
      <c r="D2705" s="9" t="str">
        <f aca="false">IF($A2705="","",'3. Layout Parts'!$C2705)</f>
        <v/>
      </c>
      <c r="E2705" s="9" t="str">
        <f aca="false">IF($A2705="","",IFERROR(INDEX('2. Schematic Parts'!$B$2:$B$3001,MATCH($A2705,'2. Schematic Parts'!$A$2:$A$3001,0)),"NOT FOUND"))</f>
        <v/>
      </c>
      <c r="F2705" s="9" t="str">
        <f aca="false">IF($A2705="","",IFERROR(INDEX('2. Schematic Parts'!$C$2:$C$3001,MATCH($A2705,'2. Schematic Parts'!$A$2:$A$3001,0))&amp;"","NOT FOUND"))</f>
        <v/>
      </c>
      <c r="G2705" s="9" t="str">
        <f aca="false">IF($A2705="","",IFERROR(INDEX('2. Schematic Parts'!$D$2:$D$3001,MATCH($A2705,'2. Schematic Parts'!$A$2:$A$3001,0))&amp;"","NOT FOUND"))</f>
        <v/>
      </c>
      <c r="H2705" s="9" t="str">
        <f aca="false">IF($A2705="","",IF(COUNTIF('2. Schematic Parts'!$A$2:$A$3001,$A2705)=0,"NOT IN SCHEMATIC","OK"))</f>
        <v/>
      </c>
      <c r="I2705" s="9" t="str">
        <f aca="false">IF($A2705="","",IF($H2705="NOT IN SCHEMATIC","",IF(UPPER(TRIM($C2705))=UPPER(TRIM($E2705)),"OK","MISMATCH")))</f>
        <v/>
      </c>
      <c r="J2705" s="9" t="str">
        <f aca="false">IF($A2705="","",IF($H2705="NOT IN SCHEMATIC","",IF($F2705="","NO SCH DECAL",IF($D2705="","",IF(UPPER(TRIM($D2705))=UPPER(TRIM($F2705)),"OK","MISMATCH")))))</f>
        <v/>
      </c>
      <c r="K2705" s="16" t="str">
        <f aca="false">IF($A2705="","",SUMPRODUCT(--ISNUMBER(SEARCH(","&amp;TRIM($A2705)&amp;",",","&amp;SUBSTITUTE('1. Master BOM'!$D$2:$D$400," ","")&amp;","))))</f>
        <v/>
      </c>
      <c r="L2705" s="16" t="str">
        <f aca="false">IF($A2705="","",IF($K2705&lt;&gt;1,0,SUMPRODUCT(ISNUMBER(SEARCH(","&amp;TRIM($A2705)&amp;",",","&amp;SUBSTITUTE('1. Master BOM'!$D$2:$D$400," ","")&amp;","))*ROW('1. Master BOM'!$D$2:$D$400))))</f>
        <v/>
      </c>
      <c r="M2705" s="9" t="str">
        <f aca="false">IF($A2705="","",IF($K2705=0,"NOT IN BOM",IF($K2705&gt;1,"MULTIPLE BOM LINES","OK")))</f>
        <v/>
      </c>
      <c r="N2705" s="9" t="str">
        <f aca="false">IF($A2705="","",IF($L2705=0,"—",INDEX('1. Master BOM'!$A$1:$A$400,$L2705)))</f>
        <v/>
      </c>
      <c r="O2705" s="9" t="str">
        <f aca="false">IF($A2705="","",IF($L2705=0,"—",INDEX('1. Master BOM'!$B$1:$B$400,$L2705)))</f>
        <v/>
      </c>
      <c r="P2705" s="9" t="str">
        <f aca="false">IF($A2705="","",IF(OR($H2705="NOT IN SCHEMATIC",$O2705="—"),"",IF($G2705="","NO SCH PN",IF(UPPER(TRIM($G2705))=UPPER(TRIM($O2705)),"OK","MISMATCH"))))</f>
        <v/>
      </c>
      <c r="Q2705" s="9" t="str">
        <f aca="false">IF($A2705="","",IF($L2705=0,"—",INDEX('1. Master BOM'!$E$1:$E$400,$L2705)))</f>
        <v/>
      </c>
      <c r="R2705" s="9" t="str">
        <f aca="false">IF($A2705="","",IF($L2705=0,"—",IF(T(INDEX('1. Master BOM'!$F$1:$F$400,$L2705))="","(not set)",INDEX('1. Master BOM'!$F$1:$F$400,$L2705))))</f>
        <v/>
      </c>
      <c r="S2705" s="9" t="str">
        <f aca="false">IF($A2705="","",IF(OR($R2705="—",$R2705="(not set)",$D2705=""),"",IF(ISNUMBER(SEARCH(SUBSTITUTE(SUBSTITUTE(SUBSTITUTE($R2705,"-",""),"_","")," ",""),SUBSTITUTE(SUBSTITUTE(SUBSTITUTE($D2705,"-",""),"_","")," ",""))),"OK","CHECK")))</f>
        <v/>
      </c>
      <c r="T2705" s="9" t="str">
        <f aca="false">IF($A2705="","",IF(OR($H2705="NOT IN SCHEMATIC",$I2705="MISMATCH",$J2705="MISMATCH",$P2705="MISMATCH",$M2705&lt;&gt;"OK"),"REVIEW","OK"))</f>
        <v/>
      </c>
      <c r="U2705" s="14"/>
      <c r="V2705" s="14"/>
      <c r="W2705" s="17"/>
      <c r="X2705" s="14"/>
    </row>
    <row r="2706" customFormat="false" ht="15" hidden="false" customHeight="false" outlineLevel="0" collapsed="false">
      <c r="A2706" s="9" t="str">
        <f aca="false">IF('3. Layout Parts'!$A2706="","",TRIM('3. Layout Parts'!$A2706))</f>
        <v/>
      </c>
      <c r="B2706" s="9" t="str">
        <f aca="false">IF($A2706="","",'3. Layout Parts'!$D2706)</f>
        <v/>
      </c>
      <c r="C2706" s="9" t="str">
        <f aca="false">IF($A2706="","",'3. Layout Parts'!$B2706)</f>
        <v/>
      </c>
      <c r="D2706" s="9" t="str">
        <f aca="false">IF($A2706="","",'3. Layout Parts'!$C2706)</f>
        <v/>
      </c>
      <c r="E2706" s="9" t="str">
        <f aca="false">IF($A2706="","",IFERROR(INDEX('2. Schematic Parts'!$B$2:$B$3001,MATCH($A2706,'2. Schematic Parts'!$A$2:$A$3001,0)),"NOT FOUND"))</f>
        <v/>
      </c>
      <c r="F2706" s="9" t="str">
        <f aca="false">IF($A2706="","",IFERROR(INDEX('2. Schematic Parts'!$C$2:$C$3001,MATCH($A2706,'2. Schematic Parts'!$A$2:$A$3001,0))&amp;"","NOT FOUND"))</f>
        <v/>
      </c>
      <c r="G2706" s="9" t="str">
        <f aca="false">IF($A2706="","",IFERROR(INDEX('2. Schematic Parts'!$D$2:$D$3001,MATCH($A2706,'2. Schematic Parts'!$A$2:$A$3001,0))&amp;"","NOT FOUND"))</f>
        <v/>
      </c>
      <c r="H2706" s="9" t="str">
        <f aca="false">IF($A2706="","",IF(COUNTIF('2. Schematic Parts'!$A$2:$A$3001,$A2706)=0,"NOT IN SCHEMATIC","OK"))</f>
        <v/>
      </c>
      <c r="I2706" s="9" t="str">
        <f aca="false">IF($A2706="","",IF($H2706="NOT IN SCHEMATIC","",IF(UPPER(TRIM($C2706))=UPPER(TRIM($E2706)),"OK","MISMATCH")))</f>
        <v/>
      </c>
      <c r="J2706" s="9" t="str">
        <f aca="false">IF($A2706="","",IF($H2706="NOT IN SCHEMATIC","",IF($F2706="","NO SCH DECAL",IF($D2706="","",IF(UPPER(TRIM($D2706))=UPPER(TRIM($F2706)),"OK","MISMATCH")))))</f>
        <v/>
      </c>
      <c r="K2706" s="16" t="str">
        <f aca="false">IF($A2706="","",SUMPRODUCT(--ISNUMBER(SEARCH(","&amp;TRIM($A2706)&amp;",",","&amp;SUBSTITUTE('1. Master BOM'!$D$2:$D$400," ","")&amp;","))))</f>
        <v/>
      </c>
      <c r="L2706" s="16" t="str">
        <f aca="false">IF($A2706="","",IF($K2706&lt;&gt;1,0,SUMPRODUCT(ISNUMBER(SEARCH(","&amp;TRIM($A2706)&amp;",",","&amp;SUBSTITUTE('1. Master BOM'!$D$2:$D$400," ","")&amp;","))*ROW('1. Master BOM'!$D$2:$D$400))))</f>
        <v/>
      </c>
      <c r="M2706" s="9" t="str">
        <f aca="false">IF($A2706="","",IF($K2706=0,"NOT IN BOM",IF($K2706&gt;1,"MULTIPLE BOM LINES","OK")))</f>
        <v/>
      </c>
      <c r="N2706" s="9" t="str">
        <f aca="false">IF($A2706="","",IF($L2706=0,"—",INDEX('1. Master BOM'!$A$1:$A$400,$L2706)))</f>
        <v/>
      </c>
      <c r="O2706" s="9" t="str">
        <f aca="false">IF($A2706="","",IF($L2706=0,"—",INDEX('1. Master BOM'!$B$1:$B$400,$L2706)))</f>
        <v/>
      </c>
      <c r="P2706" s="9" t="str">
        <f aca="false">IF($A2706="","",IF(OR($H2706="NOT IN SCHEMATIC",$O2706="—"),"",IF($G2706="","NO SCH PN",IF(UPPER(TRIM($G2706))=UPPER(TRIM($O2706)),"OK","MISMATCH"))))</f>
        <v/>
      </c>
      <c r="Q2706" s="9" t="str">
        <f aca="false">IF($A2706="","",IF($L2706=0,"—",INDEX('1. Master BOM'!$E$1:$E$400,$L2706)))</f>
        <v/>
      </c>
      <c r="R2706" s="9" t="str">
        <f aca="false">IF($A2706="","",IF($L2706=0,"—",IF(T(INDEX('1. Master BOM'!$F$1:$F$400,$L2706))="","(not set)",INDEX('1. Master BOM'!$F$1:$F$400,$L2706))))</f>
        <v/>
      </c>
      <c r="S2706" s="9" t="str">
        <f aca="false">IF($A2706="","",IF(OR($R2706="—",$R2706="(not set)",$D2706=""),"",IF(ISNUMBER(SEARCH(SUBSTITUTE(SUBSTITUTE(SUBSTITUTE($R2706,"-",""),"_","")," ",""),SUBSTITUTE(SUBSTITUTE(SUBSTITUTE($D2706,"-",""),"_","")," ",""))),"OK","CHECK")))</f>
        <v/>
      </c>
      <c r="T2706" s="9" t="str">
        <f aca="false">IF($A2706="","",IF(OR($H2706="NOT IN SCHEMATIC",$I2706="MISMATCH",$J2706="MISMATCH",$P2706="MISMATCH",$M2706&lt;&gt;"OK"),"REVIEW","OK"))</f>
        <v/>
      </c>
      <c r="U2706" s="14"/>
      <c r="V2706" s="14"/>
      <c r="W2706" s="17"/>
      <c r="X2706" s="14"/>
    </row>
    <row r="2707" customFormat="false" ht="15" hidden="false" customHeight="false" outlineLevel="0" collapsed="false">
      <c r="A2707" s="9" t="str">
        <f aca="false">IF('3. Layout Parts'!$A2707="","",TRIM('3. Layout Parts'!$A2707))</f>
        <v/>
      </c>
      <c r="B2707" s="9" t="str">
        <f aca="false">IF($A2707="","",'3. Layout Parts'!$D2707)</f>
        <v/>
      </c>
      <c r="C2707" s="9" t="str">
        <f aca="false">IF($A2707="","",'3. Layout Parts'!$B2707)</f>
        <v/>
      </c>
      <c r="D2707" s="9" t="str">
        <f aca="false">IF($A2707="","",'3. Layout Parts'!$C2707)</f>
        <v/>
      </c>
      <c r="E2707" s="9" t="str">
        <f aca="false">IF($A2707="","",IFERROR(INDEX('2. Schematic Parts'!$B$2:$B$3001,MATCH($A2707,'2. Schematic Parts'!$A$2:$A$3001,0)),"NOT FOUND"))</f>
        <v/>
      </c>
      <c r="F2707" s="9" t="str">
        <f aca="false">IF($A2707="","",IFERROR(INDEX('2. Schematic Parts'!$C$2:$C$3001,MATCH($A2707,'2. Schematic Parts'!$A$2:$A$3001,0))&amp;"","NOT FOUND"))</f>
        <v/>
      </c>
      <c r="G2707" s="9" t="str">
        <f aca="false">IF($A2707="","",IFERROR(INDEX('2. Schematic Parts'!$D$2:$D$3001,MATCH($A2707,'2. Schematic Parts'!$A$2:$A$3001,0))&amp;"","NOT FOUND"))</f>
        <v/>
      </c>
      <c r="H2707" s="9" t="str">
        <f aca="false">IF($A2707="","",IF(COUNTIF('2. Schematic Parts'!$A$2:$A$3001,$A2707)=0,"NOT IN SCHEMATIC","OK"))</f>
        <v/>
      </c>
      <c r="I2707" s="9" t="str">
        <f aca="false">IF($A2707="","",IF($H2707="NOT IN SCHEMATIC","",IF(UPPER(TRIM($C2707))=UPPER(TRIM($E2707)),"OK","MISMATCH")))</f>
        <v/>
      </c>
      <c r="J2707" s="9" t="str">
        <f aca="false">IF($A2707="","",IF($H2707="NOT IN SCHEMATIC","",IF($F2707="","NO SCH DECAL",IF($D2707="","",IF(UPPER(TRIM($D2707))=UPPER(TRIM($F2707)),"OK","MISMATCH")))))</f>
        <v/>
      </c>
      <c r="K2707" s="16" t="str">
        <f aca="false">IF($A2707="","",SUMPRODUCT(--ISNUMBER(SEARCH(","&amp;TRIM($A2707)&amp;",",","&amp;SUBSTITUTE('1. Master BOM'!$D$2:$D$400," ","")&amp;","))))</f>
        <v/>
      </c>
      <c r="L2707" s="16" t="str">
        <f aca="false">IF($A2707="","",IF($K2707&lt;&gt;1,0,SUMPRODUCT(ISNUMBER(SEARCH(","&amp;TRIM($A2707)&amp;",",","&amp;SUBSTITUTE('1. Master BOM'!$D$2:$D$400," ","")&amp;","))*ROW('1. Master BOM'!$D$2:$D$400))))</f>
        <v/>
      </c>
      <c r="M2707" s="9" t="str">
        <f aca="false">IF($A2707="","",IF($K2707=0,"NOT IN BOM",IF($K2707&gt;1,"MULTIPLE BOM LINES","OK")))</f>
        <v/>
      </c>
      <c r="N2707" s="9" t="str">
        <f aca="false">IF($A2707="","",IF($L2707=0,"—",INDEX('1. Master BOM'!$A$1:$A$400,$L2707)))</f>
        <v/>
      </c>
      <c r="O2707" s="9" t="str">
        <f aca="false">IF($A2707="","",IF($L2707=0,"—",INDEX('1. Master BOM'!$B$1:$B$400,$L2707)))</f>
        <v/>
      </c>
      <c r="P2707" s="9" t="str">
        <f aca="false">IF($A2707="","",IF(OR($H2707="NOT IN SCHEMATIC",$O2707="—"),"",IF($G2707="","NO SCH PN",IF(UPPER(TRIM($G2707))=UPPER(TRIM($O2707)),"OK","MISMATCH"))))</f>
        <v/>
      </c>
      <c r="Q2707" s="9" t="str">
        <f aca="false">IF($A2707="","",IF($L2707=0,"—",INDEX('1. Master BOM'!$E$1:$E$400,$L2707)))</f>
        <v/>
      </c>
      <c r="R2707" s="9" t="str">
        <f aca="false">IF($A2707="","",IF($L2707=0,"—",IF(T(INDEX('1. Master BOM'!$F$1:$F$400,$L2707))="","(not set)",INDEX('1. Master BOM'!$F$1:$F$400,$L2707))))</f>
        <v/>
      </c>
      <c r="S2707" s="9" t="str">
        <f aca="false">IF($A2707="","",IF(OR($R2707="—",$R2707="(not set)",$D2707=""),"",IF(ISNUMBER(SEARCH(SUBSTITUTE(SUBSTITUTE(SUBSTITUTE($R2707,"-",""),"_","")," ",""),SUBSTITUTE(SUBSTITUTE(SUBSTITUTE($D2707,"-",""),"_","")," ",""))),"OK","CHECK")))</f>
        <v/>
      </c>
      <c r="T2707" s="9" t="str">
        <f aca="false">IF($A2707="","",IF(OR($H2707="NOT IN SCHEMATIC",$I2707="MISMATCH",$J2707="MISMATCH",$P2707="MISMATCH",$M2707&lt;&gt;"OK"),"REVIEW","OK"))</f>
        <v/>
      </c>
      <c r="U2707" s="14"/>
      <c r="V2707" s="14"/>
      <c r="W2707" s="17"/>
      <c r="X2707" s="14"/>
    </row>
    <row r="2708" customFormat="false" ht="15" hidden="false" customHeight="false" outlineLevel="0" collapsed="false">
      <c r="A2708" s="9" t="str">
        <f aca="false">IF('3. Layout Parts'!$A2708="","",TRIM('3. Layout Parts'!$A2708))</f>
        <v/>
      </c>
      <c r="B2708" s="9" t="str">
        <f aca="false">IF($A2708="","",'3. Layout Parts'!$D2708)</f>
        <v/>
      </c>
      <c r="C2708" s="9" t="str">
        <f aca="false">IF($A2708="","",'3. Layout Parts'!$B2708)</f>
        <v/>
      </c>
      <c r="D2708" s="9" t="str">
        <f aca="false">IF($A2708="","",'3. Layout Parts'!$C2708)</f>
        <v/>
      </c>
      <c r="E2708" s="9" t="str">
        <f aca="false">IF($A2708="","",IFERROR(INDEX('2. Schematic Parts'!$B$2:$B$3001,MATCH($A2708,'2. Schematic Parts'!$A$2:$A$3001,0)),"NOT FOUND"))</f>
        <v/>
      </c>
      <c r="F2708" s="9" t="str">
        <f aca="false">IF($A2708="","",IFERROR(INDEX('2. Schematic Parts'!$C$2:$C$3001,MATCH($A2708,'2. Schematic Parts'!$A$2:$A$3001,0))&amp;"","NOT FOUND"))</f>
        <v/>
      </c>
      <c r="G2708" s="9" t="str">
        <f aca="false">IF($A2708="","",IFERROR(INDEX('2. Schematic Parts'!$D$2:$D$3001,MATCH($A2708,'2. Schematic Parts'!$A$2:$A$3001,0))&amp;"","NOT FOUND"))</f>
        <v/>
      </c>
      <c r="H2708" s="9" t="str">
        <f aca="false">IF($A2708="","",IF(COUNTIF('2. Schematic Parts'!$A$2:$A$3001,$A2708)=0,"NOT IN SCHEMATIC","OK"))</f>
        <v/>
      </c>
      <c r="I2708" s="9" t="str">
        <f aca="false">IF($A2708="","",IF($H2708="NOT IN SCHEMATIC","",IF(UPPER(TRIM($C2708))=UPPER(TRIM($E2708)),"OK","MISMATCH")))</f>
        <v/>
      </c>
      <c r="J2708" s="9" t="str">
        <f aca="false">IF($A2708="","",IF($H2708="NOT IN SCHEMATIC","",IF($F2708="","NO SCH DECAL",IF($D2708="","",IF(UPPER(TRIM($D2708))=UPPER(TRIM($F2708)),"OK","MISMATCH")))))</f>
        <v/>
      </c>
      <c r="K2708" s="16" t="str">
        <f aca="false">IF($A2708="","",SUMPRODUCT(--ISNUMBER(SEARCH(","&amp;TRIM($A2708)&amp;",",","&amp;SUBSTITUTE('1. Master BOM'!$D$2:$D$400," ","")&amp;","))))</f>
        <v/>
      </c>
      <c r="L2708" s="16" t="str">
        <f aca="false">IF($A2708="","",IF($K2708&lt;&gt;1,0,SUMPRODUCT(ISNUMBER(SEARCH(","&amp;TRIM($A2708)&amp;",",","&amp;SUBSTITUTE('1. Master BOM'!$D$2:$D$400," ","")&amp;","))*ROW('1. Master BOM'!$D$2:$D$400))))</f>
        <v/>
      </c>
      <c r="M2708" s="9" t="str">
        <f aca="false">IF($A2708="","",IF($K2708=0,"NOT IN BOM",IF($K2708&gt;1,"MULTIPLE BOM LINES","OK")))</f>
        <v/>
      </c>
      <c r="N2708" s="9" t="str">
        <f aca="false">IF($A2708="","",IF($L2708=0,"—",INDEX('1. Master BOM'!$A$1:$A$400,$L2708)))</f>
        <v/>
      </c>
      <c r="O2708" s="9" t="str">
        <f aca="false">IF($A2708="","",IF($L2708=0,"—",INDEX('1. Master BOM'!$B$1:$B$400,$L2708)))</f>
        <v/>
      </c>
      <c r="P2708" s="9" t="str">
        <f aca="false">IF($A2708="","",IF(OR($H2708="NOT IN SCHEMATIC",$O2708="—"),"",IF($G2708="","NO SCH PN",IF(UPPER(TRIM($G2708))=UPPER(TRIM($O2708)),"OK","MISMATCH"))))</f>
        <v/>
      </c>
      <c r="Q2708" s="9" t="str">
        <f aca="false">IF($A2708="","",IF($L2708=0,"—",INDEX('1. Master BOM'!$E$1:$E$400,$L2708)))</f>
        <v/>
      </c>
      <c r="R2708" s="9" t="str">
        <f aca="false">IF($A2708="","",IF($L2708=0,"—",IF(T(INDEX('1. Master BOM'!$F$1:$F$400,$L2708))="","(not set)",INDEX('1. Master BOM'!$F$1:$F$400,$L2708))))</f>
        <v/>
      </c>
      <c r="S2708" s="9" t="str">
        <f aca="false">IF($A2708="","",IF(OR($R2708="—",$R2708="(not set)",$D2708=""),"",IF(ISNUMBER(SEARCH(SUBSTITUTE(SUBSTITUTE(SUBSTITUTE($R2708,"-",""),"_","")," ",""),SUBSTITUTE(SUBSTITUTE(SUBSTITUTE($D2708,"-",""),"_","")," ",""))),"OK","CHECK")))</f>
        <v/>
      </c>
      <c r="T2708" s="9" t="str">
        <f aca="false">IF($A2708="","",IF(OR($H2708="NOT IN SCHEMATIC",$I2708="MISMATCH",$J2708="MISMATCH",$P2708="MISMATCH",$M2708&lt;&gt;"OK"),"REVIEW","OK"))</f>
        <v/>
      </c>
      <c r="U2708" s="14"/>
      <c r="V2708" s="14"/>
      <c r="W2708" s="17"/>
      <c r="X2708" s="14"/>
    </row>
    <row r="2709" customFormat="false" ht="15" hidden="false" customHeight="false" outlineLevel="0" collapsed="false">
      <c r="A2709" s="9" t="str">
        <f aca="false">IF('3. Layout Parts'!$A2709="","",TRIM('3. Layout Parts'!$A2709))</f>
        <v/>
      </c>
      <c r="B2709" s="9" t="str">
        <f aca="false">IF($A2709="","",'3. Layout Parts'!$D2709)</f>
        <v/>
      </c>
      <c r="C2709" s="9" t="str">
        <f aca="false">IF($A2709="","",'3. Layout Parts'!$B2709)</f>
        <v/>
      </c>
      <c r="D2709" s="9" t="str">
        <f aca="false">IF($A2709="","",'3. Layout Parts'!$C2709)</f>
        <v/>
      </c>
      <c r="E2709" s="9" t="str">
        <f aca="false">IF($A2709="","",IFERROR(INDEX('2. Schematic Parts'!$B$2:$B$3001,MATCH($A2709,'2. Schematic Parts'!$A$2:$A$3001,0)),"NOT FOUND"))</f>
        <v/>
      </c>
      <c r="F2709" s="9" t="str">
        <f aca="false">IF($A2709="","",IFERROR(INDEX('2. Schematic Parts'!$C$2:$C$3001,MATCH($A2709,'2. Schematic Parts'!$A$2:$A$3001,0))&amp;"","NOT FOUND"))</f>
        <v/>
      </c>
      <c r="G2709" s="9" t="str">
        <f aca="false">IF($A2709="","",IFERROR(INDEX('2. Schematic Parts'!$D$2:$D$3001,MATCH($A2709,'2. Schematic Parts'!$A$2:$A$3001,0))&amp;"","NOT FOUND"))</f>
        <v/>
      </c>
      <c r="H2709" s="9" t="str">
        <f aca="false">IF($A2709="","",IF(COUNTIF('2. Schematic Parts'!$A$2:$A$3001,$A2709)=0,"NOT IN SCHEMATIC","OK"))</f>
        <v/>
      </c>
      <c r="I2709" s="9" t="str">
        <f aca="false">IF($A2709="","",IF($H2709="NOT IN SCHEMATIC","",IF(UPPER(TRIM($C2709))=UPPER(TRIM($E2709)),"OK","MISMATCH")))</f>
        <v/>
      </c>
      <c r="J2709" s="9" t="str">
        <f aca="false">IF($A2709="","",IF($H2709="NOT IN SCHEMATIC","",IF($F2709="","NO SCH DECAL",IF($D2709="","",IF(UPPER(TRIM($D2709))=UPPER(TRIM($F2709)),"OK","MISMATCH")))))</f>
        <v/>
      </c>
      <c r="K2709" s="16" t="str">
        <f aca="false">IF($A2709="","",SUMPRODUCT(--ISNUMBER(SEARCH(","&amp;TRIM($A2709)&amp;",",","&amp;SUBSTITUTE('1. Master BOM'!$D$2:$D$400," ","")&amp;","))))</f>
        <v/>
      </c>
      <c r="L2709" s="16" t="str">
        <f aca="false">IF($A2709="","",IF($K2709&lt;&gt;1,0,SUMPRODUCT(ISNUMBER(SEARCH(","&amp;TRIM($A2709)&amp;",",","&amp;SUBSTITUTE('1. Master BOM'!$D$2:$D$400," ","")&amp;","))*ROW('1. Master BOM'!$D$2:$D$400))))</f>
        <v/>
      </c>
      <c r="M2709" s="9" t="str">
        <f aca="false">IF($A2709="","",IF($K2709=0,"NOT IN BOM",IF($K2709&gt;1,"MULTIPLE BOM LINES","OK")))</f>
        <v/>
      </c>
      <c r="N2709" s="9" t="str">
        <f aca="false">IF($A2709="","",IF($L2709=0,"—",INDEX('1. Master BOM'!$A$1:$A$400,$L2709)))</f>
        <v/>
      </c>
      <c r="O2709" s="9" t="str">
        <f aca="false">IF($A2709="","",IF($L2709=0,"—",INDEX('1. Master BOM'!$B$1:$B$400,$L2709)))</f>
        <v/>
      </c>
      <c r="P2709" s="9" t="str">
        <f aca="false">IF($A2709="","",IF(OR($H2709="NOT IN SCHEMATIC",$O2709="—"),"",IF($G2709="","NO SCH PN",IF(UPPER(TRIM($G2709))=UPPER(TRIM($O2709)),"OK","MISMATCH"))))</f>
        <v/>
      </c>
      <c r="Q2709" s="9" t="str">
        <f aca="false">IF($A2709="","",IF($L2709=0,"—",INDEX('1. Master BOM'!$E$1:$E$400,$L2709)))</f>
        <v/>
      </c>
      <c r="R2709" s="9" t="str">
        <f aca="false">IF($A2709="","",IF($L2709=0,"—",IF(T(INDEX('1. Master BOM'!$F$1:$F$400,$L2709))="","(not set)",INDEX('1. Master BOM'!$F$1:$F$400,$L2709))))</f>
        <v/>
      </c>
      <c r="S2709" s="9" t="str">
        <f aca="false">IF($A2709="","",IF(OR($R2709="—",$R2709="(not set)",$D2709=""),"",IF(ISNUMBER(SEARCH(SUBSTITUTE(SUBSTITUTE(SUBSTITUTE($R2709,"-",""),"_","")," ",""),SUBSTITUTE(SUBSTITUTE(SUBSTITUTE($D2709,"-",""),"_","")," ",""))),"OK","CHECK")))</f>
        <v/>
      </c>
      <c r="T2709" s="9" t="str">
        <f aca="false">IF($A2709="","",IF(OR($H2709="NOT IN SCHEMATIC",$I2709="MISMATCH",$J2709="MISMATCH",$P2709="MISMATCH",$M2709&lt;&gt;"OK"),"REVIEW","OK"))</f>
        <v/>
      </c>
      <c r="U2709" s="14"/>
      <c r="V2709" s="14"/>
      <c r="W2709" s="17"/>
      <c r="X2709" s="14"/>
    </row>
    <row r="2710" customFormat="false" ht="15" hidden="false" customHeight="false" outlineLevel="0" collapsed="false">
      <c r="A2710" s="9" t="str">
        <f aca="false">IF('3. Layout Parts'!$A2710="","",TRIM('3. Layout Parts'!$A2710))</f>
        <v/>
      </c>
      <c r="B2710" s="9" t="str">
        <f aca="false">IF($A2710="","",'3. Layout Parts'!$D2710)</f>
        <v/>
      </c>
      <c r="C2710" s="9" t="str">
        <f aca="false">IF($A2710="","",'3. Layout Parts'!$B2710)</f>
        <v/>
      </c>
      <c r="D2710" s="9" t="str">
        <f aca="false">IF($A2710="","",'3. Layout Parts'!$C2710)</f>
        <v/>
      </c>
      <c r="E2710" s="9" t="str">
        <f aca="false">IF($A2710="","",IFERROR(INDEX('2. Schematic Parts'!$B$2:$B$3001,MATCH($A2710,'2. Schematic Parts'!$A$2:$A$3001,0)),"NOT FOUND"))</f>
        <v/>
      </c>
      <c r="F2710" s="9" t="str">
        <f aca="false">IF($A2710="","",IFERROR(INDEX('2. Schematic Parts'!$C$2:$C$3001,MATCH($A2710,'2. Schematic Parts'!$A$2:$A$3001,0))&amp;"","NOT FOUND"))</f>
        <v/>
      </c>
      <c r="G2710" s="9" t="str">
        <f aca="false">IF($A2710="","",IFERROR(INDEX('2. Schematic Parts'!$D$2:$D$3001,MATCH($A2710,'2. Schematic Parts'!$A$2:$A$3001,0))&amp;"","NOT FOUND"))</f>
        <v/>
      </c>
      <c r="H2710" s="9" t="str">
        <f aca="false">IF($A2710="","",IF(COUNTIF('2. Schematic Parts'!$A$2:$A$3001,$A2710)=0,"NOT IN SCHEMATIC","OK"))</f>
        <v/>
      </c>
      <c r="I2710" s="9" t="str">
        <f aca="false">IF($A2710="","",IF($H2710="NOT IN SCHEMATIC","",IF(UPPER(TRIM($C2710))=UPPER(TRIM($E2710)),"OK","MISMATCH")))</f>
        <v/>
      </c>
      <c r="J2710" s="9" t="str">
        <f aca="false">IF($A2710="","",IF($H2710="NOT IN SCHEMATIC","",IF($F2710="","NO SCH DECAL",IF($D2710="","",IF(UPPER(TRIM($D2710))=UPPER(TRIM($F2710)),"OK","MISMATCH")))))</f>
        <v/>
      </c>
      <c r="K2710" s="16" t="str">
        <f aca="false">IF($A2710="","",SUMPRODUCT(--ISNUMBER(SEARCH(","&amp;TRIM($A2710)&amp;",",","&amp;SUBSTITUTE('1. Master BOM'!$D$2:$D$400," ","")&amp;","))))</f>
        <v/>
      </c>
      <c r="L2710" s="16" t="str">
        <f aca="false">IF($A2710="","",IF($K2710&lt;&gt;1,0,SUMPRODUCT(ISNUMBER(SEARCH(","&amp;TRIM($A2710)&amp;",",","&amp;SUBSTITUTE('1. Master BOM'!$D$2:$D$400," ","")&amp;","))*ROW('1. Master BOM'!$D$2:$D$400))))</f>
        <v/>
      </c>
      <c r="M2710" s="9" t="str">
        <f aca="false">IF($A2710="","",IF($K2710=0,"NOT IN BOM",IF($K2710&gt;1,"MULTIPLE BOM LINES","OK")))</f>
        <v/>
      </c>
      <c r="N2710" s="9" t="str">
        <f aca="false">IF($A2710="","",IF($L2710=0,"—",INDEX('1. Master BOM'!$A$1:$A$400,$L2710)))</f>
        <v/>
      </c>
      <c r="O2710" s="9" t="str">
        <f aca="false">IF($A2710="","",IF($L2710=0,"—",INDEX('1. Master BOM'!$B$1:$B$400,$L2710)))</f>
        <v/>
      </c>
      <c r="P2710" s="9" t="str">
        <f aca="false">IF($A2710="","",IF(OR($H2710="NOT IN SCHEMATIC",$O2710="—"),"",IF($G2710="","NO SCH PN",IF(UPPER(TRIM($G2710))=UPPER(TRIM($O2710)),"OK","MISMATCH"))))</f>
        <v/>
      </c>
      <c r="Q2710" s="9" t="str">
        <f aca="false">IF($A2710="","",IF($L2710=0,"—",INDEX('1. Master BOM'!$E$1:$E$400,$L2710)))</f>
        <v/>
      </c>
      <c r="R2710" s="9" t="str">
        <f aca="false">IF($A2710="","",IF($L2710=0,"—",IF(T(INDEX('1. Master BOM'!$F$1:$F$400,$L2710))="","(not set)",INDEX('1. Master BOM'!$F$1:$F$400,$L2710))))</f>
        <v/>
      </c>
      <c r="S2710" s="9" t="str">
        <f aca="false">IF($A2710="","",IF(OR($R2710="—",$R2710="(not set)",$D2710=""),"",IF(ISNUMBER(SEARCH(SUBSTITUTE(SUBSTITUTE(SUBSTITUTE($R2710,"-",""),"_","")," ",""),SUBSTITUTE(SUBSTITUTE(SUBSTITUTE($D2710,"-",""),"_","")," ",""))),"OK","CHECK")))</f>
        <v/>
      </c>
      <c r="T2710" s="9" t="str">
        <f aca="false">IF($A2710="","",IF(OR($H2710="NOT IN SCHEMATIC",$I2710="MISMATCH",$J2710="MISMATCH",$P2710="MISMATCH",$M2710&lt;&gt;"OK"),"REVIEW","OK"))</f>
        <v/>
      </c>
      <c r="U2710" s="14"/>
      <c r="V2710" s="14"/>
      <c r="W2710" s="17"/>
      <c r="X2710" s="14"/>
    </row>
    <row r="2711" customFormat="false" ht="15" hidden="false" customHeight="false" outlineLevel="0" collapsed="false">
      <c r="A2711" s="9" t="str">
        <f aca="false">IF('3. Layout Parts'!$A2711="","",TRIM('3. Layout Parts'!$A2711))</f>
        <v/>
      </c>
      <c r="B2711" s="9" t="str">
        <f aca="false">IF($A2711="","",'3. Layout Parts'!$D2711)</f>
        <v/>
      </c>
      <c r="C2711" s="9" t="str">
        <f aca="false">IF($A2711="","",'3. Layout Parts'!$B2711)</f>
        <v/>
      </c>
      <c r="D2711" s="9" t="str">
        <f aca="false">IF($A2711="","",'3. Layout Parts'!$C2711)</f>
        <v/>
      </c>
      <c r="E2711" s="9" t="str">
        <f aca="false">IF($A2711="","",IFERROR(INDEX('2. Schematic Parts'!$B$2:$B$3001,MATCH($A2711,'2. Schematic Parts'!$A$2:$A$3001,0)),"NOT FOUND"))</f>
        <v/>
      </c>
      <c r="F2711" s="9" t="str">
        <f aca="false">IF($A2711="","",IFERROR(INDEX('2. Schematic Parts'!$C$2:$C$3001,MATCH($A2711,'2. Schematic Parts'!$A$2:$A$3001,0))&amp;"","NOT FOUND"))</f>
        <v/>
      </c>
      <c r="G2711" s="9" t="str">
        <f aca="false">IF($A2711="","",IFERROR(INDEX('2. Schematic Parts'!$D$2:$D$3001,MATCH($A2711,'2. Schematic Parts'!$A$2:$A$3001,0))&amp;"","NOT FOUND"))</f>
        <v/>
      </c>
      <c r="H2711" s="9" t="str">
        <f aca="false">IF($A2711="","",IF(COUNTIF('2. Schematic Parts'!$A$2:$A$3001,$A2711)=0,"NOT IN SCHEMATIC","OK"))</f>
        <v/>
      </c>
      <c r="I2711" s="9" t="str">
        <f aca="false">IF($A2711="","",IF($H2711="NOT IN SCHEMATIC","",IF(UPPER(TRIM($C2711))=UPPER(TRIM($E2711)),"OK","MISMATCH")))</f>
        <v/>
      </c>
      <c r="J2711" s="9" t="str">
        <f aca="false">IF($A2711="","",IF($H2711="NOT IN SCHEMATIC","",IF($F2711="","NO SCH DECAL",IF($D2711="","",IF(UPPER(TRIM($D2711))=UPPER(TRIM($F2711)),"OK","MISMATCH")))))</f>
        <v/>
      </c>
      <c r="K2711" s="16" t="str">
        <f aca="false">IF($A2711="","",SUMPRODUCT(--ISNUMBER(SEARCH(","&amp;TRIM($A2711)&amp;",",","&amp;SUBSTITUTE('1. Master BOM'!$D$2:$D$400," ","")&amp;","))))</f>
        <v/>
      </c>
      <c r="L2711" s="16" t="str">
        <f aca="false">IF($A2711="","",IF($K2711&lt;&gt;1,0,SUMPRODUCT(ISNUMBER(SEARCH(","&amp;TRIM($A2711)&amp;",",","&amp;SUBSTITUTE('1. Master BOM'!$D$2:$D$400," ","")&amp;","))*ROW('1. Master BOM'!$D$2:$D$400))))</f>
        <v/>
      </c>
      <c r="M2711" s="9" t="str">
        <f aca="false">IF($A2711="","",IF($K2711=0,"NOT IN BOM",IF($K2711&gt;1,"MULTIPLE BOM LINES","OK")))</f>
        <v/>
      </c>
      <c r="N2711" s="9" t="str">
        <f aca="false">IF($A2711="","",IF($L2711=0,"—",INDEX('1. Master BOM'!$A$1:$A$400,$L2711)))</f>
        <v/>
      </c>
      <c r="O2711" s="9" t="str">
        <f aca="false">IF($A2711="","",IF($L2711=0,"—",INDEX('1. Master BOM'!$B$1:$B$400,$L2711)))</f>
        <v/>
      </c>
      <c r="P2711" s="9" t="str">
        <f aca="false">IF($A2711="","",IF(OR($H2711="NOT IN SCHEMATIC",$O2711="—"),"",IF($G2711="","NO SCH PN",IF(UPPER(TRIM($G2711))=UPPER(TRIM($O2711)),"OK","MISMATCH"))))</f>
        <v/>
      </c>
      <c r="Q2711" s="9" t="str">
        <f aca="false">IF($A2711="","",IF($L2711=0,"—",INDEX('1. Master BOM'!$E$1:$E$400,$L2711)))</f>
        <v/>
      </c>
      <c r="R2711" s="9" t="str">
        <f aca="false">IF($A2711="","",IF($L2711=0,"—",IF(T(INDEX('1. Master BOM'!$F$1:$F$400,$L2711))="","(not set)",INDEX('1. Master BOM'!$F$1:$F$400,$L2711))))</f>
        <v/>
      </c>
      <c r="S2711" s="9" t="str">
        <f aca="false">IF($A2711="","",IF(OR($R2711="—",$R2711="(not set)",$D2711=""),"",IF(ISNUMBER(SEARCH(SUBSTITUTE(SUBSTITUTE(SUBSTITUTE($R2711,"-",""),"_","")," ",""),SUBSTITUTE(SUBSTITUTE(SUBSTITUTE($D2711,"-",""),"_","")," ",""))),"OK","CHECK")))</f>
        <v/>
      </c>
      <c r="T2711" s="9" t="str">
        <f aca="false">IF($A2711="","",IF(OR($H2711="NOT IN SCHEMATIC",$I2711="MISMATCH",$J2711="MISMATCH",$P2711="MISMATCH",$M2711&lt;&gt;"OK"),"REVIEW","OK"))</f>
        <v/>
      </c>
      <c r="U2711" s="14"/>
      <c r="V2711" s="14"/>
      <c r="W2711" s="17"/>
      <c r="X2711" s="14"/>
    </row>
    <row r="2712" customFormat="false" ht="15" hidden="false" customHeight="false" outlineLevel="0" collapsed="false">
      <c r="A2712" s="9" t="str">
        <f aca="false">IF('3. Layout Parts'!$A2712="","",TRIM('3. Layout Parts'!$A2712))</f>
        <v/>
      </c>
      <c r="B2712" s="9" t="str">
        <f aca="false">IF($A2712="","",'3. Layout Parts'!$D2712)</f>
        <v/>
      </c>
      <c r="C2712" s="9" t="str">
        <f aca="false">IF($A2712="","",'3. Layout Parts'!$B2712)</f>
        <v/>
      </c>
      <c r="D2712" s="9" t="str">
        <f aca="false">IF($A2712="","",'3. Layout Parts'!$C2712)</f>
        <v/>
      </c>
      <c r="E2712" s="9" t="str">
        <f aca="false">IF($A2712="","",IFERROR(INDEX('2. Schematic Parts'!$B$2:$B$3001,MATCH($A2712,'2. Schematic Parts'!$A$2:$A$3001,0)),"NOT FOUND"))</f>
        <v/>
      </c>
      <c r="F2712" s="9" t="str">
        <f aca="false">IF($A2712="","",IFERROR(INDEX('2. Schematic Parts'!$C$2:$C$3001,MATCH($A2712,'2. Schematic Parts'!$A$2:$A$3001,0))&amp;"","NOT FOUND"))</f>
        <v/>
      </c>
      <c r="G2712" s="9" t="str">
        <f aca="false">IF($A2712="","",IFERROR(INDEX('2. Schematic Parts'!$D$2:$D$3001,MATCH($A2712,'2. Schematic Parts'!$A$2:$A$3001,0))&amp;"","NOT FOUND"))</f>
        <v/>
      </c>
      <c r="H2712" s="9" t="str">
        <f aca="false">IF($A2712="","",IF(COUNTIF('2. Schematic Parts'!$A$2:$A$3001,$A2712)=0,"NOT IN SCHEMATIC","OK"))</f>
        <v/>
      </c>
      <c r="I2712" s="9" t="str">
        <f aca="false">IF($A2712="","",IF($H2712="NOT IN SCHEMATIC","",IF(UPPER(TRIM($C2712))=UPPER(TRIM($E2712)),"OK","MISMATCH")))</f>
        <v/>
      </c>
      <c r="J2712" s="9" t="str">
        <f aca="false">IF($A2712="","",IF($H2712="NOT IN SCHEMATIC","",IF($F2712="","NO SCH DECAL",IF($D2712="","",IF(UPPER(TRIM($D2712))=UPPER(TRIM($F2712)),"OK","MISMATCH")))))</f>
        <v/>
      </c>
      <c r="K2712" s="16" t="str">
        <f aca="false">IF($A2712="","",SUMPRODUCT(--ISNUMBER(SEARCH(","&amp;TRIM($A2712)&amp;",",","&amp;SUBSTITUTE('1. Master BOM'!$D$2:$D$400," ","")&amp;","))))</f>
        <v/>
      </c>
      <c r="L2712" s="16" t="str">
        <f aca="false">IF($A2712="","",IF($K2712&lt;&gt;1,0,SUMPRODUCT(ISNUMBER(SEARCH(","&amp;TRIM($A2712)&amp;",",","&amp;SUBSTITUTE('1. Master BOM'!$D$2:$D$400," ","")&amp;","))*ROW('1. Master BOM'!$D$2:$D$400))))</f>
        <v/>
      </c>
      <c r="M2712" s="9" t="str">
        <f aca="false">IF($A2712="","",IF($K2712=0,"NOT IN BOM",IF($K2712&gt;1,"MULTIPLE BOM LINES","OK")))</f>
        <v/>
      </c>
      <c r="N2712" s="9" t="str">
        <f aca="false">IF($A2712="","",IF($L2712=0,"—",INDEX('1. Master BOM'!$A$1:$A$400,$L2712)))</f>
        <v/>
      </c>
      <c r="O2712" s="9" t="str">
        <f aca="false">IF($A2712="","",IF($L2712=0,"—",INDEX('1. Master BOM'!$B$1:$B$400,$L2712)))</f>
        <v/>
      </c>
      <c r="P2712" s="9" t="str">
        <f aca="false">IF($A2712="","",IF(OR($H2712="NOT IN SCHEMATIC",$O2712="—"),"",IF($G2712="","NO SCH PN",IF(UPPER(TRIM($G2712))=UPPER(TRIM($O2712)),"OK","MISMATCH"))))</f>
        <v/>
      </c>
      <c r="Q2712" s="9" t="str">
        <f aca="false">IF($A2712="","",IF($L2712=0,"—",INDEX('1. Master BOM'!$E$1:$E$400,$L2712)))</f>
        <v/>
      </c>
      <c r="R2712" s="9" t="str">
        <f aca="false">IF($A2712="","",IF($L2712=0,"—",IF(T(INDEX('1. Master BOM'!$F$1:$F$400,$L2712))="","(not set)",INDEX('1. Master BOM'!$F$1:$F$400,$L2712))))</f>
        <v/>
      </c>
      <c r="S2712" s="9" t="str">
        <f aca="false">IF($A2712="","",IF(OR($R2712="—",$R2712="(not set)",$D2712=""),"",IF(ISNUMBER(SEARCH(SUBSTITUTE(SUBSTITUTE(SUBSTITUTE($R2712,"-",""),"_","")," ",""),SUBSTITUTE(SUBSTITUTE(SUBSTITUTE($D2712,"-",""),"_","")," ",""))),"OK","CHECK")))</f>
        <v/>
      </c>
      <c r="T2712" s="9" t="str">
        <f aca="false">IF($A2712="","",IF(OR($H2712="NOT IN SCHEMATIC",$I2712="MISMATCH",$J2712="MISMATCH",$P2712="MISMATCH",$M2712&lt;&gt;"OK"),"REVIEW","OK"))</f>
        <v/>
      </c>
      <c r="U2712" s="14"/>
      <c r="V2712" s="14"/>
      <c r="W2712" s="17"/>
      <c r="X2712" s="14"/>
    </row>
    <row r="2713" customFormat="false" ht="15" hidden="false" customHeight="false" outlineLevel="0" collapsed="false">
      <c r="A2713" s="9" t="str">
        <f aca="false">IF('3. Layout Parts'!$A2713="","",TRIM('3. Layout Parts'!$A2713))</f>
        <v/>
      </c>
      <c r="B2713" s="9" t="str">
        <f aca="false">IF($A2713="","",'3. Layout Parts'!$D2713)</f>
        <v/>
      </c>
      <c r="C2713" s="9" t="str">
        <f aca="false">IF($A2713="","",'3. Layout Parts'!$B2713)</f>
        <v/>
      </c>
      <c r="D2713" s="9" t="str">
        <f aca="false">IF($A2713="","",'3. Layout Parts'!$C2713)</f>
        <v/>
      </c>
      <c r="E2713" s="9" t="str">
        <f aca="false">IF($A2713="","",IFERROR(INDEX('2. Schematic Parts'!$B$2:$B$3001,MATCH($A2713,'2. Schematic Parts'!$A$2:$A$3001,0)),"NOT FOUND"))</f>
        <v/>
      </c>
      <c r="F2713" s="9" t="str">
        <f aca="false">IF($A2713="","",IFERROR(INDEX('2. Schematic Parts'!$C$2:$C$3001,MATCH($A2713,'2. Schematic Parts'!$A$2:$A$3001,0))&amp;"","NOT FOUND"))</f>
        <v/>
      </c>
      <c r="G2713" s="9" t="str">
        <f aca="false">IF($A2713="","",IFERROR(INDEX('2. Schematic Parts'!$D$2:$D$3001,MATCH($A2713,'2. Schematic Parts'!$A$2:$A$3001,0))&amp;"","NOT FOUND"))</f>
        <v/>
      </c>
      <c r="H2713" s="9" t="str">
        <f aca="false">IF($A2713="","",IF(COUNTIF('2. Schematic Parts'!$A$2:$A$3001,$A2713)=0,"NOT IN SCHEMATIC","OK"))</f>
        <v/>
      </c>
      <c r="I2713" s="9" t="str">
        <f aca="false">IF($A2713="","",IF($H2713="NOT IN SCHEMATIC","",IF(UPPER(TRIM($C2713))=UPPER(TRIM($E2713)),"OK","MISMATCH")))</f>
        <v/>
      </c>
      <c r="J2713" s="9" t="str">
        <f aca="false">IF($A2713="","",IF($H2713="NOT IN SCHEMATIC","",IF($F2713="","NO SCH DECAL",IF($D2713="","",IF(UPPER(TRIM($D2713))=UPPER(TRIM($F2713)),"OK","MISMATCH")))))</f>
        <v/>
      </c>
      <c r="K2713" s="16" t="str">
        <f aca="false">IF($A2713="","",SUMPRODUCT(--ISNUMBER(SEARCH(","&amp;TRIM($A2713)&amp;",",","&amp;SUBSTITUTE('1. Master BOM'!$D$2:$D$400," ","")&amp;","))))</f>
        <v/>
      </c>
      <c r="L2713" s="16" t="str">
        <f aca="false">IF($A2713="","",IF($K2713&lt;&gt;1,0,SUMPRODUCT(ISNUMBER(SEARCH(","&amp;TRIM($A2713)&amp;",",","&amp;SUBSTITUTE('1. Master BOM'!$D$2:$D$400," ","")&amp;","))*ROW('1. Master BOM'!$D$2:$D$400))))</f>
        <v/>
      </c>
      <c r="M2713" s="9" t="str">
        <f aca="false">IF($A2713="","",IF($K2713=0,"NOT IN BOM",IF($K2713&gt;1,"MULTIPLE BOM LINES","OK")))</f>
        <v/>
      </c>
      <c r="N2713" s="9" t="str">
        <f aca="false">IF($A2713="","",IF($L2713=0,"—",INDEX('1. Master BOM'!$A$1:$A$400,$L2713)))</f>
        <v/>
      </c>
      <c r="O2713" s="9" t="str">
        <f aca="false">IF($A2713="","",IF($L2713=0,"—",INDEX('1. Master BOM'!$B$1:$B$400,$L2713)))</f>
        <v/>
      </c>
      <c r="P2713" s="9" t="str">
        <f aca="false">IF($A2713="","",IF(OR($H2713="NOT IN SCHEMATIC",$O2713="—"),"",IF($G2713="","NO SCH PN",IF(UPPER(TRIM($G2713))=UPPER(TRIM($O2713)),"OK","MISMATCH"))))</f>
        <v/>
      </c>
      <c r="Q2713" s="9" t="str">
        <f aca="false">IF($A2713="","",IF($L2713=0,"—",INDEX('1. Master BOM'!$E$1:$E$400,$L2713)))</f>
        <v/>
      </c>
      <c r="R2713" s="9" t="str">
        <f aca="false">IF($A2713="","",IF($L2713=0,"—",IF(T(INDEX('1. Master BOM'!$F$1:$F$400,$L2713))="","(not set)",INDEX('1. Master BOM'!$F$1:$F$400,$L2713))))</f>
        <v/>
      </c>
      <c r="S2713" s="9" t="str">
        <f aca="false">IF($A2713="","",IF(OR($R2713="—",$R2713="(not set)",$D2713=""),"",IF(ISNUMBER(SEARCH(SUBSTITUTE(SUBSTITUTE(SUBSTITUTE($R2713,"-",""),"_","")," ",""),SUBSTITUTE(SUBSTITUTE(SUBSTITUTE($D2713,"-",""),"_","")," ",""))),"OK","CHECK")))</f>
        <v/>
      </c>
      <c r="T2713" s="9" t="str">
        <f aca="false">IF($A2713="","",IF(OR($H2713="NOT IN SCHEMATIC",$I2713="MISMATCH",$J2713="MISMATCH",$P2713="MISMATCH",$M2713&lt;&gt;"OK"),"REVIEW","OK"))</f>
        <v/>
      </c>
      <c r="U2713" s="14"/>
      <c r="V2713" s="14"/>
      <c r="W2713" s="17"/>
      <c r="X2713" s="14"/>
    </row>
    <row r="2714" customFormat="false" ht="15" hidden="false" customHeight="false" outlineLevel="0" collapsed="false">
      <c r="A2714" s="9" t="str">
        <f aca="false">IF('3. Layout Parts'!$A2714="","",TRIM('3. Layout Parts'!$A2714))</f>
        <v/>
      </c>
      <c r="B2714" s="9" t="str">
        <f aca="false">IF($A2714="","",'3. Layout Parts'!$D2714)</f>
        <v/>
      </c>
      <c r="C2714" s="9" t="str">
        <f aca="false">IF($A2714="","",'3. Layout Parts'!$B2714)</f>
        <v/>
      </c>
      <c r="D2714" s="9" t="str">
        <f aca="false">IF($A2714="","",'3. Layout Parts'!$C2714)</f>
        <v/>
      </c>
      <c r="E2714" s="9" t="str">
        <f aca="false">IF($A2714="","",IFERROR(INDEX('2. Schematic Parts'!$B$2:$B$3001,MATCH($A2714,'2. Schematic Parts'!$A$2:$A$3001,0)),"NOT FOUND"))</f>
        <v/>
      </c>
      <c r="F2714" s="9" t="str">
        <f aca="false">IF($A2714="","",IFERROR(INDEX('2. Schematic Parts'!$C$2:$C$3001,MATCH($A2714,'2. Schematic Parts'!$A$2:$A$3001,0))&amp;"","NOT FOUND"))</f>
        <v/>
      </c>
      <c r="G2714" s="9" t="str">
        <f aca="false">IF($A2714="","",IFERROR(INDEX('2. Schematic Parts'!$D$2:$D$3001,MATCH($A2714,'2. Schematic Parts'!$A$2:$A$3001,0))&amp;"","NOT FOUND"))</f>
        <v/>
      </c>
      <c r="H2714" s="9" t="str">
        <f aca="false">IF($A2714="","",IF(COUNTIF('2. Schematic Parts'!$A$2:$A$3001,$A2714)=0,"NOT IN SCHEMATIC","OK"))</f>
        <v/>
      </c>
      <c r="I2714" s="9" t="str">
        <f aca="false">IF($A2714="","",IF($H2714="NOT IN SCHEMATIC","",IF(UPPER(TRIM($C2714))=UPPER(TRIM($E2714)),"OK","MISMATCH")))</f>
        <v/>
      </c>
      <c r="J2714" s="9" t="str">
        <f aca="false">IF($A2714="","",IF($H2714="NOT IN SCHEMATIC","",IF($F2714="","NO SCH DECAL",IF($D2714="","",IF(UPPER(TRIM($D2714))=UPPER(TRIM($F2714)),"OK","MISMATCH")))))</f>
        <v/>
      </c>
      <c r="K2714" s="16" t="str">
        <f aca="false">IF($A2714="","",SUMPRODUCT(--ISNUMBER(SEARCH(","&amp;TRIM($A2714)&amp;",",","&amp;SUBSTITUTE('1. Master BOM'!$D$2:$D$400," ","")&amp;","))))</f>
        <v/>
      </c>
      <c r="L2714" s="16" t="str">
        <f aca="false">IF($A2714="","",IF($K2714&lt;&gt;1,0,SUMPRODUCT(ISNUMBER(SEARCH(","&amp;TRIM($A2714)&amp;",",","&amp;SUBSTITUTE('1. Master BOM'!$D$2:$D$400," ","")&amp;","))*ROW('1. Master BOM'!$D$2:$D$400))))</f>
        <v/>
      </c>
      <c r="M2714" s="9" t="str">
        <f aca="false">IF($A2714="","",IF($K2714=0,"NOT IN BOM",IF($K2714&gt;1,"MULTIPLE BOM LINES","OK")))</f>
        <v/>
      </c>
      <c r="N2714" s="9" t="str">
        <f aca="false">IF($A2714="","",IF($L2714=0,"—",INDEX('1. Master BOM'!$A$1:$A$400,$L2714)))</f>
        <v/>
      </c>
      <c r="O2714" s="9" t="str">
        <f aca="false">IF($A2714="","",IF($L2714=0,"—",INDEX('1. Master BOM'!$B$1:$B$400,$L2714)))</f>
        <v/>
      </c>
      <c r="P2714" s="9" t="str">
        <f aca="false">IF($A2714="","",IF(OR($H2714="NOT IN SCHEMATIC",$O2714="—"),"",IF($G2714="","NO SCH PN",IF(UPPER(TRIM($G2714))=UPPER(TRIM($O2714)),"OK","MISMATCH"))))</f>
        <v/>
      </c>
      <c r="Q2714" s="9" t="str">
        <f aca="false">IF($A2714="","",IF($L2714=0,"—",INDEX('1. Master BOM'!$E$1:$E$400,$L2714)))</f>
        <v/>
      </c>
      <c r="R2714" s="9" t="str">
        <f aca="false">IF($A2714="","",IF($L2714=0,"—",IF(T(INDEX('1. Master BOM'!$F$1:$F$400,$L2714))="","(not set)",INDEX('1. Master BOM'!$F$1:$F$400,$L2714))))</f>
        <v/>
      </c>
      <c r="S2714" s="9" t="str">
        <f aca="false">IF($A2714="","",IF(OR($R2714="—",$R2714="(not set)",$D2714=""),"",IF(ISNUMBER(SEARCH(SUBSTITUTE(SUBSTITUTE(SUBSTITUTE($R2714,"-",""),"_","")," ",""),SUBSTITUTE(SUBSTITUTE(SUBSTITUTE($D2714,"-",""),"_","")," ",""))),"OK","CHECK")))</f>
        <v/>
      </c>
      <c r="T2714" s="9" t="str">
        <f aca="false">IF($A2714="","",IF(OR($H2714="NOT IN SCHEMATIC",$I2714="MISMATCH",$J2714="MISMATCH",$P2714="MISMATCH",$M2714&lt;&gt;"OK"),"REVIEW","OK"))</f>
        <v/>
      </c>
      <c r="U2714" s="14"/>
      <c r="V2714" s="14"/>
      <c r="W2714" s="17"/>
      <c r="X2714" s="14"/>
    </row>
    <row r="2715" customFormat="false" ht="15" hidden="false" customHeight="false" outlineLevel="0" collapsed="false">
      <c r="A2715" s="9" t="str">
        <f aca="false">IF('3. Layout Parts'!$A2715="","",TRIM('3. Layout Parts'!$A2715))</f>
        <v/>
      </c>
      <c r="B2715" s="9" t="str">
        <f aca="false">IF($A2715="","",'3. Layout Parts'!$D2715)</f>
        <v/>
      </c>
      <c r="C2715" s="9" t="str">
        <f aca="false">IF($A2715="","",'3. Layout Parts'!$B2715)</f>
        <v/>
      </c>
      <c r="D2715" s="9" t="str">
        <f aca="false">IF($A2715="","",'3. Layout Parts'!$C2715)</f>
        <v/>
      </c>
      <c r="E2715" s="9" t="str">
        <f aca="false">IF($A2715="","",IFERROR(INDEX('2. Schematic Parts'!$B$2:$B$3001,MATCH($A2715,'2. Schematic Parts'!$A$2:$A$3001,0)),"NOT FOUND"))</f>
        <v/>
      </c>
      <c r="F2715" s="9" t="str">
        <f aca="false">IF($A2715="","",IFERROR(INDEX('2. Schematic Parts'!$C$2:$C$3001,MATCH($A2715,'2. Schematic Parts'!$A$2:$A$3001,0))&amp;"","NOT FOUND"))</f>
        <v/>
      </c>
      <c r="G2715" s="9" t="str">
        <f aca="false">IF($A2715="","",IFERROR(INDEX('2. Schematic Parts'!$D$2:$D$3001,MATCH($A2715,'2. Schematic Parts'!$A$2:$A$3001,0))&amp;"","NOT FOUND"))</f>
        <v/>
      </c>
      <c r="H2715" s="9" t="str">
        <f aca="false">IF($A2715="","",IF(COUNTIF('2. Schematic Parts'!$A$2:$A$3001,$A2715)=0,"NOT IN SCHEMATIC","OK"))</f>
        <v/>
      </c>
      <c r="I2715" s="9" t="str">
        <f aca="false">IF($A2715="","",IF($H2715="NOT IN SCHEMATIC","",IF(UPPER(TRIM($C2715))=UPPER(TRIM($E2715)),"OK","MISMATCH")))</f>
        <v/>
      </c>
      <c r="J2715" s="9" t="str">
        <f aca="false">IF($A2715="","",IF($H2715="NOT IN SCHEMATIC","",IF($F2715="","NO SCH DECAL",IF($D2715="","",IF(UPPER(TRIM($D2715))=UPPER(TRIM($F2715)),"OK","MISMATCH")))))</f>
        <v/>
      </c>
      <c r="K2715" s="16" t="str">
        <f aca="false">IF($A2715="","",SUMPRODUCT(--ISNUMBER(SEARCH(","&amp;TRIM($A2715)&amp;",",","&amp;SUBSTITUTE('1. Master BOM'!$D$2:$D$400," ","")&amp;","))))</f>
        <v/>
      </c>
      <c r="L2715" s="16" t="str">
        <f aca="false">IF($A2715="","",IF($K2715&lt;&gt;1,0,SUMPRODUCT(ISNUMBER(SEARCH(","&amp;TRIM($A2715)&amp;",",","&amp;SUBSTITUTE('1. Master BOM'!$D$2:$D$400," ","")&amp;","))*ROW('1. Master BOM'!$D$2:$D$400))))</f>
        <v/>
      </c>
      <c r="M2715" s="9" t="str">
        <f aca="false">IF($A2715="","",IF($K2715=0,"NOT IN BOM",IF($K2715&gt;1,"MULTIPLE BOM LINES","OK")))</f>
        <v/>
      </c>
      <c r="N2715" s="9" t="str">
        <f aca="false">IF($A2715="","",IF($L2715=0,"—",INDEX('1. Master BOM'!$A$1:$A$400,$L2715)))</f>
        <v/>
      </c>
      <c r="O2715" s="9" t="str">
        <f aca="false">IF($A2715="","",IF($L2715=0,"—",INDEX('1. Master BOM'!$B$1:$B$400,$L2715)))</f>
        <v/>
      </c>
      <c r="P2715" s="9" t="str">
        <f aca="false">IF($A2715="","",IF(OR($H2715="NOT IN SCHEMATIC",$O2715="—"),"",IF($G2715="","NO SCH PN",IF(UPPER(TRIM($G2715))=UPPER(TRIM($O2715)),"OK","MISMATCH"))))</f>
        <v/>
      </c>
      <c r="Q2715" s="9" t="str">
        <f aca="false">IF($A2715="","",IF($L2715=0,"—",INDEX('1. Master BOM'!$E$1:$E$400,$L2715)))</f>
        <v/>
      </c>
      <c r="R2715" s="9" t="str">
        <f aca="false">IF($A2715="","",IF($L2715=0,"—",IF(T(INDEX('1. Master BOM'!$F$1:$F$400,$L2715))="","(not set)",INDEX('1. Master BOM'!$F$1:$F$400,$L2715))))</f>
        <v/>
      </c>
      <c r="S2715" s="9" t="str">
        <f aca="false">IF($A2715="","",IF(OR($R2715="—",$R2715="(not set)",$D2715=""),"",IF(ISNUMBER(SEARCH(SUBSTITUTE(SUBSTITUTE(SUBSTITUTE($R2715,"-",""),"_","")," ",""),SUBSTITUTE(SUBSTITUTE(SUBSTITUTE($D2715,"-",""),"_","")," ",""))),"OK","CHECK")))</f>
        <v/>
      </c>
      <c r="T2715" s="9" t="str">
        <f aca="false">IF($A2715="","",IF(OR($H2715="NOT IN SCHEMATIC",$I2715="MISMATCH",$J2715="MISMATCH",$P2715="MISMATCH",$M2715&lt;&gt;"OK"),"REVIEW","OK"))</f>
        <v/>
      </c>
      <c r="U2715" s="14"/>
      <c r="V2715" s="14"/>
      <c r="W2715" s="17"/>
      <c r="X2715" s="14"/>
    </row>
    <row r="2716" customFormat="false" ht="15" hidden="false" customHeight="false" outlineLevel="0" collapsed="false">
      <c r="A2716" s="9" t="str">
        <f aca="false">IF('3. Layout Parts'!$A2716="","",TRIM('3. Layout Parts'!$A2716))</f>
        <v/>
      </c>
      <c r="B2716" s="9" t="str">
        <f aca="false">IF($A2716="","",'3. Layout Parts'!$D2716)</f>
        <v/>
      </c>
      <c r="C2716" s="9" t="str">
        <f aca="false">IF($A2716="","",'3. Layout Parts'!$B2716)</f>
        <v/>
      </c>
      <c r="D2716" s="9" t="str">
        <f aca="false">IF($A2716="","",'3. Layout Parts'!$C2716)</f>
        <v/>
      </c>
      <c r="E2716" s="9" t="str">
        <f aca="false">IF($A2716="","",IFERROR(INDEX('2. Schematic Parts'!$B$2:$B$3001,MATCH($A2716,'2. Schematic Parts'!$A$2:$A$3001,0)),"NOT FOUND"))</f>
        <v/>
      </c>
      <c r="F2716" s="9" t="str">
        <f aca="false">IF($A2716="","",IFERROR(INDEX('2. Schematic Parts'!$C$2:$C$3001,MATCH($A2716,'2. Schematic Parts'!$A$2:$A$3001,0))&amp;"","NOT FOUND"))</f>
        <v/>
      </c>
      <c r="G2716" s="9" t="str">
        <f aca="false">IF($A2716="","",IFERROR(INDEX('2. Schematic Parts'!$D$2:$D$3001,MATCH($A2716,'2. Schematic Parts'!$A$2:$A$3001,0))&amp;"","NOT FOUND"))</f>
        <v/>
      </c>
      <c r="H2716" s="9" t="str">
        <f aca="false">IF($A2716="","",IF(COUNTIF('2. Schematic Parts'!$A$2:$A$3001,$A2716)=0,"NOT IN SCHEMATIC","OK"))</f>
        <v/>
      </c>
      <c r="I2716" s="9" t="str">
        <f aca="false">IF($A2716="","",IF($H2716="NOT IN SCHEMATIC","",IF(UPPER(TRIM($C2716))=UPPER(TRIM($E2716)),"OK","MISMATCH")))</f>
        <v/>
      </c>
      <c r="J2716" s="9" t="str">
        <f aca="false">IF($A2716="","",IF($H2716="NOT IN SCHEMATIC","",IF($F2716="","NO SCH DECAL",IF($D2716="","",IF(UPPER(TRIM($D2716))=UPPER(TRIM($F2716)),"OK","MISMATCH")))))</f>
        <v/>
      </c>
      <c r="K2716" s="16" t="str">
        <f aca="false">IF($A2716="","",SUMPRODUCT(--ISNUMBER(SEARCH(","&amp;TRIM($A2716)&amp;",",","&amp;SUBSTITUTE('1. Master BOM'!$D$2:$D$400," ","")&amp;","))))</f>
        <v/>
      </c>
      <c r="L2716" s="16" t="str">
        <f aca="false">IF($A2716="","",IF($K2716&lt;&gt;1,0,SUMPRODUCT(ISNUMBER(SEARCH(","&amp;TRIM($A2716)&amp;",",","&amp;SUBSTITUTE('1. Master BOM'!$D$2:$D$400," ","")&amp;","))*ROW('1. Master BOM'!$D$2:$D$400))))</f>
        <v/>
      </c>
      <c r="M2716" s="9" t="str">
        <f aca="false">IF($A2716="","",IF($K2716=0,"NOT IN BOM",IF($K2716&gt;1,"MULTIPLE BOM LINES","OK")))</f>
        <v/>
      </c>
      <c r="N2716" s="9" t="str">
        <f aca="false">IF($A2716="","",IF($L2716=0,"—",INDEX('1. Master BOM'!$A$1:$A$400,$L2716)))</f>
        <v/>
      </c>
      <c r="O2716" s="9" t="str">
        <f aca="false">IF($A2716="","",IF($L2716=0,"—",INDEX('1. Master BOM'!$B$1:$B$400,$L2716)))</f>
        <v/>
      </c>
      <c r="P2716" s="9" t="str">
        <f aca="false">IF($A2716="","",IF(OR($H2716="NOT IN SCHEMATIC",$O2716="—"),"",IF($G2716="","NO SCH PN",IF(UPPER(TRIM($G2716))=UPPER(TRIM($O2716)),"OK","MISMATCH"))))</f>
        <v/>
      </c>
      <c r="Q2716" s="9" t="str">
        <f aca="false">IF($A2716="","",IF($L2716=0,"—",INDEX('1. Master BOM'!$E$1:$E$400,$L2716)))</f>
        <v/>
      </c>
      <c r="R2716" s="9" t="str">
        <f aca="false">IF($A2716="","",IF($L2716=0,"—",IF(T(INDEX('1. Master BOM'!$F$1:$F$400,$L2716))="","(not set)",INDEX('1. Master BOM'!$F$1:$F$400,$L2716))))</f>
        <v/>
      </c>
      <c r="S2716" s="9" t="str">
        <f aca="false">IF($A2716="","",IF(OR($R2716="—",$R2716="(not set)",$D2716=""),"",IF(ISNUMBER(SEARCH(SUBSTITUTE(SUBSTITUTE(SUBSTITUTE($R2716,"-",""),"_","")," ",""),SUBSTITUTE(SUBSTITUTE(SUBSTITUTE($D2716,"-",""),"_","")," ",""))),"OK","CHECK")))</f>
        <v/>
      </c>
      <c r="T2716" s="9" t="str">
        <f aca="false">IF($A2716="","",IF(OR($H2716="NOT IN SCHEMATIC",$I2716="MISMATCH",$J2716="MISMATCH",$P2716="MISMATCH",$M2716&lt;&gt;"OK"),"REVIEW","OK"))</f>
        <v/>
      </c>
      <c r="U2716" s="14"/>
      <c r="V2716" s="14"/>
      <c r="W2716" s="17"/>
      <c r="X2716" s="14"/>
    </row>
    <row r="2717" customFormat="false" ht="15" hidden="false" customHeight="false" outlineLevel="0" collapsed="false">
      <c r="A2717" s="9" t="str">
        <f aca="false">IF('3. Layout Parts'!$A2717="","",TRIM('3. Layout Parts'!$A2717))</f>
        <v/>
      </c>
      <c r="B2717" s="9" t="str">
        <f aca="false">IF($A2717="","",'3. Layout Parts'!$D2717)</f>
        <v/>
      </c>
      <c r="C2717" s="9" t="str">
        <f aca="false">IF($A2717="","",'3. Layout Parts'!$B2717)</f>
        <v/>
      </c>
      <c r="D2717" s="9" t="str">
        <f aca="false">IF($A2717="","",'3. Layout Parts'!$C2717)</f>
        <v/>
      </c>
      <c r="E2717" s="9" t="str">
        <f aca="false">IF($A2717="","",IFERROR(INDEX('2. Schematic Parts'!$B$2:$B$3001,MATCH($A2717,'2. Schematic Parts'!$A$2:$A$3001,0)),"NOT FOUND"))</f>
        <v/>
      </c>
      <c r="F2717" s="9" t="str">
        <f aca="false">IF($A2717="","",IFERROR(INDEX('2. Schematic Parts'!$C$2:$C$3001,MATCH($A2717,'2. Schematic Parts'!$A$2:$A$3001,0))&amp;"","NOT FOUND"))</f>
        <v/>
      </c>
      <c r="G2717" s="9" t="str">
        <f aca="false">IF($A2717="","",IFERROR(INDEX('2. Schematic Parts'!$D$2:$D$3001,MATCH($A2717,'2. Schematic Parts'!$A$2:$A$3001,0))&amp;"","NOT FOUND"))</f>
        <v/>
      </c>
      <c r="H2717" s="9" t="str">
        <f aca="false">IF($A2717="","",IF(COUNTIF('2. Schematic Parts'!$A$2:$A$3001,$A2717)=0,"NOT IN SCHEMATIC","OK"))</f>
        <v/>
      </c>
      <c r="I2717" s="9" t="str">
        <f aca="false">IF($A2717="","",IF($H2717="NOT IN SCHEMATIC","",IF(UPPER(TRIM($C2717))=UPPER(TRIM($E2717)),"OK","MISMATCH")))</f>
        <v/>
      </c>
      <c r="J2717" s="9" t="str">
        <f aca="false">IF($A2717="","",IF($H2717="NOT IN SCHEMATIC","",IF($F2717="","NO SCH DECAL",IF($D2717="","",IF(UPPER(TRIM($D2717))=UPPER(TRIM($F2717)),"OK","MISMATCH")))))</f>
        <v/>
      </c>
      <c r="K2717" s="16" t="str">
        <f aca="false">IF($A2717="","",SUMPRODUCT(--ISNUMBER(SEARCH(","&amp;TRIM($A2717)&amp;",",","&amp;SUBSTITUTE('1. Master BOM'!$D$2:$D$400," ","")&amp;","))))</f>
        <v/>
      </c>
      <c r="L2717" s="16" t="str">
        <f aca="false">IF($A2717="","",IF($K2717&lt;&gt;1,0,SUMPRODUCT(ISNUMBER(SEARCH(","&amp;TRIM($A2717)&amp;",",","&amp;SUBSTITUTE('1. Master BOM'!$D$2:$D$400," ","")&amp;","))*ROW('1. Master BOM'!$D$2:$D$400))))</f>
        <v/>
      </c>
      <c r="M2717" s="9" t="str">
        <f aca="false">IF($A2717="","",IF($K2717=0,"NOT IN BOM",IF($K2717&gt;1,"MULTIPLE BOM LINES","OK")))</f>
        <v/>
      </c>
      <c r="N2717" s="9" t="str">
        <f aca="false">IF($A2717="","",IF($L2717=0,"—",INDEX('1. Master BOM'!$A$1:$A$400,$L2717)))</f>
        <v/>
      </c>
      <c r="O2717" s="9" t="str">
        <f aca="false">IF($A2717="","",IF($L2717=0,"—",INDEX('1. Master BOM'!$B$1:$B$400,$L2717)))</f>
        <v/>
      </c>
      <c r="P2717" s="9" t="str">
        <f aca="false">IF($A2717="","",IF(OR($H2717="NOT IN SCHEMATIC",$O2717="—"),"",IF($G2717="","NO SCH PN",IF(UPPER(TRIM($G2717))=UPPER(TRIM($O2717)),"OK","MISMATCH"))))</f>
        <v/>
      </c>
      <c r="Q2717" s="9" t="str">
        <f aca="false">IF($A2717="","",IF($L2717=0,"—",INDEX('1. Master BOM'!$E$1:$E$400,$L2717)))</f>
        <v/>
      </c>
      <c r="R2717" s="9" t="str">
        <f aca="false">IF($A2717="","",IF($L2717=0,"—",IF(T(INDEX('1. Master BOM'!$F$1:$F$400,$L2717))="","(not set)",INDEX('1. Master BOM'!$F$1:$F$400,$L2717))))</f>
        <v/>
      </c>
      <c r="S2717" s="9" t="str">
        <f aca="false">IF($A2717="","",IF(OR($R2717="—",$R2717="(not set)",$D2717=""),"",IF(ISNUMBER(SEARCH(SUBSTITUTE(SUBSTITUTE(SUBSTITUTE($R2717,"-",""),"_","")," ",""),SUBSTITUTE(SUBSTITUTE(SUBSTITUTE($D2717,"-",""),"_","")," ",""))),"OK","CHECK")))</f>
        <v/>
      </c>
      <c r="T2717" s="9" t="str">
        <f aca="false">IF($A2717="","",IF(OR($H2717="NOT IN SCHEMATIC",$I2717="MISMATCH",$J2717="MISMATCH",$P2717="MISMATCH",$M2717&lt;&gt;"OK"),"REVIEW","OK"))</f>
        <v/>
      </c>
      <c r="U2717" s="14"/>
      <c r="V2717" s="14"/>
      <c r="W2717" s="17"/>
      <c r="X2717" s="14"/>
    </row>
    <row r="2718" customFormat="false" ht="15" hidden="false" customHeight="false" outlineLevel="0" collapsed="false">
      <c r="A2718" s="9" t="str">
        <f aca="false">IF('3. Layout Parts'!$A2718="","",TRIM('3. Layout Parts'!$A2718))</f>
        <v/>
      </c>
      <c r="B2718" s="9" t="str">
        <f aca="false">IF($A2718="","",'3. Layout Parts'!$D2718)</f>
        <v/>
      </c>
      <c r="C2718" s="9" t="str">
        <f aca="false">IF($A2718="","",'3. Layout Parts'!$B2718)</f>
        <v/>
      </c>
      <c r="D2718" s="9" t="str">
        <f aca="false">IF($A2718="","",'3. Layout Parts'!$C2718)</f>
        <v/>
      </c>
      <c r="E2718" s="9" t="str">
        <f aca="false">IF($A2718="","",IFERROR(INDEX('2. Schematic Parts'!$B$2:$B$3001,MATCH($A2718,'2. Schematic Parts'!$A$2:$A$3001,0)),"NOT FOUND"))</f>
        <v/>
      </c>
      <c r="F2718" s="9" t="str">
        <f aca="false">IF($A2718="","",IFERROR(INDEX('2. Schematic Parts'!$C$2:$C$3001,MATCH($A2718,'2. Schematic Parts'!$A$2:$A$3001,0))&amp;"","NOT FOUND"))</f>
        <v/>
      </c>
      <c r="G2718" s="9" t="str">
        <f aca="false">IF($A2718="","",IFERROR(INDEX('2. Schematic Parts'!$D$2:$D$3001,MATCH($A2718,'2. Schematic Parts'!$A$2:$A$3001,0))&amp;"","NOT FOUND"))</f>
        <v/>
      </c>
      <c r="H2718" s="9" t="str">
        <f aca="false">IF($A2718="","",IF(COUNTIF('2. Schematic Parts'!$A$2:$A$3001,$A2718)=0,"NOT IN SCHEMATIC","OK"))</f>
        <v/>
      </c>
      <c r="I2718" s="9" t="str">
        <f aca="false">IF($A2718="","",IF($H2718="NOT IN SCHEMATIC","",IF(UPPER(TRIM($C2718))=UPPER(TRIM($E2718)),"OK","MISMATCH")))</f>
        <v/>
      </c>
      <c r="J2718" s="9" t="str">
        <f aca="false">IF($A2718="","",IF($H2718="NOT IN SCHEMATIC","",IF($F2718="","NO SCH DECAL",IF($D2718="","",IF(UPPER(TRIM($D2718))=UPPER(TRIM($F2718)),"OK","MISMATCH")))))</f>
        <v/>
      </c>
      <c r="K2718" s="16" t="str">
        <f aca="false">IF($A2718="","",SUMPRODUCT(--ISNUMBER(SEARCH(","&amp;TRIM($A2718)&amp;",",","&amp;SUBSTITUTE('1. Master BOM'!$D$2:$D$400," ","")&amp;","))))</f>
        <v/>
      </c>
      <c r="L2718" s="16" t="str">
        <f aca="false">IF($A2718="","",IF($K2718&lt;&gt;1,0,SUMPRODUCT(ISNUMBER(SEARCH(","&amp;TRIM($A2718)&amp;",",","&amp;SUBSTITUTE('1. Master BOM'!$D$2:$D$400," ","")&amp;","))*ROW('1. Master BOM'!$D$2:$D$400))))</f>
        <v/>
      </c>
      <c r="M2718" s="9" t="str">
        <f aca="false">IF($A2718="","",IF($K2718=0,"NOT IN BOM",IF($K2718&gt;1,"MULTIPLE BOM LINES","OK")))</f>
        <v/>
      </c>
      <c r="N2718" s="9" t="str">
        <f aca="false">IF($A2718="","",IF($L2718=0,"—",INDEX('1. Master BOM'!$A$1:$A$400,$L2718)))</f>
        <v/>
      </c>
      <c r="O2718" s="9" t="str">
        <f aca="false">IF($A2718="","",IF($L2718=0,"—",INDEX('1. Master BOM'!$B$1:$B$400,$L2718)))</f>
        <v/>
      </c>
      <c r="P2718" s="9" t="str">
        <f aca="false">IF($A2718="","",IF(OR($H2718="NOT IN SCHEMATIC",$O2718="—"),"",IF($G2718="","NO SCH PN",IF(UPPER(TRIM($G2718))=UPPER(TRIM($O2718)),"OK","MISMATCH"))))</f>
        <v/>
      </c>
      <c r="Q2718" s="9" t="str">
        <f aca="false">IF($A2718="","",IF($L2718=0,"—",INDEX('1. Master BOM'!$E$1:$E$400,$L2718)))</f>
        <v/>
      </c>
      <c r="R2718" s="9" t="str">
        <f aca="false">IF($A2718="","",IF($L2718=0,"—",IF(T(INDEX('1. Master BOM'!$F$1:$F$400,$L2718))="","(not set)",INDEX('1. Master BOM'!$F$1:$F$400,$L2718))))</f>
        <v/>
      </c>
      <c r="S2718" s="9" t="str">
        <f aca="false">IF($A2718="","",IF(OR($R2718="—",$R2718="(not set)",$D2718=""),"",IF(ISNUMBER(SEARCH(SUBSTITUTE(SUBSTITUTE(SUBSTITUTE($R2718,"-",""),"_","")," ",""),SUBSTITUTE(SUBSTITUTE(SUBSTITUTE($D2718,"-",""),"_","")," ",""))),"OK","CHECK")))</f>
        <v/>
      </c>
      <c r="T2718" s="9" t="str">
        <f aca="false">IF($A2718="","",IF(OR($H2718="NOT IN SCHEMATIC",$I2718="MISMATCH",$J2718="MISMATCH",$P2718="MISMATCH",$M2718&lt;&gt;"OK"),"REVIEW","OK"))</f>
        <v/>
      </c>
      <c r="U2718" s="14"/>
      <c r="V2718" s="14"/>
      <c r="W2718" s="17"/>
      <c r="X2718" s="14"/>
    </row>
    <row r="2719" customFormat="false" ht="15" hidden="false" customHeight="false" outlineLevel="0" collapsed="false">
      <c r="A2719" s="9" t="str">
        <f aca="false">IF('3. Layout Parts'!$A2719="","",TRIM('3. Layout Parts'!$A2719))</f>
        <v/>
      </c>
      <c r="B2719" s="9" t="str">
        <f aca="false">IF($A2719="","",'3. Layout Parts'!$D2719)</f>
        <v/>
      </c>
      <c r="C2719" s="9" t="str">
        <f aca="false">IF($A2719="","",'3. Layout Parts'!$B2719)</f>
        <v/>
      </c>
      <c r="D2719" s="9" t="str">
        <f aca="false">IF($A2719="","",'3. Layout Parts'!$C2719)</f>
        <v/>
      </c>
      <c r="E2719" s="9" t="str">
        <f aca="false">IF($A2719="","",IFERROR(INDEX('2. Schematic Parts'!$B$2:$B$3001,MATCH($A2719,'2. Schematic Parts'!$A$2:$A$3001,0)),"NOT FOUND"))</f>
        <v/>
      </c>
      <c r="F2719" s="9" t="str">
        <f aca="false">IF($A2719="","",IFERROR(INDEX('2. Schematic Parts'!$C$2:$C$3001,MATCH($A2719,'2. Schematic Parts'!$A$2:$A$3001,0))&amp;"","NOT FOUND"))</f>
        <v/>
      </c>
      <c r="G2719" s="9" t="str">
        <f aca="false">IF($A2719="","",IFERROR(INDEX('2. Schematic Parts'!$D$2:$D$3001,MATCH($A2719,'2. Schematic Parts'!$A$2:$A$3001,0))&amp;"","NOT FOUND"))</f>
        <v/>
      </c>
      <c r="H2719" s="9" t="str">
        <f aca="false">IF($A2719="","",IF(COUNTIF('2. Schematic Parts'!$A$2:$A$3001,$A2719)=0,"NOT IN SCHEMATIC","OK"))</f>
        <v/>
      </c>
      <c r="I2719" s="9" t="str">
        <f aca="false">IF($A2719="","",IF($H2719="NOT IN SCHEMATIC","",IF(UPPER(TRIM($C2719))=UPPER(TRIM($E2719)),"OK","MISMATCH")))</f>
        <v/>
      </c>
      <c r="J2719" s="9" t="str">
        <f aca="false">IF($A2719="","",IF($H2719="NOT IN SCHEMATIC","",IF($F2719="","NO SCH DECAL",IF($D2719="","",IF(UPPER(TRIM($D2719))=UPPER(TRIM($F2719)),"OK","MISMATCH")))))</f>
        <v/>
      </c>
      <c r="K2719" s="16" t="str">
        <f aca="false">IF($A2719="","",SUMPRODUCT(--ISNUMBER(SEARCH(","&amp;TRIM($A2719)&amp;",",","&amp;SUBSTITUTE('1. Master BOM'!$D$2:$D$400," ","")&amp;","))))</f>
        <v/>
      </c>
      <c r="L2719" s="16" t="str">
        <f aca="false">IF($A2719="","",IF($K2719&lt;&gt;1,0,SUMPRODUCT(ISNUMBER(SEARCH(","&amp;TRIM($A2719)&amp;",",","&amp;SUBSTITUTE('1. Master BOM'!$D$2:$D$400," ","")&amp;","))*ROW('1. Master BOM'!$D$2:$D$400))))</f>
        <v/>
      </c>
      <c r="M2719" s="9" t="str">
        <f aca="false">IF($A2719="","",IF($K2719=0,"NOT IN BOM",IF($K2719&gt;1,"MULTIPLE BOM LINES","OK")))</f>
        <v/>
      </c>
      <c r="N2719" s="9" t="str">
        <f aca="false">IF($A2719="","",IF($L2719=0,"—",INDEX('1. Master BOM'!$A$1:$A$400,$L2719)))</f>
        <v/>
      </c>
      <c r="O2719" s="9" t="str">
        <f aca="false">IF($A2719="","",IF($L2719=0,"—",INDEX('1. Master BOM'!$B$1:$B$400,$L2719)))</f>
        <v/>
      </c>
      <c r="P2719" s="9" t="str">
        <f aca="false">IF($A2719="","",IF(OR($H2719="NOT IN SCHEMATIC",$O2719="—"),"",IF($G2719="","NO SCH PN",IF(UPPER(TRIM($G2719))=UPPER(TRIM($O2719)),"OK","MISMATCH"))))</f>
        <v/>
      </c>
      <c r="Q2719" s="9" t="str">
        <f aca="false">IF($A2719="","",IF($L2719=0,"—",INDEX('1. Master BOM'!$E$1:$E$400,$L2719)))</f>
        <v/>
      </c>
      <c r="R2719" s="9" t="str">
        <f aca="false">IF($A2719="","",IF($L2719=0,"—",IF(T(INDEX('1. Master BOM'!$F$1:$F$400,$L2719))="","(not set)",INDEX('1. Master BOM'!$F$1:$F$400,$L2719))))</f>
        <v/>
      </c>
      <c r="S2719" s="9" t="str">
        <f aca="false">IF($A2719="","",IF(OR($R2719="—",$R2719="(not set)",$D2719=""),"",IF(ISNUMBER(SEARCH(SUBSTITUTE(SUBSTITUTE(SUBSTITUTE($R2719,"-",""),"_","")," ",""),SUBSTITUTE(SUBSTITUTE(SUBSTITUTE($D2719,"-",""),"_","")," ",""))),"OK","CHECK")))</f>
        <v/>
      </c>
      <c r="T2719" s="9" t="str">
        <f aca="false">IF($A2719="","",IF(OR($H2719="NOT IN SCHEMATIC",$I2719="MISMATCH",$J2719="MISMATCH",$P2719="MISMATCH",$M2719&lt;&gt;"OK"),"REVIEW","OK"))</f>
        <v/>
      </c>
      <c r="U2719" s="14"/>
      <c r="V2719" s="14"/>
      <c r="W2719" s="17"/>
      <c r="X2719" s="14"/>
    </row>
    <row r="2720" customFormat="false" ht="15" hidden="false" customHeight="false" outlineLevel="0" collapsed="false">
      <c r="A2720" s="9" t="str">
        <f aca="false">IF('3. Layout Parts'!$A2720="","",TRIM('3. Layout Parts'!$A2720))</f>
        <v/>
      </c>
      <c r="B2720" s="9" t="str">
        <f aca="false">IF($A2720="","",'3. Layout Parts'!$D2720)</f>
        <v/>
      </c>
      <c r="C2720" s="9" t="str">
        <f aca="false">IF($A2720="","",'3. Layout Parts'!$B2720)</f>
        <v/>
      </c>
      <c r="D2720" s="9" t="str">
        <f aca="false">IF($A2720="","",'3. Layout Parts'!$C2720)</f>
        <v/>
      </c>
      <c r="E2720" s="9" t="str">
        <f aca="false">IF($A2720="","",IFERROR(INDEX('2. Schematic Parts'!$B$2:$B$3001,MATCH($A2720,'2. Schematic Parts'!$A$2:$A$3001,0)),"NOT FOUND"))</f>
        <v/>
      </c>
      <c r="F2720" s="9" t="str">
        <f aca="false">IF($A2720="","",IFERROR(INDEX('2. Schematic Parts'!$C$2:$C$3001,MATCH($A2720,'2. Schematic Parts'!$A$2:$A$3001,0))&amp;"","NOT FOUND"))</f>
        <v/>
      </c>
      <c r="G2720" s="9" t="str">
        <f aca="false">IF($A2720="","",IFERROR(INDEX('2. Schematic Parts'!$D$2:$D$3001,MATCH($A2720,'2. Schematic Parts'!$A$2:$A$3001,0))&amp;"","NOT FOUND"))</f>
        <v/>
      </c>
      <c r="H2720" s="9" t="str">
        <f aca="false">IF($A2720="","",IF(COUNTIF('2. Schematic Parts'!$A$2:$A$3001,$A2720)=0,"NOT IN SCHEMATIC","OK"))</f>
        <v/>
      </c>
      <c r="I2720" s="9" t="str">
        <f aca="false">IF($A2720="","",IF($H2720="NOT IN SCHEMATIC","",IF(UPPER(TRIM($C2720))=UPPER(TRIM($E2720)),"OK","MISMATCH")))</f>
        <v/>
      </c>
      <c r="J2720" s="9" t="str">
        <f aca="false">IF($A2720="","",IF($H2720="NOT IN SCHEMATIC","",IF($F2720="","NO SCH DECAL",IF($D2720="","",IF(UPPER(TRIM($D2720))=UPPER(TRIM($F2720)),"OK","MISMATCH")))))</f>
        <v/>
      </c>
      <c r="K2720" s="16" t="str">
        <f aca="false">IF($A2720="","",SUMPRODUCT(--ISNUMBER(SEARCH(","&amp;TRIM($A2720)&amp;",",","&amp;SUBSTITUTE('1. Master BOM'!$D$2:$D$400," ","")&amp;","))))</f>
        <v/>
      </c>
      <c r="L2720" s="16" t="str">
        <f aca="false">IF($A2720="","",IF($K2720&lt;&gt;1,0,SUMPRODUCT(ISNUMBER(SEARCH(","&amp;TRIM($A2720)&amp;",",","&amp;SUBSTITUTE('1. Master BOM'!$D$2:$D$400," ","")&amp;","))*ROW('1. Master BOM'!$D$2:$D$400))))</f>
        <v/>
      </c>
      <c r="M2720" s="9" t="str">
        <f aca="false">IF($A2720="","",IF($K2720=0,"NOT IN BOM",IF($K2720&gt;1,"MULTIPLE BOM LINES","OK")))</f>
        <v/>
      </c>
      <c r="N2720" s="9" t="str">
        <f aca="false">IF($A2720="","",IF($L2720=0,"—",INDEX('1. Master BOM'!$A$1:$A$400,$L2720)))</f>
        <v/>
      </c>
      <c r="O2720" s="9" t="str">
        <f aca="false">IF($A2720="","",IF($L2720=0,"—",INDEX('1. Master BOM'!$B$1:$B$400,$L2720)))</f>
        <v/>
      </c>
      <c r="P2720" s="9" t="str">
        <f aca="false">IF($A2720="","",IF(OR($H2720="NOT IN SCHEMATIC",$O2720="—"),"",IF($G2720="","NO SCH PN",IF(UPPER(TRIM($G2720))=UPPER(TRIM($O2720)),"OK","MISMATCH"))))</f>
        <v/>
      </c>
      <c r="Q2720" s="9" t="str">
        <f aca="false">IF($A2720="","",IF($L2720=0,"—",INDEX('1. Master BOM'!$E$1:$E$400,$L2720)))</f>
        <v/>
      </c>
      <c r="R2720" s="9" t="str">
        <f aca="false">IF($A2720="","",IF($L2720=0,"—",IF(T(INDEX('1. Master BOM'!$F$1:$F$400,$L2720))="","(not set)",INDEX('1. Master BOM'!$F$1:$F$400,$L2720))))</f>
        <v/>
      </c>
      <c r="S2720" s="9" t="str">
        <f aca="false">IF($A2720="","",IF(OR($R2720="—",$R2720="(not set)",$D2720=""),"",IF(ISNUMBER(SEARCH(SUBSTITUTE(SUBSTITUTE(SUBSTITUTE($R2720,"-",""),"_","")," ",""),SUBSTITUTE(SUBSTITUTE(SUBSTITUTE($D2720,"-",""),"_","")," ",""))),"OK","CHECK")))</f>
        <v/>
      </c>
      <c r="T2720" s="9" t="str">
        <f aca="false">IF($A2720="","",IF(OR($H2720="NOT IN SCHEMATIC",$I2720="MISMATCH",$J2720="MISMATCH",$P2720="MISMATCH",$M2720&lt;&gt;"OK"),"REVIEW","OK"))</f>
        <v/>
      </c>
      <c r="U2720" s="14"/>
      <c r="V2720" s="14"/>
      <c r="W2720" s="17"/>
      <c r="X2720" s="14"/>
    </row>
    <row r="2721" customFormat="false" ht="15" hidden="false" customHeight="false" outlineLevel="0" collapsed="false">
      <c r="A2721" s="9" t="str">
        <f aca="false">IF('3. Layout Parts'!$A2721="","",TRIM('3. Layout Parts'!$A2721))</f>
        <v/>
      </c>
      <c r="B2721" s="9" t="str">
        <f aca="false">IF($A2721="","",'3. Layout Parts'!$D2721)</f>
        <v/>
      </c>
      <c r="C2721" s="9" t="str">
        <f aca="false">IF($A2721="","",'3. Layout Parts'!$B2721)</f>
        <v/>
      </c>
      <c r="D2721" s="9" t="str">
        <f aca="false">IF($A2721="","",'3. Layout Parts'!$C2721)</f>
        <v/>
      </c>
      <c r="E2721" s="9" t="str">
        <f aca="false">IF($A2721="","",IFERROR(INDEX('2. Schematic Parts'!$B$2:$B$3001,MATCH($A2721,'2. Schematic Parts'!$A$2:$A$3001,0)),"NOT FOUND"))</f>
        <v/>
      </c>
      <c r="F2721" s="9" t="str">
        <f aca="false">IF($A2721="","",IFERROR(INDEX('2. Schematic Parts'!$C$2:$C$3001,MATCH($A2721,'2. Schematic Parts'!$A$2:$A$3001,0))&amp;"","NOT FOUND"))</f>
        <v/>
      </c>
      <c r="G2721" s="9" t="str">
        <f aca="false">IF($A2721="","",IFERROR(INDEX('2. Schematic Parts'!$D$2:$D$3001,MATCH($A2721,'2. Schematic Parts'!$A$2:$A$3001,0))&amp;"","NOT FOUND"))</f>
        <v/>
      </c>
      <c r="H2721" s="9" t="str">
        <f aca="false">IF($A2721="","",IF(COUNTIF('2. Schematic Parts'!$A$2:$A$3001,$A2721)=0,"NOT IN SCHEMATIC","OK"))</f>
        <v/>
      </c>
      <c r="I2721" s="9" t="str">
        <f aca="false">IF($A2721="","",IF($H2721="NOT IN SCHEMATIC","",IF(UPPER(TRIM($C2721))=UPPER(TRIM($E2721)),"OK","MISMATCH")))</f>
        <v/>
      </c>
      <c r="J2721" s="9" t="str">
        <f aca="false">IF($A2721="","",IF($H2721="NOT IN SCHEMATIC","",IF($F2721="","NO SCH DECAL",IF($D2721="","",IF(UPPER(TRIM($D2721))=UPPER(TRIM($F2721)),"OK","MISMATCH")))))</f>
        <v/>
      </c>
      <c r="K2721" s="16" t="str">
        <f aca="false">IF($A2721="","",SUMPRODUCT(--ISNUMBER(SEARCH(","&amp;TRIM($A2721)&amp;",",","&amp;SUBSTITUTE('1. Master BOM'!$D$2:$D$400," ","")&amp;","))))</f>
        <v/>
      </c>
      <c r="L2721" s="16" t="str">
        <f aca="false">IF($A2721="","",IF($K2721&lt;&gt;1,0,SUMPRODUCT(ISNUMBER(SEARCH(","&amp;TRIM($A2721)&amp;",",","&amp;SUBSTITUTE('1. Master BOM'!$D$2:$D$400," ","")&amp;","))*ROW('1. Master BOM'!$D$2:$D$400))))</f>
        <v/>
      </c>
      <c r="M2721" s="9" t="str">
        <f aca="false">IF($A2721="","",IF($K2721=0,"NOT IN BOM",IF($K2721&gt;1,"MULTIPLE BOM LINES","OK")))</f>
        <v/>
      </c>
      <c r="N2721" s="9" t="str">
        <f aca="false">IF($A2721="","",IF($L2721=0,"—",INDEX('1. Master BOM'!$A$1:$A$400,$L2721)))</f>
        <v/>
      </c>
      <c r="O2721" s="9" t="str">
        <f aca="false">IF($A2721="","",IF($L2721=0,"—",INDEX('1. Master BOM'!$B$1:$B$400,$L2721)))</f>
        <v/>
      </c>
      <c r="P2721" s="9" t="str">
        <f aca="false">IF($A2721="","",IF(OR($H2721="NOT IN SCHEMATIC",$O2721="—"),"",IF($G2721="","NO SCH PN",IF(UPPER(TRIM($G2721))=UPPER(TRIM($O2721)),"OK","MISMATCH"))))</f>
        <v/>
      </c>
      <c r="Q2721" s="9" t="str">
        <f aca="false">IF($A2721="","",IF($L2721=0,"—",INDEX('1. Master BOM'!$E$1:$E$400,$L2721)))</f>
        <v/>
      </c>
      <c r="R2721" s="9" t="str">
        <f aca="false">IF($A2721="","",IF($L2721=0,"—",IF(T(INDEX('1. Master BOM'!$F$1:$F$400,$L2721))="","(not set)",INDEX('1. Master BOM'!$F$1:$F$400,$L2721))))</f>
        <v/>
      </c>
      <c r="S2721" s="9" t="str">
        <f aca="false">IF($A2721="","",IF(OR($R2721="—",$R2721="(not set)",$D2721=""),"",IF(ISNUMBER(SEARCH(SUBSTITUTE(SUBSTITUTE(SUBSTITUTE($R2721,"-",""),"_","")," ",""),SUBSTITUTE(SUBSTITUTE(SUBSTITUTE($D2721,"-",""),"_","")," ",""))),"OK","CHECK")))</f>
        <v/>
      </c>
      <c r="T2721" s="9" t="str">
        <f aca="false">IF($A2721="","",IF(OR($H2721="NOT IN SCHEMATIC",$I2721="MISMATCH",$J2721="MISMATCH",$P2721="MISMATCH",$M2721&lt;&gt;"OK"),"REVIEW","OK"))</f>
        <v/>
      </c>
      <c r="U2721" s="14"/>
      <c r="V2721" s="14"/>
      <c r="W2721" s="17"/>
      <c r="X2721" s="14"/>
    </row>
    <row r="2722" customFormat="false" ht="15" hidden="false" customHeight="false" outlineLevel="0" collapsed="false">
      <c r="A2722" s="9" t="str">
        <f aca="false">IF('3. Layout Parts'!$A2722="","",TRIM('3. Layout Parts'!$A2722))</f>
        <v/>
      </c>
      <c r="B2722" s="9" t="str">
        <f aca="false">IF($A2722="","",'3. Layout Parts'!$D2722)</f>
        <v/>
      </c>
      <c r="C2722" s="9" t="str">
        <f aca="false">IF($A2722="","",'3. Layout Parts'!$B2722)</f>
        <v/>
      </c>
      <c r="D2722" s="9" t="str">
        <f aca="false">IF($A2722="","",'3. Layout Parts'!$C2722)</f>
        <v/>
      </c>
      <c r="E2722" s="9" t="str">
        <f aca="false">IF($A2722="","",IFERROR(INDEX('2. Schematic Parts'!$B$2:$B$3001,MATCH($A2722,'2. Schematic Parts'!$A$2:$A$3001,0)),"NOT FOUND"))</f>
        <v/>
      </c>
      <c r="F2722" s="9" t="str">
        <f aca="false">IF($A2722="","",IFERROR(INDEX('2. Schematic Parts'!$C$2:$C$3001,MATCH($A2722,'2. Schematic Parts'!$A$2:$A$3001,0))&amp;"","NOT FOUND"))</f>
        <v/>
      </c>
      <c r="G2722" s="9" t="str">
        <f aca="false">IF($A2722="","",IFERROR(INDEX('2. Schematic Parts'!$D$2:$D$3001,MATCH($A2722,'2. Schematic Parts'!$A$2:$A$3001,0))&amp;"","NOT FOUND"))</f>
        <v/>
      </c>
      <c r="H2722" s="9" t="str">
        <f aca="false">IF($A2722="","",IF(COUNTIF('2. Schematic Parts'!$A$2:$A$3001,$A2722)=0,"NOT IN SCHEMATIC","OK"))</f>
        <v/>
      </c>
      <c r="I2722" s="9" t="str">
        <f aca="false">IF($A2722="","",IF($H2722="NOT IN SCHEMATIC","",IF(UPPER(TRIM($C2722))=UPPER(TRIM($E2722)),"OK","MISMATCH")))</f>
        <v/>
      </c>
      <c r="J2722" s="9" t="str">
        <f aca="false">IF($A2722="","",IF($H2722="NOT IN SCHEMATIC","",IF($F2722="","NO SCH DECAL",IF($D2722="","",IF(UPPER(TRIM($D2722))=UPPER(TRIM($F2722)),"OK","MISMATCH")))))</f>
        <v/>
      </c>
      <c r="K2722" s="16" t="str">
        <f aca="false">IF($A2722="","",SUMPRODUCT(--ISNUMBER(SEARCH(","&amp;TRIM($A2722)&amp;",",","&amp;SUBSTITUTE('1. Master BOM'!$D$2:$D$400," ","")&amp;","))))</f>
        <v/>
      </c>
      <c r="L2722" s="16" t="str">
        <f aca="false">IF($A2722="","",IF($K2722&lt;&gt;1,0,SUMPRODUCT(ISNUMBER(SEARCH(","&amp;TRIM($A2722)&amp;",",","&amp;SUBSTITUTE('1. Master BOM'!$D$2:$D$400," ","")&amp;","))*ROW('1. Master BOM'!$D$2:$D$400))))</f>
        <v/>
      </c>
      <c r="M2722" s="9" t="str">
        <f aca="false">IF($A2722="","",IF($K2722=0,"NOT IN BOM",IF($K2722&gt;1,"MULTIPLE BOM LINES","OK")))</f>
        <v/>
      </c>
      <c r="N2722" s="9" t="str">
        <f aca="false">IF($A2722="","",IF($L2722=0,"—",INDEX('1. Master BOM'!$A$1:$A$400,$L2722)))</f>
        <v/>
      </c>
      <c r="O2722" s="9" t="str">
        <f aca="false">IF($A2722="","",IF($L2722=0,"—",INDEX('1. Master BOM'!$B$1:$B$400,$L2722)))</f>
        <v/>
      </c>
      <c r="P2722" s="9" t="str">
        <f aca="false">IF($A2722="","",IF(OR($H2722="NOT IN SCHEMATIC",$O2722="—"),"",IF($G2722="","NO SCH PN",IF(UPPER(TRIM($G2722))=UPPER(TRIM($O2722)),"OK","MISMATCH"))))</f>
        <v/>
      </c>
      <c r="Q2722" s="9" t="str">
        <f aca="false">IF($A2722="","",IF($L2722=0,"—",INDEX('1. Master BOM'!$E$1:$E$400,$L2722)))</f>
        <v/>
      </c>
      <c r="R2722" s="9" t="str">
        <f aca="false">IF($A2722="","",IF($L2722=0,"—",IF(T(INDEX('1. Master BOM'!$F$1:$F$400,$L2722))="","(not set)",INDEX('1. Master BOM'!$F$1:$F$400,$L2722))))</f>
        <v/>
      </c>
      <c r="S2722" s="9" t="str">
        <f aca="false">IF($A2722="","",IF(OR($R2722="—",$R2722="(not set)",$D2722=""),"",IF(ISNUMBER(SEARCH(SUBSTITUTE(SUBSTITUTE(SUBSTITUTE($R2722,"-",""),"_","")," ",""),SUBSTITUTE(SUBSTITUTE(SUBSTITUTE($D2722,"-",""),"_","")," ",""))),"OK","CHECK")))</f>
        <v/>
      </c>
      <c r="T2722" s="9" t="str">
        <f aca="false">IF($A2722="","",IF(OR($H2722="NOT IN SCHEMATIC",$I2722="MISMATCH",$J2722="MISMATCH",$P2722="MISMATCH",$M2722&lt;&gt;"OK"),"REVIEW","OK"))</f>
        <v/>
      </c>
      <c r="U2722" s="14"/>
      <c r="V2722" s="14"/>
      <c r="W2722" s="17"/>
      <c r="X2722" s="14"/>
    </row>
    <row r="2723" customFormat="false" ht="15" hidden="false" customHeight="false" outlineLevel="0" collapsed="false">
      <c r="A2723" s="9" t="str">
        <f aca="false">IF('3. Layout Parts'!$A2723="","",TRIM('3. Layout Parts'!$A2723))</f>
        <v/>
      </c>
      <c r="B2723" s="9" t="str">
        <f aca="false">IF($A2723="","",'3. Layout Parts'!$D2723)</f>
        <v/>
      </c>
      <c r="C2723" s="9" t="str">
        <f aca="false">IF($A2723="","",'3. Layout Parts'!$B2723)</f>
        <v/>
      </c>
      <c r="D2723" s="9" t="str">
        <f aca="false">IF($A2723="","",'3. Layout Parts'!$C2723)</f>
        <v/>
      </c>
      <c r="E2723" s="9" t="str">
        <f aca="false">IF($A2723="","",IFERROR(INDEX('2. Schematic Parts'!$B$2:$B$3001,MATCH($A2723,'2. Schematic Parts'!$A$2:$A$3001,0)),"NOT FOUND"))</f>
        <v/>
      </c>
      <c r="F2723" s="9" t="str">
        <f aca="false">IF($A2723="","",IFERROR(INDEX('2. Schematic Parts'!$C$2:$C$3001,MATCH($A2723,'2. Schematic Parts'!$A$2:$A$3001,0))&amp;"","NOT FOUND"))</f>
        <v/>
      </c>
      <c r="G2723" s="9" t="str">
        <f aca="false">IF($A2723="","",IFERROR(INDEX('2. Schematic Parts'!$D$2:$D$3001,MATCH($A2723,'2. Schematic Parts'!$A$2:$A$3001,0))&amp;"","NOT FOUND"))</f>
        <v/>
      </c>
      <c r="H2723" s="9" t="str">
        <f aca="false">IF($A2723="","",IF(COUNTIF('2. Schematic Parts'!$A$2:$A$3001,$A2723)=0,"NOT IN SCHEMATIC","OK"))</f>
        <v/>
      </c>
      <c r="I2723" s="9" t="str">
        <f aca="false">IF($A2723="","",IF($H2723="NOT IN SCHEMATIC","",IF(UPPER(TRIM($C2723))=UPPER(TRIM($E2723)),"OK","MISMATCH")))</f>
        <v/>
      </c>
      <c r="J2723" s="9" t="str">
        <f aca="false">IF($A2723="","",IF($H2723="NOT IN SCHEMATIC","",IF($F2723="","NO SCH DECAL",IF($D2723="","",IF(UPPER(TRIM($D2723))=UPPER(TRIM($F2723)),"OK","MISMATCH")))))</f>
        <v/>
      </c>
      <c r="K2723" s="16" t="str">
        <f aca="false">IF($A2723="","",SUMPRODUCT(--ISNUMBER(SEARCH(","&amp;TRIM($A2723)&amp;",",","&amp;SUBSTITUTE('1. Master BOM'!$D$2:$D$400," ","")&amp;","))))</f>
        <v/>
      </c>
      <c r="L2723" s="16" t="str">
        <f aca="false">IF($A2723="","",IF($K2723&lt;&gt;1,0,SUMPRODUCT(ISNUMBER(SEARCH(","&amp;TRIM($A2723)&amp;",",","&amp;SUBSTITUTE('1. Master BOM'!$D$2:$D$400," ","")&amp;","))*ROW('1. Master BOM'!$D$2:$D$400))))</f>
        <v/>
      </c>
      <c r="M2723" s="9" t="str">
        <f aca="false">IF($A2723="","",IF($K2723=0,"NOT IN BOM",IF($K2723&gt;1,"MULTIPLE BOM LINES","OK")))</f>
        <v/>
      </c>
      <c r="N2723" s="9" t="str">
        <f aca="false">IF($A2723="","",IF($L2723=0,"—",INDEX('1. Master BOM'!$A$1:$A$400,$L2723)))</f>
        <v/>
      </c>
      <c r="O2723" s="9" t="str">
        <f aca="false">IF($A2723="","",IF($L2723=0,"—",INDEX('1. Master BOM'!$B$1:$B$400,$L2723)))</f>
        <v/>
      </c>
      <c r="P2723" s="9" t="str">
        <f aca="false">IF($A2723="","",IF(OR($H2723="NOT IN SCHEMATIC",$O2723="—"),"",IF($G2723="","NO SCH PN",IF(UPPER(TRIM($G2723))=UPPER(TRIM($O2723)),"OK","MISMATCH"))))</f>
        <v/>
      </c>
      <c r="Q2723" s="9" t="str">
        <f aca="false">IF($A2723="","",IF($L2723=0,"—",INDEX('1. Master BOM'!$E$1:$E$400,$L2723)))</f>
        <v/>
      </c>
      <c r="R2723" s="9" t="str">
        <f aca="false">IF($A2723="","",IF($L2723=0,"—",IF(T(INDEX('1. Master BOM'!$F$1:$F$400,$L2723))="","(not set)",INDEX('1. Master BOM'!$F$1:$F$400,$L2723))))</f>
        <v/>
      </c>
      <c r="S2723" s="9" t="str">
        <f aca="false">IF($A2723="","",IF(OR($R2723="—",$R2723="(not set)",$D2723=""),"",IF(ISNUMBER(SEARCH(SUBSTITUTE(SUBSTITUTE(SUBSTITUTE($R2723,"-",""),"_","")," ",""),SUBSTITUTE(SUBSTITUTE(SUBSTITUTE($D2723,"-",""),"_","")," ",""))),"OK","CHECK")))</f>
        <v/>
      </c>
      <c r="T2723" s="9" t="str">
        <f aca="false">IF($A2723="","",IF(OR($H2723="NOT IN SCHEMATIC",$I2723="MISMATCH",$J2723="MISMATCH",$P2723="MISMATCH",$M2723&lt;&gt;"OK"),"REVIEW","OK"))</f>
        <v/>
      </c>
      <c r="U2723" s="14"/>
      <c r="V2723" s="14"/>
      <c r="W2723" s="17"/>
      <c r="X2723" s="14"/>
    </row>
    <row r="2724" customFormat="false" ht="15" hidden="false" customHeight="false" outlineLevel="0" collapsed="false">
      <c r="A2724" s="9" t="str">
        <f aca="false">IF('3. Layout Parts'!$A2724="","",TRIM('3. Layout Parts'!$A2724))</f>
        <v/>
      </c>
      <c r="B2724" s="9" t="str">
        <f aca="false">IF($A2724="","",'3. Layout Parts'!$D2724)</f>
        <v/>
      </c>
      <c r="C2724" s="9" t="str">
        <f aca="false">IF($A2724="","",'3. Layout Parts'!$B2724)</f>
        <v/>
      </c>
      <c r="D2724" s="9" t="str">
        <f aca="false">IF($A2724="","",'3. Layout Parts'!$C2724)</f>
        <v/>
      </c>
      <c r="E2724" s="9" t="str">
        <f aca="false">IF($A2724="","",IFERROR(INDEX('2. Schematic Parts'!$B$2:$B$3001,MATCH($A2724,'2. Schematic Parts'!$A$2:$A$3001,0)),"NOT FOUND"))</f>
        <v/>
      </c>
      <c r="F2724" s="9" t="str">
        <f aca="false">IF($A2724="","",IFERROR(INDEX('2. Schematic Parts'!$C$2:$C$3001,MATCH($A2724,'2. Schematic Parts'!$A$2:$A$3001,0))&amp;"","NOT FOUND"))</f>
        <v/>
      </c>
      <c r="G2724" s="9" t="str">
        <f aca="false">IF($A2724="","",IFERROR(INDEX('2. Schematic Parts'!$D$2:$D$3001,MATCH($A2724,'2. Schematic Parts'!$A$2:$A$3001,0))&amp;"","NOT FOUND"))</f>
        <v/>
      </c>
      <c r="H2724" s="9" t="str">
        <f aca="false">IF($A2724="","",IF(COUNTIF('2. Schematic Parts'!$A$2:$A$3001,$A2724)=0,"NOT IN SCHEMATIC","OK"))</f>
        <v/>
      </c>
      <c r="I2724" s="9" t="str">
        <f aca="false">IF($A2724="","",IF($H2724="NOT IN SCHEMATIC","",IF(UPPER(TRIM($C2724))=UPPER(TRIM($E2724)),"OK","MISMATCH")))</f>
        <v/>
      </c>
      <c r="J2724" s="9" t="str">
        <f aca="false">IF($A2724="","",IF($H2724="NOT IN SCHEMATIC","",IF($F2724="","NO SCH DECAL",IF($D2724="","",IF(UPPER(TRIM($D2724))=UPPER(TRIM($F2724)),"OK","MISMATCH")))))</f>
        <v/>
      </c>
      <c r="K2724" s="16" t="str">
        <f aca="false">IF($A2724="","",SUMPRODUCT(--ISNUMBER(SEARCH(","&amp;TRIM($A2724)&amp;",",","&amp;SUBSTITUTE('1. Master BOM'!$D$2:$D$400," ","")&amp;","))))</f>
        <v/>
      </c>
      <c r="L2724" s="16" t="str">
        <f aca="false">IF($A2724="","",IF($K2724&lt;&gt;1,0,SUMPRODUCT(ISNUMBER(SEARCH(","&amp;TRIM($A2724)&amp;",",","&amp;SUBSTITUTE('1. Master BOM'!$D$2:$D$400," ","")&amp;","))*ROW('1. Master BOM'!$D$2:$D$400))))</f>
        <v/>
      </c>
      <c r="M2724" s="9" t="str">
        <f aca="false">IF($A2724="","",IF($K2724=0,"NOT IN BOM",IF($K2724&gt;1,"MULTIPLE BOM LINES","OK")))</f>
        <v/>
      </c>
      <c r="N2724" s="9" t="str">
        <f aca="false">IF($A2724="","",IF($L2724=0,"—",INDEX('1. Master BOM'!$A$1:$A$400,$L2724)))</f>
        <v/>
      </c>
      <c r="O2724" s="9" t="str">
        <f aca="false">IF($A2724="","",IF($L2724=0,"—",INDEX('1. Master BOM'!$B$1:$B$400,$L2724)))</f>
        <v/>
      </c>
      <c r="P2724" s="9" t="str">
        <f aca="false">IF($A2724="","",IF(OR($H2724="NOT IN SCHEMATIC",$O2724="—"),"",IF($G2724="","NO SCH PN",IF(UPPER(TRIM($G2724))=UPPER(TRIM($O2724)),"OK","MISMATCH"))))</f>
        <v/>
      </c>
      <c r="Q2724" s="9" t="str">
        <f aca="false">IF($A2724="","",IF($L2724=0,"—",INDEX('1. Master BOM'!$E$1:$E$400,$L2724)))</f>
        <v/>
      </c>
      <c r="R2724" s="9" t="str">
        <f aca="false">IF($A2724="","",IF($L2724=0,"—",IF(T(INDEX('1. Master BOM'!$F$1:$F$400,$L2724))="","(not set)",INDEX('1. Master BOM'!$F$1:$F$400,$L2724))))</f>
        <v/>
      </c>
      <c r="S2724" s="9" t="str">
        <f aca="false">IF($A2724="","",IF(OR($R2724="—",$R2724="(not set)",$D2724=""),"",IF(ISNUMBER(SEARCH(SUBSTITUTE(SUBSTITUTE(SUBSTITUTE($R2724,"-",""),"_","")," ",""),SUBSTITUTE(SUBSTITUTE(SUBSTITUTE($D2724,"-",""),"_","")," ",""))),"OK","CHECK")))</f>
        <v/>
      </c>
      <c r="T2724" s="9" t="str">
        <f aca="false">IF($A2724="","",IF(OR($H2724="NOT IN SCHEMATIC",$I2724="MISMATCH",$J2724="MISMATCH",$P2724="MISMATCH",$M2724&lt;&gt;"OK"),"REVIEW","OK"))</f>
        <v/>
      </c>
      <c r="U2724" s="14"/>
      <c r="V2724" s="14"/>
      <c r="W2724" s="17"/>
      <c r="X2724" s="14"/>
    </row>
    <row r="2725" customFormat="false" ht="15" hidden="false" customHeight="false" outlineLevel="0" collapsed="false">
      <c r="A2725" s="9" t="str">
        <f aca="false">IF('3. Layout Parts'!$A2725="","",TRIM('3. Layout Parts'!$A2725))</f>
        <v/>
      </c>
      <c r="B2725" s="9" t="str">
        <f aca="false">IF($A2725="","",'3. Layout Parts'!$D2725)</f>
        <v/>
      </c>
      <c r="C2725" s="9" t="str">
        <f aca="false">IF($A2725="","",'3. Layout Parts'!$B2725)</f>
        <v/>
      </c>
      <c r="D2725" s="9" t="str">
        <f aca="false">IF($A2725="","",'3. Layout Parts'!$C2725)</f>
        <v/>
      </c>
      <c r="E2725" s="9" t="str">
        <f aca="false">IF($A2725="","",IFERROR(INDEX('2. Schematic Parts'!$B$2:$B$3001,MATCH($A2725,'2. Schematic Parts'!$A$2:$A$3001,0)),"NOT FOUND"))</f>
        <v/>
      </c>
      <c r="F2725" s="9" t="str">
        <f aca="false">IF($A2725="","",IFERROR(INDEX('2. Schematic Parts'!$C$2:$C$3001,MATCH($A2725,'2. Schematic Parts'!$A$2:$A$3001,0))&amp;"","NOT FOUND"))</f>
        <v/>
      </c>
      <c r="G2725" s="9" t="str">
        <f aca="false">IF($A2725="","",IFERROR(INDEX('2. Schematic Parts'!$D$2:$D$3001,MATCH($A2725,'2. Schematic Parts'!$A$2:$A$3001,0))&amp;"","NOT FOUND"))</f>
        <v/>
      </c>
      <c r="H2725" s="9" t="str">
        <f aca="false">IF($A2725="","",IF(COUNTIF('2. Schematic Parts'!$A$2:$A$3001,$A2725)=0,"NOT IN SCHEMATIC","OK"))</f>
        <v/>
      </c>
      <c r="I2725" s="9" t="str">
        <f aca="false">IF($A2725="","",IF($H2725="NOT IN SCHEMATIC","",IF(UPPER(TRIM($C2725))=UPPER(TRIM($E2725)),"OK","MISMATCH")))</f>
        <v/>
      </c>
      <c r="J2725" s="9" t="str">
        <f aca="false">IF($A2725="","",IF($H2725="NOT IN SCHEMATIC","",IF($F2725="","NO SCH DECAL",IF($D2725="","",IF(UPPER(TRIM($D2725))=UPPER(TRIM($F2725)),"OK","MISMATCH")))))</f>
        <v/>
      </c>
      <c r="K2725" s="16" t="str">
        <f aca="false">IF($A2725="","",SUMPRODUCT(--ISNUMBER(SEARCH(","&amp;TRIM($A2725)&amp;",",","&amp;SUBSTITUTE('1. Master BOM'!$D$2:$D$400," ","")&amp;","))))</f>
        <v/>
      </c>
      <c r="L2725" s="16" t="str">
        <f aca="false">IF($A2725="","",IF($K2725&lt;&gt;1,0,SUMPRODUCT(ISNUMBER(SEARCH(","&amp;TRIM($A2725)&amp;",",","&amp;SUBSTITUTE('1. Master BOM'!$D$2:$D$400," ","")&amp;","))*ROW('1. Master BOM'!$D$2:$D$400))))</f>
        <v/>
      </c>
      <c r="M2725" s="9" t="str">
        <f aca="false">IF($A2725="","",IF($K2725=0,"NOT IN BOM",IF($K2725&gt;1,"MULTIPLE BOM LINES","OK")))</f>
        <v/>
      </c>
      <c r="N2725" s="9" t="str">
        <f aca="false">IF($A2725="","",IF($L2725=0,"—",INDEX('1. Master BOM'!$A$1:$A$400,$L2725)))</f>
        <v/>
      </c>
      <c r="O2725" s="9" t="str">
        <f aca="false">IF($A2725="","",IF($L2725=0,"—",INDEX('1. Master BOM'!$B$1:$B$400,$L2725)))</f>
        <v/>
      </c>
      <c r="P2725" s="9" t="str">
        <f aca="false">IF($A2725="","",IF(OR($H2725="NOT IN SCHEMATIC",$O2725="—"),"",IF($G2725="","NO SCH PN",IF(UPPER(TRIM($G2725))=UPPER(TRIM($O2725)),"OK","MISMATCH"))))</f>
        <v/>
      </c>
      <c r="Q2725" s="9" t="str">
        <f aca="false">IF($A2725="","",IF($L2725=0,"—",INDEX('1. Master BOM'!$E$1:$E$400,$L2725)))</f>
        <v/>
      </c>
      <c r="R2725" s="9" t="str">
        <f aca="false">IF($A2725="","",IF($L2725=0,"—",IF(T(INDEX('1. Master BOM'!$F$1:$F$400,$L2725))="","(not set)",INDEX('1. Master BOM'!$F$1:$F$400,$L2725))))</f>
        <v/>
      </c>
      <c r="S2725" s="9" t="str">
        <f aca="false">IF($A2725="","",IF(OR($R2725="—",$R2725="(not set)",$D2725=""),"",IF(ISNUMBER(SEARCH(SUBSTITUTE(SUBSTITUTE(SUBSTITUTE($R2725,"-",""),"_","")," ",""),SUBSTITUTE(SUBSTITUTE(SUBSTITUTE($D2725,"-",""),"_","")," ",""))),"OK","CHECK")))</f>
        <v/>
      </c>
      <c r="T2725" s="9" t="str">
        <f aca="false">IF($A2725="","",IF(OR($H2725="NOT IN SCHEMATIC",$I2725="MISMATCH",$J2725="MISMATCH",$P2725="MISMATCH",$M2725&lt;&gt;"OK"),"REVIEW","OK"))</f>
        <v/>
      </c>
      <c r="U2725" s="14"/>
      <c r="V2725" s="14"/>
      <c r="W2725" s="17"/>
      <c r="X2725" s="14"/>
    </row>
    <row r="2726" customFormat="false" ht="15" hidden="false" customHeight="false" outlineLevel="0" collapsed="false">
      <c r="A2726" s="9" t="str">
        <f aca="false">IF('3. Layout Parts'!$A2726="","",TRIM('3. Layout Parts'!$A2726))</f>
        <v/>
      </c>
      <c r="B2726" s="9" t="str">
        <f aca="false">IF($A2726="","",'3. Layout Parts'!$D2726)</f>
        <v/>
      </c>
      <c r="C2726" s="9" t="str">
        <f aca="false">IF($A2726="","",'3. Layout Parts'!$B2726)</f>
        <v/>
      </c>
      <c r="D2726" s="9" t="str">
        <f aca="false">IF($A2726="","",'3. Layout Parts'!$C2726)</f>
        <v/>
      </c>
      <c r="E2726" s="9" t="str">
        <f aca="false">IF($A2726="","",IFERROR(INDEX('2. Schematic Parts'!$B$2:$B$3001,MATCH($A2726,'2. Schematic Parts'!$A$2:$A$3001,0)),"NOT FOUND"))</f>
        <v/>
      </c>
      <c r="F2726" s="9" t="str">
        <f aca="false">IF($A2726="","",IFERROR(INDEX('2. Schematic Parts'!$C$2:$C$3001,MATCH($A2726,'2. Schematic Parts'!$A$2:$A$3001,0))&amp;"","NOT FOUND"))</f>
        <v/>
      </c>
      <c r="G2726" s="9" t="str">
        <f aca="false">IF($A2726="","",IFERROR(INDEX('2. Schematic Parts'!$D$2:$D$3001,MATCH($A2726,'2. Schematic Parts'!$A$2:$A$3001,0))&amp;"","NOT FOUND"))</f>
        <v/>
      </c>
      <c r="H2726" s="9" t="str">
        <f aca="false">IF($A2726="","",IF(COUNTIF('2. Schematic Parts'!$A$2:$A$3001,$A2726)=0,"NOT IN SCHEMATIC","OK"))</f>
        <v/>
      </c>
      <c r="I2726" s="9" t="str">
        <f aca="false">IF($A2726="","",IF($H2726="NOT IN SCHEMATIC","",IF(UPPER(TRIM($C2726))=UPPER(TRIM($E2726)),"OK","MISMATCH")))</f>
        <v/>
      </c>
      <c r="J2726" s="9" t="str">
        <f aca="false">IF($A2726="","",IF($H2726="NOT IN SCHEMATIC","",IF($F2726="","NO SCH DECAL",IF($D2726="","",IF(UPPER(TRIM($D2726))=UPPER(TRIM($F2726)),"OK","MISMATCH")))))</f>
        <v/>
      </c>
      <c r="K2726" s="16" t="str">
        <f aca="false">IF($A2726="","",SUMPRODUCT(--ISNUMBER(SEARCH(","&amp;TRIM($A2726)&amp;",",","&amp;SUBSTITUTE('1. Master BOM'!$D$2:$D$400," ","")&amp;","))))</f>
        <v/>
      </c>
      <c r="L2726" s="16" t="str">
        <f aca="false">IF($A2726="","",IF($K2726&lt;&gt;1,0,SUMPRODUCT(ISNUMBER(SEARCH(","&amp;TRIM($A2726)&amp;",",","&amp;SUBSTITUTE('1. Master BOM'!$D$2:$D$400," ","")&amp;","))*ROW('1. Master BOM'!$D$2:$D$400))))</f>
        <v/>
      </c>
      <c r="M2726" s="9" t="str">
        <f aca="false">IF($A2726="","",IF($K2726=0,"NOT IN BOM",IF($K2726&gt;1,"MULTIPLE BOM LINES","OK")))</f>
        <v/>
      </c>
      <c r="N2726" s="9" t="str">
        <f aca="false">IF($A2726="","",IF($L2726=0,"—",INDEX('1. Master BOM'!$A$1:$A$400,$L2726)))</f>
        <v/>
      </c>
      <c r="O2726" s="9" t="str">
        <f aca="false">IF($A2726="","",IF($L2726=0,"—",INDEX('1. Master BOM'!$B$1:$B$400,$L2726)))</f>
        <v/>
      </c>
      <c r="P2726" s="9" t="str">
        <f aca="false">IF($A2726="","",IF(OR($H2726="NOT IN SCHEMATIC",$O2726="—"),"",IF($G2726="","NO SCH PN",IF(UPPER(TRIM($G2726))=UPPER(TRIM($O2726)),"OK","MISMATCH"))))</f>
        <v/>
      </c>
      <c r="Q2726" s="9" t="str">
        <f aca="false">IF($A2726="","",IF($L2726=0,"—",INDEX('1. Master BOM'!$E$1:$E$400,$L2726)))</f>
        <v/>
      </c>
      <c r="R2726" s="9" t="str">
        <f aca="false">IF($A2726="","",IF($L2726=0,"—",IF(T(INDEX('1. Master BOM'!$F$1:$F$400,$L2726))="","(not set)",INDEX('1. Master BOM'!$F$1:$F$400,$L2726))))</f>
        <v/>
      </c>
      <c r="S2726" s="9" t="str">
        <f aca="false">IF($A2726="","",IF(OR($R2726="—",$R2726="(not set)",$D2726=""),"",IF(ISNUMBER(SEARCH(SUBSTITUTE(SUBSTITUTE(SUBSTITUTE($R2726,"-",""),"_","")," ",""),SUBSTITUTE(SUBSTITUTE(SUBSTITUTE($D2726,"-",""),"_","")," ",""))),"OK","CHECK")))</f>
        <v/>
      </c>
      <c r="T2726" s="9" t="str">
        <f aca="false">IF($A2726="","",IF(OR($H2726="NOT IN SCHEMATIC",$I2726="MISMATCH",$J2726="MISMATCH",$P2726="MISMATCH",$M2726&lt;&gt;"OK"),"REVIEW","OK"))</f>
        <v/>
      </c>
      <c r="U2726" s="14"/>
      <c r="V2726" s="14"/>
      <c r="W2726" s="17"/>
      <c r="X2726" s="14"/>
    </row>
    <row r="2727" customFormat="false" ht="15" hidden="false" customHeight="false" outlineLevel="0" collapsed="false">
      <c r="A2727" s="9" t="str">
        <f aca="false">IF('3. Layout Parts'!$A2727="","",TRIM('3. Layout Parts'!$A2727))</f>
        <v/>
      </c>
      <c r="B2727" s="9" t="str">
        <f aca="false">IF($A2727="","",'3. Layout Parts'!$D2727)</f>
        <v/>
      </c>
      <c r="C2727" s="9" t="str">
        <f aca="false">IF($A2727="","",'3. Layout Parts'!$B2727)</f>
        <v/>
      </c>
      <c r="D2727" s="9" t="str">
        <f aca="false">IF($A2727="","",'3. Layout Parts'!$C2727)</f>
        <v/>
      </c>
      <c r="E2727" s="9" t="str">
        <f aca="false">IF($A2727="","",IFERROR(INDEX('2. Schematic Parts'!$B$2:$B$3001,MATCH($A2727,'2. Schematic Parts'!$A$2:$A$3001,0)),"NOT FOUND"))</f>
        <v/>
      </c>
      <c r="F2727" s="9" t="str">
        <f aca="false">IF($A2727="","",IFERROR(INDEX('2. Schematic Parts'!$C$2:$C$3001,MATCH($A2727,'2. Schematic Parts'!$A$2:$A$3001,0))&amp;"","NOT FOUND"))</f>
        <v/>
      </c>
      <c r="G2727" s="9" t="str">
        <f aca="false">IF($A2727="","",IFERROR(INDEX('2. Schematic Parts'!$D$2:$D$3001,MATCH($A2727,'2. Schematic Parts'!$A$2:$A$3001,0))&amp;"","NOT FOUND"))</f>
        <v/>
      </c>
      <c r="H2727" s="9" t="str">
        <f aca="false">IF($A2727="","",IF(COUNTIF('2. Schematic Parts'!$A$2:$A$3001,$A2727)=0,"NOT IN SCHEMATIC","OK"))</f>
        <v/>
      </c>
      <c r="I2727" s="9" t="str">
        <f aca="false">IF($A2727="","",IF($H2727="NOT IN SCHEMATIC","",IF(UPPER(TRIM($C2727))=UPPER(TRIM($E2727)),"OK","MISMATCH")))</f>
        <v/>
      </c>
      <c r="J2727" s="9" t="str">
        <f aca="false">IF($A2727="","",IF($H2727="NOT IN SCHEMATIC","",IF($F2727="","NO SCH DECAL",IF($D2727="","",IF(UPPER(TRIM($D2727))=UPPER(TRIM($F2727)),"OK","MISMATCH")))))</f>
        <v/>
      </c>
      <c r="K2727" s="16" t="str">
        <f aca="false">IF($A2727="","",SUMPRODUCT(--ISNUMBER(SEARCH(","&amp;TRIM($A2727)&amp;",",","&amp;SUBSTITUTE('1. Master BOM'!$D$2:$D$400," ","")&amp;","))))</f>
        <v/>
      </c>
      <c r="L2727" s="16" t="str">
        <f aca="false">IF($A2727="","",IF($K2727&lt;&gt;1,0,SUMPRODUCT(ISNUMBER(SEARCH(","&amp;TRIM($A2727)&amp;",",","&amp;SUBSTITUTE('1. Master BOM'!$D$2:$D$400," ","")&amp;","))*ROW('1. Master BOM'!$D$2:$D$400))))</f>
        <v/>
      </c>
      <c r="M2727" s="9" t="str">
        <f aca="false">IF($A2727="","",IF($K2727=0,"NOT IN BOM",IF($K2727&gt;1,"MULTIPLE BOM LINES","OK")))</f>
        <v/>
      </c>
      <c r="N2727" s="9" t="str">
        <f aca="false">IF($A2727="","",IF($L2727=0,"—",INDEX('1. Master BOM'!$A$1:$A$400,$L2727)))</f>
        <v/>
      </c>
      <c r="O2727" s="9" t="str">
        <f aca="false">IF($A2727="","",IF($L2727=0,"—",INDEX('1. Master BOM'!$B$1:$B$400,$L2727)))</f>
        <v/>
      </c>
      <c r="P2727" s="9" t="str">
        <f aca="false">IF($A2727="","",IF(OR($H2727="NOT IN SCHEMATIC",$O2727="—"),"",IF($G2727="","NO SCH PN",IF(UPPER(TRIM($G2727))=UPPER(TRIM($O2727)),"OK","MISMATCH"))))</f>
        <v/>
      </c>
      <c r="Q2727" s="9" t="str">
        <f aca="false">IF($A2727="","",IF($L2727=0,"—",INDEX('1. Master BOM'!$E$1:$E$400,$L2727)))</f>
        <v/>
      </c>
      <c r="R2727" s="9" t="str">
        <f aca="false">IF($A2727="","",IF($L2727=0,"—",IF(T(INDEX('1. Master BOM'!$F$1:$F$400,$L2727))="","(not set)",INDEX('1. Master BOM'!$F$1:$F$400,$L2727))))</f>
        <v/>
      </c>
      <c r="S2727" s="9" t="str">
        <f aca="false">IF($A2727="","",IF(OR($R2727="—",$R2727="(not set)",$D2727=""),"",IF(ISNUMBER(SEARCH(SUBSTITUTE(SUBSTITUTE(SUBSTITUTE($R2727,"-",""),"_","")," ",""),SUBSTITUTE(SUBSTITUTE(SUBSTITUTE($D2727,"-",""),"_","")," ",""))),"OK","CHECK")))</f>
        <v/>
      </c>
      <c r="T2727" s="9" t="str">
        <f aca="false">IF($A2727="","",IF(OR($H2727="NOT IN SCHEMATIC",$I2727="MISMATCH",$J2727="MISMATCH",$P2727="MISMATCH",$M2727&lt;&gt;"OK"),"REVIEW","OK"))</f>
        <v/>
      </c>
      <c r="U2727" s="14"/>
      <c r="V2727" s="14"/>
      <c r="W2727" s="17"/>
      <c r="X2727" s="14"/>
    </row>
    <row r="2728" customFormat="false" ht="15" hidden="false" customHeight="false" outlineLevel="0" collapsed="false">
      <c r="A2728" s="9" t="str">
        <f aca="false">IF('3. Layout Parts'!$A2728="","",TRIM('3. Layout Parts'!$A2728))</f>
        <v/>
      </c>
      <c r="B2728" s="9" t="str">
        <f aca="false">IF($A2728="","",'3. Layout Parts'!$D2728)</f>
        <v/>
      </c>
      <c r="C2728" s="9" t="str">
        <f aca="false">IF($A2728="","",'3. Layout Parts'!$B2728)</f>
        <v/>
      </c>
      <c r="D2728" s="9" t="str">
        <f aca="false">IF($A2728="","",'3. Layout Parts'!$C2728)</f>
        <v/>
      </c>
      <c r="E2728" s="9" t="str">
        <f aca="false">IF($A2728="","",IFERROR(INDEX('2. Schematic Parts'!$B$2:$B$3001,MATCH($A2728,'2. Schematic Parts'!$A$2:$A$3001,0)),"NOT FOUND"))</f>
        <v/>
      </c>
      <c r="F2728" s="9" t="str">
        <f aca="false">IF($A2728="","",IFERROR(INDEX('2. Schematic Parts'!$C$2:$C$3001,MATCH($A2728,'2. Schematic Parts'!$A$2:$A$3001,0))&amp;"","NOT FOUND"))</f>
        <v/>
      </c>
      <c r="G2728" s="9" t="str">
        <f aca="false">IF($A2728="","",IFERROR(INDEX('2. Schematic Parts'!$D$2:$D$3001,MATCH($A2728,'2. Schematic Parts'!$A$2:$A$3001,0))&amp;"","NOT FOUND"))</f>
        <v/>
      </c>
      <c r="H2728" s="9" t="str">
        <f aca="false">IF($A2728="","",IF(COUNTIF('2. Schematic Parts'!$A$2:$A$3001,$A2728)=0,"NOT IN SCHEMATIC","OK"))</f>
        <v/>
      </c>
      <c r="I2728" s="9" t="str">
        <f aca="false">IF($A2728="","",IF($H2728="NOT IN SCHEMATIC","",IF(UPPER(TRIM($C2728))=UPPER(TRIM($E2728)),"OK","MISMATCH")))</f>
        <v/>
      </c>
      <c r="J2728" s="9" t="str">
        <f aca="false">IF($A2728="","",IF($H2728="NOT IN SCHEMATIC","",IF($F2728="","NO SCH DECAL",IF($D2728="","",IF(UPPER(TRIM($D2728))=UPPER(TRIM($F2728)),"OK","MISMATCH")))))</f>
        <v/>
      </c>
      <c r="K2728" s="16" t="str">
        <f aca="false">IF($A2728="","",SUMPRODUCT(--ISNUMBER(SEARCH(","&amp;TRIM($A2728)&amp;",",","&amp;SUBSTITUTE('1. Master BOM'!$D$2:$D$400," ","")&amp;","))))</f>
        <v/>
      </c>
      <c r="L2728" s="16" t="str">
        <f aca="false">IF($A2728="","",IF($K2728&lt;&gt;1,0,SUMPRODUCT(ISNUMBER(SEARCH(","&amp;TRIM($A2728)&amp;",",","&amp;SUBSTITUTE('1. Master BOM'!$D$2:$D$400," ","")&amp;","))*ROW('1. Master BOM'!$D$2:$D$400))))</f>
        <v/>
      </c>
      <c r="M2728" s="9" t="str">
        <f aca="false">IF($A2728="","",IF($K2728=0,"NOT IN BOM",IF($K2728&gt;1,"MULTIPLE BOM LINES","OK")))</f>
        <v/>
      </c>
      <c r="N2728" s="9" t="str">
        <f aca="false">IF($A2728="","",IF($L2728=0,"—",INDEX('1. Master BOM'!$A$1:$A$400,$L2728)))</f>
        <v/>
      </c>
      <c r="O2728" s="9" t="str">
        <f aca="false">IF($A2728="","",IF($L2728=0,"—",INDEX('1. Master BOM'!$B$1:$B$400,$L2728)))</f>
        <v/>
      </c>
      <c r="P2728" s="9" t="str">
        <f aca="false">IF($A2728="","",IF(OR($H2728="NOT IN SCHEMATIC",$O2728="—"),"",IF($G2728="","NO SCH PN",IF(UPPER(TRIM($G2728))=UPPER(TRIM($O2728)),"OK","MISMATCH"))))</f>
        <v/>
      </c>
      <c r="Q2728" s="9" t="str">
        <f aca="false">IF($A2728="","",IF($L2728=0,"—",INDEX('1. Master BOM'!$E$1:$E$400,$L2728)))</f>
        <v/>
      </c>
      <c r="R2728" s="9" t="str">
        <f aca="false">IF($A2728="","",IF($L2728=0,"—",IF(T(INDEX('1. Master BOM'!$F$1:$F$400,$L2728))="","(not set)",INDEX('1. Master BOM'!$F$1:$F$400,$L2728))))</f>
        <v/>
      </c>
      <c r="S2728" s="9" t="str">
        <f aca="false">IF($A2728="","",IF(OR($R2728="—",$R2728="(not set)",$D2728=""),"",IF(ISNUMBER(SEARCH(SUBSTITUTE(SUBSTITUTE(SUBSTITUTE($R2728,"-",""),"_","")," ",""),SUBSTITUTE(SUBSTITUTE(SUBSTITUTE($D2728,"-",""),"_","")," ",""))),"OK","CHECK")))</f>
        <v/>
      </c>
      <c r="T2728" s="9" t="str">
        <f aca="false">IF($A2728="","",IF(OR($H2728="NOT IN SCHEMATIC",$I2728="MISMATCH",$J2728="MISMATCH",$P2728="MISMATCH",$M2728&lt;&gt;"OK"),"REVIEW","OK"))</f>
        <v/>
      </c>
      <c r="U2728" s="14"/>
      <c r="V2728" s="14"/>
      <c r="W2728" s="17"/>
      <c r="X2728" s="14"/>
    </row>
    <row r="2729" customFormat="false" ht="15" hidden="false" customHeight="false" outlineLevel="0" collapsed="false">
      <c r="A2729" s="9" t="str">
        <f aca="false">IF('3. Layout Parts'!$A2729="","",TRIM('3. Layout Parts'!$A2729))</f>
        <v/>
      </c>
      <c r="B2729" s="9" t="str">
        <f aca="false">IF($A2729="","",'3. Layout Parts'!$D2729)</f>
        <v/>
      </c>
      <c r="C2729" s="9" t="str">
        <f aca="false">IF($A2729="","",'3. Layout Parts'!$B2729)</f>
        <v/>
      </c>
      <c r="D2729" s="9" t="str">
        <f aca="false">IF($A2729="","",'3. Layout Parts'!$C2729)</f>
        <v/>
      </c>
      <c r="E2729" s="9" t="str">
        <f aca="false">IF($A2729="","",IFERROR(INDEX('2. Schematic Parts'!$B$2:$B$3001,MATCH($A2729,'2. Schematic Parts'!$A$2:$A$3001,0)),"NOT FOUND"))</f>
        <v/>
      </c>
      <c r="F2729" s="9" t="str">
        <f aca="false">IF($A2729="","",IFERROR(INDEX('2. Schematic Parts'!$C$2:$C$3001,MATCH($A2729,'2. Schematic Parts'!$A$2:$A$3001,0))&amp;"","NOT FOUND"))</f>
        <v/>
      </c>
      <c r="G2729" s="9" t="str">
        <f aca="false">IF($A2729="","",IFERROR(INDEX('2. Schematic Parts'!$D$2:$D$3001,MATCH($A2729,'2. Schematic Parts'!$A$2:$A$3001,0))&amp;"","NOT FOUND"))</f>
        <v/>
      </c>
      <c r="H2729" s="9" t="str">
        <f aca="false">IF($A2729="","",IF(COUNTIF('2. Schematic Parts'!$A$2:$A$3001,$A2729)=0,"NOT IN SCHEMATIC","OK"))</f>
        <v/>
      </c>
      <c r="I2729" s="9" t="str">
        <f aca="false">IF($A2729="","",IF($H2729="NOT IN SCHEMATIC","",IF(UPPER(TRIM($C2729))=UPPER(TRIM($E2729)),"OK","MISMATCH")))</f>
        <v/>
      </c>
      <c r="J2729" s="9" t="str">
        <f aca="false">IF($A2729="","",IF($H2729="NOT IN SCHEMATIC","",IF($F2729="","NO SCH DECAL",IF($D2729="","",IF(UPPER(TRIM($D2729))=UPPER(TRIM($F2729)),"OK","MISMATCH")))))</f>
        <v/>
      </c>
      <c r="K2729" s="16" t="str">
        <f aca="false">IF($A2729="","",SUMPRODUCT(--ISNUMBER(SEARCH(","&amp;TRIM($A2729)&amp;",",","&amp;SUBSTITUTE('1. Master BOM'!$D$2:$D$400," ","")&amp;","))))</f>
        <v/>
      </c>
      <c r="L2729" s="16" t="str">
        <f aca="false">IF($A2729="","",IF($K2729&lt;&gt;1,0,SUMPRODUCT(ISNUMBER(SEARCH(","&amp;TRIM($A2729)&amp;",",","&amp;SUBSTITUTE('1. Master BOM'!$D$2:$D$400," ","")&amp;","))*ROW('1. Master BOM'!$D$2:$D$400))))</f>
        <v/>
      </c>
      <c r="M2729" s="9" t="str">
        <f aca="false">IF($A2729="","",IF($K2729=0,"NOT IN BOM",IF($K2729&gt;1,"MULTIPLE BOM LINES","OK")))</f>
        <v/>
      </c>
      <c r="N2729" s="9" t="str">
        <f aca="false">IF($A2729="","",IF($L2729=0,"—",INDEX('1. Master BOM'!$A$1:$A$400,$L2729)))</f>
        <v/>
      </c>
      <c r="O2729" s="9" t="str">
        <f aca="false">IF($A2729="","",IF($L2729=0,"—",INDEX('1. Master BOM'!$B$1:$B$400,$L2729)))</f>
        <v/>
      </c>
      <c r="P2729" s="9" t="str">
        <f aca="false">IF($A2729="","",IF(OR($H2729="NOT IN SCHEMATIC",$O2729="—"),"",IF($G2729="","NO SCH PN",IF(UPPER(TRIM($G2729))=UPPER(TRIM($O2729)),"OK","MISMATCH"))))</f>
        <v/>
      </c>
      <c r="Q2729" s="9" t="str">
        <f aca="false">IF($A2729="","",IF($L2729=0,"—",INDEX('1. Master BOM'!$E$1:$E$400,$L2729)))</f>
        <v/>
      </c>
      <c r="R2729" s="9" t="str">
        <f aca="false">IF($A2729="","",IF($L2729=0,"—",IF(T(INDEX('1. Master BOM'!$F$1:$F$400,$L2729))="","(not set)",INDEX('1. Master BOM'!$F$1:$F$400,$L2729))))</f>
        <v/>
      </c>
      <c r="S2729" s="9" t="str">
        <f aca="false">IF($A2729="","",IF(OR($R2729="—",$R2729="(not set)",$D2729=""),"",IF(ISNUMBER(SEARCH(SUBSTITUTE(SUBSTITUTE(SUBSTITUTE($R2729,"-",""),"_","")," ",""),SUBSTITUTE(SUBSTITUTE(SUBSTITUTE($D2729,"-",""),"_","")," ",""))),"OK","CHECK")))</f>
        <v/>
      </c>
      <c r="T2729" s="9" t="str">
        <f aca="false">IF($A2729="","",IF(OR($H2729="NOT IN SCHEMATIC",$I2729="MISMATCH",$J2729="MISMATCH",$P2729="MISMATCH",$M2729&lt;&gt;"OK"),"REVIEW","OK"))</f>
        <v/>
      </c>
      <c r="U2729" s="14"/>
      <c r="V2729" s="14"/>
      <c r="W2729" s="17"/>
      <c r="X2729" s="14"/>
    </row>
    <row r="2730" customFormat="false" ht="15" hidden="false" customHeight="false" outlineLevel="0" collapsed="false">
      <c r="A2730" s="9" t="str">
        <f aca="false">IF('3. Layout Parts'!$A2730="","",TRIM('3. Layout Parts'!$A2730))</f>
        <v/>
      </c>
      <c r="B2730" s="9" t="str">
        <f aca="false">IF($A2730="","",'3. Layout Parts'!$D2730)</f>
        <v/>
      </c>
      <c r="C2730" s="9" t="str">
        <f aca="false">IF($A2730="","",'3. Layout Parts'!$B2730)</f>
        <v/>
      </c>
      <c r="D2730" s="9" t="str">
        <f aca="false">IF($A2730="","",'3. Layout Parts'!$C2730)</f>
        <v/>
      </c>
      <c r="E2730" s="9" t="str">
        <f aca="false">IF($A2730="","",IFERROR(INDEX('2. Schematic Parts'!$B$2:$B$3001,MATCH($A2730,'2. Schematic Parts'!$A$2:$A$3001,0)),"NOT FOUND"))</f>
        <v/>
      </c>
      <c r="F2730" s="9" t="str">
        <f aca="false">IF($A2730="","",IFERROR(INDEX('2. Schematic Parts'!$C$2:$C$3001,MATCH($A2730,'2. Schematic Parts'!$A$2:$A$3001,0))&amp;"","NOT FOUND"))</f>
        <v/>
      </c>
      <c r="G2730" s="9" t="str">
        <f aca="false">IF($A2730="","",IFERROR(INDEX('2. Schematic Parts'!$D$2:$D$3001,MATCH($A2730,'2. Schematic Parts'!$A$2:$A$3001,0))&amp;"","NOT FOUND"))</f>
        <v/>
      </c>
      <c r="H2730" s="9" t="str">
        <f aca="false">IF($A2730="","",IF(COUNTIF('2. Schematic Parts'!$A$2:$A$3001,$A2730)=0,"NOT IN SCHEMATIC","OK"))</f>
        <v/>
      </c>
      <c r="I2730" s="9" t="str">
        <f aca="false">IF($A2730="","",IF($H2730="NOT IN SCHEMATIC","",IF(UPPER(TRIM($C2730))=UPPER(TRIM($E2730)),"OK","MISMATCH")))</f>
        <v/>
      </c>
      <c r="J2730" s="9" t="str">
        <f aca="false">IF($A2730="","",IF($H2730="NOT IN SCHEMATIC","",IF($F2730="","NO SCH DECAL",IF($D2730="","",IF(UPPER(TRIM($D2730))=UPPER(TRIM($F2730)),"OK","MISMATCH")))))</f>
        <v/>
      </c>
      <c r="K2730" s="16" t="str">
        <f aca="false">IF($A2730="","",SUMPRODUCT(--ISNUMBER(SEARCH(","&amp;TRIM($A2730)&amp;",",","&amp;SUBSTITUTE('1. Master BOM'!$D$2:$D$400," ","")&amp;","))))</f>
        <v/>
      </c>
      <c r="L2730" s="16" t="str">
        <f aca="false">IF($A2730="","",IF($K2730&lt;&gt;1,0,SUMPRODUCT(ISNUMBER(SEARCH(","&amp;TRIM($A2730)&amp;",",","&amp;SUBSTITUTE('1. Master BOM'!$D$2:$D$400," ","")&amp;","))*ROW('1. Master BOM'!$D$2:$D$400))))</f>
        <v/>
      </c>
      <c r="M2730" s="9" t="str">
        <f aca="false">IF($A2730="","",IF($K2730=0,"NOT IN BOM",IF($K2730&gt;1,"MULTIPLE BOM LINES","OK")))</f>
        <v/>
      </c>
      <c r="N2730" s="9" t="str">
        <f aca="false">IF($A2730="","",IF($L2730=0,"—",INDEX('1. Master BOM'!$A$1:$A$400,$L2730)))</f>
        <v/>
      </c>
      <c r="O2730" s="9" t="str">
        <f aca="false">IF($A2730="","",IF($L2730=0,"—",INDEX('1. Master BOM'!$B$1:$B$400,$L2730)))</f>
        <v/>
      </c>
      <c r="P2730" s="9" t="str">
        <f aca="false">IF($A2730="","",IF(OR($H2730="NOT IN SCHEMATIC",$O2730="—"),"",IF($G2730="","NO SCH PN",IF(UPPER(TRIM($G2730))=UPPER(TRIM($O2730)),"OK","MISMATCH"))))</f>
        <v/>
      </c>
      <c r="Q2730" s="9" t="str">
        <f aca="false">IF($A2730="","",IF($L2730=0,"—",INDEX('1. Master BOM'!$E$1:$E$400,$L2730)))</f>
        <v/>
      </c>
      <c r="R2730" s="9" t="str">
        <f aca="false">IF($A2730="","",IF($L2730=0,"—",IF(T(INDEX('1. Master BOM'!$F$1:$F$400,$L2730))="","(not set)",INDEX('1. Master BOM'!$F$1:$F$400,$L2730))))</f>
        <v/>
      </c>
      <c r="S2730" s="9" t="str">
        <f aca="false">IF($A2730="","",IF(OR($R2730="—",$R2730="(not set)",$D2730=""),"",IF(ISNUMBER(SEARCH(SUBSTITUTE(SUBSTITUTE(SUBSTITUTE($R2730,"-",""),"_","")," ",""),SUBSTITUTE(SUBSTITUTE(SUBSTITUTE($D2730,"-",""),"_","")," ",""))),"OK","CHECK")))</f>
        <v/>
      </c>
      <c r="T2730" s="9" t="str">
        <f aca="false">IF($A2730="","",IF(OR($H2730="NOT IN SCHEMATIC",$I2730="MISMATCH",$J2730="MISMATCH",$P2730="MISMATCH",$M2730&lt;&gt;"OK"),"REVIEW","OK"))</f>
        <v/>
      </c>
      <c r="U2730" s="14"/>
      <c r="V2730" s="14"/>
      <c r="W2730" s="17"/>
      <c r="X2730" s="14"/>
    </row>
    <row r="2731" customFormat="false" ht="15" hidden="false" customHeight="false" outlineLevel="0" collapsed="false">
      <c r="A2731" s="9" t="str">
        <f aca="false">IF('3. Layout Parts'!$A2731="","",TRIM('3. Layout Parts'!$A2731))</f>
        <v/>
      </c>
      <c r="B2731" s="9" t="str">
        <f aca="false">IF($A2731="","",'3. Layout Parts'!$D2731)</f>
        <v/>
      </c>
      <c r="C2731" s="9" t="str">
        <f aca="false">IF($A2731="","",'3. Layout Parts'!$B2731)</f>
        <v/>
      </c>
      <c r="D2731" s="9" t="str">
        <f aca="false">IF($A2731="","",'3. Layout Parts'!$C2731)</f>
        <v/>
      </c>
      <c r="E2731" s="9" t="str">
        <f aca="false">IF($A2731="","",IFERROR(INDEX('2. Schematic Parts'!$B$2:$B$3001,MATCH($A2731,'2. Schematic Parts'!$A$2:$A$3001,0)),"NOT FOUND"))</f>
        <v/>
      </c>
      <c r="F2731" s="9" t="str">
        <f aca="false">IF($A2731="","",IFERROR(INDEX('2. Schematic Parts'!$C$2:$C$3001,MATCH($A2731,'2. Schematic Parts'!$A$2:$A$3001,0))&amp;"","NOT FOUND"))</f>
        <v/>
      </c>
      <c r="G2731" s="9" t="str">
        <f aca="false">IF($A2731="","",IFERROR(INDEX('2. Schematic Parts'!$D$2:$D$3001,MATCH($A2731,'2. Schematic Parts'!$A$2:$A$3001,0))&amp;"","NOT FOUND"))</f>
        <v/>
      </c>
      <c r="H2731" s="9" t="str">
        <f aca="false">IF($A2731="","",IF(COUNTIF('2. Schematic Parts'!$A$2:$A$3001,$A2731)=0,"NOT IN SCHEMATIC","OK"))</f>
        <v/>
      </c>
      <c r="I2731" s="9" t="str">
        <f aca="false">IF($A2731="","",IF($H2731="NOT IN SCHEMATIC","",IF(UPPER(TRIM($C2731))=UPPER(TRIM($E2731)),"OK","MISMATCH")))</f>
        <v/>
      </c>
      <c r="J2731" s="9" t="str">
        <f aca="false">IF($A2731="","",IF($H2731="NOT IN SCHEMATIC","",IF($F2731="","NO SCH DECAL",IF($D2731="","",IF(UPPER(TRIM($D2731))=UPPER(TRIM($F2731)),"OK","MISMATCH")))))</f>
        <v/>
      </c>
      <c r="K2731" s="16" t="str">
        <f aca="false">IF($A2731="","",SUMPRODUCT(--ISNUMBER(SEARCH(","&amp;TRIM($A2731)&amp;",",","&amp;SUBSTITUTE('1. Master BOM'!$D$2:$D$400," ","")&amp;","))))</f>
        <v/>
      </c>
      <c r="L2731" s="16" t="str">
        <f aca="false">IF($A2731="","",IF($K2731&lt;&gt;1,0,SUMPRODUCT(ISNUMBER(SEARCH(","&amp;TRIM($A2731)&amp;",",","&amp;SUBSTITUTE('1. Master BOM'!$D$2:$D$400," ","")&amp;","))*ROW('1. Master BOM'!$D$2:$D$400))))</f>
        <v/>
      </c>
      <c r="M2731" s="9" t="str">
        <f aca="false">IF($A2731="","",IF($K2731=0,"NOT IN BOM",IF($K2731&gt;1,"MULTIPLE BOM LINES","OK")))</f>
        <v/>
      </c>
      <c r="N2731" s="9" t="str">
        <f aca="false">IF($A2731="","",IF($L2731=0,"—",INDEX('1. Master BOM'!$A$1:$A$400,$L2731)))</f>
        <v/>
      </c>
      <c r="O2731" s="9" t="str">
        <f aca="false">IF($A2731="","",IF($L2731=0,"—",INDEX('1. Master BOM'!$B$1:$B$400,$L2731)))</f>
        <v/>
      </c>
      <c r="P2731" s="9" t="str">
        <f aca="false">IF($A2731="","",IF(OR($H2731="NOT IN SCHEMATIC",$O2731="—"),"",IF($G2731="","NO SCH PN",IF(UPPER(TRIM($G2731))=UPPER(TRIM($O2731)),"OK","MISMATCH"))))</f>
        <v/>
      </c>
      <c r="Q2731" s="9" t="str">
        <f aca="false">IF($A2731="","",IF($L2731=0,"—",INDEX('1. Master BOM'!$E$1:$E$400,$L2731)))</f>
        <v/>
      </c>
      <c r="R2731" s="9" t="str">
        <f aca="false">IF($A2731="","",IF($L2731=0,"—",IF(T(INDEX('1. Master BOM'!$F$1:$F$400,$L2731))="","(not set)",INDEX('1. Master BOM'!$F$1:$F$400,$L2731))))</f>
        <v/>
      </c>
      <c r="S2731" s="9" t="str">
        <f aca="false">IF($A2731="","",IF(OR($R2731="—",$R2731="(not set)",$D2731=""),"",IF(ISNUMBER(SEARCH(SUBSTITUTE(SUBSTITUTE(SUBSTITUTE($R2731,"-",""),"_","")," ",""),SUBSTITUTE(SUBSTITUTE(SUBSTITUTE($D2731,"-",""),"_","")," ",""))),"OK","CHECK")))</f>
        <v/>
      </c>
      <c r="T2731" s="9" t="str">
        <f aca="false">IF($A2731="","",IF(OR($H2731="NOT IN SCHEMATIC",$I2731="MISMATCH",$J2731="MISMATCH",$P2731="MISMATCH",$M2731&lt;&gt;"OK"),"REVIEW","OK"))</f>
        <v/>
      </c>
      <c r="U2731" s="14"/>
      <c r="V2731" s="14"/>
      <c r="W2731" s="17"/>
      <c r="X2731" s="14"/>
    </row>
    <row r="2732" customFormat="false" ht="15" hidden="false" customHeight="false" outlineLevel="0" collapsed="false">
      <c r="A2732" s="9" t="str">
        <f aca="false">IF('3. Layout Parts'!$A2732="","",TRIM('3. Layout Parts'!$A2732))</f>
        <v/>
      </c>
      <c r="B2732" s="9" t="str">
        <f aca="false">IF($A2732="","",'3. Layout Parts'!$D2732)</f>
        <v/>
      </c>
      <c r="C2732" s="9" t="str">
        <f aca="false">IF($A2732="","",'3. Layout Parts'!$B2732)</f>
        <v/>
      </c>
      <c r="D2732" s="9" t="str">
        <f aca="false">IF($A2732="","",'3. Layout Parts'!$C2732)</f>
        <v/>
      </c>
      <c r="E2732" s="9" t="str">
        <f aca="false">IF($A2732="","",IFERROR(INDEX('2. Schematic Parts'!$B$2:$B$3001,MATCH($A2732,'2. Schematic Parts'!$A$2:$A$3001,0)),"NOT FOUND"))</f>
        <v/>
      </c>
      <c r="F2732" s="9" t="str">
        <f aca="false">IF($A2732="","",IFERROR(INDEX('2. Schematic Parts'!$C$2:$C$3001,MATCH($A2732,'2. Schematic Parts'!$A$2:$A$3001,0))&amp;"","NOT FOUND"))</f>
        <v/>
      </c>
      <c r="G2732" s="9" t="str">
        <f aca="false">IF($A2732="","",IFERROR(INDEX('2. Schematic Parts'!$D$2:$D$3001,MATCH($A2732,'2. Schematic Parts'!$A$2:$A$3001,0))&amp;"","NOT FOUND"))</f>
        <v/>
      </c>
      <c r="H2732" s="9" t="str">
        <f aca="false">IF($A2732="","",IF(COUNTIF('2. Schematic Parts'!$A$2:$A$3001,$A2732)=0,"NOT IN SCHEMATIC","OK"))</f>
        <v/>
      </c>
      <c r="I2732" s="9" t="str">
        <f aca="false">IF($A2732="","",IF($H2732="NOT IN SCHEMATIC","",IF(UPPER(TRIM($C2732))=UPPER(TRIM($E2732)),"OK","MISMATCH")))</f>
        <v/>
      </c>
      <c r="J2732" s="9" t="str">
        <f aca="false">IF($A2732="","",IF($H2732="NOT IN SCHEMATIC","",IF($F2732="","NO SCH DECAL",IF($D2732="","",IF(UPPER(TRIM($D2732))=UPPER(TRIM($F2732)),"OK","MISMATCH")))))</f>
        <v/>
      </c>
      <c r="K2732" s="16" t="str">
        <f aca="false">IF($A2732="","",SUMPRODUCT(--ISNUMBER(SEARCH(","&amp;TRIM($A2732)&amp;",",","&amp;SUBSTITUTE('1. Master BOM'!$D$2:$D$400," ","")&amp;","))))</f>
        <v/>
      </c>
      <c r="L2732" s="16" t="str">
        <f aca="false">IF($A2732="","",IF($K2732&lt;&gt;1,0,SUMPRODUCT(ISNUMBER(SEARCH(","&amp;TRIM($A2732)&amp;",",","&amp;SUBSTITUTE('1. Master BOM'!$D$2:$D$400," ","")&amp;","))*ROW('1. Master BOM'!$D$2:$D$400))))</f>
        <v/>
      </c>
      <c r="M2732" s="9" t="str">
        <f aca="false">IF($A2732="","",IF($K2732=0,"NOT IN BOM",IF($K2732&gt;1,"MULTIPLE BOM LINES","OK")))</f>
        <v/>
      </c>
      <c r="N2732" s="9" t="str">
        <f aca="false">IF($A2732="","",IF($L2732=0,"—",INDEX('1. Master BOM'!$A$1:$A$400,$L2732)))</f>
        <v/>
      </c>
      <c r="O2732" s="9" t="str">
        <f aca="false">IF($A2732="","",IF($L2732=0,"—",INDEX('1. Master BOM'!$B$1:$B$400,$L2732)))</f>
        <v/>
      </c>
      <c r="P2732" s="9" t="str">
        <f aca="false">IF($A2732="","",IF(OR($H2732="NOT IN SCHEMATIC",$O2732="—"),"",IF($G2732="","NO SCH PN",IF(UPPER(TRIM($G2732))=UPPER(TRIM($O2732)),"OK","MISMATCH"))))</f>
        <v/>
      </c>
      <c r="Q2732" s="9" t="str">
        <f aca="false">IF($A2732="","",IF($L2732=0,"—",INDEX('1. Master BOM'!$E$1:$E$400,$L2732)))</f>
        <v/>
      </c>
      <c r="R2732" s="9" t="str">
        <f aca="false">IF($A2732="","",IF($L2732=0,"—",IF(T(INDEX('1. Master BOM'!$F$1:$F$400,$L2732))="","(not set)",INDEX('1. Master BOM'!$F$1:$F$400,$L2732))))</f>
        <v/>
      </c>
      <c r="S2732" s="9" t="str">
        <f aca="false">IF($A2732="","",IF(OR($R2732="—",$R2732="(not set)",$D2732=""),"",IF(ISNUMBER(SEARCH(SUBSTITUTE(SUBSTITUTE(SUBSTITUTE($R2732,"-",""),"_","")," ",""),SUBSTITUTE(SUBSTITUTE(SUBSTITUTE($D2732,"-",""),"_","")," ",""))),"OK","CHECK")))</f>
        <v/>
      </c>
      <c r="T2732" s="9" t="str">
        <f aca="false">IF($A2732="","",IF(OR($H2732="NOT IN SCHEMATIC",$I2732="MISMATCH",$J2732="MISMATCH",$P2732="MISMATCH",$M2732&lt;&gt;"OK"),"REVIEW","OK"))</f>
        <v/>
      </c>
      <c r="U2732" s="14"/>
      <c r="V2732" s="14"/>
      <c r="W2732" s="17"/>
      <c r="X2732" s="14"/>
    </row>
    <row r="2733" customFormat="false" ht="15" hidden="false" customHeight="false" outlineLevel="0" collapsed="false">
      <c r="A2733" s="9" t="str">
        <f aca="false">IF('3. Layout Parts'!$A2733="","",TRIM('3. Layout Parts'!$A2733))</f>
        <v/>
      </c>
      <c r="B2733" s="9" t="str">
        <f aca="false">IF($A2733="","",'3. Layout Parts'!$D2733)</f>
        <v/>
      </c>
      <c r="C2733" s="9" t="str">
        <f aca="false">IF($A2733="","",'3. Layout Parts'!$B2733)</f>
        <v/>
      </c>
      <c r="D2733" s="9" t="str">
        <f aca="false">IF($A2733="","",'3. Layout Parts'!$C2733)</f>
        <v/>
      </c>
      <c r="E2733" s="9" t="str">
        <f aca="false">IF($A2733="","",IFERROR(INDEX('2. Schematic Parts'!$B$2:$B$3001,MATCH($A2733,'2. Schematic Parts'!$A$2:$A$3001,0)),"NOT FOUND"))</f>
        <v/>
      </c>
      <c r="F2733" s="9" t="str">
        <f aca="false">IF($A2733="","",IFERROR(INDEX('2. Schematic Parts'!$C$2:$C$3001,MATCH($A2733,'2. Schematic Parts'!$A$2:$A$3001,0))&amp;"","NOT FOUND"))</f>
        <v/>
      </c>
      <c r="G2733" s="9" t="str">
        <f aca="false">IF($A2733="","",IFERROR(INDEX('2. Schematic Parts'!$D$2:$D$3001,MATCH($A2733,'2. Schematic Parts'!$A$2:$A$3001,0))&amp;"","NOT FOUND"))</f>
        <v/>
      </c>
      <c r="H2733" s="9" t="str">
        <f aca="false">IF($A2733="","",IF(COUNTIF('2. Schematic Parts'!$A$2:$A$3001,$A2733)=0,"NOT IN SCHEMATIC","OK"))</f>
        <v/>
      </c>
      <c r="I2733" s="9" t="str">
        <f aca="false">IF($A2733="","",IF($H2733="NOT IN SCHEMATIC","",IF(UPPER(TRIM($C2733))=UPPER(TRIM($E2733)),"OK","MISMATCH")))</f>
        <v/>
      </c>
      <c r="J2733" s="9" t="str">
        <f aca="false">IF($A2733="","",IF($H2733="NOT IN SCHEMATIC","",IF($F2733="","NO SCH DECAL",IF($D2733="","",IF(UPPER(TRIM($D2733))=UPPER(TRIM($F2733)),"OK","MISMATCH")))))</f>
        <v/>
      </c>
      <c r="K2733" s="16" t="str">
        <f aca="false">IF($A2733="","",SUMPRODUCT(--ISNUMBER(SEARCH(","&amp;TRIM($A2733)&amp;",",","&amp;SUBSTITUTE('1. Master BOM'!$D$2:$D$400," ","")&amp;","))))</f>
        <v/>
      </c>
      <c r="L2733" s="16" t="str">
        <f aca="false">IF($A2733="","",IF($K2733&lt;&gt;1,0,SUMPRODUCT(ISNUMBER(SEARCH(","&amp;TRIM($A2733)&amp;",",","&amp;SUBSTITUTE('1. Master BOM'!$D$2:$D$400," ","")&amp;","))*ROW('1. Master BOM'!$D$2:$D$400))))</f>
        <v/>
      </c>
      <c r="M2733" s="9" t="str">
        <f aca="false">IF($A2733="","",IF($K2733=0,"NOT IN BOM",IF($K2733&gt;1,"MULTIPLE BOM LINES","OK")))</f>
        <v/>
      </c>
      <c r="N2733" s="9" t="str">
        <f aca="false">IF($A2733="","",IF($L2733=0,"—",INDEX('1. Master BOM'!$A$1:$A$400,$L2733)))</f>
        <v/>
      </c>
      <c r="O2733" s="9" t="str">
        <f aca="false">IF($A2733="","",IF($L2733=0,"—",INDEX('1. Master BOM'!$B$1:$B$400,$L2733)))</f>
        <v/>
      </c>
      <c r="P2733" s="9" t="str">
        <f aca="false">IF($A2733="","",IF(OR($H2733="NOT IN SCHEMATIC",$O2733="—"),"",IF($G2733="","NO SCH PN",IF(UPPER(TRIM($G2733))=UPPER(TRIM($O2733)),"OK","MISMATCH"))))</f>
        <v/>
      </c>
      <c r="Q2733" s="9" t="str">
        <f aca="false">IF($A2733="","",IF($L2733=0,"—",INDEX('1. Master BOM'!$E$1:$E$400,$L2733)))</f>
        <v/>
      </c>
      <c r="R2733" s="9" t="str">
        <f aca="false">IF($A2733="","",IF($L2733=0,"—",IF(T(INDEX('1. Master BOM'!$F$1:$F$400,$L2733))="","(not set)",INDEX('1. Master BOM'!$F$1:$F$400,$L2733))))</f>
        <v/>
      </c>
      <c r="S2733" s="9" t="str">
        <f aca="false">IF($A2733="","",IF(OR($R2733="—",$R2733="(not set)",$D2733=""),"",IF(ISNUMBER(SEARCH(SUBSTITUTE(SUBSTITUTE(SUBSTITUTE($R2733,"-",""),"_","")," ",""),SUBSTITUTE(SUBSTITUTE(SUBSTITUTE($D2733,"-",""),"_","")," ",""))),"OK","CHECK")))</f>
        <v/>
      </c>
      <c r="T2733" s="9" t="str">
        <f aca="false">IF($A2733="","",IF(OR($H2733="NOT IN SCHEMATIC",$I2733="MISMATCH",$J2733="MISMATCH",$P2733="MISMATCH",$M2733&lt;&gt;"OK"),"REVIEW","OK"))</f>
        <v/>
      </c>
      <c r="U2733" s="14"/>
      <c r="V2733" s="14"/>
      <c r="W2733" s="17"/>
      <c r="X2733" s="14"/>
    </row>
    <row r="2734" customFormat="false" ht="15" hidden="false" customHeight="false" outlineLevel="0" collapsed="false">
      <c r="A2734" s="9" t="str">
        <f aca="false">IF('3. Layout Parts'!$A2734="","",TRIM('3. Layout Parts'!$A2734))</f>
        <v/>
      </c>
      <c r="B2734" s="9" t="str">
        <f aca="false">IF($A2734="","",'3. Layout Parts'!$D2734)</f>
        <v/>
      </c>
      <c r="C2734" s="9" t="str">
        <f aca="false">IF($A2734="","",'3. Layout Parts'!$B2734)</f>
        <v/>
      </c>
      <c r="D2734" s="9" t="str">
        <f aca="false">IF($A2734="","",'3. Layout Parts'!$C2734)</f>
        <v/>
      </c>
      <c r="E2734" s="9" t="str">
        <f aca="false">IF($A2734="","",IFERROR(INDEX('2. Schematic Parts'!$B$2:$B$3001,MATCH($A2734,'2. Schematic Parts'!$A$2:$A$3001,0)),"NOT FOUND"))</f>
        <v/>
      </c>
      <c r="F2734" s="9" t="str">
        <f aca="false">IF($A2734="","",IFERROR(INDEX('2. Schematic Parts'!$C$2:$C$3001,MATCH($A2734,'2. Schematic Parts'!$A$2:$A$3001,0))&amp;"","NOT FOUND"))</f>
        <v/>
      </c>
      <c r="G2734" s="9" t="str">
        <f aca="false">IF($A2734="","",IFERROR(INDEX('2. Schematic Parts'!$D$2:$D$3001,MATCH($A2734,'2. Schematic Parts'!$A$2:$A$3001,0))&amp;"","NOT FOUND"))</f>
        <v/>
      </c>
      <c r="H2734" s="9" t="str">
        <f aca="false">IF($A2734="","",IF(COUNTIF('2. Schematic Parts'!$A$2:$A$3001,$A2734)=0,"NOT IN SCHEMATIC","OK"))</f>
        <v/>
      </c>
      <c r="I2734" s="9" t="str">
        <f aca="false">IF($A2734="","",IF($H2734="NOT IN SCHEMATIC","",IF(UPPER(TRIM($C2734))=UPPER(TRIM($E2734)),"OK","MISMATCH")))</f>
        <v/>
      </c>
      <c r="J2734" s="9" t="str">
        <f aca="false">IF($A2734="","",IF($H2734="NOT IN SCHEMATIC","",IF($F2734="","NO SCH DECAL",IF($D2734="","",IF(UPPER(TRIM($D2734))=UPPER(TRIM($F2734)),"OK","MISMATCH")))))</f>
        <v/>
      </c>
      <c r="K2734" s="16" t="str">
        <f aca="false">IF($A2734="","",SUMPRODUCT(--ISNUMBER(SEARCH(","&amp;TRIM($A2734)&amp;",",","&amp;SUBSTITUTE('1. Master BOM'!$D$2:$D$400," ","")&amp;","))))</f>
        <v/>
      </c>
      <c r="L2734" s="16" t="str">
        <f aca="false">IF($A2734="","",IF($K2734&lt;&gt;1,0,SUMPRODUCT(ISNUMBER(SEARCH(","&amp;TRIM($A2734)&amp;",",","&amp;SUBSTITUTE('1. Master BOM'!$D$2:$D$400," ","")&amp;","))*ROW('1. Master BOM'!$D$2:$D$400))))</f>
        <v/>
      </c>
      <c r="M2734" s="9" t="str">
        <f aca="false">IF($A2734="","",IF($K2734=0,"NOT IN BOM",IF($K2734&gt;1,"MULTIPLE BOM LINES","OK")))</f>
        <v/>
      </c>
      <c r="N2734" s="9" t="str">
        <f aca="false">IF($A2734="","",IF($L2734=0,"—",INDEX('1. Master BOM'!$A$1:$A$400,$L2734)))</f>
        <v/>
      </c>
      <c r="O2734" s="9" t="str">
        <f aca="false">IF($A2734="","",IF($L2734=0,"—",INDEX('1. Master BOM'!$B$1:$B$400,$L2734)))</f>
        <v/>
      </c>
      <c r="P2734" s="9" t="str">
        <f aca="false">IF($A2734="","",IF(OR($H2734="NOT IN SCHEMATIC",$O2734="—"),"",IF($G2734="","NO SCH PN",IF(UPPER(TRIM($G2734))=UPPER(TRIM($O2734)),"OK","MISMATCH"))))</f>
        <v/>
      </c>
      <c r="Q2734" s="9" t="str">
        <f aca="false">IF($A2734="","",IF($L2734=0,"—",INDEX('1. Master BOM'!$E$1:$E$400,$L2734)))</f>
        <v/>
      </c>
      <c r="R2734" s="9" t="str">
        <f aca="false">IF($A2734="","",IF($L2734=0,"—",IF(T(INDEX('1. Master BOM'!$F$1:$F$400,$L2734))="","(not set)",INDEX('1. Master BOM'!$F$1:$F$400,$L2734))))</f>
        <v/>
      </c>
      <c r="S2734" s="9" t="str">
        <f aca="false">IF($A2734="","",IF(OR($R2734="—",$R2734="(not set)",$D2734=""),"",IF(ISNUMBER(SEARCH(SUBSTITUTE(SUBSTITUTE(SUBSTITUTE($R2734,"-",""),"_","")," ",""),SUBSTITUTE(SUBSTITUTE(SUBSTITUTE($D2734,"-",""),"_","")," ",""))),"OK","CHECK")))</f>
        <v/>
      </c>
      <c r="T2734" s="9" t="str">
        <f aca="false">IF($A2734="","",IF(OR($H2734="NOT IN SCHEMATIC",$I2734="MISMATCH",$J2734="MISMATCH",$P2734="MISMATCH",$M2734&lt;&gt;"OK"),"REVIEW","OK"))</f>
        <v/>
      </c>
      <c r="U2734" s="14"/>
      <c r="V2734" s="14"/>
      <c r="W2734" s="17"/>
      <c r="X2734" s="14"/>
    </row>
    <row r="2735" customFormat="false" ht="15" hidden="false" customHeight="false" outlineLevel="0" collapsed="false">
      <c r="A2735" s="9" t="str">
        <f aca="false">IF('3. Layout Parts'!$A2735="","",TRIM('3. Layout Parts'!$A2735))</f>
        <v/>
      </c>
      <c r="B2735" s="9" t="str">
        <f aca="false">IF($A2735="","",'3. Layout Parts'!$D2735)</f>
        <v/>
      </c>
      <c r="C2735" s="9" t="str">
        <f aca="false">IF($A2735="","",'3. Layout Parts'!$B2735)</f>
        <v/>
      </c>
      <c r="D2735" s="9" t="str">
        <f aca="false">IF($A2735="","",'3. Layout Parts'!$C2735)</f>
        <v/>
      </c>
      <c r="E2735" s="9" t="str">
        <f aca="false">IF($A2735="","",IFERROR(INDEX('2. Schematic Parts'!$B$2:$B$3001,MATCH($A2735,'2. Schematic Parts'!$A$2:$A$3001,0)),"NOT FOUND"))</f>
        <v/>
      </c>
      <c r="F2735" s="9" t="str">
        <f aca="false">IF($A2735="","",IFERROR(INDEX('2. Schematic Parts'!$C$2:$C$3001,MATCH($A2735,'2. Schematic Parts'!$A$2:$A$3001,0))&amp;"","NOT FOUND"))</f>
        <v/>
      </c>
      <c r="G2735" s="9" t="str">
        <f aca="false">IF($A2735="","",IFERROR(INDEX('2. Schematic Parts'!$D$2:$D$3001,MATCH($A2735,'2. Schematic Parts'!$A$2:$A$3001,0))&amp;"","NOT FOUND"))</f>
        <v/>
      </c>
      <c r="H2735" s="9" t="str">
        <f aca="false">IF($A2735="","",IF(COUNTIF('2. Schematic Parts'!$A$2:$A$3001,$A2735)=0,"NOT IN SCHEMATIC","OK"))</f>
        <v/>
      </c>
      <c r="I2735" s="9" t="str">
        <f aca="false">IF($A2735="","",IF($H2735="NOT IN SCHEMATIC","",IF(UPPER(TRIM($C2735))=UPPER(TRIM($E2735)),"OK","MISMATCH")))</f>
        <v/>
      </c>
      <c r="J2735" s="9" t="str">
        <f aca="false">IF($A2735="","",IF($H2735="NOT IN SCHEMATIC","",IF($F2735="","NO SCH DECAL",IF($D2735="","",IF(UPPER(TRIM($D2735))=UPPER(TRIM($F2735)),"OK","MISMATCH")))))</f>
        <v/>
      </c>
      <c r="K2735" s="16" t="str">
        <f aca="false">IF($A2735="","",SUMPRODUCT(--ISNUMBER(SEARCH(","&amp;TRIM($A2735)&amp;",",","&amp;SUBSTITUTE('1. Master BOM'!$D$2:$D$400," ","")&amp;","))))</f>
        <v/>
      </c>
      <c r="L2735" s="16" t="str">
        <f aca="false">IF($A2735="","",IF($K2735&lt;&gt;1,0,SUMPRODUCT(ISNUMBER(SEARCH(","&amp;TRIM($A2735)&amp;",",","&amp;SUBSTITUTE('1. Master BOM'!$D$2:$D$400," ","")&amp;","))*ROW('1. Master BOM'!$D$2:$D$400))))</f>
        <v/>
      </c>
      <c r="M2735" s="9" t="str">
        <f aca="false">IF($A2735="","",IF($K2735=0,"NOT IN BOM",IF($K2735&gt;1,"MULTIPLE BOM LINES","OK")))</f>
        <v/>
      </c>
      <c r="N2735" s="9" t="str">
        <f aca="false">IF($A2735="","",IF($L2735=0,"—",INDEX('1. Master BOM'!$A$1:$A$400,$L2735)))</f>
        <v/>
      </c>
      <c r="O2735" s="9" t="str">
        <f aca="false">IF($A2735="","",IF($L2735=0,"—",INDEX('1. Master BOM'!$B$1:$B$400,$L2735)))</f>
        <v/>
      </c>
      <c r="P2735" s="9" t="str">
        <f aca="false">IF($A2735="","",IF(OR($H2735="NOT IN SCHEMATIC",$O2735="—"),"",IF($G2735="","NO SCH PN",IF(UPPER(TRIM($G2735))=UPPER(TRIM($O2735)),"OK","MISMATCH"))))</f>
        <v/>
      </c>
      <c r="Q2735" s="9" t="str">
        <f aca="false">IF($A2735="","",IF($L2735=0,"—",INDEX('1. Master BOM'!$E$1:$E$400,$L2735)))</f>
        <v/>
      </c>
      <c r="R2735" s="9" t="str">
        <f aca="false">IF($A2735="","",IF($L2735=0,"—",IF(T(INDEX('1. Master BOM'!$F$1:$F$400,$L2735))="","(not set)",INDEX('1. Master BOM'!$F$1:$F$400,$L2735))))</f>
        <v/>
      </c>
      <c r="S2735" s="9" t="str">
        <f aca="false">IF($A2735="","",IF(OR($R2735="—",$R2735="(not set)",$D2735=""),"",IF(ISNUMBER(SEARCH(SUBSTITUTE(SUBSTITUTE(SUBSTITUTE($R2735,"-",""),"_","")," ",""),SUBSTITUTE(SUBSTITUTE(SUBSTITUTE($D2735,"-",""),"_","")," ",""))),"OK","CHECK")))</f>
        <v/>
      </c>
      <c r="T2735" s="9" t="str">
        <f aca="false">IF($A2735="","",IF(OR($H2735="NOT IN SCHEMATIC",$I2735="MISMATCH",$J2735="MISMATCH",$P2735="MISMATCH",$M2735&lt;&gt;"OK"),"REVIEW","OK"))</f>
        <v/>
      </c>
      <c r="U2735" s="14"/>
      <c r="V2735" s="14"/>
      <c r="W2735" s="17"/>
      <c r="X2735" s="14"/>
    </row>
    <row r="2736" customFormat="false" ht="15" hidden="false" customHeight="false" outlineLevel="0" collapsed="false">
      <c r="A2736" s="9" t="str">
        <f aca="false">IF('3. Layout Parts'!$A2736="","",TRIM('3. Layout Parts'!$A2736))</f>
        <v/>
      </c>
      <c r="B2736" s="9" t="str">
        <f aca="false">IF($A2736="","",'3. Layout Parts'!$D2736)</f>
        <v/>
      </c>
      <c r="C2736" s="9" t="str">
        <f aca="false">IF($A2736="","",'3. Layout Parts'!$B2736)</f>
        <v/>
      </c>
      <c r="D2736" s="9" t="str">
        <f aca="false">IF($A2736="","",'3. Layout Parts'!$C2736)</f>
        <v/>
      </c>
      <c r="E2736" s="9" t="str">
        <f aca="false">IF($A2736="","",IFERROR(INDEX('2. Schematic Parts'!$B$2:$B$3001,MATCH($A2736,'2. Schematic Parts'!$A$2:$A$3001,0)),"NOT FOUND"))</f>
        <v/>
      </c>
      <c r="F2736" s="9" t="str">
        <f aca="false">IF($A2736="","",IFERROR(INDEX('2. Schematic Parts'!$C$2:$C$3001,MATCH($A2736,'2. Schematic Parts'!$A$2:$A$3001,0))&amp;"","NOT FOUND"))</f>
        <v/>
      </c>
      <c r="G2736" s="9" t="str">
        <f aca="false">IF($A2736="","",IFERROR(INDEX('2. Schematic Parts'!$D$2:$D$3001,MATCH($A2736,'2. Schematic Parts'!$A$2:$A$3001,0))&amp;"","NOT FOUND"))</f>
        <v/>
      </c>
      <c r="H2736" s="9" t="str">
        <f aca="false">IF($A2736="","",IF(COUNTIF('2. Schematic Parts'!$A$2:$A$3001,$A2736)=0,"NOT IN SCHEMATIC","OK"))</f>
        <v/>
      </c>
      <c r="I2736" s="9" t="str">
        <f aca="false">IF($A2736="","",IF($H2736="NOT IN SCHEMATIC","",IF(UPPER(TRIM($C2736))=UPPER(TRIM($E2736)),"OK","MISMATCH")))</f>
        <v/>
      </c>
      <c r="J2736" s="9" t="str">
        <f aca="false">IF($A2736="","",IF($H2736="NOT IN SCHEMATIC","",IF($F2736="","NO SCH DECAL",IF($D2736="","",IF(UPPER(TRIM($D2736))=UPPER(TRIM($F2736)),"OK","MISMATCH")))))</f>
        <v/>
      </c>
      <c r="K2736" s="16" t="str">
        <f aca="false">IF($A2736="","",SUMPRODUCT(--ISNUMBER(SEARCH(","&amp;TRIM($A2736)&amp;",",","&amp;SUBSTITUTE('1. Master BOM'!$D$2:$D$400," ","")&amp;","))))</f>
        <v/>
      </c>
      <c r="L2736" s="16" t="str">
        <f aca="false">IF($A2736="","",IF($K2736&lt;&gt;1,0,SUMPRODUCT(ISNUMBER(SEARCH(","&amp;TRIM($A2736)&amp;",",","&amp;SUBSTITUTE('1. Master BOM'!$D$2:$D$400," ","")&amp;","))*ROW('1. Master BOM'!$D$2:$D$400))))</f>
        <v/>
      </c>
      <c r="M2736" s="9" t="str">
        <f aca="false">IF($A2736="","",IF($K2736=0,"NOT IN BOM",IF($K2736&gt;1,"MULTIPLE BOM LINES","OK")))</f>
        <v/>
      </c>
      <c r="N2736" s="9" t="str">
        <f aca="false">IF($A2736="","",IF($L2736=0,"—",INDEX('1. Master BOM'!$A$1:$A$400,$L2736)))</f>
        <v/>
      </c>
      <c r="O2736" s="9" t="str">
        <f aca="false">IF($A2736="","",IF($L2736=0,"—",INDEX('1. Master BOM'!$B$1:$B$400,$L2736)))</f>
        <v/>
      </c>
      <c r="P2736" s="9" t="str">
        <f aca="false">IF($A2736="","",IF(OR($H2736="NOT IN SCHEMATIC",$O2736="—"),"",IF($G2736="","NO SCH PN",IF(UPPER(TRIM($G2736))=UPPER(TRIM($O2736)),"OK","MISMATCH"))))</f>
        <v/>
      </c>
      <c r="Q2736" s="9" t="str">
        <f aca="false">IF($A2736="","",IF($L2736=0,"—",INDEX('1. Master BOM'!$E$1:$E$400,$L2736)))</f>
        <v/>
      </c>
      <c r="R2736" s="9" t="str">
        <f aca="false">IF($A2736="","",IF($L2736=0,"—",IF(T(INDEX('1. Master BOM'!$F$1:$F$400,$L2736))="","(not set)",INDEX('1. Master BOM'!$F$1:$F$400,$L2736))))</f>
        <v/>
      </c>
      <c r="S2736" s="9" t="str">
        <f aca="false">IF($A2736="","",IF(OR($R2736="—",$R2736="(not set)",$D2736=""),"",IF(ISNUMBER(SEARCH(SUBSTITUTE(SUBSTITUTE(SUBSTITUTE($R2736,"-",""),"_","")," ",""),SUBSTITUTE(SUBSTITUTE(SUBSTITUTE($D2736,"-",""),"_","")," ",""))),"OK","CHECK")))</f>
        <v/>
      </c>
      <c r="T2736" s="9" t="str">
        <f aca="false">IF($A2736="","",IF(OR($H2736="NOT IN SCHEMATIC",$I2736="MISMATCH",$J2736="MISMATCH",$P2736="MISMATCH",$M2736&lt;&gt;"OK"),"REVIEW","OK"))</f>
        <v/>
      </c>
      <c r="U2736" s="14"/>
      <c r="V2736" s="14"/>
      <c r="W2736" s="17"/>
      <c r="X2736" s="14"/>
    </row>
    <row r="2737" customFormat="false" ht="15" hidden="false" customHeight="false" outlineLevel="0" collapsed="false">
      <c r="A2737" s="9" t="str">
        <f aca="false">IF('3. Layout Parts'!$A2737="","",TRIM('3. Layout Parts'!$A2737))</f>
        <v/>
      </c>
      <c r="B2737" s="9" t="str">
        <f aca="false">IF($A2737="","",'3. Layout Parts'!$D2737)</f>
        <v/>
      </c>
      <c r="C2737" s="9" t="str">
        <f aca="false">IF($A2737="","",'3. Layout Parts'!$B2737)</f>
        <v/>
      </c>
      <c r="D2737" s="9" t="str">
        <f aca="false">IF($A2737="","",'3. Layout Parts'!$C2737)</f>
        <v/>
      </c>
      <c r="E2737" s="9" t="str">
        <f aca="false">IF($A2737="","",IFERROR(INDEX('2. Schematic Parts'!$B$2:$B$3001,MATCH($A2737,'2. Schematic Parts'!$A$2:$A$3001,0)),"NOT FOUND"))</f>
        <v/>
      </c>
      <c r="F2737" s="9" t="str">
        <f aca="false">IF($A2737="","",IFERROR(INDEX('2. Schematic Parts'!$C$2:$C$3001,MATCH($A2737,'2. Schematic Parts'!$A$2:$A$3001,0))&amp;"","NOT FOUND"))</f>
        <v/>
      </c>
      <c r="G2737" s="9" t="str">
        <f aca="false">IF($A2737="","",IFERROR(INDEX('2. Schematic Parts'!$D$2:$D$3001,MATCH($A2737,'2. Schematic Parts'!$A$2:$A$3001,0))&amp;"","NOT FOUND"))</f>
        <v/>
      </c>
      <c r="H2737" s="9" t="str">
        <f aca="false">IF($A2737="","",IF(COUNTIF('2. Schematic Parts'!$A$2:$A$3001,$A2737)=0,"NOT IN SCHEMATIC","OK"))</f>
        <v/>
      </c>
      <c r="I2737" s="9" t="str">
        <f aca="false">IF($A2737="","",IF($H2737="NOT IN SCHEMATIC","",IF(UPPER(TRIM($C2737))=UPPER(TRIM($E2737)),"OK","MISMATCH")))</f>
        <v/>
      </c>
      <c r="J2737" s="9" t="str">
        <f aca="false">IF($A2737="","",IF($H2737="NOT IN SCHEMATIC","",IF($F2737="","NO SCH DECAL",IF($D2737="","",IF(UPPER(TRIM($D2737))=UPPER(TRIM($F2737)),"OK","MISMATCH")))))</f>
        <v/>
      </c>
      <c r="K2737" s="16" t="str">
        <f aca="false">IF($A2737="","",SUMPRODUCT(--ISNUMBER(SEARCH(","&amp;TRIM($A2737)&amp;",",","&amp;SUBSTITUTE('1. Master BOM'!$D$2:$D$400," ","")&amp;","))))</f>
        <v/>
      </c>
      <c r="L2737" s="16" t="str">
        <f aca="false">IF($A2737="","",IF($K2737&lt;&gt;1,0,SUMPRODUCT(ISNUMBER(SEARCH(","&amp;TRIM($A2737)&amp;",",","&amp;SUBSTITUTE('1. Master BOM'!$D$2:$D$400," ","")&amp;","))*ROW('1. Master BOM'!$D$2:$D$400))))</f>
        <v/>
      </c>
      <c r="M2737" s="9" t="str">
        <f aca="false">IF($A2737="","",IF($K2737=0,"NOT IN BOM",IF($K2737&gt;1,"MULTIPLE BOM LINES","OK")))</f>
        <v/>
      </c>
      <c r="N2737" s="9" t="str">
        <f aca="false">IF($A2737="","",IF($L2737=0,"—",INDEX('1. Master BOM'!$A$1:$A$400,$L2737)))</f>
        <v/>
      </c>
      <c r="O2737" s="9" t="str">
        <f aca="false">IF($A2737="","",IF($L2737=0,"—",INDEX('1. Master BOM'!$B$1:$B$400,$L2737)))</f>
        <v/>
      </c>
      <c r="P2737" s="9" t="str">
        <f aca="false">IF($A2737="","",IF(OR($H2737="NOT IN SCHEMATIC",$O2737="—"),"",IF($G2737="","NO SCH PN",IF(UPPER(TRIM($G2737))=UPPER(TRIM($O2737)),"OK","MISMATCH"))))</f>
        <v/>
      </c>
      <c r="Q2737" s="9" t="str">
        <f aca="false">IF($A2737="","",IF($L2737=0,"—",INDEX('1. Master BOM'!$E$1:$E$400,$L2737)))</f>
        <v/>
      </c>
      <c r="R2737" s="9" t="str">
        <f aca="false">IF($A2737="","",IF($L2737=0,"—",IF(T(INDEX('1. Master BOM'!$F$1:$F$400,$L2737))="","(not set)",INDEX('1. Master BOM'!$F$1:$F$400,$L2737))))</f>
        <v/>
      </c>
      <c r="S2737" s="9" t="str">
        <f aca="false">IF($A2737="","",IF(OR($R2737="—",$R2737="(not set)",$D2737=""),"",IF(ISNUMBER(SEARCH(SUBSTITUTE(SUBSTITUTE(SUBSTITUTE($R2737,"-",""),"_","")," ",""),SUBSTITUTE(SUBSTITUTE(SUBSTITUTE($D2737,"-",""),"_","")," ",""))),"OK","CHECK")))</f>
        <v/>
      </c>
      <c r="T2737" s="9" t="str">
        <f aca="false">IF($A2737="","",IF(OR($H2737="NOT IN SCHEMATIC",$I2737="MISMATCH",$J2737="MISMATCH",$P2737="MISMATCH",$M2737&lt;&gt;"OK"),"REVIEW","OK"))</f>
        <v/>
      </c>
      <c r="U2737" s="14"/>
      <c r="V2737" s="14"/>
      <c r="W2737" s="17"/>
      <c r="X2737" s="14"/>
    </row>
    <row r="2738" customFormat="false" ht="15" hidden="false" customHeight="false" outlineLevel="0" collapsed="false">
      <c r="A2738" s="9" t="str">
        <f aca="false">IF('3. Layout Parts'!$A2738="","",TRIM('3. Layout Parts'!$A2738))</f>
        <v/>
      </c>
      <c r="B2738" s="9" t="str">
        <f aca="false">IF($A2738="","",'3. Layout Parts'!$D2738)</f>
        <v/>
      </c>
      <c r="C2738" s="9" t="str">
        <f aca="false">IF($A2738="","",'3. Layout Parts'!$B2738)</f>
        <v/>
      </c>
      <c r="D2738" s="9" t="str">
        <f aca="false">IF($A2738="","",'3. Layout Parts'!$C2738)</f>
        <v/>
      </c>
      <c r="E2738" s="9" t="str">
        <f aca="false">IF($A2738="","",IFERROR(INDEX('2. Schematic Parts'!$B$2:$B$3001,MATCH($A2738,'2. Schematic Parts'!$A$2:$A$3001,0)),"NOT FOUND"))</f>
        <v/>
      </c>
      <c r="F2738" s="9" t="str">
        <f aca="false">IF($A2738="","",IFERROR(INDEX('2. Schematic Parts'!$C$2:$C$3001,MATCH($A2738,'2. Schematic Parts'!$A$2:$A$3001,0))&amp;"","NOT FOUND"))</f>
        <v/>
      </c>
      <c r="G2738" s="9" t="str">
        <f aca="false">IF($A2738="","",IFERROR(INDEX('2. Schematic Parts'!$D$2:$D$3001,MATCH($A2738,'2. Schematic Parts'!$A$2:$A$3001,0))&amp;"","NOT FOUND"))</f>
        <v/>
      </c>
      <c r="H2738" s="9" t="str">
        <f aca="false">IF($A2738="","",IF(COUNTIF('2. Schematic Parts'!$A$2:$A$3001,$A2738)=0,"NOT IN SCHEMATIC","OK"))</f>
        <v/>
      </c>
      <c r="I2738" s="9" t="str">
        <f aca="false">IF($A2738="","",IF($H2738="NOT IN SCHEMATIC","",IF(UPPER(TRIM($C2738))=UPPER(TRIM($E2738)),"OK","MISMATCH")))</f>
        <v/>
      </c>
      <c r="J2738" s="9" t="str">
        <f aca="false">IF($A2738="","",IF($H2738="NOT IN SCHEMATIC","",IF($F2738="","NO SCH DECAL",IF($D2738="","",IF(UPPER(TRIM($D2738))=UPPER(TRIM($F2738)),"OK","MISMATCH")))))</f>
        <v/>
      </c>
      <c r="K2738" s="16" t="str">
        <f aca="false">IF($A2738="","",SUMPRODUCT(--ISNUMBER(SEARCH(","&amp;TRIM($A2738)&amp;",",","&amp;SUBSTITUTE('1. Master BOM'!$D$2:$D$400," ","")&amp;","))))</f>
        <v/>
      </c>
      <c r="L2738" s="16" t="str">
        <f aca="false">IF($A2738="","",IF($K2738&lt;&gt;1,0,SUMPRODUCT(ISNUMBER(SEARCH(","&amp;TRIM($A2738)&amp;",",","&amp;SUBSTITUTE('1. Master BOM'!$D$2:$D$400," ","")&amp;","))*ROW('1. Master BOM'!$D$2:$D$400))))</f>
        <v/>
      </c>
      <c r="M2738" s="9" t="str">
        <f aca="false">IF($A2738="","",IF($K2738=0,"NOT IN BOM",IF($K2738&gt;1,"MULTIPLE BOM LINES","OK")))</f>
        <v/>
      </c>
      <c r="N2738" s="9" t="str">
        <f aca="false">IF($A2738="","",IF($L2738=0,"—",INDEX('1. Master BOM'!$A$1:$A$400,$L2738)))</f>
        <v/>
      </c>
      <c r="O2738" s="9" t="str">
        <f aca="false">IF($A2738="","",IF($L2738=0,"—",INDEX('1. Master BOM'!$B$1:$B$400,$L2738)))</f>
        <v/>
      </c>
      <c r="P2738" s="9" t="str">
        <f aca="false">IF($A2738="","",IF(OR($H2738="NOT IN SCHEMATIC",$O2738="—"),"",IF($G2738="","NO SCH PN",IF(UPPER(TRIM($G2738))=UPPER(TRIM($O2738)),"OK","MISMATCH"))))</f>
        <v/>
      </c>
      <c r="Q2738" s="9" t="str">
        <f aca="false">IF($A2738="","",IF($L2738=0,"—",INDEX('1. Master BOM'!$E$1:$E$400,$L2738)))</f>
        <v/>
      </c>
      <c r="R2738" s="9" t="str">
        <f aca="false">IF($A2738="","",IF($L2738=0,"—",IF(T(INDEX('1. Master BOM'!$F$1:$F$400,$L2738))="","(not set)",INDEX('1. Master BOM'!$F$1:$F$400,$L2738))))</f>
        <v/>
      </c>
      <c r="S2738" s="9" t="str">
        <f aca="false">IF($A2738="","",IF(OR($R2738="—",$R2738="(not set)",$D2738=""),"",IF(ISNUMBER(SEARCH(SUBSTITUTE(SUBSTITUTE(SUBSTITUTE($R2738,"-",""),"_","")," ",""),SUBSTITUTE(SUBSTITUTE(SUBSTITUTE($D2738,"-",""),"_","")," ",""))),"OK","CHECK")))</f>
        <v/>
      </c>
      <c r="T2738" s="9" t="str">
        <f aca="false">IF($A2738="","",IF(OR($H2738="NOT IN SCHEMATIC",$I2738="MISMATCH",$J2738="MISMATCH",$P2738="MISMATCH",$M2738&lt;&gt;"OK"),"REVIEW","OK"))</f>
        <v/>
      </c>
      <c r="U2738" s="14"/>
      <c r="V2738" s="14"/>
      <c r="W2738" s="17"/>
      <c r="X2738" s="14"/>
    </row>
    <row r="2739" customFormat="false" ht="15" hidden="false" customHeight="false" outlineLevel="0" collapsed="false">
      <c r="A2739" s="9" t="str">
        <f aca="false">IF('3. Layout Parts'!$A2739="","",TRIM('3. Layout Parts'!$A2739))</f>
        <v/>
      </c>
      <c r="B2739" s="9" t="str">
        <f aca="false">IF($A2739="","",'3. Layout Parts'!$D2739)</f>
        <v/>
      </c>
      <c r="C2739" s="9" t="str">
        <f aca="false">IF($A2739="","",'3. Layout Parts'!$B2739)</f>
        <v/>
      </c>
      <c r="D2739" s="9" t="str">
        <f aca="false">IF($A2739="","",'3. Layout Parts'!$C2739)</f>
        <v/>
      </c>
      <c r="E2739" s="9" t="str">
        <f aca="false">IF($A2739="","",IFERROR(INDEX('2. Schematic Parts'!$B$2:$B$3001,MATCH($A2739,'2. Schematic Parts'!$A$2:$A$3001,0)),"NOT FOUND"))</f>
        <v/>
      </c>
      <c r="F2739" s="9" t="str">
        <f aca="false">IF($A2739="","",IFERROR(INDEX('2. Schematic Parts'!$C$2:$C$3001,MATCH($A2739,'2. Schematic Parts'!$A$2:$A$3001,0))&amp;"","NOT FOUND"))</f>
        <v/>
      </c>
      <c r="G2739" s="9" t="str">
        <f aca="false">IF($A2739="","",IFERROR(INDEX('2. Schematic Parts'!$D$2:$D$3001,MATCH($A2739,'2. Schematic Parts'!$A$2:$A$3001,0))&amp;"","NOT FOUND"))</f>
        <v/>
      </c>
      <c r="H2739" s="9" t="str">
        <f aca="false">IF($A2739="","",IF(COUNTIF('2. Schematic Parts'!$A$2:$A$3001,$A2739)=0,"NOT IN SCHEMATIC","OK"))</f>
        <v/>
      </c>
      <c r="I2739" s="9" t="str">
        <f aca="false">IF($A2739="","",IF($H2739="NOT IN SCHEMATIC","",IF(UPPER(TRIM($C2739))=UPPER(TRIM($E2739)),"OK","MISMATCH")))</f>
        <v/>
      </c>
      <c r="J2739" s="9" t="str">
        <f aca="false">IF($A2739="","",IF($H2739="NOT IN SCHEMATIC","",IF($F2739="","NO SCH DECAL",IF($D2739="","",IF(UPPER(TRIM($D2739))=UPPER(TRIM($F2739)),"OK","MISMATCH")))))</f>
        <v/>
      </c>
      <c r="K2739" s="16" t="str">
        <f aca="false">IF($A2739="","",SUMPRODUCT(--ISNUMBER(SEARCH(","&amp;TRIM($A2739)&amp;",",","&amp;SUBSTITUTE('1. Master BOM'!$D$2:$D$400," ","")&amp;","))))</f>
        <v/>
      </c>
      <c r="L2739" s="16" t="str">
        <f aca="false">IF($A2739="","",IF($K2739&lt;&gt;1,0,SUMPRODUCT(ISNUMBER(SEARCH(","&amp;TRIM($A2739)&amp;",",","&amp;SUBSTITUTE('1. Master BOM'!$D$2:$D$400," ","")&amp;","))*ROW('1. Master BOM'!$D$2:$D$400))))</f>
        <v/>
      </c>
      <c r="M2739" s="9" t="str">
        <f aca="false">IF($A2739="","",IF($K2739=0,"NOT IN BOM",IF($K2739&gt;1,"MULTIPLE BOM LINES","OK")))</f>
        <v/>
      </c>
      <c r="N2739" s="9" t="str">
        <f aca="false">IF($A2739="","",IF($L2739=0,"—",INDEX('1. Master BOM'!$A$1:$A$400,$L2739)))</f>
        <v/>
      </c>
      <c r="O2739" s="9" t="str">
        <f aca="false">IF($A2739="","",IF($L2739=0,"—",INDEX('1. Master BOM'!$B$1:$B$400,$L2739)))</f>
        <v/>
      </c>
      <c r="P2739" s="9" t="str">
        <f aca="false">IF($A2739="","",IF(OR($H2739="NOT IN SCHEMATIC",$O2739="—"),"",IF($G2739="","NO SCH PN",IF(UPPER(TRIM($G2739))=UPPER(TRIM($O2739)),"OK","MISMATCH"))))</f>
        <v/>
      </c>
      <c r="Q2739" s="9" t="str">
        <f aca="false">IF($A2739="","",IF($L2739=0,"—",INDEX('1. Master BOM'!$E$1:$E$400,$L2739)))</f>
        <v/>
      </c>
      <c r="R2739" s="9" t="str">
        <f aca="false">IF($A2739="","",IF($L2739=0,"—",IF(T(INDEX('1. Master BOM'!$F$1:$F$400,$L2739))="","(not set)",INDEX('1. Master BOM'!$F$1:$F$400,$L2739))))</f>
        <v/>
      </c>
      <c r="S2739" s="9" t="str">
        <f aca="false">IF($A2739="","",IF(OR($R2739="—",$R2739="(not set)",$D2739=""),"",IF(ISNUMBER(SEARCH(SUBSTITUTE(SUBSTITUTE(SUBSTITUTE($R2739,"-",""),"_","")," ",""),SUBSTITUTE(SUBSTITUTE(SUBSTITUTE($D2739,"-",""),"_","")," ",""))),"OK","CHECK")))</f>
        <v/>
      </c>
      <c r="T2739" s="9" t="str">
        <f aca="false">IF($A2739="","",IF(OR($H2739="NOT IN SCHEMATIC",$I2739="MISMATCH",$J2739="MISMATCH",$P2739="MISMATCH",$M2739&lt;&gt;"OK"),"REVIEW","OK"))</f>
        <v/>
      </c>
      <c r="U2739" s="14"/>
      <c r="V2739" s="14"/>
      <c r="W2739" s="17"/>
      <c r="X2739" s="14"/>
    </row>
    <row r="2740" customFormat="false" ht="15" hidden="false" customHeight="false" outlineLevel="0" collapsed="false">
      <c r="A2740" s="9" t="str">
        <f aca="false">IF('3. Layout Parts'!$A2740="","",TRIM('3. Layout Parts'!$A2740))</f>
        <v/>
      </c>
      <c r="B2740" s="9" t="str">
        <f aca="false">IF($A2740="","",'3. Layout Parts'!$D2740)</f>
        <v/>
      </c>
      <c r="C2740" s="9" t="str">
        <f aca="false">IF($A2740="","",'3. Layout Parts'!$B2740)</f>
        <v/>
      </c>
      <c r="D2740" s="9" t="str">
        <f aca="false">IF($A2740="","",'3. Layout Parts'!$C2740)</f>
        <v/>
      </c>
      <c r="E2740" s="9" t="str">
        <f aca="false">IF($A2740="","",IFERROR(INDEX('2. Schematic Parts'!$B$2:$B$3001,MATCH($A2740,'2. Schematic Parts'!$A$2:$A$3001,0)),"NOT FOUND"))</f>
        <v/>
      </c>
      <c r="F2740" s="9" t="str">
        <f aca="false">IF($A2740="","",IFERROR(INDEX('2. Schematic Parts'!$C$2:$C$3001,MATCH($A2740,'2. Schematic Parts'!$A$2:$A$3001,0))&amp;"","NOT FOUND"))</f>
        <v/>
      </c>
      <c r="G2740" s="9" t="str">
        <f aca="false">IF($A2740="","",IFERROR(INDEX('2. Schematic Parts'!$D$2:$D$3001,MATCH($A2740,'2. Schematic Parts'!$A$2:$A$3001,0))&amp;"","NOT FOUND"))</f>
        <v/>
      </c>
      <c r="H2740" s="9" t="str">
        <f aca="false">IF($A2740="","",IF(COUNTIF('2. Schematic Parts'!$A$2:$A$3001,$A2740)=0,"NOT IN SCHEMATIC","OK"))</f>
        <v/>
      </c>
      <c r="I2740" s="9" t="str">
        <f aca="false">IF($A2740="","",IF($H2740="NOT IN SCHEMATIC","",IF(UPPER(TRIM($C2740))=UPPER(TRIM($E2740)),"OK","MISMATCH")))</f>
        <v/>
      </c>
      <c r="J2740" s="9" t="str">
        <f aca="false">IF($A2740="","",IF($H2740="NOT IN SCHEMATIC","",IF($F2740="","NO SCH DECAL",IF($D2740="","",IF(UPPER(TRIM($D2740))=UPPER(TRIM($F2740)),"OK","MISMATCH")))))</f>
        <v/>
      </c>
      <c r="K2740" s="16" t="str">
        <f aca="false">IF($A2740="","",SUMPRODUCT(--ISNUMBER(SEARCH(","&amp;TRIM($A2740)&amp;",",","&amp;SUBSTITUTE('1. Master BOM'!$D$2:$D$400," ","")&amp;","))))</f>
        <v/>
      </c>
      <c r="L2740" s="16" t="str">
        <f aca="false">IF($A2740="","",IF($K2740&lt;&gt;1,0,SUMPRODUCT(ISNUMBER(SEARCH(","&amp;TRIM($A2740)&amp;",",","&amp;SUBSTITUTE('1. Master BOM'!$D$2:$D$400," ","")&amp;","))*ROW('1. Master BOM'!$D$2:$D$400))))</f>
        <v/>
      </c>
      <c r="M2740" s="9" t="str">
        <f aca="false">IF($A2740="","",IF($K2740=0,"NOT IN BOM",IF($K2740&gt;1,"MULTIPLE BOM LINES","OK")))</f>
        <v/>
      </c>
      <c r="N2740" s="9" t="str">
        <f aca="false">IF($A2740="","",IF($L2740=0,"—",INDEX('1. Master BOM'!$A$1:$A$400,$L2740)))</f>
        <v/>
      </c>
      <c r="O2740" s="9" t="str">
        <f aca="false">IF($A2740="","",IF($L2740=0,"—",INDEX('1. Master BOM'!$B$1:$B$400,$L2740)))</f>
        <v/>
      </c>
      <c r="P2740" s="9" t="str">
        <f aca="false">IF($A2740="","",IF(OR($H2740="NOT IN SCHEMATIC",$O2740="—"),"",IF($G2740="","NO SCH PN",IF(UPPER(TRIM($G2740))=UPPER(TRIM($O2740)),"OK","MISMATCH"))))</f>
        <v/>
      </c>
      <c r="Q2740" s="9" t="str">
        <f aca="false">IF($A2740="","",IF($L2740=0,"—",INDEX('1. Master BOM'!$E$1:$E$400,$L2740)))</f>
        <v/>
      </c>
      <c r="R2740" s="9" t="str">
        <f aca="false">IF($A2740="","",IF($L2740=0,"—",IF(T(INDEX('1. Master BOM'!$F$1:$F$400,$L2740))="","(not set)",INDEX('1. Master BOM'!$F$1:$F$400,$L2740))))</f>
        <v/>
      </c>
      <c r="S2740" s="9" t="str">
        <f aca="false">IF($A2740="","",IF(OR($R2740="—",$R2740="(not set)",$D2740=""),"",IF(ISNUMBER(SEARCH(SUBSTITUTE(SUBSTITUTE(SUBSTITUTE($R2740,"-",""),"_","")," ",""),SUBSTITUTE(SUBSTITUTE(SUBSTITUTE($D2740,"-",""),"_","")," ",""))),"OK","CHECK")))</f>
        <v/>
      </c>
      <c r="T2740" s="9" t="str">
        <f aca="false">IF($A2740="","",IF(OR($H2740="NOT IN SCHEMATIC",$I2740="MISMATCH",$J2740="MISMATCH",$P2740="MISMATCH",$M2740&lt;&gt;"OK"),"REVIEW","OK"))</f>
        <v/>
      </c>
      <c r="U2740" s="14"/>
      <c r="V2740" s="14"/>
      <c r="W2740" s="17"/>
      <c r="X2740" s="14"/>
    </row>
    <row r="2741" customFormat="false" ht="15" hidden="false" customHeight="false" outlineLevel="0" collapsed="false">
      <c r="A2741" s="9" t="str">
        <f aca="false">IF('3. Layout Parts'!$A2741="","",TRIM('3. Layout Parts'!$A2741))</f>
        <v/>
      </c>
      <c r="B2741" s="9" t="str">
        <f aca="false">IF($A2741="","",'3. Layout Parts'!$D2741)</f>
        <v/>
      </c>
      <c r="C2741" s="9" t="str">
        <f aca="false">IF($A2741="","",'3. Layout Parts'!$B2741)</f>
        <v/>
      </c>
      <c r="D2741" s="9" t="str">
        <f aca="false">IF($A2741="","",'3. Layout Parts'!$C2741)</f>
        <v/>
      </c>
      <c r="E2741" s="9" t="str">
        <f aca="false">IF($A2741="","",IFERROR(INDEX('2. Schematic Parts'!$B$2:$B$3001,MATCH($A2741,'2. Schematic Parts'!$A$2:$A$3001,0)),"NOT FOUND"))</f>
        <v/>
      </c>
      <c r="F2741" s="9" t="str">
        <f aca="false">IF($A2741="","",IFERROR(INDEX('2. Schematic Parts'!$C$2:$C$3001,MATCH($A2741,'2. Schematic Parts'!$A$2:$A$3001,0))&amp;"","NOT FOUND"))</f>
        <v/>
      </c>
      <c r="G2741" s="9" t="str">
        <f aca="false">IF($A2741="","",IFERROR(INDEX('2. Schematic Parts'!$D$2:$D$3001,MATCH($A2741,'2. Schematic Parts'!$A$2:$A$3001,0))&amp;"","NOT FOUND"))</f>
        <v/>
      </c>
      <c r="H2741" s="9" t="str">
        <f aca="false">IF($A2741="","",IF(COUNTIF('2. Schematic Parts'!$A$2:$A$3001,$A2741)=0,"NOT IN SCHEMATIC","OK"))</f>
        <v/>
      </c>
      <c r="I2741" s="9" t="str">
        <f aca="false">IF($A2741="","",IF($H2741="NOT IN SCHEMATIC","",IF(UPPER(TRIM($C2741))=UPPER(TRIM($E2741)),"OK","MISMATCH")))</f>
        <v/>
      </c>
      <c r="J2741" s="9" t="str">
        <f aca="false">IF($A2741="","",IF($H2741="NOT IN SCHEMATIC","",IF($F2741="","NO SCH DECAL",IF($D2741="","",IF(UPPER(TRIM($D2741))=UPPER(TRIM($F2741)),"OK","MISMATCH")))))</f>
        <v/>
      </c>
      <c r="K2741" s="16" t="str">
        <f aca="false">IF($A2741="","",SUMPRODUCT(--ISNUMBER(SEARCH(","&amp;TRIM($A2741)&amp;",",","&amp;SUBSTITUTE('1. Master BOM'!$D$2:$D$400," ","")&amp;","))))</f>
        <v/>
      </c>
      <c r="L2741" s="16" t="str">
        <f aca="false">IF($A2741="","",IF($K2741&lt;&gt;1,0,SUMPRODUCT(ISNUMBER(SEARCH(","&amp;TRIM($A2741)&amp;",",","&amp;SUBSTITUTE('1. Master BOM'!$D$2:$D$400," ","")&amp;","))*ROW('1. Master BOM'!$D$2:$D$400))))</f>
        <v/>
      </c>
      <c r="M2741" s="9" t="str">
        <f aca="false">IF($A2741="","",IF($K2741=0,"NOT IN BOM",IF($K2741&gt;1,"MULTIPLE BOM LINES","OK")))</f>
        <v/>
      </c>
      <c r="N2741" s="9" t="str">
        <f aca="false">IF($A2741="","",IF($L2741=0,"—",INDEX('1. Master BOM'!$A$1:$A$400,$L2741)))</f>
        <v/>
      </c>
      <c r="O2741" s="9" t="str">
        <f aca="false">IF($A2741="","",IF($L2741=0,"—",INDEX('1. Master BOM'!$B$1:$B$400,$L2741)))</f>
        <v/>
      </c>
      <c r="P2741" s="9" t="str">
        <f aca="false">IF($A2741="","",IF(OR($H2741="NOT IN SCHEMATIC",$O2741="—"),"",IF($G2741="","NO SCH PN",IF(UPPER(TRIM($G2741))=UPPER(TRIM($O2741)),"OK","MISMATCH"))))</f>
        <v/>
      </c>
      <c r="Q2741" s="9" t="str">
        <f aca="false">IF($A2741="","",IF($L2741=0,"—",INDEX('1. Master BOM'!$E$1:$E$400,$L2741)))</f>
        <v/>
      </c>
      <c r="R2741" s="9" t="str">
        <f aca="false">IF($A2741="","",IF($L2741=0,"—",IF(T(INDEX('1. Master BOM'!$F$1:$F$400,$L2741))="","(not set)",INDEX('1. Master BOM'!$F$1:$F$400,$L2741))))</f>
        <v/>
      </c>
      <c r="S2741" s="9" t="str">
        <f aca="false">IF($A2741="","",IF(OR($R2741="—",$R2741="(not set)",$D2741=""),"",IF(ISNUMBER(SEARCH(SUBSTITUTE(SUBSTITUTE(SUBSTITUTE($R2741,"-",""),"_","")," ",""),SUBSTITUTE(SUBSTITUTE(SUBSTITUTE($D2741,"-",""),"_","")," ",""))),"OK","CHECK")))</f>
        <v/>
      </c>
      <c r="T2741" s="9" t="str">
        <f aca="false">IF($A2741="","",IF(OR($H2741="NOT IN SCHEMATIC",$I2741="MISMATCH",$J2741="MISMATCH",$P2741="MISMATCH",$M2741&lt;&gt;"OK"),"REVIEW","OK"))</f>
        <v/>
      </c>
      <c r="U2741" s="14"/>
      <c r="V2741" s="14"/>
      <c r="W2741" s="17"/>
      <c r="X2741" s="14"/>
    </row>
    <row r="2742" customFormat="false" ht="15" hidden="false" customHeight="false" outlineLevel="0" collapsed="false">
      <c r="A2742" s="9" t="str">
        <f aca="false">IF('3. Layout Parts'!$A2742="","",TRIM('3. Layout Parts'!$A2742))</f>
        <v/>
      </c>
      <c r="B2742" s="9" t="str">
        <f aca="false">IF($A2742="","",'3. Layout Parts'!$D2742)</f>
        <v/>
      </c>
      <c r="C2742" s="9" t="str">
        <f aca="false">IF($A2742="","",'3. Layout Parts'!$B2742)</f>
        <v/>
      </c>
      <c r="D2742" s="9" t="str">
        <f aca="false">IF($A2742="","",'3. Layout Parts'!$C2742)</f>
        <v/>
      </c>
      <c r="E2742" s="9" t="str">
        <f aca="false">IF($A2742="","",IFERROR(INDEX('2. Schematic Parts'!$B$2:$B$3001,MATCH($A2742,'2. Schematic Parts'!$A$2:$A$3001,0)),"NOT FOUND"))</f>
        <v/>
      </c>
      <c r="F2742" s="9" t="str">
        <f aca="false">IF($A2742="","",IFERROR(INDEX('2. Schematic Parts'!$C$2:$C$3001,MATCH($A2742,'2. Schematic Parts'!$A$2:$A$3001,0))&amp;"","NOT FOUND"))</f>
        <v/>
      </c>
      <c r="G2742" s="9" t="str">
        <f aca="false">IF($A2742="","",IFERROR(INDEX('2. Schematic Parts'!$D$2:$D$3001,MATCH($A2742,'2. Schematic Parts'!$A$2:$A$3001,0))&amp;"","NOT FOUND"))</f>
        <v/>
      </c>
      <c r="H2742" s="9" t="str">
        <f aca="false">IF($A2742="","",IF(COUNTIF('2. Schematic Parts'!$A$2:$A$3001,$A2742)=0,"NOT IN SCHEMATIC","OK"))</f>
        <v/>
      </c>
      <c r="I2742" s="9" t="str">
        <f aca="false">IF($A2742="","",IF($H2742="NOT IN SCHEMATIC","",IF(UPPER(TRIM($C2742))=UPPER(TRIM($E2742)),"OK","MISMATCH")))</f>
        <v/>
      </c>
      <c r="J2742" s="9" t="str">
        <f aca="false">IF($A2742="","",IF($H2742="NOT IN SCHEMATIC","",IF($F2742="","NO SCH DECAL",IF($D2742="","",IF(UPPER(TRIM($D2742))=UPPER(TRIM($F2742)),"OK","MISMATCH")))))</f>
        <v/>
      </c>
      <c r="K2742" s="16" t="str">
        <f aca="false">IF($A2742="","",SUMPRODUCT(--ISNUMBER(SEARCH(","&amp;TRIM($A2742)&amp;",",","&amp;SUBSTITUTE('1. Master BOM'!$D$2:$D$400," ","")&amp;","))))</f>
        <v/>
      </c>
      <c r="L2742" s="16" t="str">
        <f aca="false">IF($A2742="","",IF($K2742&lt;&gt;1,0,SUMPRODUCT(ISNUMBER(SEARCH(","&amp;TRIM($A2742)&amp;",",","&amp;SUBSTITUTE('1. Master BOM'!$D$2:$D$400," ","")&amp;","))*ROW('1. Master BOM'!$D$2:$D$400))))</f>
        <v/>
      </c>
      <c r="M2742" s="9" t="str">
        <f aca="false">IF($A2742="","",IF($K2742=0,"NOT IN BOM",IF($K2742&gt;1,"MULTIPLE BOM LINES","OK")))</f>
        <v/>
      </c>
      <c r="N2742" s="9" t="str">
        <f aca="false">IF($A2742="","",IF($L2742=0,"—",INDEX('1. Master BOM'!$A$1:$A$400,$L2742)))</f>
        <v/>
      </c>
      <c r="O2742" s="9" t="str">
        <f aca="false">IF($A2742="","",IF($L2742=0,"—",INDEX('1. Master BOM'!$B$1:$B$400,$L2742)))</f>
        <v/>
      </c>
      <c r="P2742" s="9" t="str">
        <f aca="false">IF($A2742="","",IF(OR($H2742="NOT IN SCHEMATIC",$O2742="—"),"",IF($G2742="","NO SCH PN",IF(UPPER(TRIM($G2742))=UPPER(TRIM($O2742)),"OK","MISMATCH"))))</f>
        <v/>
      </c>
      <c r="Q2742" s="9" t="str">
        <f aca="false">IF($A2742="","",IF($L2742=0,"—",INDEX('1. Master BOM'!$E$1:$E$400,$L2742)))</f>
        <v/>
      </c>
      <c r="R2742" s="9" t="str">
        <f aca="false">IF($A2742="","",IF($L2742=0,"—",IF(T(INDEX('1. Master BOM'!$F$1:$F$400,$L2742))="","(not set)",INDEX('1. Master BOM'!$F$1:$F$400,$L2742))))</f>
        <v/>
      </c>
      <c r="S2742" s="9" t="str">
        <f aca="false">IF($A2742="","",IF(OR($R2742="—",$R2742="(not set)",$D2742=""),"",IF(ISNUMBER(SEARCH(SUBSTITUTE(SUBSTITUTE(SUBSTITUTE($R2742,"-",""),"_","")," ",""),SUBSTITUTE(SUBSTITUTE(SUBSTITUTE($D2742,"-",""),"_","")," ",""))),"OK","CHECK")))</f>
        <v/>
      </c>
      <c r="T2742" s="9" t="str">
        <f aca="false">IF($A2742="","",IF(OR($H2742="NOT IN SCHEMATIC",$I2742="MISMATCH",$J2742="MISMATCH",$P2742="MISMATCH",$M2742&lt;&gt;"OK"),"REVIEW","OK"))</f>
        <v/>
      </c>
      <c r="U2742" s="14"/>
      <c r="V2742" s="14"/>
      <c r="W2742" s="17"/>
      <c r="X2742" s="14"/>
    </row>
    <row r="2743" customFormat="false" ht="15" hidden="false" customHeight="false" outlineLevel="0" collapsed="false">
      <c r="A2743" s="9" t="str">
        <f aca="false">IF('3. Layout Parts'!$A2743="","",TRIM('3. Layout Parts'!$A2743))</f>
        <v/>
      </c>
      <c r="B2743" s="9" t="str">
        <f aca="false">IF($A2743="","",'3. Layout Parts'!$D2743)</f>
        <v/>
      </c>
      <c r="C2743" s="9" t="str">
        <f aca="false">IF($A2743="","",'3. Layout Parts'!$B2743)</f>
        <v/>
      </c>
      <c r="D2743" s="9" t="str">
        <f aca="false">IF($A2743="","",'3. Layout Parts'!$C2743)</f>
        <v/>
      </c>
      <c r="E2743" s="9" t="str">
        <f aca="false">IF($A2743="","",IFERROR(INDEX('2. Schematic Parts'!$B$2:$B$3001,MATCH($A2743,'2. Schematic Parts'!$A$2:$A$3001,0)),"NOT FOUND"))</f>
        <v/>
      </c>
      <c r="F2743" s="9" t="str">
        <f aca="false">IF($A2743="","",IFERROR(INDEX('2. Schematic Parts'!$C$2:$C$3001,MATCH($A2743,'2. Schematic Parts'!$A$2:$A$3001,0))&amp;"","NOT FOUND"))</f>
        <v/>
      </c>
      <c r="G2743" s="9" t="str">
        <f aca="false">IF($A2743="","",IFERROR(INDEX('2. Schematic Parts'!$D$2:$D$3001,MATCH($A2743,'2. Schematic Parts'!$A$2:$A$3001,0))&amp;"","NOT FOUND"))</f>
        <v/>
      </c>
      <c r="H2743" s="9" t="str">
        <f aca="false">IF($A2743="","",IF(COUNTIF('2. Schematic Parts'!$A$2:$A$3001,$A2743)=0,"NOT IN SCHEMATIC","OK"))</f>
        <v/>
      </c>
      <c r="I2743" s="9" t="str">
        <f aca="false">IF($A2743="","",IF($H2743="NOT IN SCHEMATIC","",IF(UPPER(TRIM($C2743))=UPPER(TRIM($E2743)),"OK","MISMATCH")))</f>
        <v/>
      </c>
      <c r="J2743" s="9" t="str">
        <f aca="false">IF($A2743="","",IF($H2743="NOT IN SCHEMATIC","",IF($F2743="","NO SCH DECAL",IF($D2743="","",IF(UPPER(TRIM($D2743))=UPPER(TRIM($F2743)),"OK","MISMATCH")))))</f>
        <v/>
      </c>
      <c r="K2743" s="16" t="str">
        <f aca="false">IF($A2743="","",SUMPRODUCT(--ISNUMBER(SEARCH(","&amp;TRIM($A2743)&amp;",",","&amp;SUBSTITUTE('1. Master BOM'!$D$2:$D$400," ","")&amp;","))))</f>
        <v/>
      </c>
      <c r="L2743" s="16" t="str">
        <f aca="false">IF($A2743="","",IF($K2743&lt;&gt;1,0,SUMPRODUCT(ISNUMBER(SEARCH(","&amp;TRIM($A2743)&amp;",",","&amp;SUBSTITUTE('1. Master BOM'!$D$2:$D$400," ","")&amp;","))*ROW('1. Master BOM'!$D$2:$D$400))))</f>
        <v/>
      </c>
      <c r="M2743" s="9" t="str">
        <f aca="false">IF($A2743="","",IF($K2743=0,"NOT IN BOM",IF($K2743&gt;1,"MULTIPLE BOM LINES","OK")))</f>
        <v/>
      </c>
      <c r="N2743" s="9" t="str">
        <f aca="false">IF($A2743="","",IF($L2743=0,"—",INDEX('1. Master BOM'!$A$1:$A$400,$L2743)))</f>
        <v/>
      </c>
      <c r="O2743" s="9" t="str">
        <f aca="false">IF($A2743="","",IF($L2743=0,"—",INDEX('1. Master BOM'!$B$1:$B$400,$L2743)))</f>
        <v/>
      </c>
      <c r="P2743" s="9" t="str">
        <f aca="false">IF($A2743="","",IF(OR($H2743="NOT IN SCHEMATIC",$O2743="—"),"",IF($G2743="","NO SCH PN",IF(UPPER(TRIM($G2743))=UPPER(TRIM($O2743)),"OK","MISMATCH"))))</f>
        <v/>
      </c>
      <c r="Q2743" s="9" t="str">
        <f aca="false">IF($A2743="","",IF($L2743=0,"—",INDEX('1. Master BOM'!$E$1:$E$400,$L2743)))</f>
        <v/>
      </c>
      <c r="R2743" s="9" t="str">
        <f aca="false">IF($A2743="","",IF($L2743=0,"—",IF(T(INDEX('1. Master BOM'!$F$1:$F$400,$L2743))="","(not set)",INDEX('1. Master BOM'!$F$1:$F$400,$L2743))))</f>
        <v/>
      </c>
      <c r="S2743" s="9" t="str">
        <f aca="false">IF($A2743="","",IF(OR($R2743="—",$R2743="(not set)",$D2743=""),"",IF(ISNUMBER(SEARCH(SUBSTITUTE(SUBSTITUTE(SUBSTITUTE($R2743,"-",""),"_","")," ",""),SUBSTITUTE(SUBSTITUTE(SUBSTITUTE($D2743,"-",""),"_","")," ",""))),"OK","CHECK")))</f>
        <v/>
      </c>
      <c r="T2743" s="9" t="str">
        <f aca="false">IF($A2743="","",IF(OR($H2743="NOT IN SCHEMATIC",$I2743="MISMATCH",$J2743="MISMATCH",$P2743="MISMATCH",$M2743&lt;&gt;"OK"),"REVIEW","OK"))</f>
        <v/>
      </c>
      <c r="U2743" s="14"/>
      <c r="V2743" s="14"/>
      <c r="W2743" s="17"/>
      <c r="X2743" s="14"/>
    </row>
    <row r="2744" customFormat="false" ht="15" hidden="false" customHeight="false" outlineLevel="0" collapsed="false">
      <c r="A2744" s="9" t="str">
        <f aca="false">IF('3. Layout Parts'!$A2744="","",TRIM('3. Layout Parts'!$A2744))</f>
        <v/>
      </c>
      <c r="B2744" s="9" t="str">
        <f aca="false">IF($A2744="","",'3. Layout Parts'!$D2744)</f>
        <v/>
      </c>
      <c r="C2744" s="9" t="str">
        <f aca="false">IF($A2744="","",'3. Layout Parts'!$B2744)</f>
        <v/>
      </c>
      <c r="D2744" s="9" t="str">
        <f aca="false">IF($A2744="","",'3. Layout Parts'!$C2744)</f>
        <v/>
      </c>
      <c r="E2744" s="9" t="str">
        <f aca="false">IF($A2744="","",IFERROR(INDEX('2. Schematic Parts'!$B$2:$B$3001,MATCH($A2744,'2. Schematic Parts'!$A$2:$A$3001,0)),"NOT FOUND"))</f>
        <v/>
      </c>
      <c r="F2744" s="9" t="str">
        <f aca="false">IF($A2744="","",IFERROR(INDEX('2. Schematic Parts'!$C$2:$C$3001,MATCH($A2744,'2. Schematic Parts'!$A$2:$A$3001,0))&amp;"","NOT FOUND"))</f>
        <v/>
      </c>
      <c r="G2744" s="9" t="str">
        <f aca="false">IF($A2744="","",IFERROR(INDEX('2. Schematic Parts'!$D$2:$D$3001,MATCH($A2744,'2. Schematic Parts'!$A$2:$A$3001,0))&amp;"","NOT FOUND"))</f>
        <v/>
      </c>
      <c r="H2744" s="9" t="str">
        <f aca="false">IF($A2744="","",IF(COUNTIF('2. Schematic Parts'!$A$2:$A$3001,$A2744)=0,"NOT IN SCHEMATIC","OK"))</f>
        <v/>
      </c>
      <c r="I2744" s="9" t="str">
        <f aca="false">IF($A2744="","",IF($H2744="NOT IN SCHEMATIC","",IF(UPPER(TRIM($C2744))=UPPER(TRIM($E2744)),"OK","MISMATCH")))</f>
        <v/>
      </c>
      <c r="J2744" s="9" t="str">
        <f aca="false">IF($A2744="","",IF($H2744="NOT IN SCHEMATIC","",IF($F2744="","NO SCH DECAL",IF($D2744="","",IF(UPPER(TRIM($D2744))=UPPER(TRIM($F2744)),"OK","MISMATCH")))))</f>
        <v/>
      </c>
      <c r="K2744" s="16" t="str">
        <f aca="false">IF($A2744="","",SUMPRODUCT(--ISNUMBER(SEARCH(","&amp;TRIM($A2744)&amp;",",","&amp;SUBSTITUTE('1. Master BOM'!$D$2:$D$400," ","")&amp;","))))</f>
        <v/>
      </c>
      <c r="L2744" s="16" t="str">
        <f aca="false">IF($A2744="","",IF($K2744&lt;&gt;1,0,SUMPRODUCT(ISNUMBER(SEARCH(","&amp;TRIM($A2744)&amp;",",","&amp;SUBSTITUTE('1. Master BOM'!$D$2:$D$400," ","")&amp;","))*ROW('1. Master BOM'!$D$2:$D$400))))</f>
        <v/>
      </c>
      <c r="M2744" s="9" t="str">
        <f aca="false">IF($A2744="","",IF($K2744=0,"NOT IN BOM",IF($K2744&gt;1,"MULTIPLE BOM LINES","OK")))</f>
        <v/>
      </c>
      <c r="N2744" s="9" t="str">
        <f aca="false">IF($A2744="","",IF($L2744=0,"—",INDEX('1. Master BOM'!$A$1:$A$400,$L2744)))</f>
        <v/>
      </c>
      <c r="O2744" s="9" t="str">
        <f aca="false">IF($A2744="","",IF($L2744=0,"—",INDEX('1. Master BOM'!$B$1:$B$400,$L2744)))</f>
        <v/>
      </c>
      <c r="P2744" s="9" t="str">
        <f aca="false">IF($A2744="","",IF(OR($H2744="NOT IN SCHEMATIC",$O2744="—"),"",IF($G2744="","NO SCH PN",IF(UPPER(TRIM($G2744))=UPPER(TRIM($O2744)),"OK","MISMATCH"))))</f>
        <v/>
      </c>
      <c r="Q2744" s="9" t="str">
        <f aca="false">IF($A2744="","",IF($L2744=0,"—",INDEX('1. Master BOM'!$E$1:$E$400,$L2744)))</f>
        <v/>
      </c>
      <c r="R2744" s="9" t="str">
        <f aca="false">IF($A2744="","",IF($L2744=0,"—",IF(T(INDEX('1. Master BOM'!$F$1:$F$400,$L2744))="","(not set)",INDEX('1. Master BOM'!$F$1:$F$400,$L2744))))</f>
        <v/>
      </c>
      <c r="S2744" s="9" t="str">
        <f aca="false">IF($A2744="","",IF(OR($R2744="—",$R2744="(not set)",$D2744=""),"",IF(ISNUMBER(SEARCH(SUBSTITUTE(SUBSTITUTE(SUBSTITUTE($R2744,"-",""),"_","")," ",""),SUBSTITUTE(SUBSTITUTE(SUBSTITUTE($D2744,"-",""),"_","")," ",""))),"OK","CHECK")))</f>
        <v/>
      </c>
      <c r="T2744" s="9" t="str">
        <f aca="false">IF($A2744="","",IF(OR($H2744="NOT IN SCHEMATIC",$I2744="MISMATCH",$J2744="MISMATCH",$P2744="MISMATCH",$M2744&lt;&gt;"OK"),"REVIEW","OK"))</f>
        <v/>
      </c>
      <c r="U2744" s="14"/>
      <c r="V2744" s="14"/>
      <c r="W2744" s="17"/>
      <c r="X2744" s="14"/>
    </row>
    <row r="2745" customFormat="false" ht="15" hidden="false" customHeight="false" outlineLevel="0" collapsed="false">
      <c r="A2745" s="9" t="str">
        <f aca="false">IF('3. Layout Parts'!$A2745="","",TRIM('3. Layout Parts'!$A2745))</f>
        <v/>
      </c>
      <c r="B2745" s="9" t="str">
        <f aca="false">IF($A2745="","",'3. Layout Parts'!$D2745)</f>
        <v/>
      </c>
      <c r="C2745" s="9" t="str">
        <f aca="false">IF($A2745="","",'3. Layout Parts'!$B2745)</f>
        <v/>
      </c>
      <c r="D2745" s="9" t="str">
        <f aca="false">IF($A2745="","",'3. Layout Parts'!$C2745)</f>
        <v/>
      </c>
      <c r="E2745" s="9" t="str">
        <f aca="false">IF($A2745="","",IFERROR(INDEX('2. Schematic Parts'!$B$2:$B$3001,MATCH($A2745,'2. Schematic Parts'!$A$2:$A$3001,0)),"NOT FOUND"))</f>
        <v/>
      </c>
      <c r="F2745" s="9" t="str">
        <f aca="false">IF($A2745="","",IFERROR(INDEX('2. Schematic Parts'!$C$2:$C$3001,MATCH($A2745,'2. Schematic Parts'!$A$2:$A$3001,0))&amp;"","NOT FOUND"))</f>
        <v/>
      </c>
      <c r="G2745" s="9" t="str">
        <f aca="false">IF($A2745="","",IFERROR(INDEX('2. Schematic Parts'!$D$2:$D$3001,MATCH($A2745,'2. Schematic Parts'!$A$2:$A$3001,0))&amp;"","NOT FOUND"))</f>
        <v/>
      </c>
      <c r="H2745" s="9" t="str">
        <f aca="false">IF($A2745="","",IF(COUNTIF('2. Schematic Parts'!$A$2:$A$3001,$A2745)=0,"NOT IN SCHEMATIC","OK"))</f>
        <v/>
      </c>
      <c r="I2745" s="9" t="str">
        <f aca="false">IF($A2745="","",IF($H2745="NOT IN SCHEMATIC","",IF(UPPER(TRIM($C2745))=UPPER(TRIM($E2745)),"OK","MISMATCH")))</f>
        <v/>
      </c>
      <c r="J2745" s="9" t="str">
        <f aca="false">IF($A2745="","",IF($H2745="NOT IN SCHEMATIC","",IF($F2745="","NO SCH DECAL",IF($D2745="","",IF(UPPER(TRIM($D2745))=UPPER(TRIM($F2745)),"OK","MISMATCH")))))</f>
        <v/>
      </c>
      <c r="K2745" s="16" t="str">
        <f aca="false">IF($A2745="","",SUMPRODUCT(--ISNUMBER(SEARCH(","&amp;TRIM($A2745)&amp;",",","&amp;SUBSTITUTE('1. Master BOM'!$D$2:$D$400," ","")&amp;","))))</f>
        <v/>
      </c>
      <c r="L2745" s="16" t="str">
        <f aca="false">IF($A2745="","",IF($K2745&lt;&gt;1,0,SUMPRODUCT(ISNUMBER(SEARCH(","&amp;TRIM($A2745)&amp;",",","&amp;SUBSTITUTE('1. Master BOM'!$D$2:$D$400," ","")&amp;","))*ROW('1. Master BOM'!$D$2:$D$400))))</f>
        <v/>
      </c>
      <c r="M2745" s="9" t="str">
        <f aca="false">IF($A2745="","",IF($K2745=0,"NOT IN BOM",IF($K2745&gt;1,"MULTIPLE BOM LINES","OK")))</f>
        <v/>
      </c>
      <c r="N2745" s="9" t="str">
        <f aca="false">IF($A2745="","",IF($L2745=0,"—",INDEX('1. Master BOM'!$A$1:$A$400,$L2745)))</f>
        <v/>
      </c>
      <c r="O2745" s="9" t="str">
        <f aca="false">IF($A2745="","",IF($L2745=0,"—",INDEX('1. Master BOM'!$B$1:$B$400,$L2745)))</f>
        <v/>
      </c>
      <c r="P2745" s="9" t="str">
        <f aca="false">IF($A2745="","",IF(OR($H2745="NOT IN SCHEMATIC",$O2745="—"),"",IF($G2745="","NO SCH PN",IF(UPPER(TRIM($G2745))=UPPER(TRIM($O2745)),"OK","MISMATCH"))))</f>
        <v/>
      </c>
      <c r="Q2745" s="9" t="str">
        <f aca="false">IF($A2745="","",IF($L2745=0,"—",INDEX('1. Master BOM'!$E$1:$E$400,$L2745)))</f>
        <v/>
      </c>
      <c r="R2745" s="9" t="str">
        <f aca="false">IF($A2745="","",IF($L2745=0,"—",IF(T(INDEX('1. Master BOM'!$F$1:$F$400,$L2745))="","(not set)",INDEX('1. Master BOM'!$F$1:$F$400,$L2745))))</f>
        <v/>
      </c>
      <c r="S2745" s="9" t="str">
        <f aca="false">IF($A2745="","",IF(OR($R2745="—",$R2745="(not set)",$D2745=""),"",IF(ISNUMBER(SEARCH(SUBSTITUTE(SUBSTITUTE(SUBSTITUTE($R2745,"-",""),"_","")," ",""),SUBSTITUTE(SUBSTITUTE(SUBSTITUTE($D2745,"-",""),"_","")," ",""))),"OK","CHECK")))</f>
        <v/>
      </c>
      <c r="T2745" s="9" t="str">
        <f aca="false">IF($A2745="","",IF(OR($H2745="NOT IN SCHEMATIC",$I2745="MISMATCH",$J2745="MISMATCH",$P2745="MISMATCH",$M2745&lt;&gt;"OK"),"REVIEW","OK"))</f>
        <v/>
      </c>
      <c r="U2745" s="14"/>
      <c r="V2745" s="14"/>
      <c r="W2745" s="17"/>
      <c r="X2745" s="14"/>
    </row>
    <row r="2746" customFormat="false" ht="15" hidden="false" customHeight="false" outlineLevel="0" collapsed="false">
      <c r="A2746" s="9" t="str">
        <f aca="false">IF('3. Layout Parts'!$A2746="","",TRIM('3. Layout Parts'!$A2746))</f>
        <v/>
      </c>
      <c r="B2746" s="9" t="str">
        <f aca="false">IF($A2746="","",'3. Layout Parts'!$D2746)</f>
        <v/>
      </c>
      <c r="C2746" s="9" t="str">
        <f aca="false">IF($A2746="","",'3. Layout Parts'!$B2746)</f>
        <v/>
      </c>
      <c r="D2746" s="9" t="str">
        <f aca="false">IF($A2746="","",'3. Layout Parts'!$C2746)</f>
        <v/>
      </c>
      <c r="E2746" s="9" t="str">
        <f aca="false">IF($A2746="","",IFERROR(INDEX('2. Schematic Parts'!$B$2:$B$3001,MATCH($A2746,'2. Schematic Parts'!$A$2:$A$3001,0)),"NOT FOUND"))</f>
        <v/>
      </c>
      <c r="F2746" s="9" t="str">
        <f aca="false">IF($A2746="","",IFERROR(INDEX('2. Schematic Parts'!$C$2:$C$3001,MATCH($A2746,'2. Schematic Parts'!$A$2:$A$3001,0))&amp;"","NOT FOUND"))</f>
        <v/>
      </c>
      <c r="G2746" s="9" t="str">
        <f aca="false">IF($A2746="","",IFERROR(INDEX('2. Schematic Parts'!$D$2:$D$3001,MATCH($A2746,'2. Schematic Parts'!$A$2:$A$3001,0))&amp;"","NOT FOUND"))</f>
        <v/>
      </c>
      <c r="H2746" s="9" t="str">
        <f aca="false">IF($A2746="","",IF(COUNTIF('2. Schematic Parts'!$A$2:$A$3001,$A2746)=0,"NOT IN SCHEMATIC","OK"))</f>
        <v/>
      </c>
      <c r="I2746" s="9" t="str">
        <f aca="false">IF($A2746="","",IF($H2746="NOT IN SCHEMATIC","",IF(UPPER(TRIM($C2746))=UPPER(TRIM($E2746)),"OK","MISMATCH")))</f>
        <v/>
      </c>
      <c r="J2746" s="9" t="str">
        <f aca="false">IF($A2746="","",IF($H2746="NOT IN SCHEMATIC","",IF($F2746="","NO SCH DECAL",IF($D2746="","",IF(UPPER(TRIM($D2746))=UPPER(TRIM($F2746)),"OK","MISMATCH")))))</f>
        <v/>
      </c>
      <c r="K2746" s="16" t="str">
        <f aca="false">IF($A2746="","",SUMPRODUCT(--ISNUMBER(SEARCH(","&amp;TRIM($A2746)&amp;",",","&amp;SUBSTITUTE('1. Master BOM'!$D$2:$D$400," ","")&amp;","))))</f>
        <v/>
      </c>
      <c r="L2746" s="16" t="str">
        <f aca="false">IF($A2746="","",IF($K2746&lt;&gt;1,0,SUMPRODUCT(ISNUMBER(SEARCH(","&amp;TRIM($A2746)&amp;",",","&amp;SUBSTITUTE('1. Master BOM'!$D$2:$D$400," ","")&amp;","))*ROW('1. Master BOM'!$D$2:$D$400))))</f>
        <v/>
      </c>
      <c r="M2746" s="9" t="str">
        <f aca="false">IF($A2746="","",IF($K2746=0,"NOT IN BOM",IF($K2746&gt;1,"MULTIPLE BOM LINES","OK")))</f>
        <v/>
      </c>
      <c r="N2746" s="9" t="str">
        <f aca="false">IF($A2746="","",IF($L2746=0,"—",INDEX('1. Master BOM'!$A$1:$A$400,$L2746)))</f>
        <v/>
      </c>
      <c r="O2746" s="9" t="str">
        <f aca="false">IF($A2746="","",IF($L2746=0,"—",INDEX('1. Master BOM'!$B$1:$B$400,$L2746)))</f>
        <v/>
      </c>
      <c r="P2746" s="9" t="str">
        <f aca="false">IF($A2746="","",IF(OR($H2746="NOT IN SCHEMATIC",$O2746="—"),"",IF($G2746="","NO SCH PN",IF(UPPER(TRIM($G2746))=UPPER(TRIM($O2746)),"OK","MISMATCH"))))</f>
        <v/>
      </c>
      <c r="Q2746" s="9" t="str">
        <f aca="false">IF($A2746="","",IF($L2746=0,"—",INDEX('1. Master BOM'!$E$1:$E$400,$L2746)))</f>
        <v/>
      </c>
      <c r="R2746" s="9" t="str">
        <f aca="false">IF($A2746="","",IF($L2746=0,"—",IF(T(INDEX('1. Master BOM'!$F$1:$F$400,$L2746))="","(not set)",INDEX('1. Master BOM'!$F$1:$F$400,$L2746))))</f>
        <v/>
      </c>
      <c r="S2746" s="9" t="str">
        <f aca="false">IF($A2746="","",IF(OR($R2746="—",$R2746="(not set)",$D2746=""),"",IF(ISNUMBER(SEARCH(SUBSTITUTE(SUBSTITUTE(SUBSTITUTE($R2746,"-",""),"_","")," ",""),SUBSTITUTE(SUBSTITUTE(SUBSTITUTE($D2746,"-",""),"_","")," ",""))),"OK","CHECK")))</f>
        <v/>
      </c>
      <c r="T2746" s="9" t="str">
        <f aca="false">IF($A2746="","",IF(OR($H2746="NOT IN SCHEMATIC",$I2746="MISMATCH",$J2746="MISMATCH",$P2746="MISMATCH",$M2746&lt;&gt;"OK"),"REVIEW","OK"))</f>
        <v/>
      </c>
      <c r="U2746" s="14"/>
      <c r="V2746" s="14"/>
      <c r="W2746" s="17"/>
      <c r="X2746" s="14"/>
    </row>
    <row r="2747" customFormat="false" ht="15" hidden="false" customHeight="false" outlineLevel="0" collapsed="false">
      <c r="A2747" s="9" t="str">
        <f aca="false">IF('3. Layout Parts'!$A2747="","",TRIM('3. Layout Parts'!$A2747))</f>
        <v/>
      </c>
      <c r="B2747" s="9" t="str">
        <f aca="false">IF($A2747="","",'3. Layout Parts'!$D2747)</f>
        <v/>
      </c>
      <c r="C2747" s="9" t="str">
        <f aca="false">IF($A2747="","",'3. Layout Parts'!$B2747)</f>
        <v/>
      </c>
      <c r="D2747" s="9" t="str">
        <f aca="false">IF($A2747="","",'3. Layout Parts'!$C2747)</f>
        <v/>
      </c>
      <c r="E2747" s="9" t="str">
        <f aca="false">IF($A2747="","",IFERROR(INDEX('2. Schematic Parts'!$B$2:$B$3001,MATCH($A2747,'2. Schematic Parts'!$A$2:$A$3001,0)),"NOT FOUND"))</f>
        <v/>
      </c>
      <c r="F2747" s="9" t="str">
        <f aca="false">IF($A2747="","",IFERROR(INDEX('2. Schematic Parts'!$C$2:$C$3001,MATCH($A2747,'2. Schematic Parts'!$A$2:$A$3001,0))&amp;"","NOT FOUND"))</f>
        <v/>
      </c>
      <c r="G2747" s="9" t="str">
        <f aca="false">IF($A2747="","",IFERROR(INDEX('2. Schematic Parts'!$D$2:$D$3001,MATCH($A2747,'2. Schematic Parts'!$A$2:$A$3001,0))&amp;"","NOT FOUND"))</f>
        <v/>
      </c>
      <c r="H2747" s="9" t="str">
        <f aca="false">IF($A2747="","",IF(COUNTIF('2. Schematic Parts'!$A$2:$A$3001,$A2747)=0,"NOT IN SCHEMATIC","OK"))</f>
        <v/>
      </c>
      <c r="I2747" s="9" t="str">
        <f aca="false">IF($A2747="","",IF($H2747="NOT IN SCHEMATIC","",IF(UPPER(TRIM($C2747))=UPPER(TRIM($E2747)),"OK","MISMATCH")))</f>
        <v/>
      </c>
      <c r="J2747" s="9" t="str">
        <f aca="false">IF($A2747="","",IF($H2747="NOT IN SCHEMATIC","",IF($F2747="","NO SCH DECAL",IF($D2747="","",IF(UPPER(TRIM($D2747))=UPPER(TRIM($F2747)),"OK","MISMATCH")))))</f>
        <v/>
      </c>
      <c r="K2747" s="16" t="str">
        <f aca="false">IF($A2747="","",SUMPRODUCT(--ISNUMBER(SEARCH(","&amp;TRIM($A2747)&amp;",",","&amp;SUBSTITUTE('1. Master BOM'!$D$2:$D$400," ","")&amp;","))))</f>
        <v/>
      </c>
      <c r="L2747" s="16" t="str">
        <f aca="false">IF($A2747="","",IF($K2747&lt;&gt;1,0,SUMPRODUCT(ISNUMBER(SEARCH(","&amp;TRIM($A2747)&amp;",",","&amp;SUBSTITUTE('1. Master BOM'!$D$2:$D$400," ","")&amp;","))*ROW('1. Master BOM'!$D$2:$D$400))))</f>
        <v/>
      </c>
      <c r="M2747" s="9" t="str">
        <f aca="false">IF($A2747="","",IF($K2747=0,"NOT IN BOM",IF($K2747&gt;1,"MULTIPLE BOM LINES","OK")))</f>
        <v/>
      </c>
      <c r="N2747" s="9" t="str">
        <f aca="false">IF($A2747="","",IF($L2747=0,"—",INDEX('1. Master BOM'!$A$1:$A$400,$L2747)))</f>
        <v/>
      </c>
      <c r="O2747" s="9" t="str">
        <f aca="false">IF($A2747="","",IF($L2747=0,"—",INDEX('1. Master BOM'!$B$1:$B$400,$L2747)))</f>
        <v/>
      </c>
      <c r="P2747" s="9" t="str">
        <f aca="false">IF($A2747="","",IF(OR($H2747="NOT IN SCHEMATIC",$O2747="—"),"",IF($G2747="","NO SCH PN",IF(UPPER(TRIM($G2747))=UPPER(TRIM($O2747)),"OK","MISMATCH"))))</f>
        <v/>
      </c>
      <c r="Q2747" s="9" t="str">
        <f aca="false">IF($A2747="","",IF($L2747=0,"—",INDEX('1. Master BOM'!$E$1:$E$400,$L2747)))</f>
        <v/>
      </c>
      <c r="R2747" s="9" t="str">
        <f aca="false">IF($A2747="","",IF($L2747=0,"—",IF(T(INDEX('1. Master BOM'!$F$1:$F$400,$L2747))="","(not set)",INDEX('1. Master BOM'!$F$1:$F$400,$L2747))))</f>
        <v/>
      </c>
      <c r="S2747" s="9" t="str">
        <f aca="false">IF($A2747="","",IF(OR($R2747="—",$R2747="(not set)",$D2747=""),"",IF(ISNUMBER(SEARCH(SUBSTITUTE(SUBSTITUTE(SUBSTITUTE($R2747,"-",""),"_","")," ",""),SUBSTITUTE(SUBSTITUTE(SUBSTITUTE($D2747,"-",""),"_","")," ",""))),"OK","CHECK")))</f>
        <v/>
      </c>
      <c r="T2747" s="9" t="str">
        <f aca="false">IF($A2747="","",IF(OR($H2747="NOT IN SCHEMATIC",$I2747="MISMATCH",$J2747="MISMATCH",$P2747="MISMATCH",$M2747&lt;&gt;"OK"),"REVIEW","OK"))</f>
        <v/>
      </c>
      <c r="U2747" s="14"/>
      <c r="V2747" s="14"/>
      <c r="W2747" s="17"/>
      <c r="X2747" s="14"/>
    </row>
    <row r="2748" customFormat="false" ht="15" hidden="false" customHeight="false" outlineLevel="0" collapsed="false">
      <c r="A2748" s="9" t="str">
        <f aca="false">IF('3. Layout Parts'!$A2748="","",TRIM('3. Layout Parts'!$A2748))</f>
        <v/>
      </c>
      <c r="B2748" s="9" t="str">
        <f aca="false">IF($A2748="","",'3. Layout Parts'!$D2748)</f>
        <v/>
      </c>
      <c r="C2748" s="9" t="str">
        <f aca="false">IF($A2748="","",'3. Layout Parts'!$B2748)</f>
        <v/>
      </c>
      <c r="D2748" s="9" t="str">
        <f aca="false">IF($A2748="","",'3. Layout Parts'!$C2748)</f>
        <v/>
      </c>
      <c r="E2748" s="9" t="str">
        <f aca="false">IF($A2748="","",IFERROR(INDEX('2. Schematic Parts'!$B$2:$B$3001,MATCH($A2748,'2. Schematic Parts'!$A$2:$A$3001,0)),"NOT FOUND"))</f>
        <v/>
      </c>
      <c r="F2748" s="9" t="str">
        <f aca="false">IF($A2748="","",IFERROR(INDEX('2. Schematic Parts'!$C$2:$C$3001,MATCH($A2748,'2. Schematic Parts'!$A$2:$A$3001,0))&amp;"","NOT FOUND"))</f>
        <v/>
      </c>
      <c r="G2748" s="9" t="str">
        <f aca="false">IF($A2748="","",IFERROR(INDEX('2. Schematic Parts'!$D$2:$D$3001,MATCH($A2748,'2. Schematic Parts'!$A$2:$A$3001,0))&amp;"","NOT FOUND"))</f>
        <v/>
      </c>
      <c r="H2748" s="9" t="str">
        <f aca="false">IF($A2748="","",IF(COUNTIF('2. Schematic Parts'!$A$2:$A$3001,$A2748)=0,"NOT IN SCHEMATIC","OK"))</f>
        <v/>
      </c>
      <c r="I2748" s="9" t="str">
        <f aca="false">IF($A2748="","",IF($H2748="NOT IN SCHEMATIC","",IF(UPPER(TRIM($C2748))=UPPER(TRIM($E2748)),"OK","MISMATCH")))</f>
        <v/>
      </c>
      <c r="J2748" s="9" t="str">
        <f aca="false">IF($A2748="","",IF($H2748="NOT IN SCHEMATIC","",IF($F2748="","NO SCH DECAL",IF($D2748="","",IF(UPPER(TRIM($D2748))=UPPER(TRIM($F2748)),"OK","MISMATCH")))))</f>
        <v/>
      </c>
      <c r="K2748" s="16" t="str">
        <f aca="false">IF($A2748="","",SUMPRODUCT(--ISNUMBER(SEARCH(","&amp;TRIM($A2748)&amp;",",","&amp;SUBSTITUTE('1. Master BOM'!$D$2:$D$400," ","")&amp;","))))</f>
        <v/>
      </c>
      <c r="L2748" s="16" t="str">
        <f aca="false">IF($A2748="","",IF($K2748&lt;&gt;1,0,SUMPRODUCT(ISNUMBER(SEARCH(","&amp;TRIM($A2748)&amp;",",","&amp;SUBSTITUTE('1. Master BOM'!$D$2:$D$400," ","")&amp;","))*ROW('1. Master BOM'!$D$2:$D$400))))</f>
        <v/>
      </c>
      <c r="M2748" s="9" t="str">
        <f aca="false">IF($A2748="","",IF($K2748=0,"NOT IN BOM",IF($K2748&gt;1,"MULTIPLE BOM LINES","OK")))</f>
        <v/>
      </c>
      <c r="N2748" s="9" t="str">
        <f aca="false">IF($A2748="","",IF($L2748=0,"—",INDEX('1. Master BOM'!$A$1:$A$400,$L2748)))</f>
        <v/>
      </c>
      <c r="O2748" s="9" t="str">
        <f aca="false">IF($A2748="","",IF($L2748=0,"—",INDEX('1. Master BOM'!$B$1:$B$400,$L2748)))</f>
        <v/>
      </c>
      <c r="P2748" s="9" t="str">
        <f aca="false">IF($A2748="","",IF(OR($H2748="NOT IN SCHEMATIC",$O2748="—"),"",IF($G2748="","NO SCH PN",IF(UPPER(TRIM($G2748))=UPPER(TRIM($O2748)),"OK","MISMATCH"))))</f>
        <v/>
      </c>
      <c r="Q2748" s="9" t="str">
        <f aca="false">IF($A2748="","",IF($L2748=0,"—",INDEX('1. Master BOM'!$E$1:$E$400,$L2748)))</f>
        <v/>
      </c>
      <c r="R2748" s="9" t="str">
        <f aca="false">IF($A2748="","",IF($L2748=0,"—",IF(T(INDEX('1. Master BOM'!$F$1:$F$400,$L2748))="","(not set)",INDEX('1. Master BOM'!$F$1:$F$400,$L2748))))</f>
        <v/>
      </c>
      <c r="S2748" s="9" t="str">
        <f aca="false">IF($A2748="","",IF(OR($R2748="—",$R2748="(not set)",$D2748=""),"",IF(ISNUMBER(SEARCH(SUBSTITUTE(SUBSTITUTE(SUBSTITUTE($R2748,"-",""),"_","")," ",""),SUBSTITUTE(SUBSTITUTE(SUBSTITUTE($D2748,"-",""),"_","")," ",""))),"OK","CHECK")))</f>
        <v/>
      </c>
      <c r="T2748" s="9" t="str">
        <f aca="false">IF($A2748="","",IF(OR($H2748="NOT IN SCHEMATIC",$I2748="MISMATCH",$J2748="MISMATCH",$P2748="MISMATCH",$M2748&lt;&gt;"OK"),"REVIEW","OK"))</f>
        <v/>
      </c>
      <c r="U2748" s="14"/>
      <c r="V2748" s="14"/>
      <c r="W2748" s="17"/>
      <c r="X2748" s="14"/>
    </row>
    <row r="2749" customFormat="false" ht="15" hidden="false" customHeight="false" outlineLevel="0" collapsed="false">
      <c r="A2749" s="9" t="str">
        <f aca="false">IF('3. Layout Parts'!$A2749="","",TRIM('3. Layout Parts'!$A2749))</f>
        <v/>
      </c>
      <c r="B2749" s="9" t="str">
        <f aca="false">IF($A2749="","",'3. Layout Parts'!$D2749)</f>
        <v/>
      </c>
      <c r="C2749" s="9" t="str">
        <f aca="false">IF($A2749="","",'3. Layout Parts'!$B2749)</f>
        <v/>
      </c>
      <c r="D2749" s="9" t="str">
        <f aca="false">IF($A2749="","",'3. Layout Parts'!$C2749)</f>
        <v/>
      </c>
      <c r="E2749" s="9" t="str">
        <f aca="false">IF($A2749="","",IFERROR(INDEX('2. Schematic Parts'!$B$2:$B$3001,MATCH($A2749,'2. Schematic Parts'!$A$2:$A$3001,0)),"NOT FOUND"))</f>
        <v/>
      </c>
      <c r="F2749" s="9" t="str">
        <f aca="false">IF($A2749="","",IFERROR(INDEX('2. Schematic Parts'!$C$2:$C$3001,MATCH($A2749,'2. Schematic Parts'!$A$2:$A$3001,0))&amp;"","NOT FOUND"))</f>
        <v/>
      </c>
      <c r="G2749" s="9" t="str">
        <f aca="false">IF($A2749="","",IFERROR(INDEX('2. Schematic Parts'!$D$2:$D$3001,MATCH($A2749,'2. Schematic Parts'!$A$2:$A$3001,0))&amp;"","NOT FOUND"))</f>
        <v/>
      </c>
      <c r="H2749" s="9" t="str">
        <f aca="false">IF($A2749="","",IF(COUNTIF('2. Schematic Parts'!$A$2:$A$3001,$A2749)=0,"NOT IN SCHEMATIC","OK"))</f>
        <v/>
      </c>
      <c r="I2749" s="9" t="str">
        <f aca="false">IF($A2749="","",IF($H2749="NOT IN SCHEMATIC","",IF(UPPER(TRIM($C2749))=UPPER(TRIM($E2749)),"OK","MISMATCH")))</f>
        <v/>
      </c>
      <c r="J2749" s="9" t="str">
        <f aca="false">IF($A2749="","",IF($H2749="NOT IN SCHEMATIC","",IF($F2749="","NO SCH DECAL",IF($D2749="","",IF(UPPER(TRIM($D2749))=UPPER(TRIM($F2749)),"OK","MISMATCH")))))</f>
        <v/>
      </c>
      <c r="K2749" s="16" t="str">
        <f aca="false">IF($A2749="","",SUMPRODUCT(--ISNUMBER(SEARCH(","&amp;TRIM($A2749)&amp;",",","&amp;SUBSTITUTE('1. Master BOM'!$D$2:$D$400," ","")&amp;","))))</f>
        <v/>
      </c>
      <c r="L2749" s="16" t="str">
        <f aca="false">IF($A2749="","",IF($K2749&lt;&gt;1,0,SUMPRODUCT(ISNUMBER(SEARCH(","&amp;TRIM($A2749)&amp;",",","&amp;SUBSTITUTE('1. Master BOM'!$D$2:$D$400," ","")&amp;","))*ROW('1. Master BOM'!$D$2:$D$400))))</f>
        <v/>
      </c>
      <c r="M2749" s="9" t="str">
        <f aca="false">IF($A2749="","",IF($K2749=0,"NOT IN BOM",IF($K2749&gt;1,"MULTIPLE BOM LINES","OK")))</f>
        <v/>
      </c>
      <c r="N2749" s="9" t="str">
        <f aca="false">IF($A2749="","",IF($L2749=0,"—",INDEX('1. Master BOM'!$A$1:$A$400,$L2749)))</f>
        <v/>
      </c>
      <c r="O2749" s="9" t="str">
        <f aca="false">IF($A2749="","",IF($L2749=0,"—",INDEX('1. Master BOM'!$B$1:$B$400,$L2749)))</f>
        <v/>
      </c>
      <c r="P2749" s="9" t="str">
        <f aca="false">IF($A2749="","",IF(OR($H2749="NOT IN SCHEMATIC",$O2749="—"),"",IF($G2749="","NO SCH PN",IF(UPPER(TRIM($G2749))=UPPER(TRIM($O2749)),"OK","MISMATCH"))))</f>
        <v/>
      </c>
      <c r="Q2749" s="9" t="str">
        <f aca="false">IF($A2749="","",IF($L2749=0,"—",INDEX('1. Master BOM'!$E$1:$E$400,$L2749)))</f>
        <v/>
      </c>
      <c r="R2749" s="9" t="str">
        <f aca="false">IF($A2749="","",IF($L2749=0,"—",IF(T(INDEX('1. Master BOM'!$F$1:$F$400,$L2749))="","(not set)",INDEX('1. Master BOM'!$F$1:$F$400,$L2749))))</f>
        <v/>
      </c>
      <c r="S2749" s="9" t="str">
        <f aca="false">IF($A2749="","",IF(OR($R2749="—",$R2749="(not set)",$D2749=""),"",IF(ISNUMBER(SEARCH(SUBSTITUTE(SUBSTITUTE(SUBSTITUTE($R2749,"-",""),"_","")," ",""),SUBSTITUTE(SUBSTITUTE(SUBSTITUTE($D2749,"-",""),"_","")," ",""))),"OK","CHECK")))</f>
        <v/>
      </c>
      <c r="T2749" s="9" t="str">
        <f aca="false">IF($A2749="","",IF(OR($H2749="NOT IN SCHEMATIC",$I2749="MISMATCH",$J2749="MISMATCH",$P2749="MISMATCH",$M2749&lt;&gt;"OK"),"REVIEW","OK"))</f>
        <v/>
      </c>
      <c r="U2749" s="14"/>
      <c r="V2749" s="14"/>
      <c r="W2749" s="17"/>
      <c r="X2749" s="14"/>
    </row>
    <row r="2750" customFormat="false" ht="15" hidden="false" customHeight="false" outlineLevel="0" collapsed="false">
      <c r="A2750" s="9" t="str">
        <f aca="false">IF('3. Layout Parts'!$A2750="","",TRIM('3. Layout Parts'!$A2750))</f>
        <v/>
      </c>
      <c r="B2750" s="9" t="str">
        <f aca="false">IF($A2750="","",'3. Layout Parts'!$D2750)</f>
        <v/>
      </c>
      <c r="C2750" s="9" t="str">
        <f aca="false">IF($A2750="","",'3. Layout Parts'!$B2750)</f>
        <v/>
      </c>
      <c r="D2750" s="9" t="str">
        <f aca="false">IF($A2750="","",'3. Layout Parts'!$C2750)</f>
        <v/>
      </c>
      <c r="E2750" s="9" t="str">
        <f aca="false">IF($A2750="","",IFERROR(INDEX('2. Schematic Parts'!$B$2:$B$3001,MATCH($A2750,'2. Schematic Parts'!$A$2:$A$3001,0)),"NOT FOUND"))</f>
        <v/>
      </c>
      <c r="F2750" s="9" t="str">
        <f aca="false">IF($A2750="","",IFERROR(INDEX('2. Schematic Parts'!$C$2:$C$3001,MATCH($A2750,'2. Schematic Parts'!$A$2:$A$3001,0))&amp;"","NOT FOUND"))</f>
        <v/>
      </c>
      <c r="G2750" s="9" t="str">
        <f aca="false">IF($A2750="","",IFERROR(INDEX('2. Schematic Parts'!$D$2:$D$3001,MATCH($A2750,'2. Schematic Parts'!$A$2:$A$3001,0))&amp;"","NOT FOUND"))</f>
        <v/>
      </c>
      <c r="H2750" s="9" t="str">
        <f aca="false">IF($A2750="","",IF(COUNTIF('2. Schematic Parts'!$A$2:$A$3001,$A2750)=0,"NOT IN SCHEMATIC","OK"))</f>
        <v/>
      </c>
      <c r="I2750" s="9" t="str">
        <f aca="false">IF($A2750="","",IF($H2750="NOT IN SCHEMATIC","",IF(UPPER(TRIM($C2750))=UPPER(TRIM($E2750)),"OK","MISMATCH")))</f>
        <v/>
      </c>
      <c r="J2750" s="9" t="str">
        <f aca="false">IF($A2750="","",IF($H2750="NOT IN SCHEMATIC","",IF($F2750="","NO SCH DECAL",IF($D2750="","",IF(UPPER(TRIM($D2750))=UPPER(TRIM($F2750)),"OK","MISMATCH")))))</f>
        <v/>
      </c>
      <c r="K2750" s="16" t="str">
        <f aca="false">IF($A2750="","",SUMPRODUCT(--ISNUMBER(SEARCH(","&amp;TRIM($A2750)&amp;",",","&amp;SUBSTITUTE('1. Master BOM'!$D$2:$D$400," ","")&amp;","))))</f>
        <v/>
      </c>
      <c r="L2750" s="16" t="str">
        <f aca="false">IF($A2750="","",IF($K2750&lt;&gt;1,0,SUMPRODUCT(ISNUMBER(SEARCH(","&amp;TRIM($A2750)&amp;",",","&amp;SUBSTITUTE('1. Master BOM'!$D$2:$D$400," ","")&amp;","))*ROW('1. Master BOM'!$D$2:$D$400))))</f>
        <v/>
      </c>
      <c r="M2750" s="9" t="str">
        <f aca="false">IF($A2750="","",IF($K2750=0,"NOT IN BOM",IF($K2750&gt;1,"MULTIPLE BOM LINES","OK")))</f>
        <v/>
      </c>
      <c r="N2750" s="9" t="str">
        <f aca="false">IF($A2750="","",IF($L2750=0,"—",INDEX('1. Master BOM'!$A$1:$A$400,$L2750)))</f>
        <v/>
      </c>
      <c r="O2750" s="9" t="str">
        <f aca="false">IF($A2750="","",IF($L2750=0,"—",INDEX('1. Master BOM'!$B$1:$B$400,$L2750)))</f>
        <v/>
      </c>
      <c r="P2750" s="9" t="str">
        <f aca="false">IF($A2750="","",IF(OR($H2750="NOT IN SCHEMATIC",$O2750="—"),"",IF($G2750="","NO SCH PN",IF(UPPER(TRIM($G2750))=UPPER(TRIM($O2750)),"OK","MISMATCH"))))</f>
        <v/>
      </c>
      <c r="Q2750" s="9" t="str">
        <f aca="false">IF($A2750="","",IF($L2750=0,"—",INDEX('1. Master BOM'!$E$1:$E$400,$L2750)))</f>
        <v/>
      </c>
      <c r="R2750" s="9" t="str">
        <f aca="false">IF($A2750="","",IF($L2750=0,"—",IF(T(INDEX('1. Master BOM'!$F$1:$F$400,$L2750))="","(not set)",INDEX('1. Master BOM'!$F$1:$F$400,$L2750))))</f>
        <v/>
      </c>
      <c r="S2750" s="9" t="str">
        <f aca="false">IF($A2750="","",IF(OR($R2750="—",$R2750="(not set)",$D2750=""),"",IF(ISNUMBER(SEARCH(SUBSTITUTE(SUBSTITUTE(SUBSTITUTE($R2750,"-",""),"_","")," ",""),SUBSTITUTE(SUBSTITUTE(SUBSTITUTE($D2750,"-",""),"_","")," ",""))),"OK","CHECK")))</f>
        <v/>
      </c>
      <c r="T2750" s="9" t="str">
        <f aca="false">IF($A2750="","",IF(OR($H2750="NOT IN SCHEMATIC",$I2750="MISMATCH",$J2750="MISMATCH",$P2750="MISMATCH",$M2750&lt;&gt;"OK"),"REVIEW","OK"))</f>
        <v/>
      </c>
      <c r="U2750" s="14"/>
      <c r="V2750" s="14"/>
      <c r="W2750" s="17"/>
      <c r="X2750" s="14"/>
    </row>
    <row r="2751" customFormat="false" ht="15" hidden="false" customHeight="false" outlineLevel="0" collapsed="false">
      <c r="A2751" s="9" t="str">
        <f aca="false">IF('3. Layout Parts'!$A2751="","",TRIM('3. Layout Parts'!$A2751))</f>
        <v/>
      </c>
      <c r="B2751" s="9" t="str">
        <f aca="false">IF($A2751="","",'3. Layout Parts'!$D2751)</f>
        <v/>
      </c>
      <c r="C2751" s="9" t="str">
        <f aca="false">IF($A2751="","",'3. Layout Parts'!$B2751)</f>
        <v/>
      </c>
      <c r="D2751" s="9" t="str">
        <f aca="false">IF($A2751="","",'3. Layout Parts'!$C2751)</f>
        <v/>
      </c>
      <c r="E2751" s="9" t="str">
        <f aca="false">IF($A2751="","",IFERROR(INDEX('2. Schematic Parts'!$B$2:$B$3001,MATCH($A2751,'2. Schematic Parts'!$A$2:$A$3001,0)),"NOT FOUND"))</f>
        <v/>
      </c>
      <c r="F2751" s="9" t="str">
        <f aca="false">IF($A2751="","",IFERROR(INDEX('2. Schematic Parts'!$C$2:$C$3001,MATCH($A2751,'2. Schematic Parts'!$A$2:$A$3001,0))&amp;"","NOT FOUND"))</f>
        <v/>
      </c>
      <c r="G2751" s="9" t="str">
        <f aca="false">IF($A2751="","",IFERROR(INDEX('2. Schematic Parts'!$D$2:$D$3001,MATCH($A2751,'2. Schematic Parts'!$A$2:$A$3001,0))&amp;"","NOT FOUND"))</f>
        <v/>
      </c>
      <c r="H2751" s="9" t="str">
        <f aca="false">IF($A2751="","",IF(COUNTIF('2. Schematic Parts'!$A$2:$A$3001,$A2751)=0,"NOT IN SCHEMATIC","OK"))</f>
        <v/>
      </c>
      <c r="I2751" s="9" t="str">
        <f aca="false">IF($A2751="","",IF($H2751="NOT IN SCHEMATIC","",IF(UPPER(TRIM($C2751))=UPPER(TRIM($E2751)),"OK","MISMATCH")))</f>
        <v/>
      </c>
      <c r="J2751" s="9" t="str">
        <f aca="false">IF($A2751="","",IF($H2751="NOT IN SCHEMATIC","",IF($F2751="","NO SCH DECAL",IF($D2751="","",IF(UPPER(TRIM($D2751))=UPPER(TRIM($F2751)),"OK","MISMATCH")))))</f>
        <v/>
      </c>
      <c r="K2751" s="16" t="str">
        <f aca="false">IF($A2751="","",SUMPRODUCT(--ISNUMBER(SEARCH(","&amp;TRIM($A2751)&amp;",",","&amp;SUBSTITUTE('1. Master BOM'!$D$2:$D$400," ","")&amp;","))))</f>
        <v/>
      </c>
      <c r="L2751" s="16" t="str">
        <f aca="false">IF($A2751="","",IF($K2751&lt;&gt;1,0,SUMPRODUCT(ISNUMBER(SEARCH(","&amp;TRIM($A2751)&amp;",",","&amp;SUBSTITUTE('1. Master BOM'!$D$2:$D$400," ","")&amp;","))*ROW('1. Master BOM'!$D$2:$D$400))))</f>
        <v/>
      </c>
      <c r="M2751" s="9" t="str">
        <f aca="false">IF($A2751="","",IF($K2751=0,"NOT IN BOM",IF($K2751&gt;1,"MULTIPLE BOM LINES","OK")))</f>
        <v/>
      </c>
      <c r="N2751" s="9" t="str">
        <f aca="false">IF($A2751="","",IF($L2751=0,"—",INDEX('1. Master BOM'!$A$1:$A$400,$L2751)))</f>
        <v/>
      </c>
      <c r="O2751" s="9" t="str">
        <f aca="false">IF($A2751="","",IF($L2751=0,"—",INDEX('1. Master BOM'!$B$1:$B$400,$L2751)))</f>
        <v/>
      </c>
      <c r="P2751" s="9" t="str">
        <f aca="false">IF($A2751="","",IF(OR($H2751="NOT IN SCHEMATIC",$O2751="—"),"",IF($G2751="","NO SCH PN",IF(UPPER(TRIM($G2751))=UPPER(TRIM($O2751)),"OK","MISMATCH"))))</f>
        <v/>
      </c>
      <c r="Q2751" s="9" t="str">
        <f aca="false">IF($A2751="","",IF($L2751=0,"—",INDEX('1. Master BOM'!$E$1:$E$400,$L2751)))</f>
        <v/>
      </c>
      <c r="R2751" s="9" t="str">
        <f aca="false">IF($A2751="","",IF($L2751=0,"—",IF(T(INDEX('1. Master BOM'!$F$1:$F$400,$L2751))="","(not set)",INDEX('1. Master BOM'!$F$1:$F$400,$L2751))))</f>
        <v/>
      </c>
      <c r="S2751" s="9" t="str">
        <f aca="false">IF($A2751="","",IF(OR($R2751="—",$R2751="(not set)",$D2751=""),"",IF(ISNUMBER(SEARCH(SUBSTITUTE(SUBSTITUTE(SUBSTITUTE($R2751,"-",""),"_","")," ",""),SUBSTITUTE(SUBSTITUTE(SUBSTITUTE($D2751,"-",""),"_","")," ",""))),"OK","CHECK")))</f>
        <v/>
      </c>
      <c r="T2751" s="9" t="str">
        <f aca="false">IF($A2751="","",IF(OR($H2751="NOT IN SCHEMATIC",$I2751="MISMATCH",$J2751="MISMATCH",$P2751="MISMATCH",$M2751&lt;&gt;"OK"),"REVIEW","OK"))</f>
        <v/>
      </c>
      <c r="U2751" s="14"/>
      <c r="V2751" s="14"/>
      <c r="W2751" s="17"/>
      <c r="X2751" s="14"/>
    </row>
    <row r="2752" customFormat="false" ht="15" hidden="false" customHeight="false" outlineLevel="0" collapsed="false">
      <c r="A2752" s="9" t="str">
        <f aca="false">IF('3. Layout Parts'!$A2752="","",TRIM('3. Layout Parts'!$A2752))</f>
        <v/>
      </c>
      <c r="B2752" s="9" t="str">
        <f aca="false">IF($A2752="","",'3. Layout Parts'!$D2752)</f>
        <v/>
      </c>
      <c r="C2752" s="9" t="str">
        <f aca="false">IF($A2752="","",'3. Layout Parts'!$B2752)</f>
        <v/>
      </c>
      <c r="D2752" s="9" t="str">
        <f aca="false">IF($A2752="","",'3. Layout Parts'!$C2752)</f>
        <v/>
      </c>
      <c r="E2752" s="9" t="str">
        <f aca="false">IF($A2752="","",IFERROR(INDEX('2. Schematic Parts'!$B$2:$B$3001,MATCH($A2752,'2. Schematic Parts'!$A$2:$A$3001,0)),"NOT FOUND"))</f>
        <v/>
      </c>
      <c r="F2752" s="9" t="str">
        <f aca="false">IF($A2752="","",IFERROR(INDEX('2. Schematic Parts'!$C$2:$C$3001,MATCH($A2752,'2. Schematic Parts'!$A$2:$A$3001,0))&amp;"","NOT FOUND"))</f>
        <v/>
      </c>
      <c r="G2752" s="9" t="str">
        <f aca="false">IF($A2752="","",IFERROR(INDEX('2. Schematic Parts'!$D$2:$D$3001,MATCH($A2752,'2. Schematic Parts'!$A$2:$A$3001,0))&amp;"","NOT FOUND"))</f>
        <v/>
      </c>
      <c r="H2752" s="9" t="str">
        <f aca="false">IF($A2752="","",IF(COUNTIF('2. Schematic Parts'!$A$2:$A$3001,$A2752)=0,"NOT IN SCHEMATIC","OK"))</f>
        <v/>
      </c>
      <c r="I2752" s="9" t="str">
        <f aca="false">IF($A2752="","",IF($H2752="NOT IN SCHEMATIC","",IF(UPPER(TRIM($C2752))=UPPER(TRIM($E2752)),"OK","MISMATCH")))</f>
        <v/>
      </c>
      <c r="J2752" s="9" t="str">
        <f aca="false">IF($A2752="","",IF($H2752="NOT IN SCHEMATIC","",IF($F2752="","NO SCH DECAL",IF($D2752="","",IF(UPPER(TRIM($D2752))=UPPER(TRIM($F2752)),"OK","MISMATCH")))))</f>
        <v/>
      </c>
      <c r="K2752" s="16" t="str">
        <f aca="false">IF($A2752="","",SUMPRODUCT(--ISNUMBER(SEARCH(","&amp;TRIM($A2752)&amp;",",","&amp;SUBSTITUTE('1. Master BOM'!$D$2:$D$400," ","")&amp;","))))</f>
        <v/>
      </c>
      <c r="L2752" s="16" t="str">
        <f aca="false">IF($A2752="","",IF($K2752&lt;&gt;1,0,SUMPRODUCT(ISNUMBER(SEARCH(","&amp;TRIM($A2752)&amp;",",","&amp;SUBSTITUTE('1. Master BOM'!$D$2:$D$400," ","")&amp;","))*ROW('1. Master BOM'!$D$2:$D$400))))</f>
        <v/>
      </c>
      <c r="M2752" s="9" t="str">
        <f aca="false">IF($A2752="","",IF($K2752=0,"NOT IN BOM",IF($K2752&gt;1,"MULTIPLE BOM LINES","OK")))</f>
        <v/>
      </c>
      <c r="N2752" s="9" t="str">
        <f aca="false">IF($A2752="","",IF($L2752=0,"—",INDEX('1. Master BOM'!$A$1:$A$400,$L2752)))</f>
        <v/>
      </c>
      <c r="O2752" s="9" t="str">
        <f aca="false">IF($A2752="","",IF($L2752=0,"—",INDEX('1. Master BOM'!$B$1:$B$400,$L2752)))</f>
        <v/>
      </c>
      <c r="P2752" s="9" t="str">
        <f aca="false">IF($A2752="","",IF(OR($H2752="NOT IN SCHEMATIC",$O2752="—"),"",IF($G2752="","NO SCH PN",IF(UPPER(TRIM($G2752))=UPPER(TRIM($O2752)),"OK","MISMATCH"))))</f>
        <v/>
      </c>
      <c r="Q2752" s="9" t="str">
        <f aca="false">IF($A2752="","",IF($L2752=0,"—",INDEX('1. Master BOM'!$E$1:$E$400,$L2752)))</f>
        <v/>
      </c>
      <c r="R2752" s="9" t="str">
        <f aca="false">IF($A2752="","",IF($L2752=0,"—",IF(T(INDEX('1. Master BOM'!$F$1:$F$400,$L2752))="","(not set)",INDEX('1. Master BOM'!$F$1:$F$400,$L2752))))</f>
        <v/>
      </c>
      <c r="S2752" s="9" t="str">
        <f aca="false">IF($A2752="","",IF(OR($R2752="—",$R2752="(not set)",$D2752=""),"",IF(ISNUMBER(SEARCH(SUBSTITUTE(SUBSTITUTE(SUBSTITUTE($R2752,"-",""),"_","")," ",""),SUBSTITUTE(SUBSTITUTE(SUBSTITUTE($D2752,"-",""),"_","")," ",""))),"OK","CHECK")))</f>
        <v/>
      </c>
      <c r="T2752" s="9" t="str">
        <f aca="false">IF($A2752="","",IF(OR($H2752="NOT IN SCHEMATIC",$I2752="MISMATCH",$J2752="MISMATCH",$P2752="MISMATCH",$M2752&lt;&gt;"OK"),"REVIEW","OK"))</f>
        <v/>
      </c>
      <c r="U2752" s="14"/>
      <c r="V2752" s="14"/>
      <c r="W2752" s="17"/>
      <c r="X2752" s="14"/>
    </row>
    <row r="2753" customFormat="false" ht="15" hidden="false" customHeight="false" outlineLevel="0" collapsed="false">
      <c r="A2753" s="9" t="str">
        <f aca="false">IF('3. Layout Parts'!$A2753="","",TRIM('3. Layout Parts'!$A2753))</f>
        <v/>
      </c>
      <c r="B2753" s="9" t="str">
        <f aca="false">IF($A2753="","",'3. Layout Parts'!$D2753)</f>
        <v/>
      </c>
      <c r="C2753" s="9" t="str">
        <f aca="false">IF($A2753="","",'3. Layout Parts'!$B2753)</f>
        <v/>
      </c>
      <c r="D2753" s="9" t="str">
        <f aca="false">IF($A2753="","",'3. Layout Parts'!$C2753)</f>
        <v/>
      </c>
      <c r="E2753" s="9" t="str">
        <f aca="false">IF($A2753="","",IFERROR(INDEX('2. Schematic Parts'!$B$2:$B$3001,MATCH($A2753,'2. Schematic Parts'!$A$2:$A$3001,0)),"NOT FOUND"))</f>
        <v/>
      </c>
      <c r="F2753" s="9" t="str">
        <f aca="false">IF($A2753="","",IFERROR(INDEX('2. Schematic Parts'!$C$2:$C$3001,MATCH($A2753,'2. Schematic Parts'!$A$2:$A$3001,0))&amp;"","NOT FOUND"))</f>
        <v/>
      </c>
      <c r="G2753" s="9" t="str">
        <f aca="false">IF($A2753="","",IFERROR(INDEX('2. Schematic Parts'!$D$2:$D$3001,MATCH($A2753,'2. Schematic Parts'!$A$2:$A$3001,0))&amp;"","NOT FOUND"))</f>
        <v/>
      </c>
      <c r="H2753" s="9" t="str">
        <f aca="false">IF($A2753="","",IF(COUNTIF('2. Schematic Parts'!$A$2:$A$3001,$A2753)=0,"NOT IN SCHEMATIC","OK"))</f>
        <v/>
      </c>
      <c r="I2753" s="9" t="str">
        <f aca="false">IF($A2753="","",IF($H2753="NOT IN SCHEMATIC","",IF(UPPER(TRIM($C2753))=UPPER(TRIM($E2753)),"OK","MISMATCH")))</f>
        <v/>
      </c>
      <c r="J2753" s="9" t="str">
        <f aca="false">IF($A2753="","",IF($H2753="NOT IN SCHEMATIC","",IF($F2753="","NO SCH DECAL",IF($D2753="","",IF(UPPER(TRIM($D2753))=UPPER(TRIM($F2753)),"OK","MISMATCH")))))</f>
        <v/>
      </c>
      <c r="K2753" s="16" t="str">
        <f aca="false">IF($A2753="","",SUMPRODUCT(--ISNUMBER(SEARCH(","&amp;TRIM($A2753)&amp;",",","&amp;SUBSTITUTE('1. Master BOM'!$D$2:$D$400," ","")&amp;","))))</f>
        <v/>
      </c>
      <c r="L2753" s="16" t="str">
        <f aca="false">IF($A2753="","",IF($K2753&lt;&gt;1,0,SUMPRODUCT(ISNUMBER(SEARCH(","&amp;TRIM($A2753)&amp;",",","&amp;SUBSTITUTE('1. Master BOM'!$D$2:$D$400," ","")&amp;","))*ROW('1. Master BOM'!$D$2:$D$400))))</f>
        <v/>
      </c>
      <c r="M2753" s="9" t="str">
        <f aca="false">IF($A2753="","",IF($K2753=0,"NOT IN BOM",IF($K2753&gt;1,"MULTIPLE BOM LINES","OK")))</f>
        <v/>
      </c>
      <c r="N2753" s="9" t="str">
        <f aca="false">IF($A2753="","",IF($L2753=0,"—",INDEX('1. Master BOM'!$A$1:$A$400,$L2753)))</f>
        <v/>
      </c>
      <c r="O2753" s="9" t="str">
        <f aca="false">IF($A2753="","",IF($L2753=0,"—",INDEX('1. Master BOM'!$B$1:$B$400,$L2753)))</f>
        <v/>
      </c>
      <c r="P2753" s="9" t="str">
        <f aca="false">IF($A2753="","",IF(OR($H2753="NOT IN SCHEMATIC",$O2753="—"),"",IF($G2753="","NO SCH PN",IF(UPPER(TRIM($G2753))=UPPER(TRIM($O2753)),"OK","MISMATCH"))))</f>
        <v/>
      </c>
      <c r="Q2753" s="9" t="str">
        <f aca="false">IF($A2753="","",IF($L2753=0,"—",INDEX('1. Master BOM'!$E$1:$E$400,$L2753)))</f>
        <v/>
      </c>
      <c r="R2753" s="9" t="str">
        <f aca="false">IF($A2753="","",IF($L2753=0,"—",IF(T(INDEX('1. Master BOM'!$F$1:$F$400,$L2753))="","(not set)",INDEX('1. Master BOM'!$F$1:$F$400,$L2753))))</f>
        <v/>
      </c>
      <c r="S2753" s="9" t="str">
        <f aca="false">IF($A2753="","",IF(OR($R2753="—",$R2753="(not set)",$D2753=""),"",IF(ISNUMBER(SEARCH(SUBSTITUTE(SUBSTITUTE(SUBSTITUTE($R2753,"-",""),"_","")," ",""),SUBSTITUTE(SUBSTITUTE(SUBSTITUTE($D2753,"-",""),"_","")," ",""))),"OK","CHECK")))</f>
        <v/>
      </c>
      <c r="T2753" s="9" t="str">
        <f aca="false">IF($A2753="","",IF(OR($H2753="NOT IN SCHEMATIC",$I2753="MISMATCH",$J2753="MISMATCH",$P2753="MISMATCH",$M2753&lt;&gt;"OK"),"REVIEW","OK"))</f>
        <v/>
      </c>
      <c r="U2753" s="14"/>
      <c r="V2753" s="14"/>
      <c r="W2753" s="17"/>
      <c r="X2753" s="14"/>
    </row>
    <row r="2754" customFormat="false" ht="15" hidden="false" customHeight="false" outlineLevel="0" collapsed="false">
      <c r="A2754" s="9" t="str">
        <f aca="false">IF('3. Layout Parts'!$A2754="","",TRIM('3. Layout Parts'!$A2754))</f>
        <v/>
      </c>
      <c r="B2754" s="9" t="str">
        <f aca="false">IF($A2754="","",'3. Layout Parts'!$D2754)</f>
        <v/>
      </c>
      <c r="C2754" s="9" t="str">
        <f aca="false">IF($A2754="","",'3. Layout Parts'!$B2754)</f>
        <v/>
      </c>
      <c r="D2754" s="9" t="str">
        <f aca="false">IF($A2754="","",'3. Layout Parts'!$C2754)</f>
        <v/>
      </c>
      <c r="E2754" s="9" t="str">
        <f aca="false">IF($A2754="","",IFERROR(INDEX('2. Schematic Parts'!$B$2:$B$3001,MATCH($A2754,'2. Schematic Parts'!$A$2:$A$3001,0)),"NOT FOUND"))</f>
        <v/>
      </c>
      <c r="F2754" s="9" t="str">
        <f aca="false">IF($A2754="","",IFERROR(INDEX('2. Schematic Parts'!$C$2:$C$3001,MATCH($A2754,'2. Schematic Parts'!$A$2:$A$3001,0))&amp;"","NOT FOUND"))</f>
        <v/>
      </c>
      <c r="G2754" s="9" t="str">
        <f aca="false">IF($A2754="","",IFERROR(INDEX('2. Schematic Parts'!$D$2:$D$3001,MATCH($A2754,'2. Schematic Parts'!$A$2:$A$3001,0))&amp;"","NOT FOUND"))</f>
        <v/>
      </c>
      <c r="H2754" s="9" t="str">
        <f aca="false">IF($A2754="","",IF(COUNTIF('2. Schematic Parts'!$A$2:$A$3001,$A2754)=0,"NOT IN SCHEMATIC","OK"))</f>
        <v/>
      </c>
      <c r="I2754" s="9" t="str">
        <f aca="false">IF($A2754="","",IF($H2754="NOT IN SCHEMATIC","",IF(UPPER(TRIM($C2754))=UPPER(TRIM($E2754)),"OK","MISMATCH")))</f>
        <v/>
      </c>
      <c r="J2754" s="9" t="str">
        <f aca="false">IF($A2754="","",IF($H2754="NOT IN SCHEMATIC","",IF($F2754="","NO SCH DECAL",IF($D2754="","",IF(UPPER(TRIM($D2754))=UPPER(TRIM($F2754)),"OK","MISMATCH")))))</f>
        <v/>
      </c>
      <c r="K2754" s="16" t="str">
        <f aca="false">IF($A2754="","",SUMPRODUCT(--ISNUMBER(SEARCH(","&amp;TRIM($A2754)&amp;",",","&amp;SUBSTITUTE('1. Master BOM'!$D$2:$D$400," ","")&amp;","))))</f>
        <v/>
      </c>
      <c r="L2754" s="16" t="str">
        <f aca="false">IF($A2754="","",IF($K2754&lt;&gt;1,0,SUMPRODUCT(ISNUMBER(SEARCH(","&amp;TRIM($A2754)&amp;",",","&amp;SUBSTITUTE('1. Master BOM'!$D$2:$D$400," ","")&amp;","))*ROW('1. Master BOM'!$D$2:$D$400))))</f>
        <v/>
      </c>
      <c r="M2754" s="9" t="str">
        <f aca="false">IF($A2754="","",IF($K2754=0,"NOT IN BOM",IF($K2754&gt;1,"MULTIPLE BOM LINES","OK")))</f>
        <v/>
      </c>
      <c r="N2754" s="9" t="str">
        <f aca="false">IF($A2754="","",IF($L2754=0,"—",INDEX('1. Master BOM'!$A$1:$A$400,$L2754)))</f>
        <v/>
      </c>
      <c r="O2754" s="9" t="str">
        <f aca="false">IF($A2754="","",IF($L2754=0,"—",INDEX('1. Master BOM'!$B$1:$B$400,$L2754)))</f>
        <v/>
      </c>
      <c r="P2754" s="9" t="str">
        <f aca="false">IF($A2754="","",IF(OR($H2754="NOT IN SCHEMATIC",$O2754="—"),"",IF($G2754="","NO SCH PN",IF(UPPER(TRIM($G2754))=UPPER(TRIM($O2754)),"OK","MISMATCH"))))</f>
        <v/>
      </c>
      <c r="Q2754" s="9" t="str">
        <f aca="false">IF($A2754="","",IF($L2754=0,"—",INDEX('1. Master BOM'!$E$1:$E$400,$L2754)))</f>
        <v/>
      </c>
      <c r="R2754" s="9" t="str">
        <f aca="false">IF($A2754="","",IF($L2754=0,"—",IF(T(INDEX('1. Master BOM'!$F$1:$F$400,$L2754))="","(not set)",INDEX('1. Master BOM'!$F$1:$F$400,$L2754))))</f>
        <v/>
      </c>
      <c r="S2754" s="9" t="str">
        <f aca="false">IF($A2754="","",IF(OR($R2754="—",$R2754="(not set)",$D2754=""),"",IF(ISNUMBER(SEARCH(SUBSTITUTE(SUBSTITUTE(SUBSTITUTE($R2754,"-",""),"_","")," ",""),SUBSTITUTE(SUBSTITUTE(SUBSTITUTE($D2754,"-",""),"_","")," ",""))),"OK","CHECK")))</f>
        <v/>
      </c>
      <c r="T2754" s="9" t="str">
        <f aca="false">IF($A2754="","",IF(OR($H2754="NOT IN SCHEMATIC",$I2754="MISMATCH",$J2754="MISMATCH",$P2754="MISMATCH",$M2754&lt;&gt;"OK"),"REVIEW","OK"))</f>
        <v/>
      </c>
      <c r="U2754" s="14"/>
      <c r="V2754" s="14"/>
      <c r="W2754" s="17"/>
      <c r="X2754" s="14"/>
    </row>
    <row r="2755" customFormat="false" ht="15" hidden="false" customHeight="false" outlineLevel="0" collapsed="false">
      <c r="A2755" s="9" t="str">
        <f aca="false">IF('3. Layout Parts'!$A2755="","",TRIM('3. Layout Parts'!$A2755))</f>
        <v/>
      </c>
      <c r="B2755" s="9" t="str">
        <f aca="false">IF($A2755="","",'3. Layout Parts'!$D2755)</f>
        <v/>
      </c>
      <c r="C2755" s="9" t="str">
        <f aca="false">IF($A2755="","",'3. Layout Parts'!$B2755)</f>
        <v/>
      </c>
      <c r="D2755" s="9" t="str">
        <f aca="false">IF($A2755="","",'3. Layout Parts'!$C2755)</f>
        <v/>
      </c>
      <c r="E2755" s="9" t="str">
        <f aca="false">IF($A2755="","",IFERROR(INDEX('2. Schematic Parts'!$B$2:$B$3001,MATCH($A2755,'2. Schematic Parts'!$A$2:$A$3001,0)),"NOT FOUND"))</f>
        <v/>
      </c>
      <c r="F2755" s="9" t="str">
        <f aca="false">IF($A2755="","",IFERROR(INDEX('2. Schematic Parts'!$C$2:$C$3001,MATCH($A2755,'2. Schematic Parts'!$A$2:$A$3001,0))&amp;"","NOT FOUND"))</f>
        <v/>
      </c>
      <c r="G2755" s="9" t="str">
        <f aca="false">IF($A2755="","",IFERROR(INDEX('2. Schematic Parts'!$D$2:$D$3001,MATCH($A2755,'2. Schematic Parts'!$A$2:$A$3001,0))&amp;"","NOT FOUND"))</f>
        <v/>
      </c>
      <c r="H2755" s="9" t="str">
        <f aca="false">IF($A2755="","",IF(COUNTIF('2. Schematic Parts'!$A$2:$A$3001,$A2755)=0,"NOT IN SCHEMATIC","OK"))</f>
        <v/>
      </c>
      <c r="I2755" s="9" t="str">
        <f aca="false">IF($A2755="","",IF($H2755="NOT IN SCHEMATIC","",IF(UPPER(TRIM($C2755))=UPPER(TRIM($E2755)),"OK","MISMATCH")))</f>
        <v/>
      </c>
      <c r="J2755" s="9" t="str">
        <f aca="false">IF($A2755="","",IF($H2755="NOT IN SCHEMATIC","",IF($F2755="","NO SCH DECAL",IF($D2755="","",IF(UPPER(TRIM($D2755))=UPPER(TRIM($F2755)),"OK","MISMATCH")))))</f>
        <v/>
      </c>
      <c r="K2755" s="16" t="str">
        <f aca="false">IF($A2755="","",SUMPRODUCT(--ISNUMBER(SEARCH(","&amp;TRIM($A2755)&amp;",",","&amp;SUBSTITUTE('1. Master BOM'!$D$2:$D$400," ","")&amp;","))))</f>
        <v/>
      </c>
      <c r="L2755" s="16" t="str">
        <f aca="false">IF($A2755="","",IF($K2755&lt;&gt;1,0,SUMPRODUCT(ISNUMBER(SEARCH(","&amp;TRIM($A2755)&amp;",",","&amp;SUBSTITUTE('1. Master BOM'!$D$2:$D$400," ","")&amp;","))*ROW('1. Master BOM'!$D$2:$D$400))))</f>
        <v/>
      </c>
      <c r="M2755" s="9" t="str">
        <f aca="false">IF($A2755="","",IF($K2755=0,"NOT IN BOM",IF($K2755&gt;1,"MULTIPLE BOM LINES","OK")))</f>
        <v/>
      </c>
      <c r="N2755" s="9" t="str">
        <f aca="false">IF($A2755="","",IF($L2755=0,"—",INDEX('1. Master BOM'!$A$1:$A$400,$L2755)))</f>
        <v/>
      </c>
      <c r="O2755" s="9" t="str">
        <f aca="false">IF($A2755="","",IF($L2755=0,"—",INDEX('1. Master BOM'!$B$1:$B$400,$L2755)))</f>
        <v/>
      </c>
      <c r="P2755" s="9" t="str">
        <f aca="false">IF($A2755="","",IF(OR($H2755="NOT IN SCHEMATIC",$O2755="—"),"",IF($G2755="","NO SCH PN",IF(UPPER(TRIM($G2755))=UPPER(TRIM($O2755)),"OK","MISMATCH"))))</f>
        <v/>
      </c>
      <c r="Q2755" s="9" t="str">
        <f aca="false">IF($A2755="","",IF($L2755=0,"—",INDEX('1. Master BOM'!$E$1:$E$400,$L2755)))</f>
        <v/>
      </c>
      <c r="R2755" s="9" t="str">
        <f aca="false">IF($A2755="","",IF($L2755=0,"—",IF(T(INDEX('1. Master BOM'!$F$1:$F$400,$L2755))="","(not set)",INDEX('1. Master BOM'!$F$1:$F$400,$L2755))))</f>
        <v/>
      </c>
      <c r="S2755" s="9" t="str">
        <f aca="false">IF($A2755="","",IF(OR($R2755="—",$R2755="(not set)",$D2755=""),"",IF(ISNUMBER(SEARCH(SUBSTITUTE(SUBSTITUTE(SUBSTITUTE($R2755,"-",""),"_","")," ",""),SUBSTITUTE(SUBSTITUTE(SUBSTITUTE($D2755,"-",""),"_","")," ",""))),"OK","CHECK")))</f>
        <v/>
      </c>
      <c r="T2755" s="9" t="str">
        <f aca="false">IF($A2755="","",IF(OR($H2755="NOT IN SCHEMATIC",$I2755="MISMATCH",$J2755="MISMATCH",$P2755="MISMATCH",$M2755&lt;&gt;"OK"),"REVIEW","OK"))</f>
        <v/>
      </c>
      <c r="U2755" s="14"/>
      <c r="V2755" s="14"/>
      <c r="W2755" s="17"/>
      <c r="X2755" s="14"/>
    </row>
    <row r="2756" customFormat="false" ht="15" hidden="false" customHeight="false" outlineLevel="0" collapsed="false">
      <c r="A2756" s="9" t="str">
        <f aca="false">IF('3. Layout Parts'!$A2756="","",TRIM('3. Layout Parts'!$A2756))</f>
        <v/>
      </c>
      <c r="B2756" s="9" t="str">
        <f aca="false">IF($A2756="","",'3. Layout Parts'!$D2756)</f>
        <v/>
      </c>
      <c r="C2756" s="9" t="str">
        <f aca="false">IF($A2756="","",'3. Layout Parts'!$B2756)</f>
        <v/>
      </c>
      <c r="D2756" s="9" t="str">
        <f aca="false">IF($A2756="","",'3. Layout Parts'!$C2756)</f>
        <v/>
      </c>
      <c r="E2756" s="9" t="str">
        <f aca="false">IF($A2756="","",IFERROR(INDEX('2. Schematic Parts'!$B$2:$B$3001,MATCH($A2756,'2. Schematic Parts'!$A$2:$A$3001,0)),"NOT FOUND"))</f>
        <v/>
      </c>
      <c r="F2756" s="9" t="str">
        <f aca="false">IF($A2756="","",IFERROR(INDEX('2. Schematic Parts'!$C$2:$C$3001,MATCH($A2756,'2. Schematic Parts'!$A$2:$A$3001,0))&amp;"","NOT FOUND"))</f>
        <v/>
      </c>
      <c r="G2756" s="9" t="str">
        <f aca="false">IF($A2756="","",IFERROR(INDEX('2. Schematic Parts'!$D$2:$D$3001,MATCH($A2756,'2. Schematic Parts'!$A$2:$A$3001,0))&amp;"","NOT FOUND"))</f>
        <v/>
      </c>
      <c r="H2756" s="9" t="str">
        <f aca="false">IF($A2756="","",IF(COUNTIF('2. Schematic Parts'!$A$2:$A$3001,$A2756)=0,"NOT IN SCHEMATIC","OK"))</f>
        <v/>
      </c>
      <c r="I2756" s="9" t="str">
        <f aca="false">IF($A2756="","",IF($H2756="NOT IN SCHEMATIC","",IF(UPPER(TRIM($C2756))=UPPER(TRIM($E2756)),"OK","MISMATCH")))</f>
        <v/>
      </c>
      <c r="J2756" s="9" t="str">
        <f aca="false">IF($A2756="","",IF($H2756="NOT IN SCHEMATIC","",IF($F2756="","NO SCH DECAL",IF($D2756="","",IF(UPPER(TRIM($D2756))=UPPER(TRIM($F2756)),"OK","MISMATCH")))))</f>
        <v/>
      </c>
      <c r="K2756" s="16" t="str">
        <f aca="false">IF($A2756="","",SUMPRODUCT(--ISNUMBER(SEARCH(","&amp;TRIM($A2756)&amp;",",","&amp;SUBSTITUTE('1. Master BOM'!$D$2:$D$400," ","")&amp;","))))</f>
        <v/>
      </c>
      <c r="L2756" s="16" t="str">
        <f aca="false">IF($A2756="","",IF($K2756&lt;&gt;1,0,SUMPRODUCT(ISNUMBER(SEARCH(","&amp;TRIM($A2756)&amp;",",","&amp;SUBSTITUTE('1. Master BOM'!$D$2:$D$400," ","")&amp;","))*ROW('1. Master BOM'!$D$2:$D$400))))</f>
        <v/>
      </c>
      <c r="M2756" s="9" t="str">
        <f aca="false">IF($A2756="","",IF($K2756=0,"NOT IN BOM",IF($K2756&gt;1,"MULTIPLE BOM LINES","OK")))</f>
        <v/>
      </c>
      <c r="N2756" s="9" t="str">
        <f aca="false">IF($A2756="","",IF($L2756=0,"—",INDEX('1. Master BOM'!$A$1:$A$400,$L2756)))</f>
        <v/>
      </c>
      <c r="O2756" s="9" t="str">
        <f aca="false">IF($A2756="","",IF($L2756=0,"—",INDEX('1. Master BOM'!$B$1:$B$400,$L2756)))</f>
        <v/>
      </c>
      <c r="P2756" s="9" t="str">
        <f aca="false">IF($A2756="","",IF(OR($H2756="NOT IN SCHEMATIC",$O2756="—"),"",IF($G2756="","NO SCH PN",IF(UPPER(TRIM($G2756))=UPPER(TRIM($O2756)),"OK","MISMATCH"))))</f>
        <v/>
      </c>
      <c r="Q2756" s="9" t="str">
        <f aca="false">IF($A2756="","",IF($L2756=0,"—",INDEX('1. Master BOM'!$E$1:$E$400,$L2756)))</f>
        <v/>
      </c>
      <c r="R2756" s="9" t="str">
        <f aca="false">IF($A2756="","",IF($L2756=0,"—",IF(T(INDEX('1. Master BOM'!$F$1:$F$400,$L2756))="","(not set)",INDEX('1. Master BOM'!$F$1:$F$400,$L2756))))</f>
        <v/>
      </c>
      <c r="S2756" s="9" t="str">
        <f aca="false">IF($A2756="","",IF(OR($R2756="—",$R2756="(not set)",$D2756=""),"",IF(ISNUMBER(SEARCH(SUBSTITUTE(SUBSTITUTE(SUBSTITUTE($R2756,"-",""),"_","")," ",""),SUBSTITUTE(SUBSTITUTE(SUBSTITUTE($D2756,"-",""),"_","")," ",""))),"OK","CHECK")))</f>
        <v/>
      </c>
      <c r="T2756" s="9" t="str">
        <f aca="false">IF($A2756="","",IF(OR($H2756="NOT IN SCHEMATIC",$I2756="MISMATCH",$J2756="MISMATCH",$P2756="MISMATCH",$M2756&lt;&gt;"OK"),"REVIEW","OK"))</f>
        <v/>
      </c>
      <c r="U2756" s="14"/>
      <c r="V2756" s="14"/>
      <c r="W2756" s="17"/>
      <c r="X2756" s="14"/>
    </row>
    <row r="2757" customFormat="false" ht="15" hidden="false" customHeight="false" outlineLevel="0" collapsed="false">
      <c r="A2757" s="9" t="str">
        <f aca="false">IF('3. Layout Parts'!$A2757="","",TRIM('3. Layout Parts'!$A2757))</f>
        <v/>
      </c>
      <c r="B2757" s="9" t="str">
        <f aca="false">IF($A2757="","",'3. Layout Parts'!$D2757)</f>
        <v/>
      </c>
      <c r="C2757" s="9" t="str">
        <f aca="false">IF($A2757="","",'3. Layout Parts'!$B2757)</f>
        <v/>
      </c>
      <c r="D2757" s="9" t="str">
        <f aca="false">IF($A2757="","",'3. Layout Parts'!$C2757)</f>
        <v/>
      </c>
      <c r="E2757" s="9" t="str">
        <f aca="false">IF($A2757="","",IFERROR(INDEX('2. Schematic Parts'!$B$2:$B$3001,MATCH($A2757,'2. Schematic Parts'!$A$2:$A$3001,0)),"NOT FOUND"))</f>
        <v/>
      </c>
      <c r="F2757" s="9" t="str">
        <f aca="false">IF($A2757="","",IFERROR(INDEX('2. Schematic Parts'!$C$2:$C$3001,MATCH($A2757,'2. Schematic Parts'!$A$2:$A$3001,0))&amp;"","NOT FOUND"))</f>
        <v/>
      </c>
      <c r="G2757" s="9" t="str">
        <f aca="false">IF($A2757="","",IFERROR(INDEX('2. Schematic Parts'!$D$2:$D$3001,MATCH($A2757,'2. Schematic Parts'!$A$2:$A$3001,0))&amp;"","NOT FOUND"))</f>
        <v/>
      </c>
      <c r="H2757" s="9" t="str">
        <f aca="false">IF($A2757="","",IF(COUNTIF('2. Schematic Parts'!$A$2:$A$3001,$A2757)=0,"NOT IN SCHEMATIC","OK"))</f>
        <v/>
      </c>
      <c r="I2757" s="9" t="str">
        <f aca="false">IF($A2757="","",IF($H2757="NOT IN SCHEMATIC","",IF(UPPER(TRIM($C2757))=UPPER(TRIM($E2757)),"OK","MISMATCH")))</f>
        <v/>
      </c>
      <c r="J2757" s="9" t="str">
        <f aca="false">IF($A2757="","",IF($H2757="NOT IN SCHEMATIC","",IF($F2757="","NO SCH DECAL",IF($D2757="","",IF(UPPER(TRIM($D2757))=UPPER(TRIM($F2757)),"OK","MISMATCH")))))</f>
        <v/>
      </c>
      <c r="K2757" s="16" t="str">
        <f aca="false">IF($A2757="","",SUMPRODUCT(--ISNUMBER(SEARCH(","&amp;TRIM($A2757)&amp;",",","&amp;SUBSTITUTE('1. Master BOM'!$D$2:$D$400," ","")&amp;","))))</f>
        <v/>
      </c>
      <c r="L2757" s="16" t="str">
        <f aca="false">IF($A2757="","",IF($K2757&lt;&gt;1,0,SUMPRODUCT(ISNUMBER(SEARCH(","&amp;TRIM($A2757)&amp;",",","&amp;SUBSTITUTE('1. Master BOM'!$D$2:$D$400," ","")&amp;","))*ROW('1. Master BOM'!$D$2:$D$400))))</f>
        <v/>
      </c>
      <c r="M2757" s="9" t="str">
        <f aca="false">IF($A2757="","",IF($K2757=0,"NOT IN BOM",IF($K2757&gt;1,"MULTIPLE BOM LINES","OK")))</f>
        <v/>
      </c>
      <c r="N2757" s="9" t="str">
        <f aca="false">IF($A2757="","",IF($L2757=0,"—",INDEX('1. Master BOM'!$A$1:$A$400,$L2757)))</f>
        <v/>
      </c>
      <c r="O2757" s="9" t="str">
        <f aca="false">IF($A2757="","",IF($L2757=0,"—",INDEX('1. Master BOM'!$B$1:$B$400,$L2757)))</f>
        <v/>
      </c>
      <c r="P2757" s="9" t="str">
        <f aca="false">IF($A2757="","",IF(OR($H2757="NOT IN SCHEMATIC",$O2757="—"),"",IF($G2757="","NO SCH PN",IF(UPPER(TRIM($G2757))=UPPER(TRIM($O2757)),"OK","MISMATCH"))))</f>
        <v/>
      </c>
      <c r="Q2757" s="9" t="str">
        <f aca="false">IF($A2757="","",IF($L2757=0,"—",INDEX('1. Master BOM'!$E$1:$E$400,$L2757)))</f>
        <v/>
      </c>
      <c r="R2757" s="9" t="str">
        <f aca="false">IF($A2757="","",IF($L2757=0,"—",IF(T(INDEX('1. Master BOM'!$F$1:$F$400,$L2757))="","(not set)",INDEX('1. Master BOM'!$F$1:$F$400,$L2757))))</f>
        <v/>
      </c>
      <c r="S2757" s="9" t="str">
        <f aca="false">IF($A2757="","",IF(OR($R2757="—",$R2757="(not set)",$D2757=""),"",IF(ISNUMBER(SEARCH(SUBSTITUTE(SUBSTITUTE(SUBSTITUTE($R2757,"-",""),"_","")," ",""),SUBSTITUTE(SUBSTITUTE(SUBSTITUTE($D2757,"-",""),"_","")," ",""))),"OK","CHECK")))</f>
        <v/>
      </c>
      <c r="T2757" s="9" t="str">
        <f aca="false">IF($A2757="","",IF(OR($H2757="NOT IN SCHEMATIC",$I2757="MISMATCH",$J2757="MISMATCH",$P2757="MISMATCH",$M2757&lt;&gt;"OK"),"REVIEW","OK"))</f>
        <v/>
      </c>
      <c r="U2757" s="14"/>
      <c r="V2757" s="14"/>
      <c r="W2757" s="17"/>
      <c r="X2757" s="14"/>
    </row>
    <row r="2758" customFormat="false" ht="15" hidden="false" customHeight="false" outlineLevel="0" collapsed="false">
      <c r="A2758" s="9" t="str">
        <f aca="false">IF('3. Layout Parts'!$A2758="","",TRIM('3. Layout Parts'!$A2758))</f>
        <v/>
      </c>
      <c r="B2758" s="9" t="str">
        <f aca="false">IF($A2758="","",'3. Layout Parts'!$D2758)</f>
        <v/>
      </c>
      <c r="C2758" s="9" t="str">
        <f aca="false">IF($A2758="","",'3. Layout Parts'!$B2758)</f>
        <v/>
      </c>
      <c r="D2758" s="9" t="str">
        <f aca="false">IF($A2758="","",'3. Layout Parts'!$C2758)</f>
        <v/>
      </c>
      <c r="E2758" s="9" t="str">
        <f aca="false">IF($A2758="","",IFERROR(INDEX('2. Schematic Parts'!$B$2:$B$3001,MATCH($A2758,'2. Schematic Parts'!$A$2:$A$3001,0)),"NOT FOUND"))</f>
        <v/>
      </c>
      <c r="F2758" s="9" t="str">
        <f aca="false">IF($A2758="","",IFERROR(INDEX('2. Schematic Parts'!$C$2:$C$3001,MATCH($A2758,'2. Schematic Parts'!$A$2:$A$3001,0))&amp;"","NOT FOUND"))</f>
        <v/>
      </c>
      <c r="G2758" s="9" t="str">
        <f aca="false">IF($A2758="","",IFERROR(INDEX('2. Schematic Parts'!$D$2:$D$3001,MATCH($A2758,'2. Schematic Parts'!$A$2:$A$3001,0))&amp;"","NOT FOUND"))</f>
        <v/>
      </c>
      <c r="H2758" s="9" t="str">
        <f aca="false">IF($A2758="","",IF(COUNTIF('2. Schematic Parts'!$A$2:$A$3001,$A2758)=0,"NOT IN SCHEMATIC","OK"))</f>
        <v/>
      </c>
      <c r="I2758" s="9" t="str">
        <f aca="false">IF($A2758="","",IF($H2758="NOT IN SCHEMATIC","",IF(UPPER(TRIM($C2758))=UPPER(TRIM($E2758)),"OK","MISMATCH")))</f>
        <v/>
      </c>
      <c r="J2758" s="9" t="str">
        <f aca="false">IF($A2758="","",IF($H2758="NOT IN SCHEMATIC","",IF($F2758="","NO SCH DECAL",IF($D2758="","",IF(UPPER(TRIM($D2758))=UPPER(TRIM($F2758)),"OK","MISMATCH")))))</f>
        <v/>
      </c>
      <c r="K2758" s="16" t="str">
        <f aca="false">IF($A2758="","",SUMPRODUCT(--ISNUMBER(SEARCH(","&amp;TRIM($A2758)&amp;",",","&amp;SUBSTITUTE('1. Master BOM'!$D$2:$D$400," ","")&amp;","))))</f>
        <v/>
      </c>
      <c r="L2758" s="16" t="str">
        <f aca="false">IF($A2758="","",IF($K2758&lt;&gt;1,0,SUMPRODUCT(ISNUMBER(SEARCH(","&amp;TRIM($A2758)&amp;",",","&amp;SUBSTITUTE('1. Master BOM'!$D$2:$D$400," ","")&amp;","))*ROW('1. Master BOM'!$D$2:$D$400))))</f>
        <v/>
      </c>
      <c r="M2758" s="9" t="str">
        <f aca="false">IF($A2758="","",IF($K2758=0,"NOT IN BOM",IF($K2758&gt;1,"MULTIPLE BOM LINES","OK")))</f>
        <v/>
      </c>
      <c r="N2758" s="9" t="str">
        <f aca="false">IF($A2758="","",IF($L2758=0,"—",INDEX('1. Master BOM'!$A$1:$A$400,$L2758)))</f>
        <v/>
      </c>
      <c r="O2758" s="9" t="str">
        <f aca="false">IF($A2758="","",IF($L2758=0,"—",INDEX('1. Master BOM'!$B$1:$B$400,$L2758)))</f>
        <v/>
      </c>
      <c r="P2758" s="9" t="str">
        <f aca="false">IF($A2758="","",IF(OR($H2758="NOT IN SCHEMATIC",$O2758="—"),"",IF($G2758="","NO SCH PN",IF(UPPER(TRIM($G2758))=UPPER(TRIM($O2758)),"OK","MISMATCH"))))</f>
        <v/>
      </c>
      <c r="Q2758" s="9" t="str">
        <f aca="false">IF($A2758="","",IF($L2758=0,"—",INDEX('1. Master BOM'!$E$1:$E$400,$L2758)))</f>
        <v/>
      </c>
      <c r="R2758" s="9" t="str">
        <f aca="false">IF($A2758="","",IF($L2758=0,"—",IF(T(INDEX('1. Master BOM'!$F$1:$F$400,$L2758))="","(not set)",INDEX('1. Master BOM'!$F$1:$F$400,$L2758))))</f>
        <v/>
      </c>
      <c r="S2758" s="9" t="str">
        <f aca="false">IF($A2758="","",IF(OR($R2758="—",$R2758="(not set)",$D2758=""),"",IF(ISNUMBER(SEARCH(SUBSTITUTE(SUBSTITUTE(SUBSTITUTE($R2758,"-",""),"_","")," ",""),SUBSTITUTE(SUBSTITUTE(SUBSTITUTE($D2758,"-",""),"_","")," ",""))),"OK","CHECK")))</f>
        <v/>
      </c>
      <c r="T2758" s="9" t="str">
        <f aca="false">IF($A2758="","",IF(OR($H2758="NOT IN SCHEMATIC",$I2758="MISMATCH",$J2758="MISMATCH",$P2758="MISMATCH",$M2758&lt;&gt;"OK"),"REVIEW","OK"))</f>
        <v/>
      </c>
      <c r="U2758" s="14"/>
      <c r="V2758" s="14"/>
      <c r="W2758" s="17"/>
      <c r="X2758" s="14"/>
    </row>
    <row r="2759" customFormat="false" ht="15" hidden="false" customHeight="false" outlineLevel="0" collapsed="false">
      <c r="A2759" s="9" t="str">
        <f aca="false">IF('3. Layout Parts'!$A2759="","",TRIM('3. Layout Parts'!$A2759))</f>
        <v/>
      </c>
      <c r="B2759" s="9" t="str">
        <f aca="false">IF($A2759="","",'3. Layout Parts'!$D2759)</f>
        <v/>
      </c>
      <c r="C2759" s="9" t="str">
        <f aca="false">IF($A2759="","",'3. Layout Parts'!$B2759)</f>
        <v/>
      </c>
      <c r="D2759" s="9" t="str">
        <f aca="false">IF($A2759="","",'3. Layout Parts'!$C2759)</f>
        <v/>
      </c>
      <c r="E2759" s="9" t="str">
        <f aca="false">IF($A2759="","",IFERROR(INDEX('2. Schematic Parts'!$B$2:$B$3001,MATCH($A2759,'2. Schematic Parts'!$A$2:$A$3001,0)),"NOT FOUND"))</f>
        <v/>
      </c>
      <c r="F2759" s="9" t="str">
        <f aca="false">IF($A2759="","",IFERROR(INDEX('2. Schematic Parts'!$C$2:$C$3001,MATCH($A2759,'2. Schematic Parts'!$A$2:$A$3001,0))&amp;"","NOT FOUND"))</f>
        <v/>
      </c>
      <c r="G2759" s="9" t="str">
        <f aca="false">IF($A2759="","",IFERROR(INDEX('2. Schematic Parts'!$D$2:$D$3001,MATCH($A2759,'2. Schematic Parts'!$A$2:$A$3001,0))&amp;"","NOT FOUND"))</f>
        <v/>
      </c>
      <c r="H2759" s="9" t="str">
        <f aca="false">IF($A2759="","",IF(COUNTIF('2. Schematic Parts'!$A$2:$A$3001,$A2759)=0,"NOT IN SCHEMATIC","OK"))</f>
        <v/>
      </c>
      <c r="I2759" s="9" t="str">
        <f aca="false">IF($A2759="","",IF($H2759="NOT IN SCHEMATIC","",IF(UPPER(TRIM($C2759))=UPPER(TRIM($E2759)),"OK","MISMATCH")))</f>
        <v/>
      </c>
      <c r="J2759" s="9" t="str">
        <f aca="false">IF($A2759="","",IF($H2759="NOT IN SCHEMATIC","",IF($F2759="","NO SCH DECAL",IF($D2759="","",IF(UPPER(TRIM($D2759))=UPPER(TRIM($F2759)),"OK","MISMATCH")))))</f>
        <v/>
      </c>
      <c r="K2759" s="16" t="str">
        <f aca="false">IF($A2759="","",SUMPRODUCT(--ISNUMBER(SEARCH(","&amp;TRIM($A2759)&amp;",",","&amp;SUBSTITUTE('1. Master BOM'!$D$2:$D$400," ","")&amp;","))))</f>
        <v/>
      </c>
      <c r="L2759" s="16" t="str">
        <f aca="false">IF($A2759="","",IF($K2759&lt;&gt;1,0,SUMPRODUCT(ISNUMBER(SEARCH(","&amp;TRIM($A2759)&amp;",",","&amp;SUBSTITUTE('1. Master BOM'!$D$2:$D$400," ","")&amp;","))*ROW('1. Master BOM'!$D$2:$D$400))))</f>
        <v/>
      </c>
      <c r="M2759" s="9" t="str">
        <f aca="false">IF($A2759="","",IF($K2759=0,"NOT IN BOM",IF($K2759&gt;1,"MULTIPLE BOM LINES","OK")))</f>
        <v/>
      </c>
      <c r="N2759" s="9" t="str">
        <f aca="false">IF($A2759="","",IF($L2759=0,"—",INDEX('1. Master BOM'!$A$1:$A$400,$L2759)))</f>
        <v/>
      </c>
      <c r="O2759" s="9" t="str">
        <f aca="false">IF($A2759="","",IF($L2759=0,"—",INDEX('1. Master BOM'!$B$1:$B$400,$L2759)))</f>
        <v/>
      </c>
      <c r="P2759" s="9" t="str">
        <f aca="false">IF($A2759="","",IF(OR($H2759="NOT IN SCHEMATIC",$O2759="—"),"",IF($G2759="","NO SCH PN",IF(UPPER(TRIM($G2759))=UPPER(TRIM($O2759)),"OK","MISMATCH"))))</f>
        <v/>
      </c>
      <c r="Q2759" s="9" t="str">
        <f aca="false">IF($A2759="","",IF($L2759=0,"—",INDEX('1. Master BOM'!$E$1:$E$400,$L2759)))</f>
        <v/>
      </c>
      <c r="R2759" s="9" t="str">
        <f aca="false">IF($A2759="","",IF($L2759=0,"—",IF(T(INDEX('1. Master BOM'!$F$1:$F$400,$L2759))="","(not set)",INDEX('1. Master BOM'!$F$1:$F$400,$L2759))))</f>
        <v/>
      </c>
      <c r="S2759" s="9" t="str">
        <f aca="false">IF($A2759="","",IF(OR($R2759="—",$R2759="(not set)",$D2759=""),"",IF(ISNUMBER(SEARCH(SUBSTITUTE(SUBSTITUTE(SUBSTITUTE($R2759,"-",""),"_","")," ",""),SUBSTITUTE(SUBSTITUTE(SUBSTITUTE($D2759,"-",""),"_","")," ",""))),"OK","CHECK")))</f>
        <v/>
      </c>
      <c r="T2759" s="9" t="str">
        <f aca="false">IF($A2759="","",IF(OR($H2759="NOT IN SCHEMATIC",$I2759="MISMATCH",$J2759="MISMATCH",$P2759="MISMATCH",$M2759&lt;&gt;"OK"),"REVIEW","OK"))</f>
        <v/>
      </c>
      <c r="U2759" s="14"/>
      <c r="V2759" s="14"/>
      <c r="W2759" s="17"/>
      <c r="X2759" s="14"/>
    </row>
    <row r="2760" customFormat="false" ht="15" hidden="false" customHeight="false" outlineLevel="0" collapsed="false">
      <c r="A2760" s="9" t="str">
        <f aca="false">IF('3. Layout Parts'!$A2760="","",TRIM('3. Layout Parts'!$A2760))</f>
        <v/>
      </c>
      <c r="B2760" s="9" t="str">
        <f aca="false">IF($A2760="","",'3. Layout Parts'!$D2760)</f>
        <v/>
      </c>
      <c r="C2760" s="9" t="str">
        <f aca="false">IF($A2760="","",'3. Layout Parts'!$B2760)</f>
        <v/>
      </c>
      <c r="D2760" s="9" t="str">
        <f aca="false">IF($A2760="","",'3. Layout Parts'!$C2760)</f>
        <v/>
      </c>
      <c r="E2760" s="9" t="str">
        <f aca="false">IF($A2760="","",IFERROR(INDEX('2. Schematic Parts'!$B$2:$B$3001,MATCH($A2760,'2. Schematic Parts'!$A$2:$A$3001,0)),"NOT FOUND"))</f>
        <v/>
      </c>
      <c r="F2760" s="9" t="str">
        <f aca="false">IF($A2760="","",IFERROR(INDEX('2. Schematic Parts'!$C$2:$C$3001,MATCH($A2760,'2. Schematic Parts'!$A$2:$A$3001,0))&amp;"","NOT FOUND"))</f>
        <v/>
      </c>
      <c r="G2760" s="9" t="str">
        <f aca="false">IF($A2760="","",IFERROR(INDEX('2. Schematic Parts'!$D$2:$D$3001,MATCH($A2760,'2. Schematic Parts'!$A$2:$A$3001,0))&amp;"","NOT FOUND"))</f>
        <v/>
      </c>
      <c r="H2760" s="9" t="str">
        <f aca="false">IF($A2760="","",IF(COUNTIF('2. Schematic Parts'!$A$2:$A$3001,$A2760)=0,"NOT IN SCHEMATIC","OK"))</f>
        <v/>
      </c>
      <c r="I2760" s="9" t="str">
        <f aca="false">IF($A2760="","",IF($H2760="NOT IN SCHEMATIC","",IF(UPPER(TRIM($C2760))=UPPER(TRIM($E2760)),"OK","MISMATCH")))</f>
        <v/>
      </c>
      <c r="J2760" s="9" t="str">
        <f aca="false">IF($A2760="","",IF($H2760="NOT IN SCHEMATIC","",IF($F2760="","NO SCH DECAL",IF($D2760="","",IF(UPPER(TRIM($D2760))=UPPER(TRIM($F2760)),"OK","MISMATCH")))))</f>
        <v/>
      </c>
      <c r="K2760" s="16" t="str">
        <f aca="false">IF($A2760="","",SUMPRODUCT(--ISNUMBER(SEARCH(","&amp;TRIM($A2760)&amp;",",","&amp;SUBSTITUTE('1. Master BOM'!$D$2:$D$400," ","")&amp;","))))</f>
        <v/>
      </c>
      <c r="L2760" s="16" t="str">
        <f aca="false">IF($A2760="","",IF($K2760&lt;&gt;1,0,SUMPRODUCT(ISNUMBER(SEARCH(","&amp;TRIM($A2760)&amp;",",","&amp;SUBSTITUTE('1. Master BOM'!$D$2:$D$400," ","")&amp;","))*ROW('1. Master BOM'!$D$2:$D$400))))</f>
        <v/>
      </c>
      <c r="M2760" s="9" t="str">
        <f aca="false">IF($A2760="","",IF($K2760=0,"NOT IN BOM",IF($K2760&gt;1,"MULTIPLE BOM LINES","OK")))</f>
        <v/>
      </c>
      <c r="N2760" s="9" t="str">
        <f aca="false">IF($A2760="","",IF($L2760=0,"—",INDEX('1. Master BOM'!$A$1:$A$400,$L2760)))</f>
        <v/>
      </c>
      <c r="O2760" s="9" t="str">
        <f aca="false">IF($A2760="","",IF($L2760=0,"—",INDEX('1. Master BOM'!$B$1:$B$400,$L2760)))</f>
        <v/>
      </c>
      <c r="P2760" s="9" t="str">
        <f aca="false">IF($A2760="","",IF(OR($H2760="NOT IN SCHEMATIC",$O2760="—"),"",IF($G2760="","NO SCH PN",IF(UPPER(TRIM($G2760))=UPPER(TRIM($O2760)),"OK","MISMATCH"))))</f>
        <v/>
      </c>
      <c r="Q2760" s="9" t="str">
        <f aca="false">IF($A2760="","",IF($L2760=0,"—",INDEX('1. Master BOM'!$E$1:$E$400,$L2760)))</f>
        <v/>
      </c>
      <c r="R2760" s="9" t="str">
        <f aca="false">IF($A2760="","",IF($L2760=0,"—",IF(T(INDEX('1. Master BOM'!$F$1:$F$400,$L2760))="","(not set)",INDEX('1. Master BOM'!$F$1:$F$400,$L2760))))</f>
        <v/>
      </c>
      <c r="S2760" s="9" t="str">
        <f aca="false">IF($A2760="","",IF(OR($R2760="—",$R2760="(not set)",$D2760=""),"",IF(ISNUMBER(SEARCH(SUBSTITUTE(SUBSTITUTE(SUBSTITUTE($R2760,"-",""),"_","")," ",""),SUBSTITUTE(SUBSTITUTE(SUBSTITUTE($D2760,"-",""),"_","")," ",""))),"OK","CHECK")))</f>
        <v/>
      </c>
      <c r="T2760" s="9" t="str">
        <f aca="false">IF($A2760="","",IF(OR($H2760="NOT IN SCHEMATIC",$I2760="MISMATCH",$J2760="MISMATCH",$P2760="MISMATCH",$M2760&lt;&gt;"OK"),"REVIEW","OK"))</f>
        <v/>
      </c>
      <c r="U2760" s="14"/>
      <c r="V2760" s="14"/>
      <c r="W2760" s="17"/>
      <c r="X2760" s="14"/>
    </row>
    <row r="2761" customFormat="false" ht="15" hidden="false" customHeight="false" outlineLevel="0" collapsed="false">
      <c r="A2761" s="9" t="str">
        <f aca="false">IF('3. Layout Parts'!$A2761="","",TRIM('3. Layout Parts'!$A2761))</f>
        <v/>
      </c>
      <c r="B2761" s="9" t="str">
        <f aca="false">IF($A2761="","",'3. Layout Parts'!$D2761)</f>
        <v/>
      </c>
      <c r="C2761" s="9" t="str">
        <f aca="false">IF($A2761="","",'3. Layout Parts'!$B2761)</f>
        <v/>
      </c>
      <c r="D2761" s="9" t="str">
        <f aca="false">IF($A2761="","",'3. Layout Parts'!$C2761)</f>
        <v/>
      </c>
      <c r="E2761" s="9" t="str">
        <f aca="false">IF($A2761="","",IFERROR(INDEX('2. Schematic Parts'!$B$2:$B$3001,MATCH($A2761,'2. Schematic Parts'!$A$2:$A$3001,0)),"NOT FOUND"))</f>
        <v/>
      </c>
      <c r="F2761" s="9" t="str">
        <f aca="false">IF($A2761="","",IFERROR(INDEX('2. Schematic Parts'!$C$2:$C$3001,MATCH($A2761,'2. Schematic Parts'!$A$2:$A$3001,0))&amp;"","NOT FOUND"))</f>
        <v/>
      </c>
      <c r="G2761" s="9" t="str">
        <f aca="false">IF($A2761="","",IFERROR(INDEX('2. Schematic Parts'!$D$2:$D$3001,MATCH($A2761,'2. Schematic Parts'!$A$2:$A$3001,0))&amp;"","NOT FOUND"))</f>
        <v/>
      </c>
      <c r="H2761" s="9" t="str">
        <f aca="false">IF($A2761="","",IF(COUNTIF('2. Schematic Parts'!$A$2:$A$3001,$A2761)=0,"NOT IN SCHEMATIC","OK"))</f>
        <v/>
      </c>
      <c r="I2761" s="9" t="str">
        <f aca="false">IF($A2761="","",IF($H2761="NOT IN SCHEMATIC","",IF(UPPER(TRIM($C2761))=UPPER(TRIM($E2761)),"OK","MISMATCH")))</f>
        <v/>
      </c>
      <c r="J2761" s="9" t="str">
        <f aca="false">IF($A2761="","",IF($H2761="NOT IN SCHEMATIC","",IF($F2761="","NO SCH DECAL",IF($D2761="","",IF(UPPER(TRIM($D2761))=UPPER(TRIM($F2761)),"OK","MISMATCH")))))</f>
        <v/>
      </c>
      <c r="K2761" s="16" t="str">
        <f aca="false">IF($A2761="","",SUMPRODUCT(--ISNUMBER(SEARCH(","&amp;TRIM($A2761)&amp;",",","&amp;SUBSTITUTE('1. Master BOM'!$D$2:$D$400," ","")&amp;","))))</f>
        <v/>
      </c>
      <c r="L2761" s="16" t="str">
        <f aca="false">IF($A2761="","",IF($K2761&lt;&gt;1,0,SUMPRODUCT(ISNUMBER(SEARCH(","&amp;TRIM($A2761)&amp;",",","&amp;SUBSTITUTE('1. Master BOM'!$D$2:$D$400," ","")&amp;","))*ROW('1. Master BOM'!$D$2:$D$400))))</f>
        <v/>
      </c>
      <c r="M2761" s="9" t="str">
        <f aca="false">IF($A2761="","",IF($K2761=0,"NOT IN BOM",IF($K2761&gt;1,"MULTIPLE BOM LINES","OK")))</f>
        <v/>
      </c>
      <c r="N2761" s="9" t="str">
        <f aca="false">IF($A2761="","",IF($L2761=0,"—",INDEX('1. Master BOM'!$A$1:$A$400,$L2761)))</f>
        <v/>
      </c>
      <c r="O2761" s="9" t="str">
        <f aca="false">IF($A2761="","",IF($L2761=0,"—",INDEX('1. Master BOM'!$B$1:$B$400,$L2761)))</f>
        <v/>
      </c>
      <c r="P2761" s="9" t="str">
        <f aca="false">IF($A2761="","",IF(OR($H2761="NOT IN SCHEMATIC",$O2761="—"),"",IF($G2761="","NO SCH PN",IF(UPPER(TRIM($G2761))=UPPER(TRIM($O2761)),"OK","MISMATCH"))))</f>
        <v/>
      </c>
      <c r="Q2761" s="9" t="str">
        <f aca="false">IF($A2761="","",IF($L2761=0,"—",INDEX('1. Master BOM'!$E$1:$E$400,$L2761)))</f>
        <v/>
      </c>
      <c r="R2761" s="9" t="str">
        <f aca="false">IF($A2761="","",IF($L2761=0,"—",IF(T(INDEX('1. Master BOM'!$F$1:$F$400,$L2761))="","(not set)",INDEX('1. Master BOM'!$F$1:$F$400,$L2761))))</f>
        <v/>
      </c>
      <c r="S2761" s="9" t="str">
        <f aca="false">IF($A2761="","",IF(OR($R2761="—",$R2761="(not set)",$D2761=""),"",IF(ISNUMBER(SEARCH(SUBSTITUTE(SUBSTITUTE(SUBSTITUTE($R2761,"-",""),"_","")," ",""),SUBSTITUTE(SUBSTITUTE(SUBSTITUTE($D2761,"-",""),"_","")," ",""))),"OK","CHECK")))</f>
        <v/>
      </c>
      <c r="T2761" s="9" t="str">
        <f aca="false">IF($A2761="","",IF(OR($H2761="NOT IN SCHEMATIC",$I2761="MISMATCH",$J2761="MISMATCH",$P2761="MISMATCH",$M2761&lt;&gt;"OK"),"REVIEW","OK"))</f>
        <v/>
      </c>
      <c r="U2761" s="14"/>
      <c r="V2761" s="14"/>
      <c r="W2761" s="17"/>
      <c r="X2761" s="14"/>
    </row>
    <row r="2762" customFormat="false" ht="15" hidden="false" customHeight="false" outlineLevel="0" collapsed="false">
      <c r="A2762" s="9" t="str">
        <f aca="false">IF('3. Layout Parts'!$A2762="","",TRIM('3. Layout Parts'!$A2762))</f>
        <v/>
      </c>
      <c r="B2762" s="9" t="str">
        <f aca="false">IF($A2762="","",'3. Layout Parts'!$D2762)</f>
        <v/>
      </c>
      <c r="C2762" s="9" t="str">
        <f aca="false">IF($A2762="","",'3. Layout Parts'!$B2762)</f>
        <v/>
      </c>
      <c r="D2762" s="9" t="str">
        <f aca="false">IF($A2762="","",'3. Layout Parts'!$C2762)</f>
        <v/>
      </c>
      <c r="E2762" s="9" t="str">
        <f aca="false">IF($A2762="","",IFERROR(INDEX('2. Schematic Parts'!$B$2:$B$3001,MATCH($A2762,'2. Schematic Parts'!$A$2:$A$3001,0)),"NOT FOUND"))</f>
        <v/>
      </c>
      <c r="F2762" s="9" t="str">
        <f aca="false">IF($A2762="","",IFERROR(INDEX('2. Schematic Parts'!$C$2:$C$3001,MATCH($A2762,'2. Schematic Parts'!$A$2:$A$3001,0))&amp;"","NOT FOUND"))</f>
        <v/>
      </c>
      <c r="G2762" s="9" t="str">
        <f aca="false">IF($A2762="","",IFERROR(INDEX('2. Schematic Parts'!$D$2:$D$3001,MATCH($A2762,'2. Schematic Parts'!$A$2:$A$3001,0))&amp;"","NOT FOUND"))</f>
        <v/>
      </c>
      <c r="H2762" s="9" t="str">
        <f aca="false">IF($A2762="","",IF(COUNTIF('2. Schematic Parts'!$A$2:$A$3001,$A2762)=0,"NOT IN SCHEMATIC","OK"))</f>
        <v/>
      </c>
      <c r="I2762" s="9" t="str">
        <f aca="false">IF($A2762="","",IF($H2762="NOT IN SCHEMATIC","",IF(UPPER(TRIM($C2762))=UPPER(TRIM($E2762)),"OK","MISMATCH")))</f>
        <v/>
      </c>
      <c r="J2762" s="9" t="str">
        <f aca="false">IF($A2762="","",IF($H2762="NOT IN SCHEMATIC","",IF($F2762="","NO SCH DECAL",IF($D2762="","",IF(UPPER(TRIM($D2762))=UPPER(TRIM($F2762)),"OK","MISMATCH")))))</f>
        <v/>
      </c>
      <c r="K2762" s="16" t="str">
        <f aca="false">IF($A2762="","",SUMPRODUCT(--ISNUMBER(SEARCH(","&amp;TRIM($A2762)&amp;",",","&amp;SUBSTITUTE('1. Master BOM'!$D$2:$D$400," ","")&amp;","))))</f>
        <v/>
      </c>
      <c r="L2762" s="16" t="str">
        <f aca="false">IF($A2762="","",IF($K2762&lt;&gt;1,0,SUMPRODUCT(ISNUMBER(SEARCH(","&amp;TRIM($A2762)&amp;",",","&amp;SUBSTITUTE('1. Master BOM'!$D$2:$D$400," ","")&amp;","))*ROW('1. Master BOM'!$D$2:$D$400))))</f>
        <v/>
      </c>
      <c r="M2762" s="9" t="str">
        <f aca="false">IF($A2762="","",IF($K2762=0,"NOT IN BOM",IF($K2762&gt;1,"MULTIPLE BOM LINES","OK")))</f>
        <v/>
      </c>
      <c r="N2762" s="9" t="str">
        <f aca="false">IF($A2762="","",IF($L2762=0,"—",INDEX('1. Master BOM'!$A$1:$A$400,$L2762)))</f>
        <v/>
      </c>
      <c r="O2762" s="9" t="str">
        <f aca="false">IF($A2762="","",IF($L2762=0,"—",INDEX('1. Master BOM'!$B$1:$B$400,$L2762)))</f>
        <v/>
      </c>
      <c r="P2762" s="9" t="str">
        <f aca="false">IF($A2762="","",IF(OR($H2762="NOT IN SCHEMATIC",$O2762="—"),"",IF($G2762="","NO SCH PN",IF(UPPER(TRIM($G2762))=UPPER(TRIM($O2762)),"OK","MISMATCH"))))</f>
        <v/>
      </c>
      <c r="Q2762" s="9" t="str">
        <f aca="false">IF($A2762="","",IF($L2762=0,"—",INDEX('1. Master BOM'!$E$1:$E$400,$L2762)))</f>
        <v/>
      </c>
      <c r="R2762" s="9" t="str">
        <f aca="false">IF($A2762="","",IF($L2762=0,"—",IF(T(INDEX('1. Master BOM'!$F$1:$F$400,$L2762))="","(not set)",INDEX('1. Master BOM'!$F$1:$F$400,$L2762))))</f>
        <v/>
      </c>
      <c r="S2762" s="9" t="str">
        <f aca="false">IF($A2762="","",IF(OR($R2762="—",$R2762="(not set)",$D2762=""),"",IF(ISNUMBER(SEARCH(SUBSTITUTE(SUBSTITUTE(SUBSTITUTE($R2762,"-",""),"_","")," ",""),SUBSTITUTE(SUBSTITUTE(SUBSTITUTE($D2762,"-",""),"_","")," ",""))),"OK","CHECK")))</f>
        <v/>
      </c>
      <c r="T2762" s="9" t="str">
        <f aca="false">IF($A2762="","",IF(OR($H2762="NOT IN SCHEMATIC",$I2762="MISMATCH",$J2762="MISMATCH",$P2762="MISMATCH",$M2762&lt;&gt;"OK"),"REVIEW","OK"))</f>
        <v/>
      </c>
      <c r="U2762" s="14"/>
      <c r="V2762" s="14"/>
      <c r="W2762" s="17"/>
      <c r="X2762" s="14"/>
    </row>
    <row r="2763" customFormat="false" ht="15" hidden="false" customHeight="false" outlineLevel="0" collapsed="false">
      <c r="A2763" s="9" t="str">
        <f aca="false">IF('3. Layout Parts'!$A2763="","",TRIM('3. Layout Parts'!$A2763))</f>
        <v/>
      </c>
      <c r="B2763" s="9" t="str">
        <f aca="false">IF($A2763="","",'3. Layout Parts'!$D2763)</f>
        <v/>
      </c>
      <c r="C2763" s="9" t="str">
        <f aca="false">IF($A2763="","",'3. Layout Parts'!$B2763)</f>
        <v/>
      </c>
      <c r="D2763" s="9" t="str">
        <f aca="false">IF($A2763="","",'3. Layout Parts'!$C2763)</f>
        <v/>
      </c>
      <c r="E2763" s="9" t="str">
        <f aca="false">IF($A2763="","",IFERROR(INDEX('2. Schematic Parts'!$B$2:$B$3001,MATCH($A2763,'2. Schematic Parts'!$A$2:$A$3001,0)),"NOT FOUND"))</f>
        <v/>
      </c>
      <c r="F2763" s="9" t="str">
        <f aca="false">IF($A2763="","",IFERROR(INDEX('2. Schematic Parts'!$C$2:$C$3001,MATCH($A2763,'2. Schematic Parts'!$A$2:$A$3001,0))&amp;"","NOT FOUND"))</f>
        <v/>
      </c>
      <c r="G2763" s="9" t="str">
        <f aca="false">IF($A2763="","",IFERROR(INDEX('2. Schematic Parts'!$D$2:$D$3001,MATCH($A2763,'2. Schematic Parts'!$A$2:$A$3001,0))&amp;"","NOT FOUND"))</f>
        <v/>
      </c>
      <c r="H2763" s="9" t="str">
        <f aca="false">IF($A2763="","",IF(COUNTIF('2. Schematic Parts'!$A$2:$A$3001,$A2763)=0,"NOT IN SCHEMATIC","OK"))</f>
        <v/>
      </c>
      <c r="I2763" s="9" t="str">
        <f aca="false">IF($A2763="","",IF($H2763="NOT IN SCHEMATIC","",IF(UPPER(TRIM($C2763))=UPPER(TRIM($E2763)),"OK","MISMATCH")))</f>
        <v/>
      </c>
      <c r="J2763" s="9" t="str">
        <f aca="false">IF($A2763="","",IF($H2763="NOT IN SCHEMATIC","",IF($F2763="","NO SCH DECAL",IF($D2763="","",IF(UPPER(TRIM($D2763))=UPPER(TRIM($F2763)),"OK","MISMATCH")))))</f>
        <v/>
      </c>
      <c r="K2763" s="16" t="str">
        <f aca="false">IF($A2763="","",SUMPRODUCT(--ISNUMBER(SEARCH(","&amp;TRIM($A2763)&amp;",",","&amp;SUBSTITUTE('1. Master BOM'!$D$2:$D$400," ","")&amp;","))))</f>
        <v/>
      </c>
      <c r="L2763" s="16" t="str">
        <f aca="false">IF($A2763="","",IF($K2763&lt;&gt;1,0,SUMPRODUCT(ISNUMBER(SEARCH(","&amp;TRIM($A2763)&amp;",",","&amp;SUBSTITUTE('1. Master BOM'!$D$2:$D$400," ","")&amp;","))*ROW('1. Master BOM'!$D$2:$D$400))))</f>
        <v/>
      </c>
      <c r="M2763" s="9" t="str">
        <f aca="false">IF($A2763="","",IF($K2763=0,"NOT IN BOM",IF($K2763&gt;1,"MULTIPLE BOM LINES","OK")))</f>
        <v/>
      </c>
      <c r="N2763" s="9" t="str">
        <f aca="false">IF($A2763="","",IF($L2763=0,"—",INDEX('1. Master BOM'!$A$1:$A$400,$L2763)))</f>
        <v/>
      </c>
      <c r="O2763" s="9" t="str">
        <f aca="false">IF($A2763="","",IF($L2763=0,"—",INDEX('1. Master BOM'!$B$1:$B$400,$L2763)))</f>
        <v/>
      </c>
      <c r="P2763" s="9" t="str">
        <f aca="false">IF($A2763="","",IF(OR($H2763="NOT IN SCHEMATIC",$O2763="—"),"",IF($G2763="","NO SCH PN",IF(UPPER(TRIM($G2763))=UPPER(TRIM($O2763)),"OK","MISMATCH"))))</f>
        <v/>
      </c>
      <c r="Q2763" s="9" t="str">
        <f aca="false">IF($A2763="","",IF($L2763=0,"—",INDEX('1. Master BOM'!$E$1:$E$400,$L2763)))</f>
        <v/>
      </c>
      <c r="R2763" s="9" t="str">
        <f aca="false">IF($A2763="","",IF($L2763=0,"—",IF(T(INDEX('1. Master BOM'!$F$1:$F$400,$L2763))="","(not set)",INDEX('1. Master BOM'!$F$1:$F$400,$L2763))))</f>
        <v/>
      </c>
      <c r="S2763" s="9" t="str">
        <f aca="false">IF($A2763="","",IF(OR($R2763="—",$R2763="(not set)",$D2763=""),"",IF(ISNUMBER(SEARCH(SUBSTITUTE(SUBSTITUTE(SUBSTITUTE($R2763,"-",""),"_","")," ",""),SUBSTITUTE(SUBSTITUTE(SUBSTITUTE($D2763,"-",""),"_","")," ",""))),"OK","CHECK")))</f>
        <v/>
      </c>
      <c r="T2763" s="9" t="str">
        <f aca="false">IF($A2763="","",IF(OR($H2763="NOT IN SCHEMATIC",$I2763="MISMATCH",$J2763="MISMATCH",$P2763="MISMATCH",$M2763&lt;&gt;"OK"),"REVIEW","OK"))</f>
        <v/>
      </c>
      <c r="U2763" s="14"/>
      <c r="V2763" s="14"/>
      <c r="W2763" s="17"/>
      <c r="X2763" s="14"/>
    </row>
    <row r="2764" customFormat="false" ht="15" hidden="false" customHeight="false" outlineLevel="0" collapsed="false">
      <c r="A2764" s="9" t="str">
        <f aca="false">IF('3. Layout Parts'!$A2764="","",TRIM('3. Layout Parts'!$A2764))</f>
        <v/>
      </c>
      <c r="B2764" s="9" t="str">
        <f aca="false">IF($A2764="","",'3. Layout Parts'!$D2764)</f>
        <v/>
      </c>
      <c r="C2764" s="9" t="str">
        <f aca="false">IF($A2764="","",'3. Layout Parts'!$B2764)</f>
        <v/>
      </c>
      <c r="D2764" s="9" t="str">
        <f aca="false">IF($A2764="","",'3. Layout Parts'!$C2764)</f>
        <v/>
      </c>
      <c r="E2764" s="9" t="str">
        <f aca="false">IF($A2764="","",IFERROR(INDEX('2. Schematic Parts'!$B$2:$B$3001,MATCH($A2764,'2. Schematic Parts'!$A$2:$A$3001,0)),"NOT FOUND"))</f>
        <v/>
      </c>
      <c r="F2764" s="9" t="str">
        <f aca="false">IF($A2764="","",IFERROR(INDEX('2. Schematic Parts'!$C$2:$C$3001,MATCH($A2764,'2. Schematic Parts'!$A$2:$A$3001,0))&amp;"","NOT FOUND"))</f>
        <v/>
      </c>
      <c r="G2764" s="9" t="str">
        <f aca="false">IF($A2764="","",IFERROR(INDEX('2. Schematic Parts'!$D$2:$D$3001,MATCH($A2764,'2. Schematic Parts'!$A$2:$A$3001,0))&amp;"","NOT FOUND"))</f>
        <v/>
      </c>
      <c r="H2764" s="9" t="str">
        <f aca="false">IF($A2764="","",IF(COUNTIF('2. Schematic Parts'!$A$2:$A$3001,$A2764)=0,"NOT IN SCHEMATIC","OK"))</f>
        <v/>
      </c>
      <c r="I2764" s="9" t="str">
        <f aca="false">IF($A2764="","",IF($H2764="NOT IN SCHEMATIC","",IF(UPPER(TRIM($C2764))=UPPER(TRIM($E2764)),"OK","MISMATCH")))</f>
        <v/>
      </c>
      <c r="J2764" s="9" t="str">
        <f aca="false">IF($A2764="","",IF($H2764="NOT IN SCHEMATIC","",IF($F2764="","NO SCH DECAL",IF($D2764="","",IF(UPPER(TRIM($D2764))=UPPER(TRIM($F2764)),"OK","MISMATCH")))))</f>
        <v/>
      </c>
      <c r="K2764" s="16" t="str">
        <f aca="false">IF($A2764="","",SUMPRODUCT(--ISNUMBER(SEARCH(","&amp;TRIM($A2764)&amp;",",","&amp;SUBSTITUTE('1. Master BOM'!$D$2:$D$400," ","")&amp;","))))</f>
        <v/>
      </c>
      <c r="L2764" s="16" t="str">
        <f aca="false">IF($A2764="","",IF($K2764&lt;&gt;1,0,SUMPRODUCT(ISNUMBER(SEARCH(","&amp;TRIM($A2764)&amp;",",","&amp;SUBSTITUTE('1. Master BOM'!$D$2:$D$400," ","")&amp;","))*ROW('1. Master BOM'!$D$2:$D$400))))</f>
        <v/>
      </c>
      <c r="M2764" s="9" t="str">
        <f aca="false">IF($A2764="","",IF($K2764=0,"NOT IN BOM",IF($K2764&gt;1,"MULTIPLE BOM LINES","OK")))</f>
        <v/>
      </c>
      <c r="N2764" s="9" t="str">
        <f aca="false">IF($A2764="","",IF($L2764=0,"—",INDEX('1. Master BOM'!$A$1:$A$400,$L2764)))</f>
        <v/>
      </c>
      <c r="O2764" s="9" t="str">
        <f aca="false">IF($A2764="","",IF($L2764=0,"—",INDEX('1. Master BOM'!$B$1:$B$400,$L2764)))</f>
        <v/>
      </c>
      <c r="P2764" s="9" t="str">
        <f aca="false">IF($A2764="","",IF(OR($H2764="NOT IN SCHEMATIC",$O2764="—"),"",IF($G2764="","NO SCH PN",IF(UPPER(TRIM($G2764))=UPPER(TRIM($O2764)),"OK","MISMATCH"))))</f>
        <v/>
      </c>
      <c r="Q2764" s="9" t="str">
        <f aca="false">IF($A2764="","",IF($L2764=0,"—",INDEX('1. Master BOM'!$E$1:$E$400,$L2764)))</f>
        <v/>
      </c>
      <c r="R2764" s="9" t="str">
        <f aca="false">IF($A2764="","",IF($L2764=0,"—",IF(T(INDEX('1. Master BOM'!$F$1:$F$400,$L2764))="","(not set)",INDEX('1. Master BOM'!$F$1:$F$400,$L2764))))</f>
        <v/>
      </c>
      <c r="S2764" s="9" t="str">
        <f aca="false">IF($A2764="","",IF(OR($R2764="—",$R2764="(not set)",$D2764=""),"",IF(ISNUMBER(SEARCH(SUBSTITUTE(SUBSTITUTE(SUBSTITUTE($R2764,"-",""),"_","")," ",""),SUBSTITUTE(SUBSTITUTE(SUBSTITUTE($D2764,"-",""),"_","")," ",""))),"OK","CHECK")))</f>
        <v/>
      </c>
      <c r="T2764" s="9" t="str">
        <f aca="false">IF($A2764="","",IF(OR($H2764="NOT IN SCHEMATIC",$I2764="MISMATCH",$J2764="MISMATCH",$P2764="MISMATCH",$M2764&lt;&gt;"OK"),"REVIEW","OK"))</f>
        <v/>
      </c>
      <c r="U2764" s="14"/>
      <c r="V2764" s="14"/>
      <c r="W2764" s="17"/>
      <c r="X2764" s="14"/>
    </row>
    <row r="2765" customFormat="false" ht="15" hidden="false" customHeight="false" outlineLevel="0" collapsed="false">
      <c r="A2765" s="9" t="str">
        <f aca="false">IF('3. Layout Parts'!$A2765="","",TRIM('3. Layout Parts'!$A2765))</f>
        <v/>
      </c>
      <c r="B2765" s="9" t="str">
        <f aca="false">IF($A2765="","",'3. Layout Parts'!$D2765)</f>
        <v/>
      </c>
      <c r="C2765" s="9" t="str">
        <f aca="false">IF($A2765="","",'3. Layout Parts'!$B2765)</f>
        <v/>
      </c>
      <c r="D2765" s="9" t="str">
        <f aca="false">IF($A2765="","",'3. Layout Parts'!$C2765)</f>
        <v/>
      </c>
      <c r="E2765" s="9" t="str">
        <f aca="false">IF($A2765="","",IFERROR(INDEX('2. Schematic Parts'!$B$2:$B$3001,MATCH($A2765,'2. Schematic Parts'!$A$2:$A$3001,0)),"NOT FOUND"))</f>
        <v/>
      </c>
      <c r="F2765" s="9" t="str">
        <f aca="false">IF($A2765="","",IFERROR(INDEX('2. Schematic Parts'!$C$2:$C$3001,MATCH($A2765,'2. Schematic Parts'!$A$2:$A$3001,0))&amp;"","NOT FOUND"))</f>
        <v/>
      </c>
      <c r="G2765" s="9" t="str">
        <f aca="false">IF($A2765="","",IFERROR(INDEX('2. Schematic Parts'!$D$2:$D$3001,MATCH($A2765,'2. Schematic Parts'!$A$2:$A$3001,0))&amp;"","NOT FOUND"))</f>
        <v/>
      </c>
      <c r="H2765" s="9" t="str">
        <f aca="false">IF($A2765="","",IF(COUNTIF('2. Schematic Parts'!$A$2:$A$3001,$A2765)=0,"NOT IN SCHEMATIC","OK"))</f>
        <v/>
      </c>
      <c r="I2765" s="9" t="str">
        <f aca="false">IF($A2765="","",IF($H2765="NOT IN SCHEMATIC","",IF(UPPER(TRIM($C2765))=UPPER(TRIM($E2765)),"OK","MISMATCH")))</f>
        <v/>
      </c>
      <c r="J2765" s="9" t="str">
        <f aca="false">IF($A2765="","",IF($H2765="NOT IN SCHEMATIC","",IF($F2765="","NO SCH DECAL",IF($D2765="","",IF(UPPER(TRIM($D2765))=UPPER(TRIM($F2765)),"OK","MISMATCH")))))</f>
        <v/>
      </c>
      <c r="K2765" s="16" t="str">
        <f aca="false">IF($A2765="","",SUMPRODUCT(--ISNUMBER(SEARCH(","&amp;TRIM($A2765)&amp;",",","&amp;SUBSTITUTE('1. Master BOM'!$D$2:$D$400," ","")&amp;","))))</f>
        <v/>
      </c>
      <c r="L2765" s="16" t="str">
        <f aca="false">IF($A2765="","",IF($K2765&lt;&gt;1,0,SUMPRODUCT(ISNUMBER(SEARCH(","&amp;TRIM($A2765)&amp;",",","&amp;SUBSTITUTE('1. Master BOM'!$D$2:$D$400," ","")&amp;","))*ROW('1. Master BOM'!$D$2:$D$400))))</f>
        <v/>
      </c>
      <c r="M2765" s="9" t="str">
        <f aca="false">IF($A2765="","",IF($K2765=0,"NOT IN BOM",IF($K2765&gt;1,"MULTIPLE BOM LINES","OK")))</f>
        <v/>
      </c>
      <c r="N2765" s="9" t="str">
        <f aca="false">IF($A2765="","",IF($L2765=0,"—",INDEX('1. Master BOM'!$A$1:$A$400,$L2765)))</f>
        <v/>
      </c>
      <c r="O2765" s="9" t="str">
        <f aca="false">IF($A2765="","",IF($L2765=0,"—",INDEX('1. Master BOM'!$B$1:$B$400,$L2765)))</f>
        <v/>
      </c>
      <c r="P2765" s="9" t="str">
        <f aca="false">IF($A2765="","",IF(OR($H2765="NOT IN SCHEMATIC",$O2765="—"),"",IF($G2765="","NO SCH PN",IF(UPPER(TRIM($G2765))=UPPER(TRIM($O2765)),"OK","MISMATCH"))))</f>
        <v/>
      </c>
      <c r="Q2765" s="9" t="str">
        <f aca="false">IF($A2765="","",IF($L2765=0,"—",INDEX('1. Master BOM'!$E$1:$E$400,$L2765)))</f>
        <v/>
      </c>
      <c r="R2765" s="9" t="str">
        <f aca="false">IF($A2765="","",IF($L2765=0,"—",IF(T(INDEX('1. Master BOM'!$F$1:$F$400,$L2765))="","(not set)",INDEX('1. Master BOM'!$F$1:$F$400,$L2765))))</f>
        <v/>
      </c>
      <c r="S2765" s="9" t="str">
        <f aca="false">IF($A2765="","",IF(OR($R2765="—",$R2765="(not set)",$D2765=""),"",IF(ISNUMBER(SEARCH(SUBSTITUTE(SUBSTITUTE(SUBSTITUTE($R2765,"-",""),"_","")," ",""),SUBSTITUTE(SUBSTITUTE(SUBSTITUTE($D2765,"-",""),"_","")," ",""))),"OK","CHECK")))</f>
        <v/>
      </c>
      <c r="T2765" s="9" t="str">
        <f aca="false">IF($A2765="","",IF(OR($H2765="NOT IN SCHEMATIC",$I2765="MISMATCH",$J2765="MISMATCH",$P2765="MISMATCH",$M2765&lt;&gt;"OK"),"REVIEW","OK"))</f>
        <v/>
      </c>
      <c r="U2765" s="14"/>
      <c r="V2765" s="14"/>
      <c r="W2765" s="17"/>
      <c r="X2765" s="14"/>
    </row>
    <row r="2766" customFormat="false" ht="15" hidden="false" customHeight="false" outlineLevel="0" collapsed="false">
      <c r="A2766" s="9" t="str">
        <f aca="false">IF('3. Layout Parts'!$A2766="","",TRIM('3. Layout Parts'!$A2766))</f>
        <v/>
      </c>
      <c r="B2766" s="9" t="str">
        <f aca="false">IF($A2766="","",'3. Layout Parts'!$D2766)</f>
        <v/>
      </c>
      <c r="C2766" s="9" t="str">
        <f aca="false">IF($A2766="","",'3. Layout Parts'!$B2766)</f>
        <v/>
      </c>
      <c r="D2766" s="9" t="str">
        <f aca="false">IF($A2766="","",'3. Layout Parts'!$C2766)</f>
        <v/>
      </c>
      <c r="E2766" s="9" t="str">
        <f aca="false">IF($A2766="","",IFERROR(INDEX('2. Schematic Parts'!$B$2:$B$3001,MATCH($A2766,'2. Schematic Parts'!$A$2:$A$3001,0)),"NOT FOUND"))</f>
        <v/>
      </c>
      <c r="F2766" s="9" t="str">
        <f aca="false">IF($A2766="","",IFERROR(INDEX('2. Schematic Parts'!$C$2:$C$3001,MATCH($A2766,'2. Schematic Parts'!$A$2:$A$3001,0))&amp;"","NOT FOUND"))</f>
        <v/>
      </c>
      <c r="G2766" s="9" t="str">
        <f aca="false">IF($A2766="","",IFERROR(INDEX('2. Schematic Parts'!$D$2:$D$3001,MATCH($A2766,'2. Schematic Parts'!$A$2:$A$3001,0))&amp;"","NOT FOUND"))</f>
        <v/>
      </c>
      <c r="H2766" s="9" t="str">
        <f aca="false">IF($A2766="","",IF(COUNTIF('2. Schematic Parts'!$A$2:$A$3001,$A2766)=0,"NOT IN SCHEMATIC","OK"))</f>
        <v/>
      </c>
      <c r="I2766" s="9" t="str">
        <f aca="false">IF($A2766="","",IF($H2766="NOT IN SCHEMATIC","",IF(UPPER(TRIM($C2766))=UPPER(TRIM($E2766)),"OK","MISMATCH")))</f>
        <v/>
      </c>
      <c r="J2766" s="9" t="str">
        <f aca="false">IF($A2766="","",IF($H2766="NOT IN SCHEMATIC","",IF($F2766="","NO SCH DECAL",IF($D2766="","",IF(UPPER(TRIM($D2766))=UPPER(TRIM($F2766)),"OK","MISMATCH")))))</f>
        <v/>
      </c>
      <c r="K2766" s="16" t="str">
        <f aca="false">IF($A2766="","",SUMPRODUCT(--ISNUMBER(SEARCH(","&amp;TRIM($A2766)&amp;",",","&amp;SUBSTITUTE('1. Master BOM'!$D$2:$D$400," ","")&amp;","))))</f>
        <v/>
      </c>
      <c r="L2766" s="16" t="str">
        <f aca="false">IF($A2766="","",IF($K2766&lt;&gt;1,0,SUMPRODUCT(ISNUMBER(SEARCH(","&amp;TRIM($A2766)&amp;",",","&amp;SUBSTITUTE('1. Master BOM'!$D$2:$D$400," ","")&amp;","))*ROW('1. Master BOM'!$D$2:$D$400))))</f>
        <v/>
      </c>
      <c r="M2766" s="9" t="str">
        <f aca="false">IF($A2766="","",IF($K2766=0,"NOT IN BOM",IF($K2766&gt;1,"MULTIPLE BOM LINES","OK")))</f>
        <v/>
      </c>
      <c r="N2766" s="9" t="str">
        <f aca="false">IF($A2766="","",IF($L2766=0,"—",INDEX('1. Master BOM'!$A$1:$A$400,$L2766)))</f>
        <v/>
      </c>
      <c r="O2766" s="9" t="str">
        <f aca="false">IF($A2766="","",IF($L2766=0,"—",INDEX('1. Master BOM'!$B$1:$B$400,$L2766)))</f>
        <v/>
      </c>
      <c r="P2766" s="9" t="str">
        <f aca="false">IF($A2766="","",IF(OR($H2766="NOT IN SCHEMATIC",$O2766="—"),"",IF($G2766="","NO SCH PN",IF(UPPER(TRIM($G2766))=UPPER(TRIM($O2766)),"OK","MISMATCH"))))</f>
        <v/>
      </c>
      <c r="Q2766" s="9" t="str">
        <f aca="false">IF($A2766="","",IF($L2766=0,"—",INDEX('1. Master BOM'!$E$1:$E$400,$L2766)))</f>
        <v/>
      </c>
      <c r="R2766" s="9" t="str">
        <f aca="false">IF($A2766="","",IF($L2766=0,"—",IF(T(INDEX('1. Master BOM'!$F$1:$F$400,$L2766))="","(not set)",INDEX('1. Master BOM'!$F$1:$F$400,$L2766))))</f>
        <v/>
      </c>
      <c r="S2766" s="9" t="str">
        <f aca="false">IF($A2766="","",IF(OR($R2766="—",$R2766="(not set)",$D2766=""),"",IF(ISNUMBER(SEARCH(SUBSTITUTE(SUBSTITUTE(SUBSTITUTE($R2766,"-",""),"_","")," ",""),SUBSTITUTE(SUBSTITUTE(SUBSTITUTE($D2766,"-",""),"_","")," ",""))),"OK","CHECK")))</f>
        <v/>
      </c>
      <c r="T2766" s="9" t="str">
        <f aca="false">IF($A2766="","",IF(OR($H2766="NOT IN SCHEMATIC",$I2766="MISMATCH",$J2766="MISMATCH",$P2766="MISMATCH",$M2766&lt;&gt;"OK"),"REVIEW","OK"))</f>
        <v/>
      </c>
      <c r="U2766" s="14"/>
      <c r="V2766" s="14"/>
      <c r="W2766" s="17"/>
      <c r="X2766" s="14"/>
    </row>
    <row r="2767" customFormat="false" ht="15" hidden="false" customHeight="false" outlineLevel="0" collapsed="false">
      <c r="A2767" s="9" t="str">
        <f aca="false">IF('3. Layout Parts'!$A2767="","",TRIM('3. Layout Parts'!$A2767))</f>
        <v/>
      </c>
      <c r="B2767" s="9" t="str">
        <f aca="false">IF($A2767="","",'3. Layout Parts'!$D2767)</f>
        <v/>
      </c>
      <c r="C2767" s="9" t="str">
        <f aca="false">IF($A2767="","",'3. Layout Parts'!$B2767)</f>
        <v/>
      </c>
      <c r="D2767" s="9" t="str">
        <f aca="false">IF($A2767="","",'3. Layout Parts'!$C2767)</f>
        <v/>
      </c>
      <c r="E2767" s="9" t="str">
        <f aca="false">IF($A2767="","",IFERROR(INDEX('2. Schematic Parts'!$B$2:$B$3001,MATCH($A2767,'2. Schematic Parts'!$A$2:$A$3001,0)),"NOT FOUND"))</f>
        <v/>
      </c>
      <c r="F2767" s="9" t="str">
        <f aca="false">IF($A2767="","",IFERROR(INDEX('2. Schematic Parts'!$C$2:$C$3001,MATCH($A2767,'2. Schematic Parts'!$A$2:$A$3001,0))&amp;"","NOT FOUND"))</f>
        <v/>
      </c>
      <c r="G2767" s="9" t="str">
        <f aca="false">IF($A2767="","",IFERROR(INDEX('2. Schematic Parts'!$D$2:$D$3001,MATCH($A2767,'2. Schematic Parts'!$A$2:$A$3001,0))&amp;"","NOT FOUND"))</f>
        <v/>
      </c>
      <c r="H2767" s="9" t="str">
        <f aca="false">IF($A2767="","",IF(COUNTIF('2. Schematic Parts'!$A$2:$A$3001,$A2767)=0,"NOT IN SCHEMATIC","OK"))</f>
        <v/>
      </c>
      <c r="I2767" s="9" t="str">
        <f aca="false">IF($A2767="","",IF($H2767="NOT IN SCHEMATIC","",IF(UPPER(TRIM($C2767))=UPPER(TRIM($E2767)),"OK","MISMATCH")))</f>
        <v/>
      </c>
      <c r="J2767" s="9" t="str">
        <f aca="false">IF($A2767="","",IF($H2767="NOT IN SCHEMATIC","",IF($F2767="","NO SCH DECAL",IF($D2767="","",IF(UPPER(TRIM($D2767))=UPPER(TRIM($F2767)),"OK","MISMATCH")))))</f>
        <v/>
      </c>
      <c r="K2767" s="16" t="str">
        <f aca="false">IF($A2767="","",SUMPRODUCT(--ISNUMBER(SEARCH(","&amp;TRIM($A2767)&amp;",",","&amp;SUBSTITUTE('1. Master BOM'!$D$2:$D$400," ","")&amp;","))))</f>
        <v/>
      </c>
      <c r="L2767" s="16" t="str">
        <f aca="false">IF($A2767="","",IF($K2767&lt;&gt;1,0,SUMPRODUCT(ISNUMBER(SEARCH(","&amp;TRIM($A2767)&amp;",",","&amp;SUBSTITUTE('1. Master BOM'!$D$2:$D$400," ","")&amp;","))*ROW('1. Master BOM'!$D$2:$D$400))))</f>
        <v/>
      </c>
      <c r="M2767" s="9" t="str">
        <f aca="false">IF($A2767="","",IF($K2767=0,"NOT IN BOM",IF($K2767&gt;1,"MULTIPLE BOM LINES","OK")))</f>
        <v/>
      </c>
      <c r="N2767" s="9" t="str">
        <f aca="false">IF($A2767="","",IF($L2767=0,"—",INDEX('1. Master BOM'!$A$1:$A$400,$L2767)))</f>
        <v/>
      </c>
      <c r="O2767" s="9" t="str">
        <f aca="false">IF($A2767="","",IF($L2767=0,"—",INDEX('1. Master BOM'!$B$1:$B$400,$L2767)))</f>
        <v/>
      </c>
      <c r="P2767" s="9" t="str">
        <f aca="false">IF($A2767="","",IF(OR($H2767="NOT IN SCHEMATIC",$O2767="—"),"",IF($G2767="","NO SCH PN",IF(UPPER(TRIM($G2767))=UPPER(TRIM($O2767)),"OK","MISMATCH"))))</f>
        <v/>
      </c>
      <c r="Q2767" s="9" t="str">
        <f aca="false">IF($A2767="","",IF($L2767=0,"—",INDEX('1. Master BOM'!$E$1:$E$400,$L2767)))</f>
        <v/>
      </c>
      <c r="R2767" s="9" t="str">
        <f aca="false">IF($A2767="","",IF($L2767=0,"—",IF(T(INDEX('1. Master BOM'!$F$1:$F$400,$L2767))="","(not set)",INDEX('1. Master BOM'!$F$1:$F$400,$L2767))))</f>
        <v/>
      </c>
      <c r="S2767" s="9" t="str">
        <f aca="false">IF($A2767="","",IF(OR($R2767="—",$R2767="(not set)",$D2767=""),"",IF(ISNUMBER(SEARCH(SUBSTITUTE(SUBSTITUTE(SUBSTITUTE($R2767,"-",""),"_","")," ",""),SUBSTITUTE(SUBSTITUTE(SUBSTITUTE($D2767,"-",""),"_","")," ",""))),"OK","CHECK")))</f>
        <v/>
      </c>
      <c r="T2767" s="9" t="str">
        <f aca="false">IF($A2767="","",IF(OR($H2767="NOT IN SCHEMATIC",$I2767="MISMATCH",$J2767="MISMATCH",$P2767="MISMATCH",$M2767&lt;&gt;"OK"),"REVIEW","OK"))</f>
        <v/>
      </c>
      <c r="U2767" s="14"/>
      <c r="V2767" s="14"/>
      <c r="W2767" s="17"/>
      <c r="X2767" s="14"/>
    </row>
    <row r="2768" customFormat="false" ht="15" hidden="false" customHeight="false" outlineLevel="0" collapsed="false">
      <c r="A2768" s="9" t="str">
        <f aca="false">IF('3. Layout Parts'!$A2768="","",TRIM('3. Layout Parts'!$A2768))</f>
        <v/>
      </c>
      <c r="B2768" s="9" t="str">
        <f aca="false">IF($A2768="","",'3. Layout Parts'!$D2768)</f>
        <v/>
      </c>
      <c r="C2768" s="9" t="str">
        <f aca="false">IF($A2768="","",'3. Layout Parts'!$B2768)</f>
        <v/>
      </c>
      <c r="D2768" s="9" t="str">
        <f aca="false">IF($A2768="","",'3. Layout Parts'!$C2768)</f>
        <v/>
      </c>
      <c r="E2768" s="9" t="str">
        <f aca="false">IF($A2768="","",IFERROR(INDEX('2. Schematic Parts'!$B$2:$B$3001,MATCH($A2768,'2. Schematic Parts'!$A$2:$A$3001,0)),"NOT FOUND"))</f>
        <v/>
      </c>
      <c r="F2768" s="9" t="str">
        <f aca="false">IF($A2768="","",IFERROR(INDEX('2. Schematic Parts'!$C$2:$C$3001,MATCH($A2768,'2. Schematic Parts'!$A$2:$A$3001,0))&amp;"","NOT FOUND"))</f>
        <v/>
      </c>
      <c r="G2768" s="9" t="str">
        <f aca="false">IF($A2768="","",IFERROR(INDEX('2. Schematic Parts'!$D$2:$D$3001,MATCH($A2768,'2. Schematic Parts'!$A$2:$A$3001,0))&amp;"","NOT FOUND"))</f>
        <v/>
      </c>
      <c r="H2768" s="9" t="str">
        <f aca="false">IF($A2768="","",IF(COUNTIF('2. Schematic Parts'!$A$2:$A$3001,$A2768)=0,"NOT IN SCHEMATIC","OK"))</f>
        <v/>
      </c>
      <c r="I2768" s="9" t="str">
        <f aca="false">IF($A2768="","",IF($H2768="NOT IN SCHEMATIC","",IF(UPPER(TRIM($C2768))=UPPER(TRIM($E2768)),"OK","MISMATCH")))</f>
        <v/>
      </c>
      <c r="J2768" s="9" t="str">
        <f aca="false">IF($A2768="","",IF($H2768="NOT IN SCHEMATIC","",IF($F2768="","NO SCH DECAL",IF($D2768="","",IF(UPPER(TRIM($D2768))=UPPER(TRIM($F2768)),"OK","MISMATCH")))))</f>
        <v/>
      </c>
      <c r="K2768" s="16" t="str">
        <f aca="false">IF($A2768="","",SUMPRODUCT(--ISNUMBER(SEARCH(","&amp;TRIM($A2768)&amp;",",","&amp;SUBSTITUTE('1. Master BOM'!$D$2:$D$400," ","")&amp;","))))</f>
        <v/>
      </c>
      <c r="L2768" s="16" t="str">
        <f aca="false">IF($A2768="","",IF($K2768&lt;&gt;1,0,SUMPRODUCT(ISNUMBER(SEARCH(","&amp;TRIM($A2768)&amp;",",","&amp;SUBSTITUTE('1. Master BOM'!$D$2:$D$400," ","")&amp;","))*ROW('1. Master BOM'!$D$2:$D$400))))</f>
        <v/>
      </c>
      <c r="M2768" s="9" t="str">
        <f aca="false">IF($A2768="","",IF($K2768=0,"NOT IN BOM",IF($K2768&gt;1,"MULTIPLE BOM LINES","OK")))</f>
        <v/>
      </c>
      <c r="N2768" s="9" t="str">
        <f aca="false">IF($A2768="","",IF($L2768=0,"—",INDEX('1. Master BOM'!$A$1:$A$400,$L2768)))</f>
        <v/>
      </c>
      <c r="O2768" s="9" t="str">
        <f aca="false">IF($A2768="","",IF($L2768=0,"—",INDEX('1. Master BOM'!$B$1:$B$400,$L2768)))</f>
        <v/>
      </c>
      <c r="P2768" s="9" t="str">
        <f aca="false">IF($A2768="","",IF(OR($H2768="NOT IN SCHEMATIC",$O2768="—"),"",IF($G2768="","NO SCH PN",IF(UPPER(TRIM($G2768))=UPPER(TRIM($O2768)),"OK","MISMATCH"))))</f>
        <v/>
      </c>
      <c r="Q2768" s="9" t="str">
        <f aca="false">IF($A2768="","",IF($L2768=0,"—",INDEX('1. Master BOM'!$E$1:$E$400,$L2768)))</f>
        <v/>
      </c>
      <c r="R2768" s="9" t="str">
        <f aca="false">IF($A2768="","",IF($L2768=0,"—",IF(T(INDEX('1. Master BOM'!$F$1:$F$400,$L2768))="","(not set)",INDEX('1. Master BOM'!$F$1:$F$400,$L2768))))</f>
        <v/>
      </c>
      <c r="S2768" s="9" t="str">
        <f aca="false">IF($A2768="","",IF(OR($R2768="—",$R2768="(not set)",$D2768=""),"",IF(ISNUMBER(SEARCH(SUBSTITUTE(SUBSTITUTE(SUBSTITUTE($R2768,"-",""),"_","")," ",""),SUBSTITUTE(SUBSTITUTE(SUBSTITUTE($D2768,"-",""),"_","")," ",""))),"OK","CHECK")))</f>
        <v/>
      </c>
      <c r="T2768" s="9" t="str">
        <f aca="false">IF($A2768="","",IF(OR($H2768="NOT IN SCHEMATIC",$I2768="MISMATCH",$J2768="MISMATCH",$P2768="MISMATCH",$M2768&lt;&gt;"OK"),"REVIEW","OK"))</f>
        <v/>
      </c>
      <c r="U2768" s="14"/>
      <c r="V2768" s="14"/>
      <c r="W2768" s="17"/>
      <c r="X2768" s="14"/>
    </row>
    <row r="2769" customFormat="false" ht="15" hidden="false" customHeight="false" outlineLevel="0" collapsed="false">
      <c r="A2769" s="9" t="str">
        <f aca="false">IF('3. Layout Parts'!$A2769="","",TRIM('3. Layout Parts'!$A2769))</f>
        <v/>
      </c>
      <c r="B2769" s="9" t="str">
        <f aca="false">IF($A2769="","",'3. Layout Parts'!$D2769)</f>
        <v/>
      </c>
      <c r="C2769" s="9" t="str">
        <f aca="false">IF($A2769="","",'3. Layout Parts'!$B2769)</f>
        <v/>
      </c>
      <c r="D2769" s="9" t="str">
        <f aca="false">IF($A2769="","",'3. Layout Parts'!$C2769)</f>
        <v/>
      </c>
      <c r="E2769" s="9" t="str">
        <f aca="false">IF($A2769="","",IFERROR(INDEX('2. Schematic Parts'!$B$2:$B$3001,MATCH($A2769,'2. Schematic Parts'!$A$2:$A$3001,0)),"NOT FOUND"))</f>
        <v/>
      </c>
      <c r="F2769" s="9" t="str">
        <f aca="false">IF($A2769="","",IFERROR(INDEX('2. Schematic Parts'!$C$2:$C$3001,MATCH($A2769,'2. Schematic Parts'!$A$2:$A$3001,0))&amp;"","NOT FOUND"))</f>
        <v/>
      </c>
      <c r="G2769" s="9" t="str">
        <f aca="false">IF($A2769="","",IFERROR(INDEX('2. Schematic Parts'!$D$2:$D$3001,MATCH($A2769,'2. Schematic Parts'!$A$2:$A$3001,0))&amp;"","NOT FOUND"))</f>
        <v/>
      </c>
      <c r="H2769" s="9" t="str">
        <f aca="false">IF($A2769="","",IF(COUNTIF('2. Schematic Parts'!$A$2:$A$3001,$A2769)=0,"NOT IN SCHEMATIC","OK"))</f>
        <v/>
      </c>
      <c r="I2769" s="9" t="str">
        <f aca="false">IF($A2769="","",IF($H2769="NOT IN SCHEMATIC","",IF(UPPER(TRIM($C2769))=UPPER(TRIM($E2769)),"OK","MISMATCH")))</f>
        <v/>
      </c>
      <c r="J2769" s="9" t="str">
        <f aca="false">IF($A2769="","",IF($H2769="NOT IN SCHEMATIC","",IF($F2769="","NO SCH DECAL",IF($D2769="","",IF(UPPER(TRIM($D2769))=UPPER(TRIM($F2769)),"OK","MISMATCH")))))</f>
        <v/>
      </c>
      <c r="K2769" s="16" t="str">
        <f aca="false">IF($A2769="","",SUMPRODUCT(--ISNUMBER(SEARCH(","&amp;TRIM($A2769)&amp;",",","&amp;SUBSTITUTE('1. Master BOM'!$D$2:$D$400," ","")&amp;","))))</f>
        <v/>
      </c>
      <c r="L2769" s="16" t="str">
        <f aca="false">IF($A2769="","",IF($K2769&lt;&gt;1,0,SUMPRODUCT(ISNUMBER(SEARCH(","&amp;TRIM($A2769)&amp;",",","&amp;SUBSTITUTE('1. Master BOM'!$D$2:$D$400," ","")&amp;","))*ROW('1. Master BOM'!$D$2:$D$400))))</f>
        <v/>
      </c>
      <c r="M2769" s="9" t="str">
        <f aca="false">IF($A2769="","",IF($K2769=0,"NOT IN BOM",IF($K2769&gt;1,"MULTIPLE BOM LINES","OK")))</f>
        <v/>
      </c>
      <c r="N2769" s="9" t="str">
        <f aca="false">IF($A2769="","",IF($L2769=0,"—",INDEX('1. Master BOM'!$A$1:$A$400,$L2769)))</f>
        <v/>
      </c>
      <c r="O2769" s="9" t="str">
        <f aca="false">IF($A2769="","",IF($L2769=0,"—",INDEX('1. Master BOM'!$B$1:$B$400,$L2769)))</f>
        <v/>
      </c>
      <c r="P2769" s="9" t="str">
        <f aca="false">IF($A2769="","",IF(OR($H2769="NOT IN SCHEMATIC",$O2769="—"),"",IF($G2769="","NO SCH PN",IF(UPPER(TRIM($G2769))=UPPER(TRIM($O2769)),"OK","MISMATCH"))))</f>
        <v/>
      </c>
      <c r="Q2769" s="9" t="str">
        <f aca="false">IF($A2769="","",IF($L2769=0,"—",INDEX('1. Master BOM'!$E$1:$E$400,$L2769)))</f>
        <v/>
      </c>
      <c r="R2769" s="9" t="str">
        <f aca="false">IF($A2769="","",IF($L2769=0,"—",IF(T(INDEX('1. Master BOM'!$F$1:$F$400,$L2769))="","(not set)",INDEX('1. Master BOM'!$F$1:$F$400,$L2769))))</f>
        <v/>
      </c>
      <c r="S2769" s="9" t="str">
        <f aca="false">IF($A2769="","",IF(OR($R2769="—",$R2769="(not set)",$D2769=""),"",IF(ISNUMBER(SEARCH(SUBSTITUTE(SUBSTITUTE(SUBSTITUTE($R2769,"-",""),"_","")," ",""),SUBSTITUTE(SUBSTITUTE(SUBSTITUTE($D2769,"-",""),"_","")," ",""))),"OK","CHECK")))</f>
        <v/>
      </c>
      <c r="T2769" s="9" t="str">
        <f aca="false">IF($A2769="","",IF(OR($H2769="NOT IN SCHEMATIC",$I2769="MISMATCH",$J2769="MISMATCH",$P2769="MISMATCH",$M2769&lt;&gt;"OK"),"REVIEW","OK"))</f>
        <v/>
      </c>
      <c r="U2769" s="14"/>
      <c r="V2769" s="14"/>
      <c r="W2769" s="17"/>
      <c r="X2769" s="14"/>
    </row>
    <row r="2770" customFormat="false" ht="15" hidden="false" customHeight="false" outlineLevel="0" collapsed="false">
      <c r="A2770" s="9" t="str">
        <f aca="false">IF('3. Layout Parts'!$A2770="","",TRIM('3. Layout Parts'!$A2770))</f>
        <v/>
      </c>
      <c r="B2770" s="9" t="str">
        <f aca="false">IF($A2770="","",'3. Layout Parts'!$D2770)</f>
        <v/>
      </c>
      <c r="C2770" s="9" t="str">
        <f aca="false">IF($A2770="","",'3. Layout Parts'!$B2770)</f>
        <v/>
      </c>
      <c r="D2770" s="9" t="str">
        <f aca="false">IF($A2770="","",'3. Layout Parts'!$C2770)</f>
        <v/>
      </c>
      <c r="E2770" s="9" t="str">
        <f aca="false">IF($A2770="","",IFERROR(INDEX('2. Schematic Parts'!$B$2:$B$3001,MATCH($A2770,'2. Schematic Parts'!$A$2:$A$3001,0)),"NOT FOUND"))</f>
        <v/>
      </c>
      <c r="F2770" s="9" t="str">
        <f aca="false">IF($A2770="","",IFERROR(INDEX('2. Schematic Parts'!$C$2:$C$3001,MATCH($A2770,'2. Schematic Parts'!$A$2:$A$3001,0))&amp;"","NOT FOUND"))</f>
        <v/>
      </c>
      <c r="G2770" s="9" t="str">
        <f aca="false">IF($A2770="","",IFERROR(INDEX('2. Schematic Parts'!$D$2:$D$3001,MATCH($A2770,'2. Schematic Parts'!$A$2:$A$3001,0))&amp;"","NOT FOUND"))</f>
        <v/>
      </c>
      <c r="H2770" s="9" t="str">
        <f aca="false">IF($A2770="","",IF(COUNTIF('2. Schematic Parts'!$A$2:$A$3001,$A2770)=0,"NOT IN SCHEMATIC","OK"))</f>
        <v/>
      </c>
      <c r="I2770" s="9" t="str">
        <f aca="false">IF($A2770="","",IF($H2770="NOT IN SCHEMATIC","",IF(UPPER(TRIM($C2770))=UPPER(TRIM($E2770)),"OK","MISMATCH")))</f>
        <v/>
      </c>
      <c r="J2770" s="9" t="str">
        <f aca="false">IF($A2770="","",IF($H2770="NOT IN SCHEMATIC","",IF($F2770="","NO SCH DECAL",IF($D2770="","",IF(UPPER(TRIM($D2770))=UPPER(TRIM($F2770)),"OK","MISMATCH")))))</f>
        <v/>
      </c>
      <c r="K2770" s="16" t="str">
        <f aca="false">IF($A2770="","",SUMPRODUCT(--ISNUMBER(SEARCH(","&amp;TRIM($A2770)&amp;",",","&amp;SUBSTITUTE('1. Master BOM'!$D$2:$D$400," ","")&amp;","))))</f>
        <v/>
      </c>
      <c r="L2770" s="16" t="str">
        <f aca="false">IF($A2770="","",IF($K2770&lt;&gt;1,0,SUMPRODUCT(ISNUMBER(SEARCH(","&amp;TRIM($A2770)&amp;",",","&amp;SUBSTITUTE('1. Master BOM'!$D$2:$D$400," ","")&amp;","))*ROW('1. Master BOM'!$D$2:$D$400))))</f>
        <v/>
      </c>
      <c r="M2770" s="9" t="str">
        <f aca="false">IF($A2770="","",IF($K2770=0,"NOT IN BOM",IF($K2770&gt;1,"MULTIPLE BOM LINES","OK")))</f>
        <v/>
      </c>
      <c r="N2770" s="9" t="str">
        <f aca="false">IF($A2770="","",IF($L2770=0,"—",INDEX('1. Master BOM'!$A$1:$A$400,$L2770)))</f>
        <v/>
      </c>
      <c r="O2770" s="9" t="str">
        <f aca="false">IF($A2770="","",IF($L2770=0,"—",INDEX('1. Master BOM'!$B$1:$B$400,$L2770)))</f>
        <v/>
      </c>
      <c r="P2770" s="9" t="str">
        <f aca="false">IF($A2770="","",IF(OR($H2770="NOT IN SCHEMATIC",$O2770="—"),"",IF($G2770="","NO SCH PN",IF(UPPER(TRIM($G2770))=UPPER(TRIM($O2770)),"OK","MISMATCH"))))</f>
        <v/>
      </c>
      <c r="Q2770" s="9" t="str">
        <f aca="false">IF($A2770="","",IF($L2770=0,"—",INDEX('1. Master BOM'!$E$1:$E$400,$L2770)))</f>
        <v/>
      </c>
      <c r="R2770" s="9" t="str">
        <f aca="false">IF($A2770="","",IF($L2770=0,"—",IF(T(INDEX('1. Master BOM'!$F$1:$F$400,$L2770))="","(not set)",INDEX('1. Master BOM'!$F$1:$F$400,$L2770))))</f>
        <v/>
      </c>
      <c r="S2770" s="9" t="str">
        <f aca="false">IF($A2770="","",IF(OR($R2770="—",$R2770="(not set)",$D2770=""),"",IF(ISNUMBER(SEARCH(SUBSTITUTE(SUBSTITUTE(SUBSTITUTE($R2770,"-",""),"_","")," ",""),SUBSTITUTE(SUBSTITUTE(SUBSTITUTE($D2770,"-",""),"_","")," ",""))),"OK","CHECK")))</f>
        <v/>
      </c>
      <c r="T2770" s="9" t="str">
        <f aca="false">IF($A2770="","",IF(OR($H2770="NOT IN SCHEMATIC",$I2770="MISMATCH",$J2770="MISMATCH",$P2770="MISMATCH",$M2770&lt;&gt;"OK"),"REVIEW","OK"))</f>
        <v/>
      </c>
      <c r="U2770" s="14"/>
      <c r="V2770" s="14"/>
      <c r="W2770" s="17"/>
      <c r="X2770" s="14"/>
    </row>
    <row r="2771" customFormat="false" ht="15" hidden="false" customHeight="false" outlineLevel="0" collapsed="false">
      <c r="A2771" s="9" t="str">
        <f aca="false">IF('3. Layout Parts'!$A2771="","",TRIM('3. Layout Parts'!$A2771))</f>
        <v/>
      </c>
      <c r="B2771" s="9" t="str">
        <f aca="false">IF($A2771="","",'3. Layout Parts'!$D2771)</f>
        <v/>
      </c>
      <c r="C2771" s="9" t="str">
        <f aca="false">IF($A2771="","",'3. Layout Parts'!$B2771)</f>
        <v/>
      </c>
      <c r="D2771" s="9" t="str">
        <f aca="false">IF($A2771="","",'3. Layout Parts'!$C2771)</f>
        <v/>
      </c>
      <c r="E2771" s="9" t="str">
        <f aca="false">IF($A2771="","",IFERROR(INDEX('2. Schematic Parts'!$B$2:$B$3001,MATCH($A2771,'2. Schematic Parts'!$A$2:$A$3001,0)),"NOT FOUND"))</f>
        <v/>
      </c>
      <c r="F2771" s="9" t="str">
        <f aca="false">IF($A2771="","",IFERROR(INDEX('2. Schematic Parts'!$C$2:$C$3001,MATCH($A2771,'2. Schematic Parts'!$A$2:$A$3001,0))&amp;"","NOT FOUND"))</f>
        <v/>
      </c>
      <c r="G2771" s="9" t="str">
        <f aca="false">IF($A2771="","",IFERROR(INDEX('2. Schematic Parts'!$D$2:$D$3001,MATCH($A2771,'2. Schematic Parts'!$A$2:$A$3001,0))&amp;"","NOT FOUND"))</f>
        <v/>
      </c>
      <c r="H2771" s="9" t="str">
        <f aca="false">IF($A2771="","",IF(COUNTIF('2. Schematic Parts'!$A$2:$A$3001,$A2771)=0,"NOT IN SCHEMATIC","OK"))</f>
        <v/>
      </c>
      <c r="I2771" s="9" t="str">
        <f aca="false">IF($A2771="","",IF($H2771="NOT IN SCHEMATIC","",IF(UPPER(TRIM($C2771))=UPPER(TRIM($E2771)),"OK","MISMATCH")))</f>
        <v/>
      </c>
      <c r="J2771" s="9" t="str">
        <f aca="false">IF($A2771="","",IF($H2771="NOT IN SCHEMATIC","",IF($F2771="","NO SCH DECAL",IF($D2771="","",IF(UPPER(TRIM($D2771))=UPPER(TRIM($F2771)),"OK","MISMATCH")))))</f>
        <v/>
      </c>
      <c r="K2771" s="16" t="str">
        <f aca="false">IF($A2771="","",SUMPRODUCT(--ISNUMBER(SEARCH(","&amp;TRIM($A2771)&amp;",",","&amp;SUBSTITUTE('1. Master BOM'!$D$2:$D$400," ","")&amp;","))))</f>
        <v/>
      </c>
      <c r="L2771" s="16" t="str">
        <f aca="false">IF($A2771="","",IF($K2771&lt;&gt;1,0,SUMPRODUCT(ISNUMBER(SEARCH(","&amp;TRIM($A2771)&amp;",",","&amp;SUBSTITUTE('1. Master BOM'!$D$2:$D$400," ","")&amp;","))*ROW('1. Master BOM'!$D$2:$D$400))))</f>
        <v/>
      </c>
      <c r="M2771" s="9" t="str">
        <f aca="false">IF($A2771="","",IF($K2771=0,"NOT IN BOM",IF($K2771&gt;1,"MULTIPLE BOM LINES","OK")))</f>
        <v/>
      </c>
      <c r="N2771" s="9" t="str">
        <f aca="false">IF($A2771="","",IF($L2771=0,"—",INDEX('1. Master BOM'!$A$1:$A$400,$L2771)))</f>
        <v/>
      </c>
      <c r="O2771" s="9" t="str">
        <f aca="false">IF($A2771="","",IF($L2771=0,"—",INDEX('1. Master BOM'!$B$1:$B$400,$L2771)))</f>
        <v/>
      </c>
      <c r="P2771" s="9" t="str">
        <f aca="false">IF($A2771="","",IF(OR($H2771="NOT IN SCHEMATIC",$O2771="—"),"",IF($G2771="","NO SCH PN",IF(UPPER(TRIM($G2771))=UPPER(TRIM($O2771)),"OK","MISMATCH"))))</f>
        <v/>
      </c>
      <c r="Q2771" s="9" t="str">
        <f aca="false">IF($A2771="","",IF($L2771=0,"—",INDEX('1. Master BOM'!$E$1:$E$400,$L2771)))</f>
        <v/>
      </c>
      <c r="R2771" s="9" t="str">
        <f aca="false">IF($A2771="","",IF($L2771=0,"—",IF(T(INDEX('1. Master BOM'!$F$1:$F$400,$L2771))="","(not set)",INDEX('1. Master BOM'!$F$1:$F$400,$L2771))))</f>
        <v/>
      </c>
      <c r="S2771" s="9" t="str">
        <f aca="false">IF($A2771="","",IF(OR($R2771="—",$R2771="(not set)",$D2771=""),"",IF(ISNUMBER(SEARCH(SUBSTITUTE(SUBSTITUTE(SUBSTITUTE($R2771,"-",""),"_","")," ",""),SUBSTITUTE(SUBSTITUTE(SUBSTITUTE($D2771,"-",""),"_","")," ",""))),"OK","CHECK")))</f>
        <v/>
      </c>
      <c r="T2771" s="9" t="str">
        <f aca="false">IF($A2771="","",IF(OR($H2771="NOT IN SCHEMATIC",$I2771="MISMATCH",$J2771="MISMATCH",$P2771="MISMATCH",$M2771&lt;&gt;"OK"),"REVIEW","OK"))</f>
        <v/>
      </c>
      <c r="U2771" s="14"/>
      <c r="V2771" s="14"/>
      <c r="W2771" s="17"/>
      <c r="X2771" s="14"/>
    </row>
    <row r="2772" customFormat="false" ht="15" hidden="false" customHeight="false" outlineLevel="0" collapsed="false">
      <c r="A2772" s="9" t="str">
        <f aca="false">IF('3. Layout Parts'!$A2772="","",TRIM('3. Layout Parts'!$A2772))</f>
        <v/>
      </c>
      <c r="B2772" s="9" t="str">
        <f aca="false">IF($A2772="","",'3. Layout Parts'!$D2772)</f>
        <v/>
      </c>
      <c r="C2772" s="9" t="str">
        <f aca="false">IF($A2772="","",'3. Layout Parts'!$B2772)</f>
        <v/>
      </c>
      <c r="D2772" s="9" t="str">
        <f aca="false">IF($A2772="","",'3. Layout Parts'!$C2772)</f>
        <v/>
      </c>
      <c r="E2772" s="9" t="str">
        <f aca="false">IF($A2772="","",IFERROR(INDEX('2. Schematic Parts'!$B$2:$B$3001,MATCH($A2772,'2. Schematic Parts'!$A$2:$A$3001,0)),"NOT FOUND"))</f>
        <v/>
      </c>
      <c r="F2772" s="9" t="str">
        <f aca="false">IF($A2772="","",IFERROR(INDEX('2. Schematic Parts'!$C$2:$C$3001,MATCH($A2772,'2. Schematic Parts'!$A$2:$A$3001,0))&amp;"","NOT FOUND"))</f>
        <v/>
      </c>
      <c r="G2772" s="9" t="str">
        <f aca="false">IF($A2772="","",IFERROR(INDEX('2. Schematic Parts'!$D$2:$D$3001,MATCH($A2772,'2. Schematic Parts'!$A$2:$A$3001,0))&amp;"","NOT FOUND"))</f>
        <v/>
      </c>
      <c r="H2772" s="9" t="str">
        <f aca="false">IF($A2772="","",IF(COUNTIF('2. Schematic Parts'!$A$2:$A$3001,$A2772)=0,"NOT IN SCHEMATIC","OK"))</f>
        <v/>
      </c>
      <c r="I2772" s="9" t="str">
        <f aca="false">IF($A2772="","",IF($H2772="NOT IN SCHEMATIC","",IF(UPPER(TRIM($C2772))=UPPER(TRIM($E2772)),"OK","MISMATCH")))</f>
        <v/>
      </c>
      <c r="J2772" s="9" t="str">
        <f aca="false">IF($A2772="","",IF($H2772="NOT IN SCHEMATIC","",IF($F2772="","NO SCH DECAL",IF($D2772="","",IF(UPPER(TRIM($D2772))=UPPER(TRIM($F2772)),"OK","MISMATCH")))))</f>
        <v/>
      </c>
      <c r="K2772" s="16" t="str">
        <f aca="false">IF($A2772="","",SUMPRODUCT(--ISNUMBER(SEARCH(","&amp;TRIM($A2772)&amp;",",","&amp;SUBSTITUTE('1. Master BOM'!$D$2:$D$400," ","")&amp;","))))</f>
        <v/>
      </c>
      <c r="L2772" s="16" t="str">
        <f aca="false">IF($A2772="","",IF($K2772&lt;&gt;1,0,SUMPRODUCT(ISNUMBER(SEARCH(","&amp;TRIM($A2772)&amp;",",","&amp;SUBSTITUTE('1. Master BOM'!$D$2:$D$400," ","")&amp;","))*ROW('1. Master BOM'!$D$2:$D$400))))</f>
        <v/>
      </c>
      <c r="M2772" s="9" t="str">
        <f aca="false">IF($A2772="","",IF($K2772=0,"NOT IN BOM",IF($K2772&gt;1,"MULTIPLE BOM LINES","OK")))</f>
        <v/>
      </c>
      <c r="N2772" s="9" t="str">
        <f aca="false">IF($A2772="","",IF($L2772=0,"—",INDEX('1. Master BOM'!$A$1:$A$400,$L2772)))</f>
        <v/>
      </c>
      <c r="O2772" s="9" t="str">
        <f aca="false">IF($A2772="","",IF($L2772=0,"—",INDEX('1. Master BOM'!$B$1:$B$400,$L2772)))</f>
        <v/>
      </c>
      <c r="P2772" s="9" t="str">
        <f aca="false">IF($A2772="","",IF(OR($H2772="NOT IN SCHEMATIC",$O2772="—"),"",IF($G2772="","NO SCH PN",IF(UPPER(TRIM($G2772))=UPPER(TRIM($O2772)),"OK","MISMATCH"))))</f>
        <v/>
      </c>
      <c r="Q2772" s="9" t="str">
        <f aca="false">IF($A2772="","",IF($L2772=0,"—",INDEX('1. Master BOM'!$E$1:$E$400,$L2772)))</f>
        <v/>
      </c>
      <c r="R2772" s="9" t="str">
        <f aca="false">IF($A2772="","",IF($L2772=0,"—",IF(T(INDEX('1. Master BOM'!$F$1:$F$400,$L2772))="","(not set)",INDEX('1. Master BOM'!$F$1:$F$400,$L2772))))</f>
        <v/>
      </c>
      <c r="S2772" s="9" t="str">
        <f aca="false">IF($A2772="","",IF(OR($R2772="—",$R2772="(not set)",$D2772=""),"",IF(ISNUMBER(SEARCH(SUBSTITUTE(SUBSTITUTE(SUBSTITUTE($R2772,"-",""),"_","")," ",""),SUBSTITUTE(SUBSTITUTE(SUBSTITUTE($D2772,"-",""),"_","")," ",""))),"OK","CHECK")))</f>
        <v/>
      </c>
      <c r="T2772" s="9" t="str">
        <f aca="false">IF($A2772="","",IF(OR($H2772="NOT IN SCHEMATIC",$I2772="MISMATCH",$J2772="MISMATCH",$P2772="MISMATCH",$M2772&lt;&gt;"OK"),"REVIEW","OK"))</f>
        <v/>
      </c>
      <c r="U2772" s="14"/>
      <c r="V2772" s="14"/>
      <c r="W2772" s="17"/>
      <c r="X2772" s="14"/>
    </row>
    <row r="2773" customFormat="false" ht="15" hidden="false" customHeight="false" outlineLevel="0" collapsed="false">
      <c r="A2773" s="9" t="str">
        <f aca="false">IF('3. Layout Parts'!$A2773="","",TRIM('3. Layout Parts'!$A2773))</f>
        <v/>
      </c>
      <c r="B2773" s="9" t="str">
        <f aca="false">IF($A2773="","",'3. Layout Parts'!$D2773)</f>
        <v/>
      </c>
      <c r="C2773" s="9" t="str">
        <f aca="false">IF($A2773="","",'3. Layout Parts'!$B2773)</f>
        <v/>
      </c>
      <c r="D2773" s="9" t="str">
        <f aca="false">IF($A2773="","",'3. Layout Parts'!$C2773)</f>
        <v/>
      </c>
      <c r="E2773" s="9" t="str">
        <f aca="false">IF($A2773="","",IFERROR(INDEX('2. Schematic Parts'!$B$2:$B$3001,MATCH($A2773,'2. Schematic Parts'!$A$2:$A$3001,0)),"NOT FOUND"))</f>
        <v/>
      </c>
      <c r="F2773" s="9" t="str">
        <f aca="false">IF($A2773="","",IFERROR(INDEX('2. Schematic Parts'!$C$2:$C$3001,MATCH($A2773,'2. Schematic Parts'!$A$2:$A$3001,0))&amp;"","NOT FOUND"))</f>
        <v/>
      </c>
      <c r="G2773" s="9" t="str">
        <f aca="false">IF($A2773="","",IFERROR(INDEX('2. Schematic Parts'!$D$2:$D$3001,MATCH($A2773,'2. Schematic Parts'!$A$2:$A$3001,0))&amp;"","NOT FOUND"))</f>
        <v/>
      </c>
      <c r="H2773" s="9" t="str">
        <f aca="false">IF($A2773="","",IF(COUNTIF('2. Schematic Parts'!$A$2:$A$3001,$A2773)=0,"NOT IN SCHEMATIC","OK"))</f>
        <v/>
      </c>
      <c r="I2773" s="9" t="str">
        <f aca="false">IF($A2773="","",IF($H2773="NOT IN SCHEMATIC","",IF(UPPER(TRIM($C2773))=UPPER(TRIM($E2773)),"OK","MISMATCH")))</f>
        <v/>
      </c>
      <c r="J2773" s="9" t="str">
        <f aca="false">IF($A2773="","",IF($H2773="NOT IN SCHEMATIC","",IF($F2773="","NO SCH DECAL",IF($D2773="","",IF(UPPER(TRIM($D2773))=UPPER(TRIM($F2773)),"OK","MISMATCH")))))</f>
        <v/>
      </c>
      <c r="K2773" s="16" t="str">
        <f aca="false">IF($A2773="","",SUMPRODUCT(--ISNUMBER(SEARCH(","&amp;TRIM($A2773)&amp;",",","&amp;SUBSTITUTE('1. Master BOM'!$D$2:$D$400," ","")&amp;","))))</f>
        <v/>
      </c>
      <c r="L2773" s="16" t="str">
        <f aca="false">IF($A2773="","",IF($K2773&lt;&gt;1,0,SUMPRODUCT(ISNUMBER(SEARCH(","&amp;TRIM($A2773)&amp;",",","&amp;SUBSTITUTE('1. Master BOM'!$D$2:$D$400," ","")&amp;","))*ROW('1. Master BOM'!$D$2:$D$400))))</f>
        <v/>
      </c>
      <c r="M2773" s="9" t="str">
        <f aca="false">IF($A2773="","",IF($K2773=0,"NOT IN BOM",IF($K2773&gt;1,"MULTIPLE BOM LINES","OK")))</f>
        <v/>
      </c>
      <c r="N2773" s="9" t="str">
        <f aca="false">IF($A2773="","",IF($L2773=0,"—",INDEX('1. Master BOM'!$A$1:$A$400,$L2773)))</f>
        <v/>
      </c>
      <c r="O2773" s="9" t="str">
        <f aca="false">IF($A2773="","",IF($L2773=0,"—",INDEX('1. Master BOM'!$B$1:$B$400,$L2773)))</f>
        <v/>
      </c>
      <c r="P2773" s="9" t="str">
        <f aca="false">IF($A2773="","",IF(OR($H2773="NOT IN SCHEMATIC",$O2773="—"),"",IF($G2773="","NO SCH PN",IF(UPPER(TRIM($G2773))=UPPER(TRIM($O2773)),"OK","MISMATCH"))))</f>
        <v/>
      </c>
      <c r="Q2773" s="9" t="str">
        <f aca="false">IF($A2773="","",IF($L2773=0,"—",INDEX('1. Master BOM'!$E$1:$E$400,$L2773)))</f>
        <v/>
      </c>
      <c r="R2773" s="9" t="str">
        <f aca="false">IF($A2773="","",IF($L2773=0,"—",IF(T(INDEX('1. Master BOM'!$F$1:$F$400,$L2773))="","(not set)",INDEX('1. Master BOM'!$F$1:$F$400,$L2773))))</f>
        <v/>
      </c>
      <c r="S2773" s="9" t="str">
        <f aca="false">IF($A2773="","",IF(OR($R2773="—",$R2773="(not set)",$D2773=""),"",IF(ISNUMBER(SEARCH(SUBSTITUTE(SUBSTITUTE(SUBSTITUTE($R2773,"-",""),"_","")," ",""),SUBSTITUTE(SUBSTITUTE(SUBSTITUTE($D2773,"-",""),"_","")," ",""))),"OK","CHECK")))</f>
        <v/>
      </c>
      <c r="T2773" s="9" t="str">
        <f aca="false">IF($A2773="","",IF(OR($H2773="NOT IN SCHEMATIC",$I2773="MISMATCH",$J2773="MISMATCH",$P2773="MISMATCH",$M2773&lt;&gt;"OK"),"REVIEW","OK"))</f>
        <v/>
      </c>
      <c r="U2773" s="14"/>
      <c r="V2773" s="14"/>
      <c r="W2773" s="17"/>
      <c r="X2773" s="14"/>
    </row>
    <row r="2774" customFormat="false" ht="15" hidden="false" customHeight="false" outlineLevel="0" collapsed="false">
      <c r="A2774" s="9" t="str">
        <f aca="false">IF('3. Layout Parts'!$A2774="","",TRIM('3. Layout Parts'!$A2774))</f>
        <v/>
      </c>
      <c r="B2774" s="9" t="str">
        <f aca="false">IF($A2774="","",'3. Layout Parts'!$D2774)</f>
        <v/>
      </c>
      <c r="C2774" s="9" t="str">
        <f aca="false">IF($A2774="","",'3. Layout Parts'!$B2774)</f>
        <v/>
      </c>
      <c r="D2774" s="9" t="str">
        <f aca="false">IF($A2774="","",'3. Layout Parts'!$C2774)</f>
        <v/>
      </c>
      <c r="E2774" s="9" t="str">
        <f aca="false">IF($A2774="","",IFERROR(INDEX('2. Schematic Parts'!$B$2:$B$3001,MATCH($A2774,'2. Schematic Parts'!$A$2:$A$3001,0)),"NOT FOUND"))</f>
        <v/>
      </c>
      <c r="F2774" s="9" t="str">
        <f aca="false">IF($A2774="","",IFERROR(INDEX('2. Schematic Parts'!$C$2:$C$3001,MATCH($A2774,'2. Schematic Parts'!$A$2:$A$3001,0))&amp;"","NOT FOUND"))</f>
        <v/>
      </c>
      <c r="G2774" s="9" t="str">
        <f aca="false">IF($A2774="","",IFERROR(INDEX('2. Schematic Parts'!$D$2:$D$3001,MATCH($A2774,'2. Schematic Parts'!$A$2:$A$3001,0))&amp;"","NOT FOUND"))</f>
        <v/>
      </c>
      <c r="H2774" s="9" t="str">
        <f aca="false">IF($A2774="","",IF(COUNTIF('2. Schematic Parts'!$A$2:$A$3001,$A2774)=0,"NOT IN SCHEMATIC","OK"))</f>
        <v/>
      </c>
      <c r="I2774" s="9" t="str">
        <f aca="false">IF($A2774="","",IF($H2774="NOT IN SCHEMATIC","",IF(UPPER(TRIM($C2774))=UPPER(TRIM($E2774)),"OK","MISMATCH")))</f>
        <v/>
      </c>
      <c r="J2774" s="9" t="str">
        <f aca="false">IF($A2774="","",IF($H2774="NOT IN SCHEMATIC","",IF($F2774="","NO SCH DECAL",IF($D2774="","",IF(UPPER(TRIM($D2774))=UPPER(TRIM($F2774)),"OK","MISMATCH")))))</f>
        <v/>
      </c>
      <c r="K2774" s="16" t="str">
        <f aca="false">IF($A2774="","",SUMPRODUCT(--ISNUMBER(SEARCH(","&amp;TRIM($A2774)&amp;",",","&amp;SUBSTITUTE('1. Master BOM'!$D$2:$D$400," ","")&amp;","))))</f>
        <v/>
      </c>
      <c r="L2774" s="16" t="str">
        <f aca="false">IF($A2774="","",IF($K2774&lt;&gt;1,0,SUMPRODUCT(ISNUMBER(SEARCH(","&amp;TRIM($A2774)&amp;",",","&amp;SUBSTITUTE('1. Master BOM'!$D$2:$D$400," ","")&amp;","))*ROW('1. Master BOM'!$D$2:$D$400))))</f>
        <v/>
      </c>
      <c r="M2774" s="9" t="str">
        <f aca="false">IF($A2774="","",IF($K2774=0,"NOT IN BOM",IF($K2774&gt;1,"MULTIPLE BOM LINES","OK")))</f>
        <v/>
      </c>
      <c r="N2774" s="9" t="str">
        <f aca="false">IF($A2774="","",IF($L2774=0,"—",INDEX('1. Master BOM'!$A$1:$A$400,$L2774)))</f>
        <v/>
      </c>
      <c r="O2774" s="9" t="str">
        <f aca="false">IF($A2774="","",IF($L2774=0,"—",INDEX('1. Master BOM'!$B$1:$B$400,$L2774)))</f>
        <v/>
      </c>
      <c r="P2774" s="9" t="str">
        <f aca="false">IF($A2774="","",IF(OR($H2774="NOT IN SCHEMATIC",$O2774="—"),"",IF($G2774="","NO SCH PN",IF(UPPER(TRIM($G2774))=UPPER(TRIM($O2774)),"OK","MISMATCH"))))</f>
        <v/>
      </c>
      <c r="Q2774" s="9" t="str">
        <f aca="false">IF($A2774="","",IF($L2774=0,"—",INDEX('1. Master BOM'!$E$1:$E$400,$L2774)))</f>
        <v/>
      </c>
      <c r="R2774" s="9" t="str">
        <f aca="false">IF($A2774="","",IF($L2774=0,"—",IF(T(INDEX('1. Master BOM'!$F$1:$F$400,$L2774))="","(not set)",INDEX('1. Master BOM'!$F$1:$F$400,$L2774))))</f>
        <v/>
      </c>
      <c r="S2774" s="9" t="str">
        <f aca="false">IF($A2774="","",IF(OR($R2774="—",$R2774="(not set)",$D2774=""),"",IF(ISNUMBER(SEARCH(SUBSTITUTE(SUBSTITUTE(SUBSTITUTE($R2774,"-",""),"_","")," ",""),SUBSTITUTE(SUBSTITUTE(SUBSTITUTE($D2774,"-",""),"_","")," ",""))),"OK","CHECK")))</f>
        <v/>
      </c>
      <c r="T2774" s="9" t="str">
        <f aca="false">IF($A2774="","",IF(OR($H2774="NOT IN SCHEMATIC",$I2774="MISMATCH",$J2774="MISMATCH",$P2774="MISMATCH",$M2774&lt;&gt;"OK"),"REVIEW","OK"))</f>
        <v/>
      </c>
      <c r="U2774" s="14"/>
      <c r="V2774" s="14"/>
      <c r="W2774" s="17"/>
      <c r="X2774" s="14"/>
    </row>
    <row r="2775" customFormat="false" ht="15" hidden="false" customHeight="false" outlineLevel="0" collapsed="false">
      <c r="A2775" s="9" t="str">
        <f aca="false">IF('3. Layout Parts'!$A2775="","",TRIM('3. Layout Parts'!$A2775))</f>
        <v/>
      </c>
      <c r="B2775" s="9" t="str">
        <f aca="false">IF($A2775="","",'3. Layout Parts'!$D2775)</f>
        <v/>
      </c>
      <c r="C2775" s="9" t="str">
        <f aca="false">IF($A2775="","",'3. Layout Parts'!$B2775)</f>
        <v/>
      </c>
      <c r="D2775" s="9" t="str">
        <f aca="false">IF($A2775="","",'3. Layout Parts'!$C2775)</f>
        <v/>
      </c>
      <c r="E2775" s="9" t="str">
        <f aca="false">IF($A2775="","",IFERROR(INDEX('2. Schematic Parts'!$B$2:$B$3001,MATCH($A2775,'2. Schematic Parts'!$A$2:$A$3001,0)),"NOT FOUND"))</f>
        <v/>
      </c>
      <c r="F2775" s="9" t="str">
        <f aca="false">IF($A2775="","",IFERROR(INDEX('2. Schematic Parts'!$C$2:$C$3001,MATCH($A2775,'2. Schematic Parts'!$A$2:$A$3001,0))&amp;"","NOT FOUND"))</f>
        <v/>
      </c>
      <c r="G2775" s="9" t="str">
        <f aca="false">IF($A2775="","",IFERROR(INDEX('2. Schematic Parts'!$D$2:$D$3001,MATCH($A2775,'2. Schematic Parts'!$A$2:$A$3001,0))&amp;"","NOT FOUND"))</f>
        <v/>
      </c>
      <c r="H2775" s="9" t="str">
        <f aca="false">IF($A2775="","",IF(COUNTIF('2. Schematic Parts'!$A$2:$A$3001,$A2775)=0,"NOT IN SCHEMATIC","OK"))</f>
        <v/>
      </c>
      <c r="I2775" s="9" t="str">
        <f aca="false">IF($A2775="","",IF($H2775="NOT IN SCHEMATIC","",IF(UPPER(TRIM($C2775))=UPPER(TRIM($E2775)),"OK","MISMATCH")))</f>
        <v/>
      </c>
      <c r="J2775" s="9" t="str">
        <f aca="false">IF($A2775="","",IF($H2775="NOT IN SCHEMATIC","",IF($F2775="","NO SCH DECAL",IF($D2775="","",IF(UPPER(TRIM($D2775))=UPPER(TRIM($F2775)),"OK","MISMATCH")))))</f>
        <v/>
      </c>
      <c r="K2775" s="16" t="str">
        <f aca="false">IF($A2775="","",SUMPRODUCT(--ISNUMBER(SEARCH(","&amp;TRIM($A2775)&amp;",",","&amp;SUBSTITUTE('1. Master BOM'!$D$2:$D$400," ","")&amp;","))))</f>
        <v/>
      </c>
      <c r="L2775" s="16" t="str">
        <f aca="false">IF($A2775="","",IF($K2775&lt;&gt;1,0,SUMPRODUCT(ISNUMBER(SEARCH(","&amp;TRIM($A2775)&amp;",",","&amp;SUBSTITUTE('1. Master BOM'!$D$2:$D$400," ","")&amp;","))*ROW('1. Master BOM'!$D$2:$D$400))))</f>
        <v/>
      </c>
      <c r="M2775" s="9" t="str">
        <f aca="false">IF($A2775="","",IF($K2775=0,"NOT IN BOM",IF($K2775&gt;1,"MULTIPLE BOM LINES","OK")))</f>
        <v/>
      </c>
      <c r="N2775" s="9" t="str">
        <f aca="false">IF($A2775="","",IF($L2775=0,"—",INDEX('1. Master BOM'!$A$1:$A$400,$L2775)))</f>
        <v/>
      </c>
      <c r="O2775" s="9" t="str">
        <f aca="false">IF($A2775="","",IF($L2775=0,"—",INDEX('1. Master BOM'!$B$1:$B$400,$L2775)))</f>
        <v/>
      </c>
      <c r="P2775" s="9" t="str">
        <f aca="false">IF($A2775="","",IF(OR($H2775="NOT IN SCHEMATIC",$O2775="—"),"",IF($G2775="","NO SCH PN",IF(UPPER(TRIM($G2775))=UPPER(TRIM($O2775)),"OK","MISMATCH"))))</f>
        <v/>
      </c>
      <c r="Q2775" s="9" t="str">
        <f aca="false">IF($A2775="","",IF($L2775=0,"—",INDEX('1. Master BOM'!$E$1:$E$400,$L2775)))</f>
        <v/>
      </c>
      <c r="R2775" s="9" t="str">
        <f aca="false">IF($A2775="","",IF($L2775=0,"—",IF(T(INDEX('1. Master BOM'!$F$1:$F$400,$L2775))="","(not set)",INDEX('1. Master BOM'!$F$1:$F$400,$L2775))))</f>
        <v/>
      </c>
      <c r="S2775" s="9" t="str">
        <f aca="false">IF($A2775="","",IF(OR($R2775="—",$R2775="(not set)",$D2775=""),"",IF(ISNUMBER(SEARCH(SUBSTITUTE(SUBSTITUTE(SUBSTITUTE($R2775,"-",""),"_","")," ",""),SUBSTITUTE(SUBSTITUTE(SUBSTITUTE($D2775,"-",""),"_","")," ",""))),"OK","CHECK")))</f>
        <v/>
      </c>
      <c r="T2775" s="9" t="str">
        <f aca="false">IF($A2775="","",IF(OR($H2775="NOT IN SCHEMATIC",$I2775="MISMATCH",$J2775="MISMATCH",$P2775="MISMATCH",$M2775&lt;&gt;"OK"),"REVIEW","OK"))</f>
        <v/>
      </c>
      <c r="U2775" s="14"/>
      <c r="V2775" s="14"/>
      <c r="W2775" s="17"/>
      <c r="X2775" s="14"/>
    </row>
    <row r="2776" customFormat="false" ht="15" hidden="false" customHeight="false" outlineLevel="0" collapsed="false">
      <c r="A2776" s="9" t="str">
        <f aca="false">IF('3. Layout Parts'!$A2776="","",TRIM('3. Layout Parts'!$A2776))</f>
        <v/>
      </c>
      <c r="B2776" s="9" t="str">
        <f aca="false">IF($A2776="","",'3. Layout Parts'!$D2776)</f>
        <v/>
      </c>
      <c r="C2776" s="9" t="str">
        <f aca="false">IF($A2776="","",'3. Layout Parts'!$B2776)</f>
        <v/>
      </c>
      <c r="D2776" s="9" t="str">
        <f aca="false">IF($A2776="","",'3. Layout Parts'!$C2776)</f>
        <v/>
      </c>
      <c r="E2776" s="9" t="str">
        <f aca="false">IF($A2776="","",IFERROR(INDEX('2. Schematic Parts'!$B$2:$B$3001,MATCH($A2776,'2. Schematic Parts'!$A$2:$A$3001,0)),"NOT FOUND"))</f>
        <v/>
      </c>
      <c r="F2776" s="9" t="str">
        <f aca="false">IF($A2776="","",IFERROR(INDEX('2. Schematic Parts'!$C$2:$C$3001,MATCH($A2776,'2. Schematic Parts'!$A$2:$A$3001,0))&amp;"","NOT FOUND"))</f>
        <v/>
      </c>
      <c r="G2776" s="9" t="str">
        <f aca="false">IF($A2776="","",IFERROR(INDEX('2. Schematic Parts'!$D$2:$D$3001,MATCH($A2776,'2. Schematic Parts'!$A$2:$A$3001,0))&amp;"","NOT FOUND"))</f>
        <v/>
      </c>
      <c r="H2776" s="9" t="str">
        <f aca="false">IF($A2776="","",IF(COUNTIF('2. Schematic Parts'!$A$2:$A$3001,$A2776)=0,"NOT IN SCHEMATIC","OK"))</f>
        <v/>
      </c>
      <c r="I2776" s="9" t="str">
        <f aca="false">IF($A2776="","",IF($H2776="NOT IN SCHEMATIC","",IF(UPPER(TRIM($C2776))=UPPER(TRIM($E2776)),"OK","MISMATCH")))</f>
        <v/>
      </c>
      <c r="J2776" s="9" t="str">
        <f aca="false">IF($A2776="","",IF($H2776="NOT IN SCHEMATIC","",IF($F2776="","NO SCH DECAL",IF($D2776="","",IF(UPPER(TRIM($D2776))=UPPER(TRIM($F2776)),"OK","MISMATCH")))))</f>
        <v/>
      </c>
      <c r="K2776" s="16" t="str">
        <f aca="false">IF($A2776="","",SUMPRODUCT(--ISNUMBER(SEARCH(","&amp;TRIM($A2776)&amp;",",","&amp;SUBSTITUTE('1. Master BOM'!$D$2:$D$400," ","")&amp;","))))</f>
        <v/>
      </c>
      <c r="L2776" s="16" t="str">
        <f aca="false">IF($A2776="","",IF($K2776&lt;&gt;1,0,SUMPRODUCT(ISNUMBER(SEARCH(","&amp;TRIM($A2776)&amp;",",","&amp;SUBSTITUTE('1. Master BOM'!$D$2:$D$400," ","")&amp;","))*ROW('1. Master BOM'!$D$2:$D$400))))</f>
        <v/>
      </c>
      <c r="M2776" s="9" t="str">
        <f aca="false">IF($A2776="","",IF($K2776=0,"NOT IN BOM",IF($K2776&gt;1,"MULTIPLE BOM LINES","OK")))</f>
        <v/>
      </c>
      <c r="N2776" s="9" t="str">
        <f aca="false">IF($A2776="","",IF($L2776=0,"—",INDEX('1. Master BOM'!$A$1:$A$400,$L2776)))</f>
        <v/>
      </c>
      <c r="O2776" s="9" t="str">
        <f aca="false">IF($A2776="","",IF($L2776=0,"—",INDEX('1. Master BOM'!$B$1:$B$400,$L2776)))</f>
        <v/>
      </c>
      <c r="P2776" s="9" t="str">
        <f aca="false">IF($A2776="","",IF(OR($H2776="NOT IN SCHEMATIC",$O2776="—"),"",IF($G2776="","NO SCH PN",IF(UPPER(TRIM($G2776))=UPPER(TRIM($O2776)),"OK","MISMATCH"))))</f>
        <v/>
      </c>
      <c r="Q2776" s="9" t="str">
        <f aca="false">IF($A2776="","",IF($L2776=0,"—",INDEX('1. Master BOM'!$E$1:$E$400,$L2776)))</f>
        <v/>
      </c>
      <c r="R2776" s="9" t="str">
        <f aca="false">IF($A2776="","",IF($L2776=0,"—",IF(T(INDEX('1. Master BOM'!$F$1:$F$400,$L2776))="","(not set)",INDEX('1. Master BOM'!$F$1:$F$400,$L2776))))</f>
        <v/>
      </c>
      <c r="S2776" s="9" t="str">
        <f aca="false">IF($A2776="","",IF(OR($R2776="—",$R2776="(not set)",$D2776=""),"",IF(ISNUMBER(SEARCH(SUBSTITUTE(SUBSTITUTE(SUBSTITUTE($R2776,"-",""),"_","")," ",""),SUBSTITUTE(SUBSTITUTE(SUBSTITUTE($D2776,"-",""),"_","")," ",""))),"OK","CHECK")))</f>
        <v/>
      </c>
      <c r="T2776" s="9" t="str">
        <f aca="false">IF($A2776="","",IF(OR($H2776="NOT IN SCHEMATIC",$I2776="MISMATCH",$J2776="MISMATCH",$P2776="MISMATCH",$M2776&lt;&gt;"OK"),"REVIEW","OK"))</f>
        <v/>
      </c>
      <c r="U2776" s="14"/>
      <c r="V2776" s="14"/>
      <c r="W2776" s="17"/>
      <c r="X2776" s="14"/>
    </row>
    <row r="2777" customFormat="false" ht="15" hidden="false" customHeight="false" outlineLevel="0" collapsed="false">
      <c r="A2777" s="9" t="str">
        <f aca="false">IF('3. Layout Parts'!$A2777="","",TRIM('3. Layout Parts'!$A2777))</f>
        <v/>
      </c>
      <c r="B2777" s="9" t="str">
        <f aca="false">IF($A2777="","",'3. Layout Parts'!$D2777)</f>
        <v/>
      </c>
      <c r="C2777" s="9" t="str">
        <f aca="false">IF($A2777="","",'3. Layout Parts'!$B2777)</f>
        <v/>
      </c>
      <c r="D2777" s="9" t="str">
        <f aca="false">IF($A2777="","",'3. Layout Parts'!$C2777)</f>
        <v/>
      </c>
      <c r="E2777" s="9" t="str">
        <f aca="false">IF($A2777="","",IFERROR(INDEX('2. Schematic Parts'!$B$2:$B$3001,MATCH($A2777,'2. Schematic Parts'!$A$2:$A$3001,0)),"NOT FOUND"))</f>
        <v/>
      </c>
      <c r="F2777" s="9" t="str">
        <f aca="false">IF($A2777="","",IFERROR(INDEX('2. Schematic Parts'!$C$2:$C$3001,MATCH($A2777,'2. Schematic Parts'!$A$2:$A$3001,0))&amp;"","NOT FOUND"))</f>
        <v/>
      </c>
      <c r="G2777" s="9" t="str">
        <f aca="false">IF($A2777="","",IFERROR(INDEX('2. Schematic Parts'!$D$2:$D$3001,MATCH($A2777,'2. Schematic Parts'!$A$2:$A$3001,0))&amp;"","NOT FOUND"))</f>
        <v/>
      </c>
      <c r="H2777" s="9" t="str">
        <f aca="false">IF($A2777="","",IF(COUNTIF('2. Schematic Parts'!$A$2:$A$3001,$A2777)=0,"NOT IN SCHEMATIC","OK"))</f>
        <v/>
      </c>
      <c r="I2777" s="9" t="str">
        <f aca="false">IF($A2777="","",IF($H2777="NOT IN SCHEMATIC","",IF(UPPER(TRIM($C2777))=UPPER(TRIM($E2777)),"OK","MISMATCH")))</f>
        <v/>
      </c>
      <c r="J2777" s="9" t="str">
        <f aca="false">IF($A2777="","",IF($H2777="NOT IN SCHEMATIC","",IF($F2777="","NO SCH DECAL",IF($D2777="","",IF(UPPER(TRIM($D2777))=UPPER(TRIM($F2777)),"OK","MISMATCH")))))</f>
        <v/>
      </c>
      <c r="K2777" s="16" t="str">
        <f aca="false">IF($A2777="","",SUMPRODUCT(--ISNUMBER(SEARCH(","&amp;TRIM($A2777)&amp;",",","&amp;SUBSTITUTE('1. Master BOM'!$D$2:$D$400," ","")&amp;","))))</f>
        <v/>
      </c>
      <c r="L2777" s="16" t="str">
        <f aca="false">IF($A2777="","",IF($K2777&lt;&gt;1,0,SUMPRODUCT(ISNUMBER(SEARCH(","&amp;TRIM($A2777)&amp;",",","&amp;SUBSTITUTE('1. Master BOM'!$D$2:$D$400," ","")&amp;","))*ROW('1. Master BOM'!$D$2:$D$400))))</f>
        <v/>
      </c>
      <c r="M2777" s="9" t="str">
        <f aca="false">IF($A2777="","",IF($K2777=0,"NOT IN BOM",IF($K2777&gt;1,"MULTIPLE BOM LINES","OK")))</f>
        <v/>
      </c>
      <c r="N2777" s="9" t="str">
        <f aca="false">IF($A2777="","",IF($L2777=0,"—",INDEX('1. Master BOM'!$A$1:$A$400,$L2777)))</f>
        <v/>
      </c>
      <c r="O2777" s="9" t="str">
        <f aca="false">IF($A2777="","",IF($L2777=0,"—",INDEX('1. Master BOM'!$B$1:$B$400,$L2777)))</f>
        <v/>
      </c>
      <c r="P2777" s="9" t="str">
        <f aca="false">IF($A2777="","",IF(OR($H2777="NOT IN SCHEMATIC",$O2777="—"),"",IF($G2777="","NO SCH PN",IF(UPPER(TRIM($G2777))=UPPER(TRIM($O2777)),"OK","MISMATCH"))))</f>
        <v/>
      </c>
      <c r="Q2777" s="9" t="str">
        <f aca="false">IF($A2777="","",IF($L2777=0,"—",INDEX('1. Master BOM'!$E$1:$E$400,$L2777)))</f>
        <v/>
      </c>
      <c r="R2777" s="9" t="str">
        <f aca="false">IF($A2777="","",IF($L2777=0,"—",IF(T(INDEX('1. Master BOM'!$F$1:$F$400,$L2777))="","(not set)",INDEX('1. Master BOM'!$F$1:$F$400,$L2777))))</f>
        <v/>
      </c>
      <c r="S2777" s="9" t="str">
        <f aca="false">IF($A2777="","",IF(OR($R2777="—",$R2777="(not set)",$D2777=""),"",IF(ISNUMBER(SEARCH(SUBSTITUTE(SUBSTITUTE(SUBSTITUTE($R2777,"-",""),"_","")," ",""),SUBSTITUTE(SUBSTITUTE(SUBSTITUTE($D2777,"-",""),"_","")," ",""))),"OK","CHECK")))</f>
        <v/>
      </c>
      <c r="T2777" s="9" t="str">
        <f aca="false">IF($A2777="","",IF(OR($H2777="NOT IN SCHEMATIC",$I2777="MISMATCH",$J2777="MISMATCH",$P2777="MISMATCH",$M2777&lt;&gt;"OK"),"REVIEW","OK"))</f>
        <v/>
      </c>
      <c r="U2777" s="14"/>
      <c r="V2777" s="14"/>
      <c r="W2777" s="17"/>
      <c r="X2777" s="14"/>
    </row>
    <row r="2778" customFormat="false" ht="15" hidden="false" customHeight="false" outlineLevel="0" collapsed="false">
      <c r="A2778" s="9" t="str">
        <f aca="false">IF('3. Layout Parts'!$A2778="","",TRIM('3. Layout Parts'!$A2778))</f>
        <v/>
      </c>
      <c r="B2778" s="9" t="str">
        <f aca="false">IF($A2778="","",'3. Layout Parts'!$D2778)</f>
        <v/>
      </c>
      <c r="C2778" s="9" t="str">
        <f aca="false">IF($A2778="","",'3. Layout Parts'!$B2778)</f>
        <v/>
      </c>
      <c r="D2778" s="9" t="str">
        <f aca="false">IF($A2778="","",'3. Layout Parts'!$C2778)</f>
        <v/>
      </c>
      <c r="E2778" s="9" t="str">
        <f aca="false">IF($A2778="","",IFERROR(INDEX('2. Schematic Parts'!$B$2:$B$3001,MATCH($A2778,'2. Schematic Parts'!$A$2:$A$3001,0)),"NOT FOUND"))</f>
        <v/>
      </c>
      <c r="F2778" s="9" t="str">
        <f aca="false">IF($A2778="","",IFERROR(INDEX('2. Schematic Parts'!$C$2:$C$3001,MATCH($A2778,'2. Schematic Parts'!$A$2:$A$3001,0))&amp;"","NOT FOUND"))</f>
        <v/>
      </c>
      <c r="G2778" s="9" t="str">
        <f aca="false">IF($A2778="","",IFERROR(INDEX('2. Schematic Parts'!$D$2:$D$3001,MATCH($A2778,'2. Schematic Parts'!$A$2:$A$3001,0))&amp;"","NOT FOUND"))</f>
        <v/>
      </c>
      <c r="H2778" s="9" t="str">
        <f aca="false">IF($A2778="","",IF(COUNTIF('2. Schematic Parts'!$A$2:$A$3001,$A2778)=0,"NOT IN SCHEMATIC","OK"))</f>
        <v/>
      </c>
      <c r="I2778" s="9" t="str">
        <f aca="false">IF($A2778="","",IF($H2778="NOT IN SCHEMATIC","",IF(UPPER(TRIM($C2778))=UPPER(TRIM($E2778)),"OK","MISMATCH")))</f>
        <v/>
      </c>
      <c r="J2778" s="9" t="str">
        <f aca="false">IF($A2778="","",IF($H2778="NOT IN SCHEMATIC","",IF($F2778="","NO SCH DECAL",IF($D2778="","",IF(UPPER(TRIM($D2778))=UPPER(TRIM($F2778)),"OK","MISMATCH")))))</f>
        <v/>
      </c>
      <c r="K2778" s="16" t="str">
        <f aca="false">IF($A2778="","",SUMPRODUCT(--ISNUMBER(SEARCH(","&amp;TRIM($A2778)&amp;",",","&amp;SUBSTITUTE('1. Master BOM'!$D$2:$D$400," ","")&amp;","))))</f>
        <v/>
      </c>
      <c r="L2778" s="16" t="str">
        <f aca="false">IF($A2778="","",IF($K2778&lt;&gt;1,0,SUMPRODUCT(ISNUMBER(SEARCH(","&amp;TRIM($A2778)&amp;",",","&amp;SUBSTITUTE('1. Master BOM'!$D$2:$D$400," ","")&amp;","))*ROW('1. Master BOM'!$D$2:$D$400))))</f>
        <v/>
      </c>
      <c r="M2778" s="9" t="str">
        <f aca="false">IF($A2778="","",IF($K2778=0,"NOT IN BOM",IF($K2778&gt;1,"MULTIPLE BOM LINES","OK")))</f>
        <v/>
      </c>
      <c r="N2778" s="9" t="str">
        <f aca="false">IF($A2778="","",IF($L2778=0,"—",INDEX('1. Master BOM'!$A$1:$A$400,$L2778)))</f>
        <v/>
      </c>
      <c r="O2778" s="9" t="str">
        <f aca="false">IF($A2778="","",IF($L2778=0,"—",INDEX('1. Master BOM'!$B$1:$B$400,$L2778)))</f>
        <v/>
      </c>
      <c r="P2778" s="9" t="str">
        <f aca="false">IF($A2778="","",IF(OR($H2778="NOT IN SCHEMATIC",$O2778="—"),"",IF($G2778="","NO SCH PN",IF(UPPER(TRIM($G2778))=UPPER(TRIM($O2778)),"OK","MISMATCH"))))</f>
        <v/>
      </c>
      <c r="Q2778" s="9" t="str">
        <f aca="false">IF($A2778="","",IF($L2778=0,"—",INDEX('1. Master BOM'!$E$1:$E$400,$L2778)))</f>
        <v/>
      </c>
      <c r="R2778" s="9" t="str">
        <f aca="false">IF($A2778="","",IF($L2778=0,"—",IF(T(INDEX('1. Master BOM'!$F$1:$F$400,$L2778))="","(not set)",INDEX('1. Master BOM'!$F$1:$F$400,$L2778))))</f>
        <v/>
      </c>
      <c r="S2778" s="9" t="str">
        <f aca="false">IF($A2778="","",IF(OR($R2778="—",$R2778="(not set)",$D2778=""),"",IF(ISNUMBER(SEARCH(SUBSTITUTE(SUBSTITUTE(SUBSTITUTE($R2778,"-",""),"_","")," ",""),SUBSTITUTE(SUBSTITUTE(SUBSTITUTE($D2778,"-",""),"_","")," ",""))),"OK","CHECK")))</f>
        <v/>
      </c>
      <c r="T2778" s="9" t="str">
        <f aca="false">IF($A2778="","",IF(OR($H2778="NOT IN SCHEMATIC",$I2778="MISMATCH",$J2778="MISMATCH",$P2778="MISMATCH",$M2778&lt;&gt;"OK"),"REVIEW","OK"))</f>
        <v/>
      </c>
      <c r="U2778" s="14"/>
      <c r="V2778" s="14"/>
      <c r="W2778" s="17"/>
      <c r="X2778" s="14"/>
    </row>
    <row r="2779" customFormat="false" ht="15" hidden="false" customHeight="false" outlineLevel="0" collapsed="false">
      <c r="A2779" s="9" t="str">
        <f aca="false">IF('3. Layout Parts'!$A2779="","",TRIM('3. Layout Parts'!$A2779))</f>
        <v/>
      </c>
      <c r="B2779" s="9" t="str">
        <f aca="false">IF($A2779="","",'3. Layout Parts'!$D2779)</f>
        <v/>
      </c>
      <c r="C2779" s="9" t="str">
        <f aca="false">IF($A2779="","",'3. Layout Parts'!$B2779)</f>
        <v/>
      </c>
      <c r="D2779" s="9" t="str">
        <f aca="false">IF($A2779="","",'3. Layout Parts'!$C2779)</f>
        <v/>
      </c>
      <c r="E2779" s="9" t="str">
        <f aca="false">IF($A2779="","",IFERROR(INDEX('2. Schematic Parts'!$B$2:$B$3001,MATCH($A2779,'2. Schematic Parts'!$A$2:$A$3001,0)),"NOT FOUND"))</f>
        <v/>
      </c>
      <c r="F2779" s="9" t="str">
        <f aca="false">IF($A2779="","",IFERROR(INDEX('2. Schematic Parts'!$C$2:$C$3001,MATCH($A2779,'2. Schematic Parts'!$A$2:$A$3001,0))&amp;"","NOT FOUND"))</f>
        <v/>
      </c>
      <c r="G2779" s="9" t="str">
        <f aca="false">IF($A2779="","",IFERROR(INDEX('2. Schematic Parts'!$D$2:$D$3001,MATCH($A2779,'2. Schematic Parts'!$A$2:$A$3001,0))&amp;"","NOT FOUND"))</f>
        <v/>
      </c>
      <c r="H2779" s="9" t="str">
        <f aca="false">IF($A2779="","",IF(COUNTIF('2. Schematic Parts'!$A$2:$A$3001,$A2779)=0,"NOT IN SCHEMATIC","OK"))</f>
        <v/>
      </c>
      <c r="I2779" s="9" t="str">
        <f aca="false">IF($A2779="","",IF($H2779="NOT IN SCHEMATIC","",IF(UPPER(TRIM($C2779))=UPPER(TRIM($E2779)),"OK","MISMATCH")))</f>
        <v/>
      </c>
      <c r="J2779" s="9" t="str">
        <f aca="false">IF($A2779="","",IF($H2779="NOT IN SCHEMATIC","",IF($F2779="","NO SCH DECAL",IF($D2779="","",IF(UPPER(TRIM($D2779))=UPPER(TRIM($F2779)),"OK","MISMATCH")))))</f>
        <v/>
      </c>
      <c r="K2779" s="16" t="str">
        <f aca="false">IF($A2779="","",SUMPRODUCT(--ISNUMBER(SEARCH(","&amp;TRIM($A2779)&amp;",",","&amp;SUBSTITUTE('1. Master BOM'!$D$2:$D$400," ","")&amp;","))))</f>
        <v/>
      </c>
      <c r="L2779" s="16" t="str">
        <f aca="false">IF($A2779="","",IF($K2779&lt;&gt;1,0,SUMPRODUCT(ISNUMBER(SEARCH(","&amp;TRIM($A2779)&amp;",",","&amp;SUBSTITUTE('1. Master BOM'!$D$2:$D$400," ","")&amp;","))*ROW('1. Master BOM'!$D$2:$D$400))))</f>
        <v/>
      </c>
      <c r="M2779" s="9" t="str">
        <f aca="false">IF($A2779="","",IF($K2779=0,"NOT IN BOM",IF($K2779&gt;1,"MULTIPLE BOM LINES","OK")))</f>
        <v/>
      </c>
      <c r="N2779" s="9" t="str">
        <f aca="false">IF($A2779="","",IF($L2779=0,"—",INDEX('1. Master BOM'!$A$1:$A$400,$L2779)))</f>
        <v/>
      </c>
      <c r="O2779" s="9" t="str">
        <f aca="false">IF($A2779="","",IF($L2779=0,"—",INDEX('1. Master BOM'!$B$1:$B$400,$L2779)))</f>
        <v/>
      </c>
      <c r="P2779" s="9" t="str">
        <f aca="false">IF($A2779="","",IF(OR($H2779="NOT IN SCHEMATIC",$O2779="—"),"",IF($G2779="","NO SCH PN",IF(UPPER(TRIM($G2779))=UPPER(TRIM($O2779)),"OK","MISMATCH"))))</f>
        <v/>
      </c>
      <c r="Q2779" s="9" t="str">
        <f aca="false">IF($A2779="","",IF($L2779=0,"—",INDEX('1. Master BOM'!$E$1:$E$400,$L2779)))</f>
        <v/>
      </c>
      <c r="R2779" s="9" t="str">
        <f aca="false">IF($A2779="","",IF($L2779=0,"—",IF(T(INDEX('1. Master BOM'!$F$1:$F$400,$L2779))="","(not set)",INDEX('1. Master BOM'!$F$1:$F$400,$L2779))))</f>
        <v/>
      </c>
      <c r="S2779" s="9" t="str">
        <f aca="false">IF($A2779="","",IF(OR($R2779="—",$R2779="(not set)",$D2779=""),"",IF(ISNUMBER(SEARCH(SUBSTITUTE(SUBSTITUTE(SUBSTITUTE($R2779,"-",""),"_","")," ",""),SUBSTITUTE(SUBSTITUTE(SUBSTITUTE($D2779,"-",""),"_","")," ",""))),"OK","CHECK")))</f>
        <v/>
      </c>
      <c r="T2779" s="9" t="str">
        <f aca="false">IF($A2779="","",IF(OR($H2779="NOT IN SCHEMATIC",$I2779="MISMATCH",$J2779="MISMATCH",$P2779="MISMATCH",$M2779&lt;&gt;"OK"),"REVIEW","OK"))</f>
        <v/>
      </c>
      <c r="U2779" s="14"/>
      <c r="V2779" s="14"/>
      <c r="W2779" s="17"/>
      <c r="X2779" s="14"/>
    </row>
    <row r="2780" customFormat="false" ht="15" hidden="false" customHeight="false" outlineLevel="0" collapsed="false">
      <c r="A2780" s="9" t="str">
        <f aca="false">IF('3. Layout Parts'!$A2780="","",TRIM('3. Layout Parts'!$A2780))</f>
        <v/>
      </c>
      <c r="B2780" s="9" t="str">
        <f aca="false">IF($A2780="","",'3. Layout Parts'!$D2780)</f>
        <v/>
      </c>
      <c r="C2780" s="9" t="str">
        <f aca="false">IF($A2780="","",'3. Layout Parts'!$B2780)</f>
        <v/>
      </c>
      <c r="D2780" s="9" t="str">
        <f aca="false">IF($A2780="","",'3. Layout Parts'!$C2780)</f>
        <v/>
      </c>
      <c r="E2780" s="9" t="str">
        <f aca="false">IF($A2780="","",IFERROR(INDEX('2. Schematic Parts'!$B$2:$B$3001,MATCH($A2780,'2. Schematic Parts'!$A$2:$A$3001,0)),"NOT FOUND"))</f>
        <v/>
      </c>
      <c r="F2780" s="9" t="str">
        <f aca="false">IF($A2780="","",IFERROR(INDEX('2. Schematic Parts'!$C$2:$C$3001,MATCH($A2780,'2. Schematic Parts'!$A$2:$A$3001,0))&amp;"","NOT FOUND"))</f>
        <v/>
      </c>
      <c r="G2780" s="9" t="str">
        <f aca="false">IF($A2780="","",IFERROR(INDEX('2. Schematic Parts'!$D$2:$D$3001,MATCH($A2780,'2. Schematic Parts'!$A$2:$A$3001,0))&amp;"","NOT FOUND"))</f>
        <v/>
      </c>
      <c r="H2780" s="9" t="str">
        <f aca="false">IF($A2780="","",IF(COUNTIF('2. Schematic Parts'!$A$2:$A$3001,$A2780)=0,"NOT IN SCHEMATIC","OK"))</f>
        <v/>
      </c>
      <c r="I2780" s="9" t="str">
        <f aca="false">IF($A2780="","",IF($H2780="NOT IN SCHEMATIC","",IF(UPPER(TRIM($C2780))=UPPER(TRIM($E2780)),"OK","MISMATCH")))</f>
        <v/>
      </c>
      <c r="J2780" s="9" t="str">
        <f aca="false">IF($A2780="","",IF($H2780="NOT IN SCHEMATIC","",IF($F2780="","NO SCH DECAL",IF($D2780="","",IF(UPPER(TRIM($D2780))=UPPER(TRIM($F2780)),"OK","MISMATCH")))))</f>
        <v/>
      </c>
      <c r="K2780" s="16" t="str">
        <f aca="false">IF($A2780="","",SUMPRODUCT(--ISNUMBER(SEARCH(","&amp;TRIM($A2780)&amp;",",","&amp;SUBSTITUTE('1. Master BOM'!$D$2:$D$400," ","")&amp;","))))</f>
        <v/>
      </c>
      <c r="L2780" s="16" t="str">
        <f aca="false">IF($A2780="","",IF($K2780&lt;&gt;1,0,SUMPRODUCT(ISNUMBER(SEARCH(","&amp;TRIM($A2780)&amp;",",","&amp;SUBSTITUTE('1. Master BOM'!$D$2:$D$400," ","")&amp;","))*ROW('1. Master BOM'!$D$2:$D$400))))</f>
        <v/>
      </c>
      <c r="M2780" s="9" t="str">
        <f aca="false">IF($A2780="","",IF($K2780=0,"NOT IN BOM",IF($K2780&gt;1,"MULTIPLE BOM LINES","OK")))</f>
        <v/>
      </c>
      <c r="N2780" s="9" t="str">
        <f aca="false">IF($A2780="","",IF($L2780=0,"—",INDEX('1. Master BOM'!$A$1:$A$400,$L2780)))</f>
        <v/>
      </c>
      <c r="O2780" s="9" t="str">
        <f aca="false">IF($A2780="","",IF($L2780=0,"—",INDEX('1. Master BOM'!$B$1:$B$400,$L2780)))</f>
        <v/>
      </c>
      <c r="P2780" s="9" t="str">
        <f aca="false">IF($A2780="","",IF(OR($H2780="NOT IN SCHEMATIC",$O2780="—"),"",IF($G2780="","NO SCH PN",IF(UPPER(TRIM($G2780))=UPPER(TRIM($O2780)),"OK","MISMATCH"))))</f>
        <v/>
      </c>
      <c r="Q2780" s="9" t="str">
        <f aca="false">IF($A2780="","",IF($L2780=0,"—",INDEX('1. Master BOM'!$E$1:$E$400,$L2780)))</f>
        <v/>
      </c>
      <c r="R2780" s="9" t="str">
        <f aca="false">IF($A2780="","",IF($L2780=0,"—",IF(T(INDEX('1. Master BOM'!$F$1:$F$400,$L2780))="","(not set)",INDEX('1. Master BOM'!$F$1:$F$400,$L2780))))</f>
        <v/>
      </c>
      <c r="S2780" s="9" t="str">
        <f aca="false">IF($A2780="","",IF(OR($R2780="—",$R2780="(not set)",$D2780=""),"",IF(ISNUMBER(SEARCH(SUBSTITUTE(SUBSTITUTE(SUBSTITUTE($R2780,"-",""),"_","")," ",""),SUBSTITUTE(SUBSTITUTE(SUBSTITUTE($D2780,"-",""),"_","")," ",""))),"OK","CHECK")))</f>
        <v/>
      </c>
      <c r="T2780" s="9" t="str">
        <f aca="false">IF($A2780="","",IF(OR($H2780="NOT IN SCHEMATIC",$I2780="MISMATCH",$J2780="MISMATCH",$P2780="MISMATCH",$M2780&lt;&gt;"OK"),"REVIEW","OK"))</f>
        <v/>
      </c>
      <c r="U2780" s="14"/>
      <c r="V2780" s="14"/>
      <c r="W2780" s="17"/>
      <c r="X2780" s="14"/>
    </row>
    <row r="2781" customFormat="false" ht="15" hidden="false" customHeight="false" outlineLevel="0" collapsed="false">
      <c r="A2781" s="9" t="str">
        <f aca="false">IF('3. Layout Parts'!$A2781="","",TRIM('3. Layout Parts'!$A2781))</f>
        <v/>
      </c>
      <c r="B2781" s="9" t="str">
        <f aca="false">IF($A2781="","",'3. Layout Parts'!$D2781)</f>
        <v/>
      </c>
      <c r="C2781" s="9" t="str">
        <f aca="false">IF($A2781="","",'3. Layout Parts'!$B2781)</f>
        <v/>
      </c>
      <c r="D2781" s="9" t="str">
        <f aca="false">IF($A2781="","",'3. Layout Parts'!$C2781)</f>
        <v/>
      </c>
      <c r="E2781" s="9" t="str">
        <f aca="false">IF($A2781="","",IFERROR(INDEX('2. Schematic Parts'!$B$2:$B$3001,MATCH($A2781,'2. Schematic Parts'!$A$2:$A$3001,0)),"NOT FOUND"))</f>
        <v/>
      </c>
      <c r="F2781" s="9" t="str">
        <f aca="false">IF($A2781="","",IFERROR(INDEX('2. Schematic Parts'!$C$2:$C$3001,MATCH($A2781,'2. Schematic Parts'!$A$2:$A$3001,0))&amp;"","NOT FOUND"))</f>
        <v/>
      </c>
      <c r="G2781" s="9" t="str">
        <f aca="false">IF($A2781="","",IFERROR(INDEX('2. Schematic Parts'!$D$2:$D$3001,MATCH($A2781,'2. Schematic Parts'!$A$2:$A$3001,0))&amp;"","NOT FOUND"))</f>
        <v/>
      </c>
      <c r="H2781" s="9" t="str">
        <f aca="false">IF($A2781="","",IF(COUNTIF('2. Schematic Parts'!$A$2:$A$3001,$A2781)=0,"NOT IN SCHEMATIC","OK"))</f>
        <v/>
      </c>
      <c r="I2781" s="9" t="str">
        <f aca="false">IF($A2781="","",IF($H2781="NOT IN SCHEMATIC","",IF(UPPER(TRIM($C2781))=UPPER(TRIM($E2781)),"OK","MISMATCH")))</f>
        <v/>
      </c>
      <c r="J2781" s="9" t="str">
        <f aca="false">IF($A2781="","",IF($H2781="NOT IN SCHEMATIC","",IF($F2781="","NO SCH DECAL",IF($D2781="","",IF(UPPER(TRIM($D2781))=UPPER(TRIM($F2781)),"OK","MISMATCH")))))</f>
        <v/>
      </c>
      <c r="K2781" s="16" t="str">
        <f aca="false">IF($A2781="","",SUMPRODUCT(--ISNUMBER(SEARCH(","&amp;TRIM($A2781)&amp;",",","&amp;SUBSTITUTE('1. Master BOM'!$D$2:$D$400," ","")&amp;","))))</f>
        <v/>
      </c>
      <c r="L2781" s="16" t="str">
        <f aca="false">IF($A2781="","",IF($K2781&lt;&gt;1,0,SUMPRODUCT(ISNUMBER(SEARCH(","&amp;TRIM($A2781)&amp;",",","&amp;SUBSTITUTE('1. Master BOM'!$D$2:$D$400," ","")&amp;","))*ROW('1. Master BOM'!$D$2:$D$400))))</f>
        <v/>
      </c>
      <c r="M2781" s="9" t="str">
        <f aca="false">IF($A2781="","",IF($K2781=0,"NOT IN BOM",IF($K2781&gt;1,"MULTIPLE BOM LINES","OK")))</f>
        <v/>
      </c>
      <c r="N2781" s="9" t="str">
        <f aca="false">IF($A2781="","",IF($L2781=0,"—",INDEX('1. Master BOM'!$A$1:$A$400,$L2781)))</f>
        <v/>
      </c>
      <c r="O2781" s="9" t="str">
        <f aca="false">IF($A2781="","",IF($L2781=0,"—",INDEX('1. Master BOM'!$B$1:$B$400,$L2781)))</f>
        <v/>
      </c>
      <c r="P2781" s="9" t="str">
        <f aca="false">IF($A2781="","",IF(OR($H2781="NOT IN SCHEMATIC",$O2781="—"),"",IF($G2781="","NO SCH PN",IF(UPPER(TRIM($G2781))=UPPER(TRIM($O2781)),"OK","MISMATCH"))))</f>
        <v/>
      </c>
      <c r="Q2781" s="9" t="str">
        <f aca="false">IF($A2781="","",IF($L2781=0,"—",INDEX('1. Master BOM'!$E$1:$E$400,$L2781)))</f>
        <v/>
      </c>
      <c r="R2781" s="9" t="str">
        <f aca="false">IF($A2781="","",IF($L2781=0,"—",IF(T(INDEX('1. Master BOM'!$F$1:$F$400,$L2781))="","(not set)",INDEX('1. Master BOM'!$F$1:$F$400,$L2781))))</f>
        <v/>
      </c>
      <c r="S2781" s="9" t="str">
        <f aca="false">IF($A2781="","",IF(OR($R2781="—",$R2781="(not set)",$D2781=""),"",IF(ISNUMBER(SEARCH(SUBSTITUTE(SUBSTITUTE(SUBSTITUTE($R2781,"-",""),"_","")," ",""),SUBSTITUTE(SUBSTITUTE(SUBSTITUTE($D2781,"-",""),"_","")," ",""))),"OK","CHECK")))</f>
        <v/>
      </c>
      <c r="T2781" s="9" t="str">
        <f aca="false">IF($A2781="","",IF(OR($H2781="NOT IN SCHEMATIC",$I2781="MISMATCH",$J2781="MISMATCH",$P2781="MISMATCH",$M2781&lt;&gt;"OK"),"REVIEW","OK"))</f>
        <v/>
      </c>
      <c r="U2781" s="14"/>
      <c r="V2781" s="14"/>
      <c r="W2781" s="17"/>
      <c r="X2781" s="14"/>
    </row>
    <row r="2782" customFormat="false" ht="15" hidden="false" customHeight="false" outlineLevel="0" collapsed="false">
      <c r="A2782" s="9" t="str">
        <f aca="false">IF('3. Layout Parts'!$A2782="","",TRIM('3. Layout Parts'!$A2782))</f>
        <v/>
      </c>
      <c r="B2782" s="9" t="str">
        <f aca="false">IF($A2782="","",'3. Layout Parts'!$D2782)</f>
        <v/>
      </c>
      <c r="C2782" s="9" t="str">
        <f aca="false">IF($A2782="","",'3. Layout Parts'!$B2782)</f>
        <v/>
      </c>
      <c r="D2782" s="9" t="str">
        <f aca="false">IF($A2782="","",'3. Layout Parts'!$C2782)</f>
        <v/>
      </c>
      <c r="E2782" s="9" t="str">
        <f aca="false">IF($A2782="","",IFERROR(INDEX('2. Schematic Parts'!$B$2:$B$3001,MATCH($A2782,'2. Schematic Parts'!$A$2:$A$3001,0)),"NOT FOUND"))</f>
        <v/>
      </c>
      <c r="F2782" s="9" t="str">
        <f aca="false">IF($A2782="","",IFERROR(INDEX('2. Schematic Parts'!$C$2:$C$3001,MATCH($A2782,'2. Schematic Parts'!$A$2:$A$3001,0))&amp;"","NOT FOUND"))</f>
        <v/>
      </c>
      <c r="G2782" s="9" t="str">
        <f aca="false">IF($A2782="","",IFERROR(INDEX('2. Schematic Parts'!$D$2:$D$3001,MATCH($A2782,'2. Schematic Parts'!$A$2:$A$3001,0))&amp;"","NOT FOUND"))</f>
        <v/>
      </c>
      <c r="H2782" s="9" t="str">
        <f aca="false">IF($A2782="","",IF(COUNTIF('2. Schematic Parts'!$A$2:$A$3001,$A2782)=0,"NOT IN SCHEMATIC","OK"))</f>
        <v/>
      </c>
      <c r="I2782" s="9" t="str">
        <f aca="false">IF($A2782="","",IF($H2782="NOT IN SCHEMATIC","",IF(UPPER(TRIM($C2782))=UPPER(TRIM($E2782)),"OK","MISMATCH")))</f>
        <v/>
      </c>
      <c r="J2782" s="9" t="str">
        <f aca="false">IF($A2782="","",IF($H2782="NOT IN SCHEMATIC","",IF($F2782="","NO SCH DECAL",IF($D2782="","",IF(UPPER(TRIM($D2782))=UPPER(TRIM($F2782)),"OK","MISMATCH")))))</f>
        <v/>
      </c>
      <c r="K2782" s="16" t="str">
        <f aca="false">IF($A2782="","",SUMPRODUCT(--ISNUMBER(SEARCH(","&amp;TRIM($A2782)&amp;",",","&amp;SUBSTITUTE('1. Master BOM'!$D$2:$D$400," ","")&amp;","))))</f>
        <v/>
      </c>
      <c r="L2782" s="16" t="str">
        <f aca="false">IF($A2782="","",IF($K2782&lt;&gt;1,0,SUMPRODUCT(ISNUMBER(SEARCH(","&amp;TRIM($A2782)&amp;",",","&amp;SUBSTITUTE('1. Master BOM'!$D$2:$D$400," ","")&amp;","))*ROW('1. Master BOM'!$D$2:$D$400))))</f>
        <v/>
      </c>
      <c r="M2782" s="9" t="str">
        <f aca="false">IF($A2782="","",IF($K2782=0,"NOT IN BOM",IF($K2782&gt;1,"MULTIPLE BOM LINES","OK")))</f>
        <v/>
      </c>
      <c r="N2782" s="9" t="str">
        <f aca="false">IF($A2782="","",IF($L2782=0,"—",INDEX('1. Master BOM'!$A$1:$A$400,$L2782)))</f>
        <v/>
      </c>
      <c r="O2782" s="9" t="str">
        <f aca="false">IF($A2782="","",IF($L2782=0,"—",INDEX('1. Master BOM'!$B$1:$B$400,$L2782)))</f>
        <v/>
      </c>
      <c r="P2782" s="9" t="str">
        <f aca="false">IF($A2782="","",IF(OR($H2782="NOT IN SCHEMATIC",$O2782="—"),"",IF($G2782="","NO SCH PN",IF(UPPER(TRIM($G2782))=UPPER(TRIM($O2782)),"OK","MISMATCH"))))</f>
        <v/>
      </c>
      <c r="Q2782" s="9" t="str">
        <f aca="false">IF($A2782="","",IF($L2782=0,"—",INDEX('1. Master BOM'!$E$1:$E$400,$L2782)))</f>
        <v/>
      </c>
      <c r="R2782" s="9" t="str">
        <f aca="false">IF($A2782="","",IF($L2782=0,"—",IF(T(INDEX('1. Master BOM'!$F$1:$F$400,$L2782))="","(not set)",INDEX('1. Master BOM'!$F$1:$F$400,$L2782))))</f>
        <v/>
      </c>
      <c r="S2782" s="9" t="str">
        <f aca="false">IF($A2782="","",IF(OR($R2782="—",$R2782="(not set)",$D2782=""),"",IF(ISNUMBER(SEARCH(SUBSTITUTE(SUBSTITUTE(SUBSTITUTE($R2782,"-",""),"_","")," ",""),SUBSTITUTE(SUBSTITUTE(SUBSTITUTE($D2782,"-",""),"_","")," ",""))),"OK","CHECK")))</f>
        <v/>
      </c>
      <c r="T2782" s="9" t="str">
        <f aca="false">IF($A2782="","",IF(OR($H2782="NOT IN SCHEMATIC",$I2782="MISMATCH",$J2782="MISMATCH",$P2782="MISMATCH",$M2782&lt;&gt;"OK"),"REVIEW","OK"))</f>
        <v/>
      </c>
      <c r="U2782" s="14"/>
      <c r="V2782" s="14"/>
      <c r="W2782" s="17"/>
      <c r="X2782" s="14"/>
    </row>
    <row r="2783" customFormat="false" ht="15" hidden="false" customHeight="false" outlineLevel="0" collapsed="false">
      <c r="A2783" s="9" t="str">
        <f aca="false">IF('3. Layout Parts'!$A2783="","",TRIM('3. Layout Parts'!$A2783))</f>
        <v/>
      </c>
      <c r="B2783" s="9" t="str">
        <f aca="false">IF($A2783="","",'3. Layout Parts'!$D2783)</f>
        <v/>
      </c>
      <c r="C2783" s="9" t="str">
        <f aca="false">IF($A2783="","",'3. Layout Parts'!$B2783)</f>
        <v/>
      </c>
      <c r="D2783" s="9" t="str">
        <f aca="false">IF($A2783="","",'3. Layout Parts'!$C2783)</f>
        <v/>
      </c>
      <c r="E2783" s="9" t="str">
        <f aca="false">IF($A2783="","",IFERROR(INDEX('2. Schematic Parts'!$B$2:$B$3001,MATCH($A2783,'2. Schematic Parts'!$A$2:$A$3001,0)),"NOT FOUND"))</f>
        <v/>
      </c>
      <c r="F2783" s="9" t="str">
        <f aca="false">IF($A2783="","",IFERROR(INDEX('2. Schematic Parts'!$C$2:$C$3001,MATCH($A2783,'2. Schematic Parts'!$A$2:$A$3001,0))&amp;"","NOT FOUND"))</f>
        <v/>
      </c>
      <c r="G2783" s="9" t="str">
        <f aca="false">IF($A2783="","",IFERROR(INDEX('2. Schematic Parts'!$D$2:$D$3001,MATCH($A2783,'2. Schematic Parts'!$A$2:$A$3001,0))&amp;"","NOT FOUND"))</f>
        <v/>
      </c>
      <c r="H2783" s="9" t="str">
        <f aca="false">IF($A2783="","",IF(COUNTIF('2. Schematic Parts'!$A$2:$A$3001,$A2783)=0,"NOT IN SCHEMATIC","OK"))</f>
        <v/>
      </c>
      <c r="I2783" s="9" t="str">
        <f aca="false">IF($A2783="","",IF($H2783="NOT IN SCHEMATIC","",IF(UPPER(TRIM($C2783))=UPPER(TRIM($E2783)),"OK","MISMATCH")))</f>
        <v/>
      </c>
      <c r="J2783" s="9" t="str">
        <f aca="false">IF($A2783="","",IF($H2783="NOT IN SCHEMATIC","",IF($F2783="","NO SCH DECAL",IF($D2783="","",IF(UPPER(TRIM($D2783))=UPPER(TRIM($F2783)),"OK","MISMATCH")))))</f>
        <v/>
      </c>
      <c r="K2783" s="16" t="str">
        <f aca="false">IF($A2783="","",SUMPRODUCT(--ISNUMBER(SEARCH(","&amp;TRIM($A2783)&amp;",",","&amp;SUBSTITUTE('1. Master BOM'!$D$2:$D$400," ","")&amp;","))))</f>
        <v/>
      </c>
      <c r="L2783" s="16" t="str">
        <f aca="false">IF($A2783="","",IF($K2783&lt;&gt;1,0,SUMPRODUCT(ISNUMBER(SEARCH(","&amp;TRIM($A2783)&amp;",",","&amp;SUBSTITUTE('1. Master BOM'!$D$2:$D$400," ","")&amp;","))*ROW('1. Master BOM'!$D$2:$D$400))))</f>
        <v/>
      </c>
      <c r="M2783" s="9" t="str">
        <f aca="false">IF($A2783="","",IF($K2783=0,"NOT IN BOM",IF($K2783&gt;1,"MULTIPLE BOM LINES","OK")))</f>
        <v/>
      </c>
      <c r="N2783" s="9" t="str">
        <f aca="false">IF($A2783="","",IF($L2783=0,"—",INDEX('1. Master BOM'!$A$1:$A$400,$L2783)))</f>
        <v/>
      </c>
      <c r="O2783" s="9" t="str">
        <f aca="false">IF($A2783="","",IF($L2783=0,"—",INDEX('1. Master BOM'!$B$1:$B$400,$L2783)))</f>
        <v/>
      </c>
      <c r="P2783" s="9" t="str">
        <f aca="false">IF($A2783="","",IF(OR($H2783="NOT IN SCHEMATIC",$O2783="—"),"",IF($G2783="","NO SCH PN",IF(UPPER(TRIM($G2783))=UPPER(TRIM($O2783)),"OK","MISMATCH"))))</f>
        <v/>
      </c>
      <c r="Q2783" s="9" t="str">
        <f aca="false">IF($A2783="","",IF($L2783=0,"—",INDEX('1. Master BOM'!$E$1:$E$400,$L2783)))</f>
        <v/>
      </c>
      <c r="R2783" s="9" t="str">
        <f aca="false">IF($A2783="","",IF($L2783=0,"—",IF(T(INDEX('1. Master BOM'!$F$1:$F$400,$L2783))="","(not set)",INDEX('1. Master BOM'!$F$1:$F$400,$L2783))))</f>
        <v/>
      </c>
      <c r="S2783" s="9" t="str">
        <f aca="false">IF($A2783="","",IF(OR($R2783="—",$R2783="(not set)",$D2783=""),"",IF(ISNUMBER(SEARCH(SUBSTITUTE(SUBSTITUTE(SUBSTITUTE($R2783,"-",""),"_","")," ",""),SUBSTITUTE(SUBSTITUTE(SUBSTITUTE($D2783,"-",""),"_","")," ",""))),"OK","CHECK")))</f>
        <v/>
      </c>
      <c r="T2783" s="9" t="str">
        <f aca="false">IF($A2783="","",IF(OR($H2783="NOT IN SCHEMATIC",$I2783="MISMATCH",$J2783="MISMATCH",$P2783="MISMATCH",$M2783&lt;&gt;"OK"),"REVIEW","OK"))</f>
        <v/>
      </c>
      <c r="U2783" s="14"/>
      <c r="V2783" s="14"/>
      <c r="W2783" s="17"/>
      <c r="X2783" s="14"/>
    </row>
    <row r="2784" customFormat="false" ht="15" hidden="false" customHeight="false" outlineLevel="0" collapsed="false">
      <c r="A2784" s="9" t="str">
        <f aca="false">IF('3. Layout Parts'!$A2784="","",TRIM('3. Layout Parts'!$A2784))</f>
        <v/>
      </c>
      <c r="B2784" s="9" t="str">
        <f aca="false">IF($A2784="","",'3. Layout Parts'!$D2784)</f>
        <v/>
      </c>
      <c r="C2784" s="9" t="str">
        <f aca="false">IF($A2784="","",'3. Layout Parts'!$B2784)</f>
        <v/>
      </c>
      <c r="D2784" s="9" t="str">
        <f aca="false">IF($A2784="","",'3. Layout Parts'!$C2784)</f>
        <v/>
      </c>
      <c r="E2784" s="9" t="str">
        <f aca="false">IF($A2784="","",IFERROR(INDEX('2. Schematic Parts'!$B$2:$B$3001,MATCH($A2784,'2. Schematic Parts'!$A$2:$A$3001,0)),"NOT FOUND"))</f>
        <v/>
      </c>
      <c r="F2784" s="9" t="str">
        <f aca="false">IF($A2784="","",IFERROR(INDEX('2. Schematic Parts'!$C$2:$C$3001,MATCH($A2784,'2. Schematic Parts'!$A$2:$A$3001,0))&amp;"","NOT FOUND"))</f>
        <v/>
      </c>
      <c r="G2784" s="9" t="str">
        <f aca="false">IF($A2784="","",IFERROR(INDEX('2. Schematic Parts'!$D$2:$D$3001,MATCH($A2784,'2. Schematic Parts'!$A$2:$A$3001,0))&amp;"","NOT FOUND"))</f>
        <v/>
      </c>
      <c r="H2784" s="9" t="str">
        <f aca="false">IF($A2784="","",IF(COUNTIF('2. Schematic Parts'!$A$2:$A$3001,$A2784)=0,"NOT IN SCHEMATIC","OK"))</f>
        <v/>
      </c>
      <c r="I2784" s="9" t="str">
        <f aca="false">IF($A2784="","",IF($H2784="NOT IN SCHEMATIC","",IF(UPPER(TRIM($C2784))=UPPER(TRIM($E2784)),"OK","MISMATCH")))</f>
        <v/>
      </c>
      <c r="J2784" s="9" t="str">
        <f aca="false">IF($A2784="","",IF($H2784="NOT IN SCHEMATIC","",IF($F2784="","NO SCH DECAL",IF($D2784="","",IF(UPPER(TRIM($D2784))=UPPER(TRIM($F2784)),"OK","MISMATCH")))))</f>
        <v/>
      </c>
      <c r="K2784" s="16" t="str">
        <f aca="false">IF($A2784="","",SUMPRODUCT(--ISNUMBER(SEARCH(","&amp;TRIM($A2784)&amp;",",","&amp;SUBSTITUTE('1. Master BOM'!$D$2:$D$400," ","")&amp;","))))</f>
        <v/>
      </c>
      <c r="L2784" s="16" t="str">
        <f aca="false">IF($A2784="","",IF($K2784&lt;&gt;1,0,SUMPRODUCT(ISNUMBER(SEARCH(","&amp;TRIM($A2784)&amp;",",","&amp;SUBSTITUTE('1. Master BOM'!$D$2:$D$400," ","")&amp;","))*ROW('1. Master BOM'!$D$2:$D$400))))</f>
        <v/>
      </c>
      <c r="M2784" s="9" t="str">
        <f aca="false">IF($A2784="","",IF($K2784=0,"NOT IN BOM",IF($K2784&gt;1,"MULTIPLE BOM LINES","OK")))</f>
        <v/>
      </c>
      <c r="N2784" s="9" t="str">
        <f aca="false">IF($A2784="","",IF($L2784=0,"—",INDEX('1. Master BOM'!$A$1:$A$400,$L2784)))</f>
        <v/>
      </c>
      <c r="O2784" s="9" t="str">
        <f aca="false">IF($A2784="","",IF($L2784=0,"—",INDEX('1. Master BOM'!$B$1:$B$400,$L2784)))</f>
        <v/>
      </c>
      <c r="P2784" s="9" t="str">
        <f aca="false">IF($A2784="","",IF(OR($H2784="NOT IN SCHEMATIC",$O2784="—"),"",IF($G2784="","NO SCH PN",IF(UPPER(TRIM($G2784))=UPPER(TRIM($O2784)),"OK","MISMATCH"))))</f>
        <v/>
      </c>
      <c r="Q2784" s="9" t="str">
        <f aca="false">IF($A2784="","",IF($L2784=0,"—",INDEX('1. Master BOM'!$E$1:$E$400,$L2784)))</f>
        <v/>
      </c>
      <c r="R2784" s="9" t="str">
        <f aca="false">IF($A2784="","",IF($L2784=0,"—",IF(T(INDEX('1. Master BOM'!$F$1:$F$400,$L2784))="","(not set)",INDEX('1. Master BOM'!$F$1:$F$400,$L2784))))</f>
        <v/>
      </c>
      <c r="S2784" s="9" t="str">
        <f aca="false">IF($A2784="","",IF(OR($R2784="—",$R2784="(not set)",$D2784=""),"",IF(ISNUMBER(SEARCH(SUBSTITUTE(SUBSTITUTE(SUBSTITUTE($R2784,"-",""),"_","")," ",""),SUBSTITUTE(SUBSTITUTE(SUBSTITUTE($D2784,"-",""),"_","")," ",""))),"OK","CHECK")))</f>
        <v/>
      </c>
      <c r="T2784" s="9" t="str">
        <f aca="false">IF($A2784="","",IF(OR($H2784="NOT IN SCHEMATIC",$I2784="MISMATCH",$J2784="MISMATCH",$P2784="MISMATCH",$M2784&lt;&gt;"OK"),"REVIEW","OK"))</f>
        <v/>
      </c>
      <c r="U2784" s="14"/>
      <c r="V2784" s="14"/>
      <c r="W2784" s="17"/>
      <c r="X2784" s="14"/>
    </row>
    <row r="2785" customFormat="false" ht="15" hidden="false" customHeight="false" outlineLevel="0" collapsed="false">
      <c r="A2785" s="9" t="str">
        <f aca="false">IF('3. Layout Parts'!$A2785="","",TRIM('3. Layout Parts'!$A2785))</f>
        <v/>
      </c>
      <c r="B2785" s="9" t="str">
        <f aca="false">IF($A2785="","",'3. Layout Parts'!$D2785)</f>
        <v/>
      </c>
      <c r="C2785" s="9" t="str">
        <f aca="false">IF($A2785="","",'3. Layout Parts'!$B2785)</f>
        <v/>
      </c>
      <c r="D2785" s="9" t="str">
        <f aca="false">IF($A2785="","",'3. Layout Parts'!$C2785)</f>
        <v/>
      </c>
      <c r="E2785" s="9" t="str">
        <f aca="false">IF($A2785="","",IFERROR(INDEX('2. Schematic Parts'!$B$2:$B$3001,MATCH($A2785,'2. Schematic Parts'!$A$2:$A$3001,0)),"NOT FOUND"))</f>
        <v/>
      </c>
      <c r="F2785" s="9" t="str">
        <f aca="false">IF($A2785="","",IFERROR(INDEX('2. Schematic Parts'!$C$2:$C$3001,MATCH($A2785,'2. Schematic Parts'!$A$2:$A$3001,0))&amp;"","NOT FOUND"))</f>
        <v/>
      </c>
      <c r="G2785" s="9" t="str">
        <f aca="false">IF($A2785="","",IFERROR(INDEX('2. Schematic Parts'!$D$2:$D$3001,MATCH($A2785,'2. Schematic Parts'!$A$2:$A$3001,0))&amp;"","NOT FOUND"))</f>
        <v/>
      </c>
      <c r="H2785" s="9" t="str">
        <f aca="false">IF($A2785="","",IF(COUNTIF('2. Schematic Parts'!$A$2:$A$3001,$A2785)=0,"NOT IN SCHEMATIC","OK"))</f>
        <v/>
      </c>
      <c r="I2785" s="9" t="str">
        <f aca="false">IF($A2785="","",IF($H2785="NOT IN SCHEMATIC","",IF(UPPER(TRIM($C2785))=UPPER(TRIM($E2785)),"OK","MISMATCH")))</f>
        <v/>
      </c>
      <c r="J2785" s="9" t="str">
        <f aca="false">IF($A2785="","",IF($H2785="NOT IN SCHEMATIC","",IF($F2785="","NO SCH DECAL",IF($D2785="","",IF(UPPER(TRIM($D2785))=UPPER(TRIM($F2785)),"OK","MISMATCH")))))</f>
        <v/>
      </c>
      <c r="K2785" s="16" t="str">
        <f aca="false">IF($A2785="","",SUMPRODUCT(--ISNUMBER(SEARCH(","&amp;TRIM($A2785)&amp;",",","&amp;SUBSTITUTE('1. Master BOM'!$D$2:$D$400," ","")&amp;","))))</f>
        <v/>
      </c>
      <c r="L2785" s="16" t="str">
        <f aca="false">IF($A2785="","",IF($K2785&lt;&gt;1,0,SUMPRODUCT(ISNUMBER(SEARCH(","&amp;TRIM($A2785)&amp;",",","&amp;SUBSTITUTE('1. Master BOM'!$D$2:$D$400," ","")&amp;","))*ROW('1. Master BOM'!$D$2:$D$400))))</f>
        <v/>
      </c>
      <c r="M2785" s="9" t="str">
        <f aca="false">IF($A2785="","",IF($K2785=0,"NOT IN BOM",IF($K2785&gt;1,"MULTIPLE BOM LINES","OK")))</f>
        <v/>
      </c>
      <c r="N2785" s="9" t="str">
        <f aca="false">IF($A2785="","",IF($L2785=0,"—",INDEX('1. Master BOM'!$A$1:$A$400,$L2785)))</f>
        <v/>
      </c>
      <c r="O2785" s="9" t="str">
        <f aca="false">IF($A2785="","",IF($L2785=0,"—",INDEX('1. Master BOM'!$B$1:$B$400,$L2785)))</f>
        <v/>
      </c>
      <c r="P2785" s="9" t="str">
        <f aca="false">IF($A2785="","",IF(OR($H2785="NOT IN SCHEMATIC",$O2785="—"),"",IF($G2785="","NO SCH PN",IF(UPPER(TRIM($G2785))=UPPER(TRIM($O2785)),"OK","MISMATCH"))))</f>
        <v/>
      </c>
      <c r="Q2785" s="9" t="str">
        <f aca="false">IF($A2785="","",IF($L2785=0,"—",INDEX('1. Master BOM'!$E$1:$E$400,$L2785)))</f>
        <v/>
      </c>
      <c r="R2785" s="9" t="str">
        <f aca="false">IF($A2785="","",IF($L2785=0,"—",IF(T(INDEX('1. Master BOM'!$F$1:$F$400,$L2785))="","(not set)",INDEX('1. Master BOM'!$F$1:$F$400,$L2785))))</f>
        <v/>
      </c>
      <c r="S2785" s="9" t="str">
        <f aca="false">IF($A2785="","",IF(OR($R2785="—",$R2785="(not set)",$D2785=""),"",IF(ISNUMBER(SEARCH(SUBSTITUTE(SUBSTITUTE(SUBSTITUTE($R2785,"-",""),"_","")," ",""),SUBSTITUTE(SUBSTITUTE(SUBSTITUTE($D2785,"-",""),"_","")," ",""))),"OK","CHECK")))</f>
        <v/>
      </c>
      <c r="T2785" s="9" t="str">
        <f aca="false">IF($A2785="","",IF(OR($H2785="NOT IN SCHEMATIC",$I2785="MISMATCH",$J2785="MISMATCH",$P2785="MISMATCH",$M2785&lt;&gt;"OK"),"REVIEW","OK"))</f>
        <v/>
      </c>
      <c r="U2785" s="14"/>
      <c r="V2785" s="14"/>
      <c r="W2785" s="17"/>
      <c r="X2785" s="14"/>
    </row>
    <row r="2786" customFormat="false" ht="15" hidden="false" customHeight="false" outlineLevel="0" collapsed="false">
      <c r="A2786" s="9" t="str">
        <f aca="false">IF('3. Layout Parts'!$A2786="","",TRIM('3. Layout Parts'!$A2786))</f>
        <v/>
      </c>
      <c r="B2786" s="9" t="str">
        <f aca="false">IF($A2786="","",'3. Layout Parts'!$D2786)</f>
        <v/>
      </c>
      <c r="C2786" s="9" t="str">
        <f aca="false">IF($A2786="","",'3. Layout Parts'!$B2786)</f>
        <v/>
      </c>
      <c r="D2786" s="9" t="str">
        <f aca="false">IF($A2786="","",'3. Layout Parts'!$C2786)</f>
        <v/>
      </c>
      <c r="E2786" s="9" t="str">
        <f aca="false">IF($A2786="","",IFERROR(INDEX('2. Schematic Parts'!$B$2:$B$3001,MATCH($A2786,'2. Schematic Parts'!$A$2:$A$3001,0)),"NOT FOUND"))</f>
        <v/>
      </c>
      <c r="F2786" s="9" t="str">
        <f aca="false">IF($A2786="","",IFERROR(INDEX('2. Schematic Parts'!$C$2:$C$3001,MATCH($A2786,'2. Schematic Parts'!$A$2:$A$3001,0))&amp;"","NOT FOUND"))</f>
        <v/>
      </c>
      <c r="G2786" s="9" t="str">
        <f aca="false">IF($A2786="","",IFERROR(INDEX('2. Schematic Parts'!$D$2:$D$3001,MATCH($A2786,'2. Schematic Parts'!$A$2:$A$3001,0))&amp;"","NOT FOUND"))</f>
        <v/>
      </c>
      <c r="H2786" s="9" t="str">
        <f aca="false">IF($A2786="","",IF(COUNTIF('2. Schematic Parts'!$A$2:$A$3001,$A2786)=0,"NOT IN SCHEMATIC","OK"))</f>
        <v/>
      </c>
      <c r="I2786" s="9" t="str">
        <f aca="false">IF($A2786="","",IF($H2786="NOT IN SCHEMATIC","",IF(UPPER(TRIM($C2786))=UPPER(TRIM($E2786)),"OK","MISMATCH")))</f>
        <v/>
      </c>
      <c r="J2786" s="9" t="str">
        <f aca="false">IF($A2786="","",IF($H2786="NOT IN SCHEMATIC","",IF($F2786="","NO SCH DECAL",IF($D2786="","",IF(UPPER(TRIM($D2786))=UPPER(TRIM($F2786)),"OK","MISMATCH")))))</f>
        <v/>
      </c>
      <c r="K2786" s="16" t="str">
        <f aca="false">IF($A2786="","",SUMPRODUCT(--ISNUMBER(SEARCH(","&amp;TRIM($A2786)&amp;",",","&amp;SUBSTITUTE('1. Master BOM'!$D$2:$D$400," ","")&amp;","))))</f>
        <v/>
      </c>
      <c r="L2786" s="16" t="str">
        <f aca="false">IF($A2786="","",IF($K2786&lt;&gt;1,0,SUMPRODUCT(ISNUMBER(SEARCH(","&amp;TRIM($A2786)&amp;",",","&amp;SUBSTITUTE('1. Master BOM'!$D$2:$D$400," ","")&amp;","))*ROW('1. Master BOM'!$D$2:$D$400))))</f>
        <v/>
      </c>
      <c r="M2786" s="9" t="str">
        <f aca="false">IF($A2786="","",IF($K2786=0,"NOT IN BOM",IF($K2786&gt;1,"MULTIPLE BOM LINES","OK")))</f>
        <v/>
      </c>
      <c r="N2786" s="9" t="str">
        <f aca="false">IF($A2786="","",IF($L2786=0,"—",INDEX('1. Master BOM'!$A$1:$A$400,$L2786)))</f>
        <v/>
      </c>
      <c r="O2786" s="9" t="str">
        <f aca="false">IF($A2786="","",IF($L2786=0,"—",INDEX('1. Master BOM'!$B$1:$B$400,$L2786)))</f>
        <v/>
      </c>
      <c r="P2786" s="9" t="str">
        <f aca="false">IF($A2786="","",IF(OR($H2786="NOT IN SCHEMATIC",$O2786="—"),"",IF($G2786="","NO SCH PN",IF(UPPER(TRIM($G2786))=UPPER(TRIM($O2786)),"OK","MISMATCH"))))</f>
        <v/>
      </c>
      <c r="Q2786" s="9" t="str">
        <f aca="false">IF($A2786="","",IF($L2786=0,"—",INDEX('1. Master BOM'!$E$1:$E$400,$L2786)))</f>
        <v/>
      </c>
      <c r="R2786" s="9" t="str">
        <f aca="false">IF($A2786="","",IF($L2786=0,"—",IF(T(INDEX('1. Master BOM'!$F$1:$F$400,$L2786))="","(not set)",INDEX('1. Master BOM'!$F$1:$F$400,$L2786))))</f>
        <v/>
      </c>
      <c r="S2786" s="9" t="str">
        <f aca="false">IF($A2786="","",IF(OR($R2786="—",$R2786="(not set)",$D2786=""),"",IF(ISNUMBER(SEARCH(SUBSTITUTE(SUBSTITUTE(SUBSTITUTE($R2786,"-",""),"_","")," ",""),SUBSTITUTE(SUBSTITUTE(SUBSTITUTE($D2786,"-",""),"_","")," ",""))),"OK","CHECK")))</f>
        <v/>
      </c>
      <c r="T2786" s="9" t="str">
        <f aca="false">IF($A2786="","",IF(OR($H2786="NOT IN SCHEMATIC",$I2786="MISMATCH",$J2786="MISMATCH",$P2786="MISMATCH",$M2786&lt;&gt;"OK"),"REVIEW","OK"))</f>
        <v/>
      </c>
      <c r="U2786" s="14"/>
      <c r="V2786" s="14"/>
      <c r="W2786" s="17"/>
      <c r="X2786" s="14"/>
    </row>
    <row r="2787" customFormat="false" ht="15" hidden="false" customHeight="false" outlineLevel="0" collapsed="false">
      <c r="A2787" s="9" t="str">
        <f aca="false">IF('3. Layout Parts'!$A2787="","",TRIM('3. Layout Parts'!$A2787))</f>
        <v/>
      </c>
      <c r="B2787" s="9" t="str">
        <f aca="false">IF($A2787="","",'3. Layout Parts'!$D2787)</f>
        <v/>
      </c>
      <c r="C2787" s="9" t="str">
        <f aca="false">IF($A2787="","",'3. Layout Parts'!$B2787)</f>
        <v/>
      </c>
      <c r="D2787" s="9" t="str">
        <f aca="false">IF($A2787="","",'3. Layout Parts'!$C2787)</f>
        <v/>
      </c>
      <c r="E2787" s="9" t="str">
        <f aca="false">IF($A2787="","",IFERROR(INDEX('2. Schematic Parts'!$B$2:$B$3001,MATCH($A2787,'2. Schematic Parts'!$A$2:$A$3001,0)),"NOT FOUND"))</f>
        <v/>
      </c>
      <c r="F2787" s="9" t="str">
        <f aca="false">IF($A2787="","",IFERROR(INDEX('2. Schematic Parts'!$C$2:$C$3001,MATCH($A2787,'2. Schematic Parts'!$A$2:$A$3001,0))&amp;"","NOT FOUND"))</f>
        <v/>
      </c>
      <c r="G2787" s="9" t="str">
        <f aca="false">IF($A2787="","",IFERROR(INDEX('2. Schematic Parts'!$D$2:$D$3001,MATCH($A2787,'2. Schematic Parts'!$A$2:$A$3001,0))&amp;"","NOT FOUND"))</f>
        <v/>
      </c>
      <c r="H2787" s="9" t="str">
        <f aca="false">IF($A2787="","",IF(COUNTIF('2. Schematic Parts'!$A$2:$A$3001,$A2787)=0,"NOT IN SCHEMATIC","OK"))</f>
        <v/>
      </c>
      <c r="I2787" s="9" t="str">
        <f aca="false">IF($A2787="","",IF($H2787="NOT IN SCHEMATIC","",IF(UPPER(TRIM($C2787))=UPPER(TRIM($E2787)),"OK","MISMATCH")))</f>
        <v/>
      </c>
      <c r="J2787" s="9" t="str">
        <f aca="false">IF($A2787="","",IF($H2787="NOT IN SCHEMATIC","",IF($F2787="","NO SCH DECAL",IF($D2787="","",IF(UPPER(TRIM($D2787))=UPPER(TRIM($F2787)),"OK","MISMATCH")))))</f>
        <v/>
      </c>
      <c r="K2787" s="16" t="str">
        <f aca="false">IF($A2787="","",SUMPRODUCT(--ISNUMBER(SEARCH(","&amp;TRIM($A2787)&amp;",",","&amp;SUBSTITUTE('1. Master BOM'!$D$2:$D$400," ","")&amp;","))))</f>
        <v/>
      </c>
      <c r="L2787" s="16" t="str">
        <f aca="false">IF($A2787="","",IF($K2787&lt;&gt;1,0,SUMPRODUCT(ISNUMBER(SEARCH(","&amp;TRIM($A2787)&amp;",",","&amp;SUBSTITUTE('1. Master BOM'!$D$2:$D$400," ","")&amp;","))*ROW('1. Master BOM'!$D$2:$D$400))))</f>
        <v/>
      </c>
      <c r="M2787" s="9" t="str">
        <f aca="false">IF($A2787="","",IF($K2787=0,"NOT IN BOM",IF($K2787&gt;1,"MULTIPLE BOM LINES","OK")))</f>
        <v/>
      </c>
      <c r="N2787" s="9" t="str">
        <f aca="false">IF($A2787="","",IF($L2787=0,"—",INDEX('1. Master BOM'!$A$1:$A$400,$L2787)))</f>
        <v/>
      </c>
      <c r="O2787" s="9" t="str">
        <f aca="false">IF($A2787="","",IF($L2787=0,"—",INDEX('1. Master BOM'!$B$1:$B$400,$L2787)))</f>
        <v/>
      </c>
      <c r="P2787" s="9" t="str">
        <f aca="false">IF($A2787="","",IF(OR($H2787="NOT IN SCHEMATIC",$O2787="—"),"",IF($G2787="","NO SCH PN",IF(UPPER(TRIM($G2787))=UPPER(TRIM($O2787)),"OK","MISMATCH"))))</f>
        <v/>
      </c>
      <c r="Q2787" s="9" t="str">
        <f aca="false">IF($A2787="","",IF($L2787=0,"—",INDEX('1. Master BOM'!$E$1:$E$400,$L2787)))</f>
        <v/>
      </c>
      <c r="R2787" s="9" t="str">
        <f aca="false">IF($A2787="","",IF($L2787=0,"—",IF(T(INDEX('1. Master BOM'!$F$1:$F$400,$L2787))="","(not set)",INDEX('1. Master BOM'!$F$1:$F$400,$L2787))))</f>
        <v/>
      </c>
      <c r="S2787" s="9" t="str">
        <f aca="false">IF($A2787="","",IF(OR($R2787="—",$R2787="(not set)",$D2787=""),"",IF(ISNUMBER(SEARCH(SUBSTITUTE(SUBSTITUTE(SUBSTITUTE($R2787,"-",""),"_","")," ",""),SUBSTITUTE(SUBSTITUTE(SUBSTITUTE($D2787,"-",""),"_","")," ",""))),"OK","CHECK")))</f>
        <v/>
      </c>
      <c r="T2787" s="9" t="str">
        <f aca="false">IF($A2787="","",IF(OR($H2787="NOT IN SCHEMATIC",$I2787="MISMATCH",$J2787="MISMATCH",$P2787="MISMATCH",$M2787&lt;&gt;"OK"),"REVIEW","OK"))</f>
        <v/>
      </c>
      <c r="U2787" s="14"/>
      <c r="V2787" s="14"/>
      <c r="W2787" s="17"/>
      <c r="X2787" s="14"/>
    </row>
    <row r="2788" customFormat="false" ht="15" hidden="false" customHeight="false" outlineLevel="0" collapsed="false">
      <c r="A2788" s="9" t="str">
        <f aca="false">IF('3. Layout Parts'!$A2788="","",TRIM('3. Layout Parts'!$A2788))</f>
        <v/>
      </c>
      <c r="B2788" s="9" t="str">
        <f aca="false">IF($A2788="","",'3. Layout Parts'!$D2788)</f>
        <v/>
      </c>
      <c r="C2788" s="9" t="str">
        <f aca="false">IF($A2788="","",'3. Layout Parts'!$B2788)</f>
        <v/>
      </c>
      <c r="D2788" s="9" t="str">
        <f aca="false">IF($A2788="","",'3. Layout Parts'!$C2788)</f>
        <v/>
      </c>
      <c r="E2788" s="9" t="str">
        <f aca="false">IF($A2788="","",IFERROR(INDEX('2. Schematic Parts'!$B$2:$B$3001,MATCH($A2788,'2. Schematic Parts'!$A$2:$A$3001,0)),"NOT FOUND"))</f>
        <v/>
      </c>
      <c r="F2788" s="9" t="str">
        <f aca="false">IF($A2788="","",IFERROR(INDEX('2. Schematic Parts'!$C$2:$C$3001,MATCH($A2788,'2. Schematic Parts'!$A$2:$A$3001,0))&amp;"","NOT FOUND"))</f>
        <v/>
      </c>
      <c r="G2788" s="9" t="str">
        <f aca="false">IF($A2788="","",IFERROR(INDEX('2. Schematic Parts'!$D$2:$D$3001,MATCH($A2788,'2. Schematic Parts'!$A$2:$A$3001,0))&amp;"","NOT FOUND"))</f>
        <v/>
      </c>
      <c r="H2788" s="9" t="str">
        <f aca="false">IF($A2788="","",IF(COUNTIF('2. Schematic Parts'!$A$2:$A$3001,$A2788)=0,"NOT IN SCHEMATIC","OK"))</f>
        <v/>
      </c>
      <c r="I2788" s="9" t="str">
        <f aca="false">IF($A2788="","",IF($H2788="NOT IN SCHEMATIC","",IF(UPPER(TRIM($C2788))=UPPER(TRIM($E2788)),"OK","MISMATCH")))</f>
        <v/>
      </c>
      <c r="J2788" s="9" t="str">
        <f aca="false">IF($A2788="","",IF($H2788="NOT IN SCHEMATIC","",IF($F2788="","NO SCH DECAL",IF($D2788="","",IF(UPPER(TRIM($D2788))=UPPER(TRIM($F2788)),"OK","MISMATCH")))))</f>
        <v/>
      </c>
      <c r="K2788" s="16" t="str">
        <f aca="false">IF($A2788="","",SUMPRODUCT(--ISNUMBER(SEARCH(","&amp;TRIM($A2788)&amp;",",","&amp;SUBSTITUTE('1. Master BOM'!$D$2:$D$400," ","")&amp;","))))</f>
        <v/>
      </c>
      <c r="L2788" s="16" t="str">
        <f aca="false">IF($A2788="","",IF($K2788&lt;&gt;1,0,SUMPRODUCT(ISNUMBER(SEARCH(","&amp;TRIM($A2788)&amp;",",","&amp;SUBSTITUTE('1. Master BOM'!$D$2:$D$400," ","")&amp;","))*ROW('1. Master BOM'!$D$2:$D$400))))</f>
        <v/>
      </c>
      <c r="M2788" s="9" t="str">
        <f aca="false">IF($A2788="","",IF($K2788=0,"NOT IN BOM",IF($K2788&gt;1,"MULTIPLE BOM LINES","OK")))</f>
        <v/>
      </c>
      <c r="N2788" s="9" t="str">
        <f aca="false">IF($A2788="","",IF($L2788=0,"—",INDEX('1. Master BOM'!$A$1:$A$400,$L2788)))</f>
        <v/>
      </c>
      <c r="O2788" s="9" t="str">
        <f aca="false">IF($A2788="","",IF($L2788=0,"—",INDEX('1. Master BOM'!$B$1:$B$400,$L2788)))</f>
        <v/>
      </c>
      <c r="P2788" s="9" t="str">
        <f aca="false">IF($A2788="","",IF(OR($H2788="NOT IN SCHEMATIC",$O2788="—"),"",IF($G2788="","NO SCH PN",IF(UPPER(TRIM($G2788))=UPPER(TRIM($O2788)),"OK","MISMATCH"))))</f>
        <v/>
      </c>
      <c r="Q2788" s="9" t="str">
        <f aca="false">IF($A2788="","",IF($L2788=0,"—",INDEX('1. Master BOM'!$E$1:$E$400,$L2788)))</f>
        <v/>
      </c>
      <c r="R2788" s="9" t="str">
        <f aca="false">IF($A2788="","",IF($L2788=0,"—",IF(T(INDEX('1. Master BOM'!$F$1:$F$400,$L2788))="","(not set)",INDEX('1. Master BOM'!$F$1:$F$400,$L2788))))</f>
        <v/>
      </c>
      <c r="S2788" s="9" t="str">
        <f aca="false">IF($A2788="","",IF(OR($R2788="—",$R2788="(not set)",$D2788=""),"",IF(ISNUMBER(SEARCH(SUBSTITUTE(SUBSTITUTE(SUBSTITUTE($R2788,"-",""),"_","")," ",""),SUBSTITUTE(SUBSTITUTE(SUBSTITUTE($D2788,"-",""),"_","")," ",""))),"OK","CHECK")))</f>
        <v/>
      </c>
      <c r="T2788" s="9" t="str">
        <f aca="false">IF($A2788="","",IF(OR($H2788="NOT IN SCHEMATIC",$I2788="MISMATCH",$J2788="MISMATCH",$P2788="MISMATCH",$M2788&lt;&gt;"OK"),"REVIEW","OK"))</f>
        <v/>
      </c>
      <c r="U2788" s="14"/>
      <c r="V2788" s="14"/>
      <c r="W2788" s="17"/>
      <c r="X2788" s="14"/>
    </row>
    <row r="2789" customFormat="false" ht="15" hidden="false" customHeight="false" outlineLevel="0" collapsed="false">
      <c r="A2789" s="9" t="str">
        <f aca="false">IF('3. Layout Parts'!$A2789="","",TRIM('3. Layout Parts'!$A2789))</f>
        <v/>
      </c>
      <c r="B2789" s="9" t="str">
        <f aca="false">IF($A2789="","",'3. Layout Parts'!$D2789)</f>
        <v/>
      </c>
      <c r="C2789" s="9" t="str">
        <f aca="false">IF($A2789="","",'3. Layout Parts'!$B2789)</f>
        <v/>
      </c>
      <c r="D2789" s="9" t="str">
        <f aca="false">IF($A2789="","",'3. Layout Parts'!$C2789)</f>
        <v/>
      </c>
      <c r="E2789" s="9" t="str">
        <f aca="false">IF($A2789="","",IFERROR(INDEX('2. Schematic Parts'!$B$2:$B$3001,MATCH($A2789,'2. Schematic Parts'!$A$2:$A$3001,0)),"NOT FOUND"))</f>
        <v/>
      </c>
      <c r="F2789" s="9" t="str">
        <f aca="false">IF($A2789="","",IFERROR(INDEX('2. Schematic Parts'!$C$2:$C$3001,MATCH($A2789,'2. Schematic Parts'!$A$2:$A$3001,0))&amp;"","NOT FOUND"))</f>
        <v/>
      </c>
      <c r="G2789" s="9" t="str">
        <f aca="false">IF($A2789="","",IFERROR(INDEX('2. Schematic Parts'!$D$2:$D$3001,MATCH($A2789,'2. Schematic Parts'!$A$2:$A$3001,0))&amp;"","NOT FOUND"))</f>
        <v/>
      </c>
      <c r="H2789" s="9" t="str">
        <f aca="false">IF($A2789="","",IF(COUNTIF('2. Schematic Parts'!$A$2:$A$3001,$A2789)=0,"NOT IN SCHEMATIC","OK"))</f>
        <v/>
      </c>
      <c r="I2789" s="9" t="str">
        <f aca="false">IF($A2789="","",IF($H2789="NOT IN SCHEMATIC","",IF(UPPER(TRIM($C2789))=UPPER(TRIM($E2789)),"OK","MISMATCH")))</f>
        <v/>
      </c>
      <c r="J2789" s="9" t="str">
        <f aca="false">IF($A2789="","",IF($H2789="NOT IN SCHEMATIC","",IF($F2789="","NO SCH DECAL",IF($D2789="","",IF(UPPER(TRIM($D2789))=UPPER(TRIM($F2789)),"OK","MISMATCH")))))</f>
        <v/>
      </c>
      <c r="K2789" s="16" t="str">
        <f aca="false">IF($A2789="","",SUMPRODUCT(--ISNUMBER(SEARCH(","&amp;TRIM($A2789)&amp;",",","&amp;SUBSTITUTE('1. Master BOM'!$D$2:$D$400," ","")&amp;","))))</f>
        <v/>
      </c>
      <c r="L2789" s="16" t="str">
        <f aca="false">IF($A2789="","",IF($K2789&lt;&gt;1,0,SUMPRODUCT(ISNUMBER(SEARCH(","&amp;TRIM($A2789)&amp;",",","&amp;SUBSTITUTE('1. Master BOM'!$D$2:$D$400," ","")&amp;","))*ROW('1. Master BOM'!$D$2:$D$400))))</f>
        <v/>
      </c>
      <c r="M2789" s="9" t="str">
        <f aca="false">IF($A2789="","",IF($K2789=0,"NOT IN BOM",IF($K2789&gt;1,"MULTIPLE BOM LINES","OK")))</f>
        <v/>
      </c>
      <c r="N2789" s="9" t="str">
        <f aca="false">IF($A2789="","",IF($L2789=0,"—",INDEX('1. Master BOM'!$A$1:$A$400,$L2789)))</f>
        <v/>
      </c>
      <c r="O2789" s="9" t="str">
        <f aca="false">IF($A2789="","",IF($L2789=0,"—",INDEX('1. Master BOM'!$B$1:$B$400,$L2789)))</f>
        <v/>
      </c>
      <c r="P2789" s="9" t="str">
        <f aca="false">IF($A2789="","",IF(OR($H2789="NOT IN SCHEMATIC",$O2789="—"),"",IF($G2789="","NO SCH PN",IF(UPPER(TRIM($G2789))=UPPER(TRIM($O2789)),"OK","MISMATCH"))))</f>
        <v/>
      </c>
      <c r="Q2789" s="9" t="str">
        <f aca="false">IF($A2789="","",IF($L2789=0,"—",INDEX('1. Master BOM'!$E$1:$E$400,$L2789)))</f>
        <v/>
      </c>
      <c r="R2789" s="9" t="str">
        <f aca="false">IF($A2789="","",IF($L2789=0,"—",IF(T(INDEX('1. Master BOM'!$F$1:$F$400,$L2789))="","(not set)",INDEX('1. Master BOM'!$F$1:$F$400,$L2789))))</f>
        <v/>
      </c>
      <c r="S2789" s="9" t="str">
        <f aca="false">IF($A2789="","",IF(OR($R2789="—",$R2789="(not set)",$D2789=""),"",IF(ISNUMBER(SEARCH(SUBSTITUTE(SUBSTITUTE(SUBSTITUTE($R2789,"-",""),"_","")," ",""),SUBSTITUTE(SUBSTITUTE(SUBSTITUTE($D2789,"-",""),"_","")," ",""))),"OK","CHECK")))</f>
        <v/>
      </c>
      <c r="T2789" s="9" t="str">
        <f aca="false">IF($A2789="","",IF(OR($H2789="NOT IN SCHEMATIC",$I2789="MISMATCH",$J2789="MISMATCH",$P2789="MISMATCH",$M2789&lt;&gt;"OK"),"REVIEW","OK"))</f>
        <v/>
      </c>
      <c r="U2789" s="14"/>
      <c r="V2789" s="14"/>
      <c r="W2789" s="17"/>
      <c r="X2789" s="14"/>
    </row>
    <row r="2790" customFormat="false" ht="15" hidden="false" customHeight="false" outlineLevel="0" collapsed="false">
      <c r="A2790" s="9" t="str">
        <f aca="false">IF('3. Layout Parts'!$A2790="","",TRIM('3. Layout Parts'!$A2790))</f>
        <v/>
      </c>
      <c r="B2790" s="9" t="str">
        <f aca="false">IF($A2790="","",'3. Layout Parts'!$D2790)</f>
        <v/>
      </c>
      <c r="C2790" s="9" t="str">
        <f aca="false">IF($A2790="","",'3. Layout Parts'!$B2790)</f>
        <v/>
      </c>
      <c r="D2790" s="9" t="str">
        <f aca="false">IF($A2790="","",'3. Layout Parts'!$C2790)</f>
        <v/>
      </c>
      <c r="E2790" s="9" t="str">
        <f aca="false">IF($A2790="","",IFERROR(INDEX('2. Schematic Parts'!$B$2:$B$3001,MATCH($A2790,'2. Schematic Parts'!$A$2:$A$3001,0)),"NOT FOUND"))</f>
        <v/>
      </c>
      <c r="F2790" s="9" t="str">
        <f aca="false">IF($A2790="","",IFERROR(INDEX('2. Schematic Parts'!$C$2:$C$3001,MATCH($A2790,'2. Schematic Parts'!$A$2:$A$3001,0))&amp;"","NOT FOUND"))</f>
        <v/>
      </c>
      <c r="G2790" s="9" t="str">
        <f aca="false">IF($A2790="","",IFERROR(INDEX('2. Schematic Parts'!$D$2:$D$3001,MATCH($A2790,'2. Schematic Parts'!$A$2:$A$3001,0))&amp;"","NOT FOUND"))</f>
        <v/>
      </c>
      <c r="H2790" s="9" t="str">
        <f aca="false">IF($A2790="","",IF(COUNTIF('2. Schematic Parts'!$A$2:$A$3001,$A2790)=0,"NOT IN SCHEMATIC","OK"))</f>
        <v/>
      </c>
      <c r="I2790" s="9" t="str">
        <f aca="false">IF($A2790="","",IF($H2790="NOT IN SCHEMATIC","",IF(UPPER(TRIM($C2790))=UPPER(TRIM($E2790)),"OK","MISMATCH")))</f>
        <v/>
      </c>
      <c r="J2790" s="9" t="str">
        <f aca="false">IF($A2790="","",IF($H2790="NOT IN SCHEMATIC","",IF($F2790="","NO SCH DECAL",IF($D2790="","",IF(UPPER(TRIM($D2790))=UPPER(TRIM($F2790)),"OK","MISMATCH")))))</f>
        <v/>
      </c>
      <c r="K2790" s="16" t="str">
        <f aca="false">IF($A2790="","",SUMPRODUCT(--ISNUMBER(SEARCH(","&amp;TRIM($A2790)&amp;",",","&amp;SUBSTITUTE('1. Master BOM'!$D$2:$D$400," ","")&amp;","))))</f>
        <v/>
      </c>
      <c r="L2790" s="16" t="str">
        <f aca="false">IF($A2790="","",IF($K2790&lt;&gt;1,0,SUMPRODUCT(ISNUMBER(SEARCH(","&amp;TRIM($A2790)&amp;",",","&amp;SUBSTITUTE('1. Master BOM'!$D$2:$D$400," ","")&amp;","))*ROW('1. Master BOM'!$D$2:$D$400))))</f>
        <v/>
      </c>
      <c r="M2790" s="9" t="str">
        <f aca="false">IF($A2790="","",IF($K2790=0,"NOT IN BOM",IF($K2790&gt;1,"MULTIPLE BOM LINES","OK")))</f>
        <v/>
      </c>
      <c r="N2790" s="9" t="str">
        <f aca="false">IF($A2790="","",IF($L2790=0,"—",INDEX('1. Master BOM'!$A$1:$A$400,$L2790)))</f>
        <v/>
      </c>
      <c r="O2790" s="9" t="str">
        <f aca="false">IF($A2790="","",IF($L2790=0,"—",INDEX('1. Master BOM'!$B$1:$B$400,$L2790)))</f>
        <v/>
      </c>
      <c r="P2790" s="9" t="str">
        <f aca="false">IF($A2790="","",IF(OR($H2790="NOT IN SCHEMATIC",$O2790="—"),"",IF($G2790="","NO SCH PN",IF(UPPER(TRIM($G2790))=UPPER(TRIM($O2790)),"OK","MISMATCH"))))</f>
        <v/>
      </c>
      <c r="Q2790" s="9" t="str">
        <f aca="false">IF($A2790="","",IF($L2790=0,"—",INDEX('1. Master BOM'!$E$1:$E$400,$L2790)))</f>
        <v/>
      </c>
      <c r="R2790" s="9" t="str">
        <f aca="false">IF($A2790="","",IF($L2790=0,"—",IF(T(INDEX('1. Master BOM'!$F$1:$F$400,$L2790))="","(not set)",INDEX('1. Master BOM'!$F$1:$F$400,$L2790))))</f>
        <v/>
      </c>
      <c r="S2790" s="9" t="str">
        <f aca="false">IF($A2790="","",IF(OR($R2790="—",$R2790="(not set)",$D2790=""),"",IF(ISNUMBER(SEARCH(SUBSTITUTE(SUBSTITUTE(SUBSTITUTE($R2790,"-",""),"_","")," ",""),SUBSTITUTE(SUBSTITUTE(SUBSTITUTE($D2790,"-",""),"_","")," ",""))),"OK","CHECK")))</f>
        <v/>
      </c>
      <c r="T2790" s="9" t="str">
        <f aca="false">IF($A2790="","",IF(OR($H2790="NOT IN SCHEMATIC",$I2790="MISMATCH",$J2790="MISMATCH",$P2790="MISMATCH",$M2790&lt;&gt;"OK"),"REVIEW","OK"))</f>
        <v/>
      </c>
      <c r="U2790" s="14"/>
      <c r="V2790" s="14"/>
      <c r="W2790" s="17"/>
      <c r="X2790" s="14"/>
    </row>
    <row r="2791" customFormat="false" ht="15" hidden="false" customHeight="false" outlineLevel="0" collapsed="false">
      <c r="A2791" s="9" t="str">
        <f aca="false">IF('3. Layout Parts'!$A2791="","",TRIM('3. Layout Parts'!$A2791))</f>
        <v/>
      </c>
      <c r="B2791" s="9" t="str">
        <f aca="false">IF($A2791="","",'3. Layout Parts'!$D2791)</f>
        <v/>
      </c>
      <c r="C2791" s="9" t="str">
        <f aca="false">IF($A2791="","",'3. Layout Parts'!$B2791)</f>
        <v/>
      </c>
      <c r="D2791" s="9" t="str">
        <f aca="false">IF($A2791="","",'3. Layout Parts'!$C2791)</f>
        <v/>
      </c>
      <c r="E2791" s="9" t="str">
        <f aca="false">IF($A2791="","",IFERROR(INDEX('2. Schematic Parts'!$B$2:$B$3001,MATCH($A2791,'2. Schematic Parts'!$A$2:$A$3001,0)),"NOT FOUND"))</f>
        <v/>
      </c>
      <c r="F2791" s="9" t="str">
        <f aca="false">IF($A2791="","",IFERROR(INDEX('2. Schematic Parts'!$C$2:$C$3001,MATCH($A2791,'2. Schematic Parts'!$A$2:$A$3001,0))&amp;"","NOT FOUND"))</f>
        <v/>
      </c>
      <c r="G2791" s="9" t="str">
        <f aca="false">IF($A2791="","",IFERROR(INDEX('2. Schematic Parts'!$D$2:$D$3001,MATCH($A2791,'2. Schematic Parts'!$A$2:$A$3001,0))&amp;"","NOT FOUND"))</f>
        <v/>
      </c>
      <c r="H2791" s="9" t="str">
        <f aca="false">IF($A2791="","",IF(COUNTIF('2. Schematic Parts'!$A$2:$A$3001,$A2791)=0,"NOT IN SCHEMATIC","OK"))</f>
        <v/>
      </c>
      <c r="I2791" s="9" t="str">
        <f aca="false">IF($A2791="","",IF($H2791="NOT IN SCHEMATIC","",IF(UPPER(TRIM($C2791))=UPPER(TRIM($E2791)),"OK","MISMATCH")))</f>
        <v/>
      </c>
      <c r="J2791" s="9" t="str">
        <f aca="false">IF($A2791="","",IF($H2791="NOT IN SCHEMATIC","",IF($F2791="","NO SCH DECAL",IF($D2791="","",IF(UPPER(TRIM($D2791))=UPPER(TRIM($F2791)),"OK","MISMATCH")))))</f>
        <v/>
      </c>
      <c r="K2791" s="16" t="str">
        <f aca="false">IF($A2791="","",SUMPRODUCT(--ISNUMBER(SEARCH(","&amp;TRIM($A2791)&amp;",",","&amp;SUBSTITUTE('1. Master BOM'!$D$2:$D$400," ","")&amp;","))))</f>
        <v/>
      </c>
      <c r="L2791" s="16" t="str">
        <f aca="false">IF($A2791="","",IF($K2791&lt;&gt;1,0,SUMPRODUCT(ISNUMBER(SEARCH(","&amp;TRIM($A2791)&amp;",",","&amp;SUBSTITUTE('1. Master BOM'!$D$2:$D$400," ","")&amp;","))*ROW('1. Master BOM'!$D$2:$D$400))))</f>
        <v/>
      </c>
      <c r="M2791" s="9" t="str">
        <f aca="false">IF($A2791="","",IF($K2791=0,"NOT IN BOM",IF($K2791&gt;1,"MULTIPLE BOM LINES","OK")))</f>
        <v/>
      </c>
      <c r="N2791" s="9" t="str">
        <f aca="false">IF($A2791="","",IF($L2791=0,"—",INDEX('1. Master BOM'!$A$1:$A$400,$L2791)))</f>
        <v/>
      </c>
      <c r="O2791" s="9" t="str">
        <f aca="false">IF($A2791="","",IF($L2791=0,"—",INDEX('1. Master BOM'!$B$1:$B$400,$L2791)))</f>
        <v/>
      </c>
      <c r="P2791" s="9" t="str">
        <f aca="false">IF($A2791="","",IF(OR($H2791="NOT IN SCHEMATIC",$O2791="—"),"",IF($G2791="","NO SCH PN",IF(UPPER(TRIM($G2791))=UPPER(TRIM($O2791)),"OK","MISMATCH"))))</f>
        <v/>
      </c>
      <c r="Q2791" s="9" t="str">
        <f aca="false">IF($A2791="","",IF($L2791=0,"—",INDEX('1. Master BOM'!$E$1:$E$400,$L2791)))</f>
        <v/>
      </c>
      <c r="R2791" s="9" t="str">
        <f aca="false">IF($A2791="","",IF($L2791=0,"—",IF(T(INDEX('1. Master BOM'!$F$1:$F$400,$L2791))="","(not set)",INDEX('1. Master BOM'!$F$1:$F$400,$L2791))))</f>
        <v/>
      </c>
      <c r="S2791" s="9" t="str">
        <f aca="false">IF($A2791="","",IF(OR($R2791="—",$R2791="(not set)",$D2791=""),"",IF(ISNUMBER(SEARCH(SUBSTITUTE(SUBSTITUTE(SUBSTITUTE($R2791,"-",""),"_","")," ",""),SUBSTITUTE(SUBSTITUTE(SUBSTITUTE($D2791,"-",""),"_","")," ",""))),"OK","CHECK")))</f>
        <v/>
      </c>
      <c r="T2791" s="9" t="str">
        <f aca="false">IF($A2791="","",IF(OR($H2791="NOT IN SCHEMATIC",$I2791="MISMATCH",$J2791="MISMATCH",$P2791="MISMATCH",$M2791&lt;&gt;"OK"),"REVIEW","OK"))</f>
        <v/>
      </c>
      <c r="U2791" s="14"/>
      <c r="V2791" s="14"/>
      <c r="W2791" s="17"/>
      <c r="X2791" s="14"/>
    </row>
    <row r="2792" customFormat="false" ht="15" hidden="false" customHeight="false" outlineLevel="0" collapsed="false">
      <c r="A2792" s="9" t="str">
        <f aca="false">IF('3. Layout Parts'!$A2792="","",TRIM('3. Layout Parts'!$A2792))</f>
        <v/>
      </c>
      <c r="B2792" s="9" t="str">
        <f aca="false">IF($A2792="","",'3. Layout Parts'!$D2792)</f>
        <v/>
      </c>
      <c r="C2792" s="9" t="str">
        <f aca="false">IF($A2792="","",'3. Layout Parts'!$B2792)</f>
        <v/>
      </c>
      <c r="D2792" s="9" t="str">
        <f aca="false">IF($A2792="","",'3. Layout Parts'!$C2792)</f>
        <v/>
      </c>
      <c r="E2792" s="9" t="str">
        <f aca="false">IF($A2792="","",IFERROR(INDEX('2. Schematic Parts'!$B$2:$B$3001,MATCH($A2792,'2. Schematic Parts'!$A$2:$A$3001,0)),"NOT FOUND"))</f>
        <v/>
      </c>
      <c r="F2792" s="9" t="str">
        <f aca="false">IF($A2792="","",IFERROR(INDEX('2. Schematic Parts'!$C$2:$C$3001,MATCH($A2792,'2. Schematic Parts'!$A$2:$A$3001,0))&amp;"","NOT FOUND"))</f>
        <v/>
      </c>
      <c r="G2792" s="9" t="str">
        <f aca="false">IF($A2792="","",IFERROR(INDEX('2. Schematic Parts'!$D$2:$D$3001,MATCH($A2792,'2. Schematic Parts'!$A$2:$A$3001,0))&amp;"","NOT FOUND"))</f>
        <v/>
      </c>
      <c r="H2792" s="9" t="str">
        <f aca="false">IF($A2792="","",IF(COUNTIF('2. Schematic Parts'!$A$2:$A$3001,$A2792)=0,"NOT IN SCHEMATIC","OK"))</f>
        <v/>
      </c>
      <c r="I2792" s="9" t="str">
        <f aca="false">IF($A2792="","",IF($H2792="NOT IN SCHEMATIC","",IF(UPPER(TRIM($C2792))=UPPER(TRIM($E2792)),"OK","MISMATCH")))</f>
        <v/>
      </c>
      <c r="J2792" s="9" t="str">
        <f aca="false">IF($A2792="","",IF($H2792="NOT IN SCHEMATIC","",IF($F2792="","NO SCH DECAL",IF($D2792="","",IF(UPPER(TRIM($D2792))=UPPER(TRIM($F2792)),"OK","MISMATCH")))))</f>
        <v/>
      </c>
      <c r="K2792" s="16" t="str">
        <f aca="false">IF($A2792="","",SUMPRODUCT(--ISNUMBER(SEARCH(","&amp;TRIM($A2792)&amp;",",","&amp;SUBSTITUTE('1. Master BOM'!$D$2:$D$400," ","")&amp;","))))</f>
        <v/>
      </c>
      <c r="L2792" s="16" t="str">
        <f aca="false">IF($A2792="","",IF($K2792&lt;&gt;1,0,SUMPRODUCT(ISNUMBER(SEARCH(","&amp;TRIM($A2792)&amp;",",","&amp;SUBSTITUTE('1. Master BOM'!$D$2:$D$400," ","")&amp;","))*ROW('1. Master BOM'!$D$2:$D$400))))</f>
        <v/>
      </c>
      <c r="M2792" s="9" t="str">
        <f aca="false">IF($A2792="","",IF($K2792=0,"NOT IN BOM",IF($K2792&gt;1,"MULTIPLE BOM LINES","OK")))</f>
        <v/>
      </c>
      <c r="N2792" s="9" t="str">
        <f aca="false">IF($A2792="","",IF($L2792=0,"—",INDEX('1. Master BOM'!$A$1:$A$400,$L2792)))</f>
        <v/>
      </c>
      <c r="O2792" s="9" t="str">
        <f aca="false">IF($A2792="","",IF($L2792=0,"—",INDEX('1. Master BOM'!$B$1:$B$400,$L2792)))</f>
        <v/>
      </c>
      <c r="P2792" s="9" t="str">
        <f aca="false">IF($A2792="","",IF(OR($H2792="NOT IN SCHEMATIC",$O2792="—"),"",IF($G2792="","NO SCH PN",IF(UPPER(TRIM($G2792))=UPPER(TRIM($O2792)),"OK","MISMATCH"))))</f>
        <v/>
      </c>
      <c r="Q2792" s="9" t="str">
        <f aca="false">IF($A2792="","",IF($L2792=0,"—",INDEX('1. Master BOM'!$E$1:$E$400,$L2792)))</f>
        <v/>
      </c>
      <c r="R2792" s="9" t="str">
        <f aca="false">IF($A2792="","",IF($L2792=0,"—",IF(T(INDEX('1. Master BOM'!$F$1:$F$400,$L2792))="","(not set)",INDEX('1. Master BOM'!$F$1:$F$400,$L2792))))</f>
        <v/>
      </c>
      <c r="S2792" s="9" t="str">
        <f aca="false">IF($A2792="","",IF(OR($R2792="—",$R2792="(not set)",$D2792=""),"",IF(ISNUMBER(SEARCH(SUBSTITUTE(SUBSTITUTE(SUBSTITUTE($R2792,"-",""),"_","")," ",""),SUBSTITUTE(SUBSTITUTE(SUBSTITUTE($D2792,"-",""),"_","")," ",""))),"OK","CHECK")))</f>
        <v/>
      </c>
      <c r="T2792" s="9" t="str">
        <f aca="false">IF($A2792="","",IF(OR($H2792="NOT IN SCHEMATIC",$I2792="MISMATCH",$J2792="MISMATCH",$P2792="MISMATCH",$M2792&lt;&gt;"OK"),"REVIEW","OK"))</f>
        <v/>
      </c>
      <c r="U2792" s="14"/>
      <c r="V2792" s="14"/>
      <c r="W2792" s="17"/>
      <c r="X2792" s="14"/>
    </row>
    <row r="2793" customFormat="false" ht="15" hidden="false" customHeight="false" outlineLevel="0" collapsed="false">
      <c r="A2793" s="9" t="str">
        <f aca="false">IF('3. Layout Parts'!$A2793="","",TRIM('3. Layout Parts'!$A2793))</f>
        <v/>
      </c>
      <c r="B2793" s="9" t="str">
        <f aca="false">IF($A2793="","",'3. Layout Parts'!$D2793)</f>
        <v/>
      </c>
      <c r="C2793" s="9" t="str">
        <f aca="false">IF($A2793="","",'3. Layout Parts'!$B2793)</f>
        <v/>
      </c>
      <c r="D2793" s="9" t="str">
        <f aca="false">IF($A2793="","",'3. Layout Parts'!$C2793)</f>
        <v/>
      </c>
      <c r="E2793" s="9" t="str">
        <f aca="false">IF($A2793="","",IFERROR(INDEX('2. Schematic Parts'!$B$2:$B$3001,MATCH($A2793,'2. Schematic Parts'!$A$2:$A$3001,0)),"NOT FOUND"))</f>
        <v/>
      </c>
      <c r="F2793" s="9" t="str">
        <f aca="false">IF($A2793="","",IFERROR(INDEX('2. Schematic Parts'!$C$2:$C$3001,MATCH($A2793,'2. Schematic Parts'!$A$2:$A$3001,0))&amp;"","NOT FOUND"))</f>
        <v/>
      </c>
      <c r="G2793" s="9" t="str">
        <f aca="false">IF($A2793="","",IFERROR(INDEX('2. Schematic Parts'!$D$2:$D$3001,MATCH($A2793,'2. Schematic Parts'!$A$2:$A$3001,0))&amp;"","NOT FOUND"))</f>
        <v/>
      </c>
      <c r="H2793" s="9" t="str">
        <f aca="false">IF($A2793="","",IF(COUNTIF('2. Schematic Parts'!$A$2:$A$3001,$A2793)=0,"NOT IN SCHEMATIC","OK"))</f>
        <v/>
      </c>
      <c r="I2793" s="9" t="str">
        <f aca="false">IF($A2793="","",IF($H2793="NOT IN SCHEMATIC","",IF(UPPER(TRIM($C2793))=UPPER(TRIM($E2793)),"OK","MISMATCH")))</f>
        <v/>
      </c>
      <c r="J2793" s="9" t="str">
        <f aca="false">IF($A2793="","",IF($H2793="NOT IN SCHEMATIC","",IF($F2793="","NO SCH DECAL",IF($D2793="","",IF(UPPER(TRIM($D2793))=UPPER(TRIM($F2793)),"OK","MISMATCH")))))</f>
        <v/>
      </c>
      <c r="K2793" s="16" t="str">
        <f aca="false">IF($A2793="","",SUMPRODUCT(--ISNUMBER(SEARCH(","&amp;TRIM($A2793)&amp;",",","&amp;SUBSTITUTE('1. Master BOM'!$D$2:$D$400," ","")&amp;","))))</f>
        <v/>
      </c>
      <c r="L2793" s="16" t="str">
        <f aca="false">IF($A2793="","",IF($K2793&lt;&gt;1,0,SUMPRODUCT(ISNUMBER(SEARCH(","&amp;TRIM($A2793)&amp;",",","&amp;SUBSTITUTE('1. Master BOM'!$D$2:$D$400," ","")&amp;","))*ROW('1. Master BOM'!$D$2:$D$400))))</f>
        <v/>
      </c>
      <c r="M2793" s="9" t="str">
        <f aca="false">IF($A2793="","",IF($K2793=0,"NOT IN BOM",IF($K2793&gt;1,"MULTIPLE BOM LINES","OK")))</f>
        <v/>
      </c>
      <c r="N2793" s="9" t="str">
        <f aca="false">IF($A2793="","",IF($L2793=0,"—",INDEX('1. Master BOM'!$A$1:$A$400,$L2793)))</f>
        <v/>
      </c>
      <c r="O2793" s="9" t="str">
        <f aca="false">IF($A2793="","",IF($L2793=0,"—",INDEX('1. Master BOM'!$B$1:$B$400,$L2793)))</f>
        <v/>
      </c>
      <c r="P2793" s="9" t="str">
        <f aca="false">IF($A2793="","",IF(OR($H2793="NOT IN SCHEMATIC",$O2793="—"),"",IF($G2793="","NO SCH PN",IF(UPPER(TRIM($G2793))=UPPER(TRIM($O2793)),"OK","MISMATCH"))))</f>
        <v/>
      </c>
      <c r="Q2793" s="9" t="str">
        <f aca="false">IF($A2793="","",IF($L2793=0,"—",INDEX('1. Master BOM'!$E$1:$E$400,$L2793)))</f>
        <v/>
      </c>
      <c r="R2793" s="9" t="str">
        <f aca="false">IF($A2793="","",IF($L2793=0,"—",IF(T(INDEX('1. Master BOM'!$F$1:$F$400,$L2793))="","(not set)",INDEX('1. Master BOM'!$F$1:$F$400,$L2793))))</f>
        <v/>
      </c>
      <c r="S2793" s="9" t="str">
        <f aca="false">IF($A2793="","",IF(OR($R2793="—",$R2793="(not set)",$D2793=""),"",IF(ISNUMBER(SEARCH(SUBSTITUTE(SUBSTITUTE(SUBSTITUTE($R2793,"-",""),"_","")," ",""),SUBSTITUTE(SUBSTITUTE(SUBSTITUTE($D2793,"-",""),"_","")," ",""))),"OK","CHECK")))</f>
        <v/>
      </c>
      <c r="T2793" s="9" t="str">
        <f aca="false">IF($A2793="","",IF(OR($H2793="NOT IN SCHEMATIC",$I2793="MISMATCH",$J2793="MISMATCH",$P2793="MISMATCH",$M2793&lt;&gt;"OK"),"REVIEW","OK"))</f>
        <v/>
      </c>
      <c r="U2793" s="14"/>
      <c r="V2793" s="14"/>
      <c r="W2793" s="17"/>
      <c r="X2793" s="14"/>
    </row>
    <row r="2794" customFormat="false" ht="15" hidden="false" customHeight="false" outlineLevel="0" collapsed="false">
      <c r="A2794" s="9" t="str">
        <f aca="false">IF('3. Layout Parts'!$A2794="","",TRIM('3. Layout Parts'!$A2794))</f>
        <v/>
      </c>
      <c r="B2794" s="9" t="str">
        <f aca="false">IF($A2794="","",'3. Layout Parts'!$D2794)</f>
        <v/>
      </c>
      <c r="C2794" s="9" t="str">
        <f aca="false">IF($A2794="","",'3. Layout Parts'!$B2794)</f>
        <v/>
      </c>
      <c r="D2794" s="9" t="str">
        <f aca="false">IF($A2794="","",'3. Layout Parts'!$C2794)</f>
        <v/>
      </c>
      <c r="E2794" s="9" t="str">
        <f aca="false">IF($A2794="","",IFERROR(INDEX('2. Schematic Parts'!$B$2:$B$3001,MATCH($A2794,'2. Schematic Parts'!$A$2:$A$3001,0)),"NOT FOUND"))</f>
        <v/>
      </c>
      <c r="F2794" s="9" t="str">
        <f aca="false">IF($A2794="","",IFERROR(INDEX('2. Schematic Parts'!$C$2:$C$3001,MATCH($A2794,'2. Schematic Parts'!$A$2:$A$3001,0))&amp;"","NOT FOUND"))</f>
        <v/>
      </c>
      <c r="G2794" s="9" t="str">
        <f aca="false">IF($A2794="","",IFERROR(INDEX('2. Schematic Parts'!$D$2:$D$3001,MATCH($A2794,'2. Schematic Parts'!$A$2:$A$3001,0))&amp;"","NOT FOUND"))</f>
        <v/>
      </c>
      <c r="H2794" s="9" t="str">
        <f aca="false">IF($A2794="","",IF(COUNTIF('2. Schematic Parts'!$A$2:$A$3001,$A2794)=0,"NOT IN SCHEMATIC","OK"))</f>
        <v/>
      </c>
      <c r="I2794" s="9" t="str">
        <f aca="false">IF($A2794="","",IF($H2794="NOT IN SCHEMATIC","",IF(UPPER(TRIM($C2794))=UPPER(TRIM($E2794)),"OK","MISMATCH")))</f>
        <v/>
      </c>
      <c r="J2794" s="9" t="str">
        <f aca="false">IF($A2794="","",IF($H2794="NOT IN SCHEMATIC","",IF($F2794="","NO SCH DECAL",IF($D2794="","",IF(UPPER(TRIM($D2794))=UPPER(TRIM($F2794)),"OK","MISMATCH")))))</f>
        <v/>
      </c>
      <c r="K2794" s="16" t="str">
        <f aca="false">IF($A2794="","",SUMPRODUCT(--ISNUMBER(SEARCH(","&amp;TRIM($A2794)&amp;",",","&amp;SUBSTITUTE('1. Master BOM'!$D$2:$D$400," ","")&amp;","))))</f>
        <v/>
      </c>
      <c r="L2794" s="16" t="str">
        <f aca="false">IF($A2794="","",IF($K2794&lt;&gt;1,0,SUMPRODUCT(ISNUMBER(SEARCH(","&amp;TRIM($A2794)&amp;",",","&amp;SUBSTITUTE('1. Master BOM'!$D$2:$D$400," ","")&amp;","))*ROW('1. Master BOM'!$D$2:$D$400))))</f>
        <v/>
      </c>
      <c r="M2794" s="9" t="str">
        <f aca="false">IF($A2794="","",IF($K2794=0,"NOT IN BOM",IF($K2794&gt;1,"MULTIPLE BOM LINES","OK")))</f>
        <v/>
      </c>
      <c r="N2794" s="9" t="str">
        <f aca="false">IF($A2794="","",IF($L2794=0,"—",INDEX('1. Master BOM'!$A$1:$A$400,$L2794)))</f>
        <v/>
      </c>
      <c r="O2794" s="9" t="str">
        <f aca="false">IF($A2794="","",IF($L2794=0,"—",INDEX('1. Master BOM'!$B$1:$B$400,$L2794)))</f>
        <v/>
      </c>
      <c r="P2794" s="9" t="str">
        <f aca="false">IF($A2794="","",IF(OR($H2794="NOT IN SCHEMATIC",$O2794="—"),"",IF($G2794="","NO SCH PN",IF(UPPER(TRIM($G2794))=UPPER(TRIM($O2794)),"OK","MISMATCH"))))</f>
        <v/>
      </c>
      <c r="Q2794" s="9" t="str">
        <f aca="false">IF($A2794="","",IF($L2794=0,"—",INDEX('1. Master BOM'!$E$1:$E$400,$L2794)))</f>
        <v/>
      </c>
      <c r="R2794" s="9" t="str">
        <f aca="false">IF($A2794="","",IF($L2794=0,"—",IF(T(INDEX('1. Master BOM'!$F$1:$F$400,$L2794))="","(not set)",INDEX('1. Master BOM'!$F$1:$F$400,$L2794))))</f>
        <v/>
      </c>
      <c r="S2794" s="9" t="str">
        <f aca="false">IF($A2794="","",IF(OR($R2794="—",$R2794="(not set)",$D2794=""),"",IF(ISNUMBER(SEARCH(SUBSTITUTE(SUBSTITUTE(SUBSTITUTE($R2794,"-",""),"_","")," ",""),SUBSTITUTE(SUBSTITUTE(SUBSTITUTE($D2794,"-",""),"_","")," ",""))),"OK","CHECK")))</f>
        <v/>
      </c>
      <c r="T2794" s="9" t="str">
        <f aca="false">IF($A2794="","",IF(OR($H2794="NOT IN SCHEMATIC",$I2794="MISMATCH",$J2794="MISMATCH",$P2794="MISMATCH",$M2794&lt;&gt;"OK"),"REVIEW","OK"))</f>
        <v/>
      </c>
      <c r="U2794" s="14"/>
      <c r="V2794" s="14"/>
      <c r="W2794" s="17"/>
      <c r="X2794" s="14"/>
    </row>
    <row r="2795" customFormat="false" ht="15" hidden="false" customHeight="false" outlineLevel="0" collapsed="false">
      <c r="A2795" s="9" t="str">
        <f aca="false">IF('3. Layout Parts'!$A2795="","",TRIM('3. Layout Parts'!$A2795))</f>
        <v/>
      </c>
      <c r="B2795" s="9" t="str">
        <f aca="false">IF($A2795="","",'3. Layout Parts'!$D2795)</f>
        <v/>
      </c>
      <c r="C2795" s="9" t="str">
        <f aca="false">IF($A2795="","",'3. Layout Parts'!$B2795)</f>
        <v/>
      </c>
      <c r="D2795" s="9" t="str">
        <f aca="false">IF($A2795="","",'3. Layout Parts'!$C2795)</f>
        <v/>
      </c>
      <c r="E2795" s="9" t="str">
        <f aca="false">IF($A2795="","",IFERROR(INDEX('2. Schematic Parts'!$B$2:$B$3001,MATCH($A2795,'2. Schematic Parts'!$A$2:$A$3001,0)),"NOT FOUND"))</f>
        <v/>
      </c>
      <c r="F2795" s="9" t="str">
        <f aca="false">IF($A2795="","",IFERROR(INDEX('2. Schematic Parts'!$C$2:$C$3001,MATCH($A2795,'2. Schematic Parts'!$A$2:$A$3001,0))&amp;"","NOT FOUND"))</f>
        <v/>
      </c>
      <c r="G2795" s="9" t="str">
        <f aca="false">IF($A2795="","",IFERROR(INDEX('2. Schematic Parts'!$D$2:$D$3001,MATCH($A2795,'2. Schematic Parts'!$A$2:$A$3001,0))&amp;"","NOT FOUND"))</f>
        <v/>
      </c>
      <c r="H2795" s="9" t="str">
        <f aca="false">IF($A2795="","",IF(COUNTIF('2. Schematic Parts'!$A$2:$A$3001,$A2795)=0,"NOT IN SCHEMATIC","OK"))</f>
        <v/>
      </c>
      <c r="I2795" s="9" t="str">
        <f aca="false">IF($A2795="","",IF($H2795="NOT IN SCHEMATIC","",IF(UPPER(TRIM($C2795))=UPPER(TRIM($E2795)),"OK","MISMATCH")))</f>
        <v/>
      </c>
      <c r="J2795" s="9" t="str">
        <f aca="false">IF($A2795="","",IF($H2795="NOT IN SCHEMATIC","",IF($F2795="","NO SCH DECAL",IF($D2795="","",IF(UPPER(TRIM($D2795))=UPPER(TRIM($F2795)),"OK","MISMATCH")))))</f>
        <v/>
      </c>
      <c r="K2795" s="16" t="str">
        <f aca="false">IF($A2795="","",SUMPRODUCT(--ISNUMBER(SEARCH(","&amp;TRIM($A2795)&amp;",",","&amp;SUBSTITUTE('1. Master BOM'!$D$2:$D$400," ","")&amp;","))))</f>
        <v/>
      </c>
      <c r="L2795" s="16" t="str">
        <f aca="false">IF($A2795="","",IF($K2795&lt;&gt;1,0,SUMPRODUCT(ISNUMBER(SEARCH(","&amp;TRIM($A2795)&amp;",",","&amp;SUBSTITUTE('1. Master BOM'!$D$2:$D$400," ","")&amp;","))*ROW('1. Master BOM'!$D$2:$D$400))))</f>
        <v/>
      </c>
      <c r="M2795" s="9" t="str">
        <f aca="false">IF($A2795="","",IF($K2795=0,"NOT IN BOM",IF($K2795&gt;1,"MULTIPLE BOM LINES","OK")))</f>
        <v/>
      </c>
      <c r="N2795" s="9" t="str">
        <f aca="false">IF($A2795="","",IF($L2795=0,"—",INDEX('1. Master BOM'!$A$1:$A$400,$L2795)))</f>
        <v/>
      </c>
      <c r="O2795" s="9" t="str">
        <f aca="false">IF($A2795="","",IF($L2795=0,"—",INDEX('1. Master BOM'!$B$1:$B$400,$L2795)))</f>
        <v/>
      </c>
      <c r="P2795" s="9" t="str">
        <f aca="false">IF($A2795="","",IF(OR($H2795="NOT IN SCHEMATIC",$O2795="—"),"",IF($G2795="","NO SCH PN",IF(UPPER(TRIM($G2795))=UPPER(TRIM($O2795)),"OK","MISMATCH"))))</f>
        <v/>
      </c>
      <c r="Q2795" s="9" t="str">
        <f aca="false">IF($A2795="","",IF($L2795=0,"—",INDEX('1. Master BOM'!$E$1:$E$400,$L2795)))</f>
        <v/>
      </c>
      <c r="R2795" s="9" t="str">
        <f aca="false">IF($A2795="","",IF($L2795=0,"—",IF(T(INDEX('1. Master BOM'!$F$1:$F$400,$L2795))="","(not set)",INDEX('1. Master BOM'!$F$1:$F$400,$L2795))))</f>
        <v/>
      </c>
      <c r="S2795" s="9" t="str">
        <f aca="false">IF($A2795="","",IF(OR($R2795="—",$R2795="(not set)",$D2795=""),"",IF(ISNUMBER(SEARCH(SUBSTITUTE(SUBSTITUTE(SUBSTITUTE($R2795,"-",""),"_","")," ",""),SUBSTITUTE(SUBSTITUTE(SUBSTITUTE($D2795,"-",""),"_","")," ",""))),"OK","CHECK")))</f>
        <v/>
      </c>
      <c r="T2795" s="9" t="str">
        <f aca="false">IF($A2795="","",IF(OR($H2795="NOT IN SCHEMATIC",$I2795="MISMATCH",$J2795="MISMATCH",$P2795="MISMATCH",$M2795&lt;&gt;"OK"),"REVIEW","OK"))</f>
        <v/>
      </c>
      <c r="U2795" s="14"/>
      <c r="V2795" s="14"/>
      <c r="W2795" s="17"/>
      <c r="X2795" s="14"/>
    </row>
    <row r="2796" customFormat="false" ht="15" hidden="false" customHeight="false" outlineLevel="0" collapsed="false">
      <c r="A2796" s="9" t="str">
        <f aca="false">IF('3. Layout Parts'!$A2796="","",TRIM('3. Layout Parts'!$A2796))</f>
        <v/>
      </c>
      <c r="B2796" s="9" t="str">
        <f aca="false">IF($A2796="","",'3. Layout Parts'!$D2796)</f>
        <v/>
      </c>
      <c r="C2796" s="9" t="str">
        <f aca="false">IF($A2796="","",'3. Layout Parts'!$B2796)</f>
        <v/>
      </c>
      <c r="D2796" s="9" t="str">
        <f aca="false">IF($A2796="","",'3. Layout Parts'!$C2796)</f>
        <v/>
      </c>
      <c r="E2796" s="9" t="str">
        <f aca="false">IF($A2796="","",IFERROR(INDEX('2. Schematic Parts'!$B$2:$B$3001,MATCH($A2796,'2. Schematic Parts'!$A$2:$A$3001,0)),"NOT FOUND"))</f>
        <v/>
      </c>
      <c r="F2796" s="9" t="str">
        <f aca="false">IF($A2796="","",IFERROR(INDEX('2. Schematic Parts'!$C$2:$C$3001,MATCH($A2796,'2. Schematic Parts'!$A$2:$A$3001,0))&amp;"","NOT FOUND"))</f>
        <v/>
      </c>
      <c r="G2796" s="9" t="str">
        <f aca="false">IF($A2796="","",IFERROR(INDEX('2. Schematic Parts'!$D$2:$D$3001,MATCH($A2796,'2. Schematic Parts'!$A$2:$A$3001,0))&amp;"","NOT FOUND"))</f>
        <v/>
      </c>
      <c r="H2796" s="9" t="str">
        <f aca="false">IF($A2796="","",IF(COUNTIF('2. Schematic Parts'!$A$2:$A$3001,$A2796)=0,"NOT IN SCHEMATIC","OK"))</f>
        <v/>
      </c>
      <c r="I2796" s="9" t="str">
        <f aca="false">IF($A2796="","",IF($H2796="NOT IN SCHEMATIC","",IF(UPPER(TRIM($C2796))=UPPER(TRIM($E2796)),"OK","MISMATCH")))</f>
        <v/>
      </c>
      <c r="J2796" s="9" t="str">
        <f aca="false">IF($A2796="","",IF($H2796="NOT IN SCHEMATIC","",IF($F2796="","NO SCH DECAL",IF($D2796="","",IF(UPPER(TRIM($D2796))=UPPER(TRIM($F2796)),"OK","MISMATCH")))))</f>
        <v/>
      </c>
      <c r="K2796" s="16" t="str">
        <f aca="false">IF($A2796="","",SUMPRODUCT(--ISNUMBER(SEARCH(","&amp;TRIM($A2796)&amp;",",","&amp;SUBSTITUTE('1. Master BOM'!$D$2:$D$400," ","")&amp;","))))</f>
        <v/>
      </c>
      <c r="L2796" s="16" t="str">
        <f aca="false">IF($A2796="","",IF($K2796&lt;&gt;1,0,SUMPRODUCT(ISNUMBER(SEARCH(","&amp;TRIM($A2796)&amp;",",","&amp;SUBSTITUTE('1. Master BOM'!$D$2:$D$400," ","")&amp;","))*ROW('1. Master BOM'!$D$2:$D$400))))</f>
        <v/>
      </c>
      <c r="M2796" s="9" t="str">
        <f aca="false">IF($A2796="","",IF($K2796=0,"NOT IN BOM",IF($K2796&gt;1,"MULTIPLE BOM LINES","OK")))</f>
        <v/>
      </c>
      <c r="N2796" s="9" t="str">
        <f aca="false">IF($A2796="","",IF($L2796=0,"—",INDEX('1. Master BOM'!$A$1:$A$400,$L2796)))</f>
        <v/>
      </c>
      <c r="O2796" s="9" t="str">
        <f aca="false">IF($A2796="","",IF($L2796=0,"—",INDEX('1. Master BOM'!$B$1:$B$400,$L2796)))</f>
        <v/>
      </c>
      <c r="P2796" s="9" t="str">
        <f aca="false">IF($A2796="","",IF(OR($H2796="NOT IN SCHEMATIC",$O2796="—"),"",IF($G2796="","NO SCH PN",IF(UPPER(TRIM($G2796))=UPPER(TRIM($O2796)),"OK","MISMATCH"))))</f>
        <v/>
      </c>
      <c r="Q2796" s="9" t="str">
        <f aca="false">IF($A2796="","",IF($L2796=0,"—",INDEX('1. Master BOM'!$E$1:$E$400,$L2796)))</f>
        <v/>
      </c>
      <c r="R2796" s="9" t="str">
        <f aca="false">IF($A2796="","",IF($L2796=0,"—",IF(T(INDEX('1. Master BOM'!$F$1:$F$400,$L2796))="","(not set)",INDEX('1. Master BOM'!$F$1:$F$400,$L2796))))</f>
        <v/>
      </c>
      <c r="S2796" s="9" t="str">
        <f aca="false">IF($A2796="","",IF(OR($R2796="—",$R2796="(not set)",$D2796=""),"",IF(ISNUMBER(SEARCH(SUBSTITUTE(SUBSTITUTE(SUBSTITUTE($R2796,"-",""),"_","")," ",""),SUBSTITUTE(SUBSTITUTE(SUBSTITUTE($D2796,"-",""),"_","")," ",""))),"OK","CHECK")))</f>
        <v/>
      </c>
      <c r="T2796" s="9" t="str">
        <f aca="false">IF($A2796="","",IF(OR($H2796="NOT IN SCHEMATIC",$I2796="MISMATCH",$J2796="MISMATCH",$P2796="MISMATCH",$M2796&lt;&gt;"OK"),"REVIEW","OK"))</f>
        <v/>
      </c>
      <c r="U2796" s="14"/>
      <c r="V2796" s="14"/>
      <c r="W2796" s="17"/>
      <c r="X2796" s="14"/>
    </row>
    <row r="2797" customFormat="false" ht="15" hidden="false" customHeight="false" outlineLevel="0" collapsed="false">
      <c r="A2797" s="9" t="str">
        <f aca="false">IF('3. Layout Parts'!$A2797="","",TRIM('3. Layout Parts'!$A2797))</f>
        <v/>
      </c>
      <c r="B2797" s="9" t="str">
        <f aca="false">IF($A2797="","",'3. Layout Parts'!$D2797)</f>
        <v/>
      </c>
      <c r="C2797" s="9" t="str">
        <f aca="false">IF($A2797="","",'3. Layout Parts'!$B2797)</f>
        <v/>
      </c>
      <c r="D2797" s="9" t="str">
        <f aca="false">IF($A2797="","",'3. Layout Parts'!$C2797)</f>
        <v/>
      </c>
      <c r="E2797" s="9" t="str">
        <f aca="false">IF($A2797="","",IFERROR(INDEX('2. Schematic Parts'!$B$2:$B$3001,MATCH($A2797,'2. Schematic Parts'!$A$2:$A$3001,0)),"NOT FOUND"))</f>
        <v/>
      </c>
      <c r="F2797" s="9" t="str">
        <f aca="false">IF($A2797="","",IFERROR(INDEX('2. Schematic Parts'!$C$2:$C$3001,MATCH($A2797,'2. Schematic Parts'!$A$2:$A$3001,0))&amp;"","NOT FOUND"))</f>
        <v/>
      </c>
      <c r="G2797" s="9" t="str">
        <f aca="false">IF($A2797="","",IFERROR(INDEX('2. Schematic Parts'!$D$2:$D$3001,MATCH($A2797,'2. Schematic Parts'!$A$2:$A$3001,0))&amp;"","NOT FOUND"))</f>
        <v/>
      </c>
      <c r="H2797" s="9" t="str">
        <f aca="false">IF($A2797="","",IF(COUNTIF('2. Schematic Parts'!$A$2:$A$3001,$A2797)=0,"NOT IN SCHEMATIC","OK"))</f>
        <v/>
      </c>
      <c r="I2797" s="9" t="str">
        <f aca="false">IF($A2797="","",IF($H2797="NOT IN SCHEMATIC","",IF(UPPER(TRIM($C2797))=UPPER(TRIM($E2797)),"OK","MISMATCH")))</f>
        <v/>
      </c>
      <c r="J2797" s="9" t="str">
        <f aca="false">IF($A2797="","",IF($H2797="NOT IN SCHEMATIC","",IF($F2797="","NO SCH DECAL",IF($D2797="","",IF(UPPER(TRIM($D2797))=UPPER(TRIM($F2797)),"OK","MISMATCH")))))</f>
        <v/>
      </c>
      <c r="K2797" s="16" t="str">
        <f aca="false">IF($A2797="","",SUMPRODUCT(--ISNUMBER(SEARCH(","&amp;TRIM($A2797)&amp;",",","&amp;SUBSTITUTE('1. Master BOM'!$D$2:$D$400," ","")&amp;","))))</f>
        <v/>
      </c>
      <c r="L2797" s="16" t="str">
        <f aca="false">IF($A2797="","",IF($K2797&lt;&gt;1,0,SUMPRODUCT(ISNUMBER(SEARCH(","&amp;TRIM($A2797)&amp;",",","&amp;SUBSTITUTE('1. Master BOM'!$D$2:$D$400," ","")&amp;","))*ROW('1. Master BOM'!$D$2:$D$400))))</f>
        <v/>
      </c>
      <c r="M2797" s="9" t="str">
        <f aca="false">IF($A2797="","",IF($K2797=0,"NOT IN BOM",IF($K2797&gt;1,"MULTIPLE BOM LINES","OK")))</f>
        <v/>
      </c>
      <c r="N2797" s="9" t="str">
        <f aca="false">IF($A2797="","",IF($L2797=0,"—",INDEX('1. Master BOM'!$A$1:$A$400,$L2797)))</f>
        <v/>
      </c>
      <c r="O2797" s="9" t="str">
        <f aca="false">IF($A2797="","",IF($L2797=0,"—",INDEX('1. Master BOM'!$B$1:$B$400,$L2797)))</f>
        <v/>
      </c>
      <c r="P2797" s="9" t="str">
        <f aca="false">IF($A2797="","",IF(OR($H2797="NOT IN SCHEMATIC",$O2797="—"),"",IF($G2797="","NO SCH PN",IF(UPPER(TRIM($G2797))=UPPER(TRIM($O2797)),"OK","MISMATCH"))))</f>
        <v/>
      </c>
      <c r="Q2797" s="9" t="str">
        <f aca="false">IF($A2797="","",IF($L2797=0,"—",INDEX('1. Master BOM'!$E$1:$E$400,$L2797)))</f>
        <v/>
      </c>
      <c r="R2797" s="9" t="str">
        <f aca="false">IF($A2797="","",IF($L2797=0,"—",IF(T(INDEX('1. Master BOM'!$F$1:$F$400,$L2797))="","(not set)",INDEX('1. Master BOM'!$F$1:$F$400,$L2797))))</f>
        <v/>
      </c>
      <c r="S2797" s="9" t="str">
        <f aca="false">IF($A2797="","",IF(OR($R2797="—",$R2797="(not set)",$D2797=""),"",IF(ISNUMBER(SEARCH(SUBSTITUTE(SUBSTITUTE(SUBSTITUTE($R2797,"-",""),"_","")," ",""),SUBSTITUTE(SUBSTITUTE(SUBSTITUTE($D2797,"-",""),"_","")," ",""))),"OK","CHECK")))</f>
        <v/>
      </c>
      <c r="T2797" s="9" t="str">
        <f aca="false">IF($A2797="","",IF(OR($H2797="NOT IN SCHEMATIC",$I2797="MISMATCH",$J2797="MISMATCH",$P2797="MISMATCH",$M2797&lt;&gt;"OK"),"REVIEW","OK"))</f>
        <v/>
      </c>
      <c r="U2797" s="14"/>
      <c r="V2797" s="14"/>
      <c r="W2797" s="17"/>
      <c r="X2797" s="14"/>
    </row>
    <row r="2798" customFormat="false" ht="15" hidden="false" customHeight="false" outlineLevel="0" collapsed="false">
      <c r="A2798" s="9" t="str">
        <f aca="false">IF('3. Layout Parts'!$A2798="","",TRIM('3. Layout Parts'!$A2798))</f>
        <v/>
      </c>
      <c r="B2798" s="9" t="str">
        <f aca="false">IF($A2798="","",'3. Layout Parts'!$D2798)</f>
        <v/>
      </c>
      <c r="C2798" s="9" t="str">
        <f aca="false">IF($A2798="","",'3. Layout Parts'!$B2798)</f>
        <v/>
      </c>
      <c r="D2798" s="9" t="str">
        <f aca="false">IF($A2798="","",'3. Layout Parts'!$C2798)</f>
        <v/>
      </c>
      <c r="E2798" s="9" t="str">
        <f aca="false">IF($A2798="","",IFERROR(INDEX('2. Schematic Parts'!$B$2:$B$3001,MATCH($A2798,'2. Schematic Parts'!$A$2:$A$3001,0)),"NOT FOUND"))</f>
        <v/>
      </c>
      <c r="F2798" s="9" t="str">
        <f aca="false">IF($A2798="","",IFERROR(INDEX('2. Schematic Parts'!$C$2:$C$3001,MATCH($A2798,'2. Schematic Parts'!$A$2:$A$3001,0))&amp;"","NOT FOUND"))</f>
        <v/>
      </c>
      <c r="G2798" s="9" t="str">
        <f aca="false">IF($A2798="","",IFERROR(INDEX('2. Schematic Parts'!$D$2:$D$3001,MATCH($A2798,'2. Schematic Parts'!$A$2:$A$3001,0))&amp;"","NOT FOUND"))</f>
        <v/>
      </c>
      <c r="H2798" s="9" t="str">
        <f aca="false">IF($A2798="","",IF(COUNTIF('2. Schematic Parts'!$A$2:$A$3001,$A2798)=0,"NOT IN SCHEMATIC","OK"))</f>
        <v/>
      </c>
      <c r="I2798" s="9" t="str">
        <f aca="false">IF($A2798="","",IF($H2798="NOT IN SCHEMATIC","",IF(UPPER(TRIM($C2798))=UPPER(TRIM($E2798)),"OK","MISMATCH")))</f>
        <v/>
      </c>
      <c r="J2798" s="9" t="str">
        <f aca="false">IF($A2798="","",IF($H2798="NOT IN SCHEMATIC","",IF($F2798="","NO SCH DECAL",IF($D2798="","",IF(UPPER(TRIM($D2798))=UPPER(TRIM($F2798)),"OK","MISMATCH")))))</f>
        <v/>
      </c>
      <c r="K2798" s="16" t="str">
        <f aca="false">IF($A2798="","",SUMPRODUCT(--ISNUMBER(SEARCH(","&amp;TRIM($A2798)&amp;",",","&amp;SUBSTITUTE('1. Master BOM'!$D$2:$D$400," ","")&amp;","))))</f>
        <v/>
      </c>
      <c r="L2798" s="16" t="str">
        <f aca="false">IF($A2798="","",IF($K2798&lt;&gt;1,0,SUMPRODUCT(ISNUMBER(SEARCH(","&amp;TRIM($A2798)&amp;",",","&amp;SUBSTITUTE('1. Master BOM'!$D$2:$D$400," ","")&amp;","))*ROW('1. Master BOM'!$D$2:$D$400))))</f>
        <v/>
      </c>
      <c r="M2798" s="9" t="str">
        <f aca="false">IF($A2798="","",IF($K2798=0,"NOT IN BOM",IF($K2798&gt;1,"MULTIPLE BOM LINES","OK")))</f>
        <v/>
      </c>
      <c r="N2798" s="9" t="str">
        <f aca="false">IF($A2798="","",IF($L2798=0,"—",INDEX('1. Master BOM'!$A$1:$A$400,$L2798)))</f>
        <v/>
      </c>
      <c r="O2798" s="9" t="str">
        <f aca="false">IF($A2798="","",IF($L2798=0,"—",INDEX('1. Master BOM'!$B$1:$B$400,$L2798)))</f>
        <v/>
      </c>
      <c r="P2798" s="9" t="str">
        <f aca="false">IF($A2798="","",IF(OR($H2798="NOT IN SCHEMATIC",$O2798="—"),"",IF($G2798="","NO SCH PN",IF(UPPER(TRIM($G2798))=UPPER(TRIM($O2798)),"OK","MISMATCH"))))</f>
        <v/>
      </c>
      <c r="Q2798" s="9" t="str">
        <f aca="false">IF($A2798="","",IF($L2798=0,"—",INDEX('1. Master BOM'!$E$1:$E$400,$L2798)))</f>
        <v/>
      </c>
      <c r="R2798" s="9" t="str">
        <f aca="false">IF($A2798="","",IF($L2798=0,"—",IF(T(INDEX('1. Master BOM'!$F$1:$F$400,$L2798))="","(not set)",INDEX('1. Master BOM'!$F$1:$F$400,$L2798))))</f>
        <v/>
      </c>
      <c r="S2798" s="9" t="str">
        <f aca="false">IF($A2798="","",IF(OR($R2798="—",$R2798="(not set)",$D2798=""),"",IF(ISNUMBER(SEARCH(SUBSTITUTE(SUBSTITUTE(SUBSTITUTE($R2798,"-",""),"_","")," ",""),SUBSTITUTE(SUBSTITUTE(SUBSTITUTE($D2798,"-",""),"_","")," ",""))),"OK","CHECK")))</f>
        <v/>
      </c>
      <c r="T2798" s="9" t="str">
        <f aca="false">IF($A2798="","",IF(OR($H2798="NOT IN SCHEMATIC",$I2798="MISMATCH",$J2798="MISMATCH",$P2798="MISMATCH",$M2798&lt;&gt;"OK"),"REVIEW","OK"))</f>
        <v/>
      </c>
      <c r="U2798" s="14"/>
      <c r="V2798" s="14"/>
      <c r="W2798" s="17"/>
      <c r="X2798" s="14"/>
    </row>
    <row r="2799" customFormat="false" ht="15" hidden="false" customHeight="false" outlineLevel="0" collapsed="false">
      <c r="A2799" s="9" t="str">
        <f aca="false">IF('3. Layout Parts'!$A2799="","",TRIM('3. Layout Parts'!$A2799))</f>
        <v/>
      </c>
      <c r="B2799" s="9" t="str">
        <f aca="false">IF($A2799="","",'3. Layout Parts'!$D2799)</f>
        <v/>
      </c>
      <c r="C2799" s="9" t="str">
        <f aca="false">IF($A2799="","",'3. Layout Parts'!$B2799)</f>
        <v/>
      </c>
      <c r="D2799" s="9" t="str">
        <f aca="false">IF($A2799="","",'3. Layout Parts'!$C2799)</f>
        <v/>
      </c>
      <c r="E2799" s="9" t="str">
        <f aca="false">IF($A2799="","",IFERROR(INDEX('2. Schematic Parts'!$B$2:$B$3001,MATCH($A2799,'2. Schematic Parts'!$A$2:$A$3001,0)),"NOT FOUND"))</f>
        <v/>
      </c>
      <c r="F2799" s="9" t="str">
        <f aca="false">IF($A2799="","",IFERROR(INDEX('2. Schematic Parts'!$C$2:$C$3001,MATCH($A2799,'2. Schematic Parts'!$A$2:$A$3001,0))&amp;"","NOT FOUND"))</f>
        <v/>
      </c>
      <c r="G2799" s="9" t="str">
        <f aca="false">IF($A2799="","",IFERROR(INDEX('2. Schematic Parts'!$D$2:$D$3001,MATCH($A2799,'2. Schematic Parts'!$A$2:$A$3001,0))&amp;"","NOT FOUND"))</f>
        <v/>
      </c>
      <c r="H2799" s="9" t="str">
        <f aca="false">IF($A2799="","",IF(COUNTIF('2. Schematic Parts'!$A$2:$A$3001,$A2799)=0,"NOT IN SCHEMATIC","OK"))</f>
        <v/>
      </c>
      <c r="I2799" s="9" t="str">
        <f aca="false">IF($A2799="","",IF($H2799="NOT IN SCHEMATIC","",IF(UPPER(TRIM($C2799))=UPPER(TRIM($E2799)),"OK","MISMATCH")))</f>
        <v/>
      </c>
      <c r="J2799" s="9" t="str">
        <f aca="false">IF($A2799="","",IF($H2799="NOT IN SCHEMATIC","",IF($F2799="","NO SCH DECAL",IF($D2799="","",IF(UPPER(TRIM($D2799))=UPPER(TRIM($F2799)),"OK","MISMATCH")))))</f>
        <v/>
      </c>
      <c r="K2799" s="16" t="str">
        <f aca="false">IF($A2799="","",SUMPRODUCT(--ISNUMBER(SEARCH(","&amp;TRIM($A2799)&amp;",",","&amp;SUBSTITUTE('1. Master BOM'!$D$2:$D$400," ","")&amp;","))))</f>
        <v/>
      </c>
      <c r="L2799" s="16" t="str">
        <f aca="false">IF($A2799="","",IF($K2799&lt;&gt;1,0,SUMPRODUCT(ISNUMBER(SEARCH(","&amp;TRIM($A2799)&amp;",",","&amp;SUBSTITUTE('1. Master BOM'!$D$2:$D$400," ","")&amp;","))*ROW('1. Master BOM'!$D$2:$D$400))))</f>
        <v/>
      </c>
      <c r="M2799" s="9" t="str">
        <f aca="false">IF($A2799="","",IF($K2799=0,"NOT IN BOM",IF($K2799&gt;1,"MULTIPLE BOM LINES","OK")))</f>
        <v/>
      </c>
      <c r="N2799" s="9" t="str">
        <f aca="false">IF($A2799="","",IF($L2799=0,"—",INDEX('1. Master BOM'!$A$1:$A$400,$L2799)))</f>
        <v/>
      </c>
      <c r="O2799" s="9" t="str">
        <f aca="false">IF($A2799="","",IF($L2799=0,"—",INDEX('1. Master BOM'!$B$1:$B$400,$L2799)))</f>
        <v/>
      </c>
      <c r="P2799" s="9" t="str">
        <f aca="false">IF($A2799="","",IF(OR($H2799="NOT IN SCHEMATIC",$O2799="—"),"",IF($G2799="","NO SCH PN",IF(UPPER(TRIM($G2799))=UPPER(TRIM($O2799)),"OK","MISMATCH"))))</f>
        <v/>
      </c>
      <c r="Q2799" s="9" t="str">
        <f aca="false">IF($A2799="","",IF($L2799=0,"—",INDEX('1. Master BOM'!$E$1:$E$400,$L2799)))</f>
        <v/>
      </c>
      <c r="R2799" s="9" t="str">
        <f aca="false">IF($A2799="","",IF($L2799=0,"—",IF(T(INDEX('1. Master BOM'!$F$1:$F$400,$L2799))="","(not set)",INDEX('1. Master BOM'!$F$1:$F$400,$L2799))))</f>
        <v/>
      </c>
      <c r="S2799" s="9" t="str">
        <f aca="false">IF($A2799="","",IF(OR($R2799="—",$R2799="(not set)",$D2799=""),"",IF(ISNUMBER(SEARCH(SUBSTITUTE(SUBSTITUTE(SUBSTITUTE($R2799,"-",""),"_","")," ",""),SUBSTITUTE(SUBSTITUTE(SUBSTITUTE($D2799,"-",""),"_","")," ",""))),"OK","CHECK")))</f>
        <v/>
      </c>
      <c r="T2799" s="9" t="str">
        <f aca="false">IF($A2799="","",IF(OR($H2799="NOT IN SCHEMATIC",$I2799="MISMATCH",$J2799="MISMATCH",$P2799="MISMATCH",$M2799&lt;&gt;"OK"),"REVIEW","OK"))</f>
        <v/>
      </c>
      <c r="U2799" s="14"/>
      <c r="V2799" s="14"/>
      <c r="W2799" s="17"/>
      <c r="X2799" s="14"/>
    </row>
    <row r="2800" customFormat="false" ht="15" hidden="false" customHeight="false" outlineLevel="0" collapsed="false">
      <c r="A2800" s="9" t="str">
        <f aca="false">IF('3. Layout Parts'!$A2800="","",TRIM('3. Layout Parts'!$A2800))</f>
        <v/>
      </c>
      <c r="B2800" s="9" t="str">
        <f aca="false">IF($A2800="","",'3. Layout Parts'!$D2800)</f>
        <v/>
      </c>
      <c r="C2800" s="9" t="str">
        <f aca="false">IF($A2800="","",'3. Layout Parts'!$B2800)</f>
        <v/>
      </c>
      <c r="D2800" s="9" t="str">
        <f aca="false">IF($A2800="","",'3. Layout Parts'!$C2800)</f>
        <v/>
      </c>
      <c r="E2800" s="9" t="str">
        <f aca="false">IF($A2800="","",IFERROR(INDEX('2. Schematic Parts'!$B$2:$B$3001,MATCH($A2800,'2. Schematic Parts'!$A$2:$A$3001,0)),"NOT FOUND"))</f>
        <v/>
      </c>
      <c r="F2800" s="9" t="str">
        <f aca="false">IF($A2800="","",IFERROR(INDEX('2. Schematic Parts'!$C$2:$C$3001,MATCH($A2800,'2. Schematic Parts'!$A$2:$A$3001,0))&amp;"","NOT FOUND"))</f>
        <v/>
      </c>
      <c r="G2800" s="9" t="str">
        <f aca="false">IF($A2800="","",IFERROR(INDEX('2. Schematic Parts'!$D$2:$D$3001,MATCH($A2800,'2. Schematic Parts'!$A$2:$A$3001,0))&amp;"","NOT FOUND"))</f>
        <v/>
      </c>
      <c r="H2800" s="9" t="str">
        <f aca="false">IF($A2800="","",IF(COUNTIF('2. Schematic Parts'!$A$2:$A$3001,$A2800)=0,"NOT IN SCHEMATIC","OK"))</f>
        <v/>
      </c>
      <c r="I2800" s="9" t="str">
        <f aca="false">IF($A2800="","",IF($H2800="NOT IN SCHEMATIC","",IF(UPPER(TRIM($C2800))=UPPER(TRIM($E2800)),"OK","MISMATCH")))</f>
        <v/>
      </c>
      <c r="J2800" s="9" t="str">
        <f aca="false">IF($A2800="","",IF($H2800="NOT IN SCHEMATIC","",IF($F2800="","NO SCH DECAL",IF($D2800="","",IF(UPPER(TRIM($D2800))=UPPER(TRIM($F2800)),"OK","MISMATCH")))))</f>
        <v/>
      </c>
      <c r="K2800" s="16" t="str">
        <f aca="false">IF($A2800="","",SUMPRODUCT(--ISNUMBER(SEARCH(","&amp;TRIM($A2800)&amp;",",","&amp;SUBSTITUTE('1. Master BOM'!$D$2:$D$400," ","")&amp;","))))</f>
        <v/>
      </c>
      <c r="L2800" s="16" t="str">
        <f aca="false">IF($A2800="","",IF($K2800&lt;&gt;1,0,SUMPRODUCT(ISNUMBER(SEARCH(","&amp;TRIM($A2800)&amp;",",","&amp;SUBSTITUTE('1. Master BOM'!$D$2:$D$400," ","")&amp;","))*ROW('1. Master BOM'!$D$2:$D$400))))</f>
        <v/>
      </c>
      <c r="M2800" s="9" t="str">
        <f aca="false">IF($A2800="","",IF($K2800=0,"NOT IN BOM",IF($K2800&gt;1,"MULTIPLE BOM LINES","OK")))</f>
        <v/>
      </c>
      <c r="N2800" s="9" t="str">
        <f aca="false">IF($A2800="","",IF($L2800=0,"—",INDEX('1. Master BOM'!$A$1:$A$400,$L2800)))</f>
        <v/>
      </c>
      <c r="O2800" s="9" t="str">
        <f aca="false">IF($A2800="","",IF($L2800=0,"—",INDEX('1. Master BOM'!$B$1:$B$400,$L2800)))</f>
        <v/>
      </c>
      <c r="P2800" s="9" t="str">
        <f aca="false">IF($A2800="","",IF(OR($H2800="NOT IN SCHEMATIC",$O2800="—"),"",IF($G2800="","NO SCH PN",IF(UPPER(TRIM($G2800))=UPPER(TRIM($O2800)),"OK","MISMATCH"))))</f>
        <v/>
      </c>
      <c r="Q2800" s="9" t="str">
        <f aca="false">IF($A2800="","",IF($L2800=0,"—",INDEX('1. Master BOM'!$E$1:$E$400,$L2800)))</f>
        <v/>
      </c>
      <c r="R2800" s="9" t="str">
        <f aca="false">IF($A2800="","",IF($L2800=0,"—",IF(T(INDEX('1. Master BOM'!$F$1:$F$400,$L2800))="","(not set)",INDEX('1. Master BOM'!$F$1:$F$400,$L2800))))</f>
        <v/>
      </c>
      <c r="S2800" s="9" t="str">
        <f aca="false">IF($A2800="","",IF(OR($R2800="—",$R2800="(not set)",$D2800=""),"",IF(ISNUMBER(SEARCH(SUBSTITUTE(SUBSTITUTE(SUBSTITUTE($R2800,"-",""),"_","")," ",""),SUBSTITUTE(SUBSTITUTE(SUBSTITUTE($D2800,"-",""),"_","")," ",""))),"OK","CHECK")))</f>
        <v/>
      </c>
      <c r="T2800" s="9" t="str">
        <f aca="false">IF($A2800="","",IF(OR($H2800="NOT IN SCHEMATIC",$I2800="MISMATCH",$J2800="MISMATCH",$P2800="MISMATCH",$M2800&lt;&gt;"OK"),"REVIEW","OK"))</f>
        <v/>
      </c>
      <c r="U2800" s="14"/>
      <c r="V2800" s="14"/>
      <c r="W2800" s="17"/>
      <c r="X2800" s="14"/>
    </row>
    <row r="2801" customFormat="false" ht="15" hidden="false" customHeight="false" outlineLevel="0" collapsed="false">
      <c r="A2801" s="9" t="str">
        <f aca="false">IF('3. Layout Parts'!$A2801="","",TRIM('3. Layout Parts'!$A2801))</f>
        <v/>
      </c>
      <c r="B2801" s="9" t="str">
        <f aca="false">IF($A2801="","",'3. Layout Parts'!$D2801)</f>
        <v/>
      </c>
      <c r="C2801" s="9" t="str">
        <f aca="false">IF($A2801="","",'3. Layout Parts'!$B2801)</f>
        <v/>
      </c>
      <c r="D2801" s="9" t="str">
        <f aca="false">IF($A2801="","",'3. Layout Parts'!$C2801)</f>
        <v/>
      </c>
      <c r="E2801" s="9" t="str">
        <f aca="false">IF($A2801="","",IFERROR(INDEX('2. Schematic Parts'!$B$2:$B$3001,MATCH($A2801,'2. Schematic Parts'!$A$2:$A$3001,0)),"NOT FOUND"))</f>
        <v/>
      </c>
      <c r="F2801" s="9" t="str">
        <f aca="false">IF($A2801="","",IFERROR(INDEX('2. Schematic Parts'!$C$2:$C$3001,MATCH($A2801,'2. Schematic Parts'!$A$2:$A$3001,0))&amp;"","NOT FOUND"))</f>
        <v/>
      </c>
      <c r="G2801" s="9" t="str">
        <f aca="false">IF($A2801="","",IFERROR(INDEX('2. Schematic Parts'!$D$2:$D$3001,MATCH($A2801,'2. Schematic Parts'!$A$2:$A$3001,0))&amp;"","NOT FOUND"))</f>
        <v/>
      </c>
      <c r="H2801" s="9" t="str">
        <f aca="false">IF($A2801="","",IF(COUNTIF('2. Schematic Parts'!$A$2:$A$3001,$A2801)=0,"NOT IN SCHEMATIC","OK"))</f>
        <v/>
      </c>
      <c r="I2801" s="9" t="str">
        <f aca="false">IF($A2801="","",IF($H2801="NOT IN SCHEMATIC","",IF(UPPER(TRIM($C2801))=UPPER(TRIM($E2801)),"OK","MISMATCH")))</f>
        <v/>
      </c>
      <c r="J2801" s="9" t="str">
        <f aca="false">IF($A2801="","",IF($H2801="NOT IN SCHEMATIC","",IF($F2801="","NO SCH DECAL",IF($D2801="","",IF(UPPER(TRIM($D2801))=UPPER(TRIM($F2801)),"OK","MISMATCH")))))</f>
        <v/>
      </c>
      <c r="K2801" s="16" t="str">
        <f aca="false">IF($A2801="","",SUMPRODUCT(--ISNUMBER(SEARCH(","&amp;TRIM($A2801)&amp;",",","&amp;SUBSTITUTE('1. Master BOM'!$D$2:$D$400," ","")&amp;","))))</f>
        <v/>
      </c>
      <c r="L2801" s="16" t="str">
        <f aca="false">IF($A2801="","",IF($K2801&lt;&gt;1,0,SUMPRODUCT(ISNUMBER(SEARCH(","&amp;TRIM($A2801)&amp;",",","&amp;SUBSTITUTE('1. Master BOM'!$D$2:$D$400," ","")&amp;","))*ROW('1. Master BOM'!$D$2:$D$400))))</f>
        <v/>
      </c>
      <c r="M2801" s="9" t="str">
        <f aca="false">IF($A2801="","",IF($K2801=0,"NOT IN BOM",IF($K2801&gt;1,"MULTIPLE BOM LINES","OK")))</f>
        <v/>
      </c>
      <c r="N2801" s="9" t="str">
        <f aca="false">IF($A2801="","",IF($L2801=0,"—",INDEX('1. Master BOM'!$A$1:$A$400,$L2801)))</f>
        <v/>
      </c>
      <c r="O2801" s="9" t="str">
        <f aca="false">IF($A2801="","",IF($L2801=0,"—",INDEX('1. Master BOM'!$B$1:$B$400,$L2801)))</f>
        <v/>
      </c>
      <c r="P2801" s="9" t="str">
        <f aca="false">IF($A2801="","",IF(OR($H2801="NOT IN SCHEMATIC",$O2801="—"),"",IF($G2801="","NO SCH PN",IF(UPPER(TRIM($G2801))=UPPER(TRIM($O2801)),"OK","MISMATCH"))))</f>
        <v/>
      </c>
      <c r="Q2801" s="9" t="str">
        <f aca="false">IF($A2801="","",IF($L2801=0,"—",INDEX('1. Master BOM'!$E$1:$E$400,$L2801)))</f>
        <v/>
      </c>
      <c r="R2801" s="9" t="str">
        <f aca="false">IF($A2801="","",IF($L2801=0,"—",IF(T(INDEX('1. Master BOM'!$F$1:$F$400,$L2801))="","(not set)",INDEX('1. Master BOM'!$F$1:$F$400,$L2801))))</f>
        <v/>
      </c>
      <c r="S2801" s="9" t="str">
        <f aca="false">IF($A2801="","",IF(OR($R2801="—",$R2801="(not set)",$D2801=""),"",IF(ISNUMBER(SEARCH(SUBSTITUTE(SUBSTITUTE(SUBSTITUTE($R2801,"-",""),"_","")," ",""),SUBSTITUTE(SUBSTITUTE(SUBSTITUTE($D2801,"-",""),"_","")," ",""))),"OK","CHECK")))</f>
        <v/>
      </c>
      <c r="T2801" s="9" t="str">
        <f aca="false">IF($A2801="","",IF(OR($H2801="NOT IN SCHEMATIC",$I2801="MISMATCH",$J2801="MISMATCH",$P2801="MISMATCH",$M2801&lt;&gt;"OK"),"REVIEW","OK"))</f>
        <v/>
      </c>
      <c r="U2801" s="14"/>
      <c r="V2801" s="14"/>
      <c r="W2801" s="17"/>
      <c r="X2801" s="14"/>
    </row>
    <row r="2802" customFormat="false" ht="15" hidden="false" customHeight="false" outlineLevel="0" collapsed="false">
      <c r="A2802" s="9" t="str">
        <f aca="false">IF('3. Layout Parts'!$A2802="","",TRIM('3. Layout Parts'!$A2802))</f>
        <v/>
      </c>
      <c r="B2802" s="9" t="str">
        <f aca="false">IF($A2802="","",'3. Layout Parts'!$D2802)</f>
        <v/>
      </c>
      <c r="C2802" s="9" t="str">
        <f aca="false">IF($A2802="","",'3. Layout Parts'!$B2802)</f>
        <v/>
      </c>
      <c r="D2802" s="9" t="str">
        <f aca="false">IF($A2802="","",'3. Layout Parts'!$C2802)</f>
        <v/>
      </c>
      <c r="E2802" s="9" t="str">
        <f aca="false">IF($A2802="","",IFERROR(INDEX('2. Schematic Parts'!$B$2:$B$3001,MATCH($A2802,'2. Schematic Parts'!$A$2:$A$3001,0)),"NOT FOUND"))</f>
        <v/>
      </c>
      <c r="F2802" s="9" t="str">
        <f aca="false">IF($A2802="","",IFERROR(INDEX('2. Schematic Parts'!$C$2:$C$3001,MATCH($A2802,'2. Schematic Parts'!$A$2:$A$3001,0))&amp;"","NOT FOUND"))</f>
        <v/>
      </c>
      <c r="G2802" s="9" t="str">
        <f aca="false">IF($A2802="","",IFERROR(INDEX('2. Schematic Parts'!$D$2:$D$3001,MATCH($A2802,'2. Schematic Parts'!$A$2:$A$3001,0))&amp;"","NOT FOUND"))</f>
        <v/>
      </c>
      <c r="H2802" s="9" t="str">
        <f aca="false">IF($A2802="","",IF(COUNTIF('2. Schematic Parts'!$A$2:$A$3001,$A2802)=0,"NOT IN SCHEMATIC","OK"))</f>
        <v/>
      </c>
      <c r="I2802" s="9" t="str">
        <f aca="false">IF($A2802="","",IF($H2802="NOT IN SCHEMATIC","",IF(UPPER(TRIM($C2802))=UPPER(TRIM($E2802)),"OK","MISMATCH")))</f>
        <v/>
      </c>
      <c r="J2802" s="9" t="str">
        <f aca="false">IF($A2802="","",IF($H2802="NOT IN SCHEMATIC","",IF($F2802="","NO SCH DECAL",IF($D2802="","",IF(UPPER(TRIM($D2802))=UPPER(TRIM($F2802)),"OK","MISMATCH")))))</f>
        <v/>
      </c>
      <c r="K2802" s="16" t="str">
        <f aca="false">IF($A2802="","",SUMPRODUCT(--ISNUMBER(SEARCH(","&amp;TRIM($A2802)&amp;",",","&amp;SUBSTITUTE('1. Master BOM'!$D$2:$D$400," ","")&amp;","))))</f>
        <v/>
      </c>
      <c r="L2802" s="16" t="str">
        <f aca="false">IF($A2802="","",IF($K2802&lt;&gt;1,0,SUMPRODUCT(ISNUMBER(SEARCH(","&amp;TRIM($A2802)&amp;",",","&amp;SUBSTITUTE('1. Master BOM'!$D$2:$D$400," ","")&amp;","))*ROW('1. Master BOM'!$D$2:$D$400))))</f>
        <v/>
      </c>
      <c r="M2802" s="9" t="str">
        <f aca="false">IF($A2802="","",IF($K2802=0,"NOT IN BOM",IF($K2802&gt;1,"MULTIPLE BOM LINES","OK")))</f>
        <v/>
      </c>
      <c r="N2802" s="9" t="str">
        <f aca="false">IF($A2802="","",IF($L2802=0,"—",INDEX('1. Master BOM'!$A$1:$A$400,$L2802)))</f>
        <v/>
      </c>
      <c r="O2802" s="9" t="str">
        <f aca="false">IF($A2802="","",IF($L2802=0,"—",INDEX('1. Master BOM'!$B$1:$B$400,$L2802)))</f>
        <v/>
      </c>
      <c r="P2802" s="9" t="str">
        <f aca="false">IF($A2802="","",IF(OR($H2802="NOT IN SCHEMATIC",$O2802="—"),"",IF($G2802="","NO SCH PN",IF(UPPER(TRIM($G2802))=UPPER(TRIM($O2802)),"OK","MISMATCH"))))</f>
        <v/>
      </c>
      <c r="Q2802" s="9" t="str">
        <f aca="false">IF($A2802="","",IF($L2802=0,"—",INDEX('1. Master BOM'!$E$1:$E$400,$L2802)))</f>
        <v/>
      </c>
      <c r="R2802" s="9" t="str">
        <f aca="false">IF($A2802="","",IF($L2802=0,"—",IF(T(INDEX('1. Master BOM'!$F$1:$F$400,$L2802))="","(not set)",INDEX('1. Master BOM'!$F$1:$F$400,$L2802))))</f>
        <v/>
      </c>
      <c r="S2802" s="9" t="str">
        <f aca="false">IF($A2802="","",IF(OR($R2802="—",$R2802="(not set)",$D2802=""),"",IF(ISNUMBER(SEARCH(SUBSTITUTE(SUBSTITUTE(SUBSTITUTE($R2802,"-",""),"_","")," ",""),SUBSTITUTE(SUBSTITUTE(SUBSTITUTE($D2802,"-",""),"_","")," ",""))),"OK","CHECK")))</f>
        <v/>
      </c>
      <c r="T2802" s="9" t="str">
        <f aca="false">IF($A2802="","",IF(OR($H2802="NOT IN SCHEMATIC",$I2802="MISMATCH",$J2802="MISMATCH",$P2802="MISMATCH",$M2802&lt;&gt;"OK"),"REVIEW","OK"))</f>
        <v/>
      </c>
      <c r="U2802" s="14"/>
      <c r="V2802" s="14"/>
      <c r="W2802" s="17"/>
      <c r="X2802" s="14"/>
    </row>
    <row r="2803" customFormat="false" ht="15" hidden="false" customHeight="false" outlineLevel="0" collapsed="false">
      <c r="A2803" s="9" t="str">
        <f aca="false">IF('3. Layout Parts'!$A2803="","",TRIM('3. Layout Parts'!$A2803))</f>
        <v/>
      </c>
      <c r="B2803" s="9" t="str">
        <f aca="false">IF($A2803="","",'3. Layout Parts'!$D2803)</f>
        <v/>
      </c>
      <c r="C2803" s="9" t="str">
        <f aca="false">IF($A2803="","",'3. Layout Parts'!$B2803)</f>
        <v/>
      </c>
      <c r="D2803" s="9" t="str">
        <f aca="false">IF($A2803="","",'3. Layout Parts'!$C2803)</f>
        <v/>
      </c>
      <c r="E2803" s="9" t="str">
        <f aca="false">IF($A2803="","",IFERROR(INDEX('2. Schematic Parts'!$B$2:$B$3001,MATCH($A2803,'2. Schematic Parts'!$A$2:$A$3001,0)),"NOT FOUND"))</f>
        <v/>
      </c>
      <c r="F2803" s="9" t="str">
        <f aca="false">IF($A2803="","",IFERROR(INDEX('2. Schematic Parts'!$C$2:$C$3001,MATCH($A2803,'2. Schematic Parts'!$A$2:$A$3001,0))&amp;"","NOT FOUND"))</f>
        <v/>
      </c>
      <c r="G2803" s="9" t="str">
        <f aca="false">IF($A2803="","",IFERROR(INDEX('2. Schematic Parts'!$D$2:$D$3001,MATCH($A2803,'2. Schematic Parts'!$A$2:$A$3001,0))&amp;"","NOT FOUND"))</f>
        <v/>
      </c>
      <c r="H2803" s="9" t="str">
        <f aca="false">IF($A2803="","",IF(COUNTIF('2. Schematic Parts'!$A$2:$A$3001,$A2803)=0,"NOT IN SCHEMATIC","OK"))</f>
        <v/>
      </c>
      <c r="I2803" s="9" t="str">
        <f aca="false">IF($A2803="","",IF($H2803="NOT IN SCHEMATIC","",IF(UPPER(TRIM($C2803))=UPPER(TRIM($E2803)),"OK","MISMATCH")))</f>
        <v/>
      </c>
      <c r="J2803" s="9" t="str">
        <f aca="false">IF($A2803="","",IF($H2803="NOT IN SCHEMATIC","",IF($F2803="","NO SCH DECAL",IF($D2803="","",IF(UPPER(TRIM($D2803))=UPPER(TRIM($F2803)),"OK","MISMATCH")))))</f>
        <v/>
      </c>
      <c r="K2803" s="16" t="str">
        <f aca="false">IF($A2803="","",SUMPRODUCT(--ISNUMBER(SEARCH(","&amp;TRIM($A2803)&amp;",",","&amp;SUBSTITUTE('1. Master BOM'!$D$2:$D$400," ","")&amp;","))))</f>
        <v/>
      </c>
      <c r="L2803" s="16" t="str">
        <f aca="false">IF($A2803="","",IF($K2803&lt;&gt;1,0,SUMPRODUCT(ISNUMBER(SEARCH(","&amp;TRIM($A2803)&amp;",",","&amp;SUBSTITUTE('1. Master BOM'!$D$2:$D$400," ","")&amp;","))*ROW('1. Master BOM'!$D$2:$D$400))))</f>
        <v/>
      </c>
      <c r="M2803" s="9" t="str">
        <f aca="false">IF($A2803="","",IF($K2803=0,"NOT IN BOM",IF($K2803&gt;1,"MULTIPLE BOM LINES","OK")))</f>
        <v/>
      </c>
      <c r="N2803" s="9" t="str">
        <f aca="false">IF($A2803="","",IF($L2803=0,"—",INDEX('1. Master BOM'!$A$1:$A$400,$L2803)))</f>
        <v/>
      </c>
      <c r="O2803" s="9" t="str">
        <f aca="false">IF($A2803="","",IF($L2803=0,"—",INDEX('1. Master BOM'!$B$1:$B$400,$L2803)))</f>
        <v/>
      </c>
      <c r="P2803" s="9" t="str">
        <f aca="false">IF($A2803="","",IF(OR($H2803="NOT IN SCHEMATIC",$O2803="—"),"",IF($G2803="","NO SCH PN",IF(UPPER(TRIM($G2803))=UPPER(TRIM($O2803)),"OK","MISMATCH"))))</f>
        <v/>
      </c>
      <c r="Q2803" s="9" t="str">
        <f aca="false">IF($A2803="","",IF($L2803=0,"—",INDEX('1. Master BOM'!$E$1:$E$400,$L2803)))</f>
        <v/>
      </c>
      <c r="R2803" s="9" t="str">
        <f aca="false">IF($A2803="","",IF($L2803=0,"—",IF(T(INDEX('1. Master BOM'!$F$1:$F$400,$L2803))="","(not set)",INDEX('1. Master BOM'!$F$1:$F$400,$L2803))))</f>
        <v/>
      </c>
      <c r="S2803" s="9" t="str">
        <f aca="false">IF($A2803="","",IF(OR($R2803="—",$R2803="(not set)",$D2803=""),"",IF(ISNUMBER(SEARCH(SUBSTITUTE(SUBSTITUTE(SUBSTITUTE($R2803,"-",""),"_","")," ",""),SUBSTITUTE(SUBSTITUTE(SUBSTITUTE($D2803,"-",""),"_","")," ",""))),"OK","CHECK")))</f>
        <v/>
      </c>
      <c r="T2803" s="9" t="str">
        <f aca="false">IF($A2803="","",IF(OR($H2803="NOT IN SCHEMATIC",$I2803="MISMATCH",$J2803="MISMATCH",$P2803="MISMATCH",$M2803&lt;&gt;"OK"),"REVIEW","OK"))</f>
        <v/>
      </c>
      <c r="U2803" s="14"/>
      <c r="V2803" s="14"/>
      <c r="W2803" s="17"/>
      <c r="X2803" s="14"/>
    </row>
    <row r="2804" customFormat="false" ht="15" hidden="false" customHeight="false" outlineLevel="0" collapsed="false">
      <c r="A2804" s="9" t="str">
        <f aca="false">IF('3. Layout Parts'!$A2804="","",TRIM('3. Layout Parts'!$A2804))</f>
        <v/>
      </c>
      <c r="B2804" s="9" t="str">
        <f aca="false">IF($A2804="","",'3. Layout Parts'!$D2804)</f>
        <v/>
      </c>
      <c r="C2804" s="9" t="str">
        <f aca="false">IF($A2804="","",'3. Layout Parts'!$B2804)</f>
        <v/>
      </c>
      <c r="D2804" s="9" t="str">
        <f aca="false">IF($A2804="","",'3. Layout Parts'!$C2804)</f>
        <v/>
      </c>
      <c r="E2804" s="9" t="str">
        <f aca="false">IF($A2804="","",IFERROR(INDEX('2. Schematic Parts'!$B$2:$B$3001,MATCH($A2804,'2. Schematic Parts'!$A$2:$A$3001,0)),"NOT FOUND"))</f>
        <v/>
      </c>
      <c r="F2804" s="9" t="str">
        <f aca="false">IF($A2804="","",IFERROR(INDEX('2. Schematic Parts'!$C$2:$C$3001,MATCH($A2804,'2. Schematic Parts'!$A$2:$A$3001,0))&amp;"","NOT FOUND"))</f>
        <v/>
      </c>
      <c r="G2804" s="9" t="str">
        <f aca="false">IF($A2804="","",IFERROR(INDEX('2. Schematic Parts'!$D$2:$D$3001,MATCH($A2804,'2. Schematic Parts'!$A$2:$A$3001,0))&amp;"","NOT FOUND"))</f>
        <v/>
      </c>
      <c r="H2804" s="9" t="str">
        <f aca="false">IF($A2804="","",IF(COUNTIF('2. Schematic Parts'!$A$2:$A$3001,$A2804)=0,"NOT IN SCHEMATIC","OK"))</f>
        <v/>
      </c>
      <c r="I2804" s="9" t="str">
        <f aca="false">IF($A2804="","",IF($H2804="NOT IN SCHEMATIC","",IF(UPPER(TRIM($C2804))=UPPER(TRIM($E2804)),"OK","MISMATCH")))</f>
        <v/>
      </c>
      <c r="J2804" s="9" t="str">
        <f aca="false">IF($A2804="","",IF($H2804="NOT IN SCHEMATIC","",IF($F2804="","NO SCH DECAL",IF($D2804="","",IF(UPPER(TRIM($D2804))=UPPER(TRIM($F2804)),"OK","MISMATCH")))))</f>
        <v/>
      </c>
      <c r="K2804" s="16" t="str">
        <f aca="false">IF($A2804="","",SUMPRODUCT(--ISNUMBER(SEARCH(","&amp;TRIM($A2804)&amp;",",","&amp;SUBSTITUTE('1. Master BOM'!$D$2:$D$400," ","")&amp;","))))</f>
        <v/>
      </c>
      <c r="L2804" s="16" t="str">
        <f aca="false">IF($A2804="","",IF($K2804&lt;&gt;1,0,SUMPRODUCT(ISNUMBER(SEARCH(","&amp;TRIM($A2804)&amp;",",","&amp;SUBSTITUTE('1. Master BOM'!$D$2:$D$400," ","")&amp;","))*ROW('1. Master BOM'!$D$2:$D$400))))</f>
        <v/>
      </c>
      <c r="M2804" s="9" t="str">
        <f aca="false">IF($A2804="","",IF($K2804=0,"NOT IN BOM",IF($K2804&gt;1,"MULTIPLE BOM LINES","OK")))</f>
        <v/>
      </c>
      <c r="N2804" s="9" t="str">
        <f aca="false">IF($A2804="","",IF($L2804=0,"—",INDEX('1. Master BOM'!$A$1:$A$400,$L2804)))</f>
        <v/>
      </c>
      <c r="O2804" s="9" t="str">
        <f aca="false">IF($A2804="","",IF($L2804=0,"—",INDEX('1. Master BOM'!$B$1:$B$400,$L2804)))</f>
        <v/>
      </c>
      <c r="P2804" s="9" t="str">
        <f aca="false">IF($A2804="","",IF(OR($H2804="NOT IN SCHEMATIC",$O2804="—"),"",IF($G2804="","NO SCH PN",IF(UPPER(TRIM($G2804))=UPPER(TRIM($O2804)),"OK","MISMATCH"))))</f>
        <v/>
      </c>
      <c r="Q2804" s="9" t="str">
        <f aca="false">IF($A2804="","",IF($L2804=0,"—",INDEX('1. Master BOM'!$E$1:$E$400,$L2804)))</f>
        <v/>
      </c>
      <c r="R2804" s="9" t="str">
        <f aca="false">IF($A2804="","",IF($L2804=0,"—",IF(T(INDEX('1. Master BOM'!$F$1:$F$400,$L2804))="","(not set)",INDEX('1. Master BOM'!$F$1:$F$400,$L2804))))</f>
        <v/>
      </c>
      <c r="S2804" s="9" t="str">
        <f aca="false">IF($A2804="","",IF(OR($R2804="—",$R2804="(not set)",$D2804=""),"",IF(ISNUMBER(SEARCH(SUBSTITUTE(SUBSTITUTE(SUBSTITUTE($R2804,"-",""),"_","")," ",""),SUBSTITUTE(SUBSTITUTE(SUBSTITUTE($D2804,"-",""),"_","")," ",""))),"OK","CHECK")))</f>
        <v/>
      </c>
      <c r="T2804" s="9" t="str">
        <f aca="false">IF($A2804="","",IF(OR($H2804="NOT IN SCHEMATIC",$I2804="MISMATCH",$J2804="MISMATCH",$P2804="MISMATCH",$M2804&lt;&gt;"OK"),"REVIEW","OK"))</f>
        <v/>
      </c>
      <c r="U2804" s="14"/>
      <c r="V2804" s="14"/>
      <c r="W2804" s="17"/>
      <c r="X2804" s="14"/>
    </row>
    <row r="2805" customFormat="false" ht="15" hidden="false" customHeight="false" outlineLevel="0" collapsed="false">
      <c r="A2805" s="9" t="str">
        <f aca="false">IF('3. Layout Parts'!$A2805="","",TRIM('3. Layout Parts'!$A2805))</f>
        <v/>
      </c>
      <c r="B2805" s="9" t="str">
        <f aca="false">IF($A2805="","",'3. Layout Parts'!$D2805)</f>
        <v/>
      </c>
      <c r="C2805" s="9" t="str">
        <f aca="false">IF($A2805="","",'3. Layout Parts'!$B2805)</f>
        <v/>
      </c>
      <c r="D2805" s="9" t="str">
        <f aca="false">IF($A2805="","",'3. Layout Parts'!$C2805)</f>
        <v/>
      </c>
      <c r="E2805" s="9" t="str">
        <f aca="false">IF($A2805="","",IFERROR(INDEX('2. Schematic Parts'!$B$2:$B$3001,MATCH($A2805,'2. Schematic Parts'!$A$2:$A$3001,0)),"NOT FOUND"))</f>
        <v/>
      </c>
      <c r="F2805" s="9" t="str">
        <f aca="false">IF($A2805="","",IFERROR(INDEX('2. Schematic Parts'!$C$2:$C$3001,MATCH($A2805,'2. Schematic Parts'!$A$2:$A$3001,0))&amp;"","NOT FOUND"))</f>
        <v/>
      </c>
      <c r="G2805" s="9" t="str">
        <f aca="false">IF($A2805="","",IFERROR(INDEX('2. Schematic Parts'!$D$2:$D$3001,MATCH($A2805,'2. Schematic Parts'!$A$2:$A$3001,0))&amp;"","NOT FOUND"))</f>
        <v/>
      </c>
      <c r="H2805" s="9" t="str">
        <f aca="false">IF($A2805="","",IF(COUNTIF('2. Schematic Parts'!$A$2:$A$3001,$A2805)=0,"NOT IN SCHEMATIC","OK"))</f>
        <v/>
      </c>
      <c r="I2805" s="9" t="str">
        <f aca="false">IF($A2805="","",IF($H2805="NOT IN SCHEMATIC","",IF(UPPER(TRIM($C2805))=UPPER(TRIM($E2805)),"OK","MISMATCH")))</f>
        <v/>
      </c>
      <c r="J2805" s="9" t="str">
        <f aca="false">IF($A2805="","",IF($H2805="NOT IN SCHEMATIC","",IF($F2805="","NO SCH DECAL",IF($D2805="","",IF(UPPER(TRIM($D2805))=UPPER(TRIM($F2805)),"OK","MISMATCH")))))</f>
        <v/>
      </c>
      <c r="K2805" s="16" t="str">
        <f aca="false">IF($A2805="","",SUMPRODUCT(--ISNUMBER(SEARCH(","&amp;TRIM($A2805)&amp;",",","&amp;SUBSTITUTE('1. Master BOM'!$D$2:$D$400," ","")&amp;","))))</f>
        <v/>
      </c>
      <c r="L2805" s="16" t="str">
        <f aca="false">IF($A2805="","",IF($K2805&lt;&gt;1,0,SUMPRODUCT(ISNUMBER(SEARCH(","&amp;TRIM($A2805)&amp;",",","&amp;SUBSTITUTE('1. Master BOM'!$D$2:$D$400," ","")&amp;","))*ROW('1. Master BOM'!$D$2:$D$400))))</f>
        <v/>
      </c>
      <c r="M2805" s="9" t="str">
        <f aca="false">IF($A2805="","",IF($K2805=0,"NOT IN BOM",IF($K2805&gt;1,"MULTIPLE BOM LINES","OK")))</f>
        <v/>
      </c>
      <c r="N2805" s="9" t="str">
        <f aca="false">IF($A2805="","",IF($L2805=0,"—",INDEX('1. Master BOM'!$A$1:$A$400,$L2805)))</f>
        <v/>
      </c>
      <c r="O2805" s="9" t="str">
        <f aca="false">IF($A2805="","",IF($L2805=0,"—",INDEX('1. Master BOM'!$B$1:$B$400,$L2805)))</f>
        <v/>
      </c>
      <c r="P2805" s="9" t="str">
        <f aca="false">IF($A2805="","",IF(OR($H2805="NOT IN SCHEMATIC",$O2805="—"),"",IF($G2805="","NO SCH PN",IF(UPPER(TRIM($G2805))=UPPER(TRIM($O2805)),"OK","MISMATCH"))))</f>
        <v/>
      </c>
      <c r="Q2805" s="9" t="str">
        <f aca="false">IF($A2805="","",IF($L2805=0,"—",INDEX('1. Master BOM'!$E$1:$E$400,$L2805)))</f>
        <v/>
      </c>
      <c r="R2805" s="9" t="str">
        <f aca="false">IF($A2805="","",IF($L2805=0,"—",IF(T(INDEX('1. Master BOM'!$F$1:$F$400,$L2805))="","(not set)",INDEX('1. Master BOM'!$F$1:$F$400,$L2805))))</f>
        <v/>
      </c>
      <c r="S2805" s="9" t="str">
        <f aca="false">IF($A2805="","",IF(OR($R2805="—",$R2805="(not set)",$D2805=""),"",IF(ISNUMBER(SEARCH(SUBSTITUTE(SUBSTITUTE(SUBSTITUTE($R2805,"-",""),"_","")," ",""),SUBSTITUTE(SUBSTITUTE(SUBSTITUTE($D2805,"-",""),"_","")," ",""))),"OK","CHECK")))</f>
        <v/>
      </c>
      <c r="T2805" s="9" t="str">
        <f aca="false">IF($A2805="","",IF(OR($H2805="NOT IN SCHEMATIC",$I2805="MISMATCH",$J2805="MISMATCH",$P2805="MISMATCH",$M2805&lt;&gt;"OK"),"REVIEW","OK"))</f>
        <v/>
      </c>
      <c r="U2805" s="14"/>
      <c r="V2805" s="14"/>
      <c r="W2805" s="17"/>
      <c r="X2805" s="14"/>
    </row>
    <row r="2806" customFormat="false" ht="15" hidden="false" customHeight="false" outlineLevel="0" collapsed="false">
      <c r="A2806" s="9" t="str">
        <f aca="false">IF('3. Layout Parts'!$A2806="","",TRIM('3. Layout Parts'!$A2806))</f>
        <v/>
      </c>
      <c r="B2806" s="9" t="str">
        <f aca="false">IF($A2806="","",'3. Layout Parts'!$D2806)</f>
        <v/>
      </c>
      <c r="C2806" s="9" t="str">
        <f aca="false">IF($A2806="","",'3. Layout Parts'!$B2806)</f>
        <v/>
      </c>
      <c r="D2806" s="9" t="str">
        <f aca="false">IF($A2806="","",'3. Layout Parts'!$C2806)</f>
        <v/>
      </c>
      <c r="E2806" s="9" t="str">
        <f aca="false">IF($A2806="","",IFERROR(INDEX('2. Schematic Parts'!$B$2:$B$3001,MATCH($A2806,'2. Schematic Parts'!$A$2:$A$3001,0)),"NOT FOUND"))</f>
        <v/>
      </c>
      <c r="F2806" s="9" t="str">
        <f aca="false">IF($A2806="","",IFERROR(INDEX('2. Schematic Parts'!$C$2:$C$3001,MATCH($A2806,'2. Schematic Parts'!$A$2:$A$3001,0))&amp;"","NOT FOUND"))</f>
        <v/>
      </c>
      <c r="G2806" s="9" t="str">
        <f aca="false">IF($A2806="","",IFERROR(INDEX('2. Schematic Parts'!$D$2:$D$3001,MATCH($A2806,'2. Schematic Parts'!$A$2:$A$3001,0))&amp;"","NOT FOUND"))</f>
        <v/>
      </c>
      <c r="H2806" s="9" t="str">
        <f aca="false">IF($A2806="","",IF(COUNTIF('2. Schematic Parts'!$A$2:$A$3001,$A2806)=0,"NOT IN SCHEMATIC","OK"))</f>
        <v/>
      </c>
      <c r="I2806" s="9" t="str">
        <f aca="false">IF($A2806="","",IF($H2806="NOT IN SCHEMATIC","",IF(UPPER(TRIM($C2806))=UPPER(TRIM($E2806)),"OK","MISMATCH")))</f>
        <v/>
      </c>
      <c r="J2806" s="9" t="str">
        <f aca="false">IF($A2806="","",IF($H2806="NOT IN SCHEMATIC","",IF($F2806="","NO SCH DECAL",IF($D2806="","",IF(UPPER(TRIM($D2806))=UPPER(TRIM($F2806)),"OK","MISMATCH")))))</f>
        <v/>
      </c>
      <c r="K2806" s="16" t="str">
        <f aca="false">IF($A2806="","",SUMPRODUCT(--ISNUMBER(SEARCH(","&amp;TRIM($A2806)&amp;",",","&amp;SUBSTITUTE('1. Master BOM'!$D$2:$D$400," ","")&amp;","))))</f>
        <v/>
      </c>
      <c r="L2806" s="16" t="str">
        <f aca="false">IF($A2806="","",IF($K2806&lt;&gt;1,0,SUMPRODUCT(ISNUMBER(SEARCH(","&amp;TRIM($A2806)&amp;",",","&amp;SUBSTITUTE('1. Master BOM'!$D$2:$D$400," ","")&amp;","))*ROW('1. Master BOM'!$D$2:$D$400))))</f>
        <v/>
      </c>
      <c r="M2806" s="9" t="str">
        <f aca="false">IF($A2806="","",IF($K2806=0,"NOT IN BOM",IF($K2806&gt;1,"MULTIPLE BOM LINES","OK")))</f>
        <v/>
      </c>
      <c r="N2806" s="9" t="str">
        <f aca="false">IF($A2806="","",IF($L2806=0,"—",INDEX('1. Master BOM'!$A$1:$A$400,$L2806)))</f>
        <v/>
      </c>
      <c r="O2806" s="9" t="str">
        <f aca="false">IF($A2806="","",IF($L2806=0,"—",INDEX('1. Master BOM'!$B$1:$B$400,$L2806)))</f>
        <v/>
      </c>
      <c r="P2806" s="9" t="str">
        <f aca="false">IF($A2806="","",IF(OR($H2806="NOT IN SCHEMATIC",$O2806="—"),"",IF($G2806="","NO SCH PN",IF(UPPER(TRIM($G2806))=UPPER(TRIM($O2806)),"OK","MISMATCH"))))</f>
        <v/>
      </c>
      <c r="Q2806" s="9" t="str">
        <f aca="false">IF($A2806="","",IF($L2806=0,"—",INDEX('1. Master BOM'!$E$1:$E$400,$L2806)))</f>
        <v/>
      </c>
      <c r="R2806" s="9" t="str">
        <f aca="false">IF($A2806="","",IF($L2806=0,"—",IF(T(INDEX('1. Master BOM'!$F$1:$F$400,$L2806))="","(not set)",INDEX('1. Master BOM'!$F$1:$F$400,$L2806))))</f>
        <v/>
      </c>
      <c r="S2806" s="9" t="str">
        <f aca="false">IF($A2806="","",IF(OR($R2806="—",$R2806="(not set)",$D2806=""),"",IF(ISNUMBER(SEARCH(SUBSTITUTE(SUBSTITUTE(SUBSTITUTE($R2806,"-",""),"_","")," ",""),SUBSTITUTE(SUBSTITUTE(SUBSTITUTE($D2806,"-",""),"_","")," ",""))),"OK","CHECK")))</f>
        <v/>
      </c>
      <c r="T2806" s="9" t="str">
        <f aca="false">IF($A2806="","",IF(OR($H2806="NOT IN SCHEMATIC",$I2806="MISMATCH",$J2806="MISMATCH",$P2806="MISMATCH",$M2806&lt;&gt;"OK"),"REVIEW","OK"))</f>
        <v/>
      </c>
      <c r="U2806" s="14"/>
      <c r="V2806" s="14"/>
      <c r="W2806" s="17"/>
      <c r="X2806" s="14"/>
    </row>
    <row r="2807" customFormat="false" ht="15" hidden="false" customHeight="false" outlineLevel="0" collapsed="false">
      <c r="A2807" s="9" t="str">
        <f aca="false">IF('3. Layout Parts'!$A2807="","",TRIM('3. Layout Parts'!$A2807))</f>
        <v/>
      </c>
      <c r="B2807" s="9" t="str">
        <f aca="false">IF($A2807="","",'3. Layout Parts'!$D2807)</f>
        <v/>
      </c>
      <c r="C2807" s="9" t="str">
        <f aca="false">IF($A2807="","",'3. Layout Parts'!$B2807)</f>
        <v/>
      </c>
      <c r="D2807" s="9" t="str">
        <f aca="false">IF($A2807="","",'3. Layout Parts'!$C2807)</f>
        <v/>
      </c>
      <c r="E2807" s="9" t="str">
        <f aca="false">IF($A2807="","",IFERROR(INDEX('2. Schematic Parts'!$B$2:$B$3001,MATCH($A2807,'2. Schematic Parts'!$A$2:$A$3001,0)),"NOT FOUND"))</f>
        <v/>
      </c>
      <c r="F2807" s="9" t="str">
        <f aca="false">IF($A2807="","",IFERROR(INDEX('2. Schematic Parts'!$C$2:$C$3001,MATCH($A2807,'2. Schematic Parts'!$A$2:$A$3001,0))&amp;"","NOT FOUND"))</f>
        <v/>
      </c>
      <c r="G2807" s="9" t="str">
        <f aca="false">IF($A2807="","",IFERROR(INDEX('2. Schematic Parts'!$D$2:$D$3001,MATCH($A2807,'2. Schematic Parts'!$A$2:$A$3001,0))&amp;"","NOT FOUND"))</f>
        <v/>
      </c>
      <c r="H2807" s="9" t="str">
        <f aca="false">IF($A2807="","",IF(COUNTIF('2. Schematic Parts'!$A$2:$A$3001,$A2807)=0,"NOT IN SCHEMATIC","OK"))</f>
        <v/>
      </c>
      <c r="I2807" s="9" t="str">
        <f aca="false">IF($A2807="","",IF($H2807="NOT IN SCHEMATIC","",IF(UPPER(TRIM($C2807))=UPPER(TRIM($E2807)),"OK","MISMATCH")))</f>
        <v/>
      </c>
      <c r="J2807" s="9" t="str">
        <f aca="false">IF($A2807="","",IF($H2807="NOT IN SCHEMATIC","",IF($F2807="","NO SCH DECAL",IF($D2807="","",IF(UPPER(TRIM($D2807))=UPPER(TRIM($F2807)),"OK","MISMATCH")))))</f>
        <v/>
      </c>
      <c r="K2807" s="16" t="str">
        <f aca="false">IF($A2807="","",SUMPRODUCT(--ISNUMBER(SEARCH(","&amp;TRIM($A2807)&amp;",",","&amp;SUBSTITUTE('1. Master BOM'!$D$2:$D$400," ","")&amp;","))))</f>
        <v/>
      </c>
      <c r="L2807" s="16" t="str">
        <f aca="false">IF($A2807="","",IF($K2807&lt;&gt;1,0,SUMPRODUCT(ISNUMBER(SEARCH(","&amp;TRIM($A2807)&amp;",",","&amp;SUBSTITUTE('1. Master BOM'!$D$2:$D$400," ","")&amp;","))*ROW('1. Master BOM'!$D$2:$D$400))))</f>
        <v/>
      </c>
      <c r="M2807" s="9" t="str">
        <f aca="false">IF($A2807="","",IF($K2807=0,"NOT IN BOM",IF($K2807&gt;1,"MULTIPLE BOM LINES","OK")))</f>
        <v/>
      </c>
      <c r="N2807" s="9" t="str">
        <f aca="false">IF($A2807="","",IF($L2807=0,"—",INDEX('1. Master BOM'!$A$1:$A$400,$L2807)))</f>
        <v/>
      </c>
      <c r="O2807" s="9" t="str">
        <f aca="false">IF($A2807="","",IF($L2807=0,"—",INDEX('1. Master BOM'!$B$1:$B$400,$L2807)))</f>
        <v/>
      </c>
      <c r="P2807" s="9" t="str">
        <f aca="false">IF($A2807="","",IF(OR($H2807="NOT IN SCHEMATIC",$O2807="—"),"",IF($G2807="","NO SCH PN",IF(UPPER(TRIM($G2807))=UPPER(TRIM($O2807)),"OK","MISMATCH"))))</f>
        <v/>
      </c>
      <c r="Q2807" s="9" t="str">
        <f aca="false">IF($A2807="","",IF($L2807=0,"—",INDEX('1. Master BOM'!$E$1:$E$400,$L2807)))</f>
        <v/>
      </c>
      <c r="R2807" s="9" t="str">
        <f aca="false">IF($A2807="","",IF($L2807=0,"—",IF(T(INDEX('1. Master BOM'!$F$1:$F$400,$L2807))="","(not set)",INDEX('1. Master BOM'!$F$1:$F$400,$L2807))))</f>
        <v/>
      </c>
      <c r="S2807" s="9" t="str">
        <f aca="false">IF($A2807="","",IF(OR($R2807="—",$R2807="(not set)",$D2807=""),"",IF(ISNUMBER(SEARCH(SUBSTITUTE(SUBSTITUTE(SUBSTITUTE($R2807,"-",""),"_","")," ",""),SUBSTITUTE(SUBSTITUTE(SUBSTITUTE($D2807,"-",""),"_","")," ",""))),"OK","CHECK")))</f>
        <v/>
      </c>
      <c r="T2807" s="9" t="str">
        <f aca="false">IF($A2807="","",IF(OR($H2807="NOT IN SCHEMATIC",$I2807="MISMATCH",$J2807="MISMATCH",$P2807="MISMATCH",$M2807&lt;&gt;"OK"),"REVIEW","OK"))</f>
        <v/>
      </c>
      <c r="U2807" s="14"/>
      <c r="V2807" s="14"/>
      <c r="W2807" s="17"/>
      <c r="X2807" s="14"/>
    </row>
    <row r="2808" customFormat="false" ht="15" hidden="false" customHeight="false" outlineLevel="0" collapsed="false">
      <c r="A2808" s="9" t="str">
        <f aca="false">IF('3. Layout Parts'!$A2808="","",TRIM('3. Layout Parts'!$A2808))</f>
        <v/>
      </c>
      <c r="B2808" s="9" t="str">
        <f aca="false">IF($A2808="","",'3. Layout Parts'!$D2808)</f>
        <v/>
      </c>
      <c r="C2808" s="9" t="str">
        <f aca="false">IF($A2808="","",'3. Layout Parts'!$B2808)</f>
        <v/>
      </c>
      <c r="D2808" s="9" t="str">
        <f aca="false">IF($A2808="","",'3. Layout Parts'!$C2808)</f>
        <v/>
      </c>
      <c r="E2808" s="9" t="str">
        <f aca="false">IF($A2808="","",IFERROR(INDEX('2. Schematic Parts'!$B$2:$B$3001,MATCH($A2808,'2. Schematic Parts'!$A$2:$A$3001,0)),"NOT FOUND"))</f>
        <v/>
      </c>
      <c r="F2808" s="9" t="str">
        <f aca="false">IF($A2808="","",IFERROR(INDEX('2. Schematic Parts'!$C$2:$C$3001,MATCH($A2808,'2. Schematic Parts'!$A$2:$A$3001,0))&amp;"","NOT FOUND"))</f>
        <v/>
      </c>
      <c r="G2808" s="9" t="str">
        <f aca="false">IF($A2808="","",IFERROR(INDEX('2. Schematic Parts'!$D$2:$D$3001,MATCH($A2808,'2. Schematic Parts'!$A$2:$A$3001,0))&amp;"","NOT FOUND"))</f>
        <v/>
      </c>
      <c r="H2808" s="9" t="str">
        <f aca="false">IF($A2808="","",IF(COUNTIF('2. Schematic Parts'!$A$2:$A$3001,$A2808)=0,"NOT IN SCHEMATIC","OK"))</f>
        <v/>
      </c>
      <c r="I2808" s="9" t="str">
        <f aca="false">IF($A2808="","",IF($H2808="NOT IN SCHEMATIC","",IF(UPPER(TRIM($C2808))=UPPER(TRIM($E2808)),"OK","MISMATCH")))</f>
        <v/>
      </c>
      <c r="J2808" s="9" t="str">
        <f aca="false">IF($A2808="","",IF($H2808="NOT IN SCHEMATIC","",IF($F2808="","NO SCH DECAL",IF($D2808="","",IF(UPPER(TRIM($D2808))=UPPER(TRIM($F2808)),"OK","MISMATCH")))))</f>
        <v/>
      </c>
      <c r="K2808" s="16" t="str">
        <f aca="false">IF($A2808="","",SUMPRODUCT(--ISNUMBER(SEARCH(","&amp;TRIM($A2808)&amp;",",","&amp;SUBSTITUTE('1. Master BOM'!$D$2:$D$400," ","")&amp;","))))</f>
        <v/>
      </c>
      <c r="L2808" s="16" t="str">
        <f aca="false">IF($A2808="","",IF($K2808&lt;&gt;1,0,SUMPRODUCT(ISNUMBER(SEARCH(","&amp;TRIM($A2808)&amp;",",","&amp;SUBSTITUTE('1. Master BOM'!$D$2:$D$400," ","")&amp;","))*ROW('1. Master BOM'!$D$2:$D$400))))</f>
        <v/>
      </c>
      <c r="M2808" s="9" t="str">
        <f aca="false">IF($A2808="","",IF($K2808=0,"NOT IN BOM",IF($K2808&gt;1,"MULTIPLE BOM LINES","OK")))</f>
        <v/>
      </c>
      <c r="N2808" s="9" t="str">
        <f aca="false">IF($A2808="","",IF($L2808=0,"—",INDEX('1. Master BOM'!$A$1:$A$400,$L2808)))</f>
        <v/>
      </c>
      <c r="O2808" s="9" t="str">
        <f aca="false">IF($A2808="","",IF($L2808=0,"—",INDEX('1. Master BOM'!$B$1:$B$400,$L2808)))</f>
        <v/>
      </c>
      <c r="P2808" s="9" t="str">
        <f aca="false">IF($A2808="","",IF(OR($H2808="NOT IN SCHEMATIC",$O2808="—"),"",IF($G2808="","NO SCH PN",IF(UPPER(TRIM($G2808))=UPPER(TRIM($O2808)),"OK","MISMATCH"))))</f>
        <v/>
      </c>
      <c r="Q2808" s="9" t="str">
        <f aca="false">IF($A2808="","",IF($L2808=0,"—",INDEX('1. Master BOM'!$E$1:$E$400,$L2808)))</f>
        <v/>
      </c>
      <c r="R2808" s="9" t="str">
        <f aca="false">IF($A2808="","",IF($L2808=0,"—",IF(T(INDEX('1. Master BOM'!$F$1:$F$400,$L2808))="","(not set)",INDEX('1. Master BOM'!$F$1:$F$400,$L2808))))</f>
        <v/>
      </c>
      <c r="S2808" s="9" t="str">
        <f aca="false">IF($A2808="","",IF(OR($R2808="—",$R2808="(not set)",$D2808=""),"",IF(ISNUMBER(SEARCH(SUBSTITUTE(SUBSTITUTE(SUBSTITUTE($R2808,"-",""),"_","")," ",""),SUBSTITUTE(SUBSTITUTE(SUBSTITUTE($D2808,"-",""),"_","")," ",""))),"OK","CHECK")))</f>
        <v/>
      </c>
      <c r="T2808" s="9" t="str">
        <f aca="false">IF($A2808="","",IF(OR($H2808="NOT IN SCHEMATIC",$I2808="MISMATCH",$J2808="MISMATCH",$P2808="MISMATCH",$M2808&lt;&gt;"OK"),"REVIEW","OK"))</f>
        <v/>
      </c>
      <c r="U2808" s="14"/>
      <c r="V2808" s="14"/>
      <c r="W2808" s="17"/>
      <c r="X2808" s="14"/>
    </row>
    <row r="2809" customFormat="false" ht="15" hidden="false" customHeight="false" outlineLevel="0" collapsed="false">
      <c r="A2809" s="9" t="str">
        <f aca="false">IF('3. Layout Parts'!$A2809="","",TRIM('3. Layout Parts'!$A2809))</f>
        <v/>
      </c>
      <c r="B2809" s="9" t="str">
        <f aca="false">IF($A2809="","",'3. Layout Parts'!$D2809)</f>
        <v/>
      </c>
      <c r="C2809" s="9" t="str">
        <f aca="false">IF($A2809="","",'3. Layout Parts'!$B2809)</f>
        <v/>
      </c>
      <c r="D2809" s="9" t="str">
        <f aca="false">IF($A2809="","",'3. Layout Parts'!$C2809)</f>
        <v/>
      </c>
      <c r="E2809" s="9" t="str">
        <f aca="false">IF($A2809="","",IFERROR(INDEX('2. Schematic Parts'!$B$2:$B$3001,MATCH($A2809,'2. Schematic Parts'!$A$2:$A$3001,0)),"NOT FOUND"))</f>
        <v/>
      </c>
      <c r="F2809" s="9" t="str">
        <f aca="false">IF($A2809="","",IFERROR(INDEX('2. Schematic Parts'!$C$2:$C$3001,MATCH($A2809,'2. Schematic Parts'!$A$2:$A$3001,0))&amp;"","NOT FOUND"))</f>
        <v/>
      </c>
      <c r="G2809" s="9" t="str">
        <f aca="false">IF($A2809="","",IFERROR(INDEX('2. Schematic Parts'!$D$2:$D$3001,MATCH($A2809,'2. Schematic Parts'!$A$2:$A$3001,0))&amp;"","NOT FOUND"))</f>
        <v/>
      </c>
      <c r="H2809" s="9" t="str">
        <f aca="false">IF($A2809="","",IF(COUNTIF('2. Schematic Parts'!$A$2:$A$3001,$A2809)=0,"NOT IN SCHEMATIC","OK"))</f>
        <v/>
      </c>
      <c r="I2809" s="9" t="str">
        <f aca="false">IF($A2809="","",IF($H2809="NOT IN SCHEMATIC","",IF(UPPER(TRIM($C2809))=UPPER(TRIM($E2809)),"OK","MISMATCH")))</f>
        <v/>
      </c>
      <c r="J2809" s="9" t="str">
        <f aca="false">IF($A2809="","",IF($H2809="NOT IN SCHEMATIC","",IF($F2809="","NO SCH DECAL",IF($D2809="","",IF(UPPER(TRIM($D2809))=UPPER(TRIM($F2809)),"OK","MISMATCH")))))</f>
        <v/>
      </c>
      <c r="K2809" s="16" t="str">
        <f aca="false">IF($A2809="","",SUMPRODUCT(--ISNUMBER(SEARCH(","&amp;TRIM($A2809)&amp;",",","&amp;SUBSTITUTE('1. Master BOM'!$D$2:$D$400," ","")&amp;","))))</f>
        <v/>
      </c>
      <c r="L2809" s="16" t="str">
        <f aca="false">IF($A2809="","",IF($K2809&lt;&gt;1,0,SUMPRODUCT(ISNUMBER(SEARCH(","&amp;TRIM($A2809)&amp;",",","&amp;SUBSTITUTE('1. Master BOM'!$D$2:$D$400," ","")&amp;","))*ROW('1. Master BOM'!$D$2:$D$400))))</f>
        <v/>
      </c>
      <c r="M2809" s="9" t="str">
        <f aca="false">IF($A2809="","",IF($K2809=0,"NOT IN BOM",IF($K2809&gt;1,"MULTIPLE BOM LINES","OK")))</f>
        <v/>
      </c>
      <c r="N2809" s="9" t="str">
        <f aca="false">IF($A2809="","",IF($L2809=0,"—",INDEX('1. Master BOM'!$A$1:$A$400,$L2809)))</f>
        <v/>
      </c>
      <c r="O2809" s="9" t="str">
        <f aca="false">IF($A2809="","",IF($L2809=0,"—",INDEX('1. Master BOM'!$B$1:$B$400,$L2809)))</f>
        <v/>
      </c>
      <c r="P2809" s="9" t="str">
        <f aca="false">IF($A2809="","",IF(OR($H2809="NOT IN SCHEMATIC",$O2809="—"),"",IF($G2809="","NO SCH PN",IF(UPPER(TRIM($G2809))=UPPER(TRIM($O2809)),"OK","MISMATCH"))))</f>
        <v/>
      </c>
      <c r="Q2809" s="9" t="str">
        <f aca="false">IF($A2809="","",IF($L2809=0,"—",INDEX('1. Master BOM'!$E$1:$E$400,$L2809)))</f>
        <v/>
      </c>
      <c r="R2809" s="9" t="str">
        <f aca="false">IF($A2809="","",IF($L2809=0,"—",IF(T(INDEX('1. Master BOM'!$F$1:$F$400,$L2809))="","(not set)",INDEX('1. Master BOM'!$F$1:$F$400,$L2809))))</f>
        <v/>
      </c>
      <c r="S2809" s="9" t="str">
        <f aca="false">IF($A2809="","",IF(OR($R2809="—",$R2809="(not set)",$D2809=""),"",IF(ISNUMBER(SEARCH(SUBSTITUTE(SUBSTITUTE(SUBSTITUTE($R2809,"-",""),"_","")," ",""),SUBSTITUTE(SUBSTITUTE(SUBSTITUTE($D2809,"-",""),"_","")," ",""))),"OK","CHECK")))</f>
        <v/>
      </c>
      <c r="T2809" s="9" t="str">
        <f aca="false">IF($A2809="","",IF(OR($H2809="NOT IN SCHEMATIC",$I2809="MISMATCH",$J2809="MISMATCH",$P2809="MISMATCH",$M2809&lt;&gt;"OK"),"REVIEW","OK"))</f>
        <v/>
      </c>
      <c r="U2809" s="14"/>
      <c r="V2809" s="14"/>
      <c r="W2809" s="17"/>
      <c r="X2809" s="14"/>
    </row>
    <row r="2810" customFormat="false" ht="15" hidden="false" customHeight="false" outlineLevel="0" collapsed="false">
      <c r="A2810" s="9" t="str">
        <f aca="false">IF('3. Layout Parts'!$A2810="","",TRIM('3. Layout Parts'!$A2810))</f>
        <v/>
      </c>
      <c r="B2810" s="9" t="str">
        <f aca="false">IF($A2810="","",'3. Layout Parts'!$D2810)</f>
        <v/>
      </c>
      <c r="C2810" s="9" t="str">
        <f aca="false">IF($A2810="","",'3. Layout Parts'!$B2810)</f>
        <v/>
      </c>
      <c r="D2810" s="9" t="str">
        <f aca="false">IF($A2810="","",'3. Layout Parts'!$C2810)</f>
        <v/>
      </c>
      <c r="E2810" s="9" t="str">
        <f aca="false">IF($A2810="","",IFERROR(INDEX('2. Schematic Parts'!$B$2:$B$3001,MATCH($A2810,'2. Schematic Parts'!$A$2:$A$3001,0)),"NOT FOUND"))</f>
        <v/>
      </c>
      <c r="F2810" s="9" t="str">
        <f aca="false">IF($A2810="","",IFERROR(INDEX('2. Schematic Parts'!$C$2:$C$3001,MATCH($A2810,'2. Schematic Parts'!$A$2:$A$3001,0))&amp;"","NOT FOUND"))</f>
        <v/>
      </c>
      <c r="G2810" s="9" t="str">
        <f aca="false">IF($A2810="","",IFERROR(INDEX('2. Schematic Parts'!$D$2:$D$3001,MATCH($A2810,'2. Schematic Parts'!$A$2:$A$3001,0))&amp;"","NOT FOUND"))</f>
        <v/>
      </c>
      <c r="H2810" s="9" t="str">
        <f aca="false">IF($A2810="","",IF(COUNTIF('2. Schematic Parts'!$A$2:$A$3001,$A2810)=0,"NOT IN SCHEMATIC","OK"))</f>
        <v/>
      </c>
      <c r="I2810" s="9" t="str">
        <f aca="false">IF($A2810="","",IF($H2810="NOT IN SCHEMATIC","",IF(UPPER(TRIM($C2810))=UPPER(TRIM($E2810)),"OK","MISMATCH")))</f>
        <v/>
      </c>
      <c r="J2810" s="9" t="str">
        <f aca="false">IF($A2810="","",IF($H2810="NOT IN SCHEMATIC","",IF($F2810="","NO SCH DECAL",IF($D2810="","",IF(UPPER(TRIM($D2810))=UPPER(TRIM($F2810)),"OK","MISMATCH")))))</f>
        <v/>
      </c>
      <c r="K2810" s="16" t="str">
        <f aca="false">IF($A2810="","",SUMPRODUCT(--ISNUMBER(SEARCH(","&amp;TRIM($A2810)&amp;",",","&amp;SUBSTITUTE('1. Master BOM'!$D$2:$D$400," ","")&amp;","))))</f>
        <v/>
      </c>
      <c r="L2810" s="16" t="str">
        <f aca="false">IF($A2810="","",IF($K2810&lt;&gt;1,0,SUMPRODUCT(ISNUMBER(SEARCH(","&amp;TRIM($A2810)&amp;",",","&amp;SUBSTITUTE('1. Master BOM'!$D$2:$D$400," ","")&amp;","))*ROW('1. Master BOM'!$D$2:$D$400))))</f>
        <v/>
      </c>
      <c r="M2810" s="9" t="str">
        <f aca="false">IF($A2810="","",IF($K2810=0,"NOT IN BOM",IF($K2810&gt;1,"MULTIPLE BOM LINES","OK")))</f>
        <v/>
      </c>
      <c r="N2810" s="9" t="str">
        <f aca="false">IF($A2810="","",IF($L2810=0,"—",INDEX('1. Master BOM'!$A$1:$A$400,$L2810)))</f>
        <v/>
      </c>
      <c r="O2810" s="9" t="str">
        <f aca="false">IF($A2810="","",IF($L2810=0,"—",INDEX('1. Master BOM'!$B$1:$B$400,$L2810)))</f>
        <v/>
      </c>
      <c r="P2810" s="9" t="str">
        <f aca="false">IF($A2810="","",IF(OR($H2810="NOT IN SCHEMATIC",$O2810="—"),"",IF($G2810="","NO SCH PN",IF(UPPER(TRIM($G2810))=UPPER(TRIM($O2810)),"OK","MISMATCH"))))</f>
        <v/>
      </c>
      <c r="Q2810" s="9" t="str">
        <f aca="false">IF($A2810="","",IF($L2810=0,"—",INDEX('1. Master BOM'!$E$1:$E$400,$L2810)))</f>
        <v/>
      </c>
      <c r="R2810" s="9" t="str">
        <f aca="false">IF($A2810="","",IF($L2810=0,"—",IF(T(INDEX('1. Master BOM'!$F$1:$F$400,$L2810))="","(not set)",INDEX('1. Master BOM'!$F$1:$F$400,$L2810))))</f>
        <v/>
      </c>
      <c r="S2810" s="9" t="str">
        <f aca="false">IF($A2810="","",IF(OR($R2810="—",$R2810="(not set)",$D2810=""),"",IF(ISNUMBER(SEARCH(SUBSTITUTE(SUBSTITUTE(SUBSTITUTE($R2810,"-",""),"_","")," ",""),SUBSTITUTE(SUBSTITUTE(SUBSTITUTE($D2810,"-",""),"_","")," ",""))),"OK","CHECK")))</f>
        <v/>
      </c>
      <c r="T2810" s="9" t="str">
        <f aca="false">IF($A2810="","",IF(OR($H2810="NOT IN SCHEMATIC",$I2810="MISMATCH",$J2810="MISMATCH",$P2810="MISMATCH",$M2810&lt;&gt;"OK"),"REVIEW","OK"))</f>
        <v/>
      </c>
      <c r="U2810" s="14"/>
      <c r="V2810" s="14"/>
      <c r="W2810" s="17"/>
      <c r="X2810" s="14"/>
    </row>
    <row r="2811" customFormat="false" ht="15" hidden="false" customHeight="false" outlineLevel="0" collapsed="false">
      <c r="A2811" s="9" t="str">
        <f aca="false">IF('3. Layout Parts'!$A2811="","",TRIM('3. Layout Parts'!$A2811))</f>
        <v/>
      </c>
      <c r="B2811" s="9" t="str">
        <f aca="false">IF($A2811="","",'3. Layout Parts'!$D2811)</f>
        <v/>
      </c>
      <c r="C2811" s="9" t="str">
        <f aca="false">IF($A2811="","",'3. Layout Parts'!$B2811)</f>
        <v/>
      </c>
      <c r="D2811" s="9" t="str">
        <f aca="false">IF($A2811="","",'3. Layout Parts'!$C2811)</f>
        <v/>
      </c>
      <c r="E2811" s="9" t="str">
        <f aca="false">IF($A2811="","",IFERROR(INDEX('2. Schematic Parts'!$B$2:$B$3001,MATCH($A2811,'2. Schematic Parts'!$A$2:$A$3001,0)),"NOT FOUND"))</f>
        <v/>
      </c>
      <c r="F2811" s="9" t="str">
        <f aca="false">IF($A2811="","",IFERROR(INDEX('2. Schematic Parts'!$C$2:$C$3001,MATCH($A2811,'2. Schematic Parts'!$A$2:$A$3001,0))&amp;"","NOT FOUND"))</f>
        <v/>
      </c>
      <c r="G2811" s="9" t="str">
        <f aca="false">IF($A2811="","",IFERROR(INDEX('2. Schematic Parts'!$D$2:$D$3001,MATCH($A2811,'2. Schematic Parts'!$A$2:$A$3001,0))&amp;"","NOT FOUND"))</f>
        <v/>
      </c>
      <c r="H2811" s="9" t="str">
        <f aca="false">IF($A2811="","",IF(COUNTIF('2. Schematic Parts'!$A$2:$A$3001,$A2811)=0,"NOT IN SCHEMATIC","OK"))</f>
        <v/>
      </c>
      <c r="I2811" s="9" t="str">
        <f aca="false">IF($A2811="","",IF($H2811="NOT IN SCHEMATIC","",IF(UPPER(TRIM($C2811))=UPPER(TRIM($E2811)),"OK","MISMATCH")))</f>
        <v/>
      </c>
      <c r="J2811" s="9" t="str">
        <f aca="false">IF($A2811="","",IF($H2811="NOT IN SCHEMATIC","",IF($F2811="","NO SCH DECAL",IF($D2811="","",IF(UPPER(TRIM($D2811))=UPPER(TRIM($F2811)),"OK","MISMATCH")))))</f>
        <v/>
      </c>
      <c r="K2811" s="16" t="str">
        <f aca="false">IF($A2811="","",SUMPRODUCT(--ISNUMBER(SEARCH(","&amp;TRIM($A2811)&amp;",",","&amp;SUBSTITUTE('1. Master BOM'!$D$2:$D$400," ","")&amp;","))))</f>
        <v/>
      </c>
      <c r="L2811" s="16" t="str">
        <f aca="false">IF($A2811="","",IF($K2811&lt;&gt;1,0,SUMPRODUCT(ISNUMBER(SEARCH(","&amp;TRIM($A2811)&amp;",",","&amp;SUBSTITUTE('1. Master BOM'!$D$2:$D$400," ","")&amp;","))*ROW('1. Master BOM'!$D$2:$D$400))))</f>
        <v/>
      </c>
      <c r="M2811" s="9" t="str">
        <f aca="false">IF($A2811="","",IF($K2811=0,"NOT IN BOM",IF($K2811&gt;1,"MULTIPLE BOM LINES","OK")))</f>
        <v/>
      </c>
      <c r="N2811" s="9" t="str">
        <f aca="false">IF($A2811="","",IF($L2811=0,"—",INDEX('1. Master BOM'!$A$1:$A$400,$L2811)))</f>
        <v/>
      </c>
      <c r="O2811" s="9" t="str">
        <f aca="false">IF($A2811="","",IF($L2811=0,"—",INDEX('1. Master BOM'!$B$1:$B$400,$L2811)))</f>
        <v/>
      </c>
      <c r="P2811" s="9" t="str">
        <f aca="false">IF($A2811="","",IF(OR($H2811="NOT IN SCHEMATIC",$O2811="—"),"",IF($G2811="","NO SCH PN",IF(UPPER(TRIM($G2811))=UPPER(TRIM($O2811)),"OK","MISMATCH"))))</f>
        <v/>
      </c>
      <c r="Q2811" s="9" t="str">
        <f aca="false">IF($A2811="","",IF($L2811=0,"—",INDEX('1. Master BOM'!$E$1:$E$400,$L2811)))</f>
        <v/>
      </c>
      <c r="R2811" s="9" t="str">
        <f aca="false">IF($A2811="","",IF($L2811=0,"—",IF(T(INDEX('1. Master BOM'!$F$1:$F$400,$L2811))="","(not set)",INDEX('1. Master BOM'!$F$1:$F$400,$L2811))))</f>
        <v/>
      </c>
      <c r="S2811" s="9" t="str">
        <f aca="false">IF($A2811="","",IF(OR($R2811="—",$R2811="(not set)",$D2811=""),"",IF(ISNUMBER(SEARCH(SUBSTITUTE(SUBSTITUTE(SUBSTITUTE($R2811,"-",""),"_","")," ",""),SUBSTITUTE(SUBSTITUTE(SUBSTITUTE($D2811,"-",""),"_","")," ",""))),"OK","CHECK")))</f>
        <v/>
      </c>
      <c r="T2811" s="9" t="str">
        <f aca="false">IF($A2811="","",IF(OR($H2811="NOT IN SCHEMATIC",$I2811="MISMATCH",$J2811="MISMATCH",$P2811="MISMATCH",$M2811&lt;&gt;"OK"),"REVIEW","OK"))</f>
        <v/>
      </c>
      <c r="U2811" s="14"/>
      <c r="V2811" s="14"/>
      <c r="W2811" s="17"/>
      <c r="X2811" s="14"/>
    </row>
    <row r="2812" customFormat="false" ht="15" hidden="false" customHeight="false" outlineLevel="0" collapsed="false">
      <c r="A2812" s="9" t="str">
        <f aca="false">IF('3. Layout Parts'!$A2812="","",TRIM('3. Layout Parts'!$A2812))</f>
        <v/>
      </c>
      <c r="B2812" s="9" t="str">
        <f aca="false">IF($A2812="","",'3. Layout Parts'!$D2812)</f>
        <v/>
      </c>
      <c r="C2812" s="9" t="str">
        <f aca="false">IF($A2812="","",'3. Layout Parts'!$B2812)</f>
        <v/>
      </c>
      <c r="D2812" s="9" t="str">
        <f aca="false">IF($A2812="","",'3. Layout Parts'!$C2812)</f>
        <v/>
      </c>
      <c r="E2812" s="9" t="str">
        <f aca="false">IF($A2812="","",IFERROR(INDEX('2. Schematic Parts'!$B$2:$B$3001,MATCH($A2812,'2. Schematic Parts'!$A$2:$A$3001,0)),"NOT FOUND"))</f>
        <v/>
      </c>
      <c r="F2812" s="9" t="str">
        <f aca="false">IF($A2812="","",IFERROR(INDEX('2. Schematic Parts'!$C$2:$C$3001,MATCH($A2812,'2. Schematic Parts'!$A$2:$A$3001,0))&amp;"","NOT FOUND"))</f>
        <v/>
      </c>
      <c r="G2812" s="9" t="str">
        <f aca="false">IF($A2812="","",IFERROR(INDEX('2. Schematic Parts'!$D$2:$D$3001,MATCH($A2812,'2. Schematic Parts'!$A$2:$A$3001,0))&amp;"","NOT FOUND"))</f>
        <v/>
      </c>
      <c r="H2812" s="9" t="str">
        <f aca="false">IF($A2812="","",IF(COUNTIF('2. Schematic Parts'!$A$2:$A$3001,$A2812)=0,"NOT IN SCHEMATIC","OK"))</f>
        <v/>
      </c>
      <c r="I2812" s="9" t="str">
        <f aca="false">IF($A2812="","",IF($H2812="NOT IN SCHEMATIC","",IF(UPPER(TRIM($C2812))=UPPER(TRIM($E2812)),"OK","MISMATCH")))</f>
        <v/>
      </c>
      <c r="J2812" s="9" t="str">
        <f aca="false">IF($A2812="","",IF($H2812="NOT IN SCHEMATIC","",IF($F2812="","NO SCH DECAL",IF($D2812="","",IF(UPPER(TRIM($D2812))=UPPER(TRIM($F2812)),"OK","MISMATCH")))))</f>
        <v/>
      </c>
      <c r="K2812" s="16" t="str">
        <f aca="false">IF($A2812="","",SUMPRODUCT(--ISNUMBER(SEARCH(","&amp;TRIM($A2812)&amp;",",","&amp;SUBSTITUTE('1. Master BOM'!$D$2:$D$400," ","")&amp;","))))</f>
        <v/>
      </c>
      <c r="L2812" s="16" t="str">
        <f aca="false">IF($A2812="","",IF($K2812&lt;&gt;1,0,SUMPRODUCT(ISNUMBER(SEARCH(","&amp;TRIM($A2812)&amp;",",","&amp;SUBSTITUTE('1. Master BOM'!$D$2:$D$400," ","")&amp;","))*ROW('1. Master BOM'!$D$2:$D$400))))</f>
        <v/>
      </c>
      <c r="M2812" s="9" t="str">
        <f aca="false">IF($A2812="","",IF($K2812=0,"NOT IN BOM",IF($K2812&gt;1,"MULTIPLE BOM LINES","OK")))</f>
        <v/>
      </c>
      <c r="N2812" s="9" t="str">
        <f aca="false">IF($A2812="","",IF($L2812=0,"—",INDEX('1. Master BOM'!$A$1:$A$400,$L2812)))</f>
        <v/>
      </c>
      <c r="O2812" s="9" t="str">
        <f aca="false">IF($A2812="","",IF($L2812=0,"—",INDEX('1. Master BOM'!$B$1:$B$400,$L2812)))</f>
        <v/>
      </c>
      <c r="P2812" s="9" t="str">
        <f aca="false">IF($A2812="","",IF(OR($H2812="NOT IN SCHEMATIC",$O2812="—"),"",IF($G2812="","NO SCH PN",IF(UPPER(TRIM($G2812))=UPPER(TRIM($O2812)),"OK","MISMATCH"))))</f>
        <v/>
      </c>
      <c r="Q2812" s="9" t="str">
        <f aca="false">IF($A2812="","",IF($L2812=0,"—",INDEX('1. Master BOM'!$E$1:$E$400,$L2812)))</f>
        <v/>
      </c>
      <c r="R2812" s="9" t="str">
        <f aca="false">IF($A2812="","",IF($L2812=0,"—",IF(T(INDEX('1. Master BOM'!$F$1:$F$400,$L2812))="","(not set)",INDEX('1. Master BOM'!$F$1:$F$400,$L2812))))</f>
        <v/>
      </c>
      <c r="S2812" s="9" t="str">
        <f aca="false">IF($A2812="","",IF(OR($R2812="—",$R2812="(not set)",$D2812=""),"",IF(ISNUMBER(SEARCH(SUBSTITUTE(SUBSTITUTE(SUBSTITUTE($R2812,"-",""),"_","")," ",""),SUBSTITUTE(SUBSTITUTE(SUBSTITUTE($D2812,"-",""),"_","")," ",""))),"OK","CHECK")))</f>
        <v/>
      </c>
      <c r="T2812" s="9" t="str">
        <f aca="false">IF($A2812="","",IF(OR($H2812="NOT IN SCHEMATIC",$I2812="MISMATCH",$J2812="MISMATCH",$P2812="MISMATCH",$M2812&lt;&gt;"OK"),"REVIEW","OK"))</f>
        <v/>
      </c>
      <c r="U2812" s="14"/>
      <c r="V2812" s="14"/>
      <c r="W2812" s="17"/>
      <c r="X2812" s="14"/>
    </row>
    <row r="2813" customFormat="false" ht="15" hidden="false" customHeight="false" outlineLevel="0" collapsed="false">
      <c r="A2813" s="9" t="str">
        <f aca="false">IF('3. Layout Parts'!$A2813="","",TRIM('3. Layout Parts'!$A2813))</f>
        <v/>
      </c>
      <c r="B2813" s="9" t="str">
        <f aca="false">IF($A2813="","",'3. Layout Parts'!$D2813)</f>
        <v/>
      </c>
      <c r="C2813" s="9" t="str">
        <f aca="false">IF($A2813="","",'3. Layout Parts'!$B2813)</f>
        <v/>
      </c>
      <c r="D2813" s="9" t="str">
        <f aca="false">IF($A2813="","",'3. Layout Parts'!$C2813)</f>
        <v/>
      </c>
      <c r="E2813" s="9" t="str">
        <f aca="false">IF($A2813="","",IFERROR(INDEX('2. Schematic Parts'!$B$2:$B$3001,MATCH($A2813,'2. Schematic Parts'!$A$2:$A$3001,0)),"NOT FOUND"))</f>
        <v/>
      </c>
      <c r="F2813" s="9" t="str">
        <f aca="false">IF($A2813="","",IFERROR(INDEX('2. Schematic Parts'!$C$2:$C$3001,MATCH($A2813,'2. Schematic Parts'!$A$2:$A$3001,0))&amp;"","NOT FOUND"))</f>
        <v/>
      </c>
      <c r="G2813" s="9" t="str">
        <f aca="false">IF($A2813="","",IFERROR(INDEX('2. Schematic Parts'!$D$2:$D$3001,MATCH($A2813,'2. Schematic Parts'!$A$2:$A$3001,0))&amp;"","NOT FOUND"))</f>
        <v/>
      </c>
      <c r="H2813" s="9" t="str">
        <f aca="false">IF($A2813="","",IF(COUNTIF('2. Schematic Parts'!$A$2:$A$3001,$A2813)=0,"NOT IN SCHEMATIC","OK"))</f>
        <v/>
      </c>
      <c r="I2813" s="9" t="str">
        <f aca="false">IF($A2813="","",IF($H2813="NOT IN SCHEMATIC","",IF(UPPER(TRIM($C2813))=UPPER(TRIM($E2813)),"OK","MISMATCH")))</f>
        <v/>
      </c>
      <c r="J2813" s="9" t="str">
        <f aca="false">IF($A2813="","",IF($H2813="NOT IN SCHEMATIC","",IF($F2813="","NO SCH DECAL",IF($D2813="","",IF(UPPER(TRIM($D2813))=UPPER(TRIM($F2813)),"OK","MISMATCH")))))</f>
        <v/>
      </c>
      <c r="K2813" s="16" t="str">
        <f aca="false">IF($A2813="","",SUMPRODUCT(--ISNUMBER(SEARCH(","&amp;TRIM($A2813)&amp;",",","&amp;SUBSTITUTE('1. Master BOM'!$D$2:$D$400," ","")&amp;","))))</f>
        <v/>
      </c>
      <c r="L2813" s="16" t="str">
        <f aca="false">IF($A2813="","",IF($K2813&lt;&gt;1,0,SUMPRODUCT(ISNUMBER(SEARCH(","&amp;TRIM($A2813)&amp;",",","&amp;SUBSTITUTE('1. Master BOM'!$D$2:$D$400," ","")&amp;","))*ROW('1. Master BOM'!$D$2:$D$400))))</f>
        <v/>
      </c>
      <c r="M2813" s="9" t="str">
        <f aca="false">IF($A2813="","",IF($K2813=0,"NOT IN BOM",IF($K2813&gt;1,"MULTIPLE BOM LINES","OK")))</f>
        <v/>
      </c>
      <c r="N2813" s="9" t="str">
        <f aca="false">IF($A2813="","",IF($L2813=0,"—",INDEX('1. Master BOM'!$A$1:$A$400,$L2813)))</f>
        <v/>
      </c>
      <c r="O2813" s="9" t="str">
        <f aca="false">IF($A2813="","",IF($L2813=0,"—",INDEX('1. Master BOM'!$B$1:$B$400,$L2813)))</f>
        <v/>
      </c>
      <c r="P2813" s="9" t="str">
        <f aca="false">IF($A2813="","",IF(OR($H2813="NOT IN SCHEMATIC",$O2813="—"),"",IF($G2813="","NO SCH PN",IF(UPPER(TRIM($G2813))=UPPER(TRIM($O2813)),"OK","MISMATCH"))))</f>
        <v/>
      </c>
      <c r="Q2813" s="9" t="str">
        <f aca="false">IF($A2813="","",IF($L2813=0,"—",INDEX('1. Master BOM'!$E$1:$E$400,$L2813)))</f>
        <v/>
      </c>
      <c r="R2813" s="9" t="str">
        <f aca="false">IF($A2813="","",IF($L2813=0,"—",IF(T(INDEX('1. Master BOM'!$F$1:$F$400,$L2813))="","(not set)",INDEX('1. Master BOM'!$F$1:$F$400,$L2813))))</f>
        <v/>
      </c>
      <c r="S2813" s="9" t="str">
        <f aca="false">IF($A2813="","",IF(OR($R2813="—",$R2813="(not set)",$D2813=""),"",IF(ISNUMBER(SEARCH(SUBSTITUTE(SUBSTITUTE(SUBSTITUTE($R2813,"-",""),"_","")," ",""),SUBSTITUTE(SUBSTITUTE(SUBSTITUTE($D2813,"-",""),"_","")," ",""))),"OK","CHECK")))</f>
        <v/>
      </c>
      <c r="T2813" s="9" t="str">
        <f aca="false">IF($A2813="","",IF(OR($H2813="NOT IN SCHEMATIC",$I2813="MISMATCH",$J2813="MISMATCH",$P2813="MISMATCH",$M2813&lt;&gt;"OK"),"REVIEW","OK"))</f>
        <v/>
      </c>
      <c r="U2813" s="14"/>
      <c r="V2813" s="14"/>
      <c r="W2813" s="17"/>
      <c r="X2813" s="14"/>
    </row>
    <row r="2814" customFormat="false" ht="15" hidden="false" customHeight="false" outlineLevel="0" collapsed="false">
      <c r="A2814" s="9" t="str">
        <f aca="false">IF('3. Layout Parts'!$A2814="","",TRIM('3. Layout Parts'!$A2814))</f>
        <v/>
      </c>
      <c r="B2814" s="9" t="str">
        <f aca="false">IF($A2814="","",'3. Layout Parts'!$D2814)</f>
        <v/>
      </c>
      <c r="C2814" s="9" t="str">
        <f aca="false">IF($A2814="","",'3. Layout Parts'!$B2814)</f>
        <v/>
      </c>
      <c r="D2814" s="9" t="str">
        <f aca="false">IF($A2814="","",'3. Layout Parts'!$C2814)</f>
        <v/>
      </c>
      <c r="E2814" s="9" t="str">
        <f aca="false">IF($A2814="","",IFERROR(INDEX('2. Schematic Parts'!$B$2:$B$3001,MATCH($A2814,'2. Schematic Parts'!$A$2:$A$3001,0)),"NOT FOUND"))</f>
        <v/>
      </c>
      <c r="F2814" s="9" t="str">
        <f aca="false">IF($A2814="","",IFERROR(INDEX('2. Schematic Parts'!$C$2:$C$3001,MATCH($A2814,'2. Schematic Parts'!$A$2:$A$3001,0))&amp;"","NOT FOUND"))</f>
        <v/>
      </c>
      <c r="G2814" s="9" t="str">
        <f aca="false">IF($A2814="","",IFERROR(INDEX('2. Schematic Parts'!$D$2:$D$3001,MATCH($A2814,'2. Schematic Parts'!$A$2:$A$3001,0))&amp;"","NOT FOUND"))</f>
        <v/>
      </c>
      <c r="H2814" s="9" t="str">
        <f aca="false">IF($A2814="","",IF(COUNTIF('2. Schematic Parts'!$A$2:$A$3001,$A2814)=0,"NOT IN SCHEMATIC","OK"))</f>
        <v/>
      </c>
      <c r="I2814" s="9" t="str">
        <f aca="false">IF($A2814="","",IF($H2814="NOT IN SCHEMATIC","",IF(UPPER(TRIM($C2814))=UPPER(TRIM($E2814)),"OK","MISMATCH")))</f>
        <v/>
      </c>
      <c r="J2814" s="9" t="str">
        <f aca="false">IF($A2814="","",IF($H2814="NOT IN SCHEMATIC","",IF($F2814="","NO SCH DECAL",IF($D2814="","",IF(UPPER(TRIM($D2814))=UPPER(TRIM($F2814)),"OK","MISMATCH")))))</f>
        <v/>
      </c>
      <c r="K2814" s="16" t="str">
        <f aca="false">IF($A2814="","",SUMPRODUCT(--ISNUMBER(SEARCH(","&amp;TRIM($A2814)&amp;",",","&amp;SUBSTITUTE('1. Master BOM'!$D$2:$D$400," ","")&amp;","))))</f>
        <v/>
      </c>
      <c r="L2814" s="16" t="str">
        <f aca="false">IF($A2814="","",IF($K2814&lt;&gt;1,0,SUMPRODUCT(ISNUMBER(SEARCH(","&amp;TRIM($A2814)&amp;",",","&amp;SUBSTITUTE('1. Master BOM'!$D$2:$D$400," ","")&amp;","))*ROW('1. Master BOM'!$D$2:$D$400))))</f>
        <v/>
      </c>
      <c r="M2814" s="9" t="str">
        <f aca="false">IF($A2814="","",IF($K2814=0,"NOT IN BOM",IF($K2814&gt;1,"MULTIPLE BOM LINES","OK")))</f>
        <v/>
      </c>
      <c r="N2814" s="9" t="str">
        <f aca="false">IF($A2814="","",IF($L2814=0,"—",INDEX('1. Master BOM'!$A$1:$A$400,$L2814)))</f>
        <v/>
      </c>
      <c r="O2814" s="9" t="str">
        <f aca="false">IF($A2814="","",IF($L2814=0,"—",INDEX('1. Master BOM'!$B$1:$B$400,$L2814)))</f>
        <v/>
      </c>
      <c r="P2814" s="9" t="str">
        <f aca="false">IF($A2814="","",IF(OR($H2814="NOT IN SCHEMATIC",$O2814="—"),"",IF($G2814="","NO SCH PN",IF(UPPER(TRIM($G2814))=UPPER(TRIM($O2814)),"OK","MISMATCH"))))</f>
        <v/>
      </c>
      <c r="Q2814" s="9" t="str">
        <f aca="false">IF($A2814="","",IF($L2814=0,"—",INDEX('1. Master BOM'!$E$1:$E$400,$L2814)))</f>
        <v/>
      </c>
      <c r="R2814" s="9" t="str">
        <f aca="false">IF($A2814="","",IF($L2814=0,"—",IF(T(INDEX('1. Master BOM'!$F$1:$F$400,$L2814))="","(not set)",INDEX('1. Master BOM'!$F$1:$F$400,$L2814))))</f>
        <v/>
      </c>
      <c r="S2814" s="9" t="str">
        <f aca="false">IF($A2814="","",IF(OR($R2814="—",$R2814="(not set)",$D2814=""),"",IF(ISNUMBER(SEARCH(SUBSTITUTE(SUBSTITUTE(SUBSTITUTE($R2814,"-",""),"_","")," ",""),SUBSTITUTE(SUBSTITUTE(SUBSTITUTE($D2814,"-",""),"_","")," ",""))),"OK","CHECK")))</f>
        <v/>
      </c>
      <c r="T2814" s="9" t="str">
        <f aca="false">IF($A2814="","",IF(OR($H2814="NOT IN SCHEMATIC",$I2814="MISMATCH",$J2814="MISMATCH",$P2814="MISMATCH",$M2814&lt;&gt;"OK"),"REVIEW","OK"))</f>
        <v/>
      </c>
      <c r="U2814" s="14"/>
      <c r="V2814" s="14"/>
      <c r="W2814" s="17"/>
      <c r="X2814" s="14"/>
    </row>
    <row r="2815" customFormat="false" ht="15" hidden="false" customHeight="false" outlineLevel="0" collapsed="false">
      <c r="A2815" s="9" t="str">
        <f aca="false">IF('3. Layout Parts'!$A2815="","",TRIM('3. Layout Parts'!$A2815))</f>
        <v/>
      </c>
      <c r="B2815" s="9" t="str">
        <f aca="false">IF($A2815="","",'3. Layout Parts'!$D2815)</f>
        <v/>
      </c>
      <c r="C2815" s="9" t="str">
        <f aca="false">IF($A2815="","",'3. Layout Parts'!$B2815)</f>
        <v/>
      </c>
      <c r="D2815" s="9" t="str">
        <f aca="false">IF($A2815="","",'3. Layout Parts'!$C2815)</f>
        <v/>
      </c>
      <c r="E2815" s="9" t="str">
        <f aca="false">IF($A2815="","",IFERROR(INDEX('2. Schematic Parts'!$B$2:$B$3001,MATCH($A2815,'2. Schematic Parts'!$A$2:$A$3001,0)),"NOT FOUND"))</f>
        <v/>
      </c>
      <c r="F2815" s="9" t="str">
        <f aca="false">IF($A2815="","",IFERROR(INDEX('2. Schematic Parts'!$C$2:$C$3001,MATCH($A2815,'2. Schematic Parts'!$A$2:$A$3001,0))&amp;"","NOT FOUND"))</f>
        <v/>
      </c>
      <c r="G2815" s="9" t="str">
        <f aca="false">IF($A2815="","",IFERROR(INDEX('2. Schematic Parts'!$D$2:$D$3001,MATCH($A2815,'2. Schematic Parts'!$A$2:$A$3001,0))&amp;"","NOT FOUND"))</f>
        <v/>
      </c>
      <c r="H2815" s="9" t="str">
        <f aca="false">IF($A2815="","",IF(COUNTIF('2. Schematic Parts'!$A$2:$A$3001,$A2815)=0,"NOT IN SCHEMATIC","OK"))</f>
        <v/>
      </c>
      <c r="I2815" s="9" t="str">
        <f aca="false">IF($A2815="","",IF($H2815="NOT IN SCHEMATIC","",IF(UPPER(TRIM($C2815))=UPPER(TRIM($E2815)),"OK","MISMATCH")))</f>
        <v/>
      </c>
      <c r="J2815" s="9" t="str">
        <f aca="false">IF($A2815="","",IF($H2815="NOT IN SCHEMATIC","",IF($F2815="","NO SCH DECAL",IF($D2815="","",IF(UPPER(TRIM($D2815))=UPPER(TRIM($F2815)),"OK","MISMATCH")))))</f>
        <v/>
      </c>
      <c r="K2815" s="16" t="str">
        <f aca="false">IF($A2815="","",SUMPRODUCT(--ISNUMBER(SEARCH(","&amp;TRIM($A2815)&amp;",",","&amp;SUBSTITUTE('1. Master BOM'!$D$2:$D$400," ","")&amp;","))))</f>
        <v/>
      </c>
      <c r="L2815" s="16" t="str">
        <f aca="false">IF($A2815="","",IF($K2815&lt;&gt;1,0,SUMPRODUCT(ISNUMBER(SEARCH(","&amp;TRIM($A2815)&amp;",",","&amp;SUBSTITUTE('1. Master BOM'!$D$2:$D$400," ","")&amp;","))*ROW('1. Master BOM'!$D$2:$D$400))))</f>
        <v/>
      </c>
      <c r="M2815" s="9" t="str">
        <f aca="false">IF($A2815="","",IF($K2815=0,"NOT IN BOM",IF($K2815&gt;1,"MULTIPLE BOM LINES","OK")))</f>
        <v/>
      </c>
      <c r="N2815" s="9" t="str">
        <f aca="false">IF($A2815="","",IF($L2815=0,"—",INDEX('1. Master BOM'!$A$1:$A$400,$L2815)))</f>
        <v/>
      </c>
      <c r="O2815" s="9" t="str">
        <f aca="false">IF($A2815="","",IF($L2815=0,"—",INDEX('1. Master BOM'!$B$1:$B$400,$L2815)))</f>
        <v/>
      </c>
      <c r="P2815" s="9" t="str">
        <f aca="false">IF($A2815="","",IF(OR($H2815="NOT IN SCHEMATIC",$O2815="—"),"",IF($G2815="","NO SCH PN",IF(UPPER(TRIM($G2815))=UPPER(TRIM($O2815)),"OK","MISMATCH"))))</f>
        <v/>
      </c>
      <c r="Q2815" s="9" t="str">
        <f aca="false">IF($A2815="","",IF($L2815=0,"—",INDEX('1. Master BOM'!$E$1:$E$400,$L2815)))</f>
        <v/>
      </c>
      <c r="R2815" s="9" t="str">
        <f aca="false">IF($A2815="","",IF($L2815=0,"—",IF(T(INDEX('1. Master BOM'!$F$1:$F$400,$L2815))="","(not set)",INDEX('1. Master BOM'!$F$1:$F$400,$L2815))))</f>
        <v/>
      </c>
      <c r="S2815" s="9" t="str">
        <f aca="false">IF($A2815="","",IF(OR($R2815="—",$R2815="(not set)",$D2815=""),"",IF(ISNUMBER(SEARCH(SUBSTITUTE(SUBSTITUTE(SUBSTITUTE($R2815,"-",""),"_","")," ",""),SUBSTITUTE(SUBSTITUTE(SUBSTITUTE($D2815,"-",""),"_","")," ",""))),"OK","CHECK")))</f>
        <v/>
      </c>
      <c r="T2815" s="9" t="str">
        <f aca="false">IF($A2815="","",IF(OR($H2815="NOT IN SCHEMATIC",$I2815="MISMATCH",$J2815="MISMATCH",$P2815="MISMATCH",$M2815&lt;&gt;"OK"),"REVIEW","OK"))</f>
        <v/>
      </c>
      <c r="U2815" s="14"/>
      <c r="V2815" s="14"/>
      <c r="W2815" s="17"/>
      <c r="X2815" s="14"/>
    </row>
    <row r="2816" customFormat="false" ht="15" hidden="false" customHeight="false" outlineLevel="0" collapsed="false">
      <c r="A2816" s="9" t="str">
        <f aca="false">IF('3. Layout Parts'!$A2816="","",TRIM('3. Layout Parts'!$A2816))</f>
        <v/>
      </c>
      <c r="B2816" s="9" t="str">
        <f aca="false">IF($A2816="","",'3. Layout Parts'!$D2816)</f>
        <v/>
      </c>
      <c r="C2816" s="9" t="str">
        <f aca="false">IF($A2816="","",'3. Layout Parts'!$B2816)</f>
        <v/>
      </c>
      <c r="D2816" s="9" t="str">
        <f aca="false">IF($A2816="","",'3. Layout Parts'!$C2816)</f>
        <v/>
      </c>
      <c r="E2816" s="9" t="str">
        <f aca="false">IF($A2816="","",IFERROR(INDEX('2. Schematic Parts'!$B$2:$B$3001,MATCH($A2816,'2. Schematic Parts'!$A$2:$A$3001,0)),"NOT FOUND"))</f>
        <v/>
      </c>
      <c r="F2816" s="9" t="str">
        <f aca="false">IF($A2816="","",IFERROR(INDEX('2. Schematic Parts'!$C$2:$C$3001,MATCH($A2816,'2. Schematic Parts'!$A$2:$A$3001,0))&amp;"","NOT FOUND"))</f>
        <v/>
      </c>
      <c r="G2816" s="9" t="str">
        <f aca="false">IF($A2816="","",IFERROR(INDEX('2. Schematic Parts'!$D$2:$D$3001,MATCH($A2816,'2. Schematic Parts'!$A$2:$A$3001,0))&amp;"","NOT FOUND"))</f>
        <v/>
      </c>
      <c r="H2816" s="9" t="str">
        <f aca="false">IF($A2816="","",IF(COUNTIF('2. Schematic Parts'!$A$2:$A$3001,$A2816)=0,"NOT IN SCHEMATIC","OK"))</f>
        <v/>
      </c>
      <c r="I2816" s="9" t="str">
        <f aca="false">IF($A2816="","",IF($H2816="NOT IN SCHEMATIC","",IF(UPPER(TRIM($C2816))=UPPER(TRIM($E2816)),"OK","MISMATCH")))</f>
        <v/>
      </c>
      <c r="J2816" s="9" t="str">
        <f aca="false">IF($A2816="","",IF($H2816="NOT IN SCHEMATIC","",IF($F2816="","NO SCH DECAL",IF($D2816="","",IF(UPPER(TRIM($D2816))=UPPER(TRIM($F2816)),"OK","MISMATCH")))))</f>
        <v/>
      </c>
      <c r="K2816" s="16" t="str">
        <f aca="false">IF($A2816="","",SUMPRODUCT(--ISNUMBER(SEARCH(","&amp;TRIM($A2816)&amp;",",","&amp;SUBSTITUTE('1. Master BOM'!$D$2:$D$400," ","")&amp;","))))</f>
        <v/>
      </c>
      <c r="L2816" s="16" t="str">
        <f aca="false">IF($A2816="","",IF($K2816&lt;&gt;1,0,SUMPRODUCT(ISNUMBER(SEARCH(","&amp;TRIM($A2816)&amp;",",","&amp;SUBSTITUTE('1. Master BOM'!$D$2:$D$400," ","")&amp;","))*ROW('1. Master BOM'!$D$2:$D$400))))</f>
        <v/>
      </c>
      <c r="M2816" s="9" t="str">
        <f aca="false">IF($A2816="","",IF($K2816=0,"NOT IN BOM",IF($K2816&gt;1,"MULTIPLE BOM LINES","OK")))</f>
        <v/>
      </c>
      <c r="N2816" s="9" t="str">
        <f aca="false">IF($A2816="","",IF($L2816=0,"—",INDEX('1. Master BOM'!$A$1:$A$400,$L2816)))</f>
        <v/>
      </c>
      <c r="O2816" s="9" t="str">
        <f aca="false">IF($A2816="","",IF($L2816=0,"—",INDEX('1. Master BOM'!$B$1:$B$400,$L2816)))</f>
        <v/>
      </c>
      <c r="P2816" s="9" t="str">
        <f aca="false">IF($A2816="","",IF(OR($H2816="NOT IN SCHEMATIC",$O2816="—"),"",IF($G2816="","NO SCH PN",IF(UPPER(TRIM($G2816))=UPPER(TRIM($O2816)),"OK","MISMATCH"))))</f>
        <v/>
      </c>
      <c r="Q2816" s="9" t="str">
        <f aca="false">IF($A2816="","",IF($L2816=0,"—",INDEX('1. Master BOM'!$E$1:$E$400,$L2816)))</f>
        <v/>
      </c>
      <c r="R2816" s="9" t="str">
        <f aca="false">IF($A2816="","",IF($L2816=0,"—",IF(T(INDEX('1. Master BOM'!$F$1:$F$400,$L2816))="","(not set)",INDEX('1. Master BOM'!$F$1:$F$400,$L2816))))</f>
        <v/>
      </c>
      <c r="S2816" s="9" t="str">
        <f aca="false">IF($A2816="","",IF(OR($R2816="—",$R2816="(not set)",$D2816=""),"",IF(ISNUMBER(SEARCH(SUBSTITUTE(SUBSTITUTE(SUBSTITUTE($R2816,"-",""),"_","")," ",""),SUBSTITUTE(SUBSTITUTE(SUBSTITUTE($D2816,"-",""),"_","")," ",""))),"OK","CHECK")))</f>
        <v/>
      </c>
      <c r="T2816" s="9" t="str">
        <f aca="false">IF($A2816="","",IF(OR($H2816="NOT IN SCHEMATIC",$I2816="MISMATCH",$J2816="MISMATCH",$P2816="MISMATCH",$M2816&lt;&gt;"OK"),"REVIEW","OK"))</f>
        <v/>
      </c>
      <c r="U2816" s="14"/>
      <c r="V2816" s="14"/>
      <c r="W2816" s="17"/>
      <c r="X2816" s="14"/>
    </row>
    <row r="2817" customFormat="false" ht="15" hidden="false" customHeight="false" outlineLevel="0" collapsed="false">
      <c r="A2817" s="9" t="str">
        <f aca="false">IF('3. Layout Parts'!$A2817="","",TRIM('3. Layout Parts'!$A2817))</f>
        <v/>
      </c>
      <c r="B2817" s="9" t="str">
        <f aca="false">IF($A2817="","",'3. Layout Parts'!$D2817)</f>
        <v/>
      </c>
      <c r="C2817" s="9" t="str">
        <f aca="false">IF($A2817="","",'3. Layout Parts'!$B2817)</f>
        <v/>
      </c>
      <c r="D2817" s="9" t="str">
        <f aca="false">IF($A2817="","",'3. Layout Parts'!$C2817)</f>
        <v/>
      </c>
      <c r="E2817" s="9" t="str">
        <f aca="false">IF($A2817="","",IFERROR(INDEX('2. Schematic Parts'!$B$2:$B$3001,MATCH($A2817,'2. Schematic Parts'!$A$2:$A$3001,0)),"NOT FOUND"))</f>
        <v/>
      </c>
      <c r="F2817" s="9" t="str">
        <f aca="false">IF($A2817="","",IFERROR(INDEX('2. Schematic Parts'!$C$2:$C$3001,MATCH($A2817,'2. Schematic Parts'!$A$2:$A$3001,0))&amp;"","NOT FOUND"))</f>
        <v/>
      </c>
      <c r="G2817" s="9" t="str">
        <f aca="false">IF($A2817="","",IFERROR(INDEX('2. Schematic Parts'!$D$2:$D$3001,MATCH($A2817,'2. Schematic Parts'!$A$2:$A$3001,0))&amp;"","NOT FOUND"))</f>
        <v/>
      </c>
      <c r="H2817" s="9" t="str">
        <f aca="false">IF($A2817="","",IF(COUNTIF('2. Schematic Parts'!$A$2:$A$3001,$A2817)=0,"NOT IN SCHEMATIC","OK"))</f>
        <v/>
      </c>
      <c r="I2817" s="9" t="str">
        <f aca="false">IF($A2817="","",IF($H2817="NOT IN SCHEMATIC","",IF(UPPER(TRIM($C2817))=UPPER(TRIM($E2817)),"OK","MISMATCH")))</f>
        <v/>
      </c>
      <c r="J2817" s="9" t="str">
        <f aca="false">IF($A2817="","",IF($H2817="NOT IN SCHEMATIC","",IF($F2817="","NO SCH DECAL",IF($D2817="","",IF(UPPER(TRIM($D2817))=UPPER(TRIM($F2817)),"OK","MISMATCH")))))</f>
        <v/>
      </c>
      <c r="K2817" s="16" t="str">
        <f aca="false">IF($A2817="","",SUMPRODUCT(--ISNUMBER(SEARCH(","&amp;TRIM($A2817)&amp;",",","&amp;SUBSTITUTE('1. Master BOM'!$D$2:$D$400," ","")&amp;","))))</f>
        <v/>
      </c>
      <c r="L2817" s="16" t="str">
        <f aca="false">IF($A2817="","",IF($K2817&lt;&gt;1,0,SUMPRODUCT(ISNUMBER(SEARCH(","&amp;TRIM($A2817)&amp;",",","&amp;SUBSTITUTE('1. Master BOM'!$D$2:$D$400," ","")&amp;","))*ROW('1. Master BOM'!$D$2:$D$400))))</f>
        <v/>
      </c>
      <c r="M2817" s="9" t="str">
        <f aca="false">IF($A2817="","",IF($K2817=0,"NOT IN BOM",IF($K2817&gt;1,"MULTIPLE BOM LINES","OK")))</f>
        <v/>
      </c>
      <c r="N2817" s="9" t="str">
        <f aca="false">IF($A2817="","",IF($L2817=0,"—",INDEX('1. Master BOM'!$A$1:$A$400,$L2817)))</f>
        <v/>
      </c>
      <c r="O2817" s="9" t="str">
        <f aca="false">IF($A2817="","",IF($L2817=0,"—",INDEX('1. Master BOM'!$B$1:$B$400,$L2817)))</f>
        <v/>
      </c>
      <c r="P2817" s="9" t="str">
        <f aca="false">IF($A2817="","",IF(OR($H2817="NOT IN SCHEMATIC",$O2817="—"),"",IF($G2817="","NO SCH PN",IF(UPPER(TRIM($G2817))=UPPER(TRIM($O2817)),"OK","MISMATCH"))))</f>
        <v/>
      </c>
      <c r="Q2817" s="9" t="str">
        <f aca="false">IF($A2817="","",IF($L2817=0,"—",INDEX('1. Master BOM'!$E$1:$E$400,$L2817)))</f>
        <v/>
      </c>
      <c r="R2817" s="9" t="str">
        <f aca="false">IF($A2817="","",IF($L2817=0,"—",IF(T(INDEX('1. Master BOM'!$F$1:$F$400,$L2817))="","(not set)",INDEX('1. Master BOM'!$F$1:$F$400,$L2817))))</f>
        <v/>
      </c>
      <c r="S2817" s="9" t="str">
        <f aca="false">IF($A2817="","",IF(OR($R2817="—",$R2817="(not set)",$D2817=""),"",IF(ISNUMBER(SEARCH(SUBSTITUTE(SUBSTITUTE(SUBSTITUTE($R2817,"-",""),"_","")," ",""),SUBSTITUTE(SUBSTITUTE(SUBSTITUTE($D2817,"-",""),"_","")," ",""))),"OK","CHECK")))</f>
        <v/>
      </c>
      <c r="T2817" s="9" t="str">
        <f aca="false">IF($A2817="","",IF(OR($H2817="NOT IN SCHEMATIC",$I2817="MISMATCH",$J2817="MISMATCH",$P2817="MISMATCH",$M2817&lt;&gt;"OK"),"REVIEW","OK"))</f>
        <v/>
      </c>
      <c r="U2817" s="14"/>
      <c r="V2817" s="14"/>
      <c r="W2817" s="17"/>
      <c r="X2817" s="14"/>
    </row>
    <row r="2818" customFormat="false" ht="15" hidden="false" customHeight="false" outlineLevel="0" collapsed="false">
      <c r="A2818" s="9" t="str">
        <f aca="false">IF('3. Layout Parts'!$A2818="","",TRIM('3. Layout Parts'!$A2818))</f>
        <v/>
      </c>
      <c r="B2818" s="9" t="str">
        <f aca="false">IF($A2818="","",'3. Layout Parts'!$D2818)</f>
        <v/>
      </c>
      <c r="C2818" s="9" t="str">
        <f aca="false">IF($A2818="","",'3. Layout Parts'!$B2818)</f>
        <v/>
      </c>
      <c r="D2818" s="9" t="str">
        <f aca="false">IF($A2818="","",'3. Layout Parts'!$C2818)</f>
        <v/>
      </c>
      <c r="E2818" s="9" t="str">
        <f aca="false">IF($A2818="","",IFERROR(INDEX('2. Schematic Parts'!$B$2:$B$3001,MATCH($A2818,'2. Schematic Parts'!$A$2:$A$3001,0)),"NOT FOUND"))</f>
        <v/>
      </c>
      <c r="F2818" s="9" t="str">
        <f aca="false">IF($A2818="","",IFERROR(INDEX('2. Schematic Parts'!$C$2:$C$3001,MATCH($A2818,'2. Schematic Parts'!$A$2:$A$3001,0))&amp;"","NOT FOUND"))</f>
        <v/>
      </c>
      <c r="G2818" s="9" t="str">
        <f aca="false">IF($A2818="","",IFERROR(INDEX('2. Schematic Parts'!$D$2:$D$3001,MATCH($A2818,'2. Schematic Parts'!$A$2:$A$3001,0))&amp;"","NOT FOUND"))</f>
        <v/>
      </c>
      <c r="H2818" s="9" t="str">
        <f aca="false">IF($A2818="","",IF(COUNTIF('2. Schematic Parts'!$A$2:$A$3001,$A2818)=0,"NOT IN SCHEMATIC","OK"))</f>
        <v/>
      </c>
      <c r="I2818" s="9" t="str">
        <f aca="false">IF($A2818="","",IF($H2818="NOT IN SCHEMATIC","",IF(UPPER(TRIM($C2818))=UPPER(TRIM($E2818)),"OK","MISMATCH")))</f>
        <v/>
      </c>
      <c r="J2818" s="9" t="str">
        <f aca="false">IF($A2818="","",IF($H2818="NOT IN SCHEMATIC","",IF($F2818="","NO SCH DECAL",IF($D2818="","",IF(UPPER(TRIM($D2818))=UPPER(TRIM($F2818)),"OK","MISMATCH")))))</f>
        <v/>
      </c>
      <c r="K2818" s="16" t="str">
        <f aca="false">IF($A2818="","",SUMPRODUCT(--ISNUMBER(SEARCH(","&amp;TRIM($A2818)&amp;",",","&amp;SUBSTITUTE('1. Master BOM'!$D$2:$D$400," ","")&amp;","))))</f>
        <v/>
      </c>
      <c r="L2818" s="16" t="str">
        <f aca="false">IF($A2818="","",IF($K2818&lt;&gt;1,0,SUMPRODUCT(ISNUMBER(SEARCH(","&amp;TRIM($A2818)&amp;",",","&amp;SUBSTITUTE('1. Master BOM'!$D$2:$D$400," ","")&amp;","))*ROW('1. Master BOM'!$D$2:$D$400))))</f>
        <v/>
      </c>
      <c r="M2818" s="9" t="str">
        <f aca="false">IF($A2818="","",IF($K2818=0,"NOT IN BOM",IF($K2818&gt;1,"MULTIPLE BOM LINES","OK")))</f>
        <v/>
      </c>
      <c r="N2818" s="9" t="str">
        <f aca="false">IF($A2818="","",IF($L2818=0,"—",INDEX('1. Master BOM'!$A$1:$A$400,$L2818)))</f>
        <v/>
      </c>
      <c r="O2818" s="9" t="str">
        <f aca="false">IF($A2818="","",IF($L2818=0,"—",INDEX('1. Master BOM'!$B$1:$B$400,$L2818)))</f>
        <v/>
      </c>
      <c r="P2818" s="9" t="str">
        <f aca="false">IF($A2818="","",IF(OR($H2818="NOT IN SCHEMATIC",$O2818="—"),"",IF($G2818="","NO SCH PN",IF(UPPER(TRIM($G2818))=UPPER(TRIM($O2818)),"OK","MISMATCH"))))</f>
        <v/>
      </c>
      <c r="Q2818" s="9" t="str">
        <f aca="false">IF($A2818="","",IF($L2818=0,"—",INDEX('1. Master BOM'!$E$1:$E$400,$L2818)))</f>
        <v/>
      </c>
      <c r="R2818" s="9" t="str">
        <f aca="false">IF($A2818="","",IF($L2818=0,"—",IF(T(INDEX('1. Master BOM'!$F$1:$F$400,$L2818))="","(not set)",INDEX('1. Master BOM'!$F$1:$F$400,$L2818))))</f>
        <v/>
      </c>
      <c r="S2818" s="9" t="str">
        <f aca="false">IF($A2818="","",IF(OR($R2818="—",$R2818="(not set)",$D2818=""),"",IF(ISNUMBER(SEARCH(SUBSTITUTE(SUBSTITUTE(SUBSTITUTE($R2818,"-",""),"_","")," ",""),SUBSTITUTE(SUBSTITUTE(SUBSTITUTE($D2818,"-",""),"_","")," ",""))),"OK","CHECK")))</f>
        <v/>
      </c>
      <c r="T2818" s="9" t="str">
        <f aca="false">IF($A2818="","",IF(OR($H2818="NOT IN SCHEMATIC",$I2818="MISMATCH",$J2818="MISMATCH",$P2818="MISMATCH",$M2818&lt;&gt;"OK"),"REVIEW","OK"))</f>
        <v/>
      </c>
      <c r="U2818" s="14"/>
      <c r="V2818" s="14"/>
      <c r="W2818" s="17"/>
      <c r="X2818" s="14"/>
    </row>
    <row r="2819" customFormat="false" ht="15" hidden="false" customHeight="false" outlineLevel="0" collapsed="false">
      <c r="A2819" s="9" t="str">
        <f aca="false">IF('3. Layout Parts'!$A2819="","",TRIM('3. Layout Parts'!$A2819))</f>
        <v/>
      </c>
      <c r="B2819" s="9" t="str">
        <f aca="false">IF($A2819="","",'3. Layout Parts'!$D2819)</f>
        <v/>
      </c>
      <c r="C2819" s="9" t="str">
        <f aca="false">IF($A2819="","",'3. Layout Parts'!$B2819)</f>
        <v/>
      </c>
      <c r="D2819" s="9" t="str">
        <f aca="false">IF($A2819="","",'3. Layout Parts'!$C2819)</f>
        <v/>
      </c>
      <c r="E2819" s="9" t="str">
        <f aca="false">IF($A2819="","",IFERROR(INDEX('2. Schematic Parts'!$B$2:$B$3001,MATCH($A2819,'2. Schematic Parts'!$A$2:$A$3001,0)),"NOT FOUND"))</f>
        <v/>
      </c>
      <c r="F2819" s="9" t="str">
        <f aca="false">IF($A2819="","",IFERROR(INDEX('2. Schematic Parts'!$C$2:$C$3001,MATCH($A2819,'2. Schematic Parts'!$A$2:$A$3001,0))&amp;"","NOT FOUND"))</f>
        <v/>
      </c>
      <c r="G2819" s="9" t="str">
        <f aca="false">IF($A2819="","",IFERROR(INDEX('2. Schematic Parts'!$D$2:$D$3001,MATCH($A2819,'2. Schematic Parts'!$A$2:$A$3001,0))&amp;"","NOT FOUND"))</f>
        <v/>
      </c>
      <c r="H2819" s="9" t="str">
        <f aca="false">IF($A2819="","",IF(COUNTIF('2. Schematic Parts'!$A$2:$A$3001,$A2819)=0,"NOT IN SCHEMATIC","OK"))</f>
        <v/>
      </c>
      <c r="I2819" s="9" t="str">
        <f aca="false">IF($A2819="","",IF($H2819="NOT IN SCHEMATIC","",IF(UPPER(TRIM($C2819))=UPPER(TRIM($E2819)),"OK","MISMATCH")))</f>
        <v/>
      </c>
      <c r="J2819" s="9" t="str">
        <f aca="false">IF($A2819="","",IF($H2819="NOT IN SCHEMATIC","",IF($F2819="","NO SCH DECAL",IF($D2819="","",IF(UPPER(TRIM($D2819))=UPPER(TRIM($F2819)),"OK","MISMATCH")))))</f>
        <v/>
      </c>
      <c r="K2819" s="16" t="str">
        <f aca="false">IF($A2819="","",SUMPRODUCT(--ISNUMBER(SEARCH(","&amp;TRIM($A2819)&amp;",",","&amp;SUBSTITUTE('1. Master BOM'!$D$2:$D$400," ","")&amp;","))))</f>
        <v/>
      </c>
      <c r="L2819" s="16" t="str">
        <f aca="false">IF($A2819="","",IF($K2819&lt;&gt;1,0,SUMPRODUCT(ISNUMBER(SEARCH(","&amp;TRIM($A2819)&amp;",",","&amp;SUBSTITUTE('1. Master BOM'!$D$2:$D$400," ","")&amp;","))*ROW('1. Master BOM'!$D$2:$D$400))))</f>
        <v/>
      </c>
      <c r="M2819" s="9" t="str">
        <f aca="false">IF($A2819="","",IF($K2819=0,"NOT IN BOM",IF($K2819&gt;1,"MULTIPLE BOM LINES","OK")))</f>
        <v/>
      </c>
      <c r="N2819" s="9" t="str">
        <f aca="false">IF($A2819="","",IF($L2819=0,"—",INDEX('1. Master BOM'!$A$1:$A$400,$L2819)))</f>
        <v/>
      </c>
      <c r="O2819" s="9" t="str">
        <f aca="false">IF($A2819="","",IF($L2819=0,"—",INDEX('1. Master BOM'!$B$1:$B$400,$L2819)))</f>
        <v/>
      </c>
      <c r="P2819" s="9" t="str">
        <f aca="false">IF($A2819="","",IF(OR($H2819="NOT IN SCHEMATIC",$O2819="—"),"",IF($G2819="","NO SCH PN",IF(UPPER(TRIM($G2819))=UPPER(TRIM($O2819)),"OK","MISMATCH"))))</f>
        <v/>
      </c>
      <c r="Q2819" s="9" t="str">
        <f aca="false">IF($A2819="","",IF($L2819=0,"—",INDEX('1. Master BOM'!$E$1:$E$400,$L2819)))</f>
        <v/>
      </c>
      <c r="R2819" s="9" t="str">
        <f aca="false">IF($A2819="","",IF($L2819=0,"—",IF(T(INDEX('1. Master BOM'!$F$1:$F$400,$L2819))="","(not set)",INDEX('1. Master BOM'!$F$1:$F$400,$L2819))))</f>
        <v/>
      </c>
      <c r="S2819" s="9" t="str">
        <f aca="false">IF($A2819="","",IF(OR($R2819="—",$R2819="(not set)",$D2819=""),"",IF(ISNUMBER(SEARCH(SUBSTITUTE(SUBSTITUTE(SUBSTITUTE($R2819,"-",""),"_","")," ",""),SUBSTITUTE(SUBSTITUTE(SUBSTITUTE($D2819,"-",""),"_","")," ",""))),"OK","CHECK")))</f>
        <v/>
      </c>
      <c r="T2819" s="9" t="str">
        <f aca="false">IF($A2819="","",IF(OR($H2819="NOT IN SCHEMATIC",$I2819="MISMATCH",$J2819="MISMATCH",$P2819="MISMATCH",$M2819&lt;&gt;"OK"),"REVIEW","OK"))</f>
        <v/>
      </c>
      <c r="U2819" s="14"/>
      <c r="V2819" s="14"/>
      <c r="W2819" s="17"/>
      <c r="X2819" s="14"/>
    </row>
    <row r="2820" customFormat="false" ht="15" hidden="false" customHeight="false" outlineLevel="0" collapsed="false">
      <c r="A2820" s="9" t="str">
        <f aca="false">IF('3. Layout Parts'!$A2820="","",TRIM('3. Layout Parts'!$A2820))</f>
        <v/>
      </c>
      <c r="B2820" s="9" t="str">
        <f aca="false">IF($A2820="","",'3. Layout Parts'!$D2820)</f>
        <v/>
      </c>
      <c r="C2820" s="9" t="str">
        <f aca="false">IF($A2820="","",'3. Layout Parts'!$B2820)</f>
        <v/>
      </c>
      <c r="D2820" s="9" t="str">
        <f aca="false">IF($A2820="","",'3. Layout Parts'!$C2820)</f>
        <v/>
      </c>
      <c r="E2820" s="9" t="str">
        <f aca="false">IF($A2820="","",IFERROR(INDEX('2. Schematic Parts'!$B$2:$B$3001,MATCH($A2820,'2. Schematic Parts'!$A$2:$A$3001,0)),"NOT FOUND"))</f>
        <v/>
      </c>
      <c r="F2820" s="9" t="str">
        <f aca="false">IF($A2820="","",IFERROR(INDEX('2. Schematic Parts'!$C$2:$C$3001,MATCH($A2820,'2. Schematic Parts'!$A$2:$A$3001,0))&amp;"","NOT FOUND"))</f>
        <v/>
      </c>
      <c r="G2820" s="9" t="str">
        <f aca="false">IF($A2820="","",IFERROR(INDEX('2. Schematic Parts'!$D$2:$D$3001,MATCH($A2820,'2. Schematic Parts'!$A$2:$A$3001,0))&amp;"","NOT FOUND"))</f>
        <v/>
      </c>
      <c r="H2820" s="9" t="str">
        <f aca="false">IF($A2820="","",IF(COUNTIF('2. Schematic Parts'!$A$2:$A$3001,$A2820)=0,"NOT IN SCHEMATIC","OK"))</f>
        <v/>
      </c>
      <c r="I2820" s="9" t="str">
        <f aca="false">IF($A2820="","",IF($H2820="NOT IN SCHEMATIC","",IF(UPPER(TRIM($C2820))=UPPER(TRIM($E2820)),"OK","MISMATCH")))</f>
        <v/>
      </c>
      <c r="J2820" s="9" t="str">
        <f aca="false">IF($A2820="","",IF($H2820="NOT IN SCHEMATIC","",IF($F2820="","NO SCH DECAL",IF($D2820="","",IF(UPPER(TRIM($D2820))=UPPER(TRIM($F2820)),"OK","MISMATCH")))))</f>
        <v/>
      </c>
      <c r="K2820" s="16" t="str">
        <f aca="false">IF($A2820="","",SUMPRODUCT(--ISNUMBER(SEARCH(","&amp;TRIM($A2820)&amp;",",","&amp;SUBSTITUTE('1. Master BOM'!$D$2:$D$400," ","")&amp;","))))</f>
        <v/>
      </c>
      <c r="L2820" s="16" t="str">
        <f aca="false">IF($A2820="","",IF($K2820&lt;&gt;1,0,SUMPRODUCT(ISNUMBER(SEARCH(","&amp;TRIM($A2820)&amp;",",","&amp;SUBSTITUTE('1. Master BOM'!$D$2:$D$400," ","")&amp;","))*ROW('1. Master BOM'!$D$2:$D$400))))</f>
        <v/>
      </c>
      <c r="M2820" s="9" t="str">
        <f aca="false">IF($A2820="","",IF($K2820=0,"NOT IN BOM",IF($K2820&gt;1,"MULTIPLE BOM LINES","OK")))</f>
        <v/>
      </c>
      <c r="N2820" s="9" t="str">
        <f aca="false">IF($A2820="","",IF($L2820=0,"—",INDEX('1. Master BOM'!$A$1:$A$400,$L2820)))</f>
        <v/>
      </c>
      <c r="O2820" s="9" t="str">
        <f aca="false">IF($A2820="","",IF($L2820=0,"—",INDEX('1. Master BOM'!$B$1:$B$400,$L2820)))</f>
        <v/>
      </c>
      <c r="P2820" s="9" t="str">
        <f aca="false">IF($A2820="","",IF(OR($H2820="NOT IN SCHEMATIC",$O2820="—"),"",IF($G2820="","NO SCH PN",IF(UPPER(TRIM($G2820))=UPPER(TRIM($O2820)),"OK","MISMATCH"))))</f>
        <v/>
      </c>
      <c r="Q2820" s="9" t="str">
        <f aca="false">IF($A2820="","",IF($L2820=0,"—",INDEX('1. Master BOM'!$E$1:$E$400,$L2820)))</f>
        <v/>
      </c>
      <c r="R2820" s="9" t="str">
        <f aca="false">IF($A2820="","",IF($L2820=0,"—",IF(T(INDEX('1. Master BOM'!$F$1:$F$400,$L2820))="","(not set)",INDEX('1. Master BOM'!$F$1:$F$400,$L2820))))</f>
        <v/>
      </c>
      <c r="S2820" s="9" t="str">
        <f aca="false">IF($A2820="","",IF(OR($R2820="—",$R2820="(not set)",$D2820=""),"",IF(ISNUMBER(SEARCH(SUBSTITUTE(SUBSTITUTE(SUBSTITUTE($R2820,"-",""),"_","")," ",""),SUBSTITUTE(SUBSTITUTE(SUBSTITUTE($D2820,"-",""),"_","")," ",""))),"OK","CHECK")))</f>
        <v/>
      </c>
      <c r="T2820" s="9" t="str">
        <f aca="false">IF($A2820="","",IF(OR($H2820="NOT IN SCHEMATIC",$I2820="MISMATCH",$J2820="MISMATCH",$P2820="MISMATCH",$M2820&lt;&gt;"OK"),"REVIEW","OK"))</f>
        <v/>
      </c>
      <c r="U2820" s="14"/>
      <c r="V2820" s="14"/>
      <c r="W2820" s="17"/>
      <c r="X2820" s="14"/>
    </row>
    <row r="2821" customFormat="false" ht="15" hidden="false" customHeight="false" outlineLevel="0" collapsed="false">
      <c r="A2821" s="9" t="str">
        <f aca="false">IF('3. Layout Parts'!$A2821="","",TRIM('3. Layout Parts'!$A2821))</f>
        <v/>
      </c>
      <c r="B2821" s="9" t="str">
        <f aca="false">IF($A2821="","",'3. Layout Parts'!$D2821)</f>
        <v/>
      </c>
      <c r="C2821" s="9" t="str">
        <f aca="false">IF($A2821="","",'3. Layout Parts'!$B2821)</f>
        <v/>
      </c>
      <c r="D2821" s="9" t="str">
        <f aca="false">IF($A2821="","",'3. Layout Parts'!$C2821)</f>
        <v/>
      </c>
      <c r="E2821" s="9" t="str">
        <f aca="false">IF($A2821="","",IFERROR(INDEX('2. Schematic Parts'!$B$2:$B$3001,MATCH($A2821,'2. Schematic Parts'!$A$2:$A$3001,0)),"NOT FOUND"))</f>
        <v/>
      </c>
      <c r="F2821" s="9" t="str">
        <f aca="false">IF($A2821="","",IFERROR(INDEX('2. Schematic Parts'!$C$2:$C$3001,MATCH($A2821,'2. Schematic Parts'!$A$2:$A$3001,0))&amp;"","NOT FOUND"))</f>
        <v/>
      </c>
      <c r="G2821" s="9" t="str">
        <f aca="false">IF($A2821="","",IFERROR(INDEX('2. Schematic Parts'!$D$2:$D$3001,MATCH($A2821,'2. Schematic Parts'!$A$2:$A$3001,0))&amp;"","NOT FOUND"))</f>
        <v/>
      </c>
      <c r="H2821" s="9" t="str">
        <f aca="false">IF($A2821="","",IF(COUNTIF('2. Schematic Parts'!$A$2:$A$3001,$A2821)=0,"NOT IN SCHEMATIC","OK"))</f>
        <v/>
      </c>
      <c r="I2821" s="9" t="str">
        <f aca="false">IF($A2821="","",IF($H2821="NOT IN SCHEMATIC","",IF(UPPER(TRIM($C2821))=UPPER(TRIM($E2821)),"OK","MISMATCH")))</f>
        <v/>
      </c>
      <c r="J2821" s="9" t="str">
        <f aca="false">IF($A2821="","",IF($H2821="NOT IN SCHEMATIC","",IF($F2821="","NO SCH DECAL",IF($D2821="","",IF(UPPER(TRIM($D2821))=UPPER(TRIM($F2821)),"OK","MISMATCH")))))</f>
        <v/>
      </c>
      <c r="K2821" s="16" t="str">
        <f aca="false">IF($A2821="","",SUMPRODUCT(--ISNUMBER(SEARCH(","&amp;TRIM($A2821)&amp;",",","&amp;SUBSTITUTE('1. Master BOM'!$D$2:$D$400," ","")&amp;","))))</f>
        <v/>
      </c>
      <c r="L2821" s="16" t="str">
        <f aca="false">IF($A2821="","",IF($K2821&lt;&gt;1,0,SUMPRODUCT(ISNUMBER(SEARCH(","&amp;TRIM($A2821)&amp;",",","&amp;SUBSTITUTE('1. Master BOM'!$D$2:$D$400," ","")&amp;","))*ROW('1. Master BOM'!$D$2:$D$400))))</f>
        <v/>
      </c>
      <c r="M2821" s="9" t="str">
        <f aca="false">IF($A2821="","",IF($K2821=0,"NOT IN BOM",IF($K2821&gt;1,"MULTIPLE BOM LINES","OK")))</f>
        <v/>
      </c>
      <c r="N2821" s="9" t="str">
        <f aca="false">IF($A2821="","",IF($L2821=0,"—",INDEX('1. Master BOM'!$A$1:$A$400,$L2821)))</f>
        <v/>
      </c>
      <c r="O2821" s="9" t="str">
        <f aca="false">IF($A2821="","",IF($L2821=0,"—",INDEX('1. Master BOM'!$B$1:$B$400,$L2821)))</f>
        <v/>
      </c>
      <c r="P2821" s="9" t="str">
        <f aca="false">IF($A2821="","",IF(OR($H2821="NOT IN SCHEMATIC",$O2821="—"),"",IF($G2821="","NO SCH PN",IF(UPPER(TRIM($G2821))=UPPER(TRIM($O2821)),"OK","MISMATCH"))))</f>
        <v/>
      </c>
      <c r="Q2821" s="9" t="str">
        <f aca="false">IF($A2821="","",IF($L2821=0,"—",INDEX('1. Master BOM'!$E$1:$E$400,$L2821)))</f>
        <v/>
      </c>
      <c r="R2821" s="9" t="str">
        <f aca="false">IF($A2821="","",IF($L2821=0,"—",IF(T(INDEX('1. Master BOM'!$F$1:$F$400,$L2821))="","(not set)",INDEX('1. Master BOM'!$F$1:$F$400,$L2821))))</f>
        <v/>
      </c>
      <c r="S2821" s="9" t="str">
        <f aca="false">IF($A2821="","",IF(OR($R2821="—",$R2821="(not set)",$D2821=""),"",IF(ISNUMBER(SEARCH(SUBSTITUTE(SUBSTITUTE(SUBSTITUTE($R2821,"-",""),"_","")," ",""),SUBSTITUTE(SUBSTITUTE(SUBSTITUTE($D2821,"-",""),"_","")," ",""))),"OK","CHECK")))</f>
        <v/>
      </c>
      <c r="T2821" s="9" t="str">
        <f aca="false">IF($A2821="","",IF(OR($H2821="NOT IN SCHEMATIC",$I2821="MISMATCH",$J2821="MISMATCH",$P2821="MISMATCH",$M2821&lt;&gt;"OK"),"REVIEW","OK"))</f>
        <v/>
      </c>
      <c r="U2821" s="14"/>
      <c r="V2821" s="14"/>
      <c r="W2821" s="17"/>
      <c r="X2821" s="14"/>
    </row>
    <row r="2822" customFormat="false" ht="15" hidden="false" customHeight="false" outlineLevel="0" collapsed="false">
      <c r="A2822" s="9" t="str">
        <f aca="false">IF('3. Layout Parts'!$A2822="","",TRIM('3. Layout Parts'!$A2822))</f>
        <v/>
      </c>
      <c r="B2822" s="9" t="str">
        <f aca="false">IF($A2822="","",'3. Layout Parts'!$D2822)</f>
        <v/>
      </c>
      <c r="C2822" s="9" t="str">
        <f aca="false">IF($A2822="","",'3. Layout Parts'!$B2822)</f>
        <v/>
      </c>
      <c r="D2822" s="9" t="str">
        <f aca="false">IF($A2822="","",'3. Layout Parts'!$C2822)</f>
        <v/>
      </c>
      <c r="E2822" s="9" t="str">
        <f aca="false">IF($A2822="","",IFERROR(INDEX('2. Schematic Parts'!$B$2:$B$3001,MATCH($A2822,'2. Schematic Parts'!$A$2:$A$3001,0)),"NOT FOUND"))</f>
        <v/>
      </c>
      <c r="F2822" s="9" t="str">
        <f aca="false">IF($A2822="","",IFERROR(INDEX('2. Schematic Parts'!$C$2:$C$3001,MATCH($A2822,'2. Schematic Parts'!$A$2:$A$3001,0))&amp;"","NOT FOUND"))</f>
        <v/>
      </c>
      <c r="G2822" s="9" t="str">
        <f aca="false">IF($A2822="","",IFERROR(INDEX('2. Schematic Parts'!$D$2:$D$3001,MATCH($A2822,'2. Schematic Parts'!$A$2:$A$3001,0))&amp;"","NOT FOUND"))</f>
        <v/>
      </c>
      <c r="H2822" s="9" t="str">
        <f aca="false">IF($A2822="","",IF(COUNTIF('2. Schematic Parts'!$A$2:$A$3001,$A2822)=0,"NOT IN SCHEMATIC","OK"))</f>
        <v/>
      </c>
      <c r="I2822" s="9" t="str">
        <f aca="false">IF($A2822="","",IF($H2822="NOT IN SCHEMATIC","",IF(UPPER(TRIM($C2822))=UPPER(TRIM($E2822)),"OK","MISMATCH")))</f>
        <v/>
      </c>
      <c r="J2822" s="9" t="str">
        <f aca="false">IF($A2822="","",IF($H2822="NOT IN SCHEMATIC","",IF($F2822="","NO SCH DECAL",IF($D2822="","",IF(UPPER(TRIM($D2822))=UPPER(TRIM($F2822)),"OK","MISMATCH")))))</f>
        <v/>
      </c>
      <c r="K2822" s="16" t="str">
        <f aca="false">IF($A2822="","",SUMPRODUCT(--ISNUMBER(SEARCH(","&amp;TRIM($A2822)&amp;",",","&amp;SUBSTITUTE('1. Master BOM'!$D$2:$D$400," ","")&amp;","))))</f>
        <v/>
      </c>
      <c r="L2822" s="16" t="str">
        <f aca="false">IF($A2822="","",IF($K2822&lt;&gt;1,0,SUMPRODUCT(ISNUMBER(SEARCH(","&amp;TRIM($A2822)&amp;",",","&amp;SUBSTITUTE('1. Master BOM'!$D$2:$D$400," ","")&amp;","))*ROW('1. Master BOM'!$D$2:$D$400))))</f>
        <v/>
      </c>
      <c r="M2822" s="9" t="str">
        <f aca="false">IF($A2822="","",IF($K2822=0,"NOT IN BOM",IF($K2822&gt;1,"MULTIPLE BOM LINES","OK")))</f>
        <v/>
      </c>
      <c r="N2822" s="9" t="str">
        <f aca="false">IF($A2822="","",IF($L2822=0,"—",INDEX('1. Master BOM'!$A$1:$A$400,$L2822)))</f>
        <v/>
      </c>
      <c r="O2822" s="9" t="str">
        <f aca="false">IF($A2822="","",IF($L2822=0,"—",INDEX('1. Master BOM'!$B$1:$B$400,$L2822)))</f>
        <v/>
      </c>
      <c r="P2822" s="9" t="str">
        <f aca="false">IF($A2822="","",IF(OR($H2822="NOT IN SCHEMATIC",$O2822="—"),"",IF($G2822="","NO SCH PN",IF(UPPER(TRIM($G2822))=UPPER(TRIM($O2822)),"OK","MISMATCH"))))</f>
        <v/>
      </c>
      <c r="Q2822" s="9" t="str">
        <f aca="false">IF($A2822="","",IF($L2822=0,"—",INDEX('1. Master BOM'!$E$1:$E$400,$L2822)))</f>
        <v/>
      </c>
      <c r="R2822" s="9" t="str">
        <f aca="false">IF($A2822="","",IF($L2822=0,"—",IF(T(INDEX('1. Master BOM'!$F$1:$F$400,$L2822))="","(not set)",INDEX('1. Master BOM'!$F$1:$F$400,$L2822))))</f>
        <v/>
      </c>
      <c r="S2822" s="9" t="str">
        <f aca="false">IF($A2822="","",IF(OR($R2822="—",$R2822="(not set)",$D2822=""),"",IF(ISNUMBER(SEARCH(SUBSTITUTE(SUBSTITUTE(SUBSTITUTE($R2822,"-",""),"_","")," ",""),SUBSTITUTE(SUBSTITUTE(SUBSTITUTE($D2822,"-",""),"_","")," ",""))),"OK","CHECK")))</f>
        <v/>
      </c>
      <c r="T2822" s="9" t="str">
        <f aca="false">IF($A2822="","",IF(OR($H2822="NOT IN SCHEMATIC",$I2822="MISMATCH",$J2822="MISMATCH",$P2822="MISMATCH",$M2822&lt;&gt;"OK"),"REVIEW","OK"))</f>
        <v/>
      </c>
      <c r="U2822" s="14"/>
      <c r="V2822" s="14"/>
      <c r="W2822" s="17"/>
      <c r="X2822" s="14"/>
    </row>
    <row r="2823" customFormat="false" ht="15" hidden="false" customHeight="false" outlineLevel="0" collapsed="false">
      <c r="A2823" s="9" t="str">
        <f aca="false">IF('3. Layout Parts'!$A2823="","",TRIM('3. Layout Parts'!$A2823))</f>
        <v/>
      </c>
      <c r="B2823" s="9" t="str">
        <f aca="false">IF($A2823="","",'3. Layout Parts'!$D2823)</f>
        <v/>
      </c>
      <c r="C2823" s="9" t="str">
        <f aca="false">IF($A2823="","",'3. Layout Parts'!$B2823)</f>
        <v/>
      </c>
      <c r="D2823" s="9" t="str">
        <f aca="false">IF($A2823="","",'3. Layout Parts'!$C2823)</f>
        <v/>
      </c>
      <c r="E2823" s="9" t="str">
        <f aca="false">IF($A2823="","",IFERROR(INDEX('2. Schematic Parts'!$B$2:$B$3001,MATCH($A2823,'2. Schematic Parts'!$A$2:$A$3001,0)),"NOT FOUND"))</f>
        <v/>
      </c>
      <c r="F2823" s="9" t="str">
        <f aca="false">IF($A2823="","",IFERROR(INDEX('2. Schematic Parts'!$C$2:$C$3001,MATCH($A2823,'2. Schematic Parts'!$A$2:$A$3001,0))&amp;"","NOT FOUND"))</f>
        <v/>
      </c>
      <c r="G2823" s="9" t="str">
        <f aca="false">IF($A2823="","",IFERROR(INDEX('2. Schematic Parts'!$D$2:$D$3001,MATCH($A2823,'2. Schematic Parts'!$A$2:$A$3001,0))&amp;"","NOT FOUND"))</f>
        <v/>
      </c>
      <c r="H2823" s="9" t="str">
        <f aca="false">IF($A2823="","",IF(COUNTIF('2. Schematic Parts'!$A$2:$A$3001,$A2823)=0,"NOT IN SCHEMATIC","OK"))</f>
        <v/>
      </c>
      <c r="I2823" s="9" t="str">
        <f aca="false">IF($A2823="","",IF($H2823="NOT IN SCHEMATIC","",IF(UPPER(TRIM($C2823))=UPPER(TRIM($E2823)),"OK","MISMATCH")))</f>
        <v/>
      </c>
      <c r="J2823" s="9" t="str">
        <f aca="false">IF($A2823="","",IF($H2823="NOT IN SCHEMATIC","",IF($F2823="","NO SCH DECAL",IF($D2823="","",IF(UPPER(TRIM($D2823))=UPPER(TRIM($F2823)),"OK","MISMATCH")))))</f>
        <v/>
      </c>
      <c r="K2823" s="16" t="str">
        <f aca="false">IF($A2823="","",SUMPRODUCT(--ISNUMBER(SEARCH(","&amp;TRIM($A2823)&amp;",",","&amp;SUBSTITUTE('1. Master BOM'!$D$2:$D$400," ","")&amp;","))))</f>
        <v/>
      </c>
      <c r="L2823" s="16" t="str">
        <f aca="false">IF($A2823="","",IF($K2823&lt;&gt;1,0,SUMPRODUCT(ISNUMBER(SEARCH(","&amp;TRIM($A2823)&amp;",",","&amp;SUBSTITUTE('1. Master BOM'!$D$2:$D$400," ","")&amp;","))*ROW('1. Master BOM'!$D$2:$D$400))))</f>
        <v/>
      </c>
      <c r="M2823" s="9" t="str">
        <f aca="false">IF($A2823="","",IF($K2823=0,"NOT IN BOM",IF($K2823&gt;1,"MULTIPLE BOM LINES","OK")))</f>
        <v/>
      </c>
      <c r="N2823" s="9" t="str">
        <f aca="false">IF($A2823="","",IF($L2823=0,"—",INDEX('1. Master BOM'!$A$1:$A$400,$L2823)))</f>
        <v/>
      </c>
      <c r="O2823" s="9" t="str">
        <f aca="false">IF($A2823="","",IF($L2823=0,"—",INDEX('1. Master BOM'!$B$1:$B$400,$L2823)))</f>
        <v/>
      </c>
      <c r="P2823" s="9" t="str">
        <f aca="false">IF($A2823="","",IF(OR($H2823="NOT IN SCHEMATIC",$O2823="—"),"",IF($G2823="","NO SCH PN",IF(UPPER(TRIM($G2823))=UPPER(TRIM($O2823)),"OK","MISMATCH"))))</f>
        <v/>
      </c>
      <c r="Q2823" s="9" t="str">
        <f aca="false">IF($A2823="","",IF($L2823=0,"—",INDEX('1. Master BOM'!$E$1:$E$400,$L2823)))</f>
        <v/>
      </c>
      <c r="R2823" s="9" t="str">
        <f aca="false">IF($A2823="","",IF($L2823=0,"—",IF(T(INDEX('1. Master BOM'!$F$1:$F$400,$L2823))="","(not set)",INDEX('1. Master BOM'!$F$1:$F$400,$L2823))))</f>
        <v/>
      </c>
      <c r="S2823" s="9" t="str">
        <f aca="false">IF($A2823="","",IF(OR($R2823="—",$R2823="(not set)",$D2823=""),"",IF(ISNUMBER(SEARCH(SUBSTITUTE(SUBSTITUTE(SUBSTITUTE($R2823,"-",""),"_","")," ",""),SUBSTITUTE(SUBSTITUTE(SUBSTITUTE($D2823,"-",""),"_","")," ",""))),"OK","CHECK")))</f>
        <v/>
      </c>
      <c r="T2823" s="9" t="str">
        <f aca="false">IF($A2823="","",IF(OR($H2823="NOT IN SCHEMATIC",$I2823="MISMATCH",$J2823="MISMATCH",$P2823="MISMATCH",$M2823&lt;&gt;"OK"),"REVIEW","OK"))</f>
        <v/>
      </c>
      <c r="U2823" s="14"/>
      <c r="V2823" s="14"/>
      <c r="W2823" s="17"/>
      <c r="X2823" s="14"/>
    </row>
    <row r="2824" customFormat="false" ht="15" hidden="false" customHeight="false" outlineLevel="0" collapsed="false">
      <c r="A2824" s="9" t="str">
        <f aca="false">IF('3. Layout Parts'!$A2824="","",TRIM('3. Layout Parts'!$A2824))</f>
        <v/>
      </c>
      <c r="B2824" s="9" t="str">
        <f aca="false">IF($A2824="","",'3. Layout Parts'!$D2824)</f>
        <v/>
      </c>
      <c r="C2824" s="9" t="str">
        <f aca="false">IF($A2824="","",'3. Layout Parts'!$B2824)</f>
        <v/>
      </c>
      <c r="D2824" s="9" t="str">
        <f aca="false">IF($A2824="","",'3. Layout Parts'!$C2824)</f>
        <v/>
      </c>
      <c r="E2824" s="9" t="str">
        <f aca="false">IF($A2824="","",IFERROR(INDEX('2. Schematic Parts'!$B$2:$B$3001,MATCH($A2824,'2. Schematic Parts'!$A$2:$A$3001,0)),"NOT FOUND"))</f>
        <v/>
      </c>
      <c r="F2824" s="9" t="str">
        <f aca="false">IF($A2824="","",IFERROR(INDEX('2. Schematic Parts'!$C$2:$C$3001,MATCH($A2824,'2. Schematic Parts'!$A$2:$A$3001,0))&amp;"","NOT FOUND"))</f>
        <v/>
      </c>
      <c r="G2824" s="9" t="str">
        <f aca="false">IF($A2824="","",IFERROR(INDEX('2. Schematic Parts'!$D$2:$D$3001,MATCH($A2824,'2. Schematic Parts'!$A$2:$A$3001,0))&amp;"","NOT FOUND"))</f>
        <v/>
      </c>
      <c r="H2824" s="9" t="str">
        <f aca="false">IF($A2824="","",IF(COUNTIF('2. Schematic Parts'!$A$2:$A$3001,$A2824)=0,"NOT IN SCHEMATIC","OK"))</f>
        <v/>
      </c>
      <c r="I2824" s="9" t="str">
        <f aca="false">IF($A2824="","",IF($H2824="NOT IN SCHEMATIC","",IF(UPPER(TRIM($C2824))=UPPER(TRIM($E2824)),"OK","MISMATCH")))</f>
        <v/>
      </c>
      <c r="J2824" s="9" t="str">
        <f aca="false">IF($A2824="","",IF($H2824="NOT IN SCHEMATIC","",IF($F2824="","NO SCH DECAL",IF($D2824="","",IF(UPPER(TRIM($D2824))=UPPER(TRIM($F2824)),"OK","MISMATCH")))))</f>
        <v/>
      </c>
      <c r="K2824" s="16" t="str">
        <f aca="false">IF($A2824="","",SUMPRODUCT(--ISNUMBER(SEARCH(","&amp;TRIM($A2824)&amp;",",","&amp;SUBSTITUTE('1. Master BOM'!$D$2:$D$400," ","")&amp;","))))</f>
        <v/>
      </c>
      <c r="L2824" s="16" t="str">
        <f aca="false">IF($A2824="","",IF($K2824&lt;&gt;1,0,SUMPRODUCT(ISNUMBER(SEARCH(","&amp;TRIM($A2824)&amp;",",","&amp;SUBSTITUTE('1. Master BOM'!$D$2:$D$400," ","")&amp;","))*ROW('1. Master BOM'!$D$2:$D$400))))</f>
        <v/>
      </c>
      <c r="M2824" s="9" t="str">
        <f aca="false">IF($A2824="","",IF($K2824=0,"NOT IN BOM",IF($K2824&gt;1,"MULTIPLE BOM LINES","OK")))</f>
        <v/>
      </c>
      <c r="N2824" s="9" t="str">
        <f aca="false">IF($A2824="","",IF($L2824=0,"—",INDEX('1. Master BOM'!$A$1:$A$400,$L2824)))</f>
        <v/>
      </c>
      <c r="O2824" s="9" t="str">
        <f aca="false">IF($A2824="","",IF($L2824=0,"—",INDEX('1. Master BOM'!$B$1:$B$400,$L2824)))</f>
        <v/>
      </c>
      <c r="P2824" s="9" t="str">
        <f aca="false">IF($A2824="","",IF(OR($H2824="NOT IN SCHEMATIC",$O2824="—"),"",IF($G2824="","NO SCH PN",IF(UPPER(TRIM($G2824))=UPPER(TRIM($O2824)),"OK","MISMATCH"))))</f>
        <v/>
      </c>
      <c r="Q2824" s="9" t="str">
        <f aca="false">IF($A2824="","",IF($L2824=0,"—",INDEX('1. Master BOM'!$E$1:$E$400,$L2824)))</f>
        <v/>
      </c>
      <c r="R2824" s="9" t="str">
        <f aca="false">IF($A2824="","",IF($L2824=0,"—",IF(T(INDEX('1. Master BOM'!$F$1:$F$400,$L2824))="","(not set)",INDEX('1. Master BOM'!$F$1:$F$400,$L2824))))</f>
        <v/>
      </c>
      <c r="S2824" s="9" t="str">
        <f aca="false">IF($A2824="","",IF(OR($R2824="—",$R2824="(not set)",$D2824=""),"",IF(ISNUMBER(SEARCH(SUBSTITUTE(SUBSTITUTE(SUBSTITUTE($R2824,"-",""),"_","")," ",""),SUBSTITUTE(SUBSTITUTE(SUBSTITUTE($D2824,"-",""),"_","")," ",""))),"OK","CHECK")))</f>
        <v/>
      </c>
      <c r="T2824" s="9" t="str">
        <f aca="false">IF($A2824="","",IF(OR($H2824="NOT IN SCHEMATIC",$I2824="MISMATCH",$J2824="MISMATCH",$P2824="MISMATCH",$M2824&lt;&gt;"OK"),"REVIEW","OK"))</f>
        <v/>
      </c>
      <c r="U2824" s="14"/>
      <c r="V2824" s="14"/>
      <c r="W2824" s="17"/>
      <c r="X2824" s="14"/>
    </row>
    <row r="2825" customFormat="false" ht="15" hidden="false" customHeight="false" outlineLevel="0" collapsed="false">
      <c r="A2825" s="9" t="str">
        <f aca="false">IF('3. Layout Parts'!$A2825="","",TRIM('3. Layout Parts'!$A2825))</f>
        <v/>
      </c>
      <c r="B2825" s="9" t="str">
        <f aca="false">IF($A2825="","",'3. Layout Parts'!$D2825)</f>
        <v/>
      </c>
      <c r="C2825" s="9" t="str">
        <f aca="false">IF($A2825="","",'3. Layout Parts'!$B2825)</f>
        <v/>
      </c>
      <c r="D2825" s="9" t="str">
        <f aca="false">IF($A2825="","",'3. Layout Parts'!$C2825)</f>
        <v/>
      </c>
      <c r="E2825" s="9" t="str">
        <f aca="false">IF($A2825="","",IFERROR(INDEX('2. Schematic Parts'!$B$2:$B$3001,MATCH($A2825,'2. Schematic Parts'!$A$2:$A$3001,0)),"NOT FOUND"))</f>
        <v/>
      </c>
      <c r="F2825" s="9" t="str">
        <f aca="false">IF($A2825="","",IFERROR(INDEX('2. Schematic Parts'!$C$2:$C$3001,MATCH($A2825,'2. Schematic Parts'!$A$2:$A$3001,0))&amp;"","NOT FOUND"))</f>
        <v/>
      </c>
      <c r="G2825" s="9" t="str">
        <f aca="false">IF($A2825="","",IFERROR(INDEX('2. Schematic Parts'!$D$2:$D$3001,MATCH($A2825,'2. Schematic Parts'!$A$2:$A$3001,0))&amp;"","NOT FOUND"))</f>
        <v/>
      </c>
      <c r="H2825" s="9" t="str">
        <f aca="false">IF($A2825="","",IF(COUNTIF('2. Schematic Parts'!$A$2:$A$3001,$A2825)=0,"NOT IN SCHEMATIC","OK"))</f>
        <v/>
      </c>
      <c r="I2825" s="9" t="str">
        <f aca="false">IF($A2825="","",IF($H2825="NOT IN SCHEMATIC","",IF(UPPER(TRIM($C2825))=UPPER(TRIM($E2825)),"OK","MISMATCH")))</f>
        <v/>
      </c>
      <c r="J2825" s="9" t="str">
        <f aca="false">IF($A2825="","",IF($H2825="NOT IN SCHEMATIC","",IF($F2825="","NO SCH DECAL",IF($D2825="","",IF(UPPER(TRIM($D2825))=UPPER(TRIM($F2825)),"OK","MISMATCH")))))</f>
        <v/>
      </c>
      <c r="K2825" s="16" t="str">
        <f aca="false">IF($A2825="","",SUMPRODUCT(--ISNUMBER(SEARCH(","&amp;TRIM($A2825)&amp;",",","&amp;SUBSTITUTE('1. Master BOM'!$D$2:$D$400," ","")&amp;","))))</f>
        <v/>
      </c>
      <c r="L2825" s="16" t="str">
        <f aca="false">IF($A2825="","",IF($K2825&lt;&gt;1,0,SUMPRODUCT(ISNUMBER(SEARCH(","&amp;TRIM($A2825)&amp;",",","&amp;SUBSTITUTE('1. Master BOM'!$D$2:$D$400," ","")&amp;","))*ROW('1. Master BOM'!$D$2:$D$400))))</f>
        <v/>
      </c>
      <c r="M2825" s="9" t="str">
        <f aca="false">IF($A2825="","",IF($K2825=0,"NOT IN BOM",IF($K2825&gt;1,"MULTIPLE BOM LINES","OK")))</f>
        <v/>
      </c>
      <c r="N2825" s="9" t="str">
        <f aca="false">IF($A2825="","",IF($L2825=0,"—",INDEX('1. Master BOM'!$A$1:$A$400,$L2825)))</f>
        <v/>
      </c>
      <c r="O2825" s="9" t="str">
        <f aca="false">IF($A2825="","",IF($L2825=0,"—",INDEX('1. Master BOM'!$B$1:$B$400,$L2825)))</f>
        <v/>
      </c>
      <c r="P2825" s="9" t="str">
        <f aca="false">IF($A2825="","",IF(OR($H2825="NOT IN SCHEMATIC",$O2825="—"),"",IF($G2825="","NO SCH PN",IF(UPPER(TRIM($G2825))=UPPER(TRIM($O2825)),"OK","MISMATCH"))))</f>
        <v/>
      </c>
      <c r="Q2825" s="9" t="str">
        <f aca="false">IF($A2825="","",IF($L2825=0,"—",INDEX('1. Master BOM'!$E$1:$E$400,$L2825)))</f>
        <v/>
      </c>
      <c r="R2825" s="9" t="str">
        <f aca="false">IF($A2825="","",IF($L2825=0,"—",IF(T(INDEX('1. Master BOM'!$F$1:$F$400,$L2825))="","(not set)",INDEX('1. Master BOM'!$F$1:$F$400,$L2825))))</f>
        <v/>
      </c>
      <c r="S2825" s="9" t="str">
        <f aca="false">IF($A2825="","",IF(OR($R2825="—",$R2825="(not set)",$D2825=""),"",IF(ISNUMBER(SEARCH(SUBSTITUTE(SUBSTITUTE(SUBSTITUTE($R2825,"-",""),"_","")," ",""),SUBSTITUTE(SUBSTITUTE(SUBSTITUTE($D2825,"-",""),"_","")," ",""))),"OK","CHECK")))</f>
        <v/>
      </c>
      <c r="T2825" s="9" t="str">
        <f aca="false">IF($A2825="","",IF(OR($H2825="NOT IN SCHEMATIC",$I2825="MISMATCH",$J2825="MISMATCH",$P2825="MISMATCH",$M2825&lt;&gt;"OK"),"REVIEW","OK"))</f>
        <v/>
      </c>
      <c r="U2825" s="14"/>
      <c r="V2825" s="14"/>
      <c r="W2825" s="17"/>
      <c r="X2825" s="14"/>
    </row>
    <row r="2826" customFormat="false" ht="15" hidden="false" customHeight="false" outlineLevel="0" collapsed="false">
      <c r="A2826" s="9" t="str">
        <f aca="false">IF('3. Layout Parts'!$A2826="","",TRIM('3. Layout Parts'!$A2826))</f>
        <v/>
      </c>
      <c r="B2826" s="9" t="str">
        <f aca="false">IF($A2826="","",'3. Layout Parts'!$D2826)</f>
        <v/>
      </c>
      <c r="C2826" s="9" t="str">
        <f aca="false">IF($A2826="","",'3. Layout Parts'!$B2826)</f>
        <v/>
      </c>
      <c r="D2826" s="9" t="str">
        <f aca="false">IF($A2826="","",'3. Layout Parts'!$C2826)</f>
        <v/>
      </c>
      <c r="E2826" s="9" t="str">
        <f aca="false">IF($A2826="","",IFERROR(INDEX('2. Schematic Parts'!$B$2:$B$3001,MATCH($A2826,'2. Schematic Parts'!$A$2:$A$3001,0)),"NOT FOUND"))</f>
        <v/>
      </c>
      <c r="F2826" s="9" t="str">
        <f aca="false">IF($A2826="","",IFERROR(INDEX('2. Schematic Parts'!$C$2:$C$3001,MATCH($A2826,'2. Schematic Parts'!$A$2:$A$3001,0))&amp;"","NOT FOUND"))</f>
        <v/>
      </c>
      <c r="G2826" s="9" t="str">
        <f aca="false">IF($A2826="","",IFERROR(INDEX('2. Schematic Parts'!$D$2:$D$3001,MATCH($A2826,'2. Schematic Parts'!$A$2:$A$3001,0))&amp;"","NOT FOUND"))</f>
        <v/>
      </c>
      <c r="H2826" s="9" t="str">
        <f aca="false">IF($A2826="","",IF(COUNTIF('2. Schematic Parts'!$A$2:$A$3001,$A2826)=0,"NOT IN SCHEMATIC","OK"))</f>
        <v/>
      </c>
      <c r="I2826" s="9" t="str">
        <f aca="false">IF($A2826="","",IF($H2826="NOT IN SCHEMATIC","",IF(UPPER(TRIM($C2826))=UPPER(TRIM($E2826)),"OK","MISMATCH")))</f>
        <v/>
      </c>
      <c r="J2826" s="9" t="str">
        <f aca="false">IF($A2826="","",IF($H2826="NOT IN SCHEMATIC","",IF($F2826="","NO SCH DECAL",IF($D2826="","",IF(UPPER(TRIM($D2826))=UPPER(TRIM($F2826)),"OK","MISMATCH")))))</f>
        <v/>
      </c>
      <c r="K2826" s="16" t="str">
        <f aca="false">IF($A2826="","",SUMPRODUCT(--ISNUMBER(SEARCH(","&amp;TRIM($A2826)&amp;",",","&amp;SUBSTITUTE('1. Master BOM'!$D$2:$D$400," ","")&amp;","))))</f>
        <v/>
      </c>
      <c r="L2826" s="16" t="str">
        <f aca="false">IF($A2826="","",IF($K2826&lt;&gt;1,0,SUMPRODUCT(ISNUMBER(SEARCH(","&amp;TRIM($A2826)&amp;",",","&amp;SUBSTITUTE('1. Master BOM'!$D$2:$D$400," ","")&amp;","))*ROW('1. Master BOM'!$D$2:$D$400))))</f>
        <v/>
      </c>
      <c r="M2826" s="9" t="str">
        <f aca="false">IF($A2826="","",IF($K2826=0,"NOT IN BOM",IF($K2826&gt;1,"MULTIPLE BOM LINES","OK")))</f>
        <v/>
      </c>
      <c r="N2826" s="9" t="str">
        <f aca="false">IF($A2826="","",IF($L2826=0,"—",INDEX('1. Master BOM'!$A$1:$A$400,$L2826)))</f>
        <v/>
      </c>
      <c r="O2826" s="9" t="str">
        <f aca="false">IF($A2826="","",IF($L2826=0,"—",INDEX('1. Master BOM'!$B$1:$B$400,$L2826)))</f>
        <v/>
      </c>
      <c r="P2826" s="9" t="str">
        <f aca="false">IF($A2826="","",IF(OR($H2826="NOT IN SCHEMATIC",$O2826="—"),"",IF($G2826="","NO SCH PN",IF(UPPER(TRIM($G2826))=UPPER(TRIM($O2826)),"OK","MISMATCH"))))</f>
        <v/>
      </c>
      <c r="Q2826" s="9" t="str">
        <f aca="false">IF($A2826="","",IF($L2826=0,"—",INDEX('1. Master BOM'!$E$1:$E$400,$L2826)))</f>
        <v/>
      </c>
      <c r="R2826" s="9" t="str">
        <f aca="false">IF($A2826="","",IF($L2826=0,"—",IF(T(INDEX('1. Master BOM'!$F$1:$F$400,$L2826))="","(not set)",INDEX('1. Master BOM'!$F$1:$F$400,$L2826))))</f>
        <v/>
      </c>
      <c r="S2826" s="9" t="str">
        <f aca="false">IF($A2826="","",IF(OR($R2826="—",$R2826="(not set)",$D2826=""),"",IF(ISNUMBER(SEARCH(SUBSTITUTE(SUBSTITUTE(SUBSTITUTE($R2826,"-",""),"_","")," ",""),SUBSTITUTE(SUBSTITUTE(SUBSTITUTE($D2826,"-",""),"_","")," ",""))),"OK","CHECK")))</f>
        <v/>
      </c>
      <c r="T2826" s="9" t="str">
        <f aca="false">IF($A2826="","",IF(OR($H2826="NOT IN SCHEMATIC",$I2826="MISMATCH",$J2826="MISMATCH",$P2826="MISMATCH",$M2826&lt;&gt;"OK"),"REVIEW","OK"))</f>
        <v/>
      </c>
      <c r="U2826" s="14"/>
      <c r="V2826" s="14"/>
      <c r="W2826" s="17"/>
      <c r="X2826" s="14"/>
    </row>
    <row r="2827" customFormat="false" ht="15" hidden="false" customHeight="false" outlineLevel="0" collapsed="false">
      <c r="A2827" s="9" t="str">
        <f aca="false">IF('3. Layout Parts'!$A2827="","",TRIM('3. Layout Parts'!$A2827))</f>
        <v/>
      </c>
      <c r="B2827" s="9" t="str">
        <f aca="false">IF($A2827="","",'3. Layout Parts'!$D2827)</f>
        <v/>
      </c>
      <c r="C2827" s="9" t="str">
        <f aca="false">IF($A2827="","",'3. Layout Parts'!$B2827)</f>
        <v/>
      </c>
      <c r="D2827" s="9" t="str">
        <f aca="false">IF($A2827="","",'3. Layout Parts'!$C2827)</f>
        <v/>
      </c>
      <c r="E2827" s="9" t="str">
        <f aca="false">IF($A2827="","",IFERROR(INDEX('2. Schematic Parts'!$B$2:$B$3001,MATCH($A2827,'2. Schematic Parts'!$A$2:$A$3001,0)),"NOT FOUND"))</f>
        <v/>
      </c>
      <c r="F2827" s="9" t="str">
        <f aca="false">IF($A2827="","",IFERROR(INDEX('2. Schematic Parts'!$C$2:$C$3001,MATCH($A2827,'2. Schematic Parts'!$A$2:$A$3001,0))&amp;"","NOT FOUND"))</f>
        <v/>
      </c>
      <c r="G2827" s="9" t="str">
        <f aca="false">IF($A2827="","",IFERROR(INDEX('2. Schematic Parts'!$D$2:$D$3001,MATCH($A2827,'2. Schematic Parts'!$A$2:$A$3001,0))&amp;"","NOT FOUND"))</f>
        <v/>
      </c>
      <c r="H2827" s="9" t="str">
        <f aca="false">IF($A2827="","",IF(COUNTIF('2. Schematic Parts'!$A$2:$A$3001,$A2827)=0,"NOT IN SCHEMATIC","OK"))</f>
        <v/>
      </c>
      <c r="I2827" s="9" t="str">
        <f aca="false">IF($A2827="","",IF($H2827="NOT IN SCHEMATIC","",IF(UPPER(TRIM($C2827))=UPPER(TRIM($E2827)),"OK","MISMATCH")))</f>
        <v/>
      </c>
      <c r="J2827" s="9" t="str">
        <f aca="false">IF($A2827="","",IF($H2827="NOT IN SCHEMATIC","",IF($F2827="","NO SCH DECAL",IF($D2827="","",IF(UPPER(TRIM($D2827))=UPPER(TRIM($F2827)),"OK","MISMATCH")))))</f>
        <v/>
      </c>
      <c r="K2827" s="16" t="str">
        <f aca="false">IF($A2827="","",SUMPRODUCT(--ISNUMBER(SEARCH(","&amp;TRIM($A2827)&amp;",",","&amp;SUBSTITUTE('1. Master BOM'!$D$2:$D$400," ","")&amp;","))))</f>
        <v/>
      </c>
      <c r="L2827" s="16" t="str">
        <f aca="false">IF($A2827="","",IF($K2827&lt;&gt;1,0,SUMPRODUCT(ISNUMBER(SEARCH(","&amp;TRIM($A2827)&amp;",",","&amp;SUBSTITUTE('1. Master BOM'!$D$2:$D$400," ","")&amp;","))*ROW('1. Master BOM'!$D$2:$D$400))))</f>
        <v/>
      </c>
      <c r="M2827" s="9" t="str">
        <f aca="false">IF($A2827="","",IF($K2827=0,"NOT IN BOM",IF($K2827&gt;1,"MULTIPLE BOM LINES","OK")))</f>
        <v/>
      </c>
      <c r="N2827" s="9" t="str">
        <f aca="false">IF($A2827="","",IF($L2827=0,"—",INDEX('1. Master BOM'!$A$1:$A$400,$L2827)))</f>
        <v/>
      </c>
      <c r="O2827" s="9" t="str">
        <f aca="false">IF($A2827="","",IF($L2827=0,"—",INDEX('1. Master BOM'!$B$1:$B$400,$L2827)))</f>
        <v/>
      </c>
      <c r="P2827" s="9" t="str">
        <f aca="false">IF($A2827="","",IF(OR($H2827="NOT IN SCHEMATIC",$O2827="—"),"",IF($G2827="","NO SCH PN",IF(UPPER(TRIM($G2827))=UPPER(TRIM($O2827)),"OK","MISMATCH"))))</f>
        <v/>
      </c>
      <c r="Q2827" s="9" t="str">
        <f aca="false">IF($A2827="","",IF($L2827=0,"—",INDEX('1. Master BOM'!$E$1:$E$400,$L2827)))</f>
        <v/>
      </c>
      <c r="R2827" s="9" t="str">
        <f aca="false">IF($A2827="","",IF($L2827=0,"—",IF(T(INDEX('1. Master BOM'!$F$1:$F$400,$L2827))="","(not set)",INDEX('1. Master BOM'!$F$1:$F$400,$L2827))))</f>
        <v/>
      </c>
      <c r="S2827" s="9" t="str">
        <f aca="false">IF($A2827="","",IF(OR($R2827="—",$R2827="(not set)",$D2827=""),"",IF(ISNUMBER(SEARCH(SUBSTITUTE(SUBSTITUTE(SUBSTITUTE($R2827,"-",""),"_","")," ",""),SUBSTITUTE(SUBSTITUTE(SUBSTITUTE($D2827,"-",""),"_","")," ",""))),"OK","CHECK")))</f>
        <v/>
      </c>
      <c r="T2827" s="9" t="str">
        <f aca="false">IF($A2827="","",IF(OR($H2827="NOT IN SCHEMATIC",$I2827="MISMATCH",$J2827="MISMATCH",$P2827="MISMATCH",$M2827&lt;&gt;"OK"),"REVIEW","OK"))</f>
        <v/>
      </c>
      <c r="U2827" s="14"/>
      <c r="V2827" s="14"/>
      <c r="W2827" s="17"/>
      <c r="X2827" s="14"/>
    </row>
    <row r="2828" customFormat="false" ht="15" hidden="false" customHeight="false" outlineLevel="0" collapsed="false">
      <c r="A2828" s="9" t="str">
        <f aca="false">IF('3. Layout Parts'!$A2828="","",TRIM('3. Layout Parts'!$A2828))</f>
        <v/>
      </c>
      <c r="B2828" s="9" t="str">
        <f aca="false">IF($A2828="","",'3. Layout Parts'!$D2828)</f>
        <v/>
      </c>
      <c r="C2828" s="9" t="str">
        <f aca="false">IF($A2828="","",'3. Layout Parts'!$B2828)</f>
        <v/>
      </c>
      <c r="D2828" s="9" t="str">
        <f aca="false">IF($A2828="","",'3. Layout Parts'!$C2828)</f>
        <v/>
      </c>
      <c r="E2828" s="9" t="str">
        <f aca="false">IF($A2828="","",IFERROR(INDEX('2. Schematic Parts'!$B$2:$B$3001,MATCH($A2828,'2. Schematic Parts'!$A$2:$A$3001,0)),"NOT FOUND"))</f>
        <v/>
      </c>
      <c r="F2828" s="9" t="str">
        <f aca="false">IF($A2828="","",IFERROR(INDEX('2. Schematic Parts'!$C$2:$C$3001,MATCH($A2828,'2. Schematic Parts'!$A$2:$A$3001,0))&amp;"","NOT FOUND"))</f>
        <v/>
      </c>
      <c r="G2828" s="9" t="str">
        <f aca="false">IF($A2828="","",IFERROR(INDEX('2. Schematic Parts'!$D$2:$D$3001,MATCH($A2828,'2. Schematic Parts'!$A$2:$A$3001,0))&amp;"","NOT FOUND"))</f>
        <v/>
      </c>
      <c r="H2828" s="9" t="str">
        <f aca="false">IF($A2828="","",IF(COUNTIF('2. Schematic Parts'!$A$2:$A$3001,$A2828)=0,"NOT IN SCHEMATIC","OK"))</f>
        <v/>
      </c>
      <c r="I2828" s="9" t="str">
        <f aca="false">IF($A2828="","",IF($H2828="NOT IN SCHEMATIC","",IF(UPPER(TRIM($C2828))=UPPER(TRIM($E2828)),"OK","MISMATCH")))</f>
        <v/>
      </c>
      <c r="J2828" s="9" t="str">
        <f aca="false">IF($A2828="","",IF($H2828="NOT IN SCHEMATIC","",IF($F2828="","NO SCH DECAL",IF($D2828="","",IF(UPPER(TRIM($D2828))=UPPER(TRIM($F2828)),"OK","MISMATCH")))))</f>
        <v/>
      </c>
      <c r="K2828" s="16" t="str">
        <f aca="false">IF($A2828="","",SUMPRODUCT(--ISNUMBER(SEARCH(","&amp;TRIM($A2828)&amp;",",","&amp;SUBSTITUTE('1. Master BOM'!$D$2:$D$400," ","")&amp;","))))</f>
        <v/>
      </c>
      <c r="L2828" s="16" t="str">
        <f aca="false">IF($A2828="","",IF($K2828&lt;&gt;1,0,SUMPRODUCT(ISNUMBER(SEARCH(","&amp;TRIM($A2828)&amp;",",","&amp;SUBSTITUTE('1. Master BOM'!$D$2:$D$400," ","")&amp;","))*ROW('1. Master BOM'!$D$2:$D$400))))</f>
        <v/>
      </c>
      <c r="M2828" s="9" t="str">
        <f aca="false">IF($A2828="","",IF($K2828=0,"NOT IN BOM",IF($K2828&gt;1,"MULTIPLE BOM LINES","OK")))</f>
        <v/>
      </c>
      <c r="N2828" s="9" t="str">
        <f aca="false">IF($A2828="","",IF($L2828=0,"—",INDEX('1. Master BOM'!$A$1:$A$400,$L2828)))</f>
        <v/>
      </c>
      <c r="O2828" s="9" t="str">
        <f aca="false">IF($A2828="","",IF($L2828=0,"—",INDEX('1. Master BOM'!$B$1:$B$400,$L2828)))</f>
        <v/>
      </c>
      <c r="P2828" s="9" t="str">
        <f aca="false">IF($A2828="","",IF(OR($H2828="NOT IN SCHEMATIC",$O2828="—"),"",IF($G2828="","NO SCH PN",IF(UPPER(TRIM($G2828))=UPPER(TRIM($O2828)),"OK","MISMATCH"))))</f>
        <v/>
      </c>
      <c r="Q2828" s="9" t="str">
        <f aca="false">IF($A2828="","",IF($L2828=0,"—",INDEX('1. Master BOM'!$E$1:$E$400,$L2828)))</f>
        <v/>
      </c>
      <c r="R2828" s="9" t="str">
        <f aca="false">IF($A2828="","",IF($L2828=0,"—",IF(T(INDEX('1. Master BOM'!$F$1:$F$400,$L2828))="","(not set)",INDEX('1. Master BOM'!$F$1:$F$400,$L2828))))</f>
        <v/>
      </c>
      <c r="S2828" s="9" t="str">
        <f aca="false">IF($A2828="","",IF(OR($R2828="—",$R2828="(not set)",$D2828=""),"",IF(ISNUMBER(SEARCH(SUBSTITUTE(SUBSTITUTE(SUBSTITUTE($R2828,"-",""),"_","")," ",""),SUBSTITUTE(SUBSTITUTE(SUBSTITUTE($D2828,"-",""),"_","")," ",""))),"OK","CHECK")))</f>
        <v/>
      </c>
      <c r="T2828" s="9" t="str">
        <f aca="false">IF($A2828="","",IF(OR($H2828="NOT IN SCHEMATIC",$I2828="MISMATCH",$J2828="MISMATCH",$P2828="MISMATCH",$M2828&lt;&gt;"OK"),"REVIEW","OK"))</f>
        <v/>
      </c>
      <c r="U2828" s="14"/>
      <c r="V2828" s="14"/>
      <c r="W2828" s="17"/>
      <c r="X2828" s="14"/>
    </row>
    <row r="2829" customFormat="false" ht="15" hidden="false" customHeight="false" outlineLevel="0" collapsed="false">
      <c r="A2829" s="9" t="str">
        <f aca="false">IF('3. Layout Parts'!$A2829="","",TRIM('3. Layout Parts'!$A2829))</f>
        <v/>
      </c>
      <c r="B2829" s="9" t="str">
        <f aca="false">IF($A2829="","",'3. Layout Parts'!$D2829)</f>
        <v/>
      </c>
      <c r="C2829" s="9" t="str">
        <f aca="false">IF($A2829="","",'3. Layout Parts'!$B2829)</f>
        <v/>
      </c>
      <c r="D2829" s="9" t="str">
        <f aca="false">IF($A2829="","",'3. Layout Parts'!$C2829)</f>
        <v/>
      </c>
      <c r="E2829" s="9" t="str">
        <f aca="false">IF($A2829="","",IFERROR(INDEX('2. Schematic Parts'!$B$2:$B$3001,MATCH($A2829,'2. Schematic Parts'!$A$2:$A$3001,0)),"NOT FOUND"))</f>
        <v/>
      </c>
      <c r="F2829" s="9" t="str">
        <f aca="false">IF($A2829="","",IFERROR(INDEX('2. Schematic Parts'!$C$2:$C$3001,MATCH($A2829,'2. Schematic Parts'!$A$2:$A$3001,0))&amp;"","NOT FOUND"))</f>
        <v/>
      </c>
      <c r="G2829" s="9" t="str">
        <f aca="false">IF($A2829="","",IFERROR(INDEX('2. Schematic Parts'!$D$2:$D$3001,MATCH($A2829,'2. Schematic Parts'!$A$2:$A$3001,0))&amp;"","NOT FOUND"))</f>
        <v/>
      </c>
      <c r="H2829" s="9" t="str">
        <f aca="false">IF($A2829="","",IF(COUNTIF('2. Schematic Parts'!$A$2:$A$3001,$A2829)=0,"NOT IN SCHEMATIC","OK"))</f>
        <v/>
      </c>
      <c r="I2829" s="9" t="str">
        <f aca="false">IF($A2829="","",IF($H2829="NOT IN SCHEMATIC","",IF(UPPER(TRIM($C2829))=UPPER(TRIM($E2829)),"OK","MISMATCH")))</f>
        <v/>
      </c>
      <c r="J2829" s="9" t="str">
        <f aca="false">IF($A2829="","",IF($H2829="NOT IN SCHEMATIC","",IF($F2829="","NO SCH DECAL",IF($D2829="","",IF(UPPER(TRIM($D2829))=UPPER(TRIM($F2829)),"OK","MISMATCH")))))</f>
        <v/>
      </c>
      <c r="K2829" s="16" t="str">
        <f aca="false">IF($A2829="","",SUMPRODUCT(--ISNUMBER(SEARCH(","&amp;TRIM($A2829)&amp;",",","&amp;SUBSTITUTE('1. Master BOM'!$D$2:$D$400," ","")&amp;","))))</f>
        <v/>
      </c>
      <c r="L2829" s="16" t="str">
        <f aca="false">IF($A2829="","",IF($K2829&lt;&gt;1,0,SUMPRODUCT(ISNUMBER(SEARCH(","&amp;TRIM($A2829)&amp;",",","&amp;SUBSTITUTE('1. Master BOM'!$D$2:$D$400," ","")&amp;","))*ROW('1. Master BOM'!$D$2:$D$400))))</f>
        <v/>
      </c>
      <c r="M2829" s="9" t="str">
        <f aca="false">IF($A2829="","",IF($K2829=0,"NOT IN BOM",IF($K2829&gt;1,"MULTIPLE BOM LINES","OK")))</f>
        <v/>
      </c>
      <c r="N2829" s="9" t="str">
        <f aca="false">IF($A2829="","",IF($L2829=0,"—",INDEX('1. Master BOM'!$A$1:$A$400,$L2829)))</f>
        <v/>
      </c>
      <c r="O2829" s="9" t="str">
        <f aca="false">IF($A2829="","",IF($L2829=0,"—",INDEX('1. Master BOM'!$B$1:$B$400,$L2829)))</f>
        <v/>
      </c>
      <c r="P2829" s="9" t="str">
        <f aca="false">IF($A2829="","",IF(OR($H2829="NOT IN SCHEMATIC",$O2829="—"),"",IF($G2829="","NO SCH PN",IF(UPPER(TRIM($G2829))=UPPER(TRIM($O2829)),"OK","MISMATCH"))))</f>
        <v/>
      </c>
      <c r="Q2829" s="9" t="str">
        <f aca="false">IF($A2829="","",IF($L2829=0,"—",INDEX('1. Master BOM'!$E$1:$E$400,$L2829)))</f>
        <v/>
      </c>
      <c r="R2829" s="9" t="str">
        <f aca="false">IF($A2829="","",IF($L2829=0,"—",IF(T(INDEX('1. Master BOM'!$F$1:$F$400,$L2829))="","(not set)",INDEX('1. Master BOM'!$F$1:$F$400,$L2829))))</f>
        <v/>
      </c>
      <c r="S2829" s="9" t="str">
        <f aca="false">IF($A2829="","",IF(OR($R2829="—",$R2829="(not set)",$D2829=""),"",IF(ISNUMBER(SEARCH(SUBSTITUTE(SUBSTITUTE(SUBSTITUTE($R2829,"-",""),"_","")," ",""),SUBSTITUTE(SUBSTITUTE(SUBSTITUTE($D2829,"-",""),"_","")," ",""))),"OK","CHECK")))</f>
        <v/>
      </c>
      <c r="T2829" s="9" t="str">
        <f aca="false">IF($A2829="","",IF(OR($H2829="NOT IN SCHEMATIC",$I2829="MISMATCH",$J2829="MISMATCH",$P2829="MISMATCH",$M2829&lt;&gt;"OK"),"REVIEW","OK"))</f>
        <v/>
      </c>
      <c r="U2829" s="14"/>
      <c r="V2829" s="14"/>
      <c r="W2829" s="17"/>
      <c r="X2829" s="14"/>
    </row>
    <row r="2830" customFormat="false" ht="15" hidden="false" customHeight="false" outlineLevel="0" collapsed="false">
      <c r="A2830" s="9" t="str">
        <f aca="false">IF('3. Layout Parts'!$A2830="","",TRIM('3. Layout Parts'!$A2830))</f>
        <v/>
      </c>
      <c r="B2830" s="9" t="str">
        <f aca="false">IF($A2830="","",'3. Layout Parts'!$D2830)</f>
        <v/>
      </c>
      <c r="C2830" s="9" t="str">
        <f aca="false">IF($A2830="","",'3. Layout Parts'!$B2830)</f>
        <v/>
      </c>
      <c r="D2830" s="9" t="str">
        <f aca="false">IF($A2830="","",'3. Layout Parts'!$C2830)</f>
        <v/>
      </c>
      <c r="E2830" s="9" t="str">
        <f aca="false">IF($A2830="","",IFERROR(INDEX('2. Schematic Parts'!$B$2:$B$3001,MATCH($A2830,'2. Schematic Parts'!$A$2:$A$3001,0)),"NOT FOUND"))</f>
        <v/>
      </c>
      <c r="F2830" s="9" t="str">
        <f aca="false">IF($A2830="","",IFERROR(INDEX('2. Schematic Parts'!$C$2:$C$3001,MATCH($A2830,'2. Schematic Parts'!$A$2:$A$3001,0))&amp;"","NOT FOUND"))</f>
        <v/>
      </c>
      <c r="G2830" s="9" t="str">
        <f aca="false">IF($A2830="","",IFERROR(INDEX('2. Schematic Parts'!$D$2:$D$3001,MATCH($A2830,'2. Schematic Parts'!$A$2:$A$3001,0))&amp;"","NOT FOUND"))</f>
        <v/>
      </c>
      <c r="H2830" s="9" t="str">
        <f aca="false">IF($A2830="","",IF(COUNTIF('2. Schematic Parts'!$A$2:$A$3001,$A2830)=0,"NOT IN SCHEMATIC","OK"))</f>
        <v/>
      </c>
      <c r="I2830" s="9" t="str">
        <f aca="false">IF($A2830="","",IF($H2830="NOT IN SCHEMATIC","",IF(UPPER(TRIM($C2830))=UPPER(TRIM($E2830)),"OK","MISMATCH")))</f>
        <v/>
      </c>
      <c r="J2830" s="9" t="str">
        <f aca="false">IF($A2830="","",IF($H2830="NOT IN SCHEMATIC","",IF($F2830="","NO SCH DECAL",IF($D2830="","",IF(UPPER(TRIM($D2830))=UPPER(TRIM($F2830)),"OK","MISMATCH")))))</f>
        <v/>
      </c>
      <c r="K2830" s="16" t="str">
        <f aca="false">IF($A2830="","",SUMPRODUCT(--ISNUMBER(SEARCH(","&amp;TRIM($A2830)&amp;",",","&amp;SUBSTITUTE('1. Master BOM'!$D$2:$D$400," ","")&amp;","))))</f>
        <v/>
      </c>
      <c r="L2830" s="16" t="str">
        <f aca="false">IF($A2830="","",IF($K2830&lt;&gt;1,0,SUMPRODUCT(ISNUMBER(SEARCH(","&amp;TRIM($A2830)&amp;",",","&amp;SUBSTITUTE('1. Master BOM'!$D$2:$D$400," ","")&amp;","))*ROW('1. Master BOM'!$D$2:$D$400))))</f>
        <v/>
      </c>
      <c r="M2830" s="9" t="str">
        <f aca="false">IF($A2830="","",IF($K2830=0,"NOT IN BOM",IF($K2830&gt;1,"MULTIPLE BOM LINES","OK")))</f>
        <v/>
      </c>
      <c r="N2830" s="9" t="str">
        <f aca="false">IF($A2830="","",IF($L2830=0,"—",INDEX('1. Master BOM'!$A$1:$A$400,$L2830)))</f>
        <v/>
      </c>
      <c r="O2830" s="9" t="str">
        <f aca="false">IF($A2830="","",IF($L2830=0,"—",INDEX('1. Master BOM'!$B$1:$B$400,$L2830)))</f>
        <v/>
      </c>
      <c r="P2830" s="9" t="str">
        <f aca="false">IF($A2830="","",IF(OR($H2830="NOT IN SCHEMATIC",$O2830="—"),"",IF($G2830="","NO SCH PN",IF(UPPER(TRIM($G2830))=UPPER(TRIM($O2830)),"OK","MISMATCH"))))</f>
        <v/>
      </c>
      <c r="Q2830" s="9" t="str">
        <f aca="false">IF($A2830="","",IF($L2830=0,"—",INDEX('1. Master BOM'!$E$1:$E$400,$L2830)))</f>
        <v/>
      </c>
      <c r="R2830" s="9" t="str">
        <f aca="false">IF($A2830="","",IF($L2830=0,"—",IF(T(INDEX('1. Master BOM'!$F$1:$F$400,$L2830))="","(not set)",INDEX('1. Master BOM'!$F$1:$F$400,$L2830))))</f>
        <v/>
      </c>
      <c r="S2830" s="9" t="str">
        <f aca="false">IF($A2830="","",IF(OR($R2830="—",$R2830="(not set)",$D2830=""),"",IF(ISNUMBER(SEARCH(SUBSTITUTE(SUBSTITUTE(SUBSTITUTE($R2830,"-",""),"_","")," ",""),SUBSTITUTE(SUBSTITUTE(SUBSTITUTE($D2830,"-",""),"_","")," ",""))),"OK","CHECK")))</f>
        <v/>
      </c>
      <c r="T2830" s="9" t="str">
        <f aca="false">IF($A2830="","",IF(OR($H2830="NOT IN SCHEMATIC",$I2830="MISMATCH",$J2830="MISMATCH",$P2830="MISMATCH",$M2830&lt;&gt;"OK"),"REVIEW","OK"))</f>
        <v/>
      </c>
      <c r="U2830" s="14"/>
      <c r="V2830" s="14"/>
      <c r="W2830" s="17"/>
      <c r="X2830" s="14"/>
    </row>
    <row r="2831" customFormat="false" ht="15" hidden="false" customHeight="false" outlineLevel="0" collapsed="false">
      <c r="A2831" s="9" t="str">
        <f aca="false">IF('3. Layout Parts'!$A2831="","",TRIM('3. Layout Parts'!$A2831))</f>
        <v/>
      </c>
      <c r="B2831" s="9" t="str">
        <f aca="false">IF($A2831="","",'3. Layout Parts'!$D2831)</f>
        <v/>
      </c>
      <c r="C2831" s="9" t="str">
        <f aca="false">IF($A2831="","",'3. Layout Parts'!$B2831)</f>
        <v/>
      </c>
      <c r="D2831" s="9" t="str">
        <f aca="false">IF($A2831="","",'3. Layout Parts'!$C2831)</f>
        <v/>
      </c>
      <c r="E2831" s="9" t="str">
        <f aca="false">IF($A2831="","",IFERROR(INDEX('2. Schematic Parts'!$B$2:$B$3001,MATCH($A2831,'2. Schematic Parts'!$A$2:$A$3001,0)),"NOT FOUND"))</f>
        <v/>
      </c>
      <c r="F2831" s="9" t="str">
        <f aca="false">IF($A2831="","",IFERROR(INDEX('2. Schematic Parts'!$C$2:$C$3001,MATCH($A2831,'2. Schematic Parts'!$A$2:$A$3001,0))&amp;"","NOT FOUND"))</f>
        <v/>
      </c>
      <c r="G2831" s="9" t="str">
        <f aca="false">IF($A2831="","",IFERROR(INDEX('2. Schematic Parts'!$D$2:$D$3001,MATCH($A2831,'2. Schematic Parts'!$A$2:$A$3001,0))&amp;"","NOT FOUND"))</f>
        <v/>
      </c>
      <c r="H2831" s="9" t="str">
        <f aca="false">IF($A2831="","",IF(COUNTIF('2. Schematic Parts'!$A$2:$A$3001,$A2831)=0,"NOT IN SCHEMATIC","OK"))</f>
        <v/>
      </c>
      <c r="I2831" s="9" t="str">
        <f aca="false">IF($A2831="","",IF($H2831="NOT IN SCHEMATIC","",IF(UPPER(TRIM($C2831))=UPPER(TRIM($E2831)),"OK","MISMATCH")))</f>
        <v/>
      </c>
      <c r="J2831" s="9" t="str">
        <f aca="false">IF($A2831="","",IF($H2831="NOT IN SCHEMATIC","",IF($F2831="","NO SCH DECAL",IF($D2831="","",IF(UPPER(TRIM($D2831))=UPPER(TRIM($F2831)),"OK","MISMATCH")))))</f>
        <v/>
      </c>
      <c r="K2831" s="16" t="str">
        <f aca="false">IF($A2831="","",SUMPRODUCT(--ISNUMBER(SEARCH(","&amp;TRIM($A2831)&amp;",",","&amp;SUBSTITUTE('1. Master BOM'!$D$2:$D$400," ","")&amp;","))))</f>
        <v/>
      </c>
      <c r="L2831" s="16" t="str">
        <f aca="false">IF($A2831="","",IF($K2831&lt;&gt;1,0,SUMPRODUCT(ISNUMBER(SEARCH(","&amp;TRIM($A2831)&amp;",",","&amp;SUBSTITUTE('1. Master BOM'!$D$2:$D$400," ","")&amp;","))*ROW('1. Master BOM'!$D$2:$D$400))))</f>
        <v/>
      </c>
      <c r="M2831" s="9" t="str">
        <f aca="false">IF($A2831="","",IF($K2831=0,"NOT IN BOM",IF($K2831&gt;1,"MULTIPLE BOM LINES","OK")))</f>
        <v/>
      </c>
      <c r="N2831" s="9" t="str">
        <f aca="false">IF($A2831="","",IF($L2831=0,"—",INDEX('1. Master BOM'!$A$1:$A$400,$L2831)))</f>
        <v/>
      </c>
      <c r="O2831" s="9" t="str">
        <f aca="false">IF($A2831="","",IF($L2831=0,"—",INDEX('1. Master BOM'!$B$1:$B$400,$L2831)))</f>
        <v/>
      </c>
      <c r="P2831" s="9" t="str">
        <f aca="false">IF($A2831="","",IF(OR($H2831="NOT IN SCHEMATIC",$O2831="—"),"",IF($G2831="","NO SCH PN",IF(UPPER(TRIM($G2831))=UPPER(TRIM($O2831)),"OK","MISMATCH"))))</f>
        <v/>
      </c>
      <c r="Q2831" s="9" t="str">
        <f aca="false">IF($A2831="","",IF($L2831=0,"—",INDEX('1. Master BOM'!$E$1:$E$400,$L2831)))</f>
        <v/>
      </c>
      <c r="R2831" s="9" t="str">
        <f aca="false">IF($A2831="","",IF($L2831=0,"—",IF(T(INDEX('1. Master BOM'!$F$1:$F$400,$L2831))="","(not set)",INDEX('1. Master BOM'!$F$1:$F$400,$L2831))))</f>
        <v/>
      </c>
      <c r="S2831" s="9" t="str">
        <f aca="false">IF($A2831="","",IF(OR($R2831="—",$R2831="(not set)",$D2831=""),"",IF(ISNUMBER(SEARCH(SUBSTITUTE(SUBSTITUTE(SUBSTITUTE($R2831,"-",""),"_","")," ",""),SUBSTITUTE(SUBSTITUTE(SUBSTITUTE($D2831,"-",""),"_","")," ",""))),"OK","CHECK")))</f>
        <v/>
      </c>
      <c r="T2831" s="9" t="str">
        <f aca="false">IF($A2831="","",IF(OR($H2831="NOT IN SCHEMATIC",$I2831="MISMATCH",$J2831="MISMATCH",$P2831="MISMATCH",$M2831&lt;&gt;"OK"),"REVIEW","OK"))</f>
        <v/>
      </c>
      <c r="U2831" s="14"/>
      <c r="V2831" s="14"/>
      <c r="W2831" s="17"/>
      <c r="X2831" s="14"/>
    </row>
    <row r="2832" customFormat="false" ht="15" hidden="false" customHeight="false" outlineLevel="0" collapsed="false">
      <c r="A2832" s="9" t="str">
        <f aca="false">IF('3. Layout Parts'!$A2832="","",TRIM('3. Layout Parts'!$A2832))</f>
        <v/>
      </c>
      <c r="B2832" s="9" t="str">
        <f aca="false">IF($A2832="","",'3. Layout Parts'!$D2832)</f>
        <v/>
      </c>
      <c r="C2832" s="9" t="str">
        <f aca="false">IF($A2832="","",'3. Layout Parts'!$B2832)</f>
        <v/>
      </c>
      <c r="D2832" s="9" t="str">
        <f aca="false">IF($A2832="","",'3. Layout Parts'!$C2832)</f>
        <v/>
      </c>
      <c r="E2832" s="9" t="str">
        <f aca="false">IF($A2832="","",IFERROR(INDEX('2. Schematic Parts'!$B$2:$B$3001,MATCH($A2832,'2. Schematic Parts'!$A$2:$A$3001,0)),"NOT FOUND"))</f>
        <v/>
      </c>
      <c r="F2832" s="9" t="str">
        <f aca="false">IF($A2832="","",IFERROR(INDEX('2. Schematic Parts'!$C$2:$C$3001,MATCH($A2832,'2. Schematic Parts'!$A$2:$A$3001,0))&amp;"","NOT FOUND"))</f>
        <v/>
      </c>
      <c r="G2832" s="9" t="str">
        <f aca="false">IF($A2832="","",IFERROR(INDEX('2. Schematic Parts'!$D$2:$D$3001,MATCH($A2832,'2. Schematic Parts'!$A$2:$A$3001,0))&amp;"","NOT FOUND"))</f>
        <v/>
      </c>
      <c r="H2832" s="9" t="str">
        <f aca="false">IF($A2832="","",IF(COUNTIF('2. Schematic Parts'!$A$2:$A$3001,$A2832)=0,"NOT IN SCHEMATIC","OK"))</f>
        <v/>
      </c>
      <c r="I2832" s="9" t="str">
        <f aca="false">IF($A2832="","",IF($H2832="NOT IN SCHEMATIC","",IF(UPPER(TRIM($C2832))=UPPER(TRIM($E2832)),"OK","MISMATCH")))</f>
        <v/>
      </c>
      <c r="J2832" s="9" t="str">
        <f aca="false">IF($A2832="","",IF($H2832="NOT IN SCHEMATIC","",IF($F2832="","NO SCH DECAL",IF($D2832="","",IF(UPPER(TRIM($D2832))=UPPER(TRIM($F2832)),"OK","MISMATCH")))))</f>
        <v/>
      </c>
      <c r="K2832" s="16" t="str">
        <f aca="false">IF($A2832="","",SUMPRODUCT(--ISNUMBER(SEARCH(","&amp;TRIM($A2832)&amp;",",","&amp;SUBSTITUTE('1. Master BOM'!$D$2:$D$400," ","")&amp;","))))</f>
        <v/>
      </c>
      <c r="L2832" s="16" t="str">
        <f aca="false">IF($A2832="","",IF($K2832&lt;&gt;1,0,SUMPRODUCT(ISNUMBER(SEARCH(","&amp;TRIM($A2832)&amp;",",","&amp;SUBSTITUTE('1. Master BOM'!$D$2:$D$400," ","")&amp;","))*ROW('1. Master BOM'!$D$2:$D$400))))</f>
        <v/>
      </c>
      <c r="M2832" s="9" t="str">
        <f aca="false">IF($A2832="","",IF($K2832=0,"NOT IN BOM",IF($K2832&gt;1,"MULTIPLE BOM LINES","OK")))</f>
        <v/>
      </c>
      <c r="N2832" s="9" t="str">
        <f aca="false">IF($A2832="","",IF($L2832=0,"—",INDEX('1. Master BOM'!$A$1:$A$400,$L2832)))</f>
        <v/>
      </c>
      <c r="O2832" s="9" t="str">
        <f aca="false">IF($A2832="","",IF($L2832=0,"—",INDEX('1. Master BOM'!$B$1:$B$400,$L2832)))</f>
        <v/>
      </c>
      <c r="P2832" s="9" t="str">
        <f aca="false">IF($A2832="","",IF(OR($H2832="NOT IN SCHEMATIC",$O2832="—"),"",IF($G2832="","NO SCH PN",IF(UPPER(TRIM($G2832))=UPPER(TRIM($O2832)),"OK","MISMATCH"))))</f>
        <v/>
      </c>
      <c r="Q2832" s="9" t="str">
        <f aca="false">IF($A2832="","",IF($L2832=0,"—",INDEX('1. Master BOM'!$E$1:$E$400,$L2832)))</f>
        <v/>
      </c>
      <c r="R2832" s="9" t="str">
        <f aca="false">IF($A2832="","",IF($L2832=0,"—",IF(T(INDEX('1. Master BOM'!$F$1:$F$400,$L2832))="","(not set)",INDEX('1. Master BOM'!$F$1:$F$400,$L2832))))</f>
        <v/>
      </c>
      <c r="S2832" s="9" t="str">
        <f aca="false">IF($A2832="","",IF(OR($R2832="—",$R2832="(not set)",$D2832=""),"",IF(ISNUMBER(SEARCH(SUBSTITUTE(SUBSTITUTE(SUBSTITUTE($R2832,"-",""),"_","")," ",""),SUBSTITUTE(SUBSTITUTE(SUBSTITUTE($D2832,"-",""),"_","")," ",""))),"OK","CHECK")))</f>
        <v/>
      </c>
      <c r="T2832" s="9" t="str">
        <f aca="false">IF($A2832="","",IF(OR($H2832="NOT IN SCHEMATIC",$I2832="MISMATCH",$J2832="MISMATCH",$P2832="MISMATCH",$M2832&lt;&gt;"OK"),"REVIEW","OK"))</f>
        <v/>
      </c>
      <c r="U2832" s="14"/>
      <c r="V2832" s="14"/>
      <c r="W2832" s="17"/>
      <c r="X2832" s="14"/>
    </row>
    <row r="2833" customFormat="false" ht="15" hidden="false" customHeight="false" outlineLevel="0" collapsed="false">
      <c r="A2833" s="9" t="str">
        <f aca="false">IF('3. Layout Parts'!$A2833="","",TRIM('3. Layout Parts'!$A2833))</f>
        <v/>
      </c>
      <c r="B2833" s="9" t="str">
        <f aca="false">IF($A2833="","",'3. Layout Parts'!$D2833)</f>
        <v/>
      </c>
      <c r="C2833" s="9" t="str">
        <f aca="false">IF($A2833="","",'3. Layout Parts'!$B2833)</f>
        <v/>
      </c>
      <c r="D2833" s="9" t="str">
        <f aca="false">IF($A2833="","",'3. Layout Parts'!$C2833)</f>
        <v/>
      </c>
      <c r="E2833" s="9" t="str">
        <f aca="false">IF($A2833="","",IFERROR(INDEX('2. Schematic Parts'!$B$2:$B$3001,MATCH($A2833,'2. Schematic Parts'!$A$2:$A$3001,0)),"NOT FOUND"))</f>
        <v/>
      </c>
      <c r="F2833" s="9" t="str">
        <f aca="false">IF($A2833="","",IFERROR(INDEX('2. Schematic Parts'!$C$2:$C$3001,MATCH($A2833,'2. Schematic Parts'!$A$2:$A$3001,0))&amp;"","NOT FOUND"))</f>
        <v/>
      </c>
      <c r="G2833" s="9" t="str">
        <f aca="false">IF($A2833="","",IFERROR(INDEX('2. Schematic Parts'!$D$2:$D$3001,MATCH($A2833,'2. Schematic Parts'!$A$2:$A$3001,0))&amp;"","NOT FOUND"))</f>
        <v/>
      </c>
      <c r="H2833" s="9" t="str">
        <f aca="false">IF($A2833="","",IF(COUNTIF('2. Schematic Parts'!$A$2:$A$3001,$A2833)=0,"NOT IN SCHEMATIC","OK"))</f>
        <v/>
      </c>
      <c r="I2833" s="9" t="str">
        <f aca="false">IF($A2833="","",IF($H2833="NOT IN SCHEMATIC","",IF(UPPER(TRIM($C2833))=UPPER(TRIM($E2833)),"OK","MISMATCH")))</f>
        <v/>
      </c>
      <c r="J2833" s="9" t="str">
        <f aca="false">IF($A2833="","",IF($H2833="NOT IN SCHEMATIC","",IF($F2833="","NO SCH DECAL",IF($D2833="","",IF(UPPER(TRIM($D2833))=UPPER(TRIM($F2833)),"OK","MISMATCH")))))</f>
        <v/>
      </c>
      <c r="K2833" s="16" t="str">
        <f aca="false">IF($A2833="","",SUMPRODUCT(--ISNUMBER(SEARCH(","&amp;TRIM($A2833)&amp;",",","&amp;SUBSTITUTE('1. Master BOM'!$D$2:$D$400," ","")&amp;","))))</f>
        <v/>
      </c>
      <c r="L2833" s="16" t="str">
        <f aca="false">IF($A2833="","",IF($K2833&lt;&gt;1,0,SUMPRODUCT(ISNUMBER(SEARCH(","&amp;TRIM($A2833)&amp;",",","&amp;SUBSTITUTE('1. Master BOM'!$D$2:$D$400," ","")&amp;","))*ROW('1. Master BOM'!$D$2:$D$400))))</f>
        <v/>
      </c>
      <c r="M2833" s="9" t="str">
        <f aca="false">IF($A2833="","",IF($K2833=0,"NOT IN BOM",IF($K2833&gt;1,"MULTIPLE BOM LINES","OK")))</f>
        <v/>
      </c>
      <c r="N2833" s="9" t="str">
        <f aca="false">IF($A2833="","",IF($L2833=0,"—",INDEX('1. Master BOM'!$A$1:$A$400,$L2833)))</f>
        <v/>
      </c>
      <c r="O2833" s="9" t="str">
        <f aca="false">IF($A2833="","",IF($L2833=0,"—",INDEX('1. Master BOM'!$B$1:$B$400,$L2833)))</f>
        <v/>
      </c>
      <c r="P2833" s="9" t="str">
        <f aca="false">IF($A2833="","",IF(OR($H2833="NOT IN SCHEMATIC",$O2833="—"),"",IF($G2833="","NO SCH PN",IF(UPPER(TRIM($G2833))=UPPER(TRIM($O2833)),"OK","MISMATCH"))))</f>
        <v/>
      </c>
      <c r="Q2833" s="9" t="str">
        <f aca="false">IF($A2833="","",IF($L2833=0,"—",INDEX('1. Master BOM'!$E$1:$E$400,$L2833)))</f>
        <v/>
      </c>
      <c r="R2833" s="9" t="str">
        <f aca="false">IF($A2833="","",IF($L2833=0,"—",IF(T(INDEX('1. Master BOM'!$F$1:$F$400,$L2833))="","(not set)",INDEX('1. Master BOM'!$F$1:$F$400,$L2833))))</f>
        <v/>
      </c>
      <c r="S2833" s="9" t="str">
        <f aca="false">IF($A2833="","",IF(OR($R2833="—",$R2833="(not set)",$D2833=""),"",IF(ISNUMBER(SEARCH(SUBSTITUTE(SUBSTITUTE(SUBSTITUTE($R2833,"-",""),"_","")," ",""),SUBSTITUTE(SUBSTITUTE(SUBSTITUTE($D2833,"-",""),"_","")," ",""))),"OK","CHECK")))</f>
        <v/>
      </c>
      <c r="T2833" s="9" t="str">
        <f aca="false">IF($A2833="","",IF(OR($H2833="NOT IN SCHEMATIC",$I2833="MISMATCH",$J2833="MISMATCH",$P2833="MISMATCH",$M2833&lt;&gt;"OK"),"REVIEW","OK"))</f>
        <v/>
      </c>
      <c r="U2833" s="14"/>
      <c r="V2833" s="14"/>
      <c r="W2833" s="17"/>
      <c r="X2833" s="14"/>
    </row>
    <row r="2834" customFormat="false" ht="15" hidden="false" customHeight="false" outlineLevel="0" collapsed="false">
      <c r="A2834" s="9" t="str">
        <f aca="false">IF('3. Layout Parts'!$A2834="","",TRIM('3. Layout Parts'!$A2834))</f>
        <v/>
      </c>
      <c r="B2834" s="9" t="str">
        <f aca="false">IF($A2834="","",'3. Layout Parts'!$D2834)</f>
        <v/>
      </c>
      <c r="C2834" s="9" t="str">
        <f aca="false">IF($A2834="","",'3. Layout Parts'!$B2834)</f>
        <v/>
      </c>
      <c r="D2834" s="9" t="str">
        <f aca="false">IF($A2834="","",'3. Layout Parts'!$C2834)</f>
        <v/>
      </c>
      <c r="E2834" s="9" t="str">
        <f aca="false">IF($A2834="","",IFERROR(INDEX('2. Schematic Parts'!$B$2:$B$3001,MATCH($A2834,'2. Schematic Parts'!$A$2:$A$3001,0)),"NOT FOUND"))</f>
        <v/>
      </c>
      <c r="F2834" s="9" t="str">
        <f aca="false">IF($A2834="","",IFERROR(INDEX('2. Schematic Parts'!$C$2:$C$3001,MATCH($A2834,'2. Schematic Parts'!$A$2:$A$3001,0))&amp;"","NOT FOUND"))</f>
        <v/>
      </c>
      <c r="G2834" s="9" t="str">
        <f aca="false">IF($A2834="","",IFERROR(INDEX('2. Schematic Parts'!$D$2:$D$3001,MATCH($A2834,'2. Schematic Parts'!$A$2:$A$3001,0))&amp;"","NOT FOUND"))</f>
        <v/>
      </c>
      <c r="H2834" s="9" t="str">
        <f aca="false">IF($A2834="","",IF(COUNTIF('2. Schematic Parts'!$A$2:$A$3001,$A2834)=0,"NOT IN SCHEMATIC","OK"))</f>
        <v/>
      </c>
      <c r="I2834" s="9" t="str">
        <f aca="false">IF($A2834="","",IF($H2834="NOT IN SCHEMATIC","",IF(UPPER(TRIM($C2834))=UPPER(TRIM($E2834)),"OK","MISMATCH")))</f>
        <v/>
      </c>
      <c r="J2834" s="9" t="str">
        <f aca="false">IF($A2834="","",IF($H2834="NOT IN SCHEMATIC","",IF($F2834="","NO SCH DECAL",IF($D2834="","",IF(UPPER(TRIM($D2834))=UPPER(TRIM($F2834)),"OK","MISMATCH")))))</f>
        <v/>
      </c>
      <c r="K2834" s="16" t="str">
        <f aca="false">IF($A2834="","",SUMPRODUCT(--ISNUMBER(SEARCH(","&amp;TRIM($A2834)&amp;",",","&amp;SUBSTITUTE('1. Master BOM'!$D$2:$D$400," ","")&amp;","))))</f>
        <v/>
      </c>
      <c r="L2834" s="16" t="str">
        <f aca="false">IF($A2834="","",IF($K2834&lt;&gt;1,0,SUMPRODUCT(ISNUMBER(SEARCH(","&amp;TRIM($A2834)&amp;",",","&amp;SUBSTITUTE('1. Master BOM'!$D$2:$D$400," ","")&amp;","))*ROW('1. Master BOM'!$D$2:$D$400))))</f>
        <v/>
      </c>
      <c r="M2834" s="9" t="str">
        <f aca="false">IF($A2834="","",IF($K2834=0,"NOT IN BOM",IF($K2834&gt;1,"MULTIPLE BOM LINES","OK")))</f>
        <v/>
      </c>
      <c r="N2834" s="9" t="str">
        <f aca="false">IF($A2834="","",IF($L2834=0,"—",INDEX('1. Master BOM'!$A$1:$A$400,$L2834)))</f>
        <v/>
      </c>
      <c r="O2834" s="9" t="str">
        <f aca="false">IF($A2834="","",IF($L2834=0,"—",INDEX('1. Master BOM'!$B$1:$B$400,$L2834)))</f>
        <v/>
      </c>
      <c r="P2834" s="9" t="str">
        <f aca="false">IF($A2834="","",IF(OR($H2834="NOT IN SCHEMATIC",$O2834="—"),"",IF($G2834="","NO SCH PN",IF(UPPER(TRIM($G2834))=UPPER(TRIM($O2834)),"OK","MISMATCH"))))</f>
        <v/>
      </c>
      <c r="Q2834" s="9" t="str">
        <f aca="false">IF($A2834="","",IF($L2834=0,"—",INDEX('1. Master BOM'!$E$1:$E$400,$L2834)))</f>
        <v/>
      </c>
      <c r="R2834" s="9" t="str">
        <f aca="false">IF($A2834="","",IF($L2834=0,"—",IF(T(INDEX('1. Master BOM'!$F$1:$F$400,$L2834))="","(not set)",INDEX('1. Master BOM'!$F$1:$F$400,$L2834))))</f>
        <v/>
      </c>
      <c r="S2834" s="9" t="str">
        <f aca="false">IF($A2834="","",IF(OR($R2834="—",$R2834="(not set)",$D2834=""),"",IF(ISNUMBER(SEARCH(SUBSTITUTE(SUBSTITUTE(SUBSTITUTE($R2834,"-",""),"_","")," ",""),SUBSTITUTE(SUBSTITUTE(SUBSTITUTE($D2834,"-",""),"_","")," ",""))),"OK","CHECK")))</f>
        <v/>
      </c>
      <c r="T2834" s="9" t="str">
        <f aca="false">IF($A2834="","",IF(OR($H2834="NOT IN SCHEMATIC",$I2834="MISMATCH",$J2834="MISMATCH",$P2834="MISMATCH",$M2834&lt;&gt;"OK"),"REVIEW","OK"))</f>
        <v/>
      </c>
      <c r="U2834" s="14"/>
      <c r="V2834" s="14"/>
      <c r="W2834" s="17"/>
      <c r="X2834" s="14"/>
    </row>
    <row r="2835" customFormat="false" ht="15" hidden="false" customHeight="false" outlineLevel="0" collapsed="false">
      <c r="A2835" s="9" t="str">
        <f aca="false">IF('3. Layout Parts'!$A2835="","",TRIM('3. Layout Parts'!$A2835))</f>
        <v/>
      </c>
      <c r="B2835" s="9" t="str">
        <f aca="false">IF($A2835="","",'3. Layout Parts'!$D2835)</f>
        <v/>
      </c>
      <c r="C2835" s="9" t="str">
        <f aca="false">IF($A2835="","",'3. Layout Parts'!$B2835)</f>
        <v/>
      </c>
      <c r="D2835" s="9" t="str">
        <f aca="false">IF($A2835="","",'3. Layout Parts'!$C2835)</f>
        <v/>
      </c>
      <c r="E2835" s="9" t="str">
        <f aca="false">IF($A2835="","",IFERROR(INDEX('2. Schematic Parts'!$B$2:$B$3001,MATCH($A2835,'2. Schematic Parts'!$A$2:$A$3001,0)),"NOT FOUND"))</f>
        <v/>
      </c>
      <c r="F2835" s="9" t="str">
        <f aca="false">IF($A2835="","",IFERROR(INDEX('2. Schematic Parts'!$C$2:$C$3001,MATCH($A2835,'2. Schematic Parts'!$A$2:$A$3001,0))&amp;"","NOT FOUND"))</f>
        <v/>
      </c>
      <c r="G2835" s="9" t="str">
        <f aca="false">IF($A2835="","",IFERROR(INDEX('2. Schematic Parts'!$D$2:$D$3001,MATCH($A2835,'2. Schematic Parts'!$A$2:$A$3001,0))&amp;"","NOT FOUND"))</f>
        <v/>
      </c>
      <c r="H2835" s="9" t="str">
        <f aca="false">IF($A2835="","",IF(COUNTIF('2. Schematic Parts'!$A$2:$A$3001,$A2835)=0,"NOT IN SCHEMATIC","OK"))</f>
        <v/>
      </c>
      <c r="I2835" s="9" t="str">
        <f aca="false">IF($A2835="","",IF($H2835="NOT IN SCHEMATIC","",IF(UPPER(TRIM($C2835))=UPPER(TRIM($E2835)),"OK","MISMATCH")))</f>
        <v/>
      </c>
      <c r="J2835" s="9" t="str">
        <f aca="false">IF($A2835="","",IF($H2835="NOT IN SCHEMATIC","",IF($F2835="","NO SCH DECAL",IF($D2835="","",IF(UPPER(TRIM($D2835))=UPPER(TRIM($F2835)),"OK","MISMATCH")))))</f>
        <v/>
      </c>
      <c r="K2835" s="16" t="str">
        <f aca="false">IF($A2835="","",SUMPRODUCT(--ISNUMBER(SEARCH(","&amp;TRIM($A2835)&amp;",",","&amp;SUBSTITUTE('1. Master BOM'!$D$2:$D$400," ","")&amp;","))))</f>
        <v/>
      </c>
      <c r="L2835" s="16" t="str">
        <f aca="false">IF($A2835="","",IF($K2835&lt;&gt;1,0,SUMPRODUCT(ISNUMBER(SEARCH(","&amp;TRIM($A2835)&amp;",",","&amp;SUBSTITUTE('1. Master BOM'!$D$2:$D$400," ","")&amp;","))*ROW('1. Master BOM'!$D$2:$D$400))))</f>
        <v/>
      </c>
      <c r="M2835" s="9" t="str">
        <f aca="false">IF($A2835="","",IF($K2835=0,"NOT IN BOM",IF($K2835&gt;1,"MULTIPLE BOM LINES","OK")))</f>
        <v/>
      </c>
      <c r="N2835" s="9" t="str">
        <f aca="false">IF($A2835="","",IF($L2835=0,"—",INDEX('1. Master BOM'!$A$1:$A$400,$L2835)))</f>
        <v/>
      </c>
      <c r="O2835" s="9" t="str">
        <f aca="false">IF($A2835="","",IF($L2835=0,"—",INDEX('1. Master BOM'!$B$1:$B$400,$L2835)))</f>
        <v/>
      </c>
      <c r="P2835" s="9" t="str">
        <f aca="false">IF($A2835="","",IF(OR($H2835="NOT IN SCHEMATIC",$O2835="—"),"",IF($G2835="","NO SCH PN",IF(UPPER(TRIM($G2835))=UPPER(TRIM($O2835)),"OK","MISMATCH"))))</f>
        <v/>
      </c>
      <c r="Q2835" s="9" t="str">
        <f aca="false">IF($A2835="","",IF($L2835=0,"—",INDEX('1. Master BOM'!$E$1:$E$400,$L2835)))</f>
        <v/>
      </c>
      <c r="R2835" s="9" t="str">
        <f aca="false">IF($A2835="","",IF($L2835=0,"—",IF(T(INDEX('1. Master BOM'!$F$1:$F$400,$L2835))="","(not set)",INDEX('1. Master BOM'!$F$1:$F$400,$L2835))))</f>
        <v/>
      </c>
      <c r="S2835" s="9" t="str">
        <f aca="false">IF($A2835="","",IF(OR($R2835="—",$R2835="(not set)",$D2835=""),"",IF(ISNUMBER(SEARCH(SUBSTITUTE(SUBSTITUTE(SUBSTITUTE($R2835,"-",""),"_","")," ",""),SUBSTITUTE(SUBSTITUTE(SUBSTITUTE($D2835,"-",""),"_","")," ",""))),"OK","CHECK")))</f>
        <v/>
      </c>
      <c r="T2835" s="9" t="str">
        <f aca="false">IF($A2835="","",IF(OR($H2835="NOT IN SCHEMATIC",$I2835="MISMATCH",$J2835="MISMATCH",$P2835="MISMATCH",$M2835&lt;&gt;"OK"),"REVIEW","OK"))</f>
        <v/>
      </c>
      <c r="U2835" s="14"/>
      <c r="V2835" s="14"/>
      <c r="W2835" s="17"/>
      <c r="X2835" s="14"/>
    </row>
    <row r="2836" customFormat="false" ht="15" hidden="false" customHeight="false" outlineLevel="0" collapsed="false">
      <c r="A2836" s="9" t="str">
        <f aca="false">IF('3. Layout Parts'!$A2836="","",TRIM('3. Layout Parts'!$A2836))</f>
        <v/>
      </c>
      <c r="B2836" s="9" t="str">
        <f aca="false">IF($A2836="","",'3. Layout Parts'!$D2836)</f>
        <v/>
      </c>
      <c r="C2836" s="9" t="str">
        <f aca="false">IF($A2836="","",'3. Layout Parts'!$B2836)</f>
        <v/>
      </c>
      <c r="D2836" s="9" t="str">
        <f aca="false">IF($A2836="","",'3. Layout Parts'!$C2836)</f>
        <v/>
      </c>
      <c r="E2836" s="9" t="str">
        <f aca="false">IF($A2836="","",IFERROR(INDEX('2. Schematic Parts'!$B$2:$B$3001,MATCH($A2836,'2. Schematic Parts'!$A$2:$A$3001,0)),"NOT FOUND"))</f>
        <v/>
      </c>
      <c r="F2836" s="9" t="str">
        <f aca="false">IF($A2836="","",IFERROR(INDEX('2. Schematic Parts'!$C$2:$C$3001,MATCH($A2836,'2. Schematic Parts'!$A$2:$A$3001,0))&amp;"","NOT FOUND"))</f>
        <v/>
      </c>
      <c r="G2836" s="9" t="str">
        <f aca="false">IF($A2836="","",IFERROR(INDEX('2. Schematic Parts'!$D$2:$D$3001,MATCH($A2836,'2. Schematic Parts'!$A$2:$A$3001,0))&amp;"","NOT FOUND"))</f>
        <v/>
      </c>
      <c r="H2836" s="9" t="str">
        <f aca="false">IF($A2836="","",IF(COUNTIF('2. Schematic Parts'!$A$2:$A$3001,$A2836)=0,"NOT IN SCHEMATIC","OK"))</f>
        <v/>
      </c>
      <c r="I2836" s="9" t="str">
        <f aca="false">IF($A2836="","",IF($H2836="NOT IN SCHEMATIC","",IF(UPPER(TRIM($C2836))=UPPER(TRIM($E2836)),"OK","MISMATCH")))</f>
        <v/>
      </c>
      <c r="J2836" s="9" t="str">
        <f aca="false">IF($A2836="","",IF($H2836="NOT IN SCHEMATIC","",IF($F2836="","NO SCH DECAL",IF($D2836="","",IF(UPPER(TRIM($D2836))=UPPER(TRIM($F2836)),"OK","MISMATCH")))))</f>
        <v/>
      </c>
      <c r="K2836" s="16" t="str">
        <f aca="false">IF($A2836="","",SUMPRODUCT(--ISNUMBER(SEARCH(","&amp;TRIM($A2836)&amp;",",","&amp;SUBSTITUTE('1. Master BOM'!$D$2:$D$400," ","")&amp;","))))</f>
        <v/>
      </c>
      <c r="L2836" s="16" t="str">
        <f aca="false">IF($A2836="","",IF($K2836&lt;&gt;1,0,SUMPRODUCT(ISNUMBER(SEARCH(","&amp;TRIM($A2836)&amp;",",","&amp;SUBSTITUTE('1. Master BOM'!$D$2:$D$400," ","")&amp;","))*ROW('1. Master BOM'!$D$2:$D$400))))</f>
        <v/>
      </c>
      <c r="M2836" s="9" t="str">
        <f aca="false">IF($A2836="","",IF($K2836=0,"NOT IN BOM",IF($K2836&gt;1,"MULTIPLE BOM LINES","OK")))</f>
        <v/>
      </c>
      <c r="N2836" s="9" t="str">
        <f aca="false">IF($A2836="","",IF($L2836=0,"—",INDEX('1. Master BOM'!$A$1:$A$400,$L2836)))</f>
        <v/>
      </c>
      <c r="O2836" s="9" t="str">
        <f aca="false">IF($A2836="","",IF($L2836=0,"—",INDEX('1. Master BOM'!$B$1:$B$400,$L2836)))</f>
        <v/>
      </c>
      <c r="P2836" s="9" t="str">
        <f aca="false">IF($A2836="","",IF(OR($H2836="NOT IN SCHEMATIC",$O2836="—"),"",IF($G2836="","NO SCH PN",IF(UPPER(TRIM($G2836))=UPPER(TRIM($O2836)),"OK","MISMATCH"))))</f>
        <v/>
      </c>
      <c r="Q2836" s="9" t="str">
        <f aca="false">IF($A2836="","",IF($L2836=0,"—",INDEX('1. Master BOM'!$E$1:$E$400,$L2836)))</f>
        <v/>
      </c>
      <c r="R2836" s="9" t="str">
        <f aca="false">IF($A2836="","",IF($L2836=0,"—",IF(T(INDEX('1. Master BOM'!$F$1:$F$400,$L2836))="","(not set)",INDEX('1. Master BOM'!$F$1:$F$400,$L2836))))</f>
        <v/>
      </c>
      <c r="S2836" s="9" t="str">
        <f aca="false">IF($A2836="","",IF(OR($R2836="—",$R2836="(not set)",$D2836=""),"",IF(ISNUMBER(SEARCH(SUBSTITUTE(SUBSTITUTE(SUBSTITUTE($R2836,"-",""),"_","")," ",""),SUBSTITUTE(SUBSTITUTE(SUBSTITUTE($D2836,"-",""),"_","")," ",""))),"OK","CHECK")))</f>
        <v/>
      </c>
      <c r="T2836" s="9" t="str">
        <f aca="false">IF($A2836="","",IF(OR($H2836="NOT IN SCHEMATIC",$I2836="MISMATCH",$J2836="MISMATCH",$P2836="MISMATCH",$M2836&lt;&gt;"OK"),"REVIEW","OK"))</f>
        <v/>
      </c>
      <c r="U2836" s="14"/>
      <c r="V2836" s="14"/>
      <c r="W2836" s="17"/>
      <c r="X2836" s="14"/>
    </row>
    <row r="2837" customFormat="false" ht="15" hidden="false" customHeight="false" outlineLevel="0" collapsed="false">
      <c r="A2837" s="9" t="str">
        <f aca="false">IF('3. Layout Parts'!$A2837="","",TRIM('3. Layout Parts'!$A2837))</f>
        <v/>
      </c>
      <c r="B2837" s="9" t="str">
        <f aca="false">IF($A2837="","",'3. Layout Parts'!$D2837)</f>
        <v/>
      </c>
      <c r="C2837" s="9" t="str">
        <f aca="false">IF($A2837="","",'3. Layout Parts'!$B2837)</f>
        <v/>
      </c>
      <c r="D2837" s="9" t="str">
        <f aca="false">IF($A2837="","",'3. Layout Parts'!$C2837)</f>
        <v/>
      </c>
      <c r="E2837" s="9" t="str">
        <f aca="false">IF($A2837="","",IFERROR(INDEX('2. Schematic Parts'!$B$2:$B$3001,MATCH($A2837,'2. Schematic Parts'!$A$2:$A$3001,0)),"NOT FOUND"))</f>
        <v/>
      </c>
      <c r="F2837" s="9" t="str">
        <f aca="false">IF($A2837="","",IFERROR(INDEX('2. Schematic Parts'!$C$2:$C$3001,MATCH($A2837,'2. Schematic Parts'!$A$2:$A$3001,0))&amp;"","NOT FOUND"))</f>
        <v/>
      </c>
      <c r="G2837" s="9" t="str">
        <f aca="false">IF($A2837="","",IFERROR(INDEX('2. Schematic Parts'!$D$2:$D$3001,MATCH($A2837,'2. Schematic Parts'!$A$2:$A$3001,0))&amp;"","NOT FOUND"))</f>
        <v/>
      </c>
      <c r="H2837" s="9" t="str">
        <f aca="false">IF($A2837="","",IF(COUNTIF('2. Schematic Parts'!$A$2:$A$3001,$A2837)=0,"NOT IN SCHEMATIC","OK"))</f>
        <v/>
      </c>
      <c r="I2837" s="9" t="str">
        <f aca="false">IF($A2837="","",IF($H2837="NOT IN SCHEMATIC","",IF(UPPER(TRIM($C2837))=UPPER(TRIM($E2837)),"OK","MISMATCH")))</f>
        <v/>
      </c>
      <c r="J2837" s="9" t="str">
        <f aca="false">IF($A2837="","",IF($H2837="NOT IN SCHEMATIC","",IF($F2837="","NO SCH DECAL",IF($D2837="","",IF(UPPER(TRIM($D2837))=UPPER(TRIM($F2837)),"OK","MISMATCH")))))</f>
        <v/>
      </c>
      <c r="K2837" s="16" t="str">
        <f aca="false">IF($A2837="","",SUMPRODUCT(--ISNUMBER(SEARCH(","&amp;TRIM($A2837)&amp;",",","&amp;SUBSTITUTE('1. Master BOM'!$D$2:$D$400," ","")&amp;","))))</f>
        <v/>
      </c>
      <c r="L2837" s="16" t="str">
        <f aca="false">IF($A2837="","",IF($K2837&lt;&gt;1,0,SUMPRODUCT(ISNUMBER(SEARCH(","&amp;TRIM($A2837)&amp;",",","&amp;SUBSTITUTE('1. Master BOM'!$D$2:$D$400," ","")&amp;","))*ROW('1. Master BOM'!$D$2:$D$400))))</f>
        <v/>
      </c>
      <c r="M2837" s="9" t="str">
        <f aca="false">IF($A2837="","",IF($K2837=0,"NOT IN BOM",IF($K2837&gt;1,"MULTIPLE BOM LINES","OK")))</f>
        <v/>
      </c>
      <c r="N2837" s="9" t="str">
        <f aca="false">IF($A2837="","",IF($L2837=0,"—",INDEX('1. Master BOM'!$A$1:$A$400,$L2837)))</f>
        <v/>
      </c>
      <c r="O2837" s="9" t="str">
        <f aca="false">IF($A2837="","",IF($L2837=0,"—",INDEX('1. Master BOM'!$B$1:$B$400,$L2837)))</f>
        <v/>
      </c>
      <c r="P2837" s="9" t="str">
        <f aca="false">IF($A2837="","",IF(OR($H2837="NOT IN SCHEMATIC",$O2837="—"),"",IF($G2837="","NO SCH PN",IF(UPPER(TRIM($G2837))=UPPER(TRIM($O2837)),"OK","MISMATCH"))))</f>
        <v/>
      </c>
      <c r="Q2837" s="9" t="str">
        <f aca="false">IF($A2837="","",IF($L2837=0,"—",INDEX('1. Master BOM'!$E$1:$E$400,$L2837)))</f>
        <v/>
      </c>
      <c r="R2837" s="9" t="str">
        <f aca="false">IF($A2837="","",IF($L2837=0,"—",IF(T(INDEX('1. Master BOM'!$F$1:$F$400,$L2837))="","(not set)",INDEX('1. Master BOM'!$F$1:$F$400,$L2837))))</f>
        <v/>
      </c>
      <c r="S2837" s="9" t="str">
        <f aca="false">IF($A2837="","",IF(OR($R2837="—",$R2837="(not set)",$D2837=""),"",IF(ISNUMBER(SEARCH(SUBSTITUTE(SUBSTITUTE(SUBSTITUTE($R2837,"-",""),"_","")," ",""),SUBSTITUTE(SUBSTITUTE(SUBSTITUTE($D2837,"-",""),"_","")," ",""))),"OK","CHECK")))</f>
        <v/>
      </c>
      <c r="T2837" s="9" t="str">
        <f aca="false">IF($A2837="","",IF(OR($H2837="NOT IN SCHEMATIC",$I2837="MISMATCH",$J2837="MISMATCH",$P2837="MISMATCH",$M2837&lt;&gt;"OK"),"REVIEW","OK"))</f>
        <v/>
      </c>
      <c r="U2837" s="14"/>
      <c r="V2837" s="14"/>
      <c r="W2837" s="17"/>
      <c r="X2837" s="14"/>
    </row>
    <row r="2838" customFormat="false" ht="15" hidden="false" customHeight="false" outlineLevel="0" collapsed="false">
      <c r="A2838" s="9" t="str">
        <f aca="false">IF('3. Layout Parts'!$A2838="","",TRIM('3. Layout Parts'!$A2838))</f>
        <v/>
      </c>
      <c r="B2838" s="9" t="str">
        <f aca="false">IF($A2838="","",'3. Layout Parts'!$D2838)</f>
        <v/>
      </c>
      <c r="C2838" s="9" t="str">
        <f aca="false">IF($A2838="","",'3. Layout Parts'!$B2838)</f>
        <v/>
      </c>
      <c r="D2838" s="9" t="str">
        <f aca="false">IF($A2838="","",'3. Layout Parts'!$C2838)</f>
        <v/>
      </c>
      <c r="E2838" s="9" t="str">
        <f aca="false">IF($A2838="","",IFERROR(INDEX('2. Schematic Parts'!$B$2:$B$3001,MATCH($A2838,'2. Schematic Parts'!$A$2:$A$3001,0)),"NOT FOUND"))</f>
        <v/>
      </c>
      <c r="F2838" s="9" t="str">
        <f aca="false">IF($A2838="","",IFERROR(INDEX('2. Schematic Parts'!$C$2:$C$3001,MATCH($A2838,'2. Schematic Parts'!$A$2:$A$3001,0))&amp;"","NOT FOUND"))</f>
        <v/>
      </c>
      <c r="G2838" s="9" t="str">
        <f aca="false">IF($A2838="","",IFERROR(INDEX('2. Schematic Parts'!$D$2:$D$3001,MATCH($A2838,'2. Schematic Parts'!$A$2:$A$3001,0))&amp;"","NOT FOUND"))</f>
        <v/>
      </c>
      <c r="H2838" s="9" t="str">
        <f aca="false">IF($A2838="","",IF(COUNTIF('2. Schematic Parts'!$A$2:$A$3001,$A2838)=0,"NOT IN SCHEMATIC","OK"))</f>
        <v/>
      </c>
      <c r="I2838" s="9" t="str">
        <f aca="false">IF($A2838="","",IF($H2838="NOT IN SCHEMATIC","",IF(UPPER(TRIM($C2838))=UPPER(TRIM($E2838)),"OK","MISMATCH")))</f>
        <v/>
      </c>
      <c r="J2838" s="9" t="str">
        <f aca="false">IF($A2838="","",IF($H2838="NOT IN SCHEMATIC","",IF($F2838="","NO SCH DECAL",IF($D2838="","",IF(UPPER(TRIM($D2838))=UPPER(TRIM($F2838)),"OK","MISMATCH")))))</f>
        <v/>
      </c>
      <c r="K2838" s="16" t="str">
        <f aca="false">IF($A2838="","",SUMPRODUCT(--ISNUMBER(SEARCH(","&amp;TRIM($A2838)&amp;",",","&amp;SUBSTITUTE('1. Master BOM'!$D$2:$D$400," ","")&amp;","))))</f>
        <v/>
      </c>
      <c r="L2838" s="16" t="str">
        <f aca="false">IF($A2838="","",IF($K2838&lt;&gt;1,0,SUMPRODUCT(ISNUMBER(SEARCH(","&amp;TRIM($A2838)&amp;",",","&amp;SUBSTITUTE('1. Master BOM'!$D$2:$D$400," ","")&amp;","))*ROW('1. Master BOM'!$D$2:$D$400))))</f>
        <v/>
      </c>
      <c r="M2838" s="9" t="str">
        <f aca="false">IF($A2838="","",IF($K2838=0,"NOT IN BOM",IF($K2838&gt;1,"MULTIPLE BOM LINES","OK")))</f>
        <v/>
      </c>
      <c r="N2838" s="9" t="str">
        <f aca="false">IF($A2838="","",IF($L2838=0,"—",INDEX('1. Master BOM'!$A$1:$A$400,$L2838)))</f>
        <v/>
      </c>
      <c r="O2838" s="9" t="str">
        <f aca="false">IF($A2838="","",IF($L2838=0,"—",INDEX('1. Master BOM'!$B$1:$B$400,$L2838)))</f>
        <v/>
      </c>
      <c r="P2838" s="9" t="str">
        <f aca="false">IF($A2838="","",IF(OR($H2838="NOT IN SCHEMATIC",$O2838="—"),"",IF($G2838="","NO SCH PN",IF(UPPER(TRIM($G2838))=UPPER(TRIM($O2838)),"OK","MISMATCH"))))</f>
        <v/>
      </c>
      <c r="Q2838" s="9" t="str">
        <f aca="false">IF($A2838="","",IF($L2838=0,"—",INDEX('1. Master BOM'!$E$1:$E$400,$L2838)))</f>
        <v/>
      </c>
      <c r="R2838" s="9" t="str">
        <f aca="false">IF($A2838="","",IF($L2838=0,"—",IF(T(INDEX('1. Master BOM'!$F$1:$F$400,$L2838))="","(not set)",INDEX('1. Master BOM'!$F$1:$F$400,$L2838))))</f>
        <v/>
      </c>
      <c r="S2838" s="9" t="str">
        <f aca="false">IF($A2838="","",IF(OR($R2838="—",$R2838="(not set)",$D2838=""),"",IF(ISNUMBER(SEARCH(SUBSTITUTE(SUBSTITUTE(SUBSTITUTE($R2838,"-",""),"_","")," ",""),SUBSTITUTE(SUBSTITUTE(SUBSTITUTE($D2838,"-",""),"_","")," ",""))),"OK","CHECK")))</f>
        <v/>
      </c>
      <c r="T2838" s="9" t="str">
        <f aca="false">IF($A2838="","",IF(OR($H2838="NOT IN SCHEMATIC",$I2838="MISMATCH",$J2838="MISMATCH",$P2838="MISMATCH",$M2838&lt;&gt;"OK"),"REVIEW","OK"))</f>
        <v/>
      </c>
      <c r="U2838" s="14"/>
      <c r="V2838" s="14"/>
      <c r="W2838" s="17"/>
      <c r="X2838" s="14"/>
    </row>
    <row r="2839" customFormat="false" ht="15" hidden="false" customHeight="false" outlineLevel="0" collapsed="false">
      <c r="A2839" s="9" t="str">
        <f aca="false">IF('3. Layout Parts'!$A2839="","",TRIM('3. Layout Parts'!$A2839))</f>
        <v/>
      </c>
      <c r="B2839" s="9" t="str">
        <f aca="false">IF($A2839="","",'3. Layout Parts'!$D2839)</f>
        <v/>
      </c>
      <c r="C2839" s="9" t="str">
        <f aca="false">IF($A2839="","",'3. Layout Parts'!$B2839)</f>
        <v/>
      </c>
      <c r="D2839" s="9" t="str">
        <f aca="false">IF($A2839="","",'3. Layout Parts'!$C2839)</f>
        <v/>
      </c>
      <c r="E2839" s="9" t="str">
        <f aca="false">IF($A2839="","",IFERROR(INDEX('2. Schematic Parts'!$B$2:$B$3001,MATCH($A2839,'2. Schematic Parts'!$A$2:$A$3001,0)),"NOT FOUND"))</f>
        <v/>
      </c>
      <c r="F2839" s="9" t="str">
        <f aca="false">IF($A2839="","",IFERROR(INDEX('2. Schematic Parts'!$C$2:$C$3001,MATCH($A2839,'2. Schematic Parts'!$A$2:$A$3001,0))&amp;"","NOT FOUND"))</f>
        <v/>
      </c>
      <c r="G2839" s="9" t="str">
        <f aca="false">IF($A2839="","",IFERROR(INDEX('2. Schematic Parts'!$D$2:$D$3001,MATCH($A2839,'2. Schematic Parts'!$A$2:$A$3001,0))&amp;"","NOT FOUND"))</f>
        <v/>
      </c>
      <c r="H2839" s="9" t="str">
        <f aca="false">IF($A2839="","",IF(COUNTIF('2. Schematic Parts'!$A$2:$A$3001,$A2839)=0,"NOT IN SCHEMATIC","OK"))</f>
        <v/>
      </c>
      <c r="I2839" s="9" t="str">
        <f aca="false">IF($A2839="","",IF($H2839="NOT IN SCHEMATIC","",IF(UPPER(TRIM($C2839))=UPPER(TRIM($E2839)),"OK","MISMATCH")))</f>
        <v/>
      </c>
      <c r="J2839" s="9" t="str">
        <f aca="false">IF($A2839="","",IF($H2839="NOT IN SCHEMATIC","",IF($F2839="","NO SCH DECAL",IF($D2839="","",IF(UPPER(TRIM($D2839))=UPPER(TRIM($F2839)),"OK","MISMATCH")))))</f>
        <v/>
      </c>
      <c r="K2839" s="16" t="str">
        <f aca="false">IF($A2839="","",SUMPRODUCT(--ISNUMBER(SEARCH(","&amp;TRIM($A2839)&amp;",",","&amp;SUBSTITUTE('1. Master BOM'!$D$2:$D$400," ","")&amp;","))))</f>
        <v/>
      </c>
      <c r="L2839" s="16" t="str">
        <f aca="false">IF($A2839="","",IF($K2839&lt;&gt;1,0,SUMPRODUCT(ISNUMBER(SEARCH(","&amp;TRIM($A2839)&amp;",",","&amp;SUBSTITUTE('1. Master BOM'!$D$2:$D$400," ","")&amp;","))*ROW('1. Master BOM'!$D$2:$D$400))))</f>
        <v/>
      </c>
      <c r="M2839" s="9" t="str">
        <f aca="false">IF($A2839="","",IF($K2839=0,"NOT IN BOM",IF($K2839&gt;1,"MULTIPLE BOM LINES","OK")))</f>
        <v/>
      </c>
      <c r="N2839" s="9" t="str">
        <f aca="false">IF($A2839="","",IF($L2839=0,"—",INDEX('1. Master BOM'!$A$1:$A$400,$L2839)))</f>
        <v/>
      </c>
      <c r="O2839" s="9" t="str">
        <f aca="false">IF($A2839="","",IF($L2839=0,"—",INDEX('1. Master BOM'!$B$1:$B$400,$L2839)))</f>
        <v/>
      </c>
      <c r="P2839" s="9" t="str">
        <f aca="false">IF($A2839="","",IF(OR($H2839="NOT IN SCHEMATIC",$O2839="—"),"",IF($G2839="","NO SCH PN",IF(UPPER(TRIM($G2839))=UPPER(TRIM($O2839)),"OK","MISMATCH"))))</f>
        <v/>
      </c>
      <c r="Q2839" s="9" t="str">
        <f aca="false">IF($A2839="","",IF($L2839=0,"—",INDEX('1. Master BOM'!$E$1:$E$400,$L2839)))</f>
        <v/>
      </c>
      <c r="R2839" s="9" t="str">
        <f aca="false">IF($A2839="","",IF($L2839=0,"—",IF(T(INDEX('1. Master BOM'!$F$1:$F$400,$L2839))="","(not set)",INDEX('1. Master BOM'!$F$1:$F$400,$L2839))))</f>
        <v/>
      </c>
      <c r="S2839" s="9" t="str">
        <f aca="false">IF($A2839="","",IF(OR($R2839="—",$R2839="(not set)",$D2839=""),"",IF(ISNUMBER(SEARCH(SUBSTITUTE(SUBSTITUTE(SUBSTITUTE($R2839,"-",""),"_","")," ",""),SUBSTITUTE(SUBSTITUTE(SUBSTITUTE($D2839,"-",""),"_","")," ",""))),"OK","CHECK")))</f>
        <v/>
      </c>
      <c r="T2839" s="9" t="str">
        <f aca="false">IF($A2839="","",IF(OR($H2839="NOT IN SCHEMATIC",$I2839="MISMATCH",$J2839="MISMATCH",$P2839="MISMATCH",$M2839&lt;&gt;"OK"),"REVIEW","OK"))</f>
        <v/>
      </c>
      <c r="U2839" s="14"/>
      <c r="V2839" s="14"/>
      <c r="W2839" s="17"/>
      <c r="X2839" s="14"/>
    </row>
    <row r="2840" customFormat="false" ht="15" hidden="false" customHeight="false" outlineLevel="0" collapsed="false">
      <c r="A2840" s="9" t="str">
        <f aca="false">IF('3. Layout Parts'!$A2840="","",TRIM('3. Layout Parts'!$A2840))</f>
        <v/>
      </c>
      <c r="B2840" s="9" t="str">
        <f aca="false">IF($A2840="","",'3. Layout Parts'!$D2840)</f>
        <v/>
      </c>
      <c r="C2840" s="9" t="str">
        <f aca="false">IF($A2840="","",'3. Layout Parts'!$B2840)</f>
        <v/>
      </c>
      <c r="D2840" s="9" t="str">
        <f aca="false">IF($A2840="","",'3. Layout Parts'!$C2840)</f>
        <v/>
      </c>
      <c r="E2840" s="9" t="str">
        <f aca="false">IF($A2840="","",IFERROR(INDEX('2. Schematic Parts'!$B$2:$B$3001,MATCH($A2840,'2. Schematic Parts'!$A$2:$A$3001,0)),"NOT FOUND"))</f>
        <v/>
      </c>
      <c r="F2840" s="9" t="str">
        <f aca="false">IF($A2840="","",IFERROR(INDEX('2. Schematic Parts'!$C$2:$C$3001,MATCH($A2840,'2. Schematic Parts'!$A$2:$A$3001,0))&amp;"","NOT FOUND"))</f>
        <v/>
      </c>
      <c r="G2840" s="9" t="str">
        <f aca="false">IF($A2840="","",IFERROR(INDEX('2. Schematic Parts'!$D$2:$D$3001,MATCH($A2840,'2. Schematic Parts'!$A$2:$A$3001,0))&amp;"","NOT FOUND"))</f>
        <v/>
      </c>
      <c r="H2840" s="9" t="str">
        <f aca="false">IF($A2840="","",IF(COUNTIF('2. Schematic Parts'!$A$2:$A$3001,$A2840)=0,"NOT IN SCHEMATIC","OK"))</f>
        <v/>
      </c>
      <c r="I2840" s="9" t="str">
        <f aca="false">IF($A2840="","",IF($H2840="NOT IN SCHEMATIC","",IF(UPPER(TRIM($C2840))=UPPER(TRIM($E2840)),"OK","MISMATCH")))</f>
        <v/>
      </c>
      <c r="J2840" s="9" t="str">
        <f aca="false">IF($A2840="","",IF($H2840="NOT IN SCHEMATIC","",IF($F2840="","NO SCH DECAL",IF($D2840="","",IF(UPPER(TRIM($D2840))=UPPER(TRIM($F2840)),"OK","MISMATCH")))))</f>
        <v/>
      </c>
      <c r="K2840" s="16" t="str">
        <f aca="false">IF($A2840="","",SUMPRODUCT(--ISNUMBER(SEARCH(","&amp;TRIM($A2840)&amp;",",","&amp;SUBSTITUTE('1. Master BOM'!$D$2:$D$400," ","")&amp;","))))</f>
        <v/>
      </c>
      <c r="L2840" s="16" t="str">
        <f aca="false">IF($A2840="","",IF($K2840&lt;&gt;1,0,SUMPRODUCT(ISNUMBER(SEARCH(","&amp;TRIM($A2840)&amp;",",","&amp;SUBSTITUTE('1. Master BOM'!$D$2:$D$400," ","")&amp;","))*ROW('1. Master BOM'!$D$2:$D$400))))</f>
        <v/>
      </c>
      <c r="M2840" s="9" t="str">
        <f aca="false">IF($A2840="","",IF($K2840=0,"NOT IN BOM",IF($K2840&gt;1,"MULTIPLE BOM LINES","OK")))</f>
        <v/>
      </c>
      <c r="N2840" s="9" t="str">
        <f aca="false">IF($A2840="","",IF($L2840=0,"—",INDEX('1. Master BOM'!$A$1:$A$400,$L2840)))</f>
        <v/>
      </c>
      <c r="O2840" s="9" t="str">
        <f aca="false">IF($A2840="","",IF($L2840=0,"—",INDEX('1. Master BOM'!$B$1:$B$400,$L2840)))</f>
        <v/>
      </c>
      <c r="P2840" s="9" t="str">
        <f aca="false">IF($A2840="","",IF(OR($H2840="NOT IN SCHEMATIC",$O2840="—"),"",IF($G2840="","NO SCH PN",IF(UPPER(TRIM($G2840))=UPPER(TRIM($O2840)),"OK","MISMATCH"))))</f>
        <v/>
      </c>
      <c r="Q2840" s="9" t="str">
        <f aca="false">IF($A2840="","",IF($L2840=0,"—",INDEX('1. Master BOM'!$E$1:$E$400,$L2840)))</f>
        <v/>
      </c>
      <c r="R2840" s="9" t="str">
        <f aca="false">IF($A2840="","",IF($L2840=0,"—",IF(T(INDEX('1. Master BOM'!$F$1:$F$400,$L2840))="","(not set)",INDEX('1. Master BOM'!$F$1:$F$400,$L2840))))</f>
        <v/>
      </c>
      <c r="S2840" s="9" t="str">
        <f aca="false">IF($A2840="","",IF(OR($R2840="—",$R2840="(not set)",$D2840=""),"",IF(ISNUMBER(SEARCH(SUBSTITUTE(SUBSTITUTE(SUBSTITUTE($R2840,"-",""),"_","")," ",""),SUBSTITUTE(SUBSTITUTE(SUBSTITUTE($D2840,"-",""),"_","")," ",""))),"OK","CHECK")))</f>
        <v/>
      </c>
      <c r="T2840" s="9" t="str">
        <f aca="false">IF($A2840="","",IF(OR($H2840="NOT IN SCHEMATIC",$I2840="MISMATCH",$J2840="MISMATCH",$P2840="MISMATCH",$M2840&lt;&gt;"OK"),"REVIEW","OK"))</f>
        <v/>
      </c>
      <c r="U2840" s="14"/>
      <c r="V2840" s="14"/>
      <c r="W2840" s="17"/>
      <c r="X2840" s="14"/>
    </row>
    <row r="2841" customFormat="false" ht="15" hidden="false" customHeight="false" outlineLevel="0" collapsed="false">
      <c r="A2841" s="9" t="str">
        <f aca="false">IF('3. Layout Parts'!$A2841="","",TRIM('3. Layout Parts'!$A2841))</f>
        <v/>
      </c>
      <c r="B2841" s="9" t="str">
        <f aca="false">IF($A2841="","",'3. Layout Parts'!$D2841)</f>
        <v/>
      </c>
      <c r="C2841" s="9" t="str">
        <f aca="false">IF($A2841="","",'3. Layout Parts'!$B2841)</f>
        <v/>
      </c>
      <c r="D2841" s="9" t="str">
        <f aca="false">IF($A2841="","",'3. Layout Parts'!$C2841)</f>
        <v/>
      </c>
      <c r="E2841" s="9" t="str">
        <f aca="false">IF($A2841="","",IFERROR(INDEX('2. Schematic Parts'!$B$2:$B$3001,MATCH($A2841,'2. Schematic Parts'!$A$2:$A$3001,0)),"NOT FOUND"))</f>
        <v/>
      </c>
      <c r="F2841" s="9" t="str">
        <f aca="false">IF($A2841="","",IFERROR(INDEX('2. Schematic Parts'!$C$2:$C$3001,MATCH($A2841,'2. Schematic Parts'!$A$2:$A$3001,0))&amp;"","NOT FOUND"))</f>
        <v/>
      </c>
      <c r="G2841" s="9" t="str">
        <f aca="false">IF($A2841="","",IFERROR(INDEX('2. Schematic Parts'!$D$2:$D$3001,MATCH($A2841,'2. Schematic Parts'!$A$2:$A$3001,0))&amp;"","NOT FOUND"))</f>
        <v/>
      </c>
      <c r="H2841" s="9" t="str">
        <f aca="false">IF($A2841="","",IF(COUNTIF('2. Schematic Parts'!$A$2:$A$3001,$A2841)=0,"NOT IN SCHEMATIC","OK"))</f>
        <v/>
      </c>
      <c r="I2841" s="9" t="str">
        <f aca="false">IF($A2841="","",IF($H2841="NOT IN SCHEMATIC","",IF(UPPER(TRIM($C2841))=UPPER(TRIM($E2841)),"OK","MISMATCH")))</f>
        <v/>
      </c>
      <c r="J2841" s="9" t="str">
        <f aca="false">IF($A2841="","",IF($H2841="NOT IN SCHEMATIC","",IF($F2841="","NO SCH DECAL",IF($D2841="","",IF(UPPER(TRIM($D2841))=UPPER(TRIM($F2841)),"OK","MISMATCH")))))</f>
        <v/>
      </c>
      <c r="K2841" s="16" t="str">
        <f aca="false">IF($A2841="","",SUMPRODUCT(--ISNUMBER(SEARCH(","&amp;TRIM($A2841)&amp;",",","&amp;SUBSTITUTE('1. Master BOM'!$D$2:$D$400," ","")&amp;","))))</f>
        <v/>
      </c>
      <c r="L2841" s="16" t="str">
        <f aca="false">IF($A2841="","",IF($K2841&lt;&gt;1,0,SUMPRODUCT(ISNUMBER(SEARCH(","&amp;TRIM($A2841)&amp;",",","&amp;SUBSTITUTE('1. Master BOM'!$D$2:$D$400," ","")&amp;","))*ROW('1. Master BOM'!$D$2:$D$400))))</f>
        <v/>
      </c>
      <c r="M2841" s="9" t="str">
        <f aca="false">IF($A2841="","",IF($K2841=0,"NOT IN BOM",IF($K2841&gt;1,"MULTIPLE BOM LINES","OK")))</f>
        <v/>
      </c>
      <c r="N2841" s="9" t="str">
        <f aca="false">IF($A2841="","",IF($L2841=0,"—",INDEX('1. Master BOM'!$A$1:$A$400,$L2841)))</f>
        <v/>
      </c>
      <c r="O2841" s="9" t="str">
        <f aca="false">IF($A2841="","",IF($L2841=0,"—",INDEX('1. Master BOM'!$B$1:$B$400,$L2841)))</f>
        <v/>
      </c>
      <c r="P2841" s="9" t="str">
        <f aca="false">IF($A2841="","",IF(OR($H2841="NOT IN SCHEMATIC",$O2841="—"),"",IF($G2841="","NO SCH PN",IF(UPPER(TRIM($G2841))=UPPER(TRIM($O2841)),"OK","MISMATCH"))))</f>
        <v/>
      </c>
      <c r="Q2841" s="9" t="str">
        <f aca="false">IF($A2841="","",IF($L2841=0,"—",INDEX('1. Master BOM'!$E$1:$E$400,$L2841)))</f>
        <v/>
      </c>
      <c r="R2841" s="9" t="str">
        <f aca="false">IF($A2841="","",IF($L2841=0,"—",IF(T(INDEX('1. Master BOM'!$F$1:$F$400,$L2841))="","(not set)",INDEX('1. Master BOM'!$F$1:$F$400,$L2841))))</f>
        <v/>
      </c>
      <c r="S2841" s="9" t="str">
        <f aca="false">IF($A2841="","",IF(OR($R2841="—",$R2841="(not set)",$D2841=""),"",IF(ISNUMBER(SEARCH(SUBSTITUTE(SUBSTITUTE(SUBSTITUTE($R2841,"-",""),"_","")," ",""),SUBSTITUTE(SUBSTITUTE(SUBSTITUTE($D2841,"-",""),"_","")," ",""))),"OK","CHECK")))</f>
        <v/>
      </c>
      <c r="T2841" s="9" t="str">
        <f aca="false">IF($A2841="","",IF(OR($H2841="NOT IN SCHEMATIC",$I2841="MISMATCH",$J2841="MISMATCH",$P2841="MISMATCH",$M2841&lt;&gt;"OK"),"REVIEW","OK"))</f>
        <v/>
      </c>
      <c r="U2841" s="14"/>
      <c r="V2841" s="14"/>
      <c r="W2841" s="17"/>
      <c r="X2841" s="14"/>
    </row>
    <row r="2842" customFormat="false" ht="15" hidden="false" customHeight="false" outlineLevel="0" collapsed="false">
      <c r="A2842" s="9" t="str">
        <f aca="false">IF('3. Layout Parts'!$A2842="","",TRIM('3. Layout Parts'!$A2842))</f>
        <v/>
      </c>
      <c r="B2842" s="9" t="str">
        <f aca="false">IF($A2842="","",'3. Layout Parts'!$D2842)</f>
        <v/>
      </c>
      <c r="C2842" s="9" t="str">
        <f aca="false">IF($A2842="","",'3. Layout Parts'!$B2842)</f>
        <v/>
      </c>
      <c r="D2842" s="9" t="str">
        <f aca="false">IF($A2842="","",'3. Layout Parts'!$C2842)</f>
        <v/>
      </c>
      <c r="E2842" s="9" t="str">
        <f aca="false">IF($A2842="","",IFERROR(INDEX('2. Schematic Parts'!$B$2:$B$3001,MATCH($A2842,'2. Schematic Parts'!$A$2:$A$3001,0)),"NOT FOUND"))</f>
        <v/>
      </c>
      <c r="F2842" s="9" t="str">
        <f aca="false">IF($A2842="","",IFERROR(INDEX('2. Schematic Parts'!$C$2:$C$3001,MATCH($A2842,'2. Schematic Parts'!$A$2:$A$3001,0))&amp;"","NOT FOUND"))</f>
        <v/>
      </c>
      <c r="G2842" s="9" t="str">
        <f aca="false">IF($A2842="","",IFERROR(INDEX('2. Schematic Parts'!$D$2:$D$3001,MATCH($A2842,'2. Schematic Parts'!$A$2:$A$3001,0))&amp;"","NOT FOUND"))</f>
        <v/>
      </c>
      <c r="H2842" s="9" t="str">
        <f aca="false">IF($A2842="","",IF(COUNTIF('2. Schematic Parts'!$A$2:$A$3001,$A2842)=0,"NOT IN SCHEMATIC","OK"))</f>
        <v/>
      </c>
      <c r="I2842" s="9" t="str">
        <f aca="false">IF($A2842="","",IF($H2842="NOT IN SCHEMATIC","",IF(UPPER(TRIM($C2842))=UPPER(TRIM($E2842)),"OK","MISMATCH")))</f>
        <v/>
      </c>
      <c r="J2842" s="9" t="str">
        <f aca="false">IF($A2842="","",IF($H2842="NOT IN SCHEMATIC","",IF($F2842="","NO SCH DECAL",IF($D2842="","",IF(UPPER(TRIM($D2842))=UPPER(TRIM($F2842)),"OK","MISMATCH")))))</f>
        <v/>
      </c>
      <c r="K2842" s="16" t="str">
        <f aca="false">IF($A2842="","",SUMPRODUCT(--ISNUMBER(SEARCH(","&amp;TRIM($A2842)&amp;",",","&amp;SUBSTITUTE('1. Master BOM'!$D$2:$D$400," ","")&amp;","))))</f>
        <v/>
      </c>
      <c r="L2842" s="16" t="str">
        <f aca="false">IF($A2842="","",IF($K2842&lt;&gt;1,0,SUMPRODUCT(ISNUMBER(SEARCH(","&amp;TRIM($A2842)&amp;",",","&amp;SUBSTITUTE('1. Master BOM'!$D$2:$D$400," ","")&amp;","))*ROW('1. Master BOM'!$D$2:$D$400))))</f>
        <v/>
      </c>
      <c r="M2842" s="9" t="str">
        <f aca="false">IF($A2842="","",IF($K2842=0,"NOT IN BOM",IF($K2842&gt;1,"MULTIPLE BOM LINES","OK")))</f>
        <v/>
      </c>
      <c r="N2842" s="9" t="str">
        <f aca="false">IF($A2842="","",IF($L2842=0,"—",INDEX('1. Master BOM'!$A$1:$A$400,$L2842)))</f>
        <v/>
      </c>
      <c r="O2842" s="9" t="str">
        <f aca="false">IF($A2842="","",IF($L2842=0,"—",INDEX('1. Master BOM'!$B$1:$B$400,$L2842)))</f>
        <v/>
      </c>
      <c r="P2842" s="9" t="str">
        <f aca="false">IF($A2842="","",IF(OR($H2842="NOT IN SCHEMATIC",$O2842="—"),"",IF($G2842="","NO SCH PN",IF(UPPER(TRIM($G2842))=UPPER(TRIM($O2842)),"OK","MISMATCH"))))</f>
        <v/>
      </c>
      <c r="Q2842" s="9" t="str">
        <f aca="false">IF($A2842="","",IF($L2842=0,"—",INDEX('1. Master BOM'!$E$1:$E$400,$L2842)))</f>
        <v/>
      </c>
      <c r="R2842" s="9" t="str">
        <f aca="false">IF($A2842="","",IF($L2842=0,"—",IF(T(INDEX('1. Master BOM'!$F$1:$F$400,$L2842))="","(not set)",INDEX('1. Master BOM'!$F$1:$F$400,$L2842))))</f>
        <v/>
      </c>
      <c r="S2842" s="9" t="str">
        <f aca="false">IF($A2842="","",IF(OR($R2842="—",$R2842="(not set)",$D2842=""),"",IF(ISNUMBER(SEARCH(SUBSTITUTE(SUBSTITUTE(SUBSTITUTE($R2842,"-",""),"_","")," ",""),SUBSTITUTE(SUBSTITUTE(SUBSTITUTE($D2842,"-",""),"_","")," ",""))),"OK","CHECK")))</f>
        <v/>
      </c>
      <c r="T2842" s="9" t="str">
        <f aca="false">IF($A2842="","",IF(OR($H2842="NOT IN SCHEMATIC",$I2842="MISMATCH",$J2842="MISMATCH",$P2842="MISMATCH",$M2842&lt;&gt;"OK"),"REVIEW","OK"))</f>
        <v/>
      </c>
      <c r="U2842" s="14"/>
      <c r="V2842" s="14"/>
      <c r="W2842" s="17"/>
      <c r="X2842" s="14"/>
    </row>
    <row r="2843" customFormat="false" ht="15" hidden="false" customHeight="false" outlineLevel="0" collapsed="false">
      <c r="A2843" s="9" t="str">
        <f aca="false">IF('3. Layout Parts'!$A2843="","",TRIM('3. Layout Parts'!$A2843))</f>
        <v/>
      </c>
      <c r="B2843" s="9" t="str">
        <f aca="false">IF($A2843="","",'3. Layout Parts'!$D2843)</f>
        <v/>
      </c>
      <c r="C2843" s="9" t="str">
        <f aca="false">IF($A2843="","",'3. Layout Parts'!$B2843)</f>
        <v/>
      </c>
      <c r="D2843" s="9" t="str">
        <f aca="false">IF($A2843="","",'3. Layout Parts'!$C2843)</f>
        <v/>
      </c>
      <c r="E2843" s="9" t="str">
        <f aca="false">IF($A2843="","",IFERROR(INDEX('2. Schematic Parts'!$B$2:$B$3001,MATCH($A2843,'2. Schematic Parts'!$A$2:$A$3001,0)),"NOT FOUND"))</f>
        <v/>
      </c>
      <c r="F2843" s="9" t="str">
        <f aca="false">IF($A2843="","",IFERROR(INDEX('2. Schematic Parts'!$C$2:$C$3001,MATCH($A2843,'2. Schematic Parts'!$A$2:$A$3001,0))&amp;"","NOT FOUND"))</f>
        <v/>
      </c>
      <c r="G2843" s="9" t="str">
        <f aca="false">IF($A2843="","",IFERROR(INDEX('2. Schematic Parts'!$D$2:$D$3001,MATCH($A2843,'2. Schematic Parts'!$A$2:$A$3001,0))&amp;"","NOT FOUND"))</f>
        <v/>
      </c>
      <c r="H2843" s="9" t="str">
        <f aca="false">IF($A2843="","",IF(COUNTIF('2. Schematic Parts'!$A$2:$A$3001,$A2843)=0,"NOT IN SCHEMATIC","OK"))</f>
        <v/>
      </c>
      <c r="I2843" s="9" t="str">
        <f aca="false">IF($A2843="","",IF($H2843="NOT IN SCHEMATIC","",IF(UPPER(TRIM($C2843))=UPPER(TRIM($E2843)),"OK","MISMATCH")))</f>
        <v/>
      </c>
      <c r="J2843" s="9" t="str">
        <f aca="false">IF($A2843="","",IF($H2843="NOT IN SCHEMATIC","",IF($F2843="","NO SCH DECAL",IF($D2843="","",IF(UPPER(TRIM($D2843))=UPPER(TRIM($F2843)),"OK","MISMATCH")))))</f>
        <v/>
      </c>
      <c r="K2843" s="16" t="str">
        <f aca="false">IF($A2843="","",SUMPRODUCT(--ISNUMBER(SEARCH(","&amp;TRIM($A2843)&amp;",",","&amp;SUBSTITUTE('1. Master BOM'!$D$2:$D$400," ","")&amp;","))))</f>
        <v/>
      </c>
      <c r="L2843" s="16" t="str">
        <f aca="false">IF($A2843="","",IF($K2843&lt;&gt;1,0,SUMPRODUCT(ISNUMBER(SEARCH(","&amp;TRIM($A2843)&amp;",",","&amp;SUBSTITUTE('1. Master BOM'!$D$2:$D$400," ","")&amp;","))*ROW('1. Master BOM'!$D$2:$D$400))))</f>
        <v/>
      </c>
      <c r="M2843" s="9" t="str">
        <f aca="false">IF($A2843="","",IF($K2843=0,"NOT IN BOM",IF($K2843&gt;1,"MULTIPLE BOM LINES","OK")))</f>
        <v/>
      </c>
      <c r="N2843" s="9" t="str">
        <f aca="false">IF($A2843="","",IF($L2843=0,"—",INDEX('1. Master BOM'!$A$1:$A$400,$L2843)))</f>
        <v/>
      </c>
      <c r="O2843" s="9" t="str">
        <f aca="false">IF($A2843="","",IF($L2843=0,"—",INDEX('1. Master BOM'!$B$1:$B$400,$L2843)))</f>
        <v/>
      </c>
      <c r="P2843" s="9" t="str">
        <f aca="false">IF($A2843="","",IF(OR($H2843="NOT IN SCHEMATIC",$O2843="—"),"",IF($G2843="","NO SCH PN",IF(UPPER(TRIM($G2843))=UPPER(TRIM($O2843)),"OK","MISMATCH"))))</f>
        <v/>
      </c>
      <c r="Q2843" s="9" t="str">
        <f aca="false">IF($A2843="","",IF($L2843=0,"—",INDEX('1. Master BOM'!$E$1:$E$400,$L2843)))</f>
        <v/>
      </c>
      <c r="R2843" s="9" t="str">
        <f aca="false">IF($A2843="","",IF($L2843=0,"—",IF(T(INDEX('1. Master BOM'!$F$1:$F$400,$L2843))="","(not set)",INDEX('1. Master BOM'!$F$1:$F$400,$L2843))))</f>
        <v/>
      </c>
      <c r="S2843" s="9" t="str">
        <f aca="false">IF($A2843="","",IF(OR($R2843="—",$R2843="(not set)",$D2843=""),"",IF(ISNUMBER(SEARCH(SUBSTITUTE(SUBSTITUTE(SUBSTITUTE($R2843,"-",""),"_","")," ",""),SUBSTITUTE(SUBSTITUTE(SUBSTITUTE($D2843,"-",""),"_","")," ",""))),"OK","CHECK")))</f>
        <v/>
      </c>
      <c r="T2843" s="9" t="str">
        <f aca="false">IF($A2843="","",IF(OR($H2843="NOT IN SCHEMATIC",$I2843="MISMATCH",$J2843="MISMATCH",$P2843="MISMATCH",$M2843&lt;&gt;"OK"),"REVIEW","OK"))</f>
        <v/>
      </c>
      <c r="U2843" s="14"/>
      <c r="V2843" s="14"/>
      <c r="W2843" s="17"/>
      <c r="X2843" s="14"/>
    </row>
    <row r="2844" customFormat="false" ht="15" hidden="false" customHeight="false" outlineLevel="0" collapsed="false">
      <c r="A2844" s="9" t="str">
        <f aca="false">IF('3. Layout Parts'!$A2844="","",TRIM('3. Layout Parts'!$A2844))</f>
        <v/>
      </c>
      <c r="B2844" s="9" t="str">
        <f aca="false">IF($A2844="","",'3. Layout Parts'!$D2844)</f>
        <v/>
      </c>
      <c r="C2844" s="9" t="str">
        <f aca="false">IF($A2844="","",'3. Layout Parts'!$B2844)</f>
        <v/>
      </c>
      <c r="D2844" s="9" t="str">
        <f aca="false">IF($A2844="","",'3. Layout Parts'!$C2844)</f>
        <v/>
      </c>
      <c r="E2844" s="9" t="str">
        <f aca="false">IF($A2844="","",IFERROR(INDEX('2. Schematic Parts'!$B$2:$B$3001,MATCH($A2844,'2. Schematic Parts'!$A$2:$A$3001,0)),"NOT FOUND"))</f>
        <v/>
      </c>
      <c r="F2844" s="9" t="str">
        <f aca="false">IF($A2844="","",IFERROR(INDEX('2. Schematic Parts'!$C$2:$C$3001,MATCH($A2844,'2. Schematic Parts'!$A$2:$A$3001,0))&amp;"","NOT FOUND"))</f>
        <v/>
      </c>
      <c r="G2844" s="9" t="str">
        <f aca="false">IF($A2844="","",IFERROR(INDEX('2. Schematic Parts'!$D$2:$D$3001,MATCH($A2844,'2. Schematic Parts'!$A$2:$A$3001,0))&amp;"","NOT FOUND"))</f>
        <v/>
      </c>
      <c r="H2844" s="9" t="str">
        <f aca="false">IF($A2844="","",IF(COUNTIF('2. Schematic Parts'!$A$2:$A$3001,$A2844)=0,"NOT IN SCHEMATIC","OK"))</f>
        <v/>
      </c>
      <c r="I2844" s="9" t="str">
        <f aca="false">IF($A2844="","",IF($H2844="NOT IN SCHEMATIC","",IF(UPPER(TRIM($C2844))=UPPER(TRIM($E2844)),"OK","MISMATCH")))</f>
        <v/>
      </c>
      <c r="J2844" s="9" t="str">
        <f aca="false">IF($A2844="","",IF($H2844="NOT IN SCHEMATIC","",IF($F2844="","NO SCH DECAL",IF($D2844="","",IF(UPPER(TRIM($D2844))=UPPER(TRIM($F2844)),"OK","MISMATCH")))))</f>
        <v/>
      </c>
      <c r="K2844" s="16" t="str">
        <f aca="false">IF($A2844="","",SUMPRODUCT(--ISNUMBER(SEARCH(","&amp;TRIM($A2844)&amp;",",","&amp;SUBSTITUTE('1. Master BOM'!$D$2:$D$400," ","")&amp;","))))</f>
        <v/>
      </c>
      <c r="L2844" s="16" t="str">
        <f aca="false">IF($A2844="","",IF($K2844&lt;&gt;1,0,SUMPRODUCT(ISNUMBER(SEARCH(","&amp;TRIM($A2844)&amp;",",","&amp;SUBSTITUTE('1. Master BOM'!$D$2:$D$400," ","")&amp;","))*ROW('1. Master BOM'!$D$2:$D$400))))</f>
        <v/>
      </c>
      <c r="M2844" s="9" t="str">
        <f aca="false">IF($A2844="","",IF($K2844=0,"NOT IN BOM",IF($K2844&gt;1,"MULTIPLE BOM LINES","OK")))</f>
        <v/>
      </c>
      <c r="N2844" s="9" t="str">
        <f aca="false">IF($A2844="","",IF($L2844=0,"—",INDEX('1. Master BOM'!$A$1:$A$400,$L2844)))</f>
        <v/>
      </c>
      <c r="O2844" s="9" t="str">
        <f aca="false">IF($A2844="","",IF($L2844=0,"—",INDEX('1. Master BOM'!$B$1:$B$400,$L2844)))</f>
        <v/>
      </c>
      <c r="P2844" s="9" t="str">
        <f aca="false">IF($A2844="","",IF(OR($H2844="NOT IN SCHEMATIC",$O2844="—"),"",IF($G2844="","NO SCH PN",IF(UPPER(TRIM($G2844))=UPPER(TRIM($O2844)),"OK","MISMATCH"))))</f>
        <v/>
      </c>
      <c r="Q2844" s="9" t="str">
        <f aca="false">IF($A2844="","",IF($L2844=0,"—",INDEX('1. Master BOM'!$E$1:$E$400,$L2844)))</f>
        <v/>
      </c>
      <c r="R2844" s="9" t="str">
        <f aca="false">IF($A2844="","",IF($L2844=0,"—",IF(T(INDEX('1. Master BOM'!$F$1:$F$400,$L2844))="","(not set)",INDEX('1. Master BOM'!$F$1:$F$400,$L2844))))</f>
        <v/>
      </c>
      <c r="S2844" s="9" t="str">
        <f aca="false">IF($A2844="","",IF(OR($R2844="—",$R2844="(not set)",$D2844=""),"",IF(ISNUMBER(SEARCH(SUBSTITUTE(SUBSTITUTE(SUBSTITUTE($R2844,"-",""),"_","")," ",""),SUBSTITUTE(SUBSTITUTE(SUBSTITUTE($D2844,"-",""),"_","")," ",""))),"OK","CHECK")))</f>
        <v/>
      </c>
      <c r="T2844" s="9" t="str">
        <f aca="false">IF($A2844="","",IF(OR($H2844="NOT IN SCHEMATIC",$I2844="MISMATCH",$J2844="MISMATCH",$P2844="MISMATCH",$M2844&lt;&gt;"OK"),"REVIEW","OK"))</f>
        <v/>
      </c>
      <c r="U2844" s="14"/>
      <c r="V2844" s="14"/>
      <c r="W2844" s="17"/>
      <c r="X2844" s="14"/>
    </row>
    <row r="2845" customFormat="false" ht="15" hidden="false" customHeight="false" outlineLevel="0" collapsed="false">
      <c r="A2845" s="9" t="str">
        <f aca="false">IF('3. Layout Parts'!$A2845="","",TRIM('3. Layout Parts'!$A2845))</f>
        <v/>
      </c>
      <c r="B2845" s="9" t="str">
        <f aca="false">IF($A2845="","",'3. Layout Parts'!$D2845)</f>
        <v/>
      </c>
      <c r="C2845" s="9" t="str">
        <f aca="false">IF($A2845="","",'3. Layout Parts'!$B2845)</f>
        <v/>
      </c>
      <c r="D2845" s="9" t="str">
        <f aca="false">IF($A2845="","",'3. Layout Parts'!$C2845)</f>
        <v/>
      </c>
      <c r="E2845" s="9" t="str">
        <f aca="false">IF($A2845="","",IFERROR(INDEX('2. Schematic Parts'!$B$2:$B$3001,MATCH($A2845,'2. Schematic Parts'!$A$2:$A$3001,0)),"NOT FOUND"))</f>
        <v/>
      </c>
      <c r="F2845" s="9" t="str">
        <f aca="false">IF($A2845="","",IFERROR(INDEX('2. Schematic Parts'!$C$2:$C$3001,MATCH($A2845,'2. Schematic Parts'!$A$2:$A$3001,0))&amp;"","NOT FOUND"))</f>
        <v/>
      </c>
      <c r="G2845" s="9" t="str">
        <f aca="false">IF($A2845="","",IFERROR(INDEX('2. Schematic Parts'!$D$2:$D$3001,MATCH($A2845,'2. Schematic Parts'!$A$2:$A$3001,0))&amp;"","NOT FOUND"))</f>
        <v/>
      </c>
      <c r="H2845" s="9" t="str">
        <f aca="false">IF($A2845="","",IF(COUNTIF('2. Schematic Parts'!$A$2:$A$3001,$A2845)=0,"NOT IN SCHEMATIC","OK"))</f>
        <v/>
      </c>
      <c r="I2845" s="9" t="str">
        <f aca="false">IF($A2845="","",IF($H2845="NOT IN SCHEMATIC","",IF(UPPER(TRIM($C2845))=UPPER(TRIM($E2845)),"OK","MISMATCH")))</f>
        <v/>
      </c>
      <c r="J2845" s="9" t="str">
        <f aca="false">IF($A2845="","",IF($H2845="NOT IN SCHEMATIC","",IF($F2845="","NO SCH DECAL",IF($D2845="","",IF(UPPER(TRIM($D2845))=UPPER(TRIM($F2845)),"OK","MISMATCH")))))</f>
        <v/>
      </c>
      <c r="K2845" s="16" t="str">
        <f aca="false">IF($A2845="","",SUMPRODUCT(--ISNUMBER(SEARCH(","&amp;TRIM($A2845)&amp;",",","&amp;SUBSTITUTE('1. Master BOM'!$D$2:$D$400," ","")&amp;","))))</f>
        <v/>
      </c>
      <c r="L2845" s="16" t="str">
        <f aca="false">IF($A2845="","",IF($K2845&lt;&gt;1,0,SUMPRODUCT(ISNUMBER(SEARCH(","&amp;TRIM($A2845)&amp;",",","&amp;SUBSTITUTE('1. Master BOM'!$D$2:$D$400," ","")&amp;","))*ROW('1. Master BOM'!$D$2:$D$400))))</f>
        <v/>
      </c>
      <c r="M2845" s="9" t="str">
        <f aca="false">IF($A2845="","",IF($K2845=0,"NOT IN BOM",IF($K2845&gt;1,"MULTIPLE BOM LINES","OK")))</f>
        <v/>
      </c>
      <c r="N2845" s="9" t="str">
        <f aca="false">IF($A2845="","",IF($L2845=0,"—",INDEX('1. Master BOM'!$A$1:$A$400,$L2845)))</f>
        <v/>
      </c>
      <c r="O2845" s="9" t="str">
        <f aca="false">IF($A2845="","",IF($L2845=0,"—",INDEX('1. Master BOM'!$B$1:$B$400,$L2845)))</f>
        <v/>
      </c>
      <c r="P2845" s="9" t="str">
        <f aca="false">IF($A2845="","",IF(OR($H2845="NOT IN SCHEMATIC",$O2845="—"),"",IF($G2845="","NO SCH PN",IF(UPPER(TRIM($G2845))=UPPER(TRIM($O2845)),"OK","MISMATCH"))))</f>
        <v/>
      </c>
      <c r="Q2845" s="9" t="str">
        <f aca="false">IF($A2845="","",IF($L2845=0,"—",INDEX('1. Master BOM'!$E$1:$E$400,$L2845)))</f>
        <v/>
      </c>
      <c r="R2845" s="9" t="str">
        <f aca="false">IF($A2845="","",IF($L2845=0,"—",IF(T(INDEX('1. Master BOM'!$F$1:$F$400,$L2845))="","(not set)",INDEX('1. Master BOM'!$F$1:$F$400,$L2845))))</f>
        <v/>
      </c>
      <c r="S2845" s="9" t="str">
        <f aca="false">IF($A2845="","",IF(OR($R2845="—",$R2845="(not set)",$D2845=""),"",IF(ISNUMBER(SEARCH(SUBSTITUTE(SUBSTITUTE(SUBSTITUTE($R2845,"-",""),"_","")," ",""),SUBSTITUTE(SUBSTITUTE(SUBSTITUTE($D2845,"-",""),"_","")," ",""))),"OK","CHECK")))</f>
        <v/>
      </c>
      <c r="T2845" s="9" t="str">
        <f aca="false">IF($A2845="","",IF(OR($H2845="NOT IN SCHEMATIC",$I2845="MISMATCH",$J2845="MISMATCH",$P2845="MISMATCH",$M2845&lt;&gt;"OK"),"REVIEW","OK"))</f>
        <v/>
      </c>
      <c r="U2845" s="14"/>
      <c r="V2845" s="14"/>
      <c r="W2845" s="17"/>
      <c r="X2845" s="14"/>
    </row>
    <row r="2846" customFormat="false" ht="15" hidden="false" customHeight="false" outlineLevel="0" collapsed="false">
      <c r="A2846" s="9" t="str">
        <f aca="false">IF('3. Layout Parts'!$A2846="","",TRIM('3. Layout Parts'!$A2846))</f>
        <v/>
      </c>
      <c r="B2846" s="9" t="str">
        <f aca="false">IF($A2846="","",'3. Layout Parts'!$D2846)</f>
        <v/>
      </c>
      <c r="C2846" s="9" t="str">
        <f aca="false">IF($A2846="","",'3. Layout Parts'!$B2846)</f>
        <v/>
      </c>
      <c r="D2846" s="9" t="str">
        <f aca="false">IF($A2846="","",'3. Layout Parts'!$C2846)</f>
        <v/>
      </c>
      <c r="E2846" s="9" t="str">
        <f aca="false">IF($A2846="","",IFERROR(INDEX('2. Schematic Parts'!$B$2:$B$3001,MATCH($A2846,'2. Schematic Parts'!$A$2:$A$3001,0)),"NOT FOUND"))</f>
        <v/>
      </c>
      <c r="F2846" s="9" t="str">
        <f aca="false">IF($A2846="","",IFERROR(INDEX('2. Schematic Parts'!$C$2:$C$3001,MATCH($A2846,'2. Schematic Parts'!$A$2:$A$3001,0))&amp;"","NOT FOUND"))</f>
        <v/>
      </c>
      <c r="G2846" s="9" t="str">
        <f aca="false">IF($A2846="","",IFERROR(INDEX('2. Schematic Parts'!$D$2:$D$3001,MATCH($A2846,'2. Schematic Parts'!$A$2:$A$3001,0))&amp;"","NOT FOUND"))</f>
        <v/>
      </c>
      <c r="H2846" s="9" t="str">
        <f aca="false">IF($A2846="","",IF(COUNTIF('2. Schematic Parts'!$A$2:$A$3001,$A2846)=0,"NOT IN SCHEMATIC","OK"))</f>
        <v/>
      </c>
      <c r="I2846" s="9" t="str">
        <f aca="false">IF($A2846="","",IF($H2846="NOT IN SCHEMATIC","",IF(UPPER(TRIM($C2846))=UPPER(TRIM($E2846)),"OK","MISMATCH")))</f>
        <v/>
      </c>
      <c r="J2846" s="9" t="str">
        <f aca="false">IF($A2846="","",IF($H2846="NOT IN SCHEMATIC","",IF($F2846="","NO SCH DECAL",IF($D2846="","",IF(UPPER(TRIM($D2846))=UPPER(TRIM($F2846)),"OK","MISMATCH")))))</f>
        <v/>
      </c>
      <c r="K2846" s="16" t="str">
        <f aca="false">IF($A2846="","",SUMPRODUCT(--ISNUMBER(SEARCH(","&amp;TRIM($A2846)&amp;",",","&amp;SUBSTITUTE('1. Master BOM'!$D$2:$D$400," ","")&amp;","))))</f>
        <v/>
      </c>
      <c r="L2846" s="16" t="str">
        <f aca="false">IF($A2846="","",IF($K2846&lt;&gt;1,0,SUMPRODUCT(ISNUMBER(SEARCH(","&amp;TRIM($A2846)&amp;",",","&amp;SUBSTITUTE('1. Master BOM'!$D$2:$D$400," ","")&amp;","))*ROW('1. Master BOM'!$D$2:$D$400))))</f>
        <v/>
      </c>
      <c r="M2846" s="9" t="str">
        <f aca="false">IF($A2846="","",IF($K2846=0,"NOT IN BOM",IF($K2846&gt;1,"MULTIPLE BOM LINES","OK")))</f>
        <v/>
      </c>
      <c r="N2846" s="9" t="str">
        <f aca="false">IF($A2846="","",IF($L2846=0,"—",INDEX('1. Master BOM'!$A$1:$A$400,$L2846)))</f>
        <v/>
      </c>
      <c r="O2846" s="9" t="str">
        <f aca="false">IF($A2846="","",IF($L2846=0,"—",INDEX('1. Master BOM'!$B$1:$B$400,$L2846)))</f>
        <v/>
      </c>
      <c r="P2846" s="9" t="str">
        <f aca="false">IF($A2846="","",IF(OR($H2846="NOT IN SCHEMATIC",$O2846="—"),"",IF($G2846="","NO SCH PN",IF(UPPER(TRIM($G2846))=UPPER(TRIM($O2846)),"OK","MISMATCH"))))</f>
        <v/>
      </c>
      <c r="Q2846" s="9" t="str">
        <f aca="false">IF($A2846="","",IF($L2846=0,"—",INDEX('1. Master BOM'!$E$1:$E$400,$L2846)))</f>
        <v/>
      </c>
      <c r="R2846" s="9" t="str">
        <f aca="false">IF($A2846="","",IF($L2846=0,"—",IF(T(INDEX('1. Master BOM'!$F$1:$F$400,$L2846))="","(not set)",INDEX('1. Master BOM'!$F$1:$F$400,$L2846))))</f>
        <v/>
      </c>
      <c r="S2846" s="9" t="str">
        <f aca="false">IF($A2846="","",IF(OR($R2846="—",$R2846="(not set)",$D2846=""),"",IF(ISNUMBER(SEARCH(SUBSTITUTE(SUBSTITUTE(SUBSTITUTE($R2846,"-",""),"_","")," ",""),SUBSTITUTE(SUBSTITUTE(SUBSTITUTE($D2846,"-",""),"_","")," ",""))),"OK","CHECK")))</f>
        <v/>
      </c>
      <c r="T2846" s="9" t="str">
        <f aca="false">IF($A2846="","",IF(OR($H2846="NOT IN SCHEMATIC",$I2846="MISMATCH",$J2846="MISMATCH",$P2846="MISMATCH",$M2846&lt;&gt;"OK"),"REVIEW","OK"))</f>
        <v/>
      </c>
      <c r="U2846" s="14"/>
      <c r="V2846" s="14"/>
      <c r="W2846" s="17"/>
      <c r="X2846" s="14"/>
    </row>
    <row r="2847" customFormat="false" ht="15" hidden="false" customHeight="false" outlineLevel="0" collapsed="false">
      <c r="A2847" s="9" t="str">
        <f aca="false">IF('3. Layout Parts'!$A2847="","",TRIM('3. Layout Parts'!$A2847))</f>
        <v/>
      </c>
      <c r="B2847" s="9" t="str">
        <f aca="false">IF($A2847="","",'3. Layout Parts'!$D2847)</f>
        <v/>
      </c>
      <c r="C2847" s="9" t="str">
        <f aca="false">IF($A2847="","",'3. Layout Parts'!$B2847)</f>
        <v/>
      </c>
      <c r="D2847" s="9" t="str">
        <f aca="false">IF($A2847="","",'3. Layout Parts'!$C2847)</f>
        <v/>
      </c>
      <c r="E2847" s="9" t="str">
        <f aca="false">IF($A2847="","",IFERROR(INDEX('2. Schematic Parts'!$B$2:$B$3001,MATCH($A2847,'2. Schematic Parts'!$A$2:$A$3001,0)),"NOT FOUND"))</f>
        <v/>
      </c>
      <c r="F2847" s="9" t="str">
        <f aca="false">IF($A2847="","",IFERROR(INDEX('2. Schematic Parts'!$C$2:$C$3001,MATCH($A2847,'2. Schematic Parts'!$A$2:$A$3001,0))&amp;"","NOT FOUND"))</f>
        <v/>
      </c>
      <c r="G2847" s="9" t="str">
        <f aca="false">IF($A2847="","",IFERROR(INDEX('2. Schematic Parts'!$D$2:$D$3001,MATCH($A2847,'2. Schematic Parts'!$A$2:$A$3001,0))&amp;"","NOT FOUND"))</f>
        <v/>
      </c>
      <c r="H2847" s="9" t="str">
        <f aca="false">IF($A2847="","",IF(COUNTIF('2. Schematic Parts'!$A$2:$A$3001,$A2847)=0,"NOT IN SCHEMATIC","OK"))</f>
        <v/>
      </c>
      <c r="I2847" s="9" t="str">
        <f aca="false">IF($A2847="","",IF($H2847="NOT IN SCHEMATIC","",IF(UPPER(TRIM($C2847))=UPPER(TRIM($E2847)),"OK","MISMATCH")))</f>
        <v/>
      </c>
      <c r="J2847" s="9" t="str">
        <f aca="false">IF($A2847="","",IF($H2847="NOT IN SCHEMATIC","",IF($F2847="","NO SCH DECAL",IF($D2847="","",IF(UPPER(TRIM($D2847))=UPPER(TRIM($F2847)),"OK","MISMATCH")))))</f>
        <v/>
      </c>
      <c r="K2847" s="16" t="str">
        <f aca="false">IF($A2847="","",SUMPRODUCT(--ISNUMBER(SEARCH(","&amp;TRIM($A2847)&amp;",",","&amp;SUBSTITUTE('1. Master BOM'!$D$2:$D$400," ","")&amp;","))))</f>
        <v/>
      </c>
      <c r="L2847" s="16" t="str">
        <f aca="false">IF($A2847="","",IF($K2847&lt;&gt;1,0,SUMPRODUCT(ISNUMBER(SEARCH(","&amp;TRIM($A2847)&amp;",",","&amp;SUBSTITUTE('1. Master BOM'!$D$2:$D$400," ","")&amp;","))*ROW('1. Master BOM'!$D$2:$D$400))))</f>
        <v/>
      </c>
      <c r="M2847" s="9" t="str">
        <f aca="false">IF($A2847="","",IF($K2847=0,"NOT IN BOM",IF($K2847&gt;1,"MULTIPLE BOM LINES","OK")))</f>
        <v/>
      </c>
      <c r="N2847" s="9" t="str">
        <f aca="false">IF($A2847="","",IF($L2847=0,"—",INDEX('1. Master BOM'!$A$1:$A$400,$L2847)))</f>
        <v/>
      </c>
      <c r="O2847" s="9" t="str">
        <f aca="false">IF($A2847="","",IF($L2847=0,"—",INDEX('1. Master BOM'!$B$1:$B$400,$L2847)))</f>
        <v/>
      </c>
      <c r="P2847" s="9" t="str">
        <f aca="false">IF($A2847="","",IF(OR($H2847="NOT IN SCHEMATIC",$O2847="—"),"",IF($G2847="","NO SCH PN",IF(UPPER(TRIM($G2847))=UPPER(TRIM($O2847)),"OK","MISMATCH"))))</f>
        <v/>
      </c>
      <c r="Q2847" s="9" t="str">
        <f aca="false">IF($A2847="","",IF($L2847=0,"—",INDEX('1. Master BOM'!$E$1:$E$400,$L2847)))</f>
        <v/>
      </c>
      <c r="R2847" s="9" t="str">
        <f aca="false">IF($A2847="","",IF($L2847=0,"—",IF(T(INDEX('1. Master BOM'!$F$1:$F$400,$L2847))="","(not set)",INDEX('1. Master BOM'!$F$1:$F$400,$L2847))))</f>
        <v/>
      </c>
      <c r="S2847" s="9" t="str">
        <f aca="false">IF($A2847="","",IF(OR($R2847="—",$R2847="(not set)",$D2847=""),"",IF(ISNUMBER(SEARCH(SUBSTITUTE(SUBSTITUTE(SUBSTITUTE($R2847,"-",""),"_","")," ",""),SUBSTITUTE(SUBSTITUTE(SUBSTITUTE($D2847,"-",""),"_","")," ",""))),"OK","CHECK")))</f>
        <v/>
      </c>
      <c r="T2847" s="9" t="str">
        <f aca="false">IF($A2847="","",IF(OR($H2847="NOT IN SCHEMATIC",$I2847="MISMATCH",$J2847="MISMATCH",$P2847="MISMATCH",$M2847&lt;&gt;"OK"),"REVIEW","OK"))</f>
        <v/>
      </c>
      <c r="U2847" s="14"/>
      <c r="V2847" s="14"/>
      <c r="W2847" s="17"/>
      <c r="X2847" s="14"/>
    </row>
    <row r="2848" customFormat="false" ht="15" hidden="false" customHeight="false" outlineLevel="0" collapsed="false">
      <c r="A2848" s="9" t="str">
        <f aca="false">IF('3. Layout Parts'!$A2848="","",TRIM('3. Layout Parts'!$A2848))</f>
        <v/>
      </c>
      <c r="B2848" s="9" t="str">
        <f aca="false">IF($A2848="","",'3. Layout Parts'!$D2848)</f>
        <v/>
      </c>
      <c r="C2848" s="9" t="str">
        <f aca="false">IF($A2848="","",'3. Layout Parts'!$B2848)</f>
        <v/>
      </c>
      <c r="D2848" s="9" t="str">
        <f aca="false">IF($A2848="","",'3. Layout Parts'!$C2848)</f>
        <v/>
      </c>
      <c r="E2848" s="9" t="str">
        <f aca="false">IF($A2848="","",IFERROR(INDEX('2. Schematic Parts'!$B$2:$B$3001,MATCH($A2848,'2. Schematic Parts'!$A$2:$A$3001,0)),"NOT FOUND"))</f>
        <v/>
      </c>
      <c r="F2848" s="9" t="str">
        <f aca="false">IF($A2848="","",IFERROR(INDEX('2. Schematic Parts'!$C$2:$C$3001,MATCH($A2848,'2. Schematic Parts'!$A$2:$A$3001,0))&amp;"","NOT FOUND"))</f>
        <v/>
      </c>
      <c r="G2848" s="9" t="str">
        <f aca="false">IF($A2848="","",IFERROR(INDEX('2. Schematic Parts'!$D$2:$D$3001,MATCH($A2848,'2. Schematic Parts'!$A$2:$A$3001,0))&amp;"","NOT FOUND"))</f>
        <v/>
      </c>
      <c r="H2848" s="9" t="str">
        <f aca="false">IF($A2848="","",IF(COUNTIF('2. Schematic Parts'!$A$2:$A$3001,$A2848)=0,"NOT IN SCHEMATIC","OK"))</f>
        <v/>
      </c>
      <c r="I2848" s="9" t="str">
        <f aca="false">IF($A2848="","",IF($H2848="NOT IN SCHEMATIC","",IF(UPPER(TRIM($C2848))=UPPER(TRIM($E2848)),"OK","MISMATCH")))</f>
        <v/>
      </c>
      <c r="J2848" s="9" t="str">
        <f aca="false">IF($A2848="","",IF($H2848="NOT IN SCHEMATIC","",IF($F2848="","NO SCH DECAL",IF($D2848="","",IF(UPPER(TRIM($D2848))=UPPER(TRIM($F2848)),"OK","MISMATCH")))))</f>
        <v/>
      </c>
      <c r="K2848" s="16" t="str">
        <f aca="false">IF($A2848="","",SUMPRODUCT(--ISNUMBER(SEARCH(","&amp;TRIM($A2848)&amp;",",","&amp;SUBSTITUTE('1. Master BOM'!$D$2:$D$400," ","")&amp;","))))</f>
        <v/>
      </c>
      <c r="L2848" s="16" t="str">
        <f aca="false">IF($A2848="","",IF($K2848&lt;&gt;1,0,SUMPRODUCT(ISNUMBER(SEARCH(","&amp;TRIM($A2848)&amp;",",","&amp;SUBSTITUTE('1. Master BOM'!$D$2:$D$400," ","")&amp;","))*ROW('1. Master BOM'!$D$2:$D$400))))</f>
        <v/>
      </c>
      <c r="M2848" s="9" t="str">
        <f aca="false">IF($A2848="","",IF($K2848=0,"NOT IN BOM",IF($K2848&gt;1,"MULTIPLE BOM LINES","OK")))</f>
        <v/>
      </c>
      <c r="N2848" s="9" t="str">
        <f aca="false">IF($A2848="","",IF($L2848=0,"—",INDEX('1. Master BOM'!$A$1:$A$400,$L2848)))</f>
        <v/>
      </c>
      <c r="O2848" s="9" t="str">
        <f aca="false">IF($A2848="","",IF($L2848=0,"—",INDEX('1. Master BOM'!$B$1:$B$400,$L2848)))</f>
        <v/>
      </c>
      <c r="P2848" s="9" t="str">
        <f aca="false">IF($A2848="","",IF(OR($H2848="NOT IN SCHEMATIC",$O2848="—"),"",IF($G2848="","NO SCH PN",IF(UPPER(TRIM($G2848))=UPPER(TRIM($O2848)),"OK","MISMATCH"))))</f>
        <v/>
      </c>
      <c r="Q2848" s="9" t="str">
        <f aca="false">IF($A2848="","",IF($L2848=0,"—",INDEX('1. Master BOM'!$E$1:$E$400,$L2848)))</f>
        <v/>
      </c>
      <c r="R2848" s="9" t="str">
        <f aca="false">IF($A2848="","",IF($L2848=0,"—",IF(T(INDEX('1. Master BOM'!$F$1:$F$400,$L2848))="","(not set)",INDEX('1. Master BOM'!$F$1:$F$400,$L2848))))</f>
        <v/>
      </c>
      <c r="S2848" s="9" t="str">
        <f aca="false">IF($A2848="","",IF(OR($R2848="—",$R2848="(not set)",$D2848=""),"",IF(ISNUMBER(SEARCH(SUBSTITUTE(SUBSTITUTE(SUBSTITUTE($R2848,"-",""),"_","")," ",""),SUBSTITUTE(SUBSTITUTE(SUBSTITUTE($D2848,"-",""),"_","")," ",""))),"OK","CHECK")))</f>
        <v/>
      </c>
      <c r="T2848" s="9" t="str">
        <f aca="false">IF($A2848="","",IF(OR($H2848="NOT IN SCHEMATIC",$I2848="MISMATCH",$J2848="MISMATCH",$P2848="MISMATCH",$M2848&lt;&gt;"OK"),"REVIEW","OK"))</f>
        <v/>
      </c>
      <c r="U2848" s="14"/>
      <c r="V2848" s="14"/>
      <c r="W2848" s="17"/>
      <c r="X2848" s="14"/>
    </row>
    <row r="2849" customFormat="false" ht="15" hidden="false" customHeight="false" outlineLevel="0" collapsed="false">
      <c r="A2849" s="9" t="str">
        <f aca="false">IF('3. Layout Parts'!$A2849="","",TRIM('3. Layout Parts'!$A2849))</f>
        <v/>
      </c>
      <c r="B2849" s="9" t="str">
        <f aca="false">IF($A2849="","",'3. Layout Parts'!$D2849)</f>
        <v/>
      </c>
      <c r="C2849" s="9" t="str">
        <f aca="false">IF($A2849="","",'3. Layout Parts'!$B2849)</f>
        <v/>
      </c>
      <c r="D2849" s="9" t="str">
        <f aca="false">IF($A2849="","",'3. Layout Parts'!$C2849)</f>
        <v/>
      </c>
      <c r="E2849" s="9" t="str">
        <f aca="false">IF($A2849="","",IFERROR(INDEX('2. Schematic Parts'!$B$2:$B$3001,MATCH($A2849,'2. Schematic Parts'!$A$2:$A$3001,0)),"NOT FOUND"))</f>
        <v/>
      </c>
      <c r="F2849" s="9" t="str">
        <f aca="false">IF($A2849="","",IFERROR(INDEX('2. Schematic Parts'!$C$2:$C$3001,MATCH($A2849,'2. Schematic Parts'!$A$2:$A$3001,0))&amp;"","NOT FOUND"))</f>
        <v/>
      </c>
      <c r="G2849" s="9" t="str">
        <f aca="false">IF($A2849="","",IFERROR(INDEX('2. Schematic Parts'!$D$2:$D$3001,MATCH($A2849,'2. Schematic Parts'!$A$2:$A$3001,0))&amp;"","NOT FOUND"))</f>
        <v/>
      </c>
      <c r="H2849" s="9" t="str">
        <f aca="false">IF($A2849="","",IF(COUNTIF('2. Schematic Parts'!$A$2:$A$3001,$A2849)=0,"NOT IN SCHEMATIC","OK"))</f>
        <v/>
      </c>
      <c r="I2849" s="9" t="str">
        <f aca="false">IF($A2849="","",IF($H2849="NOT IN SCHEMATIC","",IF(UPPER(TRIM($C2849))=UPPER(TRIM($E2849)),"OK","MISMATCH")))</f>
        <v/>
      </c>
      <c r="J2849" s="9" t="str">
        <f aca="false">IF($A2849="","",IF($H2849="NOT IN SCHEMATIC","",IF($F2849="","NO SCH DECAL",IF($D2849="","",IF(UPPER(TRIM($D2849))=UPPER(TRIM($F2849)),"OK","MISMATCH")))))</f>
        <v/>
      </c>
      <c r="K2849" s="16" t="str">
        <f aca="false">IF($A2849="","",SUMPRODUCT(--ISNUMBER(SEARCH(","&amp;TRIM($A2849)&amp;",",","&amp;SUBSTITUTE('1. Master BOM'!$D$2:$D$400," ","")&amp;","))))</f>
        <v/>
      </c>
      <c r="L2849" s="16" t="str">
        <f aca="false">IF($A2849="","",IF($K2849&lt;&gt;1,0,SUMPRODUCT(ISNUMBER(SEARCH(","&amp;TRIM($A2849)&amp;",",","&amp;SUBSTITUTE('1. Master BOM'!$D$2:$D$400," ","")&amp;","))*ROW('1. Master BOM'!$D$2:$D$400))))</f>
        <v/>
      </c>
      <c r="M2849" s="9" t="str">
        <f aca="false">IF($A2849="","",IF($K2849=0,"NOT IN BOM",IF($K2849&gt;1,"MULTIPLE BOM LINES","OK")))</f>
        <v/>
      </c>
      <c r="N2849" s="9" t="str">
        <f aca="false">IF($A2849="","",IF($L2849=0,"—",INDEX('1. Master BOM'!$A$1:$A$400,$L2849)))</f>
        <v/>
      </c>
      <c r="O2849" s="9" t="str">
        <f aca="false">IF($A2849="","",IF($L2849=0,"—",INDEX('1. Master BOM'!$B$1:$B$400,$L2849)))</f>
        <v/>
      </c>
      <c r="P2849" s="9" t="str">
        <f aca="false">IF($A2849="","",IF(OR($H2849="NOT IN SCHEMATIC",$O2849="—"),"",IF($G2849="","NO SCH PN",IF(UPPER(TRIM($G2849))=UPPER(TRIM($O2849)),"OK","MISMATCH"))))</f>
        <v/>
      </c>
      <c r="Q2849" s="9" t="str">
        <f aca="false">IF($A2849="","",IF($L2849=0,"—",INDEX('1. Master BOM'!$E$1:$E$400,$L2849)))</f>
        <v/>
      </c>
      <c r="R2849" s="9" t="str">
        <f aca="false">IF($A2849="","",IF($L2849=0,"—",IF(T(INDEX('1. Master BOM'!$F$1:$F$400,$L2849))="","(not set)",INDEX('1. Master BOM'!$F$1:$F$400,$L2849))))</f>
        <v/>
      </c>
      <c r="S2849" s="9" t="str">
        <f aca="false">IF($A2849="","",IF(OR($R2849="—",$R2849="(not set)",$D2849=""),"",IF(ISNUMBER(SEARCH(SUBSTITUTE(SUBSTITUTE(SUBSTITUTE($R2849,"-",""),"_","")," ",""),SUBSTITUTE(SUBSTITUTE(SUBSTITUTE($D2849,"-",""),"_","")," ",""))),"OK","CHECK")))</f>
        <v/>
      </c>
      <c r="T2849" s="9" t="str">
        <f aca="false">IF($A2849="","",IF(OR($H2849="NOT IN SCHEMATIC",$I2849="MISMATCH",$J2849="MISMATCH",$P2849="MISMATCH",$M2849&lt;&gt;"OK"),"REVIEW","OK"))</f>
        <v/>
      </c>
      <c r="U2849" s="14"/>
      <c r="V2849" s="14"/>
      <c r="W2849" s="17"/>
      <c r="X2849" s="14"/>
    </row>
    <row r="2850" customFormat="false" ht="15" hidden="false" customHeight="false" outlineLevel="0" collapsed="false">
      <c r="A2850" s="9" t="str">
        <f aca="false">IF('3. Layout Parts'!$A2850="","",TRIM('3. Layout Parts'!$A2850))</f>
        <v/>
      </c>
      <c r="B2850" s="9" t="str">
        <f aca="false">IF($A2850="","",'3. Layout Parts'!$D2850)</f>
        <v/>
      </c>
      <c r="C2850" s="9" t="str">
        <f aca="false">IF($A2850="","",'3. Layout Parts'!$B2850)</f>
        <v/>
      </c>
      <c r="D2850" s="9" t="str">
        <f aca="false">IF($A2850="","",'3. Layout Parts'!$C2850)</f>
        <v/>
      </c>
      <c r="E2850" s="9" t="str">
        <f aca="false">IF($A2850="","",IFERROR(INDEX('2. Schematic Parts'!$B$2:$B$3001,MATCH($A2850,'2. Schematic Parts'!$A$2:$A$3001,0)),"NOT FOUND"))</f>
        <v/>
      </c>
      <c r="F2850" s="9" t="str">
        <f aca="false">IF($A2850="","",IFERROR(INDEX('2. Schematic Parts'!$C$2:$C$3001,MATCH($A2850,'2. Schematic Parts'!$A$2:$A$3001,0))&amp;"","NOT FOUND"))</f>
        <v/>
      </c>
      <c r="G2850" s="9" t="str">
        <f aca="false">IF($A2850="","",IFERROR(INDEX('2. Schematic Parts'!$D$2:$D$3001,MATCH($A2850,'2. Schematic Parts'!$A$2:$A$3001,0))&amp;"","NOT FOUND"))</f>
        <v/>
      </c>
      <c r="H2850" s="9" t="str">
        <f aca="false">IF($A2850="","",IF(COUNTIF('2. Schematic Parts'!$A$2:$A$3001,$A2850)=0,"NOT IN SCHEMATIC","OK"))</f>
        <v/>
      </c>
      <c r="I2850" s="9" t="str">
        <f aca="false">IF($A2850="","",IF($H2850="NOT IN SCHEMATIC","",IF(UPPER(TRIM($C2850))=UPPER(TRIM($E2850)),"OK","MISMATCH")))</f>
        <v/>
      </c>
      <c r="J2850" s="9" t="str">
        <f aca="false">IF($A2850="","",IF($H2850="NOT IN SCHEMATIC","",IF($F2850="","NO SCH DECAL",IF($D2850="","",IF(UPPER(TRIM($D2850))=UPPER(TRIM($F2850)),"OK","MISMATCH")))))</f>
        <v/>
      </c>
      <c r="K2850" s="16" t="str">
        <f aca="false">IF($A2850="","",SUMPRODUCT(--ISNUMBER(SEARCH(","&amp;TRIM($A2850)&amp;",",","&amp;SUBSTITUTE('1. Master BOM'!$D$2:$D$400," ","")&amp;","))))</f>
        <v/>
      </c>
      <c r="L2850" s="16" t="str">
        <f aca="false">IF($A2850="","",IF($K2850&lt;&gt;1,0,SUMPRODUCT(ISNUMBER(SEARCH(","&amp;TRIM($A2850)&amp;",",","&amp;SUBSTITUTE('1. Master BOM'!$D$2:$D$400," ","")&amp;","))*ROW('1. Master BOM'!$D$2:$D$400))))</f>
        <v/>
      </c>
      <c r="M2850" s="9" t="str">
        <f aca="false">IF($A2850="","",IF($K2850=0,"NOT IN BOM",IF($K2850&gt;1,"MULTIPLE BOM LINES","OK")))</f>
        <v/>
      </c>
      <c r="N2850" s="9" t="str">
        <f aca="false">IF($A2850="","",IF($L2850=0,"—",INDEX('1. Master BOM'!$A$1:$A$400,$L2850)))</f>
        <v/>
      </c>
      <c r="O2850" s="9" t="str">
        <f aca="false">IF($A2850="","",IF($L2850=0,"—",INDEX('1. Master BOM'!$B$1:$B$400,$L2850)))</f>
        <v/>
      </c>
      <c r="P2850" s="9" t="str">
        <f aca="false">IF($A2850="","",IF(OR($H2850="NOT IN SCHEMATIC",$O2850="—"),"",IF($G2850="","NO SCH PN",IF(UPPER(TRIM($G2850))=UPPER(TRIM($O2850)),"OK","MISMATCH"))))</f>
        <v/>
      </c>
      <c r="Q2850" s="9" t="str">
        <f aca="false">IF($A2850="","",IF($L2850=0,"—",INDEX('1. Master BOM'!$E$1:$E$400,$L2850)))</f>
        <v/>
      </c>
      <c r="R2850" s="9" t="str">
        <f aca="false">IF($A2850="","",IF($L2850=0,"—",IF(T(INDEX('1. Master BOM'!$F$1:$F$400,$L2850))="","(not set)",INDEX('1. Master BOM'!$F$1:$F$400,$L2850))))</f>
        <v/>
      </c>
      <c r="S2850" s="9" t="str">
        <f aca="false">IF($A2850="","",IF(OR($R2850="—",$R2850="(not set)",$D2850=""),"",IF(ISNUMBER(SEARCH(SUBSTITUTE(SUBSTITUTE(SUBSTITUTE($R2850,"-",""),"_","")," ",""),SUBSTITUTE(SUBSTITUTE(SUBSTITUTE($D2850,"-",""),"_","")," ",""))),"OK","CHECK")))</f>
        <v/>
      </c>
      <c r="T2850" s="9" t="str">
        <f aca="false">IF($A2850="","",IF(OR($H2850="NOT IN SCHEMATIC",$I2850="MISMATCH",$J2850="MISMATCH",$P2850="MISMATCH",$M2850&lt;&gt;"OK"),"REVIEW","OK"))</f>
        <v/>
      </c>
      <c r="U2850" s="14"/>
      <c r="V2850" s="14"/>
      <c r="W2850" s="17"/>
      <c r="X2850" s="14"/>
    </row>
    <row r="2851" customFormat="false" ht="15" hidden="false" customHeight="false" outlineLevel="0" collapsed="false">
      <c r="A2851" s="9" t="str">
        <f aca="false">IF('3. Layout Parts'!$A2851="","",TRIM('3. Layout Parts'!$A2851))</f>
        <v/>
      </c>
      <c r="B2851" s="9" t="str">
        <f aca="false">IF($A2851="","",'3. Layout Parts'!$D2851)</f>
        <v/>
      </c>
      <c r="C2851" s="9" t="str">
        <f aca="false">IF($A2851="","",'3. Layout Parts'!$B2851)</f>
        <v/>
      </c>
      <c r="D2851" s="9" t="str">
        <f aca="false">IF($A2851="","",'3. Layout Parts'!$C2851)</f>
        <v/>
      </c>
      <c r="E2851" s="9" t="str">
        <f aca="false">IF($A2851="","",IFERROR(INDEX('2. Schematic Parts'!$B$2:$B$3001,MATCH($A2851,'2. Schematic Parts'!$A$2:$A$3001,0)),"NOT FOUND"))</f>
        <v/>
      </c>
      <c r="F2851" s="9" t="str">
        <f aca="false">IF($A2851="","",IFERROR(INDEX('2. Schematic Parts'!$C$2:$C$3001,MATCH($A2851,'2. Schematic Parts'!$A$2:$A$3001,0))&amp;"","NOT FOUND"))</f>
        <v/>
      </c>
      <c r="G2851" s="9" t="str">
        <f aca="false">IF($A2851="","",IFERROR(INDEX('2. Schematic Parts'!$D$2:$D$3001,MATCH($A2851,'2. Schematic Parts'!$A$2:$A$3001,0))&amp;"","NOT FOUND"))</f>
        <v/>
      </c>
      <c r="H2851" s="9" t="str">
        <f aca="false">IF($A2851="","",IF(COUNTIF('2. Schematic Parts'!$A$2:$A$3001,$A2851)=0,"NOT IN SCHEMATIC","OK"))</f>
        <v/>
      </c>
      <c r="I2851" s="9" t="str">
        <f aca="false">IF($A2851="","",IF($H2851="NOT IN SCHEMATIC","",IF(UPPER(TRIM($C2851))=UPPER(TRIM($E2851)),"OK","MISMATCH")))</f>
        <v/>
      </c>
      <c r="J2851" s="9" t="str">
        <f aca="false">IF($A2851="","",IF($H2851="NOT IN SCHEMATIC","",IF($F2851="","NO SCH DECAL",IF($D2851="","",IF(UPPER(TRIM($D2851))=UPPER(TRIM($F2851)),"OK","MISMATCH")))))</f>
        <v/>
      </c>
      <c r="K2851" s="16" t="str">
        <f aca="false">IF($A2851="","",SUMPRODUCT(--ISNUMBER(SEARCH(","&amp;TRIM($A2851)&amp;",",","&amp;SUBSTITUTE('1. Master BOM'!$D$2:$D$400," ","")&amp;","))))</f>
        <v/>
      </c>
      <c r="L2851" s="16" t="str">
        <f aca="false">IF($A2851="","",IF($K2851&lt;&gt;1,0,SUMPRODUCT(ISNUMBER(SEARCH(","&amp;TRIM($A2851)&amp;",",","&amp;SUBSTITUTE('1. Master BOM'!$D$2:$D$400," ","")&amp;","))*ROW('1. Master BOM'!$D$2:$D$400))))</f>
        <v/>
      </c>
      <c r="M2851" s="9" t="str">
        <f aca="false">IF($A2851="","",IF($K2851=0,"NOT IN BOM",IF($K2851&gt;1,"MULTIPLE BOM LINES","OK")))</f>
        <v/>
      </c>
      <c r="N2851" s="9" t="str">
        <f aca="false">IF($A2851="","",IF($L2851=0,"—",INDEX('1. Master BOM'!$A$1:$A$400,$L2851)))</f>
        <v/>
      </c>
      <c r="O2851" s="9" t="str">
        <f aca="false">IF($A2851="","",IF($L2851=0,"—",INDEX('1. Master BOM'!$B$1:$B$400,$L2851)))</f>
        <v/>
      </c>
      <c r="P2851" s="9" t="str">
        <f aca="false">IF($A2851="","",IF(OR($H2851="NOT IN SCHEMATIC",$O2851="—"),"",IF($G2851="","NO SCH PN",IF(UPPER(TRIM($G2851))=UPPER(TRIM($O2851)),"OK","MISMATCH"))))</f>
        <v/>
      </c>
      <c r="Q2851" s="9" t="str">
        <f aca="false">IF($A2851="","",IF($L2851=0,"—",INDEX('1. Master BOM'!$E$1:$E$400,$L2851)))</f>
        <v/>
      </c>
      <c r="R2851" s="9" t="str">
        <f aca="false">IF($A2851="","",IF($L2851=0,"—",IF(T(INDEX('1. Master BOM'!$F$1:$F$400,$L2851))="","(not set)",INDEX('1. Master BOM'!$F$1:$F$400,$L2851))))</f>
        <v/>
      </c>
      <c r="S2851" s="9" t="str">
        <f aca="false">IF($A2851="","",IF(OR($R2851="—",$R2851="(not set)",$D2851=""),"",IF(ISNUMBER(SEARCH(SUBSTITUTE(SUBSTITUTE(SUBSTITUTE($R2851,"-",""),"_","")," ",""),SUBSTITUTE(SUBSTITUTE(SUBSTITUTE($D2851,"-",""),"_","")," ",""))),"OK","CHECK")))</f>
        <v/>
      </c>
      <c r="T2851" s="9" t="str">
        <f aca="false">IF($A2851="","",IF(OR($H2851="NOT IN SCHEMATIC",$I2851="MISMATCH",$J2851="MISMATCH",$P2851="MISMATCH",$M2851&lt;&gt;"OK"),"REVIEW","OK"))</f>
        <v/>
      </c>
      <c r="U2851" s="14"/>
      <c r="V2851" s="14"/>
      <c r="W2851" s="17"/>
      <c r="X2851" s="14"/>
    </row>
    <row r="2852" customFormat="false" ht="15" hidden="false" customHeight="false" outlineLevel="0" collapsed="false">
      <c r="A2852" s="9" t="str">
        <f aca="false">IF('3. Layout Parts'!$A2852="","",TRIM('3. Layout Parts'!$A2852))</f>
        <v/>
      </c>
      <c r="B2852" s="9" t="str">
        <f aca="false">IF($A2852="","",'3. Layout Parts'!$D2852)</f>
        <v/>
      </c>
      <c r="C2852" s="9" t="str">
        <f aca="false">IF($A2852="","",'3. Layout Parts'!$B2852)</f>
        <v/>
      </c>
      <c r="D2852" s="9" t="str">
        <f aca="false">IF($A2852="","",'3. Layout Parts'!$C2852)</f>
        <v/>
      </c>
      <c r="E2852" s="9" t="str">
        <f aca="false">IF($A2852="","",IFERROR(INDEX('2. Schematic Parts'!$B$2:$B$3001,MATCH($A2852,'2. Schematic Parts'!$A$2:$A$3001,0)),"NOT FOUND"))</f>
        <v/>
      </c>
      <c r="F2852" s="9" t="str">
        <f aca="false">IF($A2852="","",IFERROR(INDEX('2. Schematic Parts'!$C$2:$C$3001,MATCH($A2852,'2. Schematic Parts'!$A$2:$A$3001,0))&amp;"","NOT FOUND"))</f>
        <v/>
      </c>
      <c r="G2852" s="9" t="str">
        <f aca="false">IF($A2852="","",IFERROR(INDEX('2. Schematic Parts'!$D$2:$D$3001,MATCH($A2852,'2. Schematic Parts'!$A$2:$A$3001,0))&amp;"","NOT FOUND"))</f>
        <v/>
      </c>
      <c r="H2852" s="9" t="str">
        <f aca="false">IF($A2852="","",IF(COUNTIF('2. Schematic Parts'!$A$2:$A$3001,$A2852)=0,"NOT IN SCHEMATIC","OK"))</f>
        <v/>
      </c>
      <c r="I2852" s="9" t="str">
        <f aca="false">IF($A2852="","",IF($H2852="NOT IN SCHEMATIC","",IF(UPPER(TRIM($C2852))=UPPER(TRIM($E2852)),"OK","MISMATCH")))</f>
        <v/>
      </c>
      <c r="J2852" s="9" t="str">
        <f aca="false">IF($A2852="","",IF($H2852="NOT IN SCHEMATIC","",IF($F2852="","NO SCH DECAL",IF($D2852="","",IF(UPPER(TRIM($D2852))=UPPER(TRIM($F2852)),"OK","MISMATCH")))))</f>
        <v/>
      </c>
      <c r="K2852" s="16" t="str">
        <f aca="false">IF($A2852="","",SUMPRODUCT(--ISNUMBER(SEARCH(","&amp;TRIM($A2852)&amp;",",","&amp;SUBSTITUTE('1. Master BOM'!$D$2:$D$400," ","")&amp;","))))</f>
        <v/>
      </c>
      <c r="L2852" s="16" t="str">
        <f aca="false">IF($A2852="","",IF($K2852&lt;&gt;1,0,SUMPRODUCT(ISNUMBER(SEARCH(","&amp;TRIM($A2852)&amp;",",","&amp;SUBSTITUTE('1. Master BOM'!$D$2:$D$400," ","")&amp;","))*ROW('1. Master BOM'!$D$2:$D$400))))</f>
        <v/>
      </c>
      <c r="M2852" s="9" t="str">
        <f aca="false">IF($A2852="","",IF($K2852=0,"NOT IN BOM",IF($K2852&gt;1,"MULTIPLE BOM LINES","OK")))</f>
        <v/>
      </c>
      <c r="N2852" s="9" t="str">
        <f aca="false">IF($A2852="","",IF($L2852=0,"—",INDEX('1. Master BOM'!$A$1:$A$400,$L2852)))</f>
        <v/>
      </c>
      <c r="O2852" s="9" t="str">
        <f aca="false">IF($A2852="","",IF($L2852=0,"—",INDEX('1. Master BOM'!$B$1:$B$400,$L2852)))</f>
        <v/>
      </c>
      <c r="P2852" s="9" t="str">
        <f aca="false">IF($A2852="","",IF(OR($H2852="NOT IN SCHEMATIC",$O2852="—"),"",IF($G2852="","NO SCH PN",IF(UPPER(TRIM($G2852))=UPPER(TRIM($O2852)),"OK","MISMATCH"))))</f>
        <v/>
      </c>
      <c r="Q2852" s="9" t="str">
        <f aca="false">IF($A2852="","",IF($L2852=0,"—",INDEX('1. Master BOM'!$E$1:$E$400,$L2852)))</f>
        <v/>
      </c>
      <c r="R2852" s="9" t="str">
        <f aca="false">IF($A2852="","",IF($L2852=0,"—",IF(T(INDEX('1. Master BOM'!$F$1:$F$400,$L2852))="","(not set)",INDEX('1. Master BOM'!$F$1:$F$400,$L2852))))</f>
        <v/>
      </c>
      <c r="S2852" s="9" t="str">
        <f aca="false">IF($A2852="","",IF(OR($R2852="—",$R2852="(not set)",$D2852=""),"",IF(ISNUMBER(SEARCH(SUBSTITUTE(SUBSTITUTE(SUBSTITUTE($R2852,"-",""),"_","")," ",""),SUBSTITUTE(SUBSTITUTE(SUBSTITUTE($D2852,"-",""),"_","")," ",""))),"OK","CHECK")))</f>
        <v/>
      </c>
      <c r="T2852" s="9" t="str">
        <f aca="false">IF($A2852="","",IF(OR($H2852="NOT IN SCHEMATIC",$I2852="MISMATCH",$J2852="MISMATCH",$P2852="MISMATCH",$M2852&lt;&gt;"OK"),"REVIEW","OK"))</f>
        <v/>
      </c>
      <c r="U2852" s="14"/>
      <c r="V2852" s="14"/>
      <c r="W2852" s="17"/>
      <c r="X2852" s="14"/>
    </row>
    <row r="2853" customFormat="false" ht="15" hidden="false" customHeight="false" outlineLevel="0" collapsed="false">
      <c r="A2853" s="9" t="str">
        <f aca="false">IF('3. Layout Parts'!$A2853="","",TRIM('3. Layout Parts'!$A2853))</f>
        <v/>
      </c>
      <c r="B2853" s="9" t="str">
        <f aca="false">IF($A2853="","",'3. Layout Parts'!$D2853)</f>
        <v/>
      </c>
      <c r="C2853" s="9" t="str">
        <f aca="false">IF($A2853="","",'3. Layout Parts'!$B2853)</f>
        <v/>
      </c>
      <c r="D2853" s="9" t="str">
        <f aca="false">IF($A2853="","",'3. Layout Parts'!$C2853)</f>
        <v/>
      </c>
      <c r="E2853" s="9" t="str">
        <f aca="false">IF($A2853="","",IFERROR(INDEX('2. Schematic Parts'!$B$2:$B$3001,MATCH($A2853,'2. Schematic Parts'!$A$2:$A$3001,0)),"NOT FOUND"))</f>
        <v/>
      </c>
      <c r="F2853" s="9" t="str">
        <f aca="false">IF($A2853="","",IFERROR(INDEX('2. Schematic Parts'!$C$2:$C$3001,MATCH($A2853,'2. Schematic Parts'!$A$2:$A$3001,0))&amp;"","NOT FOUND"))</f>
        <v/>
      </c>
      <c r="G2853" s="9" t="str">
        <f aca="false">IF($A2853="","",IFERROR(INDEX('2. Schematic Parts'!$D$2:$D$3001,MATCH($A2853,'2. Schematic Parts'!$A$2:$A$3001,0))&amp;"","NOT FOUND"))</f>
        <v/>
      </c>
      <c r="H2853" s="9" t="str">
        <f aca="false">IF($A2853="","",IF(COUNTIF('2. Schematic Parts'!$A$2:$A$3001,$A2853)=0,"NOT IN SCHEMATIC","OK"))</f>
        <v/>
      </c>
      <c r="I2853" s="9" t="str">
        <f aca="false">IF($A2853="","",IF($H2853="NOT IN SCHEMATIC","",IF(UPPER(TRIM($C2853))=UPPER(TRIM($E2853)),"OK","MISMATCH")))</f>
        <v/>
      </c>
      <c r="J2853" s="9" t="str">
        <f aca="false">IF($A2853="","",IF($H2853="NOT IN SCHEMATIC","",IF($F2853="","NO SCH DECAL",IF($D2853="","",IF(UPPER(TRIM($D2853))=UPPER(TRIM($F2853)),"OK","MISMATCH")))))</f>
        <v/>
      </c>
      <c r="K2853" s="16" t="str">
        <f aca="false">IF($A2853="","",SUMPRODUCT(--ISNUMBER(SEARCH(","&amp;TRIM($A2853)&amp;",",","&amp;SUBSTITUTE('1. Master BOM'!$D$2:$D$400," ","")&amp;","))))</f>
        <v/>
      </c>
      <c r="L2853" s="16" t="str">
        <f aca="false">IF($A2853="","",IF($K2853&lt;&gt;1,0,SUMPRODUCT(ISNUMBER(SEARCH(","&amp;TRIM($A2853)&amp;",",","&amp;SUBSTITUTE('1. Master BOM'!$D$2:$D$400," ","")&amp;","))*ROW('1. Master BOM'!$D$2:$D$400))))</f>
        <v/>
      </c>
      <c r="M2853" s="9" t="str">
        <f aca="false">IF($A2853="","",IF($K2853=0,"NOT IN BOM",IF($K2853&gt;1,"MULTIPLE BOM LINES","OK")))</f>
        <v/>
      </c>
      <c r="N2853" s="9" t="str">
        <f aca="false">IF($A2853="","",IF($L2853=0,"—",INDEX('1. Master BOM'!$A$1:$A$400,$L2853)))</f>
        <v/>
      </c>
      <c r="O2853" s="9" t="str">
        <f aca="false">IF($A2853="","",IF($L2853=0,"—",INDEX('1. Master BOM'!$B$1:$B$400,$L2853)))</f>
        <v/>
      </c>
      <c r="P2853" s="9" t="str">
        <f aca="false">IF($A2853="","",IF(OR($H2853="NOT IN SCHEMATIC",$O2853="—"),"",IF($G2853="","NO SCH PN",IF(UPPER(TRIM($G2853))=UPPER(TRIM($O2853)),"OK","MISMATCH"))))</f>
        <v/>
      </c>
      <c r="Q2853" s="9" t="str">
        <f aca="false">IF($A2853="","",IF($L2853=0,"—",INDEX('1. Master BOM'!$E$1:$E$400,$L2853)))</f>
        <v/>
      </c>
      <c r="R2853" s="9" t="str">
        <f aca="false">IF($A2853="","",IF($L2853=0,"—",IF(T(INDEX('1. Master BOM'!$F$1:$F$400,$L2853))="","(not set)",INDEX('1. Master BOM'!$F$1:$F$400,$L2853))))</f>
        <v/>
      </c>
      <c r="S2853" s="9" t="str">
        <f aca="false">IF($A2853="","",IF(OR($R2853="—",$R2853="(not set)",$D2853=""),"",IF(ISNUMBER(SEARCH(SUBSTITUTE(SUBSTITUTE(SUBSTITUTE($R2853,"-",""),"_","")," ",""),SUBSTITUTE(SUBSTITUTE(SUBSTITUTE($D2853,"-",""),"_","")," ",""))),"OK","CHECK")))</f>
        <v/>
      </c>
      <c r="T2853" s="9" t="str">
        <f aca="false">IF($A2853="","",IF(OR($H2853="NOT IN SCHEMATIC",$I2853="MISMATCH",$J2853="MISMATCH",$P2853="MISMATCH",$M2853&lt;&gt;"OK"),"REVIEW","OK"))</f>
        <v/>
      </c>
      <c r="U2853" s="14"/>
      <c r="V2853" s="14"/>
      <c r="W2853" s="17"/>
      <c r="X2853" s="14"/>
    </row>
    <row r="2854" customFormat="false" ht="15" hidden="false" customHeight="false" outlineLevel="0" collapsed="false">
      <c r="A2854" s="9" t="str">
        <f aca="false">IF('3. Layout Parts'!$A2854="","",TRIM('3. Layout Parts'!$A2854))</f>
        <v/>
      </c>
      <c r="B2854" s="9" t="str">
        <f aca="false">IF($A2854="","",'3. Layout Parts'!$D2854)</f>
        <v/>
      </c>
      <c r="C2854" s="9" t="str">
        <f aca="false">IF($A2854="","",'3. Layout Parts'!$B2854)</f>
        <v/>
      </c>
      <c r="D2854" s="9" t="str">
        <f aca="false">IF($A2854="","",'3. Layout Parts'!$C2854)</f>
        <v/>
      </c>
      <c r="E2854" s="9" t="str">
        <f aca="false">IF($A2854="","",IFERROR(INDEX('2. Schematic Parts'!$B$2:$B$3001,MATCH($A2854,'2. Schematic Parts'!$A$2:$A$3001,0)),"NOT FOUND"))</f>
        <v/>
      </c>
      <c r="F2854" s="9" t="str">
        <f aca="false">IF($A2854="","",IFERROR(INDEX('2. Schematic Parts'!$C$2:$C$3001,MATCH($A2854,'2. Schematic Parts'!$A$2:$A$3001,0))&amp;"","NOT FOUND"))</f>
        <v/>
      </c>
      <c r="G2854" s="9" t="str">
        <f aca="false">IF($A2854="","",IFERROR(INDEX('2. Schematic Parts'!$D$2:$D$3001,MATCH($A2854,'2. Schematic Parts'!$A$2:$A$3001,0))&amp;"","NOT FOUND"))</f>
        <v/>
      </c>
      <c r="H2854" s="9" t="str">
        <f aca="false">IF($A2854="","",IF(COUNTIF('2. Schematic Parts'!$A$2:$A$3001,$A2854)=0,"NOT IN SCHEMATIC","OK"))</f>
        <v/>
      </c>
      <c r="I2854" s="9" t="str">
        <f aca="false">IF($A2854="","",IF($H2854="NOT IN SCHEMATIC","",IF(UPPER(TRIM($C2854))=UPPER(TRIM($E2854)),"OK","MISMATCH")))</f>
        <v/>
      </c>
      <c r="J2854" s="9" t="str">
        <f aca="false">IF($A2854="","",IF($H2854="NOT IN SCHEMATIC","",IF($F2854="","NO SCH DECAL",IF($D2854="","",IF(UPPER(TRIM($D2854))=UPPER(TRIM($F2854)),"OK","MISMATCH")))))</f>
        <v/>
      </c>
      <c r="K2854" s="16" t="str">
        <f aca="false">IF($A2854="","",SUMPRODUCT(--ISNUMBER(SEARCH(","&amp;TRIM($A2854)&amp;",",","&amp;SUBSTITUTE('1. Master BOM'!$D$2:$D$400," ","")&amp;","))))</f>
        <v/>
      </c>
      <c r="L2854" s="16" t="str">
        <f aca="false">IF($A2854="","",IF($K2854&lt;&gt;1,0,SUMPRODUCT(ISNUMBER(SEARCH(","&amp;TRIM($A2854)&amp;",",","&amp;SUBSTITUTE('1. Master BOM'!$D$2:$D$400," ","")&amp;","))*ROW('1. Master BOM'!$D$2:$D$400))))</f>
        <v/>
      </c>
      <c r="M2854" s="9" t="str">
        <f aca="false">IF($A2854="","",IF($K2854=0,"NOT IN BOM",IF($K2854&gt;1,"MULTIPLE BOM LINES","OK")))</f>
        <v/>
      </c>
      <c r="N2854" s="9" t="str">
        <f aca="false">IF($A2854="","",IF($L2854=0,"—",INDEX('1. Master BOM'!$A$1:$A$400,$L2854)))</f>
        <v/>
      </c>
      <c r="O2854" s="9" t="str">
        <f aca="false">IF($A2854="","",IF($L2854=0,"—",INDEX('1. Master BOM'!$B$1:$B$400,$L2854)))</f>
        <v/>
      </c>
      <c r="P2854" s="9" t="str">
        <f aca="false">IF($A2854="","",IF(OR($H2854="NOT IN SCHEMATIC",$O2854="—"),"",IF($G2854="","NO SCH PN",IF(UPPER(TRIM($G2854))=UPPER(TRIM($O2854)),"OK","MISMATCH"))))</f>
        <v/>
      </c>
      <c r="Q2854" s="9" t="str">
        <f aca="false">IF($A2854="","",IF($L2854=0,"—",INDEX('1. Master BOM'!$E$1:$E$400,$L2854)))</f>
        <v/>
      </c>
      <c r="R2854" s="9" t="str">
        <f aca="false">IF($A2854="","",IF($L2854=0,"—",IF(T(INDEX('1. Master BOM'!$F$1:$F$400,$L2854))="","(not set)",INDEX('1. Master BOM'!$F$1:$F$400,$L2854))))</f>
        <v/>
      </c>
      <c r="S2854" s="9" t="str">
        <f aca="false">IF($A2854="","",IF(OR($R2854="—",$R2854="(not set)",$D2854=""),"",IF(ISNUMBER(SEARCH(SUBSTITUTE(SUBSTITUTE(SUBSTITUTE($R2854,"-",""),"_","")," ",""),SUBSTITUTE(SUBSTITUTE(SUBSTITUTE($D2854,"-",""),"_","")," ",""))),"OK","CHECK")))</f>
        <v/>
      </c>
      <c r="T2854" s="9" t="str">
        <f aca="false">IF($A2854="","",IF(OR($H2854="NOT IN SCHEMATIC",$I2854="MISMATCH",$J2854="MISMATCH",$P2854="MISMATCH",$M2854&lt;&gt;"OK"),"REVIEW","OK"))</f>
        <v/>
      </c>
      <c r="U2854" s="14"/>
      <c r="V2854" s="14"/>
      <c r="W2854" s="17"/>
      <c r="X2854" s="14"/>
    </row>
    <row r="2855" customFormat="false" ht="15" hidden="false" customHeight="false" outlineLevel="0" collapsed="false">
      <c r="A2855" s="9" t="str">
        <f aca="false">IF('3. Layout Parts'!$A2855="","",TRIM('3. Layout Parts'!$A2855))</f>
        <v/>
      </c>
      <c r="B2855" s="9" t="str">
        <f aca="false">IF($A2855="","",'3. Layout Parts'!$D2855)</f>
        <v/>
      </c>
      <c r="C2855" s="9" t="str">
        <f aca="false">IF($A2855="","",'3. Layout Parts'!$B2855)</f>
        <v/>
      </c>
      <c r="D2855" s="9" t="str">
        <f aca="false">IF($A2855="","",'3. Layout Parts'!$C2855)</f>
        <v/>
      </c>
      <c r="E2855" s="9" t="str">
        <f aca="false">IF($A2855="","",IFERROR(INDEX('2. Schematic Parts'!$B$2:$B$3001,MATCH($A2855,'2. Schematic Parts'!$A$2:$A$3001,0)),"NOT FOUND"))</f>
        <v/>
      </c>
      <c r="F2855" s="9" t="str">
        <f aca="false">IF($A2855="","",IFERROR(INDEX('2. Schematic Parts'!$C$2:$C$3001,MATCH($A2855,'2. Schematic Parts'!$A$2:$A$3001,0))&amp;"","NOT FOUND"))</f>
        <v/>
      </c>
      <c r="G2855" s="9" t="str">
        <f aca="false">IF($A2855="","",IFERROR(INDEX('2. Schematic Parts'!$D$2:$D$3001,MATCH($A2855,'2. Schematic Parts'!$A$2:$A$3001,0))&amp;"","NOT FOUND"))</f>
        <v/>
      </c>
      <c r="H2855" s="9" t="str">
        <f aca="false">IF($A2855="","",IF(COUNTIF('2. Schematic Parts'!$A$2:$A$3001,$A2855)=0,"NOT IN SCHEMATIC","OK"))</f>
        <v/>
      </c>
      <c r="I2855" s="9" t="str">
        <f aca="false">IF($A2855="","",IF($H2855="NOT IN SCHEMATIC","",IF(UPPER(TRIM($C2855))=UPPER(TRIM($E2855)),"OK","MISMATCH")))</f>
        <v/>
      </c>
      <c r="J2855" s="9" t="str">
        <f aca="false">IF($A2855="","",IF($H2855="NOT IN SCHEMATIC","",IF($F2855="","NO SCH DECAL",IF($D2855="","",IF(UPPER(TRIM($D2855))=UPPER(TRIM($F2855)),"OK","MISMATCH")))))</f>
        <v/>
      </c>
      <c r="K2855" s="16" t="str">
        <f aca="false">IF($A2855="","",SUMPRODUCT(--ISNUMBER(SEARCH(","&amp;TRIM($A2855)&amp;",",","&amp;SUBSTITUTE('1. Master BOM'!$D$2:$D$400," ","")&amp;","))))</f>
        <v/>
      </c>
      <c r="L2855" s="16" t="str">
        <f aca="false">IF($A2855="","",IF($K2855&lt;&gt;1,0,SUMPRODUCT(ISNUMBER(SEARCH(","&amp;TRIM($A2855)&amp;",",","&amp;SUBSTITUTE('1. Master BOM'!$D$2:$D$400," ","")&amp;","))*ROW('1. Master BOM'!$D$2:$D$400))))</f>
        <v/>
      </c>
      <c r="M2855" s="9" t="str">
        <f aca="false">IF($A2855="","",IF($K2855=0,"NOT IN BOM",IF($K2855&gt;1,"MULTIPLE BOM LINES","OK")))</f>
        <v/>
      </c>
      <c r="N2855" s="9" t="str">
        <f aca="false">IF($A2855="","",IF($L2855=0,"—",INDEX('1. Master BOM'!$A$1:$A$400,$L2855)))</f>
        <v/>
      </c>
      <c r="O2855" s="9" t="str">
        <f aca="false">IF($A2855="","",IF($L2855=0,"—",INDEX('1. Master BOM'!$B$1:$B$400,$L2855)))</f>
        <v/>
      </c>
      <c r="P2855" s="9" t="str">
        <f aca="false">IF($A2855="","",IF(OR($H2855="NOT IN SCHEMATIC",$O2855="—"),"",IF($G2855="","NO SCH PN",IF(UPPER(TRIM($G2855))=UPPER(TRIM($O2855)),"OK","MISMATCH"))))</f>
        <v/>
      </c>
      <c r="Q2855" s="9" t="str">
        <f aca="false">IF($A2855="","",IF($L2855=0,"—",INDEX('1. Master BOM'!$E$1:$E$400,$L2855)))</f>
        <v/>
      </c>
      <c r="R2855" s="9" t="str">
        <f aca="false">IF($A2855="","",IF($L2855=0,"—",IF(T(INDEX('1. Master BOM'!$F$1:$F$400,$L2855))="","(not set)",INDEX('1. Master BOM'!$F$1:$F$400,$L2855))))</f>
        <v/>
      </c>
      <c r="S2855" s="9" t="str">
        <f aca="false">IF($A2855="","",IF(OR($R2855="—",$R2855="(not set)",$D2855=""),"",IF(ISNUMBER(SEARCH(SUBSTITUTE(SUBSTITUTE(SUBSTITUTE($R2855,"-",""),"_","")," ",""),SUBSTITUTE(SUBSTITUTE(SUBSTITUTE($D2855,"-",""),"_","")," ",""))),"OK","CHECK")))</f>
        <v/>
      </c>
      <c r="T2855" s="9" t="str">
        <f aca="false">IF($A2855="","",IF(OR($H2855="NOT IN SCHEMATIC",$I2855="MISMATCH",$J2855="MISMATCH",$P2855="MISMATCH",$M2855&lt;&gt;"OK"),"REVIEW","OK"))</f>
        <v/>
      </c>
      <c r="U2855" s="14"/>
      <c r="V2855" s="14"/>
      <c r="W2855" s="17"/>
      <c r="X2855" s="14"/>
    </row>
    <row r="2856" customFormat="false" ht="15" hidden="false" customHeight="false" outlineLevel="0" collapsed="false">
      <c r="A2856" s="9" t="str">
        <f aca="false">IF('3. Layout Parts'!$A2856="","",TRIM('3. Layout Parts'!$A2856))</f>
        <v/>
      </c>
      <c r="B2856" s="9" t="str">
        <f aca="false">IF($A2856="","",'3. Layout Parts'!$D2856)</f>
        <v/>
      </c>
      <c r="C2856" s="9" t="str">
        <f aca="false">IF($A2856="","",'3. Layout Parts'!$B2856)</f>
        <v/>
      </c>
      <c r="D2856" s="9" t="str">
        <f aca="false">IF($A2856="","",'3. Layout Parts'!$C2856)</f>
        <v/>
      </c>
      <c r="E2856" s="9" t="str">
        <f aca="false">IF($A2856="","",IFERROR(INDEX('2. Schematic Parts'!$B$2:$B$3001,MATCH($A2856,'2. Schematic Parts'!$A$2:$A$3001,0)),"NOT FOUND"))</f>
        <v/>
      </c>
      <c r="F2856" s="9" t="str">
        <f aca="false">IF($A2856="","",IFERROR(INDEX('2. Schematic Parts'!$C$2:$C$3001,MATCH($A2856,'2. Schematic Parts'!$A$2:$A$3001,0))&amp;"","NOT FOUND"))</f>
        <v/>
      </c>
      <c r="G2856" s="9" t="str">
        <f aca="false">IF($A2856="","",IFERROR(INDEX('2. Schematic Parts'!$D$2:$D$3001,MATCH($A2856,'2. Schematic Parts'!$A$2:$A$3001,0))&amp;"","NOT FOUND"))</f>
        <v/>
      </c>
      <c r="H2856" s="9" t="str">
        <f aca="false">IF($A2856="","",IF(COUNTIF('2. Schematic Parts'!$A$2:$A$3001,$A2856)=0,"NOT IN SCHEMATIC","OK"))</f>
        <v/>
      </c>
      <c r="I2856" s="9" t="str">
        <f aca="false">IF($A2856="","",IF($H2856="NOT IN SCHEMATIC","",IF(UPPER(TRIM($C2856))=UPPER(TRIM($E2856)),"OK","MISMATCH")))</f>
        <v/>
      </c>
      <c r="J2856" s="9" t="str">
        <f aca="false">IF($A2856="","",IF($H2856="NOT IN SCHEMATIC","",IF($F2856="","NO SCH DECAL",IF($D2856="","",IF(UPPER(TRIM($D2856))=UPPER(TRIM($F2856)),"OK","MISMATCH")))))</f>
        <v/>
      </c>
      <c r="K2856" s="16" t="str">
        <f aca="false">IF($A2856="","",SUMPRODUCT(--ISNUMBER(SEARCH(","&amp;TRIM($A2856)&amp;",",","&amp;SUBSTITUTE('1. Master BOM'!$D$2:$D$400," ","")&amp;","))))</f>
        <v/>
      </c>
      <c r="L2856" s="16" t="str">
        <f aca="false">IF($A2856="","",IF($K2856&lt;&gt;1,0,SUMPRODUCT(ISNUMBER(SEARCH(","&amp;TRIM($A2856)&amp;",",","&amp;SUBSTITUTE('1. Master BOM'!$D$2:$D$400," ","")&amp;","))*ROW('1. Master BOM'!$D$2:$D$400))))</f>
        <v/>
      </c>
      <c r="M2856" s="9" t="str">
        <f aca="false">IF($A2856="","",IF($K2856=0,"NOT IN BOM",IF($K2856&gt;1,"MULTIPLE BOM LINES","OK")))</f>
        <v/>
      </c>
      <c r="N2856" s="9" t="str">
        <f aca="false">IF($A2856="","",IF($L2856=0,"—",INDEX('1. Master BOM'!$A$1:$A$400,$L2856)))</f>
        <v/>
      </c>
      <c r="O2856" s="9" t="str">
        <f aca="false">IF($A2856="","",IF($L2856=0,"—",INDEX('1. Master BOM'!$B$1:$B$400,$L2856)))</f>
        <v/>
      </c>
      <c r="P2856" s="9" t="str">
        <f aca="false">IF($A2856="","",IF(OR($H2856="NOT IN SCHEMATIC",$O2856="—"),"",IF($G2856="","NO SCH PN",IF(UPPER(TRIM($G2856))=UPPER(TRIM($O2856)),"OK","MISMATCH"))))</f>
        <v/>
      </c>
      <c r="Q2856" s="9" t="str">
        <f aca="false">IF($A2856="","",IF($L2856=0,"—",INDEX('1. Master BOM'!$E$1:$E$400,$L2856)))</f>
        <v/>
      </c>
      <c r="R2856" s="9" t="str">
        <f aca="false">IF($A2856="","",IF($L2856=0,"—",IF(T(INDEX('1. Master BOM'!$F$1:$F$400,$L2856))="","(not set)",INDEX('1. Master BOM'!$F$1:$F$400,$L2856))))</f>
        <v/>
      </c>
      <c r="S2856" s="9" t="str">
        <f aca="false">IF($A2856="","",IF(OR($R2856="—",$R2856="(not set)",$D2856=""),"",IF(ISNUMBER(SEARCH(SUBSTITUTE(SUBSTITUTE(SUBSTITUTE($R2856,"-",""),"_","")," ",""),SUBSTITUTE(SUBSTITUTE(SUBSTITUTE($D2856,"-",""),"_","")," ",""))),"OK","CHECK")))</f>
        <v/>
      </c>
      <c r="T2856" s="9" t="str">
        <f aca="false">IF($A2856="","",IF(OR($H2856="NOT IN SCHEMATIC",$I2856="MISMATCH",$J2856="MISMATCH",$P2856="MISMATCH",$M2856&lt;&gt;"OK"),"REVIEW","OK"))</f>
        <v/>
      </c>
      <c r="U2856" s="14"/>
      <c r="V2856" s="14"/>
      <c r="W2856" s="17"/>
      <c r="X2856" s="14"/>
    </row>
    <row r="2857" customFormat="false" ht="15" hidden="false" customHeight="false" outlineLevel="0" collapsed="false">
      <c r="A2857" s="9" t="str">
        <f aca="false">IF('3. Layout Parts'!$A2857="","",TRIM('3. Layout Parts'!$A2857))</f>
        <v/>
      </c>
      <c r="B2857" s="9" t="str">
        <f aca="false">IF($A2857="","",'3. Layout Parts'!$D2857)</f>
        <v/>
      </c>
      <c r="C2857" s="9" t="str">
        <f aca="false">IF($A2857="","",'3. Layout Parts'!$B2857)</f>
        <v/>
      </c>
      <c r="D2857" s="9" t="str">
        <f aca="false">IF($A2857="","",'3. Layout Parts'!$C2857)</f>
        <v/>
      </c>
      <c r="E2857" s="9" t="str">
        <f aca="false">IF($A2857="","",IFERROR(INDEX('2. Schematic Parts'!$B$2:$B$3001,MATCH($A2857,'2. Schematic Parts'!$A$2:$A$3001,0)),"NOT FOUND"))</f>
        <v/>
      </c>
      <c r="F2857" s="9" t="str">
        <f aca="false">IF($A2857="","",IFERROR(INDEX('2. Schematic Parts'!$C$2:$C$3001,MATCH($A2857,'2. Schematic Parts'!$A$2:$A$3001,0))&amp;"","NOT FOUND"))</f>
        <v/>
      </c>
      <c r="G2857" s="9" t="str">
        <f aca="false">IF($A2857="","",IFERROR(INDEX('2. Schematic Parts'!$D$2:$D$3001,MATCH($A2857,'2. Schematic Parts'!$A$2:$A$3001,0))&amp;"","NOT FOUND"))</f>
        <v/>
      </c>
      <c r="H2857" s="9" t="str">
        <f aca="false">IF($A2857="","",IF(COUNTIF('2. Schematic Parts'!$A$2:$A$3001,$A2857)=0,"NOT IN SCHEMATIC","OK"))</f>
        <v/>
      </c>
      <c r="I2857" s="9" t="str">
        <f aca="false">IF($A2857="","",IF($H2857="NOT IN SCHEMATIC","",IF(UPPER(TRIM($C2857))=UPPER(TRIM($E2857)),"OK","MISMATCH")))</f>
        <v/>
      </c>
      <c r="J2857" s="9" t="str">
        <f aca="false">IF($A2857="","",IF($H2857="NOT IN SCHEMATIC","",IF($F2857="","NO SCH DECAL",IF($D2857="","",IF(UPPER(TRIM($D2857))=UPPER(TRIM($F2857)),"OK","MISMATCH")))))</f>
        <v/>
      </c>
      <c r="K2857" s="16" t="str">
        <f aca="false">IF($A2857="","",SUMPRODUCT(--ISNUMBER(SEARCH(","&amp;TRIM($A2857)&amp;",",","&amp;SUBSTITUTE('1. Master BOM'!$D$2:$D$400," ","")&amp;","))))</f>
        <v/>
      </c>
      <c r="L2857" s="16" t="str">
        <f aca="false">IF($A2857="","",IF($K2857&lt;&gt;1,0,SUMPRODUCT(ISNUMBER(SEARCH(","&amp;TRIM($A2857)&amp;",",","&amp;SUBSTITUTE('1. Master BOM'!$D$2:$D$400," ","")&amp;","))*ROW('1. Master BOM'!$D$2:$D$400))))</f>
        <v/>
      </c>
      <c r="M2857" s="9" t="str">
        <f aca="false">IF($A2857="","",IF($K2857=0,"NOT IN BOM",IF($K2857&gt;1,"MULTIPLE BOM LINES","OK")))</f>
        <v/>
      </c>
      <c r="N2857" s="9" t="str">
        <f aca="false">IF($A2857="","",IF($L2857=0,"—",INDEX('1. Master BOM'!$A$1:$A$400,$L2857)))</f>
        <v/>
      </c>
      <c r="O2857" s="9" t="str">
        <f aca="false">IF($A2857="","",IF($L2857=0,"—",INDEX('1. Master BOM'!$B$1:$B$400,$L2857)))</f>
        <v/>
      </c>
      <c r="P2857" s="9" t="str">
        <f aca="false">IF($A2857="","",IF(OR($H2857="NOT IN SCHEMATIC",$O2857="—"),"",IF($G2857="","NO SCH PN",IF(UPPER(TRIM($G2857))=UPPER(TRIM($O2857)),"OK","MISMATCH"))))</f>
        <v/>
      </c>
      <c r="Q2857" s="9" t="str">
        <f aca="false">IF($A2857="","",IF($L2857=0,"—",INDEX('1. Master BOM'!$E$1:$E$400,$L2857)))</f>
        <v/>
      </c>
      <c r="R2857" s="9" t="str">
        <f aca="false">IF($A2857="","",IF($L2857=0,"—",IF(T(INDEX('1. Master BOM'!$F$1:$F$400,$L2857))="","(not set)",INDEX('1. Master BOM'!$F$1:$F$400,$L2857))))</f>
        <v/>
      </c>
      <c r="S2857" s="9" t="str">
        <f aca="false">IF($A2857="","",IF(OR($R2857="—",$R2857="(not set)",$D2857=""),"",IF(ISNUMBER(SEARCH(SUBSTITUTE(SUBSTITUTE(SUBSTITUTE($R2857,"-",""),"_","")," ",""),SUBSTITUTE(SUBSTITUTE(SUBSTITUTE($D2857,"-",""),"_","")," ",""))),"OK","CHECK")))</f>
        <v/>
      </c>
      <c r="T2857" s="9" t="str">
        <f aca="false">IF($A2857="","",IF(OR($H2857="NOT IN SCHEMATIC",$I2857="MISMATCH",$J2857="MISMATCH",$P2857="MISMATCH",$M2857&lt;&gt;"OK"),"REVIEW","OK"))</f>
        <v/>
      </c>
      <c r="U2857" s="14"/>
      <c r="V2857" s="14"/>
      <c r="W2857" s="17"/>
      <c r="X2857" s="14"/>
    </row>
    <row r="2858" customFormat="false" ht="15" hidden="false" customHeight="false" outlineLevel="0" collapsed="false">
      <c r="A2858" s="9" t="str">
        <f aca="false">IF('3. Layout Parts'!$A2858="","",TRIM('3. Layout Parts'!$A2858))</f>
        <v/>
      </c>
      <c r="B2858" s="9" t="str">
        <f aca="false">IF($A2858="","",'3. Layout Parts'!$D2858)</f>
        <v/>
      </c>
      <c r="C2858" s="9" t="str">
        <f aca="false">IF($A2858="","",'3. Layout Parts'!$B2858)</f>
        <v/>
      </c>
      <c r="D2858" s="9" t="str">
        <f aca="false">IF($A2858="","",'3. Layout Parts'!$C2858)</f>
        <v/>
      </c>
      <c r="E2858" s="9" t="str">
        <f aca="false">IF($A2858="","",IFERROR(INDEX('2. Schematic Parts'!$B$2:$B$3001,MATCH($A2858,'2. Schematic Parts'!$A$2:$A$3001,0)),"NOT FOUND"))</f>
        <v/>
      </c>
      <c r="F2858" s="9" t="str">
        <f aca="false">IF($A2858="","",IFERROR(INDEX('2. Schematic Parts'!$C$2:$C$3001,MATCH($A2858,'2. Schematic Parts'!$A$2:$A$3001,0))&amp;"","NOT FOUND"))</f>
        <v/>
      </c>
      <c r="G2858" s="9" t="str">
        <f aca="false">IF($A2858="","",IFERROR(INDEX('2. Schematic Parts'!$D$2:$D$3001,MATCH($A2858,'2. Schematic Parts'!$A$2:$A$3001,0))&amp;"","NOT FOUND"))</f>
        <v/>
      </c>
      <c r="H2858" s="9" t="str">
        <f aca="false">IF($A2858="","",IF(COUNTIF('2. Schematic Parts'!$A$2:$A$3001,$A2858)=0,"NOT IN SCHEMATIC","OK"))</f>
        <v/>
      </c>
      <c r="I2858" s="9" t="str">
        <f aca="false">IF($A2858="","",IF($H2858="NOT IN SCHEMATIC","",IF(UPPER(TRIM($C2858))=UPPER(TRIM($E2858)),"OK","MISMATCH")))</f>
        <v/>
      </c>
      <c r="J2858" s="9" t="str">
        <f aca="false">IF($A2858="","",IF($H2858="NOT IN SCHEMATIC","",IF($F2858="","NO SCH DECAL",IF($D2858="","",IF(UPPER(TRIM($D2858))=UPPER(TRIM($F2858)),"OK","MISMATCH")))))</f>
        <v/>
      </c>
      <c r="K2858" s="16" t="str">
        <f aca="false">IF($A2858="","",SUMPRODUCT(--ISNUMBER(SEARCH(","&amp;TRIM($A2858)&amp;",",","&amp;SUBSTITUTE('1. Master BOM'!$D$2:$D$400," ","")&amp;","))))</f>
        <v/>
      </c>
      <c r="L2858" s="16" t="str">
        <f aca="false">IF($A2858="","",IF($K2858&lt;&gt;1,0,SUMPRODUCT(ISNUMBER(SEARCH(","&amp;TRIM($A2858)&amp;",",","&amp;SUBSTITUTE('1. Master BOM'!$D$2:$D$400," ","")&amp;","))*ROW('1. Master BOM'!$D$2:$D$400))))</f>
        <v/>
      </c>
      <c r="M2858" s="9" t="str">
        <f aca="false">IF($A2858="","",IF($K2858=0,"NOT IN BOM",IF($K2858&gt;1,"MULTIPLE BOM LINES","OK")))</f>
        <v/>
      </c>
      <c r="N2858" s="9" t="str">
        <f aca="false">IF($A2858="","",IF($L2858=0,"—",INDEX('1. Master BOM'!$A$1:$A$400,$L2858)))</f>
        <v/>
      </c>
      <c r="O2858" s="9" t="str">
        <f aca="false">IF($A2858="","",IF($L2858=0,"—",INDEX('1. Master BOM'!$B$1:$B$400,$L2858)))</f>
        <v/>
      </c>
      <c r="P2858" s="9" t="str">
        <f aca="false">IF($A2858="","",IF(OR($H2858="NOT IN SCHEMATIC",$O2858="—"),"",IF($G2858="","NO SCH PN",IF(UPPER(TRIM($G2858))=UPPER(TRIM($O2858)),"OK","MISMATCH"))))</f>
        <v/>
      </c>
      <c r="Q2858" s="9" t="str">
        <f aca="false">IF($A2858="","",IF($L2858=0,"—",INDEX('1. Master BOM'!$E$1:$E$400,$L2858)))</f>
        <v/>
      </c>
      <c r="R2858" s="9" t="str">
        <f aca="false">IF($A2858="","",IF($L2858=0,"—",IF(T(INDEX('1. Master BOM'!$F$1:$F$400,$L2858))="","(not set)",INDEX('1. Master BOM'!$F$1:$F$400,$L2858))))</f>
        <v/>
      </c>
      <c r="S2858" s="9" t="str">
        <f aca="false">IF($A2858="","",IF(OR($R2858="—",$R2858="(not set)",$D2858=""),"",IF(ISNUMBER(SEARCH(SUBSTITUTE(SUBSTITUTE(SUBSTITUTE($R2858,"-",""),"_","")," ",""),SUBSTITUTE(SUBSTITUTE(SUBSTITUTE($D2858,"-",""),"_","")," ",""))),"OK","CHECK")))</f>
        <v/>
      </c>
      <c r="T2858" s="9" t="str">
        <f aca="false">IF($A2858="","",IF(OR($H2858="NOT IN SCHEMATIC",$I2858="MISMATCH",$J2858="MISMATCH",$P2858="MISMATCH",$M2858&lt;&gt;"OK"),"REVIEW","OK"))</f>
        <v/>
      </c>
      <c r="U2858" s="14"/>
      <c r="V2858" s="14"/>
      <c r="W2858" s="17"/>
      <c r="X2858" s="14"/>
    </row>
    <row r="2859" customFormat="false" ht="15" hidden="false" customHeight="false" outlineLevel="0" collapsed="false">
      <c r="A2859" s="9" t="str">
        <f aca="false">IF('3. Layout Parts'!$A2859="","",TRIM('3. Layout Parts'!$A2859))</f>
        <v/>
      </c>
      <c r="B2859" s="9" t="str">
        <f aca="false">IF($A2859="","",'3. Layout Parts'!$D2859)</f>
        <v/>
      </c>
      <c r="C2859" s="9" t="str">
        <f aca="false">IF($A2859="","",'3. Layout Parts'!$B2859)</f>
        <v/>
      </c>
      <c r="D2859" s="9" t="str">
        <f aca="false">IF($A2859="","",'3. Layout Parts'!$C2859)</f>
        <v/>
      </c>
      <c r="E2859" s="9" t="str">
        <f aca="false">IF($A2859="","",IFERROR(INDEX('2. Schematic Parts'!$B$2:$B$3001,MATCH($A2859,'2. Schematic Parts'!$A$2:$A$3001,0)),"NOT FOUND"))</f>
        <v/>
      </c>
      <c r="F2859" s="9" t="str">
        <f aca="false">IF($A2859="","",IFERROR(INDEX('2. Schematic Parts'!$C$2:$C$3001,MATCH($A2859,'2. Schematic Parts'!$A$2:$A$3001,0))&amp;"","NOT FOUND"))</f>
        <v/>
      </c>
      <c r="G2859" s="9" t="str">
        <f aca="false">IF($A2859="","",IFERROR(INDEX('2. Schematic Parts'!$D$2:$D$3001,MATCH($A2859,'2. Schematic Parts'!$A$2:$A$3001,0))&amp;"","NOT FOUND"))</f>
        <v/>
      </c>
      <c r="H2859" s="9" t="str">
        <f aca="false">IF($A2859="","",IF(COUNTIF('2. Schematic Parts'!$A$2:$A$3001,$A2859)=0,"NOT IN SCHEMATIC","OK"))</f>
        <v/>
      </c>
      <c r="I2859" s="9" t="str">
        <f aca="false">IF($A2859="","",IF($H2859="NOT IN SCHEMATIC","",IF(UPPER(TRIM($C2859))=UPPER(TRIM($E2859)),"OK","MISMATCH")))</f>
        <v/>
      </c>
      <c r="J2859" s="9" t="str">
        <f aca="false">IF($A2859="","",IF($H2859="NOT IN SCHEMATIC","",IF($F2859="","NO SCH DECAL",IF($D2859="","",IF(UPPER(TRIM($D2859))=UPPER(TRIM($F2859)),"OK","MISMATCH")))))</f>
        <v/>
      </c>
      <c r="K2859" s="16" t="str">
        <f aca="false">IF($A2859="","",SUMPRODUCT(--ISNUMBER(SEARCH(","&amp;TRIM($A2859)&amp;",",","&amp;SUBSTITUTE('1. Master BOM'!$D$2:$D$400," ","")&amp;","))))</f>
        <v/>
      </c>
      <c r="L2859" s="16" t="str">
        <f aca="false">IF($A2859="","",IF($K2859&lt;&gt;1,0,SUMPRODUCT(ISNUMBER(SEARCH(","&amp;TRIM($A2859)&amp;",",","&amp;SUBSTITUTE('1. Master BOM'!$D$2:$D$400," ","")&amp;","))*ROW('1. Master BOM'!$D$2:$D$400))))</f>
        <v/>
      </c>
      <c r="M2859" s="9" t="str">
        <f aca="false">IF($A2859="","",IF($K2859=0,"NOT IN BOM",IF($K2859&gt;1,"MULTIPLE BOM LINES","OK")))</f>
        <v/>
      </c>
      <c r="N2859" s="9" t="str">
        <f aca="false">IF($A2859="","",IF($L2859=0,"—",INDEX('1. Master BOM'!$A$1:$A$400,$L2859)))</f>
        <v/>
      </c>
      <c r="O2859" s="9" t="str">
        <f aca="false">IF($A2859="","",IF($L2859=0,"—",INDEX('1. Master BOM'!$B$1:$B$400,$L2859)))</f>
        <v/>
      </c>
      <c r="P2859" s="9" t="str">
        <f aca="false">IF($A2859="","",IF(OR($H2859="NOT IN SCHEMATIC",$O2859="—"),"",IF($G2859="","NO SCH PN",IF(UPPER(TRIM($G2859))=UPPER(TRIM($O2859)),"OK","MISMATCH"))))</f>
        <v/>
      </c>
      <c r="Q2859" s="9" t="str">
        <f aca="false">IF($A2859="","",IF($L2859=0,"—",INDEX('1. Master BOM'!$E$1:$E$400,$L2859)))</f>
        <v/>
      </c>
      <c r="R2859" s="9" t="str">
        <f aca="false">IF($A2859="","",IF($L2859=0,"—",IF(T(INDEX('1. Master BOM'!$F$1:$F$400,$L2859))="","(not set)",INDEX('1. Master BOM'!$F$1:$F$400,$L2859))))</f>
        <v/>
      </c>
      <c r="S2859" s="9" t="str">
        <f aca="false">IF($A2859="","",IF(OR($R2859="—",$R2859="(not set)",$D2859=""),"",IF(ISNUMBER(SEARCH(SUBSTITUTE(SUBSTITUTE(SUBSTITUTE($R2859,"-",""),"_","")," ",""),SUBSTITUTE(SUBSTITUTE(SUBSTITUTE($D2859,"-",""),"_","")," ",""))),"OK","CHECK")))</f>
        <v/>
      </c>
      <c r="T2859" s="9" t="str">
        <f aca="false">IF($A2859="","",IF(OR($H2859="NOT IN SCHEMATIC",$I2859="MISMATCH",$J2859="MISMATCH",$P2859="MISMATCH",$M2859&lt;&gt;"OK"),"REVIEW","OK"))</f>
        <v/>
      </c>
      <c r="U2859" s="14"/>
      <c r="V2859" s="14"/>
      <c r="W2859" s="17"/>
      <c r="X2859" s="14"/>
    </row>
    <row r="2860" customFormat="false" ht="15" hidden="false" customHeight="false" outlineLevel="0" collapsed="false">
      <c r="A2860" s="9" t="str">
        <f aca="false">IF('3. Layout Parts'!$A2860="","",TRIM('3. Layout Parts'!$A2860))</f>
        <v/>
      </c>
      <c r="B2860" s="9" t="str">
        <f aca="false">IF($A2860="","",'3. Layout Parts'!$D2860)</f>
        <v/>
      </c>
      <c r="C2860" s="9" t="str">
        <f aca="false">IF($A2860="","",'3. Layout Parts'!$B2860)</f>
        <v/>
      </c>
      <c r="D2860" s="9" t="str">
        <f aca="false">IF($A2860="","",'3. Layout Parts'!$C2860)</f>
        <v/>
      </c>
      <c r="E2860" s="9" t="str">
        <f aca="false">IF($A2860="","",IFERROR(INDEX('2. Schematic Parts'!$B$2:$B$3001,MATCH($A2860,'2. Schematic Parts'!$A$2:$A$3001,0)),"NOT FOUND"))</f>
        <v/>
      </c>
      <c r="F2860" s="9" t="str">
        <f aca="false">IF($A2860="","",IFERROR(INDEX('2. Schematic Parts'!$C$2:$C$3001,MATCH($A2860,'2. Schematic Parts'!$A$2:$A$3001,0))&amp;"","NOT FOUND"))</f>
        <v/>
      </c>
      <c r="G2860" s="9" t="str">
        <f aca="false">IF($A2860="","",IFERROR(INDEX('2. Schematic Parts'!$D$2:$D$3001,MATCH($A2860,'2. Schematic Parts'!$A$2:$A$3001,0))&amp;"","NOT FOUND"))</f>
        <v/>
      </c>
      <c r="H2860" s="9" t="str">
        <f aca="false">IF($A2860="","",IF(COUNTIF('2. Schematic Parts'!$A$2:$A$3001,$A2860)=0,"NOT IN SCHEMATIC","OK"))</f>
        <v/>
      </c>
      <c r="I2860" s="9" t="str">
        <f aca="false">IF($A2860="","",IF($H2860="NOT IN SCHEMATIC","",IF(UPPER(TRIM($C2860))=UPPER(TRIM($E2860)),"OK","MISMATCH")))</f>
        <v/>
      </c>
      <c r="J2860" s="9" t="str">
        <f aca="false">IF($A2860="","",IF($H2860="NOT IN SCHEMATIC","",IF($F2860="","NO SCH DECAL",IF($D2860="","",IF(UPPER(TRIM($D2860))=UPPER(TRIM($F2860)),"OK","MISMATCH")))))</f>
        <v/>
      </c>
      <c r="K2860" s="16" t="str">
        <f aca="false">IF($A2860="","",SUMPRODUCT(--ISNUMBER(SEARCH(","&amp;TRIM($A2860)&amp;",",","&amp;SUBSTITUTE('1. Master BOM'!$D$2:$D$400," ","")&amp;","))))</f>
        <v/>
      </c>
      <c r="L2860" s="16" t="str">
        <f aca="false">IF($A2860="","",IF($K2860&lt;&gt;1,0,SUMPRODUCT(ISNUMBER(SEARCH(","&amp;TRIM($A2860)&amp;",",","&amp;SUBSTITUTE('1. Master BOM'!$D$2:$D$400," ","")&amp;","))*ROW('1. Master BOM'!$D$2:$D$400))))</f>
        <v/>
      </c>
      <c r="M2860" s="9" t="str">
        <f aca="false">IF($A2860="","",IF($K2860=0,"NOT IN BOM",IF($K2860&gt;1,"MULTIPLE BOM LINES","OK")))</f>
        <v/>
      </c>
      <c r="N2860" s="9" t="str">
        <f aca="false">IF($A2860="","",IF($L2860=0,"—",INDEX('1. Master BOM'!$A$1:$A$400,$L2860)))</f>
        <v/>
      </c>
      <c r="O2860" s="9" t="str">
        <f aca="false">IF($A2860="","",IF($L2860=0,"—",INDEX('1. Master BOM'!$B$1:$B$400,$L2860)))</f>
        <v/>
      </c>
      <c r="P2860" s="9" t="str">
        <f aca="false">IF($A2860="","",IF(OR($H2860="NOT IN SCHEMATIC",$O2860="—"),"",IF($G2860="","NO SCH PN",IF(UPPER(TRIM($G2860))=UPPER(TRIM($O2860)),"OK","MISMATCH"))))</f>
        <v/>
      </c>
      <c r="Q2860" s="9" t="str">
        <f aca="false">IF($A2860="","",IF($L2860=0,"—",INDEX('1. Master BOM'!$E$1:$E$400,$L2860)))</f>
        <v/>
      </c>
      <c r="R2860" s="9" t="str">
        <f aca="false">IF($A2860="","",IF($L2860=0,"—",IF(T(INDEX('1. Master BOM'!$F$1:$F$400,$L2860))="","(not set)",INDEX('1. Master BOM'!$F$1:$F$400,$L2860))))</f>
        <v/>
      </c>
      <c r="S2860" s="9" t="str">
        <f aca="false">IF($A2860="","",IF(OR($R2860="—",$R2860="(not set)",$D2860=""),"",IF(ISNUMBER(SEARCH(SUBSTITUTE(SUBSTITUTE(SUBSTITUTE($R2860,"-",""),"_","")," ",""),SUBSTITUTE(SUBSTITUTE(SUBSTITUTE($D2860,"-",""),"_","")," ",""))),"OK","CHECK")))</f>
        <v/>
      </c>
      <c r="T2860" s="9" t="str">
        <f aca="false">IF($A2860="","",IF(OR($H2860="NOT IN SCHEMATIC",$I2860="MISMATCH",$J2860="MISMATCH",$P2860="MISMATCH",$M2860&lt;&gt;"OK"),"REVIEW","OK"))</f>
        <v/>
      </c>
      <c r="U2860" s="14"/>
      <c r="V2860" s="14"/>
      <c r="W2860" s="17"/>
      <c r="X2860" s="14"/>
    </row>
    <row r="2861" customFormat="false" ht="15" hidden="false" customHeight="false" outlineLevel="0" collapsed="false">
      <c r="A2861" s="9" t="str">
        <f aca="false">IF('3. Layout Parts'!$A2861="","",TRIM('3. Layout Parts'!$A2861))</f>
        <v/>
      </c>
      <c r="B2861" s="9" t="str">
        <f aca="false">IF($A2861="","",'3. Layout Parts'!$D2861)</f>
        <v/>
      </c>
      <c r="C2861" s="9" t="str">
        <f aca="false">IF($A2861="","",'3. Layout Parts'!$B2861)</f>
        <v/>
      </c>
      <c r="D2861" s="9" t="str">
        <f aca="false">IF($A2861="","",'3. Layout Parts'!$C2861)</f>
        <v/>
      </c>
      <c r="E2861" s="9" t="str">
        <f aca="false">IF($A2861="","",IFERROR(INDEX('2. Schematic Parts'!$B$2:$B$3001,MATCH($A2861,'2. Schematic Parts'!$A$2:$A$3001,0)),"NOT FOUND"))</f>
        <v/>
      </c>
      <c r="F2861" s="9" t="str">
        <f aca="false">IF($A2861="","",IFERROR(INDEX('2. Schematic Parts'!$C$2:$C$3001,MATCH($A2861,'2. Schematic Parts'!$A$2:$A$3001,0))&amp;"","NOT FOUND"))</f>
        <v/>
      </c>
      <c r="G2861" s="9" t="str">
        <f aca="false">IF($A2861="","",IFERROR(INDEX('2. Schematic Parts'!$D$2:$D$3001,MATCH($A2861,'2. Schematic Parts'!$A$2:$A$3001,0))&amp;"","NOT FOUND"))</f>
        <v/>
      </c>
      <c r="H2861" s="9" t="str">
        <f aca="false">IF($A2861="","",IF(COUNTIF('2. Schematic Parts'!$A$2:$A$3001,$A2861)=0,"NOT IN SCHEMATIC","OK"))</f>
        <v/>
      </c>
      <c r="I2861" s="9" t="str">
        <f aca="false">IF($A2861="","",IF($H2861="NOT IN SCHEMATIC","",IF(UPPER(TRIM($C2861))=UPPER(TRIM($E2861)),"OK","MISMATCH")))</f>
        <v/>
      </c>
      <c r="J2861" s="9" t="str">
        <f aca="false">IF($A2861="","",IF($H2861="NOT IN SCHEMATIC","",IF($F2861="","NO SCH DECAL",IF($D2861="","",IF(UPPER(TRIM($D2861))=UPPER(TRIM($F2861)),"OK","MISMATCH")))))</f>
        <v/>
      </c>
      <c r="K2861" s="16" t="str">
        <f aca="false">IF($A2861="","",SUMPRODUCT(--ISNUMBER(SEARCH(","&amp;TRIM($A2861)&amp;",",","&amp;SUBSTITUTE('1. Master BOM'!$D$2:$D$400," ","")&amp;","))))</f>
        <v/>
      </c>
      <c r="L2861" s="16" t="str">
        <f aca="false">IF($A2861="","",IF($K2861&lt;&gt;1,0,SUMPRODUCT(ISNUMBER(SEARCH(","&amp;TRIM($A2861)&amp;",",","&amp;SUBSTITUTE('1. Master BOM'!$D$2:$D$400," ","")&amp;","))*ROW('1. Master BOM'!$D$2:$D$400))))</f>
        <v/>
      </c>
      <c r="M2861" s="9" t="str">
        <f aca="false">IF($A2861="","",IF($K2861=0,"NOT IN BOM",IF($K2861&gt;1,"MULTIPLE BOM LINES","OK")))</f>
        <v/>
      </c>
      <c r="N2861" s="9" t="str">
        <f aca="false">IF($A2861="","",IF($L2861=0,"—",INDEX('1. Master BOM'!$A$1:$A$400,$L2861)))</f>
        <v/>
      </c>
      <c r="O2861" s="9" t="str">
        <f aca="false">IF($A2861="","",IF($L2861=0,"—",INDEX('1. Master BOM'!$B$1:$B$400,$L2861)))</f>
        <v/>
      </c>
      <c r="P2861" s="9" t="str">
        <f aca="false">IF($A2861="","",IF(OR($H2861="NOT IN SCHEMATIC",$O2861="—"),"",IF($G2861="","NO SCH PN",IF(UPPER(TRIM($G2861))=UPPER(TRIM($O2861)),"OK","MISMATCH"))))</f>
        <v/>
      </c>
      <c r="Q2861" s="9" t="str">
        <f aca="false">IF($A2861="","",IF($L2861=0,"—",INDEX('1. Master BOM'!$E$1:$E$400,$L2861)))</f>
        <v/>
      </c>
      <c r="R2861" s="9" t="str">
        <f aca="false">IF($A2861="","",IF($L2861=0,"—",IF(T(INDEX('1. Master BOM'!$F$1:$F$400,$L2861))="","(not set)",INDEX('1. Master BOM'!$F$1:$F$400,$L2861))))</f>
        <v/>
      </c>
      <c r="S2861" s="9" t="str">
        <f aca="false">IF($A2861="","",IF(OR($R2861="—",$R2861="(not set)",$D2861=""),"",IF(ISNUMBER(SEARCH(SUBSTITUTE(SUBSTITUTE(SUBSTITUTE($R2861,"-",""),"_","")," ",""),SUBSTITUTE(SUBSTITUTE(SUBSTITUTE($D2861,"-",""),"_","")," ",""))),"OK","CHECK")))</f>
        <v/>
      </c>
      <c r="T2861" s="9" t="str">
        <f aca="false">IF($A2861="","",IF(OR($H2861="NOT IN SCHEMATIC",$I2861="MISMATCH",$J2861="MISMATCH",$P2861="MISMATCH",$M2861&lt;&gt;"OK"),"REVIEW","OK"))</f>
        <v/>
      </c>
      <c r="U2861" s="14"/>
      <c r="V2861" s="14"/>
      <c r="W2861" s="17"/>
      <c r="X2861" s="14"/>
    </row>
    <row r="2862" customFormat="false" ht="15" hidden="false" customHeight="false" outlineLevel="0" collapsed="false">
      <c r="A2862" s="9" t="str">
        <f aca="false">IF('3. Layout Parts'!$A2862="","",TRIM('3. Layout Parts'!$A2862))</f>
        <v/>
      </c>
      <c r="B2862" s="9" t="str">
        <f aca="false">IF($A2862="","",'3. Layout Parts'!$D2862)</f>
        <v/>
      </c>
      <c r="C2862" s="9" t="str">
        <f aca="false">IF($A2862="","",'3. Layout Parts'!$B2862)</f>
        <v/>
      </c>
      <c r="D2862" s="9" t="str">
        <f aca="false">IF($A2862="","",'3. Layout Parts'!$C2862)</f>
        <v/>
      </c>
      <c r="E2862" s="9" t="str">
        <f aca="false">IF($A2862="","",IFERROR(INDEX('2. Schematic Parts'!$B$2:$B$3001,MATCH($A2862,'2. Schematic Parts'!$A$2:$A$3001,0)),"NOT FOUND"))</f>
        <v/>
      </c>
      <c r="F2862" s="9" t="str">
        <f aca="false">IF($A2862="","",IFERROR(INDEX('2. Schematic Parts'!$C$2:$C$3001,MATCH($A2862,'2. Schematic Parts'!$A$2:$A$3001,0))&amp;"","NOT FOUND"))</f>
        <v/>
      </c>
      <c r="G2862" s="9" t="str">
        <f aca="false">IF($A2862="","",IFERROR(INDEX('2. Schematic Parts'!$D$2:$D$3001,MATCH($A2862,'2. Schematic Parts'!$A$2:$A$3001,0))&amp;"","NOT FOUND"))</f>
        <v/>
      </c>
      <c r="H2862" s="9" t="str">
        <f aca="false">IF($A2862="","",IF(COUNTIF('2. Schematic Parts'!$A$2:$A$3001,$A2862)=0,"NOT IN SCHEMATIC","OK"))</f>
        <v/>
      </c>
      <c r="I2862" s="9" t="str">
        <f aca="false">IF($A2862="","",IF($H2862="NOT IN SCHEMATIC","",IF(UPPER(TRIM($C2862))=UPPER(TRIM($E2862)),"OK","MISMATCH")))</f>
        <v/>
      </c>
      <c r="J2862" s="9" t="str">
        <f aca="false">IF($A2862="","",IF($H2862="NOT IN SCHEMATIC","",IF($F2862="","NO SCH DECAL",IF($D2862="","",IF(UPPER(TRIM($D2862))=UPPER(TRIM($F2862)),"OK","MISMATCH")))))</f>
        <v/>
      </c>
      <c r="K2862" s="16" t="str">
        <f aca="false">IF($A2862="","",SUMPRODUCT(--ISNUMBER(SEARCH(","&amp;TRIM($A2862)&amp;",",","&amp;SUBSTITUTE('1. Master BOM'!$D$2:$D$400," ","")&amp;","))))</f>
        <v/>
      </c>
      <c r="L2862" s="16" t="str">
        <f aca="false">IF($A2862="","",IF($K2862&lt;&gt;1,0,SUMPRODUCT(ISNUMBER(SEARCH(","&amp;TRIM($A2862)&amp;",",","&amp;SUBSTITUTE('1. Master BOM'!$D$2:$D$400," ","")&amp;","))*ROW('1. Master BOM'!$D$2:$D$400))))</f>
        <v/>
      </c>
      <c r="M2862" s="9" t="str">
        <f aca="false">IF($A2862="","",IF($K2862=0,"NOT IN BOM",IF($K2862&gt;1,"MULTIPLE BOM LINES","OK")))</f>
        <v/>
      </c>
      <c r="N2862" s="9" t="str">
        <f aca="false">IF($A2862="","",IF($L2862=0,"—",INDEX('1. Master BOM'!$A$1:$A$400,$L2862)))</f>
        <v/>
      </c>
      <c r="O2862" s="9" t="str">
        <f aca="false">IF($A2862="","",IF($L2862=0,"—",INDEX('1. Master BOM'!$B$1:$B$400,$L2862)))</f>
        <v/>
      </c>
      <c r="P2862" s="9" t="str">
        <f aca="false">IF($A2862="","",IF(OR($H2862="NOT IN SCHEMATIC",$O2862="—"),"",IF($G2862="","NO SCH PN",IF(UPPER(TRIM($G2862))=UPPER(TRIM($O2862)),"OK","MISMATCH"))))</f>
        <v/>
      </c>
      <c r="Q2862" s="9" t="str">
        <f aca="false">IF($A2862="","",IF($L2862=0,"—",INDEX('1. Master BOM'!$E$1:$E$400,$L2862)))</f>
        <v/>
      </c>
      <c r="R2862" s="9" t="str">
        <f aca="false">IF($A2862="","",IF($L2862=0,"—",IF(T(INDEX('1. Master BOM'!$F$1:$F$400,$L2862))="","(not set)",INDEX('1. Master BOM'!$F$1:$F$400,$L2862))))</f>
        <v/>
      </c>
      <c r="S2862" s="9" t="str">
        <f aca="false">IF($A2862="","",IF(OR($R2862="—",$R2862="(not set)",$D2862=""),"",IF(ISNUMBER(SEARCH(SUBSTITUTE(SUBSTITUTE(SUBSTITUTE($R2862,"-",""),"_","")," ",""),SUBSTITUTE(SUBSTITUTE(SUBSTITUTE($D2862,"-",""),"_","")," ",""))),"OK","CHECK")))</f>
        <v/>
      </c>
      <c r="T2862" s="9" t="str">
        <f aca="false">IF($A2862="","",IF(OR($H2862="NOT IN SCHEMATIC",$I2862="MISMATCH",$J2862="MISMATCH",$P2862="MISMATCH",$M2862&lt;&gt;"OK"),"REVIEW","OK"))</f>
        <v/>
      </c>
      <c r="U2862" s="14"/>
      <c r="V2862" s="14"/>
      <c r="W2862" s="17"/>
      <c r="X2862" s="14"/>
    </row>
    <row r="2863" customFormat="false" ht="15" hidden="false" customHeight="false" outlineLevel="0" collapsed="false">
      <c r="A2863" s="9" t="str">
        <f aca="false">IF('3. Layout Parts'!$A2863="","",TRIM('3. Layout Parts'!$A2863))</f>
        <v/>
      </c>
      <c r="B2863" s="9" t="str">
        <f aca="false">IF($A2863="","",'3. Layout Parts'!$D2863)</f>
        <v/>
      </c>
      <c r="C2863" s="9" t="str">
        <f aca="false">IF($A2863="","",'3. Layout Parts'!$B2863)</f>
        <v/>
      </c>
      <c r="D2863" s="9" t="str">
        <f aca="false">IF($A2863="","",'3. Layout Parts'!$C2863)</f>
        <v/>
      </c>
      <c r="E2863" s="9" t="str">
        <f aca="false">IF($A2863="","",IFERROR(INDEX('2. Schematic Parts'!$B$2:$B$3001,MATCH($A2863,'2. Schematic Parts'!$A$2:$A$3001,0)),"NOT FOUND"))</f>
        <v/>
      </c>
      <c r="F2863" s="9" t="str">
        <f aca="false">IF($A2863="","",IFERROR(INDEX('2. Schematic Parts'!$C$2:$C$3001,MATCH($A2863,'2. Schematic Parts'!$A$2:$A$3001,0))&amp;"","NOT FOUND"))</f>
        <v/>
      </c>
      <c r="G2863" s="9" t="str">
        <f aca="false">IF($A2863="","",IFERROR(INDEX('2. Schematic Parts'!$D$2:$D$3001,MATCH($A2863,'2. Schematic Parts'!$A$2:$A$3001,0))&amp;"","NOT FOUND"))</f>
        <v/>
      </c>
      <c r="H2863" s="9" t="str">
        <f aca="false">IF($A2863="","",IF(COUNTIF('2. Schematic Parts'!$A$2:$A$3001,$A2863)=0,"NOT IN SCHEMATIC","OK"))</f>
        <v/>
      </c>
      <c r="I2863" s="9" t="str">
        <f aca="false">IF($A2863="","",IF($H2863="NOT IN SCHEMATIC","",IF(UPPER(TRIM($C2863))=UPPER(TRIM($E2863)),"OK","MISMATCH")))</f>
        <v/>
      </c>
      <c r="J2863" s="9" t="str">
        <f aca="false">IF($A2863="","",IF($H2863="NOT IN SCHEMATIC","",IF($F2863="","NO SCH DECAL",IF($D2863="","",IF(UPPER(TRIM($D2863))=UPPER(TRIM($F2863)),"OK","MISMATCH")))))</f>
        <v/>
      </c>
      <c r="K2863" s="16" t="str">
        <f aca="false">IF($A2863="","",SUMPRODUCT(--ISNUMBER(SEARCH(","&amp;TRIM($A2863)&amp;",",","&amp;SUBSTITUTE('1. Master BOM'!$D$2:$D$400," ","")&amp;","))))</f>
        <v/>
      </c>
      <c r="L2863" s="16" t="str">
        <f aca="false">IF($A2863="","",IF($K2863&lt;&gt;1,0,SUMPRODUCT(ISNUMBER(SEARCH(","&amp;TRIM($A2863)&amp;",",","&amp;SUBSTITUTE('1. Master BOM'!$D$2:$D$400," ","")&amp;","))*ROW('1. Master BOM'!$D$2:$D$400))))</f>
        <v/>
      </c>
      <c r="M2863" s="9" t="str">
        <f aca="false">IF($A2863="","",IF($K2863=0,"NOT IN BOM",IF($K2863&gt;1,"MULTIPLE BOM LINES","OK")))</f>
        <v/>
      </c>
      <c r="N2863" s="9" t="str">
        <f aca="false">IF($A2863="","",IF($L2863=0,"—",INDEX('1. Master BOM'!$A$1:$A$400,$L2863)))</f>
        <v/>
      </c>
      <c r="O2863" s="9" t="str">
        <f aca="false">IF($A2863="","",IF($L2863=0,"—",INDEX('1. Master BOM'!$B$1:$B$400,$L2863)))</f>
        <v/>
      </c>
      <c r="P2863" s="9" t="str">
        <f aca="false">IF($A2863="","",IF(OR($H2863="NOT IN SCHEMATIC",$O2863="—"),"",IF($G2863="","NO SCH PN",IF(UPPER(TRIM($G2863))=UPPER(TRIM($O2863)),"OK","MISMATCH"))))</f>
        <v/>
      </c>
      <c r="Q2863" s="9" t="str">
        <f aca="false">IF($A2863="","",IF($L2863=0,"—",INDEX('1. Master BOM'!$E$1:$E$400,$L2863)))</f>
        <v/>
      </c>
      <c r="R2863" s="9" t="str">
        <f aca="false">IF($A2863="","",IF($L2863=0,"—",IF(T(INDEX('1. Master BOM'!$F$1:$F$400,$L2863))="","(not set)",INDEX('1. Master BOM'!$F$1:$F$400,$L2863))))</f>
        <v/>
      </c>
      <c r="S2863" s="9" t="str">
        <f aca="false">IF($A2863="","",IF(OR($R2863="—",$R2863="(not set)",$D2863=""),"",IF(ISNUMBER(SEARCH(SUBSTITUTE(SUBSTITUTE(SUBSTITUTE($R2863,"-",""),"_","")," ",""),SUBSTITUTE(SUBSTITUTE(SUBSTITUTE($D2863,"-",""),"_","")," ",""))),"OK","CHECK")))</f>
        <v/>
      </c>
      <c r="T2863" s="9" t="str">
        <f aca="false">IF($A2863="","",IF(OR($H2863="NOT IN SCHEMATIC",$I2863="MISMATCH",$J2863="MISMATCH",$P2863="MISMATCH",$M2863&lt;&gt;"OK"),"REVIEW","OK"))</f>
        <v/>
      </c>
      <c r="U2863" s="14"/>
      <c r="V2863" s="14"/>
      <c r="W2863" s="17"/>
      <c r="X2863" s="14"/>
    </row>
    <row r="2864" customFormat="false" ht="15" hidden="false" customHeight="false" outlineLevel="0" collapsed="false">
      <c r="A2864" s="9" t="str">
        <f aca="false">IF('3. Layout Parts'!$A2864="","",TRIM('3. Layout Parts'!$A2864))</f>
        <v/>
      </c>
      <c r="B2864" s="9" t="str">
        <f aca="false">IF($A2864="","",'3. Layout Parts'!$D2864)</f>
        <v/>
      </c>
      <c r="C2864" s="9" t="str">
        <f aca="false">IF($A2864="","",'3. Layout Parts'!$B2864)</f>
        <v/>
      </c>
      <c r="D2864" s="9" t="str">
        <f aca="false">IF($A2864="","",'3. Layout Parts'!$C2864)</f>
        <v/>
      </c>
      <c r="E2864" s="9" t="str">
        <f aca="false">IF($A2864="","",IFERROR(INDEX('2. Schematic Parts'!$B$2:$B$3001,MATCH($A2864,'2. Schematic Parts'!$A$2:$A$3001,0)),"NOT FOUND"))</f>
        <v/>
      </c>
      <c r="F2864" s="9" t="str">
        <f aca="false">IF($A2864="","",IFERROR(INDEX('2. Schematic Parts'!$C$2:$C$3001,MATCH($A2864,'2. Schematic Parts'!$A$2:$A$3001,0))&amp;"","NOT FOUND"))</f>
        <v/>
      </c>
      <c r="G2864" s="9" t="str">
        <f aca="false">IF($A2864="","",IFERROR(INDEX('2. Schematic Parts'!$D$2:$D$3001,MATCH($A2864,'2. Schematic Parts'!$A$2:$A$3001,0))&amp;"","NOT FOUND"))</f>
        <v/>
      </c>
      <c r="H2864" s="9" t="str">
        <f aca="false">IF($A2864="","",IF(COUNTIF('2. Schematic Parts'!$A$2:$A$3001,$A2864)=0,"NOT IN SCHEMATIC","OK"))</f>
        <v/>
      </c>
      <c r="I2864" s="9" t="str">
        <f aca="false">IF($A2864="","",IF($H2864="NOT IN SCHEMATIC","",IF(UPPER(TRIM($C2864))=UPPER(TRIM($E2864)),"OK","MISMATCH")))</f>
        <v/>
      </c>
      <c r="J2864" s="9" t="str">
        <f aca="false">IF($A2864="","",IF($H2864="NOT IN SCHEMATIC","",IF($F2864="","NO SCH DECAL",IF($D2864="","",IF(UPPER(TRIM($D2864))=UPPER(TRIM($F2864)),"OK","MISMATCH")))))</f>
        <v/>
      </c>
      <c r="K2864" s="16" t="str">
        <f aca="false">IF($A2864="","",SUMPRODUCT(--ISNUMBER(SEARCH(","&amp;TRIM($A2864)&amp;",",","&amp;SUBSTITUTE('1. Master BOM'!$D$2:$D$400," ","")&amp;","))))</f>
        <v/>
      </c>
      <c r="L2864" s="16" t="str">
        <f aca="false">IF($A2864="","",IF($K2864&lt;&gt;1,0,SUMPRODUCT(ISNUMBER(SEARCH(","&amp;TRIM($A2864)&amp;",",","&amp;SUBSTITUTE('1. Master BOM'!$D$2:$D$400," ","")&amp;","))*ROW('1. Master BOM'!$D$2:$D$400))))</f>
        <v/>
      </c>
      <c r="M2864" s="9" t="str">
        <f aca="false">IF($A2864="","",IF($K2864=0,"NOT IN BOM",IF($K2864&gt;1,"MULTIPLE BOM LINES","OK")))</f>
        <v/>
      </c>
      <c r="N2864" s="9" t="str">
        <f aca="false">IF($A2864="","",IF($L2864=0,"—",INDEX('1. Master BOM'!$A$1:$A$400,$L2864)))</f>
        <v/>
      </c>
      <c r="O2864" s="9" t="str">
        <f aca="false">IF($A2864="","",IF($L2864=0,"—",INDEX('1. Master BOM'!$B$1:$B$400,$L2864)))</f>
        <v/>
      </c>
      <c r="P2864" s="9" t="str">
        <f aca="false">IF($A2864="","",IF(OR($H2864="NOT IN SCHEMATIC",$O2864="—"),"",IF($G2864="","NO SCH PN",IF(UPPER(TRIM($G2864))=UPPER(TRIM($O2864)),"OK","MISMATCH"))))</f>
        <v/>
      </c>
      <c r="Q2864" s="9" t="str">
        <f aca="false">IF($A2864="","",IF($L2864=0,"—",INDEX('1. Master BOM'!$E$1:$E$400,$L2864)))</f>
        <v/>
      </c>
      <c r="R2864" s="9" t="str">
        <f aca="false">IF($A2864="","",IF($L2864=0,"—",IF(T(INDEX('1. Master BOM'!$F$1:$F$400,$L2864))="","(not set)",INDEX('1. Master BOM'!$F$1:$F$400,$L2864))))</f>
        <v/>
      </c>
      <c r="S2864" s="9" t="str">
        <f aca="false">IF($A2864="","",IF(OR($R2864="—",$R2864="(not set)",$D2864=""),"",IF(ISNUMBER(SEARCH(SUBSTITUTE(SUBSTITUTE(SUBSTITUTE($R2864,"-",""),"_","")," ",""),SUBSTITUTE(SUBSTITUTE(SUBSTITUTE($D2864,"-",""),"_","")," ",""))),"OK","CHECK")))</f>
        <v/>
      </c>
      <c r="T2864" s="9" t="str">
        <f aca="false">IF($A2864="","",IF(OR($H2864="NOT IN SCHEMATIC",$I2864="MISMATCH",$J2864="MISMATCH",$P2864="MISMATCH",$M2864&lt;&gt;"OK"),"REVIEW","OK"))</f>
        <v/>
      </c>
      <c r="U2864" s="14"/>
      <c r="V2864" s="14"/>
      <c r="W2864" s="17"/>
      <c r="X2864" s="14"/>
    </row>
    <row r="2865" customFormat="false" ht="15" hidden="false" customHeight="false" outlineLevel="0" collapsed="false">
      <c r="A2865" s="9" t="str">
        <f aca="false">IF('3. Layout Parts'!$A2865="","",TRIM('3. Layout Parts'!$A2865))</f>
        <v/>
      </c>
      <c r="B2865" s="9" t="str">
        <f aca="false">IF($A2865="","",'3. Layout Parts'!$D2865)</f>
        <v/>
      </c>
      <c r="C2865" s="9" t="str">
        <f aca="false">IF($A2865="","",'3. Layout Parts'!$B2865)</f>
        <v/>
      </c>
      <c r="D2865" s="9" t="str">
        <f aca="false">IF($A2865="","",'3. Layout Parts'!$C2865)</f>
        <v/>
      </c>
      <c r="E2865" s="9" t="str">
        <f aca="false">IF($A2865="","",IFERROR(INDEX('2. Schematic Parts'!$B$2:$B$3001,MATCH($A2865,'2. Schematic Parts'!$A$2:$A$3001,0)),"NOT FOUND"))</f>
        <v/>
      </c>
      <c r="F2865" s="9" t="str">
        <f aca="false">IF($A2865="","",IFERROR(INDEX('2. Schematic Parts'!$C$2:$C$3001,MATCH($A2865,'2. Schematic Parts'!$A$2:$A$3001,0))&amp;"","NOT FOUND"))</f>
        <v/>
      </c>
      <c r="G2865" s="9" t="str">
        <f aca="false">IF($A2865="","",IFERROR(INDEX('2. Schematic Parts'!$D$2:$D$3001,MATCH($A2865,'2. Schematic Parts'!$A$2:$A$3001,0))&amp;"","NOT FOUND"))</f>
        <v/>
      </c>
      <c r="H2865" s="9" t="str">
        <f aca="false">IF($A2865="","",IF(COUNTIF('2. Schematic Parts'!$A$2:$A$3001,$A2865)=0,"NOT IN SCHEMATIC","OK"))</f>
        <v/>
      </c>
      <c r="I2865" s="9" t="str">
        <f aca="false">IF($A2865="","",IF($H2865="NOT IN SCHEMATIC","",IF(UPPER(TRIM($C2865))=UPPER(TRIM($E2865)),"OK","MISMATCH")))</f>
        <v/>
      </c>
      <c r="J2865" s="9" t="str">
        <f aca="false">IF($A2865="","",IF($H2865="NOT IN SCHEMATIC","",IF($F2865="","NO SCH DECAL",IF($D2865="","",IF(UPPER(TRIM($D2865))=UPPER(TRIM($F2865)),"OK","MISMATCH")))))</f>
        <v/>
      </c>
      <c r="K2865" s="16" t="str">
        <f aca="false">IF($A2865="","",SUMPRODUCT(--ISNUMBER(SEARCH(","&amp;TRIM($A2865)&amp;",",","&amp;SUBSTITUTE('1. Master BOM'!$D$2:$D$400," ","")&amp;","))))</f>
        <v/>
      </c>
      <c r="L2865" s="16" t="str">
        <f aca="false">IF($A2865="","",IF($K2865&lt;&gt;1,0,SUMPRODUCT(ISNUMBER(SEARCH(","&amp;TRIM($A2865)&amp;",",","&amp;SUBSTITUTE('1. Master BOM'!$D$2:$D$400," ","")&amp;","))*ROW('1. Master BOM'!$D$2:$D$400))))</f>
        <v/>
      </c>
      <c r="M2865" s="9" t="str">
        <f aca="false">IF($A2865="","",IF($K2865=0,"NOT IN BOM",IF($K2865&gt;1,"MULTIPLE BOM LINES","OK")))</f>
        <v/>
      </c>
      <c r="N2865" s="9" t="str">
        <f aca="false">IF($A2865="","",IF($L2865=0,"—",INDEX('1. Master BOM'!$A$1:$A$400,$L2865)))</f>
        <v/>
      </c>
      <c r="O2865" s="9" t="str">
        <f aca="false">IF($A2865="","",IF($L2865=0,"—",INDEX('1. Master BOM'!$B$1:$B$400,$L2865)))</f>
        <v/>
      </c>
      <c r="P2865" s="9" t="str">
        <f aca="false">IF($A2865="","",IF(OR($H2865="NOT IN SCHEMATIC",$O2865="—"),"",IF($G2865="","NO SCH PN",IF(UPPER(TRIM($G2865))=UPPER(TRIM($O2865)),"OK","MISMATCH"))))</f>
        <v/>
      </c>
      <c r="Q2865" s="9" t="str">
        <f aca="false">IF($A2865="","",IF($L2865=0,"—",INDEX('1. Master BOM'!$E$1:$E$400,$L2865)))</f>
        <v/>
      </c>
      <c r="R2865" s="9" t="str">
        <f aca="false">IF($A2865="","",IF($L2865=0,"—",IF(T(INDEX('1. Master BOM'!$F$1:$F$400,$L2865))="","(not set)",INDEX('1. Master BOM'!$F$1:$F$400,$L2865))))</f>
        <v/>
      </c>
      <c r="S2865" s="9" t="str">
        <f aca="false">IF($A2865="","",IF(OR($R2865="—",$R2865="(not set)",$D2865=""),"",IF(ISNUMBER(SEARCH(SUBSTITUTE(SUBSTITUTE(SUBSTITUTE($R2865,"-",""),"_","")," ",""),SUBSTITUTE(SUBSTITUTE(SUBSTITUTE($D2865,"-",""),"_","")," ",""))),"OK","CHECK")))</f>
        <v/>
      </c>
      <c r="T2865" s="9" t="str">
        <f aca="false">IF($A2865="","",IF(OR($H2865="NOT IN SCHEMATIC",$I2865="MISMATCH",$J2865="MISMATCH",$P2865="MISMATCH",$M2865&lt;&gt;"OK"),"REVIEW","OK"))</f>
        <v/>
      </c>
      <c r="U2865" s="14"/>
      <c r="V2865" s="14"/>
      <c r="W2865" s="17"/>
      <c r="X2865" s="14"/>
    </row>
    <row r="2866" customFormat="false" ht="15" hidden="false" customHeight="false" outlineLevel="0" collapsed="false">
      <c r="A2866" s="9" t="str">
        <f aca="false">IF('3. Layout Parts'!$A2866="","",TRIM('3. Layout Parts'!$A2866))</f>
        <v/>
      </c>
      <c r="B2866" s="9" t="str">
        <f aca="false">IF($A2866="","",'3. Layout Parts'!$D2866)</f>
        <v/>
      </c>
      <c r="C2866" s="9" t="str">
        <f aca="false">IF($A2866="","",'3. Layout Parts'!$B2866)</f>
        <v/>
      </c>
      <c r="D2866" s="9" t="str">
        <f aca="false">IF($A2866="","",'3. Layout Parts'!$C2866)</f>
        <v/>
      </c>
      <c r="E2866" s="9" t="str">
        <f aca="false">IF($A2866="","",IFERROR(INDEX('2. Schematic Parts'!$B$2:$B$3001,MATCH($A2866,'2. Schematic Parts'!$A$2:$A$3001,0)),"NOT FOUND"))</f>
        <v/>
      </c>
      <c r="F2866" s="9" t="str">
        <f aca="false">IF($A2866="","",IFERROR(INDEX('2. Schematic Parts'!$C$2:$C$3001,MATCH($A2866,'2. Schematic Parts'!$A$2:$A$3001,0))&amp;"","NOT FOUND"))</f>
        <v/>
      </c>
      <c r="G2866" s="9" t="str">
        <f aca="false">IF($A2866="","",IFERROR(INDEX('2. Schematic Parts'!$D$2:$D$3001,MATCH($A2866,'2. Schematic Parts'!$A$2:$A$3001,0))&amp;"","NOT FOUND"))</f>
        <v/>
      </c>
      <c r="H2866" s="9" t="str">
        <f aca="false">IF($A2866="","",IF(COUNTIF('2. Schematic Parts'!$A$2:$A$3001,$A2866)=0,"NOT IN SCHEMATIC","OK"))</f>
        <v/>
      </c>
      <c r="I2866" s="9" t="str">
        <f aca="false">IF($A2866="","",IF($H2866="NOT IN SCHEMATIC","",IF(UPPER(TRIM($C2866))=UPPER(TRIM($E2866)),"OK","MISMATCH")))</f>
        <v/>
      </c>
      <c r="J2866" s="9" t="str">
        <f aca="false">IF($A2866="","",IF($H2866="NOT IN SCHEMATIC","",IF($F2866="","NO SCH DECAL",IF($D2866="","",IF(UPPER(TRIM($D2866))=UPPER(TRIM($F2866)),"OK","MISMATCH")))))</f>
        <v/>
      </c>
      <c r="K2866" s="16" t="str">
        <f aca="false">IF($A2866="","",SUMPRODUCT(--ISNUMBER(SEARCH(","&amp;TRIM($A2866)&amp;",",","&amp;SUBSTITUTE('1. Master BOM'!$D$2:$D$400," ","")&amp;","))))</f>
        <v/>
      </c>
      <c r="L2866" s="16" t="str">
        <f aca="false">IF($A2866="","",IF($K2866&lt;&gt;1,0,SUMPRODUCT(ISNUMBER(SEARCH(","&amp;TRIM($A2866)&amp;",",","&amp;SUBSTITUTE('1. Master BOM'!$D$2:$D$400," ","")&amp;","))*ROW('1. Master BOM'!$D$2:$D$400))))</f>
        <v/>
      </c>
      <c r="M2866" s="9" t="str">
        <f aca="false">IF($A2866="","",IF($K2866=0,"NOT IN BOM",IF($K2866&gt;1,"MULTIPLE BOM LINES","OK")))</f>
        <v/>
      </c>
      <c r="N2866" s="9" t="str">
        <f aca="false">IF($A2866="","",IF($L2866=0,"—",INDEX('1. Master BOM'!$A$1:$A$400,$L2866)))</f>
        <v/>
      </c>
      <c r="O2866" s="9" t="str">
        <f aca="false">IF($A2866="","",IF($L2866=0,"—",INDEX('1. Master BOM'!$B$1:$B$400,$L2866)))</f>
        <v/>
      </c>
      <c r="P2866" s="9" t="str">
        <f aca="false">IF($A2866="","",IF(OR($H2866="NOT IN SCHEMATIC",$O2866="—"),"",IF($G2866="","NO SCH PN",IF(UPPER(TRIM($G2866))=UPPER(TRIM($O2866)),"OK","MISMATCH"))))</f>
        <v/>
      </c>
      <c r="Q2866" s="9" t="str">
        <f aca="false">IF($A2866="","",IF($L2866=0,"—",INDEX('1. Master BOM'!$E$1:$E$400,$L2866)))</f>
        <v/>
      </c>
      <c r="R2866" s="9" t="str">
        <f aca="false">IF($A2866="","",IF($L2866=0,"—",IF(T(INDEX('1. Master BOM'!$F$1:$F$400,$L2866))="","(not set)",INDEX('1. Master BOM'!$F$1:$F$400,$L2866))))</f>
        <v/>
      </c>
      <c r="S2866" s="9" t="str">
        <f aca="false">IF($A2866="","",IF(OR($R2866="—",$R2866="(not set)",$D2866=""),"",IF(ISNUMBER(SEARCH(SUBSTITUTE(SUBSTITUTE(SUBSTITUTE($R2866,"-",""),"_","")," ",""),SUBSTITUTE(SUBSTITUTE(SUBSTITUTE($D2866,"-",""),"_","")," ",""))),"OK","CHECK")))</f>
        <v/>
      </c>
      <c r="T2866" s="9" t="str">
        <f aca="false">IF($A2866="","",IF(OR($H2866="NOT IN SCHEMATIC",$I2866="MISMATCH",$J2866="MISMATCH",$P2866="MISMATCH",$M2866&lt;&gt;"OK"),"REVIEW","OK"))</f>
        <v/>
      </c>
      <c r="U2866" s="14"/>
      <c r="V2866" s="14"/>
      <c r="W2866" s="17"/>
      <c r="X2866" s="14"/>
    </row>
    <row r="2867" customFormat="false" ht="15" hidden="false" customHeight="false" outlineLevel="0" collapsed="false">
      <c r="A2867" s="9" t="str">
        <f aca="false">IF('3. Layout Parts'!$A2867="","",TRIM('3. Layout Parts'!$A2867))</f>
        <v/>
      </c>
      <c r="B2867" s="9" t="str">
        <f aca="false">IF($A2867="","",'3. Layout Parts'!$D2867)</f>
        <v/>
      </c>
      <c r="C2867" s="9" t="str">
        <f aca="false">IF($A2867="","",'3. Layout Parts'!$B2867)</f>
        <v/>
      </c>
      <c r="D2867" s="9" t="str">
        <f aca="false">IF($A2867="","",'3. Layout Parts'!$C2867)</f>
        <v/>
      </c>
      <c r="E2867" s="9" t="str">
        <f aca="false">IF($A2867="","",IFERROR(INDEX('2. Schematic Parts'!$B$2:$B$3001,MATCH($A2867,'2. Schematic Parts'!$A$2:$A$3001,0)),"NOT FOUND"))</f>
        <v/>
      </c>
      <c r="F2867" s="9" t="str">
        <f aca="false">IF($A2867="","",IFERROR(INDEX('2. Schematic Parts'!$C$2:$C$3001,MATCH($A2867,'2. Schematic Parts'!$A$2:$A$3001,0))&amp;"","NOT FOUND"))</f>
        <v/>
      </c>
      <c r="G2867" s="9" t="str">
        <f aca="false">IF($A2867="","",IFERROR(INDEX('2. Schematic Parts'!$D$2:$D$3001,MATCH($A2867,'2. Schematic Parts'!$A$2:$A$3001,0))&amp;"","NOT FOUND"))</f>
        <v/>
      </c>
      <c r="H2867" s="9" t="str">
        <f aca="false">IF($A2867="","",IF(COUNTIF('2. Schematic Parts'!$A$2:$A$3001,$A2867)=0,"NOT IN SCHEMATIC","OK"))</f>
        <v/>
      </c>
      <c r="I2867" s="9" t="str">
        <f aca="false">IF($A2867="","",IF($H2867="NOT IN SCHEMATIC","",IF(UPPER(TRIM($C2867))=UPPER(TRIM($E2867)),"OK","MISMATCH")))</f>
        <v/>
      </c>
      <c r="J2867" s="9" t="str">
        <f aca="false">IF($A2867="","",IF($H2867="NOT IN SCHEMATIC","",IF($F2867="","NO SCH DECAL",IF($D2867="","",IF(UPPER(TRIM($D2867))=UPPER(TRIM($F2867)),"OK","MISMATCH")))))</f>
        <v/>
      </c>
      <c r="K2867" s="16" t="str">
        <f aca="false">IF($A2867="","",SUMPRODUCT(--ISNUMBER(SEARCH(","&amp;TRIM($A2867)&amp;",",","&amp;SUBSTITUTE('1. Master BOM'!$D$2:$D$400," ","")&amp;","))))</f>
        <v/>
      </c>
      <c r="L2867" s="16" t="str">
        <f aca="false">IF($A2867="","",IF($K2867&lt;&gt;1,0,SUMPRODUCT(ISNUMBER(SEARCH(","&amp;TRIM($A2867)&amp;",",","&amp;SUBSTITUTE('1. Master BOM'!$D$2:$D$400," ","")&amp;","))*ROW('1. Master BOM'!$D$2:$D$400))))</f>
        <v/>
      </c>
      <c r="M2867" s="9" t="str">
        <f aca="false">IF($A2867="","",IF($K2867=0,"NOT IN BOM",IF($K2867&gt;1,"MULTIPLE BOM LINES","OK")))</f>
        <v/>
      </c>
      <c r="N2867" s="9" t="str">
        <f aca="false">IF($A2867="","",IF($L2867=0,"—",INDEX('1. Master BOM'!$A$1:$A$400,$L2867)))</f>
        <v/>
      </c>
      <c r="O2867" s="9" t="str">
        <f aca="false">IF($A2867="","",IF($L2867=0,"—",INDEX('1. Master BOM'!$B$1:$B$400,$L2867)))</f>
        <v/>
      </c>
      <c r="P2867" s="9" t="str">
        <f aca="false">IF($A2867="","",IF(OR($H2867="NOT IN SCHEMATIC",$O2867="—"),"",IF($G2867="","NO SCH PN",IF(UPPER(TRIM($G2867))=UPPER(TRIM($O2867)),"OK","MISMATCH"))))</f>
        <v/>
      </c>
      <c r="Q2867" s="9" t="str">
        <f aca="false">IF($A2867="","",IF($L2867=0,"—",INDEX('1. Master BOM'!$E$1:$E$400,$L2867)))</f>
        <v/>
      </c>
      <c r="R2867" s="9" t="str">
        <f aca="false">IF($A2867="","",IF($L2867=0,"—",IF(T(INDEX('1. Master BOM'!$F$1:$F$400,$L2867))="","(not set)",INDEX('1. Master BOM'!$F$1:$F$400,$L2867))))</f>
        <v/>
      </c>
      <c r="S2867" s="9" t="str">
        <f aca="false">IF($A2867="","",IF(OR($R2867="—",$R2867="(not set)",$D2867=""),"",IF(ISNUMBER(SEARCH(SUBSTITUTE(SUBSTITUTE(SUBSTITUTE($R2867,"-",""),"_","")," ",""),SUBSTITUTE(SUBSTITUTE(SUBSTITUTE($D2867,"-",""),"_","")," ",""))),"OK","CHECK")))</f>
        <v/>
      </c>
      <c r="T2867" s="9" t="str">
        <f aca="false">IF($A2867="","",IF(OR($H2867="NOT IN SCHEMATIC",$I2867="MISMATCH",$J2867="MISMATCH",$P2867="MISMATCH",$M2867&lt;&gt;"OK"),"REVIEW","OK"))</f>
        <v/>
      </c>
      <c r="U2867" s="14"/>
      <c r="V2867" s="14"/>
      <c r="W2867" s="17"/>
      <c r="X2867" s="14"/>
    </row>
    <row r="2868" customFormat="false" ht="15" hidden="false" customHeight="false" outlineLevel="0" collapsed="false">
      <c r="A2868" s="9" t="str">
        <f aca="false">IF('3. Layout Parts'!$A2868="","",TRIM('3. Layout Parts'!$A2868))</f>
        <v/>
      </c>
      <c r="B2868" s="9" t="str">
        <f aca="false">IF($A2868="","",'3. Layout Parts'!$D2868)</f>
        <v/>
      </c>
      <c r="C2868" s="9" t="str">
        <f aca="false">IF($A2868="","",'3. Layout Parts'!$B2868)</f>
        <v/>
      </c>
      <c r="D2868" s="9" t="str">
        <f aca="false">IF($A2868="","",'3. Layout Parts'!$C2868)</f>
        <v/>
      </c>
      <c r="E2868" s="9" t="str">
        <f aca="false">IF($A2868="","",IFERROR(INDEX('2. Schematic Parts'!$B$2:$B$3001,MATCH($A2868,'2. Schematic Parts'!$A$2:$A$3001,0)),"NOT FOUND"))</f>
        <v/>
      </c>
      <c r="F2868" s="9" t="str">
        <f aca="false">IF($A2868="","",IFERROR(INDEX('2. Schematic Parts'!$C$2:$C$3001,MATCH($A2868,'2. Schematic Parts'!$A$2:$A$3001,0))&amp;"","NOT FOUND"))</f>
        <v/>
      </c>
      <c r="G2868" s="9" t="str">
        <f aca="false">IF($A2868="","",IFERROR(INDEX('2. Schematic Parts'!$D$2:$D$3001,MATCH($A2868,'2. Schematic Parts'!$A$2:$A$3001,0))&amp;"","NOT FOUND"))</f>
        <v/>
      </c>
      <c r="H2868" s="9" t="str">
        <f aca="false">IF($A2868="","",IF(COUNTIF('2. Schematic Parts'!$A$2:$A$3001,$A2868)=0,"NOT IN SCHEMATIC","OK"))</f>
        <v/>
      </c>
      <c r="I2868" s="9" t="str">
        <f aca="false">IF($A2868="","",IF($H2868="NOT IN SCHEMATIC","",IF(UPPER(TRIM($C2868))=UPPER(TRIM($E2868)),"OK","MISMATCH")))</f>
        <v/>
      </c>
      <c r="J2868" s="9" t="str">
        <f aca="false">IF($A2868="","",IF($H2868="NOT IN SCHEMATIC","",IF($F2868="","NO SCH DECAL",IF($D2868="","",IF(UPPER(TRIM($D2868))=UPPER(TRIM($F2868)),"OK","MISMATCH")))))</f>
        <v/>
      </c>
      <c r="K2868" s="16" t="str">
        <f aca="false">IF($A2868="","",SUMPRODUCT(--ISNUMBER(SEARCH(","&amp;TRIM($A2868)&amp;",",","&amp;SUBSTITUTE('1. Master BOM'!$D$2:$D$400," ","")&amp;","))))</f>
        <v/>
      </c>
      <c r="L2868" s="16" t="str">
        <f aca="false">IF($A2868="","",IF($K2868&lt;&gt;1,0,SUMPRODUCT(ISNUMBER(SEARCH(","&amp;TRIM($A2868)&amp;",",","&amp;SUBSTITUTE('1. Master BOM'!$D$2:$D$400," ","")&amp;","))*ROW('1. Master BOM'!$D$2:$D$400))))</f>
        <v/>
      </c>
      <c r="M2868" s="9" t="str">
        <f aca="false">IF($A2868="","",IF($K2868=0,"NOT IN BOM",IF($K2868&gt;1,"MULTIPLE BOM LINES","OK")))</f>
        <v/>
      </c>
      <c r="N2868" s="9" t="str">
        <f aca="false">IF($A2868="","",IF($L2868=0,"—",INDEX('1. Master BOM'!$A$1:$A$400,$L2868)))</f>
        <v/>
      </c>
      <c r="O2868" s="9" t="str">
        <f aca="false">IF($A2868="","",IF($L2868=0,"—",INDEX('1. Master BOM'!$B$1:$B$400,$L2868)))</f>
        <v/>
      </c>
      <c r="P2868" s="9" t="str">
        <f aca="false">IF($A2868="","",IF(OR($H2868="NOT IN SCHEMATIC",$O2868="—"),"",IF($G2868="","NO SCH PN",IF(UPPER(TRIM($G2868))=UPPER(TRIM($O2868)),"OK","MISMATCH"))))</f>
        <v/>
      </c>
      <c r="Q2868" s="9" t="str">
        <f aca="false">IF($A2868="","",IF($L2868=0,"—",INDEX('1. Master BOM'!$E$1:$E$400,$L2868)))</f>
        <v/>
      </c>
      <c r="R2868" s="9" t="str">
        <f aca="false">IF($A2868="","",IF($L2868=0,"—",IF(T(INDEX('1. Master BOM'!$F$1:$F$400,$L2868))="","(not set)",INDEX('1. Master BOM'!$F$1:$F$400,$L2868))))</f>
        <v/>
      </c>
      <c r="S2868" s="9" t="str">
        <f aca="false">IF($A2868="","",IF(OR($R2868="—",$R2868="(not set)",$D2868=""),"",IF(ISNUMBER(SEARCH(SUBSTITUTE(SUBSTITUTE(SUBSTITUTE($R2868,"-",""),"_","")," ",""),SUBSTITUTE(SUBSTITUTE(SUBSTITUTE($D2868,"-",""),"_","")," ",""))),"OK","CHECK")))</f>
        <v/>
      </c>
      <c r="T2868" s="9" t="str">
        <f aca="false">IF($A2868="","",IF(OR($H2868="NOT IN SCHEMATIC",$I2868="MISMATCH",$J2868="MISMATCH",$P2868="MISMATCH",$M2868&lt;&gt;"OK"),"REVIEW","OK"))</f>
        <v/>
      </c>
      <c r="U2868" s="14"/>
      <c r="V2868" s="14"/>
      <c r="W2868" s="17"/>
      <c r="X2868" s="14"/>
    </row>
    <row r="2869" customFormat="false" ht="15" hidden="false" customHeight="false" outlineLevel="0" collapsed="false">
      <c r="A2869" s="9" t="str">
        <f aca="false">IF('3. Layout Parts'!$A2869="","",TRIM('3. Layout Parts'!$A2869))</f>
        <v/>
      </c>
      <c r="B2869" s="9" t="str">
        <f aca="false">IF($A2869="","",'3. Layout Parts'!$D2869)</f>
        <v/>
      </c>
      <c r="C2869" s="9" t="str">
        <f aca="false">IF($A2869="","",'3. Layout Parts'!$B2869)</f>
        <v/>
      </c>
      <c r="D2869" s="9" t="str">
        <f aca="false">IF($A2869="","",'3. Layout Parts'!$C2869)</f>
        <v/>
      </c>
      <c r="E2869" s="9" t="str">
        <f aca="false">IF($A2869="","",IFERROR(INDEX('2. Schematic Parts'!$B$2:$B$3001,MATCH($A2869,'2. Schematic Parts'!$A$2:$A$3001,0)),"NOT FOUND"))</f>
        <v/>
      </c>
      <c r="F2869" s="9" t="str">
        <f aca="false">IF($A2869="","",IFERROR(INDEX('2. Schematic Parts'!$C$2:$C$3001,MATCH($A2869,'2. Schematic Parts'!$A$2:$A$3001,0))&amp;"","NOT FOUND"))</f>
        <v/>
      </c>
      <c r="G2869" s="9" t="str">
        <f aca="false">IF($A2869="","",IFERROR(INDEX('2. Schematic Parts'!$D$2:$D$3001,MATCH($A2869,'2. Schematic Parts'!$A$2:$A$3001,0))&amp;"","NOT FOUND"))</f>
        <v/>
      </c>
      <c r="H2869" s="9" t="str">
        <f aca="false">IF($A2869="","",IF(COUNTIF('2. Schematic Parts'!$A$2:$A$3001,$A2869)=0,"NOT IN SCHEMATIC","OK"))</f>
        <v/>
      </c>
      <c r="I2869" s="9" t="str">
        <f aca="false">IF($A2869="","",IF($H2869="NOT IN SCHEMATIC","",IF(UPPER(TRIM($C2869))=UPPER(TRIM($E2869)),"OK","MISMATCH")))</f>
        <v/>
      </c>
      <c r="J2869" s="9" t="str">
        <f aca="false">IF($A2869="","",IF($H2869="NOT IN SCHEMATIC","",IF($F2869="","NO SCH DECAL",IF($D2869="","",IF(UPPER(TRIM($D2869))=UPPER(TRIM($F2869)),"OK","MISMATCH")))))</f>
        <v/>
      </c>
      <c r="K2869" s="16" t="str">
        <f aca="false">IF($A2869="","",SUMPRODUCT(--ISNUMBER(SEARCH(","&amp;TRIM($A2869)&amp;",",","&amp;SUBSTITUTE('1. Master BOM'!$D$2:$D$400," ","")&amp;","))))</f>
        <v/>
      </c>
      <c r="L2869" s="16" t="str">
        <f aca="false">IF($A2869="","",IF($K2869&lt;&gt;1,0,SUMPRODUCT(ISNUMBER(SEARCH(","&amp;TRIM($A2869)&amp;",",","&amp;SUBSTITUTE('1. Master BOM'!$D$2:$D$400," ","")&amp;","))*ROW('1. Master BOM'!$D$2:$D$400))))</f>
        <v/>
      </c>
      <c r="M2869" s="9" t="str">
        <f aca="false">IF($A2869="","",IF($K2869=0,"NOT IN BOM",IF($K2869&gt;1,"MULTIPLE BOM LINES","OK")))</f>
        <v/>
      </c>
      <c r="N2869" s="9" t="str">
        <f aca="false">IF($A2869="","",IF($L2869=0,"—",INDEX('1. Master BOM'!$A$1:$A$400,$L2869)))</f>
        <v/>
      </c>
      <c r="O2869" s="9" t="str">
        <f aca="false">IF($A2869="","",IF($L2869=0,"—",INDEX('1. Master BOM'!$B$1:$B$400,$L2869)))</f>
        <v/>
      </c>
      <c r="P2869" s="9" t="str">
        <f aca="false">IF($A2869="","",IF(OR($H2869="NOT IN SCHEMATIC",$O2869="—"),"",IF($G2869="","NO SCH PN",IF(UPPER(TRIM($G2869))=UPPER(TRIM($O2869)),"OK","MISMATCH"))))</f>
        <v/>
      </c>
      <c r="Q2869" s="9" t="str">
        <f aca="false">IF($A2869="","",IF($L2869=0,"—",INDEX('1. Master BOM'!$E$1:$E$400,$L2869)))</f>
        <v/>
      </c>
      <c r="R2869" s="9" t="str">
        <f aca="false">IF($A2869="","",IF($L2869=0,"—",IF(T(INDEX('1. Master BOM'!$F$1:$F$400,$L2869))="","(not set)",INDEX('1. Master BOM'!$F$1:$F$400,$L2869))))</f>
        <v/>
      </c>
      <c r="S2869" s="9" t="str">
        <f aca="false">IF($A2869="","",IF(OR($R2869="—",$R2869="(not set)",$D2869=""),"",IF(ISNUMBER(SEARCH(SUBSTITUTE(SUBSTITUTE(SUBSTITUTE($R2869,"-",""),"_","")," ",""),SUBSTITUTE(SUBSTITUTE(SUBSTITUTE($D2869,"-",""),"_","")," ",""))),"OK","CHECK")))</f>
        <v/>
      </c>
      <c r="T2869" s="9" t="str">
        <f aca="false">IF($A2869="","",IF(OR($H2869="NOT IN SCHEMATIC",$I2869="MISMATCH",$J2869="MISMATCH",$P2869="MISMATCH",$M2869&lt;&gt;"OK"),"REVIEW","OK"))</f>
        <v/>
      </c>
      <c r="U2869" s="14"/>
      <c r="V2869" s="14"/>
      <c r="W2869" s="17"/>
      <c r="X2869" s="14"/>
    </row>
    <row r="2870" customFormat="false" ht="15" hidden="false" customHeight="false" outlineLevel="0" collapsed="false">
      <c r="A2870" s="9" t="str">
        <f aca="false">IF('3. Layout Parts'!$A2870="","",TRIM('3. Layout Parts'!$A2870))</f>
        <v/>
      </c>
      <c r="B2870" s="9" t="str">
        <f aca="false">IF($A2870="","",'3. Layout Parts'!$D2870)</f>
        <v/>
      </c>
      <c r="C2870" s="9" t="str">
        <f aca="false">IF($A2870="","",'3. Layout Parts'!$B2870)</f>
        <v/>
      </c>
      <c r="D2870" s="9" t="str">
        <f aca="false">IF($A2870="","",'3. Layout Parts'!$C2870)</f>
        <v/>
      </c>
      <c r="E2870" s="9" t="str">
        <f aca="false">IF($A2870="","",IFERROR(INDEX('2. Schematic Parts'!$B$2:$B$3001,MATCH($A2870,'2. Schematic Parts'!$A$2:$A$3001,0)),"NOT FOUND"))</f>
        <v/>
      </c>
      <c r="F2870" s="9" t="str">
        <f aca="false">IF($A2870="","",IFERROR(INDEX('2. Schematic Parts'!$C$2:$C$3001,MATCH($A2870,'2. Schematic Parts'!$A$2:$A$3001,0))&amp;"","NOT FOUND"))</f>
        <v/>
      </c>
      <c r="G2870" s="9" t="str">
        <f aca="false">IF($A2870="","",IFERROR(INDEX('2. Schematic Parts'!$D$2:$D$3001,MATCH($A2870,'2. Schematic Parts'!$A$2:$A$3001,0))&amp;"","NOT FOUND"))</f>
        <v/>
      </c>
      <c r="H2870" s="9" t="str">
        <f aca="false">IF($A2870="","",IF(COUNTIF('2. Schematic Parts'!$A$2:$A$3001,$A2870)=0,"NOT IN SCHEMATIC","OK"))</f>
        <v/>
      </c>
      <c r="I2870" s="9" t="str">
        <f aca="false">IF($A2870="","",IF($H2870="NOT IN SCHEMATIC","",IF(UPPER(TRIM($C2870))=UPPER(TRIM($E2870)),"OK","MISMATCH")))</f>
        <v/>
      </c>
      <c r="J2870" s="9" t="str">
        <f aca="false">IF($A2870="","",IF($H2870="NOT IN SCHEMATIC","",IF($F2870="","NO SCH DECAL",IF($D2870="","",IF(UPPER(TRIM($D2870))=UPPER(TRIM($F2870)),"OK","MISMATCH")))))</f>
        <v/>
      </c>
      <c r="K2870" s="16" t="str">
        <f aca="false">IF($A2870="","",SUMPRODUCT(--ISNUMBER(SEARCH(","&amp;TRIM($A2870)&amp;",",","&amp;SUBSTITUTE('1. Master BOM'!$D$2:$D$400," ","")&amp;","))))</f>
        <v/>
      </c>
      <c r="L2870" s="16" t="str">
        <f aca="false">IF($A2870="","",IF($K2870&lt;&gt;1,0,SUMPRODUCT(ISNUMBER(SEARCH(","&amp;TRIM($A2870)&amp;",",","&amp;SUBSTITUTE('1. Master BOM'!$D$2:$D$400," ","")&amp;","))*ROW('1. Master BOM'!$D$2:$D$400))))</f>
        <v/>
      </c>
      <c r="M2870" s="9" t="str">
        <f aca="false">IF($A2870="","",IF($K2870=0,"NOT IN BOM",IF($K2870&gt;1,"MULTIPLE BOM LINES","OK")))</f>
        <v/>
      </c>
      <c r="N2870" s="9" t="str">
        <f aca="false">IF($A2870="","",IF($L2870=0,"—",INDEX('1. Master BOM'!$A$1:$A$400,$L2870)))</f>
        <v/>
      </c>
      <c r="O2870" s="9" t="str">
        <f aca="false">IF($A2870="","",IF($L2870=0,"—",INDEX('1. Master BOM'!$B$1:$B$400,$L2870)))</f>
        <v/>
      </c>
      <c r="P2870" s="9" t="str">
        <f aca="false">IF($A2870="","",IF(OR($H2870="NOT IN SCHEMATIC",$O2870="—"),"",IF($G2870="","NO SCH PN",IF(UPPER(TRIM($G2870))=UPPER(TRIM($O2870)),"OK","MISMATCH"))))</f>
        <v/>
      </c>
      <c r="Q2870" s="9" t="str">
        <f aca="false">IF($A2870="","",IF($L2870=0,"—",INDEX('1. Master BOM'!$E$1:$E$400,$L2870)))</f>
        <v/>
      </c>
      <c r="R2870" s="9" t="str">
        <f aca="false">IF($A2870="","",IF($L2870=0,"—",IF(T(INDEX('1. Master BOM'!$F$1:$F$400,$L2870))="","(not set)",INDEX('1. Master BOM'!$F$1:$F$400,$L2870))))</f>
        <v/>
      </c>
      <c r="S2870" s="9" t="str">
        <f aca="false">IF($A2870="","",IF(OR($R2870="—",$R2870="(not set)",$D2870=""),"",IF(ISNUMBER(SEARCH(SUBSTITUTE(SUBSTITUTE(SUBSTITUTE($R2870,"-",""),"_","")," ",""),SUBSTITUTE(SUBSTITUTE(SUBSTITUTE($D2870,"-",""),"_","")," ",""))),"OK","CHECK")))</f>
        <v/>
      </c>
      <c r="T2870" s="9" t="str">
        <f aca="false">IF($A2870="","",IF(OR($H2870="NOT IN SCHEMATIC",$I2870="MISMATCH",$J2870="MISMATCH",$P2870="MISMATCH",$M2870&lt;&gt;"OK"),"REVIEW","OK"))</f>
        <v/>
      </c>
      <c r="U2870" s="14"/>
      <c r="V2870" s="14"/>
      <c r="W2870" s="17"/>
      <c r="X2870" s="14"/>
    </row>
    <row r="2871" customFormat="false" ht="15" hidden="false" customHeight="false" outlineLevel="0" collapsed="false">
      <c r="A2871" s="9" t="str">
        <f aca="false">IF('3. Layout Parts'!$A2871="","",TRIM('3. Layout Parts'!$A2871))</f>
        <v/>
      </c>
      <c r="B2871" s="9" t="str">
        <f aca="false">IF($A2871="","",'3. Layout Parts'!$D2871)</f>
        <v/>
      </c>
      <c r="C2871" s="9" t="str">
        <f aca="false">IF($A2871="","",'3. Layout Parts'!$B2871)</f>
        <v/>
      </c>
      <c r="D2871" s="9" t="str">
        <f aca="false">IF($A2871="","",'3. Layout Parts'!$C2871)</f>
        <v/>
      </c>
      <c r="E2871" s="9" t="str">
        <f aca="false">IF($A2871="","",IFERROR(INDEX('2. Schematic Parts'!$B$2:$B$3001,MATCH($A2871,'2. Schematic Parts'!$A$2:$A$3001,0)),"NOT FOUND"))</f>
        <v/>
      </c>
      <c r="F2871" s="9" t="str">
        <f aca="false">IF($A2871="","",IFERROR(INDEX('2. Schematic Parts'!$C$2:$C$3001,MATCH($A2871,'2. Schematic Parts'!$A$2:$A$3001,0))&amp;"","NOT FOUND"))</f>
        <v/>
      </c>
      <c r="G2871" s="9" t="str">
        <f aca="false">IF($A2871="","",IFERROR(INDEX('2. Schematic Parts'!$D$2:$D$3001,MATCH($A2871,'2. Schematic Parts'!$A$2:$A$3001,0))&amp;"","NOT FOUND"))</f>
        <v/>
      </c>
      <c r="H2871" s="9" t="str">
        <f aca="false">IF($A2871="","",IF(COUNTIF('2. Schematic Parts'!$A$2:$A$3001,$A2871)=0,"NOT IN SCHEMATIC","OK"))</f>
        <v/>
      </c>
      <c r="I2871" s="9" t="str">
        <f aca="false">IF($A2871="","",IF($H2871="NOT IN SCHEMATIC","",IF(UPPER(TRIM($C2871))=UPPER(TRIM($E2871)),"OK","MISMATCH")))</f>
        <v/>
      </c>
      <c r="J2871" s="9" t="str">
        <f aca="false">IF($A2871="","",IF($H2871="NOT IN SCHEMATIC","",IF($F2871="","NO SCH DECAL",IF($D2871="","",IF(UPPER(TRIM($D2871))=UPPER(TRIM($F2871)),"OK","MISMATCH")))))</f>
        <v/>
      </c>
      <c r="K2871" s="16" t="str">
        <f aca="false">IF($A2871="","",SUMPRODUCT(--ISNUMBER(SEARCH(","&amp;TRIM($A2871)&amp;",",","&amp;SUBSTITUTE('1. Master BOM'!$D$2:$D$400," ","")&amp;","))))</f>
        <v/>
      </c>
      <c r="L2871" s="16" t="str">
        <f aca="false">IF($A2871="","",IF($K2871&lt;&gt;1,0,SUMPRODUCT(ISNUMBER(SEARCH(","&amp;TRIM($A2871)&amp;",",","&amp;SUBSTITUTE('1. Master BOM'!$D$2:$D$400," ","")&amp;","))*ROW('1. Master BOM'!$D$2:$D$400))))</f>
        <v/>
      </c>
      <c r="M2871" s="9" t="str">
        <f aca="false">IF($A2871="","",IF($K2871=0,"NOT IN BOM",IF($K2871&gt;1,"MULTIPLE BOM LINES","OK")))</f>
        <v/>
      </c>
      <c r="N2871" s="9" t="str">
        <f aca="false">IF($A2871="","",IF($L2871=0,"—",INDEX('1. Master BOM'!$A$1:$A$400,$L2871)))</f>
        <v/>
      </c>
      <c r="O2871" s="9" t="str">
        <f aca="false">IF($A2871="","",IF($L2871=0,"—",INDEX('1. Master BOM'!$B$1:$B$400,$L2871)))</f>
        <v/>
      </c>
      <c r="P2871" s="9" t="str">
        <f aca="false">IF($A2871="","",IF(OR($H2871="NOT IN SCHEMATIC",$O2871="—"),"",IF($G2871="","NO SCH PN",IF(UPPER(TRIM($G2871))=UPPER(TRIM($O2871)),"OK","MISMATCH"))))</f>
        <v/>
      </c>
      <c r="Q2871" s="9" t="str">
        <f aca="false">IF($A2871="","",IF($L2871=0,"—",INDEX('1. Master BOM'!$E$1:$E$400,$L2871)))</f>
        <v/>
      </c>
      <c r="R2871" s="9" t="str">
        <f aca="false">IF($A2871="","",IF($L2871=0,"—",IF(T(INDEX('1. Master BOM'!$F$1:$F$400,$L2871))="","(not set)",INDEX('1. Master BOM'!$F$1:$F$400,$L2871))))</f>
        <v/>
      </c>
      <c r="S2871" s="9" t="str">
        <f aca="false">IF($A2871="","",IF(OR($R2871="—",$R2871="(not set)",$D2871=""),"",IF(ISNUMBER(SEARCH(SUBSTITUTE(SUBSTITUTE(SUBSTITUTE($R2871,"-",""),"_","")," ",""),SUBSTITUTE(SUBSTITUTE(SUBSTITUTE($D2871,"-",""),"_","")," ",""))),"OK","CHECK")))</f>
        <v/>
      </c>
      <c r="T2871" s="9" t="str">
        <f aca="false">IF($A2871="","",IF(OR($H2871="NOT IN SCHEMATIC",$I2871="MISMATCH",$J2871="MISMATCH",$P2871="MISMATCH",$M2871&lt;&gt;"OK"),"REVIEW","OK"))</f>
        <v/>
      </c>
      <c r="U2871" s="14"/>
      <c r="V2871" s="14"/>
      <c r="W2871" s="17"/>
      <c r="X2871" s="14"/>
    </row>
    <row r="2872" customFormat="false" ht="15" hidden="false" customHeight="false" outlineLevel="0" collapsed="false">
      <c r="A2872" s="9" t="str">
        <f aca="false">IF('3. Layout Parts'!$A2872="","",TRIM('3. Layout Parts'!$A2872))</f>
        <v/>
      </c>
      <c r="B2872" s="9" t="str">
        <f aca="false">IF($A2872="","",'3. Layout Parts'!$D2872)</f>
        <v/>
      </c>
      <c r="C2872" s="9" t="str">
        <f aca="false">IF($A2872="","",'3. Layout Parts'!$B2872)</f>
        <v/>
      </c>
      <c r="D2872" s="9" t="str">
        <f aca="false">IF($A2872="","",'3. Layout Parts'!$C2872)</f>
        <v/>
      </c>
      <c r="E2872" s="9" t="str">
        <f aca="false">IF($A2872="","",IFERROR(INDEX('2. Schematic Parts'!$B$2:$B$3001,MATCH($A2872,'2. Schematic Parts'!$A$2:$A$3001,0)),"NOT FOUND"))</f>
        <v/>
      </c>
      <c r="F2872" s="9" t="str">
        <f aca="false">IF($A2872="","",IFERROR(INDEX('2. Schematic Parts'!$C$2:$C$3001,MATCH($A2872,'2. Schematic Parts'!$A$2:$A$3001,0))&amp;"","NOT FOUND"))</f>
        <v/>
      </c>
      <c r="G2872" s="9" t="str">
        <f aca="false">IF($A2872="","",IFERROR(INDEX('2. Schematic Parts'!$D$2:$D$3001,MATCH($A2872,'2. Schematic Parts'!$A$2:$A$3001,0))&amp;"","NOT FOUND"))</f>
        <v/>
      </c>
      <c r="H2872" s="9" t="str">
        <f aca="false">IF($A2872="","",IF(COUNTIF('2. Schematic Parts'!$A$2:$A$3001,$A2872)=0,"NOT IN SCHEMATIC","OK"))</f>
        <v/>
      </c>
      <c r="I2872" s="9" t="str">
        <f aca="false">IF($A2872="","",IF($H2872="NOT IN SCHEMATIC","",IF(UPPER(TRIM($C2872))=UPPER(TRIM($E2872)),"OK","MISMATCH")))</f>
        <v/>
      </c>
      <c r="J2872" s="9" t="str">
        <f aca="false">IF($A2872="","",IF($H2872="NOT IN SCHEMATIC","",IF($F2872="","NO SCH DECAL",IF($D2872="","",IF(UPPER(TRIM($D2872))=UPPER(TRIM($F2872)),"OK","MISMATCH")))))</f>
        <v/>
      </c>
      <c r="K2872" s="16" t="str">
        <f aca="false">IF($A2872="","",SUMPRODUCT(--ISNUMBER(SEARCH(","&amp;TRIM($A2872)&amp;",",","&amp;SUBSTITUTE('1. Master BOM'!$D$2:$D$400," ","")&amp;","))))</f>
        <v/>
      </c>
      <c r="L2872" s="16" t="str">
        <f aca="false">IF($A2872="","",IF($K2872&lt;&gt;1,0,SUMPRODUCT(ISNUMBER(SEARCH(","&amp;TRIM($A2872)&amp;",",","&amp;SUBSTITUTE('1. Master BOM'!$D$2:$D$400," ","")&amp;","))*ROW('1. Master BOM'!$D$2:$D$400))))</f>
        <v/>
      </c>
      <c r="M2872" s="9" t="str">
        <f aca="false">IF($A2872="","",IF($K2872=0,"NOT IN BOM",IF($K2872&gt;1,"MULTIPLE BOM LINES","OK")))</f>
        <v/>
      </c>
      <c r="N2872" s="9" t="str">
        <f aca="false">IF($A2872="","",IF($L2872=0,"—",INDEX('1. Master BOM'!$A$1:$A$400,$L2872)))</f>
        <v/>
      </c>
      <c r="O2872" s="9" t="str">
        <f aca="false">IF($A2872="","",IF($L2872=0,"—",INDEX('1. Master BOM'!$B$1:$B$400,$L2872)))</f>
        <v/>
      </c>
      <c r="P2872" s="9" t="str">
        <f aca="false">IF($A2872="","",IF(OR($H2872="NOT IN SCHEMATIC",$O2872="—"),"",IF($G2872="","NO SCH PN",IF(UPPER(TRIM($G2872))=UPPER(TRIM($O2872)),"OK","MISMATCH"))))</f>
        <v/>
      </c>
      <c r="Q2872" s="9" t="str">
        <f aca="false">IF($A2872="","",IF($L2872=0,"—",INDEX('1. Master BOM'!$E$1:$E$400,$L2872)))</f>
        <v/>
      </c>
      <c r="R2872" s="9" t="str">
        <f aca="false">IF($A2872="","",IF($L2872=0,"—",IF(T(INDEX('1. Master BOM'!$F$1:$F$400,$L2872))="","(not set)",INDEX('1. Master BOM'!$F$1:$F$400,$L2872))))</f>
        <v/>
      </c>
      <c r="S2872" s="9" t="str">
        <f aca="false">IF($A2872="","",IF(OR($R2872="—",$R2872="(not set)",$D2872=""),"",IF(ISNUMBER(SEARCH(SUBSTITUTE(SUBSTITUTE(SUBSTITUTE($R2872,"-",""),"_","")," ",""),SUBSTITUTE(SUBSTITUTE(SUBSTITUTE($D2872,"-",""),"_","")," ",""))),"OK","CHECK")))</f>
        <v/>
      </c>
      <c r="T2872" s="9" t="str">
        <f aca="false">IF($A2872="","",IF(OR($H2872="NOT IN SCHEMATIC",$I2872="MISMATCH",$J2872="MISMATCH",$P2872="MISMATCH",$M2872&lt;&gt;"OK"),"REVIEW","OK"))</f>
        <v/>
      </c>
      <c r="U2872" s="14"/>
      <c r="V2872" s="14"/>
      <c r="W2872" s="17"/>
      <c r="X2872" s="14"/>
    </row>
    <row r="2873" customFormat="false" ht="15" hidden="false" customHeight="false" outlineLevel="0" collapsed="false">
      <c r="A2873" s="9" t="str">
        <f aca="false">IF('3. Layout Parts'!$A2873="","",TRIM('3. Layout Parts'!$A2873))</f>
        <v/>
      </c>
      <c r="B2873" s="9" t="str">
        <f aca="false">IF($A2873="","",'3. Layout Parts'!$D2873)</f>
        <v/>
      </c>
      <c r="C2873" s="9" t="str">
        <f aca="false">IF($A2873="","",'3. Layout Parts'!$B2873)</f>
        <v/>
      </c>
      <c r="D2873" s="9" t="str">
        <f aca="false">IF($A2873="","",'3. Layout Parts'!$C2873)</f>
        <v/>
      </c>
      <c r="E2873" s="9" t="str">
        <f aca="false">IF($A2873="","",IFERROR(INDEX('2. Schematic Parts'!$B$2:$B$3001,MATCH($A2873,'2. Schematic Parts'!$A$2:$A$3001,0)),"NOT FOUND"))</f>
        <v/>
      </c>
      <c r="F2873" s="9" t="str">
        <f aca="false">IF($A2873="","",IFERROR(INDEX('2. Schematic Parts'!$C$2:$C$3001,MATCH($A2873,'2. Schematic Parts'!$A$2:$A$3001,0))&amp;"","NOT FOUND"))</f>
        <v/>
      </c>
      <c r="G2873" s="9" t="str">
        <f aca="false">IF($A2873="","",IFERROR(INDEX('2. Schematic Parts'!$D$2:$D$3001,MATCH($A2873,'2. Schematic Parts'!$A$2:$A$3001,0))&amp;"","NOT FOUND"))</f>
        <v/>
      </c>
      <c r="H2873" s="9" t="str">
        <f aca="false">IF($A2873="","",IF(COUNTIF('2. Schematic Parts'!$A$2:$A$3001,$A2873)=0,"NOT IN SCHEMATIC","OK"))</f>
        <v/>
      </c>
      <c r="I2873" s="9" t="str">
        <f aca="false">IF($A2873="","",IF($H2873="NOT IN SCHEMATIC","",IF(UPPER(TRIM($C2873))=UPPER(TRIM($E2873)),"OK","MISMATCH")))</f>
        <v/>
      </c>
      <c r="J2873" s="9" t="str">
        <f aca="false">IF($A2873="","",IF($H2873="NOT IN SCHEMATIC","",IF($F2873="","NO SCH DECAL",IF($D2873="","",IF(UPPER(TRIM($D2873))=UPPER(TRIM($F2873)),"OK","MISMATCH")))))</f>
        <v/>
      </c>
      <c r="K2873" s="16" t="str">
        <f aca="false">IF($A2873="","",SUMPRODUCT(--ISNUMBER(SEARCH(","&amp;TRIM($A2873)&amp;",",","&amp;SUBSTITUTE('1. Master BOM'!$D$2:$D$400," ","")&amp;","))))</f>
        <v/>
      </c>
      <c r="L2873" s="16" t="str">
        <f aca="false">IF($A2873="","",IF($K2873&lt;&gt;1,0,SUMPRODUCT(ISNUMBER(SEARCH(","&amp;TRIM($A2873)&amp;",",","&amp;SUBSTITUTE('1. Master BOM'!$D$2:$D$400," ","")&amp;","))*ROW('1. Master BOM'!$D$2:$D$400))))</f>
        <v/>
      </c>
      <c r="M2873" s="9" t="str">
        <f aca="false">IF($A2873="","",IF($K2873=0,"NOT IN BOM",IF($K2873&gt;1,"MULTIPLE BOM LINES","OK")))</f>
        <v/>
      </c>
      <c r="N2873" s="9" t="str">
        <f aca="false">IF($A2873="","",IF($L2873=0,"—",INDEX('1. Master BOM'!$A$1:$A$400,$L2873)))</f>
        <v/>
      </c>
      <c r="O2873" s="9" t="str">
        <f aca="false">IF($A2873="","",IF($L2873=0,"—",INDEX('1. Master BOM'!$B$1:$B$400,$L2873)))</f>
        <v/>
      </c>
      <c r="P2873" s="9" t="str">
        <f aca="false">IF($A2873="","",IF(OR($H2873="NOT IN SCHEMATIC",$O2873="—"),"",IF($G2873="","NO SCH PN",IF(UPPER(TRIM($G2873))=UPPER(TRIM($O2873)),"OK","MISMATCH"))))</f>
        <v/>
      </c>
      <c r="Q2873" s="9" t="str">
        <f aca="false">IF($A2873="","",IF($L2873=0,"—",INDEX('1. Master BOM'!$E$1:$E$400,$L2873)))</f>
        <v/>
      </c>
      <c r="R2873" s="9" t="str">
        <f aca="false">IF($A2873="","",IF($L2873=0,"—",IF(T(INDEX('1. Master BOM'!$F$1:$F$400,$L2873))="","(not set)",INDEX('1. Master BOM'!$F$1:$F$400,$L2873))))</f>
        <v/>
      </c>
      <c r="S2873" s="9" t="str">
        <f aca="false">IF($A2873="","",IF(OR($R2873="—",$R2873="(not set)",$D2873=""),"",IF(ISNUMBER(SEARCH(SUBSTITUTE(SUBSTITUTE(SUBSTITUTE($R2873,"-",""),"_","")," ",""),SUBSTITUTE(SUBSTITUTE(SUBSTITUTE($D2873,"-",""),"_","")," ",""))),"OK","CHECK")))</f>
        <v/>
      </c>
      <c r="T2873" s="9" t="str">
        <f aca="false">IF($A2873="","",IF(OR($H2873="NOT IN SCHEMATIC",$I2873="MISMATCH",$J2873="MISMATCH",$P2873="MISMATCH",$M2873&lt;&gt;"OK"),"REVIEW","OK"))</f>
        <v/>
      </c>
      <c r="U2873" s="14"/>
      <c r="V2873" s="14"/>
      <c r="W2873" s="17"/>
      <c r="X2873" s="14"/>
    </row>
    <row r="2874" customFormat="false" ht="15" hidden="false" customHeight="false" outlineLevel="0" collapsed="false">
      <c r="A2874" s="9" t="str">
        <f aca="false">IF('3. Layout Parts'!$A2874="","",TRIM('3. Layout Parts'!$A2874))</f>
        <v/>
      </c>
      <c r="B2874" s="9" t="str">
        <f aca="false">IF($A2874="","",'3. Layout Parts'!$D2874)</f>
        <v/>
      </c>
      <c r="C2874" s="9" t="str">
        <f aca="false">IF($A2874="","",'3. Layout Parts'!$B2874)</f>
        <v/>
      </c>
      <c r="D2874" s="9" t="str">
        <f aca="false">IF($A2874="","",'3. Layout Parts'!$C2874)</f>
        <v/>
      </c>
      <c r="E2874" s="9" t="str">
        <f aca="false">IF($A2874="","",IFERROR(INDEX('2. Schematic Parts'!$B$2:$B$3001,MATCH($A2874,'2. Schematic Parts'!$A$2:$A$3001,0)),"NOT FOUND"))</f>
        <v/>
      </c>
      <c r="F2874" s="9" t="str">
        <f aca="false">IF($A2874="","",IFERROR(INDEX('2. Schematic Parts'!$C$2:$C$3001,MATCH($A2874,'2. Schematic Parts'!$A$2:$A$3001,0))&amp;"","NOT FOUND"))</f>
        <v/>
      </c>
      <c r="G2874" s="9" t="str">
        <f aca="false">IF($A2874="","",IFERROR(INDEX('2. Schematic Parts'!$D$2:$D$3001,MATCH($A2874,'2. Schematic Parts'!$A$2:$A$3001,0))&amp;"","NOT FOUND"))</f>
        <v/>
      </c>
      <c r="H2874" s="9" t="str">
        <f aca="false">IF($A2874="","",IF(COUNTIF('2. Schematic Parts'!$A$2:$A$3001,$A2874)=0,"NOT IN SCHEMATIC","OK"))</f>
        <v/>
      </c>
      <c r="I2874" s="9" t="str">
        <f aca="false">IF($A2874="","",IF($H2874="NOT IN SCHEMATIC","",IF(UPPER(TRIM($C2874))=UPPER(TRIM($E2874)),"OK","MISMATCH")))</f>
        <v/>
      </c>
      <c r="J2874" s="9" t="str">
        <f aca="false">IF($A2874="","",IF($H2874="NOT IN SCHEMATIC","",IF($F2874="","NO SCH DECAL",IF($D2874="","",IF(UPPER(TRIM($D2874))=UPPER(TRIM($F2874)),"OK","MISMATCH")))))</f>
        <v/>
      </c>
      <c r="K2874" s="16" t="str">
        <f aca="false">IF($A2874="","",SUMPRODUCT(--ISNUMBER(SEARCH(","&amp;TRIM($A2874)&amp;",",","&amp;SUBSTITUTE('1. Master BOM'!$D$2:$D$400," ","")&amp;","))))</f>
        <v/>
      </c>
      <c r="L2874" s="16" t="str">
        <f aca="false">IF($A2874="","",IF($K2874&lt;&gt;1,0,SUMPRODUCT(ISNUMBER(SEARCH(","&amp;TRIM($A2874)&amp;",",","&amp;SUBSTITUTE('1. Master BOM'!$D$2:$D$400," ","")&amp;","))*ROW('1. Master BOM'!$D$2:$D$400))))</f>
        <v/>
      </c>
      <c r="M2874" s="9" t="str">
        <f aca="false">IF($A2874="","",IF($K2874=0,"NOT IN BOM",IF($K2874&gt;1,"MULTIPLE BOM LINES","OK")))</f>
        <v/>
      </c>
      <c r="N2874" s="9" t="str">
        <f aca="false">IF($A2874="","",IF($L2874=0,"—",INDEX('1. Master BOM'!$A$1:$A$400,$L2874)))</f>
        <v/>
      </c>
      <c r="O2874" s="9" t="str">
        <f aca="false">IF($A2874="","",IF($L2874=0,"—",INDEX('1. Master BOM'!$B$1:$B$400,$L2874)))</f>
        <v/>
      </c>
      <c r="P2874" s="9" t="str">
        <f aca="false">IF($A2874="","",IF(OR($H2874="NOT IN SCHEMATIC",$O2874="—"),"",IF($G2874="","NO SCH PN",IF(UPPER(TRIM($G2874))=UPPER(TRIM($O2874)),"OK","MISMATCH"))))</f>
        <v/>
      </c>
      <c r="Q2874" s="9" t="str">
        <f aca="false">IF($A2874="","",IF($L2874=0,"—",INDEX('1. Master BOM'!$E$1:$E$400,$L2874)))</f>
        <v/>
      </c>
      <c r="R2874" s="9" t="str">
        <f aca="false">IF($A2874="","",IF($L2874=0,"—",IF(T(INDEX('1. Master BOM'!$F$1:$F$400,$L2874))="","(not set)",INDEX('1. Master BOM'!$F$1:$F$400,$L2874))))</f>
        <v/>
      </c>
      <c r="S2874" s="9" t="str">
        <f aca="false">IF($A2874="","",IF(OR($R2874="—",$R2874="(not set)",$D2874=""),"",IF(ISNUMBER(SEARCH(SUBSTITUTE(SUBSTITUTE(SUBSTITUTE($R2874,"-",""),"_","")," ",""),SUBSTITUTE(SUBSTITUTE(SUBSTITUTE($D2874,"-",""),"_","")," ",""))),"OK","CHECK")))</f>
        <v/>
      </c>
      <c r="T2874" s="9" t="str">
        <f aca="false">IF($A2874="","",IF(OR($H2874="NOT IN SCHEMATIC",$I2874="MISMATCH",$J2874="MISMATCH",$P2874="MISMATCH",$M2874&lt;&gt;"OK"),"REVIEW","OK"))</f>
        <v/>
      </c>
      <c r="U2874" s="14"/>
      <c r="V2874" s="14"/>
      <c r="W2874" s="17"/>
      <c r="X2874" s="14"/>
    </row>
    <row r="2875" customFormat="false" ht="15" hidden="false" customHeight="false" outlineLevel="0" collapsed="false">
      <c r="A2875" s="9" t="str">
        <f aca="false">IF('3. Layout Parts'!$A2875="","",TRIM('3. Layout Parts'!$A2875))</f>
        <v/>
      </c>
      <c r="B2875" s="9" t="str">
        <f aca="false">IF($A2875="","",'3. Layout Parts'!$D2875)</f>
        <v/>
      </c>
      <c r="C2875" s="9" t="str">
        <f aca="false">IF($A2875="","",'3. Layout Parts'!$B2875)</f>
        <v/>
      </c>
      <c r="D2875" s="9" t="str">
        <f aca="false">IF($A2875="","",'3. Layout Parts'!$C2875)</f>
        <v/>
      </c>
      <c r="E2875" s="9" t="str">
        <f aca="false">IF($A2875="","",IFERROR(INDEX('2. Schematic Parts'!$B$2:$B$3001,MATCH($A2875,'2. Schematic Parts'!$A$2:$A$3001,0)),"NOT FOUND"))</f>
        <v/>
      </c>
      <c r="F2875" s="9" t="str">
        <f aca="false">IF($A2875="","",IFERROR(INDEX('2. Schematic Parts'!$C$2:$C$3001,MATCH($A2875,'2. Schematic Parts'!$A$2:$A$3001,0))&amp;"","NOT FOUND"))</f>
        <v/>
      </c>
      <c r="G2875" s="9" t="str">
        <f aca="false">IF($A2875="","",IFERROR(INDEX('2. Schematic Parts'!$D$2:$D$3001,MATCH($A2875,'2. Schematic Parts'!$A$2:$A$3001,0))&amp;"","NOT FOUND"))</f>
        <v/>
      </c>
      <c r="H2875" s="9" t="str">
        <f aca="false">IF($A2875="","",IF(COUNTIF('2. Schematic Parts'!$A$2:$A$3001,$A2875)=0,"NOT IN SCHEMATIC","OK"))</f>
        <v/>
      </c>
      <c r="I2875" s="9" t="str">
        <f aca="false">IF($A2875="","",IF($H2875="NOT IN SCHEMATIC","",IF(UPPER(TRIM($C2875))=UPPER(TRIM($E2875)),"OK","MISMATCH")))</f>
        <v/>
      </c>
      <c r="J2875" s="9" t="str">
        <f aca="false">IF($A2875="","",IF($H2875="NOT IN SCHEMATIC","",IF($F2875="","NO SCH DECAL",IF($D2875="","",IF(UPPER(TRIM($D2875))=UPPER(TRIM($F2875)),"OK","MISMATCH")))))</f>
        <v/>
      </c>
      <c r="K2875" s="16" t="str">
        <f aca="false">IF($A2875="","",SUMPRODUCT(--ISNUMBER(SEARCH(","&amp;TRIM($A2875)&amp;",",","&amp;SUBSTITUTE('1. Master BOM'!$D$2:$D$400," ","")&amp;","))))</f>
        <v/>
      </c>
      <c r="L2875" s="16" t="str">
        <f aca="false">IF($A2875="","",IF($K2875&lt;&gt;1,0,SUMPRODUCT(ISNUMBER(SEARCH(","&amp;TRIM($A2875)&amp;",",","&amp;SUBSTITUTE('1. Master BOM'!$D$2:$D$400," ","")&amp;","))*ROW('1. Master BOM'!$D$2:$D$400))))</f>
        <v/>
      </c>
      <c r="M2875" s="9" t="str">
        <f aca="false">IF($A2875="","",IF($K2875=0,"NOT IN BOM",IF($K2875&gt;1,"MULTIPLE BOM LINES","OK")))</f>
        <v/>
      </c>
      <c r="N2875" s="9" t="str">
        <f aca="false">IF($A2875="","",IF($L2875=0,"—",INDEX('1. Master BOM'!$A$1:$A$400,$L2875)))</f>
        <v/>
      </c>
      <c r="O2875" s="9" t="str">
        <f aca="false">IF($A2875="","",IF($L2875=0,"—",INDEX('1. Master BOM'!$B$1:$B$400,$L2875)))</f>
        <v/>
      </c>
      <c r="P2875" s="9" t="str">
        <f aca="false">IF($A2875="","",IF(OR($H2875="NOT IN SCHEMATIC",$O2875="—"),"",IF($G2875="","NO SCH PN",IF(UPPER(TRIM($G2875))=UPPER(TRIM($O2875)),"OK","MISMATCH"))))</f>
        <v/>
      </c>
      <c r="Q2875" s="9" t="str">
        <f aca="false">IF($A2875="","",IF($L2875=0,"—",INDEX('1. Master BOM'!$E$1:$E$400,$L2875)))</f>
        <v/>
      </c>
      <c r="R2875" s="9" t="str">
        <f aca="false">IF($A2875="","",IF($L2875=0,"—",IF(T(INDEX('1. Master BOM'!$F$1:$F$400,$L2875))="","(not set)",INDEX('1. Master BOM'!$F$1:$F$400,$L2875))))</f>
        <v/>
      </c>
      <c r="S2875" s="9" t="str">
        <f aca="false">IF($A2875="","",IF(OR($R2875="—",$R2875="(not set)",$D2875=""),"",IF(ISNUMBER(SEARCH(SUBSTITUTE(SUBSTITUTE(SUBSTITUTE($R2875,"-",""),"_","")," ",""),SUBSTITUTE(SUBSTITUTE(SUBSTITUTE($D2875,"-",""),"_","")," ",""))),"OK","CHECK")))</f>
        <v/>
      </c>
      <c r="T2875" s="9" t="str">
        <f aca="false">IF($A2875="","",IF(OR($H2875="NOT IN SCHEMATIC",$I2875="MISMATCH",$J2875="MISMATCH",$P2875="MISMATCH",$M2875&lt;&gt;"OK"),"REVIEW","OK"))</f>
        <v/>
      </c>
      <c r="U2875" s="14"/>
      <c r="V2875" s="14"/>
      <c r="W2875" s="17"/>
      <c r="X2875" s="14"/>
    </row>
    <row r="2876" customFormat="false" ht="15" hidden="false" customHeight="false" outlineLevel="0" collapsed="false">
      <c r="A2876" s="9" t="str">
        <f aca="false">IF('3. Layout Parts'!$A2876="","",TRIM('3. Layout Parts'!$A2876))</f>
        <v/>
      </c>
      <c r="B2876" s="9" t="str">
        <f aca="false">IF($A2876="","",'3. Layout Parts'!$D2876)</f>
        <v/>
      </c>
      <c r="C2876" s="9" t="str">
        <f aca="false">IF($A2876="","",'3. Layout Parts'!$B2876)</f>
        <v/>
      </c>
      <c r="D2876" s="9" t="str">
        <f aca="false">IF($A2876="","",'3. Layout Parts'!$C2876)</f>
        <v/>
      </c>
      <c r="E2876" s="9" t="str">
        <f aca="false">IF($A2876="","",IFERROR(INDEX('2. Schematic Parts'!$B$2:$B$3001,MATCH($A2876,'2. Schematic Parts'!$A$2:$A$3001,0)),"NOT FOUND"))</f>
        <v/>
      </c>
      <c r="F2876" s="9" t="str">
        <f aca="false">IF($A2876="","",IFERROR(INDEX('2. Schematic Parts'!$C$2:$C$3001,MATCH($A2876,'2. Schematic Parts'!$A$2:$A$3001,0))&amp;"","NOT FOUND"))</f>
        <v/>
      </c>
      <c r="G2876" s="9" t="str">
        <f aca="false">IF($A2876="","",IFERROR(INDEX('2. Schematic Parts'!$D$2:$D$3001,MATCH($A2876,'2. Schematic Parts'!$A$2:$A$3001,0))&amp;"","NOT FOUND"))</f>
        <v/>
      </c>
      <c r="H2876" s="9" t="str">
        <f aca="false">IF($A2876="","",IF(COUNTIF('2. Schematic Parts'!$A$2:$A$3001,$A2876)=0,"NOT IN SCHEMATIC","OK"))</f>
        <v/>
      </c>
      <c r="I2876" s="9" t="str">
        <f aca="false">IF($A2876="","",IF($H2876="NOT IN SCHEMATIC","",IF(UPPER(TRIM($C2876))=UPPER(TRIM($E2876)),"OK","MISMATCH")))</f>
        <v/>
      </c>
      <c r="J2876" s="9" t="str">
        <f aca="false">IF($A2876="","",IF($H2876="NOT IN SCHEMATIC","",IF($F2876="","NO SCH DECAL",IF($D2876="","",IF(UPPER(TRIM($D2876))=UPPER(TRIM($F2876)),"OK","MISMATCH")))))</f>
        <v/>
      </c>
      <c r="K2876" s="16" t="str">
        <f aca="false">IF($A2876="","",SUMPRODUCT(--ISNUMBER(SEARCH(","&amp;TRIM($A2876)&amp;",",","&amp;SUBSTITUTE('1. Master BOM'!$D$2:$D$400," ","")&amp;","))))</f>
        <v/>
      </c>
      <c r="L2876" s="16" t="str">
        <f aca="false">IF($A2876="","",IF($K2876&lt;&gt;1,0,SUMPRODUCT(ISNUMBER(SEARCH(","&amp;TRIM($A2876)&amp;",",","&amp;SUBSTITUTE('1. Master BOM'!$D$2:$D$400," ","")&amp;","))*ROW('1. Master BOM'!$D$2:$D$400))))</f>
        <v/>
      </c>
      <c r="M2876" s="9" t="str">
        <f aca="false">IF($A2876="","",IF($K2876=0,"NOT IN BOM",IF($K2876&gt;1,"MULTIPLE BOM LINES","OK")))</f>
        <v/>
      </c>
      <c r="N2876" s="9" t="str">
        <f aca="false">IF($A2876="","",IF($L2876=0,"—",INDEX('1. Master BOM'!$A$1:$A$400,$L2876)))</f>
        <v/>
      </c>
      <c r="O2876" s="9" t="str">
        <f aca="false">IF($A2876="","",IF($L2876=0,"—",INDEX('1. Master BOM'!$B$1:$B$400,$L2876)))</f>
        <v/>
      </c>
      <c r="P2876" s="9" t="str">
        <f aca="false">IF($A2876="","",IF(OR($H2876="NOT IN SCHEMATIC",$O2876="—"),"",IF($G2876="","NO SCH PN",IF(UPPER(TRIM($G2876))=UPPER(TRIM($O2876)),"OK","MISMATCH"))))</f>
        <v/>
      </c>
      <c r="Q2876" s="9" t="str">
        <f aca="false">IF($A2876="","",IF($L2876=0,"—",INDEX('1. Master BOM'!$E$1:$E$400,$L2876)))</f>
        <v/>
      </c>
      <c r="R2876" s="9" t="str">
        <f aca="false">IF($A2876="","",IF($L2876=0,"—",IF(T(INDEX('1. Master BOM'!$F$1:$F$400,$L2876))="","(not set)",INDEX('1. Master BOM'!$F$1:$F$400,$L2876))))</f>
        <v/>
      </c>
      <c r="S2876" s="9" t="str">
        <f aca="false">IF($A2876="","",IF(OR($R2876="—",$R2876="(not set)",$D2876=""),"",IF(ISNUMBER(SEARCH(SUBSTITUTE(SUBSTITUTE(SUBSTITUTE($R2876,"-",""),"_","")," ",""),SUBSTITUTE(SUBSTITUTE(SUBSTITUTE($D2876,"-",""),"_","")," ",""))),"OK","CHECK")))</f>
        <v/>
      </c>
      <c r="T2876" s="9" t="str">
        <f aca="false">IF($A2876="","",IF(OR($H2876="NOT IN SCHEMATIC",$I2876="MISMATCH",$J2876="MISMATCH",$P2876="MISMATCH",$M2876&lt;&gt;"OK"),"REVIEW","OK"))</f>
        <v/>
      </c>
      <c r="U2876" s="14"/>
      <c r="V2876" s="14"/>
      <c r="W2876" s="17"/>
      <c r="X2876" s="14"/>
    </row>
    <row r="2877" customFormat="false" ht="15" hidden="false" customHeight="false" outlineLevel="0" collapsed="false">
      <c r="A2877" s="9" t="str">
        <f aca="false">IF('3. Layout Parts'!$A2877="","",TRIM('3. Layout Parts'!$A2877))</f>
        <v/>
      </c>
      <c r="B2877" s="9" t="str">
        <f aca="false">IF($A2877="","",'3. Layout Parts'!$D2877)</f>
        <v/>
      </c>
      <c r="C2877" s="9" t="str">
        <f aca="false">IF($A2877="","",'3. Layout Parts'!$B2877)</f>
        <v/>
      </c>
      <c r="D2877" s="9" t="str">
        <f aca="false">IF($A2877="","",'3. Layout Parts'!$C2877)</f>
        <v/>
      </c>
      <c r="E2877" s="9" t="str">
        <f aca="false">IF($A2877="","",IFERROR(INDEX('2. Schematic Parts'!$B$2:$B$3001,MATCH($A2877,'2. Schematic Parts'!$A$2:$A$3001,0)),"NOT FOUND"))</f>
        <v/>
      </c>
      <c r="F2877" s="9" t="str">
        <f aca="false">IF($A2877="","",IFERROR(INDEX('2. Schematic Parts'!$C$2:$C$3001,MATCH($A2877,'2. Schematic Parts'!$A$2:$A$3001,0))&amp;"","NOT FOUND"))</f>
        <v/>
      </c>
      <c r="G2877" s="9" t="str">
        <f aca="false">IF($A2877="","",IFERROR(INDEX('2. Schematic Parts'!$D$2:$D$3001,MATCH($A2877,'2. Schematic Parts'!$A$2:$A$3001,0))&amp;"","NOT FOUND"))</f>
        <v/>
      </c>
      <c r="H2877" s="9" t="str">
        <f aca="false">IF($A2877="","",IF(COUNTIF('2. Schematic Parts'!$A$2:$A$3001,$A2877)=0,"NOT IN SCHEMATIC","OK"))</f>
        <v/>
      </c>
      <c r="I2877" s="9" t="str">
        <f aca="false">IF($A2877="","",IF($H2877="NOT IN SCHEMATIC","",IF(UPPER(TRIM($C2877))=UPPER(TRIM($E2877)),"OK","MISMATCH")))</f>
        <v/>
      </c>
      <c r="J2877" s="9" t="str">
        <f aca="false">IF($A2877="","",IF($H2877="NOT IN SCHEMATIC","",IF($F2877="","NO SCH DECAL",IF($D2877="","",IF(UPPER(TRIM($D2877))=UPPER(TRIM($F2877)),"OK","MISMATCH")))))</f>
        <v/>
      </c>
      <c r="K2877" s="16" t="str">
        <f aca="false">IF($A2877="","",SUMPRODUCT(--ISNUMBER(SEARCH(","&amp;TRIM($A2877)&amp;",",","&amp;SUBSTITUTE('1. Master BOM'!$D$2:$D$400," ","")&amp;","))))</f>
        <v/>
      </c>
      <c r="L2877" s="16" t="str">
        <f aca="false">IF($A2877="","",IF($K2877&lt;&gt;1,0,SUMPRODUCT(ISNUMBER(SEARCH(","&amp;TRIM($A2877)&amp;",",","&amp;SUBSTITUTE('1. Master BOM'!$D$2:$D$400," ","")&amp;","))*ROW('1. Master BOM'!$D$2:$D$400))))</f>
        <v/>
      </c>
      <c r="M2877" s="9" t="str">
        <f aca="false">IF($A2877="","",IF($K2877=0,"NOT IN BOM",IF($K2877&gt;1,"MULTIPLE BOM LINES","OK")))</f>
        <v/>
      </c>
      <c r="N2877" s="9" t="str">
        <f aca="false">IF($A2877="","",IF($L2877=0,"—",INDEX('1. Master BOM'!$A$1:$A$400,$L2877)))</f>
        <v/>
      </c>
      <c r="O2877" s="9" t="str">
        <f aca="false">IF($A2877="","",IF($L2877=0,"—",INDEX('1. Master BOM'!$B$1:$B$400,$L2877)))</f>
        <v/>
      </c>
      <c r="P2877" s="9" t="str">
        <f aca="false">IF($A2877="","",IF(OR($H2877="NOT IN SCHEMATIC",$O2877="—"),"",IF($G2877="","NO SCH PN",IF(UPPER(TRIM($G2877))=UPPER(TRIM($O2877)),"OK","MISMATCH"))))</f>
        <v/>
      </c>
      <c r="Q2877" s="9" t="str">
        <f aca="false">IF($A2877="","",IF($L2877=0,"—",INDEX('1. Master BOM'!$E$1:$E$400,$L2877)))</f>
        <v/>
      </c>
      <c r="R2877" s="9" t="str">
        <f aca="false">IF($A2877="","",IF($L2877=0,"—",IF(T(INDEX('1. Master BOM'!$F$1:$F$400,$L2877))="","(not set)",INDEX('1. Master BOM'!$F$1:$F$400,$L2877))))</f>
        <v/>
      </c>
      <c r="S2877" s="9" t="str">
        <f aca="false">IF($A2877="","",IF(OR($R2877="—",$R2877="(not set)",$D2877=""),"",IF(ISNUMBER(SEARCH(SUBSTITUTE(SUBSTITUTE(SUBSTITUTE($R2877,"-",""),"_","")," ",""),SUBSTITUTE(SUBSTITUTE(SUBSTITUTE($D2877,"-",""),"_","")," ",""))),"OK","CHECK")))</f>
        <v/>
      </c>
      <c r="T2877" s="9" t="str">
        <f aca="false">IF($A2877="","",IF(OR($H2877="NOT IN SCHEMATIC",$I2877="MISMATCH",$J2877="MISMATCH",$P2877="MISMATCH",$M2877&lt;&gt;"OK"),"REVIEW","OK"))</f>
        <v/>
      </c>
      <c r="U2877" s="14"/>
      <c r="V2877" s="14"/>
      <c r="W2877" s="17"/>
      <c r="X2877" s="14"/>
    </row>
    <row r="2878" customFormat="false" ht="15" hidden="false" customHeight="false" outlineLevel="0" collapsed="false">
      <c r="A2878" s="9" t="str">
        <f aca="false">IF('3. Layout Parts'!$A2878="","",TRIM('3. Layout Parts'!$A2878))</f>
        <v/>
      </c>
      <c r="B2878" s="9" t="str">
        <f aca="false">IF($A2878="","",'3. Layout Parts'!$D2878)</f>
        <v/>
      </c>
      <c r="C2878" s="9" t="str">
        <f aca="false">IF($A2878="","",'3. Layout Parts'!$B2878)</f>
        <v/>
      </c>
      <c r="D2878" s="9" t="str">
        <f aca="false">IF($A2878="","",'3. Layout Parts'!$C2878)</f>
        <v/>
      </c>
      <c r="E2878" s="9" t="str">
        <f aca="false">IF($A2878="","",IFERROR(INDEX('2. Schematic Parts'!$B$2:$B$3001,MATCH($A2878,'2. Schematic Parts'!$A$2:$A$3001,0)),"NOT FOUND"))</f>
        <v/>
      </c>
      <c r="F2878" s="9" t="str">
        <f aca="false">IF($A2878="","",IFERROR(INDEX('2. Schematic Parts'!$C$2:$C$3001,MATCH($A2878,'2. Schematic Parts'!$A$2:$A$3001,0))&amp;"","NOT FOUND"))</f>
        <v/>
      </c>
      <c r="G2878" s="9" t="str">
        <f aca="false">IF($A2878="","",IFERROR(INDEX('2. Schematic Parts'!$D$2:$D$3001,MATCH($A2878,'2. Schematic Parts'!$A$2:$A$3001,0))&amp;"","NOT FOUND"))</f>
        <v/>
      </c>
      <c r="H2878" s="9" t="str">
        <f aca="false">IF($A2878="","",IF(COUNTIF('2. Schematic Parts'!$A$2:$A$3001,$A2878)=0,"NOT IN SCHEMATIC","OK"))</f>
        <v/>
      </c>
      <c r="I2878" s="9" t="str">
        <f aca="false">IF($A2878="","",IF($H2878="NOT IN SCHEMATIC","",IF(UPPER(TRIM($C2878))=UPPER(TRIM($E2878)),"OK","MISMATCH")))</f>
        <v/>
      </c>
      <c r="J2878" s="9" t="str">
        <f aca="false">IF($A2878="","",IF($H2878="NOT IN SCHEMATIC","",IF($F2878="","NO SCH DECAL",IF($D2878="","",IF(UPPER(TRIM($D2878))=UPPER(TRIM($F2878)),"OK","MISMATCH")))))</f>
        <v/>
      </c>
      <c r="K2878" s="16" t="str">
        <f aca="false">IF($A2878="","",SUMPRODUCT(--ISNUMBER(SEARCH(","&amp;TRIM($A2878)&amp;",",","&amp;SUBSTITUTE('1. Master BOM'!$D$2:$D$400," ","")&amp;","))))</f>
        <v/>
      </c>
      <c r="L2878" s="16" t="str">
        <f aca="false">IF($A2878="","",IF($K2878&lt;&gt;1,0,SUMPRODUCT(ISNUMBER(SEARCH(","&amp;TRIM($A2878)&amp;",",","&amp;SUBSTITUTE('1. Master BOM'!$D$2:$D$400," ","")&amp;","))*ROW('1. Master BOM'!$D$2:$D$400))))</f>
        <v/>
      </c>
      <c r="M2878" s="9" t="str">
        <f aca="false">IF($A2878="","",IF($K2878=0,"NOT IN BOM",IF($K2878&gt;1,"MULTIPLE BOM LINES","OK")))</f>
        <v/>
      </c>
      <c r="N2878" s="9" t="str">
        <f aca="false">IF($A2878="","",IF($L2878=0,"—",INDEX('1. Master BOM'!$A$1:$A$400,$L2878)))</f>
        <v/>
      </c>
      <c r="O2878" s="9" t="str">
        <f aca="false">IF($A2878="","",IF($L2878=0,"—",INDEX('1. Master BOM'!$B$1:$B$400,$L2878)))</f>
        <v/>
      </c>
      <c r="P2878" s="9" t="str">
        <f aca="false">IF($A2878="","",IF(OR($H2878="NOT IN SCHEMATIC",$O2878="—"),"",IF($G2878="","NO SCH PN",IF(UPPER(TRIM($G2878))=UPPER(TRIM($O2878)),"OK","MISMATCH"))))</f>
        <v/>
      </c>
      <c r="Q2878" s="9" t="str">
        <f aca="false">IF($A2878="","",IF($L2878=0,"—",INDEX('1. Master BOM'!$E$1:$E$400,$L2878)))</f>
        <v/>
      </c>
      <c r="R2878" s="9" t="str">
        <f aca="false">IF($A2878="","",IF($L2878=0,"—",IF(T(INDEX('1. Master BOM'!$F$1:$F$400,$L2878))="","(not set)",INDEX('1. Master BOM'!$F$1:$F$400,$L2878))))</f>
        <v/>
      </c>
      <c r="S2878" s="9" t="str">
        <f aca="false">IF($A2878="","",IF(OR($R2878="—",$R2878="(not set)",$D2878=""),"",IF(ISNUMBER(SEARCH(SUBSTITUTE(SUBSTITUTE(SUBSTITUTE($R2878,"-",""),"_","")," ",""),SUBSTITUTE(SUBSTITUTE(SUBSTITUTE($D2878,"-",""),"_","")," ",""))),"OK","CHECK")))</f>
        <v/>
      </c>
      <c r="T2878" s="9" t="str">
        <f aca="false">IF($A2878="","",IF(OR($H2878="NOT IN SCHEMATIC",$I2878="MISMATCH",$J2878="MISMATCH",$P2878="MISMATCH",$M2878&lt;&gt;"OK"),"REVIEW","OK"))</f>
        <v/>
      </c>
      <c r="U2878" s="14"/>
      <c r="V2878" s="14"/>
      <c r="W2878" s="17"/>
      <c r="X2878" s="14"/>
    </row>
    <row r="2879" customFormat="false" ht="15" hidden="false" customHeight="false" outlineLevel="0" collapsed="false">
      <c r="A2879" s="9" t="str">
        <f aca="false">IF('3. Layout Parts'!$A2879="","",TRIM('3. Layout Parts'!$A2879))</f>
        <v/>
      </c>
      <c r="B2879" s="9" t="str">
        <f aca="false">IF($A2879="","",'3. Layout Parts'!$D2879)</f>
        <v/>
      </c>
      <c r="C2879" s="9" t="str">
        <f aca="false">IF($A2879="","",'3. Layout Parts'!$B2879)</f>
        <v/>
      </c>
      <c r="D2879" s="9" t="str">
        <f aca="false">IF($A2879="","",'3. Layout Parts'!$C2879)</f>
        <v/>
      </c>
      <c r="E2879" s="9" t="str">
        <f aca="false">IF($A2879="","",IFERROR(INDEX('2. Schematic Parts'!$B$2:$B$3001,MATCH($A2879,'2. Schematic Parts'!$A$2:$A$3001,0)),"NOT FOUND"))</f>
        <v/>
      </c>
      <c r="F2879" s="9" t="str">
        <f aca="false">IF($A2879="","",IFERROR(INDEX('2. Schematic Parts'!$C$2:$C$3001,MATCH($A2879,'2. Schematic Parts'!$A$2:$A$3001,0))&amp;"","NOT FOUND"))</f>
        <v/>
      </c>
      <c r="G2879" s="9" t="str">
        <f aca="false">IF($A2879="","",IFERROR(INDEX('2. Schematic Parts'!$D$2:$D$3001,MATCH($A2879,'2. Schematic Parts'!$A$2:$A$3001,0))&amp;"","NOT FOUND"))</f>
        <v/>
      </c>
      <c r="H2879" s="9" t="str">
        <f aca="false">IF($A2879="","",IF(COUNTIF('2. Schematic Parts'!$A$2:$A$3001,$A2879)=0,"NOT IN SCHEMATIC","OK"))</f>
        <v/>
      </c>
      <c r="I2879" s="9" t="str">
        <f aca="false">IF($A2879="","",IF($H2879="NOT IN SCHEMATIC","",IF(UPPER(TRIM($C2879))=UPPER(TRIM($E2879)),"OK","MISMATCH")))</f>
        <v/>
      </c>
      <c r="J2879" s="9" t="str">
        <f aca="false">IF($A2879="","",IF($H2879="NOT IN SCHEMATIC","",IF($F2879="","NO SCH DECAL",IF($D2879="","",IF(UPPER(TRIM($D2879))=UPPER(TRIM($F2879)),"OK","MISMATCH")))))</f>
        <v/>
      </c>
      <c r="K2879" s="16" t="str">
        <f aca="false">IF($A2879="","",SUMPRODUCT(--ISNUMBER(SEARCH(","&amp;TRIM($A2879)&amp;",",","&amp;SUBSTITUTE('1. Master BOM'!$D$2:$D$400," ","")&amp;","))))</f>
        <v/>
      </c>
      <c r="L2879" s="16" t="str">
        <f aca="false">IF($A2879="","",IF($K2879&lt;&gt;1,0,SUMPRODUCT(ISNUMBER(SEARCH(","&amp;TRIM($A2879)&amp;",",","&amp;SUBSTITUTE('1. Master BOM'!$D$2:$D$400," ","")&amp;","))*ROW('1. Master BOM'!$D$2:$D$400))))</f>
        <v/>
      </c>
      <c r="M2879" s="9" t="str">
        <f aca="false">IF($A2879="","",IF($K2879=0,"NOT IN BOM",IF($K2879&gt;1,"MULTIPLE BOM LINES","OK")))</f>
        <v/>
      </c>
      <c r="N2879" s="9" t="str">
        <f aca="false">IF($A2879="","",IF($L2879=0,"—",INDEX('1. Master BOM'!$A$1:$A$400,$L2879)))</f>
        <v/>
      </c>
      <c r="O2879" s="9" t="str">
        <f aca="false">IF($A2879="","",IF($L2879=0,"—",INDEX('1. Master BOM'!$B$1:$B$400,$L2879)))</f>
        <v/>
      </c>
      <c r="P2879" s="9" t="str">
        <f aca="false">IF($A2879="","",IF(OR($H2879="NOT IN SCHEMATIC",$O2879="—"),"",IF($G2879="","NO SCH PN",IF(UPPER(TRIM($G2879))=UPPER(TRIM($O2879)),"OK","MISMATCH"))))</f>
        <v/>
      </c>
      <c r="Q2879" s="9" t="str">
        <f aca="false">IF($A2879="","",IF($L2879=0,"—",INDEX('1. Master BOM'!$E$1:$E$400,$L2879)))</f>
        <v/>
      </c>
      <c r="R2879" s="9" t="str">
        <f aca="false">IF($A2879="","",IF($L2879=0,"—",IF(T(INDEX('1. Master BOM'!$F$1:$F$400,$L2879))="","(not set)",INDEX('1. Master BOM'!$F$1:$F$400,$L2879))))</f>
        <v/>
      </c>
      <c r="S2879" s="9" t="str">
        <f aca="false">IF($A2879="","",IF(OR($R2879="—",$R2879="(not set)",$D2879=""),"",IF(ISNUMBER(SEARCH(SUBSTITUTE(SUBSTITUTE(SUBSTITUTE($R2879,"-",""),"_","")," ",""),SUBSTITUTE(SUBSTITUTE(SUBSTITUTE($D2879,"-",""),"_","")," ",""))),"OK","CHECK")))</f>
        <v/>
      </c>
      <c r="T2879" s="9" t="str">
        <f aca="false">IF($A2879="","",IF(OR($H2879="NOT IN SCHEMATIC",$I2879="MISMATCH",$J2879="MISMATCH",$P2879="MISMATCH",$M2879&lt;&gt;"OK"),"REVIEW","OK"))</f>
        <v/>
      </c>
      <c r="U2879" s="14"/>
      <c r="V2879" s="14"/>
      <c r="W2879" s="17"/>
      <c r="X2879" s="14"/>
    </row>
    <row r="2880" customFormat="false" ht="15" hidden="false" customHeight="false" outlineLevel="0" collapsed="false">
      <c r="A2880" s="9" t="str">
        <f aca="false">IF('3. Layout Parts'!$A2880="","",TRIM('3. Layout Parts'!$A2880))</f>
        <v/>
      </c>
      <c r="B2880" s="9" t="str">
        <f aca="false">IF($A2880="","",'3. Layout Parts'!$D2880)</f>
        <v/>
      </c>
      <c r="C2880" s="9" t="str">
        <f aca="false">IF($A2880="","",'3. Layout Parts'!$B2880)</f>
        <v/>
      </c>
      <c r="D2880" s="9" t="str">
        <f aca="false">IF($A2880="","",'3. Layout Parts'!$C2880)</f>
        <v/>
      </c>
      <c r="E2880" s="9" t="str">
        <f aca="false">IF($A2880="","",IFERROR(INDEX('2. Schematic Parts'!$B$2:$B$3001,MATCH($A2880,'2. Schematic Parts'!$A$2:$A$3001,0)),"NOT FOUND"))</f>
        <v/>
      </c>
      <c r="F2880" s="9" t="str">
        <f aca="false">IF($A2880="","",IFERROR(INDEX('2. Schematic Parts'!$C$2:$C$3001,MATCH($A2880,'2. Schematic Parts'!$A$2:$A$3001,0))&amp;"","NOT FOUND"))</f>
        <v/>
      </c>
      <c r="G2880" s="9" t="str">
        <f aca="false">IF($A2880="","",IFERROR(INDEX('2. Schematic Parts'!$D$2:$D$3001,MATCH($A2880,'2. Schematic Parts'!$A$2:$A$3001,0))&amp;"","NOT FOUND"))</f>
        <v/>
      </c>
      <c r="H2880" s="9" t="str">
        <f aca="false">IF($A2880="","",IF(COUNTIF('2. Schematic Parts'!$A$2:$A$3001,$A2880)=0,"NOT IN SCHEMATIC","OK"))</f>
        <v/>
      </c>
      <c r="I2880" s="9" t="str">
        <f aca="false">IF($A2880="","",IF($H2880="NOT IN SCHEMATIC","",IF(UPPER(TRIM($C2880))=UPPER(TRIM($E2880)),"OK","MISMATCH")))</f>
        <v/>
      </c>
      <c r="J2880" s="9" t="str">
        <f aca="false">IF($A2880="","",IF($H2880="NOT IN SCHEMATIC","",IF($F2880="","NO SCH DECAL",IF($D2880="","",IF(UPPER(TRIM($D2880))=UPPER(TRIM($F2880)),"OK","MISMATCH")))))</f>
        <v/>
      </c>
      <c r="K2880" s="16" t="str">
        <f aca="false">IF($A2880="","",SUMPRODUCT(--ISNUMBER(SEARCH(","&amp;TRIM($A2880)&amp;",",","&amp;SUBSTITUTE('1. Master BOM'!$D$2:$D$400," ","")&amp;","))))</f>
        <v/>
      </c>
      <c r="L2880" s="16" t="str">
        <f aca="false">IF($A2880="","",IF($K2880&lt;&gt;1,0,SUMPRODUCT(ISNUMBER(SEARCH(","&amp;TRIM($A2880)&amp;",",","&amp;SUBSTITUTE('1. Master BOM'!$D$2:$D$400," ","")&amp;","))*ROW('1. Master BOM'!$D$2:$D$400))))</f>
        <v/>
      </c>
      <c r="M2880" s="9" t="str">
        <f aca="false">IF($A2880="","",IF($K2880=0,"NOT IN BOM",IF($K2880&gt;1,"MULTIPLE BOM LINES","OK")))</f>
        <v/>
      </c>
      <c r="N2880" s="9" t="str">
        <f aca="false">IF($A2880="","",IF($L2880=0,"—",INDEX('1. Master BOM'!$A$1:$A$400,$L2880)))</f>
        <v/>
      </c>
      <c r="O2880" s="9" t="str">
        <f aca="false">IF($A2880="","",IF($L2880=0,"—",INDEX('1. Master BOM'!$B$1:$B$400,$L2880)))</f>
        <v/>
      </c>
      <c r="P2880" s="9" t="str">
        <f aca="false">IF($A2880="","",IF(OR($H2880="NOT IN SCHEMATIC",$O2880="—"),"",IF($G2880="","NO SCH PN",IF(UPPER(TRIM($G2880))=UPPER(TRIM($O2880)),"OK","MISMATCH"))))</f>
        <v/>
      </c>
      <c r="Q2880" s="9" t="str">
        <f aca="false">IF($A2880="","",IF($L2880=0,"—",INDEX('1. Master BOM'!$E$1:$E$400,$L2880)))</f>
        <v/>
      </c>
      <c r="R2880" s="9" t="str">
        <f aca="false">IF($A2880="","",IF($L2880=0,"—",IF(T(INDEX('1. Master BOM'!$F$1:$F$400,$L2880))="","(not set)",INDEX('1. Master BOM'!$F$1:$F$400,$L2880))))</f>
        <v/>
      </c>
      <c r="S2880" s="9" t="str">
        <f aca="false">IF($A2880="","",IF(OR($R2880="—",$R2880="(not set)",$D2880=""),"",IF(ISNUMBER(SEARCH(SUBSTITUTE(SUBSTITUTE(SUBSTITUTE($R2880,"-",""),"_","")," ",""),SUBSTITUTE(SUBSTITUTE(SUBSTITUTE($D2880,"-",""),"_","")," ",""))),"OK","CHECK")))</f>
        <v/>
      </c>
      <c r="T2880" s="9" t="str">
        <f aca="false">IF($A2880="","",IF(OR($H2880="NOT IN SCHEMATIC",$I2880="MISMATCH",$J2880="MISMATCH",$P2880="MISMATCH",$M2880&lt;&gt;"OK"),"REVIEW","OK"))</f>
        <v/>
      </c>
      <c r="U2880" s="14"/>
      <c r="V2880" s="14"/>
      <c r="W2880" s="17"/>
      <c r="X2880" s="14"/>
    </row>
    <row r="2881" customFormat="false" ht="15" hidden="false" customHeight="false" outlineLevel="0" collapsed="false">
      <c r="A2881" s="9" t="str">
        <f aca="false">IF('3. Layout Parts'!$A2881="","",TRIM('3. Layout Parts'!$A2881))</f>
        <v/>
      </c>
      <c r="B2881" s="9" t="str">
        <f aca="false">IF($A2881="","",'3. Layout Parts'!$D2881)</f>
        <v/>
      </c>
      <c r="C2881" s="9" t="str">
        <f aca="false">IF($A2881="","",'3. Layout Parts'!$B2881)</f>
        <v/>
      </c>
      <c r="D2881" s="9" t="str">
        <f aca="false">IF($A2881="","",'3. Layout Parts'!$C2881)</f>
        <v/>
      </c>
      <c r="E2881" s="9" t="str">
        <f aca="false">IF($A2881="","",IFERROR(INDEX('2. Schematic Parts'!$B$2:$B$3001,MATCH($A2881,'2. Schematic Parts'!$A$2:$A$3001,0)),"NOT FOUND"))</f>
        <v/>
      </c>
      <c r="F2881" s="9" t="str">
        <f aca="false">IF($A2881="","",IFERROR(INDEX('2. Schematic Parts'!$C$2:$C$3001,MATCH($A2881,'2. Schematic Parts'!$A$2:$A$3001,0))&amp;"","NOT FOUND"))</f>
        <v/>
      </c>
      <c r="G2881" s="9" t="str">
        <f aca="false">IF($A2881="","",IFERROR(INDEX('2. Schematic Parts'!$D$2:$D$3001,MATCH($A2881,'2. Schematic Parts'!$A$2:$A$3001,0))&amp;"","NOT FOUND"))</f>
        <v/>
      </c>
      <c r="H2881" s="9" t="str">
        <f aca="false">IF($A2881="","",IF(COUNTIF('2. Schematic Parts'!$A$2:$A$3001,$A2881)=0,"NOT IN SCHEMATIC","OK"))</f>
        <v/>
      </c>
      <c r="I2881" s="9" t="str">
        <f aca="false">IF($A2881="","",IF($H2881="NOT IN SCHEMATIC","",IF(UPPER(TRIM($C2881))=UPPER(TRIM($E2881)),"OK","MISMATCH")))</f>
        <v/>
      </c>
      <c r="J2881" s="9" t="str">
        <f aca="false">IF($A2881="","",IF($H2881="NOT IN SCHEMATIC","",IF($F2881="","NO SCH DECAL",IF($D2881="","",IF(UPPER(TRIM($D2881))=UPPER(TRIM($F2881)),"OK","MISMATCH")))))</f>
        <v/>
      </c>
      <c r="K2881" s="16" t="str">
        <f aca="false">IF($A2881="","",SUMPRODUCT(--ISNUMBER(SEARCH(","&amp;TRIM($A2881)&amp;",",","&amp;SUBSTITUTE('1. Master BOM'!$D$2:$D$400," ","")&amp;","))))</f>
        <v/>
      </c>
      <c r="L2881" s="16" t="str">
        <f aca="false">IF($A2881="","",IF($K2881&lt;&gt;1,0,SUMPRODUCT(ISNUMBER(SEARCH(","&amp;TRIM($A2881)&amp;",",","&amp;SUBSTITUTE('1. Master BOM'!$D$2:$D$400," ","")&amp;","))*ROW('1. Master BOM'!$D$2:$D$400))))</f>
        <v/>
      </c>
      <c r="M2881" s="9" t="str">
        <f aca="false">IF($A2881="","",IF($K2881=0,"NOT IN BOM",IF($K2881&gt;1,"MULTIPLE BOM LINES","OK")))</f>
        <v/>
      </c>
      <c r="N2881" s="9" t="str">
        <f aca="false">IF($A2881="","",IF($L2881=0,"—",INDEX('1. Master BOM'!$A$1:$A$400,$L2881)))</f>
        <v/>
      </c>
      <c r="O2881" s="9" t="str">
        <f aca="false">IF($A2881="","",IF($L2881=0,"—",INDEX('1. Master BOM'!$B$1:$B$400,$L2881)))</f>
        <v/>
      </c>
      <c r="P2881" s="9" t="str">
        <f aca="false">IF($A2881="","",IF(OR($H2881="NOT IN SCHEMATIC",$O2881="—"),"",IF($G2881="","NO SCH PN",IF(UPPER(TRIM($G2881))=UPPER(TRIM($O2881)),"OK","MISMATCH"))))</f>
        <v/>
      </c>
      <c r="Q2881" s="9" t="str">
        <f aca="false">IF($A2881="","",IF($L2881=0,"—",INDEX('1. Master BOM'!$E$1:$E$400,$L2881)))</f>
        <v/>
      </c>
      <c r="R2881" s="9" t="str">
        <f aca="false">IF($A2881="","",IF($L2881=0,"—",IF(T(INDEX('1. Master BOM'!$F$1:$F$400,$L2881))="","(not set)",INDEX('1. Master BOM'!$F$1:$F$400,$L2881))))</f>
        <v/>
      </c>
      <c r="S2881" s="9" t="str">
        <f aca="false">IF($A2881="","",IF(OR($R2881="—",$R2881="(not set)",$D2881=""),"",IF(ISNUMBER(SEARCH(SUBSTITUTE(SUBSTITUTE(SUBSTITUTE($R2881,"-",""),"_","")," ",""),SUBSTITUTE(SUBSTITUTE(SUBSTITUTE($D2881,"-",""),"_","")," ",""))),"OK","CHECK")))</f>
        <v/>
      </c>
      <c r="T2881" s="9" t="str">
        <f aca="false">IF($A2881="","",IF(OR($H2881="NOT IN SCHEMATIC",$I2881="MISMATCH",$J2881="MISMATCH",$P2881="MISMATCH",$M2881&lt;&gt;"OK"),"REVIEW","OK"))</f>
        <v/>
      </c>
      <c r="U2881" s="14"/>
      <c r="V2881" s="14"/>
      <c r="W2881" s="17"/>
      <c r="X2881" s="14"/>
    </row>
    <row r="2882" customFormat="false" ht="15" hidden="false" customHeight="false" outlineLevel="0" collapsed="false">
      <c r="A2882" s="9" t="str">
        <f aca="false">IF('3. Layout Parts'!$A2882="","",TRIM('3. Layout Parts'!$A2882))</f>
        <v/>
      </c>
      <c r="B2882" s="9" t="str">
        <f aca="false">IF($A2882="","",'3. Layout Parts'!$D2882)</f>
        <v/>
      </c>
      <c r="C2882" s="9" t="str">
        <f aca="false">IF($A2882="","",'3. Layout Parts'!$B2882)</f>
        <v/>
      </c>
      <c r="D2882" s="9" t="str">
        <f aca="false">IF($A2882="","",'3. Layout Parts'!$C2882)</f>
        <v/>
      </c>
      <c r="E2882" s="9" t="str">
        <f aca="false">IF($A2882="","",IFERROR(INDEX('2. Schematic Parts'!$B$2:$B$3001,MATCH($A2882,'2. Schematic Parts'!$A$2:$A$3001,0)),"NOT FOUND"))</f>
        <v/>
      </c>
      <c r="F2882" s="9" t="str">
        <f aca="false">IF($A2882="","",IFERROR(INDEX('2. Schematic Parts'!$C$2:$C$3001,MATCH($A2882,'2. Schematic Parts'!$A$2:$A$3001,0))&amp;"","NOT FOUND"))</f>
        <v/>
      </c>
      <c r="G2882" s="9" t="str">
        <f aca="false">IF($A2882="","",IFERROR(INDEX('2. Schematic Parts'!$D$2:$D$3001,MATCH($A2882,'2. Schematic Parts'!$A$2:$A$3001,0))&amp;"","NOT FOUND"))</f>
        <v/>
      </c>
      <c r="H2882" s="9" t="str">
        <f aca="false">IF($A2882="","",IF(COUNTIF('2. Schematic Parts'!$A$2:$A$3001,$A2882)=0,"NOT IN SCHEMATIC","OK"))</f>
        <v/>
      </c>
      <c r="I2882" s="9" t="str">
        <f aca="false">IF($A2882="","",IF($H2882="NOT IN SCHEMATIC","",IF(UPPER(TRIM($C2882))=UPPER(TRIM($E2882)),"OK","MISMATCH")))</f>
        <v/>
      </c>
      <c r="J2882" s="9" t="str">
        <f aca="false">IF($A2882="","",IF($H2882="NOT IN SCHEMATIC","",IF($F2882="","NO SCH DECAL",IF($D2882="","",IF(UPPER(TRIM($D2882))=UPPER(TRIM($F2882)),"OK","MISMATCH")))))</f>
        <v/>
      </c>
      <c r="K2882" s="16" t="str">
        <f aca="false">IF($A2882="","",SUMPRODUCT(--ISNUMBER(SEARCH(","&amp;TRIM($A2882)&amp;",",","&amp;SUBSTITUTE('1. Master BOM'!$D$2:$D$400," ","")&amp;","))))</f>
        <v/>
      </c>
      <c r="L2882" s="16" t="str">
        <f aca="false">IF($A2882="","",IF($K2882&lt;&gt;1,0,SUMPRODUCT(ISNUMBER(SEARCH(","&amp;TRIM($A2882)&amp;",",","&amp;SUBSTITUTE('1. Master BOM'!$D$2:$D$400," ","")&amp;","))*ROW('1. Master BOM'!$D$2:$D$400))))</f>
        <v/>
      </c>
      <c r="M2882" s="9" t="str">
        <f aca="false">IF($A2882="","",IF($K2882=0,"NOT IN BOM",IF($K2882&gt;1,"MULTIPLE BOM LINES","OK")))</f>
        <v/>
      </c>
      <c r="N2882" s="9" t="str">
        <f aca="false">IF($A2882="","",IF($L2882=0,"—",INDEX('1. Master BOM'!$A$1:$A$400,$L2882)))</f>
        <v/>
      </c>
      <c r="O2882" s="9" t="str">
        <f aca="false">IF($A2882="","",IF($L2882=0,"—",INDEX('1. Master BOM'!$B$1:$B$400,$L2882)))</f>
        <v/>
      </c>
      <c r="P2882" s="9" t="str">
        <f aca="false">IF($A2882="","",IF(OR($H2882="NOT IN SCHEMATIC",$O2882="—"),"",IF($G2882="","NO SCH PN",IF(UPPER(TRIM($G2882))=UPPER(TRIM($O2882)),"OK","MISMATCH"))))</f>
        <v/>
      </c>
      <c r="Q2882" s="9" t="str">
        <f aca="false">IF($A2882="","",IF($L2882=0,"—",INDEX('1. Master BOM'!$E$1:$E$400,$L2882)))</f>
        <v/>
      </c>
      <c r="R2882" s="9" t="str">
        <f aca="false">IF($A2882="","",IF($L2882=0,"—",IF(T(INDEX('1. Master BOM'!$F$1:$F$400,$L2882))="","(not set)",INDEX('1. Master BOM'!$F$1:$F$400,$L2882))))</f>
        <v/>
      </c>
      <c r="S2882" s="9" t="str">
        <f aca="false">IF($A2882="","",IF(OR($R2882="—",$R2882="(not set)",$D2882=""),"",IF(ISNUMBER(SEARCH(SUBSTITUTE(SUBSTITUTE(SUBSTITUTE($R2882,"-",""),"_","")," ",""),SUBSTITUTE(SUBSTITUTE(SUBSTITUTE($D2882,"-",""),"_","")," ",""))),"OK","CHECK")))</f>
        <v/>
      </c>
      <c r="T2882" s="9" t="str">
        <f aca="false">IF($A2882="","",IF(OR($H2882="NOT IN SCHEMATIC",$I2882="MISMATCH",$J2882="MISMATCH",$P2882="MISMATCH",$M2882&lt;&gt;"OK"),"REVIEW","OK"))</f>
        <v/>
      </c>
      <c r="U2882" s="14"/>
      <c r="V2882" s="14"/>
      <c r="W2882" s="17"/>
      <c r="X2882" s="14"/>
    </row>
    <row r="2883" customFormat="false" ht="15" hidden="false" customHeight="false" outlineLevel="0" collapsed="false">
      <c r="A2883" s="9" t="str">
        <f aca="false">IF('3. Layout Parts'!$A2883="","",TRIM('3. Layout Parts'!$A2883))</f>
        <v/>
      </c>
      <c r="B2883" s="9" t="str">
        <f aca="false">IF($A2883="","",'3. Layout Parts'!$D2883)</f>
        <v/>
      </c>
      <c r="C2883" s="9" t="str">
        <f aca="false">IF($A2883="","",'3. Layout Parts'!$B2883)</f>
        <v/>
      </c>
      <c r="D2883" s="9" t="str">
        <f aca="false">IF($A2883="","",'3. Layout Parts'!$C2883)</f>
        <v/>
      </c>
      <c r="E2883" s="9" t="str">
        <f aca="false">IF($A2883="","",IFERROR(INDEX('2. Schematic Parts'!$B$2:$B$3001,MATCH($A2883,'2. Schematic Parts'!$A$2:$A$3001,0)),"NOT FOUND"))</f>
        <v/>
      </c>
      <c r="F2883" s="9" t="str">
        <f aca="false">IF($A2883="","",IFERROR(INDEX('2. Schematic Parts'!$C$2:$C$3001,MATCH($A2883,'2. Schematic Parts'!$A$2:$A$3001,0))&amp;"","NOT FOUND"))</f>
        <v/>
      </c>
      <c r="G2883" s="9" t="str">
        <f aca="false">IF($A2883="","",IFERROR(INDEX('2. Schematic Parts'!$D$2:$D$3001,MATCH($A2883,'2. Schematic Parts'!$A$2:$A$3001,0))&amp;"","NOT FOUND"))</f>
        <v/>
      </c>
      <c r="H2883" s="9" t="str">
        <f aca="false">IF($A2883="","",IF(COUNTIF('2. Schematic Parts'!$A$2:$A$3001,$A2883)=0,"NOT IN SCHEMATIC","OK"))</f>
        <v/>
      </c>
      <c r="I2883" s="9" t="str">
        <f aca="false">IF($A2883="","",IF($H2883="NOT IN SCHEMATIC","",IF(UPPER(TRIM($C2883))=UPPER(TRIM($E2883)),"OK","MISMATCH")))</f>
        <v/>
      </c>
      <c r="J2883" s="9" t="str">
        <f aca="false">IF($A2883="","",IF($H2883="NOT IN SCHEMATIC","",IF($F2883="","NO SCH DECAL",IF($D2883="","",IF(UPPER(TRIM($D2883))=UPPER(TRIM($F2883)),"OK","MISMATCH")))))</f>
        <v/>
      </c>
      <c r="K2883" s="16" t="str">
        <f aca="false">IF($A2883="","",SUMPRODUCT(--ISNUMBER(SEARCH(","&amp;TRIM($A2883)&amp;",",","&amp;SUBSTITUTE('1. Master BOM'!$D$2:$D$400," ","")&amp;","))))</f>
        <v/>
      </c>
      <c r="L2883" s="16" t="str">
        <f aca="false">IF($A2883="","",IF($K2883&lt;&gt;1,0,SUMPRODUCT(ISNUMBER(SEARCH(","&amp;TRIM($A2883)&amp;",",","&amp;SUBSTITUTE('1. Master BOM'!$D$2:$D$400," ","")&amp;","))*ROW('1. Master BOM'!$D$2:$D$400))))</f>
        <v/>
      </c>
      <c r="M2883" s="9" t="str">
        <f aca="false">IF($A2883="","",IF($K2883=0,"NOT IN BOM",IF($K2883&gt;1,"MULTIPLE BOM LINES","OK")))</f>
        <v/>
      </c>
      <c r="N2883" s="9" t="str">
        <f aca="false">IF($A2883="","",IF($L2883=0,"—",INDEX('1. Master BOM'!$A$1:$A$400,$L2883)))</f>
        <v/>
      </c>
      <c r="O2883" s="9" t="str">
        <f aca="false">IF($A2883="","",IF($L2883=0,"—",INDEX('1. Master BOM'!$B$1:$B$400,$L2883)))</f>
        <v/>
      </c>
      <c r="P2883" s="9" t="str">
        <f aca="false">IF($A2883="","",IF(OR($H2883="NOT IN SCHEMATIC",$O2883="—"),"",IF($G2883="","NO SCH PN",IF(UPPER(TRIM($G2883))=UPPER(TRIM($O2883)),"OK","MISMATCH"))))</f>
        <v/>
      </c>
      <c r="Q2883" s="9" t="str">
        <f aca="false">IF($A2883="","",IF($L2883=0,"—",INDEX('1. Master BOM'!$E$1:$E$400,$L2883)))</f>
        <v/>
      </c>
      <c r="R2883" s="9" t="str">
        <f aca="false">IF($A2883="","",IF($L2883=0,"—",IF(T(INDEX('1. Master BOM'!$F$1:$F$400,$L2883))="","(not set)",INDEX('1. Master BOM'!$F$1:$F$400,$L2883))))</f>
        <v/>
      </c>
      <c r="S2883" s="9" t="str">
        <f aca="false">IF($A2883="","",IF(OR($R2883="—",$R2883="(not set)",$D2883=""),"",IF(ISNUMBER(SEARCH(SUBSTITUTE(SUBSTITUTE(SUBSTITUTE($R2883,"-",""),"_","")," ",""),SUBSTITUTE(SUBSTITUTE(SUBSTITUTE($D2883,"-",""),"_","")," ",""))),"OK","CHECK")))</f>
        <v/>
      </c>
      <c r="T2883" s="9" t="str">
        <f aca="false">IF($A2883="","",IF(OR($H2883="NOT IN SCHEMATIC",$I2883="MISMATCH",$J2883="MISMATCH",$P2883="MISMATCH",$M2883&lt;&gt;"OK"),"REVIEW","OK"))</f>
        <v/>
      </c>
      <c r="U2883" s="14"/>
      <c r="V2883" s="14"/>
      <c r="W2883" s="17"/>
      <c r="X2883" s="14"/>
    </row>
    <row r="2884" customFormat="false" ht="15" hidden="false" customHeight="false" outlineLevel="0" collapsed="false">
      <c r="A2884" s="9" t="str">
        <f aca="false">IF('3. Layout Parts'!$A2884="","",TRIM('3. Layout Parts'!$A2884))</f>
        <v/>
      </c>
      <c r="B2884" s="9" t="str">
        <f aca="false">IF($A2884="","",'3. Layout Parts'!$D2884)</f>
        <v/>
      </c>
      <c r="C2884" s="9" t="str">
        <f aca="false">IF($A2884="","",'3. Layout Parts'!$B2884)</f>
        <v/>
      </c>
      <c r="D2884" s="9" t="str">
        <f aca="false">IF($A2884="","",'3. Layout Parts'!$C2884)</f>
        <v/>
      </c>
      <c r="E2884" s="9" t="str">
        <f aca="false">IF($A2884="","",IFERROR(INDEX('2. Schematic Parts'!$B$2:$B$3001,MATCH($A2884,'2. Schematic Parts'!$A$2:$A$3001,0)),"NOT FOUND"))</f>
        <v/>
      </c>
      <c r="F2884" s="9" t="str">
        <f aca="false">IF($A2884="","",IFERROR(INDEX('2. Schematic Parts'!$C$2:$C$3001,MATCH($A2884,'2. Schematic Parts'!$A$2:$A$3001,0))&amp;"","NOT FOUND"))</f>
        <v/>
      </c>
      <c r="G2884" s="9" t="str">
        <f aca="false">IF($A2884="","",IFERROR(INDEX('2. Schematic Parts'!$D$2:$D$3001,MATCH($A2884,'2. Schematic Parts'!$A$2:$A$3001,0))&amp;"","NOT FOUND"))</f>
        <v/>
      </c>
      <c r="H2884" s="9" t="str">
        <f aca="false">IF($A2884="","",IF(COUNTIF('2. Schematic Parts'!$A$2:$A$3001,$A2884)=0,"NOT IN SCHEMATIC","OK"))</f>
        <v/>
      </c>
      <c r="I2884" s="9" t="str">
        <f aca="false">IF($A2884="","",IF($H2884="NOT IN SCHEMATIC","",IF(UPPER(TRIM($C2884))=UPPER(TRIM($E2884)),"OK","MISMATCH")))</f>
        <v/>
      </c>
      <c r="J2884" s="9" t="str">
        <f aca="false">IF($A2884="","",IF($H2884="NOT IN SCHEMATIC","",IF($F2884="","NO SCH DECAL",IF($D2884="","",IF(UPPER(TRIM($D2884))=UPPER(TRIM($F2884)),"OK","MISMATCH")))))</f>
        <v/>
      </c>
      <c r="K2884" s="16" t="str">
        <f aca="false">IF($A2884="","",SUMPRODUCT(--ISNUMBER(SEARCH(","&amp;TRIM($A2884)&amp;",",","&amp;SUBSTITUTE('1. Master BOM'!$D$2:$D$400," ","")&amp;","))))</f>
        <v/>
      </c>
      <c r="L2884" s="16" t="str">
        <f aca="false">IF($A2884="","",IF($K2884&lt;&gt;1,0,SUMPRODUCT(ISNUMBER(SEARCH(","&amp;TRIM($A2884)&amp;",",","&amp;SUBSTITUTE('1. Master BOM'!$D$2:$D$400," ","")&amp;","))*ROW('1. Master BOM'!$D$2:$D$400))))</f>
        <v/>
      </c>
      <c r="M2884" s="9" t="str">
        <f aca="false">IF($A2884="","",IF($K2884=0,"NOT IN BOM",IF($K2884&gt;1,"MULTIPLE BOM LINES","OK")))</f>
        <v/>
      </c>
      <c r="N2884" s="9" t="str">
        <f aca="false">IF($A2884="","",IF($L2884=0,"—",INDEX('1. Master BOM'!$A$1:$A$400,$L2884)))</f>
        <v/>
      </c>
      <c r="O2884" s="9" t="str">
        <f aca="false">IF($A2884="","",IF($L2884=0,"—",INDEX('1. Master BOM'!$B$1:$B$400,$L2884)))</f>
        <v/>
      </c>
      <c r="P2884" s="9" t="str">
        <f aca="false">IF($A2884="","",IF(OR($H2884="NOT IN SCHEMATIC",$O2884="—"),"",IF($G2884="","NO SCH PN",IF(UPPER(TRIM($G2884))=UPPER(TRIM($O2884)),"OK","MISMATCH"))))</f>
        <v/>
      </c>
      <c r="Q2884" s="9" t="str">
        <f aca="false">IF($A2884="","",IF($L2884=0,"—",INDEX('1. Master BOM'!$E$1:$E$400,$L2884)))</f>
        <v/>
      </c>
      <c r="R2884" s="9" t="str">
        <f aca="false">IF($A2884="","",IF($L2884=0,"—",IF(T(INDEX('1. Master BOM'!$F$1:$F$400,$L2884))="","(not set)",INDEX('1. Master BOM'!$F$1:$F$400,$L2884))))</f>
        <v/>
      </c>
      <c r="S2884" s="9" t="str">
        <f aca="false">IF($A2884="","",IF(OR($R2884="—",$R2884="(not set)",$D2884=""),"",IF(ISNUMBER(SEARCH(SUBSTITUTE(SUBSTITUTE(SUBSTITUTE($R2884,"-",""),"_","")," ",""),SUBSTITUTE(SUBSTITUTE(SUBSTITUTE($D2884,"-",""),"_","")," ",""))),"OK","CHECK")))</f>
        <v/>
      </c>
      <c r="T2884" s="9" t="str">
        <f aca="false">IF($A2884="","",IF(OR($H2884="NOT IN SCHEMATIC",$I2884="MISMATCH",$J2884="MISMATCH",$P2884="MISMATCH",$M2884&lt;&gt;"OK"),"REVIEW","OK"))</f>
        <v/>
      </c>
      <c r="U2884" s="14"/>
      <c r="V2884" s="14"/>
      <c r="W2884" s="17"/>
      <c r="X2884" s="14"/>
    </row>
    <row r="2885" customFormat="false" ht="15" hidden="false" customHeight="false" outlineLevel="0" collapsed="false">
      <c r="A2885" s="9" t="str">
        <f aca="false">IF('3. Layout Parts'!$A2885="","",TRIM('3. Layout Parts'!$A2885))</f>
        <v/>
      </c>
      <c r="B2885" s="9" t="str">
        <f aca="false">IF($A2885="","",'3. Layout Parts'!$D2885)</f>
        <v/>
      </c>
      <c r="C2885" s="9" t="str">
        <f aca="false">IF($A2885="","",'3. Layout Parts'!$B2885)</f>
        <v/>
      </c>
      <c r="D2885" s="9" t="str">
        <f aca="false">IF($A2885="","",'3. Layout Parts'!$C2885)</f>
        <v/>
      </c>
      <c r="E2885" s="9" t="str">
        <f aca="false">IF($A2885="","",IFERROR(INDEX('2. Schematic Parts'!$B$2:$B$3001,MATCH($A2885,'2. Schematic Parts'!$A$2:$A$3001,0)),"NOT FOUND"))</f>
        <v/>
      </c>
      <c r="F2885" s="9" t="str">
        <f aca="false">IF($A2885="","",IFERROR(INDEX('2. Schematic Parts'!$C$2:$C$3001,MATCH($A2885,'2. Schematic Parts'!$A$2:$A$3001,0))&amp;"","NOT FOUND"))</f>
        <v/>
      </c>
      <c r="G2885" s="9" t="str">
        <f aca="false">IF($A2885="","",IFERROR(INDEX('2. Schematic Parts'!$D$2:$D$3001,MATCH($A2885,'2. Schematic Parts'!$A$2:$A$3001,0))&amp;"","NOT FOUND"))</f>
        <v/>
      </c>
      <c r="H2885" s="9" t="str">
        <f aca="false">IF($A2885="","",IF(COUNTIF('2. Schematic Parts'!$A$2:$A$3001,$A2885)=0,"NOT IN SCHEMATIC","OK"))</f>
        <v/>
      </c>
      <c r="I2885" s="9" t="str">
        <f aca="false">IF($A2885="","",IF($H2885="NOT IN SCHEMATIC","",IF(UPPER(TRIM($C2885))=UPPER(TRIM($E2885)),"OK","MISMATCH")))</f>
        <v/>
      </c>
      <c r="J2885" s="9" t="str">
        <f aca="false">IF($A2885="","",IF($H2885="NOT IN SCHEMATIC","",IF($F2885="","NO SCH DECAL",IF($D2885="","",IF(UPPER(TRIM($D2885))=UPPER(TRIM($F2885)),"OK","MISMATCH")))))</f>
        <v/>
      </c>
      <c r="K2885" s="16" t="str">
        <f aca="false">IF($A2885="","",SUMPRODUCT(--ISNUMBER(SEARCH(","&amp;TRIM($A2885)&amp;",",","&amp;SUBSTITUTE('1. Master BOM'!$D$2:$D$400," ","")&amp;","))))</f>
        <v/>
      </c>
      <c r="L2885" s="16" t="str">
        <f aca="false">IF($A2885="","",IF($K2885&lt;&gt;1,0,SUMPRODUCT(ISNUMBER(SEARCH(","&amp;TRIM($A2885)&amp;",",","&amp;SUBSTITUTE('1. Master BOM'!$D$2:$D$400," ","")&amp;","))*ROW('1. Master BOM'!$D$2:$D$400))))</f>
        <v/>
      </c>
      <c r="M2885" s="9" t="str">
        <f aca="false">IF($A2885="","",IF($K2885=0,"NOT IN BOM",IF($K2885&gt;1,"MULTIPLE BOM LINES","OK")))</f>
        <v/>
      </c>
      <c r="N2885" s="9" t="str">
        <f aca="false">IF($A2885="","",IF($L2885=0,"—",INDEX('1. Master BOM'!$A$1:$A$400,$L2885)))</f>
        <v/>
      </c>
      <c r="O2885" s="9" t="str">
        <f aca="false">IF($A2885="","",IF($L2885=0,"—",INDEX('1. Master BOM'!$B$1:$B$400,$L2885)))</f>
        <v/>
      </c>
      <c r="P2885" s="9" t="str">
        <f aca="false">IF($A2885="","",IF(OR($H2885="NOT IN SCHEMATIC",$O2885="—"),"",IF($G2885="","NO SCH PN",IF(UPPER(TRIM($G2885))=UPPER(TRIM($O2885)),"OK","MISMATCH"))))</f>
        <v/>
      </c>
      <c r="Q2885" s="9" t="str">
        <f aca="false">IF($A2885="","",IF($L2885=0,"—",INDEX('1. Master BOM'!$E$1:$E$400,$L2885)))</f>
        <v/>
      </c>
      <c r="R2885" s="9" t="str">
        <f aca="false">IF($A2885="","",IF($L2885=0,"—",IF(T(INDEX('1. Master BOM'!$F$1:$F$400,$L2885))="","(not set)",INDEX('1. Master BOM'!$F$1:$F$400,$L2885))))</f>
        <v/>
      </c>
      <c r="S2885" s="9" t="str">
        <f aca="false">IF($A2885="","",IF(OR($R2885="—",$R2885="(not set)",$D2885=""),"",IF(ISNUMBER(SEARCH(SUBSTITUTE(SUBSTITUTE(SUBSTITUTE($R2885,"-",""),"_","")," ",""),SUBSTITUTE(SUBSTITUTE(SUBSTITUTE($D2885,"-",""),"_","")," ",""))),"OK","CHECK")))</f>
        <v/>
      </c>
      <c r="T2885" s="9" t="str">
        <f aca="false">IF($A2885="","",IF(OR($H2885="NOT IN SCHEMATIC",$I2885="MISMATCH",$J2885="MISMATCH",$P2885="MISMATCH",$M2885&lt;&gt;"OK"),"REVIEW","OK"))</f>
        <v/>
      </c>
      <c r="U2885" s="14"/>
      <c r="V2885" s="14"/>
      <c r="W2885" s="17"/>
      <c r="X2885" s="14"/>
    </row>
    <row r="2886" customFormat="false" ht="15" hidden="false" customHeight="false" outlineLevel="0" collapsed="false">
      <c r="A2886" s="9" t="str">
        <f aca="false">IF('3. Layout Parts'!$A2886="","",TRIM('3. Layout Parts'!$A2886))</f>
        <v/>
      </c>
      <c r="B2886" s="9" t="str">
        <f aca="false">IF($A2886="","",'3. Layout Parts'!$D2886)</f>
        <v/>
      </c>
      <c r="C2886" s="9" t="str">
        <f aca="false">IF($A2886="","",'3. Layout Parts'!$B2886)</f>
        <v/>
      </c>
      <c r="D2886" s="9" t="str">
        <f aca="false">IF($A2886="","",'3. Layout Parts'!$C2886)</f>
        <v/>
      </c>
      <c r="E2886" s="9" t="str">
        <f aca="false">IF($A2886="","",IFERROR(INDEX('2. Schematic Parts'!$B$2:$B$3001,MATCH($A2886,'2. Schematic Parts'!$A$2:$A$3001,0)),"NOT FOUND"))</f>
        <v/>
      </c>
      <c r="F2886" s="9" t="str">
        <f aca="false">IF($A2886="","",IFERROR(INDEX('2. Schematic Parts'!$C$2:$C$3001,MATCH($A2886,'2. Schematic Parts'!$A$2:$A$3001,0))&amp;"","NOT FOUND"))</f>
        <v/>
      </c>
      <c r="G2886" s="9" t="str">
        <f aca="false">IF($A2886="","",IFERROR(INDEX('2. Schematic Parts'!$D$2:$D$3001,MATCH($A2886,'2. Schematic Parts'!$A$2:$A$3001,0))&amp;"","NOT FOUND"))</f>
        <v/>
      </c>
      <c r="H2886" s="9" t="str">
        <f aca="false">IF($A2886="","",IF(COUNTIF('2. Schematic Parts'!$A$2:$A$3001,$A2886)=0,"NOT IN SCHEMATIC","OK"))</f>
        <v/>
      </c>
      <c r="I2886" s="9" t="str">
        <f aca="false">IF($A2886="","",IF($H2886="NOT IN SCHEMATIC","",IF(UPPER(TRIM($C2886))=UPPER(TRIM($E2886)),"OK","MISMATCH")))</f>
        <v/>
      </c>
      <c r="J2886" s="9" t="str">
        <f aca="false">IF($A2886="","",IF($H2886="NOT IN SCHEMATIC","",IF($F2886="","NO SCH DECAL",IF($D2886="","",IF(UPPER(TRIM($D2886))=UPPER(TRIM($F2886)),"OK","MISMATCH")))))</f>
        <v/>
      </c>
      <c r="K2886" s="16" t="str">
        <f aca="false">IF($A2886="","",SUMPRODUCT(--ISNUMBER(SEARCH(","&amp;TRIM($A2886)&amp;",",","&amp;SUBSTITUTE('1. Master BOM'!$D$2:$D$400," ","")&amp;","))))</f>
        <v/>
      </c>
      <c r="L2886" s="16" t="str">
        <f aca="false">IF($A2886="","",IF($K2886&lt;&gt;1,0,SUMPRODUCT(ISNUMBER(SEARCH(","&amp;TRIM($A2886)&amp;",",","&amp;SUBSTITUTE('1. Master BOM'!$D$2:$D$400," ","")&amp;","))*ROW('1. Master BOM'!$D$2:$D$400))))</f>
        <v/>
      </c>
      <c r="M2886" s="9" t="str">
        <f aca="false">IF($A2886="","",IF($K2886=0,"NOT IN BOM",IF($K2886&gt;1,"MULTIPLE BOM LINES","OK")))</f>
        <v/>
      </c>
      <c r="N2886" s="9" t="str">
        <f aca="false">IF($A2886="","",IF($L2886=0,"—",INDEX('1. Master BOM'!$A$1:$A$400,$L2886)))</f>
        <v/>
      </c>
      <c r="O2886" s="9" t="str">
        <f aca="false">IF($A2886="","",IF($L2886=0,"—",INDEX('1. Master BOM'!$B$1:$B$400,$L2886)))</f>
        <v/>
      </c>
      <c r="P2886" s="9" t="str">
        <f aca="false">IF($A2886="","",IF(OR($H2886="NOT IN SCHEMATIC",$O2886="—"),"",IF($G2886="","NO SCH PN",IF(UPPER(TRIM($G2886))=UPPER(TRIM($O2886)),"OK","MISMATCH"))))</f>
        <v/>
      </c>
      <c r="Q2886" s="9" t="str">
        <f aca="false">IF($A2886="","",IF($L2886=0,"—",INDEX('1. Master BOM'!$E$1:$E$400,$L2886)))</f>
        <v/>
      </c>
      <c r="R2886" s="9" t="str">
        <f aca="false">IF($A2886="","",IF($L2886=0,"—",IF(T(INDEX('1. Master BOM'!$F$1:$F$400,$L2886))="","(not set)",INDEX('1. Master BOM'!$F$1:$F$400,$L2886))))</f>
        <v/>
      </c>
      <c r="S2886" s="9" t="str">
        <f aca="false">IF($A2886="","",IF(OR($R2886="—",$R2886="(not set)",$D2886=""),"",IF(ISNUMBER(SEARCH(SUBSTITUTE(SUBSTITUTE(SUBSTITUTE($R2886,"-",""),"_","")," ",""),SUBSTITUTE(SUBSTITUTE(SUBSTITUTE($D2886,"-",""),"_","")," ",""))),"OK","CHECK")))</f>
        <v/>
      </c>
      <c r="T2886" s="9" t="str">
        <f aca="false">IF($A2886="","",IF(OR($H2886="NOT IN SCHEMATIC",$I2886="MISMATCH",$J2886="MISMATCH",$P2886="MISMATCH",$M2886&lt;&gt;"OK"),"REVIEW","OK"))</f>
        <v/>
      </c>
      <c r="U2886" s="14"/>
      <c r="V2886" s="14"/>
      <c r="W2886" s="17"/>
      <c r="X2886" s="14"/>
    </row>
    <row r="2887" customFormat="false" ht="15" hidden="false" customHeight="false" outlineLevel="0" collapsed="false">
      <c r="A2887" s="9" t="str">
        <f aca="false">IF('3. Layout Parts'!$A2887="","",TRIM('3. Layout Parts'!$A2887))</f>
        <v/>
      </c>
      <c r="B2887" s="9" t="str">
        <f aca="false">IF($A2887="","",'3. Layout Parts'!$D2887)</f>
        <v/>
      </c>
      <c r="C2887" s="9" t="str">
        <f aca="false">IF($A2887="","",'3. Layout Parts'!$B2887)</f>
        <v/>
      </c>
      <c r="D2887" s="9" t="str">
        <f aca="false">IF($A2887="","",'3. Layout Parts'!$C2887)</f>
        <v/>
      </c>
      <c r="E2887" s="9" t="str">
        <f aca="false">IF($A2887="","",IFERROR(INDEX('2. Schematic Parts'!$B$2:$B$3001,MATCH($A2887,'2. Schematic Parts'!$A$2:$A$3001,0)),"NOT FOUND"))</f>
        <v/>
      </c>
      <c r="F2887" s="9" t="str">
        <f aca="false">IF($A2887="","",IFERROR(INDEX('2. Schematic Parts'!$C$2:$C$3001,MATCH($A2887,'2. Schematic Parts'!$A$2:$A$3001,0))&amp;"","NOT FOUND"))</f>
        <v/>
      </c>
      <c r="G2887" s="9" t="str">
        <f aca="false">IF($A2887="","",IFERROR(INDEX('2. Schematic Parts'!$D$2:$D$3001,MATCH($A2887,'2. Schematic Parts'!$A$2:$A$3001,0))&amp;"","NOT FOUND"))</f>
        <v/>
      </c>
      <c r="H2887" s="9" t="str">
        <f aca="false">IF($A2887="","",IF(COUNTIF('2. Schematic Parts'!$A$2:$A$3001,$A2887)=0,"NOT IN SCHEMATIC","OK"))</f>
        <v/>
      </c>
      <c r="I2887" s="9" t="str">
        <f aca="false">IF($A2887="","",IF($H2887="NOT IN SCHEMATIC","",IF(UPPER(TRIM($C2887))=UPPER(TRIM($E2887)),"OK","MISMATCH")))</f>
        <v/>
      </c>
      <c r="J2887" s="9" t="str">
        <f aca="false">IF($A2887="","",IF($H2887="NOT IN SCHEMATIC","",IF($F2887="","NO SCH DECAL",IF($D2887="","",IF(UPPER(TRIM($D2887))=UPPER(TRIM($F2887)),"OK","MISMATCH")))))</f>
        <v/>
      </c>
      <c r="K2887" s="16" t="str">
        <f aca="false">IF($A2887="","",SUMPRODUCT(--ISNUMBER(SEARCH(","&amp;TRIM($A2887)&amp;",",","&amp;SUBSTITUTE('1. Master BOM'!$D$2:$D$400," ","")&amp;","))))</f>
        <v/>
      </c>
      <c r="L2887" s="16" t="str">
        <f aca="false">IF($A2887="","",IF($K2887&lt;&gt;1,0,SUMPRODUCT(ISNUMBER(SEARCH(","&amp;TRIM($A2887)&amp;",",","&amp;SUBSTITUTE('1. Master BOM'!$D$2:$D$400," ","")&amp;","))*ROW('1. Master BOM'!$D$2:$D$400))))</f>
        <v/>
      </c>
      <c r="M2887" s="9" t="str">
        <f aca="false">IF($A2887="","",IF($K2887=0,"NOT IN BOM",IF($K2887&gt;1,"MULTIPLE BOM LINES","OK")))</f>
        <v/>
      </c>
      <c r="N2887" s="9" t="str">
        <f aca="false">IF($A2887="","",IF($L2887=0,"—",INDEX('1. Master BOM'!$A$1:$A$400,$L2887)))</f>
        <v/>
      </c>
      <c r="O2887" s="9" t="str">
        <f aca="false">IF($A2887="","",IF($L2887=0,"—",INDEX('1. Master BOM'!$B$1:$B$400,$L2887)))</f>
        <v/>
      </c>
      <c r="P2887" s="9" t="str">
        <f aca="false">IF($A2887="","",IF(OR($H2887="NOT IN SCHEMATIC",$O2887="—"),"",IF($G2887="","NO SCH PN",IF(UPPER(TRIM($G2887))=UPPER(TRIM($O2887)),"OK","MISMATCH"))))</f>
        <v/>
      </c>
      <c r="Q2887" s="9" t="str">
        <f aca="false">IF($A2887="","",IF($L2887=0,"—",INDEX('1. Master BOM'!$E$1:$E$400,$L2887)))</f>
        <v/>
      </c>
      <c r="R2887" s="9" t="str">
        <f aca="false">IF($A2887="","",IF($L2887=0,"—",IF(T(INDEX('1. Master BOM'!$F$1:$F$400,$L2887))="","(not set)",INDEX('1. Master BOM'!$F$1:$F$400,$L2887))))</f>
        <v/>
      </c>
      <c r="S2887" s="9" t="str">
        <f aca="false">IF($A2887="","",IF(OR($R2887="—",$R2887="(not set)",$D2887=""),"",IF(ISNUMBER(SEARCH(SUBSTITUTE(SUBSTITUTE(SUBSTITUTE($R2887,"-",""),"_","")," ",""),SUBSTITUTE(SUBSTITUTE(SUBSTITUTE($D2887,"-",""),"_","")," ",""))),"OK","CHECK")))</f>
        <v/>
      </c>
      <c r="T2887" s="9" t="str">
        <f aca="false">IF($A2887="","",IF(OR($H2887="NOT IN SCHEMATIC",$I2887="MISMATCH",$J2887="MISMATCH",$P2887="MISMATCH",$M2887&lt;&gt;"OK"),"REVIEW","OK"))</f>
        <v/>
      </c>
      <c r="U2887" s="14"/>
      <c r="V2887" s="14"/>
      <c r="W2887" s="17"/>
      <c r="X2887" s="14"/>
    </row>
    <row r="2888" customFormat="false" ht="15" hidden="false" customHeight="false" outlineLevel="0" collapsed="false">
      <c r="A2888" s="9" t="str">
        <f aca="false">IF('3. Layout Parts'!$A2888="","",TRIM('3. Layout Parts'!$A2888))</f>
        <v/>
      </c>
      <c r="B2888" s="9" t="str">
        <f aca="false">IF($A2888="","",'3. Layout Parts'!$D2888)</f>
        <v/>
      </c>
      <c r="C2888" s="9" t="str">
        <f aca="false">IF($A2888="","",'3. Layout Parts'!$B2888)</f>
        <v/>
      </c>
      <c r="D2888" s="9" t="str">
        <f aca="false">IF($A2888="","",'3. Layout Parts'!$C2888)</f>
        <v/>
      </c>
      <c r="E2888" s="9" t="str">
        <f aca="false">IF($A2888="","",IFERROR(INDEX('2. Schematic Parts'!$B$2:$B$3001,MATCH($A2888,'2. Schematic Parts'!$A$2:$A$3001,0)),"NOT FOUND"))</f>
        <v/>
      </c>
      <c r="F2888" s="9" t="str">
        <f aca="false">IF($A2888="","",IFERROR(INDEX('2. Schematic Parts'!$C$2:$C$3001,MATCH($A2888,'2. Schematic Parts'!$A$2:$A$3001,0))&amp;"","NOT FOUND"))</f>
        <v/>
      </c>
      <c r="G2888" s="9" t="str">
        <f aca="false">IF($A2888="","",IFERROR(INDEX('2. Schematic Parts'!$D$2:$D$3001,MATCH($A2888,'2. Schematic Parts'!$A$2:$A$3001,0))&amp;"","NOT FOUND"))</f>
        <v/>
      </c>
      <c r="H2888" s="9" t="str">
        <f aca="false">IF($A2888="","",IF(COUNTIF('2. Schematic Parts'!$A$2:$A$3001,$A2888)=0,"NOT IN SCHEMATIC","OK"))</f>
        <v/>
      </c>
      <c r="I2888" s="9" t="str">
        <f aca="false">IF($A2888="","",IF($H2888="NOT IN SCHEMATIC","",IF(UPPER(TRIM($C2888))=UPPER(TRIM($E2888)),"OK","MISMATCH")))</f>
        <v/>
      </c>
      <c r="J2888" s="9" t="str">
        <f aca="false">IF($A2888="","",IF($H2888="NOT IN SCHEMATIC","",IF($F2888="","NO SCH DECAL",IF($D2888="","",IF(UPPER(TRIM($D2888))=UPPER(TRIM($F2888)),"OK","MISMATCH")))))</f>
        <v/>
      </c>
      <c r="K2888" s="16" t="str">
        <f aca="false">IF($A2888="","",SUMPRODUCT(--ISNUMBER(SEARCH(","&amp;TRIM($A2888)&amp;",",","&amp;SUBSTITUTE('1. Master BOM'!$D$2:$D$400," ","")&amp;","))))</f>
        <v/>
      </c>
      <c r="L2888" s="16" t="str">
        <f aca="false">IF($A2888="","",IF($K2888&lt;&gt;1,0,SUMPRODUCT(ISNUMBER(SEARCH(","&amp;TRIM($A2888)&amp;",",","&amp;SUBSTITUTE('1. Master BOM'!$D$2:$D$400," ","")&amp;","))*ROW('1. Master BOM'!$D$2:$D$400))))</f>
        <v/>
      </c>
      <c r="M2888" s="9" t="str">
        <f aca="false">IF($A2888="","",IF($K2888=0,"NOT IN BOM",IF($K2888&gt;1,"MULTIPLE BOM LINES","OK")))</f>
        <v/>
      </c>
      <c r="N2888" s="9" t="str">
        <f aca="false">IF($A2888="","",IF($L2888=0,"—",INDEX('1. Master BOM'!$A$1:$A$400,$L2888)))</f>
        <v/>
      </c>
      <c r="O2888" s="9" t="str">
        <f aca="false">IF($A2888="","",IF($L2888=0,"—",INDEX('1. Master BOM'!$B$1:$B$400,$L2888)))</f>
        <v/>
      </c>
      <c r="P2888" s="9" t="str">
        <f aca="false">IF($A2888="","",IF(OR($H2888="NOT IN SCHEMATIC",$O2888="—"),"",IF($G2888="","NO SCH PN",IF(UPPER(TRIM($G2888))=UPPER(TRIM($O2888)),"OK","MISMATCH"))))</f>
        <v/>
      </c>
      <c r="Q2888" s="9" t="str">
        <f aca="false">IF($A2888="","",IF($L2888=0,"—",INDEX('1. Master BOM'!$E$1:$E$400,$L2888)))</f>
        <v/>
      </c>
      <c r="R2888" s="9" t="str">
        <f aca="false">IF($A2888="","",IF($L2888=0,"—",IF(T(INDEX('1. Master BOM'!$F$1:$F$400,$L2888))="","(not set)",INDEX('1. Master BOM'!$F$1:$F$400,$L2888))))</f>
        <v/>
      </c>
      <c r="S2888" s="9" t="str">
        <f aca="false">IF($A2888="","",IF(OR($R2888="—",$R2888="(not set)",$D2888=""),"",IF(ISNUMBER(SEARCH(SUBSTITUTE(SUBSTITUTE(SUBSTITUTE($R2888,"-",""),"_","")," ",""),SUBSTITUTE(SUBSTITUTE(SUBSTITUTE($D2888,"-",""),"_","")," ",""))),"OK","CHECK")))</f>
        <v/>
      </c>
      <c r="T2888" s="9" t="str">
        <f aca="false">IF($A2888="","",IF(OR($H2888="NOT IN SCHEMATIC",$I2888="MISMATCH",$J2888="MISMATCH",$P2888="MISMATCH",$M2888&lt;&gt;"OK"),"REVIEW","OK"))</f>
        <v/>
      </c>
      <c r="U2888" s="14"/>
      <c r="V2888" s="14"/>
      <c r="W2888" s="17"/>
      <c r="X2888" s="14"/>
    </row>
    <row r="2889" customFormat="false" ht="15" hidden="false" customHeight="false" outlineLevel="0" collapsed="false">
      <c r="A2889" s="9" t="str">
        <f aca="false">IF('3. Layout Parts'!$A2889="","",TRIM('3. Layout Parts'!$A2889))</f>
        <v/>
      </c>
      <c r="B2889" s="9" t="str">
        <f aca="false">IF($A2889="","",'3. Layout Parts'!$D2889)</f>
        <v/>
      </c>
      <c r="C2889" s="9" t="str">
        <f aca="false">IF($A2889="","",'3. Layout Parts'!$B2889)</f>
        <v/>
      </c>
      <c r="D2889" s="9" t="str">
        <f aca="false">IF($A2889="","",'3. Layout Parts'!$C2889)</f>
        <v/>
      </c>
      <c r="E2889" s="9" t="str">
        <f aca="false">IF($A2889="","",IFERROR(INDEX('2. Schematic Parts'!$B$2:$B$3001,MATCH($A2889,'2. Schematic Parts'!$A$2:$A$3001,0)),"NOT FOUND"))</f>
        <v/>
      </c>
      <c r="F2889" s="9" t="str">
        <f aca="false">IF($A2889="","",IFERROR(INDEX('2. Schematic Parts'!$C$2:$C$3001,MATCH($A2889,'2. Schematic Parts'!$A$2:$A$3001,0))&amp;"","NOT FOUND"))</f>
        <v/>
      </c>
      <c r="G2889" s="9" t="str">
        <f aca="false">IF($A2889="","",IFERROR(INDEX('2. Schematic Parts'!$D$2:$D$3001,MATCH($A2889,'2. Schematic Parts'!$A$2:$A$3001,0))&amp;"","NOT FOUND"))</f>
        <v/>
      </c>
      <c r="H2889" s="9" t="str">
        <f aca="false">IF($A2889="","",IF(COUNTIF('2. Schematic Parts'!$A$2:$A$3001,$A2889)=0,"NOT IN SCHEMATIC","OK"))</f>
        <v/>
      </c>
      <c r="I2889" s="9" t="str">
        <f aca="false">IF($A2889="","",IF($H2889="NOT IN SCHEMATIC","",IF(UPPER(TRIM($C2889))=UPPER(TRIM($E2889)),"OK","MISMATCH")))</f>
        <v/>
      </c>
      <c r="J2889" s="9" t="str">
        <f aca="false">IF($A2889="","",IF($H2889="NOT IN SCHEMATIC","",IF($F2889="","NO SCH DECAL",IF($D2889="","",IF(UPPER(TRIM($D2889))=UPPER(TRIM($F2889)),"OK","MISMATCH")))))</f>
        <v/>
      </c>
      <c r="K2889" s="16" t="str">
        <f aca="false">IF($A2889="","",SUMPRODUCT(--ISNUMBER(SEARCH(","&amp;TRIM($A2889)&amp;",",","&amp;SUBSTITUTE('1. Master BOM'!$D$2:$D$400," ","")&amp;","))))</f>
        <v/>
      </c>
      <c r="L2889" s="16" t="str">
        <f aca="false">IF($A2889="","",IF($K2889&lt;&gt;1,0,SUMPRODUCT(ISNUMBER(SEARCH(","&amp;TRIM($A2889)&amp;",",","&amp;SUBSTITUTE('1. Master BOM'!$D$2:$D$400," ","")&amp;","))*ROW('1. Master BOM'!$D$2:$D$400))))</f>
        <v/>
      </c>
      <c r="M2889" s="9" t="str">
        <f aca="false">IF($A2889="","",IF($K2889=0,"NOT IN BOM",IF($K2889&gt;1,"MULTIPLE BOM LINES","OK")))</f>
        <v/>
      </c>
      <c r="N2889" s="9" t="str">
        <f aca="false">IF($A2889="","",IF($L2889=0,"—",INDEX('1. Master BOM'!$A$1:$A$400,$L2889)))</f>
        <v/>
      </c>
      <c r="O2889" s="9" t="str">
        <f aca="false">IF($A2889="","",IF($L2889=0,"—",INDEX('1. Master BOM'!$B$1:$B$400,$L2889)))</f>
        <v/>
      </c>
      <c r="P2889" s="9" t="str">
        <f aca="false">IF($A2889="","",IF(OR($H2889="NOT IN SCHEMATIC",$O2889="—"),"",IF($G2889="","NO SCH PN",IF(UPPER(TRIM($G2889))=UPPER(TRIM($O2889)),"OK","MISMATCH"))))</f>
        <v/>
      </c>
      <c r="Q2889" s="9" t="str">
        <f aca="false">IF($A2889="","",IF($L2889=0,"—",INDEX('1. Master BOM'!$E$1:$E$400,$L2889)))</f>
        <v/>
      </c>
      <c r="R2889" s="9" t="str">
        <f aca="false">IF($A2889="","",IF($L2889=0,"—",IF(T(INDEX('1. Master BOM'!$F$1:$F$400,$L2889))="","(not set)",INDEX('1. Master BOM'!$F$1:$F$400,$L2889))))</f>
        <v/>
      </c>
      <c r="S2889" s="9" t="str">
        <f aca="false">IF($A2889="","",IF(OR($R2889="—",$R2889="(not set)",$D2889=""),"",IF(ISNUMBER(SEARCH(SUBSTITUTE(SUBSTITUTE(SUBSTITUTE($R2889,"-",""),"_","")," ",""),SUBSTITUTE(SUBSTITUTE(SUBSTITUTE($D2889,"-",""),"_","")," ",""))),"OK","CHECK")))</f>
        <v/>
      </c>
      <c r="T2889" s="9" t="str">
        <f aca="false">IF($A2889="","",IF(OR($H2889="NOT IN SCHEMATIC",$I2889="MISMATCH",$J2889="MISMATCH",$P2889="MISMATCH",$M2889&lt;&gt;"OK"),"REVIEW","OK"))</f>
        <v/>
      </c>
      <c r="U2889" s="14"/>
      <c r="V2889" s="14"/>
      <c r="W2889" s="17"/>
      <c r="X2889" s="14"/>
    </row>
    <row r="2890" customFormat="false" ht="15" hidden="false" customHeight="false" outlineLevel="0" collapsed="false">
      <c r="A2890" s="9" t="str">
        <f aca="false">IF('3. Layout Parts'!$A2890="","",TRIM('3. Layout Parts'!$A2890))</f>
        <v/>
      </c>
      <c r="B2890" s="9" t="str">
        <f aca="false">IF($A2890="","",'3. Layout Parts'!$D2890)</f>
        <v/>
      </c>
      <c r="C2890" s="9" t="str">
        <f aca="false">IF($A2890="","",'3. Layout Parts'!$B2890)</f>
        <v/>
      </c>
      <c r="D2890" s="9" t="str">
        <f aca="false">IF($A2890="","",'3. Layout Parts'!$C2890)</f>
        <v/>
      </c>
      <c r="E2890" s="9" t="str">
        <f aca="false">IF($A2890="","",IFERROR(INDEX('2. Schematic Parts'!$B$2:$B$3001,MATCH($A2890,'2. Schematic Parts'!$A$2:$A$3001,0)),"NOT FOUND"))</f>
        <v/>
      </c>
      <c r="F2890" s="9" t="str">
        <f aca="false">IF($A2890="","",IFERROR(INDEX('2. Schematic Parts'!$C$2:$C$3001,MATCH($A2890,'2. Schematic Parts'!$A$2:$A$3001,0))&amp;"","NOT FOUND"))</f>
        <v/>
      </c>
      <c r="G2890" s="9" t="str">
        <f aca="false">IF($A2890="","",IFERROR(INDEX('2. Schematic Parts'!$D$2:$D$3001,MATCH($A2890,'2. Schematic Parts'!$A$2:$A$3001,0))&amp;"","NOT FOUND"))</f>
        <v/>
      </c>
      <c r="H2890" s="9" t="str">
        <f aca="false">IF($A2890="","",IF(COUNTIF('2. Schematic Parts'!$A$2:$A$3001,$A2890)=0,"NOT IN SCHEMATIC","OK"))</f>
        <v/>
      </c>
      <c r="I2890" s="9" t="str">
        <f aca="false">IF($A2890="","",IF($H2890="NOT IN SCHEMATIC","",IF(UPPER(TRIM($C2890))=UPPER(TRIM($E2890)),"OK","MISMATCH")))</f>
        <v/>
      </c>
      <c r="J2890" s="9" t="str">
        <f aca="false">IF($A2890="","",IF($H2890="NOT IN SCHEMATIC","",IF($F2890="","NO SCH DECAL",IF($D2890="","",IF(UPPER(TRIM($D2890))=UPPER(TRIM($F2890)),"OK","MISMATCH")))))</f>
        <v/>
      </c>
      <c r="K2890" s="16" t="str">
        <f aca="false">IF($A2890="","",SUMPRODUCT(--ISNUMBER(SEARCH(","&amp;TRIM($A2890)&amp;",",","&amp;SUBSTITUTE('1. Master BOM'!$D$2:$D$400," ","")&amp;","))))</f>
        <v/>
      </c>
      <c r="L2890" s="16" t="str">
        <f aca="false">IF($A2890="","",IF($K2890&lt;&gt;1,0,SUMPRODUCT(ISNUMBER(SEARCH(","&amp;TRIM($A2890)&amp;",",","&amp;SUBSTITUTE('1. Master BOM'!$D$2:$D$400," ","")&amp;","))*ROW('1. Master BOM'!$D$2:$D$400))))</f>
        <v/>
      </c>
      <c r="M2890" s="9" t="str">
        <f aca="false">IF($A2890="","",IF($K2890=0,"NOT IN BOM",IF($K2890&gt;1,"MULTIPLE BOM LINES","OK")))</f>
        <v/>
      </c>
      <c r="N2890" s="9" t="str">
        <f aca="false">IF($A2890="","",IF($L2890=0,"—",INDEX('1. Master BOM'!$A$1:$A$400,$L2890)))</f>
        <v/>
      </c>
      <c r="O2890" s="9" t="str">
        <f aca="false">IF($A2890="","",IF($L2890=0,"—",INDEX('1. Master BOM'!$B$1:$B$400,$L2890)))</f>
        <v/>
      </c>
      <c r="P2890" s="9" t="str">
        <f aca="false">IF($A2890="","",IF(OR($H2890="NOT IN SCHEMATIC",$O2890="—"),"",IF($G2890="","NO SCH PN",IF(UPPER(TRIM($G2890))=UPPER(TRIM($O2890)),"OK","MISMATCH"))))</f>
        <v/>
      </c>
      <c r="Q2890" s="9" t="str">
        <f aca="false">IF($A2890="","",IF($L2890=0,"—",INDEX('1. Master BOM'!$E$1:$E$400,$L2890)))</f>
        <v/>
      </c>
      <c r="R2890" s="9" t="str">
        <f aca="false">IF($A2890="","",IF($L2890=0,"—",IF(T(INDEX('1. Master BOM'!$F$1:$F$400,$L2890))="","(not set)",INDEX('1. Master BOM'!$F$1:$F$400,$L2890))))</f>
        <v/>
      </c>
      <c r="S2890" s="9" t="str">
        <f aca="false">IF($A2890="","",IF(OR($R2890="—",$R2890="(not set)",$D2890=""),"",IF(ISNUMBER(SEARCH(SUBSTITUTE(SUBSTITUTE(SUBSTITUTE($R2890,"-",""),"_","")," ",""),SUBSTITUTE(SUBSTITUTE(SUBSTITUTE($D2890,"-",""),"_","")," ",""))),"OK","CHECK")))</f>
        <v/>
      </c>
      <c r="T2890" s="9" t="str">
        <f aca="false">IF($A2890="","",IF(OR($H2890="NOT IN SCHEMATIC",$I2890="MISMATCH",$J2890="MISMATCH",$P2890="MISMATCH",$M2890&lt;&gt;"OK"),"REVIEW","OK"))</f>
        <v/>
      </c>
      <c r="U2890" s="14"/>
      <c r="V2890" s="14"/>
      <c r="W2890" s="17"/>
      <c r="X2890" s="14"/>
    </row>
    <row r="2891" customFormat="false" ht="15" hidden="false" customHeight="false" outlineLevel="0" collapsed="false">
      <c r="A2891" s="9" t="str">
        <f aca="false">IF('3. Layout Parts'!$A2891="","",TRIM('3. Layout Parts'!$A2891))</f>
        <v/>
      </c>
      <c r="B2891" s="9" t="str">
        <f aca="false">IF($A2891="","",'3. Layout Parts'!$D2891)</f>
        <v/>
      </c>
      <c r="C2891" s="9" t="str">
        <f aca="false">IF($A2891="","",'3. Layout Parts'!$B2891)</f>
        <v/>
      </c>
      <c r="D2891" s="9" t="str">
        <f aca="false">IF($A2891="","",'3. Layout Parts'!$C2891)</f>
        <v/>
      </c>
      <c r="E2891" s="9" t="str">
        <f aca="false">IF($A2891="","",IFERROR(INDEX('2. Schematic Parts'!$B$2:$B$3001,MATCH($A2891,'2. Schematic Parts'!$A$2:$A$3001,0)),"NOT FOUND"))</f>
        <v/>
      </c>
      <c r="F2891" s="9" t="str">
        <f aca="false">IF($A2891="","",IFERROR(INDEX('2. Schematic Parts'!$C$2:$C$3001,MATCH($A2891,'2. Schematic Parts'!$A$2:$A$3001,0))&amp;"","NOT FOUND"))</f>
        <v/>
      </c>
      <c r="G2891" s="9" t="str">
        <f aca="false">IF($A2891="","",IFERROR(INDEX('2. Schematic Parts'!$D$2:$D$3001,MATCH($A2891,'2. Schematic Parts'!$A$2:$A$3001,0))&amp;"","NOT FOUND"))</f>
        <v/>
      </c>
      <c r="H2891" s="9" t="str">
        <f aca="false">IF($A2891="","",IF(COUNTIF('2. Schematic Parts'!$A$2:$A$3001,$A2891)=0,"NOT IN SCHEMATIC","OK"))</f>
        <v/>
      </c>
      <c r="I2891" s="9" t="str">
        <f aca="false">IF($A2891="","",IF($H2891="NOT IN SCHEMATIC","",IF(UPPER(TRIM($C2891))=UPPER(TRIM($E2891)),"OK","MISMATCH")))</f>
        <v/>
      </c>
      <c r="J2891" s="9" t="str">
        <f aca="false">IF($A2891="","",IF($H2891="NOT IN SCHEMATIC","",IF($F2891="","NO SCH DECAL",IF($D2891="","",IF(UPPER(TRIM($D2891))=UPPER(TRIM($F2891)),"OK","MISMATCH")))))</f>
        <v/>
      </c>
      <c r="K2891" s="16" t="str">
        <f aca="false">IF($A2891="","",SUMPRODUCT(--ISNUMBER(SEARCH(","&amp;TRIM($A2891)&amp;",",","&amp;SUBSTITUTE('1. Master BOM'!$D$2:$D$400," ","")&amp;","))))</f>
        <v/>
      </c>
      <c r="L2891" s="16" t="str">
        <f aca="false">IF($A2891="","",IF($K2891&lt;&gt;1,0,SUMPRODUCT(ISNUMBER(SEARCH(","&amp;TRIM($A2891)&amp;",",","&amp;SUBSTITUTE('1. Master BOM'!$D$2:$D$400," ","")&amp;","))*ROW('1. Master BOM'!$D$2:$D$400))))</f>
        <v/>
      </c>
      <c r="M2891" s="9" t="str">
        <f aca="false">IF($A2891="","",IF($K2891=0,"NOT IN BOM",IF($K2891&gt;1,"MULTIPLE BOM LINES","OK")))</f>
        <v/>
      </c>
      <c r="N2891" s="9" t="str">
        <f aca="false">IF($A2891="","",IF($L2891=0,"—",INDEX('1. Master BOM'!$A$1:$A$400,$L2891)))</f>
        <v/>
      </c>
      <c r="O2891" s="9" t="str">
        <f aca="false">IF($A2891="","",IF($L2891=0,"—",INDEX('1. Master BOM'!$B$1:$B$400,$L2891)))</f>
        <v/>
      </c>
      <c r="P2891" s="9" t="str">
        <f aca="false">IF($A2891="","",IF(OR($H2891="NOT IN SCHEMATIC",$O2891="—"),"",IF($G2891="","NO SCH PN",IF(UPPER(TRIM($G2891))=UPPER(TRIM($O2891)),"OK","MISMATCH"))))</f>
        <v/>
      </c>
      <c r="Q2891" s="9" t="str">
        <f aca="false">IF($A2891="","",IF($L2891=0,"—",INDEX('1. Master BOM'!$E$1:$E$400,$L2891)))</f>
        <v/>
      </c>
      <c r="R2891" s="9" t="str">
        <f aca="false">IF($A2891="","",IF($L2891=0,"—",IF(T(INDEX('1. Master BOM'!$F$1:$F$400,$L2891))="","(not set)",INDEX('1. Master BOM'!$F$1:$F$400,$L2891))))</f>
        <v/>
      </c>
      <c r="S2891" s="9" t="str">
        <f aca="false">IF($A2891="","",IF(OR($R2891="—",$R2891="(not set)",$D2891=""),"",IF(ISNUMBER(SEARCH(SUBSTITUTE(SUBSTITUTE(SUBSTITUTE($R2891,"-",""),"_","")," ",""),SUBSTITUTE(SUBSTITUTE(SUBSTITUTE($D2891,"-",""),"_","")," ",""))),"OK","CHECK")))</f>
        <v/>
      </c>
      <c r="T2891" s="9" t="str">
        <f aca="false">IF($A2891="","",IF(OR($H2891="NOT IN SCHEMATIC",$I2891="MISMATCH",$J2891="MISMATCH",$P2891="MISMATCH",$M2891&lt;&gt;"OK"),"REVIEW","OK"))</f>
        <v/>
      </c>
      <c r="U2891" s="14"/>
      <c r="V2891" s="14"/>
      <c r="W2891" s="17"/>
      <c r="X2891" s="14"/>
    </row>
    <row r="2892" customFormat="false" ht="15" hidden="false" customHeight="false" outlineLevel="0" collapsed="false">
      <c r="A2892" s="9" t="str">
        <f aca="false">IF('3. Layout Parts'!$A2892="","",TRIM('3. Layout Parts'!$A2892))</f>
        <v/>
      </c>
      <c r="B2892" s="9" t="str">
        <f aca="false">IF($A2892="","",'3. Layout Parts'!$D2892)</f>
        <v/>
      </c>
      <c r="C2892" s="9" t="str">
        <f aca="false">IF($A2892="","",'3. Layout Parts'!$B2892)</f>
        <v/>
      </c>
      <c r="D2892" s="9" t="str">
        <f aca="false">IF($A2892="","",'3. Layout Parts'!$C2892)</f>
        <v/>
      </c>
      <c r="E2892" s="9" t="str">
        <f aca="false">IF($A2892="","",IFERROR(INDEX('2. Schematic Parts'!$B$2:$B$3001,MATCH($A2892,'2. Schematic Parts'!$A$2:$A$3001,0)),"NOT FOUND"))</f>
        <v/>
      </c>
      <c r="F2892" s="9" t="str">
        <f aca="false">IF($A2892="","",IFERROR(INDEX('2. Schematic Parts'!$C$2:$C$3001,MATCH($A2892,'2. Schematic Parts'!$A$2:$A$3001,0))&amp;"","NOT FOUND"))</f>
        <v/>
      </c>
      <c r="G2892" s="9" t="str">
        <f aca="false">IF($A2892="","",IFERROR(INDEX('2. Schematic Parts'!$D$2:$D$3001,MATCH($A2892,'2. Schematic Parts'!$A$2:$A$3001,0))&amp;"","NOT FOUND"))</f>
        <v/>
      </c>
      <c r="H2892" s="9" t="str">
        <f aca="false">IF($A2892="","",IF(COUNTIF('2. Schematic Parts'!$A$2:$A$3001,$A2892)=0,"NOT IN SCHEMATIC","OK"))</f>
        <v/>
      </c>
      <c r="I2892" s="9" t="str">
        <f aca="false">IF($A2892="","",IF($H2892="NOT IN SCHEMATIC","",IF(UPPER(TRIM($C2892))=UPPER(TRIM($E2892)),"OK","MISMATCH")))</f>
        <v/>
      </c>
      <c r="J2892" s="9" t="str">
        <f aca="false">IF($A2892="","",IF($H2892="NOT IN SCHEMATIC","",IF($F2892="","NO SCH DECAL",IF($D2892="","",IF(UPPER(TRIM($D2892))=UPPER(TRIM($F2892)),"OK","MISMATCH")))))</f>
        <v/>
      </c>
      <c r="K2892" s="16" t="str">
        <f aca="false">IF($A2892="","",SUMPRODUCT(--ISNUMBER(SEARCH(","&amp;TRIM($A2892)&amp;",",","&amp;SUBSTITUTE('1. Master BOM'!$D$2:$D$400," ","")&amp;","))))</f>
        <v/>
      </c>
      <c r="L2892" s="16" t="str">
        <f aca="false">IF($A2892="","",IF($K2892&lt;&gt;1,0,SUMPRODUCT(ISNUMBER(SEARCH(","&amp;TRIM($A2892)&amp;",",","&amp;SUBSTITUTE('1. Master BOM'!$D$2:$D$400," ","")&amp;","))*ROW('1. Master BOM'!$D$2:$D$400))))</f>
        <v/>
      </c>
      <c r="M2892" s="9" t="str">
        <f aca="false">IF($A2892="","",IF($K2892=0,"NOT IN BOM",IF($K2892&gt;1,"MULTIPLE BOM LINES","OK")))</f>
        <v/>
      </c>
      <c r="N2892" s="9" t="str">
        <f aca="false">IF($A2892="","",IF($L2892=0,"—",INDEX('1. Master BOM'!$A$1:$A$400,$L2892)))</f>
        <v/>
      </c>
      <c r="O2892" s="9" t="str">
        <f aca="false">IF($A2892="","",IF($L2892=0,"—",INDEX('1. Master BOM'!$B$1:$B$400,$L2892)))</f>
        <v/>
      </c>
      <c r="P2892" s="9" t="str">
        <f aca="false">IF($A2892="","",IF(OR($H2892="NOT IN SCHEMATIC",$O2892="—"),"",IF($G2892="","NO SCH PN",IF(UPPER(TRIM($G2892))=UPPER(TRIM($O2892)),"OK","MISMATCH"))))</f>
        <v/>
      </c>
      <c r="Q2892" s="9" t="str">
        <f aca="false">IF($A2892="","",IF($L2892=0,"—",INDEX('1. Master BOM'!$E$1:$E$400,$L2892)))</f>
        <v/>
      </c>
      <c r="R2892" s="9" t="str">
        <f aca="false">IF($A2892="","",IF($L2892=0,"—",IF(T(INDEX('1. Master BOM'!$F$1:$F$400,$L2892))="","(not set)",INDEX('1. Master BOM'!$F$1:$F$400,$L2892))))</f>
        <v/>
      </c>
      <c r="S2892" s="9" t="str">
        <f aca="false">IF($A2892="","",IF(OR($R2892="—",$R2892="(not set)",$D2892=""),"",IF(ISNUMBER(SEARCH(SUBSTITUTE(SUBSTITUTE(SUBSTITUTE($R2892,"-",""),"_","")," ",""),SUBSTITUTE(SUBSTITUTE(SUBSTITUTE($D2892,"-",""),"_","")," ",""))),"OK","CHECK")))</f>
        <v/>
      </c>
      <c r="T2892" s="9" t="str">
        <f aca="false">IF($A2892="","",IF(OR($H2892="NOT IN SCHEMATIC",$I2892="MISMATCH",$J2892="MISMATCH",$P2892="MISMATCH",$M2892&lt;&gt;"OK"),"REVIEW","OK"))</f>
        <v/>
      </c>
      <c r="U2892" s="14"/>
      <c r="V2892" s="14"/>
      <c r="W2892" s="17"/>
      <c r="X2892" s="14"/>
    </row>
    <row r="2893" customFormat="false" ht="15" hidden="false" customHeight="false" outlineLevel="0" collapsed="false">
      <c r="A2893" s="9" t="str">
        <f aca="false">IF('3. Layout Parts'!$A2893="","",TRIM('3. Layout Parts'!$A2893))</f>
        <v/>
      </c>
      <c r="B2893" s="9" t="str">
        <f aca="false">IF($A2893="","",'3. Layout Parts'!$D2893)</f>
        <v/>
      </c>
      <c r="C2893" s="9" t="str">
        <f aca="false">IF($A2893="","",'3. Layout Parts'!$B2893)</f>
        <v/>
      </c>
      <c r="D2893" s="9" t="str">
        <f aca="false">IF($A2893="","",'3. Layout Parts'!$C2893)</f>
        <v/>
      </c>
      <c r="E2893" s="9" t="str">
        <f aca="false">IF($A2893="","",IFERROR(INDEX('2. Schematic Parts'!$B$2:$B$3001,MATCH($A2893,'2. Schematic Parts'!$A$2:$A$3001,0)),"NOT FOUND"))</f>
        <v/>
      </c>
      <c r="F2893" s="9" t="str">
        <f aca="false">IF($A2893="","",IFERROR(INDEX('2. Schematic Parts'!$C$2:$C$3001,MATCH($A2893,'2. Schematic Parts'!$A$2:$A$3001,0))&amp;"","NOT FOUND"))</f>
        <v/>
      </c>
      <c r="G2893" s="9" t="str">
        <f aca="false">IF($A2893="","",IFERROR(INDEX('2. Schematic Parts'!$D$2:$D$3001,MATCH($A2893,'2. Schematic Parts'!$A$2:$A$3001,0))&amp;"","NOT FOUND"))</f>
        <v/>
      </c>
      <c r="H2893" s="9" t="str">
        <f aca="false">IF($A2893="","",IF(COUNTIF('2. Schematic Parts'!$A$2:$A$3001,$A2893)=0,"NOT IN SCHEMATIC","OK"))</f>
        <v/>
      </c>
      <c r="I2893" s="9" t="str">
        <f aca="false">IF($A2893="","",IF($H2893="NOT IN SCHEMATIC","",IF(UPPER(TRIM($C2893))=UPPER(TRIM($E2893)),"OK","MISMATCH")))</f>
        <v/>
      </c>
      <c r="J2893" s="9" t="str">
        <f aca="false">IF($A2893="","",IF($H2893="NOT IN SCHEMATIC","",IF($F2893="","NO SCH DECAL",IF($D2893="","",IF(UPPER(TRIM($D2893))=UPPER(TRIM($F2893)),"OK","MISMATCH")))))</f>
        <v/>
      </c>
      <c r="K2893" s="16" t="str">
        <f aca="false">IF($A2893="","",SUMPRODUCT(--ISNUMBER(SEARCH(","&amp;TRIM($A2893)&amp;",",","&amp;SUBSTITUTE('1. Master BOM'!$D$2:$D$400," ","")&amp;","))))</f>
        <v/>
      </c>
      <c r="L2893" s="16" t="str">
        <f aca="false">IF($A2893="","",IF($K2893&lt;&gt;1,0,SUMPRODUCT(ISNUMBER(SEARCH(","&amp;TRIM($A2893)&amp;",",","&amp;SUBSTITUTE('1. Master BOM'!$D$2:$D$400," ","")&amp;","))*ROW('1. Master BOM'!$D$2:$D$400))))</f>
        <v/>
      </c>
      <c r="M2893" s="9" t="str">
        <f aca="false">IF($A2893="","",IF($K2893=0,"NOT IN BOM",IF($K2893&gt;1,"MULTIPLE BOM LINES","OK")))</f>
        <v/>
      </c>
      <c r="N2893" s="9" t="str">
        <f aca="false">IF($A2893="","",IF($L2893=0,"—",INDEX('1. Master BOM'!$A$1:$A$400,$L2893)))</f>
        <v/>
      </c>
      <c r="O2893" s="9" t="str">
        <f aca="false">IF($A2893="","",IF($L2893=0,"—",INDEX('1. Master BOM'!$B$1:$B$400,$L2893)))</f>
        <v/>
      </c>
      <c r="P2893" s="9" t="str">
        <f aca="false">IF($A2893="","",IF(OR($H2893="NOT IN SCHEMATIC",$O2893="—"),"",IF($G2893="","NO SCH PN",IF(UPPER(TRIM($G2893))=UPPER(TRIM($O2893)),"OK","MISMATCH"))))</f>
        <v/>
      </c>
      <c r="Q2893" s="9" t="str">
        <f aca="false">IF($A2893="","",IF($L2893=0,"—",INDEX('1. Master BOM'!$E$1:$E$400,$L2893)))</f>
        <v/>
      </c>
      <c r="R2893" s="9" t="str">
        <f aca="false">IF($A2893="","",IF($L2893=0,"—",IF(T(INDEX('1. Master BOM'!$F$1:$F$400,$L2893))="","(not set)",INDEX('1. Master BOM'!$F$1:$F$400,$L2893))))</f>
        <v/>
      </c>
      <c r="S2893" s="9" t="str">
        <f aca="false">IF($A2893="","",IF(OR($R2893="—",$R2893="(not set)",$D2893=""),"",IF(ISNUMBER(SEARCH(SUBSTITUTE(SUBSTITUTE(SUBSTITUTE($R2893,"-",""),"_","")," ",""),SUBSTITUTE(SUBSTITUTE(SUBSTITUTE($D2893,"-",""),"_","")," ",""))),"OK","CHECK")))</f>
        <v/>
      </c>
      <c r="T2893" s="9" t="str">
        <f aca="false">IF($A2893="","",IF(OR($H2893="NOT IN SCHEMATIC",$I2893="MISMATCH",$J2893="MISMATCH",$P2893="MISMATCH",$M2893&lt;&gt;"OK"),"REVIEW","OK"))</f>
        <v/>
      </c>
      <c r="U2893" s="14"/>
      <c r="V2893" s="14"/>
      <c r="W2893" s="17"/>
      <c r="X2893" s="14"/>
    </row>
    <row r="2894" customFormat="false" ht="15" hidden="false" customHeight="false" outlineLevel="0" collapsed="false">
      <c r="A2894" s="9" t="str">
        <f aca="false">IF('3. Layout Parts'!$A2894="","",TRIM('3. Layout Parts'!$A2894))</f>
        <v/>
      </c>
      <c r="B2894" s="9" t="str">
        <f aca="false">IF($A2894="","",'3. Layout Parts'!$D2894)</f>
        <v/>
      </c>
      <c r="C2894" s="9" t="str">
        <f aca="false">IF($A2894="","",'3. Layout Parts'!$B2894)</f>
        <v/>
      </c>
      <c r="D2894" s="9" t="str">
        <f aca="false">IF($A2894="","",'3. Layout Parts'!$C2894)</f>
        <v/>
      </c>
      <c r="E2894" s="9" t="str">
        <f aca="false">IF($A2894="","",IFERROR(INDEX('2. Schematic Parts'!$B$2:$B$3001,MATCH($A2894,'2. Schematic Parts'!$A$2:$A$3001,0)),"NOT FOUND"))</f>
        <v/>
      </c>
      <c r="F2894" s="9" t="str">
        <f aca="false">IF($A2894="","",IFERROR(INDEX('2. Schematic Parts'!$C$2:$C$3001,MATCH($A2894,'2. Schematic Parts'!$A$2:$A$3001,0))&amp;"","NOT FOUND"))</f>
        <v/>
      </c>
      <c r="G2894" s="9" t="str">
        <f aca="false">IF($A2894="","",IFERROR(INDEX('2. Schematic Parts'!$D$2:$D$3001,MATCH($A2894,'2. Schematic Parts'!$A$2:$A$3001,0))&amp;"","NOT FOUND"))</f>
        <v/>
      </c>
      <c r="H2894" s="9" t="str">
        <f aca="false">IF($A2894="","",IF(COUNTIF('2. Schematic Parts'!$A$2:$A$3001,$A2894)=0,"NOT IN SCHEMATIC","OK"))</f>
        <v/>
      </c>
      <c r="I2894" s="9" t="str">
        <f aca="false">IF($A2894="","",IF($H2894="NOT IN SCHEMATIC","",IF(UPPER(TRIM($C2894))=UPPER(TRIM($E2894)),"OK","MISMATCH")))</f>
        <v/>
      </c>
      <c r="J2894" s="9" t="str">
        <f aca="false">IF($A2894="","",IF($H2894="NOT IN SCHEMATIC","",IF($F2894="","NO SCH DECAL",IF($D2894="","",IF(UPPER(TRIM($D2894))=UPPER(TRIM($F2894)),"OK","MISMATCH")))))</f>
        <v/>
      </c>
      <c r="K2894" s="16" t="str">
        <f aca="false">IF($A2894="","",SUMPRODUCT(--ISNUMBER(SEARCH(","&amp;TRIM($A2894)&amp;",",","&amp;SUBSTITUTE('1. Master BOM'!$D$2:$D$400," ","")&amp;","))))</f>
        <v/>
      </c>
      <c r="L2894" s="16" t="str">
        <f aca="false">IF($A2894="","",IF($K2894&lt;&gt;1,0,SUMPRODUCT(ISNUMBER(SEARCH(","&amp;TRIM($A2894)&amp;",",","&amp;SUBSTITUTE('1. Master BOM'!$D$2:$D$400," ","")&amp;","))*ROW('1. Master BOM'!$D$2:$D$400))))</f>
        <v/>
      </c>
      <c r="M2894" s="9" t="str">
        <f aca="false">IF($A2894="","",IF($K2894=0,"NOT IN BOM",IF($K2894&gt;1,"MULTIPLE BOM LINES","OK")))</f>
        <v/>
      </c>
      <c r="N2894" s="9" t="str">
        <f aca="false">IF($A2894="","",IF($L2894=0,"—",INDEX('1. Master BOM'!$A$1:$A$400,$L2894)))</f>
        <v/>
      </c>
      <c r="O2894" s="9" t="str">
        <f aca="false">IF($A2894="","",IF($L2894=0,"—",INDEX('1. Master BOM'!$B$1:$B$400,$L2894)))</f>
        <v/>
      </c>
      <c r="P2894" s="9" t="str">
        <f aca="false">IF($A2894="","",IF(OR($H2894="NOT IN SCHEMATIC",$O2894="—"),"",IF($G2894="","NO SCH PN",IF(UPPER(TRIM($G2894))=UPPER(TRIM($O2894)),"OK","MISMATCH"))))</f>
        <v/>
      </c>
      <c r="Q2894" s="9" t="str">
        <f aca="false">IF($A2894="","",IF($L2894=0,"—",INDEX('1. Master BOM'!$E$1:$E$400,$L2894)))</f>
        <v/>
      </c>
      <c r="R2894" s="9" t="str">
        <f aca="false">IF($A2894="","",IF($L2894=0,"—",IF(T(INDEX('1. Master BOM'!$F$1:$F$400,$L2894))="","(not set)",INDEX('1. Master BOM'!$F$1:$F$400,$L2894))))</f>
        <v/>
      </c>
      <c r="S2894" s="9" t="str">
        <f aca="false">IF($A2894="","",IF(OR($R2894="—",$R2894="(not set)",$D2894=""),"",IF(ISNUMBER(SEARCH(SUBSTITUTE(SUBSTITUTE(SUBSTITUTE($R2894,"-",""),"_","")," ",""),SUBSTITUTE(SUBSTITUTE(SUBSTITUTE($D2894,"-",""),"_","")," ",""))),"OK","CHECK")))</f>
        <v/>
      </c>
      <c r="T2894" s="9" t="str">
        <f aca="false">IF($A2894="","",IF(OR($H2894="NOT IN SCHEMATIC",$I2894="MISMATCH",$J2894="MISMATCH",$P2894="MISMATCH",$M2894&lt;&gt;"OK"),"REVIEW","OK"))</f>
        <v/>
      </c>
      <c r="U2894" s="14"/>
      <c r="V2894" s="14"/>
      <c r="W2894" s="17"/>
      <c r="X2894" s="14"/>
    </row>
    <row r="2895" customFormat="false" ht="15" hidden="false" customHeight="false" outlineLevel="0" collapsed="false">
      <c r="A2895" s="9" t="str">
        <f aca="false">IF('3. Layout Parts'!$A2895="","",TRIM('3. Layout Parts'!$A2895))</f>
        <v/>
      </c>
      <c r="B2895" s="9" t="str">
        <f aca="false">IF($A2895="","",'3. Layout Parts'!$D2895)</f>
        <v/>
      </c>
      <c r="C2895" s="9" t="str">
        <f aca="false">IF($A2895="","",'3. Layout Parts'!$B2895)</f>
        <v/>
      </c>
      <c r="D2895" s="9" t="str">
        <f aca="false">IF($A2895="","",'3. Layout Parts'!$C2895)</f>
        <v/>
      </c>
      <c r="E2895" s="9" t="str">
        <f aca="false">IF($A2895="","",IFERROR(INDEX('2. Schematic Parts'!$B$2:$B$3001,MATCH($A2895,'2. Schematic Parts'!$A$2:$A$3001,0)),"NOT FOUND"))</f>
        <v/>
      </c>
      <c r="F2895" s="9" t="str">
        <f aca="false">IF($A2895="","",IFERROR(INDEX('2. Schematic Parts'!$C$2:$C$3001,MATCH($A2895,'2. Schematic Parts'!$A$2:$A$3001,0))&amp;"","NOT FOUND"))</f>
        <v/>
      </c>
      <c r="G2895" s="9" t="str">
        <f aca="false">IF($A2895="","",IFERROR(INDEX('2. Schematic Parts'!$D$2:$D$3001,MATCH($A2895,'2. Schematic Parts'!$A$2:$A$3001,0))&amp;"","NOT FOUND"))</f>
        <v/>
      </c>
      <c r="H2895" s="9" t="str">
        <f aca="false">IF($A2895="","",IF(COUNTIF('2. Schematic Parts'!$A$2:$A$3001,$A2895)=0,"NOT IN SCHEMATIC","OK"))</f>
        <v/>
      </c>
      <c r="I2895" s="9" t="str">
        <f aca="false">IF($A2895="","",IF($H2895="NOT IN SCHEMATIC","",IF(UPPER(TRIM($C2895))=UPPER(TRIM($E2895)),"OK","MISMATCH")))</f>
        <v/>
      </c>
      <c r="J2895" s="9" t="str">
        <f aca="false">IF($A2895="","",IF($H2895="NOT IN SCHEMATIC","",IF($F2895="","NO SCH DECAL",IF($D2895="","",IF(UPPER(TRIM($D2895))=UPPER(TRIM($F2895)),"OK","MISMATCH")))))</f>
        <v/>
      </c>
      <c r="K2895" s="16" t="str">
        <f aca="false">IF($A2895="","",SUMPRODUCT(--ISNUMBER(SEARCH(","&amp;TRIM($A2895)&amp;",",","&amp;SUBSTITUTE('1. Master BOM'!$D$2:$D$400," ","")&amp;","))))</f>
        <v/>
      </c>
      <c r="L2895" s="16" t="str">
        <f aca="false">IF($A2895="","",IF($K2895&lt;&gt;1,0,SUMPRODUCT(ISNUMBER(SEARCH(","&amp;TRIM($A2895)&amp;",",","&amp;SUBSTITUTE('1. Master BOM'!$D$2:$D$400," ","")&amp;","))*ROW('1. Master BOM'!$D$2:$D$400))))</f>
        <v/>
      </c>
      <c r="M2895" s="9" t="str">
        <f aca="false">IF($A2895="","",IF($K2895=0,"NOT IN BOM",IF($K2895&gt;1,"MULTIPLE BOM LINES","OK")))</f>
        <v/>
      </c>
      <c r="N2895" s="9" t="str">
        <f aca="false">IF($A2895="","",IF($L2895=0,"—",INDEX('1. Master BOM'!$A$1:$A$400,$L2895)))</f>
        <v/>
      </c>
      <c r="O2895" s="9" t="str">
        <f aca="false">IF($A2895="","",IF($L2895=0,"—",INDEX('1. Master BOM'!$B$1:$B$400,$L2895)))</f>
        <v/>
      </c>
      <c r="P2895" s="9" t="str">
        <f aca="false">IF($A2895="","",IF(OR($H2895="NOT IN SCHEMATIC",$O2895="—"),"",IF($G2895="","NO SCH PN",IF(UPPER(TRIM($G2895))=UPPER(TRIM($O2895)),"OK","MISMATCH"))))</f>
        <v/>
      </c>
      <c r="Q2895" s="9" t="str">
        <f aca="false">IF($A2895="","",IF($L2895=0,"—",INDEX('1. Master BOM'!$E$1:$E$400,$L2895)))</f>
        <v/>
      </c>
      <c r="R2895" s="9" t="str">
        <f aca="false">IF($A2895="","",IF($L2895=0,"—",IF(T(INDEX('1. Master BOM'!$F$1:$F$400,$L2895))="","(not set)",INDEX('1. Master BOM'!$F$1:$F$400,$L2895))))</f>
        <v/>
      </c>
      <c r="S2895" s="9" t="str">
        <f aca="false">IF($A2895="","",IF(OR($R2895="—",$R2895="(not set)",$D2895=""),"",IF(ISNUMBER(SEARCH(SUBSTITUTE(SUBSTITUTE(SUBSTITUTE($R2895,"-",""),"_","")," ",""),SUBSTITUTE(SUBSTITUTE(SUBSTITUTE($D2895,"-",""),"_","")," ",""))),"OK","CHECK")))</f>
        <v/>
      </c>
      <c r="T2895" s="9" t="str">
        <f aca="false">IF($A2895="","",IF(OR($H2895="NOT IN SCHEMATIC",$I2895="MISMATCH",$J2895="MISMATCH",$P2895="MISMATCH",$M2895&lt;&gt;"OK"),"REVIEW","OK"))</f>
        <v/>
      </c>
      <c r="U2895" s="14"/>
      <c r="V2895" s="14"/>
      <c r="W2895" s="17"/>
      <c r="X2895" s="14"/>
    </row>
    <row r="2896" customFormat="false" ht="15" hidden="false" customHeight="false" outlineLevel="0" collapsed="false">
      <c r="A2896" s="9" t="str">
        <f aca="false">IF('3. Layout Parts'!$A2896="","",TRIM('3. Layout Parts'!$A2896))</f>
        <v/>
      </c>
      <c r="B2896" s="9" t="str">
        <f aca="false">IF($A2896="","",'3. Layout Parts'!$D2896)</f>
        <v/>
      </c>
      <c r="C2896" s="9" t="str">
        <f aca="false">IF($A2896="","",'3. Layout Parts'!$B2896)</f>
        <v/>
      </c>
      <c r="D2896" s="9" t="str">
        <f aca="false">IF($A2896="","",'3. Layout Parts'!$C2896)</f>
        <v/>
      </c>
      <c r="E2896" s="9" t="str">
        <f aca="false">IF($A2896="","",IFERROR(INDEX('2. Schematic Parts'!$B$2:$B$3001,MATCH($A2896,'2. Schematic Parts'!$A$2:$A$3001,0)),"NOT FOUND"))</f>
        <v/>
      </c>
      <c r="F2896" s="9" t="str">
        <f aca="false">IF($A2896="","",IFERROR(INDEX('2. Schematic Parts'!$C$2:$C$3001,MATCH($A2896,'2. Schematic Parts'!$A$2:$A$3001,0))&amp;"","NOT FOUND"))</f>
        <v/>
      </c>
      <c r="G2896" s="9" t="str">
        <f aca="false">IF($A2896="","",IFERROR(INDEX('2. Schematic Parts'!$D$2:$D$3001,MATCH($A2896,'2. Schematic Parts'!$A$2:$A$3001,0))&amp;"","NOT FOUND"))</f>
        <v/>
      </c>
      <c r="H2896" s="9" t="str">
        <f aca="false">IF($A2896="","",IF(COUNTIF('2. Schematic Parts'!$A$2:$A$3001,$A2896)=0,"NOT IN SCHEMATIC","OK"))</f>
        <v/>
      </c>
      <c r="I2896" s="9" t="str">
        <f aca="false">IF($A2896="","",IF($H2896="NOT IN SCHEMATIC","",IF(UPPER(TRIM($C2896))=UPPER(TRIM($E2896)),"OK","MISMATCH")))</f>
        <v/>
      </c>
      <c r="J2896" s="9" t="str">
        <f aca="false">IF($A2896="","",IF($H2896="NOT IN SCHEMATIC","",IF($F2896="","NO SCH DECAL",IF($D2896="","",IF(UPPER(TRIM($D2896))=UPPER(TRIM($F2896)),"OK","MISMATCH")))))</f>
        <v/>
      </c>
      <c r="K2896" s="16" t="str">
        <f aca="false">IF($A2896="","",SUMPRODUCT(--ISNUMBER(SEARCH(","&amp;TRIM($A2896)&amp;",",","&amp;SUBSTITUTE('1. Master BOM'!$D$2:$D$400," ","")&amp;","))))</f>
        <v/>
      </c>
      <c r="L2896" s="16" t="str">
        <f aca="false">IF($A2896="","",IF($K2896&lt;&gt;1,0,SUMPRODUCT(ISNUMBER(SEARCH(","&amp;TRIM($A2896)&amp;",",","&amp;SUBSTITUTE('1. Master BOM'!$D$2:$D$400," ","")&amp;","))*ROW('1. Master BOM'!$D$2:$D$400))))</f>
        <v/>
      </c>
      <c r="M2896" s="9" t="str">
        <f aca="false">IF($A2896="","",IF($K2896=0,"NOT IN BOM",IF($K2896&gt;1,"MULTIPLE BOM LINES","OK")))</f>
        <v/>
      </c>
      <c r="N2896" s="9" t="str">
        <f aca="false">IF($A2896="","",IF($L2896=0,"—",INDEX('1. Master BOM'!$A$1:$A$400,$L2896)))</f>
        <v/>
      </c>
      <c r="O2896" s="9" t="str">
        <f aca="false">IF($A2896="","",IF($L2896=0,"—",INDEX('1. Master BOM'!$B$1:$B$400,$L2896)))</f>
        <v/>
      </c>
      <c r="P2896" s="9" t="str">
        <f aca="false">IF($A2896="","",IF(OR($H2896="NOT IN SCHEMATIC",$O2896="—"),"",IF($G2896="","NO SCH PN",IF(UPPER(TRIM($G2896))=UPPER(TRIM($O2896)),"OK","MISMATCH"))))</f>
        <v/>
      </c>
      <c r="Q2896" s="9" t="str">
        <f aca="false">IF($A2896="","",IF($L2896=0,"—",INDEX('1. Master BOM'!$E$1:$E$400,$L2896)))</f>
        <v/>
      </c>
      <c r="R2896" s="9" t="str">
        <f aca="false">IF($A2896="","",IF($L2896=0,"—",IF(T(INDEX('1. Master BOM'!$F$1:$F$400,$L2896))="","(not set)",INDEX('1. Master BOM'!$F$1:$F$400,$L2896))))</f>
        <v/>
      </c>
      <c r="S2896" s="9" t="str">
        <f aca="false">IF($A2896="","",IF(OR($R2896="—",$R2896="(not set)",$D2896=""),"",IF(ISNUMBER(SEARCH(SUBSTITUTE(SUBSTITUTE(SUBSTITUTE($R2896,"-",""),"_","")," ",""),SUBSTITUTE(SUBSTITUTE(SUBSTITUTE($D2896,"-",""),"_","")," ",""))),"OK","CHECK")))</f>
        <v/>
      </c>
      <c r="T2896" s="9" t="str">
        <f aca="false">IF($A2896="","",IF(OR($H2896="NOT IN SCHEMATIC",$I2896="MISMATCH",$J2896="MISMATCH",$P2896="MISMATCH",$M2896&lt;&gt;"OK"),"REVIEW","OK"))</f>
        <v/>
      </c>
      <c r="U2896" s="14"/>
      <c r="V2896" s="14"/>
      <c r="W2896" s="17"/>
      <c r="X2896" s="14"/>
    </row>
    <row r="2897" customFormat="false" ht="15" hidden="false" customHeight="false" outlineLevel="0" collapsed="false">
      <c r="A2897" s="9" t="str">
        <f aca="false">IF('3. Layout Parts'!$A2897="","",TRIM('3. Layout Parts'!$A2897))</f>
        <v/>
      </c>
      <c r="B2897" s="9" t="str">
        <f aca="false">IF($A2897="","",'3. Layout Parts'!$D2897)</f>
        <v/>
      </c>
      <c r="C2897" s="9" t="str">
        <f aca="false">IF($A2897="","",'3. Layout Parts'!$B2897)</f>
        <v/>
      </c>
      <c r="D2897" s="9" t="str">
        <f aca="false">IF($A2897="","",'3. Layout Parts'!$C2897)</f>
        <v/>
      </c>
      <c r="E2897" s="9" t="str">
        <f aca="false">IF($A2897="","",IFERROR(INDEX('2. Schematic Parts'!$B$2:$B$3001,MATCH($A2897,'2. Schematic Parts'!$A$2:$A$3001,0)),"NOT FOUND"))</f>
        <v/>
      </c>
      <c r="F2897" s="9" t="str">
        <f aca="false">IF($A2897="","",IFERROR(INDEX('2. Schematic Parts'!$C$2:$C$3001,MATCH($A2897,'2. Schematic Parts'!$A$2:$A$3001,0))&amp;"","NOT FOUND"))</f>
        <v/>
      </c>
      <c r="G2897" s="9" t="str">
        <f aca="false">IF($A2897="","",IFERROR(INDEX('2. Schematic Parts'!$D$2:$D$3001,MATCH($A2897,'2. Schematic Parts'!$A$2:$A$3001,0))&amp;"","NOT FOUND"))</f>
        <v/>
      </c>
      <c r="H2897" s="9" t="str">
        <f aca="false">IF($A2897="","",IF(COUNTIF('2. Schematic Parts'!$A$2:$A$3001,$A2897)=0,"NOT IN SCHEMATIC","OK"))</f>
        <v/>
      </c>
      <c r="I2897" s="9" t="str">
        <f aca="false">IF($A2897="","",IF($H2897="NOT IN SCHEMATIC","",IF(UPPER(TRIM($C2897))=UPPER(TRIM($E2897)),"OK","MISMATCH")))</f>
        <v/>
      </c>
      <c r="J2897" s="9" t="str">
        <f aca="false">IF($A2897="","",IF($H2897="NOT IN SCHEMATIC","",IF($F2897="","NO SCH DECAL",IF($D2897="","",IF(UPPER(TRIM($D2897))=UPPER(TRIM($F2897)),"OK","MISMATCH")))))</f>
        <v/>
      </c>
      <c r="K2897" s="16" t="str">
        <f aca="false">IF($A2897="","",SUMPRODUCT(--ISNUMBER(SEARCH(","&amp;TRIM($A2897)&amp;",",","&amp;SUBSTITUTE('1. Master BOM'!$D$2:$D$400," ","")&amp;","))))</f>
        <v/>
      </c>
      <c r="L2897" s="16" t="str">
        <f aca="false">IF($A2897="","",IF($K2897&lt;&gt;1,0,SUMPRODUCT(ISNUMBER(SEARCH(","&amp;TRIM($A2897)&amp;",",","&amp;SUBSTITUTE('1. Master BOM'!$D$2:$D$400," ","")&amp;","))*ROW('1. Master BOM'!$D$2:$D$400))))</f>
        <v/>
      </c>
      <c r="M2897" s="9" t="str">
        <f aca="false">IF($A2897="","",IF($K2897=0,"NOT IN BOM",IF($K2897&gt;1,"MULTIPLE BOM LINES","OK")))</f>
        <v/>
      </c>
      <c r="N2897" s="9" t="str">
        <f aca="false">IF($A2897="","",IF($L2897=0,"—",INDEX('1. Master BOM'!$A$1:$A$400,$L2897)))</f>
        <v/>
      </c>
      <c r="O2897" s="9" t="str">
        <f aca="false">IF($A2897="","",IF($L2897=0,"—",INDEX('1. Master BOM'!$B$1:$B$400,$L2897)))</f>
        <v/>
      </c>
      <c r="P2897" s="9" t="str">
        <f aca="false">IF($A2897="","",IF(OR($H2897="NOT IN SCHEMATIC",$O2897="—"),"",IF($G2897="","NO SCH PN",IF(UPPER(TRIM($G2897))=UPPER(TRIM($O2897)),"OK","MISMATCH"))))</f>
        <v/>
      </c>
      <c r="Q2897" s="9" t="str">
        <f aca="false">IF($A2897="","",IF($L2897=0,"—",INDEX('1. Master BOM'!$E$1:$E$400,$L2897)))</f>
        <v/>
      </c>
      <c r="R2897" s="9" t="str">
        <f aca="false">IF($A2897="","",IF($L2897=0,"—",IF(T(INDEX('1. Master BOM'!$F$1:$F$400,$L2897))="","(not set)",INDEX('1. Master BOM'!$F$1:$F$400,$L2897))))</f>
        <v/>
      </c>
      <c r="S2897" s="9" t="str">
        <f aca="false">IF($A2897="","",IF(OR($R2897="—",$R2897="(not set)",$D2897=""),"",IF(ISNUMBER(SEARCH(SUBSTITUTE(SUBSTITUTE(SUBSTITUTE($R2897,"-",""),"_","")," ",""),SUBSTITUTE(SUBSTITUTE(SUBSTITUTE($D2897,"-",""),"_","")," ",""))),"OK","CHECK")))</f>
        <v/>
      </c>
      <c r="T2897" s="9" t="str">
        <f aca="false">IF($A2897="","",IF(OR($H2897="NOT IN SCHEMATIC",$I2897="MISMATCH",$J2897="MISMATCH",$P2897="MISMATCH",$M2897&lt;&gt;"OK"),"REVIEW","OK"))</f>
        <v/>
      </c>
      <c r="U2897" s="14"/>
      <c r="V2897" s="14"/>
      <c r="W2897" s="17"/>
      <c r="X2897" s="14"/>
    </row>
    <row r="2898" customFormat="false" ht="15" hidden="false" customHeight="false" outlineLevel="0" collapsed="false">
      <c r="A2898" s="9" t="str">
        <f aca="false">IF('3. Layout Parts'!$A2898="","",TRIM('3. Layout Parts'!$A2898))</f>
        <v/>
      </c>
      <c r="B2898" s="9" t="str">
        <f aca="false">IF($A2898="","",'3. Layout Parts'!$D2898)</f>
        <v/>
      </c>
      <c r="C2898" s="9" t="str">
        <f aca="false">IF($A2898="","",'3. Layout Parts'!$B2898)</f>
        <v/>
      </c>
      <c r="D2898" s="9" t="str">
        <f aca="false">IF($A2898="","",'3. Layout Parts'!$C2898)</f>
        <v/>
      </c>
      <c r="E2898" s="9" t="str">
        <f aca="false">IF($A2898="","",IFERROR(INDEX('2. Schematic Parts'!$B$2:$B$3001,MATCH($A2898,'2. Schematic Parts'!$A$2:$A$3001,0)),"NOT FOUND"))</f>
        <v/>
      </c>
      <c r="F2898" s="9" t="str">
        <f aca="false">IF($A2898="","",IFERROR(INDEX('2. Schematic Parts'!$C$2:$C$3001,MATCH($A2898,'2. Schematic Parts'!$A$2:$A$3001,0))&amp;"","NOT FOUND"))</f>
        <v/>
      </c>
      <c r="G2898" s="9" t="str">
        <f aca="false">IF($A2898="","",IFERROR(INDEX('2. Schematic Parts'!$D$2:$D$3001,MATCH($A2898,'2. Schematic Parts'!$A$2:$A$3001,0))&amp;"","NOT FOUND"))</f>
        <v/>
      </c>
      <c r="H2898" s="9" t="str">
        <f aca="false">IF($A2898="","",IF(COUNTIF('2. Schematic Parts'!$A$2:$A$3001,$A2898)=0,"NOT IN SCHEMATIC","OK"))</f>
        <v/>
      </c>
      <c r="I2898" s="9" t="str">
        <f aca="false">IF($A2898="","",IF($H2898="NOT IN SCHEMATIC","",IF(UPPER(TRIM($C2898))=UPPER(TRIM($E2898)),"OK","MISMATCH")))</f>
        <v/>
      </c>
      <c r="J2898" s="9" t="str">
        <f aca="false">IF($A2898="","",IF($H2898="NOT IN SCHEMATIC","",IF($F2898="","NO SCH DECAL",IF($D2898="","",IF(UPPER(TRIM($D2898))=UPPER(TRIM($F2898)),"OK","MISMATCH")))))</f>
        <v/>
      </c>
      <c r="K2898" s="16" t="str">
        <f aca="false">IF($A2898="","",SUMPRODUCT(--ISNUMBER(SEARCH(","&amp;TRIM($A2898)&amp;",",","&amp;SUBSTITUTE('1. Master BOM'!$D$2:$D$400," ","")&amp;","))))</f>
        <v/>
      </c>
      <c r="L2898" s="16" t="str">
        <f aca="false">IF($A2898="","",IF($K2898&lt;&gt;1,0,SUMPRODUCT(ISNUMBER(SEARCH(","&amp;TRIM($A2898)&amp;",",","&amp;SUBSTITUTE('1. Master BOM'!$D$2:$D$400," ","")&amp;","))*ROW('1. Master BOM'!$D$2:$D$400))))</f>
        <v/>
      </c>
      <c r="M2898" s="9" t="str">
        <f aca="false">IF($A2898="","",IF($K2898=0,"NOT IN BOM",IF($K2898&gt;1,"MULTIPLE BOM LINES","OK")))</f>
        <v/>
      </c>
      <c r="N2898" s="9" t="str">
        <f aca="false">IF($A2898="","",IF($L2898=0,"—",INDEX('1. Master BOM'!$A$1:$A$400,$L2898)))</f>
        <v/>
      </c>
      <c r="O2898" s="9" t="str">
        <f aca="false">IF($A2898="","",IF($L2898=0,"—",INDEX('1. Master BOM'!$B$1:$B$400,$L2898)))</f>
        <v/>
      </c>
      <c r="P2898" s="9" t="str">
        <f aca="false">IF($A2898="","",IF(OR($H2898="NOT IN SCHEMATIC",$O2898="—"),"",IF($G2898="","NO SCH PN",IF(UPPER(TRIM($G2898))=UPPER(TRIM($O2898)),"OK","MISMATCH"))))</f>
        <v/>
      </c>
      <c r="Q2898" s="9" t="str">
        <f aca="false">IF($A2898="","",IF($L2898=0,"—",INDEX('1. Master BOM'!$E$1:$E$400,$L2898)))</f>
        <v/>
      </c>
      <c r="R2898" s="9" t="str">
        <f aca="false">IF($A2898="","",IF($L2898=0,"—",IF(T(INDEX('1. Master BOM'!$F$1:$F$400,$L2898))="","(not set)",INDEX('1. Master BOM'!$F$1:$F$400,$L2898))))</f>
        <v/>
      </c>
      <c r="S2898" s="9" t="str">
        <f aca="false">IF($A2898="","",IF(OR($R2898="—",$R2898="(not set)",$D2898=""),"",IF(ISNUMBER(SEARCH(SUBSTITUTE(SUBSTITUTE(SUBSTITUTE($R2898,"-",""),"_","")," ",""),SUBSTITUTE(SUBSTITUTE(SUBSTITUTE($D2898,"-",""),"_","")," ",""))),"OK","CHECK")))</f>
        <v/>
      </c>
      <c r="T2898" s="9" t="str">
        <f aca="false">IF($A2898="","",IF(OR($H2898="NOT IN SCHEMATIC",$I2898="MISMATCH",$J2898="MISMATCH",$P2898="MISMATCH",$M2898&lt;&gt;"OK"),"REVIEW","OK"))</f>
        <v/>
      </c>
      <c r="U2898" s="14"/>
      <c r="V2898" s="14"/>
      <c r="W2898" s="17"/>
      <c r="X2898" s="14"/>
    </row>
    <row r="2899" customFormat="false" ht="15" hidden="false" customHeight="false" outlineLevel="0" collapsed="false">
      <c r="A2899" s="9" t="str">
        <f aca="false">IF('3. Layout Parts'!$A2899="","",TRIM('3. Layout Parts'!$A2899))</f>
        <v/>
      </c>
      <c r="B2899" s="9" t="str">
        <f aca="false">IF($A2899="","",'3. Layout Parts'!$D2899)</f>
        <v/>
      </c>
      <c r="C2899" s="9" t="str">
        <f aca="false">IF($A2899="","",'3. Layout Parts'!$B2899)</f>
        <v/>
      </c>
      <c r="D2899" s="9" t="str">
        <f aca="false">IF($A2899="","",'3. Layout Parts'!$C2899)</f>
        <v/>
      </c>
      <c r="E2899" s="9" t="str">
        <f aca="false">IF($A2899="","",IFERROR(INDEX('2. Schematic Parts'!$B$2:$B$3001,MATCH($A2899,'2. Schematic Parts'!$A$2:$A$3001,0)),"NOT FOUND"))</f>
        <v/>
      </c>
      <c r="F2899" s="9" t="str">
        <f aca="false">IF($A2899="","",IFERROR(INDEX('2. Schematic Parts'!$C$2:$C$3001,MATCH($A2899,'2. Schematic Parts'!$A$2:$A$3001,0))&amp;"","NOT FOUND"))</f>
        <v/>
      </c>
      <c r="G2899" s="9" t="str">
        <f aca="false">IF($A2899="","",IFERROR(INDEX('2. Schematic Parts'!$D$2:$D$3001,MATCH($A2899,'2. Schematic Parts'!$A$2:$A$3001,0))&amp;"","NOT FOUND"))</f>
        <v/>
      </c>
      <c r="H2899" s="9" t="str">
        <f aca="false">IF($A2899="","",IF(COUNTIF('2. Schematic Parts'!$A$2:$A$3001,$A2899)=0,"NOT IN SCHEMATIC","OK"))</f>
        <v/>
      </c>
      <c r="I2899" s="9" t="str">
        <f aca="false">IF($A2899="","",IF($H2899="NOT IN SCHEMATIC","",IF(UPPER(TRIM($C2899))=UPPER(TRIM($E2899)),"OK","MISMATCH")))</f>
        <v/>
      </c>
      <c r="J2899" s="9" t="str">
        <f aca="false">IF($A2899="","",IF($H2899="NOT IN SCHEMATIC","",IF($F2899="","NO SCH DECAL",IF($D2899="","",IF(UPPER(TRIM($D2899))=UPPER(TRIM($F2899)),"OK","MISMATCH")))))</f>
        <v/>
      </c>
      <c r="K2899" s="16" t="str">
        <f aca="false">IF($A2899="","",SUMPRODUCT(--ISNUMBER(SEARCH(","&amp;TRIM($A2899)&amp;",",","&amp;SUBSTITUTE('1. Master BOM'!$D$2:$D$400," ","")&amp;","))))</f>
        <v/>
      </c>
      <c r="L2899" s="16" t="str">
        <f aca="false">IF($A2899="","",IF($K2899&lt;&gt;1,0,SUMPRODUCT(ISNUMBER(SEARCH(","&amp;TRIM($A2899)&amp;",",","&amp;SUBSTITUTE('1. Master BOM'!$D$2:$D$400," ","")&amp;","))*ROW('1. Master BOM'!$D$2:$D$400))))</f>
        <v/>
      </c>
      <c r="M2899" s="9" t="str">
        <f aca="false">IF($A2899="","",IF($K2899=0,"NOT IN BOM",IF($K2899&gt;1,"MULTIPLE BOM LINES","OK")))</f>
        <v/>
      </c>
      <c r="N2899" s="9" t="str">
        <f aca="false">IF($A2899="","",IF($L2899=0,"—",INDEX('1. Master BOM'!$A$1:$A$400,$L2899)))</f>
        <v/>
      </c>
      <c r="O2899" s="9" t="str">
        <f aca="false">IF($A2899="","",IF($L2899=0,"—",INDEX('1. Master BOM'!$B$1:$B$400,$L2899)))</f>
        <v/>
      </c>
      <c r="P2899" s="9" t="str">
        <f aca="false">IF($A2899="","",IF(OR($H2899="NOT IN SCHEMATIC",$O2899="—"),"",IF($G2899="","NO SCH PN",IF(UPPER(TRIM($G2899))=UPPER(TRIM($O2899)),"OK","MISMATCH"))))</f>
        <v/>
      </c>
      <c r="Q2899" s="9" t="str">
        <f aca="false">IF($A2899="","",IF($L2899=0,"—",INDEX('1. Master BOM'!$E$1:$E$400,$L2899)))</f>
        <v/>
      </c>
      <c r="R2899" s="9" t="str">
        <f aca="false">IF($A2899="","",IF($L2899=0,"—",IF(T(INDEX('1. Master BOM'!$F$1:$F$400,$L2899))="","(not set)",INDEX('1. Master BOM'!$F$1:$F$400,$L2899))))</f>
        <v/>
      </c>
      <c r="S2899" s="9" t="str">
        <f aca="false">IF($A2899="","",IF(OR($R2899="—",$R2899="(not set)",$D2899=""),"",IF(ISNUMBER(SEARCH(SUBSTITUTE(SUBSTITUTE(SUBSTITUTE($R2899,"-",""),"_","")," ",""),SUBSTITUTE(SUBSTITUTE(SUBSTITUTE($D2899,"-",""),"_","")," ",""))),"OK","CHECK")))</f>
        <v/>
      </c>
      <c r="T2899" s="9" t="str">
        <f aca="false">IF($A2899="","",IF(OR($H2899="NOT IN SCHEMATIC",$I2899="MISMATCH",$J2899="MISMATCH",$P2899="MISMATCH",$M2899&lt;&gt;"OK"),"REVIEW","OK"))</f>
        <v/>
      </c>
      <c r="U2899" s="14"/>
      <c r="V2899" s="14"/>
      <c r="W2899" s="17"/>
      <c r="X2899" s="14"/>
    </row>
    <row r="2900" customFormat="false" ht="15" hidden="false" customHeight="false" outlineLevel="0" collapsed="false">
      <c r="A2900" s="9" t="str">
        <f aca="false">IF('3. Layout Parts'!$A2900="","",TRIM('3. Layout Parts'!$A2900))</f>
        <v/>
      </c>
      <c r="B2900" s="9" t="str">
        <f aca="false">IF($A2900="","",'3. Layout Parts'!$D2900)</f>
        <v/>
      </c>
      <c r="C2900" s="9" t="str">
        <f aca="false">IF($A2900="","",'3. Layout Parts'!$B2900)</f>
        <v/>
      </c>
      <c r="D2900" s="9" t="str">
        <f aca="false">IF($A2900="","",'3. Layout Parts'!$C2900)</f>
        <v/>
      </c>
      <c r="E2900" s="9" t="str">
        <f aca="false">IF($A2900="","",IFERROR(INDEX('2. Schematic Parts'!$B$2:$B$3001,MATCH($A2900,'2. Schematic Parts'!$A$2:$A$3001,0)),"NOT FOUND"))</f>
        <v/>
      </c>
      <c r="F2900" s="9" t="str">
        <f aca="false">IF($A2900="","",IFERROR(INDEX('2. Schematic Parts'!$C$2:$C$3001,MATCH($A2900,'2. Schematic Parts'!$A$2:$A$3001,0))&amp;"","NOT FOUND"))</f>
        <v/>
      </c>
      <c r="G2900" s="9" t="str">
        <f aca="false">IF($A2900="","",IFERROR(INDEX('2. Schematic Parts'!$D$2:$D$3001,MATCH($A2900,'2. Schematic Parts'!$A$2:$A$3001,0))&amp;"","NOT FOUND"))</f>
        <v/>
      </c>
      <c r="H2900" s="9" t="str">
        <f aca="false">IF($A2900="","",IF(COUNTIF('2. Schematic Parts'!$A$2:$A$3001,$A2900)=0,"NOT IN SCHEMATIC","OK"))</f>
        <v/>
      </c>
      <c r="I2900" s="9" t="str">
        <f aca="false">IF($A2900="","",IF($H2900="NOT IN SCHEMATIC","",IF(UPPER(TRIM($C2900))=UPPER(TRIM($E2900)),"OK","MISMATCH")))</f>
        <v/>
      </c>
      <c r="J2900" s="9" t="str">
        <f aca="false">IF($A2900="","",IF($H2900="NOT IN SCHEMATIC","",IF($F2900="","NO SCH DECAL",IF($D2900="","",IF(UPPER(TRIM($D2900))=UPPER(TRIM($F2900)),"OK","MISMATCH")))))</f>
        <v/>
      </c>
      <c r="K2900" s="16" t="str">
        <f aca="false">IF($A2900="","",SUMPRODUCT(--ISNUMBER(SEARCH(","&amp;TRIM($A2900)&amp;",",","&amp;SUBSTITUTE('1. Master BOM'!$D$2:$D$400," ","")&amp;","))))</f>
        <v/>
      </c>
      <c r="L2900" s="16" t="str">
        <f aca="false">IF($A2900="","",IF($K2900&lt;&gt;1,0,SUMPRODUCT(ISNUMBER(SEARCH(","&amp;TRIM($A2900)&amp;",",","&amp;SUBSTITUTE('1. Master BOM'!$D$2:$D$400," ","")&amp;","))*ROW('1. Master BOM'!$D$2:$D$400))))</f>
        <v/>
      </c>
      <c r="M2900" s="9" t="str">
        <f aca="false">IF($A2900="","",IF($K2900=0,"NOT IN BOM",IF($K2900&gt;1,"MULTIPLE BOM LINES","OK")))</f>
        <v/>
      </c>
      <c r="N2900" s="9" t="str">
        <f aca="false">IF($A2900="","",IF($L2900=0,"—",INDEX('1. Master BOM'!$A$1:$A$400,$L2900)))</f>
        <v/>
      </c>
      <c r="O2900" s="9" t="str">
        <f aca="false">IF($A2900="","",IF($L2900=0,"—",INDEX('1. Master BOM'!$B$1:$B$400,$L2900)))</f>
        <v/>
      </c>
      <c r="P2900" s="9" t="str">
        <f aca="false">IF($A2900="","",IF(OR($H2900="NOT IN SCHEMATIC",$O2900="—"),"",IF($G2900="","NO SCH PN",IF(UPPER(TRIM($G2900))=UPPER(TRIM($O2900)),"OK","MISMATCH"))))</f>
        <v/>
      </c>
      <c r="Q2900" s="9" t="str">
        <f aca="false">IF($A2900="","",IF($L2900=0,"—",INDEX('1. Master BOM'!$E$1:$E$400,$L2900)))</f>
        <v/>
      </c>
      <c r="R2900" s="9" t="str">
        <f aca="false">IF($A2900="","",IF($L2900=0,"—",IF(T(INDEX('1. Master BOM'!$F$1:$F$400,$L2900))="","(not set)",INDEX('1. Master BOM'!$F$1:$F$400,$L2900))))</f>
        <v/>
      </c>
      <c r="S2900" s="9" t="str">
        <f aca="false">IF($A2900="","",IF(OR($R2900="—",$R2900="(not set)",$D2900=""),"",IF(ISNUMBER(SEARCH(SUBSTITUTE(SUBSTITUTE(SUBSTITUTE($R2900,"-",""),"_","")," ",""),SUBSTITUTE(SUBSTITUTE(SUBSTITUTE($D2900,"-",""),"_","")," ",""))),"OK","CHECK")))</f>
        <v/>
      </c>
      <c r="T2900" s="9" t="str">
        <f aca="false">IF($A2900="","",IF(OR($H2900="NOT IN SCHEMATIC",$I2900="MISMATCH",$J2900="MISMATCH",$P2900="MISMATCH",$M2900&lt;&gt;"OK"),"REVIEW","OK"))</f>
        <v/>
      </c>
      <c r="U2900" s="14"/>
      <c r="V2900" s="14"/>
      <c r="W2900" s="17"/>
      <c r="X2900" s="14"/>
    </row>
    <row r="2901" customFormat="false" ht="15" hidden="false" customHeight="false" outlineLevel="0" collapsed="false">
      <c r="A2901" s="9" t="str">
        <f aca="false">IF('3. Layout Parts'!$A2901="","",TRIM('3. Layout Parts'!$A2901))</f>
        <v/>
      </c>
      <c r="B2901" s="9" t="str">
        <f aca="false">IF($A2901="","",'3. Layout Parts'!$D2901)</f>
        <v/>
      </c>
      <c r="C2901" s="9" t="str">
        <f aca="false">IF($A2901="","",'3. Layout Parts'!$B2901)</f>
        <v/>
      </c>
      <c r="D2901" s="9" t="str">
        <f aca="false">IF($A2901="","",'3. Layout Parts'!$C2901)</f>
        <v/>
      </c>
      <c r="E2901" s="9" t="str">
        <f aca="false">IF($A2901="","",IFERROR(INDEX('2. Schematic Parts'!$B$2:$B$3001,MATCH($A2901,'2. Schematic Parts'!$A$2:$A$3001,0)),"NOT FOUND"))</f>
        <v/>
      </c>
      <c r="F2901" s="9" t="str">
        <f aca="false">IF($A2901="","",IFERROR(INDEX('2. Schematic Parts'!$C$2:$C$3001,MATCH($A2901,'2. Schematic Parts'!$A$2:$A$3001,0))&amp;"","NOT FOUND"))</f>
        <v/>
      </c>
      <c r="G2901" s="9" t="str">
        <f aca="false">IF($A2901="","",IFERROR(INDEX('2. Schematic Parts'!$D$2:$D$3001,MATCH($A2901,'2. Schematic Parts'!$A$2:$A$3001,0))&amp;"","NOT FOUND"))</f>
        <v/>
      </c>
      <c r="H2901" s="9" t="str">
        <f aca="false">IF($A2901="","",IF(COUNTIF('2. Schematic Parts'!$A$2:$A$3001,$A2901)=0,"NOT IN SCHEMATIC","OK"))</f>
        <v/>
      </c>
      <c r="I2901" s="9" t="str">
        <f aca="false">IF($A2901="","",IF($H2901="NOT IN SCHEMATIC","",IF(UPPER(TRIM($C2901))=UPPER(TRIM($E2901)),"OK","MISMATCH")))</f>
        <v/>
      </c>
      <c r="J2901" s="9" t="str">
        <f aca="false">IF($A2901="","",IF($H2901="NOT IN SCHEMATIC","",IF($F2901="","NO SCH DECAL",IF($D2901="","",IF(UPPER(TRIM($D2901))=UPPER(TRIM($F2901)),"OK","MISMATCH")))))</f>
        <v/>
      </c>
      <c r="K2901" s="16" t="str">
        <f aca="false">IF($A2901="","",SUMPRODUCT(--ISNUMBER(SEARCH(","&amp;TRIM($A2901)&amp;",",","&amp;SUBSTITUTE('1. Master BOM'!$D$2:$D$400," ","")&amp;","))))</f>
        <v/>
      </c>
      <c r="L2901" s="16" t="str">
        <f aca="false">IF($A2901="","",IF($K2901&lt;&gt;1,0,SUMPRODUCT(ISNUMBER(SEARCH(","&amp;TRIM($A2901)&amp;",",","&amp;SUBSTITUTE('1. Master BOM'!$D$2:$D$400," ","")&amp;","))*ROW('1. Master BOM'!$D$2:$D$400))))</f>
        <v/>
      </c>
      <c r="M2901" s="9" t="str">
        <f aca="false">IF($A2901="","",IF($K2901=0,"NOT IN BOM",IF($K2901&gt;1,"MULTIPLE BOM LINES","OK")))</f>
        <v/>
      </c>
      <c r="N2901" s="9" t="str">
        <f aca="false">IF($A2901="","",IF($L2901=0,"—",INDEX('1. Master BOM'!$A$1:$A$400,$L2901)))</f>
        <v/>
      </c>
      <c r="O2901" s="9" t="str">
        <f aca="false">IF($A2901="","",IF($L2901=0,"—",INDEX('1. Master BOM'!$B$1:$B$400,$L2901)))</f>
        <v/>
      </c>
      <c r="P2901" s="9" t="str">
        <f aca="false">IF($A2901="","",IF(OR($H2901="NOT IN SCHEMATIC",$O2901="—"),"",IF($G2901="","NO SCH PN",IF(UPPER(TRIM($G2901))=UPPER(TRIM($O2901)),"OK","MISMATCH"))))</f>
        <v/>
      </c>
      <c r="Q2901" s="9" t="str">
        <f aca="false">IF($A2901="","",IF($L2901=0,"—",INDEX('1. Master BOM'!$E$1:$E$400,$L2901)))</f>
        <v/>
      </c>
      <c r="R2901" s="9" t="str">
        <f aca="false">IF($A2901="","",IF($L2901=0,"—",IF(T(INDEX('1. Master BOM'!$F$1:$F$400,$L2901))="","(not set)",INDEX('1. Master BOM'!$F$1:$F$400,$L2901))))</f>
        <v/>
      </c>
      <c r="S2901" s="9" t="str">
        <f aca="false">IF($A2901="","",IF(OR($R2901="—",$R2901="(not set)",$D2901=""),"",IF(ISNUMBER(SEARCH(SUBSTITUTE(SUBSTITUTE(SUBSTITUTE($R2901,"-",""),"_","")," ",""),SUBSTITUTE(SUBSTITUTE(SUBSTITUTE($D2901,"-",""),"_","")," ",""))),"OK","CHECK")))</f>
        <v/>
      </c>
      <c r="T2901" s="9" t="str">
        <f aca="false">IF($A2901="","",IF(OR($H2901="NOT IN SCHEMATIC",$I2901="MISMATCH",$J2901="MISMATCH",$P2901="MISMATCH",$M2901&lt;&gt;"OK"),"REVIEW","OK"))</f>
        <v/>
      </c>
      <c r="U2901" s="14"/>
      <c r="V2901" s="14"/>
      <c r="W2901" s="17"/>
      <c r="X2901" s="14"/>
    </row>
    <row r="2902" customFormat="false" ht="15" hidden="false" customHeight="false" outlineLevel="0" collapsed="false">
      <c r="A2902" s="9" t="str">
        <f aca="false">IF('3. Layout Parts'!$A2902="","",TRIM('3. Layout Parts'!$A2902))</f>
        <v/>
      </c>
      <c r="B2902" s="9" t="str">
        <f aca="false">IF($A2902="","",'3. Layout Parts'!$D2902)</f>
        <v/>
      </c>
      <c r="C2902" s="9" t="str">
        <f aca="false">IF($A2902="","",'3. Layout Parts'!$B2902)</f>
        <v/>
      </c>
      <c r="D2902" s="9" t="str">
        <f aca="false">IF($A2902="","",'3. Layout Parts'!$C2902)</f>
        <v/>
      </c>
      <c r="E2902" s="9" t="str">
        <f aca="false">IF($A2902="","",IFERROR(INDEX('2. Schematic Parts'!$B$2:$B$3001,MATCH($A2902,'2. Schematic Parts'!$A$2:$A$3001,0)),"NOT FOUND"))</f>
        <v/>
      </c>
      <c r="F2902" s="9" t="str">
        <f aca="false">IF($A2902="","",IFERROR(INDEX('2. Schematic Parts'!$C$2:$C$3001,MATCH($A2902,'2. Schematic Parts'!$A$2:$A$3001,0))&amp;"","NOT FOUND"))</f>
        <v/>
      </c>
      <c r="G2902" s="9" t="str">
        <f aca="false">IF($A2902="","",IFERROR(INDEX('2. Schematic Parts'!$D$2:$D$3001,MATCH($A2902,'2. Schematic Parts'!$A$2:$A$3001,0))&amp;"","NOT FOUND"))</f>
        <v/>
      </c>
      <c r="H2902" s="9" t="str">
        <f aca="false">IF($A2902="","",IF(COUNTIF('2. Schematic Parts'!$A$2:$A$3001,$A2902)=0,"NOT IN SCHEMATIC","OK"))</f>
        <v/>
      </c>
      <c r="I2902" s="9" t="str">
        <f aca="false">IF($A2902="","",IF($H2902="NOT IN SCHEMATIC","",IF(UPPER(TRIM($C2902))=UPPER(TRIM($E2902)),"OK","MISMATCH")))</f>
        <v/>
      </c>
      <c r="J2902" s="9" t="str">
        <f aca="false">IF($A2902="","",IF($H2902="NOT IN SCHEMATIC","",IF($F2902="","NO SCH DECAL",IF($D2902="","",IF(UPPER(TRIM($D2902))=UPPER(TRIM($F2902)),"OK","MISMATCH")))))</f>
        <v/>
      </c>
      <c r="K2902" s="16" t="str">
        <f aca="false">IF($A2902="","",SUMPRODUCT(--ISNUMBER(SEARCH(","&amp;TRIM($A2902)&amp;",",","&amp;SUBSTITUTE('1. Master BOM'!$D$2:$D$400," ","")&amp;","))))</f>
        <v/>
      </c>
      <c r="L2902" s="16" t="str">
        <f aca="false">IF($A2902="","",IF($K2902&lt;&gt;1,0,SUMPRODUCT(ISNUMBER(SEARCH(","&amp;TRIM($A2902)&amp;",",","&amp;SUBSTITUTE('1. Master BOM'!$D$2:$D$400," ","")&amp;","))*ROW('1. Master BOM'!$D$2:$D$400))))</f>
        <v/>
      </c>
      <c r="M2902" s="9" t="str">
        <f aca="false">IF($A2902="","",IF($K2902=0,"NOT IN BOM",IF($K2902&gt;1,"MULTIPLE BOM LINES","OK")))</f>
        <v/>
      </c>
      <c r="N2902" s="9" t="str">
        <f aca="false">IF($A2902="","",IF($L2902=0,"—",INDEX('1. Master BOM'!$A$1:$A$400,$L2902)))</f>
        <v/>
      </c>
      <c r="O2902" s="9" t="str">
        <f aca="false">IF($A2902="","",IF($L2902=0,"—",INDEX('1. Master BOM'!$B$1:$B$400,$L2902)))</f>
        <v/>
      </c>
      <c r="P2902" s="9" t="str">
        <f aca="false">IF($A2902="","",IF(OR($H2902="NOT IN SCHEMATIC",$O2902="—"),"",IF($G2902="","NO SCH PN",IF(UPPER(TRIM($G2902))=UPPER(TRIM($O2902)),"OK","MISMATCH"))))</f>
        <v/>
      </c>
      <c r="Q2902" s="9" t="str">
        <f aca="false">IF($A2902="","",IF($L2902=0,"—",INDEX('1. Master BOM'!$E$1:$E$400,$L2902)))</f>
        <v/>
      </c>
      <c r="R2902" s="9" t="str">
        <f aca="false">IF($A2902="","",IF($L2902=0,"—",IF(T(INDEX('1. Master BOM'!$F$1:$F$400,$L2902))="","(not set)",INDEX('1. Master BOM'!$F$1:$F$400,$L2902))))</f>
        <v/>
      </c>
      <c r="S2902" s="9" t="str">
        <f aca="false">IF($A2902="","",IF(OR($R2902="—",$R2902="(not set)",$D2902=""),"",IF(ISNUMBER(SEARCH(SUBSTITUTE(SUBSTITUTE(SUBSTITUTE($R2902,"-",""),"_","")," ",""),SUBSTITUTE(SUBSTITUTE(SUBSTITUTE($D2902,"-",""),"_","")," ",""))),"OK","CHECK")))</f>
        <v/>
      </c>
      <c r="T2902" s="9" t="str">
        <f aca="false">IF($A2902="","",IF(OR($H2902="NOT IN SCHEMATIC",$I2902="MISMATCH",$J2902="MISMATCH",$P2902="MISMATCH",$M2902&lt;&gt;"OK"),"REVIEW","OK"))</f>
        <v/>
      </c>
      <c r="U2902" s="14"/>
      <c r="V2902" s="14"/>
      <c r="W2902" s="17"/>
      <c r="X2902" s="14"/>
    </row>
    <row r="2903" customFormat="false" ht="15" hidden="false" customHeight="false" outlineLevel="0" collapsed="false">
      <c r="A2903" s="9" t="str">
        <f aca="false">IF('3. Layout Parts'!$A2903="","",TRIM('3. Layout Parts'!$A2903))</f>
        <v/>
      </c>
      <c r="B2903" s="9" t="str">
        <f aca="false">IF($A2903="","",'3. Layout Parts'!$D2903)</f>
        <v/>
      </c>
      <c r="C2903" s="9" t="str">
        <f aca="false">IF($A2903="","",'3. Layout Parts'!$B2903)</f>
        <v/>
      </c>
      <c r="D2903" s="9" t="str">
        <f aca="false">IF($A2903="","",'3. Layout Parts'!$C2903)</f>
        <v/>
      </c>
      <c r="E2903" s="9" t="str">
        <f aca="false">IF($A2903="","",IFERROR(INDEX('2. Schematic Parts'!$B$2:$B$3001,MATCH($A2903,'2. Schematic Parts'!$A$2:$A$3001,0)),"NOT FOUND"))</f>
        <v/>
      </c>
      <c r="F2903" s="9" t="str">
        <f aca="false">IF($A2903="","",IFERROR(INDEX('2. Schematic Parts'!$C$2:$C$3001,MATCH($A2903,'2. Schematic Parts'!$A$2:$A$3001,0))&amp;"","NOT FOUND"))</f>
        <v/>
      </c>
      <c r="G2903" s="9" t="str">
        <f aca="false">IF($A2903="","",IFERROR(INDEX('2. Schematic Parts'!$D$2:$D$3001,MATCH($A2903,'2. Schematic Parts'!$A$2:$A$3001,0))&amp;"","NOT FOUND"))</f>
        <v/>
      </c>
      <c r="H2903" s="9" t="str">
        <f aca="false">IF($A2903="","",IF(COUNTIF('2. Schematic Parts'!$A$2:$A$3001,$A2903)=0,"NOT IN SCHEMATIC","OK"))</f>
        <v/>
      </c>
      <c r="I2903" s="9" t="str">
        <f aca="false">IF($A2903="","",IF($H2903="NOT IN SCHEMATIC","",IF(UPPER(TRIM($C2903))=UPPER(TRIM($E2903)),"OK","MISMATCH")))</f>
        <v/>
      </c>
      <c r="J2903" s="9" t="str">
        <f aca="false">IF($A2903="","",IF($H2903="NOT IN SCHEMATIC","",IF($F2903="","NO SCH DECAL",IF($D2903="","",IF(UPPER(TRIM($D2903))=UPPER(TRIM($F2903)),"OK","MISMATCH")))))</f>
        <v/>
      </c>
      <c r="K2903" s="16" t="str">
        <f aca="false">IF($A2903="","",SUMPRODUCT(--ISNUMBER(SEARCH(","&amp;TRIM($A2903)&amp;",",","&amp;SUBSTITUTE('1. Master BOM'!$D$2:$D$400," ","")&amp;","))))</f>
        <v/>
      </c>
      <c r="L2903" s="16" t="str">
        <f aca="false">IF($A2903="","",IF($K2903&lt;&gt;1,0,SUMPRODUCT(ISNUMBER(SEARCH(","&amp;TRIM($A2903)&amp;",",","&amp;SUBSTITUTE('1. Master BOM'!$D$2:$D$400," ","")&amp;","))*ROW('1. Master BOM'!$D$2:$D$400))))</f>
        <v/>
      </c>
      <c r="M2903" s="9" t="str">
        <f aca="false">IF($A2903="","",IF($K2903=0,"NOT IN BOM",IF($K2903&gt;1,"MULTIPLE BOM LINES","OK")))</f>
        <v/>
      </c>
      <c r="N2903" s="9" t="str">
        <f aca="false">IF($A2903="","",IF($L2903=0,"—",INDEX('1. Master BOM'!$A$1:$A$400,$L2903)))</f>
        <v/>
      </c>
      <c r="O2903" s="9" t="str">
        <f aca="false">IF($A2903="","",IF($L2903=0,"—",INDEX('1. Master BOM'!$B$1:$B$400,$L2903)))</f>
        <v/>
      </c>
      <c r="P2903" s="9" t="str">
        <f aca="false">IF($A2903="","",IF(OR($H2903="NOT IN SCHEMATIC",$O2903="—"),"",IF($G2903="","NO SCH PN",IF(UPPER(TRIM($G2903))=UPPER(TRIM($O2903)),"OK","MISMATCH"))))</f>
        <v/>
      </c>
      <c r="Q2903" s="9" t="str">
        <f aca="false">IF($A2903="","",IF($L2903=0,"—",INDEX('1. Master BOM'!$E$1:$E$400,$L2903)))</f>
        <v/>
      </c>
      <c r="R2903" s="9" t="str">
        <f aca="false">IF($A2903="","",IF($L2903=0,"—",IF(T(INDEX('1. Master BOM'!$F$1:$F$400,$L2903))="","(not set)",INDEX('1. Master BOM'!$F$1:$F$400,$L2903))))</f>
        <v/>
      </c>
      <c r="S2903" s="9" t="str">
        <f aca="false">IF($A2903="","",IF(OR($R2903="—",$R2903="(not set)",$D2903=""),"",IF(ISNUMBER(SEARCH(SUBSTITUTE(SUBSTITUTE(SUBSTITUTE($R2903,"-",""),"_","")," ",""),SUBSTITUTE(SUBSTITUTE(SUBSTITUTE($D2903,"-",""),"_","")," ",""))),"OK","CHECK")))</f>
        <v/>
      </c>
      <c r="T2903" s="9" t="str">
        <f aca="false">IF($A2903="","",IF(OR($H2903="NOT IN SCHEMATIC",$I2903="MISMATCH",$J2903="MISMATCH",$P2903="MISMATCH",$M2903&lt;&gt;"OK"),"REVIEW","OK"))</f>
        <v/>
      </c>
      <c r="U2903" s="14"/>
      <c r="V2903" s="14"/>
      <c r="W2903" s="17"/>
      <c r="X2903" s="14"/>
    </row>
    <row r="2904" customFormat="false" ht="15" hidden="false" customHeight="false" outlineLevel="0" collapsed="false">
      <c r="A2904" s="9" t="str">
        <f aca="false">IF('3. Layout Parts'!$A2904="","",TRIM('3. Layout Parts'!$A2904))</f>
        <v/>
      </c>
      <c r="B2904" s="9" t="str">
        <f aca="false">IF($A2904="","",'3. Layout Parts'!$D2904)</f>
        <v/>
      </c>
      <c r="C2904" s="9" t="str">
        <f aca="false">IF($A2904="","",'3. Layout Parts'!$B2904)</f>
        <v/>
      </c>
      <c r="D2904" s="9" t="str">
        <f aca="false">IF($A2904="","",'3. Layout Parts'!$C2904)</f>
        <v/>
      </c>
      <c r="E2904" s="9" t="str">
        <f aca="false">IF($A2904="","",IFERROR(INDEX('2. Schematic Parts'!$B$2:$B$3001,MATCH($A2904,'2. Schematic Parts'!$A$2:$A$3001,0)),"NOT FOUND"))</f>
        <v/>
      </c>
      <c r="F2904" s="9" t="str">
        <f aca="false">IF($A2904="","",IFERROR(INDEX('2. Schematic Parts'!$C$2:$C$3001,MATCH($A2904,'2. Schematic Parts'!$A$2:$A$3001,0))&amp;"","NOT FOUND"))</f>
        <v/>
      </c>
      <c r="G2904" s="9" t="str">
        <f aca="false">IF($A2904="","",IFERROR(INDEX('2. Schematic Parts'!$D$2:$D$3001,MATCH($A2904,'2. Schematic Parts'!$A$2:$A$3001,0))&amp;"","NOT FOUND"))</f>
        <v/>
      </c>
      <c r="H2904" s="9" t="str">
        <f aca="false">IF($A2904="","",IF(COUNTIF('2. Schematic Parts'!$A$2:$A$3001,$A2904)=0,"NOT IN SCHEMATIC","OK"))</f>
        <v/>
      </c>
      <c r="I2904" s="9" t="str">
        <f aca="false">IF($A2904="","",IF($H2904="NOT IN SCHEMATIC","",IF(UPPER(TRIM($C2904))=UPPER(TRIM($E2904)),"OK","MISMATCH")))</f>
        <v/>
      </c>
      <c r="J2904" s="9" t="str">
        <f aca="false">IF($A2904="","",IF($H2904="NOT IN SCHEMATIC","",IF($F2904="","NO SCH DECAL",IF($D2904="","",IF(UPPER(TRIM($D2904))=UPPER(TRIM($F2904)),"OK","MISMATCH")))))</f>
        <v/>
      </c>
      <c r="K2904" s="16" t="str">
        <f aca="false">IF($A2904="","",SUMPRODUCT(--ISNUMBER(SEARCH(","&amp;TRIM($A2904)&amp;",",","&amp;SUBSTITUTE('1. Master BOM'!$D$2:$D$400," ","")&amp;","))))</f>
        <v/>
      </c>
      <c r="L2904" s="16" t="str">
        <f aca="false">IF($A2904="","",IF($K2904&lt;&gt;1,0,SUMPRODUCT(ISNUMBER(SEARCH(","&amp;TRIM($A2904)&amp;",",","&amp;SUBSTITUTE('1. Master BOM'!$D$2:$D$400," ","")&amp;","))*ROW('1. Master BOM'!$D$2:$D$400))))</f>
        <v/>
      </c>
      <c r="M2904" s="9" t="str">
        <f aca="false">IF($A2904="","",IF($K2904=0,"NOT IN BOM",IF($K2904&gt;1,"MULTIPLE BOM LINES","OK")))</f>
        <v/>
      </c>
      <c r="N2904" s="9" t="str">
        <f aca="false">IF($A2904="","",IF($L2904=0,"—",INDEX('1. Master BOM'!$A$1:$A$400,$L2904)))</f>
        <v/>
      </c>
      <c r="O2904" s="9" t="str">
        <f aca="false">IF($A2904="","",IF($L2904=0,"—",INDEX('1. Master BOM'!$B$1:$B$400,$L2904)))</f>
        <v/>
      </c>
      <c r="P2904" s="9" t="str">
        <f aca="false">IF($A2904="","",IF(OR($H2904="NOT IN SCHEMATIC",$O2904="—"),"",IF($G2904="","NO SCH PN",IF(UPPER(TRIM($G2904))=UPPER(TRIM($O2904)),"OK","MISMATCH"))))</f>
        <v/>
      </c>
      <c r="Q2904" s="9" t="str">
        <f aca="false">IF($A2904="","",IF($L2904=0,"—",INDEX('1. Master BOM'!$E$1:$E$400,$L2904)))</f>
        <v/>
      </c>
      <c r="R2904" s="9" t="str">
        <f aca="false">IF($A2904="","",IF($L2904=0,"—",IF(T(INDEX('1. Master BOM'!$F$1:$F$400,$L2904))="","(not set)",INDEX('1. Master BOM'!$F$1:$F$400,$L2904))))</f>
        <v/>
      </c>
      <c r="S2904" s="9" t="str">
        <f aca="false">IF($A2904="","",IF(OR($R2904="—",$R2904="(not set)",$D2904=""),"",IF(ISNUMBER(SEARCH(SUBSTITUTE(SUBSTITUTE(SUBSTITUTE($R2904,"-",""),"_","")," ",""),SUBSTITUTE(SUBSTITUTE(SUBSTITUTE($D2904,"-",""),"_","")," ",""))),"OK","CHECK")))</f>
        <v/>
      </c>
      <c r="T2904" s="9" t="str">
        <f aca="false">IF($A2904="","",IF(OR($H2904="NOT IN SCHEMATIC",$I2904="MISMATCH",$J2904="MISMATCH",$P2904="MISMATCH",$M2904&lt;&gt;"OK"),"REVIEW","OK"))</f>
        <v/>
      </c>
      <c r="U2904" s="14"/>
      <c r="V2904" s="14"/>
      <c r="W2904" s="17"/>
      <c r="X2904" s="14"/>
    </row>
    <row r="2905" customFormat="false" ht="15" hidden="false" customHeight="false" outlineLevel="0" collapsed="false">
      <c r="A2905" s="9" t="str">
        <f aca="false">IF('3. Layout Parts'!$A2905="","",TRIM('3. Layout Parts'!$A2905))</f>
        <v/>
      </c>
      <c r="B2905" s="9" t="str">
        <f aca="false">IF($A2905="","",'3. Layout Parts'!$D2905)</f>
        <v/>
      </c>
      <c r="C2905" s="9" t="str">
        <f aca="false">IF($A2905="","",'3. Layout Parts'!$B2905)</f>
        <v/>
      </c>
      <c r="D2905" s="9" t="str">
        <f aca="false">IF($A2905="","",'3. Layout Parts'!$C2905)</f>
        <v/>
      </c>
      <c r="E2905" s="9" t="str">
        <f aca="false">IF($A2905="","",IFERROR(INDEX('2. Schematic Parts'!$B$2:$B$3001,MATCH($A2905,'2. Schematic Parts'!$A$2:$A$3001,0)),"NOT FOUND"))</f>
        <v/>
      </c>
      <c r="F2905" s="9" t="str">
        <f aca="false">IF($A2905="","",IFERROR(INDEX('2. Schematic Parts'!$C$2:$C$3001,MATCH($A2905,'2. Schematic Parts'!$A$2:$A$3001,0))&amp;"","NOT FOUND"))</f>
        <v/>
      </c>
      <c r="G2905" s="9" t="str">
        <f aca="false">IF($A2905="","",IFERROR(INDEX('2. Schematic Parts'!$D$2:$D$3001,MATCH($A2905,'2. Schematic Parts'!$A$2:$A$3001,0))&amp;"","NOT FOUND"))</f>
        <v/>
      </c>
      <c r="H2905" s="9" t="str">
        <f aca="false">IF($A2905="","",IF(COUNTIF('2. Schematic Parts'!$A$2:$A$3001,$A2905)=0,"NOT IN SCHEMATIC","OK"))</f>
        <v/>
      </c>
      <c r="I2905" s="9" t="str">
        <f aca="false">IF($A2905="","",IF($H2905="NOT IN SCHEMATIC","",IF(UPPER(TRIM($C2905))=UPPER(TRIM($E2905)),"OK","MISMATCH")))</f>
        <v/>
      </c>
      <c r="J2905" s="9" t="str">
        <f aca="false">IF($A2905="","",IF($H2905="NOT IN SCHEMATIC","",IF($F2905="","NO SCH DECAL",IF($D2905="","",IF(UPPER(TRIM($D2905))=UPPER(TRIM($F2905)),"OK","MISMATCH")))))</f>
        <v/>
      </c>
      <c r="K2905" s="16" t="str">
        <f aca="false">IF($A2905="","",SUMPRODUCT(--ISNUMBER(SEARCH(","&amp;TRIM($A2905)&amp;",",","&amp;SUBSTITUTE('1. Master BOM'!$D$2:$D$400," ","")&amp;","))))</f>
        <v/>
      </c>
      <c r="L2905" s="16" t="str">
        <f aca="false">IF($A2905="","",IF($K2905&lt;&gt;1,0,SUMPRODUCT(ISNUMBER(SEARCH(","&amp;TRIM($A2905)&amp;",",","&amp;SUBSTITUTE('1. Master BOM'!$D$2:$D$400," ","")&amp;","))*ROW('1. Master BOM'!$D$2:$D$400))))</f>
        <v/>
      </c>
      <c r="M2905" s="9" t="str">
        <f aca="false">IF($A2905="","",IF($K2905=0,"NOT IN BOM",IF($K2905&gt;1,"MULTIPLE BOM LINES","OK")))</f>
        <v/>
      </c>
      <c r="N2905" s="9" t="str">
        <f aca="false">IF($A2905="","",IF($L2905=0,"—",INDEX('1. Master BOM'!$A$1:$A$400,$L2905)))</f>
        <v/>
      </c>
      <c r="O2905" s="9" t="str">
        <f aca="false">IF($A2905="","",IF($L2905=0,"—",INDEX('1. Master BOM'!$B$1:$B$400,$L2905)))</f>
        <v/>
      </c>
      <c r="P2905" s="9" t="str">
        <f aca="false">IF($A2905="","",IF(OR($H2905="NOT IN SCHEMATIC",$O2905="—"),"",IF($G2905="","NO SCH PN",IF(UPPER(TRIM($G2905))=UPPER(TRIM($O2905)),"OK","MISMATCH"))))</f>
        <v/>
      </c>
      <c r="Q2905" s="9" t="str">
        <f aca="false">IF($A2905="","",IF($L2905=0,"—",INDEX('1. Master BOM'!$E$1:$E$400,$L2905)))</f>
        <v/>
      </c>
      <c r="R2905" s="9" t="str">
        <f aca="false">IF($A2905="","",IF($L2905=0,"—",IF(T(INDEX('1. Master BOM'!$F$1:$F$400,$L2905))="","(not set)",INDEX('1. Master BOM'!$F$1:$F$400,$L2905))))</f>
        <v/>
      </c>
      <c r="S2905" s="9" t="str">
        <f aca="false">IF($A2905="","",IF(OR($R2905="—",$R2905="(not set)",$D2905=""),"",IF(ISNUMBER(SEARCH(SUBSTITUTE(SUBSTITUTE(SUBSTITUTE($R2905,"-",""),"_","")," ",""),SUBSTITUTE(SUBSTITUTE(SUBSTITUTE($D2905,"-",""),"_","")," ",""))),"OK","CHECK")))</f>
        <v/>
      </c>
      <c r="T2905" s="9" t="str">
        <f aca="false">IF($A2905="","",IF(OR($H2905="NOT IN SCHEMATIC",$I2905="MISMATCH",$J2905="MISMATCH",$P2905="MISMATCH",$M2905&lt;&gt;"OK"),"REVIEW","OK"))</f>
        <v/>
      </c>
      <c r="U2905" s="14"/>
      <c r="V2905" s="14"/>
      <c r="W2905" s="17"/>
      <c r="X2905" s="14"/>
    </row>
    <row r="2906" customFormat="false" ht="15" hidden="false" customHeight="false" outlineLevel="0" collapsed="false">
      <c r="A2906" s="9" t="str">
        <f aca="false">IF('3. Layout Parts'!$A2906="","",TRIM('3. Layout Parts'!$A2906))</f>
        <v/>
      </c>
      <c r="B2906" s="9" t="str">
        <f aca="false">IF($A2906="","",'3. Layout Parts'!$D2906)</f>
        <v/>
      </c>
      <c r="C2906" s="9" t="str">
        <f aca="false">IF($A2906="","",'3. Layout Parts'!$B2906)</f>
        <v/>
      </c>
      <c r="D2906" s="9" t="str">
        <f aca="false">IF($A2906="","",'3. Layout Parts'!$C2906)</f>
        <v/>
      </c>
      <c r="E2906" s="9" t="str">
        <f aca="false">IF($A2906="","",IFERROR(INDEX('2. Schematic Parts'!$B$2:$B$3001,MATCH($A2906,'2. Schematic Parts'!$A$2:$A$3001,0)),"NOT FOUND"))</f>
        <v/>
      </c>
      <c r="F2906" s="9" t="str">
        <f aca="false">IF($A2906="","",IFERROR(INDEX('2. Schematic Parts'!$C$2:$C$3001,MATCH($A2906,'2. Schematic Parts'!$A$2:$A$3001,0))&amp;"","NOT FOUND"))</f>
        <v/>
      </c>
      <c r="G2906" s="9" t="str">
        <f aca="false">IF($A2906="","",IFERROR(INDEX('2. Schematic Parts'!$D$2:$D$3001,MATCH($A2906,'2. Schematic Parts'!$A$2:$A$3001,0))&amp;"","NOT FOUND"))</f>
        <v/>
      </c>
      <c r="H2906" s="9" t="str">
        <f aca="false">IF($A2906="","",IF(COUNTIF('2. Schematic Parts'!$A$2:$A$3001,$A2906)=0,"NOT IN SCHEMATIC","OK"))</f>
        <v/>
      </c>
      <c r="I2906" s="9" t="str">
        <f aca="false">IF($A2906="","",IF($H2906="NOT IN SCHEMATIC","",IF(UPPER(TRIM($C2906))=UPPER(TRIM($E2906)),"OK","MISMATCH")))</f>
        <v/>
      </c>
      <c r="J2906" s="9" t="str">
        <f aca="false">IF($A2906="","",IF($H2906="NOT IN SCHEMATIC","",IF($F2906="","NO SCH DECAL",IF($D2906="","",IF(UPPER(TRIM($D2906))=UPPER(TRIM($F2906)),"OK","MISMATCH")))))</f>
        <v/>
      </c>
      <c r="K2906" s="16" t="str">
        <f aca="false">IF($A2906="","",SUMPRODUCT(--ISNUMBER(SEARCH(","&amp;TRIM($A2906)&amp;",",","&amp;SUBSTITUTE('1. Master BOM'!$D$2:$D$400," ","")&amp;","))))</f>
        <v/>
      </c>
      <c r="L2906" s="16" t="str">
        <f aca="false">IF($A2906="","",IF($K2906&lt;&gt;1,0,SUMPRODUCT(ISNUMBER(SEARCH(","&amp;TRIM($A2906)&amp;",",","&amp;SUBSTITUTE('1. Master BOM'!$D$2:$D$400," ","")&amp;","))*ROW('1. Master BOM'!$D$2:$D$400))))</f>
        <v/>
      </c>
      <c r="M2906" s="9" t="str">
        <f aca="false">IF($A2906="","",IF($K2906=0,"NOT IN BOM",IF($K2906&gt;1,"MULTIPLE BOM LINES","OK")))</f>
        <v/>
      </c>
      <c r="N2906" s="9" t="str">
        <f aca="false">IF($A2906="","",IF($L2906=0,"—",INDEX('1. Master BOM'!$A$1:$A$400,$L2906)))</f>
        <v/>
      </c>
      <c r="O2906" s="9" t="str">
        <f aca="false">IF($A2906="","",IF($L2906=0,"—",INDEX('1. Master BOM'!$B$1:$B$400,$L2906)))</f>
        <v/>
      </c>
      <c r="P2906" s="9" t="str">
        <f aca="false">IF($A2906="","",IF(OR($H2906="NOT IN SCHEMATIC",$O2906="—"),"",IF($G2906="","NO SCH PN",IF(UPPER(TRIM($G2906))=UPPER(TRIM($O2906)),"OK","MISMATCH"))))</f>
        <v/>
      </c>
      <c r="Q2906" s="9" t="str">
        <f aca="false">IF($A2906="","",IF($L2906=0,"—",INDEX('1. Master BOM'!$E$1:$E$400,$L2906)))</f>
        <v/>
      </c>
      <c r="R2906" s="9" t="str">
        <f aca="false">IF($A2906="","",IF($L2906=0,"—",IF(T(INDEX('1. Master BOM'!$F$1:$F$400,$L2906))="","(not set)",INDEX('1. Master BOM'!$F$1:$F$400,$L2906))))</f>
        <v/>
      </c>
      <c r="S2906" s="9" t="str">
        <f aca="false">IF($A2906="","",IF(OR($R2906="—",$R2906="(not set)",$D2906=""),"",IF(ISNUMBER(SEARCH(SUBSTITUTE(SUBSTITUTE(SUBSTITUTE($R2906,"-",""),"_","")," ",""),SUBSTITUTE(SUBSTITUTE(SUBSTITUTE($D2906,"-",""),"_","")," ",""))),"OK","CHECK")))</f>
        <v/>
      </c>
      <c r="T2906" s="9" t="str">
        <f aca="false">IF($A2906="","",IF(OR($H2906="NOT IN SCHEMATIC",$I2906="MISMATCH",$J2906="MISMATCH",$P2906="MISMATCH",$M2906&lt;&gt;"OK"),"REVIEW","OK"))</f>
        <v/>
      </c>
      <c r="U2906" s="14"/>
      <c r="V2906" s="14"/>
      <c r="W2906" s="17"/>
      <c r="X2906" s="14"/>
    </row>
    <row r="2907" customFormat="false" ht="15" hidden="false" customHeight="false" outlineLevel="0" collapsed="false">
      <c r="A2907" s="9" t="str">
        <f aca="false">IF('3. Layout Parts'!$A2907="","",TRIM('3. Layout Parts'!$A2907))</f>
        <v/>
      </c>
      <c r="B2907" s="9" t="str">
        <f aca="false">IF($A2907="","",'3. Layout Parts'!$D2907)</f>
        <v/>
      </c>
      <c r="C2907" s="9" t="str">
        <f aca="false">IF($A2907="","",'3. Layout Parts'!$B2907)</f>
        <v/>
      </c>
      <c r="D2907" s="9" t="str">
        <f aca="false">IF($A2907="","",'3. Layout Parts'!$C2907)</f>
        <v/>
      </c>
      <c r="E2907" s="9" t="str">
        <f aca="false">IF($A2907="","",IFERROR(INDEX('2. Schematic Parts'!$B$2:$B$3001,MATCH($A2907,'2. Schematic Parts'!$A$2:$A$3001,0)),"NOT FOUND"))</f>
        <v/>
      </c>
      <c r="F2907" s="9" t="str">
        <f aca="false">IF($A2907="","",IFERROR(INDEX('2. Schematic Parts'!$C$2:$C$3001,MATCH($A2907,'2. Schematic Parts'!$A$2:$A$3001,0))&amp;"","NOT FOUND"))</f>
        <v/>
      </c>
      <c r="G2907" s="9" t="str">
        <f aca="false">IF($A2907="","",IFERROR(INDEX('2. Schematic Parts'!$D$2:$D$3001,MATCH($A2907,'2. Schematic Parts'!$A$2:$A$3001,0))&amp;"","NOT FOUND"))</f>
        <v/>
      </c>
      <c r="H2907" s="9" t="str">
        <f aca="false">IF($A2907="","",IF(COUNTIF('2. Schematic Parts'!$A$2:$A$3001,$A2907)=0,"NOT IN SCHEMATIC","OK"))</f>
        <v/>
      </c>
      <c r="I2907" s="9" t="str">
        <f aca="false">IF($A2907="","",IF($H2907="NOT IN SCHEMATIC","",IF(UPPER(TRIM($C2907))=UPPER(TRIM($E2907)),"OK","MISMATCH")))</f>
        <v/>
      </c>
      <c r="J2907" s="9" t="str">
        <f aca="false">IF($A2907="","",IF($H2907="NOT IN SCHEMATIC","",IF($F2907="","NO SCH DECAL",IF($D2907="","",IF(UPPER(TRIM($D2907))=UPPER(TRIM($F2907)),"OK","MISMATCH")))))</f>
        <v/>
      </c>
      <c r="K2907" s="16" t="str">
        <f aca="false">IF($A2907="","",SUMPRODUCT(--ISNUMBER(SEARCH(","&amp;TRIM($A2907)&amp;",",","&amp;SUBSTITUTE('1. Master BOM'!$D$2:$D$400," ","")&amp;","))))</f>
        <v/>
      </c>
      <c r="L2907" s="16" t="str">
        <f aca="false">IF($A2907="","",IF($K2907&lt;&gt;1,0,SUMPRODUCT(ISNUMBER(SEARCH(","&amp;TRIM($A2907)&amp;",",","&amp;SUBSTITUTE('1. Master BOM'!$D$2:$D$400," ","")&amp;","))*ROW('1. Master BOM'!$D$2:$D$400))))</f>
        <v/>
      </c>
      <c r="M2907" s="9" t="str">
        <f aca="false">IF($A2907="","",IF($K2907=0,"NOT IN BOM",IF($K2907&gt;1,"MULTIPLE BOM LINES","OK")))</f>
        <v/>
      </c>
      <c r="N2907" s="9" t="str">
        <f aca="false">IF($A2907="","",IF($L2907=0,"—",INDEX('1. Master BOM'!$A$1:$A$400,$L2907)))</f>
        <v/>
      </c>
      <c r="O2907" s="9" t="str">
        <f aca="false">IF($A2907="","",IF($L2907=0,"—",INDEX('1. Master BOM'!$B$1:$B$400,$L2907)))</f>
        <v/>
      </c>
      <c r="P2907" s="9" t="str">
        <f aca="false">IF($A2907="","",IF(OR($H2907="NOT IN SCHEMATIC",$O2907="—"),"",IF($G2907="","NO SCH PN",IF(UPPER(TRIM($G2907))=UPPER(TRIM($O2907)),"OK","MISMATCH"))))</f>
        <v/>
      </c>
      <c r="Q2907" s="9" t="str">
        <f aca="false">IF($A2907="","",IF($L2907=0,"—",INDEX('1. Master BOM'!$E$1:$E$400,$L2907)))</f>
        <v/>
      </c>
      <c r="R2907" s="9" t="str">
        <f aca="false">IF($A2907="","",IF($L2907=0,"—",IF(T(INDEX('1. Master BOM'!$F$1:$F$400,$L2907))="","(not set)",INDEX('1. Master BOM'!$F$1:$F$400,$L2907))))</f>
        <v/>
      </c>
      <c r="S2907" s="9" t="str">
        <f aca="false">IF($A2907="","",IF(OR($R2907="—",$R2907="(not set)",$D2907=""),"",IF(ISNUMBER(SEARCH(SUBSTITUTE(SUBSTITUTE(SUBSTITUTE($R2907,"-",""),"_","")," ",""),SUBSTITUTE(SUBSTITUTE(SUBSTITUTE($D2907,"-",""),"_","")," ",""))),"OK","CHECK")))</f>
        <v/>
      </c>
      <c r="T2907" s="9" t="str">
        <f aca="false">IF($A2907="","",IF(OR($H2907="NOT IN SCHEMATIC",$I2907="MISMATCH",$J2907="MISMATCH",$P2907="MISMATCH",$M2907&lt;&gt;"OK"),"REVIEW","OK"))</f>
        <v/>
      </c>
      <c r="U2907" s="14"/>
      <c r="V2907" s="14"/>
      <c r="W2907" s="17"/>
      <c r="X2907" s="14"/>
    </row>
    <row r="2908" customFormat="false" ht="15" hidden="false" customHeight="false" outlineLevel="0" collapsed="false">
      <c r="A2908" s="9" t="str">
        <f aca="false">IF('3. Layout Parts'!$A2908="","",TRIM('3. Layout Parts'!$A2908))</f>
        <v/>
      </c>
      <c r="B2908" s="9" t="str">
        <f aca="false">IF($A2908="","",'3. Layout Parts'!$D2908)</f>
        <v/>
      </c>
      <c r="C2908" s="9" t="str">
        <f aca="false">IF($A2908="","",'3. Layout Parts'!$B2908)</f>
        <v/>
      </c>
      <c r="D2908" s="9" t="str">
        <f aca="false">IF($A2908="","",'3. Layout Parts'!$C2908)</f>
        <v/>
      </c>
      <c r="E2908" s="9" t="str">
        <f aca="false">IF($A2908="","",IFERROR(INDEX('2. Schematic Parts'!$B$2:$B$3001,MATCH($A2908,'2. Schematic Parts'!$A$2:$A$3001,0)),"NOT FOUND"))</f>
        <v/>
      </c>
      <c r="F2908" s="9" t="str">
        <f aca="false">IF($A2908="","",IFERROR(INDEX('2. Schematic Parts'!$C$2:$C$3001,MATCH($A2908,'2. Schematic Parts'!$A$2:$A$3001,0))&amp;"","NOT FOUND"))</f>
        <v/>
      </c>
      <c r="G2908" s="9" t="str">
        <f aca="false">IF($A2908="","",IFERROR(INDEX('2. Schematic Parts'!$D$2:$D$3001,MATCH($A2908,'2. Schematic Parts'!$A$2:$A$3001,0))&amp;"","NOT FOUND"))</f>
        <v/>
      </c>
      <c r="H2908" s="9" t="str">
        <f aca="false">IF($A2908="","",IF(COUNTIF('2. Schematic Parts'!$A$2:$A$3001,$A2908)=0,"NOT IN SCHEMATIC","OK"))</f>
        <v/>
      </c>
      <c r="I2908" s="9" t="str">
        <f aca="false">IF($A2908="","",IF($H2908="NOT IN SCHEMATIC","",IF(UPPER(TRIM($C2908))=UPPER(TRIM($E2908)),"OK","MISMATCH")))</f>
        <v/>
      </c>
      <c r="J2908" s="9" t="str">
        <f aca="false">IF($A2908="","",IF($H2908="NOT IN SCHEMATIC","",IF($F2908="","NO SCH DECAL",IF($D2908="","",IF(UPPER(TRIM($D2908))=UPPER(TRIM($F2908)),"OK","MISMATCH")))))</f>
        <v/>
      </c>
      <c r="K2908" s="16" t="str">
        <f aca="false">IF($A2908="","",SUMPRODUCT(--ISNUMBER(SEARCH(","&amp;TRIM($A2908)&amp;",",","&amp;SUBSTITUTE('1. Master BOM'!$D$2:$D$400," ","")&amp;","))))</f>
        <v/>
      </c>
      <c r="L2908" s="16" t="str">
        <f aca="false">IF($A2908="","",IF($K2908&lt;&gt;1,0,SUMPRODUCT(ISNUMBER(SEARCH(","&amp;TRIM($A2908)&amp;",",","&amp;SUBSTITUTE('1. Master BOM'!$D$2:$D$400," ","")&amp;","))*ROW('1. Master BOM'!$D$2:$D$400))))</f>
        <v/>
      </c>
      <c r="M2908" s="9" t="str">
        <f aca="false">IF($A2908="","",IF($K2908=0,"NOT IN BOM",IF($K2908&gt;1,"MULTIPLE BOM LINES","OK")))</f>
        <v/>
      </c>
      <c r="N2908" s="9" t="str">
        <f aca="false">IF($A2908="","",IF($L2908=0,"—",INDEX('1. Master BOM'!$A$1:$A$400,$L2908)))</f>
        <v/>
      </c>
      <c r="O2908" s="9" t="str">
        <f aca="false">IF($A2908="","",IF($L2908=0,"—",INDEX('1. Master BOM'!$B$1:$B$400,$L2908)))</f>
        <v/>
      </c>
      <c r="P2908" s="9" t="str">
        <f aca="false">IF($A2908="","",IF(OR($H2908="NOT IN SCHEMATIC",$O2908="—"),"",IF($G2908="","NO SCH PN",IF(UPPER(TRIM($G2908))=UPPER(TRIM($O2908)),"OK","MISMATCH"))))</f>
        <v/>
      </c>
      <c r="Q2908" s="9" t="str">
        <f aca="false">IF($A2908="","",IF($L2908=0,"—",INDEX('1. Master BOM'!$E$1:$E$400,$L2908)))</f>
        <v/>
      </c>
      <c r="R2908" s="9" t="str">
        <f aca="false">IF($A2908="","",IF($L2908=0,"—",IF(T(INDEX('1. Master BOM'!$F$1:$F$400,$L2908))="","(not set)",INDEX('1. Master BOM'!$F$1:$F$400,$L2908))))</f>
        <v/>
      </c>
      <c r="S2908" s="9" t="str">
        <f aca="false">IF($A2908="","",IF(OR($R2908="—",$R2908="(not set)",$D2908=""),"",IF(ISNUMBER(SEARCH(SUBSTITUTE(SUBSTITUTE(SUBSTITUTE($R2908,"-",""),"_","")," ",""),SUBSTITUTE(SUBSTITUTE(SUBSTITUTE($D2908,"-",""),"_","")," ",""))),"OK","CHECK")))</f>
        <v/>
      </c>
      <c r="T2908" s="9" t="str">
        <f aca="false">IF($A2908="","",IF(OR($H2908="NOT IN SCHEMATIC",$I2908="MISMATCH",$J2908="MISMATCH",$P2908="MISMATCH",$M2908&lt;&gt;"OK"),"REVIEW","OK"))</f>
        <v/>
      </c>
      <c r="U2908" s="14"/>
      <c r="V2908" s="14"/>
      <c r="W2908" s="17"/>
      <c r="X2908" s="14"/>
    </row>
    <row r="2909" customFormat="false" ht="15" hidden="false" customHeight="false" outlineLevel="0" collapsed="false">
      <c r="A2909" s="9" t="str">
        <f aca="false">IF('3. Layout Parts'!$A2909="","",TRIM('3. Layout Parts'!$A2909))</f>
        <v/>
      </c>
      <c r="B2909" s="9" t="str">
        <f aca="false">IF($A2909="","",'3. Layout Parts'!$D2909)</f>
        <v/>
      </c>
      <c r="C2909" s="9" t="str">
        <f aca="false">IF($A2909="","",'3. Layout Parts'!$B2909)</f>
        <v/>
      </c>
      <c r="D2909" s="9" t="str">
        <f aca="false">IF($A2909="","",'3. Layout Parts'!$C2909)</f>
        <v/>
      </c>
      <c r="E2909" s="9" t="str">
        <f aca="false">IF($A2909="","",IFERROR(INDEX('2. Schematic Parts'!$B$2:$B$3001,MATCH($A2909,'2. Schematic Parts'!$A$2:$A$3001,0)),"NOT FOUND"))</f>
        <v/>
      </c>
      <c r="F2909" s="9" t="str">
        <f aca="false">IF($A2909="","",IFERROR(INDEX('2. Schematic Parts'!$C$2:$C$3001,MATCH($A2909,'2. Schematic Parts'!$A$2:$A$3001,0))&amp;"","NOT FOUND"))</f>
        <v/>
      </c>
      <c r="G2909" s="9" t="str">
        <f aca="false">IF($A2909="","",IFERROR(INDEX('2. Schematic Parts'!$D$2:$D$3001,MATCH($A2909,'2. Schematic Parts'!$A$2:$A$3001,0))&amp;"","NOT FOUND"))</f>
        <v/>
      </c>
      <c r="H2909" s="9" t="str">
        <f aca="false">IF($A2909="","",IF(COUNTIF('2. Schematic Parts'!$A$2:$A$3001,$A2909)=0,"NOT IN SCHEMATIC","OK"))</f>
        <v/>
      </c>
      <c r="I2909" s="9" t="str">
        <f aca="false">IF($A2909="","",IF($H2909="NOT IN SCHEMATIC","",IF(UPPER(TRIM($C2909))=UPPER(TRIM($E2909)),"OK","MISMATCH")))</f>
        <v/>
      </c>
      <c r="J2909" s="9" t="str">
        <f aca="false">IF($A2909="","",IF($H2909="NOT IN SCHEMATIC","",IF($F2909="","NO SCH DECAL",IF($D2909="","",IF(UPPER(TRIM($D2909))=UPPER(TRIM($F2909)),"OK","MISMATCH")))))</f>
        <v/>
      </c>
      <c r="K2909" s="16" t="str">
        <f aca="false">IF($A2909="","",SUMPRODUCT(--ISNUMBER(SEARCH(","&amp;TRIM($A2909)&amp;",",","&amp;SUBSTITUTE('1. Master BOM'!$D$2:$D$400," ","")&amp;","))))</f>
        <v/>
      </c>
      <c r="L2909" s="16" t="str">
        <f aca="false">IF($A2909="","",IF($K2909&lt;&gt;1,0,SUMPRODUCT(ISNUMBER(SEARCH(","&amp;TRIM($A2909)&amp;",",","&amp;SUBSTITUTE('1. Master BOM'!$D$2:$D$400," ","")&amp;","))*ROW('1. Master BOM'!$D$2:$D$400))))</f>
        <v/>
      </c>
      <c r="M2909" s="9" t="str">
        <f aca="false">IF($A2909="","",IF($K2909=0,"NOT IN BOM",IF($K2909&gt;1,"MULTIPLE BOM LINES","OK")))</f>
        <v/>
      </c>
      <c r="N2909" s="9" t="str">
        <f aca="false">IF($A2909="","",IF($L2909=0,"—",INDEX('1. Master BOM'!$A$1:$A$400,$L2909)))</f>
        <v/>
      </c>
      <c r="O2909" s="9" t="str">
        <f aca="false">IF($A2909="","",IF($L2909=0,"—",INDEX('1. Master BOM'!$B$1:$B$400,$L2909)))</f>
        <v/>
      </c>
      <c r="P2909" s="9" t="str">
        <f aca="false">IF($A2909="","",IF(OR($H2909="NOT IN SCHEMATIC",$O2909="—"),"",IF($G2909="","NO SCH PN",IF(UPPER(TRIM($G2909))=UPPER(TRIM($O2909)),"OK","MISMATCH"))))</f>
        <v/>
      </c>
      <c r="Q2909" s="9" t="str">
        <f aca="false">IF($A2909="","",IF($L2909=0,"—",INDEX('1. Master BOM'!$E$1:$E$400,$L2909)))</f>
        <v/>
      </c>
      <c r="R2909" s="9" t="str">
        <f aca="false">IF($A2909="","",IF($L2909=0,"—",IF(T(INDEX('1. Master BOM'!$F$1:$F$400,$L2909))="","(not set)",INDEX('1. Master BOM'!$F$1:$F$400,$L2909))))</f>
        <v/>
      </c>
      <c r="S2909" s="9" t="str">
        <f aca="false">IF($A2909="","",IF(OR($R2909="—",$R2909="(not set)",$D2909=""),"",IF(ISNUMBER(SEARCH(SUBSTITUTE(SUBSTITUTE(SUBSTITUTE($R2909,"-",""),"_","")," ",""),SUBSTITUTE(SUBSTITUTE(SUBSTITUTE($D2909,"-",""),"_","")," ",""))),"OK","CHECK")))</f>
        <v/>
      </c>
      <c r="T2909" s="9" t="str">
        <f aca="false">IF($A2909="","",IF(OR($H2909="NOT IN SCHEMATIC",$I2909="MISMATCH",$J2909="MISMATCH",$P2909="MISMATCH",$M2909&lt;&gt;"OK"),"REVIEW","OK"))</f>
        <v/>
      </c>
      <c r="U2909" s="14"/>
      <c r="V2909" s="14"/>
      <c r="W2909" s="17"/>
      <c r="X2909" s="14"/>
    </row>
    <row r="2910" customFormat="false" ht="15" hidden="false" customHeight="false" outlineLevel="0" collapsed="false">
      <c r="A2910" s="9" t="str">
        <f aca="false">IF('3. Layout Parts'!$A2910="","",TRIM('3. Layout Parts'!$A2910))</f>
        <v/>
      </c>
      <c r="B2910" s="9" t="str">
        <f aca="false">IF($A2910="","",'3. Layout Parts'!$D2910)</f>
        <v/>
      </c>
      <c r="C2910" s="9" t="str">
        <f aca="false">IF($A2910="","",'3. Layout Parts'!$B2910)</f>
        <v/>
      </c>
      <c r="D2910" s="9" t="str">
        <f aca="false">IF($A2910="","",'3. Layout Parts'!$C2910)</f>
        <v/>
      </c>
      <c r="E2910" s="9" t="str">
        <f aca="false">IF($A2910="","",IFERROR(INDEX('2. Schematic Parts'!$B$2:$B$3001,MATCH($A2910,'2. Schematic Parts'!$A$2:$A$3001,0)),"NOT FOUND"))</f>
        <v/>
      </c>
      <c r="F2910" s="9" t="str">
        <f aca="false">IF($A2910="","",IFERROR(INDEX('2. Schematic Parts'!$C$2:$C$3001,MATCH($A2910,'2. Schematic Parts'!$A$2:$A$3001,0))&amp;"","NOT FOUND"))</f>
        <v/>
      </c>
      <c r="G2910" s="9" t="str">
        <f aca="false">IF($A2910="","",IFERROR(INDEX('2. Schematic Parts'!$D$2:$D$3001,MATCH($A2910,'2. Schematic Parts'!$A$2:$A$3001,0))&amp;"","NOT FOUND"))</f>
        <v/>
      </c>
      <c r="H2910" s="9" t="str">
        <f aca="false">IF($A2910="","",IF(COUNTIF('2. Schematic Parts'!$A$2:$A$3001,$A2910)=0,"NOT IN SCHEMATIC","OK"))</f>
        <v/>
      </c>
      <c r="I2910" s="9" t="str">
        <f aca="false">IF($A2910="","",IF($H2910="NOT IN SCHEMATIC","",IF(UPPER(TRIM($C2910))=UPPER(TRIM($E2910)),"OK","MISMATCH")))</f>
        <v/>
      </c>
      <c r="J2910" s="9" t="str">
        <f aca="false">IF($A2910="","",IF($H2910="NOT IN SCHEMATIC","",IF($F2910="","NO SCH DECAL",IF($D2910="","",IF(UPPER(TRIM($D2910))=UPPER(TRIM($F2910)),"OK","MISMATCH")))))</f>
        <v/>
      </c>
      <c r="K2910" s="16" t="str">
        <f aca="false">IF($A2910="","",SUMPRODUCT(--ISNUMBER(SEARCH(","&amp;TRIM($A2910)&amp;",",","&amp;SUBSTITUTE('1. Master BOM'!$D$2:$D$400," ","")&amp;","))))</f>
        <v/>
      </c>
      <c r="L2910" s="16" t="str">
        <f aca="false">IF($A2910="","",IF($K2910&lt;&gt;1,0,SUMPRODUCT(ISNUMBER(SEARCH(","&amp;TRIM($A2910)&amp;",",","&amp;SUBSTITUTE('1. Master BOM'!$D$2:$D$400," ","")&amp;","))*ROW('1. Master BOM'!$D$2:$D$400))))</f>
        <v/>
      </c>
      <c r="M2910" s="9" t="str">
        <f aca="false">IF($A2910="","",IF($K2910=0,"NOT IN BOM",IF($K2910&gt;1,"MULTIPLE BOM LINES","OK")))</f>
        <v/>
      </c>
      <c r="N2910" s="9" t="str">
        <f aca="false">IF($A2910="","",IF($L2910=0,"—",INDEX('1. Master BOM'!$A$1:$A$400,$L2910)))</f>
        <v/>
      </c>
      <c r="O2910" s="9" t="str">
        <f aca="false">IF($A2910="","",IF($L2910=0,"—",INDEX('1. Master BOM'!$B$1:$B$400,$L2910)))</f>
        <v/>
      </c>
      <c r="P2910" s="9" t="str">
        <f aca="false">IF($A2910="","",IF(OR($H2910="NOT IN SCHEMATIC",$O2910="—"),"",IF($G2910="","NO SCH PN",IF(UPPER(TRIM($G2910))=UPPER(TRIM($O2910)),"OK","MISMATCH"))))</f>
        <v/>
      </c>
      <c r="Q2910" s="9" t="str">
        <f aca="false">IF($A2910="","",IF($L2910=0,"—",INDEX('1. Master BOM'!$E$1:$E$400,$L2910)))</f>
        <v/>
      </c>
      <c r="R2910" s="9" t="str">
        <f aca="false">IF($A2910="","",IF($L2910=0,"—",IF(T(INDEX('1. Master BOM'!$F$1:$F$400,$L2910))="","(not set)",INDEX('1. Master BOM'!$F$1:$F$400,$L2910))))</f>
        <v/>
      </c>
      <c r="S2910" s="9" t="str">
        <f aca="false">IF($A2910="","",IF(OR($R2910="—",$R2910="(not set)",$D2910=""),"",IF(ISNUMBER(SEARCH(SUBSTITUTE(SUBSTITUTE(SUBSTITUTE($R2910,"-",""),"_","")," ",""),SUBSTITUTE(SUBSTITUTE(SUBSTITUTE($D2910,"-",""),"_","")," ",""))),"OK","CHECK")))</f>
        <v/>
      </c>
      <c r="T2910" s="9" t="str">
        <f aca="false">IF($A2910="","",IF(OR($H2910="NOT IN SCHEMATIC",$I2910="MISMATCH",$J2910="MISMATCH",$P2910="MISMATCH",$M2910&lt;&gt;"OK"),"REVIEW","OK"))</f>
        <v/>
      </c>
      <c r="U2910" s="14"/>
      <c r="V2910" s="14"/>
      <c r="W2910" s="17"/>
      <c r="X2910" s="14"/>
    </row>
    <row r="2911" customFormat="false" ht="15" hidden="false" customHeight="false" outlineLevel="0" collapsed="false">
      <c r="A2911" s="9" t="str">
        <f aca="false">IF('3. Layout Parts'!$A2911="","",TRIM('3. Layout Parts'!$A2911))</f>
        <v/>
      </c>
      <c r="B2911" s="9" t="str">
        <f aca="false">IF($A2911="","",'3. Layout Parts'!$D2911)</f>
        <v/>
      </c>
      <c r="C2911" s="9" t="str">
        <f aca="false">IF($A2911="","",'3. Layout Parts'!$B2911)</f>
        <v/>
      </c>
      <c r="D2911" s="9" t="str">
        <f aca="false">IF($A2911="","",'3. Layout Parts'!$C2911)</f>
        <v/>
      </c>
      <c r="E2911" s="9" t="str">
        <f aca="false">IF($A2911="","",IFERROR(INDEX('2. Schematic Parts'!$B$2:$B$3001,MATCH($A2911,'2. Schematic Parts'!$A$2:$A$3001,0)),"NOT FOUND"))</f>
        <v/>
      </c>
      <c r="F2911" s="9" t="str">
        <f aca="false">IF($A2911="","",IFERROR(INDEX('2. Schematic Parts'!$C$2:$C$3001,MATCH($A2911,'2. Schematic Parts'!$A$2:$A$3001,0))&amp;"","NOT FOUND"))</f>
        <v/>
      </c>
      <c r="G2911" s="9" t="str">
        <f aca="false">IF($A2911="","",IFERROR(INDEX('2. Schematic Parts'!$D$2:$D$3001,MATCH($A2911,'2. Schematic Parts'!$A$2:$A$3001,0))&amp;"","NOT FOUND"))</f>
        <v/>
      </c>
      <c r="H2911" s="9" t="str">
        <f aca="false">IF($A2911="","",IF(COUNTIF('2. Schematic Parts'!$A$2:$A$3001,$A2911)=0,"NOT IN SCHEMATIC","OK"))</f>
        <v/>
      </c>
      <c r="I2911" s="9" t="str">
        <f aca="false">IF($A2911="","",IF($H2911="NOT IN SCHEMATIC","",IF(UPPER(TRIM($C2911))=UPPER(TRIM($E2911)),"OK","MISMATCH")))</f>
        <v/>
      </c>
      <c r="J2911" s="9" t="str">
        <f aca="false">IF($A2911="","",IF($H2911="NOT IN SCHEMATIC","",IF($F2911="","NO SCH DECAL",IF($D2911="","",IF(UPPER(TRIM($D2911))=UPPER(TRIM($F2911)),"OK","MISMATCH")))))</f>
        <v/>
      </c>
      <c r="K2911" s="16" t="str">
        <f aca="false">IF($A2911="","",SUMPRODUCT(--ISNUMBER(SEARCH(","&amp;TRIM($A2911)&amp;",",","&amp;SUBSTITUTE('1. Master BOM'!$D$2:$D$400," ","")&amp;","))))</f>
        <v/>
      </c>
      <c r="L2911" s="16" t="str">
        <f aca="false">IF($A2911="","",IF($K2911&lt;&gt;1,0,SUMPRODUCT(ISNUMBER(SEARCH(","&amp;TRIM($A2911)&amp;",",","&amp;SUBSTITUTE('1. Master BOM'!$D$2:$D$400," ","")&amp;","))*ROW('1. Master BOM'!$D$2:$D$400))))</f>
        <v/>
      </c>
      <c r="M2911" s="9" t="str">
        <f aca="false">IF($A2911="","",IF($K2911=0,"NOT IN BOM",IF($K2911&gt;1,"MULTIPLE BOM LINES","OK")))</f>
        <v/>
      </c>
      <c r="N2911" s="9" t="str">
        <f aca="false">IF($A2911="","",IF($L2911=0,"—",INDEX('1. Master BOM'!$A$1:$A$400,$L2911)))</f>
        <v/>
      </c>
      <c r="O2911" s="9" t="str">
        <f aca="false">IF($A2911="","",IF($L2911=0,"—",INDEX('1. Master BOM'!$B$1:$B$400,$L2911)))</f>
        <v/>
      </c>
      <c r="P2911" s="9" t="str">
        <f aca="false">IF($A2911="","",IF(OR($H2911="NOT IN SCHEMATIC",$O2911="—"),"",IF($G2911="","NO SCH PN",IF(UPPER(TRIM($G2911))=UPPER(TRIM($O2911)),"OK","MISMATCH"))))</f>
        <v/>
      </c>
      <c r="Q2911" s="9" t="str">
        <f aca="false">IF($A2911="","",IF($L2911=0,"—",INDEX('1. Master BOM'!$E$1:$E$400,$L2911)))</f>
        <v/>
      </c>
      <c r="R2911" s="9" t="str">
        <f aca="false">IF($A2911="","",IF($L2911=0,"—",IF(T(INDEX('1. Master BOM'!$F$1:$F$400,$L2911))="","(not set)",INDEX('1. Master BOM'!$F$1:$F$400,$L2911))))</f>
        <v/>
      </c>
      <c r="S2911" s="9" t="str">
        <f aca="false">IF($A2911="","",IF(OR($R2911="—",$R2911="(not set)",$D2911=""),"",IF(ISNUMBER(SEARCH(SUBSTITUTE(SUBSTITUTE(SUBSTITUTE($R2911,"-",""),"_","")," ",""),SUBSTITUTE(SUBSTITUTE(SUBSTITUTE($D2911,"-",""),"_","")," ",""))),"OK","CHECK")))</f>
        <v/>
      </c>
      <c r="T2911" s="9" t="str">
        <f aca="false">IF($A2911="","",IF(OR($H2911="NOT IN SCHEMATIC",$I2911="MISMATCH",$J2911="MISMATCH",$P2911="MISMATCH",$M2911&lt;&gt;"OK"),"REVIEW","OK"))</f>
        <v/>
      </c>
      <c r="U2911" s="14"/>
      <c r="V2911" s="14"/>
      <c r="W2911" s="17"/>
      <c r="X2911" s="14"/>
    </row>
    <row r="2912" customFormat="false" ht="15" hidden="false" customHeight="false" outlineLevel="0" collapsed="false">
      <c r="A2912" s="9" t="str">
        <f aca="false">IF('3. Layout Parts'!$A2912="","",TRIM('3. Layout Parts'!$A2912))</f>
        <v/>
      </c>
      <c r="B2912" s="9" t="str">
        <f aca="false">IF($A2912="","",'3. Layout Parts'!$D2912)</f>
        <v/>
      </c>
      <c r="C2912" s="9" t="str">
        <f aca="false">IF($A2912="","",'3. Layout Parts'!$B2912)</f>
        <v/>
      </c>
      <c r="D2912" s="9" t="str">
        <f aca="false">IF($A2912="","",'3. Layout Parts'!$C2912)</f>
        <v/>
      </c>
      <c r="E2912" s="9" t="str">
        <f aca="false">IF($A2912="","",IFERROR(INDEX('2. Schematic Parts'!$B$2:$B$3001,MATCH($A2912,'2. Schematic Parts'!$A$2:$A$3001,0)),"NOT FOUND"))</f>
        <v/>
      </c>
      <c r="F2912" s="9" t="str">
        <f aca="false">IF($A2912="","",IFERROR(INDEX('2. Schematic Parts'!$C$2:$C$3001,MATCH($A2912,'2. Schematic Parts'!$A$2:$A$3001,0))&amp;"","NOT FOUND"))</f>
        <v/>
      </c>
      <c r="G2912" s="9" t="str">
        <f aca="false">IF($A2912="","",IFERROR(INDEX('2. Schematic Parts'!$D$2:$D$3001,MATCH($A2912,'2. Schematic Parts'!$A$2:$A$3001,0))&amp;"","NOT FOUND"))</f>
        <v/>
      </c>
      <c r="H2912" s="9" t="str">
        <f aca="false">IF($A2912="","",IF(COUNTIF('2. Schematic Parts'!$A$2:$A$3001,$A2912)=0,"NOT IN SCHEMATIC","OK"))</f>
        <v/>
      </c>
      <c r="I2912" s="9" t="str">
        <f aca="false">IF($A2912="","",IF($H2912="NOT IN SCHEMATIC","",IF(UPPER(TRIM($C2912))=UPPER(TRIM($E2912)),"OK","MISMATCH")))</f>
        <v/>
      </c>
      <c r="J2912" s="9" t="str">
        <f aca="false">IF($A2912="","",IF($H2912="NOT IN SCHEMATIC","",IF($F2912="","NO SCH DECAL",IF($D2912="","",IF(UPPER(TRIM($D2912))=UPPER(TRIM($F2912)),"OK","MISMATCH")))))</f>
        <v/>
      </c>
      <c r="K2912" s="16" t="str">
        <f aca="false">IF($A2912="","",SUMPRODUCT(--ISNUMBER(SEARCH(","&amp;TRIM($A2912)&amp;",",","&amp;SUBSTITUTE('1. Master BOM'!$D$2:$D$400," ","")&amp;","))))</f>
        <v/>
      </c>
      <c r="L2912" s="16" t="str">
        <f aca="false">IF($A2912="","",IF($K2912&lt;&gt;1,0,SUMPRODUCT(ISNUMBER(SEARCH(","&amp;TRIM($A2912)&amp;",",","&amp;SUBSTITUTE('1. Master BOM'!$D$2:$D$400," ","")&amp;","))*ROW('1. Master BOM'!$D$2:$D$400))))</f>
        <v/>
      </c>
      <c r="M2912" s="9" t="str">
        <f aca="false">IF($A2912="","",IF($K2912=0,"NOT IN BOM",IF($K2912&gt;1,"MULTIPLE BOM LINES","OK")))</f>
        <v/>
      </c>
      <c r="N2912" s="9" t="str">
        <f aca="false">IF($A2912="","",IF($L2912=0,"—",INDEX('1. Master BOM'!$A$1:$A$400,$L2912)))</f>
        <v/>
      </c>
      <c r="O2912" s="9" t="str">
        <f aca="false">IF($A2912="","",IF($L2912=0,"—",INDEX('1. Master BOM'!$B$1:$B$400,$L2912)))</f>
        <v/>
      </c>
      <c r="P2912" s="9" t="str">
        <f aca="false">IF($A2912="","",IF(OR($H2912="NOT IN SCHEMATIC",$O2912="—"),"",IF($G2912="","NO SCH PN",IF(UPPER(TRIM($G2912))=UPPER(TRIM($O2912)),"OK","MISMATCH"))))</f>
        <v/>
      </c>
      <c r="Q2912" s="9" t="str">
        <f aca="false">IF($A2912="","",IF($L2912=0,"—",INDEX('1. Master BOM'!$E$1:$E$400,$L2912)))</f>
        <v/>
      </c>
      <c r="R2912" s="9" t="str">
        <f aca="false">IF($A2912="","",IF($L2912=0,"—",IF(T(INDEX('1. Master BOM'!$F$1:$F$400,$L2912))="","(not set)",INDEX('1. Master BOM'!$F$1:$F$400,$L2912))))</f>
        <v/>
      </c>
      <c r="S2912" s="9" t="str">
        <f aca="false">IF($A2912="","",IF(OR($R2912="—",$R2912="(not set)",$D2912=""),"",IF(ISNUMBER(SEARCH(SUBSTITUTE(SUBSTITUTE(SUBSTITUTE($R2912,"-",""),"_","")," ",""),SUBSTITUTE(SUBSTITUTE(SUBSTITUTE($D2912,"-",""),"_","")," ",""))),"OK","CHECK")))</f>
        <v/>
      </c>
      <c r="T2912" s="9" t="str">
        <f aca="false">IF($A2912="","",IF(OR($H2912="NOT IN SCHEMATIC",$I2912="MISMATCH",$J2912="MISMATCH",$P2912="MISMATCH",$M2912&lt;&gt;"OK"),"REVIEW","OK"))</f>
        <v/>
      </c>
      <c r="U2912" s="14"/>
      <c r="V2912" s="14"/>
      <c r="W2912" s="17"/>
      <c r="X2912" s="14"/>
    </row>
    <row r="2913" customFormat="false" ht="15" hidden="false" customHeight="false" outlineLevel="0" collapsed="false">
      <c r="A2913" s="9" t="str">
        <f aca="false">IF('3. Layout Parts'!$A2913="","",TRIM('3. Layout Parts'!$A2913))</f>
        <v/>
      </c>
      <c r="B2913" s="9" t="str">
        <f aca="false">IF($A2913="","",'3. Layout Parts'!$D2913)</f>
        <v/>
      </c>
      <c r="C2913" s="9" t="str">
        <f aca="false">IF($A2913="","",'3. Layout Parts'!$B2913)</f>
        <v/>
      </c>
      <c r="D2913" s="9" t="str">
        <f aca="false">IF($A2913="","",'3. Layout Parts'!$C2913)</f>
        <v/>
      </c>
      <c r="E2913" s="9" t="str">
        <f aca="false">IF($A2913="","",IFERROR(INDEX('2. Schematic Parts'!$B$2:$B$3001,MATCH($A2913,'2. Schematic Parts'!$A$2:$A$3001,0)),"NOT FOUND"))</f>
        <v/>
      </c>
      <c r="F2913" s="9" t="str">
        <f aca="false">IF($A2913="","",IFERROR(INDEX('2. Schematic Parts'!$C$2:$C$3001,MATCH($A2913,'2. Schematic Parts'!$A$2:$A$3001,0))&amp;"","NOT FOUND"))</f>
        <v/>
      </c>
      <c r="G2913" s="9" t="str">
        <f aca="false">IF($A2913="","",IFERROR(INDEX('2. Schematic Parts'!$D$2:$D$3001,MATCH($A2913,'2. Schematic Parts'!$A$2:$A$3001,0))&amp;"","NOT FOUND"))</f>
        <v/>
      </c>
      <c r="H2913" s="9" t="str">
        <f aca="false">IF($A2913="","",IF(COUNTIF('2. Schematic Parts'!$A$2:$A$3001,$A2913)=0,"NOT IN SCHEMATIC","OK"))</f>
        <v/>
      </c>
      <c r="I2913" s="9" t="str">
        <f aca="false">IF($A2913="","",IF($H2913="NOT IN SCHEMATIC","",IF(UPPER(TRIM($C2913))=UPPER(TRIM($E2913)),"OK","MISMATCH")))</f>
        <v/>
      </c>
      <c r="J2913" s="9" t="str">
        <f aca="false">IF($A2913="","",IF($H2913="NOT IN SCHEMATIC","",IF($F2913="","NO SCH DECAL",IF($D2913="","",IF(UPPER(TRIM($D2913))=UPPER(TRIM($F2913)),"OK","MISMATCH")))))</f>
        <v/>
      </c>
      <c r="K2913" s="16" t="str">
        <f aca="false">IF($A2913="","",SUMPRODUCT(--ISNUMBER(SEARCH(","&amp;TRIM($A2913)&amp;",",","&amp;SUBSTITUTE('1. Master BOM'!$D$2:$D$400," ","")&amp;","))))</f>
        <v/>
      </c>
      <c r="L2913" s="16" t="str">
        <f aca="false">IF($A2913="","",IF($K2913&lt;&gt;1,0,SUMPRODUCT(ISNUMBER(SEARCH(","&amp;TRIM($A2913)&amp;",",","&amp;SUBSTITUTE('1. Master BOM'!$D$2:$D$400," ","")&amp;","))*ROW('1. Master BOM'!$D$2:$D$400))))</f>
        <v/>
      </c>
      <c r="M2913" s="9" t="str">
        <f aca="false">IF($A2913="","",IF($K2913=0,"NOT IN BOM",IF($K2913&gt;1,"MULTIPLE BOM LINES","OK")))</f>
        <v/>
      </c>
      <c r="N2913" s="9" t="str">
        <f aca="false">IF($A2913="","",IF($L2913=0,"—",INDEX('1. Master BOM'!$A$1:$A$400,$L2913)))</f>
        <v/>
      </c>
      <c r="O2913" s="9" t="str">
        <f aca="false">IF($A2913="","",IF($L2913=0,"—",INDEX('1. Master BOM'!$B$1:$B$400,$L2913)))</f>
        <v/>
      </c>
      <c r="P2913" s="9" t="str">
        <f aca="false">IF($A2913="","",IF(OR($H2913="NOT IN SCHEMATIC",$O2913="—"),"",IF($G2913="","NO SCH PN",IF(UPPER(TRIM($G2913))=UPPER(TRIM($O2913)),"OK","MISMATCH"))))</f>
        <v/>
      </c>
      <c r="Q2913" s="9" t="str">
        <f aca="false">IF($A2913="","",IF($L2913=0,"—",INDEX('1. Master BOM'!$E$1:$E$400,$L2913)))</f>
        <v/>
      </c>
      <c r="R2913" s="9" t="str">
        <f aca="false">IF($A2913="","",IF($L2913=0,"—",IF(T(INDEX('1. Master BOM'!$F$1:$F$400,$L2913))="","(not set)",INDEX('1. Master BOM'!$F$1:$F$400,$L2913))))</f>
        <v/>
      </c>
      <c r="S2913" s="9" t="str">
        <f aca="false">IF($A2913="","",IF(OR($R2913="—",$R2913="(not set)",$D2913=""),"",IF(ISNUMBER(SEARCH(SUBSTITUTE(SUBSTITUTE(SUBSTITUTE($R2913,"-",""),"_","")," ",""),SUBSTITUTE(SUBSTITUTE(SUBSTITUTE($D2913,"-",""),"_","")," ",""))),"OK","CHECK")))</f>
        <v/>
      </c>
      <c r="T2913" s="9" t="str">
        <f aca="false">IF($A2913="","",IF(OR($H2913="NOT IN SCHEMATIC",$I2913="MISMATCH",$J2913="MISMATCH",$P2913="MISMATCH",$M2913&lt;&gt;"OK"),"REVIEW","OK"))</f>
        <v/>
      </c>
      <c r="U2913" s="14"/>
      <c r="V2913" s="14"/>
      <c r="W2913" s="17"/>
      <c r="X2913" s="14"/>
    </row>
    <row r="2914" customFormat="false" ht="15" hidden="false" customHeight="false" outlineLevel="0" collapsed="false">
      <c r="A2914" s="9" t="str">
        <f aca="false">IF('3. Layout Parts'!$A2914="","",TRIM('3. Layout Parts'!$A2914))</f>
        <v/>
      </c>
      <c r="B2914" s="9" t="str">
        <f aca="false">IF($A2914="","",'3. Layout Parts'!$D2914)</f>
        <v/>
      </c>
      <c r="C2914" s="9" t="str">
        <f aca="false">IF($A2914="","",'3. Layout Parts'!$B2914)</f>
        <v/>
      </c>
      <c r="D2914" s="9" t="str">
        <f aca="false">IF($A2914="","",'3. Layout Parts'!$C2914)</f>
        <v/>
      </c>
      <c r="E2914" s="9" t="str">
        <f aca="false">IF($A2914="","",IFERROR(INDEX('2. Schematic Parts'!$B$2:$B$3001,MATCH($A2914,'2. Schematic Parts'!$A$2:$A$3001,0)),"NOT FOUND"))</f>
        <v/>
      </c>
      <c r="F2914" s="9" t="str">
        <f aca="false">IF($A2914="","",IFERROR(INDEX('2. Schematic Parts'!$C$2:$C$3001,MATCH($A2914,'2. Schematic Parts'!$A$2:$A$3001,0))&amp;"","NOT FOUND"))</f>
        <v/>
      </c>
      <c r="G2914" s="9" t="str">
        <f aca="false">IF($A2914="","",IFERROR(INDEX('2. Schematic Parts'!$D$2:$D$3001,MATCH($A2914,'2. Schematic Parts'!$A$2:$A$3001,0))&amp;"","NOT FOUND"))</f>
        <v/>
      </c>
      <c r="H2914" s="9" t="str">
        <f aca="false">IF($A2914="","",IF(COUNTIF('2. Schematic Parts'!$A$2:$A$3001,$A2914)=0,"NOT IN SCHEMATIC","OK"))</f>
        <v/>
      </c>
      <c r="I2914" s="9" t="str">
        <f aca="false">IF($A2914="","",IF($H2914="NOT IN SCHEMATIC","",IF(UPPER(TRIM($C2914))=UPPER(TRIM($E2914)),"OK","MISMATCH")))</f>
        <v/>
      </c>
      <c r="J2914" s="9" t="str">
        <f aca="false">IF($A2914="","",IF($H2914="NOT IN SCHEMATIC","",IF($F2914="","NO SCH DECAL",IF($D2914="","",IF(UPPER(TRIM($D2914))=UPPER(TRIM($F2914)),"OK","MISMATCH")))))</f>
        <v/>
      </c>
      <c r="K2914" s="16" t="str">
        <f aca="false">IF($A2914="","",SUMPRODUCT(--ISNUMBER(SEARCH(","&amp;TRIM($A2914)&amp;",",","&amp;SUBSTITUTE('1. Master BOM'!$D$2:$D$400," ","")&amp;","))))</f>
        <v/>
      </c>
      <c r="L2914" s="16" t="str">
        <f aca="false">IF($A2914="","",IF($K2914&lt;&gt;1,0,SUMPRODUCT(ISNUMBER(SEARCH(","&amp;TRIM($A2914)&amp;",",","&amp;SUBSTITUTE('1. Master BOM'!$D$2:$D$400," ","")&amp;","))*ROW('1. Master BOM'!$D$2:$D$400))))</f>
        <v/>
      </c>
      <c r="M2914" s="9" t="str">
        <f aca="false">IF($A2914="","",IF($K2914=0,"NOT IN BOM",IF($K2914&gt;1,"MULTIPLE BOM LINES","OK")))</f>
        <v/>
      </c>
      <c r="N2914" s="9" t="str">
        <f aca="false">IF($A2914="","",IF($L2914=0,"—",INDEX('1. Master BOM'!$A$1:$A$400,$L2914)))</f>
        <v/>
      </c>
      <c r="O2914" s="9" t="str">
        <f aca="false">IF($A2914="","",IF($L2914=0,"—",INDEX('1. Master BOM'!$B$1:$B$400,$L2914)))</f>
        <v/>
      </c>
      <c r="P2914" s="9" t="str">
        <f aca="false">IF($A2914="","",IF(OR($H2914="NOT IN SCHEMATIC",$O2914="—"),"",IF($G2914="","NO SCH PN",IF(UPPER(TRIM($G2914))=UPPER(TRIM($O2914)),"OK","MISMATCH"))))</f>
        <v/>
      </c>
      <c r="Q2914" s="9" t="str">
        <f aca="false">IF($A2914="","",IF($L2914=0,"—",INDEX('1. Master BOM'!$E$1:$E$400,$L2914)))</f>
        <v/>
      </c>
      <c r="R2914" s="9" t="str">
        <f aca="false">IF($A2914="","",IF($L2914=0,"—",IF(T(INDEX('1. Master BOM'!$F$1:$F$400,$L2914))="","(not set)",INDEX('1. Master BOM'!$F$1:$F$400,$L2914))))</f>
        <v/>
      </c>
      <c r="S2914" s="9" t="str">
        <f aca="false">IF($A2914="","",IF(OR($R2914="—",$R2914="(not set)",$D2914=""),"",IF(ISNUMBER(SEARCH(SUBSTITUTE(SUBSTITUTE(SUBSTITUTE($R2914,"-",""),"_","")," ",""),SUBSTITUTE(SUBSTITUTE(SUBSTITUTE($D2914,"-",""),"_","")," ",""))),"OK","CHECK")))</f>
        <v/>
      </c>
      <c r="T2914" s="9" t="str">
        <f aca="false">IF($A2914="","",IF(OR($H2914="NOT IN SCHEMATIC",$I2914="MISMATCH",$J2914="MISMATCH",$P2914="MISMATCH",$M2914&lt;&gt;"OK"),"REVIEW","OK"))</f>
        <v/>
      </c>
      <c r="U2914" s="14"/>
      <c r="V2914" s="14"/>
      <c r="W2914" s="17"/>
      <c r="X2914" s="14"/>
    </row>
    <row r="2915" customFormat="false" ht="15" hidden="false" customHeight="false" outlineLevel="0" collapsed="false">
      <c r="A2915" s="9" t="str">
        <f aca="false">IF('3. Layout Parts'!$A2915="","",TRIM('3. Layout Parts'!$A2915))</f>
        <v/>
      </c>
      <c r="B2915" s="9" t="str">
        <f aca="false">IF($A2915="","",'3. Layout Parts'!$D2915)</f>
        <v/>
      </c>
      <c r="C2915" s="9" t="str">
        <f aca="false">IF($A2915="","",'3. Layout Parts'!$B2915)</f>
        <v/>
      </c>
      <c r="D2915" s="9" t="str">
        <f aca="false">IF($A2915="","",'3. Layout Parts'!$C2915)</f>
        <v/>
      </c>
      <c r="E2915" s="9" t="str">
        <f aca="false">IF($A2915="","",IFERROR(INDEX('2. Schematic Parts'!$B$2:$B$3001,MATCH($A2915,'2. Schematic Parts'!$A$2:$A$3001,0)),"NOT FOUND"))</f>
        <v/>
      </c>
      <c r="F2915" s="9" t="str">
        <f aca="false">IF($A2915="","",IFERROR(INDEX('2. Schematic Parts'!$C$2:$C$3001,MATCH($A2915,'2. Schematic Parts'!$A$2:$A$3001,0))&amp;"","NOT FOUND"))</f>
        <v/>
      </c>
      <c r="G2915" s="9" t="str">
        <f aca="false">IF($A2915="","",IFERROR(INDEX('2. Schematic Parts'!$D$2:$D$3001,MATCH($A2915,'2. Schematic Parts'!$A$2:$A$3001,0))&amp;"","NOT FOUND"))</f>
        <v/>
      </c>
      <c r="H2915" s="9" t="str">
        <f aca="false">IF($A2915="","",IF(COUNTIF('2. Schematic Parts'!$A$2:$A$3001,$A2915)=0,"NOT IN SCHEMATIC","OK"))</f>
        <v/>
      </c>
      <c r="I2915" s="9" t="str">
        <f aca="false">IF($A2915="","",IF($H2915="NOT IN SCHEMATIC","",IF(UPPER(TRIM($C2915))=UPPER(TRIM($E2915)),"OK","MISMATCH")))</f>
        <v/>
      </c>
      <c r="J2915" s="9" t="str">
        <f aca="false">IF($A2915="","",IF($H2915="NOT IN SCHEMATIC","",IF($F2915="","NO SCH DECAL",IF($D2915="","",IF(UPPER(TRIM($D2915))=UPPER(TRIM($F2915)),"OK","MISMATCH")))))</f>
        <v/>
      </c>
      <c r="K2915" s="16" t="str">
        <f aca="false">IF($A2915="","",SUMPRODUCT(--ISNUMBER(SEARCH(","&amp;TRIM($A2915)&amp;",",","&amp;SUBSTITUTE('1. Master BOM'!$D$2:$D$400," ","")&amp;","))))</f>
        <v/>
      </c>
      <c r="L2915" s="16" t="str">
        <f aca="false">IF($A2915="","",IF($K2915&lt;&gt;1,0,SUMPRODUCT(ISNUMBER(SEARCH(","&amp;TRIM($A2915)&amp;",",","&amp;SUBSTITUTE('1. Master BOM'!$D$2:$D$400," ","")&amp;","))*ROW('1. Master BOM'!$D$2:$D$400))))</f>
        <v/>
      </c>
      <c r="M2915" s="9" t="str">
        <f aca="false">IF($A2915="","",IF($K2915=0,"NOT IN BOM",IF($K2915&gt;1,"MULTIPLE BOM LINES","OK")))</f>
        <v/>
      </c>
      <c r="N2915" s="9" t="str">
        <f aca="false">IF($A2915="","",IF($L2915=0,"—",INDEX('1. Master BOM'!$A$1:$A$400,$L2915)))</f>
        <v/>
      </c>
      <c r="O2915" s="9" t="str">
        <f aca="false">IF($A2915="","",IF($L2915=0,"—",INDEX('1. Master BOM'!$B$1:$B$400,$L2915)))</f>
        <v/>
      </c>
      <c r="P2915" s="9" t="str">
        <f aca="false">IF($A2915="","",IF(OR($H2915="NOT IN SCHEMATIC",$O2915="—"),"",IF($G2915="","NO SCH PN",IF(UPPER(TRIM($G2915))=UPPER(TRIM($O2915)),"OK","MISMATCH"))))</f>
        <v/>
      </c>
      <c r="Q2915" s="9" t="str">
        <f aca="false">IF($A2915="","",IF($L2915=0,"—",INDEX('1. Master BOM'!$E$1:$E$400,$L2915)))</f>
        <v/>
      </c>
      <c r="R2915" s="9" t="str">
        <f aca="false">IF($A2915="","",IF($L2915=0,"—",IF(T(INDEX('1. Master BOM'!$F$1:$F$400,$L2915))="","(not set)",INDEX('1. Master BOM'!$F$1:$F$400,$L2915))))</f>
        <v/>
      </c>
      <c r="S2915" s="9" t="str">
        <f aca="false">IF($A2915="","",IF(OR($R2915="—",$R2915="(not set)",$D2915=""),"",IF(ISNUMBER(SEARCH(SUBSTITUTE(SUBSTITUTE(SUBSTITUTE($R2915,"-",""),"_","")," ",""),SUBSTITUTE(SUBSTITUTE(SUBSTITUTE($D2915,"-",""),"_","")," ",""))),"OK","CHECK")))</f>
        <v/>
      </c>
      <c r="T2915" s="9" t="str">
        <f aca="false">IF($A2915="","",IF(OR($H2915="NOT IN SCHEMATIC",$I2915="MISMATCH",$J2915="MISMATCH",$P2915="MISMATCH",$M2915&lt;&gt;"OK"),"REVIEW","OK"))</f>
        <v/>
      </c>
      <c r="U2915" s="14"/>
      <c r="V2915" s="14"/>
      <c r="W2915" s="17"/>
      <c r="X2915" s="14"/>
    </row>
    <row r="2916" customFormat="false" ht="15" hidden="false" customHeight="false" outlineLevel="0" collapsed="false">
      <c r="A2916" s="9" t="str">
        <f aca="false">IF('3. Layout Parts'!$A2916="","",TRIM('3. Layout Parts'!$A2916))</f>
        <v/>
      </c>
      <c r="B2916" s="9" t="str">
        <f aca="false">IF($A2916="","",'3. Layout Parts'!$D2916)</f>
        <v/>
      </c>
      <c r="C2916" s="9" t="str">
        <f aca="false">IF($A2916="","",'3. Layout Parts'!$B2916)</f>
        <v/>
      </c>
      <c r="D2916" s="9" t="str">
        <f aca="false">IF($A2916="","",'3. Layout Parts'!$C2916)</f>
        <v/>
      </c>
      <c r="E2916" s="9" t="str">
        <f aca="false">IF($A2916="","",IFERROR(INDEX('2. Schematic Parts'!$B$2:$B$3001,MATCH($A2916,'2. Schematic Parts'!$A$2:$A$3001,0)),"NOT FOUND"))</f>
        <v/>
      </c>
      <c r="F2916" s="9" t="str">
        <f aca="false">IF($A2916="","",IFERROR(INDEX('2. Schematic Parts'!$C$2:$C$3001,MATCH($A2916,'2. Schematic Parts'!$A$2:$A$3001,0))&amp;"","NOT FOUND"))</f>
        <v/>
      </c>
      <c r="G2916" s="9" t="str">
        <f aca="false">IF($A2916="","",IFERROR(INDEX('2. Schematic Parts'!$D$2:$D$3001,MATCH($A2916,'2. Schematic Parts'!$A$2:$A$3001,0))&amp;"","NOT FOUND"))</f>
        <v/>
      </c>
      <c r="H2916" s="9" t="str">
        <f aca="false">IF($A2916="","",IF(COUNTIF('2. Schematic Parts'!$A$2:$A$3001,$A2916)=0,"NOT IN SCHEMATIC","OK"))</f>
        <v/>
      </c>
      <c r="I2916" s="9" t="str">
        <f aca="false">IF($A2916="","",IF($H2916="NOT IN SCHEMATIC","",IF(UPPER(TRIM($C2916))=UPPER(TRIM($E2916)),"OK","MISMATCH")))</f>
        <v/>
      </c>
      <c r="J2916" s="9" t="str">
        <f aca="false">IF($A2916="","",IF($H2916="NOT IN SCHEMATIC","",IF($F2916="","NO SCH DECAL",IF($D2916="","",IF(UPPER(TRIM($D2916))=UPPER(TRIM($F2916)),"OK","MISMATCH")))))</f>
        <v/>
      </c>
      <c r="K2916" s="16" t="str">
        <f aca="false">IF($A2916="","",SUMPRODUCT(--ISNUMBER(SEARCH(","&amp;TRIM($A2916)&amp;",",","&amp;SUBSTITUTE('1. Master BOM'!$D$2:$D$400," ","")&amp;","))))</f>
        <v/>
      </c>
      <c r="L2916" s="16" t="str">
        <f aca="false">IF($A2916="","",IF($K2916&lt;&gt;1,0,SUMPRODUCT(ISNUMBER(SEARCH(","&amp;TRIM($A2916)&amp;",",","&amp;SUBSTITUTE('1. Master BOM'!$D$2:$D$400," ","")&amp;","))*ROW('1. Master BOM'!$D$2:$D$400))))</f>
        <v/>
      </c>
      <c r="M2916" s="9" t="str">
        <f aca="false">IF($A2916="","",IF($K2916=0,"NOT IN BOM",IF($K2916&gt;1,"MULTIPLE BOM LINES","OK")))</f>
        <v/>
      </c>
      <c r="N2916" s="9" t="str">
        <f aca="false">IF($A2916="","",IF($L2916=0,"—",INDEX('1. Master BOM'!$A$1:$A$400,$L2916)))</f>
        <v/>
      </c>
      <c r="O2916" s="9" t="str">
        <f aca="false">IF($A2916="","",IF($L2916=0,"—",INDEX('1. Master BOM'!$B$1:$B$400,$L2916)))</f>
        <v/>
      </c>
      <c r="P2916" s="9" t="str">
        <f aca="false">IF($A2916="","",IF(OR($H2916="NOT IN SCHEMATIC",$O2916="—"),"",IF($G2916="","NO SCH PN",IF(UPPER(TRIM($G2916))=UPPER(TRIM($O2916)),"OK","MISMATCH"))))</f>
        <v/>
      </c>
      <c r="Q2916" s="9" t="str">
        <f aca="false">IF($A2916="","",IF($L2916=0,"—",INDEX('1. Master BOM'!$E$1:$E$400,$L2916)))</f>
        <v/>
      </c>
      <c r="R2916" s="9" t="str">
        <f aca="false">IF($A2916="","",IF($L2916=0,"—",IF(T(INDEX('1. Master BOM'!$F$1:$F$400,$L2916))="","(not set)",INDEX('1. Master BOM'!$F$1:$F$400,$L2916))))</f>
        <v/>
      </c>
      <c r="S2916" s="9" t="str">
        <f aca="false">IF($A2916="","",IF(OR($R2916="—",$R2916="(not set)",$D2916=""),"",IF(ISNUMBER(SEARCH(SUBSTITUTE(SUBSTITUTE(SUBSTITUTE($R2916,"-",""),"_","")," ",""),SUBSTITUTE(SUBSTITUTE(SUBSTITUTE($D2916,"-",""),"_","")," ",""))),"OK","CHECK")))</f>
        <v/>
      </c>
      <c r="T2916" s="9" t="str">
        <f aca="false">IF($A2916="","",IF(OR($H2916="NOT IN SCHEMATIC",$I2916="MISMATCH",$J2916="MISMATCH",$P2916="MISMATCH",$M2916&lt;&gt;"OK"),"REVIEW","OK"))</f>
        <v/>
      </c>
      <c r="U2916" s="14"/>
      <c r="V2916" s="14"/>
      <c r="W2916" s="17"/>
      <c r="X2916" s="14"/>
    </row>
    <row r="2917" customFormat="false" ht="15" hidden="false" customHeight="false" outlineLevel="0" collapsed="false">
      <c r="A2917" s="9" t="str">
        <f aca="false">IF('3. Layout Parts'!$A2917="","",TRIM('3. Layout Parts'!$A2917))</f>
        <v/>
      </c>
      <c r="B2917" s="9" t="str">
        <f aca="false">IF($A2917="","",'3. Layout Parts'!$D2917)</f>
        <v/>
      </c>
      <c r="C2917" s="9" t="str">
        <f aca="false">IF($A2917="","",'3. Layout Parts'!$B2917)</f>
        <v/>
      </c>
      <c r="D2917" s="9" t="str">
        <f aca="false">IF($A2917="","",'3. Layout Parts'!$C2917)</f>
        <v/>
      </c>
      <c r="E2917" s="9" t="str">
        <f aca="false">IF($A2917="","",IFERROR(INDEX('2. Schematic Parts'!$B$2:$B$3001,MATCH($A2917,'2. Schematic Parts'!$A$2:$A$3001,0)),"NOT FOUND"))</f>
        <v/>
      </c>
      <c r="F2917" s="9" t="str">
        <f aca="false">IF($A2917="","",IFERROR(INDEX('2. Schematic Parts'!$C$2:$C$3001,MATCH($A2917,'2. Schematic Parts'!$A$2:$A$3001,0))&amp;"","NOT FOUND"))</f>
        <v/>
      </c>
      <c r="G2917" s="9" t="str">
        <f aca="false">IF($A2917="","",IFERROR(INDEX('2. Schematic Parts'!$D$2:$D$3001,MATCH($A2917,'2. Schematic Parts'!$A$2:$A$3001,0))&amp;"","NOT FOUND"))</f>
        <v/>
      </c>
      <c r="H2917" s="9" t="str">
        <f aca="false">IF($A2917="","",IF(COUNTIF('2. Schematic Parts'!$A$2:$A$3001,$A2917)=0,"NOT IN SCHEMATIC","OK"))</f>
        <v/>
      </c>
      <c r="I2917" s="9" t="str">
        <f aca="false">IF($A2917="","",IF($H2917="NOT IN SCHEMATIC","",IF(UPPER(TRIM($C2917))=UPPER(TRIM($E2917)),"OK","MISMATCH")))</f>
        <v/>
      </c>
      <c r="J2917" s="9" t="str">
        <f aca="false">IF($A2917="","",IF($H2917="NOT IN SCHEMATIC","",IF($F2917="","NO SCH DECAL",IF($D2917="","",IF(UPPER(TRIM($D2917))=UPPER(TRIM($F2917)),"OK","MISMATCH")))))</f>
        <v/>
      </c>
      <c r="K2917" s="16" t="str">
        <f aca="false">IF($A2917="","",SUMPRODUCT(--ISNUMBER(SEARCH(","&amp;TRIM($A2917)&amp;",",","&amp;SUBSTITUTE('1. Master BOM'!$D$2:$D$400," ","")&amp;","))))</f>
        <v/>
      </c>
      <c r="L2917" s="16" t="str">
        <f aca="false">IF($A2917="","",IF($K2917&lt;&gt;1,0,SUMPRODUCT(ISNUMBER(SEARCH(","&amp;TRIM($A2917)&amp;",",","&amp;SUBSTITUTE('1. Master BOM'!$D$2:$D$400," ","")&amp;","))*ROW('1. Master BOM'!$D$2:$D$400))))</f>
        <v/>
      </c>
      <c r="M2917" s="9" t="str">
        <f aca="false">IF($A2917="","",IF($K2917=0,"NOT IN BOM",IF($K2917&gt;1,"MULTIPLE BOM LINES","OK")))</f>
        <v/>
      </c>
      <c r="N2917" s="9" t="str">
        <f aca="false">IF($A2917="","",IF($L2917=0,"—",INDEX('1. Master BOM'!$A$1:$A$400,$L2917)))</f>
        <v/>
      </c>
      <c r="O2917" s="9" t="str">
        <f aca="false">IF($A2917="","",IF($L2917=0,"—",INDEX('1. Master BOM'!$B$1:$B$400,$L2917)))</f>
        <v/>
      </c>
      <c r="P2917" s="9" t="str">
        <f aca="false">IF($A2917="","",IF(OR($H2917="NOT IN SCHEMATIC",$O2917="—"),"",IF($G2917="","NO SCH PN",IF(UPPER(TRIM($G2917))=UPPER(TRIM($O2917)),"OK","MISMATCH"))))</f>
        <v/>
      </c>
      <c r="Q2917" s="9" t="str">
        <f aca="false">IF($A2917="","",IF($L2917=0,"—",INDEX('1. Master BOM'!$E$1:$E$400,$L2917)))</f>
        <v/>
      </c>
      <c r="R2917" s="9" t="str">
        <f aca="false">IF($A2917="","",IF($L2917=0,"—",IF(T(INDEX('1. Master BOM'!$F$1:$F$400,$L2917))="","(not set)",INDEX('1. Master BOM'!$F$1:$F$400,$L2917))))</f>
        <v/>
      </c>
      <c r="S2917" s="9" t="str">
        <f aca="false">IF($A2917="","",IF(OR($R2917="—",$R2917="(not set)",$D2917=""),"",IF(ISNUMBER(SEARCH(SUBSTITUTE(SUBSTITUTE(SUBSTITUTE($R2917,"-",""),"_","")," ",""),SUBSTITUTE(SUBSTITUTE(SUBSTITUTE($D2917,"-",""),"_","")," ",""))),"OK","CHECK")))</f>
        <v/>
      </c>
      <c r="T2917" s="9" t="str">
        <f aca="false">IF($A2917="","",IF(OR($H2917="NOT IN SCHEMATIC",$I2917="MISMATCH",$J2917="MISMATCH",$P2917="MISMATCH",$M2917&lt;&gt;"OK"),"REVIEW","OK"))</f>
        <v/>
      </c>
      <c r="U2917" s="14"/>
      <c r="V2917" s="14"/>
      <c r="W2917" s="17"/>
      <c r="X2917" s="14"/>
    </row>
    <row r="2918" customFormat="false" ht="15" hidden="false" customHeight="false" outlineLevel="0" collapsed="false">
      <c r="A2918" s="9" t="str">
        <f aca="false">IF('3. Layout Parts'!$A2918="","",TRIM('3. Layout Parts'!$A2918))</f>
        <v/>
      </c>
      <c r="B2918" s="9" t="str">
        <f aca="false">IF($A2918="","",'3. Layout Parts'!$D2918)</f>
        <v/>
      </c>
      <c r="C2918" s="9" t="str">
        <f aca="false">IF($A2918="","",'3. Layout Parts'!$B2918)</f>
        <v/>
      </c>
      <c r="D2918" s="9" t="str">
        <f aca="false">IF($A2918="","",'3. Layout Parts'!$C2918)</f>
        <v/>
      </c>
      <c r="E2918" s="9" t="str">
        <f aca="false">IF($A2918="","",IFERROR(INDEX('2. Schematic Parts'!$B$2:$B$3001,MATCH($A2918,'2. Schematic Parts'!$A$2:$A$3001,0)),"NOT FOUND"))</f>
        <v/>
      </c>
      <c r="F2918" s="9" t="str">
        <f aca="false">IF($A2918="","",IFERROR(INDEX('2. Schematic Parts'!$C$2:$C$3001,MATCH($A2918,'2. Schematic Parts'!$A$2:$A$3001,0))&amp;"","NOT FOUND"))</f>
        <v/>
      </c>
      <c r="G2918" s="9" t="str">
        <f aca="false">IF($A2918="","",IFERROR(INDEX('2. Schematic Parts'!$D$2:$D$3001,MATCH($A2918,'2. Schematic Parts'!$A$2:$A$3001,0))&amp;"","NOT FOUND"))</f>
        <v/>
      </c>
      <c r="H2918" s="9" t="str">
        <f aca="false">IF($A2918="","",IF(COUNTIF('2. Schematic Parts'!$A$2:$A$3001,$A2918)=0,"NOT IN SCHEMATIC","OK"))</f>
        <v/>
      </c>
      <c r="I2918" s="9" t="str">
        <f aca="false">IF($A2918="","",IF($H2918="NOT IN SCHEMATIC","",IF(UPPER(TRIM($C2918))=UPPER(TRIM($E2918)),"OK","MISMATCH")))</f>
        <v/>
      </c>
      <c r="J2918" s="9" t="str">
        <f aca="false">IF($A2918="","",IF($H2918="NOT IN SCHEMATIC","",IF($F2918="","NO SCH DECAL",IF($D2918="","",IF(UPPER(TRIM($D2918))=UPPER(TRIM($F2918)),"OK","MISMATCH")))))</f>
        <v/>
      </c>
      <c r="K2918" s="16" t="str">
        <f aca="false">IF($A2918="","",SUMPRODUCT(--ISNUMBER(SEARCH(","&amp;TRIM($A2918)&amp;",",","&amp;SUBSTITUTE('1. Master BOM'!$D$2:$D$400," ","")&amp;","))))</f>
        <v/>
      </c>
      <c r="L2918" s="16" t="str">
        <f aca="false">IF($A2918="","",IF($K2918&lt;&gt;1,0,SUMPRODUCT(ISNUMBER(SEARCH(","&amp;TRIM($A2918)&amp;",",","&amp;SUBSTITUTE('1. Master BOM'!$D$2:$D$400," ","")&amp;","))*ROW('1. Master BOM'!$D$2:$D$400))))</f>
        <v/>
      </c>
      <c r="M2918" s="9" t="str">
        <f aca="false">IF($A2918="","",IF($K2918=0,"NOT IN BOM",IF($K2918&gt;1,"MULTIPLE BOM LINES","OK")))</f>
        <v/>
      </c>
      <c r="N2918" s="9" t="str">
        <f aca="false">IF($A2918="","",IF($L2918=0,"—",INDEX('1. Master BOM'!$A$1:$A$400,$L2918)))</f>
        <v/>
      </c>
      <c r="O2918" s="9" t="str">
        <f aca="false">IF($A2918="","",IF($L2918=0,"—",INDEX('1. Master BOM'!$B$1:$B$400,$L2918)))</f>
        <v/>
      </c>
      <c r="P2918" s="9" t="str">
        <f aca="false">IF($A2918="","",IF(OR($H2918="NOT IN SCHEMATIC",$O2918="—"),"",IF($G2918="","NO SCH PN",IF(UPPER(TRIM($G2918))=UPPER(TRIM($O2918)),"OK","MISMATCH"))))</f>
        <v/>
      </c>
      <c r="Q2918" s="9" t="str">
        <f aca="false">IF($A2918="","",IF($L2918=0,"—",INDEX('1. Master BOM'!$E$1:$E$400,$L2918)))</f>
        <v/>
      </c>
      <c r="R2918" s="9" t="str">
        <f aca="false">IF($A2918="","",IF($L2918=0,"—",IF(T(INDEX('1. Master BOM'!$F$1:$F$400,$L2918))="","(not set)",INDEX('1. Master BOM'!$F$1:$F$400,$L2918))))</f>
        <v/>
      </c>
      <c r="S2918" s="9" t="str">
        <f aca="false">IF($A2918="","",IF(OR($R2918="—",$R2918="(not set)",$D2918=""),"",IF(ISNUMBER(SEARCH(SUBSTITUTE(SUBSTITUTE(SUBSTITUTE($R2918,"-",""),"_","")," ",""),SUBSTITUTE(SUBSTITUTE(SUBSTITUTE($D2918,"-",""),"_","")," ",""))),"OK","CHECK")))</f>
        <v/>
      </c>
      <c r="T2918" s="9" t="str">
        <f aca="false">IF($A2918="","",IF(OR($H2918="NOT IN SCHEMATIC",$I2918="MISMATCH",$J2918="MISMATCH",$P2918="MISMATCH",$M2918&lt;&gt;"OK"),"REVIEW","OK"))</f>
        <v/>
      </c>
      <c r="U2918" s="14"/>
      <c r="V2918" s="14"/>
      <c r="W2918" s="17"/>
      <c r="X2918" s="14"/>
    </row>
    <row r="2919" customFormat="false" ht="15" hidden="false" customHeight="false" outlineLevel="0" collapsed="false">
      <c r="A2919" s="9" t="str">
        <f aca="false">IF('3. Layout Parts'!$A2919="","",TRIM('3. Layout Parts'!$A2919))</f>
        <v/>
      </c>
      <c r="B2919" s="9" t="str">
        <f aca="false">IF($A2919="","",'3. Layout Parts'!$D2919)</f>
        <v/>
      </c>
      <c r="C2919" s="9" t="str">
        <f aca="false">IF($A2919="","",'3. Layout Parts'!$B2919)</f>
        <v/>
      </c>
      <c r="D2919" s="9" t="str">
        <f aca="false">IF($A2919="","",'3. Layout Parts'!$C2919)</f>
        <v/>
      </c>
      <c r="E2919" s="9" t="str">
        <f aca="false">IF($A2919="","",IFERROR(INDEX('2. Schematic Parts'!$B$2:$B$3001,MATCH($A2919,'2. Schematic Parts'!$A$2:$A$3001,0)),"NOT FOUND"))</f>
        <v/>
      </c>
      <c r="F2919" s="9" t="str">
        <f aca="false">IF($A2919="","",IFERROR(INDEX('2. Schematic Parts'!$C$2:$C$3001,MATCH($A2919,'2. Schematic Parts'!$A$2:$A$3001,0))&amp;"","NOT FOUND"))</f>
        <v/>
      </c>
      <c r="G2919" s="9" t="str">
        <f aca="false">IF($A2919="","",IFERROR(INDEX('2. Schematic Parts'!$D$2:$D$3001,MATCH($A2919,'2. Schematic Parts'!$A$2:$A$3001,0))&amp;"","NOT FOUND"))</f>
        <v/>
      </c>
      <c r="H2919" s="9" t="str">
        <f aca="false">IF($A2919="","",IF(COUNTIF('2. Schematic Parts'!$A$2:$A$3001,$A2919)=0,"NOT IN SCHEMATIC","OK"))</f>
        <v/>
      </c>
      <c r="I2919" s="9" t="str">
        <f aca="false">IF($A2919="","",IF($H2919="NOT IN SCHEMATIC","",IF(UPPER(TRIM($C2919))=UPPER(TRIM($E2919)),"OK","MISMATCH")))</f>
        <v/>
      </c>
      <c r="J2919" s="9" t="str">
        <f aca="false">IF($A2919="","",IF($H2919="NOT IN SCHEMATIC","",IF($F2919="","NO SCH DECAL",IF($D2919="","",IF(UPPER(TRIM($D2919))=UPPER(TRIM($F2919)),"OK","MISMATCH")))))</f>
        <v/>
      </c>
      <c r="K2919" s="16" t="str">
        <f aca="false">IF($A2919="","",SUMPRODUCT(--ISNUMBER(SEARCH(","&amp;TRIM($A2919)&amp;",",","&amp;SUBSTITUTE('1. Master BOM'!$D$2:$D$400," ","")&amp;","))))</f>
        <v/>
      </c>
      <c r="L2919" s="16" t="str">
        <f aca="false">IF($A2919="","",IF($K2919&lt;&gt;1,0,SUMPRODUCT(ISNUMBER(SEARCH(","&amp;TRIM($A2919)&amp;",",","&amp;SUBSTITUTE('1. Master BOM'!$D$2:$D$400," ","")&amp;","))*ROW('1. Master BOM'!$D$2:$D$400))))</f>
        <v/>
      </c>
      <c r="M2919" s="9" t="str">
        <f aca="false">IF($A2919="","",IF($K2919=0,"NOT IN BOM",IF($K2919&gt;1,"MULTIPLE BOM LINES","OK")))</f>
        <v/>
      </c>
      <c r="N2919" s="9" t="str">
        <f aca="false">IF($A2919="","",IF($L2919=0,"—",INDEX('1. Master BOM'!$A$1:$A$400,$L2919)))</f>
        <v/>
      </c>
      <c r="O2919" s="9" t="str">
        <f aca="false">IF($A2919="","",IF($L2919=0,"—",INDEX('1. Master BOM'!$B$1:$B$400,$L2919)))</f>
        <v/>
      </c>
      <c r="P2919" s="9" t="str">
        <f aca="false">IF($A2919="","",IF(OR($H2919="NOT IN SCHEMATIC",$O2919="—"),"",IF($G2919="","NO SCH PN",IF(UPPER(TRIM($G2919))=UPPER(TRIM($O2919)),"OK","MISMATCH"))))</f>
        <v/>
      </c>
      <c r="Q2919" s="9" t="str">
        <f aca="false">IF($A2919="","",IF($L2919=0,"—",INDEX('1. Master BOM'!$E$1:$E$400,$L2919)))</f>
        <v/>
      </c>
      <c r="R2919" s="9" t="str">
        <f aca="false">IF($A2919="","",IF($L2919=0,"—",IF(T(INDEX('1. Master BOM'!$F$1:$F$400,$L2919))="","(not set)",INDEX('1. Master BOM'!$F$1:$F$400,$L2919))))</f>
        <v/>
      </c>
      <c r="S2919" s="9" t="str">
        <f aca="false">IF($A2919="","",IF(OR($R2919="—",$R2919="(not set)",$D2919=""),"",IF(ISNUMBER(SEARCH(SUBSTITUTE(SUBSTITUTE(SUBSTITUTE($R2919,"-",""),"_","")," ",""),SUBSTITUTE(SUBSTITUTE(SUBSTITUTE($D2919,"-",""),"_","")," ",""))),"OK","CHECK")))</f>
        <v/>
      </c>
      <c r="T2919" s="9" t="str">
        <f aca="false">IF($A2919="","",IF(OR($H2919="NOT IN SCHEMATIC",$I2919="MISMATCH",$J2919="MISMATCH",$P2919="MISMATCH",$M2919&lt;&gt;"OK"),"REVIEW","OK"))</f>
        <v/>
      </c>
      <c r="U2919" s="14"/>
      <c r="V2919" s="14"/>
      <c r="W2919" s="17"/>
      <c r="X2919" s="14"/>
    </row>
    <row r="2920" customFormat="false" ht="15" hidden="false" customHeight="false" outlineLevel="0" collapsed="false">
      <c r="A2920" s="9" t="str">
        <f aca="false">IF('3. Layout Parts'!$A2920="","",TRIM('3. Layout Parts'!$A2920))</f>
        <v/>
      </c>
      <c r="B2920" s="9" t="str">
        <f aca="false">IF($A2920="","",'3. Layout Parts'!$D2920)</f>
        <v/>
      </c>
      <c r="C2920" s="9" t="str">
        <f aca="false">IF($A2920="","",'3. Layout Parts'!$B2920)</f>
        <v/>
      </c>
      <c r="D2920" s="9" t="str">
        <f aca="false">IF($A2920="","",'3. Layout Parts'!$C2920)</f>
        <v/>
      </c>
      <c r="E2920" s="9" t="str">
        <f aca="false">IF($A2920="","",IFERROR(INDEX('2. Schematic Parts'!$B$2:$B$3001,MATCH($A2920,'2. Schematic Parts'!$A$2:$A$3001,0)),"NOT FOUND"))</f>
        <v/>
      </c>
      <c r="F2920" s="9" t="str">
        <f aca="false">IF($A2920="","",IFERROR(INDEX('2. Schematic Parts'!$C$2:$C$3001,MATCH($A2920,'2. Schematic Parts'!$A$2:$A$3001,0))&amp;"","NOT FOUND"))</f>
        <v/>
      </c>
      <c r="G2920" s="9" t="str">
        <f aca="false">IF($A2920="","",IFERROR(INDEX('2. Schematic Parts'!$D$2:$D$3001,MATCH($A2920,'2. Schematic Parts'!$A$2:$A$3001,0))&amp;"","NOT FOUND"))</f>
        <v/>
      </c>
      <c r="H2920" s="9" t="str">
        <f aca="false">IF($A2920="","",IF(COUNTIF('2. Schematic Parts'!$A$2:$A$3001,$A2920)=0,"NOT IN SCHEMATIC","OK"))</f>
        <v/>
      </c>
      <c r="I2920" s="9" t="str">
        <f aca="false">IF($A2920="","",IF($H2920="NOT IN SCHEMATIC","",IF(UPPER(TRIM($C2920))=UPPER(TRIM($E2920)),"OK","MISMATCH")))</f>
        <v/>
      </c>
      <c r="J2920" s="9" t="str">
        <f aca="false">IF($A2920="","",IF($H2920="NOT IN SCHEMATIC","",IF($F2920="","NO SCH DECAL",IF($D2920="","",IF(UPPER(TRIM($D2920))=UPPER(TRIM($F2920)),"OK","MISMATCH")))))</f>
        <v/>
      </c>
      <c r="K2920" s="16" t="str">
        <f aca="false">IF($A2920="","",SUMPRODUCT(--ISNUMBER(SEARCH(","&amp;TRIM($A2920)&amp;",",","&amp;SUBSTITUTE('1. Master BOM'!$D$2:$D$400," ","")&amp;","))))</f>
        <v/>
      </c>
      <c r="L2920" s="16" t="str">
        <f aca="false">IF($A2920="","",IF($K2920&lt;&gt;1,0,SUMPRODUCT(ISNUMBER(SEARCH(","&amp;TRIM($A2920)&amp;",",","&amp;SUBSTITUTE('1. Master BOM'!$D$2:$D$400," ","")&amp;","))*ROW('1. Master BOM'!$D$2:$D$400))))</f>
        <v/>
      </c>
      <c r="M2920" s="9" t="str">
        <f aca="false">IF($A2920="","",IF($K2920=0,"NOT IN BOM",IF($K2920&gt;1,"MULTIPLE BOM LINES","OK")))</f>
        <v/>
      </c>
      <c r="N2920" s="9" t="str">
        <f aca="false">IF($A2920="","",IF($L2920=0,"—",INDEX('1. Master BOM'!$A$1:$A$400,$L2920)))</f>
        <v/>
      </c>
      <c r="O2920" s="9" t="str">
        <f aca="false">IF($A2920="","",IF($L2920=0,"—",INDEX('1. Master BOM'!$B$1:$B$400,$L2920)))</f>
        <v/>
      </c>
      <c r="P2920" s="9" t="str">
        <f aca="false">IF($A2920="","",IF(OR($H2920="NOT IN SCHEMATIC",$O2920="—"),"",IF($G2920="","NO SCH PN",IF(UPPER(TRIM($G2920))=UPPER(TRIM($O2920)),"OK","MISMATCH"))))</f>
        <v/>
      </c>
      <c r="Q2920" s="9" t="str">
        <f aca="false">IF($A2920="","",IF($L2920=0,"—",INDEX('1. Master BOM'!$E$1:$E$400,$L2920)))</f>
        <v/>
      </c>
      <c r="R2920" s="9" t="str">
        <f aca="false">IF($A2920="","",IF($L2920=0,"—",IF(T(INDEX('1. Master BOM'!$F$1:$F$400,$L2920))="","(not set)",INDEX('1. Master BOM'!$F$1:$F$400,$L2920))))</f>
        <v/>
      </c>
      <c r="S2920" s="9" t="str">
        <f aca="false">IF($A2920="","",IF(OR($R2920="—",$R2920="(not set)",$D2920=""),"",IF(ISNUMBER(SEARCH(SUBSTITUTE(SUBSTITUTE(SUBSTITUTE($R2920,"-",""),"_","")," ",""),SUBSTITUTE(SUBSTITUTE(SUBSTITUTE($D2920,"-",""),"_","")," ",""))),"OK","CHECK")))</f>
        <v/>
      </c>
      <c r="T2920" s="9" t="str">
        <f aca="false">IF($A2920="","",IF(OR($H2920="NOT IN SCHEMATIC",$I2920="MISMATCH",$J2920="MISMATCH",$P2920="MISMATCH",$M2920&lt;&gt;"OK"),"REVIEW","OK"))</f>
        <v/>
      </c>
      <c r="U2920" s="14"/>
      <c r="V2920" s="14"/>
      <c r="W2920" s="17"/>
      <c r="X2920" s="14"/>
    </row>
    <row r="2921" customFormat="false" ht="15" hidden="false" customHeight="false" outlineLevel="0" collapsed="false">
      <c r="A2921" s="9" t="str">
        <f aca="false">IF('3. Layout Parts'!$A2921="","",TRIM('3. Layout Parts'!$A2921))</f>
        <v/>
      </c>
      <c r="B2921" s="9" t="str">
        <f aca="false">IF($A2921="","",'3. Layout Parts'!$D2921)</f>
        <v/>
      </c>
      <c r="C2921" s="9" t="str">
        <f aca="false">IF($A2921="","",'3. Layout Parts'!$B2921)</f>
        <v/>
      </c>
      <c r="D2921" s="9" t="str">
        <f aca="false">IF($A2921="","",'3. Layout Parts'!$C2921)</f>
        <v/>
      </c>
      <c r="E2921" s="9" t="str">
        <f aca="false">IF($A2921="","",IFERROR(INDEX('2. Schematic Parts'!$B$2:$B$3001,MATCH($A2921,'2. Schematic Parts'!$A$2:$A$3001,0)),"NOT FOUND"))</f>
        <v/>
      </c>
      <c r="F2921" s="9" t="str">
        <f aca="false">IF($A2921="","",IFERROR(INDEX('2. Schematic Parts'!$C$2:$C$3001,MATCH($A2921,'2. Schematic Parts'!$A$2:$A$3001,0))&amp;"","NOT FOUND"))</f>
        <v/>
      </c>
      <c r="G2921" s="9" t="str">
        <f aca="false">IF($A2921="","",IFERROR(INDEX('2. Schematic Parts'!$D$2:$D$3001,MATCH($A2921,'2. Schematic Parts'!$A$2:$A$3001,0))&amp;"","NOT FOUND"))</f>
        <v/>
      </c>
      <c r="H2921" s="9" t="str">
        <f aca="false">IF($A2921="","",IF(COUNTIF('2. Schematic Parts'!$A$2:$A$3001,$A2921)=0,"NOT IN SCHEMATIC","OK"))</f>
        <v/>
      </c>
      <c r="I2921" s="9" t="str">
        <f aca="false">IF($A2921="","",IF($H2921="NOT IN SCHEMATIC","",IF(UPPER(TRIM($C2921))=UPPER(TRIM($E2921)),"OK","MISMATCH")))</f>
        <v/>
      </c>
      <c r="J2921" s="9" t="str">
        <f aca="false">IF($A2921="","",IF($H2921="NOT IN SCHEMATIC","",IF($F2921="","NO SCH DECAL",IF($D2921="","",IF(UPPER(TRIM($D2921))=UPPER(TRIM($F2921)),"OK","MISMATCH")))))</f>
        <v/>
      </c>
      <c r="K2921" s="16" t="str">
        <f aca="false">IF($A2921="","",SUMPRODUCT(--ISNUMBER(SEARCH(","&amp;TRIM($A2921)&amp;",",","&amp;SUBSTITUTE('1. Master BOM'!$D$2:$D$400," ","")&amp;","))))</f>
        <v/>
      </c>
      <c r="L2921" s="16" t="str">
        <f aca="false">IF($A2921="","",IF($K2921&lt;&gt;1,0,SUMPRODUCT(ISNUMBER(SEARCH(","&amp;TRIM($A2921)&amp;",",","&amp;SUBSTITUTE('1. Master BOM'!$D$2:$D$400," ","")&amp;","))*ROW('1. Master BOM'!$D$2:$D$400))))</f>
        <v/>
      </c>
      <c r="M2921" s="9" t="str">
        <f aca="false">IF($A2921="","",IF($K2921=0,"NOT IN BOM",IF($K2921&gt;1,"MULTIPLE BOM LINES","OK")))</f>
        <v/>
      </c>
      <c r="N2921" s="9" t="str">
        <f aca="false">IF($A2921="","",IF($L2921=0,"—",INDEX('1. Master BOM'!$A$1:$A$400,$L2921)))</f>
        <v/>
      </c>
      <c r="O2921" s="9" t="str">
        <f aca="false">IF($A2921="","",IF($L2921=0,"—",INDEX('1. Master BOM'!$B$1:$B$400,$L2921)))</f>
        <v/>
      </c>
      <c r="P2921" s="9" t="str">
        <f aca="false">IF($A2921="","",IF(OR($H2921="NOT IN SCHEMATIC",$O2921="—"),"",IF($G2921="","NO SCH PN",IF(UPPER(TRIM($G2921))=UPPER(TRIM($O2921)),"OK","MISMATCH"))))</f>
        <v/>
      </c>
      <c r="Q2921" s="9" t="str">
        <f aca="false">IF($A2921="","",IF($L2921=0,"—",INDEX('1. Master BOM'!$E$1:$E$400,$L2921)))</f>
        <v/>
      </c>
      <c r="R2921" s="9" t="str">
        <f aca="false">IF($A2921="","",IF($L2921=0,"—",IF(T(INDEX('1. Master BOM'!$F$1:$F$400,$L2921))="","(not set)",INDEX('1. Master BOM'!$F$1:$F$400,$L2921))))</f>
        <v/>
      </c>
      <c r="S2921" s="9" t="str">
        <f aca="false">IF($A2921="","",IF(OR($R2921="—",$R2921="(not set)",$D2921=""),"",IF(ISNUMBER(SEARCH(SUBSTITUTE(SUBSTITUTE(SUBSTITUTE($R2921,"-",""),"_","")," ",""),SUBSTITUTE(SUBSTITUTE(SUBSTITUTE($D2921,"-",""),"_","")," ",""))),"OK","CHECK")))</f>
        <v/>
      </c>
      <c r="T2921" s="9" t="str">
        <f aca="false">IF($A2921="","",IF(OR($H2921="NOT IN SCHEMATIC",$I2921="MISMATCH",$J2921="MISMATCH",$P2921="MISMATCH",$M2921&lt;&gt;"OK"),"REVIEW","OK"))</f>
        <v/>
      </c>
      <c r="U2921" s="14"/>
      <c r="V2921" s="14"/>
      <c r="W2921" s="17"/>
      <c r="X2921" s="14"/>
    </row>
    <row r="2922" customFormat="false" ht="15" hidden="false" customHeight="false" outlineLevel="0" collapsed="false">
      <c r="A2922" s="9" t="str">
        <f aca="false">IF('3. Layout Parts'!$A2922="","",TRIM('3. Layout Parts'!$A2922))</f>
        <v/>
      </c>
      <c r="B2922" s="9" t="str">
        <f aca="false">IF($A2922="","",'3. Layout Parts'!$D2922)</f>
        <v/>
      </c>
      <c r="C2922" s="9" t="str">
        <f aca="false">IF($A2922="","",'3. Layout Parts'!$B2922)</f>
        <v/>
      </c>
      <c r="D2922" s="9" t="str">
        <f aca="false">IF($A2922="","",'3. Layout Parts'!$C2922)</f>
        <v/>
      </c>
      <c r="E2922" s="9" t="str">
        <f aca="false">IF($A2922="","",IFERROR(INDEX('2. Schematic Parts'!$B$2:$B$3001,MATCH($A2922,'2. Schematic Parts'!$A$2:$A$3001,0)),"NOT FOUND"))</f>
        <v/>
      </c>
      <c r="F2922" s="9" t="str">
        <f aca="false">IF($A2922="","",IFERROR(INDEX('2. Schematic Parts'!$C$2:$C$3001,MATCH($A2922,'2. Schematic Parts'!$A$2:$A$3001,0))&amp;"","NOT FOUND"))</f>
        <v/>
      </c>
      <c r="G2922" s="9" t="str">
        <f aca="false">IF($A2922="","",IFERROR(INDEX('2. Schematic Parts'!$D$2:$D$3001,MATCH($A2922,'2. Schematic Parts'!$A$2:$A$3001,0))&amp;"","NOT FOUND"))</f>
        <v/>
      </c>
      <c r="H2922" s="9" t="str">
        <f aca="false">IF($A2922="","",IF(COUNTIF('2. Schematic Parts'!$A$2:$A$3001,$A2922)=0,"NOT IN SCHEMATIC","OK"))</f>
        <v/>
      </c>
      <c r="I2922" s="9" t="str">
        <f aca="false">IF($A2922="","",IF($H2922="NOT IN SCHEMATIC","",IF(UPPER(TRIM($C2922))=UPPER(TRIM($E2922)),"OK","MISMATCH")))</f>
        <v/>
      </c>
      <c r="J2922" s="9" t="str">
        <f aca="false">IF($A2922="","",IF($H2922="NOT IN SCHEMATIC","",IF($F2922="","NO SCH DECAL",IF($D2922="","",IF(UPPER(TRIM($D2922))=UPPER(TRIM($F2922)),"OK","MISMATCH")))))</f>
        <v/>
      </c>
      <c r="K2922" s="16" t="str">
        <f aca="false">IF($A2922="","",SUMPRODUCT(--ISNUMBER(SEARCH(","&amp;TRIM($A2922)&amp;",",","&amp;SUBSTITUTE('1. Master BOM'!$D$2:$D$400," ","")&amp;","))))</f>
        <v/>
      </c>
      <c r="L2922" s="16" t="str">
        <f aca="false">IF($A2922="","",IF($K2922&lt;&gt;1,0,SUMPRODUCT(ISNUMBER(SEARCH(","&amp;TRIM($A2922)&amp;",",","&amp;SUBSTITUTE('1. Master BOM'!$D$2:$D$400," ","")&amp;","))*ROW('1. Master BOM'!$D$2:$D$400))))</f>
        <v/>
      </c>
      <c r="M2922" s="9" t="str">
        <f aca="false">IF($A2922="","",IF($K2922=0,"NOT IN BOM",IF($K2922&gt;1,"MULTIPLE BOM LINES","OK")))</f>
        <v/>
      </c>
      <c r="N2922" s="9" t="str">
        <f aca="false">IF($A2922="","",IF($L2922=0,"—",INDEX('1. Master BOM'!$A$1:$A$400,$L2922)))</f>
        <v/>
      </c>
      <c r="O2922" s="9" t="str">
        <f aca="false">IF($A2922="","",IF($L2922=0,"—",INDEX('1. Master BOM'!$B$1:$B$400,$L2922)))</f>
        <v/>
      </c>
      <c r="P2922" s="9" t="str">
        <f aca="false">IF($A2922="","",IF(OR($H2922="NOT IN SCHEMATIC",$O2922="—"),"",IF($G2922="","NO SCH PN",IF(UPPER(TRIM($G2922))=UPPER(TRIM($O2922)),"OK","MISMATCH"))))</f>
        <v/>
      </c>
      <c r="Q2922" s="9" t="str">
        <f aca="false">IF($A2922="","",IF($L2922=0,"—",INDEX('1. Master BOM'!$E$1:$E$400,$L2922)))</f>
        <v/>
      </c>
      <c r="R2922" s="9" t="str">
        <f aca="false">IF($A2922="","",IF($L2922=0,"—",IF(T(INDEX('1. Master BOM'!$F$1:$F$400,$L2922))="","(not set)",INDEX('1. Master BOM'!$F$1:$F$400,$L2922))))</f>
        <v/>
      </c>
      <c r="S2922" s="9" t="str">
        <f aca="false">IF($A2922="","",IF(OR($R2922="—",$R2922="(not set)",$D2922=""),"",IF(ISNUMBER(SEARCH(SUBSTITUTE(SUBSTITUTE(SUBSTITUTE($R2922,"-",""),"_","")," ",""),SUBSTITUTE(SUBSTITUTE(SUBSTITUTE($D2922,"-",""),"_","")," ",""))),"OK","CHECK")))</f>
        <v/>
      </c>
      <c r="T2922" s="9" t="str">
        <f aca="false">IF($A2922="","",IF(OR($H2922="NOT IN SCHEMATIC",$I2922="MISMATCH",$J2922="MISMATCH",$P2922="MISMATCH",$M2922&lt;&gt;"OK"),"REVIEW","OK"))</f>
        <v/>
      </c>
      <c r="U2922" s="14"/>
      <c r="V2922" s="14"/>
      <c r="W2922" s="17"/>
      <c r="X2922" s="14"/>
    </row>
    <row r="2923" customFormat="false" ht="15" hidden="false" customHeight="false" outlineLevel="0" collapsed="false">
      <c r="A2923" s="9" t="str">
        <f aca="false">IF('3. Layout Parts'!$A2923="","",TRIM('3. Layout Parts'!$A2923))</f>
        <v/>
      </c>
      <c r="B2923" s="9" t="str">
        <f aca="false">IF($A2923="","",'3. Layout Parts'!$D2923)</f>
        <v/>
      </c>
      <c r="C2923" s="9" t="str">
        <f aca="false">IF($A2923="","",'3. Layout Parts'!$B2923)</f>
        <v/>
      </c>
      <c r="D2923" s="9" t="str">
        <f aca="false">IF($A2923="","",'3. Layout Parts'!$C2923)</f>
        <v/>
      </c>
      <c r="E2923" s="9" t="str">
        <f aca="false">IF($A2923="","",IFERROR(INDEX('2. Schematic Parts'!$B$2:$B$3001,MATCH($A2923,'2. Schematic Parts'!$A$2:$A$3001,0)),"NOT FOUND"))</f>
        <v/>
      </c>
      <c r="F2923" s="9" t="str">
        <f aca="false">IF($A2923="","",IFERROR(INDEX('2. Schematic Parts'!$C$2:$C$3001,MATCH($A2923,'2. Schematic Parts'!$A$2:$A$3001,0))&amp;"","NOT FOUND"))</f>
        <v/>
      </c>
      <c r="G2923" s="9" t="str">
        <f aca="false">IF($A2923="","",IFERROR(INDEX('2. Schematic Parts'!$D$2:$D$3001,MATCH($A2923,'2. Schematic Parts'!$A$2:$A$3001,0))&amp;"","NOT FOUND"))</f>
        <v/>
      </c>
      <c r="H2923" s="9" t="str">
        <f aca="false">IF($A2923="","",IF(COUNTIF('2. Schematic Parts'!$A$2:$A$3001,$A2923)=0,"NOT IN SCHEMATIC","OK"))</f>
        <v/>
      </c>
      <c r="I2923" s="9" t="str">
        <f aca="false">IF($A2923="","",IF($H2923="NOT IN SCHEMATIC","",IF(UPPER(TRIM($C2923))=UPPER(TRIM($E2923)),"OK","MISMATCH")))</f>
        <v/>
      </c>
      <c r="J2923" s="9" t="str">
        <f aca="false">IF($A2923="","",IF($H2923="NOT IN SCHEMATIC","",IF($F2923="","NO SCH DECAL",IF($D2923="","",IF(UPPER(TRIM($D2923))=UPPER(TRIM($F2923)),"OK","MISMATCH")))))</f>
        <v/>
      </c>
      <c r="K2923" s="16" t="str">
        <f aca="false">IF($A2923="","",SUMPRODUCT(--ISNUMBER(SEARCH(","&amp;TRIM($A2923)&amp;",",","&amp;SUBSTITUTE('1. Master BOM'!$D$2:$D$400," ","")&amp;","))))</f>
        <v/>
      </c>
      <c r="L2923" s="16" t="str">
        <f aca="false">IF($A2923="","",IF($K2923&lt;&gt;1,0,SUMPRODUCT(ISNUMBER(SEARCH(","&amp;TRIM($A2923)&amp;",",","&amp;SUBSTITUTE('1. Master BOM'!$D$2:$D$400," ","")&amp;","))*ROW('1. Master BOM'!$D$2:$D$400))))</f>
        <v/>
      </c>
      <c r="M2923" s="9" t="str">
        <f aca="false">IF($A2923="","",IF($K2923=0,"NOT IN BOM",IF($K2923&gt;1,"MULTIPLE BOM LINES","OK")))</f>
        <v/>
      </c>
      <c r="N2923" s="9" t="str">
        <f aca="false">IF($A2923="","",IF($L2923=0,"—",INDEX('1. Master BOM'!$A$1:$A$400,$L2923)))</f>
        <v/>
      </c>
      <c r="O2923" s="9" t="str">
        <f aca="false">IF($A2923="","",IF($L2923=0,"—",INDEX('1. Master BOM'!$B$1:$B$400,$L2923)))</f>
        <v/>
      </c>
      <c r="P2923" s="9" t="str">
        <f aca="false">IF($A2923="","",IF(OR($H2923="NOT IN SCHEMATIC",$O2923="—"),"",IF($G2923="","NO SCH PN",IF(UPPER(TRIM($G2923))=UPPER(TRIM($O2923)),"OK","MISMATCH"))))</f>
        <v/>
      </c>
      <c r="Q2923" s="9" t="str">
        <f aca="false">IF($A2923="","",IF($L2923=0,"—",INDEX('1. Master BOM'!$E$1:$E$400,$L2923)))</f>
        <v/>
      </c>
      <c r="R2923" s="9" t="str">
        <f aca="false">IF($A2923="","",IF($L2923=0,"—",IF(T(INDEX('1. Master BOM'!$F$1:$F$400,$L2923))="","(not set)",INDEX('1. Master BOM'!$F$1:$F$400,$L2923))))</f>
        <v/>
      </c>
      <c r="S2923" s="9" t="str">
        <f aca="false">IF($A2923="","",IF(OR($R2923="—",$R2923="(not set)",$D2923=""),"",IF(ISNUMBER(SEARCH(SUBSTITUTE(SUBSTITUTE(SUBSTITUTE($R2923,"-",""),"_","")," ",""),SUBSTITUTE(SUBSTITUTE(SUBSTITUTE($D2923,"-",""),"_","")," ",""))),"OK","CHECK")))</f>
        <v/>
      </c>
      <c r="T2923" s="9" t="str">
        <f aca="false">IF($A2923="","",IF(OR($H2923="NOT IN SCHEMATIC",$I2923="MISMATCH",$J2923="MISMATCH",$P2923="MISMATCH",$M2923&lt;&gt;"OK"),"REVIEW","OK"))</f>
        <v/>
      </c>
      <c r="U2923" s="14"/>
      <c r="V2923" s="14"/>
      <c r="W2923" s="17"/>
      <c r="X2923" s="14"/>
    </row>
    <row r="2924" customFormat="false" ht="15" hidden="false" customHeight="false" outlineLevel="0" collapsed="false">
      <c r="A2924" s="9" t="str">
        <f aca="false">IF('3. Layout Parts'!$A2924="","",TRIM('3. Layout Parts'!$A2924))</f>
        <v/>
      </c>
      <c r="B2924" s="9" t="str">
        <f aca="false">IF($A2924="","",'3. Layout Parts'!$D2924)</f>
        <v/>
      </c>
      <c r="C2924" s="9" t="str">
        <f aca="false">IF($A2924="","",'3. Layout Parts'!$B2924)</f>
        <v/>
      </c>
      <c r="D2924" s="9" t="str">
        <f aca="false">IF($A2924="","",'3. Layout Parts'!$C2924)</f>
        <v/>
      </c>
      <c r="E2924" s="9" t="str">
        <f aca="false">IF($A2924="","",IFERROR(INDEX('2. Schematic Parts'!$B$2:$B$3001,MATCH($A2924,'2. Schematic Parts'!$A$2:$A$3001,0)),"NOT FOUND"))</f>
        <v/>
      </c>
      <c r="F2924" s="9" t="str">
        <f aca="false">IF($A2924="","",IFERROR(INDEX('2. Schematic Parts'!$C$2:$C$3001,MATCH($A2924,'2. Schematic Parts'!$A$2:$A$3001,0))&amp;"","NOT FOUND"))</f>
        <v/>
      </c>
      <c r="G2924" s="9" t="str">
        <f aca="false">IF($A2924="","",IFERROR(INDEX('2. Schematic Parts'!$D$2:$D$3001,MATCH($A2924,'2. Schematic Parts'!$A$2:$A$3001,0))&amp;"","NOT FOUND"))</f>
        <v/>
      </c>
      <c r="H2924" s="9" t="str">
        <f aca="false">IF($A2924="","",IF(COUNTIF('2. Schematic Parts'!$A$2:$A$3001,$A2924)=0,"NOT IN SCHEMATIC","OK"))</f>
        <v/>
      </c>
      <c r="I2924" s="9" t="str">
        <f aca="false">IF($A2924="","",IF($H2924="NOT IN SCHEMATIC","",IF(UPPER(TRIM($C2924))=UPPER(TRIM($E2924)),"OK","MISMATCH")))</f>
        <v/>
      </c>
      <c r="J2924" s="9" t="str">
        <f aca="false">IF($A2924="","",IF($H2924="NOT IN SCHEMATIC","",IF($F2924="","NO SCH DECAL",IF($D2924="","",IF(UPPER(TRIM($D2924))=UPPER(TRIM($F2924)),"OK","MISMATCH")))))</f>
        <v/>
      </c>
      <c r="K2924" s="16" t="str">
        <f aca="false">IF($A2924="","",SUMPRODUCT(--ISNUMBER(SEARCH(","&amp;TRIM($A2924)&amp;",",","&amp;SUBSTITUTE('1. Master BOM'!$D$2:$D$400," ","")&amp;","))))</f>
        <v/>
      </c>
      <c r="L2924" s="16" t="str">
        <f aca="false">IF($A2924="","",IF($K2924&lt;&gt;1,0,SUMPRODUCT(ISNUMBER(SEARCH(","&amp;TRIM($A2924)&amp;",",","&amp;SUBSTITUTE('1. Master BOM'!$D$2:$D$400," ","")&amp;","))*ROW('1. Master BOM'!$D$2:$D$400))))</f>
        <v/>
      </c>
      <c r="M2924" s="9" t="str">
        <f aca="false">IF($A2924="","",IF($K2924=0,"NOT IN BOM",IF($K2924&gt;1,"MULTIPLE BOM LINES","OK")))</f>
        <v/>
      </c>
      <c r="N2924" s="9" t="str">
        <f aca="false">IF($A2924="","",IF($L2924=0,"—",INDEX('1. Master BOM'!$A$1:$A$400,$L2924)))</f>
        <v/>
      </c>
      <c r="O2924" s="9" t="str">
        <f aca="false">IF($A2924="","",IF($L2924=0,"—",INDEX('1. Master BOM'!$B$1:$B$400,$L2924)))</f>
        <v/>
      </c>
      <c r="P2924" s="9" t="str">
        <f aca="false">IF($A2924="","",IF(OR($H2924="NOT IN SCHEMATIC",$O2924="—"),"",IF($G2924="","NO SCH PN",IF(UPPER(TRIM($G2924))=UPPER(TRIM($O2924)),"OK","MISMATCH"))))</f>
        <v/>
      </c>
      <c r="Q2924" s="9" t="str">
        <f aca="false">IF($A2924="","",IF($L2924=0,"—",INDEX('1. Master BOM'!$E$1:$E$400,$L2924)))</f>
        <v/>
      </c>
      <c r="R2924" s="9" t="str">
        <f aca="false">IF($A2924="","",IF($L2924=0,"—",IF(T(INDEX('1. Master BOM'!$F$1:$F$400,$L2924))="","(not set)",INDEX('1. Master BOM'!$F$1:$F$400,$L2924))))</f>
        <v/>
      </c>
      <c r="S2924" s="9" t="str">
        <f aca="false">IF($A2924="","",IF(OR($R2924="—",$R2924="(not set)",$D2924=""),"",IF(ISNUMBER(SEARCH(SUBSTITUTE(SUBSTITUTE(SUBSTITUTE($R2924,"-",""),"_","")," ",""),SUBSTITUTE(SUBSTITUTE(SUBSTITUTE($D2924,"-",""),"_","")," ",""))),"OK","CHECK")))</f>
        <v/>
      </c>
      <c r="T2924" s="9" t="str">
        <f aca="false">IF($A2924="","",IF(OR($H2924="NOT IN SCHEMATIC",$I2924="MISMATCH",$J2924="MISMATCH",$P2924="MISMATCH",$M2924&lt;&gt;"OK"),"REVIEW","OK"))</f>
        <v/>
      </c>
      <c r="U2924" s="14"/>
      <c r="V2924" s="14"/>
      <c r="W2924" s="17"/>
      <c r="X2924" s="14"/>
    </row>
    <row r="2925" customFormat="false" ht="15" hidden="false" customHeight="false" outlineLevel="0" collapsed="false">
      <c r="A2925" s="9" t="str">
        <f aca="false">IF('3. Layout Parts'!$A2925="","",TRIM('3. Layout Parts'!$A2925))</f>
        <v/>
      </c>
      <c r="B2925" s="9" t="str">
        <f aca="false">IF($A2925="","",'3. Layout Parts'!$D2925)</f>
        <v/>
      </c>
      <c r="C2925" s="9" t="str">
        <f aca="false">IF($A2925="","",'3. Layout Parts'!$B2925)</f>
        <v/>
      </c>
      <c r="D2925" s="9" t="str">
        <f aca="false">IF($A2925="","",'3. Layout Parts'!$C2925)</f>
        <v/>
      </c>
      <c r="E2925" s="9" t="str">
        <f aca="false">IF($A2925="","",IFERROR(INDEX('2. Schematic Parts'!$B$2:$B$3001,MATCH($A2925,'2. Schematic Parts'!$A$2:$A$3001,0)),"NOT FOUND"))</f>
        <v/>
      </c>
      <c r="F2925" s="9" t="str">
        <f aca="false">IF($A2925="","",IFERROR(INDEX('2. Schematic Parts'!$C$2:$C$3001,MATCH($A2925,'2. Schematic Parts'!$A$2:$A$3001,0))&amp;"","NOT FOUND"))</f>
        <v/>
      </c>
      <c r="G2925" s="9" t="str">
        <f aca="false">IF($A2925="","",IFERROR(INDEX('2. Schematic Parts'!$D$2:$D$3001,MATCH($A2925,'2. Schematic Parts'!$A$2:$A$3001,0))&amp;"","NOT FOUND"))</f>
        <v/>
      </c>
      <c r="H2925" s="9" t="str">
        <f aca="false">IF($A2925="","",IF(COUNTIF('2. Schematic Parts'!$A$2:$A$3001,$A2925)=0,"NOT IN SCHEMATIC","OK"))</f>
        <v/>
      </c>
      <c r="I2925" s="9" t="str">
        <f aca="false">IF($A2925="","",IF($H2925="NOT IN SCHEMATIC","",IF(UPPER(TRIM($C2925))=UPPER(TRIM($E2925)),"OK","MISMATCH")))</f>
        <v/>
      </c>
      <c r="J2925" s="9" t="str">
        <f aca="false">IF($A2925="","",IF($H2925="NOT IN SCHEMATIC","",IF($F2925="","NO SCH DECAL",IF($D2925="","",IF(UPPER(TRIM($D2925))=UPPER(TRIM($F2925)),"OK","MISMATCH")))))</f>
        <v/>
      </c>
      <c r="K2925" s="16" t="str">
        <f aca="false">IF($A2925="","",SUMPRODUCT(--ISNUMBER(SEARCH(","&amp;TRIM($A2925)&amp;",",","&amp;SUBSTITUTE('1. Master BOM'!$D$2:$D$400," ","")&amp;","))))</f>
        <v/>
      </c>
      <c r="L2925" s="16" t="str">
        <f aca="false">IF($A2925="","",IF($K2925&lt;&gt;1,0,SUMPRODUCT(ISNUMBER(SEARCH(","&amp;TRIM($A2925)&amp;",",","&amp;SUBSTITUTE('1. Master BOM'!$D$2:$D$400," ","")&amp;","))*ROW('1. Master BOM'!$D$2:$D$400))))</f>
        <v/>
      </c>
      <c r="M2925" s="9" t="str">
        <f aca="false">IF($A2925="","",IF($K2925=0,"NOT IN BOM",IF($K2925&gt;1,"MULTIPLE BOM LINES","OK")))</f>
        <v/>
      </c>
      <c r="N2925" s="9" t="str">
        <f aca="false">IF($A2925="","",IF($L2925=0,"—",INDEX('1. Master BOM'!$A$1:$A$400,$L2925)))</f>
        <v/>
      </c>
      <c r="O2925" s="9" t="str">
        <f aca="false">IF($A2925="","",IF($L2925=0,"—",INDEX('1. Master BOM'!$B$1:$B$400,$L2925)))</f>
        <v/>
      </c>
      <c r="P2925" s="9" t="str">
        <f aca="false">IF($A2925="","",IF(OR($H2925="NOT IN SCHEMATIC",$O2925="—"),"",IF($G2925="","NO SCH PN",IF(UPPER(TRIM($G2925))=UPPER(TRIM($O2925)),"OK","MISMATCH"))))</f>
        <v/>
      </c>
      <c r="Q2925" s="9" t="str">
        <f aca="false">IF($A2925="","",IF($L2925=0,"—",INDEX('1. Master BOM'!$E$1:$E$400,$L2925)))</f>
        <v/>
      </c>
      <c r="R2925" s="9" t="str">
        <f aca="false">IF($A2925="","",IF($L2925=0,"—",IF(T(INDEX('1. Master BOM'!$F$1:$F$400,$L2925))="","(not set)",INDEX('1. Master BOM'!$F$1:$F$400,$L2925))))</f>
        <v/>
      </c>
      <c r="S2925" s="9" t="str">
        <f aca="false">IF($A2925="","",IF(OR($R2925="—",$R2925="(not set)",$D2925=""),"",IF(ISNUMBER(SEARCH(SUBSTITUTE(SUBSTITUTE(SUBSTITUTE($R2925,"-",""),"_","")," ",""),SUBSTITUTE(SUBSTITUTE(SUBSTITUTE($D2925,"-",""),"_","")," ",""))),"OK","CHECK")))</f>
        <v/>
      </c>
      <c r="T2925" s="9" t="str">
        <f aca="false">IF($A2925="","",IF(OR($H2925="NOT IN SCHEMATIC",$I2925="MISMATCH",$J2925="MISMATCH",$P2925="MISMATCH",$M2925&lt;&gt;"OK"),"REVIEW","OK"))</f>
        <v/>
      </c>
      <c r="U2925" s="14"/>
      <c r="V2925" s="14"/>
      <c r="W2925" s="17"/>
      <c r="X2925" s="14"/>
    </row>
    <row r="2926" customFormat="false" ht="15" hidden="false" customHeight="false" outlineLevel="0" collapsed="false">
      <c r="A2926" s="9" t="str">
        <f aca="false">IF('3. Layout Parts'!$A2926="","",TRIM('3. Layout Parts'!$A2926))</f>
        <v/>
      </c>
      <c r="B2926" s="9" t="str">
        <f aca="false">IF($A2926="","",'3. Layout Parts'!$D2926)</f>
        <v/>
      </c>
      <c r="C2926" s="9" t="str">
        <f aca="false">IF($A2926="","",'3. Layout Parts'!$B2926)</f>
        <v/>
      </c>
      <c r="D2926" s="9" t="str">
        <f aca="false">IF($A2926="","",'3. Layout Parts'!$C2926)</f>
        <v/>
      </c>
      <c r="E2926" s="9" t="str">
        <f aca="false">IF($A2926="","",IFERROR(INDEX('2. Schematic Parts'!$B$2:$B$3001,MATCH($A2926,'2. Schematic Parts'!$A$2:$A$3001,0)),"NOT FOUND"))</f>
        <v/>
      </c>
      <c r="F2926" s="9" t="str">
        <f aca="false">IF($A2926="","",IFERROR(INDEX('2. Schematic Parts'!$C$2:$C$3001,MATCH($A2926,'2. Schematic Parts'!$A$2:$A$3001,0))&amp;"","NOT FOUND"))</f>
        <v/>
      </c>
      <c r="G2926" s="9" t="str">
        <f aca="false">IF($A2926="","",IFERROR(INDEX('2. Schematic Parts'!$D$2:$D$3001,MATCH($A2926,'2. Schematic Parts'!$A$2:$A$3001,0))&amp;"","NOT FOUND"))</f>
        <v/>
      </c>
      <c r="H2926" s="9" t="str">
        <f aca="false">IF($A2926="","",IF(COUNTIF('2. Schematic Parts'!$A$2:$A$3001,$A2926)=0,"NOT IN SCHEMATIC","OK"))</f>
        <v/>
      </c>
      <c r="I2926" s="9" t="str">
        <f aca="false">IF($A2926="","",IF($H2926="NOT IN SCHEMATIC","",IF(UPPER(TRIM($C2926))=UPPER(TRIM($E2926)),"OK","MISMATCH")))</f>
        <v/>
      </c>
      <c r="J2926" s="9" t="str">
        <f aca="false">IF($A2926="","",IF($H2926="NOT IN SCHEMATIC","",IF($F2926="","NO SCH DECAL",IF($D2926="","",IF(UPPER(TRIM($D2926))=UPPER(TRIM($F2926)),"OK","MISMATCH")))))</f>
        <v/>
      </c>
      <c r="K2926" s="16" t="str">
        <f aca="false">IF($A2926="","",SUMPRODUCT(--ISNUMBER(SEARCH(","&amp;TRIM($A2926)&amp;",",","&amp;SUBSTITUTE('1. Master BOM'!$D$2:$D$400," ","")&amp;","))))</f>
        <v/>
      </c>
      <c r="L2926" s="16" t="str">
        <f aca="false">IF($A2926="","",IF($K2926&lt;&gt;1,0,SUMPRODUCT(ISNUMBER(SEARCH(","&amp;TRIM($A2926)&amp;",",","&amp;SUBSTITUTE('1. Master BOM'!$D$2:$D$400," ","")&amp;","))*ROW('1. Master BOM'!$D$2:$D$400))))</f>
        <v/>
      </c>
      <c r="M2926" s="9" t="str">
        <f aca="false">IF($A2926="","",IF($K2926=0,"NOT IN BOM",IF($K2926&gt;1,"MULTIPLE BOM LINES","OK")))</f>
        <v/>
      </c>
      <c r="N2926" s="9" t="str">
        <f aca="false">IF($A2926="","",IF($L2926=0,"—",INDEX('1. Master BOM'!$A$1:$A$400,$L2926)))</f>
        <v/>
      </c>
      <c r="O2926" s="9" t="str">
        <f aca="false">IF($A2926="","",IF($L2926=0,"—",INDEX('1. Master BOM'!$B$1:$B$400,$L2926)))</f>
        <v/>
      </c>
      <c r="P2926" s="9" t="str">
        <f aca="false">IF($A2926="","",IF(OR($H2926="NOT IN SCHEMATIC",$O2926="—"),"",IF($G2926="","NO SCH PN",IF(UPPER(TRIM($G2926))=UPPER(TRIM($O2926)),"OK","MISMATCH"))))</f>
        <v/>
      </c>
      <c r="Q2926" s="9" t="str">
        <f aca="false">IF($A2926="","",IF($L2926=0,"—",INDEX('1. Master BOM'!$E$1:$E$400,$L2926)))</f>
        <v/>
      </c>
      <c r="R2926" s="9" t="str">
        <f aca="false">IF($A2926="","",IF($L2926=0,"—",IF(T(INDEX('1. Master BOM'!$F$1:$F$400,$L2926))="","(not set)",INDEX('1. Master BOM'!$F$1:$F$400,$L2926))))</f>
        <v/>
      </c>
      <c r="S2926" s="9" t="str">
        <f aca="false">IF($A2926="","",IF(OR($R2926="—",$R2926="(not set)",$D2926=""),"",IF(ISNUMBER(SEARCH(SUBSTITUTE(SUBSTITUTE(SUBSTITUTE($R2926,"-",""),"_","")," ",""),SUBSTITUTE(SUBSTITUTE(SUBSTITUTE($D2926,"-",""),"_","")," ",""))),"OK","CHECK")))</f>
        <v/>
      </c>
      <c r="T2926" s="9" t="str">
        <f aca="false">IF($A2926="","",IF(OR($H2926="NOT IN SCHEMATIC",$I2926="MISMATCH",$J2926="MISMATCH",$P2926="MISMATCH",$M2926&lt;&gt;"OK"),"REVIEW","OK"))</f>
        <v/>
      </c>
      <c r="U2926" s="14"/>
      <c r="V2926" s="14"/>
      <c r="W2926" s="17"/>
      <c r="X2926" s="14"/>
    </row>
    <row r="2927" customFormat="false" ht="15" hidden="false" customHeight="false" outlineLevel="0" collapsed="false">
      <c r="A2927" s="9" t="str">
        <f aca="false">IF('3. Layout Parts'!$A2927="","",TRIM('3. Layout Parts'!$A2927))</f>
        <v/>
      </c>
      <c r="B2927" s="9" t="str">
        <f aca="false">IF($A2927="","",'3. Layout Parts'!$D2927)</f>
        <v/>
      </c>
      <c r="C2927" s="9" t="str">
        <f aca="false">IF($A2927="","",'3. Layout Parts'!$B2927)</f>
        <v/>
      </c>
      <c r="D2927" s="9" t="str">
        <f aca="false">IF($A2927="","",'3. Layout Parts'!$C2927)</f>
        <v/>
      </c>
      <c r="E2927" s="9" t="str">
        <f aca="false">IF($A2927="","",IFERROR(INDEX('2. Schematic Parts'!$B$2:$B$3001,MATCH($A2927,'2. Schematic Parts'!$A$2:$A$3001,0)),"NOT FOUND"))</f>
        <v/>
      </c>
      <c r="F2927" s="9" t="str">
        <f aca="false">IF($A2927="","",IFERROR(INDEX('2. Schematic Parts'!$C$2:$C$3001,MATCH($A2927,'2. Schematic Parts'!$A$2:$A$3001,0))&amp;"","NOT FOUND"))</f>
        <v/>
      </c>
      <c r="G2927" s="9" t="str">
        <f aca="false">IF($A2927="","",IFERROR(INDEX('2. Schematic Parts'!$D$2:$D$3001,MATCH($A2927,'2. Schematic Parts'!$A$2:$A$3001,0))&amp;"","NOT FOUND"))</f>
        <v/>
      </c>
      <c r="H2927" s="9" t="str">
        <f aca="false">IF($A2927="","",IF(COUNTIF('2. Schematic Parts'!$A$2:$A$3001,$A2927)=0,"NOT IN SCHEMATIC","OK"))</f>
        <v/>
      </c>
      <c r="I2927" s="9" t="str">
        <f aca="false">IF($A2927="","",IF($H2927="NOT IN SCHEMATIC","",IF(UPPER(TRIM($C2927))=UPPER(TRIM($E2927)),"OK","MISMATCH")))</f>
        <v/>
      </c>
      <c r="J2927" s="9" t="str">
        <f aca="false">IF($A2927="","",IF($H2927="NOT IN SCHEMATIC","",IF($F2927="","NO SCH DECAL",IF($D2927="","",IF(UPPER(TRIM($D2927))=UPPER(TRIM($F2927)),"OK","MISMATCH")))))</f>
        <v/>
      </c>
      <c r="K2927" s="16" t="str">
        <f aca="false">IF($A2927="","",SUMPRODUCT(--ISNUMBER(SEARCH(","&amp;TRIM($A2927)&amp;",",","&amp;SUBSTITUTE('1. Master BOM'!$D$2:$D$400," ","")&amp;","))))</f>
        <v/>
      </c>
      <c r="L2927" s="16" t="str">
        <f aca="false">IF($A2927="","",IF($K2927&lt;&gt;1,0,SUMPRODUCT(ISNUMBER(SEARCH(","&amp;TRIM($A2927)&amp;",",","&amp;SUBSTITUTE('1. Master BOM'!$D$2:$D$400," ","")&amp;","))*ROW('1. Master BOM'!$D$2:$D$400))))</f>
        <v/>
      </c>
      <c r="M2927" s="9" t="str">
        <f aca="false">IF($A2927="","",IF($K2927=0,"NOT IN BOM",IF($K2927&gt;1,"MULTIPLE BOM LINES","OK")))</f>
        <v/>
      </c>
      <c r="N2927" s="9" t="str">
        <f aca="false">IF($A2927="","",IF($L2927=0,"—",INDEX('1. Master BOM'!$A$1:$A$400,$L2927)))</f>
        <v/>
      </c>
      <c r="O2927" s="9" t="str">
        <f aca="false">IF($A2927="","",IF($L2927=0,"—",INDEX('1. Master BOM'!$B$1:$B$400,$L2927)))</f>
        <v/>
      </c>
      <c r="P2927" s="9" t="str">
        <f aca="false">IF($A2927="","",IF(OR($H2927="NOT IN SCHEMATIC",$O2927="—"),"",IF($G2927="","NO SCH PN",IF(UPPER(TRIM($G2927))=UPPER(TRIM($O2927)),"OK","MISMATCH"))))</f>
        <v/>
      </c>
      <c r="Q2927" s="9" t="str">
        <f aca="false">IF($A2927="","",IF($L2927=0,"—",INDEX('1. Master BOM'!$E$1:$E$400,$L2927)))</f>
        <v/>
      </c>
      <c r="R2927" s="9" t="str">
        <f aca="false">IF($A2927="","",IF($L2927=0,"—",IF(T(INDEX('1. Master BOM'!$F$1:$F$400,$L2927))="","(not set)",INDEX('1. Master BOM'!$F$1:$F$400,$L2927))))</f>
        <v/>
      </c>
      <c r="S2927" s="9" t="str">
        <f aca="false">IF($A2927="","",IF(OR($R2927="—",$R2927="(not set)",$D2927=""),"",IF(ISNUMBER(SEARCH(SUBSTITUTE(SUBSTITUTE(SUBSTITUTE($R2927,"-",""),"_","")," ",""),SUBSTITUTE(SUBSTITUTE(SUBSTITUTE($D2927,"-",""),"_","")," ",""))),"OK","CHECK")))</f>
        <v/>
      </c>
      <c r="T2927" s="9" t="str">
        <f aca="false">IF($A2927="","",IF(OR($H2927="NOT IN SCHEMATIC",$I2927="MISMATCH",$J2927="MISMATCH",$P2927="MISMATCH",$M2927&lt;&gt;"OK"),"REVIEW","OK"))</f>
        <v/>
      </c>
      <c r="U2927" s="14"/>
      <c r="V2927" s="14"/>
      <c r="W2927" s="17"/>
      <c r="X2927" s="14"/>
    </row>
    <row r="2928" customFormat="false" ht="15" hidden="false" customHeight="false" outlineLevel="0" collapsed="false">
      <c r="A2928" s="9" t="str">
        <f aca="false">IF('3. Layout Parts'!$A2928="","",TRIM('3. Layout Parts'!$A2928))</f>
        <v/>
      </c>
      <c r="B2928" s="9" t="str">
        <f aca="false">IF($A2928="","",'3. Layout Parts'!$D2928)</f>
        <v/>
      </c>
      <c r="C2928" s="9" t="str">
        <f aca="false">IF($A2928="","",'3. Layout Parts'!$B2928)</f>
        <v/>
      </c>
      <c r="D2928" s="9" t="str">
        <f aca="false">IF($A2928="","",'3. Layout Parts'!$C2928)</f>
        <v/>
      </c>
      <c r="E2928" s="9" t="str">
        <f aca="false">IF($A2928="","",IFERROR(INDEX('2. Schematic Parts'!$B$2:$B$3001,MATCH($A2928,'2. Schematic Parts'!$A$2:$A$3001,0)),"NOT FOUND"))</f>
        <v/>
      </c>
      <c r="F2928" s="9" t="str">
        <f aca="false">IF($A2928="","",IFERROR(INDEX('2. Schematic Parts'!$C$2:$C$3001,MATCH($A2928,'2. Schematic Parts'!$A$2:$A$3001,0))&amp;"","NOT FOUND"))</f>
        <v/>
      </c>
      <c r="G2928" s="9" t="str">
        <f aca="false">IF($A2928="","",IFERROR(INDEX('2. Schematic Parts'!$D$2:$D$3001,MATCH($A2928,'2. Schematic Parts'!$A$2:$A$3001,0))&amp;"","NOT FOUND"))</f>
        <v/>
      </c>
      <c r="H2928" s="9" t="str">
        <f aca="false">IF($A2928="","",IF(COUNTIF('2. Schematic Parts'!$A$2:$A$3001,$A2928)=0,"NOT IN SCHEMATIC","OK"))</f>
        <v/>
      </c>
      <c r="I2928" s="9" t="str">
        <f aca="false">IF($A2928="","",IF($H2928="NOT IN SCHEMATIC","",IF(UPPER(TRIM($C2928))=UPPER(TRIM($E2928)),"OK","MISMATCH")))</f>
        <v/>
      </c>
      <c r="J2928" s="9" t="str">
        <f aca="false">IF($A2928="","",IF($H2928="NOT IN SCHEMATIC","",IF($F2928="","NO SCH DECAL",IF($D2928="","",IF(UPPER(TRIM($D2928))=UPPER(TRIM($F2928)),"OK","MISMATCH")))))</f>
        <v/>
      </c>
      <c r="K2928" s="16" t="str">
        <f aca="false">IF($A2928="","",SUMPRODUCT(--ISNUMBER(SEARCH(","&amp;TRIM($A2928)&amp;",",","&amp;SUBSTITUTE('1. Master BOM'!$D$2:$D$400," ","")&amp;","))))</f>
        <v/>
      </c>
      <c r="L2928" s="16" t="str">
        <f aca="false">IF($A2928="","",IF($K2928&lt;&gt;1,0,SUMPRODUCT(ISNUMBER(SEARCH(","&amp;TRIM($A2928)&amp;",",","&amp;SUBSTITUTE('1. Master BOM'!$D$2:$D$400," ","")&amp;","))*ROW('1. Master BOM'!$D$2:$D$400))))</f>
        <v/>
      </c>
      <c r="M2928" s="9" t="str">
        <f aca="false">IF($A2928="","",IF($K2928=0,"NOT IN BOM",IF($K2928&gt;1,"MULTIPLE BOM LINES","OK")))</f>
        <v/>
      </c>
      <c r="N2928" s="9" t="str">
        <f aca="false">IF($A2928="","",IF($L2928=0,"—",INDEX('1. Master BOM'!$A$1:$A$400,$L2928)))</f>
        <v/>
      </c>
      <c r="O2928" s="9" t="str">
        <f aca="false">IF($A2928="","",IF($L2928=0,"—",INDEX('1. Master BOM'!$B$1:$B$400,$L2928)))</f>
        <v/>
      </c>
      <c r="P2928" s="9" t="str">
        <f aca="false">IF($A2928="","",IF(OR($H2928="NOT IN SCHEMATIC",$O2928="—"),"",IF($G2928="","NO SCH PN",IF(UPPER(TRIM($G2928))=UPPER(TRIM($O2928)),"OK","MISMATCH"))))</f>
        <v/>
      </c>
      <c r="Q2928" s="9" t="str">
        <f aca="false">IF($A2928="","",IF($L2928=0,"—",INDEX('1. Master BOM'!$E$1:$E$400,$L2928)))</f>
        <v/>
      </c>
      <c r="R2928" s="9" t="str">
        <f aca="false">IF($A2928="","",IF($L2928=0,"—",IF(T(INDEX('1. Master BOM'!$F$1:$F$400,$L2928))="","(not set)",INDEX('1. Master BOM'!$F$1:$F$400,$L2928))))</f>
        <v/>
      </c>
      <c r="S2928" s="9" t="str">
        <f aca="false">IF($A2928="","",IF(OR($R2928="—",$R2928="(not set)",$D2928=""),"",IF(ISNUMBER(SEARCH(SUBSTITUTE(SUBSTITUTE(SUBSTITUTE($R2928,"-",""),"_","")," ",""),SUBSTITUTE(SUBSTITUTE(SUBSTITUTE($D2928,"-",""),"_","")," ",""))),"OK","CHECK")))</f>
        <v/>
      </c>
      <c r="T2928" s="9" t="str">
        <f aca="false">IF($A2928="","",IF(OR($H2928="NOT IN SCHEMATIC",$I2928="MISMATCH",$J2928="MISMATCH",$P2928="MISMATCH",$M2928&lt;&gt;"OK"),"REVIEW","OK"))</f>
        <v/>
      </c>
      <c r="U2928" s="14"/>
      <c r="V2928" s="14"/>
      <c r="W2928" s="17"/>
      <c r="X2928" s="14"/>
    </row>
    <row r="2929" customFormat="false" ht="15" hidden="false" customHeight="false" outlineLevel="0" collapsed="false">
      <c r="A2929" s="9" t="str">
        <f aca="false">IF('3. Layout Parts'!$A2929="","",TRIM('3. Layout Parts'!$A2929))</f>
        <v/>
      </c>
      <c r="B2929" s="9" t="str">
        <f aca="false">IF($A2929="","",'3. Layout Parts'!$D2929)</f>
        <v/>
      </c>
      <c r="C2929" s="9" t="str">
        <f aca="false">IF($A2929="","",'3. Layout Parts'!$B2929)</f>
        <v/>
      </c>
      <c r="D2929" s="9" t="str">
        <f aca="false">IF($A2929="","",'3. Layout Parts'!$C2929)</f>
        <v/>
      </c>
      <c r="E2929" s="9" t="str">
        <f aca="false">IF($A2929="","",IFERROR(INDEX('2. Schematic Parts'!$B$2:$B$3001,MATCH($A2929,'2. Schematic Parts'!$A$2:$A$3001,0)),"NOT FOUND"))</f>
        <v/>
      </c>
      <c r="F2929" s="9" t="str">
        <f aca="false">IF($A2929="","",IFERROR(INDEX('2. Schematic Parts'!$C$2:$C$3001,MATCH($A2929,'2. Schematic Parts'!$A$2:$A$3001,0))&amp;"","NOT FOUND"))</f>
        <v/>
      </c>
      <c r="G2929" s="9" t="str">
        <f aca="false">IF($A2929="","",IFERROR(INDEX('2. Schematic Parts'!$D$2:$D$3001,MATCH($A2929,'2. Schematic Parts'!$A$2:$A$3001,0))&amp;"","NOT FOUND"))</f>
        <v/>
      </c>
      <c r="H2929" s="9" t="str">
        <f aca="false">IF($A2929="","",IF(COUNTIF('2. Schematic Parts'!$A$2:$A$3001,$A2929)=0,"NOT IN SCHEMATIC","OK"))</f>
        <v/>
      </c>
      <c r="I2929" s="9" t="str">
        <f aca="false">IF($A2929="","",IF($H2929="NOT IN SCHEMATIC","",IF(UPPER(TRIM($C2929))=UPPER(TRIM($E2929)),"OK","MISMATCH")))</f>
        <v/>
      </c>
      <c r="J2929" s="9" t="str">
        <f aca="false">IF($A2929="","",IF($H2929="NOT IN SCHEMATIC","",IF($F2929="","NO SCH DECAL",IF($D2929="","",IF(UPPER(TRIM($D2929))=UPPER(TRIM($F2929)),"OK","MISMATCH")))))</f>
        <v/>
      </c>
      <c r="K2929" s="16" t="str">
        <f aca="false">IF($A2929="","",SUMPRODUCT(--ISNUMBER(SEARCH(","&amp;TRIM($A2929)&amp;",",","&amp;SUBSTITUTE('1. Master BOM'!$D$2:$D$400," ","")&amp;","))))</f>
        <v/>
      </c>
      <c r="L2929" s="16" t="str">
        <f aca="false">IF($A2929="","",IF($K2929&lt;&gt;1,0,SUMPRODUCT(ISNUMBER(SEARCH(","&amp;TRIM($A2929)&amp;",",","&amp;SUBSTITUTE('1. Master BOM'!$D$2:$D$400," ","")&amp;","))*ROW('1. Master BOM'!$D$2:$D$400))))</f>
        <v/>
      </c>
      <c r="M2929" s="9" t="str">
        <f aca="false">IF($A2929="","",IF($K2929=0,"NOT IN BOM",IF($K2929&gt;1,"MULTIPLE BOM LINES","OK")))</f>
        <v/>
      </c>
      <c r="N2929" s="9" t="str">
        <f aca="false">IF($A2929="","",IF($L2929=0,"—",INDEX('1. Master BOM'!$A$1:$A$400,$L2929)))</f>
        <v/>
      </c>
      <c r="O2929" s="9" t="str">
        <f aca="false">IF($A2929="","",IF($L2929=0,"—",INDEX('1. Master BOM'!$B$1:$B$400,$L2929)))</f>
        <v/>
      </c>
      <c r="P2929" s="9" t="str">
        <f aca="false">IF($A2929="","",IF(OR($H2929="NOT IN SCHEMATIC",$O2929="—"),"",IF($G2929="","NO SCH PN",IF(UPPER(TRIM($G2929))=UPPER(TRIM($O2929)),"OK","MISMATCH"))))</f>
        <v/>
      </c>
      <c r="Q2929" s="9" t="str">
        <f aca="false">IF($A2929="","",IF($L2929=0,"—",INDEX('1. Master BOM'!$E$1:$E$400,$L2929)))</f>
        <v/>
      </c>
      <c r="R2929" s="9" t="str">
        <f aca="false">IF($A2929="","",IF($L2929=0,"—",IF(T(INDEX('1. Master BOM'!$F$1:$F$400,$L2929))="","(not set)",INDEX('1. Master BOM'!$F$1:$F$400,$L2929))))</f>
        <v/>
      </c>
      <c r="S2929" s="9" t="str">
        <f aca="false">IF($A2929="","",IF(OR($R2929="—",$R2929="(not set)",$D2929=""),"",IF(ISNUMBER(SEARCH(SUBSTITUTE(SUBSTITUTE(SUBSTITUTE($R2929,"-",""),"_","")," ",""),SUBSTITUTE(SUBSTITUTE(SUBSTITUTE($D2929,"-",""),"_","")," ",""))),"OK","CHECK")))</f>
        <v/>
      </c>
      <c r="T2929" s="9" t="str">
        <f aca="false">IF($A2929="","",IF(OR($H2929="NOT IN SCHEMATIC",$I2929="MISMATCH",$J2929="MISMATCH",$P2929="MISMATCH",$M2929&lt;&gt;"OK"),"REVIEW","OK"))</f>
        <v/>
      </c>
      <c r="U2929" s="14"/>
      <c r="V2929" s="14"/>
      <c r="W2929" s="17"/>
      <c r="X2929" s="14"/>
    </row>
    <row r="2930" customFormat="false" ht="15" hidden="false" customHeight="false" outlineLevel="0" collapsed="false">
      <c r="A2930" s="9" t="str">
        <f aca="false">IF('3. Layout Parts'!$A2930="","",TRIM('3. Layout Parts'!$A2930))</f>
        <v/>
      </c>
      <c r="B2930" s="9" t="str">
        <f aca="false">IF($A2930="","",'3. Layout Parts'!$D2930)</f>
        <v/>
      </c>
      <c r="C2930" s="9" t="str">
        <f aca="false">IF($A2930="","",'3. Layout Parts'!$B2930)</f>
        <v/>
      </c>
      <c r="D2930" s="9" t="str">
        <f aca="false">IF($A2930="","",'3. Layout Parts'!$C2930)</f>
        <v/>
      </c>
      <c r="E2930" s="9" t="str">
        <f aca="false">IF($A2930="","",IFERROR(INDEX('2. Schematic Parts'!$B$2:$B$3001,MATCH($A2930,'2. Schematic Parts'!$A$2:$A$3001,0)),"NOT FOUND"))</f>
        <v/>
      </c>
      <c r="F2930" s="9" t="str">
        <f aca="false">IF($A2930="","",IFERROR(INDEX('2. Schematic Parts'!$C$2:$C$3001,MATCH($A2930,'2. Schematic Parts'!$A$2:$A$3001,0))&amp;"","NOT FOUND"))</f>
        <v/>
      </c>
      <c r="G2930" s="9" t="str">
        <f aca="false">IF($A2930="","",IFERROR(INDEX('2. Schematic Parts'!$D$2:$D$3001,MATCH($A2930,'2. Schematic Parts'!$A$2:$A$3001,0))&amp;"","NOT FOUND"))</f>
        <v/>
      </c>
      <c r="H2930" s="9" t="str">
        <f aca="false">IF($A2930="","",IF(COUNTIF('2. Schematic Parts'!$A$2:$A$3001,$A2930)=0,"NOT IN SCHEMATIC","OK"))</f>
        <v/>
      </c>
      <c r="I2930" s="9" t="str">
        <f aca="false">IF($A2930="","",IF($H2930="NOT IN SCHEMATIC","",IF(UPPER(TRIM($C2930))=UPPER(TRIM($E2930)),"OK","MISMATCH")))</f>
        <v/>
      </c>
      <c r="J2930" s="9" t="str">
        <f aca="false">IF($A2930="","",IF($H2930="NOT IN SCHEMATIC","",IF($F2930="","NO SCH DECAL",IF($D2930="","",IF(UPPER(TRIM($D2930))=UPPER(TRIM($F2930)),"OK","MISMATCH")))))</f>
        <v/>
      </c>
      <c r="K2930" s="16" t="str">
        <f aca="false">IF($A2930="","",SUMPRODUCT(--ISNUMBER(SEARCH(","&amp;TRIM($A2930)&amp;",",","&amp;SUBSTITUTE('1. Master BOM'!$D$2:$D$400," ","")&amp;","))))</f>
        <v/>
      </c>
      <c r="L2930" s="16" t="str">
        <f aca="false">IF($A2930="","",IF($K2930&lt;&gt;1,0,SUMPRODUCT(ISNUMBER(SEARCH(","&amp;TRIM($A2930)&amp;",",","&amp;SUBSTITUTE('1. Master BOM'!$D$2:$D$400," ","")&amp;","))*ROW('1. Master BOM'!$D$2:$D$400))))</f>
        <v/>
      </c>
      <c r="M2930" s="9" t="str">
        <f aca="false">IF($A2930="","",IF($K2930=0,"NOT IN BOM",IF($K2930&gt;1,"MULTIPLE BOM LINES","OK")))</f>
        <v/>
      </c>
      <c r="N2930" s="9" t="str">
        <f aca="false">IF($A2930="","",IF($L2930=0,"—",INDEX('1. Master BOM'!$A$1:$A$400,$L2930)))</f>
        <v/>
      </c>
      <c r="O2930" s="9" t="str">
        <f aca="false">IF($A2930="","",IF($L2930=0,"—",INDEX('1. Master BOM'!$B$1:$B$400,$L2930)))</f>
        <v/>
      </c>
      <c r="P2930" s="9" t="str">
        <f aca="false">IF($A2930="","",IF(OR($H2930="NOT IN SCHEMATIC",$O2930="—"),"",IF($G2930="","NO SCH PN",IF(UPPER(TRIM($G2930))=UPPER(TRIM($O2930)),"OK","MISMATCH"))))</f>
        <v/>
      </c>
      <c r="Q2930" s="9" t="str">
        <f aca="false">IF($A2930="","",IF($L2930=0,"—",INDEX('1. Master BOM'!$E$1:$E$400,$L2930)))</f>
        <v/>
      </c>
      <c r="R2930" s="9" t="str">
        <f aca="false">IF($A2930="","",IF($L2930=0,"—",IF(T(INDEX('1. Master BOM'!$F$1:$F$400,$L2930))="","(not set)",INDEX('1. Master BOM'!$F$1:$F$400,$L2930))))</f>
        <v/>
      </c>
      <c r="S2930" s="9" t="str">
        <f aca="false">IF($A2930="","",IF(OR($R2930="—",$R2930="(not set)",$D2930=""),"",IF(ISNUMBER(SEARCH(SUBSTITUTE(SUBSTITUTE(SUBSTITUTE($R2930,"-",""),"_","")," ",""),SUBSTITUTE(SUBSTITUTE(SUBSTITUTE($D2930,"-",""),"_","")," ",""))),"OK","CHECK")))</f>
        <v/>
      </c>
      <c r="T2930" s="9" t="str">
        <f aca="false">IF($A2930="","",IF(OR($H2930="NOT IN SCHEMATIC",$I2930="MISMATCH",$J2930="MISMATCH",$P2930="MISMATCH",$M2930&lt;&gt;"OK"),"REVIEW","OK"))</f>
        <v/>
      </c>
      <c r="U2930" s="14"/>
      <c r="V2930" s="14"/>
      <c r="W2930" s="17"/>
      <c r="X2930" s="14"/>
    </row>
    <row r="2931" customFormat="false" ht="15" hidden="false" customHeight="false" outlineLevel="0" collapsed="false">
      <c r="A2931" s="9" t="str">
        <f aca="false">IF('3. Layout Parts'!$A2931="","",TRIM('3. Layout Parts'!$A2931))</f>
        <v/>
      </c>
      <c r="B2931" s="9" t="str">
        <f aca="false">IF($A2931="","",'3. Layout Parts'!$D2931)</f>
        <v/>
      </c>
      <c r="C2931" s="9" t="str">
        <f aca="false">IF($A2931="","",'3. Layout Parts'!$B2931)</f>
        <v/>
      </c>
      <c r="D2931" s="9" t="str">
        <f aca="false">IF($A2931="","",'3. Layout Parts'!$C2931)</f>
        <v/>
      </c>
      <c r="E2931" s="9" t="str">
        <f aca="false">IF($A2931="","",IFERROR(INDEX('2. Schematic Parts'!$B$2:$B$3001,MATCH($A2931,'2. Schematic Parts'!$A$2:$A$3001,0)),"NOT FOUND"))</f>
        <v/>
      </c>
      <c r="F2931" s="9" t="str">
        <f aca="false">IF($A2931="","",IFERROR(INDEX('2. Schematic Parts'!$C$2:$C$3001,MATCH($A2931,'2. Schematic Parts'!$A$2:$A$3001,0))&amp;"","NOT FOUND"))</f>
        <v/>
      </c>
      <c r="G2931" s="9" t="str">
        <f aca="false">IF($A2931="","",IFERROR(INDEX('2. Schematic Parts'!$D$2:$D$3001,MATCH($A2931,'2. Schematic Parts'!$A$2:$A$3001,0))&amp;"","NOT FOUND"))</f>
        <v/>
      </c>
      <c r="H2931" s="9" t="str">
        <f aca="false">IF($A2931="","",IF(COUNTIF('2. Schematic Parts'!$A$2:$A$3001,$A2931)=0,"NOT IN SCHEMATIC","OK"))</f>
        <v/>
      </c>
      <c r="I2931" s="9" t="str">
        <f aca="false">IF($A2931="","",IF($H2931="NOT IN SCHEMATIC","",IF(UPPER(TRIM($C2931))=UPPER(TRIM($E2931)),"OK","MISMATCH")))</f>
        <v/>
      </c>
      <c r="J2931" s="9" t="str">
        <f aca="false">IF($A2931="","",IF($H2931="NOT IN SCHEMATIC","",IF($F2931="","NO SCH DECAL",IF($D2931="","",IF(UPPER(TRIM($D2931))=UPPER(TRIM($F2931)),"OK","MISMATCH")))))</f>
        <v/>
      </c>
      <c r="K2931" s="16" t="str">
        <f aca="false">IF($A2931="","",SUMPRODUCT(--ISNUMBER(SEARCH(","&amp;TRIM($A2931)&amp;",",","&amp;SUBSTITUTE('1. Master BOM'!$D$2:$D$400," ","")&amp;","))))</f>
        <v/>
      </c>
      <c r="L2931" s="16" t="str">
        <f aca="false">IF($A2931="","",IF($K2931&lt;&gt;1,0,SUMPRODUCT(ISNUMBER(SEARCH(","&amp;TRIM($A2931)&amp;",",","&amp;SUBSTITUTE('1. Master BOM'!$D$2:$D$400," ","")&amp;","))*ROW('1. Master BOM'!$D$2:$D$400))))</f>
        <v/>
      </c>
      <c r="M2931" s="9" t="str">
        <f aca="false">IF($A2931="","",IF($K2931=0,"NOT IN BOM",IF($K2931&gt;1,"MULTIPLE BOM LINES","OK")))</f>
        <v/>
      </c>
      <c r="N2931" s="9" t="str">
        <f aca="false">IF($A2931="","",IF($L2931=0,"—",INDEX('1. Master BOM'!$A$1:$A$400,$L2931)))</f>
        <v/>
      </c>
      <c r="O2931" s="9" t="str">
        <f aca="false">IF($A2931="","",IF($L2931=0,"—",INDEX('1. Master BOM'!$B$1:$B$400,$L2931)))</f>
        <v/>
      </c>
      <c r="P2931" s="9" t="str">
        <f aca="false">IF($A2931="","",IF(OR($H2931="NOT IN SCHEMATIC",$O2931="—"),"",IF($G2931="","NO SCH PN",IF(UPPER(TRIM($G2931))=UPPER(TRIM($O2931)),"OK","MISMATCH"))))</f>
        <v/>
      </c>
      <c r="Q2931" s="9" t="str">
        <f aca="false">IF($A2931="","",IF($L2931=0,"—",INDEX('1. Master BOM'!$E$1:$E$400,$L2931)))</f>
        <v/>
      </c>
      <c r="R2931" s="9" t="str">
        <f aca="false">IF($A2931="","",IF($L2931=0,"—",IF(T(INDEX('1. Master BOM'!$F$1:$F$400,$L2931))="","(not set)",INDEX('1. Master BOM'!$F$1:$F$400,$L2931))))</f>
        <v/>
      </c>
      <c r="S2931" s="9" t="str">
        <f aca="false">IF($A2931="","",IF(OR($R2931="—",$R2931="(not set)",$D2931=""),"",IF(ISNUMBER(SEARCH(SUBSTITUTE(SUBSTITUTE(SUBSTITUTE($R2931,"-",""),"_","")," ",""),SUBSTITUTE(SUBSTITUTE(SUBSTITUTE($D2931,"-",""),"_","")," ",""))),"OK","CHECK")))</f>
        <v/>
      </c>
      <c r="T2931" s="9" t="str">
        <f aca="false">IF($A2931="","",IF(OR($H2931="NOT IN SCHEMATIC",$I2931="MISMATCH",$J2931="MISMATCH",$P2931="MISMATCH",$M2931&lt;&gt;"OK"),"REVIEW","OK"))</f>
        <v/>
      </c>
      <c r="U2931" s="14"/>
      <c r="V2931" s="14"/>
      <c r="W2931" s="17"/>
      <c r="X2931" s="14"/>
    </row>
    <row r="2932" customFormat="false" ht="15" hidden="false" customHeight="false" outlineLevel="0" collapsed="false">
      <c r="A2932" s="9" t="str">
        <f aca="false">IF('3. Layout Parts'!$A2932="","",TRIM('3. Layout Parts'!$A2932))</f>
        <v/>
      </c>
      <c r="B2932" s="9" t="str">
        <f aca="false">IF($A2932="","",'3. Layout Parts'!$D2932)</f>
        <v/>
      </c>
      <c r="C2932" s="9" t="str">
        <f aca="false">IF($A2932="","",'3. Layout Parts'!$B2932)</f>
        <v/>
      </c>
      <c r="D2932" s="9" t="str">
        <f aca="false">IF($A2932="","",'3. Layout Parts'!$C2932)</f>
        <v/>
      </c>
      <c r="E2932" s="9" t="str">
        <f aca="false">IF($A2932="","",IFERROR(INDEX('2. Schematic Parts'!$B$2:$B$3001,MATCH($A2932,'2. Schematic Parts'!$A$2:$A$3001,0)),"NOT FOUND"))</f>
        <v/>
      </c>
      <c r="F2932" s="9" t="str">
        <f aca="false">IF($A2932="","",IFERROR(INDEX('2. Schematic Parts'!$C$2:$C$3001,MATCH($A2932,'2. Schematic Parts'!$A$2:$A$3001,0))&amp;"","NOT FOUND"))</f>
        <v/>
      </c>
      <c r="G2932" s="9" t="str">
        <f aca="false">IF($A2932="","",IFERROR(INDEX('2. Schematic Parts'!$D$2:$D$3001,MATCH($A2932,'2. Schematic Parts'!$A$2:$A$3001,0))&amp;"","NOT FOUND"))</f>
        <v/>
      </c>
      <c r="H2932" s="9" t="str">
        <f aca="false">IF($A2932="","",IF(COUNTIF('2. Schematic Parts'!$A$2:$A$3001,$A2932)=0,"NOT IN SCHEMATIC","OK"))</f>
        <v/>
      </c>
      <c r="I2932" s="9" t="str">
        <f aca="false">IF($A2932="","",IF($H2932="NOT IN SCHEMATIC","",IF(UPPER(TRIM($C2932))=UPPER(TRIM($E2932)),"OK","MISMATCH")))</f>
        <v/>
      </c>
      <c r="J2932" s="9" t="str">
        <f aca="false">IF($A2932="","",IF($H2932="NOT IN SCHEMATIC","",IF($F2932="","NO SCH DECAL",IF($D2932="","",IF(UPPER(TRIM($D2932))=UPPER(TRIM($F2932)),"OK","MISMATCH")))))</f>
        <v/>
      </c>
      <c r="K2932" s="16" t="str">
        <f aca="false">IF($A2932="","",SUMPRODUCT(--ISNUMBER(SEARCH(","&amp;TRIM($A2932)&amp;",",","&amp;SUBSTITUTE('1. Master BOM'!$D$2:$D$400," ","")&amp;","))))</f>
        <v/>
      </c>
      <c r="L2932" s="16" t="str">
        <f aca="false">IF($A2932="","",IF($K2932&lt;&gt;1,0,SUMPRODUCT(ISNUMBER(SEARCH(","&amp;TRIM($A2932)&amp;",",","&amp;SUBSTITUTE('1. Master BOM'!$D$2:$D$400," ","")&amp;","))*ROW('1. Master BOM'!$D$2:$D$400))))</f>
        <v/>
      </c>
      <c r="M2932" s="9" t="str">
        <f aca="false">IF($A2932="","",IF($K2932=0,"NOT IN BOM",IF($K2932&gt;1,"MULTIPLE BOM LINES","OK")))</f>
        <v/>
      </c>
      <c r="N2932" s="9" t="str">
        <f aca="false">IF($A2932="","",IF($L2932=0,"—",INDEX('1. Master BOM'!$A$1:$A$400,$L2932)))</f>
        <v/>
      </c>
      <c r="O2932" s="9" t="str">
        <f aca="false">IF($A2932="","",IF($L2932=0,"—",INDEX('1. Master BOM'!$B$1:$B$400,$L2932)))</f>
        <v/>
      </c>
      <c r="P2932" s="9" t="str">
        <f aca="false">IF($A2932="","",IF(OR($H2932="NOT IN SCHEMATIC",$O2932="—"),"",IF($G2932="","NO SCH PN",IF(UPPER(TRIM($G2932))=UPPER(TRIM($O2932)),"OK","MISMATCH"))))</f>
        <v/>
      </c>
      <c r="Q2932" s="9" t="str">
        <f aca="false">IF($A2932="","",IF($L2932=0,"—",INDEX('1. Master BOM'!$E$1:$E$400,$L2932)))</f>
        <v/>
      </c>
      <c r="R2932" s="9" t="str">
        <f aca="false">IF($A2932="","",IF($L2932=0,"—",IF(T(INDEX('1. Master BOM'!$F$1:$F$400,$L2932))="","(not set)",INDEX('1. Master BOM'!$F$1:$F$400,$L2932))))</f>
        <v/>
      </c>
      <c r="S2932" s="9" t="str">
        <f aca="false">IF($A2932="","",IF(OR($R2932="—",$R2932="(not set)",$D2932=""),"",IF(ISNUMBER(SEARCH(SUBSTITUTE(SUBSTITUTE(SUBSTITUTE($R2932,"-",""),"_","")," ",""),SUBSTITUTE(SUBSTITUTE(SUBSTITUTE($D2932,"-",""),"_","")," ",""))),"OK","CHECK")))</f>
        <v/>
      </c>
      <c r="T2932" s="9" t="str">
        <f aca="false">IF($A2932="","",IF(OR($H2932="NOT IN SCHEMATIC",$I2932="MISMATCH",$J2932="MISMATCH",$P2932="MISMATCH",$M2932&lt;&gt;"OK"),"REVIEW","OK"))</f>
        <v/>
      </c>
      <c r="U2932" s="14"/>
      <c r="V2932" s="14"/>
      <c r="W2932" s="17"/>
      <c r="X2932" s="14"/>
    </row>
    <row r="2933" customFormat="false" ht="15" hidden="false" customHeight="false" outlineLevel="0" collapsed="false">
      <c r="A2933" s="9" t="str">
        <f aca="false">IF('3. Layout Parts'!$A2933="","",TRIM('3. Layout Parts'!$A2933))</f>
        <v/>
      </c>
      <c r="B2933" s="9" t="str">
        <f aca="false">IF($A2933="","",'3. Layout Parts'!$D2933)</f>
        <v/>
      </c>
      <c r="C2933" s="9" t="str">
        <f aca="false">IF($A2933="","",'3. Layout Parts'!$B2933)</f>
        <v/>
      </c>
      <c r="D2933" s="9" t="str">
        <f aca="false">IF($A2933="","",'3. Layout Parts'!$C2933)</f>
        <v/>
      </c>
      <c r="E2933" s="9" t="str">
        <f aca="false">IF($A2933="","",IFERROR(INDEX('2. Schematic Parts'!$B$2:$B$3001,MATCH($A2933,'2. Schematic Parts'!$A$2:$A$3001,0)),"NOT FOUND"))</f>
        <v/>
      </c>
      <c r="F2933" s="9" t="str">
        <f aca="false">IF($A2933="","",IFERROR(INDEX('2. Schematic Parts'!$C$2:$C$3001,MATCH($A2933,'2. Schematic Parts'!$A$2:$A$3001,0))&amp;"","NOT FOUND"))</f>
        <v/>
      </c>
      <c r="G2933" s="9" t="str">
        <f aca="false">IF($A2933="","",IFERROR(INDEX('2. Schematic Parts'!$D$2:$D$3001,MATCH($A2933,'2. Schematic Parts'!$A$2:$A$3001,0))&amp;"","NOT FOUND"))</f>
        <v/>
      </c>
      <c r="H2933" s="9" t="str">
        <f aca="false">IF($A2933="","",IF(COUNTIF('2. Schematic Parts'!$A$2:$A$3001,$A2933)=0,"NOT IN SCHEMATIC","OK"))</f>
        <v/>
      </c>
      <c r="I2933" s="9" t="str">
        <f aca="false">IF($A2933="","",IF($H2933="NOT IN SCHEMATIC","",IF(UPPER(TRIM($C2933))=UPPER(TRIM($E2933)),"OK","MISMATCH")))</f>
        <v/>
      </c>
      <c r="J2933" s="9" t="str">
        <f aca="false">IF($A2933="","",IF($H2933="NOT IN SCHEMATIC","",IF($F2933="","NO SCH DECAL",IF($D2933="","",IF(UPPER(TRIM($D2933))=UPPER(TRIM($F2933)),"OK","MISMATCH")))))</f>
        <v/>
      </c>
      <c r="K2933" s="16" t="str">
        <f aca="false">IF($A2933="","",SUMPRODUCT(--ISNUMBER(SEARCH(","&amp;TRIM($A2933)&amp;",",","&amp;SUBSTITUTE('1. Master BOM'!$D$2:$D$400," ","")&amp;","))))</f>
        <v/>
      </c>
      <c r="L2933" s="16" t="str">
        <f aca="false">IF($A2933="","",IF($K2933&lt;&gt;1,0,SUMPRODUCT(ISNUMBER(SEARCH(","&amp;TRIM($A2933)&amp;",",","&amp;SUBSTITUTE('1. Master BOM'!$D$2:$D$400," ","")&amp;","))*ROW('1. Master BOM'!$D$2:$D$400))))</f>
        <v/>
      </c>
      <c r="M2933" s="9" t="str">
        <f aca="false">IF($A2933="","",IF($K2933=0,"NOT IN BOM",IF($K2933&gt;1,"MULTIPLE BOM LINES","OK")))</f>
        <v/>
      </c>
      <c r="N2933" s="9" t="str">
        <f aca="false">IF($A2933="","",IF($L2933=0,"—",INDEX('1. Master BOM'!$A$1:$A$400,$L2933)))</f>
        <v/>
      </c>
      <c r="O2933" s="9" t="str">
        <f aca="false">IF($A2933="","",IF($L2933=0,"—",INDEX('1. Master BOM'!$B$1:$B$400,$L2933)))</f>
        <v/>
      </c>
      <c r="P2933" s="9" t="str">
        <f aca="false">IF($A2933="","",IF(OR($H2933="NOT IN SCHEMATIC",$O2933="—"),"",IF($G2933="","NO SCH PN",IF(UPPER(TRIM($G2933))=UPPER(TRIM($O2933)),"OK","MISMATCH"))))</f>
        <v/>
      </c>
      <c r="Q2933" s="9" t="str">
        <f aca="false">IF($A2933="","",IF($L2933=0,"—",INDEX('1. Master BOM'!$E$1:$E$400,$L2933)))</f>
        <v/>
      </c>
      <c r="R2933" s="9" t="str">
        <f aca="false">IF($A2933="","",IF($L2933=0,"—",IF(T(INDEX('1. Master BOM'!$F$1:$F$400,$L2933))="","(not set)",INDEX('1. Master BOM'!$F$1:$F$400,$L2933))))</f>
        <v/>
      </c>
      <c r="S2933" s="9" t="str">
        <f aca="false">IF($A2933="","",IF(OR($R2933="—",$R2933="(not set)",$D2933=""),"",IF(ISNUMBER(SEARCH(SUBSTITUTE(SUBSTITUTE(SUBSTITUTE($R2933,"-",""),"_","")," ",""),SUBSTITUTE(SUBSTITUTE(SUBSTITUTE($D2933,"-",""),"_","")," ",""))),"OK","CHECK")))</f>
        <v/>
      </c>
      <c r="T2933" s="9" t="str">
        <f aca="false">IF($A2933="","",IF(OR($H2933="NOT IN SCHEMATIC",$I2933="MISMATCH",$J2933="MISMATCH",$P2933="MISMATCH",$M2933&lt;&gt;"OK"),"REVIEW","OK"))</f>
        <v/>
      </c>
      <c r="U2933" s="14"/>
      <c r="V2933" s="14"/>
      <c r="W2933" s="17"/>
      <c r="X2933" s="14"/>
    </row>
    <row r="2934" customFormat="false" ht="15" hidden="false" customHeight="false" outlineLevel="0" collapsed="false">
      <c r="A2934" s="9" t="str">
        <f aca="false">IF('3. Layout Parts'!$A2934="","",TRIM('3. Layout Parts'!$A2934))</f>
        <v/>
      </c>
      <c r="B2934" s="9" t="str">
        <f aca="false">IF($A2934="","",'3. Layout Parts'!$D2934)</f>
        <v/>
      </c>
      <c r="C2934" s="9" t="str">
        <f aca="false">IF($A2934="","",'3. Layout Parts'!$B2934)</f>
        <v/>
      </c>
      <c r="D2934" s="9" t="str">
        <f aca="false">IF($A2934="","",'3. Layout Parts'!$C2934)</f>
        <v/>
      </c>
      <c r="E2934" s="9" t="str">
        <f aca="false">IF($A2934="","",IFERROR(INDEX('2. Schematic Parts'!$B$2:$B$3001,MATCH($A2934,'2. Schematic Parts'!$A$2:$A$3001,0)),"NOT FOUND"))</f>
        <v/>
      </c>
      <c r="F2934" s="9" t="str">
        <f aca="false">IF($A2934="","",IFERROR(INDEX('2. Schematic Parts'!$C$2:$C$3001,MATCH($A2934,'2. Schematic Parts'!$A$2:$A$3001,0))&amp;"","NOT FOUND"))</f>
        <v/>
      </c>
      <c r="G2934" s="9" t="str">
        <f aca="false">IF($A2934="","",IFERROR(INDEX('2. Schematic Parts'!$D$2:$D$3001,MATCH($A2934,'2. Schematic Parts'!$A$2:$A$3001,0))&amp;"","NOT FOUND"))</f>
        <v/>
      </c>
      <c r="H2934" s="9" t="str">
        <f aca="false">IF($A2934="","",IF(COUNTIF('2. Schematic Parts'!$A$2:$A$3001,$A2934)=0,"NOT IN SCHEMATIC","OK"))</f>
        <v/>
      </c>
      <c r="I2934" s="9" t="str">
        <f aca="false">IF($A2934="","",IF($H2934="NOT IN SCHEMATIC","",IF(UPPER(TRIM($C2934))=UPPER(TRIM($E2934)),"OK","MISMATCH")))</f>
        <v/>
      </c>
      <c r="J2934" s="9" t="str">
        <f aca="false">IF($A2934="","",IF($H2934="NOT IN SCHEMATIC","",IF($F2934="","NO SCH DECAL",IF($D2934="","",IF(UPPER(TRIM($D2934))=UPPER(TRIM($F2934)),"OK","MISMATCH")))))</f>
        <v/>
      </c>
      <c r="K2934" s="16" t="str">
        <f aca="false">IF($A2934="","",SUMPRODUCT(--ISNUMBER(SEARCH(","&amp;TRIM($A2934)&amp;",",","&amp;SUBSTITUTE('1. Master BOM'!$D$2:$D$400," ","")&amp;","))))</f>
        <v/>
      </c>
      <c r="L2934" s="16" t="str">
        <f aca="false">IF($A2934="","",IF($K2934&lt;&gt;1,0,SUMPRODUCT(ISNUMBER(SEARCH(","&amp;TRIM($A2934)&amp;",",","&amp;SUBSTITUTE('1. Master BOM'!$D$2:$D$400," ","")&amp;","))*ROW('1. Master BOM'!$D$2:$D$400))))</f>
        <v/>
      </c>
      <c r="M2934" s="9" t="str">
        <f aca="false">IF($A2934="","",IF($K2934=0,"NOT IN BOM",IF($K2934&gt;1,"MULTIPLE BOM LINES","OK")))</f>
        <v/>
      </c>
      <c r="N2934" s="9" t="str">
        <f aca="false">IF($A2934="","",IF($L2934=0,"—",INDEX('1. Master BOM'!$A$1:$A$400,$L2934)))</f>
        <v/>
      </c>
      <c r="O2934" s="9" t="str">
        <f aca="false">IF($A2934="","",IF($L2934=0,"—",INDEX('1. Master BOM'!$B$1:$B$400,$L2934)))</f>
        <v/>
      </c>
      <c r="P2934" s="9" t="str">
        <f aca="false">IF($A2934="","",IF(OR($H2934="NOT IN SCHEMATIC",$O2934="—"),"",IF($G2934="","NO SCH PN",IF(UPPER(TRIM($G2934))=UPPER(TRIM($O2934)),"OK","MISMATCH"))))</f>
        <v/>
      </c>
      <c r="Q2934" s="9" t="str">
        <f aca="false">IF($A2934="","",IF($L2934=0,"—",INDEX('1. Master BOM'!$E$1:$E$400,$L2934)))</f>
        <v/>
      </c>
      <c r="R2934" s="9" t="str">
        <f aca="false">IF($A2934="","",IF($L2934=0,"—",IF(T(INDEX('1. Master BOM'!$F$1:$F$400,$L2934))="","(not set)",INDEX('1. Master BOM'!$F$1:$F$400,$L2934))))</f>
        <v/>
      </c>
      <c r="S2934" s="9" t="str">
        <f aca="false">IF($A2934="","",IF(OR($R2934="—",$R2934="(not set)",$D2934=""),"",IF(ISNUMBER(SEARCH(SUBSTITUTE(SUBSTITUTE(SUBSTITUTE($R2934,"-",""),"_","")," ",""),SUBSTITUTE(SUBSTITUTE(SUBSTITUTE($D2934,"-",""),"_","")," ",""))),"OK","CHECK")))</f>
        <v/>
      </c>
      <c r="T2934" s="9" t="str">
        <f aca="false">IF($A2934="","",IF(OR($H2934="NOT IN SCHEMATIC",$I2934="MISMATCH",$J2934="MISMATCH",$P2934="MISMATCH",$M2934&lt;&gt;"OK"),"REVIEW","OK"))</f>
        <v/>
      </c>
      <c r="U2934" s="14"/>
      <c r="V2934" s="14"/>
      <c r="W2934" s="17"/>
      <c r="X2934" s="14"/>
    </row>
    <row r="2935" customFormat="false" ht="15" hidden="false" customHeight="false" outlineLevel="0" collapsed="false">
      <c r="A2935" s="9" t="str">
        <f aca="false">IF('3. Layout Parts'!$A2935="","",TRIM('3. Layout Parts'!$A2935))</f>
        <v/>
      </c>
      <c r="B2935" s="9" t="str">
        <f aca="false">IF($A2935="","",'3. Layout Parts'!$D2935)</f>
        <v/>
      </c>
      <c r="C2935" s="9" t="str">
        <f aca="false">IF($A2935="","",'3. Layout Parts'!$B2935)</f>
        <v/>
      </c>
      <c r="D2935" s="9" t="str">
        <f aca="false">IF($A2935="","",'3. Layout Parts'!$C2935)</f>
        <v/>
      </c>
      <c r="E2935" s="9" t="str">
        <f aca="false">IF($A2935="","",IFERROR(INDEX('2. Schematic Parts'!$B$2:$B$3001,MATCH($A2935,'2. Schematic Parts'!$A$2:$A$3001,0)),"NOT FOUND"))</f>
        <v/>
      </c>
      <c r="F2935" s="9" t="str">
        <f aca="false">IF($A2935="","",IFERROR(INDEX('2. Schematic Parts'!$C$2:$C$3001,MATCH($A2935,'2. Schematic Parts'!$A$2:$A$3001,0))&amp;"","NOT FOUND"))</f>
        <v/>
      </c>
      <c r="G2935" s="9" t="str">
        <f aca="false">IF($A2935="","",IFERROR(INDEX('2. Schematic Parts'!$D$2:$D$3001,MATCH($A2935,'2. Schematic Parts'!$A$2:$A$3001,0))&amp;"","NOT FOUND"))</f>
        <v/>
      </c>
      <c r="H2935" s="9" t="str">
        <f aca="false">IF($A2935="","",IF(COUNTIF('2. Schematic Parts'!$A$2:$A$3001,$A2935)=0,"NOT IN SCHEMATIC","OK"))</f>
        <v/>
      </c>
      <c r="I2935" s="9" t="str">
        <f aca="false">IF($A2935="","",IF($H2935="NOT IN SCHEMATIC","",IF(UPPER(TRIM($C2935))=UPPER(TRIM($E2935)),"OK","MISMATCH")))</f>
        <v/>
      </c>
      <c r="J2935" s="9" t="str">
        <f aca="false">IF($A2935="","",IF($H2935="NOT IN SCHEMATIC","",IF($F2935="","NO SCH DECAL",IF($D2935="","",IF(UPPER(TRIM($D2935))=UPPER(TRIM($F2935)),"OK","MISMATCH")))))</f>
        <v/>
      </c>
      <c r="K2935" s="16" t="str">
        <f aca="false">IF($A2935="","",SUMPRODUCT(--ISNUMBER(SEARCH(","&amp;TRIM($A2935)&amp;",",","&amp;SUBSTITUTE('1. Master BOM'!$D$2:$D$400," ","")&amp;","))))</f>
        <v/>
      </c>
      <c r="L2935" s="16" t="str">
        <f aca="false">IF($A2935="","",IF($K2935&lt;&gt;1,0,SUMPRODUCT(ISNUMBER(SEARCH(","&amp;TRIM($A2935)&amp;",",","&amp;SUBSTITUTE('1. Master BOM'!$D$2:$D$400," ","")&amp;","))*ROW('1. Master BOM'!$D$2:$D$400))))</f>
        <v/>
      </c>
      <c r="M2935" s="9" t="str">
        <f aca="false">IF($A2935="","",IF($K2935=0,"NOT IN BOM",IF($K2935&gt;1,"MULTIPLE BOM LINES","OK")))</f>
        <v/>
      </c>
      <c r="N2935" s="9" t="str">
        <f aca="false">IF($A2935="","",IF($L2935=0,"—",INDEX('1. Master BOM'!$A$1:$A$400,$L2935)))</f>
        <v/>
      </c>
      <c r="O2935" s="9" t="str">
        <f aca="false">IF($A2935="","",IF($L2935=0,"—",INDEX('1. Master BOM'!$B$1:$B$400,$L2935)))</f>
        <v/>
      </c>
      <c r="P2935" s="9" t="str">
        <f aca="false">IF($A2935="","",IF(OR($H2935="NOT IN SCHEMATIC",$O2935="—"),"",IF($G2935="","NO SCH PN",IF(UPPER(TRIM($G2935))=UPPER(TRIM($O2935)),"OK","MISMATCH"))))</f>
        <v/>
      </c>
      <c r="Q2935" s="9" t="str">
        <f aca="false">IF($A2935="","",IF($L2935=0,"—",INDEX('1. Master BOM'!$E$1:$E$400,$L2935)))</f>
        <v/>
      </c>
      <c r="R2935" s="9" t="str">
        <f aca="false">IF($A2935="","",IF($L2935=0,"—",IF(T(INDEX('1. Master BOM'!$F$1:$F$400,$L2935))="","(not set)",INDEX('1. Master BOM'!$F$1:$F$400,$L2935))))</f>
        <v/>
      </c>
      <c r="S2935" s="9" t="str">
        <f aca="false">IF($A2935="","",IF(OR($R2935="—",$R2935="(not set)",$D2935=""),"",IF(ISNUMBER(SEARCH(SUBSTITUTE(SUBSTITUTE(SUBSTITUTE($R2935,"-",""),"_","")," ",""),SUBSTITUTE(SUBSTITUTE(SUBSTITUTE($D2935,"-",""),"_","")," ",""))),"OK","CHECK")))</f>
        <v/>
      </c>
      <c r="T2935" s="9" t="str">
        <f aca="false">IF($A2935="","",IF(OR($H2935="NOT IN SCHEMATIC",$I2935="MISMATCH",$J2935="MISMATCH",$P2935="MISMATCH",$M2935&lt;&gt;"OK"),"REVIEW","OK"))</f>
        <v/>
      </c>
      <c r="U2935" s="14"/>
      <c r="V2935" s="14"/>
      <c r="W2935" s="17"/>
      <c r="X2935" s="14"/>
    </row>
    <row r="2936" customFormat="false" ht="15" hidden="false" customHeight="false" outlineLevel="0" collapsed="false">
      <c r="A2936" s="9" t="str">
        <f aca="false">IF('3. Layout Parts'!$A2936="","",TRIM('3. Layout Parts'!$A2936))</f>
        <v/>
      </c>
      <c r="B2936" s="9" t="str">
        <f aca="false">IF($A2936="","",'3. Layout Parts'!$D2936)</f>
        <v/>
      </c>
      <c r="C2936" s="9" t="str">
        <f aca="false">IF($A2936="","",'3. Layout Parts'!$B2936)</f>
        <v/>
      </c>
      <c r="D2936" s="9" t="str">
        <f aca="false">IF($A2936="","",'3. Layout Parts'!$C2936)</f>
        <v/>
      </c>
      <c r="E2936" s="9" t="str">
        <f aca="false">IF($A2936="","",IFERROR(INDEX('2. Schematic Parts'!$B$2:$B$3001,MATCH($A2936,'2. Schematic Parts'!$A$2:$A$3001,0)),"NOT FOUND"))</f>
        <v/>
      </c>
      <c r="F2936" s="9" t="str">
        <f aca="false">IF($A2936="","",IFERROR(INDEX('2. Schematic Parts'!$C$2:$C$3001,MATCH($A2936,'2. Schematic Parts'!$A$2:$A$3001,0))&amp;"","NOT FOUND"))</f>
        <v/>
      </c>
      <c r="G2936" s="9" t="str">
        <f aca="false">IF($A2936="","",IFERROR(INDEX('2. Schematic Parts'!$D$2:$D$3001,MATCH($A2936,'2. Schematic Parts'!$A$2:$A$3001,0))&amp;"","NOT FOUND"))</f>
        <v/>
      </c>
      <c r="H2936" s="9" t="str">
        <f aca="false">IF($A2936="","",IF(COUNTIF('2. Schematic Parts'!$A$2:$A$3001,$A2936)=0,"NOT IN SCHEMATIC","OK"))</f>
        <v/>
      </c>
      <c r="I2936" s="9" t="str">
        <f aca="false">IF($A2936="","",IF($H2936="NOT IN SCHEMATIC","",IF(UPPER(TRIM($C2936))=UPPER(TRIM($E2936)),"OK","MISMATCH")))</f>
        <v/>
      </c>
      <c r="J2936" s="9" t="str">
        <f aca="false">IF($A2936="","",IF($H2936="NOT IN SCHEMATIC","",IF($F2936="","NO SCH DECAL",IF($D2936="","",IF(UPPER(TRIM($D2936))=UPPER(TRIM($F2936)),"OK","MISMATCH")))))</f>
        <v/>
      </c>
      <c r="K2936" s="16" t="str">
        <f aca="false">IF($A2936="","",SUMPRODUCT(--ISNUMBER(SEARCH(","&amp;TRIM($A2936)&amp;",",","&amp;SUBSTITUTE('1. Master BOM'!$D$2:$D$400," ","")&amp;","))))</f>
        <v/>
      </c>
      <c r="L2936" s="16" t="str">
        <f aca="false">IF($A2936="","",IF($K2936&lt;&gt;1,0,SUMPRODUCT(ISNUMBER(SEARCH(","&amp;TRIM($A2936)&amp;",",","&amp;SUBSTITUTE('1. Master BOM'!$D$2:$D$400," ","")&amp;","))*ROW('1. Master BOM'!$D$2:$D$400))))</f>
        <v/>
      </c>
      <c r="M2936" s="9" t="str">
        <f aca="false">IF($A2936="","",IF($K2936=0,"NOT IN BOM",IF($K2936&gt;1,"MULTIPLE BOM LINES","OK")))</f>
        <v/>
      </c>
      <c r="N2936" s="9" t="str">
        <f aca="false">IF($A2936="","",IF($L2936=0,"—",INDEX('1. Master BOM'!$A$1:$A$400,$L2936)))</f>
        <v/>
      </c>
      <c r="O2936" s="9" t="str">
        <f aca="false">IF($A2936="","",IF($L2936=0,"—",INDEX('1. Master BOM'!$B$1:$B$400,$L2936)))</f>
        <v/>
      </c>
      <c r="P2936" s="9" t="str">
        <f aca="false">IF($A2936="","",IF(OR($H2936="NOT IN SCHEMATIC",$O2936="—"),"",IF($G2936="","NO SCH PN",IF(UPPER(TRIM($G2936))=UPPER(TRIM($O2936)),"OK","MISMATCH"))))</f>
        <v/>
      </c>
      <c r="Q2936" s="9" t="str">
        <f aca="false">IF($A2936="","",IF($L2936=0,"—",INDEX('1. Master BOM'!$E$1:$E$400,$L2936)))</f>
        <v/>
      </c>
      <c r="R2936" s="9" t="str">
        <f aca="false">IF($A2936="","",IF($L2936=0,"—",IF(T(INDEX('1. Master BOM'!$F$1:$F$400,$L2936))="","(not set)",INDEX('1. Master BOM'!$F$1:$F$400,$L2936))))</f>
        <v/>
      </c>
      <c r="S2936" s="9" t="str">
        <f aca="false">IF($A2936="","",IF(OR($R2936="—",$R2936="(not set)",$D2936=""),"",IF(ISNUMBER(SEARCH(SUBSTITUTE(SUBSTITUTE(SUBSTITUTE($R2936,"-",""),"_","")," ",""),SUBSTITUTE(SUBSTITUTE(SUBSTITUTE($D2936,"-",""),"_","")," ",""))),"OK","CHECK")))</f>
        <v/>
      </c>
      <c r="T2936" s="9" t="str">
        <f aca="false">IF($A2936="","",IF(OR($H2936="NOT IN SCHEMATIC",$I2936="MISMATCH",$J2936="MISMATCH",$P2936="MISMATCH",$M2936&lt;&gt;"OK"),"REVIEW","OK"))</f>
        <v/>
      </c>
      <c r="U2936" s="14"/>
      <c r="V2936" s="14"/>
      <c r="W2936" s="17"/>
      <c r="X2936" s="14"/>
    </row>
    <row r="2937" customFormat="false" ht="15" hidden="false" customHeight="false" outlineLevel="0" collapsed="false">
      <c r="A2937" s="9" t="str">
        <f aca="false">IF('3. Layout Parts'!$A2937="","",TRIM('3. Layout Parts'!$A2937))</f>
        <v/>
      </c>
      <c r="B2937" s="9" t="str">
        <f aca="false">IF($A2937="","",'3. Layout Parts'!$D2937)</f>
        <v/>
      </c>
      <c r="C2937" s="9" t="str">
        <f aca="false">IF($A2937="","",'3. Layout Parts'!$B2937)</f>
        <v/>
      </c>
      <c r="D2937" s="9" t="str">
        <f aca="false">IF($A2937="","",'3. Layout Parts'!$C2937)</f>
        <v/>
      </c>
      <c r="E2937" s="9" t="str">
        <f aca="false">IF($A2937="","",IFERROR(INDEX('2. Schematic Parts'!$B$2:$B$3001,MATCH($A2937,'2. Schematic Parts'!$A$2:$A$3001,0)),"NOT FOUND"))</f>
        <v/>
      </c>
      <c r="F2937" s="9" t="str">
        <f aca="false">IF($A2937="","",IFERROR(INDEX('2. Schematic Parts'!$C$2:$C$3001,MATCH($A2937,'2. Schematic Parts'!$A$2:$A$3001,0))&amp;"","NOT FOUND"))</f>
        <v/>
      </c>
      <c r="G2937" s="9" t="str">
        <f aca="false">IF($A2937="","",IFERROR(INDEX('2. Schematic Parts'!$D$2:$D$3001,MATCH($A2937,'2. Schematic Parts'!$A$2:$A$3001,0))&amp;"","NOT FOUND"))</f>
        <v/>
      </c>
      <c r="H2937" s="9" t="str">
        <f aca="false">IF($A2937="","",IF(COUNTIF('2. Schematic Parts'!$A$2:$A$3001,$A2937)=0,"NOT IN SCHEMATIC","OK"))</f>
        <v/>
      </c>
      <c r="I2937" s="9" t="str">
        <f aca="false">IF($A2937="","",IF($H2937="NOT IN SCHEMATIC","",IF(UPPER(TRIM($C2937))=UPPER(TRIM($E2937)),"OK","MISMATCH")))</f>
        <v/>
      </c>
      <c r="J2937" s="9" t="str">
        <f aca="false">IF($A2937="","",IF($H2937="NOT IN SCHEMATIC","",IF($F2937="","NO SCH DECAL",IF($D2937="","",IF(UPPER(TRIM($D2937))=UPPER(TRIM($F2937)),"OK","MISMATCH")))))</f>
        <v/>
      </c>
      <c r="K2937" s="16" t="str">
        <f aca="false">IF($A2937="","",SUMPRODUCT(--ISNUMBER(SEARCH(","&amp;TRIM($A2937)&amp;",",","&amp;SUBSTITUTE('1. Master BOM'!$D$2:$D$400," ","")&amp;","))))</f>
        <v/>
      </c>
      <c r="L2937" s="16" t="str">
        <f aca="false">IF($A2937="","",IF($K2937&lt;&gt;1,0,SUMPRODUCT(ISNUMBER(SEARCH(","&amp;TRIM($A2937)&amp;",",","&amp;SUBSTITUTE('1. Master BOM'!$D$2:$D$400," ","")&amp;","))*ROW('1. Master BOM'!$D$2:$D$400))))</f>
        <v/>
      </c>
      <c r="M2937" s="9" t="str">
        <f aca="false">IF($A2937="","",IF($K2937=0,"NOT IN BOM",IF($K2937&gt;1,"MULTIPLE BOM LINES","OK")))</f>
        <v/>
      </c>
      <c r="N2937" s="9" t="str">
        <f aca="false">IF($A2937="","",IF($L2937=0,"—",INDEX('1. Master BOM'!$A$1:$A$400,$L2937)))</f>
        <v/>
      </c>
      <c r="O2937" s="9" t="str">
        <f aca="false">IF($A2937="","",IF($L2937=0,"—",INDEX('1. Master BOM'!$B$1:$B$400,$L2937)))</f>
        <v/>
      </c>
      <c r="P2937" s="9" t="str">
        <f aca="false">IF($A2937="","",IF(OR($H2937="NOT IN SCHEMATIC",$O2937="—"),"",IF($G2937="","NO SCH PN",IF(UPPER(TRIM($G2937))=UPPER(TRIM($O2937)),"OK","MISMATCH"))))</f>
        <v/>
      </c>
      <c r="Q2937" s="9" t="str">
        <f aca="false">IF($A2937="","",IF($L2937=0,"—",INDEX('1. Master BOM'!$E$1:$E$400,$L2937)))</f>
        <v/>
      </c>
      <c r="R2937" s="9" t="str">
        <f aca="false">IF($A2937="","",IF($L2937=0,"—",IF(T(INDEX('1. Master BOM'!$F$1:$F$400,$L2937))="","(not set)",INDEX('1. Master BOM'!$F$1:$F$400,$L2937))))</f>
        <v/>
      </c>
      <c r="S2937" s="9" t="str">
        <f aca="false">IF($A2937="","",IF(OR($R2937="—",$R2937="(not set)",$D2937=""),"",IF(ISNUMBER(SEARCH(SUBSTITUTE(SUBSTITUTE(SUBSTITUTE($R2937,"-",""),"_","")," ",""),SUBSTITUTE(SUBSTITUTE(SUBSTITUTE($D2937,"-",""),"_","")," ",""))),"OK","CHECK")))</f>
        <v/>
      </c>
      <c r="T2937" s="9" t="str">
        <f aca="false">IF($A2937="","",IF(OR($H2937="NOT IN SCHEMATIC",$I2937="MISMATCH",$J2937="MISMATCH",$P2937="MISMATCH",$M2937&lt;&gt;"OK"),"REVIEW","OK"))</f>
        <v/>
      </c>
      <c r="U2937" s="14"/>
      <c r="V2937" s="14"/>
      <c r="W2937" s="17"/>
      <c r="X2937" s="14"/>
    </row>
    <row r="2938" customFormat="false" ht="15" hidden="false" customHeight="false" outlineLevel="0" collapsed="false">
      <c r="A2938" s="9" t="str">
        <f aca="false">IF('3. Layout Parts'!$A2938="","",TRIM('3. Layout Parts'!$A2938))</f>
        <v/>
      </c>
      <c r="B2938" s="9" t="str">
        <f aca="false">IF($A2938="","",'3. Layout Parts'!$D2938)</f>
        <v/>
      </c>
      <c r="C2938" s="9" t="str">
        <f aca="false">IF($A2938="","",'3. Layout Parts'!$B2938)</f>
        <v/>
      </c>
      <c r="D2938" s="9" t="str">
        <f aca="false">IF($A2938="","",'3. Layout Parts'!$C2938)</f>
        <v/>
      </c>
      <c r="E2938" s="9" t="str">
        <f aca="false">IF($A2938="","",IFERROR(INDEX('2. Schematic Parts'!$B$2:$B$3001,MATCH($A2938,'2. Schematic Parts'!$A$2:$A$3001,0)),"NOT FOUND"))</f>
        <v/>
      </c>
      <c r="F2938" s="9" t="str">
        <f aca="false">IF($A2938="","",IFERROR(INDEX('2. Schematic Parts'!$C$2:$C$3001,MATCH($A2938,'2. Schematic Parts'!$A$2:$A$3001,0))&amp;"","NOT FOUND"))</f>
        <v/>
      </c>
      <c r="G2938" s="9" t="str">
        <f aca="false">IF($A2938="","",IFERROR(INDEX('2. Schematic Parts'!$D$2:$D$3001,MATCH($A2938,'2. Schematic Parts'!$A$2:$A$3001,0))&amp;"","NOT FOUND"))</f>
        <v/>
      </c>
      <c r="H2938" s="9" t="str">
        <f aca="false">IF($A2938="","",IF(COUNTIF('2. Schematic Parts'!$A$2:$A$3001,$A2938)=0,"NOT IN SCHEMATIC","OK"))</f>
        <v/>
      </c>
      <c r="I2938" s="9" t="str">
        <f aca="false">IF($A2938="","",IF($H2938="NOT IN SCHEMATIC","",IF(UPPER(TRIM($C2938))=UPPER(TRIM($E2938)),"OK","MISMATCH")))</f>
        <v/>
      </c>
      <c r="J2938" s="9" t="str">
        <f aca="false">IF($A2938="","",IF($H2938="NOT IN SCHEMATIC","",IF($F2938="","NO SCH DECAL",IF($D2938="","",IF(UPPER(TRIM($D2938))=UPPER(TRIM($F2938)),"OK","MISMATCH")))))</f>
        <v/>
      </c>
      <c r="K2938" s="16" t="str">
        <f aca="false">IF($A2938="","",SUMPRODUCT(--ISNUMBER(SEARCH(","&amp;TRIM($A2938)&amp;",",","&amp;SUBSTITUTE('1. Master BOM'!$D$2:$D$400," ","")&amp;","))))</f>
        <v/>
      </c>
      <c r="L2938" s="16" t="str">
        <f aca="false">IF($A2938="","",IF($K2938&lt;&gt;1,0,SUMPRODUCT(ISNUMBER(SEARCH(","&amp;TRIM($A2938)&amp;",",","&amp;SUBSTITUTE('1. Master BOM'!$D$2:$D$400," ","")&amp;","))*ROW('1. Master BOM'!$D$2:$D$400))))</f>
        <v/>
      </c>
      <c r="M2938" s="9" t="str">
        <f aca="false">IF($A2938="","",IF($K2938=0,"NOT IN BOM",IF($K2938&gt;1,"MULTIPLE BOM LINES","OK")))</f>
        <v/>
      </c>
      <c r="N2938" s="9" t="str">
        <f aca="false">IF($A2938="","",IF($L2938=0,"—",INDEX('1. Master BOM'!$A$1:$A$400,$L2938)))</f>
        <v/>
      </c>
      <c r="O2938" s="9" t="str">
        <f aca="false">IF($A2938="","",IF($L2938=0,"—",INDEX('1. Master BOM'!$B$1:$B$400,$L2938)))</f>
        <v/>
      </c>
      <c r="P2938" s="9" t="str">
        <f aca="false">IF($A2938="","",IF(OR($H2938="NOT IN SCHEMATIC",$O2938="—"),"",IF($G2938="","NO SCH PN",IF(UPPER(TRIM($G2938))=UPPER(TRIM($O2938)),"OK","MISMATCH"))))</f>
        <v/>
      </c>
      <c r="Q2938" s="9" t="str">
        <f aca="false">IF($A2938="","",IF($L2938=0,"—",INDEX('1. Master BOM'!$E$1:$E$400,$L2938)))</f>
        <v/>
      </c>
      <c r="R2938" s="9" t="str">
        <f aca="false">IF($A2938="","",IF($L2938=0,"—",IF(T(INDEX('1. Master BOM'!$F$1:$F$400,$L2938))="","(not set)",INDEX('1. Master BOM'!$F$1:$F$400,$L2938))))</f>
        <v/>
      </c>
      <c r="S2938" s="9" t="str">
        <f aca="false">IF($A2938="","",IF(OR($R2938="—",$R2938="(not set)",$D2938=""),"",IF(ISNUMBER(SEARCH(SUBSTITUTE(SUBSTITUTE(SUBSTITUTE($R2938,"-",""),"_","")," ",""),SUBSTITUTE(SUBSTITUTE(SUBSTITUTE($D2938,"-",""),"_","")," ",""))),"OK","CHECK")))</f>
        <v/>
      </c>
      <c r="T2938" s="9" t="str">
        <f aca="false">IF($A2938="","",IF(OR($H2938="NOT IN SCHEMATIC",$I2938="MISMATCH",$J2938="MISMATCH",$P2938="MISMATCH",$M2938&lt;&gt;"OK"),"REVIEW","OK"))</f>
        <v/>
      </c>
      <c r="U2938" s="14"/>
      <c r="V2938" s="14"/>
      <c r="W2938" s="17"/>
      <c r="X2938" s="14"/>
    </row>
    <row r="2939" customFormat="false" ht="15" hidden="false" customHeight="false" outlineLevel="0" collapsed="false">
      <c r="A2939" s="9" t="str">
        <f aca="false">IF('3. Layout Parts'!$A2939="","",TRIM('3. Layout Parts'!$A2939))</f>
        <v/>
      </c>
      <c r="B2939" s="9" t="str">
        <f aca="false">IF($A2939="","",'3. Layout Parts'!$D2939)</f>
        <v/>
      </c>
      <c r="C2939" s="9" t="str">
        <f aca="false">IF($A2939="","",'3. Layout Parts'!$B2939)</f>
        <v/>
      </c>
      <c r="D2939" s="9" t="str">
        <f aca="false">IF($A2939="","",'3. Layout Parts'!$C2939)</f>
        <v/>
      </c>
      <c r="E2939" s="9" t="str">
        <f aca="false">IF($A2939="","",IFERROR(INDEX('2. Schematic Parts'!$B$2:$B$3001,MATCH($A2939,'2. Schematic Parts'!$A$2:$A$3001,0)),"NOT FOUND"))</f>
        <v/>
      </c>
      <c r="F2939" s="9" t="str">
        <f aca="false">IF($A2939="","",IFERROR(INDEX('2. Schematic Parts'!$C$2:$C$3001,MATCH($A2939,'2. Schematic Parts'!$A$2:$A$3001,0))&amp;"","NOT FOUND"))</f>
        <v/>
      </c>
      <c r="G2939" s="9" t="str">
        <f aca="false">IF($A2939="","",IFERROR(INDEX('2. Schematic Parts'!$D$2:$D$3001,MATCH($A2939,'2. Schematic Parts'!$A$2:$A$3001,0))&amp;"","NOT FOUND"))</f>
        <v/>
      </c>
      <c r="H2939" s="9" t="str">
        <f aca="false">IF($A2939="","",IF(COUNTIF('2. Schematic Parts'!$A$2:$A$3001,$A2939)=0,"NOT IN SCHEMATIC","OK"))</f>
        <v/>
      </c>
      <c r="I2939" s="9" t="str">
        <f aca="false">IF($A2939="","",IF($H2939="NOT IN SCHEMATIC","",IF(UPPER(TRIM($C2939))=UPPER(TRIM($E2939)),"OK","MISMATCH")))</f>
        <v/>
      </c>
      <c r="J2939" s="9" t="str">
        <f aca="false">IF($A2939="","",IF($H2939="NOT IN SCHEMATIC","",IF($F2939="","NO SCH DECAL",IF($D2939="","",IF(UPPER(TRIM($D2939))=UPPER(TRIM($F2939)),"OK","MISMATCH")))))</f>
        <v/>
      </c>
      <c r="K2939" s="16" t="str">
        <f aca="false">IF($A2939="","",SUMPRODUCT(--ISNUMBER(SEARCH(","&amp;TRIM($A2939)&amp;",",","&amp;SUBSTITUTE('1. Master BOM'!$D$2:$D$400," ","")&amp;","))))</f>
        <v/>
      </c>
      <c r="L2939" s="16" t="str">
        <f aca="false">IF($A2939="","",IF($K2939&lt;&gt;1,0,SUMPRODUCT(ISNUMBER(SEARCH(","&amp;TRIM($A2939)&amp;",",","&amp;SUBSTITUTE('1. Master BOM'!$D$2:$D$400," ","")&amp;","))*ROW('1. Master BOM'!$D$2:$D$400))))</f>
        <v/>
      </c>
      <c r="M2939" s="9" t="str">
        <f aca="false">IF($A2939="","",IF($K2939=0,"NOT IN BOM",IF($K2939&gt;1,"MULTIPLE BOM LINES","OK")))</f>
        <v/>
      </c>
      <c r="N2939" s="9" t="str">
        <f aca="false">IF($A2939="","",IF($L2939=0,"—",INDEX('1. Master BOM'!$A$1:$A$400,$L2939)))</f>
        <v/>
      </c>
      <c r="O2939" s="9" t="str">
        <f aca="false">IF($A2939="","",IF($L2939=0,"—",INDEX('1. Master BOM'!$B$1:$B$400,$L2939)))</f>
        <v/>
      </c>
      <c r="P2939" s="9" t="str">
        <f aca="false">IF($A2939="","",IF(OR($H2939="NOT IN SCHEMATIC",$O2939="—"),"",IF($G2939="","NO SCH PN",IF(UPPER(TRIM($G2939))=UPPER(TRIM($O2939)),"OK","MISMATCH"))))</f>
        <v/>
      </c>
      <c r="Q2939" s="9" t="str">
        <f aca="false">IF($A2939="","",IF($L2939=0,"—",INDEX('1. Master BOM'!$E$1:$E$400,$L2939)))</f>
        <v/>
      </c>
      <c r="R2939" s="9" t="str">
        <f aca="false">IF($A2939="","",IF($L2939=0,"—",IF(T(INDEX('1. Master BOM'!$F$1:$F$400,$L2939))="","(not set)",INDEX('1. Master BOM'!$F$1:$F$400,$L2939))))</f>
        <v/>
      </c>
      <c r="S2939" s="9" t="str">
        <f aca="false">IF($A2939="","",IF(OR($R2939="—",$R2939="(not set)",$D2939=""),"",IF(ISNUMBER(SEARCH(SUBSTITUTE(SUBSTITUTE(SUBSTITUTE($R2939,"-",""),"_","")," ",""),SUBSTITUTE(SUBSTITUTE(SUBSTITUTE($D2939,"-",""),"_","")," ",""))),"OK","CHECK")))</f>
        <v/>
      </c>
      <c r="T2939" s="9" t="str">
        <f aca="false">IF($A2939="","",IF(OR($H2939="NOT IN SCHEMATIC",$I2939="MISMATCH",$J2939="MISMATCH",$P2939="MISMATCH",$M2939&lt;&gt;"OK"),"REVIEW","OK"))</f>
        <v/>
      </c>
      <c r="U2939" s="14"/>
      <c r="V2939" s="14"/>
      <c r="W2939" s="17"/>
      <c r="X2939" s="14"/>
    </row>
    <row r="2940" customFormat="false" ht="15" hidden="false" customHeight="false" outlineLevel="0" collapsed="false">
      <c r="A2940" s="9" t="str">
        <f aca="false">IF('3. Layout Parts'!$A2940="","",TRIM('3. Layout Parts'!$A2940))</f>
        <v/>
      </c>
      <c r="B2940" s="9" t="str">
        <f aca="false">IF($A2940="","",'3. Layout Parts'!$D2940)</f>
        <v/>
      </c>
      <c r="C2940" s="9" t="str">
        <f aca="false">IF($A2940="","",'3. Layout Parts'!$B2940)</f>
        <v/>
      </c>
      <c r="D2940" s="9" t="str">
        <f aca="false">IF($A2940="","",'3. Layout Parts'!$C2940)</f>
        <v/>
      </c>
      <c r="E2940" s="9" t="str">
        <f aca="false">IF($A2940="","",IFERROR(INDEX('2. Schematic Parts'!$B$2:$B$3001,MATCH($A2940,'2. Schematic Parts'!$A$2:$A$3001,0)),"NOT FOUND"))</f>
        <v/>
      </c>
      <c r="F2940" s="9" t="str">
        <f aca="false">IF($A2940="","",IFERROR(INDEX('2. Schematic Parts'!$C$2:$C$3001,MATCH($A2940,'2. Schematic Parts'!$A$2:$A$3001,0))&amp;"","NOT FOUND"))</f>
        <v/>
      </c>
      <c r="G2940" s="9" t="str">
        <f aca="false">IF($A2940="","",IFERROR(INDEX('2. Schematic Parts'!$D$2:$D$3001,MATCH($A2940,'2. Schematic Parts'!$A$2:$A$3001,0))&amp;"","NOT FOUND"))</f>
        <v/>
      </c>
      <c r="H2940" s="9" t="str">
        <f aca="false">IF($A2940="","",IF(COUNTIF('2. Schematic Parts'!$A$2:$A$3001,$A2940)=0,"NOT IN SCHEMATIC","OK"))</f>
        <v/>
      </c>
      <c r="I2940" s="9" t="str">
        <f aca="false">IF($A2940="","",IF($H2940="NOT IN SCHEMATIC","",IF(UPPER(TRIM($C2940))=UPPER(TRIM($E2940)),"OK","MISMATCH")))</f>
        <v/>
      </c>
      <c r="J2940" s="9" t="str">
        <f aca="false">IF($A2940="","",IF($H2940="NOT IN SCHEMATIC","",IF($F2940="","NO SCH DECAL",IF($D2940="","",IF(UPPER(TRIM($D2940))=UPPER(TRIM($F2940)),"OK","MISMATCH")))))</f>
        <v/>
      </c>
      <c r="K2940" s="16" t="str">
        <f aca="false">IF($A2940="","",SUMPRODUCT(--ISNUMBER(SEARCH(","&amp;TRIM($A2940)&amp;",",","&amp;SUBSTITUTE('1. Master BOM'!$D$2:$D$400," ","")&amp;","))))</f>
        <v/>
      </c>
      <c r="L2940" s="16" t="str">
        <f aca="false">IF($A2940="","",IF($K2940&lt;&gt;1,0,SUMPRODUCT(ISNUMBER(SEARCH(","&amp;TRIM($A2940)&amp;",",","&amp;SUBSTITUTE('1. Master BOM'!$D$2:$D$400," ","")&amp;","))*ROW('1. Master BOM'!$D$2:$D$400))))</f>
        <v/>
      </c>
      <c r="M2940" s="9" t="str">
        <f aca="false">IF($A2940="","",IF($K2940=0,"NOT IN BOM",IF($K2940&gt;1,"MULTIPLE BOM LINES","OK")))</f>
        <v/>
      </c>
      <c r="N2940" s="9" t="str">
        <f aca="false">IF($A2940="","",IF($L2940=0,"—",INDEX('1. Master BOM'!$A$1:$A$400,$L2940)))</f>
        <v/>
      </c>
      <c r="O2940" s="9" t="str">
        <f aca="false">IF($A2940="","",IF($L2940=0,"—",INDEX('1. Master BOM'!$B$1:$B$400,$L2940)))</f>
        <v/>
      </c>
      <c r="P2940" s="9" t="str">
        <f aca="false">IF($A2940="","",IF(OR($H2940="NOT IN SCHEMATIC",$O2940="—"),"",IF($G2940="","NO SCH PN",IF(UPPER(TRIM($G2940))=UPPER(TRIM($O2940)),"OK","MISMATCH"))))</f>
        <v/>
      </c>
      <c r="Q2940" s="9" t="str">
        <f aca="false">IF($A2940="","",IF($L2940=0,"—",INDEX('1. Master BOM'!$E$1:$E$400,$L2940)))</f>
        <v/>
      </c>
      <c r="R2940" s="9" t="str">
        <f aca="false">IF($A2940="","",IF($L2940=0,"—",IF(T(INDEX('1. Master BOM'!$F$1:$F$400,$L2940))="","(not set)",INDEX('1. Master BOM'!$F$1:$F$400,$L2940))))</f>
        <v/>
      </c>
      <c r="S2940" s="9" t="str">
        <f aca="false">IF($A2940="","",IF(OR($R2940="—",$R2940="(not set)",$D2940=""),"",IF(ISNUMBER(SEARCH(SUBSTITUTE(SUBSTITUTE(SUBSTITUTE($R2940,"-",""),"_","")," ",""),SUBSTITUTE(SUBSTITUTE(SUBSTITUTE($D2940,"-",""),"_","")," ",""))),"OK","CHECK")))</f>
        <v/>
      </c>
      <c r="T2940" s="9" t="str">
        <f aca="false">IF($A2940="","",IF(OR($H2940="NOT IN SCHEMATIC",$I2940="MISMATCH",$J2940="MISMATCH",$P2940="MISMATCH",$M2940&lt;&gt;"OK"),"REVIEW","OK"))</f>
        <v/>
      </c>
      <c r="U2940" s="14"/>
      <c r="V2940" s="14"/>
      <c r="W2940" s="17"/>
      <c r="X2940" s="14"/>
    </row>
    <row r="2941" customFormat="false" ht="15" hidden="false" customHeight="false" outlineLevel="0" collapsed="false">
      <c r="A2941" s="9" t="str">
        <f aca="false">IF('3. Layout Parts'!$A2941="","",TRIM('3. Layout Parts'!$A2941))</f>
        <v/>
      </c>
      <c r="B2941" s="9" t="str">
        <f aca="false">IF($A2941="","",'3. Layout Parts'!$D2941)</f>
        <v/>
      </c>
      <c r="C2941" s="9" t="str">
        <f aca="false">IF($A2941="","",'3. Layout Parts'!$B2941)</f>
        <v/>
      </c>
      <c r="D2941" s="9" t="str">
        <f aca="false">IF($A2941="","",'3. Layout Parts'!$C2941)</f>
        <v/>
      </c>
      <c r="E2941" s="9" t="str">
        <f aca="false">IF($A2941="","",IFERROR(INDEX('2. Schematic Parts'!$B$2:$B$3001,MATCH($A2941,'2. Schematic Parts'!$A$2:$A$3001,0)),"NOT FOUND"))</f>
        <v/>
      </c>
      <c r="F2941" s="9" t="str">
        <f aca="false">IF($A2941="","",IFERROR(INDEX('2. Schematic Parts'!$C$2:$C$3001,MATCH($A2941,'2. Schematic Parts'!$A$2:$A$3001,0))&amp;"","NOT FOUND"))</f>
        <v/>
      </c>
      <c r="G2941" s="9" t="str">
        <f aca="false">IF($A2941="","",IFERROR(INDEX('2. Schematic Parts'!$D$2:$D$3001,MATCH($A2941,'2. Schematic Parts'!$A$2:$A$3001,0))&amp;"","NOT FOUND"))</f>
        <v/>
      </c>
      <c r="H2941" s="9" t="str">
        <f aca="false">IF($A2941="","",IF(COUNTIF('2. Schematic Parts'!$A$2:$A$3001,$A2941)=0,"NOT IN SCHEMATIC","OK"))</f>
        <v/>
      </c>
      <c r="I2941" s="9" t="str">
        <f aca="false">IF($A2941="","",IF($H2941="NOT IN SCHEMATIC","",IF(UPPER(TRIM($C2941))=UPPER(TRIM($E2941)),"OK","MISMATCH")))</f>
        <v/>
      </c>
      <c r="J2941" s="9" t="str">
        <f aca="false">IF($A2941="","",IF($H2941="NOT IN SCHEMATIC","",IF($F2941="","NO SCH DECAL",IF($D2941="","",IF(UPPER(TRIM($D2941))=UPPER(TRIM($F2941)),"OK","MISMATCH")))))</f>
        <v/>
      </c>
      <c r="K2941" s="16" t="str">
        <f aca="false">IF($A2941="","",SUMPRODUCT(--ISNUMBER(SEARCH(","&amp;TRIM($A2941)&amp;",",","&amp;SUBSTITUTE('1. Master BOM'!$D$2:$D$400," ","")&amp;","))))</f>
        <v/>
      </c>
      <c r="L2941" s="16" t="str">
        <f aca="false">IF($A2941="","",IF($K2941&lt;&gt;1,0,SUMPRODUCT(ISNUMBER(SEARCH(","&amp;TRIM($A2941)&amp;",",","&amp;SUBSTITUTE('1. Master BOM'!$D$2:$D$400," ","")&amp;","))*ROW('1. Master BOM'!$D$2:$D$400))))</f>
        <v/>
      </c>
      <c r="M2941" s="9" t="str">
        <f aca="false">IF($A2941="","",IF($K2941=0,"NOT IN BOM",IF($K2941&gt;1,"MULTIPLE BOM LINES","OK")))</f>
        <v/>
      </c>
      <c r="N2941" s="9" t="str">
        <f aca="false">IF($A2941="","",IF($L2941=0,"—",INDEX('1. Master BOM'!$A$1:$A$400,$L2941)))</f>
        <v/>
      </c>
      <c r="O2941" s="9" t="str">
        <f aca="false">IF($A2941="","",IF($L2941=0,"—",INDEX('1. Master BOM'!$B$1:$B$400,$L2941)))</f>
        <v/>
      </c>
      <c r="P2941" s="9" t="str">
        <f aca="false">IF($A2941="","",IF(OR($H2941="NOT IN SCHEMATIC",$O2941="—"),"",IF($G2941="","NO SCH PN",IF(UPPER(TRIM($G2941))=UPPER(TRIM($O2941)),"OK","MISMATCH"))))</f>
        <v/>
      </c>
      <c r="Q2941" s="9" t="str">
        <f aca="false">IF($A2941="","",IF($L2941=0,"—",INDEX('1. Master BOM'!$E$1:$E$400,$L2941)))</f>
        <v/>
      </c>
      <c r="R2941" s="9" t="str">
        <f aca="false">IF($A2941="","",IF($L2941=0,"—",IF(T(INDEX('1. Master BOM'!$F$1:$F$400,$L2941))="","(not set)",INDEX('1. Master BOM'!$F$1:$F$400,$L2941))))</f>
        <v/>
      </c>
      <c r="S2941" s="9" t="str">
        <f aca="false">IF($A2941="","",IF(OR($R2941="—",$R2941="(not set)",$D2941=""),"",IF(ISNUMBER(SEARCH(SUBSTITUTE(SUBSTITUTE(SUBSTITUTE($R2941,"-",""),"_","")," ",""),SUBSTITUTE(SUBSTITUTE(SUBSTITUTE($D2941,"-",""),"_","")," ",""))),"OK","CHECK")))</f>
        <v/>
      </c>
      <c r="T2941" s="9" t="str">
        <f aca="false">IF($A2941="","",IF(OR($H2941="NOT IN SCHEMATIC",$I2941="MISMATCH",$J2941="MISMATCH",$P2941="MISMATCH",$M2941&lt;&gt;"OK"),"REVIEW","OK"))</f>
        <v/>
      </c>
      <c r="U2941" s="14"/>
      <c r="V2941" s="14"/>
      <c r="W2941" s="17"/>
      <c r="X2941" s="14"/>
    </row>
    <row r="2942" customFormat="false" ht="15" hidden="false" customHeight="false" outlineLevel="0" collapsed="false">
      <c r="A2942" s="9" t="str">
        <f aca="false">IF('3. Layout Parts'!$A2942="","",TRIM('3. Layout Parts'!$A2942))</f>
        <v/>
      </c>
      <c r="B2942" s="9" t="str">
        <f aca="false">IF($A2942="","",'3. Layout Parts'!$D2942)</f>
        <v/>
      </c>
      <c r="C2942" s="9" t="str">
        <f aca="false">IF($A2942="","",'3. Layout Parts'!$B2942)</f>
        <v/>
      </c>
      <c r="D2942" s="9" t="str">
        <f aca="false">IF($A2942="","",'3. Layout Parts'!$C2942)</f>
        <v/>
      </c>
      <c r="E2942" s="9" t="str">
        <f aca="false">IF($A2942="","",IFERROR(INDEX('2. Schematic Parts'!$B$2:$B$3001,MATCH($A2942,'2. Schematic Parts'!$A$2:$A$3001,0)),"NOT FOUND"))</f>
        <v/>
      </c>
      <c r="F2942" s="9" t="str">
        <f aca="false">IF($A2942="","",IFERROR(INDEX('2. Schematic Parts'!$C$2:$C$3001,MATCH($A2942,'2. Schematic Parts'!$A$2:$A$3001,0))&amp;"","NOT FOUND"))</f>
        <v/>
      </c>
      <c r="G2942" s="9" t="str">
        <f aca="false">IF($A2942="","",IFERROR(INDEX('2. Schematic Parts'!$D$2:$D$3001,MATCH($A2942,'2. Schematic Parts'!$A$2:$A$3001,0))&amp;"","NOT FOUND"))</f>
        <v/>
      </c>
      <c r="H2942" s="9" t="str">
        <f aca="false">IF($A2942="","",IF(COUNTIF('2. Schematic Parts'!$A$2:$A$3001,$A2942)=0,"NOT IN SCHEMATIC","OK"))</f>
        <v/>
      </c>
      <c r="I2942" s="9" t="str">
        <f aca="false">IF($A2942="","",IF($H2942="NOT IN SCHEMATIC","",IF(UPPER(TRIM($C2942))=UPPER(TRIM($E2942)),"OK","MISMATCH")))</f>
        <v/>
      </c>
      <c r="J2942" s="9" t="str">
        <f aca="false">IF($A2942="","",IF($H2942="NOT IN SCHEMATIC","",IF($F2942="","NO SCH DECAL",IF($D2942="","",IF(UPPER(TRIM($D2942))=UPPER(TRIM($F2942)),"OK","MISMATCH")))))</f>
        <v/>
      </c>
      <c r="K2942" s="16" t="str">
        <f aca="false">IF($A2942="","",SUMPRODUCT(--ISNUMBER(SEARCH(","&amp;TRIM($A2942)&amp;",",","&amp;SUBSTITUTE('1. Master BOM'!$D$2:$D$400," ","")&amp;","))))</f>
        <v/>
      </c>
      <c r="L2942" s="16" t="str">
        <f aca="false">IF($A2942="","",IF($K2942&lt;&gt;1,0,SUMPRODUCT(ISNUMBER(SEARCH(","&amp;TRIM($A2942)&amp;",",","&amp;SUBSTITUTE('1. Master BOM'!$D$2:$D$400," ","")&amp;","))*ROW('1. Master BOM'!$D$2:$D$400))))</f>
        <v/>
      </c>
      <c r="M2942" s="9" t="str">
        <f aca="false">IF($A2942="","",IF($K2942=0,"NOT IN BOM",IF($K2942&gt;1,"MULTIPLE BOM LINES","OK")))</f>
        <v/>
      </c>
      <c r="N2942" s="9" t="str">
        <f aca="false">IF($A2942="","",IF($L2942=0,"—",INDEX('1. Master BOM'!$A$1:$A$400,$L2942)))</f>
        <v/>
      </c>
      <c r="O2942" s="9" t="str">
        <f aca="false">IF($A2942="","",IF($L2942=0,"—",INDEX('1. Master BOM'!$B$1:$B$400,$L2942)))</f>
        <v/>
      </c>
      <c r="P2942" s="9" t="str">
        <f aca="false">IF($A2942="","",IF(OR($H2942="NOT IN SCHEMATIC",$O2942="—"),"",IF($G2942="","NO SCH PN",IF(UPPER(TRIM($G2942))=UPPER(TRIM($O2942)),"OK","MISMATCH"))))</f>
        <v/>
      </c>
      <c r="Q2942" s="9" t="str">
        <f aca="false">IF($A2942="","",IF($L2942=0,"—",INDEX('1. Master BOM'!$E$1:$E$400,$L2942)))</f>
        <v/>
      </c>
      <c r="R2942" s="9" t="str">
        <f aca="false">IF($A2942="","",IF($L2942=0,"—",IF(T(INDEX('1. Master BOM'!$F$1:$F$400,$L2942))="","(not set)",INDEX('1. Master BOM'!$F$1:$F$400,$L2942))))</f>
        <v/>
      </c>
      <c r="S2942" s="9" t="str">
        <f aca="false">IF($A2942="","",IF(OR($R2942="—",$R2942="(not set)",$D2942=""),"",IF(ISNUMBER(SEARCH(SUBSTITUTE(SUBSTITUTE(SUBSTITUTE($R2942,"-",""),"_","")," ",""),SUBSTITUTE(SUBSTITUTE(SUBSTITUTE($D2942,"-",""),"_","")," ",""))),"OK","CHECK")))</f>
        <v/>
      </c>
      <c r="T2942" s="9" t="str">
        <f aca="false">IF($A2942="","",IF(OR($H2942="NOT IN SCHEMATIC",$I2942="MISMATCH",$J2942="MISMATCH",$P2942="MISMATCH",$M2942&lt;&gt;"OK"),"REVIEW","OK"))</f>
        <v/>
      </c>
      <c r="U2942" s="14"/>
      <c r="V2942" s="14"/>
      <c r="W2942" s="17"/>
      <c r="X2942" s="14"/>
    </row>
    <row r="2943" customFormat="false" ht="15" hidden="false" customHeight="false" outlineLevel="0" collapsed="false">
      <c r="A2943" s="9" t="str">
        <f aca="false">IF('3. Layout Parts'!$A2943="","",TRIM('3. Layout Parts'!$A2943))</f>
        <v/>
      </c>
      <c r="B2943" s="9" t="str">
        <f aca="false">IF($A2943="","",'3. Layout Parts'!$D2943)</f>
        <v/>
      </c>
      <c r="C2943" s="9" t="str">
        <f aca="false">IF($A2943="","",'3. Layout Parts'!$B2943)</f>
        <v/>
      </c>
      <c r="D2943" s="9" t="str">
        <f aca="false">IF($A2943="","",'3. Layout Parts'!$C2943)</f>
        <v/>
      </c>
      <c r="E2943" s="9" t="str">
        <f aca="false">IF($A2943="","",IFERROR(INDEX('2. Schematic Parts'!$B$2:$B$3001,MATCH($A2943,'2. Schematic Parts'!$A$2:$A$3001,0)),"NOT FOUND"))</f>
        <v/>
      </c>
      <c r="F2943" s="9" t="str">
        <f aca="false">IF($A2943="","",IFERROR(INDEX('2. Schematic Parts'!$C$2:$C$3001,MATCH($A2943,'2. Schematic Parts'!$A$2:$A$3001,0))&amp;"","NOT FOUND"))</f>
        <v/>
      </c>
      <c r="G2943" s="9" t="str">
        <f aca="false">IF($A2943="","",IFERROR(INDEX('2. Schematic Parts'!$D$2:$D$3001,MATCH($A2943,'2. Schematic Parts'!$A$2:$A$3001,0))&amp;"","NOT FOUND"))</f>
        <v/>
      </c>
      <c r="H2943" s="9" t="str">
        <f aca="false">IF($A2943="","",IF(COUNTIF('2. Schematic Parts'!$A$2:$A$3001,$A2943)=0,"NOT IN SCHEMATIC","OK"))</f>
        <v/>
      </c>
      <c r="I2943" s="9" t="str">
        <f aca="false">IF($A2943="","",IF($H2943="NOT IN SCHEMATIC","",IF(UPPER(TRIM($C2943))=UPPER(TRIM($E2943)),"OK","MISMATCH")))</f>
        <v/>
      </c>
      <c r="J2943" s="9" t="str">
        <f aca="false">IF($A2943="","",IF($H2943="NOT IN SCHEMATIC","",IF($F2943="","NO SCH DECAL",IF($D2943="","",IF(UPPER(TRIM($D2943))=UPPER(TRIM($F2943)),"OK","MISMATCH")))))</f>
        <v/>
      </c>
      <c r="K2943" s="16" t="str">
        <f aca="false">IF($A2943="","",SUMPRODUCT(--ISNUMBER(SEARCH(","&amp;TRIM($A2943)&amp;",",","&amp;SUBSTITUTE('1. Master BOM'!$D$2:$D$400," ","")&amp;","))))</f>
        <v/>
      </c>
      <c r="L2943" s="16" t="str">
        <f aca="false">IF($A2943="","",IF($K2943&lt;&gt;1,0,SUMPRODUCT(ISNUMBER(SEARCH(","&amp;TRIM($A2943)&amp;",",","&amp;SUBSTITUTE('1. Master BOM'!$D$2:$D$400," ","")&amp;","))*ROW('1. Master BOM'!$D$2:$D$400))))</f>
        <v/>
      </c>
      <c r="M2943" s="9" t="str">
        <f aca="false">IF($A2943="","",IF($K2943=0,"NOT IN BOM",IF($K2943&gt;1,"MULTIPLE BOM LINES","OK")))</f>
        <v/>
      </c>
      <c r="N2943" s="9" t="str">
        <f aca="false">IF($A2943="","",IF($L2943=0,"—",INDEX('1. Master BOM'!$A$1:$A$400,$L2943)))</f>
        <v/>
      </c>
      <c r="O2943" s="9" t="str">
        <f aca="false">IF($A2943="","",IF($L2943=0,"—",INDEX('1. Master BOM'!$B$1:$B$400,$L2943)))</f>
        <v/>
      </c>
      <c r="P2943" s="9" t="str">
        <f aca="false">IF($A2943="","",IF(OR($H2943="NOT IN SCHEMATIC",$O2943="—"),"",IF($G2943="","NO SCH PN",IF(UPPER(TRIM($G2943))=UPPER(TRIM($O2943)),"OK","MISMATCH"))))</f>
        <v/>
      </c>
      <c r="Q2943" s="9" t="str">
        <f aca="false">IF($A2943="","",IF($L2943=0,"—",INDEX('1. Master BOM'!$E$1:$E$400,$L2943)))</f>
        <v/>
      </c>
      <c r="R2943" s="9" t="str">
        <f aca="false">IF($A2943="","",IF($L2943=0,"—",IF(T(INDEX('1. Master BOM'!$F$1:$F$400,$L2943))="","(not set)",INDEX('1. Master BOM'!$F$1:$F$400,$L2943))))</f>
        <v/>
      </c>
      <c r="S2943" s="9" t="str">
        <f aca="false">IF($A2943="","",IF(OR($R2943="—",$R2943="(not set)",$D2943=""),"",IF(ISNUMBER(SEARCH(SUBSTITUTE(SUBSTITUTE(SUBSTITUTE($R2943,"-",""),"_","")," ",""),SUBSTITUTE(SUBSTITUTE(SUBSTITUTE($D2943,"-",""),"_","")," ",""))),"OK","CHECK")))</f>
        <v/>
      </c>
      <c r="T2943" s="9" t="str">
        <f aca="false">IF($A2943="","",IF(OR($H2943="NOT IN SCHEMATIC",$I2943="MISMATCH",$J2943="MISMATCH",$P2943="MISMATCH",$M2943&lt;&gt;"OK"),"REVIEW","OK"))</f>
        <v/>
      </c>
      <c r="U2943" s="14"/>
      <c r="V2943" s="14"/>
      <c r="W2943" s="17"/>
      <c r="X2943" s="14"/>
    </row>
    <row r="2944" customFormat="false" ht="15" hidden="false" customHeight="false" outlineLevel="0" collapsed="false">
      <c r="A2944" s="9" t="str">
        <f aca="false">IF('3. Layout Parts'!$A2944="","",TRIM('3. Layout Parts'!$A2944))</f>
        <v/>
      </c>
      <c r="B2944" s="9" t="str">
        <f aca="false">IF($A2944="","",'3. Layout Parts'!$D2944)</f>
        <v/>
      </c>
      <c r="C2944" s="9" t="str">
        <f aca="false">IF($A2944="","",'3. Layout Parts'!$B2944)</f>
        <v/>
      </c>
      <c r="D2944" s="9" t="str">
        <f aca="false">IF($A2944="","",'3. Layout Parts'!$C2944)</f>
        <v/>
      </c>
      <c r="E2944" s="9" t="str">
        <f aca="false">IF($A2944="","",IFERROR(INDEX('2. Schematic Parts'!$B$2:$B$3001,MATCH($A2944,'2. Schematic Parts'!$A$2:$A$3001,0)),"NOT FOUND"))</f>
        <v/>
      </c>
      <c r="F2944" s="9" t="str">
        <f aca="false">IF($A2944="","",IFERROR(INDEX('2. Schematic Parts'!$C$2:$C$3001,MATCH($A2944,'2. Schematic Parts'!$A$2:$A$3001,0))&amp;"","NOT FOUND"))</f>
        <v/>
      </c>
      <c r="G2944" s="9" t="str">
        <f aca="false">IF($A2944="","",IFERROR(INDEX('2. Schematic Parts'!$D$2:$D$3001,MATCH($A2944,'2. Schematic Parts'!$A$2:$A$3001,0))&amp;"","NOT FOUND"))</f>
        <v/>
      </c>
      <c r="H2944" s="9" t="str">
        <f aca="false">IF($A2944="","",IF(COUNTIF('2. Schematic Parts'!$A$2:$A$3001,$A2944)=0,"NOT IN SCHEMATIC","OK"))</f>
        <v/>
      </c>
      <c r="I2944" s="9" t="str">
        <f aca="false">IF($A2944="","",IF($H2944="NOT IN SCHEMATIC","",IF(UPPER(TRIM($C2944))=UPPER(TRIM($E2944)),"OK","MISMATCH")))</f>
        <v/>
      </c>
      <c r="J2944" s="9" t="str">
        <f aca="false">IF($A2944="","",IF($H2944="NOT IN SCHEMATIC","",IF($F2944="","NO SCH DECAL",IF($D2944="","",IF(UPPER(TRIM($D2944))=UPPER(TRIM($F2944)),"OK","MISMATCH")))))</f>
        <v/>
      </c>
      <c r="K2944" s="16" t="str">
        <f aca="false">IF($A2944="","",SUMPRODUCT(--ISNUMBER(SEARCH(","&amp;TRIM($A2944)&amp;",",","&amp;SUBSTITUTE('1. Master BOM'!$D$2:$D$400," ","")&amp;","))))</f>
        <v/>
      </c>
      <c r="L2944" s="16" t="str">
        <f aca="false">IF($A2944="","",IF($K2944&lt;&gt;1,0,SUMPRODUCT(ISNUMBER(SEARCH(","&amp;TRIM($A2944)&amp;",",","&amp;SUBSTITUTE('1. Master BOM'!$D$2:$D$400," ","")&amp;","))*ROW('1. Master BOM'!$D$2:$D$400))))</f>
        <v/>
      </c>
      <c r="M2944" s="9" t="str">
        <f aca="false">IF($A2944="","",IF($K2944=0,"NOT IN BOM",IF($K2944&gt;1,"MULTIPLE BOM LINES","OK")))</f>
        <v/>
      </c>
      <c r="N2944" s="9" t="str">
        <f aca="false">IF($A2944="","",IF($L2944=0,"—",INDEX('1. Master BOM'!$A$1:$A$400,$L2944)))</f>
        <v/>
      </c>
      <c r="O2944" s="9" t="str">
        <f aca="false">IF($A2944="","",IF($L2944=0,"—",INDEX('1. Master BOM'!$B$1:$B$400,$L2944)))</f>
        <v/>
      </c>
      <c r="P2944" s="9" t="str">
        <f aca="false">IF($A2944="","",IF(OR($H2944="NOT IN SCHEMATIC",$O2944="—"),"",IF($G2944="","NO SCH PN",IF(UPPER(TRIM($G2944))=UPPER(TRIM($O2944)),"OK","MISMATCH"))))</f>
        <v/>
      </c>
      <c r="Q2944" s="9" t="str">
        <f aca="false">IF($A2944="","",IF($L2944=0,"—",INDEX('1. Master BOM'!$E$1:$E$400,$L2944)))</f>
        <v/>
      </c>
      <c r="R2944" s="9" t="str">
        <f aca="false">IF($A2944="","",IF($L2944=0,"—",IF(T(INDEX('1. Master BOM'!$F$1:$F$400,$L2944))="","(not set)",INDEX('1. Master BOM'!$F$1:$F$400,$L2944))))</f>
        <v/>
      </c>
      <c r="S2944" s="9" t="str">
        <f aca="false">IF($A2944="","",IF(OR($R2944="—",$R2944="(not set)",$D2944=""),"",IF(ISNUMBER(SEARCH(SUBSTITUTE(SUBSTITUTE(SUBSTITUTE($R2944,"-",""),"_","")," ",""),SUBSTITUTE(SUBSTITUTE(SUBSTITUTE($D2944,"-",""),"_","")," ",""))),"OK","CHECK")))</f>
        <v/>
      </c>
      <c r="T2944" s="9" t="str">
        <f aca="false">IF($A2944="","",IF(OR($H2944="NOT IN SCHEMATIC",$I2944="MISMATCH",$J2944="MISMATCH",$P2944="MISMATCH",$M2944&lt;&gt;"OK"),"REVIEW","OK"))</f>
        <v/>
      </c>
      <c r="U2944" s="14"/>
      <c r="V2944" s="14"/>
      <c r="W2944" s="17"/>
      <c r="X2944" s="14"/>
    </row>
    <row r="2945" customFormat="false" ht="15" hidden="false" customHeight="false" outlineLevel="0" collapsed="false">
      <c r="A2945" s="9" t="str">
        <f aca="false">IF('3. Layout Parts'!$A2945="","",TRIM('3. Layout Parts'!$A2945))</f>
        <v/>
      </c>
      <c r="B2945" s="9" t="str">
        <f aca="false">IF($A2945="","",'3. Layout Parts'!$D2945)</f>
        <v/>
      </c>
      <c r="C2945" s="9" t="str">
        <f aca="false">IF($A2945="","",'3. Layout Parts'!$B2945)</f>
        <v/>
      </c>
      <c r="D2945" s="9" t="str">
        <f aca="false">IF($A2945="","",'3. Layout Parts'!$C2945)</f>
        <v/>
      </c>
      <c r="E2945" s="9" t="str">
        <f aca="false">IF($A2945="","",IFERROR(INDEX('2. Schematic Parts'!$B$2:$B$3001,MATCH($A2945,'2. Schematic Parts'!$A$2:$A$3001,0)),"NOT FOUND"))</f>
        <v/>
      </c>
      <c r="F2945" s="9" t="str">
        <f aca="false">IF($A2945="","",IFERROR(INDEX('2. Schematic Parts'!$C$2:$C$3001,MATCH($A2945,'2. Schematic Parts'!$A$2:$A$3001,0))&amp;"","NOT FOUND"))</f>
        <v/>
      </c>
      <c r="G2945" s="9" t="str">
        <f aca="false">IF($A2945="","",IFERROR(INDEX('2. Schematic Parts'!$D$2:$D$3001,MATCH($A2945,'2. Schematic Parts'!$A$2:$A$3001,0))&amp;"","NOT FOUND"))</f>
        <v/>
      </c>
      <c r="H2945" s="9" t="str">
        <f aca="false">IF($A2945="","",IF(COUNTIF('2. Schematic Parts'!$A$2:$A$3001,$A2945)=0,"NOT IN SCHEMATIC","OK"))</f>
        <v/>
      </c>
      <c r="I2945" s="9" t="str">
        <f aca="false">IF($A2945="","",IF($H2945="NOT IN SCHEMATIC","",IF(UPPER(TRIM($C2945))=UPPER(TRIM($E2945)),"OK","MISMATCH")))</f>
        <v/>
      </c>
      <c r="J2945" s="9" t="str">
        <f aca="false">IF($A2945="","",IF($H2945="NOT IN SCHEMATIC","",IF($F2945="","NO SCH DECAL",IF($D2945="","",IF(UPPER(TRIM($D2945))=UPPER(TRIM($F2945)),"OK","MISMATCH")))))</f>
        <v/>
      </c>
      <c r="K2945" s="16" t="str">
        <f aca="false">IF($A2945="","",SUMPRODUCT(--ISNUMBER(SEARCH(","&amp;TRIM($A2945)&amp;",",","&amp;SUBSTITUTE('1. Master BOM'!$D$2:$D$400," ","")&amp;","))))</f>
        <v/>
      </c>
      <c r="L2945" s="16" t="str">
        <f aca="false">IF($A2945="","",IF($K2945&lt;&gt;1,0,SUMPRODUCT(ISNUMBER(SEARCH(","&amp;TRIM($A2945)&amp;",",","&amp;SUBSTITUTE('1. Master BOM'!$D$2:$D$400," ","")&amp;","))*ROW('1. Master BOM'!$D$2:$D$400))))</f>
        <v/>
      </c>
      <c r="M2945" s="9" t="str">
        <f aca="false">IF($A2945="","",IF($K2945=0,"NOT IN BOM",IF($K2945&gt;1,"MULTIPLE BOM LINES","OK")))</f>
        <v/>
      </c>
      <c r="N2945" s="9" t="str">
        <f aca="false">IF($A2945="","",IF($L2945=0,"—",INDEX('1. Master BOM'!$A$1:$A$400,$L2945)))</f>
        <v/>
      </c>
      <c r="O2945" s="9" t="str">
        <f aca="false">IF($A2945="","",IF($L2945=0,"—",INDEX('1. Master BOM'!$B$1:$B$400,$L2945)))</f>
        <v/>
      </c>
      <c r="P2945" s="9" t="str">
        <f aca="false">IF($A2945="","",IF(OR($H2945="NOT IN SCHEMATIC",$O2945="—"),"",IF($G2945="","NO SCH PN",IF(UPPER(TRIM($G2945))=UPPER(TRIM($O2945)),"OK","MISMATCH"))))</f>
        <v/>
      </c>
      <c r="Q2945" s="9" t="str">
        <f aca="false">IF($A2945="","",IF($L2945=0,"—",INDEX('1. Master BOM'!$E$1:$E$400,$L2945)))</f>
        <v/>
      </c>
      <c r="R2945" s="9" t="str">
        <f aca="false">IF($A2945="","",IF($L2945=0,"—",IF(T(INDEX('1. Master BOM'!$F$1:$F$400,$L2945))="","(not set)",INDEX('1. Master BOM'!$F$1:$F$400,$L2945))))</f>
        <v/>
      </c>
      <c r="S2945" s="9" t="str">
        <f aca="false">IF($A2945="","",IF(OR($R2945="—",$R2945="(not set)",$D2945=""),"",IF(ISNUMBER(SEARCH(SUBSTITUTE(SUBSTITUTE(SUBSTITUTE($R2945,"-",""),"_","")," ",""),SUBSTITUTE(SUBSTITUTE(SUBSTITUTE($D2945,"-",""),"_","")," ",""))),"OK","CHECK")))</f>
        <v/>
      </c>
      <c r="T2945" s="9" t="str">
        <f aca="false">IF($A2945="","",IF(OR($H2945="NOT IN SCHEMATIC",$I2945="MISMATCH",$J2945="MISMATCH",$P2945="MISMATCH",$M2945&lt;&gt;"OK"),"REVIEW","OK"))</f>
        <v/>
      </c>
      <c r="U2945" s="14"/>
      <c r="V2945" s="14"/>
      <c r="W2945" s="17"/>
      <c r="X2945" s="14"/>
    </row>
    <row r="2946" customFormat="false" ht="15" hidden="false" customHeight="false" outlineLevel="0" collapsed="false">
      <c r="A2946" s="9" t="str">
        <f aca="false">IF('3. Layout Parts'!$A2946="","",TRIM('3. Layout Parts'!$A2946))</f>
        <v/>
      </c>
      <c r="B2946" s="9" t="str">
        <f aca="false">IF($A2946="","",'3. Layout Parts'!$D2946)</f>
        <v/>
      </c>
      <c r="C2946" s="9" t="str">
        <f aca="false">IF($A2946="","",'3. Layout Parts'!$B2946)</f>
        <v/>
      </c>
      <c r="D2946" s="9" t="str">
        <f aca="false">IF($A2946="","",'3. Layout Parts'!$C2946)</f>
        <v/>
      </c>
      <c r="E2946" s="9" t="str">
        <f aca="false">IF($A2946="","",IFERROR(INDEX('2. Schematic Parts'!$B$2:$B$3001,MATCH($A2946,'2. Schematic Parts'!$A$2:$A$3001,0)),"NOT FOUND"))</f>
        <v/>
      </c>
      <c r="F2946" s="9" t="str">
        <f aca="false">IF($A2946="","",IFERROR(INDEX('2. Schematic Parts'!$C$2:$C$3001,MATCH($A2946,'2. Schematic Parts'!$A$2:$A$3001,0))&amp;"","NOT FOUND"))</f>
        <v/>
      </c>
      <c r="G2946" s="9" t="str">
        <f aca="false">IF($A2946="","",IFERROR(INDEX('2. Schematic Parts'!$D$2:$D$3001,MATCH($A2946,'2. Schematic Parts'!$A$2:$A$3001,0))&amp;"","NOT FOUND"))</f>
        <v/>
      </c>
      <c r="H2946" s="9" t="str">
        <f aca="false">IF($A2946="","",IF(COUNTIF('2. Schematic Parts'!$A$2:$A$3001,$A2946)=0,"NOT IN SCHEMATIC","OK"))</f>
        <v/>
      </c>
      <c r="I2946" s="9" t="str">
        <f aca="false">IF($A2946="","",IF($H2946="NOT IN SCHEMATIC","",IF(UPPER(TRIM($C2946))=UPPER(TRIM($E2946)),"OK","MISMATCH")))</f>
        <v/>
      </c>
      <c r="J2946" s="9" t="str">
        <f aca="false">IF($A2946="","",IF($H2946="NOT IN SCHEMATIC","",IF($F2946="","NO SCH DECAL",IF($D2946="","",IF(UPPER(TRIM($D2946))=UPPER(TRIM($F2946)),"OK","MISMATCH")))))</f>
        <v/>
      </c>
      <c r="K2946" s="16" t="str">
        <f aca="false">IF($A2946="","",SUMPRODUCT(--ISNUMBER(SEARCH(","&amp;TRIM($A2946)&amp;",",","&amp;SUBSTITUTE('1. Master BOM'!$D$2:$D$400," ","")&amp;","))))</f>
        <v/>
      </c>
      <c r="L2946" s="16" t="str">
        <f aca="false">IF($A2946="","",IF($K2946&lt;&gt;1,0,SUMPRODUCT(ISNUMBER(SEARCH(","&amp;TRIM($A2946)&amp;",",","&amp;SUBSTITUTE('1. Master BOM'!$D$2:$D$400," ","")&amp;","))*ROW('1. Master BOM'!$D$2:$D$400))))</f>
        <v/>
      </c>
      <c r="M2946" s="9" t="str">
        <f aca="false">IF($A2946="","",IF($K2946=0,"NOT IN BOM",IF($K2946&gt;1,"MULTIPLE BOM LINES","OK")))</f>
        <v/>
      </c>
      <c r="N2946" s="9" t="str">
        <f aca="false">IF($A2946="","",IF($L2946=0,"—",INDEX('1. Master BOM'!$A$1:$A$400,$L2946)))</f>
        <v/>
      </c>
      <c r="O2946" s="9" t="str">
        <f aca="false">IF($A2946="","",IF($L2946=0,"—",INDEX('1. Master BOM'!$B$1:$B$400,$L2946)))</f>
        <v/>
      </c>
      <c r="P2946" s="9" t="str">
        <f aca="false">IF($A2946="","",IF(OR($H2946="NOT IN SCHEMATIC",$O2946="—"),"",IF($G2946="","NO SCH PN",IF(UPPER(TRIM($G2946))=UPPER(TRIM($O2946)),"OK","MISMATCH"))))</f>
        <v/>
      </c>
      <c r="Q2946" s="9" t="str">
        <f aca="false">IF($A2946="","",IF($L2946=0,"—",INDEX('1. Master BOM'!$E$1:$E$400,$L2946)))</f>
        <v/>
      </c>
      <c r="R2946" s="9" t="str">
        <f aca="false">IF($A2946="","",IF($L2946=0,"—",IF(T(INDEX('1. Master BOM'!$F$1:$F$400,$L2946))="","(not set)",INDEX('1. Master BOM'!$F$1:$F$400,$L2946))))</f>
        <v/>
      </c>
      <c r="S2946" s="9" t="str">
        <f aca="false">IF($A2946="","",IF(OR($R2946="—",$R2946="(not set)",$D2946=""),"",IF(ISNUMBER(SEARCH(SUBSTITUTE(SUBSTITUTE(SUBSTITUTE($R2946,"-",""),"_","")," ",""),SUBSTITUTE(SUBSTITUTE(SUBSTITUTE($D2946,"-",""),"_","")," ",""))),"OK","CHECK")))</f>
        <v/>
      </c>
      <c r="T2946" s="9" t="str">
        <f aca="false">IF($A2946="","",IF(OR($H2946="NOT IN SCHEMATIC",$I2946="MISMATCH",$J2946="MISMATCH",$P2946="MISMATCH",$M2946&lt;&gt;"OK"),"REVIEW","OK"))</f>
        <v/>
      </c>
      <c r="U2946" s="14"/>
      <c r="V2946" s="14"/>
      <c r="W2946" s="17"/>
      <c r="X2946" s="14"/>
    </row>
    <row r="2947" customFormat="false" ht="15" hidden="false" customHeight="false" outlineLevel="0" collapsed="false">
      <c r="A2947" s="9" t="str">
        <f aca="false">IF('3. Layout Parts'!$A2947="","",TRIM('3. Layout Parts'!$A2947))</f>
        <v/>
      </c>
      <c r="B2947" s="9" t="str">
        <f aca="false">IF($A2947="","",'3. Layout Parts'!$D2947)</f>
        <v/>
      </c>
      <c r="C2947" s="9" t="str">
        <f aca="false">IF($A2947="","",'3. Layout Parts'!$B2947)</f>
        <v/>
      </c>
      <c r="D2947" s="9" t="str">
        <f aca="false">IF($A2947="","",'3. Layout Parts'!$C2947)</f>
        <v/>
      </c>
      <c r="E2947" s="9" t="str">
        <f aca="false">IF($A2947="","",IFERROR(INDEX('2. Schematic Parts'!$B$2:$B$3001,MATCH($A2947,'2. Schematic Parts'!$A$2:$A$3001,0)),"NOT FOUND"))</f>
        <v/>
      </c>
      <c r="F2947" s="9" t="str">
        <f aca="false">IF($A2947="","",IFERROR(INDEX('2. Schematic Parts'!$C$2:$C$3001,MATCH($A2947,'2. Schematic Parts'!$A$2:$A$3001,0))&amp;"","NOT FOUND"))</f>
        <v/>
      </c>
      <c r="G2947" s="9" t="str">
        <f aca="false">IF($A2947="","",IFERROR(INDEX('2. Schematic Parts'!$D$2:$D$3001,MATCH($A2947,'2. Schematic Parts'!$A$2:$A$3001,0))&amp;"","NOT FOUND"))</f>
        <v/>
      </c>
      <c r="H2947" s="9" t="str">
        <f aca="false">IF($A2947="","",IF(COUNTIF('2. Schematic Parts'!$A$2:$A$3001,$A2947)=0,"NOT IN SCHEMATIC","OK"))</f>
        <v/>
      </c>
      <c r="I2947" s="9" t="str">
        <f aca="false">IF($A2947="","",IF($H2947="NOT IN SCHEMATIC","",IF(UPPER(TRIM($C2947))=UPPER(TRIM($E2947)),"OK","MISMATCH")))</f>
        <v/>
      </c>
      <c r="J2947" s="9" t="str">
        <f aca="false">IF($A2947="","",IF($H2947="NOT IN SCHEMATIC","",IF($F2947="","NO SCH DECAL",IF($D2947="","",IF(UPPER(TRIM($D2947))=UPPER(TRIM($F2947)),"OK","MISMATCH")))))</f>
        <v/>
      </c>
      <c r="K2947" s="16" t="str">
        <f aca="false">IF($A2947="","",SUMPRODUCT(--ISNUMBER(SEARCH(","&amp;TRIM($A2947)&amp;",",","&amp;SUBSTITUTE('1. Master BOM'!$D$2:$D$400," ","")&amp;","))))</f>
        <v/>
      </c>
      <c r="L2947" s="16" t="str">
        <f aca="false">IF($A2947="","",IF($K2947&lt;&gt;1,0,SUMPRODUCT(ISNUMBER(SEARCH(","&amp;TRIM($A2947)&amp;",",","&amp;SUBSTITUTE('1. Master BOM'!$D$2:$D$400," ","")&amp;","))*ROW('1. Master BOM'!$D$2:$D$400))))</f>
        <v/>
      </c>
      <c r="M2947" s="9" t="str">
        <f aca="false">IF($A2947="","",IF($K2947=0,"NOT IN BOM",IF($K2947&gt;1,"MULTIPLE BOM LINES","OK")))</f>
        <v/>
      </c>
      <c r="N2947" s="9" t="str">
        <f aca="false">IF($A2947="","",IF($L2947=0,"—",INDEX('1. Master BOM'!$A$1:$A$400,$L2947)))</f>
        <v/>
      </c>
      <c r="O2947" s="9" t="str">
        <f aca="false">IF($A2947="","",IF($L2947=0,"—",INDEX('1. Master BOM'!$B$1:$B$400,$L2947)))</f>
        <v/>
      </c>
      <c r="P2947" s="9" t="str">
        <f aca="false">IF($A2947="","",IF(OR($H2947="NOT IN SCHEMATIC",$O2947="—"),"",IF($G2947="","NO SCH PN",IF(UPPER(TRIM($G2947))=UPPER(TRIM($O2947)),"OK","MISMATCH"))))</f>
        <v/>
      </c>
      <c r="Q2947" s="9" t="str">
        <f aca="false">IF($A2947="","",IF($L2947=0,"—",INDEX('1. Master BOM'!$E$1:$E$400,$L2947)))</f>
        <v/>
      </c>
      <c r="R2947" s="9" t="str">
        <f aca="false">IF($A2947="","",IF($L2947=0,"—",IF(T(INDEX('1. Master BOM'!$F$1:$F$400,$L2947))="","(not set)",INDEX('1. Master BOM'!$F$1:$F$400,$L2947))))</f>
        <v/>
      </c>
      <c r="S2947" s="9" t="str">
        <f aca="false">IF($A2947="","",IF(OR($R2947="—",$R2947="(not set)",$D2947=""),"",IF(ISNUMBER(SEARCH(SUBSTITUTE(SUBSTITUTE(SUBSTITUTE($R2947,"-",""),"_","")," ",""),SUBSTITUTE(SUBSTITUTE(SUBSTITUTE($D2947,"-",""),"_","")," ",""))),"OK","CHECK")))</f>
        <v/>
      </c>
      <c r="T2947" s="9" t="str">
        <f aca="false">IF($A2947="","",IF(OR($H2947="NOT IN SCHEMATIC",$I2947="MISMATCH",$J2947="MISMATCH",$P2947="MISMATCH",$M2947&lt;&gt;"OK"),"REVIEW","OK"))</f>
        <v/>
      </c>
      <c r="U2947" s="14"/>
      <c r="V2947" s="14"/>
      <c r="W2947" s="17"/>
      <c r="X2947" s="14"/>
    </row>
    <row r="2948" customFormat="false" ht="15" hidden="false" customHeight="false" outlineLevel="0" collapsed="false">
      <c r="A2948" s="9" t="str">
        <f aca="false">IF('3. Layout Parts'!$A2948="","",TRIM('3. Layout Parts'!$A2948))</f>
        <v/>
      </c>
      <c r="B2948" s="9" t="str">
        <f aca="false">IF($A2948="","",'3. Layout Parts'!$D2948)</f>
        <v/>
      </c>
      <c r="C2948" s="9" t="str">
        <f aca="false">IF($A2948="","",'3. Layout Parts'!$B2948)</f>
        <v/>
      </c>
      <c r="D2948" s="9" t="str">
        <f aca="false">IF($A2948="","",'3. Layout Parts'!$C2948)</f>
        <v/>
      </c>
      <c r="E2948" s="9" t="str">
        <f aca="false">IF($A2948="","",IFERROR(INDEX('2. Schematic Parts'!$B$2:$B$3001,MATCH($A2948,'2. Schematic Parts'!$A$2:$A$3001,0)),"NOT FOUND"))</f>
        <v/>
      </c>
      <c r="F2948" s="9" t="str">
        <f aca="false">IF($A2948="","",IFERROR(INDEX('2. Schematic Parts'!$C$2:$C$3001,MATCH($A2948,'2. Schematic Parts'!$A$2:$A$3001,0))&amp;"","NOT FOUND"))</f>
        <v/>
      </c>
      <c r="G2948" s="9" t="str">
        <f aca="false">IF($A2948="","",IFERROR(INDEX('2. Schematic Parts'!$D$2:$D$3001,MATCH($A2948,'2. Schematic Parts'!$A$2:$A$3001,0))&amp;"","NOT FOUND"))</f>
        <v/>
      </c>
      <c r="H2948" s="9" t="str">
        <f aca="false">IF($A2948="","",IF(COUNTIF('2. Schematic Parts'!$A$2:$A$3001,$A2948)=0,"NOT IN SCHEMATIC","OK"))</f>
        <v/>
      </c>
      <c r="I2948" s="9" t="str">
        <f aca="false">IF($A2948="","",IF($H2948="NOT IN SCHEMATIC","",IF(UPPER(TRIM($C2948))=UPPER(TRIM($E2948)),"OK","MISMATCH")))</f>
        <v/>
      </c>
      <c r="J2948" s="9" t="str">
        <f aca="false">IF($A2948="","",IF($H2948="NOT IN SCHEMATIC","",IF($F2948="","NO SCH DECAL",IF($D2948="","",IF(UPPER(TRIM($D2948))=UPPER(TRIM($F2948)),"OK","MISMATCH")))))</f>
        <v/>
      </c>
      <c r="K2948" s="16" t="str">
        <f aca="false">IF($A2948="","",SUMPRODUCT(--ISNUMBER(SEARCH(","&amp;TRIM($A2948)&amp;",",","&amp;SUBSTITUTE('1. Master BOM'!$D$2:$D$400," ","")&amp;","))))</f>
        <v/>
      </c>
      <c r="L2948" s="16" t="str">
        <f aca="false">IF($A2948="","",IF($K2948&lt;&gt;1,0,SUMPRODUCT(ISNUMBER(SEARCH(","&amp;TRIM($A2948)&amp;",",","&amp;SUBSTITUTE('1. Master BOM'!$D$2:$D$400," ","")&amp;","))*ROW('1. Master BOM'!$D$2:$D$400))))</f>
        <v/>
      </c>
      <c r="M2948" s="9" t="str">
        <f aca="false">IF($A2948="","",IF($K2948=0,"NOT IN BOM",IF($K2948&gt;1,"MULTIPLE BOM LINES","OK")))</f>
        <v/>
      </c>
      <c r="N2948" s="9" t="str">
        <f aca="false">IF($A2948="","",IF($L2948=0,"—",INDEX('1. Master BOM'!$A$1:$A$400,$L2948)))</f>
        <v/>
      </c>
      <c r="O2948" s="9" t="str">
        <f aca="false">IF($A2948="","",IF($L2948=0,"—",INDEX('1. Master BOM'!$B$1:$B$400,$L2948)))</f>
        <v/>
      </c>
      <c r="P2948" s="9" t="str">
        <f aca="false">IF($A2948="","",IF(OR($H2948="NOT IN SCHEMATIC",$O2948="—"),"",IF($G2948="","NO SCH PN",IF(UPPER(TRIM($G2948))=UPPER(TRIM($O2948)),"OK","MISMATCH"))))</f>
        <v/>
      </c>
      <c r="Q2948" s="9" t="str">
        <f aca="false">IF($A2948="","",IF($L2948=0,"—",INDEX('1. Master BOM'!$E$1:$E$400,$L2948)))</f>
        <v/>
      </c>
      <c r="R2948" s="9" t="str">
        <f aca="false">IF($A2948="","",IF($L2948=0,"—",IF(T(INDEX('1. Master BOM'!$F$1:$F$400,$L2948))="","(not set)",INDEX('1. Master BOM'!$F$1:$F$400,$L2948))))</f>
        <v/>
      </c>
      <c r="S2948" s="9" t="str">
        <f aca="false">IF($A2948="","",IF(OR($R2948="—",$R2948="(not set)",$D2948=""),"",IF(ISNUMBER(SEARCH(SUBSTITUTE(SUBSTITUTE(SUBSTITUTE($R2948,"-",""),"_","")," ",""),SUBSTITUTE(SUBSTITUTE(SUBSTITUTE($D2948,"-",""),"_","")," ",""))),"OK","CHECK")))</f>
        <v/>
      </c>
      <c r="T2948" s="9" t="str">
        <f aca="false">IF($A2948="","",IF(OR($H2948="NOT IN SCHEMATIC",$I2948="MISMATCH",$J2948="MISMATCH",$P2948="MISMATCH",$M2948&lt;&gt;"OK"),"REVIEW","OK"))</f>
        <v/>
      </c>
      <c r="U2948" s="14"/>
      <c r="V2948" s="14"/>
      <c r="W2948" s="17"/>
      <c r="X2948" s="14"/>
    </row>
    <row r="2949" customFormat="false" ht="15" hidden="false" customHeight="false" outlineLevel="0" collapsed="false">
      <c r="A2949" s="9" t="str">
        <f aca="false">IF('3. Layout Parts'!$A2949="","",TRIM('3. Layout Parts'!$A2949))</f>
        <v/>
      </c>
      <c r="B2949" s="9" t="str">
        <f aca="false">IF($A2949="","",'3. Layout Parts'!$D2949)</f>
        <v/>
      </c>
      <c r="C2949" s="9" t="str">
        <f aca="false">IF($A2949="","",'3. Layout Parts'!$B2949)</f>
        <v/>
      </c>
      <c r="D2949" s="9" t="str">
        <f aca="false">IF($A2949="","",'3. Layout Parts'!$C2949)</f>
        <v/>
      </c>
      <c r="E2949" s="9" t="str">
        <f aca="false">IF($A2949="","",IFERROR(INDEX('2. Schematic Parts'!$B$2:$B$3001,MATCH($A2949,'2. Schematic Parts'!$A$2:$A$3001,0)),"NOT FOUND"))</f>
        <v/>
      </c>
      <c r="F2949" s="9" t="str">
        <f aca="false">IF($A2949="","",IFERROR(INDEX('2. Schematic Parts'!$C$2:$C$3001,MATCH($A2949,'2. Schematic Parts'!$A$2:$A$3001,0))&amp;"","NOT FOUND"))</f>
        <v/>
      </c>
      <c r="G2949" s="9" t="str">
        <f aca="false">IF($A2949="","",IFERROR(INDEX('2. Schematic Parts'!$D$2:$D$3001,MATCH($A2949,'2. Schematic Parts'!$A$2:$A$3001,0))&amp;"","NOT FOUND"))</f>
        <v/>
      </c>
      <c r="H2949" s="9" t="str">
        <f aca="false">IF($A2949="","",IF(COUNTIF('2. Schematic Parts'!$A$2:$A$3001,$A2949)=0,"NOT IN SCHEMATIC","OK"))</f>
        <v/>
      </c>
      <c r="I2949" s="9" t="str">
        <f aca="false">IF($A2949="","",IF($H2949="NOT IN SCHEMATIC","",IF(UPPER(TRIM($C2949))=UPPER(TRIM($E2949)),"OK","MISMATCH")))</f>
        <v/>
      </c>
      <c r="J2949" s="9" t="str">
        <f aca="false">IF($A2949="","",IF($H2949="NOT IN SCHEMATIC","",IF($F2949="","NO SCH DECAL",IF($D2949="","",IF(UPPER(TRIM($D2949))=UPPER(TRIM($F2949)),"OK","MISMATCH")))))</f>
        <v/>
      </c>
      <c r="K2949" s="16" t="str">
        <f aca="false">IF($A2949="","",SUMPRODUCT(--ISNUMBER(SEARCH(","&amp;TRIM($A2949)&amp;",",","&amp;SUBSTITUTE('1. Master BOM'!$D$2:$D$400," ","")&amp;","))))</f>
        <v/>
      </c>
      <c r="L2949" s="16" t="str">
        <f aca="false">IF($A2949="","",IF($K2949&lt;&gt;1,0,SUMPRODUCT(ISNUMBER(SEARCH(","&amp;TRIM($A2949)&amp;",",","&amp;SUBSTITUTE('1. Master BOM'!$D$2:$D$400," ","")&amp;","))*ROW('1. Master BOM'!$D$2:$D$400))))</f>
        <v/>
      </c>
      <c r="M2949" s="9" t="str">
        <f aca="false">IF($A2949="","",IF($K2949=0,"NOT IN BOM",IF($K2949&gt;1,"MULTIPLE BOM LINES","OK")))</f>
        <v/>
      </c>
      <c r="N2949" s="9" t="str">
        <f aca="false">IF($A2949="","",IF($L2949=0,"—",INDEX('1. Master BOM'!$A$1:$A$400,$L2949)))</f>
        <v/>
      </c>
      <c r="O2949" s="9" t="str">
        <f aca="false">IF($A2949="","",IF($L2949=0,"—",INDEX('1. Master BOM'!$B$1:$B$400,$L2949)))</f>
        <v/>
      </c>
      <c r="P2949" s="9" t="str">
        <f aca="false">IF($A2949="","",IF(OR($H2949="NOT IN SCHEMATIC",$O2949="—"),"",IF($G2949="","NO SCH PN",IF(UPPER(TRIM($G2949))=UPPER(TRIM($O2949)),"OK","MISMATCH"))))</f>
        <v/>
      </c>
      <c r="Q2949" s="9" t="str">
        <f aca="false">IF($A2949="","",IF($L2949=0,"—",INDEX('1. Master BOM'!$E$1:$E$400,$L2949)))</f>
        <v/>
      </c>
      <c r="R2949" s="9" t="str">
        <f aca="false">IF($A2949="","",IF($L2949=0,"—",IF(T(INDEX('1. Master BOM'!$F$1:$F$400,$L2949))="","(not set)",INDEX('1. Master BOM'!$F$1:$F$400,$L2949))))</f>
        <v/>
      </c>
      <c r="S2949" s="9" t="str">
        <f aca="false">IF($A2949="","",IF(OR($R2949="—",$R2949="(not set)",$D2949=""),"",IF(ISNUMBER(SEARCH(SUBSTITUTE(SUBSTITUTE(SUBSTITUTE($R2949,"-",""),"_","")," ",""),SUBSTITUTE(SUBSTITUTE(SUBSTITUTE($D2949,"-",""),"_","")," ",""))),"OK","CHECK")))</f>
        <v/>
      </c>
      <c r="T2949" s="9" t="str">
        <f aca="false">IF($A2949="","",IF(OR($H2949="NOT IN SCHEMATIC",$I2949="MISMATCH",$J2949="MISMATCH",$P2949="MISMATCH",$M2949&lt;&gt;"OK"),"REVIEW","OK"))</f>
        <v/>
      </c>
      <c r="U2949" s="14"/>
      <c r="V2949" s="14"/>
      <c r="W2949" s="17"/>
      <c r="X2949" s="14"/>
    </row>
    <row r="2950" customFormat="false" ht="15" hidden="false" customHeight="false" outlineLevel="0" collapsed="false">
      <c r="A2950" s="9" t="str">
        <f aca="false">IF('3. Layout Parts'!$A2950="","",TRIM('3. Layout Parts'!$A2950))</f>
        <v/>
      </c>
      <c r="B2950" s="9" t="str">
        <f aca="false">IF($A2950="","",'3. Layout Parts'!$D2950)</f>
        <v/>
      </c>
      <c r="C2950" s="9" t="str">
        <f aca="false">IF($A2950="","",'3. Layout Parts'!$B2950)</f>
        <v/>
      </c>
      <c r="D2950" s="9" t="str">
        <f aca="false">IF($A2950="","",'3. Layout Parts'!$C2950)</f>
        <v/>
      </c>
      <c r="E2950" s="9" t="str">
        <f aca="false">IF($A2950="","",IFERROR(INDEX('2. Schematic Parts'!$B$2:$B$3001,MATCH($A2950,'2. Schematic Parts'!$A$2:$A$3001,0)),"NOT FOUND"))</f>
        <v/>
      </c>
      <c r="F2950" s="9" t="str">
        <f aca="false">IF($A2950="","",IFERROR(INDEX('2. Schematic Parts'!$C$2:$C$3001,MATCH($A2950,'2. Schematic Parts'!$A$2:$A$3001,0))&amp;"","NOT FOUND"))</f>
        <v/>
      </c>
      <c r="G2950" s="9" t="str">
        <f aca="false">IF($A2950="","",IFERROR(INDEX('2. Schematic Parts'!$D$2:$D$3001,MATCH($A2950,'2. Schematic Parts'!$A$2:$A$3001,0))&amp;"","NOT FOUND"))</f>
        <v/>
      </c>
      <c r="H2950" s="9" t="str">
        <f aca="false">IF($A2950="","",IF(COUNTIF('2. Schematic Parts'!$A$2:$A$3001,$A2950)=0,"NOT IN SCHEMATIC","OK"))</f>
        <v/>
      </c>
      <c r="I2950" s="9" t="str">
        <f aca="false">IF($A2950="","",IF($H2950="NOT IN SCHEMATIC","",IF(UPPER(TRIM($C2950))=UPPER(TRIM($E2950)),"OK","MISMATCH")))</f>
        <v/>
      </c>
      <c r="J2950" s="9" t="str">
        <f aca="false">IF($A2950="","",IF($H2950="NOT IN SCHEMATIC","",IF($F2950="","NO SCH DECAL",IF($D2950="","",IF(UPPER(TRIM($D2950))=UPPER(TRIM($F2950)),"OK","MISMATCH")))))</f>
        <v/>
      </c>
      <c r="K2950" s="16" t="str">
        <f aca="false">IF($A2950="","",SUMPRODUCT(--ISNUMBER(SEARCH(","&amp;TRIM($A2950)&amp;",",","&amp;SUBSTITUTE('1. Master BOM'!$D$2:$D$400," ","")&amp;","))))</f>
        <v/>
      </c>
      <c r="L2950" s="16" t="str">
        <f aca="false">IF($A2950="","",IF($K2950&lt;&gt;1,0,SUMPRODUCT(ISNUMBER(SEARCH(","&amp;TRIM($A2950)&amp;",",","&amp;SUBSTITUTE('1. Master BOM'!$D$2:$D$400," ","")&amp;","))*ROW('1. Master BOM'!$D$2:$D$400))))</f>
        <v/>
      </c>
      <c r="M2950" s="9" t="str">
        <f aca="false">IF($A2950="","",IF($K2950=0,"NOT IN BOM",IF($K2950&gt;1,"MULTIPLE BOM LINES","OK")))</f>
        <v/>
      </c>
      <c r="N2950" s="9" t="str">
        <f aca="false">IF($A2950="","",IF($L2950=0,"—",INDEX('1. Master BOM'!$A$1:$A$400,$L2950)))</f>
        <v/>
      </c>
      <c r="O2950" s="9" t="str">
        <f aca="false">IF($A2950="","",IF($L2950=0,"—",INDEX('1. Master BOM'!$B$1:$B$400,$L2950)))</f>
        <v/>
      </c>
      <c r="P2950" s="9" t="str">
        <f aca="false">IF($A2950="","",IF(OR($H2950="NOT IN SCHEMATIC",$O2950="—"),"",IF($G2950="","NO SCH PN",IF(UPPER(TRIM($G2950))=UPPER(TRIM($O2950)),"OK","MISMATCH"))))</f>
        <v/>
      </c>
      <c r="Q2950" s="9" t="str">
        <f aca="false">IF($A2950="","",IF($L2950=0,"—",INDEX('1. Master BOM'!$E$1:$E$400,$L2950)))</f>
        <v/>
      </c>
      <c r="R2950" s="9" t="str">
        <f aca="false">IF($A2950="","",IF($L2950=0,"—",IF(T(INDEX('1. Master BOM'!$F$1:$F$400,$L2950))="","(not set)",INDEX('1. Master BOM'!$F$1:$F$400,$L2950))))</f>
        <v/>
      </c>
      <c r="S2950" s="9" t="str">
        <f aca="false">IF($A2950="","",IF(OR($R2950="—",$R2950="(not set)",$D2950=""),"",IF(ISNUMBER(SEARCH(SUBSTITUTE(SUBSTITUTE(SUBSTITUTE($R2950,"-",""),"_","")," ",""),SUBSTITUTE(SUBSTITUTE(SUBSTITUTE($D2950,"-",""),"_","")," ",""))),"OK","CHECK")))</f>
        <v/>
      </c>
      <c r="T2950" s="9" t="str">
        <f aca="false">IF($A2950="","",IF(OR($H2950="NOT IN SCHEMATIC",$I2950="MISMATCH",$J2950="MISMATCH",$P2950="MISMATCH",$M2950&lt;&gt;"OK"),"REVIEW","OK"))</f>
        <v/>
      </c>
      <c r="U2950" s="14"/>
      <c r="V2950" s="14"/>
      <c r="W2950" s="17"/>
      <c r="X2950" s="14"/>
    </row>
    <row r="2951" customFormat="false" ht="15" hidden="false" customHeight="false" outlineLevel="0" collapsed="false">
      <c r="A2951" s="9" t="str">
        <f aca="false">IF('3. Layout Parts'!$A2951="","",TRIM('3. Layout Parts'!$A2951))</f>
        <v/>
      </c>
      <c r="B2951" s="9" t="str">
        <f aca="false">IF($A2951="","",'3. Layout Parts'!$D2951)</f>
        <v/>
      </c>
      <c r="C2951" s="9" t="str">
        <f aca="false">IF($A2951="","",'3. Layout Parts'!$B2951)</f>
        <v/>
      </c>
      <c r="D2951" s="9" t="str">
        <f aca="false">IF($A2951="","",'3. Layout Parts'!$C2951)</f>
        <v/>
      </c>
      <c r="E2951" s="9" t="str">
        <f aca="false">IF($A2951="","",IFERROR(INDEX('2. Schematic Parts'!$B$2:$B$3001,MATCH($A2951,'2. Schematic Parts'!$A$2:$A$3001,0)),"NOT FOUND"))</f>
        <v/>
      </c>
      <c r="F2951" s="9" t="str">
        <f aca="false">IF($A2951="","",IFERROR(INDEX('2. Schematic Parts'!$C$2:$C$3001,MATCH($A2951,'2. Schematic Parts'!$A$2:$A$3001,0))&amp;"","NOT FOUND"))</f>
        <v/>
      </c>
      <c r="G2951" s="9" t="str">
        <f aca="false">IF($A2951="","",IFERROR(INDEX('2. Schematic Parts'!$D$2:$D$3001,MATCH($A2951,'2. Schematic Parts'!$A$2:$A$3001,0))&amp;"","NOT FOUND"))</f>
        <v/>
      </c>
      <c r="H2951" s="9" t="str">
        <f aca="false">IF($A2951="","",IF(COUNTIF('2. Schematic Parts'!$A$2:$A$3001,$A2951)=0,"NOT IN SCHEMATIC","OK"))</f>
        <v/>
      </c>
      <c r="I2951" s="9" t="str">
        <f aca="false">IF($A2951="","",IF($H2951="NOT IN SCHEMATIC","",IF(UPPER(TRIM($C2951))=UPPER(TRIM($E2951)),"OK","MISMATCH")))</f>
        <v/>
      </c>
      <c r="J2951" s="9" t="str">
        <f aca="false">IF($A2951="","",IF($H2951="NOT IN SCHEMATIC","",IF($F2951="","NO SCH DECAL",IF($D2951="","",IF(UPPER(TRIM($D2951))=UPPER(TRIM($F2951)),"OK","MISMATCH")))))</f>
        <v/>
      </c>
      <c r="K2951" s="16" t="str">
        <f aca="false">IF($A2951="","",SUMPRODUCT(--ISNUMBER(SEARCH(","&amp;TRIM($A2951)&amp;",",","&amp;SUBSTITUTE('1. Master BOM'!$D$2:$D$400," ","")&amp;","))))</f>
        <v/>
      </c>
      <c r="L2951" s="16" t="str">
        <f aca="false">IF($A2951="","",IF($K2951&lt;&gt;1,0,SUMPRODUCT(ISNUMBER(SEARCH(","&amp;TRIM($A2951)&amp;",",","&amp;SUBSTITUTE('1. Master BOM'!$D$2:$D$400," ","")&amp;","))*ROW('1. Master BOM'!$D$2:$D$400))))</f>
        <v/>
      </c>
      <c r="M2951" s="9" t="str">
        <f aca="false">IF($A2951="","",IF($K2951=0,"NOT IN BOM",IF($K2951&gt;1,"MULTIPLE BOM LINES","OK")))</f>
        <v/>
      </c>
      <c r="N2951" s="9" t="str">
        <f aca="false">IF($A2951="","",IF($L2951=0,"—",INDEX('1. Master BOM'!$A$1:$A$400,$L2951)))</f>
        <v/>
      </c>
      <c r="O2951" s="9" t="str">
        <f aca="false">IF($A2951="","",IF($L2951=0,"—",INDEX('1. Master BOM'!$B$1:$B$400,$L2951)))</f>
        <v/>
      </c>
      <c r="P2951" s="9" t="str">
        <f aca="false">IF($A2951="","",IF(OR($H2951="NOT IN SCHEMATIC",$O2951="—"),"",IF($G2951="","NO SCH PN",IF(UPPER(TRIM($G2951))=UPPER(TRIM($O2951)),"OK","MISMATCH"))))</f>
        <v/>
      </c>
      <c r="Q2951" s="9" t="str">
        <f aca="false">IF($A2951="","",IF($L2951=0,"—",INDEX('1. Master BOM'!$E$1:$E$400,$L2951)))</f>
        <v/>
      </c>
      <c r="R2951" s="9" t="str">
        <f aca="false">IF($A2951="","",IF($L2951=0,"—",IF(T(INDEX('1. Master BOM'!$F$1:$F$400,$L2951))="","(not set)",INDEX('1. Master BOM'!$F$1:$F$400,$L2951))))</f>
        <v/>
      </c>
      <c r="S2951" s="9" t="str">
        <f aca="false">IF($A2951="","",IF(OR($R2951="—",$R2951="(not set)",$D2951=""),"",IF(ISNUMBER(SEARCH(SUBSTITUTE(SUBSTITUTE(SUBSTITUTE($R2951,"-",""),"_","")," ",""),SUBSTITUTE(SUBSTITUTE(SUBSTITUTE($D2951,"-",""),"_","")," ",""))),"OK","CHECK")))</f>
        <v/>
      </c>
      <c r="T2951" s="9" t="str">
        <f aca="false">IF($A2951="","",IF(OR($H2951="NOT IN SCHEMATIC",$I2951="MISMATCH",$J2951="MISMATCH",$P2951="MISMATCH",$M2951&lt;&gt;"OK"),"REVIEW","OK"))</f>
        <v/>
      </c>
      <c r="U2951" s="14"/>
      <c r="V2951" s="14"/>
      <c r="W2951" s="17"/>
      <c r="X2951" s="14"/>
    </row>
    <row r="2952" customFormat="false" ht="15" hidden="false" customHeight="false" outlineLevel="0" collapsed="false">
      <c r="A2952" s="9" t="str">
        <f aca="false">IF('3. Layout Parts'!$A2952="","",TRIM('3. Layout Parts'!$A2952))</f>
        <v/>
      </c>
      <c r="B2952" s="9" t="str">
        <f aca="false">IF($A2952="","",'3. Layout Parts'!$D2952)</f>
        <v/>
      </c>
      <c r="C2952" s="9" t="str">
        <f aca="false">IF($A2952="","",'3. Layout Parts'!$B2952)</f>
        <v/>
      </c>
      <c r="D2952" s="9" t="str">
        <f aca="false">IF($A2952="","",'3. Layout Parts'!$C2952)</f>
        <v/>
      </c>
      <c r="E2952" s="9" t="str">
        <f aca="false">IF($A2952="","",IFERROR(INDEX('2. Schematic Parts'!$B$2:$B$3001,MATCH($A2952,'2. Schematic Parts'!$A$2:$A$3001,0)),"NOT FOUND"))</f>
        <v/>
      </c>
      <c r="F2952" s="9" t="str">
        <f aca="false">IF($A2952="","",IFERROR(INDEX('2. Schematic Parts'!$C$2:$C$3001,MATCH($A2952,'2. Schematic Parts'!$A$2:$A$3001,0))&amp;"","NOT FOUND"))</f>
        <v/>
      </c>
      <c r="G2952" s="9" t="str">
        <f aca="false">IF($A2952="","",IFERROR(INDEX('2. Schematic Parts'!$D$2:$D$3001,MATCH($A2952,'2. Schematic Parts'!$A$2:$A$3001,0))&amp;"","NOT FOUND"))</f>
        <v/>
      </c>
      <c r="H2952" s="9" t="str">
        <f aca="false">IF($A2952="","",IF(COUNTIF('2. Schematic Parts'!$A$2:$A$3001,$A2952)=0,"NOT IN SCHEMATIC","OK"))</f>
        <v/>
      </c>
      <c r="I2952" s="9" t="str">
        <f aca="false">IF($A2952="","",IF($H2952="NOT IN SCHEMATIC","",IF(UPPER(TRIM($C2952))=UPPER(TRIM($E2952)),"OK","MISMATCH")))</f>
        <v/>
      </c>
      <c r="J2952" s="9" t="str">
        <f aca="false">IF($A2952="","",IF($H2952="NOT IN SCHEMATIC","",IF($F2952="","NO SCH DECAL",IF($D2952="","",IF(UPPER(TRIM($D2952))=UPPER(TRIM($F2952)),"OK","MISMATCH")))))</f>
        <v/>
      </c>
      <c r="K2952" s="16" t="str">
        <f aca="false">IF($A2952="","",SUMPRODUCT(--ISNUMBER(SEARCH(","&amp;TRIM($A2952)&amp;",",","&amp;SUBSTITUTE('1. Master BOM'!$D$2:$D$400," ","")&amp;","))))</f>
        <v/>
      </c>
      <c r="L2952" s="16" t="str">
        <f aca="false">IF($A2952="","",IF($K2952&lt;&gt;1,0,SUMPRODUCT(ISNUMBER(SEARCH(","&amp;TRIM($A2952)&amp;",",","&amp;SUBSTITUTE('1. Master BOM'!$D$2:$D$400," ","")&amp;","))*ROW('1. Master BOM'!$D$2:$D$400))))</f>
        <v/>
      </c>
      <c r="M2952" s="9" t="str">
        <f aca="false">IF($A2952="","",IF($K2952=0,"NOT IN BOM",IF($K2952&gt;1,"MULTIPLE BOM LINES","OK")))</f>
        <v/>
      </c>
      <c r="N2952" s="9" t="str">
        <f aca="false">IF($A2952="","",IF($L2952=0,"—",INDEX('1. Master BOM'!$A$1:$A$400,$L2952)))</f>
        <v/>
      </c>
      <c r="O2952" s="9" t="str">
        <f aca="false">IF($A2952="","",IF($L2952=0,"—",INDEX('1. Master BOM'!$B$1:$B$400,$L2952)))</f>
        <v/>
      </c>
      <c r="P2952" s="9" t="str">
        <f aca="false">IF($A2952="","",IF(OR($H2952="NOT IN SCHEMATIC",$O2952="—"),"",IF($G2952="","NO SCH PN",IF(UPPER(TRIM($G2952))=UPPER(TRIM($O2952)),"OK","MISMATCH"))))</f>
        <v/>
      </c>
      <c r="Q2952" s="9" t="str">
        <f aca="false">IF($A2952="","",IF($L2952=0,"—",INDEX('1. Master BOM'!$E$1:$E$400,$L2952)))</f>
        <v/>
      </c>
      <c r="R2952" s="9" t="str">
        <f aca="false">IF($A2952="","",IF($L2952=0,"—",IF(T(INDEX('1. Master BOM'!$F$1:$F$400,$L2952))="","(not set)",INDEX('1. Master BOM'!$F$1:$F$400,$L2952))))</f>
        <v/>
      </c>
      <c r="S2952" s="9" t="str">
        <f aca="false">IF($A2952="","",IF(OR($R2952="—",$R2952="(not set)",$D2952=""),"",IF(ISNUMBER(SEARCH(SUBSTITUTE(SUBSTITUTE(SUBSTITUTE($R2952,"-",""),"_","")," ",""),SUBSTITUTE(SUBSTITUTE(SUBSTITUTE($D2952,"-",""),"_","")," ",""))),"OK","CHECK")))</f>
        <v/>
      </c>
      <c r="T2952" s="9" t="str">
        <f aca="false">IF($A2952="","",IF(OR($H2952="NOT IN SCHEMATIC",$I2952="MISMATCH",$J2952="MISMATCH",$P2952="MISMATCH",$M2952&lt;&gt;"OK"),"REVIEW","OK"))</f>
        <v/>
      </c>
      <c r="U2952" s="14"/>
      <c r="V2952" s="14"/>
      <c r="W2952" s="17"/>
      <c r="X2952" s="14"/>
    </row>
    <row r="2953" customFormat="false" ht="15" hidden="false" customHeight="false" outlineLevel="0" collapsed="false">
      <c r="A2953" s="9" t="str">
        <f aca="false">IF('3. Layout Parts'!$A2953="","",TRIM('3. Layout Parts'!$A2953))</f>
        <v/>
      </c>
      <c r="B2953" s="9" t="str">
        <f aca="false">IF($A2953="","",'3. Layout Parts'!$D2953)</f>
        <v/>
      </c>
      <c r="C2953" s="9" t="str">
        <f aca="false">IF($A2953="","",'3. Layout Parts'!$B2953)</f>
        <v/>
      </c>
      <c r="D2953" s="9" t="str">
        <f aca="false">IF($A2953="","",'3. Layout Parts'!$C2953)</f>
        <v/>
      </c>
      <c r="E2953" s="9" t="str">
        <f aca="false">IF($A2953="","",IFERROR(INDEX('2. Schematic Parts'!$B$2:$B$3001,MATCH($A2953,'2. Schematic Parts'!$A$2:$A$3001,0)),"NOT FOUND"))</f>
        <v/>
      </c>
      <c r="F2953" s="9" t="str">
        <f aca="false">IF($A2953="","",IFERROR(INDEX('2. Schematic Parts'!$C$2:$C$3001,MATCH($A2953,'2. Schematic Parts'!$A$2:$A$3001,0))&amp;"","NOT FOUND"))</f>
        <v/>
      </c>
      <c r="G2953" s="9" t="str">
        <f aca="false">IF($A2953="","",IFERROR(INDEX('2. Schematic Parts'!$D$2:$D$3001,MATCH($A2953,'2. Schematic Parts'!$A$2:$A$3001,0))&amp;"","NOT FOUND"))</f>
        <v/>
      </c>
      <c r="H2953" s="9" t="str">
        <f aca="false">IF($A2953="","",IF(COUNTIF('2. Schematic Parts'!$A$2:$A$3001,$A2953)=0,"NOT IN SCHEMATIC","OK"))</f>
        <v/>
      </c>
      <c r="I2953" s="9" t="str">
        <f aca="false">IF($A2953="","",IF($H2953="NOT IN SCHEMATIC","",IF(UPPER(TRIM($C2953))=UPPER(TRIM($E2953)),"OK","MISMATCH")))</f>
        <v/>
      </c>
      <c r="J2953" s="9" t="str">
        <f aca="false">IF($A2953="","",IF($H2953="NOT IN SCHEMATIC","",IF($F2953="","NO SCH DECAL",IF($D2953="","",IF(UPPER(TRIM($D2953))=UPPER(TRIM($F2953)),"OK","MISMATCH")))))</f>
        <v/>
      </c>
      <c r="K2953" s="16" t="str">
        <f aca="false">IF($A2953="","",SUMPRODUCT(--ISNUMBER(SEARCH(","&amp;TRIM($A2953)&amp;",",","&amp;SUBSTITUTE('1. Master BOM'!$D$2:$D$400," ","")&amp;","))))</f>
        <v/>
      </c>
      <c r="L2953" s="16" t="str">
        <f aca="false">IF($A2953="","",IF($K2953&lt;&gt;1,0,SUMPRODUCT(ISNUMBER(SEARCH(","&amp;TRIM($A2953)&amp;",",","&amp;SUBSTITUTE('1. Master BOM'!$D$2:$D$400," ","")&amp;","))*ROW('1. Master BOM'!$D$2:$D$400))))</f>
        <v/>
      </c>
      <c r="M2953" s="9" t="str">
        <f aca="false">IF($A2953="","",IF($K2953=0,"NOT IN BOM",IF($K2953&gt;1,"MULTIPLE BOM LINES","OK")))</f>
        <v/>
      </c>
      <c r="N2953" s="9" t="str">
        <f aca="false">IF($A2953="","",IF($L2953=0,"—",INDEX('1. Master BOM'!$A$1:$A$400,$L2953)))</f>
        <v/>
      </c>
      <c r="O2953" s="9" t="str">
        <f aca="false">IF($A2953="","",IF($L2953=0,"—",INDEX('1. Master BOM'!$B$1:$B$400,$L2953)))</f>
        <v/>
      </c>
      <c r="P2953" s="9" t="str">
        <f aca="false">IF($A2953="","",IF(OR($H2953="NOT IN SCHEMATIC",$O2953="—"),"",IF($G2953="","NO SCH PN",IF(UPPER(TRIM($G2953))=UPPER(TRIM($O2953)),"OK","MISMATCH"))))</f>
        <v/>
      </c>
      <c r="Q2953" s="9" t="str">
        <f aca="false">IF($A2953="","",IF($L2953=0,"—",INDEX('1. Master BOM'!$E$1:$E$400,$L2953)))</f>
        <v/>
      </c>
      <c r="R2953" s="9" t="str">
        <f aca="false">IF($A2953="","",IF($L2953=0,"—",IF(T(INDEX('1. Master BOM'!$F$1:$F$400,$L2953))="","(not set)",INDEX('1. Master BOM'!$F$1:$F$400,$L2953))))</f>
        <v/>
      </c>
      <c r="S2953" s="9" t="str">
        <f aca="false">IF($A2953="","",IF(OR($R2953="—",$R2953="(not set)",$D2953=""),"",IF(ISNUMBER(SEARCH(SUBSTITUTE(SUBSTITUTE(SUBSTITUTE($R2953,"-",""),"_","")," ",""),SUBSTITUTE(SUBSTITUTE(SUBSTITUTE($D2953,"-",""),"_","")," ",""))),"OK","CHECK")))</f>
        <v/>
      </c>
      <c r="T2953" s="9" t="str">
        <f aca="false">IF($A2953="","",IF(OR($H2953="NOT IN SCHEMATIC",$I2953="MISMATCH",$J2953="MISMATCH",$P2953="MISMATCH",$M2953&lt;&gt;"OK"),"REVIEW","OK"))</f>
        <v/>
      </c>
      <c r="U2953" s="14"/>
      <c r="V2953" s="14"/>
      <c r="W2953" s="17"/>
      <c r="X2953" s="14"/>
    </row>
    <row r="2954" customFormat="false" ht="15" hidden="false" customHeight="false" outlineLevel="0" collapsed="false">
      <c r="A2954" s="9" t="str">
        <f aca="false">IF('3. Layout Parts'!$A2954="","",TRIM('3. Layout Parts'!$A2954))</f>
        <v/>
      </c>
      <c r="B2954" s="9" t="str">
        <f aca="false">IF($A2954="","",'3. Layout Parts'!$D2954)</f>
        <v/>
      </c>
      <c r="C2954" s="9" t="str">
        <f aca="false">IF($A2954="","",'3. Layout Parts'!$B2954)</f>
        <v/>
      </c>
      <c r="D2954" s="9" t="str">
        <f aca="false">IF($A2954="","",'3. Layout Parts'!$C2954)</f>
        <v/>
      </c>
      <c r="E2954" s="9" t="str">
        <f aca="false">IF($A2954="","",IFERROR(INDEX('2. Schematic Parts'!$B$2:$B$3001,MATCH($A2954,'2. Schematic Parts'!$A$2:$A$3001,0)),"NOT FOUND"))</f>
        <v/>
      </c>
      <c r="F2954" s="9" t="str">
        <f aca="false">IF($A2954="","",IFERROR(INDEX('2. Schematic Parts'!$C$2:$C$3001,MATCH($A2954,'2. Schematic Parts'!$A$2:$A$3001,0))&amp;"","NOT FOUND"))</f>
        <v/>
      </c>
      <c r="G2954" s="9" t="str">
        <f aca="false">IF($A2954="","",IFERROR(INDEX('2. Schematic Parts'!$D$2:$D$3001,MATCH($A2954,'2. Schematic Parts'!$A$2:$A$3001,0))&amp;"","NOT FOUND"))</f>
        <v/>
      </c>
      <c r="H2954" s="9" t="str">
        <f aca="false">IF($A2954="","",IF(COUNTIF('2. Schematic Parts'!$A$2:$A$3001,$A2954)=0,"NOT IN SCHEMATIC","OK"))</f>
        <v/>
      </c>
      <c r="I2954" s="9" t="str">
        <f aca="false">IF($A2954="","",IF($H2954="NOT IN SCHEMATIC","",IF(UPPER(TRIM($C2954))=UPPER(TRIM($E2954)),"OK","MISMATCH")))</f>
        <v/>
      </c>
      <c r="J2954" s="9" t="str">
        <f aca="false">IF($A2954="","",IF($H2954="NOT IN SCHEMATIC","",IF($F2954="","NO SCH DECAL",IF($D2954="","",IF(UPPER(TRIM($D2954))=UPPER(TRIM($F2954)),"OK","MISMATCH")))))</f>
        <v/>
      </c>
      <c r="K2954" s="16" t="str">
        <f aca="false">IF($A2954="","",SUMPRODUCT(--ISNUMBER(SEARCH(","&amp;TRIM($A2954)&amp;",",","&amp;SUBSTITUTE('1. Master BOM'!$D$2:$D$400," ","")&amp;","))))</f>
        <v/>
      </c>
      <c r="L2954" s="16" t="str">
        <f aca="false">IF($A2954="","",IF($K2954&lt;&gt;1,0,SUMPRODUCT(ISNUMBER(SEARCH(","&amp;TRIM($A2954)&amp;",",","&amp;SUBSTITUTE('1. Master BOM'!$D$2:$D$400," ","")&amp;","))*ROW('1. Master BOM'!$D$2:$D$400))))</f>
        <v/>
      </c>
      <c r="M2954" s="9" t="str">
        <f aca="false">IF($A2954="","",IF($K2954=0,"NOT IN BOM",IF($K2954&gt;1,"MULTIPLE BOM LINES","OK")))</f>
        <v/>
      </c>
      <c r="N2954" s="9" t="str">
        <f aca="false">IF($A2954="","",IF($L2954=0,"—",INDEX('1. Master BOM'!$A$1:$A$400,$L2954)))</f>
        <v/>
      </c>
      <c r="O2954" s="9" t="str">
        <f aca="false">IF($A2954="","",IF($L2954=0,"—",INDEX('1. Master BOM'!$B$1:$B$400,$L2954)))</f>
        <v/>
      </c>
      <c r="P2954" s="9" t="str">
        <f aca="false">IF($A2954="","",IF(OR($H2954="NOT IN SCHEMATIC",$O2954="—"),"",IF($G2954="","NO SCH PN",IF(UPPER(TRIM($G2954))=UPPER(TRIM($O2954)),"OK","MISMATCH"))))</f>
        <v/>
      </c>
      <c r="Q2954" s="9" t="str">
        <f aca="false">IF($A2954="","",IF($L2954=0,"—",INDEX('1. Master BOM'!$E$1:$E$400,$L2954)))</f>
        <v/>
      </c>
      <c r="R2954" s="9" t="str">
        <f aca="false">IF($A2954="","",IF($L2954=0,"—",IF(T(INDEX('1. Master BOM'!$F$1:$F$400,$L2954))="","(not set)",INDEX('1. Master BOM'!$F$1:$F$400,$L2954))))</f>
        <v/>
      </c>
      <c r="S2954" s="9" t="str">
        <f aca="false">IF($A2954="","",IF(OR($R2954="—",$R2954="(not set)",$D2954=""),"",IF(ISNUMBER(SEARCH(SUBSTITUTE(SUBSTITUTE(SUBSTITUTE($R2954,"-",""),"_","")," ",""),SUBSTITUTE(SUBSTITUTE(SUBSTITUTE($D2954,"-",""),"_","")," ",""))),"OK","CHECK")))</f>
        <v/>
      </c>
      <c r="T2954" s="9" t="str">
        <f aca="false">IF($A2954="","",IF(OR($H2954="NOT IN SCHEMATIC",$I2954="MISMATCH",$J2954="MISMATCH",$P2954="MISMATCH",$M2954&lt;&gt;"OK"),"REVIEW","OK"))</f>
        <v/>
      </c>
      <c r="U2954" s="14"/>
      <c r="V2954" s="14"/>
      <c r="W2954" s="17"/>
      <c r="X2954" s="14"/>
    </row>
    <row r="2955" customFormat="false" ht="15" hidden="false" customHeight="false" outlineLevel="0" collapsed="false">
      <c r="A2955" s="9" t="str">
        <f aca="false">IF('3. Layout Parts'!$A2955="","",TRIM('3. Layout Parts'!$A2955))</f>
        <v/>
      </c>
      <c r="B2955" s="9" t="str">
        <f aca="false">IF($A2955="","",'3. Layout Parts'!$D2955)</f>
        <v/>
      </c>
      <c r="C2955" s="9" t="str">
        <f aca="false">IF($A2955="","",'3. Layout Parts'!$B2955)</f>
        <v/>
      </c>
      <c r="D2955" s="9" t="str">
        <f aca="false">IF($A2955="","",'3. Layout Parts'!$C2955)</f>
        <v/>
      </c>
      <c r="E2955" s="9" t="str">
        <f aca="false">IF($A2955="","",IFERROR(INDEX('2. Schematic Parts'!$B$2:$B$3001,MATCH($A2955,'2. Schematic Parts'!$A$2:$A$3001,0)),"NOT FOUND"))</f>
        <v/>
      </c>
      <c r="F2955" s="9" t="str">
        <f aca="false">IF($A2955="","",IFERROR(INDEX('2. Schematic Parts'!$C$2:$C$3001,MATCH($A2955,'2. Schematic Parts'!$A$2:$A$3001,0))&amp;"","NOT FOUND"))</f>
        <v/>
      </c>
      <c r="G2955" s="9" t="str">
        <f aca="false">IF($A2955="","",IFERROR(INDEX('2. Schematic Parts'!$D$2:$D$3001,MATCH($A2955,'2. Schematic Parts'!$A$2:$A$3001,0))&amp;"","NOT FOUND"))</f>
        <v/>
      </c>
      <c r="H2955" s="9" t="str">
        <f aca="false">IF($A2955="","",IF(COUNTIF('2. Schematic Parts'!$A$2:$A$3001,$A2955)=0,"NOT IN SCHEMATIC","OK"))</f>
        <v/>
      </c>
      <c r="I2955" s="9" t="str">
        <f aca="false">IF($A2955="","",IF($H2955="NOT IN SCHEMATIC","",IF(UPPER(TRIM($C2955))=UPPER(TRIM($E2955)),"OK","MISMATCH")))</f>
        <v/>
      </c>
      <c r="J2955" s="9" t="str">
        <f aca="false">IF($A2955="","",IF($H2955="NOT IN SCHEMATIC","",IF($F2955="","NO SCH DECAL",IF($D2955="","",IF(UPPER(TRIM($D2955))=UPPER(TRIM($F2955)),"OK","MISMATCH")))))</f>
        <v/>
      </c>
      <c r="K2955" s="16" t="str">
        <f aca="false">IF($A2955="","",SUMPRODUCT(--ISNUMBER(SEARCH(","&amp;TRIM($A2955)&amp;",",","&amp;SUBSTITUTE('1. Master BOM'!$D$2:$D$400," ","")&amp;","))))</f>
        <v/>
      </c>
      <c r="L2955" s="16" t="str">
        <f aca="false">IF($A2955="","",IF($K2955&lt;&gt;1,0,SUMPRODUCT(ISNUMBER(SEARCH(","&amp;TRIM($A2955)&amp;",",","&amp;SUBSTITUTE('1. Master BOM'!$D$2:$D$400," ","")&amp;","))*ROW('1. Master BOM'!$D$2:$D$400))))</f>
        <v/>
      </c>
      <c r="M2955" s="9" t="str">
        <f aca="false">IF($A2955="","",IF($K2955=0,"NOT IN BOM",IF($K2955&gt;1,"MULTIPLE BOM LINES","OK")))</f>
        <v/>
      </c>
      <c r="N2955" s="9" t="str">
        <f aca="false">IF($A2955="","",IF($L2955=0,"—",INDEX('1. Master BOM'!$A$1:$A$400,$L2955)))</f>
        <v/>
      </c>
      <c r="O2955" s="9" t="str">
        <f aca="false">IF($A2955="","",IF($L2955=0,"—",INDEX('1. Master BOM'!$B$1:$B$400,$L2955)))</f>
        <v/>
      </c>
      <c r="P2955" s="9" t="str">
        <f aca="false">IF($A2955="","",IF(OR($H2955="NOT IN SCHEMATIC",$O2955="—"),"",IF($G2955="","NO SCH PN",IF(UPPER(TRIM($G2955))=UPPER(TRIM($O2955)),"OK","MISMATCH"))))</f>
        <v/>
      </c>
      <c r="Q2955" s="9" t="str">
        <f aca="false">IF($A2955="","",IF($L2955=0,"—",INDEX('1. Master BOM'!$E$1:$E$400,$L2955)))</f>
        <v/>
      </c>
      <c r="R2955" s="9" t="str">
        <f aca="false">IF($A2955="","",IF($L2955=0,"—",IF(T(INDEX('1. Master BOM'!$F$1:$F$400,$L2955))="","(not set)",INDEX('1. Master BOM'!$F$1:$F$400,$L2955))))</f>
        <v/>
      </c>
      <c r="S2955" s="9" t="str">
        <f aca="false">IF($A2955="","",IF(OR($R2955="—",$R2955="(not set)",$D2955=""),"",IF(ISNUMBER(SEARCH(SUBSTITUTE(SUBSTITUTE(SUBSTITUTE($R2955,"-",""),"_","")," ",""),SUBSTITUTE(SUBSTITUTE(SUBSTITUTE($D2955,"-",""),"_","")," ",""))),"OK","CHECK")))</f>
        <v/>
      </c>
      <c r="T2955" s="9" t="str">
        <f aca="false">IF($A2955="","",IF(OR($H2955="NOT IN SCHEMATIC",$I2955="MISMATCH",$J2955="MISMATCH",$P2955="MISMATCH",$M2955&lt;&gt;"OK"),"REVIEW","OK"))</f>
        <v/>
      </c>
      <c r="U2955" s="14"/>
      <c r="V2955" s="14"/>
      <c r="W2955" s="17"/>
      <c r="X2955" s="14"/>
    </row>
    <row r="2956" customFormat="false" ht="15" hidden="false" customHeight="false" outlineLevel="0" collapsed="false">
      <c r="A2956" s="9" t="str">
        <f aca="false">IF('3. Layout Parts'!$A2956="","",TRIM('3. Layout Parts'!$A2956))</f>
        <v/>
      </c>
      <c r="B2956" s="9" t="str">
        <f aca="false">IF($A2956="","",'3. Layout Parts'!$D2956)</f>
        <v/>
      </c>
      <c r="C2956" s="9" t="str">
        <f aca="false">IF($A2956="","",'3. Layout Parts'!$B2956)</f>
        <v/>
      </c>
      <c r="D2956" s="9" t="str">
        <f aca="false">IF($A2956="","",'3. Layout Parts'!$C2956)</f>
        <v/>
      </c>
      <c r="E2956" s="9" t="str">
        <f aca="false">IF($A2956="","",IFERROR(INDEX('2. Schematic Parts'!$B$2:$B$3001,MATCH($A2956,'2. Schematic Parts'!$A$2:$A$3001,0)),"NOT FOUND"))</f>
        <v/>
      </c>
      <c r="F2956" s="9" t="str">
        <f aca="false">IF($A2956="","",IFERROR(INDEX('2. Schematic Parts'!$C$2:$C$3001,MATCH($A2956,'2. Schematic Parts'!$A$2:$A$3001,0))&amp;"","NOT FOUND"))</f>
        <v/>
      </c>
      <c r="G2956" s="9" t="str">
        <f aca="false">IF($A2956="","",IFERROR(INDEX('2. Schematic Parts'!$D$2:$D$3001,MATCH($A2956,'2. Schematic Parts'!$A$2:$A$3001,0))&amp;"","NOT FOUND"))</f>
        <v/>
      </c>
      <c r="H2956" s="9" t="str">
        <f aca="false">IF($A2956="","",IF(COUNTIF('2. Schematic Parts'!$A$2:$A$3001,$A2956)=0,"NOT IN SCHEMATIC","OK"))</f>
        <v/>
      </c>
      <c r="I2956" s="9" t="str">
        <f aca="false">IF($A2956="","",IF($H2956="NOT IN SCHEMATIC","",IF(UPPER(TRIM($C2956))=UPPER(TRIM($E2956)),"OK","MISMATCH")))</f>
        <v/>
      </c>
      <c r="J2956" s="9" t="str">
        <f aca="false">IF($A2956="","",IF($H2956="NOT IN SCHEMATIC","",IF($F2956="","NO SCH DECAL",IF($D2956="","",IF(UPPER(TRIM($D2956))=UPPER(TRIM($F2956)),"OK","MISMATCH")))))</f>
        <v/>
      </c>
      <c r="K2956" s="16" t="str">
        <f aca="false">IF($A2956="","",SUMPRODUCT(--ISNUMBER(SEARCH(","&amp;TRIM($A2956)&amp;",",","&amp;SUBSTITUTE('1. Master BOM'!$D$2:$D$400," ","")&amp;","))))</f>
        <v/>
      </c>
      <c r="L2956" s="16" t="str">
        <f aca="false">IF($A2956="","",IF($K2956&lt;&gt;1,0,SUMPRODUCT(ISNUMBER(SEARCH(","&amp;TRIM($A2956)&amp;",",","&amp;SUBSTITUTE('1. Master BOM'!$D$2:$D$400," ","")&amp;","))*ROW('1. Master BOM'!$D$2:$D$400))))</f>
        <v/>
      </c>
      <c r="M2956" s="9" t="str">
        <f aca="false">IF($A2956="","",IF($K2956=0,"NOT IN BOM",IF($K2956&gt;1,"MULTIPLE BOM LINES","OK")))</f>
        <v/>
      </c>
      <c r="N2956" s="9" t="str">
        <f aca="false">IF($A2956="","",IF($L2956=0,"—",INDEX('1. Master BOM'!$A$1:$A$400,$L2956)))</f>
        <v/>
      </c>
      <c r="O2956" s="9" t="str">
        <f aca="false">IF($A2956="","",IF($L2956=0,"—",INDEX('1. Master BOM'!$B$1:$B$400,$L2956)))</f>
        <v/>
      </c>
      <c r="P2956" s="9" t="str">
        <f aca="false">IF($A2956="","",IF(OR($H2956="NOT IN SCHEMATIC",$O2956="—"),"",IF($G2956="","NO SCH PN",IF(UPPER(TRIM($G2956))=UPPER(TRIM($O2956)),"OK","MISMATCH"))))</f>
        <v/>
      </c>
      <c r="Q2956" s="9" t="str">
        <f aca="false">IF($A2956="","",IF($L2956=0,"—",INDEX('1. Master BOM'!$E$1:$E$400,$L2956)))</f>
        <v/>
      </c>
      <c r="R2956" s="9" t="str">
        <f aca="false">IF($A2956="","",IF($L2956=0,"—",IF(T(INDEX('1. Master BOM'!$F$1:$F$400,$L2956))="","(not set)",INDEX('1. Master BOM'!$F$1:$F$400,$L2956))))</f>
        <v/>
      </c>
      <c r="S2956" s="9" t="str">
        <f aca="false">IF($A2956="","",IF(OR($R2956="—",$R2956="(not set)",$D2956=""),"",IF(ISNUMBER(SEARCH(SUBSTITUTE(SUBSTITUTE(SUBSTITUTE($R2956,"-",""),"_","")," ",""),SUBSTITUTE(SUBSTITUTE(SUBSTITUTE($D2956,"-",""),"_","")," ",""))),"OK","CHECK")))</f>
        <v/>
      </c>
      <c r="T2956" s="9" t="str">
        <f aca="false">IF($A2956="","",IF(OR($H2956="NOT IN SCHEMATIC",$I2956="MISMATCH",$J2956="MISMATCH",$P2956="MISMATCH",$M2956&lt;&gt;"OK"),"REVIEW","OK"))</f>
        <v/>
      </c>
      <c r="U2956" s="14"/>
      <c r="V2956" s="14"/>
      <c r="W2956" s="17"/>
      <c r="X2956" s="14"/>
    </row>
    <row r="2957" customFormat="false" ht="15" hidden="false" customHeight="false" outlineLevel="0" collapsed="false">
      <c r="A2957" s="9" t="str">
        <f aca="false">IF('3. Layout Parts'!$A2957="","",TRIM('3. Layout Parts'!$A2957))</f>
        <v/>
      </c>
      <c r="B2957" s="9" t="str">
        <f aca="false">IF($A2957="","",'3. Layout Parts'!$D2957)</f>
        <v/>
      </c>
      <c r="C2957" s="9" t="str">
        <f aca="false">IF($A2957="","",'3. Layout Parts'!$B2957)</f>
        <v/>
      </c>
      <c r="D2957" s="9" t="str">
        <f aca="false">IF($A2957="","",'3. Layout Parts'!$C2957)</f>
        <v/>
      </c>
      <c r="E2957" s="9" t="str">
        <f aca="false">IF($A2957="","",IFERROR(INDEX('2. Schematic Parts'!$B$2:$B$3001,MATCH($A2957,'2. Schematic Parts'!$A$2:$A$3001,0)),"NOT FOUND"))</f>
        <v/>
      </c>
      <c r="F2957" s="9" t="str">
        <f aca="false">IF($A2957="","",IFERROR(INDEX('2. Schematic Parts'!$C$2:$C$3001,MATCH($A2957,'2. Schematic Parts'!$A$2:$A$3001,0))&amp;"","NOT FOUND"))</f>
        <v/>
      </c>
      <c r="G2957" s="9" t="str">
        <f aca="false">IF($A2957="","",IFERROR(INDEX('2. Schematic Parts'!$D$2:$D$3001,MATCH($A2957,'2. Schematic Parts'!$A$2:$A$3001,0))&amp;"","NOT FOUND"))</f>
        <v/>
      </c>
      <c r="H2957" s="9" t="str">
        <f aca="false">IF($A2957="","",IF(COUNTIF('2. Schematic Parts'!$A$2:$A$3001,$A2957)=0,"NOT IN SCHEMATIC","OK"))</f>
        <v/>
      </c>
      <c r="I2957" s="9" t="str">
        <f aca="false">IF($A2957="","",IF($H2957="NOT IN SCHEMATIC","",IF(UPPER(TRIM($C2957))=UPPER(TRIM($E2957)),"OK","MISMATCH")))</f>
        <v/>
      </c>
      <c r="J2957" s="9" t="str">
        <f aca="false">IF($A2957="","",IF($H2957="NOT IN SCHEMATIC","",IF($F2957="","NO SCH DECAL",IF($D2957="","",IF(UPPER(TRIM($D2957))=UPPER(TRIM($F2957)),"OK","MISMATCH")))))</f>
        <v/>
      </c>
      <c r="K2957" s="16" t="str">
        <f aca="false">IF($A2957="","",SUMPRODUCT(--ISNUMBER(SEARCH(","&amp;TRIM($A2957)&amp;",",","&amp;SUBSTITUTE('1. Master BOM'!$D$2:$D$400," ","")&amp;","))))</f>
        <v/>
      </c>
      <c r="L2957" s="16" t="str">
        <f aca="false">IF($A2957="","",IF($K2957&lt;&gt;1,0,SUMPRODUCT(ISNUMBER(SEARCH(","&amp;TRIM($A2957)&amp;",",","&amp;SUBSTITUTE('1. Master BOM'!$D$2:$D$400," ","")&amp;","))*ROW('1. Master BOM'!$D$2:$D$400))))</f>
        <v/>
      </c>
      <c r="M2957" s="9" t="str">
        <f aca="false">IF($A2957="","",IF($K2957=0,"NOT IN BOM",IF($K2957&gt;1,"MULTIPLE BOM LINES","OK")))</f>
        <v/>
      </c>
      <c r="N2957" s="9" t="str">
        <f aca="false">IF($A2957="","",IF($L2957=0,"—",INDEX('1. Master BOM'!$A$1:$A$400,$L2957)))</f>
        <v/>
      </c>
      <c r="O2957" s="9" t="str">
        <f aca="false">IF($A2957="","",IF($L2957=0,"—",INDEX('1. Master BOM'!$B$1:$B$400,$L2957)))</f>
        <v/>
      </c>
      <c r="P2957" s="9" t="str">
        <f aca="false">IF($A2957="","",IF(OR($H2957="NOT IN SCHEMATIC",$O2957="—"),"",IF($G2957="","NO SCH PN",IF(UPPER(TRIM($G2957))=UPPER(TRIM($O2957)),"OK","MISMATCH"))))</f>
        <v/>
      </c>
      <c r="Q2957" s="9" t="str">
        <f aca="false">IF($A2957="","",IF($L2957=0,"—",INDEX('1. Master BOM'!$E$1:$E$400,$L2957)))</f>
        <v/>
      </c>
      <c r="R2957" s="9" t="str">
        <f aca="false">IF($A2957="","",IF($L2957=0,"—",IF(T(INDEX('1. Master BOM'!$F$1:$F$400,$L2957))="","(not set)",INDEX('1. Master BOM'!$F$1:$F$400,$L2957))))</f>
        <v/>
      </c>
      <c r="S2957" s="9" t="str">
        <f aca="false">IF($A2957="","",IF(OR($R2957="—",$R2957="(not set)",$D2957=""),"",IF(ISNUMBER(SEARCH(SUBSTITUTE(SUBSTITUTE(SUBSTITUTE($R2957,"-",""),"_","")," ",""),SUBSTITUTE(SUBSTITUTE(SUBSTITUTE($D2957,"-",""),"_","")," ",""))),"OK","CHECK")))</f>
        <v/>
      </c>
      <c r="T2957" s="9" t="str">
        <f aca="false">IF($A2957="","",IF(OR($H2957="NOT IN SCHEMATIC",$I2957="MISMATCH",$J2957="MISMATCH",$P2957="MISMATCH",$M2957&lt;&gt;"OK"),"REVIEW","OK"))</f>
        <v/>
      </c>
      <c r="U2957" s="14"/>
      <c r="V2957" s="14"/>
      <c r="W2957" s="17"/>
      <c r="X2957" s="14"/>
    </row>
    <row r="2958" customFormat="false" ht="15" hidden="false" customHeight="false" outlineLevel="0" collapsed="false">
      <c r="A2958" s="9" t="str">
        <f aca="false">IF('3. Layout Parts'!$A2958="","",TRIM('3. Layout Parts'!$A2958))</f>
        <v/>
      </c>
      <c r="B2958" s="9" t="str">
        <f aca="false">IF($A2958="","",'3. Layout Parts'!$D2958)</f>
        <v/>
      </c>
      <c r="C2958" s="9" t="str">
        <f aca="false">IF($A2958="","",'3. Layout Parts'!$B2958)</f>
        <v/>
      </c>
      <c r="D2958" s="9" t="str">
        <f aca="false">IF($A2958="","",'3. Layout Parts'!$C2958)</f>
        <v/>
      </c>
      <c r="E2958" s="9" t="str">
        <f aca="false">IF($A2958="","",IFERROR(INDEX('2. Schematic Parts'!$B$2:$B$3001,MATCH($A2958,'2. Schematic Parts'!$A$2:$A$3001,0)),"NOT FOUND"))</f>
        <v/>
      </c>
      <c r="F2958" s="9" t="str">
        <f aca="false">IF($A2958="","",IFERROR(INDEX('2. Schematic Parts'!$C$2:$C$3001,MATCH($A2958,'2. Schematic Parts'!$A$2:$A$3001,0))&amp;"","NOT FOUND"))</f>
        <v/>
      </c>
      <c r="G2958" s="9" t="str">
        <f aca="false">IF($A2958="","",IFERROR(INDEX('2. Schematic Parts'!$D$2:$D$3001,MATCH($A2958,'2. Schematic Parts'!$A$2:$A$3001,0))&amp;"","NOT FOUND"))</f>
        <v/>
      </c>
      <c r="H2958" s="9" t="str">
        <f aca="false">IF($A2958="","",IF(COUNTIF('2. Schematic Parts'!$A$2:$A$3001,$A2958)=0,"NOT IN SCHEMATIC","OK"))</f>
        <v/>
      </c>
      <c r="I2958" s="9" t="str">
        <f aca="false">IF($A2958="","",IF($H2958="NOT IN SCHEMATIC","",IF(UPPER(TRIM($C2958))=UPPER(TRIM($E2958)),"OK","MISMATCH")))</f>
        <v/>
      </c>
      <c r="J2958" s="9" t="str">
        <f aca="false">IF($A2958="","",IF($H2958="NOT IN SCHEMATIC","",IF($F2958="","NO SCH DECAL",IF($D2958="","",IF(UPPER(TRIM($D2958))=UPPER(TRIM($F2958)),"OK","MISMATCH")))))</f>
        <v/>
      </c>
      <c r="K2958" s="16" t="str">
        <f aca="false">IF($A2958="","",SUMPRODUCT(--ISNUMBER(SEARCH(","&amp;TRIM($A2958)&amp;",",","&amp;SUBSTITUTE('1. Master BOM'!$D$2:$D$400," ","")&amp;","))))</f>
        <v/>
      </c>
      <c r="L2958" s="16" t="str">
        <f aca="false">IF($A2958="","",IF($K2958&lt;&gt;1,0,SUMPRODUCT(ISNUMBER(SEARCH(","&amp;TRIM($A2958)&amp;",",","&amp;SUBSTITUTE('1. Master BOM'!$D$2:$D$400," ","")&amp;","))*ROW('1. Master BOM'!$D$2:$D$400))))</f>
        <v/>
      </c>
      <c r="M2958" s="9" t="str">
        <f aca="false">IF($A2958="","",IF($K2958=0,"NOT IN BOM",IF($K2958&gt;1,"MULTIPLE BOM LINES","OK")))</f>
        <v/>
      </c>
      <c r="N2958" s="9" t="str">
        <f aca="false">IF($A2958="","",IF($L2958=0,"—",INDEX('1. Master BOM'!$A$1:$A$400,$L2958)))</f>
        <v/>
      </c>
      <c r="O2958" s="9" t="str">
        <f aca="false">IF($A2958="","",IF($L2958=0,"—",INDEX('1. Master BOM'!$B$1:$B$400,$L2958)))</f>
        <v/>
      </c>
      <c r="P2958" s="9" t="str">
        <f aca="false">IF($A2958="","",IF(OR($H2958="NOT IN SCHEMATIC",$O2958="—"),"",IF($G2958="","NO SCH PN",IF(UPPER(TRIM($G2958))=UPPER(TRIM($O2958)),"OK","MISMATCH"))))</f>
        <v/>
      </c>
      <c r="Q2958" s="9" t="str">
        <f aca="false">IF($A2958="","",IF($L2958=0,"—",INDEX('1. Master BOM'!$E$1:$E$400,$L2958)))</f>
        <v/>
      </c>
      <c r="R2958" s="9" t="str">
        <f aca="false">IF($A2958="","",IF($L2958=0,"—",IF(T(INDEX('1. Master BOM'!$F$1:$F$400,$L2958))="","(not set)",INDEX('1. Master BOM'!$F$1:$F$400,$L2958))))</f>
        <v/>
      </c>
      <c r="S2958" s="9" t="str">
        <f aca="false">IF($A2958="","",IF(OR($R2958="—",$R2958="(not set)",$D2958=""),"",IF(ISNUMBER(SEARCH(SUBSTITUTE(SUBSTITUTE(SUBSTITUTE($R2958,"-",""),"_","")," ",""),SUBSTITUTE(SUBSTITUTE(SUBSTITUTE($D2958,"-",""),"_","")," ",""))),"OK","CHECK")))</f>
        <v/>
      </c>
      <c r="T2958" s="9" t="str">
        <f aca="false">IF($A2958="","",IF(OR($H2958="NOT IN SCHEMATIC",$I2958="MISMATCH",$J2958="MISMATCH",$P2958="MISMATCH",$M2958&lt;&gt;"OK"),"REVIEW","OK"))</f>
        <v/>
      </c>
      <c r="U2958" s="14"/>
      <c r="V2958" s="14"/>
      <c r="W2958" s="17"/>
      <c r="X2958" s="14"/>
    </row>
    <row r="2959" customFormat="false" ht="15" hidden="false" customHeight="false" outlineLevel="0" collapsed="false">
      <c r="A2959" s="9" t="str">
        <f aca="false">IF('3. Layout Parts'!$A2959="","",TRIM('3. Layout Parts'!$A2959))</f>
        <v/>
      </c>
      <c r="B2959" s="9" t="str">
        <f aca="false">IF($A2959="","",'3. Layout Parts'!$D2959)</f>
        <v/>
      </c>
      <c r="C2959" s="9" t="str">
        <f aca="false">IF($A2959="","",'3. Layout Parts'!$B2959)</f>
        <v/>
      </c>
      <c r="D2959" s="9" t="str">
        <f aca="false">IF($A2959="","",'3. Layout Parts'!$C2959)</f>
        <v/>
      </c>
      <c r="E2959" s="9" t="str">
        <f aca="false">IF($A2959="","",IFERROR(INDEX('2. Schematic Parts'!$B$2:$B$3001,MATCH($A2959,'2. Schematic Parts'!$A$2:$A$3001,0)),"NOT FOUND"))</f>
        <v/>
      </c>
      <c r="F2959" s="9" t="str">
        <f aca="false">IF($A2959="","",IFERROR(INDEX('2. Schematic Parts'!$C$2:$C$3001,MATCH($A2959,'2. Schematic Parts'!$A$2:$A$3001,0))&amp;"","NOT FOUND"))</f>
        <v/>
      </c>
      <c r="G2959" s="9" t="str">
        <f aca="false">IF($A2959="","",IFERROR(INDEX('2. Schematic Parts'!$D$2:$D$3001,MATCH($A2959,'2. Schematic Parts'!$A$2:$A$3001,0))&amp;"","NOT FOUND"))</f>
        <v/>
      </c>
      <c r="H2959" s="9" t="str">
        <f aca="false">IF($A2959="","",IF(COUNTIF('2. Schematic Parts'!$A$2:$A$3001,$A2959)=0,"NOT IN SCHEMATIC","OK"))</f>
        <v/>
      </c>
      <c r="I2959" s="9" t="str">
        <f aca="false">IF($A2959="","",IF($H2959="NOT IN SCHEMATIC","",IF(UPPER(TRIM($C2959))=UPPER(TRIM($E2959)),"OK","MISMATCH")))</f>
        <v/>
      </c>
      <c r="J2959" s="9" t="str">
        <f aca="false">IF($A2959="","",IF($H2959="NOT IN SCHEMATIC","",IF($F2959="","NO SCH DECAL",IF($D2959="","",IF(UPPER(TRIM($D2959))=UPPER(TRIM($F2959)),"OK","MISMATCH")))))</f>
        <v/>
      </c>
      <c r="K2959" s="16" t="str">
        <f aca="false">IF($A2959="","",SUMPRODUCT(--ISNUMBER(SEARCH(","&amp;TRIM($A2959)&amp;",",","&amp;SUBSTITUTE('1. Master BOM'!$D$2:$D$400," ","")&amp;","))))</f>
        <v/>
      </c>
      <c r="L2959" s="16" t="str">
        <f aca="false">IF($A2959="","",IF($K2959&lt;&gt;1,0,SUMPRODUCT(ISNUMBER(SEARCH(","&amp;TRIM($A2959)&amp;",",","&amp;SUBSTITUTE('1. Master BOM'!$D$2:$D$400," ","")&amp;","))*ROW('1. Master BOM'!$D$2:$D$400))))</f>
        <v/>
      </c>
      <c r="M2959" s="9" t="str">
        <f aca="false">IF($A2959="","",IF($K2959=0,"NOT IN BOM",IF($K2959&gt;1,"MULTIPLE BOM LINES","OK")))</f>
        <v/>
      </c>
      <c r="N2959" s="9" t="str">
        <f aca="false">IF($A2959="","",IF($L2959=0,"—",INDEX('1. Master BOM'!$A$1:$A$400,$L2959)))</f>
        <v/>
      </c>
      <c r="O2959" s="9" t="str">
        <f aca="false">IF($A2959="","",IF($L2959=0,"—",INDEX('1. Master BOM'!$B$1:$B$400,$L2959)))</f>
        <v/>
      </c>
      <c r="P2959" s="9" t="str">
        <f aca="false">IF($A2959="","",IF(OR($H2959="NOT IN SCHEMATIC",$O2959="—"),"",IF($G2959="","NO SCH PN",IF(UPPER(TRIM($G2959))=UPPER(TRIM($O2959)),"OK","MISMATCH"))))</f>
        <v/>
      </c>
      <c r="Q2959" s="9" t="str">
        <f aca="false">IF($A2959="","",IF($L2959=0,"—",INDEX('1. Master BOM'!$E$1:$E$400,$L2959)))</f>
        <v/>
      </c>
      <c r="R2959" s="9" t="str">
        <f aca="false">IF($A2959="","",IF($L2959=0,"—",IF(T(INDEX('1. Master BOM'!$F$1:$F$400,$L2959))="","(not set)",INDEX('1. Master BOM'!$F$1:$F$400,$L2959))))</f>
        <v/>
      </c>
      <c r="S2959" s="9" t="str">
        <f aca="false">IF($A2959="","",IF(OR($R2959="—",$R2959="(not set)",$D2959=""),"",IF(ISNUMBER(SEARCH(SUBSTITUTE(SUBSTITUTE(SUBSTITUTE($R2959,"-",""),"_","")," ",""),SUBSTITUTE(SUBSTITUTE(SUBSTITUTE($D2959,"-",""),"_","")," ",""))),"OK","CHECK")))</f>
        <v/>
      </c>
      <c r="T2959" s="9" t="str">
        <f aca="false">IF($A2959="","",IF(OR($H2959="NOT IN SCHEMATIC",$I2959="MISMATCH",$J2959="MISMATCH",$P2959="MISMATCH",$M2959&lt;&gt;"OK"),"REVIEW","OK"))</f>
        <v/>
      </c>
      <c r="U2959" s="14"/>
      <c r="V2959" s="14"/>
      <c r="W2959" s="17"/>
      <c r="X2959" s="14"/>
    </row>
    <row r="2960" customFormat="false" ht="15" hidden="false" customHeight="false" outlineLevel="0" collapsed="false">
      <c r="A2960" s="9" t="str">
        <f aca="false">IF('3. Layout Parts'!$A2960="","",TRIM('3. Layout Parts'!$A2960))</f>
        <v/>
      </c>
      <c r="B2960" s="9" t="str">
        <f aca="false">IF($A2960="","",'3. Layout Parts'!$D2960)</f>
        <v/>
      </c>
      <c r="C2960" s="9" t="str">
        <f aca="false">IF($A2960="","",'3. Layout Parts'!$B2960)</f>
        <v/>
      </c>
      <c r="D2960" s="9" t="str">
        <f aca="false">IF($A2960="","",'3. Layout Parts'!$C2960)</f>
        <v/>
      </c>
      <c r="E2960" s="9" t="str">
        <f aca="false">IF($A2960="","",IFERROR(INDEX('2. Schematic Parts'!$B$2:$B$3001,MATCH($A2960,'2. Schematic Parts'!$A$2:$A$3001,0)),"NOT FOUND"))</f>
        <v/>
      </c>
      <c r="F2960" s="9" t="str">
        <f aca="false">IF($A2960="","",IFERROR(INDEX('2. Schematic Parts'!$C$2:$C$3001,MATCH($A2960,'2. Schematic Parts'!$A$2:$A$3001,0))&amp;"","NOT FOUND"))</f>
        <v/>
      </c>
      <c r="G2960" s="9" t="str">
        <f aca="false">IF($A2960="","",IFERROR(INDEX('2. Schematic Parts'!$D$2:$D$3001,MATCH($A2960,'2. Schematic Parts'!$A$2:$A$3001,0))&amp;"","NOT FOUND"))</f>
        <v/>
      </c>
      <c r="H2960" s="9" t="str">
        <f aca="false">IF($A2960="","",IF(COUNTIF('2. Schematic Parts'!$A$2:$A$3001,$A2960)=0,"NOT IN SCHEMATIC","OK"))</f>
        <v/>
      </c>
      <c r="I2960" s="9" t="str">
        <f aca="false">IF($A2960="","",IF($H2960="NOT IN SCHEMATIC","",IF(UPPER(TRIM($C2960))=UPPER(TRIM($E2960)),"OK","MISMATCH")))</f>
        <v/>
      </c>
      <c r="J2960" s="9" t="str">
        <f aca="false">IF($A2960="","",IF($H2960="NOT IN SCHEMATIC","",IF($F2960="","NO SCH DECAL",IF($D2960="","",IF(UPPER(TRIM($D2960))=UPPER(TRIM($F2960)),"OK","MISMATCH")))))</f>
        <v/>
      </c>
      <c r="K2960" s="16" t="str">
        <f aca="false">IF($A2960="","",SUMPRODUCT(--ISNUMBER(SEARCH(","&amp;TRIM($A2960)&amp;",",","&amp;SUBSTITUTE('1. Master BOM'!$D$2:$D$400," ","")&amp;","))))</f>
        <v/>
      </c>
      <c r="L2960" s="16" t="str">
        <f aca="false">IF($A2960="","",IF($K2960&lt;&gt;1,0,SUMPRODUCT(ISNUMBER(SEARCH(","&amp;TRIM($A2960)&amp;",",","&amp;SUBSTITUTE('1. Master BOM'!$D$2:$D$400," ","")&amp;","))*ROW('1. Master BOM'!$D$2:$D$400))))</f>
        <v/>
      </c>
      <c r="M2960" s="9" t="str">
        <f aca="false">IF($A2960="","",IF($K2960=0,"NOT IN BOM",IF($K2960&gt;1,"MULTIPLE BOM LINES","OK")))</f>
        <v/>
      </c>
      <c r="N2960" s="9" t="str">
        <f aca="false">IF($A2960="","",IF($L2960=0,"—",INDEX('1. Master BOM'!$A$1:$A$400,$L2960)))</f>
        <v/>
      </c>
      <c r="O2960" s="9" t="str">
        <f aca="false">IF($A2960="","",IF($L2960=0,"—",INDEX('1. Master BOM'!$B$1:$B$400,$L2960)))</f>
        <v/>
      </c>
      <c r="P2960" s="9" t="str">
        <f aca="false">IF($A2960="","",IF(OR($H2960="NOT IN SCHEMATIC",$O2960="—"),"",IF($G2960="","NO SCH PN",IF(UPPER(TRIM($G2960))=UPPER(TRIM($O2960)),"OK","MISMATCH"))))</f>
        <v/>
      </c>
      <c r="Q2960" s="9" t="str">
        <f aca="false">IF($A2960="","",IF($L2960=0,"—",INDEX('1. Master BOM'!$E$1:$E$400,$L2960)))</f>
        <v/>
      </c>
      <c r="R2960" s="9" t="str">
        <f aca="false">IF($A2960="","",IF($L2960=0,"—",IF(T(INDEX('1. Master BOM'!$F$1:$F$400,$L2960))="","(not set)",INDEX('1. Master BOM'!$F$1:$F$400,$L2960))))</f>
        <v/>
      </c>
      <c r="S2960" s="9" t="str">
        <f aca="false">IF($A2960="","",IF(OR($R2960="—",$R2960="(not set)",$D2960=""),"",IF(ISNUMBER(SEARCH(SUBSTITUTE(SUBSTITUTE(SUBSTITUTE($R2960,"-",""),"_","")," ",""),SUBSTITUTE(SUBSTITUTE(SUBSTITUTE($D2960,"-",""),"_","")," ",""))),"OK","CHECK")))</f>
        <v/>
      </c>
      <c r="T2960" s="9" t="str">
        <f aca="false">IF($A2960="","",IF(OR($H2960="NOT IN SCHEMATIC",$I2960="MISMATCH",$J2960="MISMATCH",$P2960="MISMATCH",$M2960&lt;&gt;"OK"),"REVIEW","OK"))</f>
        <v/>
      </c>
      <c r="U2960" s="14"/>
      <c r="V2960" s="14"/>
      <c r="W2960" s="17"/>
      <c r="X2960" s="14"/>
    </row>
    <row r="2961" customFormat="false" ht="15" hidden="false" customHeight="false" outlineLevel="0" collapsed="false">
      <c r="A2961" s="9" t="str">
        <f aca="false">IF('3. Layout Parts'!$A2961="","",TRIM('3. Layout Parts'!$A2961))</f>
        <v/>
      </c>
      <c r="B2961" s="9" t="str">
        <f aca="false">IF($A2961="","",'3. Layout Parts'!$D2961)</f>
        <v/>
      </c>
      <c r="C2961" s="9" t="str">
        <f aca="false">IF($A2961="","",'3. Layout Parts'!$B2961)</f>
        <v/>
      </c>
      <c r="D2961" s="9" t="str">
        <f aca="false">IF($A2961="","",'3. Layout Parts'!$C2961)</f>
        <v/>
      </c>
      <c r="E2961" s="9" t="str">
        <f aca="false">IF($A2961="","",IFERROR(INDEX('2. Schematic Parts'!$B$2:$B$3001,MATCH($A2961,'2. Schematic Parts'!$A$2:$A$3001,0)),"NOT FOUND"))</f>
        <v/>
      </c>
      <c r="F2961" s="9" t="str">
        <f aca="false">IF($A2961="","",IFERROR(INDEX('2. Schematic Parts'!$C$2:$C$3001,MATCH($A2961,'2. Schematic Parts'!$A$2:$A$3001,0))&amp;"","NOT FOUND"))</f>
        <v/>
      </c>
      <c r="G2961" s="9" t="str">
        <f aca="false">IF($A2961="","",IFERROR(INDEX('2. Schematic Parts'!$D$2:$D$3001,MATCH($A2961,'2. Schematic Parts'!$A$2:$A$3001,0))&amp;"","NOT FOUND"))</f>
        <v/>
      </c>
      <c r="H2961" s="9" t="str">
        <f aca="false">IF($A2961="","",IF(COUNTIF('2. Schematic Parts'!$A$2:$A$3001,$A2961)=0,"NOT IN SCHEMATIC","OK"))</f>
        <v/>
      </c>
      <c r="I2961" s="9" t="str">
        <f aca="false">IF($A2961="","",IF($H2961="NOT IN SCHEMATIC","",IF(UPPER(TRIM($C2961))=UPPER(TRIM($E2961)),"OK","MISMATCH")))</f>
        <v/>
      </c>
      <c r="J2961" s="9" t="str">
        <f aca="false">IF($A2961="","",IF($H2961="NOT IN SCHEMATIC","",IF($F2961="","NO SCH DECAL",IF($D2961="","",IF(UPPER(TRIM($D2961))=UPPER(TRIM($F2961)),"OK","MISMATCH")))))</f>
        <v/>
      </c>
      <c r="K2961" s="16" t="str">
        <f aca="false">IF($A2961="","",SUMPRODUCT(--ISNUMBER(SEARCH(","&amp;TRIM($A2961)&amp;",",","&amp;SUBSTITUTE('1. Master BOM'!$D$2:$D$400," ","")&amp;","))))</f>
        <v/>
      </c>
      <c r="L2961" s="16" t="str">
        <f aca="false">IF($A2961="","",IF($K2961&lt;&gt;1,0,SUMPRODUCT(ISNUMBER(SEARCH(","&amp;TRIM($A2961)&amp;",",","&amp;SUBSTITUTE('1. Master BOM'!$D$2:$D$400," ","")&amp;","))*ROW('1. Master BOM'!$D$2:$D$400))))</f>
        <v/>
      </c>
      <c r="M2961" s="9" t="str">
        <f aca="false">IF($A2961="","",IF($K2961=0,"NOT IN BOM",IF($K2961&gt;1,"MULTIPLE BOM LINES","OK")))</f>
        <v/>
      </c>
      <c r="N2961" s="9" t="str">
        <f aca="false">IF($A2961="","",IF($L2961=0,"—",INDEX('1. Master BOM'!$A$1:$A$400,$L2961)))</f>
        <v/>
      </c>
      <c r="O2961" s="9" t="str">
        <f aca="false">IF($A2961="","",IF($L2961=0,"—",INDEX('1. Master BOM'!$B$1:$B$400,$L2961)))</f>
        <v/>
      </c>
      <c r="P2961" s="9" t="str">
        <f aca="false">IF($A2961="","",IF(OR($H2961="NOT IN SCHEMATIC",$O2961="—"),"",IF($G2961="","NO SCH PN",IF(UPPER(TRIM($G2961))=UPPER(TRIM($O2961)),"OK","MISMATCH"))))</f>
        <v/>
      </c>
      <c r="Q2961" s="9" t="str">
        <f aca="false">IF($A2961="","",IF($L2961=0,"—",INDEX('1. Master BOM'!$E$1:$E$400,$L2961)))</f>
        <v/>
      </c>
      <c r="R2961" s="9" t="str">
        <f aca="false">IF($A2961="","",IF($L2961=0,"—",IF(T(INDEX('1. Master BOM'!$F$1:$F$400,$L2961))="","(not set)",INDEX('1. Master BOM'!$F$1:$F$400,$L2961))))</f>
        <v/>
      </c>
      <c r="S2961" s="9" t="str">
        <f aca="false">IF($A2961="","",IF(OR($R2961="—",$R2961="(not set)",$D2961=""),"",IF(ISNUMBER(SEARCH(SUBSTITUTE(SUBSTITUTE(SUBSTITUTE($R2961,"-",""),"_","")," ",""),SUBSTITUTE(SUBSTITUTE(SUBSTITUTE($D2961,"-",""),"_","")," ",""))),"OK","CHECK")))</f>
        <v/>
      </c>
      <c r="T2961" s="9" t="str">
        <f aca="false">IF($A2961="","",IF(OR($H2961="NOT IN SCHEMATIC",$I2961="MISMATCH",$J2961="MISMATCH",$P2961="MISMATCH",$M2961&lt;&gt;"OK"),"REVIEW","OK"))</f>
        <v/>
      </c>
      <c r="U2961" s="14"/>
      <c r="V2961" s="14"/>
      <c r="W2961" s="17"/>
      <c r="X2961" s="14"/>
    </row>
    <row r="2962" customFormat="false" ht="15" hidden="false" customHeight="false" outlineLevel="0" collapsed="false">
      <c r="A2962" s="9" t="str">
        <f aca="false">IF('3. Layout Parts'!$A2962="","",TRIM('3. Layout Parts'!$A2962))</f>
        <v/>
      </c>
      <c r="B2962" s="9" t="str">
        <f aca="false">IF($A2962="","",'3. Layout Parts'!$D2962)</f>
        <v/>
      </c>
      <c r="C2962" s="9" t="str">
        <f aca="false">IF($A2962="","",'3. Layout Parts'!$B2962)</f>
        <v/>
      </c>
      <c r="D2962" s="9" t="str">
        <f aca="false">IF($A2962="","",'3. Layout Parts'!$C2962)</f>
        <v/>
      </c>
      <c r="E2962" s="9" t="str">
        <f aca="false">IF($A2962="","",IFERROR(INDEX('2. Schematic Parts'!$B$2:$B$3001,MATCH($A2962,'2. Schematic Parts'!$A$2:$A$3001,0)),"NOT FOUND"))</f>
        <v/>
      </c>
      <c r="F2962" s="9" t="str">
        <f aca="false">IF($A2962="","",IFERROR(INDEX('2. Schematic Parts'!$C$2:$C$3001,MATCH($A2962,'2. Schematic Parts'!$A$2:$A$3001,0))&amp;"","NOT FOUND"))</f>
        <v/>
      </c>
      <c r="G2962" s="9" t="str">
        <f aca="false">IF($A2962="","",IFERROR(INDEX('2. Schematic Parts'!$D$2:$D$3001,MATCH($A2962,'2. Schematic Parts'!$A$2:$A$3001,0))&amp;"","NOT FOUND"))</f>
        <v/>
      </c>
      <c r="H2962" s="9" t="str">
        <f aca="false">IF($A2962="","",IF(COUNTIF('2. Schematic Parts'!$A$2:$A$3001,$A2962)=0,"NOT IN SCHEMATIC","OK"))</f>
        <v/>
      </c>
      <c r="I2962" s="9" t="str">
        <f aca="false">IF($A2962="","",IF($H2962="NOT IN SCHEMATIC","",IF(UPPER(TRIM($C2962))=UPPER(TRIM($E2962)),"OK","MISMATCH")))</f>
        <v/>
      </c>
      <c r="J2962" s="9" t="str">
        <f aca="false">IF($A2962="","",IF($H2962="NOT IN SCHEMATIC","",IF($F2962="","NO SCH DECAL",IF($D2962="","",IF(UPPER(TRIM($D2962))=UPPER(TRIM($F2962)),"OK","MISMATCH")))))</f>
        <v/>
      </c>
      <c r="K2962" s="16" t="str">
        <f aca="false">IF($A2962="","",SUMPRODUCT(--ISNUMBER(SEARCH(","&amp;TRIM($A2962)&amp;",",","&amp;SUBSTITUTE('1. Master BOM'!$D$2:$D$400," ","")&amp;","))))</f>
        <v/>
      </c>
      <c r="L2962" s="16" t="str">
        <f aca="false">IF($A2962="","",IF($K2962&lt;&gt;1,0,SUMPRODUCT(ISNUMBER(SEARCH(","&amp;TRIM($A2962)&amp;",",","&amp;SUBSTITUTE('1. Master BOM'!$D$2:$D$400," ","")&amp;","))*ROW('1. Master BOM'!$D$2:$D$400))))</f>
        <v/>
      </c>
      <c r="M2962" s="9" t="str">
        <f aca="false">IF($A2962="","",IF($K2962=0,"NOT IN BOM",IF($K2962&gt;1,"MULTIPLE BOM LINES","OK")))</f>
        <v/>
      </c>
      <c r="N2962" s="9" t="str">
        <f aca="false">IF($A2962="","",IF($L2962=0,"—",INDEX('1. Master BOM'!$A$1:$A$400,$L2962)))</f>
        <v/>
      </c>
      <c r="O2962" s="9" t="str">
        <f aca="false">IF($A2962="","",IF($L2962=0,"—",INDEX('1. Master BOM'!$B$1:$B$400,$L2962)))</f>
        <v/>
      </c>
      <c r="P2962" s="9" t="str">
        <f aca="false">IF($A2962="","",IF(OR($H2962="NOT IN SCHEMATIC",$O2962="—"),"",IF($G2962="","NO SCH PN",IF(UPPER(TRIM($G2962))=UPPER(TRIM($O2962)),"OK","MISMATCH"))))</f>
        <v/>
      </c>
      <c r="Q2962" s="9" t="str">
        <f aca="false">IF($A2962="","",IF($L2962=0,"—",INDEX('1. Master BOM'!$E$1:$E$400,$L2962)))</f>
        <v/>
      </c>
      <c r="R2962" s="9" t="str">
        <f aca="false">IF($A2962="","",IF($L2962=0,"—",IF(T(INDEX('1. Master BOM'!$F$1:$F$400,$L2962))="","(not set)",INDEX('1. Master BOM'!$F$1:$F$400,$L2962))))</f>
        <v/>
      </c>
      <c r="S2962" s="9" t="str">
        <f aca="false">IF($A2962="","",IF(OR($R2962="—",$R2962="(not set)",$D2962=""),"",IF(ISNUMBER(SEARCH(SUBSTITUTE(SUBSTITUTE(SUBSTITUTE($R2962,"-",""),"_","")," ",""),SUBSTITUTE(SUBSTITUTE(SUBSTITUTE($D2962,"-",""),"_","")," ",""))),"OK","CHECK")))</f>
        <v/>
      </c>
      <c r="T2962" s="9" t="str">
        <f aca="false">IF($A2962="","",IF(OR($H2962="NOT IN SCHEMATIC",$I2962="MISMATCH",$J2962="MISMATCH",$P2962="MISMATCH",$M2962&lt;&gt;"OK"),"REVIEW","OK"))</f>
        <v/>
      </c>
      <c r="U2962" s="14"/>
      <c r="V2962" s="14"/>
      <c r="W2962" s="17"/>
      <c r="X2962" s="14"/>
    </row>
    <row r="2963" customFormat="false" ht="15" hidden="false" customHeight="false" outlineLevel="0" collapsed="false">
      <c r="A2963" s="9" t="str">
        <f aca="false">IF('3. Layout Parts'!$A2963="","",TRIM('3. Layout Parts'!$A2963))</f>
        <v/>
      </c>
      <c r="B2963" s="9" t="str">
        <f aca="false">IF($A2963="","",'3. Layout Parts'!$D2963)</f>
        <v/>
      </c>
      <c r="C2963" s="9" t="str">
        <f aca="false">IF($A2963="","",'3. Layout Parts'!$B2963)</f>
        <v/>
      </c>
      <c r="D2963" s="9" t="str">
        <f aca="false">IF($A2963="","",'3. Layout Parts'!$C2963)</f>
        <v/>
      </c>
      <c r="E2963" s="9" t="str">
        <f aca="false">IF($A2963="","",IFERROR(INDEX('2. Schematic Parts'!$B$2:$B$3001,MATCH($A2963,'2. Schematic Parts'!$A$2:$A$3001,0)),"NOT FOUND"))</f>
        <v/>
      </c>
      <c r="F2963" s="9" t="str">
        <f aca="false">IF($A2963="","",IFERROR(INDEX('2. Schematic Parts'!$C$2:$C$3001,MATCH($A2963,'2. Schematic Parts'!$A$2:$A$3001,0))&amp;"","NOT FOUND"))</f>
        <v/>
      </c>
      <c r="G2963" s="9" t="str">
        <f aca="false">IF($A2963="","",IFERROR(INDEX('2. Schematic Parts'!$D$2:$D$3001,MATCH($A2963,'2. Schematic Parts'!$A$2:$A$3001,0))&amp;"","NOT FOUND"))</f>
        <v/>
      </c>
      <c r="H2963" s="9" t="str">
        <f aca="false">IF($A2963="","",IF(COUNTIF('2. Schematic Parts'!$A$2:$A$3001,$A2963)=0,"NOT IN SCHEMATIC","OK"))</f>
        <v/>
      </c>
      <c r="I2963" s="9" t="str">
        <f aca="false">IF($A2963="","",IF($H2963="NOT IN SCHEMATIC","",IF(UPPER(TRIM($C2963))=UPPER(TRIM($E2963)),"OK","MISMATCH")))</f>
        <v/>
      </c>
      <c r="J2963" s="9" t="str">
        <f aca="false">IF($A2963="","",IF($H2963="NOT IN SCHEMATIC","",IF($F2963="","NO SCH DECAL",IF($D2963="","",IF(UPPER(TRIM($D2963))=UPPER(TRIM($F2963)),"OK","MISMATCH")))))</f>
        <v/>
      </c>
      <c r="K2963" s="16" t="str">
        <f aca="false">IF($A2963="","",SUMPRODUCT(--ISNUMBER(SEARCH(","&amp;TRIM($A2963)&amp;",",","&amp;SUBSTITUTE('1. Master BOM'!$D$2:$D$400," ","")&amp;","))))</f>
        <v/>
      </c>
      <c r="L2963" s="16" t="str">
        <f aca="false">IF($A2963="","",IF($K2963&lt;&gt;1,0,SUMPRODUCT(ISNUMBER(SEARCH(","&amp;TRIM($A2963)&amp;",",","&amp;SUBSTITUTE('1. Master BOM'!$D$2:$D$400," ","")&amp;","))*ROW('1. Master BOM'!$D$2:$D$400))))</f>
        <v/>
      </c>
      <c r="M2963" s="9" t="str">
        <f aca="false">IF($A2963="","",IF($K2963=0,"NOT IN BOM",IF($K2963&gt;1,"MULTIPLE BOM LINES","OK")))</f>
        <v/>
      </c>
      <c r="N2963" s="9" t="str">
        <f aca="false">IF($A2963="","",IF($L2963=0,"—",INDEX('1. Master BOM'!$A$1:$A$400,$L2963)))</f>
        <v/>
      </c>
      <c r="O2963" s="9" t="str">
        <f aca="false">IF($A2963="","",IF($L2963=0,"—",INDEX('1. Master BOM'!$B$1:$B$400,$L2963)))</f>
        <v/>
      </c>
      <c r="P2963" s="9" t="str">
        <f aca="false">IF($A2963="","",IF(OR($H2963="NOT IN SCHEMATIC",$O2963="—"),"",IF($G2963="","NO SCH PN",IF(UPPER(TRIM($G2963))=UPPER(TRIM($O2963)),"OK","MISMATCH"))))</f>
        <v/>
      </c>
      <c r="Q2963" s="9" t="str">
        <f aca="false">IF($A2963="","",IF($L2963=0,"—",INDEX('1. Master BOM'!$E$1:$E$400,$L2963)))</f>
        <v/>
      </c>
      <c r="R2963" s="9" t="str">
        <f aca="false">IF($A2963="","",IF($L2963=0,"—",IF(T(INDEX('1. Master BOM'!$F$1:$F$400,$L2963))="","(not set)",INDEX('1. Master BOM'!$F$1:$F$400,$L2963))))</f>
        <v/>
      </c>
      <c r="S2963" s="9" t="str">
        <f aca="false">IF($A2963="","",IF(OR($R2963="—",$R2963="(not set)",$D2963=""),"",IF(ISNUMBER(SEARCH(SUBSTITUTE(SUBSTITUTE(SUBSTITUTE($R2963,"-",""),"_","")," ",""),SUBSTITUTE(SUBSTITUTE(SUBSTITUTE($D2963,"-",""),"_","")," ",""))),"OK","CHECK")))</f>
        <v/>
      </c>
      <c r="T2963" s="9" t="str">
        <f aca="false">IF($A2963="","",IF(OR($H2963="NOT IN SCHEMATIC",$I2963="MISMATCH",$J2963="MISMATCH",$P2963="MISMATCH",$M2963&lt;&gt;"OK"),"REVIEW","OK"))</f>
        <v/>
      </c>
      <c r="U2963" s="14"/>
      <c r="V2963" s="14"/>
      <c r="W2963" s="17"/>
      <c r="X2963" s="14"/>
    </row>
    <row r="2964" customFormat="false" ht="15" hidden="false" customHeight="false" outlineLevel="0" collapsed="false">
      <c r="A2964" s="9" t="str">
        <f aca="false">IF('3. Layout Parts'!$A2964="","",TRIM('3. Layout Parts'!$A2964))</f>
        <v/>
      </c>
      <c r="B2964" s="9" t="str">
        <f aca="false">IF($A2964="","",'3. Layout Parts'!$D2964)</f>
        <v/>
      </c>
      <c r="C2964" s="9" t="str">
        <f aca="false">IF($A2964="","",'3. Layout Parts'!$B2964)</f>
        <v/>
      </c>
      <c r="D2964" s="9" t="str">
        <f aca="false">IF($A2964="","",'3. Layout Parts'!$C2964)</f>
        <v/>
      </c>
      <c r="E2964" s="9" t="str">
        <f aca="false">IF($A2964="","",IFERROR(INDEX('2. Schematic Parts'!$B$2:$B$3001,MATCH($A2964,'2. Schematic Parts'!$A$2:$A$3001,0)),"NOT FOUND"))</f>
        <v/>
      </c>
      <c r="F2964" s="9" t="str">
        <f aca="false">IF($A2964="","",IFERROR(INDEX('2. Schematic Parts'!$C$2:$C$3001,MATCH($A2964,'2. Schematic Parts'!$A$2:$A$3001,0))&amp;"","NOT FOUND"))</f>
        <v/>
      </c>
      <c r="G2964" s="9" t="str">
        <f aca="false">IF($A2964="","",IFERROR(INDEX('2. Schematic Parts'!$D$2:$D$3001,MATCH($A2964,'2. Schematic Parts'!$A$2:$A$3001,0))&amp;"","NOT FOUND"))</f>
        <v/>
      </c>
      <c r="H2964" s="9" t="str">
        <f aca="false">IF($A2964="","",IF(COUNTIF('2. Schematic Parts'!$A$2:$A$3001,$A2964)=0,"NOT IN SCHEMATIC","OK"))</f>
        <v/>
      </c>
      <c r="I2964" s="9" t="str">
        <f aca="false">IF($A2964="","",IF($H2964="NOT IN SCHEMATIC","",IF(UPPER(TRIM($C2964))=UPPER(TRIM($E2964)),"OK","MISMATCH")))</f>
        <v/>
      </c>
      <c r="J2964" s="9" t="str">
        <f aca="false">IF($A2964="","",IF($H2964="NOT IN SCHEMATIC","",IF($F2964="","NO SCH DECAL",IF($D2964="","",IF(UPPER(TRIM($D2964))=UPPER(TRIM($F2964)),"OK","MISMATCH")))))</f>
        <v/>
      </c>
      <c r="K2964" s="16" t="str">
        <f aca="false">IF($A2964="","",SUMPRODUCT(--ISNUMBER(SEARCH(","&amp;TRIM($A2964)&amp;",",","&amp;SUBSTITUTE('1. Master BOM'!$D$2:$D$400," ","")&amp;","))))</f>
        <v/>
      </c>
      <c r="L2964" s="16" t="str">
        <f aca="false">IF($A2964="","",IF($K2964&lt;&gt;1,0,SUMPRODUCT(ISNUMBER(SEARCH(","&amp;TRIM($A2964)&amp;",",","&amp;SUBSTITUTE('1. Master BOM'!$D$2:$D$400," ","")&amp;","))*ROW('1. Master BOM'!$D$2:$D$400))))</f>
        <v/>
      </c>
      <c r="M2964" s="9" t="str">
        <f aca="false">IF($A2964="","",IF($K2964=0,"NOT IN BOM",IF($K2964&gt;1,"MULTIPLE BOM LINES","OK")))</f>
        <v/>
      </c>
      <c r="N2964" s="9" t="str">
        <f aca="false">IF($A2964="","",IF($L2964=0,"—",INDEX('1. Master BOM'!$A$1:$A$400,$L2964)))</f>
        <v/>
      </c>
      <c r="O2964" s="9" t="str">
        <f aca="false">IF($A2964="","",IF($L2964=0,"—",INDEX('1. Master BOM'!$B$1:$B$400,$L2964)))</f>
        <v/>
      </c>
      <c r="P2964" s="9" t="str">
        <f aca="false">IF($A2964="","",IF(OR($H2964="NOT IN SCHEMATIC",$O2964="—"),"",IF($G2964="","NO SCH PN",IF(UPPER(TRIM($G2964))=UPPER(TRIM($O2964)),"OK","MISMATCH"))))</f>
        <v/>
      </c>
      <c r="Q2964" s="9" t="str">
        <f aca="false">IF($A2964="","",IF($L2964=0,"—",INDEX('1. Master BOM'!$E$1:$E$400,$L2964)))</f>
        <v/>
      </c>
      <c r="R2964" s="9" t="str">
        <f aca="false">IF($A2964="","",IF($L2964=0,"—",IF(T(INDEX('1. Master BOM'!$F$1:$F$400,$L2964))="","(not set)",INDEX('1. Master BOM'!$F$1:$F$400,$L2964))))</f>
        <v/>
      </c>
      <c r="S2964" s="9" t="str">
        <f aca="false">IF($A2964="","",IF(OR($R2964="—",$R2964="(not set)",$D2964=""),"",IF(ISNUMBER(SEARCH(SUBSTITUTE(SUBSTITUTE(SUBSTITUTE($R2964,"-",""),"_","")," ",""),SUBSTITUTE(SUBSTITUTE(SUBSTITUTE($D2964,"-",""),"_","")," ",""))),"OK","CHECK")))</f>
        <v/>
      </c>
      <c r="T2964" s="9" t="str">
        <f aca="false">IF($A2964="","",IF(OR($H2964="NOT IN SCHEMATIC",$I2964="MISMATCH",$J2964="MISMATCH",$P2964="MISMATCH",$M2964&lt;&gt;"OK"),"REVIEW","OK"))</f>
        <v/>
      </c>
      <c r="U2964" s="14"/>
      <c r="V2964" s="14"/>
      <c r="W2964" s="17"/>
      <c r="X2964" s="14"/>
    </row>
    <row r="2965" customFormat="false" ht="15" hidden="false" customHeight="false" outlineLevel="0" collapsed="false">
      <c r="A2965" s="9" t="str">
        <f aca="false">IF('3. Layout Parts'!$A2965="","",TRIM('3. Layout Parts'!$A2965))</f>
        <v/>
      </c>
      <c r="B2965" s="9" t="str">
        <f aca="false">IF($A2965="","",'3. Layout Parts'!$D2965)</f>
        <v/>
      </c>
      <c r="C2965" s="9" t="str">
        <f aca="false">IF($A2965="","",'3. Layout Parts'!$B2965)</f>
        <v/>
      </c>
      <c r="D2965" s="9" t="str">
        <f aca="false">IF($A2965="","",'3. Layout Parts'!$C2965)</f>
        <v/>
      </c>
      <c r="E2965" s="9" t="str">
        <f aca="false">IF($A2965="","",IFERROR(INDEX('2. Schematic Parts'!$B$2:$B$3001,MATCH($A2965,'2. Schematic Parts'!$A$2:$A$3001,0)),"NOT FOUND"))</f>
        <v/>
      </c>
      <c r="F2965" s="9" t="str">
        <f aca="false">IF($A2965="","",IFERROR(INDEX('2. Schematic Parts'!$C$2:$C$3001,MATCH($A2965,'2. Schematic Parts'!$A$2:$A$3001,0))&amp;"","NOT FOUND"))</f>
        <v/>
      </c>
      <c r="G2965" s="9" t="str">
        <f aca="false">IF($A2965="","",IFERROR(INDEX('2. Schematic Parts'!$D$2:$D$3001,MATCH($A2965,'2. Schematic Parts'!$A$2:$A$3001,0))&amp;"","NOT FOUND"))</f>
        <v/>
      </c>
      <c r="H2965" s="9" t="str">
        <f aca="false">IF($A2965="","",IF(COUNTIF('2. Schematic Parts'!$A$2:$A$3001,$A2965)=0,"NOT IN SCHEMATIC","OK"))</f>
        <v/>
      </c>
      <c r="I2965" s="9" t="str">
        <f aca="false">IF($A2965="","",IF($H2965="NOT IN SCHEMATIC","",IF(UPPER(TRIM($C2965))=UPPER(TRIM($E2965)),"OK","MISMATCH")))</f>
        <v/>
      </c>
      <c r="J2965" s="9" t="str">
        <f aca="false">IF($A2965="","",IF($H2965="NOT IN SCHEMATIC","",IF($F2965="","NO SCH DECAL",IF($D2965="","",IF(UPPER(TRIM($D2965))=UPPER(TRIM($F2965)),"OK","MISMATCH")))))</f>
        <v/>
      </c>
      <c r="K2965" s="16" t="str">
        <f aca="false">IF($A2965="","",SUMPRODUCT(--ISNUMBER(SEARCH(","&amp;TRIM($A2965)&amp;",",","&amp;SUBSTITUTE('1. Master BOM'!$D$2:$D$400," ","")&amp;","))))</f>
        <v/>
      </c>
      <c r="L2965" s="16" t="str">
        <f aca="false">IF($A2965="","",IF($K2965&lt;&gt;1,0,SUMPRODUCT(ISNUMBER(SEARCH(","&amp;TRIM($A2965)&amp;",",","&amp;SUBSTITUTE('1. Master BOM'!$D$2:$D$400," ","")&amp;","))*ROW('1. Master BOM'!$D$2:$D$400))))</f>
        <v/>
      </c>
      <c r="M2965" s="9" t="str">
        <f aca="false">IF($A2965="","",IF($K2965=0,"NOT IN BOM",IF($K2965&gt;1,"MULTIPLE BOM LINES","OK")))</f>
        <v/>
      </c>
      <c r="N2965" s="9" t="str">
        <f aca="false">IF($A2965="","",IF($L2965=0,"—",INDEX('1. Master BOM'!$A$1:$A$400,$L2965)))</f>
        <v/>
      </c>
      <c r="O2965" s="9" t="str">
        <f aca="false">IF($A2965="","",IF($L2965=0,"—",INDEX('1. Master BOM'!$B$1:$B$400,$L2965)))</f>
        <v/>
      </c>
      <c r="P2965" s="9" t="str">
        <f aca="false">IF($A2965="","",IF(OR($H2965="NOT IN SCHEMATIC",$O2965="—"),"",IF($G2965="","NO SCH PN",IF(UPPER(TRIM($G2965))=UPPER(TRIM($O2965)),"OK","MISMATCH"))))</f>
        <v/>
      </c>
      <c r="Q2965" s="9" t="str">
        <f aca="false">IF($A2965="","",IF($L2965=0,"—",INDEX('1. Master BOM'!$E$1:$E$400,$L2965)))</f>
        <v/>
      </c>
      <c r="R2965" s="9" t="str">
        <f aca="false">IF($A2965="","",IF($L2965=0,"—",IF(T(INDEX('1. Master BOM'!$F$1:$F$400,$L2965))="","(not set)",INDEX('1. Master BOM'!$F$1:$F$400,$L2965))))</f>
        <v/>
      </c>
      <c r="S2965" s="9" t="str">
        <f aca="false">IF($A2965="","",IF(OR($R2965="—",$R2965="(not set)",$D2965=""),"",IF(ISNUMBER(SEARCH(SUBSTITUTE(SUBSTITUTE(SUBSTITUTE($R2965,"-",""),"_","")," ",""),SUBSTITUTE(SUBSTITUTE(SUBSTITUTE($D2965,"-",""),"_","")," ",""))),"OK","CHECK")))</f>
        <v/>
      </c>
      <c r="T2965" s="9" t="str">
        <f aca="false">IF($A2965="","",IF(OR($H2965="NOT IN SCHEMATIC",$I2965="MISMATCH",$J2965="MISMATCH",$P2965="MISMATCH",$M2965&lt;&gt;"OK"),"REVIEW","OK"))</f>
        <v/>
      </c>
      <c r="U2965" s="14"/>
      <c r="V2965" s="14"/>
      <c r="W2965" s="17"/>
      <c r="X2965" s="14"/>
    </row>
    <row r="2966" customFormat="false" ht="15" hidden="false" customHeight="false" outlineLevel="0" collapsed="false">
      <c r="A2966" s="9" t="str">
        <f aca="false">IF('3. Layout Parts'!$A2966="","",TRIM('3. Layout Parts'!$A2966))</f>
        <v/>
      </c>
      <c r="B2966" s="9" t="str">
        <f aca="false">IF($A2966="","",'3. Layout Parts'!$D2966)</f>
        <v/>
      </c>
      <c r="C2966" s="9" t="str">
        <f aca="false">IF($A2966="","",'3. Layout Parts'!$B2966)</f>
        <v/>
      </c>
      <c r="D2966" s="9" t="str">
        <f aca="false">IF($A2966="","",'3. Layout Parts'!$C2966)</f>
        <v/>
      </c>
      <c r="E2966" s="9" t="str">
        <f aca="false">IF($A2966="","",IFERROR(INDEX('2. Schematic Parts'!$B$2:$B$3001,MATCH($A2966,'2. Schematic Parts'!$A$2:$A$3001,0)),"NOT FOUND"))</f>
        <v/>
      </c>
      <c r="F2966" s="9" t="str">
        <f aca="false">IF($A2966="","",IFERROR(INDEX('2. Schematic Parts'!$C$2:$C$3001,MATCH($A2966,'2. Schematic Parts'!$A$2:$A$3001,0))&amp;"","NOT FOUND"))</f>
        <v/>
      </c>
      <c r="G2966" s="9" t="str">
        <f aca="false">IF($A2966="","",IFERROR(INDEX('2. Schematic Parts'!$D$2:$D$3001,MATCH($A2966,'2. Schematic Parts'!$A$2:$A$3001,0))&amp;"","NOT FOUND"))</f>
        <v/>
      </c>
      <c r="H2966" s="9" t="str">
        <f aca="false">IF($A2966="","",IF(COUNTIF('2. Schematic Parts'!$A$2:$A$3001,$A2966)=0,"NOT IN SCHEMATIC","OK"))</f>
        <v/>
      </c>
      <c r="I2966" s="9" t="str">
        <f aca="false">IF($A2966="","",IF($H2966="NOT IN SCHEMATIC","",IF(UPPER(TRIM($C2966))=UPPER(TRIM($E2966)),"OK","MISMATCH")))</f>
        <v/>
      </c>
      <c r="J2966" s="9" t="str">
        <f aca="false">IF($A2966="","",IF($H2966="NOT IN SCHEMATIC","",IF($F2966="","NO SCH DECAL",IF($D2966="","",IF(UPPER(TRIM($D2966))=UPPER(TRIM($F2966)),"OK","MISMATCH")))))</f>
        <v/>
      </c>
      <c r="K2966" s="16" t="str">
        <f aca="false">IF($A2966="","",SUMPRODUCT(--ISNUMBER(SEARCH(","&amp;TRIM($A2966)&amp;",",","&amp;SUBSTITUTE('1. Master BOM'!$D$2:$D$400," ","")&amp;","))))</f>
        <v/>
      </c>
      <c r="L2966" s="16" t="str">
        <f aca="false">IF($A2966="","",IF($K2966&lt;&gt;1,0,SUMPRODUCT(ISNUMBER(SEARCH(","&amp;TRIM($A2966)&amp;",",","&amp;SUBSTITUTE('1. Master BOM'!$D$2:$D$400," ","")&amp;","))*ROW('1. Master BOM'!$D$2:$D$400))))</f>
        <v/>
      </c>
      <c r="M2966" s="9" t="str">
        <f aca="false">IF($A2966="","",IF($K2966=0,"NOT IN BOM",IF($K2966&gt;1,"MULTIPLE BOM LINES","OK")))</f>
        <v/>
      </c>
      <c r="N2966" s="9" t="str">
        <f aca="false">IF($A2966="","",IF($L2966=0,"—",INDEX('1. Master BOM'!$A$1:$A$400,$L2966)))</f>
        <v/>
      </c>
      <c r="O2966" s="9" t="str">
        <f aca="false">IF($A2966="","",IF($L2966=0,"—",INDEX('1. Master BOM'!$B$1:$B$400,$L2966)))</f>
        <v/>
      </c>
      <c r="P2966" s="9" t="str">
        <f aca="false">IF($A2966="","",IF(OR($H2966="NOT IN SCHEMATIC",$O2966="—"),"",IF($G2966="","NO SCH PN",IF(UPPER(TRIM($G2966))=UPPER(TRIM($O2966)),"OK","MISMATCH"))))</f>
        <v/>
      </c>
      <c r="Q2966" s="9" t="str">
        <f aca="false">IF($A2966="","",IF($L2966=0,"—",INDEX('1. Master BOM'!$E$1:$E$400,$L2966)))</f>
        <v/>
      </c>
      <c r="R2966" s="9" t="str">
        <f aca="false">IF($A2966="","",IF($L2966=0,"—",IF(T(INDEX('1. Master BOM'!$F$1:$F$400,$L2966))="","(not set)",INDEX('1. Master BOM'!$F$1:$F$400,$L2966))))</f>
        <v/>
      </c>
      <c r="S2966" s="9" t="str">
        <f aca="false">IF($A2966="","",IF(OR($R2966="—",$R2966="(not set)",$D2966=""),"",IF(ISNUMBER(SEARCH(SUBSTITUTE(SUBSTITUTE(SUBSTITUTE($R2966,"-",""),"_","")," ",""),SUBSTITUTE(SUBSTITUTE(SUBSTITUTE($D2966,"-",""),"_","")," ",""))),"OK","CHECK")))</f>
        <v/>
      </c>
      <c r="T2966" s="9" t="str">
        <f aca="false">IF($A2966="","",IF(OR($H2966="NOT IN SCHEMATIC",$I2966="MISMATCH",$J2966="MISMATCH",$P2966="MISMATCH",$M2966&lt;&gt;"OK"),"REVIEW","OK"))</f>
        <v/>
      </c>
      <c r="U2966" s="14"/>
      <c r="V2966" s="14"/>
      <c r="W2966" s="17"/>
      <c r="X2966" s="14"/>
    </row>
    <row r="2967" customFormat="false" ht="15" hidden="false" customHeight="false" outlineLevel="0" collapsed="false">
      <c r="A2967" s="9" t="str">
        <f aca="false">IF('3. Layout Parts'!$A2967="","",TRIM('3. Layout Parts'!$A2967))</f>
        <v/>
      </c>
      <c r="B2967" s="9" t="str">
        <f aca="false">IF($A2967="","",'3. Layout Parts'!$D2967)</f>
        <v/>
      </c>
      <c r="C2967" s="9" t="str">
        <f aca="false">IF($A2967="","",'3. Layout Parts'!$B2967)</f>
        <v/>
      </c>
      <c r="D2967" s="9" t="str">
        <f aca="false">IF($A2967="","",'3. Layout Parts'!$C2967)</f>
        <v/>
      </c>
      <c r="E2967" s="9" t="str">
        <f aca="false">IF($A2967="","",IFERROR(INDEX('2. Schematic Parts'!$B$2:$B$3001,MATCH($A2967,'2. Schematic Parts'!$A$2:$A$3001,0)),"NOT FOUND"))</f>
        <v/>
      </c>
      <c r="F2967" s="9" t="str">
        <f aca="false">IF($A2967="","",IFERROR(INDEX('2. Schematic Parts'!$C$2:$C$3001,MATCH($A2967,'2. Schematic Parts'!$A$2:$A$3001,0))&amp;"","NOT FOUND"))</f>
        <v/>
      </c>
      <c r="G2967" s="9" t="str">
        <f aca="false">IF($A2967="","",IFERROR(INDEX('2. Schematic Parts'!$D$2:$D$3001,MATCH($A2967,'2. Schematic Parts'!$A$2:$A$3001,0))&amp;"","NOT FOUND"))</f>
        <v/>
      </c>
      <c r="H2967" s="9" t="str">
        <f aca="false">IF($A2967="","",IF(COUNTIF('2. Schematic Parts'!$A$2:$A$3001,$A2967)=0,"NOT IN SCHEMATIC","OK"))</f>
        <v/>
      </c>
      <c r="I2967" s="9" t="str">
        <f aca="false">IF($A2967="","",IF($H2967="NOT IN SCHEMATIC","",IF(UPPER(TRIM($C2967))=UPPER(TRIM($E2967)),"OK","MISMATCH")))</f>
        <v/>
      </c>
      <c r="J2967" s="9" t="str">
        <f aca="false">IF($A2967="","",IF($H2967="NOT IN SCHEMATIC","",IF($F2967="","NO SCH DECAL",IF($D2967="","",IF(UPPER(TRIM($D2967))=UPPER(TRIM($F2967)),"OK","MISMATCH")))))</f>
        <v/>
      </c>
      <c r="K2967" s="16" t="str">
        <f aca="false">IF($A2967="","",SUMPRODUCT(--ISNUMBER(SEARCH(","&amp;TRIM($A2967)&amp;",",","&amp;SUBSTITUTE('1. Master BOM'!$D$2:$D$400," ","")&amp;","))))</f>
        <v/>
      </c>
      <c r="L2967" s="16" t="str">
        <f aca="false">IF($A2967="","",IF($K2967&lt;&gt;1,0,SUMPRODUCT(ISNUMBER(SEARCH(","&amp;TRIM($A2967)&amp;",",","&amp;SUBSTITUTE('1. Master BOM'!$D$2:$D$400," ","")&amp;","))*ROW('1. Master BOM'!$D$2:$D$400))))</f>
        <v/>
      </c>
      <c r="M2967" s="9" t="str">
        <f aca="false">IF($A2967="","",IF($K2967=0,"NOT IN BOM",IF($K2967&gt;1,"MULTIPLE BOM LINES","OK")))</f>
        <v/>
      </c>
      <c r="N2967" s="9" t="str">
        <f aca="false">IF($A2967="","",IF($L2967=0,"—",INDEX('1. Master BOM'!$A$1:$A$400,$L2967)))</f>
        <v/>
      </c>
      <c r="O2967" s="9" t="str">
        <f aca="false">IF($A2967="","",IF($L2967=0,"—",INDEX('1. Master BOM'!$B$1:$B$400,$L2967)))</f>
        <v/>
      </c>
      <c r="P2967" s="9" t="str">
        <f aca="false">IF($A2967="","",IF(OR($H2967="NOT IN SCHEMATIC",$O2967="—"),"",IF($G2967="","NO SCH PN",IF(UPPER(TRIM($G2967))=UPPER(TRIM($O2967)),"OK","MISMATCH"))))</f>
        <v/>
      </c>
      <c r="Q2967" s="9" t="str">
        <f aca="false">IF($A2967="","",IF($L2967=0,"—",INDEX('1. Master BOM'!$E$1:$E$400,$L2967)))</f>
        <v/>
      </c>
      <c r="R2967" s="9" t="str">
        <f aca="false">IF($A2967="","",IF($L2967=0,"—",IF(T(INDEX('1. Master BOM'!$F$1:$F$400,$L2967))="","(not set)",INDEX('1. Master BOM'!$F$1:$F$400,$L2967))))</f>
        <v/>
      </c>
      <c r="S2967" s="9" t="str">
        <f aca="false">IF($A2967="","",IF(OR($R2967="—",$R2967="(not set)",$D2967=""),"",IF(ISNUMBER(SEARCH(SUBSTITUTE(SUBSTITUTE(SUBSTITUTE($R2967,"-",""),"_","")," ",""),SUBSTITUTE(SUBSTITUTE(SUBSTITUTE($D2967,"-",""),"_","")," ",""))),"OK","CHECK")))</f>
        <v/>
      </c>
      <c r="T2967" s="9" t="str">
        <f aca="false">IF($A2967="","",IF(OR($H2967="NOT IN SCHEMATIC",$I2967="MISMATCH",$J2967="MISMATCH",$P2967="MISMATCH",$M2967&lt;&gt;"OK"),"REVIEW","OK"))</f>
        <v/>
      </c>
      <c r="U2967" s="14"/>
      <c r="V2967" s="14"/>
      <c r="W2967" s="17"/>
      <c r="X2967" s="14"/>
    </row>
    <row r="2968" customFormat="false" ht="15" hidden="false" customHeight="false" outlineLevel="0" collapsed="false">
      <c r="A2968" s="9" t="str">
        <f aca="false">IF('3. Layout Parts'!$A2968="","",TRIM('3. Layout Parts'!$A2968))</f>
        <v/>
      </c>
      <c r="B2968" s="9" t="str">
        <f aca="false">IF($A2968="","",'3. Layout Parts'!$D2968)</f>
        <v/>
      </c>
      <c r="C2968" s="9" t="str">
        <f aca="false">IF($A2968="","",'3. Layout Parts'!$B2968)</f>
        <v/>
      </c>
      <c r="D2968" s="9" t="str">
        <f aca="false">IF($A2968="","",'3. Layout Parts'!$C2968)</f>
        <v/>
      </c>
      <c r="E2968" s="9" t="str">
        <f aca="false">IF($A2968="","",IFERROR(INDEX('2. Schematic Parts'!$B$2:$B$3001,MATCH($A2968,'2. Schematic Parts'!$A$2:$A$3001,0)),"NOT FOUND"))</f>
        <v/>
      </c>
      <c r="F2968" s="9" t="str">
        <f aca="false">IF($A2968="","",IFERROR(INDEX('2. Schematic Parts'!$C$2:$C$3001,MATCH($A2968,'2. Schematic Parts'!$A$2:$A$3001,0))&amp;"","NOT FOUND"))</f>
        <v/>
      </c>
      <c r="G2968" s="9" t="str">
        <f aca="false">IF($A2968="","",IFERROR(INDEX('2. Schematic Parts'!$D$2:$D$3001,MATCH($A2968,'2. Schematic Parts'!$A$2:$A$3001,0))&amp;"","NOT FOUND"))</f>
        <v/>
      </c>
      <c r="H2968" s="9" t="str">
        <f aca="false">IF($A2968="","",IF(COUNTIF('2. Schematic Parts'!$A$2:$A$3001,$A2968)=0,"NOT IN SCHEMATIC","OK"))</f>
        <v/>
      </c>
      <c r="I2968" s="9" t="str">
        <f aca="false">IF($A2968="","",IF($H2968="NOT IN SCHEMATIC","",IF(UPPER(TRIM($C2968))=UPPER(TRIM($E2968)),"OK","MISMATCH")))</f>
        <v/>
      </c>
      <c r="J2968" s="9" t="str">
        <f aca="false">IF($A2968="","",IF($H2968="NOT IN SCHEMATIC","",IF($F2968="","NO SCH DECAL",IF($D2968="","",IF(UPPER(TRIM($D2968))=UPPER(TRIM($F2968)),"OK","MISMATCH")))))</f>
        <v/>
      </c>
      <c r="K2968" s="16" t="str">
        <f aca="false">IF($A2968="","",SUMPRODUCT(--ISNUMBER(SEARCH(","&amp;TRIM($A2968)&amp;",",","&amp;SUBSTITUTE('1. Master BOM'!$D$2:$D$400," ","")&amp;","))))</f>
        <v/>
      </c>
      <c r="L2968" s="16" t="str">
        <f aca="false">IF($A2968="","",IF($K2968&lt;&gt;1,0,SUMPRODUCT(ISNUMBER(SEARCH(","&amp;TRIM($A2968)&amp;",",","&amp;SUBSTITUTE('1. Master BOM'!$D$2:$D$400," ","")&amp;","))*ROW('1. Master BOM'!$D$2:$D$400))))</f>
        <v/>
      </c>
      <c r="M2968" s="9" t="str">
        <f aca="false">IF($A2968="","",IF($K2968=0,"NOT IN BOM",IF($K2968&gt;1,"MULTIPLE BOM LINES","OK")))</f>
        <v/>
      </c>
      <c r="N2968" s="9" t="str">
        <f aca="false">IF($A2968="","",IF($L2968=0,"—",INDEX('1. Master BOM'!$A$1:$A$400,$L2968)))</f>
        <v/>
      </c>
      <c r="O2968" s="9" t="str">
        <f aca="false">IF($A2968="","",IF($L2968=0,"—",INDEX('1. Master BOM'!$B$1:$B$400,$L2968)))</f>
        <v/>
      </c>
      <c r="P2968" s="9" t="str">
        <f aca="false">IF($A2968="","",IF(OR($H2968="NOT IN SCHEMATIC",$O2968="—"),"",IF($G2968="","NO SCH PN",IF(UPPER(TRIM($G2968))=UPPER(TRIM($O2968)),"OK","MISMATCH"))))</f>
        <v/>
      </c>
      <c r="Q2968" s="9" t="str">
        <f aca="false">IF($A2968="","",IF($L2968=0,"—",INDEX('1. Master BOM'!$E$1:$E$400,$L2968)))</f>
        <v/>
      </c>
      <c r="R2968" s="9" t="str">
        <f aca="false">IF($A2968="","",IF($L2968=0,"—",IF(T(INDEX('1. Master BOM'!$F$1:$F$400,$L2968))="","(not set)",INDEX('1. Master BOM'!$F$1:$F$400,$L2968))))</f>
        <v/>
      </c>
      <c r="S2968" s="9" t="str">
        <f aca="false">IF($A2968="","",IF(OR($R2968="—",$R2968="(not set)",$D2968=""),"",IF(ISNUMBER(SEARCH(SUBSTITUTE(SUBSTITUTE(SUBSTITUTE($R2968,"-",""),"_","")," ",""),SUBSTITUTE(SUBSTITUTE(SUBSTITUTE($D2968,"-",""),"_","")," ",""))),"OK","CHECK")))</f>
        <v/>
      </c>
      <c r="T2968" s="9" t="str">
        <f aca="false">IF($A2968="","",IF(OR($H2968="NOT IN SCHEMATIC",$I2968="MISMATCH",$J2968="MISMATCH",$P2968="MISMATCH",$M2968&lt;&gt;"OK"),"REVIEW","OK"))</f>
        <v/>
      </c>
      <c r="U2968" s="14"/>
      <c r="V2968" s="14"/>
      <c r="W2968" s="17"/>
      <c r="X2968" s="14"/>
    </row>
    <row r="2969" customFormat="false" ht="15" hidden="false" customHeight="false" outlineLevel="0" collapsed="false">
      <c r="A2969" s="9" t="str">
        <f aca="false">IF('3. Layout Parts'!$A2969="","",TRIM('3. Layout Parts'!$A2969))</f>
        <v/>
      </c>
      <c r="B2969" s="9" t="str">
        <f aca="false">IF($A2969="","",'3. Layout Parts'!$D2969)</f>
        <v/>
      </c>
      <c r="C2969" s="9" t="str">
        <f aca="false">IF($A2969="","",'3. Layout Parts'!$B2969)</f>
        <v/>
      </c>
      <c r="D2969" s="9" t="str">
        <f aca="false">IF($A2969="","",'3. Layout Parts'!$C2969)</f>
        <v/>
      </c>
      <c r="E2969" s="9" t="str">
        <f aca="false">IF($A2969="","",IFERROR(INDEX('2. Schematic Parts'!$B$2:$B$3001,MATCH($A2969,'2. Schematic Parts'!$A$2:$A$3001,0)),"NOT FOUND"))</f>
        <v/>
      </c>
      <c r="F2969" s="9" t="str">
        <f aca="false">IF($A2969="","",IFERROR(INDEX('2. Schematic Parts'!$C$2:$C$3001,MATCH($A2969,'2. Schematic Parts'!$A$2:$A$3001,0))&amp;"","NOT FOUND"))</f>
        <v/>
      </c>
      <c r="G2969" s="9" t="str">
        <f aca="false">IF($A2969="","",IFERROR(INDEX('2. Schematic Parts'!$D$2:$D$3001,MATCH($A2969,'2. Schematic Parts'!$A$2:$A$3001,0))&amp;"","NOT FOUND"))</f>
        <v/>
      </c>
      <c r="H2969" s="9" t="str">
        <f aca="false">IF($A2969="","",IF(COUNTIF('2. Schematic Parts'!$A$2:$A$3001,$A2969)=0,"NOT IN SCHEMATIC","OK"))</f>
        <v/>
      </c>
      <c r="I2969" s="9" t="str">
        <f aca="false">IF($A2969="","",IF($H2969="NOT IN SCHEMATIC","",IF(UPPER(TRIM($C2969))=UPPER(TRIM($E2969)),"OK","MISMATCH")))</f>
        <v/>
      </c>
      <c r="J2969" s="9" t="str">
        <f aca="false">IF($A2969="","",IF($H2969="NOT IN SCHEMATIC","",IF($F2969="","NO SCH DECAL",IF($D2969="","",IF(UPPER(TRIM($D2969))=UPPER(TRIM($F2969)),"OK","MISMATCH")))))</f>
        <v/>
      </c>
      <c r="K2969" s="16" t="str">
        <f aca="false">IF($A2969="","",SUMPRODUCT(--ISNUMBER(SEARCH(","&amp;TRIM($A2969)&amp;",",","&amp;SUBSTITUTE('1. Master BOM'!$D$2:$D$400," ","")&amp;","))))</f>
        <v/>
      </c>
      <c r="L2969" s="16" t="str">
        <f aca="false">IF($A2969="","",IF($K2969&lt;&gt;1,0,SUMPRODUCT(ISNUMBER(SEARCH(","&amp;TRIM($A2969)&amp;",",","&amp;SUBSTITUTE('1. Master BOM'!$D$2:$D$400," ","")&amp;","))*ROW('1. Master BOM'!$D$2:$D$400))))</f>
        <v/>
      </c>
      <c r="M2969" s="9" t="str">
        <f aca="false">IF($A2969="","",IF($K2969=0,"NOT IN BOM",IF($K2969&gt;1,"MULTIPLE BOM LINES","OK")))</f>
        <v/>
      </c>
      <c r="N2969" s="9" t="str">
        <f aca="false">IF($A2969="","",IF($L2969=0,"—",INDEX('1. Master BOM'!$A$1:$A$400,$L2969)))</f>
        <v/>
      </c>
      <c r="O2969" s="9" t="str">
        <f aca="false">IF($A2969="","",IF($L2969=0,"—",INDEX('1. Master BOM'!$B$1:$B$400,$L2969)))</f>
        <v/>
      </c>
      <c r="P2969" s="9" t="str">
        <f aca="false">IF($A2969="","",IF(OR($H2969="NOT IN SCHEMATIC",$O2969="—"),"",IF($G2969="","NO SCH PN",IF(UPPER(TRIM($G2969))=UPPER(TRIM($O2969)),"OK","MISMATCH"))))</f>
        <v/>
      </c>
      <c r="Q2969" s="9" t="str">
        <f aca="false">IF($A2969="","",IF($L2969=0,"—",INDEX('1. Master BOM'!$E$1:$E$400,$L2969)))</f>
        <v/>
      </c>
      <c r="R2969" s="9" t="str">
        <f aca="false">IF($A2969="","",IF($L2969=0,"—",IF(T(INDEX('1. Master BOM'!$F$1:$F$400,$L2969))="","(not set)",INDEX('1. Master BOM'!$F$1:$F$400,$L2969))))</f>
        <v/>
      </c>
      <c r="S2969" s="9" t="str">
        <f aca="false">IF($A2969="","",IF(OR($R2969="—",$R2969="(not set)",$D2969=""),"",IF(ISNUMBER(SEARCH(SUBSTITUTE(SUBSTITUTE(SUBSTITUTE($R2969,"-",""),"_","")," ",""),SUBSTITUTE(SUBSTITUTE(SUBSTITUTE($D2969,"-",""),"_","")," ",""))),"OK","CHECK")))</f>
        <v/>
      </c>
      <c r="T2969" s="9" t="str">
        <f aca="false">IF($A2969="","",IF(OR($H2969="NOT IN SCHEMATIC",$I2969="MISMATCH",$J2969="MISMATCH",$P2969="MISMATCH",$M2969&lt;&gt;"OK"),"REVIEW","OK"))</f>
        <v/>
      </c>
      <c r="U2969" s="14"/>
      <c r="V2969" s="14"/>
      <c r="W2969" s="17"/>
      <c r="X2969" s="14"/>
    </row>
    <row r="2970" customFormat="false" ht="15" hidden="false" customHeight="false" outlineLevel="0" collapsed="false">
      <c r="A2970" s="9" t="str">
        <f aca="false">IF('3. Layout Parts'!$A2970="","",TRIM('3. Layout Parts'!$A2970))</f>
        <v/>
      </c>
      <c r="B2970" s="9" t="str">
        <f aca="false">IF($A2970="","",'3. Layout Parts'!$D2970)</f>
        <v/>
      </c>
      <c r="C2970" s="9" t="str">
        <f aca="false">IF($A2970="","",'3. Layout Parts'!$B2970)</f>
        <v/>
      </c>
      <c r="D2970" s="9" t="str">
        <f aca="false">IF($A2970="","",'3. Layout Parts'!$C2970)</f>
        <v/>
      </c>
      <c r="E2970" s="9" t="str">
        <f aca="false">IF($A2970="","",IFERROR(INDEX('2. Schematic Parts'!$B$2:$B$3001,MATCH($A2970,'2. Schematic Parts'!$A$2:$A$3001,0)),"NOT FOUND"))</f>
        <v/>
      </c>
      <c r="F2970" s="9" t="str">
        <f aca="false">IF($A2970="","",IFERROR(INDEX('2. Schematic Parts'!$C$2:$C$3001,MATCH($A2970,'2. Schematic Parts'!$A$2:$A$3001,0))&amp;"","NOT FOUND"))</f>
        <v/>
      </c>
      <c r="G2970" s="9" t="str">
        <f aca="false">IF($A2970="","",IFERROR(INDEX('2. Schematic Parts'!$D$2:$D$3001,MATCH($A2970,'2. Schematic Parts'!$A$2:$A$3001,0))&amp;"","NOT FOUND"))</f>
        <v/>
      </c>
      <c r="H2970" s="9" t="str">
        <f aca="false">IF($A2970="","",IF(COUNTIF('2. Schematic Parts'!$A$2:$A$3001,$A2970)=0,"NOT IN SCHEMATIC","OK"))</f>
        <v/>
      </c>
      <c r="I2970" s="9" t="str">
        <f aca="false">IF($A2970="","",IF($H2970="NOT IN SCHEMATIC","",IF(UPPER(TRIM($C2970))=UPPER(TRIM($E2970)),"OK","MISMATCH")))</f>
        <v/>
      </c>
      <c r="J2970" s="9" t="str">
        <f aca="false">IF($A2970="","",IF($H2970="NOT IN SCHEMATIC","",IF($F2970="","NO SCH DECAL",IF($D2970="","",IF(UPPER(TRIM($D2970))=UPPER(TRIM($F2970)),"OK","MISMATCH")))))</f>
        <v/>
      </c>
      <c r="K2970" s="16" t="str">
        <f aca="false">IF($A2970="","",SUMPRODUCT(--ISNUMBER(SEARCH(","&amp;TRIM($A2970)&amp;",",","&amp;SUBSTITUTE('1. Master BOM'!$D$2:$D$400," ","")&amp;","))))</f>
        <v/>
      </c>
      <c r="L2970" s="16" t="str">
        <f aca="false">IF($A2970="","",IF($K2970&lt;&gt;1,0,SUMPRODUCT(ISNUMBER(SEARCH(","&amp;TRIM($A2970)&amp;",",","&amp;SUBSTITUTE('1. Master BOM'!$D$2:$D$400," ","")&amp;","))*ROW('1. Master BOM'!$D$2:$D$400))))</f>
        <v/>
      </c>
      <c r="M2970" s="9" t="str">
        <f aca="false">IF($A2970="","",IF($K2970=0,"NOT IN BOM",IF($K2970&gt;1,"MULTIPLE BOM LINES","OK")))</f>
        <v/>
      </c>
      <c r="N2970" s="9" t="str">
        <f aca="false">IF($A2970="","",IF($L2970=0,"—",INDEX('1. Master BOM'!$A$1:$A$400,$L2970)))</f>
        <v/>
      </c>
      <c r="O2970" s="9" t="str">
        <f aca="false">IF($A2970="","",IF($L2970=0,"—",INDEX('1. Master BOM'!$B$1:$B$400,$L2970)))</f>
        <v/>
      </c>
      <c r="P2970" s="9" t="str">
        <f aca="false">IF($A2970="","",IF(OR($H2970="NOT IN SCHEMATIC",$O2970="—"),"",IF($G2970="","NO SCH PN",IF(UPPER(TRIM($G2970))=UPPER(TRIM($O2970)),"OK","MISMATCH"))))</f>
        <v/>
      </c>
      <c r="Q2970" s="9" t="str">
        <f aca="false">IF($A2970="","",IF($L2970=0,"—",INDEX('1. Master BOM'!$E$1:$E$400,$L2970)))</f>
        <v/>
      </c>
      <c r="R2970" s="9" t="str">
        <f aca="false">IF($A2970="","",IF($L2970=0,"—",IF(T(INDEX('1. Master BOM'!$F$1:$F$400,$L2970))="","(not set)",INDEX('1. Master BOM'!$F$1:$F$400,$L2970))))</f>
        <v/>
      </c>
      <c r="S2970" s="9" t="str">
        <f aca="false">IF($A2970="","",IF(OR($R2970="—",$R2970="(not set)",$D2970=""),"",IF(ISNUMBER(SEARCH(SUBSTITUTE(SUBSTITUTE(SUBSTITUTE($R2970,"-",""),"_","")," ",""),SUBSTITUTE(SUBSTITUTE(SUBSTITUTE($D2970,"-",""),"_","")," ",""))),"OK","CHECK")))</f>
        <v/>
      </c>
      <c r="T2970" s="9" t="str">
        <f aca="false">IF($A2970="","",IF(OR($H2970="NOT IN SCHEMATIC",$I2970="MISMATCH",$J2970="MISMATCH",$P2970="MISMATCH",$M2970&lt;&gt;"OK"),"REVIEW","OK"))</f>
        <v/>
      </c>
      <c r="U2970" s="14"/>
      <c r="V2970" s="14"/>
      <c r="W2970" s="17"/>
      <c r="X2970" s="14"/>
    </row>
    <row r="2971" customFormat="false" ht="15" hidden="false" customHeight="false" outlineLevel="0" collapsed="false">
      <c r="A2971" s="9" t="str">
        <f aca="false">IF('3. Layout Parts'!$A2971="","",TRIM('3. Layout Parts'!$A2971))</f>
        <v/>
      </c>
      <c r="B2971" s="9" t="str">
        <f aca="false">IF($A2971="","",'3. Layout Parts'!$D2971)</f>
        <v/>
      </c>
      <c r="C2971" s="9" t="str">
        <f aca="false">IF($A2971="","",'3. Layout Parts'!$B2971)</f>
        <v/>
      </c>
      <c r="D2971" s="9" t="str">
        <f aca="false">IF($A2971="","",'3. Layout Parts'!$C2971)</f>
        <v/>
      </c>
      <c r="E2971" s="9" t="str">
        <f aca="false">IF($A2971="","",IFERROR(INDEX('2. Schematic Parts'!$B$2:$B$3001,MATCH($A2971,'2. Schematic Parts'!$A$2:$A$3001,0)),"NOT FOUND"))</f>
        <v/>
      </c>
      <c r="F2971" s="9" t="str">
        <f aca="false">IF($A2971="","",IFERROR(INDEX('2. Schematic Parts'!$C$2:$C$3001,MATCH($A2971,'2. Schematic Parts'!$A$2:$A$3001,0))&amp;"","NOT FOUND"))</f>
        <v/>
      </c>
      <c r="G2971" s="9" t="str">
        <f aca="false">IF($A2971="","",IFERROR(INDEX('2. Schematic Parts'!$D$2:$D$3001,MATCH($A2971,'2. Schematic Parts'!$A$2:$A$3001,0))&amp;"","NOT FOUND"))</f>
        <v/>
      </c>
      <c r="H2971" s="9" t="str">
        <f aca="false">IF($A2971="","",IF(COUNTIF('2. Schematic Parts'!$A$2:$A$3001,$A2971)=0,"NOT IN SCHEMATIC","OK"))</f>
        <v/>
      </c>
      <c r="I2971" s="9" t="str">
        <f aca="false">IF($A2971="","",IF($H2971="NOT IN SCHEMATIC","",IF(UPPER(TRIM($C2971))=UPPER(TRIM($E2971)),"OK","MISMATCH")))</f>
        <v/>
      </c>
      <c r="J2971" s="9" t="str">
        <f aca="false">IF($A2971="","",IF($H2971="NOT IN SCHEMATIC","",IF($F2971="","NO SCH DECAL",IF($D2971="","",IF(UPPER(TRIM($D2971))=UPPER(TRIM($F2971)),"OK","MISMATCH")))))</f>
        <v/>
      </c>
      <c r="K2971" s="16" t="str">
        <f aca="false">IF($A2971="","",SUMPRODUCT(--ISNUMBER(SEARCH(","&amp;TRIM($A2971)&amp;",",","&amp;SUBSTITUTE('1. Master BOM'!$D$2:$D$400," ","")&amp;","))))</f>
        <v/>
      </c>
      <c r="L2971" s="16" t="str">
        <f aca="false">IF($A2971="","",IF($K2971&lt;&gt;1,0,SUMPRODUCT(ISNUMBER(SEARCH(","&amp;TRIM($A2971)&amp;",",","&amp;SUBSTITUTE('1. Master BOM'!$D$2:$D$400," ","")&amp;","))*ROW('1. Master BOM'!$D$2:$D$400))))</f>
        <v/>
      </c>
      <c r="M2971" s="9" t="str">
        <f aca="false">IF($A2971="","",IF($K2971=0,"NOT IN BOM",IF($K2971&gt;1,"MULTIPLE BOM LINES","OK")))</f>
        <v/>
      </c>
      <c r="N2971" s="9" t="str">
        <f aca="false">IF($A2971="","",IF($L2971=0,"—",INDEX('1. Master BOM'!$A$1:$A$400,$L2971)))</f>
        <v/>
      </c>
      <c r="O2971" s="9" t="str">
        <f aca="false">IF($A2971="","",IF($L2971=0,"—",INDEX('1. Master BOM'!$B$1:$B$400,$L2971)))</f>
        <v/>
      </c>
      <c r="P2971" s="9" t="str">
        <f aca="false">IF($A2971="","",IF(OR($H2971="NOT IN SCHEMATIC",$O2971="—"),"",IF($G2971="","NO SCH PN",IF(UPPER(TRIM($G2971))=UPPER(TRIM($O2971)),"OK","MISMATCH"))))</f>
        <v/>
      </c>
      <c r="Q2971" s="9" t="str">
        <f aca="false">IF($A2971="","",IF($L2971=0,"—",INDEX('1. Master BOM'!$E$1:$E$400,$L2971)))</f>
        <v/>
      </c>
      <c r="R2971" s="9" t="str">
        <f aca="false">IF($A2971="","",IF($L2971=0,"—",IF(T(INDEX('1. Master BOM'!$F$1:$F$400,$L2971))="","(not set)",INDEX('1. Master BOM'!$F$1:$F$400,$L2971))))</f>
        <v/>
      </c>
      <c r="S2971" s="9" t="str">
        <f aca="false">IF($A2971="","",IF(OR($R2971="—",$R2971="(not set)",$D2971=""),"",IF(ISNUMBER(SEARCH(SUBSTITUTE(SUBSTITUTE(SUBSTITUTE($R2971,"-",""),"_","")," ",""),SUBSTITUTE(SUBSTITUTE(SUBSTITUTE($D2971,"-",""),"_","")," ",""))),"OK","CHECK")))</f>
        <v/>
      </c>
      <c r="T2971" s="9" t="str">
        <f aca="false">IF($A2971="","",IF(OR($H2971="NOT IN SCHEMATIC",$I2971="MISMATCH",$J2971="MISMATCH",$P2971="MISMATCH",$M2971&lt;&gt;"OK"),"REVIEW","OK"))</f>
        <v/>
      </c>
      <c r="U2971" s="14"/>
      <c r="V2971" s="14"/>
      <c r="W2971" s="17"/>
      <c r="X2971" s="14"/>
    </row>
    <row r="2972" customFormat="false" ht="15" hidden="false" customHeight="false" outlineLevel="0" collapsed="false">
      <c r="A2972" s="9" t="str">
        <f aca="false">IF('3. Layout Parts'!$A2972="","",TRIM('3. Layout Parts'!$A2972))</f>
        <v/>
      </c>
      <c r="B2972" s="9" t="str">
        <f aca="false">IF($A2972="","",'3. Layout Parts'!$D2972)</f>
        <v/>
      </c>
      <c r="C2972" s="9" t="str">
        <f aca="false">IF($A2972="","",'3. Layout Parts'!$B2972)</f>
        <v/>
      </c>
      <c r="D2972" s="9" t="str">
        <f aca="false">IF($A2972="","",'3. Layout Parts'!$C2972)</f>
        <v/>
      </c>
      <c r="E2972" s="9" t="str">
        <f aca="false">IF($A2972="","",IFERROR(INDEX('2. Schematic Parts'!$B$2:$B$3001,MATCH($A2972,'2. Schematic Parts'!$A$2:$A$3001,0)),"NOT FOUND"))</f>
        <v/>
      </c>
      <c r="F2972" s="9" t="str">
        <f aca="false">IF($A2972="","",IFERROR(INDEX('2. Schematic Parts'!$C$2:$C$3001,MATCH($A2972,'2. Schematic Parts'!$A$2:$A$3001,0))&amp;"","NOT FOUND"))</f>
        <v/>
      </c>
      <c r="G2972" s="9" t="str">
        <f aca="false">IF($A2972="","",IFERROR(INDEX('2. Schematic Parts'!$D$2:$D$3001,MATCH($A2972,'2. Schematic Parts'!$A$2:$A$3001,0))&amp;"","NOT FOUND"))</f>
        <v/>
      </c>
      <c r="H2972" s="9" t="str">
        <f aca="false">IF($A2972="","",IF(COUNTIF('2. Schematic Parts'!$A$2:$A$3001,$A2972)=0,"NOT IN SCHEMATIC","OK"))</f>
        <v/>
      </c>
      <c r="I2972" s="9" t="str">
        <f aca="false">IF($A2972="","",IF($H2972="NOT IN SCHEMATIC","",IF(UPPER(TRIM($C2972))=UPPER(TRIM($E2972)),"OK","MISMATCH")))</f>
        <v/>
      </c>
      <c r="J2972" s="9" t="str">
        <f aca="false">IF($A2972="","",IF($H2972="NOT IN SCHEMATIC","",IF($F2972="","NO SCH DECAL",IF($D2972="","",IF(UPPER(TRIM($D2972))=UPPER(TRIM($F2972)),"OK","MISMATCH")))))</f>
        <v/>
      </c>
      <c r="K2972" s="16" t="str">
        <f aca="false">IF($A2972="","",SUMPRODUCT(--ISNUMBER(SEARCH(","&amp;TRIM($A2972)&amp;",",","&amp;SUBSTITUTE('1. Master BOM'!$D$2:$D$400," ","")&amp;","))))</f>
        <v/>
      </c>
      <c r="L2972" s="16" t="str">
        <f aca="false">IF($A2972="","",IF($K2972&lt;&gt;1,0,SUMPRODUCT(ISNUMBER(SEARCH(","&amp;TRIM($A2972)&amp;",",","&amp;SUBSTITUTE('1. Master BOM'!$D$2:$D$400," ","")&amp;","))*ROW('1. Master BOM'!$D$2:$D$400))))</f>
        <v/>
      </c>
      <c r="M2972" s="9" t="str">
        <f aca="false">IF($A2972="","",IF($K2972=0,"NOT IN BOM",IF($K2972&gt;1,"MULTIPLE BOM LINES","OK")))</f>
        <v/>
      </c>
      <c r="N2972" s="9" t="str">
        <f aca="false">IF($A2972="","",IF($L2972=0,"—",INDEX('1. Master BOM'!$A$1:$A$400,$L2972)))</f>
        <v/>
      </c>
      <c r="O2972" s="9" t="str">
        <f aca="false">IF($A2972="","",IF($L2972=0,"—",INDEX('1. Master BOM'!$B$1:$B$400,$L2972)))</f>
        <v/>
      </c>
      <c r="P2972" s="9" t="str">
        <f aca="false">IF($A2972="","",IF(OR($H2972="NOT IN SCHEMATIC",$O2972="—"),"",IF($G2972="","NO SCH PN",IF(UPPER(TRIM($G2972))=UPPER(TRIM($O2972)),"OK","MISMATCH"))))</f>
        <v/>
      </c>
      <c r="Q2972" s="9" t="str">
        <f aca="false">IF($A2972="","",IF($L2972=0,"—",INDEX('1. Master BOM'!$E$1:$E$400,$L2972)))</f>
        <v/>
      </c>
      <c r="R2972" s="9" t="str">
        <f aca="false">IF($A2972="","",IF($L2972=0,"—",IF(T(INDEX('1. Master BOM'!$F$1:$F$400,$L2972))="","(not set)",INDEX('1. Master BOM'!$F$1:$F$400,$L2972))))</f>
        <v/>
      </c>
      <c r="S2972" s="9" t="str">
        <f aca="false">IF($A2972="","",IF(OR($R2972="—",$R2972="(not set)",$D2972=""),"",IF(ISNUMBER(SEARCH(SUBSTITUTE(SUBSTITUTE(SUBSTITUTE($R2972,"-",""),"_","")," ",""),SUBSTITUTE(SUBSTITUTE(SUBSTITUTE($D2972,"-",""),"_","")," ",""))),"OK","CHECK")))</f>
        <v/>
      </c>
      <c r="T2972" s="9" t="str">
        <f aca="false">IF($A2972="","",IF(OR($H2972="NOT IN SCHEMATIC",$I2972="MISMATCH",$J2972="MISMATCH",$P2972="MISMATCH",$M2972&lt;&gt;"OK"),"REVIEW","OK"))</f>
        <v/>
      </c>
      <c r="U2972" s="14"/>
      <c r="V2972" s="14"/>
      <c r="W2972" s="17"/>
      <c r="X2972" s="14"/>
    </row>
    <row r="2973" customFormat="false" ht="15" hidden="false" customHeight="false" outlineLevel="0" collapsed="false">
      <c r="A2973" s="9" t="str">
        <f aca="false">IF('3. Layout Parts'!$A2973="","",TRIM('3. Layout Parts'!$A2973))</f>
        <v/>
      </c>
      <c r="B2973" s="9" t="str">
        <f aca="false">IF($A2973="","",'3. Layout Parts'!$D2973)</f>
        <v/>
      </c>
      <c r="C2973" s="9" t="str">
        <f aca="false">IF($A2973="","",'3. Layout Parts'!$B2973)</f>
        <v/>
      </c>
      <c r="D2973" s="9" t="str">
        <f aca="false">IF($A2973="","",'3. Layout Parts'!$C2973)</f>
        <v/>
      </c>
      <c r="E2973" s="9" t="str">
        <f aca="false">IF($A2973="","",IFERROR(INDEX('2. Schematic Parts'!$B$2:$B$3001,MATCH($A2973,'2. Schematic Parts'!$A$2:$A$3001,0)),"NOT FOUND"))</f>
        <v/>
      </c>
      <c r="F2973" s="9" t="str">
        <f aca="false">IF($A2973="","",IFERROR(INDEX('2. Schematic Parts'!$C$2:$C$3001,MATCH($A2973,'2. Schematic Parts'!$A$2:$A$3001,0))&amp;"","NOT FOUND"))</f>
        <v/>
      </c>
      <c r="G2973" s="9" t="str">
        <f aca="false">IF($A2973="","",IFERROR(INDEX('2. Schematic Parts'!$D$2:$D$3001,MATCH($A2973,'2. Schematic Parts'!$A$2:$A$3001,0))&amp;"","NOT FOUND"))</f>
        <v/>
      </c>
      <c r="H2973" s="9" t="str">
        <f aca="false">IF($A2973="","",IF(COUNTIF('2. Schematic Parts'!$A$2:$A$3001,$A2973)=0,"NOT IN SCHEMATIC","OK"))</f>
        <v/>
      </c>
      <c r="I2973" s="9" t="str">
        <f aca="false">IF($A2973="","",IF($H2973="NOT IN SCHEMATIC","",IF(UPPER(TRIM($C2973))=UPPER(TRIM($E2973)),"OK","MISMATCH")))</f>
        <v/>
      </c>
      <c r="J2973" s="9" t="str">
        <f aca="false">IF($A2973="","",IF($H2973="NOT IN SCHEMATIC","",IF($F2973="","NO SCH DECAL",IF($D2973="","",IF(UPPER(TRIM($D2973))=UPPER(TRIM($F2973)),"OK","MISMATCH")))))</f>
        <v/>
      </c>
      <c r="K2973" s="16" t="str">
        <f aca="false">IF($A2973="","",SUMPRODUCT(--ISNUMBER(SEARCH(","&amp;TRIM($A2973)&amp;",",","&amp;SUBSTITUTE('1. Master BOM'!$D$2:$D$400," ","")&amp;","))))</f>
        <v/>
      </c>
      <c r="L2973" s="16" t="str">
        <f aca="false">IF($A2973="","",IF($K2973&lt;&gt;1,0,SUMPRODUCT(ISNUMBER(SEARCH(","&amp;TRIM($A2973)&amp;",",","&amp;SUBSTITUTE('1. Master BOM'!$D$2:$D$400," ","")&amp;","))*ROW('1. Master BOM'!$D$2:$D$400))))</f>
        <v/>
      </c>
      <c r="M2973" s="9" t="str">
        <f aca="false">IF($A2973="","",IF($K2973=0,"NOT IN BOM",IF($K2973&gt;1,"MULTIPLE BOM LINES","OK")))</f>
        <v/>
      </c>
      <c r="N2973" s="9" t="str">
        <f aca="false">IF($A2973="","",IF($L2973=0,"—",INDEX('1. Master BOM'!$A$1:$A$400,$L2973)))</f>
        <v/>
      </c>
      <c r="O2973" s="9" t="str">
        <f aca="false">IF($A2973="","",IF($L2973=0,"—",INDEX('1. Master BOM'!$B$1:$B$400,$L2973)))</f>
        <v/>
      </c>
      <c r="P2973" s="9" t="str">
        <f aca="false">IF($A2973="","",IF(OR($H2973="NOT IN SCHEMATIC",$O2973="—"),"",IF($G2973="","NO SCH PN",IF(UPPER(TRIM($G2973))=UPPER(TRIM($O2973)),"OK","MISMATCH"))))</f>
        <v/>
      </c>
      <c r="Q2973" s="9" t="str">
        <f aca="false">IF($A2973="","",IF($L2973=0,"—",INDEX('1. Master BOM'!$E$1:$E$400,$L2973)))</f>
        <v/>
      </c>
      <c r="R2973" s="9" t="str">
        <f aca="false">IF($A2973="","",IF($L2973=0,"—",IF(T(INDEX('1. Master BOM'!$F$1:$F$400,$L2973))="","(not set)",INDEX('1. Master BOM'!$F$1:$F$400,$L2973))))</f>
        <v/>
      </c>
      <c r="S2973" s="9" t="str">
        <f aca="false">IF($A2973="","",IF(OR($R2973="—",$R2973="(not set)",$D2973=""),"",IF(ISNUMBER(SEARCH(SUBSTITUTE(SUBSTITUTE(SUBSTITUTE($R2973,"-",""),"_","")," ",""),SUBSTITUTE(SUBSTITUTE(SUBSTITUTE($D2973,"-",""),"_","")," ",""))),"OK","CHECK")))</f>
        <v/>
      </c>
      <c r="T2973" s="9" t="str">
        <f aca="false">IF($A2973="","",IF(OR($H2973="NOT IN SCHEMATIC",$I2973="MISMATCH",$J2973="MISMATCH",$P2973="MISMATCH",$M2973&lt;&gt;"OK"),"REVIEW","OK"))</f>
        <v/>
      </c>
      <c r="U2973" s="14"/>
      <c r="V2973" s="14"/>
      <c r="W2973" s="17"/>
      <c r="X2973" s="14"/>
    </row>
    <row r="2974" customFormat="false" ht="15" hidden="false" customHeight="false" outlineLevel="0" collapsed="false">
      <c r="A2974" s="9" t="str">
        <f aca="false">IF('3. Layout Parts'!$A2974="","",TRIM('3. Layout Parts'!$A2974))</f>
        <v/>
      </c>
      <c r="B2974" s="9" t="str">
        <f aca="false">IF($A2974="","",'3. Layout Parts'!$D2974)</f>
        <v/>
      </c>
      <c r="C2974" s="9" t="str">
        <f aca="false">IF($A2974="","",'3. Layout Parts'!$B2974)</f>
        <v/>
      </c>
      <c r="D2974" s="9" t="str">
        <f aca="false">IF($A2974="","",'3. Layout Parts'!$C2974)</f>
        <v/>
      </c>
      <c r="E2974" s="9" t="str">
        <f aca="false">IF($A2974="","",IFERROR(INDEX('2. Schematic Parts'!$B$2:$B$3001,MATCH($A2974,'2. Schematic Parts'!$A$2:$A$3001,0)),"NOT FOUND"))</f>
        <v/>
      </c>
      <c r="F2974" s="9" t="str">
        <f aca="false">IF($A2974="","",IFERROR(INDEX('2. Schematic Parts'!$C$2:$C$3001,MATCH($A2974,'2. Schematic Parts'!$A$2:$A$3001,0))&amp;"","NOT FOUND"))</f>
        <v/>
      </c>
      <c r="G2974" s="9" t="str">
        <f aca="false">IF($A2974="","",IFERROR(INDEX('2. Schematic Parts'!$D$2:$D$3001,MATCH($A2974,'2. Schematic Parts'!$A$2:$A$3001,0))&amp;"","NOT FOUND"))</f>
        <v/>
      </c>
      <c r="H2974" s="9" t="str">
        <f aca="false">IF($A2974="","",IF(COUNTIF('2. Schematic Parts'!$A$2:$A$3001,$A2974)=0,"NOT IN SCHEMATIC","OK"))</f>
        <v/>
      </c>
      <c r="I2974" s="9" t="str">
        <f aca="false">IF($A2974="","",IF($H2974="NOT IN SCHEMATIC","",IF(UPPER(TRIM($C2974))=UPPER(TRIM($E2974)),"OK","MISMATCH")))</f>
        <v/>
      </c>
      <c r="J2974" s="9" t="str">
        <f aca="false">IF($A2974="","",IF($H2974="NOT IN SCHEMATIC","",IF($F2974="","NO SCH DECAL",IF($D2974="","",IF(UPPER(TRIM($D2974))=UPPER(TRIM($F2974)),"OK","MISMATCH")))))</f>
        <v/>
      </c>
      <c r="K2974" s="16" t="str">
        <f aca="false">IF($A2974="","",SUMPRODUCT(--ISNUMBER(SEARCH(","&amp;TRIM($A2974)&amp;",",","&amp;SUBSTITUTE('1. Master BOM'!$D$2:$D$400," ","")&amp;","))))</f>
        <v/>
      </c>
      <c r="L2974" s="16" t="str">
        <f aca="false">IF($A2974="","",IF($K2974&lt;&gt;1,0,SUMPRODUCT(ISNUMBER(SEARCH(","&amp;TRIM($A2974)&amp;",",","&amp;SUBSTITUTE('1. Master BOM'!$D$2:$D$400," ","")&amp;","))*ROW('1. Master BOM'!$D$2:$D$400))))</f>
        <v/>
      </c>
      <c r="M2974" s="9" t="str">
        <f aca="false">IF($A2974="","",IF($K2974=0,"NOT IN BOM",IF($K2974&gt;1,"MULTIPLE BOM LINES","OK")))</f>
        <v/>
      </c>
      <c r="N2974" s="9" t="str">
        <f aca="false">IF($A2974="","",IF($L2974=0,"—",INDEX('1. Master BOM'!$A$1:$A$400,$L2974)))</f>
        <v/>
      </c>
      <c r="O2974" s="9" t="str">
        <f aca="false">IF($A2974="","",IF($L2974=0,"—",INDEX('1. Master BOM'!$B$1:$B$400,$L2974)))</f>
        <v/>
      </c>
      <c r="P2974" s="9" t="str">
        <f aca="false">IF($A2974="","",IF(OR($H2974="NOT IN SCHEMATIC",$O2974="—"),"",IF($G2974="","NO SCH PN",IF(UPPER(TRIM($G2974))=UPPER(TRIM($O2974)),"OK","MISMATCH"))))</f>
        <v/>
      </c>
      <c r="Q2974" s="9" t="str">
        <f aca="false">IF($A2974="","",IF($L2974=0,"—",INDEX('1. Master BOM'!$E$1:$E$400,$L2974)))</f>
        <v/>
      </c>
      <c r="R2974" s="9" t="str">
        <f aca="false">IF($A2974="","",IF($L2974=0,"—",IF(T(INDEX('1. Master BOM'!$F$1:$F$400,$L2974))="","(not set)",INDEX('1. Master BOM'!$F$1:$F$400,$L2974))))</f>
        <v/>
      </c>
      <c r="S2974" s="9" t="str">
        <f aca="false">IF($A2974="","",IF(OR($R2974="—",$R2974="(not set)",$D2974=""),"",IF(ISNUMBER(SEARCH(SUBSTITUTE(SUBSTITUTE(SUBSTITUTE($R2974,"-",""),"_","")," ",""),SUBSTITUTE(SUBSTITUTE(SUBSTITUTE($D2974,"-",""),"_","")," ",""))),"OK","CHECK")))</f>
        <v/>
      </c>
      <c r="T2974" s="9" t="str">
        <f aca="false">IF($A2974="","",IF(OR($H2974="NOT IN SCHEMATIC",$I2974="MISMATCH",$J2974="MISMATCH",$P2974="MISMATCH",$M2974&lt;&gt;"OK"),"REVIEW","OK"))</f>
        <v/>
      </c>
      <c r="U2974" s="14"/>
      <c r="V2974" s="14"/>
      <c r="W2974" s="17"/>
      <c r="X2974" s="14"/>
    </row>
    <row r="2975" customFormat="false" ht="15" hidden="false" customHeight="false" outlineLevel="0" collapsed="false">
      <c r="A2975" s="9" t="str">
        <f aca="false">IF('3. Layout Parts'!$A2975="","",TRIM('3. Layout Parts'!$A2975))</f>
        <v/>
      </c>
      <c r="B2975" s="9" t="str">
        <f aca="false">IF($A2975="","",'3. Layout Parts'!$D2975)</f>
        <v/>
      </c>
      <c r="C2975" s="9" t="str">
        <f aca="false">IF($A2975="","",'3. Layout Parts'!$B2975)</f>
        <v/>
      </c>
      <c r="D2975" s="9" t="str">
        <f aca="false">IF($A2975="","",'3. Layout Parts'!$C2975)</f>
        <v/>
      </c>
      <c r="E2975" s="9" t="str">
        <f aca="false">IF($A2975="","",IFERROR(INDEX('2. Schematic Parts'!$B$2:$B$3001,MATCH($A2975,'2. Schematic Parts'!$A$2:$A$3001,0)),"NOT FOUND"))</f>
        <v/>
      </c>
      <c r="F2975" s="9" t="str">
        <f aca="false">IF($A2975="","",IFERROR(INDEX('2. Schematic Parts'!$C$2:$C$3001,MATCH($A2975,'2. Schematic Parts'!$A$2:$A$3001,0))&amp;"","NOT FOUND"))</f>
        <v/>
      </c>
      <c r="G2975" s="9" t="str">
        <f aca="false">IF($A2975="","",IFERROR(INDEX('2. Schematic Parts'!$D$2:$D$3001,MATCH($A2975,'2. Schematic Parts'!$A$2:$A$3001,0))&amp;"","NOT FOUND"))</f>
        <v/>
      </c>
      <c r="H2975" s="9" t="str">
        <f aca="false">IF($A2975="","",IF(COUNTIF('2. Schematic Parts'!$A$2:$A$3001,$A2975)=0,"NOT IN SCHEMATIC","OK"))</f>
        <v/>
      </c>
      <c r="I2975" s="9" t="str">
        <f aca="false">IF($A2975="","",IF($H2975="NOT IN SCHEMATIC","",IF(UPPER(TRIM($C2975))=UPPER(TRIM($E2975)),"OK","MISMATCH")))</f>
        <v/>
      </c>
      <c r="J2975" s="9" t="str">
        <f aca="false">IF($A2975="","",IF($H2975="NOT IN SCHEMATIC","",IF($F2975="","NO SCH DECAL",IF($D2975="","",IF(UPPER(TRIM($D2975))=UPPER(TRIM($F2975)),"OK","MISMATCH")))))</f>
        <v/>
      </c>
      <c r="K2975" s="16" t="str">
        <f aca="false">IF($A2975="","",SUMPRODUCT(--ISNUMBER(SEARCH(","&amp;TRIM($A2975)&amp;",",","&amp;SUBSTITUTE('1. Master BOM'!$D$2:$D$400," ","")&amp;","))))</f>
        <v/>
      </c>
      <c r="L2975" s="16" t="str">
        <f aca="false">IF($A2975="","",IF($K2975&lt;&gt;1,0,SUMPRODUCT(ISNUMBER(SEARCH(","&amp;TRIM($A2975)&amp;",",","&amp;SUBSTITUTE('1. Master BOM'!$D$2:$D$400," ","")&amp;","))*ROW('1. Master BOM'!$D$2:$D$400))))</f>
        <v/>
      </c>
      <c r="M2975" s="9" t="str">
        <f aca="false">IF($A2975="","",IF($K2975=0,"NOT IN BOM",IF($K2975&gt;1,"MULTIPLE BOM LINES","OK")))</f>
        <v/>
      </c>
      <c r="N2975" s="9" t="str">
        <f aca="false">IF($A2975="","",IF($L2975=0,"—",INDEX('1. Master BOM'!$A$1:$A$400,$L2975)))</f>
        <v/>
      </c>
      <c r="O2975" s="9" t="str">
        <f aca="false">IF($A2975="","",IF($L2975=0,"—",INDEX('1. Master BOM'!$B$1:$B$400,$L2975)))</f>
        <v/>
      </c>
      <c r="P2975" s="9" t="str">
        <f aca="false">IF($A2975="","",IF(OR($H2975="NOT IN SCHEMATIC",$O2975="—"),"",IF($G2975="","NO SCH PN",IF(UPPER(TRIM($G2975))=UPPER(TRIM($O2975)),"OK","MISMATCH"))))</f>
        <v/>
      </c>
      <c r="Q2975" s="9" t="str">
        <f aca="false">IF($A2975="","",IF($L2975=0,"—",INDEX('1. Master BOM'!$E$1:$E$400,$L2975)))</f>
        <v/>
      </c>
      <c r="R2975" s="9" t="str">
        <f aca="false">IF($A2975="","",IF($L2975=0,"—",IF(T(INDEX('1. Master BOM'!$F$1:$F$400,$L2975))="","(not set)",INDEX('1. Master BOM'!$F$1:$F$400,$L2975))))</f>
        <v/>
      </c>
      <c r="S2975" s="9" t="str">
        <f aca="false">IF($A2975="","",IF(OR($R2975="—",$R2975="(not set)",$D2975=""),"",IF(ISNUMBER(SEARCH(SUBSTITUTE(SUBSTITUTE(SUBSTITUTE($R2975,"-",""),"_","")," ",""),SUBSTITUTE(SUBSTITUTE(SUBSTITUTE($D2975,"-",""),"_","")," ",""))),"OK","CHECK")))</f>
        <v/>
      </c>
      <c r="T2975" s="9" t="str">
        <f aca="false">IF($A2975="","",IF(OR($H2975="NOT IN SCHEMATIC",$I2975="MISMATCH",$J2975="MISMATCH",$P2975="MISMATCH",$M2975&lt;&gt;"OK"),"REVIEW","OK"))</f>
        <v/>
      </c>
      <c r="U2975" s="14"/>
      <c r="V2975" s="14"/>
      <c r="W2975" s="17"/>
      <c r="X2975" s="14"/>
    </row>
    <row r="2976" customFormat="false" ht="15" hidden="false" customHeight="false" outlineLevel="0" collapsed="false">
      <c r="A2976" s="9" t="str">
        <f aca="false">IF('3. Layout Parts'!$A2976="","",TRIM('3. Layout Parts'!$A2976))</f>
        <v/>
      </c>
      <c r="B2976" s="9" t="str">
        <f aca="false">IF($A2976="","",'3. Layout Parts'!$D2976)</f>
        <v/>
      </c>
      <c r="C2976" s="9" t="str">
        <f aca="false">IF($A2976="","",'3. Layout Parts'!$B2976)</f>
        <v/>
      </c>
      <c r="D2976" s="9" t="str">
        <f aca="false">IF($A2976="","",'3. Layout Parts'!$C2976)</f>
        <v/>
      </c>
      <c r="E2976" s="9" t="str">
        <f aca="false">IF($A2976="","",IFERROR(INDEX('2. Schematic Parts'!$B$2:$B$3001,MATCH($A2976,'2. Schematic Parts'!$A$2:$A$3001,0)),"NOT FOUND"))</f>
        <v/>
      </c>
      <c r="F2976" s="9" t="str">
        <f aca="false">IF($A2976="","",IFERROR(INDEX('2. Schematic Parts'!$C$2:$C$3001,MATCH($A2976,'2. Schematic Parts'!$A$2:$A$3001,0))&amp;"","NOT FOUND"))</f>
        <v/>
      </c>
      <c r="G2976" s="9" t="str">
        <f aca="false">IF($A2976="","",IFERROR(INDEX('2. Schematic Parts'!$D$2:$D$3001,MATCH($A2976,'2. Schematic Parts'!$A$2:$A$3001,0))&amp;"","NOT FOUND"))</f>
        <v/>
      </c>
      <c r="H2976" s="9" t="str">
        <f aca="false">IF($A2976="","",IF(COUNTIF('2. Schematic Parts'!$A$2:$A$3001,$A2976)=0,"NOT IN SCHEMATIC","OK"))</f>
        <v/>
      </c>
      <c r="I2976" s="9" t="str">
        <f aca="false">IF($A2976="","",IF($H2976="NOT IN SCHEMATIC","",IF(UPPER(TRIM($C2976))=UPPER(TRIM($E2976)),"OK","MISMATCH")))</f>
        <v/>
      </c>
      <c r="J2976" s="9" t="str">
        <f aca="false">IF($A2976="","",IF($H2976="NOT IN SCHEMATIC","",IF($F2976="","NO SCH DECAL",IF($D2976="","",IF(UPPER(TRIM($D2976))=UPPER(TRIM($F2976)),"OK","MISMATCH")))))</f>
        <v/>
      </c>
      <c r="K2976" s="16" t="str">
        <f aca="false">IF($A2976="","",SUMPRODUCT(--ISNUMBER(SEARCH(","&amp;TRIM($A2976)&amp;",",","&amp;SUBSTITUTE('1. Master BOM'!$D$2:$D$400," ","")&amp;","))))</f>
        <v/>
      </c>
      <c r="L2976" s="16" t="str">
        <f aca="false">IF($A2976="","",IF($K2976&lt;&gt;1,0,SUMPRODUCT(ISNUMBER(SEARCH(","&amp;TRIM($A2976)&amp;",",","&amp;SUBSTITUTE('1. Master BOM'!$D$2:$D$400," ","")&amp;","))*ROW('1. Master BOM'!$D$2:$D$400))))</f>
        <v/>
      </c>
      <c r="M2976" s="9" t="str">
        <f aca="false">IF($A2976="","",IF($K2976=0,"NOT IN BOM",IF($K2976&gt;1,"MULTIPLE BOM LINES","OK")))</f>
        <v/>
      </c>
      <c r="N2976" s="9" t="str">
        <f aca="false">IF($A2976="","",IF($L2976=0,"—",INDEX('1. Master BOM'!$A$1:$A$400,$L2976)))</f>
        <v/>
      </c>
      <c r="O2976" s="9" t="str">
        <f aca="false">IF($A2976="","",IF($L2976=0,"—",INDEX('1. Master BOM'!$B$1:$B$400,$L2976)))</f>
        <v/>
      </c>
      <c r="P2976" s="9" t="str">
        <f aca="false">IF($A2976="","",IF(OR($H2976="NOT IN SCHEMATIC",$O2976="—"),"",IF($G2976="","NO SCH PN",IF(UPPER(TRIM($G2976))=UPPER(TRIM($O2976)),"OK","MISMATCH"))))</f>
        <v/>
      </c>
      <c r="Q2976" s="9" t="str">
        <f aca="false">IF($A2976="","",IF($L2976=0,"—",INDEX('1. Master BOM'!$E$1:$E$400,$L2976)))</f>
        <v/>
      </c>
      <c r="R2976" s="9" t="str">
        <f aca="false">IF($A2976="","",IF($L2976=0,"—",IF(T(INDEX('1. Master BOM'!$F$1:$F$400,$L2976))="","(not set)",INDEX('1. Master BOM'!$F$1:$F$400,$L2976))))</f>
        <v/>
      </c>
      <c r="S2976" s="9" t="str">
        <f aca="false">IF($A2976="","",IF(OR($R2976="—",$R2976="(not set)",$D2976=""),"",IF(ISNUMBER(SEARCH(SUBSTITUTE(SUBSTITUTE(SUBSTITUTE($R2976,"-",""),"_","")," ",""),SUBSTITUTE(SUBSTITUTE(SUBSTITUTE($D2976,"-",""),"_","")," ",""))),"OK","CHECK")))</f>
        <v/>
      </c>
      <c r="T2976" s="9" t="str">
        <f aca="false">IF($A2976="","",IF(OR($H2976="NOT IN SCHEMATIC",$I2976="MISMATCH",$J2976="MISMATCH",$P2976="MISMATCH",$M2976&lt;&gt;"OK"),"REVIEW","OK"))</f>
        <v/>
      </c>
      <c r="U2976" s="14"/>
      <c r="V2976" s="14"/>
      <c r="W2976" s="17"/>
      <c r="X2976" s="14"/>
    </row>
    <row r="2977" customFormat="false" ht="15" hidden="false" customHeight="false" outlineLevel="0" collapsed="false">
      <c r="A2977" s="9" t="str">
        <f aca="false">IF('3. Layout Parts'!$A2977="","",TRIM('3. Layout Parts'!$A2977))</f>
        <v/>
      </c>
      <c r="B2977" s="9" t="str">
        <f aca="false">IF($A2977="","",'3. Layout Parts'!$D2977)</f>
        <v/>
      </c>
      <c r="C2977" s="9" t="str">
        <f aca="false">IF($A2977="","",'3. Layout Parts'!$B2977)</f>
        <v/>
      </c>
      <c r="D2977" s="9" t="str">
        <f aca="false">IF($A2977="","",'3. Layout Parts'!$C2977)</f>
        <v/>
      </c>
      <c r="E2977" s="9" t="str">
        <f aca="false">IF($A2977="","",IFERROR(INDEX('2. Schematic Parts'!$B$2:$B$3001,MATCH($A2977,'2. Schematic Parts'!$A$2:$A$3001,0)),"NOT FOUND"))</f>
        <v/>
      </c>
      <c r="F2977" s="9" t="str">
        <f aca="false">IF($A2977="","",IFERROR(INDEX('2. Schematic Parts'!$C$2:$C$3001,MATCH($A2977,'2. Schematic Parts'!$A$2:$A$3001,0))&amp;"","NOT FOUND"))</f>
        <v/>
      </c>
      <c r="G2977" s="9" t="str">
        <f aca="false">IF($A2977="","",IFERROR(INDEX('2. Schematic Parts'!$D$2:$D$3001,MATCH($A2977,'2. Schematic Parts'!$A$2:$A$3001,0))&amp;"","NOT FOUND"))</f>
        <v/>
      </c>
      <c r="H2977" s="9" t="str">
        <f aca="false">IF($A2977="","",IF(COUNTIF('2. Schematic Parts'!$A$2:$A$3001,$A2977)=0,"NOT IN SCHEMATIC","OK"))</f>
        <v/>
      </c>
      <c r="I2977" s="9" t="str">
        <f aca="false">IF($A2977="","",IF($H2977="NOT IN SCHEMATIC","",IF(UPPER(TRIM($C2977))=UPPER(TRIM($E2977)),"OK","MISMATCH")))</f>
        <v/>
      </c>
      <c r="J2977" s="9" t="str">
        <f aca="false">IF($A2977="","",IF($H2977="NOT IN SCHEMATIC","",IF($F2977="","NO SCH DECAL",IF($D2977="","",IF(UPPER(TRIM($D2977))=UPPER(TRIM($F2977)),"OK","MISMATCH")))))</f>
        <v/>
      </c>
      <c r="K2977" s="16" t="str">
        <f aca="false">IF($A2977="","",SUMPRODUCT(--ISNUMBER(SEARCH(","&amp;TRIM($A2977)&amp;",",","&amp;SUBSTITUTE('1. Master BOM'!$D$2:$D$400," ","")&amp;","))))</f>
        <v/>
      </c>
      <c r="L2977" s="16" t="str">
        <f aca="false">IF($A2977="","",IF($K2977&lt;&gt;1,0,SUMPRODUCT(ISNUMBER(SEARCH(","&amp;TRIM($A2977)&amp;",",","&amp;SUBSTITUTE('1. Master BOM'!$D$2:$D$400," ","")&amp;","))*ROW('1. Master BOM'!$D$2:$D$400))))</f>
        <v/>
      </c>
      <c r="M2977" s="9" t="str">
        <f aca="false">IF($A2977="","",IF($K2977=0,"NOT IN BOM",IF($K2977&gt;1,"MULTIPLE BOM LINES","OK")))</f>
        <v/>
      </c>
      <c r="N2977" s="9" t="str">
        <f aca="false">IF($A2977="","",IF($L2977=0,"—",INDEX('1. Master BOM'!$A$1:$A$400,$L2977)))</f>
        <v/>
      </c>
      <c r="O2977" s="9" t="str">
        <f aca="false">IF($A2977="","",IF($L2977=0,"—",INDEX('1. Master BOM'!$B$1:$B$400,$L2977)))</f>
        <v/>
      </c>
      <c r="P2977" s="9" t="str">
        <f aca="false">IF($A2977="","",IF(OR($H2977="NOT IN SCHEMATIC",$O2977="—"),"",IF($G2977="","NO SCH PN",IF(UPPER(TRIM($G2977))=UPPER(TRIM($O2977)),"OK","MISMATCH"))))</f>
        <v/>
      </c>
      <c r="Q2977" s="9" t="str">
        <f aca="false">IF($A2977="","",IF($L2977=0,"—",INDEX('1. Master BOM'!$E$1:$E$400,$L2977)))</f>
        <v/>
      </c>
      <c r="R2977" s="9" t="str">
        <f aca="false">IF($A2977="","",IF($L2977=0,"—",IF(T(INDEX('1. Master BOM'!$F$1:$F$400,$L2977))="","(not set)",INDEX('1. Master BOM'!$F$1:$F$400,$L2977))))</f>
        <v/>
      </c>
      <c r="S2977" s="9" t="str">
        <f aca="false">IF($A2977="","",IF(OR($R2977="—",$R2977="(not set)",$D2977=""),"",IF(ISNUMBER(SEARCH(SUBSTITUTE(SUBSTITUTE(SUBSTITUTE($R2977,"-",""),"_","")," ",""),SUBSTITUTE(SUBSTITUTE(SUBSTITUTE($D2977,"-",""),"_","")," ",""))),"OK","CHECK")))</f>
        <v/>
      </c>
      <c r="T2977" s="9" t="str">
        <f aca="false">IF($A2977="","",IF(OR($H2977="NOT IN SCHEMATIC",$I2977="MISMATCH",$J2977="MISMATCH",$P2977="MISMATCH",$M2977&lt;&gt;"OK"),"REVIEW","OK"))</f>
        <v/>
      </c>
      <c r="U2977" s="14"/>
      <c r="V2977" s="14"/>
      <c r="W2977" s="17"/>
      <c r="X2977" s="14"/>
    </row>
    <row r="2978" customFormat="false" ht="15" hidden="false" customHeight="false" outlineLevel="0" collapsed="false">
      <c r="A2978" s="9" t="str">
        <f aca="false">IF('3. Layout Parts'!$A2978="","",TRIM('3. Layout Parts'!$A2978))</f>
        <v/>
      </c>
      <c r="B2978" s="9" t="str">
        <f aca="false">IF($A2978="","",'3. Layout Parts'!$D2978)</f>
        <v/>
      </c>
      <c r="C2978" s="9" t="str">
        <f aca="false">IF($A2978="","",'3. Layout Parts'!$B2978)</f>
        <v/>
      </c>
      <c r="D2978" s="9" t="str">
        <f aca="false">IF($A2978="","",'3. Layout Parts'!$C2978)</f>
        <v/>
      </c>
      <c r="E2978" s="9" t="str">
        <f aca="false">IF($A2978="","",IFERROR(INDEX('2. Schematic Parts'!$B$2:$B$3001,MATCH($A2978,'2. Schematic Parts'!$A$2:$A$3001,0)),"NOT FOUND"))</f>
        <v/>
      </c>
      <c r="F2978" s="9" t="str">
        <f aca="false">IF($A2978="","",IFERROR(INDEX('2. Schematic Parts'!$C$2:$C$3001,MATCH($A2978,'2. Schematic Parts'!$A$2:$A$3001,0))&amp;"","NOT FOUND"))</f>
        <v/>
      </c>
      <c r="G2978" s="9" t="str">
        <f aca="false">IF($A2978="","",IFERROR(INDEX('2. Schematic Parts'!$D$2:$D$3001,MATCH($A2978,'2. Schematic Parts'!$A$2:$A$3001,0))&amp;"","NOT FOUND"))</f>
        <v/>
      </c>
      <c r="H2978" s="9" t="str">
        <f aca="false">IF($A2978="","",IF(COUNTIF('2. Schematic Parts'!$A$2:$A$3001,$A2978)=0,"NOT IN SCHEMATIC","OK"))</f>
        <v/>
      </c>
      <c r="I2978" s="9" t="str">
        <f aca="false">IF($A2978="","",IF($H2978="NOT IN SCHEMATIC","",IF(UPPER(TRIM($C2978))=UPPER(TRIM($E2978)),"OK","MISMATCH")))</f>
        <v/>
      </c>
      <c r="J2978" s="9" t="str">
        <f aca="false">IF($A2978="","",IF($H2978="NOT IN SCHEMATIC","",IF($F2978="","NO SCH DECAL",IF($D2978="","",IF(UPPER(TRIM($D2978))=UPPER(TRIM($F2978)),"OK","MISMATCH")))))</f>
        <v/>
      </c>
      <c r="K2978" s="16" t="str">
        <f aca="false">IF($A2978="","",SUMPRODUCT(--ISNUMBER(SEARCH(","&amp;TRIM($A2978)&amp;",",","&amp;SUBSTITUTE('1. Master BOM'!$D$2:$D$400," ","")&amp;","))))</f>
        <v/>
      </c>
      <c r="L2978" s="16" t="str">
        <f aca="false">IF($A2978="","",IF($K2978&lt;&gt;1,0,SUMPRODUCT(ISNUMBER(SEARCH(","&amp;TRIM($A2978)&amp;",",","&amp;SUBSTITUTE('1. Master BOM'!$D$2:$D$400," ","")&amp;","))*ROW('1. Master BOM'!$D$2:$D$400))))</f>
        <v/>
      </c>
      <c r="M2978" s="9" t="str">
        <f aca="false">IF($A2978="","",IF($K2978=0,"NOT IN BOM",IF($K2978&gt;1,"MULTIPLE BOM LINES","OK")))</f>
        <v/>
      </c>
      <c r="N2978" s="9" t="str">
        <f aca="false">IF($A2978="","",IF($L2978=0,"—",INDEX('1. Master BOM'!$A$1:$A$400,$L2978)))</f>
        <v/>
      </c>
      <c r="O2978" s="9" t="str">
        <f aca="false">IF($A2978="","",IF($L2978=0,"—",INDEX('1. Master BOM'!$B$1:$B$400,$L2978)))</f>
        <v/>
      </c>
      <c r="P2978" s="9" t="str">
        <f aca="false">IF($A2978="","",IF(OR($H2978="NOT IN SCHEMATIC",$O2978="—"),"",IF($G2978="","NO SCH PN",IF(UPPER(TRIM($G2978))=UPPER(TRIM($O2978)),"OK","MISMATCH"))))</f>
        <v/>
      </c>
      <c r="Q2978" s="9" t="str">
        <f aca="false">IF($A2978="","",IF($L2978=0,"—",INDEX('1. Master BOM'!$E$1:$E$400,$L2978)))</f>
        <v/>
      </c>
      <c r="R2978" s="9" t="str">
        <f aca="false">IF($A2978="","",IF($L2978=0,"—",IF(T(INDEX('1. Master BOM'!$F$1:$F$400,$L2978))="","(not set)",INDEX('1. Master BOM'!$F$1:$F$400,$L2978))))</f>
        <v/>
      </c>
      <c r="S2978" s="9" t="str">
        <f aca="false">IF($A2978="","",IF(OR($R2978="—",$R2978="(not set)",$D2978=""),"",IF(ISNUMBER(SEARCH(SUBSTITUTE(SUBSTITUTE(SUBSTITUTE($R2978,"-",""),"_","")," ",""),SUBSTITUTE(SUBSTITUTE(SUBSTITUTE($D2978,"-",""),"_","")," ",""))),"OK","CHECK")))</f>
        <v/>
      </c>
      <c r="T2978" s="9" t="str">
        <f aca="false">IF($A2978="","",IF(OR($H2978="NOT IN SCHEMATIC",$I2978="MISMATCH",$J2978="MISMATCH",$P2978="MISMATCH",$M2978&lt;&gt;"OK"),"REVIEW","OK"))</f>
        <v/>
      </c>
      <c r="U2978" s="14"/>
      <c r="V2978" s="14"/>
      <c r="W2978" s="17"/>
      <c r="X2978" s="14"/>
    </row>
    <row r="2979" customFormat="false" ht="15" hidden="false" customHeight="false" outlineLevel="0" collapsed="false">
      <c r="A2979" s="9" t="str">
        <f aca="false">IF('3. Layout Parts'!$A2979="","",TRIM('3. Layout Parts'!$A2979))</f>
        <v/>
      </c>
      <c r="B2979" s="9" t="str">
        <f aca="false">IF($A2979="","",'3. Layout Parts'!$D2979)</f>
        <v/>
      </c>
      <c r="C2979" s="9" t="str">
        <f aca="false">IF($A2979="","",'3. Layout Parts'!$B2979)</f>
        <v/>
      </c>
      <c r="D2979" s="9" t="str">
        <f aca="false">IF($A2979="","",'3. Layout Parts'!$C2979)</f>
        <v/>
      </c>
      <c r="E2979" s="9" t="str">
        <f aca="false">IF($A2979="","",IFERROR(INDEX('2. Schematic Parts'!$B$2:$B$3001,MATCH($A2979,'2. Schematic Parts'!$A$2:$A$3001,0)),"NOT FOUND"))</f>
        <v/>
      </c>
      <c r="F2979" s="9" t="str">
        <f aca="false">IF($A2979="","",IFERROR(INDEX('2. Schematic Parts'!$C$2:$C$3001,MATCH($A2979,'2. Schematic Parts'!$A$2:$A$3001,0))&amp;"","NOT FOUND"))</f>
        <v/>
      </c>
      <c r="G2979" s="9" t="str">
        <f aca="false">IF($A2979="","",IFERROR(INDEX('2. Schematic Parts'!$D$2:$D$3001,MATCH($A2979,'2. Schematic Parts'!$A$2:$A$3001,0))&amp;"","NOT FOUND"))</f>
        <v/>
      </c>
      <c r="H2979" s="9" t="str">
        <f aca="false">IF($A2979="","",IF(COUNTIF('2. Schematic Parts'!$A$2:$A$3001,$A2979)=0,"NOT IN SCHEMATIC","OK"))</f>
        <v/>
      </c>
      <c r="I2979" s="9" t="str">
        <f aca="false">IF($A2979="","",IF($H2979="NOT IN SCHEMATIC","",IF(UPPER(TRIM($C2979))=UPPER(TRIM($E2979)),"OK","MISMATCH")))</f>
        <v/>
      </c>
      <c r="J2979" s="9" t="str">
        <f aca="false">IF($A2979="","",IF($H2979="NOT IN SCHEMATIC","",IF($F2979="","NO SCH DECAL",IF($D2979="","",IF(UPPER(TRIM($D2979))=UPPER(TRIM($F2979)),"OK","MISMATCH")))))</f>
        <v/>
      </c>
      <c r="K2979" s="16" t="str">
        <f aca="false">IF($A2979="","",SUMPRODUCT(--ISNUMBER(SEARCH(","&amp;TRIM($A2979)&amp;",",","&amp;SUBSTITUTE('1. Master BOM'!$D$2:$D$400," ","")&amp;","))))</f>
        <v/>
      </c>
      <c r="L2979" s="16" t="str">
        <f aca="false">IF($A2979="","",IF($K2979&lt;&gt;1,0,SUMPRODUCT(ISNUMBER(SEARCH(","&amp;TRIM($A2979)&amp;",",","&amp;SUBSTITUTE('1. Master BOM'!$D$2:$D$400," ","")&amp;","))*ROW('1. Master BOM'!$D$2:$D$400))))</f>
        <v/>
      </c>
      <c r="M2979" s="9" t="str">
        <f aca="false">IF($A2979="","",IF($K2979=0,"NOT IN BOM",IF($K2979&gt;1,"MULTIPLE BOM LINES","OK")))</f>
        <v/>
      </c>
      <c r="N2979" s="9" t="str">
        <f aca="false">IF($A2979="","",IF($L2979=0,"—",INDEX('1. Master BOM'!$A$1:$A$400,$L2979)))</f>
        <v/>
      </c>
      <c r="O2979" s="9" t="str">
        <f aca="false">IF($A2979="","",IF($L2979=0,"—",INDEX('1. Master BOM'!$B$1:$B$400,$L2979)))</f>
        <v/>
      </c>
      <c r="P2979" s="9" t="str">
        <f aca="false">IF($A2979="","",IF(OR($H2979="NOT IN SCHEMATIC",$O2979="—"),"",IF($G2979="","NO SCH PN",IF(UPPER(TRIM($G2979))=UPPER(TRIM($O2979)),"OK","MISMATCH"))))</f>
        <v/>
      </c>
      <c r="Q2979" s="9" t="str">
        <f aca="false">IF($A2979="","",IF($L2979=0,"—",INDEX('1. Master BOM'!$E$1:$E$400,$L2979)))</f>
        <v/>
      </c>
      <c r="R2979" s="9" t="str">
        <f aca="false">IF($A2979="","",IF($L2979=0,"—",IF(T(INDEX('1. Master BOM'!$F$1:$F$400,$L2979))="","(not set)",INDEX('1. Master BOM'!$F$1:$F$400,$L2979))))</f>
        <v/>
      </c>
      <c r="S2979" s="9" t="str">
        <f aca="false">IF($A2979="","",IF(OR($R2979="—",$R2979="(not set)",$D2979=""),"",IF(ISNUMBER(SEARCH(SUBSTITUTE(SUBSTITUTE(SUBSTITUTE($R2979,"-",""),"_","")," ",""),SUBSTITUTE(SUBSTITUTE(SUBSTITUTE($D2979,"-",""),"_","")," ",""))),"OK","CHECK")))</f>
        <v/>
      </c>
      <c r="T2979" s="9" t="str">
        <f aca="false">IF($A2979="","",IF(OR($H2979="NOT IN SCHEMATIC",$I2979="MISMATCH",$J2979="MISMATCH",$P2979="MISMATCH",$M2979&lt;&gt;"OK"),"REVIEW","OK"))</f>
        <v/>
      </c>
      <c r="U2979" s="14"/>
      <c r="V2979" s="14"/>
      <c r="W2979" s="17"/>
      <c r="X2979" s="14"/>
    </row>
    <row r="2980" customFormat="false" ht="15" hidden="false" customHeight="false" outlineLevel="0" collapsed="false">
      <c r="A2980" s="9" t="str">
        <f aca="false">IF('3. Layout Parts'!$A2980="","",TRIM('3. Layout Parts'!$A2980))</f>
        <v/>
      </c>
      <c r="B2980" s="9" t="str">
        <f aca="false">IF($A2980="","",'3. Layout Parts'!$D2980)</f>
        <v/>
      </c>
      <c r="C2980" s="9" t="str">
        <f aca="false">IF($A2980="","",'3. Layout Parts'!$B2980)</f>
        <v/>
      </c>
      <c r="D2980" s="9" t="str">
        <f aca="false">IF($A2980="","",'3. Layout Parts'!$C2980)</f>
        <v/>
      </c>
      <c r="E2980" s="9" t="str">
        <f aca="false">IF($A2980="","",IFERROR(INDEX('2. Schematic Parts'!$B$2:$B$3001,MATCH($A2980,'2. Schematic Parts'!$A$2:$A$3001,0)),"NOT FOUND"))</f>
        <v/>
      </c>
      <c r="F2980" s="9" t="str">
        <f aca="false">IF($A2980="","",IFERROR(INDEX('2. Schematic Parts'!$C$2:$C$3001,MATCH($A2980,'2. Schematic Parts'!$A$2:$A$3001,0))&amp;"","NOT FOUND"))</f>
        <v/>
      </c>
      <c r="G2980" s="9" t="str">
        <f aca="false">IF($A2980="","",IFERROR(INDEX('2. Schematic Parts'!$D$2:$D$3001,MATCH($A2980,'2. Schematic Parts'!$A$2:$A$3001,0))&amp;"","NOT FOUND"))</f>
        <v/>
      </c>
      <c r="H2980" s="9" t="str">
        <f aca="false">IF($A2980="","",IF(COUNTIF('2. Schematic Parts'!$A$2:$A$3001,$A2980)=0,"NOT IN SCHEMATIC","OK"))</f>
        <v/>
      </c>
      <c r="I2980" s="9" t="str">
        <f aca="false">IF($A2980="","",IF($H2980="NOT IN SCHEMATIC","",IF(UPPER(TRIM($C2980))=UPPER(TRIM($E2980)),"OK","MISMATCH")))</f>
        <v/>
      </c>
      <c r="J2980" s="9" t="str">
        <f aca="false">IF($A2980="","",IF($H2980="NOT IN SCHEMATIC","",IF($F2980="","NO SCH DECAL",IF($D2980="","",IF(UPPER(TRIM($D2980))=UPPER(TRIM($F2980)),"OK","MISMATCH")))))</f>
        <v/>
      </c>
      <c r="K2980" s="16" t="str">
        <f aca="false">IF($A2980="","",SUMPRODUCT(--ISNUMBER(SEARCH(","&amp;TRIM($A2980)&amp;",",","&amp;SUBSTITUTE('1. Master BOM'!$D$2:$D$400," ","")&amp;","))))</f>
        <v/>
      </c>
      <c r="L2980" s="16" t="str">
        <f aca="false">IF($A2980="","",IF($K2980&lt;&gt;1,0,SUMPRODUCT(ISNUMBER(SEARCH(","&amp;TRIM($A2980)&amp;",",","&amp;SUBSTITUTE('1. Master BOM'!$D$2:$D$400," ","")&amp;","))*ROW('1. Master BOM'!$D$2:$D$400))))</f>
        <v/>
      </c>
      <c r="M2980" s="9" t="str">
        <f aca="false">IF($A2980="","",IF($K2980=0,"NOT IN BOM",IF($K2980&gt;1,"MULTIPLE BOM LINES","OK")))</f>
        <v/>
      </c>
      <c r="N2980" s="9" t="str">
        <f aca="false">IF($A2980="","",IF($L2980=0,"—",INDEX('1. Master BOM'!$A$1:$A$400,$L2980)))</f>
        <v/>
      </c>
      <c r="O2980" s="9" t="str">
        <f aca="false">IF($A2980="","",IF($L2980=0,"—",INDEX('1. Master BOM'!$B$1:$B$400,$L2980)))</f>
        <v/>
      </c>
      <c r="P2980" s="9" t="str">
        <f aca="false">IF($A2980="","",IF(OR($H2980="NOT IN SCHEMATIC",$O2980="—"),"",IF($G2980="","NO SCH PN",IF(UPPER(TRIM($G2980))=UPPER(TRIM($O2980)),"OK","MISMATCH"))))</f>
        <v/>
      </c>
      <c r="Q2980" s="9" t="str">
        <f aca="false">IF($A2980="","",IF($L2980=0,"—",INDEX('1. Master BOM'!$E$1:$E$400,$L2980)))</f>
        <v/>
      </c>
      <c r="R2980" s="9" t="str">
        <f aca="false">IF($A2980="","",IF($L2980=0,"—",IF(T(INDEX('1. Master BOM'!$F$1:$F$400,$L2980))="","(not set)",INDEX('1. Master BOM'!$F$1:$F$400,$L2980))))</f>
        <v/>
      </c>
      <c r="S2980" s="9" t="str">
        <f aca="false">IF($A2980="","",IF(OR($R2980="—",$R2980="(not set)",$D2980=""),"",IF(ISNUMBER(SEARCH(SUBSTITUTE(SUBSTITUTE(SUBSTITUTE($R2980,"-",""),"_","")," ",""),SUBSTITUTE(SUBSTITUTE(SUBSTITUTE($D2980,"-",""),"_","")," ",""))),"OK","CHECK")))</f>
        <v/>
      </c>
      <c r="T2980" s="9" t="str">
        <f aca="false">IF($A2980="","",IF(OR($H2980="NOT IN SCHEMATIC",$I2980="MISMATCH",$J2980="MISMATCH",$P2980="MISMATCH",$M2980&lt;&gt;"OK"),"REVIEW","OK"))</f>
        <v/>
      </c>
      <c r="U2980" s="14"/>
      <c r="V2980" s="14"/>
      <c r="W2980" s="17"/>
      <c r="X2980" s="14"/>
    </row>
    <row r="2981" customFormat="false" ht="15" hidden="false" customHeight="false" outlineLevel="0" collapsed="false">
      <c r="A2981" s="9" t="str">
        <f aca="false">IF('3. Layout Parts'!$A2981="","",TRIM('3. Layout Parts'!$A2981))</f>
        <v/>
      </c>
      <c r="B2981" s="9" t="str">
        <f aca="false">IF($A2981="","",'3. Layout Parts'!$D2981)</f>
        <v/>
      </c>
      <c r="C2981" s="9" t="str">
        <f aca="false">IF($A2981="","",'3. Layout Parts'!$B2981)</f>
        <v/>
      </c>
      <c r="D2981" s="9" t="str">
        <f aca="false">IF($A2981="","",'3. Layout Parts'!$C2981)</f>
        <v/>
      </c>
      <c r="E2981" s="9" t="str">
        <f aca="false">IF($A2981="","",IFERROR(INDEX('2. Schematic Parts'!$B$2:$B$3001,MATCH($A2981,'2. Schematic Parts'!$A$2:$A$3001,0)),"NOT FOUND"))</f>
        <v/>
      </c>
      <c r="F2981" s="9" t="str">
        <f aca="false">IF($A2981="","",IFERROR(INDEX('2. Schematic Parts'!$C$2:$C$3001,MATCH($A2981,'2. Schematic Parts'!$A$2:$A$3001,0))&amp;"","NOT FOUND"))</f>
        <v/>
      </c>
      <c r="G2981" s="9" t="str">
        <f aca="false">IF($A2981="","",IFERROR(INDEX('2. Schematic Parts'!$D$2:$D$3001,MATCH($A2981,'2. Schematic Parts'!$A$2:$A$3001,0))&amp;"","NOT FOUND"))</f>
        <v/>
      </c>
      <c r="H2981" s="9" t="str">
        <f aca="false">IF($A2981="","",IF(COUNTIF('2. Schematic Parts'!$A$2:$A$3001,$A2981)=0,"NOT IN SCHEMATIC","OK"))</f>
        <v/>
      </c>
      <c r="I2981" s="9" t="str">
        <f aca="false">IF($A2981="","",IF($H2981="NOT IN SCHEMATIC","",IF(UPPER(TRIM($C2981))=UPPER(TRIM($E2981)),"OK","MISMATCH")))</f>
        <v/>
      </c>
      <c r="J2981" s="9" t="str">
        <f aca="false">IF($A2981="","",IF($H2981="NOT IN SCHEMATIC","",IF($F2981="","NO SCH DECAL",IF($D2981="","",IF(UPPER(TRIM($D2981))=UPPER(TRIM($F2981)),"OK","MISMATCH")))))</f>
        <v/>
      </c>
      <c r="K2981" s="16" t="str">
        <f aca="false">IF($A2981="","",SUMPRODUCT(--ISNUMBER(SEARCH(","&amp;TRIM($A2981)&amp;",",","&amp;SUBSTITUTE('1. Master BOM'!$D$2:$D$400," ","")&amp;","))))</f>
        <v/>
      </c>
      <c r="L2981" s="16" t="str">
        <f aca="false">IF($A2981="","",IF($K2981&lt;&gt;1,0,SUMPRODUCT(ISNUMBER(SEARCH(","&amp;TRIM($A2981)&amp;",",","&amp;SUBSTITUTE('1. Master BOM'!$D$2:$D$400," ","")&amp;","))*ROW('1. Master BOM'!$D$2:$D$400))))</f>
        <v/>
      </c>
      <c r="M2981" s="9" t="str">
        <f aca="false">IF($A2981="","",IF($K2981=0,"NOT IN BOM",IF($K2981&gt;1,"MULTIPLE BOM LINES","OK")))</f>
        <v/>
      </c>
      <c r="N2981" s="9" t="str">
        <f aca="false">IF($A2981="","",IF($L2981=0,"—",INDEX('1. Master BOM'!$A$1:$A$400,$L2981)))</f>
        <v/>
      </c>
      <c r="O2981" s="9" t="str">
        <f aca="false">IF($A2981="","",IF($L2981=0,"—",INDEX('1. Master BOM'!$B$1:$B$400,$L2981)))</f>
        <v/>
      </c>
      <c r="P2981" s="9" t="str">
        <f aca="false">IF($A2981="","",IF(OR($H2981="NOT IN SCHEMATIC",$O2981="—"),"",IF($G2981="","NO SCH PN",IF(UPPER(TRIM($G2981))=UPPER(TRIM($O2981)),"OK","MISMATCH"))))</f>
        <v/>
      </c>
      <c r="Q2981" s="9" t="str">
        <f aca="false">IF($A2981="","",IF($L2981=0,"—",INDEX('1. Master BOM'!$E$1:$E$400,$L2981)))</f>
        <v/>
      </c>
      <c r="R2981" s="9" t="str">
        <f aca="false">IF($A2981="","",IF($L2981=0,"—",IF(T(INDEX('1. Master BOM'!$F$1:$F$400,$L2981))="","(not set)",INDEX('1. Master BOM'!$F$1:$F$400,$L2981))))</f>
        <v/>
      </c>
      <c r="S2981" s="9" t="str">
        <f aca="false">IF($A2981="","",IF(OR($R2981="—",$R2981="(not set)",$D2981=""),"",IF(ISNUMBER(SEARCH(SUBSTITUTE(SUBSTITUTE(SUBSTITUTE($R2981,"-",""),"_","")," ",""),SUBSTITUTE(SUBSTITUTE(SUBSTITUTE($D2981,"-",""),"_","")," ",""))),"OK","CHECK")))</f>
        <v/>
      </c>
      <c r="T2981" s="9" t="str">
        <f aca="false">IF($A2981="","",IF(OR($H2981="NOT IN SCHEMATIC",$I2981="MISMATCH",$J2981="MISMATCH",$P2981="MISMATCH",$M2981&lt;&gt;"OK"),"REVIEW","OK"))</f>
        <v/>
      </c>
      <c r="U2981" s="14"/>
      <c r="V2981" s="14"/>
      <c r="W2981" s="17"/>
      <c r="X2981" s="14"/>
    </row>
    <row r="2982" customFormat="false" ht="15" hidden="false" customHeight="false" outlineLevel="0" collapsed="false">
      <c r="A2982" s="9" t="str">
        <f aca="false">IF('3. Layout Parts'!$A2982="","",TRIM('3. Layout Parts'!$A2982))</f>
        <v/>
      </c>
      <c r="B2982" s="9" t="str">
        <f aca="false">IF($A2982="","",'3. Layout Parts'!$D2982)</f>
        <v/>
      </c>
      <c r="C2982" s="9" t="str">
        <f aca="false">IF($A2982="","",'3. Layout Parts'!$B2982)</f>
        <v/>
      </c>
      <c r="D2982" s="9" t="str">
        <f aca="false">IF($A2982="","",'3. Layout Parts'!$C2982)</f>
        <v/>
      </c>
      <c r="E2982" s="9" t="str">
        <f aca="false">IF($A2982="","",IFERROR(INDEX('2. Schematic Parts'!$B$2:$B$3001,MATCH($A2982,'2. Schematic Parts'!$A$2:$A$3001,0)),"NOT FOUND"))</f>
        <v/>
      </c>
      <c r="F2982" s="9" t="str">
        <f aca="false">IF($A2982="","",IFERROR(INDEX('2. Schematic Parts'!$C$2:$C$3001,MATCH($A2982,'2. Schematic Parts'!$A$2:$A$3001,0))&amp;"","NOT FOUND"))</f>
        <v/>
      </c>
      <c r="G2982" s="9" t="str">
        <f aca="false">IF($A2982="","",IFERROR(INDEX('2. Schematic Parts'!$D$2:$D$3001,MATCH($A2982,'2. Schematic Parts'!$A$2:$A$3001,0))&amp;"","NOT FOUND"))</f>
        <v/>
      </c>
      <c r="H2982" s="9" t="str">
        <f aca="false">IF($A2982="","",IF(COUNTIF('2. Schematic Parts'!$A$2:$A$3001,$A2982)=0,"NOT IN SCHEMATIC","OK"))</f>
        <v/>
      </c>
      <c r="I2982" s="9" t="str">
        <f aca="false">IF($A2982="","",IF($H2982="NOT IN SCHEMATIC","",IF(UPPER(TRIM($C2982))=UPPER(TRIM($E2982)),"OK","MISMATCH")))</f>
        <v/>
      </c>
      <c r="J2982" s="9" t="str">
        <f aca="false">IF($A2982="","",IF($H2982="NOT IN SCHEMATIC","",IF($F2982="","NO SCH DECAL",IF($D2982="","",IF(UPPER(TRIM($D2982))=UPPER(TRIM($F2982)),"OK","MISMATCH")))))</f>
        <v/>
      </c>
      <c r="K2982" s="16" t="str">
        <f aca="false">IF($A2982="","",SUMPRODUCT(--ISNUMBER(SEARCH(","&amp;TRIM($A2982)&amp;",",","&amp;SUBSTITUTE('1. Master BOM'!$D$2:$D$400," ","")&amp;","))))</f>
        <v/>
      </c>
      <c r="L2982" s="16" t="str">
        <f aca="false">IF($A2982="","",IF($K2982&lt;&gt;1,0,SUMPRODUCT(ISNUMBER(SEARCH(","&amp;TRIM($A2982)&amp;",",","&amp;SUBSTITUTE('1. Master BOM'!$D$2:$D$400," ","")&amp;","))*ROW('1. Master BOM'!$D$2:$D$400))))</f>
        <v/>
      </c>
      <c r="M2982" s="9" t="str">
        <f aca="false">IF($A2982="","",IF($K2982=0,"NOT IN BOM",IF($K2982&gt;1,"MULTIPLE BOM LINES","OK")))</f>
        <v/>
      </c>
      <c r="N2982" s="9" t="str">
        <f aca="false">IF($A2982="","",IF($L2982=0,"—",INDEX('1. Master BOM'!$A$1:$A$400,$L2982)))</f>
        <v/>
      </c>
      <c r="O2982" s="9" t="str">
        <f aca="false">IF($A2982="","",IF($L2982=0,"—",INDEX('1. Master BOM'!$B$1:$B$400,$L2982)))</f>
        <v/>
      </c>
      <c r="P2982" s="9" t="str">
        <f aca="false">IF($A2982="","",IF(OR($H2982="NOT IN SCHEMATIC",$O2982="—"),"",IF($G2982="","NO SCH PN",IF(UPPER(TRIM($G2982))=UPPER(TRIM($O2982)),"OK","MISMATCH"))))</f>
        <v/>
      </c>
      <c r="Q2982" s="9" t="str">
        <f aca="false">IF($A2982="","",IF($L2982=0,"—",INDEX('1. Master BOM'!$E$1:$E$400,$L2982)))</f>
        <v/>
      </c>
      <c r="R2982" s="9" t="str">
        <f aca="false">IF($A2982="","",IF($L2982=0,"—",IF(T(INDEX('1. Master BOM'!$F$1:$F$400,$L2982))="","(not set)",INDEX('1. Master BOM'!$F$1:$F$400,$L2982))))</f>
        <v/>
      </c>
      <c r="S2982" s="9" t="str">
        <f aca="false">IF($A2982="","",IF(OR($R2982="—",$R2982="(not set)",$D2982=""),"",IF(ISNUMBER(SEARCH(SUBSTITUTE(SUBSTITUTE(SUBSTITUTE($R2982,"-",""),"_","")," ",""),SUBSTITUTE(SUBSTITUTE(SUBSTITUTE($D2982,"-",""),"_","")," ",""))),"OK","CHECK")))</f>
        <v/>
      </c>
      <c r="T2982" s="9" t="str">
        <f aca="false">IF($A2982="","",IF(OR($H2982="NOT IN SCHEMATIC",$I2982="MISMATCH",$J2982="MISMATCH",$P2982="MISMATCH",$M2982&lt;&gt;"OK"),"REVIEW","OK"))</f>
        <v/>
      </c>
      <c r="U2982" s="14"/>
      <c r="V2982" s="14"/>
      <c r="W2982" s="17"/>
      <c r="X2982" s="14"/>
    </row>
    <row r="2983" customFormat="false" ht="15" hidden="false" customHeight="false" outlineLevel="0" collapsed="false">
      <c r="A2983" s="9" t="str">
        <f aca="false">IF('3. Layout Parts'!$A2983="","",TRIM('3. Layout Parts'!$A2983))</f>
        <v/>
      </c>
      <c r="B2983" s="9" t="str">
        <f aca="false">IF($A2983="","",'3. Layout Parts'!$D2983)</f>
        <v/>
      </c>
      <c r="C2983" s="9" t="str">
        <f aca="false">IF($A2983="","",'3. Layout Parts'!$B2983)</f>
        <v/>
      </c>
      <c r="D2983" s="9" t="str">
        <f aca="false">IF($A2983="","",'3. Layout Parts'!$C2983)</f>
        <v/>
      </c>
      <c r="E2983" s="9" t="str">
        <f aca="false">IF($A2983="","",IFERROR(INDEX('2. Schematic Parts'!$B$2:$B$3001,MATCH($A2983,'2. Schematic Parts'!$A$2:$A$3001,0)),"NOT FOUND"))</f>
        <v/>
      </c>
      <c r="F2983" s="9" t="str">
        <f aca="false">IF($A2983="","",IFERROR(INDEX('2. Schematic Parts'!$C$2:$C$3001,MATCH($A2983,'2. Schematic Parts'!$A$2:$A$3001,0))&amp;"","NOT FOUND"))</f>
        <v/>
      </c>
      <c r="G2983" s="9" t="str">
        <f aca="false">IF($A2983="","",IFERROR(INDEX('2. Schematic Parts'!$D$2:$D$3001,MATCH($A2983,'2. Schematic Parts'!$A$2:$A$3001,0))&amp;"","NOT FOUND"))</f>
        <v/>
      </c>
      <c r="H2983" s="9" t="str">
        <f aca="false">IF($A2983="","",IF(COUNTIF('2. Schematic Parts'!$A$2:$A$3001,$A2983)=0,"NOT IN SCHEMATIC","OK"))</f>
        <v/>
      </c>
      <c r="I2983" s="9" t="str">
        <f aca="false">IF($A2983="","",IF($H2983="NOT IN SCHEMATIC","",IF(UPPER(TRIM($C2983))=UPPER(TRIM($E2983)),"OK","MISMATCH")))</f>
        <v/>
      </c>
      <c r="J2983" s="9" t="str">
        <f aca="false">IF($A2983="","",IF($H2983="NOT IN SCHEMATIC","",IF($F2983="","NO SCH DECAL",IF($D2983="","",IF(UPPER(TRIM($D2983))=UPPER(TRIM($F2983)),"OK","MISMATCH")))))</f>
        <v/>
      </c>
      <c r="K2983" s="16" t="str">
        <f aca="false">IF($A2983="","",SUMPRODUCT(--ISNUMBER(SEARCH(","&amp;TRIM($A2983)&amp;",",","&amp;SUBSTITUTE('1. Master BOM'!$D$2:$D$400," ","")&amp;","))))</f>
        <v/>
      </c>
      <c r="L2983" s="16" t="str">
        <f aca="false">IF($A2983="","",IF($K2983&lt;&gt;1,0,SUMPRODUCT(ISNUMBER(SEARCH(","&amp;TRIM($A2983)&amp;",",","&amp;SUBSTITUTE('1. Master BOM'!$D$2:$D$400," ","")&amp;","))*ROW('1. Master BOM'!$D$2:$D$400))))</f>
        <v/>
      </c>
      <c r="M2983" s="9" t="str">
        <f aca="false">IF($A2983="","",IF($K2983=0,"NOT IN BOM",IF($K2983&gt;1,"MULTIPLE BOM LINES","OK")))</f>
        <v/>
      </c>
      <c r="N2983" s="9" t="str">
        <f aca="false">IF($A2983="","",IF($L2983=0,"—",INDEX('1. Master BOM'!$A$1:$A$400,$L2983)))</f>
        <v/>
      </c>
      <c r="O2983" s="9" t="str">
        <f aca="false">IF($A2983="","",IF($L2983=0,"—",INDEX('1. Master BOM'!$B$1:$B$400,$L2983)))</f>
        <v/>
      </c>
      <c r="P2983" s="9" t="str">
        <f aca="false">IF($A2983="","",IF(OR($H2983="NOT IN SCHEMATIC",$O2983="—"),"",IF($G2983="","NO SCH PN",IF(UPPER(TRIM($G2983))=UPPER(TRIM($O2983)),"OK","MISMATCH"))))</f>
        <v/>
      </c>
      <c r="Q2983" s="9" t="str">
        <f aca="false">IF($A2983="","",IF($L2983=0,"—",INDEX('1. Master BOM'!$E$1:$E$400,$L2983)))</f>
        <v/>
      </c>
      <c r="R2983" s="9" t="str">
        <f aca="false">IF($A2983="","",IF($L2983=0,"—",IF(T(INDEX('1. Master BOM'!$F$1:$F$400,$L2983))="","(not set)",INDEX('1. Master BOM'!$F$1:$F$400,$L2983))))</f>
        <v/>
      </c>
      <c r="S2983" s="9" t="str">
        <f aca="false">IF($A2983="","",IF(OR($R2983="—",$R2983="(not set)",$D2983=""),"",IF(ISNUMBER(SEARCH(SUBSTITUTE(SUBSTITUTE(SUBSTITUTE($R2983,"-",""),"_","")," ",""),SUBSTITUTE(SUBSTITUTE(SUBSTITUTE($D2983,"-",""),"_","")," ",""))),"OK","CHECK")))</f>
        <v/>
      </c>
      <c r="T2983" s="9" t="str">
        <f aca="false">IF($A2983="","",IF(OR($H2983="NOT IN SCHEMATIC",$I2983="MISMATCH",$J2983="MISMATCH",$P2983="MISMATCH",$M2983&lt;&gt;"OK"),"REVIEW","OK"))</f>
        <v/>
      </c>
      <c r="U2983" s="14"/>
      <c r="V2983" s="14"/>
      <c r="W2983" s="17"/>
      <c r="X2983" s="14"/>
    </row>
    <row r="2984" customFormat="false" ht="15" hidden="false" customHeight="false" outlineLevel="0" collapsed="false">
      <c r="A2984" s="9" t="str">
        <f aca="false">IF('3. Layout Parts'!$A2984="","",TRIM('3. Layout Parts'!$A2984))</f>
        <v/>
      </c>
      <c r="B2984" s="9" t="str">
        <f aca="false">IF($A2984="","",'3. Layout Parts'!$D2984)</f>
        <v/>
      </c>
      <c r="C2984" s="9" t="str">
        <f aca="false">IF($A2984="","",'3. Layout Parts'!$B2984)</f>
        <v/>
      </c>
      <c r="D2984" s="9" t="str">
        <f aca="false">IF($A2984="","",'3. Layout Parts'!$C2984)</f>
        <v/>
      </c>
      <c r="E2984" s="9" t="str">
        <f aca="false">IF($A2984="","",IFERROR(INDEX('2. Schematic Parts'!$B$2:$B$3001,MATCH($A2984,'2. Schematic Parts'!$A$2:$A$3001,0)),"NOT FOUND"))</f>
        <v/>
      </c>
      <c r="F2984" s="9" t="str">
        <f aca="false">IF($A2984="","",IFERROR(INDEX('2. Schematic Parts'!$C$2:$C$3001,MATCH($A2984,'2. Schematic Parts'!$A$2:$A$3001,0))&amp;"","NOT FOUND"))</f>
        <v/>
      </c>
      <c r="G2984" s="9" t="str">
        <f aca="false">IF($A2984="","",IFERROR(INDEX('2. Schematic Parts'!$D$2:$D$3001,MATCH($A2984,'2. Schematic Parts'!$A$2:$A$3001,0))&amp;"","NOT FOUND"))</f>
        <v/>
      </c>
      <c r="H2984" s="9" t="str">
        <f aca="false">IF($A2984="","",IF(COUNTIF('2. Schematic Parts'!$A$2:$A$3001,$A2984)=0,"NOT IN SCHEMATIC","OK"))</f>
        <v/>
      </c>
      <c r="I2984" s="9" t="str">
        <f aca="false">IF($A2984="","",IF($H2984="NOT IN SCHEMATIC","",IF(UPPER(TRIM($C2984))=UPPER(TRIM($E2984)),"OK","MISMATCH")))</f>
        <v/>
      </c>
      <c r="J2984" s="9" t="str">
        <f aca="false">IF($A2984="","",IF($H2984="NOT IN SCHEMATIC","",IF($F2984="","NO SCH DECAL",IF($D2984="","",IF(UPPER(TRIM($D2984))=UPPER(TRIM($F2984)),"OK","MISMATCH")))))</f>
        <v/>
      </c>
      <c r="K2984" s="16" t="str">
        <f aca="false">IF($A2984="","",SUMPRODUCT(--ISNUMBER(SEARCH(","&amp;TRIM($A2984)&amp;",",","&amp;SUBSTITUTE('1. Master BOM'!$D$2:$D$400," ","")&amp;","))))</f>
        <v/>
      </c>
      <c r="L2984" s="16" t="str">
        <f aca="false">IF($A2984="","",IF($K2984&lt;&gt;1,0,SUMPRODUCT(ISNUMBER(SEARCH(","&amp;TRIM($A2984)&amp;",",","&amp;SUBSTITUTE('1. Master BOM'!$D$2:$D$400," ","")&amp;","))*ROW('1. Master BOM'!$D$2:$D$400))))</f>
        <v/>
      </c>
      <c r="M2984" s="9" t="str">
        <f aca="false">IF($A2984="","",IF($K2984=0,"NOT IN BOM",IF($K2984&gt;1,"MULTIPLE BOM LINES","OK")))</f>
        <v/>
      </c>
      <c r="N2984" s="9" t="str">
        <f aca="false">IF($A2984="","",IF($L2984=0,"—",INDEX('1. Master BOM'!$A$1:$A$400,$L2984)))</f>
        <v/>
      </c>
      <c r="O2984" s="9" t="str">
        <f aca="false">IF($A2984="","",IF($L2984=0,"—",INDEX('1. Master BOM'!$B$1:$B$400,$L2984)))</f>
        <v/>
      </c>
      <c r="P2984" s="9" t="str">
        <f aca="false">IF($A2984="","",IF(OR($H2984="NOT IN SCHEMATIC",$O2984="—"),"",IF($G2984="","NO SCH PN",IF(UPPER(TRIM($G2984))=UPPER(TRIM($O2984)),"OK","MISMATCH"))))</f>
        <v/>
      </c>
      <c r="Q2984" s="9" t="str">
        <f aca="false">IF($A2984="","",IF($L2984=0,"—",INDEX('1. Master BOM'!$E$1:$E$400,$L2984)))</f>
        <v/>
      </c>
      <c r="R2984" s="9" t="str">
        <f aca="false">IF($A2984="","",IF($L2984=0,"—",IF(T(INDEX('1. Master BOM'!$F$1:$F$400,$L2984))="","(not set)",INDEX('1. Master BOM'!$F$1:$F$400,$L2984))))</f>
        <v/>
      </c>
      <c r="S2984" s="9" t="str">
        <f aca="false">IF($A2984="","",IF(OR($R2984="—",$R2984="(not set)",$D2984=""),"",IF(ISNUMBER(SEARCH(SUBSTITUTE(SUBSTITUTE(SUBSTITUTE($R2984,"-",""),"_","")," ",""),SUBSTITUTE(SUBSTITUTE(SUBSTITUTE($D2984,"-",""),"_","")," ",""))),"OK","CHECK")))</f>
        <v/>
      </c>
      <c r="T2984" s="9" t="str">
        <f aca="false">IF($A2984="","",IF(OR($H2984="NOT IN SCHEMATIC",$I2984="MISMATCH",$J2984="MISMATCH",$P2984="MISMATCH",$M2984&lt;&gt;"OK"),"REVIEW","OK"))</f>
        <v/>
      </c>
      <c r="U2984" s="14"/>
      <c r="V2984" s="14"/>
      <c r="W2984" s="17"/>
      <c r="X2984" s="14"/>
    </row>
    <row r="2985" customFormat="false" ht="15" hidden="false" customHeight="false" outlineLevel="0" collapsed="false">
      <c r="A2985" s="9" t="str">
        <f aca="false">IF('3. Layout Parts'!$A2985="","",TRIM('3. Layout Parts'!$A2985))</f>
        <v/>
      </c>
      <c r="B2985" s="9" t="str">
        <f aca="false">IF($A2985="","",'3. Layout Parts'!$D2985)</f>
        <v/>
      </c>
      <c r="C2985" s="9" t="str">
        <f aca="false">IF($A2985="","",'3. Layout Parts'!$B2985)</f>
        <v/>
      </c>
      <c r="D2985" s="9" t="str">
        <f aca="false">IF($A2985="","",'3. Layout Parts'!$C2985)</f>
        <v/>
      </c>
      <c r="E2985" s="9" t="str">
        <f aca="false">IF($A2985="","",IFERROR(INDEX('2. Schematic Parts'!$B$2:$B$3001,MATCH($A2985,'2. Schematic Parts'!$A$2:$A$3001,0)),"NOT FOUND"))</f>
        <v/>
      </c>
      <c r="F2985" s="9" t="str">
        <f aca="false">IF($A2985="","",IFERROR(INDEX('2. Schematic Parts'!$C$2:$C$3001,MATCH($A2985,'2. Schematic Parts'!$A$2:$A$3001,0))&amp;"","NOT FOUND"))</f>
        <v/>
      </c>
      <c r="G2985" s="9" t="str">
        <f aca="false">IF($A2985="","",IFERROR(INDEX('2. Schematic Parts'!$D$2:$D$3001,MATCH($A2985,'2. Schematic Parts'!$A$2:$A$3001,0))&amp;"","NOT FOUND"))</f>
        <v/>
      </c>
      <c r="H2985" s="9" t="str">
        <f aca="false">IF($A2985="","",IF(COUNTIF('2. Schematic Parts'!$A$2:$A$3001,$A2985)=0,"NOT IN SCHEMATIC","OK"))</f>
        <v/>
      </c>
      <c r="I2985" s="9" t="str">
        <f aca="false">IF($A2985="","",IF($H2985="NOT IN SCHEMATIC","",IF(UPPER(TRIM($C2985))=UPPER(TRIM($E2985)),"OK","MISMATCH")))</f>
        <v/>
      </c>
      <c r="J2985" s="9" t="str">
        <f aca="false">IF($A2985="","",IF($H2985="NOT IN SCHEMATIC","",IF($F2985="","NO SCH DECAL",IF($D2985="","",IF(UPPER(TRIM($D2985))=UPPER(TRIM($F2985)),"OK","MISMATCH")))))</f>
        <v/>
      </c>
      <c r="K2985" s="16" t="str">
        <f aca="false">IF($A2985="","",SUMPRODUCT(--ISNUMBER(SEARCH(","&amp;TRIM($A2985)&amp;",",","&amp;SUBSTITUTE('1. Master BOM'!$D$2:$D$400," ","")&amp;","))))</f>
        <v/>
      </c>
      <c r="L2985" s="16" t="str">
        <f aca="false">IF($A2985="","",IF($K2985&lt;&gt;1,0,SUMPRODUCT(ISNUMBER(SEARCH(","&amp;TRIM($A2985)&amp;",",","&amp;SUBSTITUTE('1. Master BOM'!$D$2:$D$400," ","")&amp;","))*ROW('1. Master BOM'!$D$2:$D$400))))</f>
        <v/>
      </c>
      <c r="M2985" s="9" t="str">
        <f aca="false">IF($A2985="","",IF($K2985=0,"NOT IN BOM",IF($K2985&gt;1,"MULTIPLE BOM LINES","OK")))</f>
        <v/>
      </c>
      <c r="N2985" s="9" t="str">
        <f aca="false">IF($A2985="","",IF($L2985=0,"—",INDEX('1. Master BOM'!$A$1:$A$400,$L2985)))</f>
        <v/>
      </c>
      <c r="O2985" s="9" t="str">
        <f aca="false">IF($A2985="","",IF($L2985=0,"—",INDEX('1. Master BOM'!$B$1:$B$400,$L2985)))</f>
        <v/>
      </c>
      <c r="P2985" s="9" t="str">
        <f aca="false">IF($A2985="","",IF(OR($H2985="NOT IN SCHEMATIC",$O2985="—"),"",IF($G2985="","NO SCH PN",IF(UPPER(TRIM($G2985))=UPPER(TRIM($O2985)),"OK","MISMATCH"))))</f>
        <v/>
      </c>
      <c r="Q2985" s="9" t="str">
        <f aca="false">IF($A2985="","",IF($L2985=0,"—",INDEX('1. Master BOM'!$E$1:$E$400,$L2985)))</f>
        <v/>
      </c>
      <c r="R2985" s="9" t="str">
        <f aca="false">IF($A2985="","",IF($L2985=0,"—",IF(T(INDEX('1. Master BOM'!$F$1:$F$400,$L2985))="","(not set)",INDEX('1. Master BOM'!$F$1:$F$400,$L2985))))</f>
        <v/>
      </c>
      <c r="S2985" s="9" t="str">
        <f aca="false">IF($A2985="","",IF(OR($R2985="—",$R2985="(not set)",$D2985=""),"",IF(ISNUMBER(SEARCH(SUBSTITUTE(SUBSTITUTE(SUBSTITUTE($R2985,"-",""),"_","")," ",""),SUBSTITUTE(SUBSTITUTE(SUBSTITUTE($D2985,"-",""),"_","")," ",""))),"OK","CHECK")))</f>
        <v/>
      </c>
      <c r="T2985" s="9" t="str">
        <f aca="false">IF($A2985="","",IF(OR($H2985="NOT IN SCHEMATIC",$I2985="MISMATCH",$J2985="MISMATCH",$P2985="MISMATCH",$M2985&lt;&gt;"OK"),"REVIEW","OK"))</f>
        <v/>
      </c>
      <c r="U2985" s="14"/>
      <c r="V2985" s="14"/>
      <c r="W2985" s="17"/>
      <c r="X2985" s="14"/>
    </row>
    <row r="2986" customFormat="false" ht="15" hidden="false" customHeight="false" outlineLevel="0" collapsed="false">
      <c r="A2986" s="9" t="str">
        <f aca="false">IF('3. Layout Parts'!$A2986="","",TRIM('3. Layout Parts'!$A2986))</f>
        <v/>
      </c>
      <c r="B2986" s="9" t="str">
        <f aca="false">IF($A2986="","",'3. Layout Parts'!$D2986)</f>
        <v/>
      </c>
      <c r="C2986" s="9" t="str">
        <f aca="false">IF($A2986="","",'3. Layout Parts'!$B2986)</f>
        <v/>
      </c>
      <c r="D2986" s="9" t="str">
        <f aca="false">IF($A2986="","",'3. Layout Parts'!$C2986)</f>
        <v/>
      </c>
      <c r="E2986" s="9" t="str">
        <f aca="false">IF($A2986="","",IFERROR(INDEX('2. Schematic Parts'!$B$2:$B$3001,MATCH($A2986,'2. Schematic Parts'!$A$2:$A$3001,0)),"NOT FOUND"))</f>
        <v/>
      </c>
      <c r="F2986" s="9" t="str">
        <f aca="false">IF($A2986="","",IFERROR(INDEX('2. Schematic Parts'!$C$2:$C$3001,MATCH($A2986,'2. Schematic Parts'!$A$2:$A$3001,0))&amp;"","NOT FOUND"))</f>
        <v/>
      </c>
      <c r="G2986" s="9" t="str">
        <f aca="false">IF($A2986="","",IFERROR(INDEX('2. Schematic Parts'!$D$2:$D$3001,MATCH($A2986,'2. Schematic Parts'!$A$2:$A$3001,0))&amp;"","NOT FOUND"))</f>
        <v/>
      </c>
      <c r="H2986" s="9" t="str">
        <f aca="false">IF($A2986="","",IF(COUNTIF('2. Schematic Parts'!$A$2:$A$3001,$A2986)=0,"NOT IN SCHEMATIC","OK"))</f>
        <v/>
      </c>
      <c r="I2986" s="9" t="str">
        <f aca="false">IF($A2986="","",IF($H2986="NOT IN SCHEMATIC","",IF(UPPER(TRIM($C2986))=UPPER(TRIM($E2986)),"OK","MISMATCH")))</f>
        <v/>
      </c>
      <c r="J2986" s="9" t="str">
        <f aca="false">IF($A2986="","",IF($H2986="NOT IN SCHEMATIC","",IF($F2986="","NO SCH DECAL",IF($D2986="","",IF(UPPER(TRIM($D2986))=UPPER(TRIM($F2986)),"OK","MISMATCH")))))</f>
        <v/>
      </c>
      <c r="K2986" s="16" t="str">
        <f aca="false">IF($A2986="","",SUMPRODUCT(--ISNUMBER(SEARCH(","&amp;TRIM($A2986)&amp;",",","&amp;SUBSTITUTE('1. Master BOM'!$D$2:$D$400," ","")&amp;","))))</f>
        <v/>
      </c>
      <c r="L2986" s="16" t="str">
        <f aca="false">IF($A2986="","",IF($K2986&lt;&gt;1,0,SUMPRODUCT(ISNUMBER(SEARCH(","&amp;TRIM($A2986)&amp;",",","&amp;SUBSTITUTE('1. Master BOM'!$D$2:$D$400," ","")&amp;","))*ROW('1. Master BOM'!$D$2:$D$400))))</f>
        <v/>
      </c>
      <c r="M2986" s="9" t="str">
        <f aca="false">IF($A2986="","",IF($K2986=0,"NOT IN BOM",IF($K2986&gt;1,"MULTIPLE BOM LINES","OK")))</f>
        <v/>
      </c>
      <c r="N2986" s="9" t="str">
        <f aca="false">IF($A2986="","",IF($L2986=0,"—",INDEX('1. Master BOM'!$A$1:$A$400,$L2986)))</f>
        <v/>
      </c>
      <c r="O2986" s="9" t="str">
        <f aca="false">IF($A2986="","",IF($L2986=0,"—",INDEX('1. Master BOM'!$B$1:$B$400,$L2986)))</f>
        <v/>
      </c>
      <c r="P2986" s="9" t="str">
        <f aca="false">IF($A2986="","",IF(OR($H2986="NOT IN SCHEMATIC",$O2986="—"),"",IF($G2986="","NO SCH PN",IF(UPPER(TRIM($G2986))=UPPER(TRIM($O2986)),"OK","MISMATCH"))))</f>
        <v/>
      </c>
      <c r="Q2986" s="9" t="str">
        <f aca="false">IF($A2986="","",IF($L2986=0,"—",INDEX('1. Master BOM'!$E$1:$E$400,$L2986)))</f>
        <v/>
      </c>
      <c r="R2986" s="9" t="str">
        <f aca="false">IF($A2986="","",IF($L2986=0,"—",IF(T(INDEX('1. Master BOM'!$F$1:$F$400,$L2986))="","(not set)",INDEX('1. Master BOM'!$F$1:$F$400,$L2986))))</f>
        <v/>
      </c>
      <c r="S2986" s="9" t="str">
        <f aca="false">IF($A2986="","",IF(OR($R2986="—",$R2986="(not set)",$D2986=""),"",IF(ISNUMBER(SEARCH(SUBSTITUTE(SUBSTITUTE(SUBSTITUTE($R2986,"-",""),"_","")," ",""),SUBSTITUTE(SUBSTITUTE(SUBSTITUTE($D2986,"-",""),"_","")," ",""))),"OK","CHECK")))</f>
        <v/>
      </c>
      <c r="T2986" s="9" t="str">
        <f aca="false">IF($A2986="","",IF(OR($H2986="NOT IN SCHEMATIC",$I2986="MISMATCH",$J2986="MISMATCH",$P2986="MISMATCH",$M2986&lt;&gt;"OK"),"REVIEW","OK"))</f>
        <v/>
      </c>
      <c r="U2986" s="14"/>
      <c r="V2986" s="14"/>
      <c r="W2986" s="17"/>
      <c r="X2986" s="14"/>
    </row>
    <row r="2987" customFormat="false" ht="15" hidden="false" customHeight="false" outlineLevel="0" collapsed="false">
      <c r="A2987" s="9" t="str">
        <f aca="false">IF('3. Layout Parts'!$A2987="","",TRIM('3. Layout Parts'!$A2987))</f>
        <v/>
      </c>
      <c r="B2987" s="9" t="str">
        <f aca="false">IF($A2987="","",'3. Layout Parts'!$D2987)</f>
        <v/>
      </c>
      <c r="C2987" s="9" t="str">
        <f aca="false">IF($A2987="","",'3. Layout Parts'!$B2987)</f>
        <v/>
      </c>
      <c r="D2987" s="9" t="str">
        <f aca="false">IF($A2987="","",'3. Layout Parts'!$C2987)</f>
        <v/>
      </c>
      <c r="E2987" s="9" t="str">
        <f aca="false">IF($A2987="","",IFERROR(INDEX('2. Schematic Parts'!$B$2:$B$3001,MATCH($A2987,'2. Schematic Parts'!$A$2:$A$3001,0)),"NOT FOUND"))</f>
        <v/>
      </c>
      <c r="F2987" s="9" t="str">
        <f aca="false">IF($A2987="","",IFERROR(INDEX('2. Schematic Parts'!$C$2:$C$3001,MATCH($A2987,'2. Schematic Parts'!$A$2:$A$3001,0))&amp;"","NOT FOUND"))</f>
        <v/>
      </c>
      <c r="G2987" s="9" t="str">
        <f aca="false">IF($A2987="","",IFERROR(INDEX('2. Schematic Parts'!$D$2:$D$3001,MATCH($A2987,'2. Schematic Parts'!$A$2:$A$3001,0))&amp;"","NOT FOUND"))</f>
        <v/>
      </c>
      <c r="H2987" s="9" t="str">
        <f aca="false">IF($A2987="","",IF(COUNTIF('2. Schematic Parts'!$A$2:$A$3001,$A2987)=0,"NOT IN SCHEMATIC","OK"))</f>
        <v/>
      </c>
      <c r="I2987" s="9" t="str">
        <f aca="false">IF($A2987="","",IF($H2987="NOT IN SCHEMATIC","",IF(UPPER(TRIM($C2987))=UPPER(TRIM($E2987)),"OK","MISMATCH")))</f>
        <v/>
      </c>
      <c r="J2987" s="9" t="str">
        <f aca="false">IF($A2987="","",IF($H2987="NOT IN SCHEMATIC","",IF($F2987="","NO SCH DECAL",IF($D2987="","",IF(UPPER(TRIM($D2987))=UPPER(TRIM($F2987)),"OK","MISMATCH")))))</f>
        <v/>
      </c>
      <c r="K2987" s="16" t="str">
        <f aca="false">IF($A2987="","",SUMPRODUCT(--ISNUMBER(SEARCH(","&amp;TRIM($A2987)&amp;",",","&amp;SUBSTITUTE('1. Master BOM'!$D$2:$D$400," ","")&amp;","))))</f>
        <v/>
      </c>
      <c r="L2987" s="16" t="str">
        <f aca="false">IF($A2987="","",IF($K2987&lt;&gt;1,0,SUMPRODUCT(ISNUMBER(SEARCH(","&amp;TRIM($A2987)&amp;",",","&amp;SUBSTITUTE('1. Master BOM'!$D$2:$D$400," ","")&amp;","))*ROW('1. Master BOM'!$D$2:$D$400))))</f>
        <v/>
      </c>
      <c r="M2987" s="9" t="str">
        <f aca="false">IF($A2987="","",IF($K2987=0,"NOT IN BOM",IF($K2987&gt;1,"MULTIPLE BOM LINES","OK")))</f>
        <v/>
      </c>
      <c r="N2987" s="9" t="str">
        <f aca="false">IF($A2987="","",IF($L2987=0,"—",INDEX('1. Master BOM'!$A$1:$A$400,$L2987)))</f>
        <v/>
      </c>
      <c r="O2987" s="9" t="str">
        <f aca="false">IF($A2987="","",IF($L2987=0,"—",INDEX('1. Master BOM'!$B$1:$B$400,$L2987)))</f>
        <v/>
      </c>
      <c r="P2987" s="9" t="str">
        <f aca="false">IF($A2987="","",IF(OR($H2987="NOT IN SCHEMATIC",$O2987="—"),"",IF($G2987="","NO SCH PN",IF(UPPER(TRIM($G2987))=UPPER(TRIM($O2987)),"OK","MISMATCH"))))</f>
        <v/>
      </c>
      <c r="Q2987" s="9" t="str">
        <f aca="false">IF($A2987="","",IF($L2987=0,"—",INDEX('1. Master BOM'!$E$1:$E$400,$L2987)))</f>
        <v/>
      </c>
      <c r="R2987" s="9" t="str">
        <f aca="false">IF($A2987="","",IF($L2987=0,"—",IF(T(INDEX('1. Master BOM'!$F$1:$F$400,$L2987))="","(not set)",INDEX('1. Master BOM'!$F$1:$F$400,$L2987))))</f>
        <v/>
      </c>
      <c r="S2987" s="9" t="str">
        <f aca="false">IF($A2987="","",IF(OR($R2987="—",$R2987="(not set)",$D2987=""),"",IF(ISNUMBER(SEARCH(SUBSTITUTE(SUBSTITUTE(SUBSTITUTE($R2987,"-",""),"_","")," ",""),SUBSTITUTE(SUBSTITUTE(SUBSTITUTE($D2987,"-",""),"_","")," ",""))),"OK","CHECK")))</f>
        <v/>
      </c>
      <c r="T2987" s="9" t="str">
        <f aca="false">IF($A2987="","",IF(OR($H2987="NOT IN SCHEMATIC",$I2987="MISMATCH",$J2987="MISMATCH",$P2987="MISMATCH",$M2987&lt;&gt;"OK"),"REVIEW","OK"))</f>
        <v/>
      </c>
      <c r="U2987" s="14"/>
      <c r="V2987" s="14"/>
      <c r="W2987" s="17"/>
      <c r="X2987" s="14"/>
    </row>
    <row r="2988" customFormat="false" ht="15" hidden="false" customHeight="false" outlineLevel="0" collapsed="false">
      <c r="A2988" s="9" t="str">
        <f aca="false">IF('3. Layout Parts'!$A2988="","",TRIM('3. Layout Parts'!$A2988))</f>
        <v/>
      </c>
      <c r="B2988" s="9" t="str">
        <f aca="false">IF($A2988="","",'3. Layout Parts'!$D2988)</f>
        <v/>
      </c>
      <c r="C2988" s="9" t="str">
        <f aca="false">IF($A2988="","",'3. Layout Parts'!$B2988)</f>
        <v/>
      </c>
      <c r="D2988" s="9" t="str">
        <f aca="false">IF($A2988="","",'3. Layout Parts'!$C2988)</f>
        <v/>
      </c>
      <c r="E2988" s="9" t="str">
        <f aca="false">IF($A2988="","",IFERROR(INDEX('2. Schematic Parts'!$B$2:$B$3001,MATCH($A2988,'2. Schematic Parts'!$A$2:$A$3001,0)),"NOT FOUND"))</f>
        <v/>
      </c>
      <c r="F2988" s="9" t="str">
        <f aca="false">IF($A2988="","",IFERROR(INDEX('2. Schematic Parts'!$C$2:$C$3001,MATCH($A2988,'2. Schematic Parts'!$A$2:$A$3001,0))&amp;"","NOT FOUND"))</f>
        <v/>
      </c>
      <c r="G2988" s="9" t="str">
        <f aca="false">IF($A2988="","",IFERROR(INDEX('2. Schematic Parts'!$D$2:$D$3001,MATCH($A2988,'2. Schematic Parts'!$A$2:$A$3001,0))&amp;"","NOT FOUND"))</f>
        <v/>
      </c>
      <c r="H2988" s="9" t="str">
        <f aca="false">IF($A2988="","",IF(COUNTIF('2. Schematic Parts'!$A$2:$A$3001,$A2988)=0,"NOT IN SCHEMATIC","OK"))</f>
        <v/>
      </c>
      <c r="I2988" s="9" t="str">
        <f aca="false">IF($A2988="","",IF($H2988="NOT IN SCHEMATIC","",IF(UPPER(TRIM($C2988))=UPPER(TRIM($E2988)),"OK","MISMATCH")))</f>
        <v/>
      </c>
      <c r="J2988" s="9" t="str">
        <f aca="false">IF($A2988="","",IF($H2988="NOT IN SCHEMATIC","",IF($F2988="","NO SCH DECAL",IF($D2988="","",IF(UPPER(TRIM($D2988))=UPPER(TRIM($F2988)),"OK","MISMATCH")))))</f>
        <v/>
      </c>
      <c r="K2988" s="16" t="str">
        <f aca="false">IF($A2988="","",SUMPRODUCT(--ISNUMBER(SEARCH(","&amp;TRIM($A2988)&amp;",",","&amp;SUBSTITUTE('1. Master BOM'!$D$2:$D$400," ","")&amp;","))))</f>
        <v/>
      </c>
      <c r="L2988" s="16" t="str">
        <f aca="false">IF($A2988="","",IF($K2988&lt;&gt;1,0,SUMPRODUCT(ISNUMBER(SEARCH(","&amp;TRIM($A2988)&amp;",",","&amp;SUBSTITUTE('1. Master BOM'!$D$2:$D$400," ","")&amp;","))*ROW('1. Master BOM'!$D$2:$D$400))))</f>
        <v/>
      </c>
      <c r="M2988" s="9" t="str">
        <f aca="false">IF($A2988="","",IF($K2988=0,"NOT IN BOM",IF($K2988&gt;1,"MULTIPLE BOM LINES","OK")))</f>
        <v/>
      </c>
      <c r="N2988" s="9" t="str">
        <f aca="false">IF($A2988="","",IF($L2988=0,"—",INDEX('1. Master BOM'!$A$1:$A$400,$L2988)))</f>
        <v/>
      </c>
      <c r="O2988" s="9" t="str">
        <f aca="false">IF($A2988="","",IF($L2988=0,"—",INDEX('1. Master BOM'!$B$1:$B$400,$L2988)))</f>
        <v/>
      </c>
      <c r="P2988" s="9" t="str">
        <f aca="false">IF($A2988="","",IF(OR($H2988="NOT IN SCHEMATIC",$O2988="—"),"",IF($G2988="","NO SCH PN",IF(UPPER(TRIM($G2988))=UPPER(TRIM($O2988)),"OK","MISMATCH"))))</f>
        <v/>
      </c>
      <c r="Q2988" s="9" t="str">
        <f aca="false">IF($A2988="","",IF($L2988=0,"—",INDEX('1. Master BOM'!$E$1:$E$400,$L2988)))</f>
        <v/>
      </c>
      <c r="R2988" s="9" t="str">
        <f aca="false">IF($A2988="","",IF($L2988=0,"—",IF(T(INDEX('1. Master BOM'!$F$1:$F$400,$L2988))="","(not set)",INDEX('1. Master BOM'!$F$1:$F$400,$L2988))))</f>
        <v/>
      </c>
      <c r="S2988" s="9" t="str">
        <f aca="false">IF($A2988="","",IF(OR($R2988="—",$R2988="(not set)",$D2988=""),"",IF(ISNUMBER(SEARCH(SUBSTITUTE(SUBSTITUTE(SUBSTITUTE($R2988,"-",""),"_","")," ",""),SUBSTITUTE(SUBSTITUTE(SUBSTITUTE($D2988,"-",""),"_","")," ",""))),"OK","CHECK")))</f>
        <v/>
      </c>
      <c r="T2988" s="9" t="str">
        <f aca="false">IF($A2988="","",IF(OR($H2988="NOT IN SCHEMATIC",$I2988="MISMATCH",$J2988="MISMATCH",$P2988="MISMATCH",$M2988&lt;&gt;"OK"),"REVIEW","OK"))</f>
        <v/>
      </c>
      <c r="U2988" s="14"/>
      <c r="V2988" s="14"/>
      <c r="W2988" s="17"/>
      <c r="X2988" s="14"/>
    </row>
    <row r="2989" customFormat="false" ht="15" hidden="false" customHeight="false" outlineLevel="0" collapsed="false">
      <c r="A2989" s="9" t="str">
        <f aca="false">IF('3. Layout Parts'!$A2989="","",TRIM('3. Layout Parts'!$A2989))</f>
        <v/>
      </c>
      <c r="B2989" s="9" t="str">
        <f aca="false">IF($A2989="","",'3. Layout Parts'!$D2989)</f>
        <v/>
      </c>
      <c r="C2989" s="9" t="str">
        <f aca="false">IF($A2989="","",'3. Layout Parts'!$B2989)</f>
        <v/>
      </c>
      <c r="D2989" s="9" t="str">
        <f aca="false">IF($A2989="","",'3. Layout Parts'!$C2989)</f>
        <v/>
      </c>
      <c r="E2989" s="9" t="str">
        <f aca="false">IF($A2989="","",IFERROR(INDEX('2. Schematic Parts'!$B$2:$B$3001,MATCH($A2989,'2. Schematic Parts'!$A$2:$A$3001,0)),"NOT FOUND"))</f>
        <v/>
      </c>
      <c r="F2989" s="9" t="str">
        <f aca="false">IF($A2989="","",IFERROR(INDEX('2. Schematic Parts'!$C$2:$C$3001,MATCH($A2989,'2. Schematic Parts'!$A$2:$A$3001,0))&amp;"","NOT FOUND"))</f>
        <v/>
      </c>
      <c r="G2989" s="9" t="str">
        <f aca="false">IF($A2989="","",IFERROR(INDEX('2. Schematic Parts'!$D$2:$D$3001,MATCH($A2989,'2. Schematic Parts'!$A$2:$A$3001,0))&amp;"","NOT FOUND"))</f>
        <v/>
      </c>
      <c r="H2989" s="9" t="str">
        <f aca="false">IF($A2989="","",IF(COUNTIF('2. Schematic Parts'!$A$2:$A$3001,$A2989)=0,"NOT IN SCHEMATIC","OK"))</f>
        <v/>
      </c>
      <c r="I2989" s="9" t="str">
        <f aca="false">IF($A2989="","",IF($H2989="NOT IN SCHEMATIC","",IF(UPPER(TRIM($C2989))=UPPER(TRIM($E2989)),"OK","MISMATCH")))</f>
        <v/>
      </c>
      <c r="J2989" s="9" t="str">
        <f aca="false">IF($A2989="","",IF($H2989="NOT IN SCHEMATIC","",IF($F2989="","NO SCH DECAL",IF($D2989="","",IF(UPPER(TRIM($D2989))=UPPER(TRIM($F2989)),"OK","MISMATCH")))))</f>
        <v/>
      </c>
      <c r="K2989" s="16" t="str">
        <f aca="false">IF($A2989="","",SUMPRODUCT(--ISNUMBER(SEARCH(","&amp;TRIM($A2989)&amp;",",","&amp;SUBSTITUTE('1. Master BOM'!$D$2:$D$400," ","")&amp;","))))</f>
        <v/>
      </c>
      <c r="L2989" s="16" t="str">
        <f aca="false">IF($A2989="","",IF($K2989&lt;&gt;1,0,SUMPRODUCT(ISNUMBER(SEARCH(","&amp;TRIM($A2989)&amp;",",","&amp;SUBSTITUTE('1. Master BOM'!$D$2:$D$400," ","")&amp;","))*ROW('1. Master BOM'!$D$2:$D$400))))</f>
        <v/>
      </c>
      <c r="M2989" s="9" t="str">
        <f aca="false">IF($A2989="","",IF($K2989=0,"NOT IN BOM",IF($K2989&gt;1,"MULTIPLE BOM LINES","OK")))</f>
        <v/>
      </c>
      <c r="N2989" s="9" t="str">
        <f aca="false">IF($A2989="","",IF($L2989=0,"—",INDEX('1. Master BOM'!$A$1:$A$400,$L2989)))</f>
        <v/>
      </c>
      <c r="O2989" s="9" t="str">
        <f aca="false">IF($A2989="","",IF($L2989=0,"—",INDEX('1. Master BOM'!$B$1:$B$400,$L2989)))</f>
        <v/>
      </c>
      <c r="P2989" s="9" t="str">
        <f aca="false">IF($A2989="","",IF(OR($H2989="NOT IN SCHEMATIC",$O2989="—"),"",IF($G2989="","NO SCH PN",IF(UPPER(TRIM($G2989))=UPPER(TRIM($O2989)),"OK","MISMATCH"))))</f>
        <v/>
      </c>
      <c r="Q2989" s="9" t="str">
        <f aca="false">IF($A2989="","",IF($L2989=0,"—",INDEX('1. Master BOM'!$E$1:$E$400,$L2989)))</f>
        <v/>
      </c>
      <c r="R2989" s="9" t="str">
        <f aca="false">IF($A2989="","",IF($L2989=0,"—",IF(T(INDEX('1. Master BOM'!$F$1:$F$400,$L2989))="","(not set)",INDEX('1. Master BOM'!$F$1:$F$400,$L2989))))</f>
        <v/>
      </c>
      <c r="S2989" s="9" t="str">
        <f aca="false">IF($A2989="","",IF(OR($R2989="—",$R2989="(not set)",$D2989=""),"",IF(ISNUMBER(SEARCH(SUBSTITUTE(SUBSTITUTE(SUBSTITUTE($R2989,"-",""),"_","")," ",""),SUBSTITUTE(SUBSTITUTE(SUBSTITUTE($D2989,"-",""),"_","")," ",""))),"OK","CHECK")))</f>
        <v/>
      </c>
      <c r="T2989" s="9" t="str">
        <f aca="false">IF($A2989="","",IF(OR($H2989="NOT IN SCHEMATIC",$I2989="MISMATCH",$J2989="MISMATCH",$P2989="MISMATCH",$M2989&lt;&gt;"OK"),"REVIEW","OK"))</f>
        <v/>
      </c>
      <c r="U2989" s="14"/>
      <c r="V2989" s="14"/>
      <c r="W2989" s="17"/>
      <c r="X2989" s="14"/>
    </row>
    <row r="2990" customFormat="false" ht="15" hidden="false" customHeight="false" outlineLevel="0" collapsed="false">
      <c r="A2990" s="9" t="str">
        <f aca="false">IF('3. Layout Parts'!$A2990="","",TRIM('3. Layout Parts'!$A2990))</f>
        <v/>
      </c>
      <c r="B2990" s="9" t="str">
        <f aca="false">IF($A2990="","",'3. Layout Parts'!$D2990)</f>
        <v/>
      </c>
      <c r="C2990" s="9" t="str">
        <f aca="false">IF($A2990="","",'3. Layout Parts'!$B2990)</f>
        <v/>
      </c>
      <c r="D2990" s="9" t="str">
        <f aca="false">IF($A2990="","",'3. Layout Parts'!$C2990)</f>
        <v/>
      </c>
      <c r="E2990" s="9" t="str">
        <f aca="false">IF($A2990="","",IFERROR(INDEX('2. Schematic Parts'!$B$2:$B$3001,MATCH($A2990,'2. Schematic Parts'!$A$2:$A$3001,0)),"NOT FOUND"))</f>
        <v/>
      </c>
      <c r="F2990" s="9" t="str">
        <f aca="false">IF($A2990="","",IFERROR(INDEX('2. Schematic Parts'!$C$2:$C$3001,MATCH($A2990,'2. Schematic Parts'!$A$2:$A$3001,0))&amp;"","NOT FOUND"))</f>
        <v/>
      </c>
      <c r="G2990" s="9" t="str">
        <f aca="false">IF($A2990="","",IFERROR(INDEX('2. Schematic Parts'!$D$2:$D$3001,MATCH($A2990,'2. Schematic Parts'!$A$2:$A$3001,0))&amp;"","NOT FOUND"))</f>
        <v/>
      </c>
      <c r="H2990" s="9" t="str">
        <f aca="false">IF($A2990="","",IF(COUNTIF('2. Schematic Parts'!$A$2:$A$3001,$A2990)=0,"NOT IN SCHEMATIC","OK"))</f>
        <v/>
      </c>
      <c r="I2990" s="9" t="str">
        <f aca="false">IF($A2990="","",IF($H2990="NOT IN SCHEMATIC","",IF(UPPER(TRIM($C2990))=UPPER(TRIM($E2990)),"OK","MISMATCH")))</f>
        <v/>
      </c>
      <c r="J2990" s="9" t="str">
        <f aca="false">IF($A2990="","",IF($H2990="NOT IN SCHEMATIC","",IF($F2990="","NO SCH DECAL",IF($D2990="","",IF(UPPER(TRIM($D2990))=UPPER(TRIM($F2990)),"OK","MISMATCH")))))</f>
        <v/>
      </c>
      <c r="K2990" s="16" t="str">
        <f aca="false">IF($A2990="","",SUMPRODUCT(--ISNUMBER(SEARCH(","&amp;TRIM($A2990)&amp;",",","&amp;SUBSTITUTE('1. Master BOM'!$D$2:$D$400," ","")&amp;","))))</f>
        <v/>
      </c>
      <c r="L2990" s="16" t="str">
        <f aca="false">IF($A2990="","",IF($K2990&lt;&gt;1,0,SUMPRODUCT(ISNUMBER(SEARCH(","&amp;TRIM($A2990)&amp;",",","&amp;SUBSTITUTE('1. Master BOM'!$D$2:$D$400," ","")&amp;","))*ROW('1. Master BOM'!$D$2:$D$400))))</f>
        <v/>
      </c>
      <c r="M2990" s="9" t="str">
        <f aca="false">IF($A2990="","",IF($K2990=0,"NOT IN BOM",IF($K2990&gt;1,"MULTIPLE BOM LINES","OK")))</f>
        <v/>
      </c>
      <c r="N2990" s="9" t="str">
        <f aca="false">IF($A2990="","",IF($L2990=0,"—",INDEX('1. Master BOM'!$A$1:$A$400,$L2990)))</f>
        <v/>
      </c>
      <c r="O2990" s="9" t="str">
        <f aca="false">IF($A2990="","",IF($L2990=0,"—",INDEX('1. Master BOM'!$B$1:$B$400,$L2990)))</f>
        <v/>
      </c>
      <c r="P2990" s="9" t="str">
        <f aca="false">IF($A2990="","",IF(OR($H2990="NOT IN SCHEMATIC",$O2990="—"),"",IF($G2990="","NO SCH PN",IF(UPPER(TRIM($G2990))=UPPER(TRIM($O2990)),"OK","MISMATCH"))))</f>
        <v/>
      </c>
      <c r="Q2990" s="9" t="str">
        <f aca="false">IF($A2990="","",IF($L2990=0,"—",INDEX('1. Master BOM'!$E$1:$E$400,$L2990)))</f>
        <v/>
      </c>
      <c r="R2990" s="9" t="str">
        <f aca="false">IF($A2990="","",IF($L2990=0,"—",IF(T(INDEX('1. Master BOM'!$F$1:$F$400,$L2990))="","(not set)",INDEX('1. Master BOM'!$F$1:$F$400,$L2990))))</f>
        <v/>
      </c>
      <c r="S2990" s="9" t="str">
        <f aca="false">IF($A2990="","",IF(OR($R2990="—",$R2990="(not set)",$D2990=""),"",IF(ISNUMBER(SEARCH(SUBSTITUTE(SUBSTITUTE(SUBSTITUTE($R2990,"-",""),"_","")," ",""),SUBSTITUTE(SUBSTITUTE(SUBSTITUTE($D2990,"-",""),"_","")," ",""))),"OK","CHECK")))</f>
        <v/>
      </c>
      <c r="T2990" s="9" t="str">
        <f aca="false">IF($A2990="","",IF(OR($H2990="NOT IN SCHEMATIC",$I2990="MISMATCH",$J2990="MISMATCH",$P2990="MISMATCH",$M2990&lt;&gt;"OK"),"REVIEW","OK"))</f>
        <v/>
      </c>
      <c r="U2990" s="14"/>
      <c r="V2990" s="14"/>
      <c r="W2990" s="17"/>
      <c r="X2990" s="14"/>
    </row>
    <row r="2991" customFormat="false" ht="15" hidden="false" customHeight="false" outlineLevel="0" collapsed="false">
      <c r="A2991" s="9" t="str">
        <f aca="false">IF('3. Layout Parts'!$A2991="","",TRIM('3. Layout Parts'!$A2991))</f>
        <v/>
      </c>
      <c r="B2991" s="9" t="str">
        <f aca="false">IF($A2991="","",'3. Layout Parts'!$D2991)</f>
        <v/>
      </c>
      <c r="C2991" s="9" t="str">
        <f aca="false">IF($A2991="","",'3. Layout Parts'!$B2991)</f>
        <v/>
      </c>
      <c r="D2991" s="9" t="str">
        <f aca="false">IF($A2991="","",'3. Layout Parts'!$C2991)</f>
        <v/>
      </c>
      <c r="E2991" s="9" t="str">
        <f aca="false">IF($A2991="","",IFERROR(INDEX('2. Schematic Parts'!$B$2:$B$3001,MATCH($A2991,'2. Schematic Parts'!$A$2:$A$3001,0)),"NOT FOUND"))</f>
        <v/>
      </c>
      <c r="F2991" s="9" t="str">
        <f aca="false">IF($A2991="","",IFERROR(INDEX('2. Schematic Parts'!$C$2:$C$3001,MATCH($A2991,'2. Schematic Parts'!$A$2:$A$3001,0))&amp;"","NOT FOUND"))</f>
        <v/>
      </c>
      <c r="G2991" s="9" t="str">
        <f aca="false">IF($A2991="","",IFERROR(INDEX('2. Schematic Parts'!$D$2:$D$3001,MATCH($A2991,'2. Schematic Parts'!$A$2:$A$3001,0))&amp;"","NOT FOUND"))</f>
        <v/>
      </c>
      <c r="H2991" s="9" t="str">
        <f aca="false">IF($A2991="","",IF(COUNTIF('2. Schematic Parts'!$A$2:$A$3001,$A2991)=0,"NOT IN SCHEMATIC","OK"))</f>
        <v/>
      </c>
      <c r="I2991" s="9" t="str">
        <f aca="false">IF($A2991="","",IF($H2991="NOT IN SCHEMATIC","",IF(UPPER(TRIM($C2991))=UPPER(TRIM($E2991)),"OK","MISMATCH")))</f>
        <v/>
      </c>
      <c r="J2991" s="9" t="str">
        <f aca="false">IF($A2991="","",IF($H2991="NOT IN SCHEMATIC","",IF($F2991="","NO SCH DECAL",IF($D2991="","",IF(UPPER(TRIM($D2991))=UPPER(TRIM($F2991)),"OK","MISMATCH")))))</f>
        <v/>
      </c>
      <c r="K2991" s="16" t="str">
        <f aca="false">IF($A2991="","",SUMPRODUCT(--ISNUMBER(SEARCH(","&amp;TRIM($A2991)&amp;",",","&amp;SUBSTITUTE('1. Master BOM'!$D$2:$D$400," ","")&amp;","))))</f>
        <v/>
      </c>
      <c r="L2991" s="16" t="str">
        <f aca="false">IF($A2991="","",IF($K2991&lt;&gt;1,0,SUMPRODUCT(ISNUMBER(SEARCH(","&amp;TRIM($A2991)&amp;",",","&amp;SUBSTITUTE('1. Master BOM'!$D$2:$D$400," ","")&amp;","))*ROW('1. Master BOM'!$D$2:$D$400))))</f>
        <v/>
      </c>
      <c r="M2991" s="9" t="str">
        <f aca="false">IF($A2991="","",IF($K2991=0,"NOT IN BOM",IF($K2991&gt;1,"MULTIPLE BOM LINES","OK")))</f>
        <v/>
      </c>
      <c r="N2991" s="9" t="str">
        <f aca="false">IF($A2991="","",IF($L2991=0,"—",INDEX('1. Master BOM'!$A$1:$A$400,$L2991)))</f>
        <v/>
      </c>
      <c r="O2991" s="9" t="str">
        <f aca="false">IF($A2991="","",IF($L2991=0,"—",INDEX('1. Master BOM'!$B$1:$B$400,$L2991)))</f>
        <v/>
      </c>
      <c r="P2991" s="9" t="str">
        <f aca="false">IF($A2991="","",IF(OR($H2991="NOT IN SCHEMATIC",$O2991="—"),"",IF($G2991="","NO SCH PN",IF(UPPER(TRIM($G2991))=UPPER(TRIM($O2991)),"OK","MISMATCH"))))</f>
        <v/>
      </c>
      <c r="Q2991" s="9" t="str">
        <f aca="false">IF($A2991="","",IF($L2991=0,"—",INDEX('1. Master BOM'!$E$1:$E$400,$L2991)))</f>
        <v/>
      </c>
      <c r="R2991" s="9" t="str">
        <f aca="false">IF($A2991="","",IF($L2991=0,"—",IF(T(INDEX('1. Master BOM'!$F$1:$F$400,$L2991))="","(not set)",INDEX('1. Master BOM'!$F$1:$F$400,$L2991))))</f>
        <v/>
      </c>
      <c r="S2991" s="9" t="str">
        <f aca="false">IF($A2991="","",IF(OR($R2991="—",$R2991="(not set)",$D2991=""),"",IF(ISNUMBER(SEARCH(SUBSTITUTE(SUBSTITUTE(SUBSTITUTE($R2991,"-",""),"_","")," ",""),SUBSTITUTE(SUBSTITUTE(SUBSTITUTE($D2991,"-",""),"_","")," ",""))),"OK","CHECK")))</f>
        <v/>
      </c>
      <c r="T2991" s="9" t="str">
        <f aca="false">IF($A2991="","",IF(OR($H2991="NOT IN SCHEMATIC",$I2991="MISMATCH",$J2991="MISMATCH",$P2991="MISMATCH",$M2991&lt;&gt;"OK"),"REVIEW","OK"))</f>
        <v/>
      </c>
      <c r="U2991" s="14"/>
      <c r="V2991" s="14"/>
      <c r="W2991" s="17"/>
      <c r="X2991" s="14"/>
    </row>
    <row r="2992" customFormat="false" ht="15" hidden="false" customHeight="false" outlineLevel="0" collapsed="false">
      <c r="A2992" s="9" t="str">
        <f aca="false">IF('3. Layout Parts'!$A2992="","",TRIM('3. Layout Parts'!$A2992))</f>
        <v/>
      </c>
      <c r="B2992" s="9" t="str">
        <f aca="false">IF($A2992="","",'3. Layout Parts'!$D2992)</f>
        <v/>
      </c>
      <c r="C2992" s="9" t="str">
        <f aca="false">IF($A2992="","",'3. Layout Parts'!$B2992)</f>
        <v/>
      </c>
      <c r="D2992" s="9" t="str">
        <f aca="false">IF($A2992="","",'3. Layout Parts'!$C2992)</f>
        <v/>
      </c>
      <c r="E2992" s="9" t="str">
        <f aca="false">IF($A2992="","",IFERROR(INDEX('2. Schematic Parts'!$B$2:$B$3001,MATCH($A2992,'2. Schematic Parts'!$A$2:$A$3001,0)),"NOT FOUND"))</f>
        <v/>
      </c>
      <c r="F2992" s="9" t="str">
        <f aca="false">IF($A2992="","",IFERROR(INDEX('2. Schematic Parts'!$C$2:$C$3001,MATCH($A2992,'2. Schematic Parts'!$A$2:$A$3001,0))&amp;"","NOT FOUND"))</f>
        <v/>
      </c>
      <c r="G2992" s="9" t="str">
        <f aca="false">IF($A2992="","",IFERROR(INDEX('2. Schematic Parts'!$D$2:$D$3001,MATCH($A2992,'2. Schematic Parts'!$A$2:$A$3001,0))&amp;"","NOT FOUND"))</f>
        <v/>
      </c>
      <c r="H2992" s="9" t="str">
        <f aca="false">IF($A2992="","",IF(COUNTIF('2. Schematic Parts'!$A$2:$A$3001,$A2992)=0,"NOT IN SCHEMATIC","OK"))</f>
        <v/>
      </c>
      <c r="I2992" s="9" t="str">
        <f aca="false">IF($A2992="","",IF($H2992="NOT IN SCHEMATIC","",IF(UPPER(TRIM($C2992))=UPPER(TRIM($E2992)),"OK","MISMATCH")))</f>
        <v/>
      </c>
      <c r="J2992" s="9" t="str">
        <f aca="false">IF($A2992="","",IF($H2992="NOT IN SCHEMATIC","",IF($F2992="","NO SCH DECAL",IF($D2992="","",IF(UPPER(TRIM($D2992))=UPPER(TRIM($F2992)),"OK","MISMATCH")))))</f>
        <v/>
      </c>
      <c r="K2992" s="16" t="str">
        <f aca="false">IF($A2992="","",SUMPRODUCT(--ISNUMBER(SEARCH(","&amp;TRIM($A2992)&amp;",",","&amp;SUBSTITUTE('1. Master BOM'!$D$2:$D$400," ","")&amp;","))))</f>
        <v/>
      </c>
      <c r="L2992" s="16" t="str">
        <f aca="false">IF($A2992="","",IF($K2992&lt;&gt;1,0,SUMPRODUCT(ISNUMBER(SEARCH(","&amp;TRIM($A2992)&amp;",",","&amp;SUBSTITUTE('1. Master BOM'!$D$2:$D$400," ","")&amp;","))*ROW('1. Master BOM'!$D$2:$D$400))))</f>
        <v/>
      </c>
      <c r="M2992" s="9" t="str">
        <f aca="false">IF($A2992="","",IF($K2992=0,"NOT IN BOM",IF($K2992&gt;1,"MULTIPLE BOM LINES","OK")))</f>
        <v/>
      </c>
      <c r="N2992" s="9" t="str">
        <f aca="false">IF($A2992="","",IF($L2992=0,"—",INDEX('1. Master BOM'!$A$1:$A$400,$L2992)))</f>
        <v/>
      </c>
      <c r="O2992" s="9" t="str">
        <f aca="false">IF($A2992="","",IF($L2992=0,"—",INDEX('1. Master BOM'!$B$1:$B$400,$L2992)))</f>
        <v/>
      </c>
      <c r="P2992" s="9" t="str">
        <f aca="false">IF($A2992="","",IF(OR($H2992="NOT IN SCHEMATIC",$O2992="—"),"",IF($G2992="","NO SCH PN",IF(UPPER(TRIM($G2992))=UPPER(TRIM($O2992)),"OK","MISMATCH"))))</f>
        <v/>
      </c>
      <c r="Q2992" s="9" t="str">
        <f aca="false">IF($A2992="","",IF($L2992=0,"—",INDEX('1. Master BOM'!$E$1:$E$400,$L2992)))</f>
        <v/>
      </c>
      <c r="R2992" s="9" t="str">
        <f aca="false">IF($A2992="","",IF($L2992=0,"—",IF(T(INDEX('1. Master BOM'!$F$1:$F$400,$L2992))="","(not set)",INDEX('1. Master BOM'!$F$1:$F$400,$L2992))))</f>
        <v/>
      </c>
      <c r="S2992" s="9" t="str">
        <f aca="false">IF($A2992="","",IF(OR($R2992="—",$R2992="(not set)",$D2992=""),"",IF(ISNUMBER(SEARCH(SUBSTITUTE(SUBSTITUTE(SUBSTITUTE($R2992,"-",""),"_","")," ",""),SUBSTITUTE(SUBSTITUTE(SUBSTITUTE($D2992,"-",""),"_","")," ",""))),"OK","CHECK")))</f>
        <v/>
      </c>
      <c r="T2992" s="9" t="str">
        <f aca="false">IF($A2992="","",IF(OR($H2992="NOT IN SCHEMATIC",$I2992="MISMATCH",$J2992="MISMATCH",$P2992="MISMATCH",$M2992&lt;&gt;"OK"),"REVIEW","OK"))</f>
        <v/>
      </c>
      <c r="U2992" s="14"/>
      <c r="V2992" s="14"/>
      <c r="W2992" s="17"/>
      <c r="X2992" s="14"/>
    </row>
    <row r="2993" customFormat="false" ht="15" hidden="false" customHeight="false" outlineLevel="0" collapsed="false">
      <c r="A2993" s="9" t="str">
        <f aca="false">IF('3. Layout Parts'!$A2993="","",TRIM('3. Layout Parts'!$A2993))</f>
        <v/>
      </c>
      <c r="B2993" s="9" t="str">
        <f aca="false">IF($A2993="","",'3. Layout Parts'!$D2993)</f>
        <v/>
      </c>
      <c r="C2993" s="9" t="str">
        <f aca="false">IF($A2993="","",'3. Layout Parts'!$B2993)</f>
        <v/>
      </c>
      <c r="D2993" s="9" t="str">
        <f aca="false">IF($A2993="","",'3. Layout Parts'!$C2993)</f>
        <v/>
      </c>
      <c r="E2993" s="9" t="str">
        <f aca="false">IF($A2993="","",IFERROR(INDEX('2. Schematic Parts'!$B$2:$B$3001,MATCH($A2993,'2. Schematic Parts'!$A$2:$A$3001,0)),"NOT FOUND"))</f>
        <v/>
      </c>
      <c r="F2993" s="9" t="str">
        <f aca="false">IF($A2993="","",IFERROR(INDEX('2. Schematic Parts'!$C$2:$C$3001,MATCH($A2993,'2. Schematic Parts'!$A$2:$A$3001,0))&amp;"","NOT FOUND"))</f>
        <v/>
      </c>
      <c r="G2993" s="9" t="str">
        <f aca="false">IF($A2993="","",IFERROR(INDEX('2. Schematic Parts'!$D$2:$D$3001,MATCH($A2993,'2. Schematic Parts'!$A$2:$A$3001,0))&amp;"","NOT FOUND"))</f>
        <v/>
      </c>
      <c r="H2993" s="9" t="str">
        <f aca="false">IF($A2993="","",IF(COUNTIF('2. Schematic Parts'!$A$2:$A$3001,$A2993)=0,"NOT IN SCHEMATIC","OK"))</f>
        <v/>
      </c>
      <c r="I2993" s="9" t="str">
        <f aca="false">IF($A2993="","",IF($H2993="NOT IN SCHEMATIC","",IF(UPPER(TRIM($C2993))=UPPER(TRIM($E2993)),"OK","MISMATCH")))</f>
        <v/>
      </c>
      <c r="J2993" s="9" t="str">
        <f aca="false">IF($A2993="","",IF($H2993="NOT IN SCHEMATIC","",IF($F2993="","NO SCH DECAL",IF($D2993="","",IF(UPPER(TRIM($D2993))=UPPER(TRIM($F2993)),"OK","MISMATCH")))))</f>
        <v/>
      </c>
      <c r="K2993" s="16" t="str">
        <f aca="false">IF($A2993="","",SUMPRODUCT(--ISNUMBER(SEARCH(","&amp;TRIM($A2993)&amp;",",","&amp;SUBSTITUTE('1. Master BOM'!$D$2:$D$400," ","")&amp;","))))</f>
        <v/>
      </c>
      <c r="L2993" s="16" t="str">
        <f aca="false">IF($A2993="","",IF($K2993&lt;&gt;1,0,SUMPRODUCT(ISNUMBER(SEARCH(","&amp;TRIM($A2993)&amp;",",","&amp;SUBSTITUTE('1. Master BOM'!$D$2:$D$400," ","")&amp;","))*ROW('1. Master BOM'!$D$2:$D$400))))</f>
        <v/>
      </c>
      <c r="M2993" s="9" t="str">
        <f aca="false">IF($A2993="","",IF($K2993=0,"NOT IN BOM",IF($K2993&gt;1,"MULTIPLE BOM LINES","OK")))</f>
        <v/>
      </c>
      <c r="N2993" s="9" t="str">
        <f aca="false">IF($A2993="","",IF($L2993=0,"—",INDEX('1. Master BOM'!$A$1:$A$400,$L2993)))</f>
        <v/>
      </c>
      <c r="O2993" s="9" t="str">
        <f aca="false">IF($A2993="","",IF($L2993=0,"—",INDEX('1. Master BOM'!$B$1:$B$400,$L2993)))</f>
        <v/>
      </c>
      <c r="P2993" s="9" t="str">
        <f aca="false">IF($A2993="","",IF(OR($H2993="NOT IN SCHEMATIC",$O2993="—"),"",IF($G2993="","NO SCH PN",IF(UPPER(TRIM($G2993))=UPPER(TRIM($O2993)),"OK","MISMATCH"))))</f>
        <v/>
      </c>
      <c r="Q2993" s="9" t="str">
        <f aca="false">IF($A2993="","",IF($L2993=0,"—",INDEX('1. Master BOM'!$E$1:$E$400,$L2993)))</f>
        <v/>
      </c>
      <c r="R2993" s="9" t="str">
        <f aca="false">IF($A2993="","",IF($L2993=0,"—",IF(T(INDEX('1. Master BOM'!$F$1:$F$400,$L2993))="","(not set)",INDEX('1. Master BOM'!$F$1:$F$400,$L2993))))</f>
        <v/>
      </c>
      <c r="S2993" s="9" t="str">
        <f aca="false">IF($A2993="","",IF(OR($R2993="—",$R2993="(not set)",$D2993=""),"",IF(ISNUMBER(SEARCH(SUBSTITUTE(SUBSTITUTE(SUBSTITUTE($R2993,"-",""),"_","")," ",""),SUBSTITUTE(SUBSTITUTE(SUBSTITUTE($D2993,"-",""),"_","")," ",""))),"OK","CHECK")))</f>
        <v/>
      </c>
      <c r="T2993" s="9" t="str">
        <f aca="false">IF($A2993="","",IF(OR($H2993="NOT IN SCHEMATIC",$I2993="MISMATCH",$J2993="MISMATCH",$P2993="MISMATCH",$M2993&lt;&gt;"OK"),"REVIEW","OK"))</f>
        <v/>
      </c>
      <c r="U2993" s="14"/>
      <c r="V2993" s="14"/>
      <c r="W2993" s="17"/>
      <c r="X2993" s="14"/>
    </row>
    <row r="2994" customFormat="false" ht="15" hidden="false" customHeight="false" outlineLevel="0" collapsed="false">
      <c r="A2994" s="9" t="str">
        <f aca="false">IF('3. Layout Parts'!$A2994="","",TRIM('3. Layout Parts'!$A2994))</f>
        <v/>
      </c>
      <c r="B2994" s="9" t="str">
        <f aca="false">IF($A2994="","",'3. Layout Parts'!$D2994)</f>
        <v/>
      </c>
      <c r="C2994" s="9" t="str">
        <f aca="false">IF($A2994="","",'3. Layout Parts'!$B2994)</f>
        <v/>
      </c>
      <c r="D2994" s="9" t="str">
        <f aca="false">IF($A2994="","",'3. Layout Parts'!$C2994)</f>
        <v/>
      </c>
      <c r="E2994" s="9" t="str">
        <f aca="false">IF($A2994="","",IFERROR(INDEX('2. Schematic Parts'!$B$2:$B$3001,MATCH($A2994,'2. Schematic Parts'!$A$2:$A$3001,0)),"NOT FOUND"))</f>
        <v/>
      </c>
      <c r="F2994" s="9" t="str">
        <f aca="false">IF($A2994="","",IFERROR(INDEX('2. Schematic Parts'!$C$2:$C$3001,MATCH($A2994,'2. Schematic Parts'!$A$2:$A$3001,0))&amp;"","NOT FOUND"))</f>
        <v/>
      </c>
      <c r="G2994" s="9" t="str">
        <f aca="false">IF($A2994="","",IFERROR(INDEX('2. Schematic Parts'!$D$2:$D$3001,MATCH($A2994,'2. Schematic Parts'!$A$2:$A$3001,0))&amp;"","NOT FOUND"))</f>
        <v/>
      </c>
      <c r="H2994" s="9" t="str">
        <f aca="false">IF($A2994="","",IF(COUNTIF('2. Schematic Parts'!$A$2:$A$3001,$A2994)=0,"NOT IN SCHEMATIC","OK"))</f>
        <v/>
      </c>
      <c r="I2994" s="9" t="str">
        <f aca="false">IF($A2994="","",IF($H2994="NOT IN SCHEMATIC","",IF(UPPER(TRIM($C2994))=UPPER(TRIM($E2994)),"OK","MISMATCH")))</f>
        <v/>
      </c>
      <c r="J2994" s="9" t="str">
        <f aca="false">IF($A2994="","",IF($H2994="NOT IN SCHEMATIC","",IF($F2994="","NO SCH DECAL",IF($D2994="","",IF(UPPER(TRIM($D2994))=UPPER(TRIM($F2994)),"OK","MISMATCH")))))</f>
        <v/>
      </c>
      <c r="K2994" s="16" t="str">
        <f aca="false">IF($A2994="","",SUMPRODUCT(--ISNUMBER(SEARCH(","&amp;TRIM($A2994)&amp;",",","&amp;SUBSTITUTE('1. Master BOM'!$D$2:$D$400," ","")&amp;","))))</f>
        <v/>
      </c>
      <c r="L2994" s="16" t="str">
        <f aca="false">IF($A2994="","",IF($K2994&lt;&gt;1,0,SUMPRODUCT(ISNUMBER(SEARCH(","&amp;TRIM($A2994)&amp;",",","&amp;SUBSTITUTE('1. Master BOM'!$D$2:$D$400," ","")&amp;","))*ROW('1. Master BOM'!$D$2:$D$400))))</f>
        <v/>
      </c>
      <c r="M2994" s="9" t="str">
        <f aca="false">IF($A2994="","",IF($K2994=0,"NOT IN BOM",IF($K2994&gt;1,"MULTIPLE BOM LINES","OK")))</f>
        <v/>
      </c>
      <c r="N2994" s="9" t="str">
        <f aca="false">IF($A2994="","",IF($L2994=0,"—",INDEX('1. Master BOM'!$A$1:$A$400,$L2994)))</f>
        <v/>
      </c>
      <c r="O2994" s="9" t="str">
        <f aca="false">IF($A2994="","",IF($L2994=0,"—",INDEX('1. Master BOM'!$B$1:$B$400,$L2994)))</f>
        <v/>
      </c>
      <c r="P2994" s="9" t="str">
        <f aca="false">IF($A2994="","",IF(OR($H2994="NOT IN SCHEMATIC",$O2994="—"),"",IF($G2994="","NO SCH PN",IF(UPPER(TRIM($G2994))=UPPER(TRIM($O2994)),"OK","MISMATCH"))))</f>
        <v/>
      </c>
      <c r="Q2994" s="9" t="str">
        <f aca="false">IF($A2994="","",IF($L2994=0,"—",INDEX('1. Master BOM'!$E$1:$E$400,$L2994)))</f>
        <v/>
      </c>
      <c r="R2994" s="9" t="str">
        <f aca="false">IF($A2994="","",IF($L2994=0,"—",IF(T(INDEX('1. Master BOM'!$F$1:$F$400,$L2994))="","(not set)",INDEX('1. Master BOM'!$F$1:$F$400,$L2994))))</f>
        <v/>
      </c>
      <c r="S2994" s="9" t="str">
        <f aca="false">IF($A2994="","",IF(OR($R2994="—",$R2994="(not set)",$D2994=""),"",IF(ISNUMBER(SEARCH(SUBSTITUTE(SUBSTITUTE(SUBSTITUTE($R2994,"-",""),"_","")," ",""),SUBSTITUTE(SUBSTITUTE(SUBSTITUTE($D2994,"-",""),"_","")," ",""))),"OK","CHECK")))</f>
        <v/>
      </c>
      <c r="T2994" s="9" t="str">
        <f aca="false">IF($A2994="","",IF(OR($H2994="NOT IN SCHEMATIC",$I2994="MISMATCH",$J2994="MISMATCH",$P2994="MISMATCH",$M2994&lt;&gt;"OK"),"REVIEW","OK"))</f>
        <v/>
      </c>
      <c r="U2994" s="14"/>
      <c r="V2994" s="14"/>
      <c r="W2994" s="17"/>
      <c r="X2994" s="14"/>
    </row>
    <row r="2995" customFormat="false" ht="15" hidden="false" customHeight="false" outlineLevel="0" collapsed="false">
      <c r="A2995" s="9" t="str">
        <f aca="false">IF('3. Layout Parts'!$A2995="","",TRIM('3. Layout Parts'!$A2995))</f>
        <v/>
      </c>
      <c r="B2995" s="9" t="str">
        <f aca="false">IF($A2995="","",'3. Layout Parts'!$D2995)</f>
        <v/>
      </c>
      <c r="C2995" s="9" t="str">
        <f aca="false">IF($A2995="","",'3. Layout Parts'!$B2995)</f>
        <v/>
      </c>
      <c r="D2995" s="9" t="str">
        <f aca="false">IF($A2995="","",'3. Layout Parts'!$C2995)</f>
        <v/>
      </c>
      <c r="E2995" s="9" t="str">
        <f aca="false">IF($A2995="","",IFERROR(INDEX('2. Schematic Parts'!$B$2:$B$3001,MATCH($A2995,'2. Schematic Parts'!$A$2:$A$3001,0)),"NOT FOUND"))</f>
        <v/>
      </c>
      <c r="F2995" s="9" t="str">
        <f aca="false">IF($A2995="","",IFERROR(INDEX('2. Schematic Parts'!$C$2:$C$3001,MATCH($A2995,'2. Schematic Parts'!$A$2:$A$3001,0))&amp;"","NOT FOUND"))</f>
        <v/>
      </c>
      <c r="G2995" s="9" t="str">
        <f aca="false">IF($A2995="","",IFERROR(INDEX('2. Schematic Parts'!$D$2:$D$3001,MATCH($A2995,'2. Schematic Parts'!$A$2:$A$3001,0))&amp;"","NOT FOUND"))</f>
        <v/>
      </c>
      <c r="H2995" s="9" t="str">
        <f aca="false">IF($A2995="","",IF(COUNTIF('2. Schematic Parts'!$A$2:$A$3001,$A2995)=0,"NOT IN SCHEMATIC","OK"))</f>
        <v/>
      </c>
      <c r="I2995" s="9" t="str">
        <f aca="false">IF($A2995="","",IF($H2995="NOT IN SCHEMATIC","",IF(UPPER(TRIM($C2995))=UPPER(TRIM($E2995)),"OK","MISMATCH")))</f>
        <v/>
      </c>
      <c r="J2995" s="9" t="str">
        <f aca="false">IF($A2995="","",IF($H2995="NOT IN SCHEMATIC","",IF($F2995="","NO SCH DECAL",IF($D2995="","",IF(UPPER(TRIM($D2995))=UPPER(TRIM($F2995)),"OK","MISMATCH")))))</f>
        <v/>
      </c>
      <c r="K2995" s="16" t="str">
        <f aca="false">IF($A2995="","",SUMPRODUCT(--ISNUMBER(SEARCH(","&amp;TRIM($A2995)&amp;",",","&amp;SUBSTITUTE('1. Master BOM'!$D$2:$D$400," ","")&amp;","))))</f>
        <v/>
      </c>
      <c r="L2995" s="16" t="str">
        <f aca="false">IF($A2995="","",IF($K2995&lt;&gt;1,0,SUMPRODUCT(ISNUMBER(SEARCH(","&amp;TRIM($A2995)&amp;",",","&amp;SUBSTITUTE('1. Master BOM'!$D$2:$D$400," ","")&amp;","))*ROW('1. Master BOM'!$D$2:$D$400))))</f>
        <v/>
      </c>
      <c r="M2995" s="9" t="str">
        <f aca="false">IF($A2995="","",IF($K2995=0,"NOT IN BOM",IF($K2995&gt;1,"MULTIPLE BOM LINES","OK")))</f>
        <v/>
      </c>
      <c r="N2995" s="9" t="str">
        <f aca="false">IF($A2995="","",IF($L2995=0,"—",INDEX('1. Master BOM'!$A$1:$A$400,$L2995)))</f>
        <v/>
      </c>
      <c r="O2995" s="9" t="str">
        <f aca="false">IF($A2995="","",IF($L2995=0,"—",INDEX('1. Master BOM'!$B$1:$B$400,$L2995)))</f>
        <v/>
      </c>
      <c r="P2995" s="9" t="str">
        <f aca="false">IF($A2995="","",IF(OR($H2995="NOT IN SCHEMATIC",$O2995="—"),"",IF($G2995="","NO SCH PN",IF(UPPER(TRIM($G2995))=UPPER(TRIM($O2995)),"OK","MISMATCH"))))</f>
        <v/>
      </c>
      <c r="Q2995" s="9" t="str">
        <f aca="false">IF($A2995="","",IF($L2995=0,"—",INDEX('1. Master BOM'!$E$1:$E$400,$L2995)))</f>
        <v/>
      </c>
      <c r="R2995" s="9" t="str">
        <f aca="false">IF($A2995="","",IF($L2995=0,"—",IF(T(INDEX('1. Master BOM'!$F$1:$F$400,$L2995))="","(not set)",INDEX('1. Master BOM'!$F$1:$F$400,$L2995))))</f>
        <v/>
      </c>
      <c r="S2995" s="9" t="str">
        <f aca="false">IF($A2995="","",IF(OR($R2995="—",$R2995="(not set)",$D2995=""),"",IF(ISNUMBER(SEARCH(SUBSTITUTE(SUBSTITUTE(SUBSTITUTE($R2995,"-",""),"_","")," ",""),SUBSTITUTE(SUBSTITUTE(SUBSTITUTE($D2995,"-",""),"_","")," ",""))),"OK","CHECK")))</f>
        <v/>
      </c>
      <c r="T2995" s="9" t="str">
        <f aca="false">IF($A2995="","",IF(OR($H2995="NOT IN SCHEMATIC",$I2995="MISMATCH",$J2995="MISMATCH",$P2995="MISMATCH",$M2995&lt;&gt;"OK"),"REVIEW","OK"))</f>
        <v/>
      </c>
      <c r="U2995" s="14"/>
      <c r="V2995" s="14"/>
      <c r="W2995" s="17"/>
      <c r="X2995" s="14"/>
    </row>
    <row r="2996" customFormat="false" ht="15" hidden="false" customHeight="false" outlineLevel="0" collapsed="false">
      <c r="A2996" s="9" t="str">
        <f aca="false">IF('3. Layout Parts'!$A2996="","",TRIM('3. Layout Parts'!$A2996))</f>
        <v/>
      </c>
      <c r="B2996" s="9" t="str">
        <f aca="false">IF($A2996="","",'3. Layout Parts'!$D2996)</f>
        <v/>
      </c>
      <c r="C2996" s="9" t="str">
        <f aca="false">IF($A2996="","",'3. Layout Parts'!$B2996)</f>
        <v/>
      </c>
      <c r="D2996" s="9" t="str">
        <f aca="false">IF($A2996="","",'3. Layout Parts'!$C2996)</f>
        <v/>
      </c>
      <c r="E2996" s="9" t="str">
        <f aca="false">IF($A2996="","",IFERROR(INDEX('2. Schematic Parts'!$B$2:$B$3001,MATCH($A2996,'2. Schematic Parts'!$A$2:$A$3001,0)),"NOT FOUND"))</f>
        <v/>
      </c>
      <c r="F2996" s="9" t="str">
        <f aca="false">IF($A2996="","",IFERROR(INDEX('2. Schematic Parts'!$C$2:$C$3001,MATCH($A2996,'2. Schematic Parts'!$A$2:$A$3001,0))&amp;"","NOT FOUND"))</f>
        <v/>
      </c>
      <c r="G2996" s="9" t="str">
        <f aca="false">IF($A2996="","",IFERROR(INDEX('2. Schematic Parts'!$D$2:$D$3001,MATCH($A2996,'2. Schematic Parts'!$A$2:$A$3001,0))&amp;"","NOT FOUND"))</f>
        <v/>
      </c>
      <c r="H2996" s="9" t="str">
        <f aca="false">IF($A2996="","",IF(COUNTIF('2. Schematic Parts'!$A$2:$A$3001,$A2996)=0,"NOT IN SCHEMATIC","OK"))</f>
        <v/>
      </c>
      <c r="I2996" s="9" t="str">
        <f aca="false">IF($A2996="","",IF($H2996="NOT IN SCHEMATIC","",IF(UPPER(TRIM($C2996))=UPPER(TRIM($E2996)),"OK","MISMATCH")))</f>
        <v/>
      </c>
      <c r="J2996" s="9" t="str">
        <f aca="false">IF($A2996="","",IF($H2996="NOT IN SCHEMATIC","",IF($F2996="","NO SCH DECAL",IF($D2996="","",IF(UPPER(TRIM($D2996))=UPPER(TRIM($F2996)),"OK","MISMATCH")))))</f>
        <v/>
      </c>
      <c r="K2996" s="16" t="str">
        <f aca="false">IF($A2996="","",SUMPRODUCT(--ISNUMBER(SEARCH(","&amp;TRIM($A2996)&amp;",",","&amp;SUBSTITUTE('1. Master BOM'!$D$2:$D$400," ","")&amp;","))))</f>
        <v/>
      </c>
      <c r="L2996" s="16" t="str">
        <f aca="false">IF($A2996="","",IF($K2996&lt;&gt;1,0,SUMPRODUCT(ISNUMBER(SEARCH(","&amp;TRIM($A2996)&amp;",",","&amp;SUBSTITUTE('1. Master BOM'!$D$2:$D$400," ","")&amp;","))*ROW('1. Master BOM'!$D$2:$D$400))))</f>
        <v/>
      </c>
      <c r="M2996" s="9" t="str">
        <f aca="false">IF($A2996="","",IF($K2996=0,"NOT IN BOM",IF($K2996&gt;1,"MULTIPLE BOM LINES","OK")))</f>
        <v/>
      </c>
      <c r="N2996" s="9" t="str">
        <f aca="false">IF($A2996="","",IF($L2996=0,"—",INDEX('1. Master BOM'!$A$1:$A$400,$L2996)))</f>
        <v/>
      </c>
      <c r="O2996" s="9" t="str">
        <f aca="false">IF($A2996="","",IF($L2996=0,"—",INDEX('1. Master BOM'!$B$1:$B$400,$L2996)))</f>
        <v/>
      </c>
      <c r="P2996" s="9" t="str">
        <f aca="false">IF($A2996="","",IF(OR($H2996="NOT IN SCHEMATIC",$O2996="—"),"",IF($G2996="","NO SCH PN",IF(UPPER(TRIM($G2996))=UPPER(TRIM($O2996)),"OK","MISMATCH"))))</f>
        <v/>
      </c>
      <c r="Q2996" s="9" t="str">
        <f aca="false">IF($A2996="","",IF($L2996=0,"—",INDEX('1. Master BOM'!$E$1:$E$400,$L2996)))</f>
        <v/>
      </c>
      <c r="R2996" s="9" t="str">
        <f aca="false">IF($A2996="","",IF($L2996=0,"—",IF(T(INDEX('1. Master BOM'!$F$1:$F$400,$L2996))="","(not set)",INDEX('1. Master BOM'!$F$1:$F$400,$L2996))))</f>
        <v/>
      </c>
      <c r="S2996" s="9" t="str">
        <f aca="false">IF($A2996="","",IF(OR($R2996="—",$R2996="(not set)",$D2996=""),"",IF(ISNUMBER(SEARCH(SUBSTITUTE(SUBSTITUTE(SUBSTITUTE($R2996,"-",""),"_","")," ",""),SUBSTITUTE(SUBSTITUTE(SUBSTITUTE($D2996,"-",""),"_","")," ",""))),"OK","CHECK")))</f>
        <v/>
      </c>
      <c r="T2996" s="9" t="str">
        <f aca="false">IF($A2996="","",IF(OR($H2996="NOT IN SCHEMATIC",$I2996="MISMATCH",$J2996="MISMATCH",$P2996="MISMATCH",$M2996&lt;&gt;"OK"),"REVIEW","OK"))</f>
        <v/>
      </c>
      <c r="U2996" s="14"/>
      <c r="V2996" s="14"/>
      <c r="W2996" s="17"/>
      <c r="X2996" s="14"/>
    </row>
    <row r="2997" customFormat="false" ht="15" hidden="false" customHeight="false" outlineLevel="0" collapsed="false">
      <c r="A2997" s="9" t="str">
        <f aca="false">IF('3. Layout Parts'!$A2997="","",TRIM('3. Layout Parts'!$A2997))</f>
        <v/>
      </c>
      <c r="B2997" s="9" t="str">
        <f aca="false">IF($A2997="","",'3. Layout Parts'!$D2997)</f>
        <v/>
      </c>
      <c r="C2997" s="9" t="str">
        <f aca="false">IF($A2997="","",'3. Layout Parts'!$B2997)</f>
        <v/>
      </c>
      <c r="D2997" s="9" t="str">
        <f aca="false">IF($A2997="","",'3. Layout Parts'!$C2997)</f>
        <v/>
      </c>
      <c r="E2997" s="9" t="str">
        <f aca="false">IF($A2997="","",IFERROR(INDEX('2. Schematic Parts'!$B$2:$B$3001,MATCH($A2997,'2. Schematic Parts'!$A$2:$A$3001,0)),"NOT FOUND"))</f>
        <v/>
      </c>
      <c r="F2997" s="9" t="str">
        <f aca="false">IF($A2997="","",IFERROR(INDEX('2. Schematic Parts'!$C$2:$C$3001,MATCH($A2997,'2. Schematic Parts'!$A$2:$A$3001,0))&amp;"","NOT FOUND"))</f>
        <v/>
      </c>
      <c r="G2997" s="9" t="str">
        <f aca="false">IF($A2997="","",IFERROR(INDEX('2. Schematic Parts'!$D$2:$D$3001,MATCH($A2997,'2. Schematic Parts'!$A$2:$A$3001,0))&amp;"","NOT FOUND"))</f>
        <v/>
      </c>
      <c r="H2997" s="9" t="str">
        <f aca="false">IF($A2997="","",IF(COUNTIF('2. Schematic Parts'!$A$2:$A$3001,$A2997)=0,"NOT IN SCHEMATIC","OK"))</f>
        <v/>
      </c>
      <c r="I2997" s="9" t="str">
        <f aca="false">IF($A2997="","",IF($H2997="NOT IN SCHEMATIC","",IF(UPPER(TRIM($C2997))=UPPER(TRIM($E2997)),"OK","MISMATCH")))</f>
        <v/>
      </c>
      <c r="J2997" s="9" t="str">
        <f aca="false">IF($A2997="","",IF($H2997="NOT IN SCHEMATIC","",IF($F2997="","NO SCH DECAL",IF($D2997="","",IF(UPPER(TRIM($D2997))=UPPER(TRIM($F2997)),"OK","MISMATCH")))))</f>
        <v/>
      </c>
      <c r="K2997" s="16" t="str">
        <f aca="false">IF($A2997="","",SUMPRODUCT(--ISNUMBER(SEARCH(","&amp;TRIM($A2997)&amp;",",","&amp;SUBSTITUTE('1. Master BOM'!$D$2:$D$400," ","")&amp;","))))</f>
        <v/>
      </c>
      <c r="L2997" s="16" t="str">
        <f aca="false">IF($A2997="","",IF($K2997&lt;&gt;1,0,SUMPRODUCT(ISNUMBER(SEARCH(","&amp;TRIM($A2997)&amp;",",","&amp;SUBSTITUTE('1. Master BOM'!$D$2:$D$400," ","")&amp;","))*ROW('1. Master BOM'!$D$2:$D$400))))</f>
        <v/>
      </c>
      <c r="M2997" s="9" t="str">
        <f aca="false">IF($A2997="","",IF($K2997=0,"NOT IN BOM",IF($K2997&gt;1,"MULTIPLE BOM LINES","OK")))</f>
        <v/>
      </c>
      <c r="N2997" s="9" t="str">
        <f aca="false">IF($A2997="","",IF($L2997=0,"—",INDEX('1. Master BOM'!$A$1:$A$400,$L2997)))</f>
        <v/>
      </c>
      <c r="O2997" s="9" t="str">
        <f aca="false">IF($A2997="","",IF($L2997=0,"—",INDEX('1. Master BOM'!$B$1:$B$400,$L2997)))</f>
        <v/>
      </c>
      <c r="P2997" s="9" t="str">
        <f aca="false">IF($A2997="","",IF(OR($H2997="NOT IN SCHEMATIC",$O2997="—"),"",IF($G2997="","NO SCH PN",IF(UPPER(TRIM($G2997))=UPPER(TRIM($O2997)),"OK","MISMATCH"))))</f>
        <v/>
      </c>
      <c r="Q2997" s="9" t="str">
        <f aca="false">IF($A2997="","",IF($L2997=0,"—",INDEX('1. Master BOM'!$E$1:$E$400,$L2997)))</f>
        <v/>
      </c>
      <c r="R2997" s="9" t="str">
        <f aca="false">IF($A2997="","",IF($L2997=0,"—",IF(T(INDEX('1. Master BOM'!$F$1:$F$400,$L2997))="","(not set)",INDEX('1. Master BOM'!$F$1:$F$400,$L2997))))</f>
        <v/>
      </c>
      <c r="S2997" s="9" t="str">
        <f aca="false">IF($A2997="","",IF(OR($R2997="—",$R2997="(not set)",$D2997=""),"",IF(ISNUMBER(SEARCH(SUBSTITUTE(SUBSTITUTE(SUBSTITUTE($R2997,"-",""),"_","")," ",""),SUBSTITUTE(SUBSTITUTE(SUBSTITUTE($D2997,"-",""),"_","")," ",""))),"OK","CHECK")))</f>
        <v/>
      </c>
      <c r="T2997" s="9" t="str">
        <f aca="false">IF($A2997="","",IF(OR($H2997="NOT IN SCHEMATIC",$I2997="MISMATCH",$J2997="MISMATCH",$P2997="MISMATCH",$M2997&lt;&gt;"OK"),"REVIEW","OK"))</f>
        <v/>
      </c>
      <c r="U2997" s="14"/>
      <c r="V2997" s="14"/>
      <c r="W2997" s="17"/>
      <c r="X2997" s="14"/>
    </row>
    <row r="2998" customFormat="false" ht="15" hidden="false" customHeight="false" outlineLevel="0" collapsed="false">
      <c r="A2998" s="9" t="str">
        <f aca="false">IF('3. Layout Parts'!$A2998="","",TRIM('3. Layout Parts'!$A2998))</f>
        <v/>
      </c>
      <c r="B2998" s="9" t="str">
        <f aca="false">IF($A2998="","",'3. Layout Parts'!$D2998)</f>
        <v/>
      </c>
      <c r="C2998" s="9" t="str">
        <f aca="false">IF($A2998="","",'3. Layout Parts'!$B2998)</f>
        <v/>
      </c>
      <c r="D2998" s="9" t="str">
        <f aca="false">IF($A2998="","",'3. Layout Parts'!$C2998)</f>
        <v/>
      </c>
      <c r="E2998" s="9" t="str">
        <f aca="false">IF($A2998="","",IFERROR(INDEX('2. Schematic Parts'!$B$2:$B$3001,MATCH($A2998,'2. Schematic Parts'!$A$2:$A$3001,0)),"NOT FOUND"))</f>
        <v/>
      </c>
      <c r="F2998" s="9" t="str">
        <f aca="false">IF($A2998="","",IFERROR(INDEX('2. Schematic Parts'!$C$2:$C$3001,MATCH($A2998,'2. Schematic Parts'!$A$2:$A$3001,0))&amp;"","NOT FOUND"))</f>
        <v/>
      </c>
      <c r="G2998" s="9" t="str">
        <f aca="false">IF($A2998="","",IFERROR(INDEX('2. Schematic Parts'!$D$2:$D$3001,MATCH($A2998,'2. Schematic Parts'!$A$2:$A$3001,0))&amp;"","NOT FOUND"))</f>
        <v/>
      </c>
      <c r="H2998" s="9" t="str">
        <f aca="false">IF($A2998="","",IF(COUNTIF('2. Schematic Parts'!$A$2:$A$3001,$A2998)=0,"NOT IN SCHEMATIC","OK"))</f>
        <v/>
      </c>
      <c r="I2998" s="9" t="str">
        <f aca="false">IF($A2998="","",IF($H2998="NOT IN SCHEMATIC","",IF(UPPER(TRIM($C2998))=UPPER(TRIM($E2998)),"OK","MISMATCH")))</f>
        <v/>
      </c>
      <c r="J2998" s="9" t="str">
        <f aca="false">IF($A2998="","",IF($H2998="NOT IN SCHEMATIC","",IF($F2998="","NO SCH DECAL",IF($D2998="","",IF(UPPER(TRIM($D2998))=UPPER(TRIM($F2998)),"OK","MISMATCH")))))</f>
        <v/>
      </c>
      <c r="K2998" s="16" t="str">
        <f aca="false">IF($A2998="","",SUMPRODUCT(--ISNUMBER(SEARCH(","&amp;TRIM($A2998)&amp;",",","&amp;SUBSTITUTE('1. Master BOM'!$D$2:$D$400," ","")&amp;","))))</f>
        <v/>
      </c>
      <c r="L2998" s="16" t="str">
        <f aca="false">IF($A2998="","",IF($K2998&lt;&gt;1,0,SUMPRODUCT(ISNUMBER(SEARCH(","&amp;TRIM($A2998)&amp;",",","&amp;SUBSTITUTE('1. Master BOM'!$D$2:$D$400," ","")&amp;","))*ROW('1. Master BOM'!$D$2:$D$400))))</f>
        <v/>
      </c>
      <c r="M2998" s="9" t="str">
        <f aca="false">IF($A2998="","",IF($K2998=0,"NOT IN BOM",IF($K2998&gt;1,"MULTIPLE BOM LINES","OK")))</f>
        <v/>
      </c>
      <c r="N2998" s="9" t="str">
        <f aca="false">IF($A2998="","",IF($L2998=0,"—",INDEX('1. Master BOM'!$A$1:$A$400,$L2998)))</f>
        <v/>
      </c>
      <c r="O2998" s="9" t="str">
        <f aca="false">IF($A2998="","",IF($L2998=0,"—",INDEX('1. Master BOM'!$B$1:$B$400,$L2998)))</f>
        <v/>
      </c>
      <c r="P2998" s="9" t="str">
        <f aca="false">IF($A2998="","",IF(OR($H2998="NOT IN SCHEMATIC",$O2998="—"),"",IF($G2998="","NO SCH PN",IF(UPPER(TRIM($G2998))=UPPER(TRIM($O2998)),"OK","MISMATCH"))))</f>
        <v/>
      </c>
      <c r="Q2998" s="9" t="str">
        <f aca="false">IF($A2998="","",IF($L2998=0,"—",INDEX('1. Master BOM'!$E$1:$E$400,$L2998)))</f>
        <v/>
      </c>
      <c r="R2998" s="9" t="str">
        <f aca="false">IF($A2998="","",IF($L2998=0,"—",IF(T(INDEX('1. Master BOM'!$F$1:$F$400,$L2998))="","(not set)",INDEX('1. Master BOM'!$F$1:$F$400,$L2998))))</f>
        <v/>
      </c>
      <c r="S2998" s="9" t="str">
        <f aca="false">IF($A2998="","",IF(OR($R2998="—",$R2998="(not set)",$D2998=""),"",IF(ISNUMBER(SEARCH(SUBSTITUTE(SUBSTITUTE(SUBSTITUTE($R2998,"-",""),"_","")," ",""),SUBSTITUTE(SUBSTITUTE(SUBSTITUTE($D2998,"-",""),"_","")," ",""))),"OK","CHECK")))</f>
        <v/>
      </c>
      <c r="T2998" s="9" t="str">
        <f aca="false">IF($A2998="","",IF(OR($H2998="NOT IN SCHEMATIC",$I2998="MISMATCH",$J2998="MISMATCH",$P2998="MISMATCH",$M2998&lt;&gt;"OK"),"REVIEW","OK"))</f>
        <v/>
      </c>
      <c r="U2998" s="14"/>
      <c r="V2998" s="14"/>
      <c r="W2998" s="17"/>
      <c r="X2998" s="14"/>
    </row>
    <row r="2999" customFormat="false" ht="15" hidden="false" customHeight="false" outlineLevel="0" collapsed="false">
      <c r="A2999" s="9" t="str">
        <f aca="false">IF('3. Layout Parts'!$A2999="","",TRIM('3. Layout Parts'!$A2999))</f>
        <v/>
      </c>
      <c r="B2999" s="9" t="str">
        <f aca="false">IF($A2999="","",'3. Layout Parts'!$D2999)</f>
        <v/>
      </c>
      <c r="C2999" s="9" t="str">
        <f aca="false">IF($A2999="","",'3. Layout Parts'!$B2999)</f>
        <v/>
      </c>
      <c r="D2999" s="9" t="str">
        <f aca="false">IF($A2999="","",'3. Layout Parts'!$C2999)</f>
        <v/>
      </c>
      <c r="E2999" s="9" t="str">
        <f aca="false">IF($A2999="","",IFERROR(INDEX('2. Schematic Parts'!$B$2:$B$3001,MATCH($A2999,'2. Schematic Parts'!$A$2:$A$3001,0)),"NOT FOUND"))</f>
        <v/>
      </c>
      <c r="F2999" s="9" t="str">
        <f aca="false">IF($A2999="","",IFERROR(INDEX('2. Schematic Parts'!$C$2:$C$3001,MATCH($A2999,'2. Schematic Parts'!$A$2:$A$3001,0))&amp;"","NOT FOUND"))</f>
        <v/>
      </c>
      <c r="G2999" s="9" t="str">
        <f aca="false">IF($A2999="","",IFERROR(INDEX('2. Schematic Parts'!$D$2:$D$3001,MATCH($A2999,'2. Schematic Parts'!$A$2:$A$3001,0))&amp;"","NOT FOUND"))</f>
        <v/>
      </c>
      <c r="H2999" s="9" t="str">
        <f aca="false">IF($A2999="","",IF(COUNTIF('2. Schematic Parts'!$A$2:$A$3001,$A2999)=0,"NOT IN SCHEMATIC","OK"))</f>
        <v/>
      </c>
      <c r="I2999" s="9" t="str">
        <f aca="false">IF($A2999="","",IF($H2999="NOT IN SCHEMATIC","",IF(UPPER(TRIM($C2999))=UPPER(TRIM($E2999)),"OK","MISMATCH")))</f>
        <v/>
      </c>
      <c r="J2999" s="9" t="str">
        <f aca="false">IF($A2999="","",IF($H2999="NOT IN SCHEMATIC","",IF($F2999="","NO SCH DECAL",IF($D2999="","",IF(UPPER(TRIM($D2999))=UPPER(TRIM($F2999)),"OK","MISMATCH")))))</f>
        <v/>
      </c>
      <c r="K2999" s="16" t="str">
        <f aca="false">IF($A2999="","",SUMPRODUCT(--ISNUMBER(SEARCH(","&amp;TRIM($A2999)&amp;",",","&amp;SUBSTITUTE('1. Master BOM'!$D$2:$D$400," ","")&amp;","))))</f>
        <v/>
      </c>
      <c r="L2999" s="16" t="str">
        <f aca="false">IF($A2999="","",IF($K2999&lt;&gt;1,0,SUMPRODUCT(ISNUMBER(SEARCH(","&amp;TRIM($A2999)&amp;",",","&amp;SUBSTITUTE('1. Master BOM'!$D$2:$D$400," ","")&amp;","))*ROW('1. Master BOM'!$D$2:$D$400))))</f>
        <v/>
      </c>
      <c r="M2999" s="9" t="str">
        <f aca="false">IF($A2999="","",IF($K2999=0,"NOT IN BOM",IF($K2999&gt;1,"MULTIPLE BOM LINES","OK")))</f>
        <v/>
      </c>
      <c r="N2999" s="9" t="str">
        <f aca="false">IF($A2999="","",IF($L2999=0,"—",INDEX('1. Master BOM'!$A$1:$A$400,$L2999)))</f>
        <v/>
      </c>
      <c r="O2999" s="9" t="str">
        <f aca="false">IF($A2999="","",IF($L2999=0,"—",INDEX('1. Master BOM'!$B$1:$B$400,$L2999)))</f>
        <v/>
      </c>
      <c r="P2999" s="9" t="str">
        <f aca="false">IF($A2999="","",IF(OR($H2999="NOT IN SCHEMATIC",$O2999="—"),"",IF($G2999="","NO SCH PN",IF(UPPER(TRIM($G2999))=UPPER(TRIM($O2999)),"OK","MISMATCH"))))</f>
        <v/>
      </c>
      <c r="Q2999" s="9" t="str">
        <f aca="false">IF($A2999="","",IF($L2999=0,"—",INDEX('1. Master BOM'!$E$1:$E$400,$L2999)))</f>
        <v/>
      </c>
      <c r="R2999" s="9" t="str">
        <f aca="false">IF($A2999="","",IF($L2999=0,"—",IF(T(INDEX('1. Master BOM'!$F$1:$F$400,$L2999))="","(not set)",INDEX('1. Master BOM'!$F$1:$F$400,$L2999))))</f>
        <v/>
      </c>
      <c r="S2999" s="9" t="str">
        <f aca="false">IF($A2999="","",IF(OR($R2999="—",$R2999="(not set)",$D2999=""),"",IF(ISNUMBER(SEARCH(SUBSTITUTE(SUBSTITUTE(SUBSTITUTE($R2999,"-",""),"_","")," ",""),SUBSTITUTE(SUBSTITUTE(SUBSTITUTE($D2999,"-",""),"_","")," ",""))),"OK","CHECK")))</f>
        <v/>
      </c>
      <c r="T2999" s="9" t="str">
        <f aca="false">IF($A2999="","",IF(OR($H2999="NOT IN SCHEMATIC",$I2999="MISMATCH",$J2999="MISMATCH",$P2999="MISMATCH",$M2999&lt;&gt;"OK"),"REVIEW","OK"))</f>
        <v/>
      </c>
      <c r="U2999" s="14"/>
      <c r="V2999" s="14"/>
      <c r="W2999" s="17"/>
      <c r="X2999" s="14"/>
    </row>
    <row r="3000" customFormat="false" ht="15" hidden="false" customHeight="false" outlineLevel="0" collapsed="false">
      <c r="A3000" s="9" t="str">
        <f aca="false">IF('3. Layout Parts'!$A3000="","",TRIM('3. Layout Parts'!$A3000))</f>
        <v/>
      </c>
      <c r="B3000" s="9" t="str">
        <f aca="false">IF($A3000="","",'3. Layout Parts'!$D3000)</f>
        <v/>
      </c>
      <c r="C3000" s="9" t="str">
        <f aca="false">IF($A3000="","",'3. Layout Parts'!$B3000)</f>
        <v/>
      </c>
      <c r="D3000" s="9" t="str">
        <f aca="false">IF($A3000="","",'3. Layout Parts'!$C3000)</f>
        <v/>
      </c>
      <c r="E3000" s="9" t="str">
        <f aca="false">IF($A3000="","",IFERROR(INDEX('2. Schematic Parts'!$B$2:$B$3001,MATCH($A3000,'2. Schematic Parts'!$A$2:$A$3001,0)),"NOT FOUND"))</f>
        <v/>
      </c>
      <c r="F3000" s="9" t="str">
        <f aca="false">IF($A3000="","",IFERROR(INDEX('2. Schematic Parts'!$C$2:$C$3001,MATCH($A3000,'2. Schematic Parts'!$A$2:$A$3001,0))&amp;"","NOT FOUND"))</f>
        <v/>
      </c>
      <c r="G3000" s="9" t="str">
        <f aca="false">IF($A3000="","",IFERROR(INDEX('2. Schematic Parts'!$D$2:$D$3001,MATCH($A3000,'2. Schematic Parts'!$A$2:$A$3001,0))&amp;"","NOT FOUND"))</f>
        <v/>
      </c>
      <c r="H3000" s="9" t="str">
        <f aca="false">IF($A3000="","",IF(COUNTIF('2. Schematic Parts'!$A$2:$A$3001,$A3000)=0,"NOT IN SCHEMATIC","OK"))</f>
        <v/>
      </c>
      <c r="I3000" s="9" t="str">
        <f aca="false">IF($A3000="","",IF($H3000="NOT IN SCHEMATIC","",IF(UPPER(TRIM($C3000))=UPPER(TRIM($E3000)),"OK","MISMATCH")))</f>
        <v/>
      </c>
      <c r="J3000" s="9" t="str">
        <f aca="false">IF($A3000="","",IF($H3000="NOT IN SCHEMATIC","",IF($F3000="","NO SCH DECAL",IF($D3000="","",IF(UPPER(TRIM($D3000))=UPPER(TRIM($F3000)),"OK","MISMATCH")))))</f>
        <v/>
      </c>
      <c r="K3000" s="16" t="str">
        <f aca="false">IF($A3000="","",SUMPRODUCT(--ISNUMBER(SEARCH(","&amp;TRIM($A3000)&amp;",",","&amp;SUBSTITUTE('1. Master BOM'!$D$2:$D$400," ","")&amp;","))))</f>
        <v/>
      </c>
      <c r="L3000" s="16" t="str">
        <f aca="false">IF($A3000="","",IF($K3000&lt;&gt;1,0,SUMPRODUCT(ISNUMBER(SEARCH(","&amp;TRIM($A3000)&amp;",",","&amp;SUBSTITUTE('1. Master BOM'!$D$2:$D$400," ","")&amp;","))*ROW('1. Master BOM'!$D$2:$D$400))))</f>
        <v/>
      </c>
      <c r="M3000" s="9" t="str">
        <f aca="false">IF($A3000="","",IF($K3000=0,"NOT IN BOM",IF($K3000&gt;1,"MULTIPLE BOM LINES","OK")))</f>
        <v/>
      </c>
      <c r="N3000" s="9" t="str">
        <f aca="false">IF($A3000="","",IF($L3000=0,"—",INDEX('1. Master BOM'!$A$1:$A$400,$L3000)))</f>
        <v/>
      </c>
      <c r="O3000" s="9" t="str">
        <f aca="false">IF($A3000="","",IF($L3000=0,"—",INDEX('1. Master BOM'!$B$1:$B$400,$L3000)))</f>
        <v/>
      </c>
      <c r="P3000" s="9" t="str">
        <f aca="false">IF($A3000="","",IF(OR($H3000="NOT IN SCHEMATIC",$O3000="—"),"",IF($G3000="","NO SCH PN",IF(UPPER(TRIM($G3000))=UPPER(TRIM($O3000)),"OK","MISMATCH"))))</f>
        <v/>
      </c>
      <c r="Q3000" s="9" t="str">
        <f aca="false">IF($A3000="","",IF($L3000=0,"—",INDEX('1. Master BOM'!$E$1:$E$400,$L3000)))</f>
        <v/>
      </c>
      <c r="R3000" s="9" t="str">
        <f aca="false">IF($A3000="","",IF($L3000=0,"—",IF(T(INDEX('1. Master BOM'!$F$1:$F$400,$L3000))="","(not set)",INDEX('1. Master BOM'!$F$1:$F$400,$L3000))))</f>
        <v/>
      </c>
      <c r="S3000" s="9" t="str">
        <f aca="false">IF($A3000="","",IF(OR($R3000="—",$R3000="(not set)",$D3000=""),"",IF(ISNUMBER(SEARCH(SUBSTITUTE(SUBSTITUTE(SUBSTITUTE($R3000,"-",""),"_","")," ",""),SUBSTITUTE(SUBSTITUTE(SUBSTITUTE($D3000,"-",""),"_","")," ",""))),"OK","CHECK")))</f>
        <v/>
      </c>
      <c r="T3000" s="9" t="str">
        <f aca="false">IF($A3000="","",IF(OR($H3000="NOT IN SCHEMATIC",$I3000="MISMATCH",$J3000="MISMATCH",$P3000="MISMATCH",$M3000&lt;&gt;"OK"),"REVIEW","OK"))</f>
        <v/>
      </c>
      <c r="U3000" s="14"/>
      <c r="V3000" s="14"/>
      <c r="W3000" s="17"/>
      <c r="X3000" s="14"/>
    </row>
    <row r="3001" customFormat="false" ht="15" hidden="false" customHeight="false" outlineLevel="0" collapsed="false">
      <c r="A3001" s="9" t="str">
        <f aca="false">IF('3. Layout Parts'!$A3001="","",TRIM('3. Layout Parts'!$A3001))</f>
        <v/>
      </c>
      <c r="B3001" s="9" t="str">
        <f aca="false">IF($A3001="","",'3. Layout Parts'!$D3001)</f>
        <v/>
      </c>
      <c r="C3001" s="9" t="str">
        <f aca="false">IF($A3001="","",'3. Layout Parts'!$B3001)</f>
        <v/>
      </c>
      <c r="D3001" s="9" t="str">
        <f aca="false">IF($A3001="","",'3. Layout Parts'!$C3001)</f>
        <v/>
      </c>
      <c r="E3001" s="9" t="str">
        <f aca="false">IF($A3001="","",IFERROR(INDEX('2. Schematic Parts'!$B$2:$B$3001,MATCH($A3001,'2. Schematic Parts'!$A$2:$A$3001,0)),"NOT FOUND"))</f>
        <v/>
      </c>
      <c r="F3001" s="9" t="str">
        <f aca="false">IF($A3001="","",IFERROR(INDEX('2. Schematic Parts'!$C$2:$C$3001,MATCH($A3001,'2. Schematic Parts'!$A$2:$A$3001,0))&amp;"","NOT FOUND"))</f>
        <v/>
      </c>
      <c r="G3001" s="9" t="str">
        <f aca="false">IF($A3001="","",IFERROR(INDEX('2. Schematic Parts'!$D$2:$D$3001,MATCH($A3001,'2. Schematic Parts'!$A$2:$A$3001,0))&amp;"","NOT FOUND"))</f>
        <v/>
      </c>
      <c r="H3001" s="9" t="str">
        <f aca="false">IF($A3001="","",IF(COUNTIF('2. Schematic Parts'!$A$2:$A$3001,$A3001)=0,"NOT IN SCHEMATIC","OK"))</f>
        <v/>
      </c>
      <c r="I3001" s="9" t="str">
        <f aca="false">IF($A3001="","",IF($H3001="NOT IN SCHEMATIC","",IF(UPPER(TRIM($C3001))=UPPER(TRIM($E3001)),"OK","MISMATCH")))</f>
        <v/>
      </c>
      <c r="J3001" s="9" t="str">
        <f aca="false">IF($A3001="","",IF($H3001="NOT IN SCHEMATIC","",IF($F3001="","NO SCH DECAL",IF($D3001="","",IF(UPPER(TRIM($D3001))=UPPER(TRIM($F3001)),"OK","MISMATCH")))))</f>
        <v/>
      </c>
      <c r="K3001" s="16" t="str">
        <f aca="false">IF($A3001="","",SUMPRODUCT(--ISNUMBER(SEARCH(","&amp;TRIM($A3001)&amp;",",","&amp;SUBSTITUTE('1. Master BOM'!$D$2:$D$400," ","")&amp;","))))</f>
        <v/>
      </c>
      <c r="L3001" s="16" t="str">
        <f aca="false">IF($A3001="","",IF($K3001&lt;&gt;1,0,SUMPRODUCT(ISNUMBER(SEARCH(","&amp;TRIM($A3001)&amp;",",","&amp;SUBSTITUTE('1. Master BOM'!$D$2:$D$400," ","")&amp;","))*ROW('1. Master BOM'!$D$2:$D$400))))</f>
        <v/>
      </c>
      <c r="M3001" s="9" t="str">
        <f aca="false">IF($A3001="","",IF($K3001=0,"NOT IN BOM",IF($K3001&gt;1,"MULTIPLE BOM LINES","OK")))</f>
        <v/>
      </c>
      <c r="N3001" s="9" t="str">
        <f aca="false">IF($A3001="","",IF($L3001=0,"—",INDEX('1. Master BOM'!$A$1:$A$400,$L3001)))</f>
        <v/>
      </c>
      <c r="O3001" s="9" t="str">
        <f aca="false">IF($A3001="","",IF($L3001=0,"—",INDEX('1. Master BOM'!$B$1:$B$400,$L3001)))</f>
        <v/>
      </c>
      <c r="P3001" s="9" t="str">
        <f aca="false">IF($A3001="","",IF(OR($H3001="NOT IN SCHEMATIC",$O3001="—"),"",IF($G3001="","NO SCH PN",IF(UPPER(TRIM($G3001))=UPPER(TRIM($O3001)),"OK","MISMATCH"))))</f>
        <v/>
      </c>
      <c r="Q3001" s="9" t="str">
        <f aca="false">IF($A3001="","",IF($L3001=0,"—",INDEX('1. Master BOM'!$E$1:$E$400,$L3001)))</f>
        <v/>
      </c>
      <c r="R3001" s="9" t="str">
        <f aca="false">IF($A3001="","",IF($L3001=0,"—",IF(T(INDEX('1. Master BOM'!$F$1:$F$400,$L3001))="","(not set)",INDEX('1. Master BOM'!$F$1:$F$400,$L3001))))</f>
        <v/>
      </c>
      <c r="S3001" s="9" t="str">
        <f aca="false">IF($A3001="","",IF(OR($R3001="—",$R3001="(not set)",$D3001=""),"",IF(ISNUMBER(SEARCH(SUBSTITUTE(SUBSTITUTE(SUBSTITUTE($R3001,"-",""),"_","")," ",""),SUBSTITUTE(SUBSTITUTE(SUBSTITUTE($D3001,"-",""),"_","")," ",""))),"OK","CHECK")))</f>
        <v/>
      </c>
      <c r="T3001" s="9" t="str">
        <f aca="false">IF($A3001="","",IF(OR($H3001="NOT IN SCHEMATIC",$I3001="MISMATCH",$J3001="MISMATCH",$P3001="MISMATCH",$M3001&lt;&gt;"OK"),"REVIEW","OK"))</f>
        <v/>
      </c>
      <c r="U3001" s="14"/>
      <c r="V3001" s="14"/>
      <c r="W3001" s="17"/>
      <c r="X3001" s="14"/>
    </row>
  </sheetData>
  <autoFilter ref="A1:X3001"/>
  <conditionalFormatting sqref="H2:H3001">
    <cfRule type="expression" priority="2" aboveAverage="0" equalAverage="0" bottom="0" percent="0" rank="0" text="" dxfId="0">
      <formula>$H2="NOT IN SCHEMATIC"</formula>
    </cfRule>
  </conditionalFormatting>
  <conditionalFormatting sqref="I2:I3001">
    <cfRule type="expression" priority="3" aboveAverage="0" equalAverage="0" bottom="0" percent="0" rank="0" text="" dxfId="0">
      <formula>$I2="MISMATCH"</formula>
    </cfRule>
  </conditionalFormatting>
  <conditionalFormatting sqref="J2:J3001">
    <cfRule type="expression" priority="4" aboveAverage="0" equalAverage="0" bottom="0" percent="0" rank="0" text="" dxfId="0">
      <formula>$J2="MISMATCH"</formula>
    </cfRule>
    <cfRule type="expression" priority="5" aboveAverage="0" equalAverage="0" bottom="0" percent="0" rank="0" text="" dxfId="2">
      <formula>$J2="NO SCH DECAL"</formula>
    </cfRule>
  </conditionalFormatting>
  <conditionalFormatting sqref="M2:M3001">
    <cfRule type="expression" priority="6" aboveAverage="0" equalAverage="0" bottom="0" percent="0" rank="0" text="" dxfId="0">
      <formula>OR($M2="NOT IN BOM",$M2="MULTIPLE BOM LINES")</formula>
    </cfRule>
  </conditionalFormatting>
  <conditionalFormatting sqref="P2:P3001">
    <cfRule type="expression" priority="7" aboveAverage="0" equalAverage="0" bottom="0" percent="0" rank="0" text="" dxfId="0">
      <formula>$P2="MISMATCH"</formula>
    </cfRule>
    <cfRule type="expression" priority="8" aboveAverage="0" equalAverage="0" bottom="0" percent="0" rank="0" text="" dxfId="2">
      <formula>$P2="NO SCH PN"</formula>
    </cfRule>
  </conditionalFormatting>
  <conditionalFormatting sqref="S2:S3001">
    <cfRule type="expression" priority="9" aboveAverage="0" equalAverage="0" bottom="0" percent="0" rank="0" text="" dxfId="2">
      <formula>$S2="CHECK"</formula>
    </cfRule>
    <cfRule type="expression" priority="10" aboveAverage="0" equalAverage="0" bottom="0" percent="0" rank="0" text="" dxfId="1">
      <formula>$S2="OK"</formula>
    </cfRule>
  </conditionalFormatting>
  <conditionalFormatting sqref="T2:T3001">
    <cfRule type="expression" priority="11" aboveAverage="0" equalAverage="0" bottom="0" percent="0" rank="0" text="" dxfId="0">
      <formula>$T2="REVIEW"</formula>
    </cfRule>
    <cfRule type="expression" priority="12" aboveAverage="0" equalAverage="0" bottom="0" percent="0" rank="0" text="" dxfId="1">
      <formula>$T2="OK"</formula>
    </cfRule>
  </conditionalFormatting>
  <conditionalFormatting sqref="U2:U3001">
    <cfRule type="expression" priority="13" aboveAverage="0" equalAverage="0" bottom="0" percent="0" rank="0" text="" dxfId="1">
      <formula>$U2="Pass"</formula>
    </cfRule>
    <cfRule type="expression" priority="14" aboveAverage="0" equalAverage="0" bottom="0" percent="0" rank="0" text="" dxfId="0">
      <formula>LEFT($U2,4)="Fail"</formula>
    </cfRule>
    <cfRule type="expression" priority="15" aboveAverage="0" equalAverage="0" bottom="0" percent="0" rank="0" text="" dxfId="2">
      <formula>$U2="Not Checked"</formula>
    </cfRule>
    <cfRule type="expression" priority="16" aboveAverage="0" equalAverage="0" bottom="0" percent="0" rank="0" text="" dxfId="14">
      <formula>LEFT($U2,3)="DNP"</formula>
    </cfRule>
  </conditionalFormatting>
  <dataValidations count="1">
    <dataValidation allowBlank="true" errorStyle="stop" operator="between" showDropDown="false" showErrorMessage="false" showInputMessage="false" sqref="U2:U3001" type="list">
      <formula1>"Not Checked,Pass,Fail - Missing,Fail - Wrong Part,Fail - Orientation,Fail - Damaged,DNP - Verified Absent,N/A"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3" t="s">
        <v>154</v>
      </c>
      <c r="B1" s="13" t="s">
        <v>95</v>
      </c>
      <c r="C1" s="13" t="s">
        <v>98</v>
      </c>
      <c r="D1" s="13" t="s">
        <v>167</v>
      </c>
      <c r="E1" s="13" t="s">
        <v>168</v>
      </c>
      <c r="F1" s="13" t="s">
        <v>169</v>
      </c>
      <c r="G1" s="13" t="s">
        <v>170</v>
      </c>
      <c r="H1" s="13" t="s">
        <v>171</v>
      </c>
      <c r="I1" s="13" t="s">
        <v>172</v>
      </c>
      <c r="J1" s="13" t="s">
        <v>173</v>
      </c>
      <c r="K1" s="13" t="s">
        <v>174</v>
      </c>
      <c r="L1" s="13" t="s">
        <v>163</v>
      </c>
    </row>
    <row r="2" customFormat="false" ht="15" hidden="false" customHeight="false" outlineLevel="0" collapsed="false">
      <c r="A2" s="9" t="n">
        <f aca="false">IF('1. Master BOM'!$A2="","",'1. Master BOM'!$A2)</f>
        <v>1</v>
      </c>
      <c r="B2" s="9" t="str">
        <f aca="false">IF($A2="","",'1. Master BOM'!$B2)</f>
        <v>EDU-100123-001</v>
      </c>
      <c r="C2" s="9" t="str">
        <f aca="false">IF($A2="","",'1. Master BOM'!$E2)</f>
        <v>CAP, CER, 100pF, 5%, 50V, 0402</v>
      </c>
      <c r="D2" s="9" t="str">
        <f aca="false">IF($A2="","",IF(T('1. Master BOM'!$F2)="","(not set)",'1. Master BOM'!$F2))</f>
        <v>0402</v>
      </c>
      <c r="E2" s="9" t="str">
        <f aca="false">IF($A2="","",IFERROR(INDEX('4. Tracker'!$D$2:$D$3001,MATCH($A2,'4. Tracker'!$N$2:$N$3001,0)),"—"))</f>
        <v>CAP0402</v>
      </c>
      <c r="F2" s="9" t="n">
        <f aca="false">IF($A2="","",COUNTIF('4. Tracker'!$N$2:$N$3001,$A2))</f>
        <v>2</v>
      </c>
      <c r="G2" s="9" t="str">
        <f aca="false">IF($A2="","",IF($F2=0,"—",IF(SUMPRODUCT(--('4. Tracker'!$N$2:$N$3001=$A2),--('4. Tracker'!$D$2:$D$3001&lt;&gt;$E2))&gt;0,"MIXED","OK")))</f>
        <v>OK</v>
      </c>
      <c r="H2" s="9" t="str">
        <f aca="false">IF($A2="","",IF(OR($D2="(not set)",$E2="—"),"",IF(ISNUMBER(SEARCH(SUBSTITUTE(SUBSTITUTE(SUBSTITUTE($D2,"-",""),"_","")," ",""),SUBSTITUTE(SUBSTITUTE(SUBSTITUTE($E2,"-",""),"_","")," ",""))),"OK","CHECK")))</f>
        <v>OK</v>
      </c>
      <c r="I2" s="14" t="s">
        <v>36</v>
      </c>
      <c r="J2" s="14" t="s">
        <v>164</v>
      </c>
      <c r="K2" s="17" t="n">
        <v>46217</v>
      </c>
      <c r="L2" s="14" t="s">
        <v>175</v>
      </c>
    </row>
    <row r="3" customFormat="false" ht="15" hidden="false" customHeight="false" outlineLevel="0" collapsed="false">
      <c r="A3" s="9" t="n">
        <f aca="false">IF('1. Master BOM'!$A3="","",'1. Master BOM'!$A3)</f>
        <v>2</v>
      </c>
      <c r="B3" s="9" t="str">
        <f aca="false">IF($A3="","",'1. Master BOM'!$B3)</f>
        <v>EDU-100456-001</v>
      </c>
      <c r="C3" s="9" t="str">
        <f aca="false">IF($A3="","",'1. Master BOM'!$E3)</f>
        <v>MMIC, GaN PA, X-BAND, QFN-24</v>
      </c>
      <c r="D3" s="9" t="str">
        <f aca="false">IF($A3="","",IF(T('1. Master BOM'!$F3)="","(not set)",'1. Master BOM'!$F3))</f>
        <v>QFN24</v>
      </c>
      <c r="E3" s="9" t="str">
        <f aca="false">IF($A3="","",IFERROR(INDEX('4. Tracker'!$D$2:$D$3001,MATCH($A3,'4. Tracker'!$N$2:$N$3001,0)),"—"))</f>
        <v>QFN24_4X4</v>
      </c>
      <c r="F3" s="9" t="n">
        <f aca="false">IF($A3="","",COUNTIF('4. Tracker'!$N$2:$N$3001,$A3))</f>
        <v>1</v>
      </c>
      <c r="G3" s="9" t="str">
        <f aca="false">IF($A3="","",IF($F3=0,"—",IF(SUMPRODUCT(--('4. Tracker'!$N$2:$N$3001=$A3),--('4. Tracker'!$D$2:$D$3001&lt;&gt;$E3))&gt;0,"MIXED","OK")))</f>
        <v>OK</v>
      </c>
      <c r="H3" s="9" t="str">
        <f aca="false">IF($A3="","",IF(OR($D3="(not set)",$E3="—"),"",IF(ISNUMBER(SEARCH(SUBSTITUTE(SUBSTITUTE(SUBSTITUTE($D3,"-",""),"_","")," ",""),SUBSTITUTE(SUBSTITUTE(SUBSTITUTE($E3,"-",""),"_","")," ",""))),"OK","CHECK")))</f>
        <v>OK</v>
      </c>
      <c r="I3" s="14"/>
      <c r="J3" s="14"/>
      <c r="K3" s="17"/>
      <c r="L3" s="14"/>
    </row>
    <row r="4" customFormat="false" ht="15" hidden="false" customHeight="false" outlineLevel="0" collapsed="false">
      <c r="A4" s="9" t="n">
        <f aca="false">IF('1. Master BOM'!$A4="","",'1. Master BOM'!$A4)</f>
        <v>3</v>
      </c>
      <c r="B4" s="9" t="str">
        <f aca="false">IF($A4="","",'1. Master BOM'!$B4)</f>
        <v>EDU-100789-001</v>
      </c>
      <c r="C4" s="9" t="str">
        <f aca="false">IF($A4="","",'1. Master BOM'!$E4)</f>
        <v>CONNECTOR, RF, SMPM, PCB MOUNT</v>
      </c>
      <c r="D4" s="9" t="str">
        <f aca="false">IF($A4="","",IF(T('1. Master BOM'!$F4)="","(not set)",'1. Master BOM'!$F4))</f>
        <v>SMPM</v>
      </c>
      <c r="E4" s="9" t="str">
        <f aca="false">IF($A4="","",IFERROR(INDEX('4. Tracker'!$D$2:$D$3001,MATCH($A4,'4. Tracker'!$N$2:$N$3001,0)),"—"))</f>
        <v>SMPM_SMT</v>
      </c>
      <c r="F4" s="9" t="n">
        <f aca="false">IF($A4="","",COUNTIF('4. Tracker'!$N$2:$N$3001,$A4))</f>
        <v>1</v>
      </c>
      <c r="G4" s="9" t="str">
        <f aca="false">IF($A4="","",IF($F4=0,"—",IF(SUMPRODUCT(--('4. Tracker'!$N$2:$N$3001=$A4),--('4. Tracker'!$D$2:$D$3001&lt;&gt;$E4))&gt;0,"MIXED","OK")))</f>
        <v>OK</v>
      </c>
      <c r="H4" s="9" t="str">
        <f aca="false">IF($A4="","",IF(OR($D4="(not set)",$E4="—"),"",IF(ISNUMBER(SEARCH(SUBSTITUTE(SUBSTITUTE(SUBSTITUTE($D4,"-",""),"_","")," ",""),SUBSTITUTE(SUBSTITUTE(SUBSTITUTE($E4,"-",""),"_","")," ",""))),"OK","CHECK")))</f>
        <v>OK</v>
      </c>
      <c r="I4" s="14"/>
      <c r="J4" s="14"/>
      <c r="K4" s="17"/>
      <c r="L4" s="14"/>
    </row>
    <row r="5" customFormat="false" ht="15" hidden="false" customHeight="false" outlineLevel="0" collapsed="false">
      <c r="A5" s="9" t="n">
        <f aca="false">IF('1. Master BOM'!$A5="","",'1. Master BOM'!$A5)</f>
        <v>4</v>
      </c>
      <c r="B5" s="9" t="str">
        <f aca="false">IF($A5="","",'1. Master BOM'!$B5)</f>
        <v>EDU-100900-001</v>
      </c>
      <c r="C5" s="9" t="str">
        <f aca="false">IF($A5="","",'1. Master BOM'!$E5)</f>
        <v>SCREW, M2 X 4MM, SST, PHILLIPS</v>
      </c>
      <c r="D5" s="9" t="str">
        <f aca="false">IF($A5="","",IF(T('1. Master BOM'!$F5)="","(not set)",'1. Master BOM'!$F5))</f>
        <v>(not set)</v>
      </c>
      <c r="E5" s="9" t="str">
        <f aca="false">IF($A5="","",IFERROR(INDEX('4. Tracker'!$D$2:$D$3001,MATCH($A5,'4. Tracker'!$N$2:$N$3001,0)),"—"))</f>
        <v>—</v>
      </c>
      <c r="F5" s="9" t="n">
        <f aca="false">IF($A5="","",COUNTIF('4. Tracker'!$N$2:$N$3001,$A5))</f>
        <v>0</v>
      </c>
      <c r="G5" s="9" t="str">
        <f aca="false">IF($A5="","",IF($F5=0,"—",IF(SUMPRODUCT(--('4. Tracker'!$N$2:$N$3001=$A5),--('4. Tracker'!$D$2:$D$3001&lt;&gt;$E5))&gt;0,"MIXED","OK")))</f>
        <v>—</v>
      </c>
      <c r="H5" s="9" t="str">
        <f aca="false">IF($A5="","",IF(OR($D5="(not set)",$E5="—"),"",IF(ISNUMBER(SEARCH(SUBSTITUTE(SUBSTITUTE(SUBSTITUTE($D5,"-",""),"_","")," ",""),SUBSTITUTE(SUBSTITUTE(SUBSTITUTE($E5,"-",""),"_","")," ",""))),"OK","CHECK")))</f>
        <v/>
      </c>
      <c r="I5" s="14"/>
      <c r="J5" s="14"/>
      <c r="K5" s="17"/>
      <c r="L5" s="14"/>
    </row>
    <row r="6" customFormat="false" ht="15" hidden="false" customHeight="false" outlineLevel="0" collapsed="false">
      <c r="A6" s="9" t="str">
        <f aca="false">IF('1. Master BOM'!$A6="","",'1. Master BOM'!$A6)</f>
        <v/>
      </c>
      <c r="B6" s="9" t="str">
        <f aca="false">IF($A6="","",'1. Master BOM'!$B6)</f>
        <v/>
      </c>
      <c r="C6" s="9" t="str">
        <f aca="false">IF($A6="","",'1. Master BOM'!$E6)</f>
        <v/>
      </c>
      <c r="D6" s="9" t="str">
        <f aca="false">IF($A6="","",IF(T('1. Master BOM'!$F6)="","(not set)",'1. Master BOM'!$F6))</f>
        <v/>
      </c>
      <c r="E6" s="9" t="str">
        <f aca="false">IF($A6="","",IFERROR(INDEX('4. Tracker'!$D$2:$D$3001,MATCH($A6,'4. Tracker'!$N$2:$N$3001,0)),"—"))</f>
        <v/>
      </c>
      <c r="F6" s="9" t="str">
        <f aca="false">IF($A6="","",COUNTIF('4. Tracker'!$N$2:$N$3001,$A6))</f>
        <v/>
      </c>
      <c r="G6" s="9" t="str">
        <f aca="false">IF($A6="","",IF($F6=0,"—",IF(SUMPRODUCT(--('4. Tracker'!$N$2:$N$3001=$A6),--('4. Tracker'!$D$2:$D$3001&lt;&gt;$E6))&gt;0,"MIXED","OK")))</f>
        <v/>
      </c>
      <c r="H6" s="9" t="str">
        <f aca="false">IF($A6="","",IF(OR($D6="(not set)",$E6="—"),"",IF(ISNUMBER(SEARCH(SUBSTITUTE(SUBSTITUTE(SUBSTITUTE($D6,"-",""),"_","")," ",""),SUBSTITUTE(SUBSTITUTE(SUBSTITUTE($E6,"-",""),"_","")," ",""))),"OK","CHECK")))</f>
        <v/>
      </c>
      <c r="I6" s="14"/>
      <c r="J6" s="14"/>
      <c r="K6" s="17"/>
      <c r="L6" s="14"/>
    </row>
    <row r="7" customFormat="false" ht="15" hidden="false" customHeight="false" outlineLevel="0" collapsed="false">
      <c r="A7" s="9" t="str">
        <f aca="false">IF('1. Master BOM'!$A7="","",'1. Master BOM'!$A7)</f>
        <v/>
      </c>
      <c r="B7" s="9" t="str">
        <f aca="false">IF($A7="","",'1. Master BOM'!$B7)</f>
        <v/>
      </c>
      <c r="C7" s="9" t="str">
        <f aca="false">IF($A7="","",'1. Master BOM'!$E7)</f>
        <v/>
      </c>
      <c r="D7" s="9" t="str">
        <f aca="false">IF($A7="","",IF(T('1. Master BOM'!$F7)="","(not set)",'1. Master BOM'!$F7))</f>
        <v/>
      </c>
      <c r="E7" s="9" t="str">
        <f aca="false">IF($A7="","",IFERROR(INDEX('4. Tracker'!$D$2:$D$3001,MATCH($A7,'4. Tracker'!$N$2:$N$3001,0)),"—"))</f>
        <v/>
      </c>
      <c r="F7" s="9" t="str">
        <f aca="false">IF($A7="","",COUNTIF('4. Tracker'!$N$2:$N$3001,$A7))</f>
        <v/>
      </c>
      <c r="G7" s="9" t="str">
        <f aca="false">IF($A7="","",IF($F7=0,"—",IF(SUMPRODUCT(--('4. Tracker'!$N$2:$N$3001=$A7),--('4. Tracker'!$D$2:$D$3001&lt;&gt;$E7))&gt;0,"MIXED","OK")))</f>
        <v/>
      </c>
      <c r="H7" s="9" t="str">
        <f aca="false">IF($A7="","",IF(OR($D7="(not set)",$E7="—"),"",IF(ISNUMBER(SEARCH(SUBSTITUTE(SUBSTITUTE(SUBSTITUTE($D7,"-",""),"_","")," ",""),SUBSTITUTE(SUBSTITUTE(SUBSTITUTE($E7,"-",""),"_","")," ",""))),"OK","CHECK")))</f>
        <v/>
      </c>
      <c r="I7" s="14"/>
      <c r="J7" s="14"/>
      <c r="K7" s="17"/>
      <c r="L7" s="14"/>
    </row>
    <row r="8" customFormat="false" ht="15" hidden="false" customHeight="false" outlineLevel="0" collapsed="false">
      <c r="A8" s="9" t="str">
        <f aca="false">IF('1. Master BOM'!$A8="","",'1. Master BOM'!$A8)</f>
        <v/>
      </c>
      <c r="B8" s="9" t="str">
        <f aca="false">IF($A8="","",'1. Master BOM'!$B8)</f>
        <v/>
      </c>
      <c r="C8" s="9" t="str">
        <f aca="false">IF($A8="","",'1. Master BOM'!$E8)</f>
        <v/>
      </c>
      <c r="D8" s="9" t="str">
        <f aca="false">IF($A8="","",IF(T('1. Master BOM'!$F8)="","(not set)",'1. Master BOM'!$F8))</f>
        <v/>
      </c>
      <c r="E8" s="9" t="str">
        <f aca="false">IF($A8="","",IFERROR(INDEX('4. Tracker'!$D$2:$D$3001,MATCH($A8,'4. Tracker'!$N$2:$N$3001,0)),"—"))</f>
        <v/>
      </c>
      <c r="F8" s="9" t="str">
        <f aca="false">IF($A8="","",COUNTIF('4. Tracker'!$N$2:$N$3001,$A8))</f>
        <v/>
      </c>
      <c r="G8" s="9" t="str">
        <f aca="false">IF($A8="","",IF($F8=0,"—",IF(SUMPRODUCT(--('4. Tracker'!$N$2:$N$3001=$A8),--('4. Tracker'!$D$2:$D$3001&lt;&gt;$E8))&gt;0,"MIXED","OK")))</f>
        <v/>
      </c>
      <c r="H8" s="9" t="str">
        <f aca="false">IF($A8="","",IF(OR($D8="(not set)",$E8="—"),"",IF(ISNUMBER(SEARCH(SUBSTITUTE(SUBSTITUTE(SUBSTITUTE($D8,"-",""),"_","")," ",""),SUBSTITUTE(SUBSTITUTE(SUBSTITUTE($E8,"-",""),"_","")," ",""))),"OK","CHECK")))</f>
        <v/>
      </c>
      <c r="I8" s="14"/>
      <c r="J8" s="14"/>
      <c r="K8" s="17"/>
      <c r="L8" s="14"/>
    </row>
    <row r="9" customFormat="false" ht="15" hidden="false" customHeight="false" outlineLevel="0" collapsed="false">
      <c r="A9" s="9" t="str">
        <f aca="false">IF('1. Master BOM'!$A9="","",'1. Master BOM'!$A9)</f>
        <v/>
      </c>
      <c r="B9" s="9" t="str">
        <f aca="false">IF($A9="","",'1. Master BOM'!$B9)</f>
        <v/>
      </c>
      <c r="C9" s="9" t="str">
        <f aca="false">IF($A9="","",'1. Master BOM'!$E9)</f>
        <v/>
      </c>
      <c r="D9" s="9" t="str">
        <f aca="false">IF($A9="","",IF(T('1. Master BOM'!$F9)="","(not set)",'1. Master BOM'!$F9))</f>
        <v/>
      </c>
      <c r="E9" s="9" t="str">
        <f aca="false">IF($A9="","",IFERROR(INDEX('4. Tracker'!$D$2:$D$3001,MATCH($A9,'4. Tracker'!$N$2:$N$3001,0)),"—"))</f>
        <v/>
      </c>
      <c r="F9" s="9" t="str">
        <f aca="false">IF($A9="","",COUNTIF('4. Tracker'!$N$2:$N$3001,$A9))</f>
        <v/>
      </c>
      <c r="G9" s="9" t="str">
        <f aca="false">IF($A9="","",IF($F9=0,"—",IF(SUMPRODUCT(--('4. Tracker'!$N$2:$N$3001=$A9),--('4. Tracker'!$D$2:$D$3001&lt;&gt;$E9))&gt;0,"MIXED","OK")))</f>
        <v/>
      </c>
      <c r="H9" s="9" t="str">
        <f aca="false">IF($A9="","",IF(OR($D9="(not set)",$E9="—"),"",IF(ISNUMBER(SEARCH(SUBSTITUTE(SUBSTITUTE(SUBSTITUTE($D9,"-",""),"_","")," ",""),SUBSTITUTE(SUBSTITUTE(SUBSTITUTE($E9,"-",""),"_","")," ",""))),"OK","CHECK")))</f>
        <v/>
      </c>
      <c r="I9" s="14"/>
      <c r="J9" s="14"/>
      <c r="K9" s="17"/>
      <c r="L9" s="14"/>
    </row>
    <row r="10" customFormat="false" ht="15" hidden="false" customHeight="false" outlineLevel="0" collapsed="false">
      <c r="A10" s="9" t="str">
        <f aca="false">IF('1. Master BOM'!$A10="","",'1. Master BOM'!$A10)</f>
        <v/>
      </c>
      <c r="B10" s="9" t="str">
        <f aca="false">IF($A10="","",'1. Master BOM'!$B10)</f>
        <v/>
      </c>
      <c r="C10" s="9" t="str">
        <f aca="false">IF($A10="","",'1. Master BOM'!$E10)</f>
        <v/>
      </c>
      <c r="D10" s="9" t="str">
        <f aca="false">IF($A10="","",IF(T('1. Master BOM'!$F10)="","(not set)",'1. Master BOM'!$F10))</f>
        <v/>
      </c>
      <c r="E10" s="9" t="str">
        <f aca="false">IF($A10="","",IFERROR(INDEX('4. Tracker'!$D$2:$D$3001,MATCH($A10,'4. Tracker'!$N$2:$N$3001,0)),"—"))</f>
        <v/>
      </c>
      <c r="F10" s="9" t="str">
        <f aca="false">IF($A10="","",COUNTIF('4. Tracker'!$N$2:$N$3001,$A10))</f>
        <v/>
      </c>
      <c r="G10" s="9" t="str">
        <f aca="false">IF($A10="","",IF($F10=0,"—",IF(SUMPRODUCT(--('4. Tracker'!$N$2:$N$3001=$A10),--('4. Tracker'!$D$2:$D$3001&lt;&gt;$E10))&gt;0,"MIXED","OK")))</f>
        <v/>
      </c>
      <c r="H10" s="9" t="str">
        <f aca="false">IF($A10="","",IF(OR($D10="(not set)",$E10="—"),"",IF(ISNUMBER(SEARCH(SUBSTITUTE(SUBSTITUTE(SUBSTITUTE($D10,"-",""),"_","")," ",""),SUBSTITUTE(SUBSTITUTE(SUBSTITUTE($E10,"-",""),"_","")," ",""))),"OK","CHECK")))</f>
        <v/>
      </c>
      <c r="I10" s="14"/>
      <c r="J10" s="14"/>
      <c r="K10" s="17"/>
      <c r="L10" s="14"/>
    </row>
    <row r="11" customFormat="false" ht="15" hidden="false" customHeight="false" outlineLevel="0" collapsed="false">
      <c r="A11" s="9" t="str">
        <f aca="false">IF('1. Master BOM'!$A11="","",'1. Master BOM'!$A11)</f>
        <v/>
      </c>
      <c r="B11" s="9" t="str">
        <f aca="false">IF($A11="","",'1. Master BOM'!$B11)</f>
        <v/>
      </c>
      <c r="C11" s="9" t="str">
        <f aca="false">IF($A11="","",'1. Master BOM'!$E11)</f>
        <v/>
      </c>
      <c r="D11" s="9" t="str">
        <f aca="false">IF($A11="","",IF(T('1. Master BOM'!$F11)="","(not set)",'1. Master BOM'!$F11))</f>
        <v/>
      </c>
      <c r="E11" s="9" t="str">
        <f aca="false">IF($A11="","",IFERROR(INDEX('4. Tracker'!$D$2:$D$3001,MATCH($A11,'4. Tracker'!$N$2:$N$3001,0)),"—"))</f>
        <v/>
      </c>
      <c r="F11" s="9" t="str">
        <f aca="false">IF($A11="","",COUNTIF('4. Tracker'!$N$2:$N$3001,$A11))</f>
        <v/>
      </c>
      <c r="G11" s="9" t="str">
        <f aca="false">IF($A11="","",IF($F11=0,"—",IF(SUMPRODUCT(--('4. Tracker'!$N$2:$N$3001=$A11),--('4. Tracker'!$D$2:$D$3001&lt;&gt;$E11))&gt;0,"MIXED","OK")))</f>
        <v/>
      </c>
      <c r="H11" s="9" t="str">
        <f aca="false">IF($A11="","",IF(OR($D11="(not set)",$E11="—"),"",IF(ISNUMBER(SEARCH(SUBSTITUTE(SUBSTITUTE(SUBSTITUTE($D11,"-",""),"_","")," ",""),SUBSTITUTE(SUBSTITUTE(SUBSTITUTE($E11,"-",""),"_","")," ",""))),"OK","CHECK")))</f>
        <v/>
      </c>
      <c r="I11" s="14"/>
      <c r="J11" s="14"/>
      <c r="K11" s="17"/>
      <c r="L11" s="14"/>
    </row>
    <row r="12" customFormat="false" ht="15" hidden="false" customHeight="false" outlineLevel="0" collapsed="false">
      <c r="A12" s="9" t="str">
        <f aca="false">IF('1. Master BOM'!$A12="","",'1. Master BOM'!$A12)</f>
        <v/>
      </c>
      <c r="B12" s="9" t="str">
        <f aca="false">IF($A12="","",'1. Master BOM'!$B12)</f>
        <v/>
      </c>
      <c r="C12" s="9" t="str">
        <f aca="false">IF($A12="","",'1. Master BOM'!$E12)</f>
        <v/>
      </c>
      <c r="D12" s="9" t="str">
        <f aca="false">IF($A12="","",IF(T('1. Master BOM'!$F12)="","(not set)",'1. Master BOM'!$F12))</f>
        <v/>
      </c>
      <c r="E12" s="9" t="str">
        <f aca="false">IF($A12="","",IFERROR(INDEX('4. Tracker'!$D$2:$D$3001,MATCH($A12,'4. Tracker'!$N$2:$N$3001,0)),"—"))</f>
        <v/>
      </c>
      <c r="F12" s="9" t="str">
        <f aca="false">IF($A12="","",COUNTIF('4. Tracker'!$N$2:$N$3001,$A12))</f>
        <v/>
      </c>
      <c r="G12" s="9" t="str">
        <f aca="false">IF($A12="","",IF($F12=0,"—",IF(SUMPRODUCT(--('4. Tracker'!$N$2:$N$3001=$A12),--('4. Tracker'!$D$2:$D$3001&lt;&gt;$E12))&gt;0,"MIXED","OK")))</f>
        <v/>
      </c>
      <c r="H12" s="9" t="str">
        <f aca="false">IF($A12="","",IF(OR($D12="(not set)",$E12="—"),"",IF(ISNUMBER(SEARCH(SUBSTITUTE(SUBSTITUTE(SUBSTITUTE($D12,"-",""),"_","")," ",""),SUBSTITUTE(SUBSTITUTE(SUBSTITUTE($E12,"-",""),"_","")," ",""))),"OK","CHECK")))</f>
        <v/>
      </c>
      <c r="I12" s="14"/>
      <c r="J12" s="14"/>
      <c r="K12" s="17"/>
      <c r="L12" s="14"/>
    </row>
    <row r="13" customFormat="false" ht="15" hidden="false" customHeight="false" outlineLevel="0" collapsed="false">
      <c r="A13" s="9" t="str">
        <f aca="false">IF('1. Master BOM'!$A13="","",'1. Master BOM'!$A13)</f>
        <v/>
      </c>
      <c r="B13" s="9" t="str">
        <f aca="false">IF($A13="","",'1. Master BOM'!$B13)</f>
        <v/>
      </c>
      <c r="C13" s="9" t="str">
        <f aca="false">IF($A13="","",'1. Master BOM'!$E13)</f>
        <v/>
      </c>
      <c r="D13" s="9" t="str">
        <f aca="false">IF($A13="","",IF(T('1. Master BOM'!$F13)="","(not set)",'1. Master BOM'!$F13))</f>
        <v/>
      </c>
      <c r="E13" s="9" t="str">
        <f aca="false">IF($A13="","",IFERROR(INDEX('4. Tracker'!$D$2:$D$3001,MATCH($A13,'4. Tracker'!$N$2:$N$3001,0)),"—"))</f>
        <v/>
      </c>
      <c r="F13" s="9" t="str">
        <f aca="false">IF($A13="","",COUNTIF('4. Tracker'!$N$2:$N$3001,$A13))</f>
        <v/>
      </c>
      <c r="G13" s="9" t="str">
        <f aca="false">IF($A13="","",IF($F13=0,"—",IF(SUMPRODUCT(--('4. Tracker'!$N$2:$N$3001=$A13),--('4. Tracker'!$D$2:$D$3001&lt;&gt;$E13))&gt;0,"MIXED","OK")))</f>
        <v/>
      </c>
      <c r="H13" s="9" t="str">
        <f aca="false">IF($A13="","",IF(OR($D13="(not set)",$E13="—"),"",IF(ISNUMBER(SEARCH(SUBSTITUTE(SUBSTITUTE(SUBSTITUTE($D13,"-",""),"_","")," ",""),SUBSTITUTE(SUBSTITUTE(SUBSTITUTE($E13,"-",""),"_","")," ",""))),"OK","CHECK")))</f>
        <v/>
      </c>
      <c r="I13" s="14"/>
      <c r="J13" s="14"/>
      <c r="K13" s="17"/>
      <c r="L13" s="14"/>
    </row>
    <row r="14" customFormat="false" ht="15" hidden="false" customHeight="false" outlineLevel="0" collapsed="false">
      <c r="A14" s="9" t="str">
        <f aca="false">IF('1. Master BOM'!$A14="","",'1. Master BOM'!$A14)</f>
        <v/>
      </c>
      <c r="B14" s="9" t="str">
        <f aca="false">IF($A14="","",'1. Master BOM'!$B14)</f>
        <v/>
      </c>
      <c r="C14" s="9" t="str">
        <f aca="false">IF($A14="","",'1. Master BOM'!$E14)</f>
        <v/>
      </c>
      <c r="D14" s="9" t="str">
        <f aca="false">IF($A14="","",IF(T('1. Master BOM'!$F14)="","(not set)",'1. Master BOM'!$F14))</f>
        <v/>
      </c>
      <c r="E14" s="9" t="str">
        <f aca="false">IF($A14="","",IFERROR(INDEX('4. Tracker'!$D$2:$D$3001,MATCH($A14,'4. Tracker'!$N$2:$N$3001,0)),"—"))</f>
        <v/>
      </c>
      <c r="F14" s="9" t="str">
        <f aca="false">IF($A14="","",COUNTIF('4. Tracker'!$N$2:$N$3001,$A14))</f>
        <v/>
      </c>
      <c r="G14" s="9" t="str">
        <f aca="false">IF($A14="","",IF($F14=0,"—",IF(SUMPRODUCT(--('4. Tracker'!$N$2:$N$3001=$A14),--('4. Tracker'!$D$2:$D$3001&lt;&gt;$E14))&gt;0,"MIXED","OK")))</f>
        <v/>
      </c>
      <c r="H14" s="9" t="str">
        <f aca="false">IF($A14="","",IF(OR($D14="(not set)",$E14="—"),"",IF(ISNUMBER(SEARCH(SUBSTITUTE(SUBSTITUTE(SUBSTITUTE($D14,"-",""),"_","")," ",""),SUBSTITUTE(SUBSTITUTE(SUBSTITUTE($E14,"-",""),"_","")," ",""))),"OK","CHECK")))</f>
        <v/>
      </c>
      <c r="I14" s="14"/>
      <c r="J14" s="14"/>
      <c r="K14" s="17"/>
      <c r="L14" s="14"/>
    </row>
    <row r="15" customFormat="false" ht="15" hidden="false" customHeight="false" outlineLevel="0" collapsed="false">
      <c r="A15" s="9" t="str">
        <f aca="false">IF('1. Master BOM'!$A15="","",'1. Master BOM'!$A15)</f>
        <v/>
      </c>
      <c r="B15" s="9" t="str">
        <f aca="false">IF($A15="","",'1. Master BOM'!$B15)</f>
        <v/>
      </c>
      <c r="C15" s="9" t="str">
        <f aca="false">IF($A15="","",'1. Master BOM'!$E15)</f>
        <v/>
      </c>
      <c r="D15" s="9" t="str">
        <f aca="false">IF($A15="","",IF(T('1. Master BOM'!$F15)="","(not set)",'1. Master BOM'!$F15))</f>
        <v/>
      </c>
      <c r="E15" s="9" t="str">
        <f aca="false">IF($A15="","",IFERROR(INDEX('4. Tracker'!$D$2:$D$3001,MATCH($A15,'4. Tracker'!$N$2:$N$3001,0)),"—"))</f>
        <v/>
      </c>
      <c r="F15" s="9" t="str">
        <f aca="false">IF($A15="","",COUNTIF('4. Tracker'!$N$2:$N$3001,$A15))</f>
        <v/>
      </c>
      <c r="G15" s="9" t="str">
        <f aca="false">IF($A15="","",IF($F15=0,"—",IF(SUMPRODUCT(--('4. Tracker'!$N$2:$N$3001=$A15),--('4. Tracker'!$D$2:$D$3001&lt;&gt;$E15))&gt;0,"MIXED","OK")))</f>
        <v/>
      </c>
      <c r="H15" s="9" t="str">
        <f aca="false">IF($A15="","",IF(OR($D15="(not set)",$E15="—"),"",IF(ISNUMBER(SEARCH(SUBSTITUTE(SUBSTITUTE(SUBSTITUTE($D15,"-",""),"_","")," ",""),SUBSTITUTE(SUBSTITUTE(SUBSTITUTE($E15,"-",""),"_","")," ",""))),"OK","CHECK")))</f>
        <v/>
      </c>
      <c r="I15" s="14"/>
      <c r="J15" s="14"/>
      <c r="K15" s="17"/>
      <c r="L15" s="14"/>
    </row>
    <row r="16" customFormat="false" ht="15" hidden="false" customHeight="false" outlineLevel="0" collapsed="false">
      <c r="A16" s="9" t="str">
        <f aca="false">IF('1. Master BOM'!$A16="","",'1. Master BOM'!$A16)</f>
        <v/>
      </c>
      <c r="B16" s="9" t="str">
        <f aca="false">IF($A16="","",'1. Master BOM'!$B16)</f>
        <v/>
      </c>
      <c r="C16" s="9" t="str">
        <f aca="false">IF($A16="","",'1. Master BOM'!$E16)</f>
        <v/>
      </c>
      <c r="D16" s="9" t="str">
        <f aca="false">IF($A16="","",IF(T('1. Master BOM'!$F16)="","(not set)",'1. Master BOM'!$F16))</f>
        <v/>
      </c>
      <c r="E16" s="9" t="str">
        <f aca="false">IF($A16="","",IFERROR(INDEX('4. Tracker'!$D$2:$D$3001,MATCH($A16,'4. Tracker'!$N$2:$N$3001,0)),"—"))</f>
        <v/>
      </c>
      <c r="F16" s="9" t="str">
        <f aca="false">IF($A16="","",COUNTIF('4. Tracker'!$N$2:$N$3001,$A16))</f>
        <v/>
      </c>
      <c r="G16" s="9" t="str">
        <f aca="false">IF($A16="","",IF($F16=0,"—",IF(SUMPRODUCT(--('4. Tracker'!$N$2:$N$3001=$A16),--('4. Tracker'!$D$2:$D$3001&lt;&gt;$E16))&gt;0,"MIXED","OK")))</f>
        <v/>
      </c>
      <c r="H16" s="9" t="str">
        <f aca="false">IF($A16="","",IF(OR($D16="(not set)",$E16="—"),"",IF(ISNUMBER(SEARCH(SUBSTITUTE(SUBSTITUTE(SUBSTITUTE($D16,"-",""),"_","")," ",""),SUBSTITUTE(SUBSTITUTE(SUBSTITUTE($E16,"-",""),"_","")," ",""))),"OK","CHECK")))</f>
        <v/>
      </c>
      <c r="I16" s="14"/>
      <c r="J16" s="14"/>
      <c r="K16" s="17"/>
      <c r="L16" s="14"/>
    </row>
    <row r="17" customFormat="false" ht="15" hidden="false" customHeight="false" outlineLevel="0" collapsed="false">
      <c r="A17" s="9" t="str">
        <f aca="false">IF('1. Master BOM'!$A17="","",'1. Master BOM'!$A17)</f>
        <v/>
      </c>
      <c r="B17" s="9" t="str">
        <f aca="false">IF($A17="","",'1. Master BOM'!$B17)</f>
        <v/>
      </c>
      <c r="C17" s="9" t="str">
        <f aca="false">IF($A17="","",'1. Master BOM'!$E17)</f>
        <v/>
      </c>
      <c r="D17" s="9" t="str">
        <f aca="false">IF($A17="","",IF(T('1. Master BOM'!$F17)="","(not set)",'1. Master BOM'!$F17))</f>
        <v/>
      </c>
      <c r="E17" s="9" t="str">
        <f aca="false">IF($A17="","",IFERROR(INDEX('4. Tracker'!$D$2:$D$3001,MATCH($A17,'4. Tracker'!$N$2:$N$3001,0)),"—"))</f>
        <v/>
      </c>
      <c r="F17" s="9" t="str">
        <f aca="false">IF($A17="","",COUNTIF('4. Tracker'!$N$2:$N$3001,$A17))</f>
        <v/>
      </c>
      <c r="G17" s="9" t="str">
        <f aca="false">IF($A17="","",IF($F17=0,"—",IF(SUMPRODUCT(--('4. Tracker'!$N$2:$N$3001=$A17),--('4. Tracker'!$D$2:$D$3001&lt;&gt;$E17))&gt;0,"MIXED","OK")))</f>
        <v/>
      </c>
      <c r="H17" s="9" t="str">
        <f aca="false">IF($A17="","",IF(OR($D17="(not set)",$E17="—"),"",IF(ISNUMBER(SEARCH(SUBSTITUTE(SUBSTITUTE(SUBSTITUTE($D17,"-",""),"_","")," ",""),SUBSTITUTE(SUBSTITUTE(SUBSTITUTE($E17,"-",""),"_","")," ",""))),"OK","CHECK")))</f>
        <v/>
      </c>
      <c r="I17" s="14"/>
      <c r="J17" s="14"/>
      <c r="K17" s="17"/>
      <c r="L17" s="14"/>
    </row>
    <row r="18" customFormat="false" ht="15" hidden="false" customHeight="false" outlineLevel="0" collapsed="false">
      <c r="A18" s="9" t="str">
        <f aca="false">IF('1. Master BOM'!$A18="","",'1. Master BOM'!$A18)</f>
        <v/>
      </c>
      <c r="B18" s="9" t="str">
        <f aca="false">IF($A18="","",'1. Master BOM'!$B18)</f>
        <v/>
      </c>
      <c r="C18" s="9" t="str">
        <f aca="false">IF($A18="","",'1. Master BOM'!$E18)</f>
        <v/>
      </c>
      <c r="D18" s="9" t="str">
        <f aca="false">IF($A18="","",IF(T('1. Master BOM'!$F18)="","(not set)",'1. Master BOM'!$F18))</f>
        <v/>
      </c>
      <c r="E18" s="9" t="str">
        <f aca="false">IF($A18="","",IFERROR(INDEX('4. Tracker'!$D$2:$D$3001,MATCH($A18,'4. Tracker'!$N$2:$N$3001,0)),"—"))</f>
        <v/>
      </c>
      <c r="F18" s="9" t="str">
        <f aca="false">IF($A18="","",COUNTIF('4. Tracker'!$N$2:$N$3001,$A18))</f>
        <v/>
      </c>
      <c r="G18" s="9" t="str">
        <f aca="false">IF($A18="","",IF($F18=0,"—",IF(SUMPRODUCT(--('4. Tracker'!$N$2:$N$3001=$A18),--('4. Tracker'!$D$2:$D$3001&lt;&gt;$E18))&gt;0,"MIXED","OK")))</f>
        <v/>
      </c>
      <c r="H18" s="9" t="str">
        <f aca="false">IF($A18="","",IF(OR($D18="(not set)",$E18="—"),"",IF(ISNUMBER(SEARCH(SUBSTITUTE(SUBSTITUTE(SUBSTITUTE($D18,"-",""),"_","")," ",""),SUBSTITUTE(SUBSTITUTE(SUBSTITUTE($E18,"-",""),"_","")," ",""))),"OK","CHECK")))</f>
        <v/>
      </c>
      <c r="I18" s="14"/>
      <c r="J18" s="14"/>
      <c r="K18" s="17"/>
      <c r="L18" s="14"/>
    </row>
    <row r="19" customFormat="false" ht="15" hidden="false" customHeight="false" outlineLevel="0" collapsed="false">
      <c r="A19" s="9" t="str">
        <f aca="false">IF('1. Master BOM'!$A19="","",'1. Master BOM'!$A19)</f>
        <v/>
      </c>
      <c r="B19" s="9" t="str">
        <f aca="false">IF($A19="","",'1. Master BOM'!$B19)</f>
        <v/>
      </c>
      <c r="C19" s="9" t="str">
        <f aca="false">IF($A19="","",'1. Master BOM'!$E19)</f>
        <v/>
      </c>
      <c r="D19" s="9" t="str">
        <f aca="false">IF($A19="","",IF(T('1. Master BOM'!$F19)="","(not set)",'1. Master BOM'!$F19))</f>
        <v/>
      </c>
      <c r="E19" s="9" t="str">
        <f aca="false">IF($A19="","",IFERROR(INDEX('4. Tracker'!$D$2:$D$3001,MATCH($A19,'4. Tracker'!$N$2:$N$3001,0)),"—"))</f>
        <v/>
      </c>
      <c r="F19" s="9" t="str">
        <f aca="false">IF($A19="","",COUNTIF('4. Tracker'!$N$2:$N$3001,$A19))</f>
        <v/>
      </c>
      <c r="G19" s="9" t="str">
        <f aca="false">IF($A19="","",IF($F19=0,"—",IF(SUMPRODUCT(--('4. Tracker'!$N$2:$N$3001=$A19),--('4. Tracker'!$D$2:$D$3001&lt;&gt;$E19))&gt;0,"MIXED","OK")))</f>
        <v/>
      </c>
      <c r="H19" s="9" t="str">
        <f aca="false">IF($A19="","",IF(OR($D19="(not set)",$E19="—"),"",IF(ISNUMBER(SEARCH(SUBSTITUTE(SUBSTITUTE(SUBSTITUTE($D19,"-",""),"_","")," ",""),SUBSTITUTE(SUBSTITUTE(SUBSTITUTE($E19,"-",""),"_","")," ",""))),"OK","CHECK")))</f>
        <v/>
      </c>
      <c r="I19" s="14"/>
      <c r="J19" s="14"/>
      <c r="K19" s="17"/>
      <c r="L19" s="14"/>
    </row>
    <row r="20" customFormat="false" ht="15" hidden="false" customHeight="false" outlineLevel="0" collapsed="false">
      <c r="A20" s="9" t="str">
        <f aca="false">IF('1. Master BOM'!$A20="","",'1. Master BOM'!$A20)</f>
        <v/>
      </c>
      <c r="B20" s="9" t="str">
        <f aca="false">IF($A20="","",'1. Master BOM'!$B20)</f>
        <v/>
      </c>
      <c r="C20" s="9" t="str">
        <f aca="false">IF($A20="","",'1. Master BOM'!$E20)</f>
        <v/>
      </c>
      <c r="D20" s="9" t="str">
        <f aca="false">IF($A20="","",IF(T('1. Master BOM'!$F20)="","(not set)",'1. Master BOM'!$F20))</f>
        <v/>
      </c>
      <c r="E20" s="9" t="str">
        <f aca="false">IF($A20="","",IFERROR(INDEX('4. Tracker'!$D$2:$D$3001,MATCH($A20,'4. Tracker'!$N$2:$N$3001,0)),"—"))</f>
        <v/>
      </c>
      <c r="F20" s="9" t="str">
        <f aca="false">IF($A20="","",COUNTIF('4. Tracker'!$N$2:$N$3001,$A20))</f>
        <v/>
      </c>
      <c r="G20" s="9" t="str">
        <f aca="false">IF($A20="","",IF($F20=0,"—",IF(SUMPRODUCT(--('4. Tracker'!$N$2:$N$3001=$A20),--('4. Tracker'!$D$2:$D$3001&lt;&gt;$E20))&gt;0,"MIXED","OK")))</f>
        <v/>
      </c>
      <c r="H20" s="9" t="str">
        <f aca="false">IF($A20="","",IF(OR($D20="(not set)",$E20="—"),"",IF(ISNUMBER(SEARCH(SUBSTITUTE(SUBSTITUTE(SUBSTITUTE($D20,"-",""),"_","")," ",""),SUBSTITUTE(SUBSTITUTE(SUBSTITUTE($E20,"-",""),"_","")," ",""))),"OK","CHECK")))</f>
        <v/>
      </c>
      <c r="I20" s="14"/>
      <c r="J20" s="14"/>
      <c r="K20" s="17"/>
      <c r="L20" s="14"/>
    </row>
    <row r="21" customFormat="false" ht="15" hidden="false" customHeight="false" outlineLevel="0" collapsed="false">
      <c r="A21" s="9" t="str">
        <f aca="false">IF('1. Master BOM'!$A21="","",'1. Master BOM'!$A21)</f>
        <v/>
      </c>
      <c r="B21" s="9" t="str">
        <f aca="false">IF($A21="","",'1. Master BOM'!$B21)</f>
        <v/>
      </c>
      <c r="C21" s="9" t="str">
        <f aca="false">IF($A21="","",'1. Master BOM'!$E21)</f>
        <v/>
      </c>
      <c r="D21" s="9" t="str">
        <f aca="false">IF($A21="","",IF(T('1. Master BOM'!$F21)="","(not set)",'1. Master BOM'!$F21))</f>
        <v/>
      </c>
      <c r="E21" s="9" t="str">
        <f aca="false">IF($A21="","",IFERROR(INDEX('4. Tracker'!$D$2:$D$3001,MATCH($A21,'4. Tracker'!$N$2:$N$3001,0)),"—"))</f>
        <v/>
      </c>
      <c r="F21" s="9" t="str">
        <f aca="false">IF($A21="","",COUNTIF('4. Tracker'!$N$2:$N$3001,$A21))</f>
        <v/>
      </c>
      <c r="G21" s="9" t="str">
        <f aca="false">IF($A21="","",IF($F21=0,"—",IF(SUMPRODUCT(--('4. Tracker'!$N$2:$N$3001=$A21),--('4. Tracker'!$D$2:$D$3001&lt;&gt;$E21))&gt;0,"MIXED","OK")))</f>
        <v/>
      </c>
      <c r="H21" s="9" t="str">
        <f aca="false">IF($A21="","",IF(OR($D21="(not set)",$E21="—"),"",IF(ISNUMBER(SEARCH(SUBSTITUTE(SUBSTITUTE(SUBSTITUTE($D21,"-",""),"_","")," ",""),SUBSTITUTE(SUBSTITUTE(SUBSTITUTE($E21,"-",""),"_","")," ",""))),"OK","CHECK")))</f>
        <v/>
      </c>
      <c r="I21" s="14"/>
      <c r="J21" s="14"/>
      <c r="K21" s="17"/>
      <c r="L21" s="14"/>
    </row>
    <row r="22" customFormat="false" ht="15" hidden="false" customHeight="false" outlineLevel="0" collapsed="false">
      <c r="A22" s="9" t="str">
        <f aca="false">IF('1. Master BOM'!$A22="","",'1. Master BOM'!$A22)</f>
        <v/>
      </c>
      <c r="B22" s="9" t="str">
        <f aca="false">IF($A22="","",'1. Master BOM'!$B22)</f>
        <v/>
      </c>
      <c r="C22" s="9" t="str">
        <f aca="false">IF($A22="","",'1. Master BOM'!$E22)</f>
        <v/>
      </c>
      <c r="D22" s="9" t="str">
        <f aca="false">IF($A22="","",IF(T('1. Master BOM'!$F22)="","(not set)",'1. Master BOM'!$F22))</f>
        <v/>
      </c>
      <c r="E22" s="9" t="str">
        <f aca="false">IF($A22="","",IFERROR(INDEX('4. Tracker'!$D$2:$D$3001,MATCH($A22,'4. Tracker'!$N$2:$N$3001,0)),"—"))</f>
        <v/>
      </c>
      <c r="F22" s="9" t="str">
        <f aca="false">IF($A22="","",COUNTIF('4. Tracker'!$N$2:$N$3001,$A22))</f>
        <v/>
      </c>
      <c r="G22" s="9" t="str">
        <f aca="false">IF($A22="","",IF($F22=0,"—",IF(SUMPRODUCT(--('4. Tracker'!$N$2:$N$3001=$A22),--('4. Tracker'!$D$2:$D$3001&lt;&gt;$E22))&gt;0,"MIXED","OK")))</f>
        <v/>
      </c>
      <c r="H22" s="9" t="str">
        <f aca="false">IF($A22="","",IF(OR($D22="(not set)",$E22="—"),"",IF(ISNUMBER(SEARCH(SUBSTITUTE(SUBSTITUTE(SUBSTITUTE($D22,"-",""),"_","")," ",""),SUBSTITUTE(SUBSTITUTE(SUBSTITUTE($E22,"-",""),"_","")," ",""))),"OK","CHECK")))</f>
        <v/>
      </c>
      <c r="I22" s="14"/>
      <c r="J22" s="14"/>
      <c r="K22" s="17"/>
      <c r="L22" s="14"/>
    </row>
    <row r="23" customFormat="false" ht="15" hidden="false" customHeight="false" outlineLevel="0" collapsed="false">
      <c r="A23" s="9" t="str">
        <f aca="false">IF('1. Master BOM'!$A23="","",'1. Master BOM'!$A23)</f>
        <v/>
      </c>
      <c r="B23" s="9" t="str">
        <f aca="false">IF($A23="","",'1. Master BOM'!$B23)</f>
        <v/>
      </c>
      <c r="C23" s="9" t="str">
        <f aca="false">IF($A23="","",'1. Master BOM'!$E23)</f>
        <v/>
      </c>
      <c r="D23" s="9" t="str">
        <f aca="false">IF($A23="","",IF(T('1. Master BOM'!$F23)="","(not set)",'1. Master BOM'!$F23))</f>
        <v/>
      </c>
      <c r="E23" s="9" t="str">
        <f aca="false">IF($A23="","",IFERROR(INDEX('4. Tracker'!$D$2:$D$3001,MATCH($A23,'4. Tracker'!$N$2:$N$3001,0)),"—"))</f>
        <v/>
      </c>
      <c r="F23" s="9" t="str">
        <f aca="false">IF($A23="","",COUNTIF('4. Tracker'!$N$2:$N$3001,$A23))</f>
        <v/>
      </c>
      <c r="G23" s="9" t="str">
        <f aca="false">IF($A23="","",IF($F23=0,"—",IF(SUMPRODUCT(--('4. Tracker'!$N$2:$N$3001=$A23),--('4. Tracker'!$D$2:$D$3001&lt;&gt;$E23))&gt;0,"MIXED","OK")))</f>
        <v/>
      </c>
      <c r="H23" s="9" t="str">
        <f aca="false">IF($A23="","",IF(OR($D23="(not set)",$E23="—"),"",IF(ISNUMBER(SEARCH(SUBSTITUTE(SUBSTITUTE(SUBSTITUTE($D23,"-",""),"_","")," ",""),SUBSTITUTE(SUBSTITUTE(SUBSTITUTE($E23,"-",""),"_","")," ",""))),"OK","CHECK")))</f>
        <v/>
      </c>
      <c r="I23" s="14"/>
      <c r="J23" s="14"/>
      <c r="K23" s="17"/>
      <c r="L23" s="14"/>
    </row>
    <row r="24" customFormat="false" ht="15" hidden="false" customHeight="false" outlineLevel="0" collapsed="false">
      <c r="A24" s="9" t="str">
        <f aca="false">IF('1. Master BOM'!$A24="","",'1. Master BOM'!$A24)</f>
        <v/>
      </c>
      <c r="B24" s="9" t="str">
        <f aca="false">IF($A24="","",'1. Master BOM'!$B24)</f>
        <v/>
      </c>
      <c r="C24" s="9" t="str">
        <f aca="false">IF($A24="","",'1. Master BOM'!$E24)</f>
        <v/>
      </c>
      <c r="D24" s="9" t="str">
        <f aca="false">IF($A24="","",IF(T('1. Master BOM'!$F24)="","(not set)",'1. Master BOM'!$F24))</f>
        <v/>
      </c>
      <c r="E24" s="9" t="str">
        <f aca="false">IF($A24="","",IFERROR(INDEX('4. Tracker'!$D$2:$D$3001,MATCH($A24,'4. Tracker'!$N$2:$N$3001,0)),"—"))</f>
        <v/>
      </c>
      <c r="F24" s="9" t="str">
        <f aca="false">IF($A24="","",COUNTIF('4. Tracker'!$N$2:$N$3001,$A24))</f>
        <v/>
      </c>
      <c r="G24" s="9" t="str">
        <f aca="false">IF($A24="","",IF($F24=0,"—",IF(SUMPRODUCT(--('4. Tracker'!$N$2:$N$3001=$A24),--('4. Tracker'!$D$2:$D$3001&lt;&gt;$E24))&gt;0,"MIXED","OK")))</f>
        <v/>
      </c>
      <c r="H24" s="9" t="str">
        <f aca="false">IF($A24="","",IF(OR($D24="(not set)",$E24="—"),"",IF(ISNUMBER(SEARCH(SUBSTITUTE(SUBSTITUTE(SUBSTITUTE($D24,"-",""),"_","")," ",""),SUBSTITUTE(SUBSTITUTE(SUBSTITUTE($E24,"-",""),"_","")," ",""))),"OK","CHECK")))</f>
        <v/>
      </c>
      <c r="I24" s="14"/>
      <c r="J24" s="14"/>
      <c r="K24" s="17"/>
      <c r="L24" s="14"/>
    </row>
    <row r="25" customFormat="false" ht="15" hidden="false" customHeight="false" outlineLevel="0" collapsed="false">
      <c r="A25" s="9" t="str">
        <f aca="false">IF('1. Master BOM'!$A25="","",'1. Master BOM'!$A25)</f>
        <v/>
      </c>
      <c r="B25" s="9" t="str">
        <f aca="false">IF($A25="","",'1. Master BOM'!$B25)</f>
        <v/>
      </c>
      <c r="C25" s="9" t="str">
        <f aca="false">IF($A25="","",'1. Master BOM'!$E25)</f>
        <v/>
      </c>
      <c r="D25" s="9" t="str">
        <f aca="false">IF($A25="","",IF(T('1. Master BOM'!$F25)="","(not set)",'1. Master BOM'!$F25))</f>
        <v/>
      </c>
      <c r="E25" s="9" t="str">
        <f aca="false">IF($A25="","",IFERROR(INDEX('4. Tracker'!$D$2:$D$3001,MATCH($A25,'4. Tracker'!$N$2:$N$3001,0)),"—"))</f>
        <v/>
      </c>
      <c r="F25" s="9" t="str">
        <f aca="false">IF($A25="","",COUNTIF('4. Tracker'!$N$2:$N$3001,$A25))</f>
        <v/>
      </c>
      <c r="G25" s="9" t="str">
        <f aca="false">IF($A25="","",IF($F25=0,"—",IF(SUMPRODUCT(--('4. Tracker'!$N$2:$N$3001=$A25),--('4. Tracker'!$D$2:$D$3001&lt;&gt;$E25))&gt;0,"MIXED","OK")))</f>
        <v/>
      </c>
      <c r="H25" s="9" t="str">
        <f aca="false">IF($A25="","",IF(OR($D25="(not set)",$E25="—"),"",IF(ISNUMBER(SEARCH(SUBSTITUTE(SUBSTITUTE(SUBSTITUTE($D25,"-",""),"_","")," ",""),SUBSTITUTE(SUBSTITUTE(SUBSTITUTE($E25,"-",""),"_","")," ",""))),"OK","CHECK")))</f>
        <v/>
      </c>
      <c r="I25" s="14"/>
      <c r="J25" s="14"/>
      <c r="K25" s="17"/>
      <c r="L25" s="14"/>
    </row>
    <row r="26" customFormat="false" ht="15" hidden="false" customHeight="false" outlineLevel="0" collapsed="false">
      <c r="A26" s="9" t="str">
        <f aca="false">IF('1. Master BOM'!$A26="","",'1. Master BOM'!$A26)</f>
        <v/>
      </c>
      <c r="B26" s="9" t="str">
        <f aca="false">IF($A26="","",'1. Master BOM'!$B26)</f>
        <v/>
      </c>
      <c r="C26" s="9" t="str">
        <f aca="false">IF($A26="","",'1. Master BOM'!$E26)</f>
        <v/>
      </c>
      <c r="D26" s="9" t="str">
        <f aca="false">IF($A26="","",IF(T('1. Master BOM'!$F26)="","(not set)",'1. Master BOM'!$F26))</f>
        <v/>
      </c>
      <c r="E26" s="9" t="str">
        <f aca="false">IF($A26="","",IFERROR(INDEX('4. Tracker'!$D$2:$D$3001,MATCH($A26,'4. Tracker'!$N$2:$N$3001,0)),"—"))</f>
        <v/>
      </c>
      <c r="F26" s="9" t="str">
        <f aca="false">IF($A26="","",COUNTIF('4. Tracker'!$N$2:$N$3001,$A26))</f>
        <v/>
      </c>
      <c r="G26" s="9" t="str">
        <f aca="false">IF($A26="","",IF($F26=0,"—",IF(SUMPRODUCT(--('4. Tracker'!$N$2:$N$3001=$A26),--('4. Tracker'!$D$2:$D$3001&lt;&gt;$E26))&gt;0,"MIXED","OK")))</f>
        <v/>
      </c>
      <c r="H26" s="9" t="str">
        <f aca="false">IF($A26="","",IF(OR($D26="(not set)",$E26="—"),"",IF(ISNUMBER(SEARCH(SUBSTITUTE(SUBSTITUTE(SUBSTITUTE($D26,"-",""),"_","")," ",""),SUBSTITUTE(SUBSTITUTE(SUBSTITUTE($E26,"-",""),"_","")," ",""))),"OK","CHECK")))</f>
        <v/>
      </c>
      <c r="I26" s="14"/>
      <c r="J26" s="14"/>
      <c r="K26" s="17"/>
      <c r="L26" s="14"/>
    </row>
    <row r="27" customFormat="false" ht="15" hidden="false" customHeight="false" outlineLevel="0" collapsed="false">
      <c r="A27" s="9" t="str">
        <f aca="false">IF('1. Master BOM'!$A27="","",'1. Master BOM'!$A27)</f>
        <v/>
      </c>
      <c r="B27" s="9" t="str">
        <f aca="false">IF($A27="","",'1. Master BOM'!$B27)</f>
        <v/>
      </c>
      <c r="C27" s="9" t="str">
        <f aca="false">IF($A27="","",'1. Master BOM'!$E27)</f>
        <v/>
      </c>
      <c r="D27" s="9" t="str">
        <f aca="false">IF($A27="","",IF(T('1. Master BOM'!$F27)="","(not set)",'1. Master BOM'!$F27))</f>
        <v/>
      </c>
      <c r="E27" s="9" t="str">
        <f aca="false">IF($A27="","",IFERROR(INDEX('4. Tracker'!$D$2:$D$3001,MATCH($A27,'4. Tracker'!$N$2:$N$3001,0)),"—"))</f>
        <v/>
      </c>
      <c r="F27" s="9" t="str">
        <f aca="false">IF($A27="","",COUNTIF('4. Tracker'!$N$2:$N$3001,$A27))</f>
        <v/>
      </c>
      <c r="G27" s="9" t="str">
        <f aca="false">IF($A27="","",IF($F27=0,"—",IF(SUMPRODUCT(--('4. Tracker'!$N$2:$N$3001=$A27),--('4. Tracker'!$D$2:$D$3001&lt;&gt;$E27))&gt;0,"MIXED","OK")))</f>
        <v/>
      </c>
      <c r="H27" s="9" t="str">
        <f aca="false">IF($A27="","",IF(OR($D27="(not set)",$E27="—"),"",IF(ISNUMBER(SEARCH(SUBSTITUTE(SUBSTITUTE(SUBSTITUTE($D27,"-",""),"_","")," ",""),SUBSTITUTE(SUBSTITUTE(SUBSTITUTE($E27,"-",""),"_","")," ",""))),"OK","CHECK")))</f>
        <v/>
      </c>
      <c r="I27" s="14"/>
      <c r="J27" s="14"/>
      <c r="K27" s="17"/>
      <c r="L27" s="14"/>
    </row>
    <row r="28" customFormat="false" ht="15" hidden="false" customHeight="false" outlineLevel="0" collapsed="false">
      <c r="A28" s="9" t="str">
        <f aca="false">IF('1. Master BOM'!$A28="","",'1. Master BOM'!$A28)</f>
        <v/>
      </c>
      <c r="B28" s="9" t="str">
        <f aca="false">IF($A28="","",'1. Master BOM'!$B28)</f>
        <v/>
      </c>
      <c r="C28" s="9" t="str">
        <f aca="false">IF($A28="","",'1. Master BOM'!$E28)</f>
        <v/>
      </c>
      <c r="D28" s="9" t="str">
        <f aca="false">IF($A28="","",IF(T('1. Master BOM'!$F28)="","(not set)",'1. Master BOM'!$F28))</f>
        <v/>
      </c>
      <c r="E28" s="9" t="str">
        <f aca="false">IF($A28="","",IFERROR(INDEX('4. Tracker'!$D$2:$D$3001,MATCH($A28,'4. Tracker'!$N$2:$N$3001,0)),"—"))</f>
        <v/>
      </c>
      <c r="F28" s="9" t="str">
        <f aca="false">IF($A28="","",COUNTIF('4. Tracker'!$N$2:$N$3001,$A28))</f>
        <v/>
      </c>
      <c r="G28" s="9" t="str">
        <f aca="false">IF($A28="","",IF($F28=0,"—",IF(SUMPRODUCT(--('4. Tracker'!$N$2:$N$3001=$A28),--('4. Tracker'!$D$2:$D$3001&lt;&gt;$E28))&gt;0,"MIXED","OK")))</f>
        <v/>
      </c>
      <c r="H28" s="9" t="str">
        <f aca="false">IF($A28="","",IF(OR($D28="(not set)",$E28="—"),"",IF(ISNUMBER(SEARCH(SUBSTITUTE(SUBSTITUTE(SUBSTITUTE($D28,"-",""),"_","")," ",""),SUBSTITUTE(SUBSTITUTE(SUBSTITUTE($E28,"-",""),"_","")," ",""))),"OK","CHECK")))</f>
        <v/>
      </c>
      <c r="I28" s="14"/>
      <c r="J28" s="14"/>
      <c r="K28" s="17"/>
      <c r="L28" s="14"/>
    </row>
    <row r="29" customFormat="false" ht="15" hidden="false" customHeight="false" outlineLevel="0" collapsed="false">
      <c r="A29" s="9" t="str">
        <f aca="false">IF('1. Master BOM'!$A29="","",'1. Master BOM'!$A29)</f>
        <v/>
      </c>
      <c r="B29" s="9" t="str">
        <f aca="false">IF($A29="","",'1. Master BOM'!$B29)</f>
        <v/>
      </c>
      <c r="C29" s="9" t="str">
        <f aca="false">IF($A29="","",'1. Master BOM'!$E29)</f>
        <v/>
      </c>
      <c r="D29" s="9" t="str">
        <f aca="false">IF($A29="","",IF(T('1. Master BOM'!$F29)="","(not set)",'1. Master BOM'!$F29))</f>
        <v/>
      </c>
      <c r="E29" s="9" t="str">
        <f aca="false">IF($A29="","",IFERROR(INDEX('4. Tracker'!$D$2:$D$3001,MATCH($A29,'4. Tracker'!$N$2:$N$3001,0)),"—"))</f>
        <v/>
      </c>
      <c r="F29" s="9" t="str">
        <f aca="false">IF($A29="","",COUNTIF('4. Tracker'!$N$2:$N$3001,$A29))</f>
        <v/>
      </c>
      <c r="G29" s="9" t="str">
        <f aca="false">IF($A29="","",IF($F29=0,"—",IF(SUMPRODUCT(--('4. Tracker'!$N$2:$N$3001=$A29),--('4. Tracker'!$D$2:$D$3001&lt;&gt;$E29))&gt;0,"MIXED","OK")))</f>
        <v/>
      </c>
      <c r="H29" s="9" t="str">
        <f aca="false">IF($A29="","",IF(OR($D29="(not set)",$E29="—"),"",IF(ISNUMBER(SEARCH(SUBSTITUTE(SUBSTITUTE(SUBSTITUTE($D29,"-",""),"_","")," ",""),SUBSTITUTE(SUBSTITUTE(SUBSTITUTE($E29,"-",""),"_","")," ",""))),"OK","CHECK")))</f>
        <v/>
      </c>
      <c r="I29" s="14"/>
      <c r="J29" s="14"/>
      <c r="K29" s="17"/>
      <c r="L29" s="14"/>
    </row>
    <row r="30" customFormat="false" ht="15" hidden="false" customHeight="false" outlineLevel="0" collapsed="false">
      <c r="A30" s="9" t="str">
        <f aca="false">IF('1. Master BOM'!$A30="","",'1. Master BOM'!$A30)</f>
        <v/>
      </c>
      <c r="B30" s="9" t="str">
        <f aca="false">IF($A30="","",'1. Master BOM'!$B30)</f>
        <v/>
      </c>
      <c r="C30" s="9" t="str">
        <f aca="false">IF($A30="","",'1. Master BOM'!$E30)</f>
        <v/>
      </c>
      <c r="D30" s="9" t="str">
        <f aca="false">IF($A30="","",IF(T('1. Master BOM'!$F30)="","(not set)",'1. Master BOM'!$F30))</f>
        <v/>
      </c>
      <c r="E30" s="9" t="str">
        <f aca="false">IF($A30="","",IFERROR(INDEX('4. Tracker'!$D$2:$D$3001,MATCH($A30,'4. Tracker'!$N$2:$N$3001,0)),"—"))</f>
        <v/>
      </c>
      <c r="F30" s="9" t="str">
        <f aca="false">IF($A30="","",COUNTIF('4. Tracker'!$N$2:$N$3001,$A30))</f>
        <v/>
      </c>
      <c r="G30" s="9" t="str">
        <f aca="false">IF($A30="","",IF($F30=0,"—",IF(SUMPRODUCT(--('4. Tracker'!$N$2:$N$3001=$A30),--('4. Tracker'!$D$2:$D$3001&lt;&gt;$E30))&gt;0,"MIXED","OK")))</f>
        <v/>
      </c>
      <c r="H30" s="9" t="str">
        <f aca="false">IF($A30="","",IF(OR($D30="(not set)",$E30="—"),"",IF(ISNUMBER(SEARCH(SUBSTITUTE(SUBSTITUTE(SUBSTITUTE($D30,"-",""),"_","")," ",""),SUBSTITUTE(SUBSTITUTE(SUBSTITUTE($E30,"-",""),"_","")," ",""))),"OK","CHECK")))</f>
        <v/>
      </c>
      <c r="I30" s="14"/>
      <c r="J30" s="14"/>
      <c r="K30" s="17"/>
      <c r="L30" s="14"/>
    </row>
    <row r="31" customFormat="false" ht="15" hidden="false" customHeight="false" outlineLevel="0" collapsed="false">
      <c r="A31" s="9" t="str">
        <f aca="false">IF('1. Master BOM'!$A31="","",'1. Master BOM'!$A31)</f>
        <v/>
      </c>
      <c r="B31" s="9" t="str">
        <f aca="false">IF($A31="","",'1. Master BOM'!$B31)</f>
        <v/>
      </c>
      <c r="C31" s="9" t="str">
        <f aca="false">IF($A31="","",'1. Master BOM'!$E31)</f>
        <v/>
      </c>
      <c r="D31" s="9" t="str">
        <f aca="false">IF($A31="","",IF(T('1. Master BOM'!$F31)="","(not set)",'1. Master BOM'!$F31))</f>
        <v/>
      </c>
      <c r="E31" s="9" t="str">
        <f aca="false">IF($A31="","",IFERROR(INDEX('4. Tracker'!$D$2:$D$3001,MATCH($A31,'4. Tracker'!$N$2:$N$3001,0)),"—"))</f>
        <v/>
      </c>
      <c r="F31" s="9" t="str">
        <f aca="false">IF($A31="","",COUNTIF('4. Tracker'!$N$2:$N$3001,$A31))</f>
        <v/>
      </c>
      <c r="G31" s="9" t="str">
        <f aca="false">IF($A31="","",IF($F31=0,"—",IF(SUMPRODUCT(--('4. Tracker'!$N$2:$N$3001=$A31),--('4. Tracker'!$D$2:$D$3001&lt;&gt;$E31))&gt;0,"MIXED","OK")))</f>
        <v/>
      </c>
      <c r="H31" s="9" t="str">
        <f aca="false">IF($A31="","",IF(OR($D31="(not set)",$E31="—"),"",IF(ISNUMBER(SEARCH(SUBSTITUTE(SUBSTITUTE(SUBSTITUTE($D31,"-",""),"_","")," ",""),SUBSTITUTE(SUBSTITUTE(SUBSTITUTE($E31,"-",""),"_","")," ",""))),"OK","CHECK")))</f>
        <v/>
      </c>
      <c r="I31" s="14"/>
      <c r="J31" s="14"/>
      <c r="K31" s="17"/>
      <c r="L31" s="14"/>
    </row>
    <row r="32" customFormat="false" ht="15" hidden="false" customHeight="false" outlineLevel="0" collapsed="false">
      <c r="A32" s="9" t="str">
        <f aca="false">IF('1. Master BOM'!$A32="","",'1. Master BOM'!$A32)</f>
        <v/>
      </c>
      <c r="B32" s="9" t="str">
        <f aca="false">IF($A32="","",'1. Master BOM'!$B32)</f>
        <v/>
      </c>
      <c r="C32" s="9" t="str">
        <f aca="false">IF($A32="","",'1. Master BOM'!$E32)</f>
        <v/>
      </c>
      <c r="D32" s="9" t="str">
        <f aca="false">IF($A32="","",IF(T('1. Master BOM'!$F32)="","(not set)",'1. Master BOM'!$F32))</f>
        <v/>
      </c>
      <c r="E32" s="9" t="str">
        <f aca="false">IF($A32="","",IFERROR(INDEX('4. Tracker'!$D$2:$D$3001,MATCH($A32,'4. Tracker'!$N$2:$N$3001,0)),"—"))</f>
        <v/>
      </c>
      <c r="F32" s="9" t="str">
        <f aca="false">IF($A32="","",COUNTIF('4. Tracker'!$N$2:$N$3001,$A32))</f>
        <v/>
      </c>
      <c r="G32" s="9" t="str">
        <f aca="false">IF($A32="","",IF($F32=0,"—",IF(SUMPRODUCT(--('4. Tracker'!$N$2:$N$3001=$A32),--('4. Tracker'!$D$2:$D$3001&lt;&gt;$E32))&gt;0,"MIXED","OK")))</f>
        <v/>
      </c>
      <c r="H32" s="9" t="str">
        <f aca="false">IF($A32="","",IF(OR($D32="(not set)",$E32="—"),"",IF(ISNUMBER(SEARCH(SUBSTITUTE(SUBSTITUTE(SUBSTITUTE($D32,"-",""),"_","")," ",""),SUBSTITUTE(SUBSTITUTE(SUBSTITUTE($E32,"-",""),"_","")," ",""))),"OK","CHECK")))</f>
        <v/>
      </c>
      <c r="I32" s="14"/>
      <c r="J32" s="14"/>
      <c r="K32" s="17"/>
      <c r="L32" s="14"/>
    </row>
    <row r="33" customFormat="false" ht="15" hidden="false" customHeight="false" outlineLevel="0" collapsed="false">
      <c r="A33" s="9" t="str">
        <f aca="false">IF('1. Master BOM'!$A33="","",'1. Master BOM'!$A33)</f>
        <v/>
      </c>
      <c r="B33" s="9" t="str">
        <f aca="false">IF($A33="","",'1. Master BOM'!$B33)</f>
        <v/>
      </c>
      <c r="C33" s="9" t="str">
        <f aca="false">IF($A33="","",'1. Master BOM'!$E33)</f>
        <v/>
      </c>
      <c r="D33" s="9" t="str">
        <f aca="false">IF($A33="","",IF(T('1. Master BOM'!$F33)="","(not set)",'1. Master BOM'!$F33))</f>
        <v/>
      </c>
      <c r="E33" s="9" t="str">
        <f aca="false">IF($A33="","",IFERROR(INDEX('4. Tracker'!$D$2:$D$3001,MATCH($A33,'4. Tracker'!$N$2:$N$3001,0)),"—"))</f>
        <v/>
      </c>
      <c r="F33" s="9" t="str">
        <f aca="false">IF($A33="","",COUNTIF('4. Tracker'!$N$2:$N$3001,$A33))</f>
        <v/>
      </c>
      <c r="G33" s="9" t="str">
        <f aca="false">IF($A33="","",IF($F33=0,"—",IF(SUMPRODUCT(--('4. Tracker'!$N$2:$N$3001=$A33),--('4. Tracker'!$D$2:$D$3001&lt;&gt;$E33))&gt;0,"MIXED","OK")))</f>
        <v/>
      </c>
      <c r="H33" s="9" t="str">
        <f aca="false">IF($A33="","",IF(OR($D33="(not set)",$E33="—"),"",IF(ISNUMBER(SEARCH(SUBSTITUTE(SUBSTITUTE(SUBSTITUTE($D33,"-",""),"_","")," ",""),SUBSTITUTE(SUBSTITUTE(SUBSTITUTE($E33,"-",""),"_","")," ",""))),"OK","CHECK")))</f>
        <v/>
      </c>
      <c r="I33" s="14"/>
      <c r="J33" s="14"/>
      <c r="K33" s="17"/>
      <c r="L33" s="14"/>
    </row>
    <row r="34" customFormat="false" ht="15" hidden="false" customHeight="false" outlineLevel="0" collapsed="false">
      <c r="A34" s="9" t="str">
        <f aca="false">IF('1. Master BOM'!$A34="","",'1. Master BOM'!$A34)</f>
        <v/>
      </c>
      <c r="B34" s="9" t="str">
        <f aca="false">IF($A34="","",'1. Master BOM'!$B34)</f>
        <v/>
      </c>
      <c r="C34" s="9" t="str">
        <f aca="false">IF($A34="","",'1. Master BOM'!$E34)</f>
        <v/>
      </c>
      <c r="D34" s="9" t="str">
        <f aca="false">IF($A34="","",IF(T('1. Master BOM'!$F34)="","(not set)",'1. Master BOM'!$F34))</f>
        <v/>
      </c>
      <c r="E34" s="9" t="str">
        <f aca="false">IF($A34="","",IFERROR(INDEX('4. Tracker'!$D$2:$D$3001,MATCH($A34,'4. Tracker'!$N$2:$N$3001,0)),"—"))</f>
        <v/>
      </c>
      <c r="F34" s="9" t="str">
        <f aca="false">IF($A34="","",COUNTIF('4. Tracker'!$N$2:$N$3001,$A34))</f>
        <v/>
      </c>
      <c r="G34" s="9" t="str">
        <f aca="false">IF($A34="","",IF($F34=0,"—",IF(SUMPRODUCT(--('4. Tracker'!$N$2:$N$3001=$A34),--('4. Tracker'!$D$2:$D$3001&lt;&gt;$E34))&gt;0,"MIXED","OK")))</f>
        <v/>
      </c>
      <c r="H34" s="9" t="str">
        <f aca="false">IF($A34="","",IF(OR($D34="(not set)",$E34="—"),"",IF(ISNUMBER(SEARCH(SUBSTITUTE(SUBSTITUTE(SUBSTITUTE($D34,"-",""),"_","")," ",""),SUBSTITUTE(SUBSTITUTE(SUBSTITUTE($E34,"-",""),"_","")," ",""))),"OK","CHECK")))</f>
        <v/>
      </c>
      <c r="I34" s="14"/>
      <c r="J34" s="14"/>
      <c r="K34" s="17"/>
      <c r="L34" s="14"/>
    </row>
    <row r="35" customFormat="false" ht="15" hidden="false" customHeight="false" outlineLevel="0" collapsed="false">
      <c r="A35" s="9" t="str">
        <f aca="false">IF('1. Master BOM'!$A35="","",'1. Master BOM'!$A35)</f>
        <v/>
      </c>
      <c r="B35" s="9" t="str">
        <f aca="false">IF($A35="","",'1. Master BOM'!$B35)</f>
        <v/>
      </c>
      <c r="C35" s="9" t="str">
        <f aca="false">IF($A35="","",'1. Master BOM'!$E35)</f>
        <v/>
      </c>
      <c r="D35" s="9" t="str">
        <f aca="false">IF($A35="","",IF(T('1. Master BOM'!$F35)="","(not set)",'1. Master BOM'!$F35))</f>
        <v/>
      </c>
      <c r="E35" s="9" t="str">
        <f aca="false">IF($A35="","",IFERROR(INDEX('4. Tracker'!$D$2:$D$3001,MATCH($A35,'4. Tracker'!$N$2:$N$3001,0)),"—"))</f>
        <v/>
      </c>
      <c r="F35" s="9" t="str">
        <f aca="false">IF($A35="","",COUNTIF('4. Tracker'!$N$2:$N$3001,$A35))</f>
        <v/>
      </c>
      <c r="G35" s="9" t="str">
        <f aca="false">IF($A35="","",IF($F35=0,"—",IF(SUMPRODUCT(--('4. Tracker'!$N$2:$N$3001=$A35),--('4. Tracker'!$D$2:$D$3001&lt;&gt;$E35))&gt;0,"MIXED","OK")))</f>
        <v/>
      </c>
      <c r="H35" s="9" t="str">
        <f aca="false">IF($A35="","",IF(OR($D35="(not set)",$E35="—"),"",IF(ISNUMBER(SEARCH(SUBSTITUTE(SUBSTITUTE(SUBSTITUTE($D35,"-",""),"_","")," ",""),SUBSTITUTE(SUBSTITUTE(SUBSTITUTE($E35,"-",""),"_","")," ",""))),"OK","CHECK")))</f>
        <v/>
      </c>
      <c r="I35" s="14"/>
      <c r="J35" s="14"/>
      <c r="K35" s="17"/>
      <c r="L35" s="14"/>
    </row>
    <row r="36" customFormat="false" ht="15" hidden="false" customHeight="false" outlineLevel="0" collapsed="false">
      <c r="A36" s="9" t="str">
        <f aca="false">IF('1. Master BOM'!$A36="","",'1. Master BOM'!$A36)</f>
        <v/>
      </c>
      <c r="B36" s="9" t="str">
        <f aca="false">IF($A36="","",'1. Master BOM'!$B36)</f>
        <v/>
      </c>
      <c r="C36" s="9" t="str">
        <f aca="false">IF($A36="","",'1. Master BOM'!$E36)</f>
        <v/>
      </c>
      <c r="D36" s="9" t="str">
        <f aca="false">IF($A36="","",IF(T('1. Master BOM'!$F36)="","(not set)",'1. Master BOM'!$F36))</f>
        <v/>
      </c>
      <c r="E36" s="9" t="str">
        <f aca="false">IF($A36="","",IFERROR(INDEX('4. Tracker'!$D$2:$D$3001,MATCH($A36,'4. Tracker'!$N$2:$N$3001,0)),"—"))</f>
        <v/>
      </c>
      <c r="F36" s="9" t="str">
        <f aca="false">IF($A36="","",COUNTIF('4. Tracker'!$N$2:$N$3001,$A36))</f>
        <v/>
      </c>
      <c r="G36" s="9" t="str">
        <f aca="false">IF($A36="","",IF($F36=0,"—",IF(SUMPRODUCT(--('4. Tracker'!$N$2:$N$3001=$A36),--('4. Tracker'!$D$2:$D$3001&lt;&gt;$E36))&gt;0,"MIXED","OK")))</f>
        <v/>
      </c>
      <c r="H36" s="9" t="str">
        <f aca="false">IF($A36="","",IF(OR($D36="(not set)",$E36="—"),"",IF(ISNUMBER(SEARCH(SUBSTITUTE(SUBSTITUTE(SUBSTITUTE($D36,"-",""),"_","")," ",""),SUBSTITUTE(SUBSTITUTE(SUBSTITUTE($E36,"-",""),"_","")," ",""))),"OK","CHECK")))</f>
        <v/>
      </c>
      <c r="I36" s="14"/>
      <c r="J36" s="14"/>
      <c r="K36" s="17"/>
      <c r="L36" s="14"/>
    </row>
    <row r="37" customFormat="false" ht="15" hidden="false" customHeight="false" outlineLevel="0" collapsed="false">
      <c r="A37" s="9" t="str">
        <f aca="false">IF('1. Master BOM'!$A37="","",'1. Master BOM'!$A37)</f>
        <v/>
      </c>
      <c r="B37" s="9" t="str">
        <f aca="false">IF($A37="","",'1. Master BOM'!$B37)</f>
        <v/>
      </c>
      <c r="C37" s="9" t="str">
        <f aca="false">IF($A37="","",'1. Master BOM'!$E37)</f>
        <v/>
      </c>
      <c r="D37" s="9" t="str">
        <f aca="false">IF($A37="","",IF(T('1. Master BOM'!$F37)="","(not set)",'1. Master BOM'!$F37))</f>
        <v/>
      </c>
      <c r="E37" s="9" t="str">
        <f aca="false">IF($A37="","",IFERROR(INDEX('4. Tracker'!$D$2:$D$3001,MATCH($A37,'4. Tracker'!$N$2:$N$3001,0)),"—"))</f>
        <v/>
      </c>
      <c r="F37" s="9" t="str">
        <f aca="false">IF($A37="","",COUNTIF('4. Tracker'!$N$2:$N$3001,$A37))</f>
        <v/>
      </c>
      <c r="G37" s="9" t="str">
        <f aca="false">IF($A37="","",IF($F37=0,"—",IF(SUMPRODUCT(--('4. Tracker'!$N$2:$N$3001=$A37),--('4. Tracker'!$D$2:$D$3001&lt;&gt;$E37))&gt;0,"MIXED","OK")))</f>
        <v/>
      </c>
      <c r="H37" s="9" t="str">
        <f aca="false">IF($A37="","",IF(OR($D37="(not set)",$E37="—"),"",IF(ISNUMBER(SEARCH(SUBSTITUTE(SUBSTITUTE(SUBSTITUTE($D37,"-",""),"_","")," ",""),SUBSTITUTE(SUBSTITUTE(SUBSTITUTE($E37,"-",""),"_","")," ",""))),"OK","CHECK")))</f>
        <v/>
      </c>
      <c r="I37" s="14"/>
      <c r="J37" s="14"/>
      <c r="K37" s="17"/>
      <c r="L37" s="14"/>
    </row>
    <row r="38" customFormat="false" ht="15" hidden="false" customHeight="false" outlineLevel="0" collapsed="false">
      <c r="A38" s="9" t="str">
        <f aca="false">IF('1. Master BOM'!$A38="","",'1. Master BOM'!$A38)</f>
        <v/>
      </c>
      <c r="B38" s="9" t="str">
        <f aca="false">IF($A38="","",'1. Master BOM'!$B38)</f>
        <v/>
      </c>
      <c r="C38" s="9" t="str">
        <f aca="false">IF($A38="","",'1. Master BOM'!$E38)</f>
        <v/>
      </c>
      <c r="D38" s="9" t="str">
        <f aca="false">IF($A38="","",IF(T('1. Master BOM'!$F38)="","(not set)",'1. Master BOM'!$F38))</f>
        <v/>
      </c>
      <c r="E38" s="9" t="str">
        <f aca="false">IF($A38="","",IFERROR(INDEX('4. Tracker'!$D$2:$D$3001,MATCH($A38,'4. Tracker'!$N$2:$N$3001,0)),"—"))</f>
        <v/>
      </c>
      <c r="F38" s="9" t="str">
        <f aca="false">IF($A38="","",COUNTIF('4. Tracker'!$N$2:$N$3001,$A38))</f>
        <v/>
      </c>
      <c r="G38" s="9" t="str">
        <f aca="false">IF($A38="","",IF($F38=0,"—",IF(SUMPRODUCT(--('4. Tracker'!$N$2:$N$3001=$A38),--('4. Tracker'!$D$2:$D$3001&lt;&gt;$E38))&gt;0,"MIXED","OK")))</f>
        <v/>
      </c>
      <c r="H38" s="9" t="str">
        <f aca="false">IF($A38="","",IF(OR($D38="(not set)",$E38="—"),"",IF(ISNUMBER(SEARCH(SUBSTITUTE(SUBSTITUTE(SUBSTITUTE($D38,"-",""),"_","")," ",""),SUBSTITUTE(SUBSTITUTE(SUBSTITUTE($E38,"-",""),"_","")," ",""))),"OK","CHECK")))</f>
        <v/>
      </c>
      <c r="I38" s="14"/>
      <c r="J38" s="14"/>
      <c r="K38" s="17"/>
      <c r="L38" s="14"/>
    </row>
    <row r="39" customFormat="false" ht="15" hidden="false" customHeight="false" outlineLevel="0" collapsed="false">
      <c r="A39" s="9" t="str">
        <f aca="false">IF('1. Master BOM'!$A39="","",'1. Master BOM'!$A39)</f>
        <v/>
      </c>
      <c r="B39" s="9" t="str">
        <f aca="false">IF($A39="","",'1. Master BOM'!$B39)</f>
        <v/>
      </c>
      <c r="C39" s="9" t="str">
        <f aca="false">IF($A39="","",'1. Master BOM'!$E39)</f>
        <v/>
      </c>
      <c r="D39" s="9" t="str">
        <f aca="false">IF($A39="","",IF(T('1. Master BOM'!$F39)="","(not set)",'1. Master BOM'!$F39))</f>
        <v/>
      </c>
      <c r="E39" s="9" t="str">
        <f aca="false">IF($A39="","",IFERROR(INDEX('4. Tracker'!$D$2:$D$3001,MATCH($A39,'4. Tracker'!$N$2:$N$3001,0)),"—"))</f>
        <v/>
      </c>
      <c r="F39" s="9" t="str">
        <f aca="false">IF($A39="","",COUNTIF('4. Tracker'!$N$2:$N$3001,$A39))</f>
        <v/>
      </c>
      <c r="G39" s="9" t="str">
        <f aca="false">IF($A39="","",IF($F39=0,"—",IF(SUMPRODUCT(--('4. Tracker'!$N$2:$N$3001=$A39),--('4. Tracker'!$D$2:$D$3001&lt;&gt;$E39))&gt;0,"MIXED","OK")))</f>
        <v/>
      </c>
      <c r="H39" s="9" t="str">
        <f aca="false">IF($A39="","",IF(OR($D39="(not set)",$E39="—"),"",IF(ISNUMBER(SEARCH(SUBSTITUTE(SUBSTITUTE(SUBSTITUTE($D39,"-",""),"_","")," ",""),SUBSTITUTE(SUBSTITUTE(SUBSTITUTE($E39,"-",""),"_","")," ",""))),"OK","CHECK")))</f>
        <v/>
      </c>
      <c r="I39" s="14"/>
      <c r="J39" s="14"/>
      <c r="K39" s="17"/>
      <c r="L39" s="14"/>
    </row>
    <row r="40" customFormat="false" ht="15" hidden="false" customHeight="false" outlineLevel="0" collapsed="false">
      <c r="A40" s="9" t="str">
        <f aca="false">IF('1. Master BOM'!$A40="","",'1. Master BOM'!$A40)</f>
        <v/>
      </c>
      <c r="B40" s="9" t="str">
        <f aca="false">IF($A40="","",'1. Master BOM'!$B40)</f>
        <v/>
      </c>
      <c r="C40" s="9" t="str">
        <f aca="false">IF($A40="","",'1. Master BOM'!$E40)</f>
        <v/>
      </c>
      <c r="D40" s="9" t="str">
        <f aca="false">IF($A40="","",IF(T('1. Master BOM'!$F40)="","(not set)",'1. Master BOM'!$F40))</f>
        <v/>
      </c>
      <c r="E40" s="9" t="str">
        <f aca="false">IF($A40="","",IFERROR(INDEX('4. Tracker'!$D$2:$D$3001,MATCH($A40,'4. Tracker'!$N$2:$N$3001,0)),"—"))</f>
        <v/>
      </c>
      <c r="F40" s="9" t="str">
        <f aca="false">IF($A40="","",COUNTIF('4. Tracker'!$N$2:$N$3001,$A40))</f>
        <v/>
      </c>
      <c r="G40" s="9" t="str">
        <f aca="false">IF($A40="","",IF($F40=0,"—",IF(SUMPRODUCT(--('4. Tracker'!$N$2:$N$3001=$A40),--('4. Tracker'!$D$2:$D$3001&lt;&gt;$E40))&gt;0,"MIXED","OK")))</f>
        <v/>
      </c>
      <c r="H40" s="9" t="str">
        <f aca="false">IF($A40="","",IF(OR($D40="(not set)",$E40="—"),"",IF(ISNUMBER(SEARCH(SUBSTITUTE(SUBSTITUTE(SUBSTITUTE($D40,"-",""),"_","")," ",""),SUBSTITUTE(SUBSTITUTE(SUBSTITUTE($E40,"-",""),"_","")," ",""))),"OK","CHECK")))</f>
        <v/>
      </c>
      <c r="I40" s="14"/>
      <c r="J40" s="14"/>
      <c r="K40" s="17"/>
      <c r="L40" s="14"/>
    </row>
    <row r="41" customFormat="false" ht="15" hidden="false" customHeight="false" outlineLevel="0" collapsed="false">
      <c r="A41" s="9" t="str">
        <f aca="false">IF('1. Master BOM'!$A41="","",'1. Master BOM'!$A41)</f>
        <v/>
      </c>
      <c r="B41" s="9" t="str">
        <f aca="false">IF($A41="","",'1. Master BOM'!$B41)</f>
        <v/>
      </c>
      <c r="C41" s="9" t="str">
        <f aca="false">IF($A41="","",'1. Master BOM'!$E41)</f>
        <v/>
      </c>
      <c r="D41" s="9" t="str">
        <f aca="false">IF($A41="","",IF(T('1. Master BOM'!$F41)="","(not set)",'1. Master BOM'!$F41))</f>
        <v/>
      </c>
      <c r="E41" s="9" t="str">
        <f aca="false">IF($A41="","",IFERROR(INDEX('4. Tracker'!$D$2:$D$3001,MATCH($A41,'4. Tracker'!$N$2:$N$3001,0)),"—"))</f>
        <v/>
      </c>
      <c r="F41" s="9" t="str">
        <f aca="false">IF($A41="","",COUNTIF('4. Tracker'!$N$2:$N$3001,$A41))</f>
        <v/>
      </c>
      <c r="G41" s="9" t="str">
        <f aca="false">IF($A41="","",IF($F41=0,"—",IF(SUMPRODUCT(--('4. Tracker'!$N$2:$N$3001=$A41),--('4. Tracker'!$D$2:$D$3001&lt;&gt;$E41))&gt;0,"MIXED","OK")))</f>
        <v/>
      </c>
      <c r="H41" s="9" t="str">
        <f aca="false">IF($A41="","",IF(OR($D41="(not set)",$E41="—"),"",IF(ISNUMBER(SEARCH(SUBSTITUTE(SUBSTITUTE(SUBSTITUTE($D41,"-",""),"_","")," ",""),SUBSTITUTE(SUBSTITUTE(SUBSTITUTE($E41,"-",""),"_","")," ",""))),"OK","CHECK")))</f>
        <v/>
      </c>
      <c r="I41" s="14"/>
      <c r="J41" s="14"/>
      <c r="K41" s="17"/>
      <c r="L41" s="14"/>
    </row>
    <row r="42" customFormat="false" ht="15" hidden="false" customHeight="false" outlineLevel="0" collapsed="false">
      <c r="A42" s="9" t="str">
        <f aca="false">IF('1. Master BOM'!$A42="","",'1. Master BOM'!$A42)</f>
        <v/>
      </c>
      <c r="B42" s="9" t="str">
        <f aca="false">IF($A42="","",'1. Master BOM'!$B42)</f>
        <v/>
      </c>
      <c r="C42" s="9" t="str">
        <f aca="false">IF($A42="","",'1. Master BOM'!$E42)</f>
        <v/>
      </c>
      <c r="D42" s="9" t="str">
        <f aca="false">IF($A42="","",IF(T('1. Master BOM'!$F42)="","(not set)",'1. Master BOM'!$F42))</f>
        <v/>
      </c>
      <c r="E42" s="9" t="str">
        <f aca="false">IF($A42="","",IFERROR(INDEX('4. Tracker'!$D$2:$D$3001,MATCH($A42,'4. Tracker'!$N$2:$N$3001,0)),"—"))</f>
        <v/>
      </c>
      <c r="F42" s="9" t="str">
        <f aca="false">IF($A42="","",COUNTIF('4. Tracker'!$N$2:$N$3001,$A42))</f>
        <v/>
      </c>
      <c r="G42" s="9" t="str">
        <f aca="false">IF($A42="","",IF($F42=0,"—",IF(SUMPRODUCT(--('4. Tracker'!$N$2:$N$3001=$A42),--('4. Tracker'!$D$2:$D$3001&lt;&gt;$E42))&gt;0,"MIXED","OK")))</f>
        <v/>
      </c>
      <c r="H42" s="9" t="str">
        <f aca="false">IF($A42="","",IF(OR($D42="(not set)",$E42="—"),"",IF(ISNUMBER(SEARCH(SUBSTITUTE(SUBSTITUTE(SUBSTITUTE($D42,"-",""),"_","")," ",""),SUBSTITUTE(SUBSTITUTE(SUBSTITUTE($E42,"-",""),"_","")," ",""))),"OK","CHECK")))</f>
        <v/>
      </c>
      <c r="I42" s="14"/>
      <c r="J42" s="14"/>
      <c r="K42" s="17"/>
      <c r="L42" s="14"/>
    </row>
    <row r="43" customFormat="false" ht="15" hidden="false" customHeight="false" outlineLevel="0" collapsed="false">
      <c r="A43" s="9" t="str">
        <f aca="false">IF('1. Master BOM'!$A43="","",'1. Master BOM'!$A43)</f>
        <v/>
      </c>
      <c r="B43" s="9" t="str">
        <f aca="false">IF($A43="","",'1. Master BOM'!$B43)</f>
        <v/>
      </c>
      <c r="C43" s="9" t="str">
        <f aca="false">IF($A43="","",'1. Master BOM'!$E43)</f>
        <v/>
      </c>
      <c r="D43" s="9" t="str">
        <f aca="false">IF($A43="","",IF(T('1. Master BOM'!$F43)="","(not set)",'1. Master BOM'!$F43))</f>
        <v/>
      </c>
      <c r="E43" s="9" t="str">
        <f aca="false">IF($A43="","",IFERROR(INDEX('4. Tracker'!$D$2:$D$3001,MATCH($A43,'4. Tracker'!$N$2:$N$3001,0)),"—"))</f>
        <v/>
      </c>
      <c r="F43" s="9" t="str">
        <f aca="false">IF($A43="","",COUNTIF('4. Tracker'!$N$2:$N$3001,$A43))</f>
        <v/>
      </c>
      <c r="G43" s="9" t="str">
        <f aca="false">IF($A43="","",IF($F43=0,"—",IF(SUMPRODUCT(--('4. Tracker'!$N$2:$N$3001=$A43),--('4. Tracker'!$D$2:$D$3001&lt;&gt;$E43))&gt;0,"MIXED","OK")))</f>
        <v/>
      </c>
      <c r="H43" s="9" t="str">
        <f aca="false">IF($A43="","",IF(OR($D43="(not set)",$E43="—"),"",IF(ISNUMBER(SEARCH(SUBSTITUTE(SUBSTITUTE(SUBSTITUTE($D43,"-",""),"_","")," ",""),SUBSTITUTE(SUBSTITUTE(SUBSTITUTE($E43,"-",""),"_","")," ",""))),"OK","CHECK")))</f>
        <v/>
      </c>
      <c r="I43" s="14"/>
      <c r="J43" s="14"/>
      <c r="K43" s="17"/>
      <c r="L43" s="14"/>
    </row>
    <row r="44" customFormat="false" ht="15" hidden="false" customHeight="false" outlineLevel="0" collapsed="false">
      <c r="A44" s="9" t="str">
        <f aca="false">IF('1. Master BOM'!$A44="","",'1. Master BOM'!$A44)</f>
        <v/>
      </c>
      <c r="B44" s="9" t="str">
        <f aca="false">IF($A44="","",'1. Master BOM'!$B44)</f>
        <v/>
      </c>
      <c r="C44" s="9" t="str">
        <f aca="false">IF($A44="","",'1. Master BOM'!$E44)</f>
        <v/>
      </c>
      <c r="D44" s="9" t="str">
        <f aca="false">IF($A44="","",IF(T('1. Master BOM'!$F44)="","(not set)",'1. Master BOM'!$F44))</f>
        <v/>
      </c>
      <c r="E44" s="9" t="str">
        <f aca="false">IF($A44="","",IFERROR(INDEX('4. Tracker'!$D$2:$D$3001,MATCH($A44,'4. Tracker'!$N$2:$N$3001,0)),"—"))</f>
        <v/>
      </c>
      <c r="F44" s="9" t="str">
        <f aca="false">IF($A44="","",COUNTIF('4. Tracker'!$N$2:$N$3001,$A44))</f>
        <v/>
      </c>
      <c r="G44" s="9" t="str">
        <f aca="false">IF($A44="","",IF($F44=0,"—",IF(SUMPRODUCT(--('4. Tracker'!$N$2:$N$3001=$A44),--('4. Tracker'!$D$2:$D$3001&lt;&gt;$E44))&gt;0,"MIXED","OK")))</f>
        <v/>
      </c>
      <c r="H44" s="9" t="str">
        <f aca="false">IF($A44="","",IF(OR($D44="(not set)",$E44="—"),"",IF(ISNUMBER(SEARCH(SUBSTITUTE(SUBSTITUTE(SUBSTITUTE($D44,"-",""),"_","")," ",""),SUBSTITUTE(SUBSTITUTE(SUBSTITUTE($E44,"-",""),"_","")," ",""))),"OK","CHECK")))</f>
        <v/>
      </c>
      <c r="I44" s="14"/>
      <c r="J44" s="14"/>
      <c r="K44" s="17"/>
      <c r="L44" s="14"/>
    </row>
    <row r="45" customFormat="false" ht="15" hidden="false" customHeight="false" outlineLevel="0" collapsed="false">
      <c r="A45" s="9" t="str">
        <f aca="false">IF('1. Master BOM'!$A45="","",'1. Master BOM'!$A45)</f>
        <v/>
      </c>
      <c r="B45" s="9" t="str">
        <f aca="false">IF($A45="","",'1. Master BOM'!$B45)</f>
        <v/>
      </c>
      <c r="C45" s="9" t="str">
        <f aca="false">IF($A45="","",'1. Master BOM'!$E45)</f>
        <v/>
      </c>
      <c r="D45" s="9" t="str">
        <f aca="false">IF($A45="","",IF(T('1. Master BOM'!$F45)="","(not set)",'1. Master BOM'!$F45))</f>
        <v/>
      </c>
      <c r="E45" s="9" t="str">
        <f aca="false">IF($A45="","",IFERROR(INDEX('4. Tracker'!$D$2:$D$3001,MATCH($A45,'4. Tracker'!$N$2:$N$3001,0)),"—"))</f>
        <v/>
      </c>
      <c r="F45" s="9" t="str">
        <f aca="false">IF($A45="","",COUNTIF('4. Tracker'!$N$2:$N$3001,$A45))</f>
        <v/>
      </c>
      <c r="G45" s="9" t="str">
        <f aca="false">IF($A45="","",IF($F45=0,"—",IF(SUMPRODUCT(--('4. Tracker'!$N$2:$N$3001=$A45),--('4. Tracker'!$D$2:$D$3001&lt;&gt;$E45))&gt;0,"MIXED","OK")))</f>
        <v/>
      </c>
      <c r="H45" s="9" t="str">
        <f aca="false">IF($A45="","",IF(OR($D45="(not set)",$E45="—"),"",IF(ISNUMBER(SEARCH(SUBSTITUTE(SUBSTITUTE(SUBSTITUTE($D45,"-",""),"_","")," ",""),SUBSTITUTE(SUBSTITUTE(SUBSTITUTE($E45,"-",""),"_","")," ",""))),"OK","CHECK")))</f>
        <v/>
      </c>
      <c r="I45" s="14"/>
      <c r="J45" s="14"/>
      <c r="K45" s="17"/>
      <c r="L45" s="14"/>
    </row>
    <row r="46" customFormat="false" ht="15" hidden="false" customHeight="false" outlineLevel="0" collapsed="false">
      <c r="A46" s="9" t="str">
        <f aca="false">IF('1. Master BOM'!$A46="","",'1. Master BOM'!$A46)</f>
        <v/>
      </c>
      <c r="B46" s="9" t="str">
        <f aca="false">IF($A46="","",'1. Master BOM'!$B46)</f>
        <v/>
      </c>
      <c r="C46" s="9" t="str">
        <f aca="false">IF($A46="","",'1. Master BOM'!$E46)</f>
        <v/>
      </c>
      <c r="D46" s="9" t="str">
        <f aca="false">IF($A46="","",IF(T('1. Master BOM'!$F46)="","(not set)",'1. Master BOM'!$F46))</f>
        <v/>
      </c>
      <c r="E46" s="9" t="str">
        <f aca="false">IF($A46="","",IFERROR(INDEX('4. Tracker'!$D$2:$D$3001,MATCH($A46,'4. Tracker'!$N$2:$N$3001,0)),"—"))</f>
        <v/>
      </c>
      <c r="F46" s="9" t="str">
        <f aca="false">IF($A46="","",COUNTIF('4. Tracker'!$N$2:$N$3001,$A46))</f>
        <v/>
      </c>
      <c r="G46" s="9" t="str">
        <f aca="false">IF($A46="","",IF($F46=0,"—",IF(SUMPRODUCT(--('4. Tracker'!$N$2:$N$3001=$A46),--('4. Tracker'!$D$2:$D$3001&lt;&gt;$E46))&gt;0,"MIXED","OK")))</f>
        <v/>
      </c>
      <c r="H46" s="9" t="str">
        <f aca="false">IF($A46="","",IF(OR($D46="(not set)",$E46="—"),"",IF(ISNUMBER(SEARCH(SUBSTITUTE(SUBSTITUTE(SUBSTITUTE($D46,"-",""),"_","")," ",""),SUBSTITUTE(SUBSTITUTE(SUBSTITUTE($E46,"-",""),"_","")," ",""))),"OK","CHECK")))</f>
        <v/>
      </c>
      <c r="I46" s="14"/>
      <c r="J46" s="14"/>
      <c r="K46" s="17"/>
      <c r="L46" s="14"/>
    </row>
    <row r="47" customFormat="false" ht="15" hidden="false" customHeight="false" outlineLevel="0" collapsed="false">
      <c r="A47" s="9" t="str">
        <f aca="false">IF('1. Master BOM'!$A47="","",'1. Master BOM'!$A47)</f>
        <v/>
      </c>
      <c r="B47" s="9" t="str">
        <f aca="false">IF($A47="","",'1. Master BOM'!$B47)</f>
        <v/>
      </c>
      <c r="C47" s="9" t="str">
        <f aca="false">IF($A47="","",'1. Master BOM'!$E47)</f>
        <v/>
      </c>
      <c r="D47" s="9" t="str">
        <f aca="false">IF($A47="","",IF(T('1. Master BOM'!$F47)="","(not set)",'1. Master BOM'!$F47))</f>
        <v/>
      </c>
      <c r="E47" s="9" t="str">
        <f aca="false">IF($A47="","",IFERROR(INDEX('4. Tracker'!$D$2:$D$3001,MATCH($A47,'4. Tracker'!$N$2:$N$3001,0)),"—"))</f>
        <v/>
      </c>
      <c r="F47" s="9" t="str">
        <f aca="false">IF($A47="","",COUNTIF('4. Tracker'!$N$2:$N$3001,$A47))</f>
        <v/>
      </c>
      <c r="G47" s="9" t="str">
        <f aca="false">IF($A47="","",IF($F47=0,"—",IF(SUMPRODUCT(--('4. Tracker'!$N$2:$N$3001=$A47),--('4. Tracker'!$D$2:$D$3001&lt;&gt;$E47))&gt;0,"MIXED","OK")))</f>
        <v/>
      </c>
      <c r="H47" s="9" t="str">
        <f aca="false">IF($A47="","",IF(OR($D47="(not set)",$E47="—"),"",IF(ISNUMBER(SEARCH(SUBSTITUTE(SUBSTITUTE(SUBSTITUTE($D47,"-",""),"_","")," ",""),SUBSTITUTE(SUBSTITUTE(SUBSTITUTE($E47,"-",""),"_","")," ",""))),"OK","CHECK")))</f>
        <v/>
      </c>
      <c r="I47" s="14"/>
      <c r="J47" s="14"/>
      <c r="K47" s="17"/>
      <c r="L47" s="14"/>
    </row>
    <row r="48" customFormat="false" ht="15" hidden="false" customHeight="false" outlineLevel="0" collapsed="false">
      <c r="A48" s="9" t="str">
        <f aca="false">IF('1. Master BOM'!$A48="","",'1. Master BOM'!$A48)</f>
        <v/>
      </c>
      <c r="B48" s="9" t="str">
        <f aca="false">IF($A48="","",'1. Master BOM'!$B48)</f>
        <v/>
      </c>
      <c r="C48" s="9" t="str">
        <f aca="false">IF($A48="","",'1. Master BOM'!$E48)</f>
        <v/>
      </c>
      <c r="D48" s="9" t="str">
        <f aca="false">IF($A48="","",IF(T('1. Master BOM'!$F48)="","(not set)",'1. Master BOM'!$F48))</f>
        <v/>
      </c>
      <c r="E48" s="9" t="str">
        <f aca="false">IF($A48="","",IFERROR(INDEX('4. Tracker'!$D$2:$D$3001,MATCH($A48,'4. Tracker'!$N$2:$N$3001,0)),"—"))</f>
        <v/>
      </c>
      <c r="F48" s="9" t="str">
        <f aca="false">IF($A48="","",COUNTIF('4. Tracker'!$N$2:$N$3001,$A48))</f>
        <v/>
      </c>
      <c r="G48" s="9" t="str">
        <f aca="false">IF($A48="","",IF($F48=0,"—",IF(SUMPRODUCT(--('4. Tracker'!$N$2:$N$3001=$A48),--('4. Tracker'!$D$2:$D$3001&lt;&gt;$E48))&gt;0,"MIXED","OK")))</f>
        <v/>
      </c>
      <c r="H48" s="9" t="str">
        <f aca="false">IF($A48="","",IF(OR($D48="(not set)",$E48="—"),"",IF(ISNUMBER(SEARCH(SUBSTITUTE(SUBSTITUTE(SUBSTITUTE($D48,"-",""),"_","")," ",""),SUBSTITUTE(SUBSTITUTE(SUBSTITUTE($E48,"-",""),"_","")," ",""))),"OK","CHECK")))</f>
        <v/>
      </c>
      <c r="I48" s="14"/>
      <c r="J48" s="14"/>
      <c r="K48" s="17"/>
      <c r="L48" s="14"/>
    </row>
    <row r="49" customFormat="false" ht="15" hidden="false" customHeight="false" outlineLevel="0" collapsed="false">
      <c r="A49" s="9" t="str">
        <f aca="false">IF('1. Master BOM'!$A49="","",'1. Master BOM'!$A49)</f>
        <v/>
      </c>
      <c r="B49" s="9" t="str">
        <f aca="false">IF($A49="","",'1. Master BOM'!$B49)</f>
        <v/>
      </c>
      <c r="C49" s="9" t="str">
        <f aca="false">IF($A49="","",'1. Master BOM'!$E49)</f>
        <v/>
      </c>
      <c r="D49" s="9" t="str">
        <f aca="false">IF($A49="","",IF(T('1. Master BOM'!$F49)="","(not set)",'1. Master BOM'!$F49))</f>
        <v/>
      </c>
      <c r="E49" s="9" t="str">
        <f aca="false">IF($A49="","",IFERROR(INDEX('4. Tracker'!$D$2:$D$3001,MATCH($A49,'4. Tracker'!$N$2:$N$3001,0)),"—"))</f>
        <v/>
      </c>
      <c r="F49" s="9" t="str">
        <f aca="false">IF($A49="","",COUNTIF('4. Tracker'!$N$2:$N$3001,$A49))</f>
        <v/>
      </c>
      <c r="G49" s="9" t="str">
        <f aca="false">IF($A49="","",IF($F49=0,"—",IF(SUMPRODUCT(--('4. Tracker'!$N$2:$N$3001=$A49),--('4. Tracker'!$D$2:$D$3001&lt;&gt;$E49))&gt;0,"MIXED","OK")))</f>
        <v/>
      </c>
      <c r="H49" s="9" t="str">
        <f aca="false">IF($A49="","",IF(OR($D49="(not set)",$E49="—"),"",IF(ISNUMBER(SEARCH(SUBSTITUTE(SUBSTITUTE(SUBSTITUTE($D49,"-",""),"_","")," ",""),SUBSTITUTE(SUBSTITUTE(SUBSTITUTE($E49,"-",""),"_","")," ",""))),"OK","CHECK")))</f>
        <v/>
      </c>
      <c r="I49" s="14"/>
      <c r="J49" s="14"/>
      <c r="K49" s="17"/>
      <c r="L49" s="14"/>
    </row>
    <row r="50" customFormat="false" ht="15" hidden="false" customHeight="false" outlineLevel="0" collapsed="false">
      <c r="A50" s="9" t="str">
        <f aca="false">IF('1. Master BOM'!$A50="","",'1. Master BOM'!$A50)</f>
        <v/>
      </c>
      <c r="B50" s="9" t="str">
        <f aca="false">IF($A50="","",'1. Master BOM'!$B50)</f>
        <v/>
      </c>
      <c r="C50" s="9" t="str">
        <f aca="false">IF($A50="","",'1. Master BOM'!$E50)</f>
        <v/>
      </c>
      <c r="D50" s="9" t="str">
        <f aca="false">IF($A50="","",IF(T('1. Master BOM'!$F50)="","(not set)",'1. Master BOM'!$F50))</f>
        <v/>
      </c>
      <c r="E50" s="9" t="str">
        <f aca="false">IF($A50="","",IFERROR(INDEX('4. Tracker'!$D$2:$D$3001,MATCH($A50,'4. Tracker'!$N$2:$N$3001,0)),"—"))</f>
        <v/>
      </c>
      <c r="F50" s="9" t="str">
        <f aca="false">IF($A50="","",COUNTIF('4. Tracker'!$N$2:$N$3001,$A50))</f>
        <v/>
      </c>
      <c r="G50" s="9" t="str">
        <f aca="false">IF($A50="","",IF($F50=0,"—",IF(SUMPRODUCT(--('4. Tracker'!$N$2:$N$3001=$A50),--('4. Tracker'!$D$2:$D$3001&lt;&gt;$E50))&gt;0,"MIXED","OK")))</f>
        <v/>
      </c>
      <c r="H50" s="9" t="str">
        <f aca="false">IF($A50="","",IF(OR($D50="(not set)",$E50="—"),"",IF(ISNUMBER(SEARCH(SUBSTITUTE(SUBSTITUTE(SUBSTITUTE($D50,"-",""),"_","")," ",""),SUBSTITUTE(SUBSTITUTE(SUBSTITUTE($E50,"-",""),"_","")," ",""))),"OK","CHECK")))</f>
        <v/>
      </c>
      <c r="I50" s="14"/>
      <c r="J50" s="14"/>
      <c r="K50" s="17"/>
      <c r="L50" s="14"/>
    </row>
    <row r="51" customFormat="false" ht="15" hidden="false" customHeight="false" outlineLevel="0" collapsed="false">
      <c r="A51" s="9" t="str">
        <f aca="false">IF('1. Master BOM'!$A51="","",'1. Master BOM'!$A51)</f>
        <v/>
      </c>
      <c r="B51" s="9" t="str">
        <f aca="false">IF($A51="","",'1. Master BOM'!$B51)</f>
        <v/>
      </c>
      <c r="C51" s="9" t="str">
        <f aca="false">IF($A51="","",'1. Master BOM'!$E51)</f>
        <v/>
      </c>
      <c r="D51" s="9" t="str">
        <f aca="false">IF($A51="","",IF(T('1. Master BOM'!$F51)="","(not set)",'1. Master BOM'!$F51))</f>
        <v/>
      </c>
      <c r="E51" s="9" t="str">
        <f aca="false">IF($A51="","",IFERROR(INDEX('4. Tracker'!$D$2:$D$3001,MATCH($A51,'4. Tracker'!$N$2:$N$3001,0)),"—"))</f>
        <v/>
      </c>
      <c r="F51" s="9" t="str">
        <f aca="false">IF($A51="","",COUNTIF('4. Tracker'!$N$2:$N$3001,$A51))</f>
        <v/>
      </c>
      <c r="G51" s="9" t="str">
        <f aca="false">IF($A51="","",IF($F51=0,"—",IF(SUMPRODUCT(--('4. Tracker'!$N$2:$N$3001=$A51),--('4. Tracker'!$D$2:$D$3001&lt;&gt;$E51))&gt;0,"MIXED","OK")))</f>
        <v/>
      </c>
      <c r="H51" s="9" t="str">
        <f aca="false">IF($A51="","",IF(OR($D51="(not set)",$E51="—"),"",IF(ISNUMBER(SEARCH(SUBSTITUTE(SUBSTITUTE(SUBSTITUTE($D51,"-",""),"_","")," ",""),SUBSTITUTE(SUBSTITUTE(SUBSTITUTE($E51,"-",""),"_","")," ",""))),"OK","CHECK")))</f>
        <v/>
      </c>
      <c r="I51" s="14"/>
      <c r="J51" s="14"/>
      <c r="K51" s="17"/>
      <c r="L51" s="14"/>
    </row>
    <row r="52" customFormat="false" ht="15" hidden="false" customHeight="false" outlineLevel="0" collapsed="false">
      <c r="A52" s="9" t="str">
        <f aca="false">IF('1. Master BOM'!$A52="","",'1. Master BOM'!$A52)</f>
        <v/>
      </c>
      <c r="B52" s="9" t="str">
        <f aca="false">IF($A52="","",'1. Master BOM'!$B52)</f>
        <v/>
      </c>
      <c r="C52" s="9" t="str">
        <f aca="false">IF($A52="","",'1. Master BOM'!$E52)</f>
        <v/>
      </c>
      <c r="D52" s="9" t="str">
        <f aca="false">IF($A52="","",IF(T('1. Master BOM'!$F52)="","(not set)",'1. Master BOM'!$F52))</f>
        <v/>
      </c>
      <c r="E52" s="9" t="str">
        <f aca="false">IF($A52="","",IFERROR(INDEX('4. Tracker'!$D$2:$D$3001,MATCH($A52,'4. Tracker'!$N$2:$N$3001,0)),"—"))</f>
        <v/>
      </c>
      <c r="F52" s="9" t="str">
        <f aca="false">IF($A52="","",COUNTIF('4. Tracker'!$N$2:$N$3001,$A52))</f>
        <v/>
      </c>
      <c r="G52" s="9" t="str">
        <f aca="false">IF($A52="","",IF($F52=0,"—",IF(SUMPRODUCT(--('4. Tracker'!$N$2:$N$3001=$A52),--('4. Tracker'!$D$2:$D$3001&lt;&gt;$E52))&gt;0,"MIXED","OK")))</f>
        <v/>
      </c>
      <c r="H52" s="9" t="str">
        <f aca="false">IF($A52="","",IF(OR($D52="(not set)",$E52="—"),"",IF(ISNUMBER(SEARCH(SUBSTITUTE(SUBSTITUTE(SUBSTITUTE($D52,"-",""),"_","")," ",""),SUBSTITUTE(SUBSTITUTE(SUBSTITUTE($E52,"-",""),"_","")," ",""))),"OK","CHECK")))</f>
        <v/>
      </c>
      <c r="I52" s="14"/>
      <c r="J52" s="14"/>
      <c r="K52" s="17"/>
      <c r="L52" s="14"/>
    </row>
    <row r="53" customFormat="false" ht="15" hidden="false" customHeight="false" outlineLevel="0" collapsed="false">
      <c r="A53" s="9" t="str">
        <f aca="false">IF('1. Master BOM'!$A53="","",'1. Master BOM'!$A53)</f>
        <v/>
      </c>
      <c r="B53" s="9" t="str">
        <f aca="false">IF($A53="","",'1. Master BOM'!$B53)</f>
        <v/>
      </c>
      <c r="C53" s="9" t="str">
        <f aca="false">IF($A53="","",'1. Master BOM'!$E53)</f>
        <v/>
      </c>
      <c r="D53" s="9" t="str">
        <f aca="false">IF($A53="","",IF(T('1. Master BOM'!$F53)="","(not set)",'1. Master BOM'!$F53))</f>
        <v/>
      </c>
      <c r="E53" s="9" t="str">
        <f aca="false">IF($A53="","",IFERROR(INDEX('4. Tracker'!$D$2:$D$3001,MATCH($A53,'4. Tracker'!$N$2:$N$3001,0)),"—"))</f>
        <v/>
      </c>
      <c r="F53" s="9" t="str">
        <f aca="false">IF($A53="","",COUNTIF('4. Tracker'!$N$2:$N$3001,$A53))</f>
        <v/>
      </c>
      <c r="G53" s="9" t="str">
        <f aca="false">IF($A53="","",IF($F53=0,"—",IF(SUMPRODUCT(--('4. Tracker'!$N$2:$N$3001=$A53),--('4. Tracker'!$D$2:$D$3001&lt;&gt;$E53))&gt;0,"MIXED","OK")))</f>
        <v/>
      </c>
      <c r="H53" s="9" t="str">
        <f aca="false">IF($A53="","",IF(OR($D53="(not set)",$E53="—"),"",IF(ISNUMBER(SEARCH(SUBSTITUTE(SUBSTITUTE(SUBSTITUTE($D53,"-",""),"_","")," ",""),SUBSTITUTE(SUBSTITUTE(SUBSTITUTE($E53,"-",""),"_","")," ",""))),"OK","CHECK")))</f>
        <v/>
      </c>
      <c r="I53" s="14"/>
      <c r="J53" s="14"/>
      <c r="K53" s="17"/>
      <c r="L53" s="14"/>
    </row>
    <row r="54" customFormat="false" ht="15" hidden="false" customHeight="false" outlineLevel="0" collapsed="false">
      <c r="A54" s="9" t="str">
        <f aca="false">IF('1. Master BOM'!$A54="","",'1. Master BOM'!$A54)</f>
        <v/>
      </c>
      <c r="B54" s="9" t="str">
        <f aca="false">IF($A54="","",'1. Master BOM'!$B54)</f>
        <v/>
      </c>
      <c r="C54" s="9" t="str">
        <f aca="false">IF($A54="","",'1. Master BOM'!$E54)</f>
        <v/>
      </c>
      <c r="D54" s="9" t="str">
        <f aca="false">IF($A54="","",IF(T('1. Master BOM'!$F54)="","(not set)",'1. Master BOM'!$F54))</f>
        <v/>
      </c>
      <c r="E54" s="9" t="str">
        <f aca="false">IF($A54="","",IFERROR(INDEX('4. Tracker'!$D$2:$D$3001,MATCH($A54,'4. Tracker'!$N$2:$N$3001,0)),"—"))</f>
        <v/>
      </c>
      <c r="F54" s="9" t="str">
        <f aca="false">IF($A54="","",COUNTIF('4. Tracker'!$N$2:$N$3001,$A54))</f>
        <v/>
      </c>
      <c r="G54" s="9" t="str">
        <f aca="false">IF($A54="","",IF($F54=0,"—",IF(SUMPRODUCT(--('4. Tracker'!$N$2:$N$3001=$A54),--('4. Tracker'!$D$2:$D$3001&lt;&gt;$E54))&gt;0,"MIXED","OK")))</f>
        <v/>
      </c>
      <c r="H54" s="9" t="str">
        <f aca="false">IF($A54="","",IF(OR($D54="(not set)",$E54="—"),"",IF(ISNUMBER(SEARCH(SUBSTITUTE(SUBSTITUTE(SUBSTITUTE($D54,"-",""),"_","")," ",""),SUBSTITUTE(SUBSTITUTE(SUBSTITUTE($E54,"-",""),"_","")," ",""))),"OK","CHECK")))</f>
        <v/>
      </c>
      <c r="I54" s="14"/>
      <c r="J54" s="14"/>
      <c r="K54" s="17"/>
      <c r="L54" s="14"/>
    </row>
    <row r="55" customFormat="false" ht="15" hidden="false" customHeight="false" outlineLevel="0" collapsed="false">
      <c r="A55" s="9" t="str">
        <f aca="false">IF('1. Master BOM'!$A55="","",'1. Master BOM'!$A55)</f>
        <v/>
      </c>
      <c r="B55" s="9" t="str">
        <f aca="false">IF($A55="","",'1. Master BOM'!$B55)</f>
        <v/>
      </c>
      <c r="C55" s="9" t="str">
        <f aca="false">IF($A55="","",'1. Master BOM'!$E55)</f>
        <v/>
      </c>
      <c r="D55" s="9" t="str">
        <f aca="false">IF($A55="","",IF(T('1. Master BOM'!$F55)="","(not set)",'1. Master BOM'!$F55))</f>
        <v/>
      </c>
      <c r="E55" s="9" t="str">
        <f aca="false">IF($A55="","",IFERROR(INDEX('4. Tracker'!$D$2:$D$3001,MATCH($A55,'4. Tracker'!$N$2:$N$3001,0)),"—"))</f>
        <v/>
      </c>
      <c r="F55" s="9" t="str">
        <f aca="false">IF($A55="","",COUNTIF('4. Tracker'!$N$2:$N$3001,$A55))</f>
        <v/>
      </c>
      <c r="G55" s="9" t="str">
        <f aca="false">IF($A55="","",IF($F55=0,"—",IF(SUMPRODUCT(--('4. Tracker'!$N$2:$N$3001=$A55),--('4. Tracker'!$D$2:$D$3001&lt;&gt;$E55))&gt;0,"MIXED","OK")))</f>
        <v/>
      </c>
      <c r="H55" s="9" t="str">
        <f aca="false">IF($A55="","",IF(OR($D55="(not set)",$E55="—"),"",IF(ISNUMBER(SEARCH(SUBSTITUTE(SUBSTITUTE(SUBSTITUTE($D55,"-",""),"_","")," ",""),SUBSTITUTE(SUBSTITUTE(SUBSTITUTE($E55,"-",""),"_","")," ",""))),"OK","CHECK")))</f>
        <v/>
      </c>
      <c r="I55" s="14"/>
      <c r="J55" s="14"/>
      <c r="K55" s="17"/>
      <c r="L55" s="14"/>
    </row>
    <row r="56" customFormat="false" ht="15" hidden="false" customHeight="false" outlineLevel="0" collapsed="false">
      <c r="A56" s="9" t="str">
        <f aca="false">IF('1. Master BOM'!$A56="","",'1. Master BOM'!$A56)</f>
        <v/>
      </c>
      <c r="B56" s="9" t="str">
        <f aca="false">IF($A56="","",'1. Master BOM'!$B56)</f>
        <v/>
      </c>
      <c r="C56" s="9" t="str">
        <f aca="false">IF($A56="","",'1. Master BOM'!$E56)</f>
        <v/>
      </c>
      <c r="D56" s="9" t="str">
        <f aca="false">IF($A56="","",IF(T('1. Master BOM'!$F56)="","(not set)",'1. Master BOM'!$F56))</f>
        <v/>
      </c>
      <c r="E56" s="9" t="str">
        <f aca="false">IF($A56="","",IFERROR(INDEX('4. Tracker'!$D$2:$D$3001,MATCH($A56,'4. Tracker'!$N$2:$N$3001,0)),"—"))</f>
        <v/>
      </c>
      <c r="F56" s="9" t="str">
        <f aca="false">IF($A56="","",COUNTIF('4. Tracker'!$N$2:$N$3001,$A56))</f>
        <v/>
      </c>
      <c r="G56" s="9" t="str">
        <f aca="false">IF($A56="","",IF($F56=0,"—",IF(SUMPRODUCT(--('4. Tracker'!$N$2:$N$3001=$A56),--('4. Tracker'!$D$2:$D$3001&lt;&gt;$E56))&gt;0,"MIXED","OK")))</f>
        <v/>
      </c>
      <c r="H56" s="9" t="str">
        <f aca="false">IF($A56="","",IF(OR($D56="(not set)",$E56="—"),"",IF(ISNUMBER(SEARCH(SUBSTITUTE(SUBSTITUTE(SUBSTITUTE($D56,"-",""),"_","")," ",""),SUBSTITUTE(SUBSTITUTE(SUBSTITUTE($E56,"-",""),"_","")," ",""))),"OK","CHECK")))</f>
        <v/>
      </c>
      <c r="I56" s="14"/>
      <c r="J56" s="14"/>
      <c r="K56" s="17"/>
      <c r="L56" s="14"/>
    </row>
    <row r="57" customFormat="false" ht="15" hidden="false" customHeight="false" outlineLevel="0" collapsed="false">
      <c r="A57" s="9" t="str">
        <f aca="false">IF('1. Master BOM'!$A57="","",'1. Master BOM'!$A57)</f>
        <v/>
      </c>
      <c r="B57" s="9" t="str">
        <f aca="false">IF($A57="","",'1. Master BOM'!$B57)</f>
        <v/>
      </c>
      <c r="C57" s="9" t="str">
        <f aca="false">IF($A57="","",'1. Master BOM'!$E57)</f>
        <v/>
      </c>
      <c r="D57" s="9" t="str">
        <f aca="false">IF($A57="","",IF(T('1. Master BOM'!$F57)="","(not set)",'1. Master BOM'!$F57))</f>
        <v/>
      </c>
      <c r="E57" s="9" t="str">
        <f aca="false">IF($A57="","",IFERROR(INDEX('4. Tracker'!$D$2:$D$3001,MATCH($A57,'4. Tracker'!$N$2:$N$3001,0)),"—"))</f>
        <v/>
      </c>
      <c r="F57" s="9" t="str">
        <f aca="false">IF($A57="","",COUNTIF('4. Tracker'!$N$2:$N$3001,$A57))</f>
        <v/>
      </c>
      <c r="G57" s="9" t="str">
        <f aca="false">IF($A57="","",IF($F57=0,"—",IF(SUMPRODUCT(--('4. Tracker'!$N$2:$N$3001=$A57),--('4. Tracker'!$D$2:$D$3001&lt;&gt;$E57))&gt;0,"MIXED","OK")))</f>
        <v/>
      </c>
      <c r="H57" s="9" t="str">
        <f aca="false">IF($A57="","",IF(OR($D57="(not set)",$E57="—"),"",IF(ISNUMBER(SEARCH(SUBSTITUTE(SUBSTITUTE(SUBSTITUTE($D57,"-",""),"_","")," ",""),SUBSTITUTE(SUBSTITUTE(SUBSTITUTE($E57,"-",""),"_","")," ",""))),"OK","CHECK")))</f>
        <v/>
      </c>
      <c r="I57" s="14"/>
      <c r="J57" s="14"/>
      <c r="K57" s="17"/>
      <c r="L57" s="14"/>
    </row>
    <row r="58" customFormat="false" ht="15" hidden="false" customHeight="false" outlineLevel="0" collapsed="false">
      <c r="A58" s="9" t="str">
        <f aca="false">IF('1. Master BOM'!$A58="","",'1. Master BOM'!$A58)</f>
        <v/>
      </c>
      <c r="B58" s="9" t="str">
        <f aca="false">IF($A58="","",'1. Master BOM'!$B58)</f>
        <v/>
      </c>
      <c r="C58" s="9" t="str">
        <f aca="false">IF($A58="","",'1. Master BOM'!$E58)</f>
        <v/>
      </c>
      <c r="D58" s="9" t="str">
        <f aca="false">IF($A58="","",IF(T('1. Master BOM'!$F58)="","(not set)",'1. Master BOM'!$F58))</f>
        <v/>
      </c>
      <c r="E58" s="9" t="str">
        <f aca="false">IF($A58="","",IFERROR(INDEX('4. Tracker'!$D$2:$D$3001,MATCH($A58,'4. Tracker'!$N$2:$N$3001,0)),"—"))</f>
        <v/>
      </c>
      <c r="F58" s="9" t="str">
        <f aca="false">IF($A58="","",COUNTIF('4. Tracker'!$N$2:$N$3001,$A58))</f>
        <v/>
      </c>
      <c r="G58" s="9" t="str">
        <f aca="false">IF($A58="","",IF($F58=0,"—",IF(SUMPRODUCT(--('4. Tracker'!$N$2:$N$3001=$A58),--('4. Tracker'!$D$2:$D$3001&lt;&gt;$E58))&gt;0,"MIXED","OK")))</f>
        <v/>
      </c>
      <c r="H58" s="9" t="str">
        <f aca="false">IF($A58="","",IF(OR($D58="(not set)",$E58="—"),"",IF(ISNUMBER(SEARCH(SUBSTITUTE(SUBSTITUTE(SUBSTITUTE($D58,"-",""),"_","")," ",""),SUBSTITUTE(SUBSTITUTE(SUBSTITUTE($E58,"-",""),"_","")," ",""))),"OK","CHECK")))</f>
        <v/>
      </c>
      <c r="I58" s="14"/>
      <c r="J58" s="14"/>
      <c r="K58" s="17"/>
      <c r="L58" s="14"/>
    </row>
    <row r="59" customFormat="false" ht="15" hidden="false" customHeight="false" outlineLevel="0" collapsed="false">
      <c r="A59" s="9" t="str">
        <f aca="false">IF('1. Master BOM'!$A59="","",'1. Master BOM'!$A59)</f>
        <v/>
      </c>
      <c r="B59" s="9" t="str">
        <f aca="false">IF($A59="","",'1. Master BOM'!$B59)</f>
        <v/>
      </c>
      <c r="C59" s="9" t="str">
        <f aca="false">IF($A59="","",'1. Master BOM'!$E59)</f>
        <v/>
      </c>
      <c r="D59" s="9" t="str">
        <f aca="false">IF($A59="","",IF(T('1. Master BOM'!$F59)="","(not set)",'1. Master BOM'!$F59))</f>
        <v/>
      </c>
      <c r="E59" s="9" t="str">
        <f aca="false">IF($A59="","",IFERROR(INDEX('4. Tracker'!$D$2:$D$3001,MATCH($A59,'4. Tracker'!$N$2:$N$3001,0)),"—"))</f>
        <v/>
      </c>
      <c r="F59" s="9" t="str">
        <f aca="false">IF($A59="","",COUNTIF('4. Tracker'!$N$2:$N$3001,$A59))</f>
        <v/>
      </c>
      <c r="G59" s="9" t="str">
        <f aca="false">IF($A59="","",IF($F59=0,"—",IF(SUMPRODUCT(--('4. Tracker'!$N$2:$N$3001=$A59),--('4. Tracker'!$D$2:$D$3001&lt;&gt;$E59))&gt;0,"MIXED","OK")))</f>
        <v/>
      </c>
      <c r="H59" s="9" t="str">
        <f aca="false">IF($A59="","",IF(OR($D59="(not set)",$E59="—"),"",IF(ISNUMBER(SEARCH(SUBSTITUTE(SUBSTITUTE(SUBSTITUTE($D59,"-",""),"_","")," ",""),SUBSTITUTE(SUBSTITUTE(SUBSTITUTE($E59,"-",""),"_","")," ",""))),"OK","CHECK")))</f>
        <v/>
      </c>
      <c r="I59" s="14"/>
      <c r="J59" s="14"/>
      <c r="K59" s="17"/>
      <c r="L59" s="14"/>
    </row>
    <row r="60" customFormat="false" ht="15" hidden="false" customHeight="false" outlineLevel="0" collapsed="false">
      <c r="A60" s="9" t="str">
        <f aca="false">IF('1. Master BOM'!$A60="","",'1. Master BOM'!$A60)</f>
        <v/>
      </c>
      <c r="B60" s="9" t="str">
        <f aca="false">IF($A60="","",'1. Master BOM'!$B60)</f>
        <v/>
      </c>
      <c r="C60" s="9" t="str">
        <f aca="false">IF($A60="","",'1. Master BOM'!$E60)</f>
        <v/>
      </c>
      <c r="D60" s="9" t="str">
        <f aca="false">IF($A60="","",IF(T('1. Master BOM'!$F60)="","(not set)",'1. Master BOM'!$F60))</f>
        <v/>
      </c>
      <c r="E60" s="9" t="str">
        <f aca="false">IF($A60="","",IFERROR(INDEX('4. Tracker'!$D$2:$D$3001,MATCH($A60,'4. Tracker'!$N$2:$N$3001,0)),"—"))</f>
        <v/>
      </c>
      <c r="F60" s="9" t="str">
        <f aca="false">IF($A60="","",COUNTIF('4. Tracker'!$N$2:$N$3001,$A60))</f>
        <v/>
      </c>
      <c r="G60" s="9" t="str">
        <f aca="false">IF($A60="","",IF($F60=0,"—",IF(SUMPRODUCT(--('4. Tracker'!$N$2:$N$3001=$A60),--('4. Tracker'!$D$2:$D$3001&lt;&gt;$E60))&gt;0,"MIXED","OK")))</f>
        <v/>
      </c>
      <c r="H60" s="9" t="str">
        <f aca="false">IF($A60="","",IF(OR($D60="(not set)",$E60="—"),"",IF(ISNUMBER(SEARCH(SUBSTITUTE(SUBSTITUTE(SUBSTITUTE($D60,"-",""),"_","")," ",""),SUBSTITUTE(SUBSTITUTE(SUBSTITUTE($E60,"-",""),"_","")," ",""))),"OK","CHECK")))</f>
        <v/>
      </c>
      <c r="I60" s="14"/>
      <c r="J60" s="14"/>
      <c r="K60" s="17"/>
      <c r="L60" s="14"/>
    </row>
    <row r="61" customFormat="false" ht="15" hidden="false" customHeight="false" outlineLevel="0" collapsed="false">
      <c r="A61" s="9" t="str">
        <f aca="false">IF('1. Master BOM'!$A61="","",'1. Master BOM'!$A61)</f>
        <v/>
      </c>
      <c r="B61" s="9" t="str">
        <f aca="false">IF($A61="","",'1. Master BOM'!$B61)</f>
        <v/>
      </c>
      <c r="C61" s="9" t="str">
        <f aca="false">IF($A61="","",'1. Master BOM'!$E61)</f>
        <v/>
      </c>
      <c r="D61" s="9" t="str">
        <f aca="false">IF($A61="","",IF(T('1. Master BOM'!$F61)="","(not set)",'1. Master BOM'!$F61))</f>
        <v/>
      </c>
      <c r="E61" s="9" t="str">
        <f aca="false">IF($A61="","",IFERROR(INDEX('4. Tracker'!$D$2:$D$3001,MATCH($A61,'4. Tracker'!$N$2:$N$3001,0)),"—"))</f>
        <v/>
      </c>
      <c r="F61" s="9" t="str">
        <f aca="false">IF($A61="","",COUNTIF('4. Tracker'!$N$2:$N$3001,$A61))</f>
        <v/>
      </c>
      <c r="G61" s="9" t="str">
        <f aca="false">IF($A61="","",IF($F61=0,"—",IF(SUMPRODUCT(--('4. Tracker'!$N$2:$N$3001=$A61),--('4. Tracker'!$D$2:$D$3001&lt;&gt;$E61))&gt;0,"MIXED","OK")))</f>
        <v/>
      </c>
      <c r="H61" s="9" t="str">
        <f aca="false">IF($A61="","",IF(OR($D61="(not set)",$E61="—"),"",IF(ISNUMBER(SEARCH(SUBSTITUTE(SUBSTITUTE(SUBSTITUTE($D61,"-",""),"_","")," ",""),SUBSTITUTE(SUBSTITUTE(SUBSTITUTE($E61,"-",""),"_","")," ",""))),"OK","CHECK")))</f>
        <v/>
      </c>
      <c r="I61" s="14"/>
      <c r="J61" s="14"/>
      <c r="K61" s="17"/>
      <c r="L61" s="14"/>
    </row>
    <row r="62" customFormat="false" ht="15" hidden="false" customHeight="false" outlineLevel="0" collapsed="false">
      <c r="A62" s="9" t="str">
        <f aca="false">IF('1. Master BOM'!$A62="","",'1. Master BOM'!$A62)</f>
        <v/>
      </c>
      <c r="B62" s="9" t="str">
        <f aca="false">IF($A62="","",'1. Master BOM'!$B62)</f>
        <v/>
      </c>
      <c r="C62" s="9" t="str">
        <f aca="false">IF($A62="","",'1. Master BOM'!$E62)</f>
        <v/>
      </c>
      <c r="D62" s="9" t="str">
        <f aca="false">IF($A62="","",IF(T('1. Master BOM'!$F62)="","(not set)",'1. Master BOM'!$F62))</f>
        <v/>
      </c>
      <c r="E62" s="9" t="str">
        <f aca="false">IF($A62="","",IFERROR(INDEX('4. Tracker'!$D$2:$D$3001,MATCH($A62,'4. Tracker'!$N$2:$N$3001,0)),"—"))</f>
        <v/>
      </c>
      <c r="F62" s="9" t="str">
        <f aca="false">IF($A62="","",COUNTIF('4. Tracker'!$N$2:$N$3001,$A62))</f>
        <v/>
      </c>
      <c r="G62" s="9" t="str">
        <f aca="false">IF($A62="","",IF($F62=0,"—",IF(SUMPRODUCT(--('4. Tracker'!$N$2:$N$3001=$A62),--('4. Tracker'!$D$2:$D$3001&lt;&gt;$E62))&gt;0,"MIXED","OK")))</f>
        <v/>
      </c>
      <c r="H62" s="9" t="str">
        <f aca="false">IF($A62="","",IF(OR($D62="(not set)",$E62="—"),"",IF(ISNUMBER(SEARCH(SUBSTITUTE(SUBSTITUTE(SUBSTITUTE($D62,"-",""),"_","")," ",""),SUBSTITUTE(SUBSTITUTE(SUBSTITUTE($E62,"-",""),"_","")," ",""))),"OK","CHECK")))</f>
        <v/>
      </c>
      <c r="I62" s="14"/>
      <c r="J62" s="14"/>
      <c r="K62" s="17"/>
      <c r="L62" s="14"/>
    </row>
    <row r="63" customFormat="false" ht="15" hidden="false" customHeight="false" outlineLevel="0" collapsed="false">
      <c r="A63" s="9" t="str">
        <f aca="false">IF('1. Master BOM'!$A63="","",'1. Master BOM'!$A63)</f>
        <v/>
      </c>
      <c r="B63" s="9" t="str">
        <f aca="false">IF($A63="","",'1. Master BOM'!$B63)</f>
        <v/>
      </c>
      <c r="C63" s="9" t="str">
        <f aca="false">IF($A63="","",'1. Master BOM'!$E63)</f>
        <v/>
      </c>
      <c r="D63" s="9" t="str">
        <f aca="false">IF($A63="","",IF(T('1. Master BOM'!$F63)="","(not set)",'1. Master BOM'!$F63))</f>
        <v/>
      </c>
      <c r="E63" s="9" t="str">
        <f aca="false">IF($A63="","",IFERROR(INDEX('4. Tracker'!$D$2:$D$3001,MATCH($A63,'4. Tracker'!$N$2:$N$3001,0)),"—"))</f>
        <v/>
      </c>
      <c r="F63" s="9" t="str">
        <f aca="false">IF($A63="","",COUNTIF('4. Tracker'!$N$2:$N$3001,$A63))</f>
        <v/>
      </c>
      <c r="G63" s="9" t="str">
        <f aca="false">IF($A63="","",IF($F63=0,"—",IF(SUMPRODUCT(--('4. Tracker'!$N$2:$N$3001=$A63),--('4. Tracker'!$D$2:$D$3001&lt;&gt;$E63))&gt;0,"MIXED","OK")))</f>
        <v/>
      </c>
      <c r="H63" s="9" t="str">
        <f aca="false">IF($A63="","",IF(OR($D63="(not set)",$E63="—"),"",IF(ISNUMBER(SEARCH(SUBSTITUTE(SUBSTITUTE(SUBSTITUTE($D63,"-",""),"_","")," ",""),SUBSTITUTE(SUBSTITUTE(SUBSTITUTE($E63,"-",""),"_","")," ",""))),"OK","CHECK")))</f>
        <v/>
      </c>
      <c r="I63" s="14"/>
      <c r="J63" s="14"/>
      <c r="K63" s="17"/>
      <c r="L63" s="14"/>
    </row>
    <row r="64" customFormat="false" ht="15" hidden="false" customHeight="false" outlineLevel="0" collapsed="false">
      <c r="A64" s="9" t="str">
        <f aca="false">IF('1. Master BOM'!$A64="","",'1. Master BOM'!$A64)</f>
        <v/>
      </c>
      <c r="B64" s="9" t="str">
        <f aca="false">IF($A64="","",'1. Master BOM'!$B64)</f>
        <v/>
      </c>
      <c r="C64" s="9" t="str">
        <f aca="false">IF($A64="","",'1. Master BOM'!$E64)</f>
        <v/>
      </c>
      <c r="D64" s="9" t="str">
        <f aca="false">IF($A64="","",IF(T('1. Master BOM'!$F64)="","(not set)",'1. Master BOM'!$F64))</f>
        <v/>
      </c>
      <c r="E64" s="9" t="str">
        <f aca="false">IF($A64="","",IFERROR(INDEX('4. Tracker'!$D$2:$D$3001,MATCH($A64,'4. Tracker'!$N$2:$N$3001,0)),"—"))</f>
        <v/>
      </c>
      <c r="F64" s="9" t="str">
        <f aca="false">IF($A64="","",COUNTIF('4. Tracker'!$N$2:$N$3001,$A64))</f>
        <v/>
      </c>
      <c r="G64" s="9" t="str">
        <f aca="false">IF($A64="","",IF($F64=0,"—",IF(SUMPRODUCT(--('4. Tracker'!$N$2:$N$3001=$A64),--('4. Tracker'!$D$2:$D$3001&lt;&gt;$E64))&gt;0,"MIXED","OK")))</f>
        <v/>
      </c>
      <c r="H64" s="9" t="str">
        <f aca="false">IF($A64="","",IF(OR($D64="(not set)",$E64="—"),"",IF(ISNUMBER(SEARCH(SUBSTITUTE(SUBSTITUTE(SUBSTITUTE($D64,"-",""),"_","")," ",""),SUBSTITUTE(SUBSTITUTE(SUBSTITUTE($E64,"-",""),"_","")," ",""))),"OK","CHECK")))</f>
        <v/>
      </c>
      <c r="I64" s="14"/>
      <c r="J64" s="14"/>
      <c r="K64" s="17"/>
      <c r="L64" s="14"/>
    </row>
    <row r="65" customFormat="false" ht="15" hidden="false" customHeight="false" outlineLevel="0" collapsed="false">
      <c r="A65" s="9" t="str">
        <f aca="false">IF('1. Master BOM'!$A65="","",'1. Master BOM'!$A65)</f>
        <v/>
      </c>
      <c r="B65" s="9" t="str">
        <f aca="false">IF($A65="","",'1. Master BOM'!$B65)</f>
        <v/>
      </c>
      <c r="C65" s="9" t="str">
        <f aca="false">IF($A65="","",'1. Master BOM'!$E65)</f>
        <v/>
      </c>
      <c r="D65" s="9" t="str">
        <f aca="false">IF($A65="","",IF(T('1. Master BOM'!$F65)="","(not set)",'1. Master BOM'!$F65))</f>
        <v/>
      </c>
      <c r="E65" s="9" t="str">
        <f aca="false">IF($A65="","",IFERROR(INDEX('4. Tracker'!$D$2:$D$3001,MATCH($A65,'4. Tracker'!$N$2:$N$3001,0)),"—"))</f>
        <v/>
      </c>
      <c r="F65" s="9" t="str">
        <f aca="false">IF($A65="","",COUNTIF('4. Tracker'!$N$2:$N$3001,$A65))</f>
        <v/>
      </c>
      <c r="G65" s="9" t="str">
        <f aca="false">IF($A65="","",IF($F65=0,"—",IF(SUMPRODUCT(--('4. Tracker'!$N$2:$N$3001=$A65),--('4. Tracker'!$D$2:$D$3001&lt;&gt;$E65))&gt;0,"MIXED","OK")))</f>
        <v/>
      </c>
      <c r="H65" s="9" t="str">
        <f aca="false">IF($A65="","",IF(OR($D65="(not set)",$E65="—"),"",IF(ISNUMBER(SEARCH(SUBSTITUTE(SUBSTITUTE(SUBSTITUTE($D65,"-",""),"_","")," ",""),SUBSTITUTE(SUBSTITUTE(SUBSTITUTE($E65,"-",""),"_","")," ",""))),"OK","CHECK")))</f>
        <v/>
      </c>
      <c r="I65" s="14"/>
      <c r="J65" s="14"/>
      <c r="K65" s="17"/>
      <c r="L65" s="14"/>
    </row>
    <row r="66" customFormat="false" ht="15" hidden="false" customHeight="false" outlineLevel="0" collapsed="false">
      <c r="A66" s="9" t="str">
        <f aca="false">IF('1. Master BOM'!$A66="","",'1. Master BOM'!$A66)</f>
        <v/>
      </c>
      <c r="B66" s="9" t="str">
        <f aca="false">IF($A66="","",'1. Master BOM'!$B66)</f>
        <v/>
      </c>
      <c r="C66" s="9" t="str">
        <f aca="false">IF($A66="","",'1. Master BOM'!$E66)</f>
        <v/>
      </c>
      <c r="D66" s="9" t="str">
        <f aca="false">IF($A66="","",IF(T('1. Master BOM'!$F66)="","(not set)",'1. Master BOM'!$F66))</f>
        <v/>
      </c>
      <c r="E66" s="9" t="str">
        <f aca="false">IF($A66="","",IFERROR(INDEX('4. Tracker'!$D$2:$D$3001,MATCH($A66,'4. Tracker'!$N$2:$N$3001,0)),"—"))</f>
        <v/>
      </c>
      <c r="F66" s="9" t="str">
        <f aca="false">IF($A66="","",COUNTIF('4. Tracker'!$N$2:$N$3001,$A66))</f>
        <v/>
      </c>
      <c r="G66" s="9" t="str">
        <f aca="false">IF($A66="","",IF($F66=0,"—",IF(SUMPRODUCT(--('4. Tracker'!$N$2:$N$3001=$A66),--('4. Tracker'!$D$2:$D$3001&lt;&gt;$E66))&gt;0,"MIXED","OK")))</f>
        <v/>
      </c>
      <c r="H66" s="9" t="str">
        <f aca="false">IF($A66="","",IF(OR($D66="(not set)",$E66="—"),"",IF(ISNUMBER(SEARCH(SUBSTITUTE(SUBSTITUTE(SUBSTITUTE($D66,"-",""),"_","")," ",""),SUBSTITUTE(SUBSTITUTE(SUBSTITUTE($E66,"-",""),"_","")," ",""))),"OK","CHECK")))</f>
        <v/>
      </c>
      <c r="I66" s="14"/>
      <c r="J66" s="14"/>
      <c r="K66" s="17"/>
      <c r="L66" s="14"/>
    </row>
    <row r="67" customFormat="false" ht="15" hidden="false" customHeight="false" outlineLevel="0" collapsed="false">
      <c r="A67" s="9" t="str">
        <f aca="false">IF('1. Master BOM'!$A67="","",'1. Master BOM'!$A67)</f>
        <v/>
      </c>
      <c r="B67" s="9" t="str">
        <f aca="false">IF($A67="","",'1. Master BOM'!$B67)</f>
        <v/>
      </c>
      <c r="C67" s="9" t="str">
        <f aca="false">IF($A67="","",'1. Master BOM'!$E67)</f>
        <v/>
      </c>
      <c r="D67" s="9" t="str">
        <f aca="false">IF($A67="","",IF(T('1. Master BOM'!$F67)="","(not set)",'1. Master BOM'!$F67))</f>
        <v/>
      </c>
      <c r="E67" s="9" t="str">
        <f aca="false">IF($A67="","",IFERROR(INDEX('4. Tracker'!$D$2:$D$3001,MATCH($A67,'4. Tracker'!$N$2:$N$3001,0)),"—"))</f>
        <v/>
      </c>
      <c r="F67" s="9" t="str">
        <f aca="false">IF($A67="","",COUNTIF('4. Tracker'!$N$2:$N$3001,$A67))</f>
        <v/>
      </c>
      <c r="G67" s="9" t="str">
        <f aca="false">IF($A67="","",IF($F67=0,"—",IF(SUMPRODUCT(--('4. Tracker'!$N$2:$N$3001=$A67),--('4. Tracker'!$D$2:$D$3001&lt;&gt;$E67))&gt;0,"MIXED","OK")))</f>
        <v/>
      </c>
      <c r="H67" s="9" t="str">
        <f aca="false">IF($A67="","",IF(OR($D67="(not set)",$E67="—"),"",IF(ISNUMBER(SEARCH(SUBSTITUTE(SUBSTITUTE(SUBSTITUTE($D67,"-",""),"_","")," ",""),SUBSTITUTE(SUBSTITUTE(SUBSTITUTE($E67,"-",""),"_","")," ",""))),"OK","CHECK")))</f>
        <v/>
      </c>
      <c r="I67" s="14"/>
      <c r="J67" s="14"/>
      <c r="K67" s="17"/>
      <c r="L67" s="14"/>
    </row>
    <row r="68" customFormat="false" ht="15" hidden="false" customHeight="false" outlineLevel="0" collapsed="false">
      <c r="A68" s="9" t="str">
        <f aca="false">IF('1. Master BOM'!$A68="","",'1. Master BOM'!$A68)</f>
        <v/>
      </c>
      <c r="B68" s="9" t="str">
        <f aca="false">IF($A68="","",'1. Master BOM'!$B68)</f>
        <v/>
      </c>
      <c r="C68" s="9" t="str">
        <f aca="false">IF($A68="","",'1. Master BOM'!$E68)</f>
        <v/>
      </c>
      <c r="D68" s="9" t="str">
        <f aca="false">IF($A68="","",IF(T('1. Master BOM'!$F68)="","(not set)",'1. Master BOM'!$F68))</f>
        <v/>
      </c>
      <c r="E68" s="9" t="str">
        <f aca="false">IF($A68="","",IFERROR(INDEX('4. Tracker'!$D$2:$D$3001,MATCH($A68,'4. Tracker'!$N$2:$N$3001,0)),"—"))</f>
        <v/>
      </c>
      <c r="F68" s="9" t="str">
        <f aca="false">IF($A68="","",COUNTIF('4. Tracker'!$N$2:$N$3001,$A68))</f>
        <v/>
      </c>
      <c r="G68" s="9" t="str">
        <f aca="false">IF($A68="","",IF($F68=0,"—",IF(SUMPRODUCT(--('4. Tracker'!$N$2:$N$3001=$A68),--('4. Tracker'!$D$2:$D$3001&lt;&gt;$E68))&gt;0,"MIXED","OK")))</f>
        <v/>
      </c>
      <c r="H68" s="9" t="str">
        <f aca="false">IF($A68="","",IF(OR($D68="(not set)",$E68="—"),"",IF(ISNUMBER(SEARCH(SUBSTITUTE(SUBSTITUTE(SUBSTITUTE($D68,"-",""),"_","")," ",""),SUBSTITUTE(SUBSTITUTE(SUBSTITUTE($E68,"-",""),"_","")," ",""))),"OK","CHECK")))</f>
        <v/>
      </c>
      <c r="I68" s="14"/>
      <c r="J68" s="14"/>
      <c r="K68" s="17"/>
      <c r="L68" s="14"/>
    </row>
    <row r="69" customFormat="false" ht="15" hidden="false" customHeight="false" outlineLevel="0" collapsed="false">
      <c r="A69" s="9" t="str">
        <f aca="false">IF('1. Master BOM'!$A69="","",'1. Master BOM'!$A69)</f>
        <v/>
      </c>
      <c r="B69" s="9" t="str">
        <f aca="false">IF($A69="","",'1. Master BOM'!$B69)</f>
        <v/>
      </c>
      <c r="C69" s="9" t="str">
        <f aca="false">IF($A69="","",'1. Master BOM'!$E69)</f>
        <v/>
      </c>
      <c r="D69" s="9" t="str">
        <f aca="false">IF($A69="","",IF(T('1. Master BOM'!$F69)="","(not set)",'1. Master BOM'!$F69))</f>
        <v/>
      </c>
      <c r="E69" s="9" t="str">
        <f aca="false">IF($A69="","",IFERROR(INDEX('4. Tracker'!$D$2:$D$3001,MATCH($A69,'4. Tracker'!$N$2:$N$3001,0)),"—"))</f>
        <v/>
      </c>
      <c r="F69" s="9" t="str">
        <f aca="false">IF($A69="","",COUNTIF('4. Tracker'!$N$2:$N$3001,$A69))</f>
        <v/>
      </c>
      <c r="G69" s="9" t="str">
        <f aca="false">IF($A69="","",IF($F69=0,"—",IF(SUMPRODUCT(--('4. Tracker'!$N$2:$N$3001=$A69),--('4. Tracker'!$D$2:$D$3001&lt;&gt;$E69))&gt;0,"MIXED","OK")))</f>
        <v/>
      </c>
      <c r="H69" s="9" t="str">
        <f aca="false">IF($A69="","",IF(OR($D69="(not set)",$E69="—"),"",IF(ISNUMBER(SEARCH(SUBSTITUTE(SUBSTITUTE(SUBSTITUTE($D69,"-",""),"_","")," ",""),SUBSTITUTE(SUBSTITUTE(SUBSTITUTE($E69,"-",""),"_","")," ",""))),"OK","CHECK")))</f>
        <v/>
      </c>
      <c r="I69" s="14"/>
      <c r="J69" s="14"/>
      <c r="K69" s="17"/>
      <c r="L69" s="14"/>
    </row>
    <row r="70" customFormat="false" ht="15" hidden="false" customHeight="false" outlineLevel="0" collapsed="false">
      <c r="A70" s="9" t="str">
        <f aca="false">IF('1. Master BOM'!$A70="","",'1. Master BOM'!$A70)</f>
        <v/>
      </c>
      <c r="B70" s="9" t="str">
        <f aca="false">IF($A70="","",'1. Master BOM'!$B70)</f>
        <v/>
      </c>
      <c r="C70" s="9" t="str">
        <f aca="false">IF($A70="","",'1. Master BOM'!$E70)</f>
        <v/>
      </c>
      <c r="D70" s="9" t="str">
        <f aca="false">IF($A70="","",IF(T('1. Master BOM'!$F70)="","(not set)",'1. Master BOM'!$F70))</f>
        <v/>
      </c>
      <c r="E70" s="9" t="str">
        <f aca="false">IF($A70="","",IFERROR(INDEX('4. Tracker'!$D$2:$D$3001,MATCH($A70,'4. Tracker'!$N$2:$N$3001,0)),"—"))</f>
        <v/>
      </c>
      <c r="F70" s="9" t="str">
        <f aca="false">IF($A70="","",COUNTIF('4. Tracker'!$N$2:$N$3001,$A70))</f>
        <v/>
      </c>
      <c r="G70" s="9" t="str">
        <f aca="false">IF($A70="","",IF($F70=0,"—",IF(SUMPRODUCT(--('4. Tracker'!$N$2:$N$3001=$A70),--('4. Tracker'!$D$2:$D$3001&lt;&gt;$E70))&gt;0,"MIXED","OK")))</f>
        <v/>
      </c>
      <c r="H70" s="9" t="str">
        <f aca="false">IF($A70="","",IF(OR($D70="(not set)",$E70="—"),"",IF(ISNUMBER(SEARCH(SUBSTITUTE(SUBSTITUTE(SUBSTITUTE($D70,"-",""),"_","")," ",""),SUBSTITUTE(SUBSTITUTE(SUBSTITUTE($E70,"-",""),"_","")," ",""))),"OK","CHECK")))</f>
        <v/>
      </c>
      <c r="I70" s="14"/>
      <c r="J70" s="14"/>
      <c r="K70" s="17"/>
      <c r="L70" s="14"/>
    </row>
    <row r="71" customFormat="false" ht="15" hidden="false" customHeight="false" outlineLevel="0" collapsed="false">
      <c r="A71" s="9" t="str">
        <f aca="false">IF('1. Master BOM'!$A71="","",'1. Master BOM'!$A71)</f>
        <v/>
      </c>
      <c r="B71" s="9" t="str">
        <f aca="false">IF($A71="","",'1. Master BOM'!$B71)</f>
        <v/>
      </c>
      <c r="C71" s="9" t="str">
        <f aca="false">IF($A71="","",'1. Master BOM'!$E71)</f>
        <v/>
      </c>
      <c r="D71" s="9" t="str">
        <f aca="false">IF($A71="","",IF(T('1. Master BOM'!$F71)="","(not set)",'1. Master BOM'!$F71))</f>
        <v/>
      </c>
      <c r="E71" s="9" t="str">
        <f aca="false">IF($A71="","",IFERROR(INDEX('4. Tracker'!$D$2:$D$3001,MATCH($A71,'4. Tracker'!$N$2:$N$3001,0)),"—"))</f>
        <v/>
      </c>
      <c r="F71" s="9" t="str">
        <f aca="false">IF($A71="","",COUNTIF('4. Tracker'!$N$2:$N$3001,$A71))</f>
        <v/>
      </c>
      <c r="G71" s="9" t="str">
        <f aca="false">IF($A71="","",IF($F71=0,"—",IF(SUMPRODUCT(--('4. Tracker'!$N$2:$N$3001=$A71),--('4. Tracker'!$D$2:$D$3001&lt;&gt;$E71))&gt;0,"MIXED","OK")))</f>
        <v/>
      </c>
      <c r="H71" s="9" t="str">
        <f aca="false">IF($A71="","",IF(OR($D71="(not set)",$E71="—"),"",IF(ISNUMBER(SEARCH(SUBSTITUTE(SUBSTITUTE(SUBSTITUTE($D71,"-",""),"_","")," ",""),SUBSTITUTE(SUBSTITUTE(SUBSTITUTE($E71,"-",""),"_","")," ",""))),"OK","CHECK")))</f>
        <v/>
      </c>
      <c r="I71" s="14"/>
      <c r="J71" s="14"/>
      <c r="K71" s="17"/>
      <c r="L71" s="14"/>
    </row>
    <row r="72" customFormat="false" ht="15" hidden="false" customHeight="false" outlineLevel="0" collapsed="false">
      <c r="A72" s="9" t="str">
        <f aca="false">IF('1. Master BOM'!$A72="","",'1. Master BOM'!$A72)</f>
        <v/>
      </c>
      <c r="B72" s="9" t="str">
        <f aca="false">IF($A72="","",'1. Master BOM'!$B72)</f>
        <v/>
      </c>
      <c r="C72" s="9" t="str">
        <f aca="false">IF($A72="","",'1. Master BOM'!$E72)</f>
        <v/>
      </c>
      <c r="D72" s="9" t="str">
        <f aca="false">IF($A72="","",IF(T('1. Master BOM'!$F72)="","(not set)",'1. Master BOM'!$F72))</f>
        <v/>
      </c>
      <c r="E72" s="9" t="str">
        <f aca="false">IF($A72="","",IFERROR(INDEX('4. Tracker'!$D$2:$D$3001,MATCH($A72,'4. Tracker'!$N$2:$N$3001,0)),"—"))</f>
        <v/>
      </c>
      <c r="F72" s="9" t="str">
        <f aca="false">IF($A72="","",COUNTIF('4. Tracker'!$N$2:$N$3001,$A72))</f>
        <v/>
      </c>
      <c r="G72" s="9" t="str">
        <f aca="false">IF($A72="","",IF($F72=0,"—",IF(SUMPRODUCT(--('4. Tracker'!$N$2:$N$3001=$A72),--('4. Tracker'!$D$2:$D$3001&lt;&gt;$E72))&gt;0,"MIXED","OK")))</f>
        <v/>
      </c>
      <c r="H72" s="9" t="str">
        <f aca="false">IF($A72="","",IF(OR($D72="(not set)",$E72="—"),"",IF(ISNUMBER(SEARCH(SUBSTITUTE(SUBSTITUTE(SUBSTITUTE($D72,"-",""),"_","")," ",""),SUBSTITUTE(SUBSTITUTE(SUBSTITUTE($E72,"-",""),"_","")," ",""))),"OK","CHECK")))</f>
        <v/>
      </c>
      <c r="I72" s="14"/>
      <c r="J72" s="14"/>
      <c r="K72" s="17"/>
      <c r="L72" s="14"/>
    </row>
    <row r="73" customFormat="false" ht="15" hidden="false" customHeight="false" outlineLevel="0" collapsed="false">
      <c r="A73" s="9" t="str">
        <f aca="false">IF('1. Master BOM'!$A73="","",'1. Master BOM'!$A73)</f>
        <v/>
      </c>
      <c r="B73" s="9" t="str">
        <f aca="false">IF($A73="","",'1. Master BOM'!$B73)</f>
        <v/>
      </c>
      <c r="C73" s="9" t="str">
        <f aca="false">IF($A73="","",'1. Master BOM'!$E73)</f>
        <v/>
      </c>
      <c r="D73" s="9" t="str">
        <f aca="false">IF($A73="","",IF(T('1. Master BOM'!$F73)="","(not set)",'1. Master BOM'!$F73))</f>
        <v/>
      </c>
      <c r="E73" s="9" t="str">
        <f aca="false">IF($A73="","",IFERROR(INDEX('4. Tracker'!$D$2:$D$3001,MATCH($A73,'4. Tracker'!$N$2:$N$3001,0)),"—"))</f>
        <v/>
      </c>
      <c r="F73" s="9" t="str">
        <f aca="false">IF($A73="","",COUNTIF('4. Tracker'!$N$2:$N$3001,$A73))</f>
        <v/>
      </c>
      <c r="G73" s="9" t="str">
        <f aca="false">IF($A73="","",IF($F73=0,"—",IF(SUMPRODUCT(--('4. Tracker'!$N$2:$N$3001=$A73),--('4. Tracker'!$D$2:$D$3001&lt;&gt;$E73))&gt;0,"MIXED","OK")))</f>
        <v/>
      </c>
      <c r="H73" s="9" t="str">
        <f aca="false">IF($A73="","",IF(OR($D73="(not set)",$E73="—"),"",IF(ISNUMBER(SEARCH(SUBSTITUTE(SUBSTITUTE(SUBSTITUTE($D73,"-",""),"_","")," ",""),SUBSTITUTE(SUBSTITUTE(SUBSTITUTE($E73,"-",""),"_","")," ",""))),"OK","CHECK")))</f>
        <v/>
      </c>
      <c r="I73" s="14"/>
      <c r="J73" s="14"/>
      <c r="K73" s="17"/>
      <c r="L73" s="14"/>
    </row>
    <row r="74" customFormat="false" ht="15" hidden="false" customHeight="false" outlineLevel="0" collapsed="false">
      <c r="A74" s="9" t="str">
        <f aca="false">IF('1. Master BOM'!$A74="","",'1. Master BOM'!$A74)</f>
        <v/>
      </c>
      <c r="B74" s="9" t="str">
        <f aca="false">IF($A74="","",'1. Master BOM'!$B74)</f>
        <v/>
      </c>
      <c r="C74" s="9" t="str">
        <f aca="false">IF($A74="","",'1. Master BOM'!$E74)</f>
        <v/>
      </c>
      <c r="D74" s="9" t="str">
        <f aca="false">IF($A74="","",IF(T('1. Master BOM'!$F74)="","(not set)",'1. Master BOM'!$F74))</f>
        <v/>
      </c>
      <c r="E74" s="9" t="str">
        <f aca="false">IF($A74="","",IFERROR(INDEX('4. Tracker'!$D$2:$D$3001,MATCH($A74,'4. Tracker'!$N$2:$N$3001,0)),"—"))</f>
        <v/>
      </c>
      <c r="F74" s="9" t="str">
        <f aca="false">IF($A74="","",COUNTIF('4. Tracker'!$N$2:$N$3001,$A74))</f>
        <v/>
      </c>
      <c r="G74" s="9" t="str">
        <f aca="false">IF($A74="","",IF($F74=0,"—",IF(SUMPRODUCT(--('4. Tracker'!$N$2:$N$3001=$A74),--('4. Tracker'!$D$2:$D$3001&lt;&gt;$E74))&gt;0,"MIXED","OK")))</f>
        <v/>
      </c>
      <c r="H74" s="9" t="str">
        <f aca="false">IF($A74="","",IF(OR($D74="(not set)",$E74="—"),"",IF(ISNUMBER(SEARCH(SUBSTITUTE(SUBSTITUTE(SUBSTITUTE($D74,"-",""),"_","")," ",""),SUBSTITUTE(SUBSTITUTE(SUBSTITUTE($E74,"-",""),"_","")," ",""))),"OK","CHECK")))</f>
        <v/>
      </c>
      <c r="I74" s="14"/>
      <c r="J74" s="14"/>
      <c r="K74" s="17"/>
      <c r="L74" s="14"/>
    </row>
    <row r="75" customFormat="false" ht="15" hidden="false" customHeight="false" outlineLevel="0" collapsed="false">
      <c r="A75" s="9" t="str">
        <f aca="false">IF('1. Master BOM'!$A75="","",'1. Master BOM'!$A75)</f>
        <v/>
      </c>
      <c r="B75" s="9" t="str">
        <f aca="false">IF($A75="","",'1. Master BOM'!$B75)</f>
        <v/>
      </c>
      <c r="C75" s="9" t="str">
        <f aca="false">IF($A75="","",'1. Master BOM'!$E75)</f>
        <v/>
      </c>
      <c r="D75" s="9" t="str">
        <f aca="false">IF($A75="","",IF(T('1. Master BOM'!$F75)="","(not set)",'1. Master BOM'!$F75))</f>
        <v/>
      </c>
      <c r="E75" s="9" t="str">
        <f aca="false">IF($A75="","",IFERROR(INDEX('4. Tracker'!$D$2:$D$3001,MATCH($A75,'4. Tracker'!$N$2:$N$3001,0)),"—"))</f>
        <v/>
      </c>
      <c r="F75" s="9" t="str">
        <f aca="false">IF($A75="","",COUNTIF('4. Tracker'!$N$2:$N$3001,$A75))</f>
        <v/>
      </c>
      <c r="G75" s="9" t="str">
        <f aca="false">IF($A75="","",IF($F75=0,"—",IF(SUMPRODUCT(--('4. Tracker'!$N$2:$N$3001=$A75),--('4. Tracker'!$D$2:$D$3001&lt;&gt;$E75))&gt;0,"MIXED","OK")))</f>
        <v/>
      </c>
      <c r="H75" s="9" t="str">
        <f aca="false">IF($A75="","",IF(OR($D75="(not set)",$E75="—"),"",IF(ISNUMBER(SEARCH(SUBSTITUTE(SUBSTITUTE(SUBSTITUTE($D75,"-",""),"_","")," ",""),SUBSTITUTE(SUBSTITUTE(SUBSTITUTE($E75,"-",""),"_","")," ",""))),"OK","CHECK")))</f>
        <v/>
      </c>
      <c r="I75" s="14"/>
      <c r="J75" s="14"/>
      <c r="K75" s="17"/>
      <c r="L75" s="14"/>
    </row>
    <row r="76" customFormat="false" ht="15" hidden="false" customHeight="false" outlineLevel="0" collapsed="false">
      <c r="A76" s="9" t="str">
        <f aca="false">IF('1. Master BOM'!$A76="","",'1. Master BOM'!$A76)</f>
        <v/>
      </c>
      <c r="B76" s="9" t="str">
        <f aca="false">IF($A76="","",'1. Master BOM'!$B76)</f>
        <v/>
      </c>
      <c r="C76" s="9" t="str">
        <f aca="false">IF($A76="","",'1. Master BOM'!$E76)</f>
        <v/>
      </c>
      <c r="D76" s="9" t="str">
        <f aca="false">IF($A76="","",IF(T('1. Master BOM'!$F76)="","(not set)",'1. Master BOM'!$F76))</f>
        <v/>
      </c>
      <c r="E76" s="9" t="str">
        <f aca="false">IF($A76="","",IFERROR(INDEX('4. Tracker'!$D$2:$D$3001,MATCH($A76,'4. Tracker'!$N$2:$N$3001,0)),"—"))</f>
        <v/>
      </c>
      <c r="F76" s="9" t="str">
        <f aca="false">IF($A76="","",COUNTIF('4. Tracker'!$N$2:$N$3001,$A76))</f>
        <v/>
      </c>
      <c r="G76" s="9" t="str">
        <f aca="false">IF($A76="","",IF($F76=0,"—",IF(SUMPRODUCT(--('4. Tracker'!$N$2:$N$3001=$A76),--('4. Tracker'!$D$2:$D$3001&lt;&gt;$E76))&gt;0,"MIXED","OK")))</f>
        <v/>
      </c>
      <c r="H76" s="9" t="str">
        <f aca="false">IF($A76="","",IF(OR($D76="(not set)",$E76="—"),"",IF(ISNUMBER(SEARCH(SUBSTITUTE(SUBSTITUTE(SUBSTITUTE($D76,"-",""),"_","")," ",""),SUBSTITUTE(SUBSTITUTE(SUBSTITUTE($E76,"-",""),"_","")," ",""))),"OK","CHECK")))</f>
        <v/>
      </c>
      <c r="I76" s="14"/>
      <c r="J76" s="14"/>
      <c r="K76" s="17"/>
      <c r="L76" s="14"/>
    </row>
    <row r="77" customFormat="false" ht="15" hidden="false" customHeight="false" outlineLevel="0" collapsed="false">
      <c r="A77" s="9" t="str">
        <f aca="false">IF('1. Master BOM'!$A77="","",'1. Master BOM'!$A77)</f>
        <v/>
      </c>
      <c r="B77" s="9" t="str">
        <f aca="false">IF($A77="","",'1. Master BOM'!$B77)</f>
        <v/>
      </c>
      <c r="C77" s="9" t="str">
        <f aca="false">IF($A77="","",'1. Master BOM'!$E77)</f>
        <v/>
      </c>
      <c r="D77" s="9" t="str">
        <f aca="false">IF($A77="","",IF(T('1. Master BOM'!$F77)="","(not set)",'1. Master BOM'!$F77))</f>
        <v/>
      </c>
      <c r="E77" s="9" t="str">
        <f aca="false">IF($A77="","",IFERROR(INDEX('4. Tracker'!$D$2:$D$3001,MATCH($A77,'4. Tracker'!$N$2:$N$3001,0)),"—"))</f>
        <v/>
      </c>
      <c r="F77" s="9" t="str">
        <f aca="false">IF($A77="","",COUNTIF('4. Tracker'!$N$2:$N$3001,$A77))</f>
        <v/>
      </c>
      <c r="G77" s="9" t="str">
        <f aca="false">IF($A77="","",IF($F77=0,"—",IF(SUMPRODUCT(--('4. Tracker'!$N$2:$N$3001=$A77),--('4. Tracker'!$D$2:$D$3001&lt;&gt;$E77))&gt;0,"MIXED","OK")))</f>
        <v/>
      </c>
      <c r="H77" s="9" t="str">
        <f aca="false">IF($A77="","",IF(OR($D77="(not set)",$E77="—"),"",IF(ISNUMBER(SEARCH(SUBSTITUTE(SUBSTITUTE(SUBSTITUTE($D77,"-",""),"_","")," ",""),SUBSTITUTE(SUBSTITUTE(SUBSTITUTE($E77,"-",""),"_","")," ",""))),"OK","CHECK")))</f>
        <v/>
      </c>
      <c r="I77" s="14"/>
      <c r="J77" s="14"/>
      <c r="K77" s="17"/>
      <c r="L77" s="14"/>
    </row>
    <row r="78" customFormat="false" ht="15" hidden="false" customHeight="false" outlineLevel="0" collapsed="false">
      <c r="A78" s="9" t="str">
        <f aca="false">IF('1. Master BOM'!$A78="","",'1. Master BOM'!$A78)</f>
        <v/>
      </c>
      <c r="B78" s="9" t="str">
        <f aca="false">IF($A78="","",'1. Master BOM'!$B78)</f>
        <v/>
      </c>
      <c r="C78" s="9" t="str">
        <f aca="false">IF($A78="","",'1. Master BOM'!$E78)</f>
        <v/>
      </c>
      <c r="D78" s="9" t="str">
        <f aca="false">IF($A78="","",IF(T('1. Master BOM'!$F78)="","(not set)",'1. Master BOM'!$F78))</f>
        <v/>
      </c>
      <c r="E78" s="9" t="str">
        <f aca="false">IF($A78="","",IFERROR(INDEX('4. Tracker'!$D$2:$D$3001,MATCH($A78,'4. Tracker'!$N$2:$N$3001,0)),"—"))</f>
        <v/>
      </c>
      <c r="F78" s="9" t="str">
        <f aca="false">IF($A78="","",COUNTIF('4. Tracker'!$N$2:$N$3001,$A78))</f>
        <v/>
      </c>
      <c r="G78" s="9" t="str">
        <f aca="false">IF($A78="","",IF($F78=0,"—",IF(SUMPRODUCT(--('4. Tracker'!$N$2:$N$3001=$A78),--('4. Tracker'!$D$2:$D$3001&lt;&gt;$E78))&gt;0,"MIXED","OK")))</f>
        <v/>
      </c>
      <c r="H78" s="9" t="str">
        <f aca="false">IF($A78="","",IF(OR($D78="(not set)",$E78="—"),"",IF(ISNUMBER(SEARCH(SUBSTITUTE(SUBSTITUTE(SUBSTITUTE($D78,"-",""),"_","")," ",""),SUBSTITUTE(SUBSTITUTE(SUBSTITUTE($E78,"-",""),"_","")," ",""))),"OK","CHECK")))</f>
        <v/>
      </c>
      <c r="I78" s="14"/>
      <c r="J78" s="14"/>
      <c r="K78" s="17"/>
      <c r="L78" s="14"/>
    </row>
    <row r="79" customFormat="false" ht="15" hidden="false" customHeight="false" outlineLevel="0" collapsed="false">
      <c r="A79" s="9" t="str">
        <f aca="false">IF('1. Master BOM'!$A79="","",'1. Master BOM'!$A79)</f>
        <v/>
      </c>
      <c r="B79" s="9" t="str">
        <f aca="false">IF($A79="","",'1. Master BOM'!$B79)</f>
        <v/>
      </c>
      <c r="C79" s="9" t="str">
        <f aca="false">IF($A79="","",'1. Master BOM'!$E79)</f>
        <v/>
      </c>
      <c r="D79" s="9" t="str">
        <f aca="false">IF($A79="","",IF(T('1. Master BOM'!$F79)="","(not set)",'1. Master BOM'!$F79))</f>
        <v/>
      </c>
      <c r="E79" s="9" t="str">
        <f aca="false">IF($A79="","",IFERROR(INDEX('4. Tracker'!$D$2:$D$3001,MATCH($A79,'4. Tracker'!$N$2:$N$3001,0)),"—"))</f>
        <v/>
      </c>
      <c r="F79" s="9" t="str">
        <f aca="false">IF($A79="","",COUNTIF('4. Tracker'!$N$2:$N$3001,$A79))</f>
        <v/>
      </c>
      <c r="G79" s="9" t="str">
        <f aca="false">IF($A79="","",IF($F79=0,"—",IF(SUMPRODUCT(--('4. Tracker'!$N$2:$N$3001=$A79),--('4. Tracker'!$D$2:$D$3001&lt;&gt;$E79))&gt;0,"MIXED","OK")))</f>
        <v/>
      </c>
      <c r="H79" s="9" t="str">
        <f aca="false">IF($A79="","",IF(OR($D79="(not set)",$E79="—"),"",IF(ISNUMBER(SEARCH(SUBSTITUTE(SUBSTITUTE(SUBSTITUTE($D79,"-",""),"_","")," ",""),SUBSTITUTE(SUBSTITUTE(SUBSTITUTE($E79,"-",""),"_","")," ",""))),"OK","CHECK")))</f>
        <v/>
      </c>
      <c r="I79" s="14"/>
      <c r="J79" s="14"/>
      <c r="K79" s="17"/>
      <c r="L79" s="14"/>
    </row>
    <row r="80" customFormat="false" ht="15" hidden="false" customHeight="false" outlineLevel="0" collapsed="false">
      <c r="A80" s="9" t="str">
        <f aca="false">IF('1. Master BOM'!$A80="","",'1. Master BOM'!$A80)</f>
        <v/>
      </c>
      <c r="B80" s="9" t="str">
        <f aca="false">IF($A80="","",'1. Master BOM'!$B80)</f>
        <v/>
      </c>
      <c r="C80" s="9" t="str">
        <f aca="false">IF($A80="","",'1. Master BOM'!$E80)</f>
        <v/>
      </c>
      <c r="D80" s="9" t="str">
        <f aca="false">IF($A80="","",IF(T('1. Master BOM'!$F80)="","(not set)",'1. Master BOM'!$F80))</f>
        <v/>
      </c>
      <c r="E80" s="9" t="str">
        <f aca="false">IF($A80="","",IFERROR(INDEX('4. Tracker'!$D$2:$D$3001,MATCH($A80,'4. Tracker'!$N$2:$N$3001,0)),"—"))</f>
        <v/>
      </c>
      <c r="F80" s="9" t="str">
        <f aca="false">IF($A80="","",COUNTIF('4. Tracker'!$N$2:$N$3001,$A80))</f>
        <v/>
      </c>
      <c r="G80" s="9" t="str">
        <f aca="false">IF($A80="","",IF($F80=0,"—",IF(SUMPRODUCT(--('4. Tracker'!$N$2:$N$3001=$A80),--('4. Tracker'!$D$2:$D$3001&lt;&gt;$E80))&gt;0,"MIXED","OK")))</f>
        <v/>
      </c>
      <c r="H80" s="9" t="str">
        <f aca="false">IF($A80="","",IF(OR($D80="(not set)",$E80="—"),"",IF(ISNUMBER(SEARCH(SUBSTITUTE(SUBSTITUTE(SUBSTITUTE($D80,"-",""),"_","")," ",""),SUBSTITUTE(SUBSTITUTE(SUBSTITUTE($E80,"-",""),"_","")," ",""))),"OK","CHECK")))</f>
        <v/>
      </c>
      <c r="I80" s="14"/>
      <c r="J80" s="14"/>
      <c r="K80" s="17"/>
      <c r="L80" s="14"/>
    </row>
    <row r="81" customFormat="false" ht="15" hidden="false" customHeight="false" outlineLevel="0" collapsed="false">
      <c r="A81" s="9" t="str">
        <f aca="false">IF('1. Master BOM'!$A81="","",'1. Master BOM'!$A81)</f>
        <v/>
      </c>
      <c r="B81" s="9" t="str">
        <f aca="false">IF($A81="","",'1. Master BOM'!$B81)</f>
        <v/>
      </c>
      <c r="C81" s="9" t="str">
        <f aca="false">IF($A81="","",'1. Master BOM'!$E81)</f>
        <v/>
      </c>
      <c r="D81" s="9" t="str">
        <f aca="false">IF($A81="","",IF(T('1. Master BOM'!$F81)="","(not set)",'1. Master BOM'!$F81))</f>
        <v/>
      </c>
      <c r="E81" s="9" t="str">
        <f aca="false">IF($A81="","",IFERROR(INDEX('4. Tracker'!$D$2:$D$3001,MATCH($A81,'4. Tracker'!$N$2:$N$3001,0)),"—"))</f>
        <v/>
      </c>
      <c r="F81" s="9" t="str">
        <f aca="false">IF($A81="","",COUNTIF('4. Tracker'!$N$2:$N$3001,$A81))</f>
        <v/>
      </c>
      <c r="G81" s="9" t="str">
        <f aca="false">IF($A81="","",IF($F81=0,"—",IF(SUMPRODUCT(--('4. Tracker'!$N$2:$N$3001=$A81),--('4. Tracker'!$D$2:$D$3001&lt;&gt;$E81))&gt;0,"MIXED","OK")))</f>
        <v/>
      </c>
      <c r="H81" s="9" t="str">
        <f aca="false">IF($A81="","",IF(OR($D81="(not set)",$E81="—"),"",IF(ISNUMBER(SEARCH(SUBSTITUTE(SUBSTITUTE(SUBSTITUTE($D81,"-",""),"_","")," ",""),SUBSTITUTE(SUBSTITUTE(SUBSTITUTE($E81,"-",""),"_","")," ",""))),"OK","CHECK")))</f>
        <v/>
      </c>
      <c r="I81" s="14"/>
      <c r="J81" s="14"/>
      <c r="K81" s="17"/>
      <c r="L81" s="14"/>
    </row>
    <row r="82" customFormat="false" ht="15" hidden="false" customHeight="false" outlineLevel="0" collapsed="false">
      <c r="A82" s="9" t="str">
        <f aca="false">IF('1. Master BOM'!$A82="","",'1. Master BOM'!$A82)</f>
        <v/>
      </c>
      <c r="B82" s="9" t="str">
        <f aca="false">IF($A82="","",'1. Master BOM'!$B82)</f>
        <v/>
      </c>
      <c r="C82" s="9" t="str">
        <f aca="false">IF($A82="","",'1. Master BOM'!$E82)</f>
        <v/>
      </c>
      <c r="D82" s="9" t="str">
        <f aca="false">IF($A82="","",IF(T('1. Master BOM'!$F82)="","(not set)",'1. Master BOM'!$F82))</f>
        <v/>
      </c>
      <c r="E82" s="9" t="str">
        <f aca="false">IF($A82="","",IFERROR(INDEX('4. Tracker'!$D$2:$D$3001,MATCH($A82,'4. Tracker'!$N$2:$N$3001,0)),"—"))</f>
        <v/>
      </c>
      <c r="F82" s="9" t="str">
        <f aca="false">IF($A82="","",COUNTIF('4. Tracker'!$N$2:$N$3001,$A82))</f>
        <v/>
      </c>
      <c r="G82" s="9" t="str">
        <f aca="false">IF($A82="","",IF($F82=0,"—",IF(SUMPRODUCT(--('4. Tracker'!$N$2:$N$3001=$A82),--('4. Tracker'!$D$2:$D$3001&lt;&gt;$E82))&gt;0,"MIXED","OK")))</f>
        <v/>
      </c>
      <c r="H82" s="9" t="str">
        <f aca="false">IF($A82="","",IF(OR($D82="(not set)",$E82="—"),"",IF(ISNUMBER(SEARCH(SUBSTITUTE(SUBSTITUTE(SUBSTITUTE($D82,"-",""),"_","")," ",""),SUBSTITUTE(SUBSTITUTE(SUBSTITUTE($E82,"-",""),"_","")," ",""))),"OK","CHECK")))</f>
        <v/>
      </c>
      <c r="I82" s="14"/>
      <c r="J82" s="14"/>
      <c r="K82" s="17"/>
      <c r="L82" s="14"/>
    </row>
    <row r="83" customFormat="false" ht="15" hidden="false" customHeight="false" outlineLevel="0" collapsed="false">
      <c r="A83" s="9" t="str">
        <f aca="false">IF('1. Master BOM'!$A83="","",'1. Master BOM'!$A83)</f>
        <v/>
      </c>
      <c r="B83" s="9" t="str">
        <f aca="false">IF($A83="","",'1. Master BOM'!$B83)</f>
        <v/>
      </c>
      <c r="C83" s="9" t="str">
        <f aca="false">IF($A83="","",'1. Master BOM'!$E83)</f>
        <v/>
      </c>
      <c r="D83" s="9" t="str">
        <f aca="false">IF($A83="","",IF(T('1. Master BOM'!$F83)="","(not set)",'1. Master BOM'!$F83))</f>
        <v/>
      </c>
      <c r="E83" s="9" t="str">
        <f aca="false">IF($A83="","",IFERROR(INDEX('4. Tracker'!$D$2:$D$3001,MATCH($A83,'4. Tracker'!$N$2:$N$3001,0)),"—"))</f>
        <v/>
      </c>
      <c r="F83" s="9" t="str">
        <f aca="false">IF($A83="","",COUNTIF('4. Tracker'!$N$2:$N$3001,$A83))</f>
        <v/>
      </c>
      <c r="G83" s="9" t="str">
        <f aca="false">IF($A83="","",IF($F83=0,"—",IF(SUMPRODUCT(--('4. Tracker'!$N$2:$N$3001=$A83),--('4. Tracker'!$D$2:$D$3001&lt;&gt;$E83))&gt;0,"MIXED","OK")))</f>
        <v/>
      </c>
      <c r="H83" s="9" t="str">
        <f aca="false">IF($A83="","",IF(OR($D83="(not set)",$E83="—"),"",IF(ISNUMBER(SEARCH(SUBSTITUTE(SUBSTITUTE(SUBSTITUTE($D83,"-",""),"_","")," ",""),SUBSTITUTE(SUBSTITUTE(SUBSTITUTE($E83,"-",""),"_","")," ",""))),"OK","CHECK")))</f>
        <v/>
      </c>
      <c r="I83" s="14"/>
      <c r="J83" s="14"/>
      <c r="K83" s="17"/>
      <c r="L83" s="14"/>
    </row>
    <row r="84" customFormat="false" ht="15" hidden="false" customHeight="false" outlineLevel="0" collapsed="false">
      <c r="A84" s="9" t="str">
        <f aca="false">IF('1. Master BOM'!$A84="","",'1. Master BOM'!$A84)</f>
        <v/>
      </c>
      <c r="B84" s="9" t="str">
        <f aca="false">IF($A84="","",'1. Master BOM'!$B84)</f>
        <v/>
      </c>
      <c r="C84" s="9" t="str">
        <f aca="false">IF($A84="","",'1. Master BOM'!$E84)</f>
        <v/>
      </c>
      <c r="D84" s="9" t="str">
        <f aca="false">IF($A84="","",IF(T('1. Master BOM'!$F84)="","(not set)",'1. Master BOM'!$F84))</f>
        <v/>
      </c>
      <c r="E84" s="9" t="str">
        <f aca="false">IF($A84="","",IFERROR(INDEX('4. Tracker'!$D$2:$D$3001,MATCH($A84,'4. Tracker'!$N$2:$N$3001,0)),"—"))</f>
        <v/>
      </c>
      <c r="F84" s="9" t="str">
        <f aca="false">IF($A84="","",COUNTIF('4. Tracker'!$N$2:$N$3001,$A84))</f>
        <v/>
      </c>
      <c r="G84" s="9" t="str">
        <f aca="false">IF($A84="","",IF($F84=0,"—",IF(SUMPRODUCT(--('4. Tracker'!$N$2:$N$3001=$A84),--('4. Tracker'!$D$2:$D$3001&lt;&gt;$E84))&gt;0,"MIXED","OK")))</f>
        <v/>
      </c>
      <c r="H84" s="9" t="str">
        <f aca="false">IF($A84="","",IF(OR($D84="(not set)",$E84="—"),"",IF(ISNUMBER(SEARCH(SUBSTITUTE(SUBSTITUTE(SUBSTITUTE($D84,"-",""),"_","")," ",""),SUBSTITUTE(SUBSTITUTE(SUBSTITUTE($E84,"-",""),"_","")," ",""))),"OK","CHECK")))</f>
        <v/>
      </c>
      <c r="I84" s="14"/>
      <c r="J84" s="14"/>
      <c r="K84" s="17"/>
      <c r="L84" s="14"/>
    </row>
    <row r="85" customFormat="false" ht="15" hidden="false" customHeight="false" outlineLevel="0" collapsed="false">
      <c r="A85" s="9" t="str">
        <f aca="false">IF('1. Master BOM'!$A85="","",'1. Master BOM'!$A85)</f>
        <v/>
      </c>
      <c r="B85" s="9" t="str">
        <f aca="false">IF($A85="","",'1. Master BOM'!$B85)</f>
        <v/>
      </c>
      <c r="C85" s="9" t="str">
        <f aca="false">IF($A85="","",'1. Master BOM'!$E85)</f>
        <v/>
      </c>
      <c r="D85" s="9" t="str">
        <f aca="false">IF($A85="","",IF(T('1. Master BOM'!$F85)="","(not set)",'1. Master BOM'!$F85))</f>
        <v/>
      </c>
      <c r="E85" s="9" t="str">
        <f aca="false">IF($A85="","",IFERROR(INDEX('4. Tracker'!$D$2:$D$3001,MATCH($A85,'4. Tracker'!$N$2:$N$3001,0)),"—"))</f>
        <v/>
      </c>
      <c r="F85" s="9" t="str">
        <f aca="false">IF($A85="","",COUNTIF('4. Tracker'!$N$2:$N$3001,$A85))</f>
        <v/>
      </c>
      <c r="G85" s="9" t="str">
        <f aca="false">IF($A85="","",IF($F85=0,"—",IF(SUMPRODUCT(--('4. Tracker'!$N$2:$N$3001=$A85),--('4. Tracker'!$D$2:$D$3001&lt;&gt;$E85))&gt;0,"MIXED","OK")))</f>
        <v/>
      </c>
      <c r="H85" s="9" t="str">
        <f aca="false">IF($A85="","",IF(OR($D85="(not set)",$E85="—"),"",IF(ISNUMBER(SEARCH(SUBSTITUTE(SUBSTITUTE(SUBSTITUTE($D85,"-",""),"_","")," ",""),SUBSTITUTE(SUBSTITUTE(SUBSTITUTE($E85,"-",""),"_","")," ",""))),"OK","CHECK")))</f>
        <v/>
      </c>
      <c r="I85" s="14"/>
      <c r="J85" s="14"/>
      <c r="K85" s="17"/>
      <c r="L85" s="14"/>
    </row>
    <row r="86" customFormat="false" ht="15" hidden="false" customHeight="false" outlineLevel="0" collapsed="false">
      <c r="A86" s="9" t="str">
        <f aca="false">IF('1. Master BOM'!$A86="","",'1. Master BOM'!$A86)</f>
        <v/>
      </c>
      <c r="B86" s="9" t="str">
        <f aca="false">IF($A86="","",'1. Master BOM'!$B86)</f>
        <v/>
      </c>
      <c r="C86" s="9" t="str">
        <f aca="false">IF($A86="","",'1. Master BOM'!$E86)</f>
        <v/>
      </c>
      <c r="D86" s="9" t="str">
        <f aca="false">IF($A86="","",IF(T('1. Master BOM'!$F86)="","(not set)",'1. Master BOM'!$F86))</f>
        <v/>
      </c>
      <c r="E86" s="9" t="str">
        <f aca="false">IF($A86="","",IFERROR(INDEX('4. Tracker'!$D$2:$D$3001,MATCH($A86,'4. Tracker'!$N$2:$N$3001,0)),"—"))</f>
        <v/>
      </c>
      <c r="F86" s="9" t="str">
        <f aca="false">IF($A86="","",COUNTIF('4. Tracker'!$N$2:$N$3001,$A86))</f>
        <v/>
      </c>
      <c r="G86" s="9" t="str">
        <f aca="false">IF($A86="","",IF($F86=0,"—",IF(SUMPRODUCT(--('4. Tracker'!$N$2:$N$3001=$A86),--('4. Tracker'!$D$2:$D$3001&lt;&gt;$E86))&gt;0,"MIXED","OK")))</f>
        <v/>
      </c>
      <c r="H86" s="9" t="str">
        <f aca="false">IF($A86="","",IF(OR($D86="(not set)",$E86="—"),"",IF(ISNUMBER(SEARCH(SUBSTITUTE(SUBSTITUTE(SUBSTITUTE($D86,"-",""),"_","")," ",""),SUBSTITUTE(SUBSTITUTE(SUBSTITUTE($E86,"-",""),"_","")," ",""))),"OK","CHECK")))</f>
        <v/>
      </c>
      <c r="I86" s="14"/>
      <c r="J86" s="14"/>
      <c r="K86" s="17"/>
      <c r="L86" s="14"/>
    </row>
    <row r="87" customFormat="false" ht="15" hidden="false" customHeight="false" outlineLevel="0" collapsed="false">
      <c r="A87" s="9" t="str">
        <f aca="false">IF('1. Master BOM'!$A87="","",'1. Master BOM'!$A87)</f>
        <v/>
      </c>
      <c r="B87" s="9" t="str">
        <f aca="false">IF($A87="","",'1. Master BOM'!$B87)</f>
        <v/>
      </c>
      <c r="C87" s="9" t="str">
        <f aca="false">IF($A87="","",'1. Master BOM'!$E87)</f>
        <v/>
      </c>
      <c r="D87" s="9" t="str">
        <f aca="false">IF($A87="","",IF(T('1. Master BOM'!$F87)="","(not set)",'1. Master BOM'!$F87))</f>
        <v/>
      </c>
      <c r="E87" s="9" t="str">
        <f aca="false">IF($A87="","",IFERROR(INDEX('4. Tracker'!$D$2:$D$3001,MATCH($A87,'4. Tracker'!$N$2:$N$3001,0)),"—"))</f>
        <v/>
      </c>
      <c r="F87" s="9" t="str">
        <f aca="false">IF($A87="","",COUNTIF('4. Tracker'!$N$2:$N$3001,$A87))</f>
        <v/>
      </c>
      <c r="G87" s="9" t="str">
        <f aca="false">IF($A87="","",IF($F87=0,"—",IF(SUMPRODUCT(--('4. Tracker'!$N$2:$N$3001=$A87),--('4. Tracker'!$D$2:$D$3001&lt;&gt;$E87))&gt;0,"MIXED","OK")))</f>
        <v/>
      </c>
      <c r="H87" s="9" t="str">
        <f aca="false">IF($A87="","",IF(OR($D87="(not set)",$E87="—"),"",IF(ISNUMBER(SEARCH(SUBSTITUTE(SUBSTITUTE(SUBSTITUTE($D87,"-",""),"_","")," ",""),SUBSTITUTE(SUBSTITUTE(SUBSTITUTE($E87,"-",""),"_","")," ",""))),"OK","CHECK")))</f>
        <v/>
      </c>
      <c r="I87" s="14"/>
      <c r="J87" s="14"/>
      <c r="K87" s="17"/>
      <c r="L87" s="14"/>
    </row>
    <row r="88" customFormat="false" ht="15" hidden="false" customHeight="false" outlineLevel="0" collapsed="false">
      <c r="A88" s="9" t="str">
        <f aca="false">IF('1. Master BOM'!$A88="","",'1. Master BOM'!$A88)</f>
        <v/>
      </c>
      <c r="B88" s="9" t="str">
        <f aca="false">IF($A88="","",'1. Master BOM'!$B88)</f>
        <v/>
      </c>
      <c r="C88" s="9" t="str">
        <f aca="false">IF($A88="","",'1. Master BOM'!$E88)</f>
        <v/>
      </c>
      <c r="D88" s="9" t="str">
        <f aca="false">IF($A88="","",IF(T('1. Master BOM'!$F88)="","(not set)",'1. Master BOM'!$F88))</f>
        <v/>
      </c>
      <c r="E88" s="9" t="str">
        <f aca="false">IF($A88="","",IFERROR(INDEX('4. Tracker'!$D$2:$D$3001,MATCH($A88,'4. Tracker'!$N$2:$N$3001,0)),"—"))</f>
        <v/>
      </c>
      <c r="F88" s="9" t="str">
        <f aca="false">IF($A88="","",COUNTIF('4. Tracker'!$N$2:$N$3001,$A88))</f>
        <v/>
      </c>
      <c r="G88" s="9" t="str">
        <f aca="false">IF($A88="","",IF($F88=0,"—",IF(SUMPRODUCT(--('4. Tracker'!$N$2:$N$3001=$A88),--('4. Tracker'!$D$2:$D$3001&lt;&gt;$E88))&gt;0,"MIXED","OK")))</f>
        <v/>
      </c>
      <c r="H88" s="9" t="str">
        <f aca="false">IF($A88="","",IF(OR($D88="(not set)",$E88="—"),"",IF(ISNUMBER(SEARCH(SUBSTITUTE(SUBSTITUTE(SUBSTITUTE($D88,"-",""),"_","")," ",""),SUBSTITUTE(SUBSTITUTE(SUBSTITUTE($E88,"-",""),"_","")," ",""))),"OK","CHECK")))</f>
        <v/>
      </c>
      <c r="I88" s="14"/>
      <c r="J88" s="14"/>
      <c r="K88" s="17"/>
      <c r="L88" s="14"/>
    </row>
    <row r="89" customFormat="false" ht="15" hidden="false" customHeight="false" outlineLevel="0" collapsed="false">
      <c r="A89" s="9" t="str">
        <f aca="false">IF('1. Master BOM'!$A89="","",'1. Master BOM'!$A89)</f>
        <v/>
      </c>
      <c r="B89" s="9" t="str">
        <f aca="false">IF($A89="","",'1. Master BOM'!$B89)</f>
        <v/>
      </c>
      <c r="C89" s="9" t="str">
        <f aca="false">IF($A89="","",'1. Master BOM'!$E89)</f>
        <v/>
      </c>
      <c r="D89" s="9" t="str">
        <f aca="false">IF($A89="","",IF(T('1. Master BOM'!$F89)="","(not set)",'1. Master BOM'!$F89))</f>
        <v/>
      </c>
      <c r="E89" s="9" t="str">
        <f aca="false">IF($A89="","",IFERROR(INDEX('4. Tracker'!$D$2:$D$3001,MATCH($A89,'4. Tracker'!$N$2:$N$3001,0)),"—"))</f>
        <v/>
      </c>
      <c r="F89" s="9" t="str">
        <f aca="false">IF($A89="","",COUNTIF('4. Tracker'!$N$2:$N$3001,$A89))</f>
        <v/>
      </c>
      <c r="G89" s="9" t="str">
        <f aca="false">IF($A89="","",IF($F89=0,"—",IF(SUMPRODUCT(--('4. Tracker'!$N$2:$N$3001=$A89),--('4. Tracker'!$D$2:$D$3001&lt;&gt;$E89))&gt;0,"MIXED","OK")))</f>
        <v/>
      </c>
      <c r="H89" s="9" t="str">
        <f aca="false">IF($A89="","",IF(OR($D89="(not set)",$E89="—"),"",IF(ISNUMBER(SEARCH(SUBSTITUTE(SUBSTITUTE(SUBSTITUTE($D89,"-",""),"_","")," ",""),SUBSTITUTE(SUBSTITUTE(SUBSTITUTE($E89,"-",""),"_","")," ",""))),"OK","CHECK")))</f>
        <v/>
      </c>
      <c r="I89" s="14"/>
      <c r="J89" s="14"/>
      <c r="K89" s="17"/>
      <c r="L89" s="14"/>
    </row>
    <row r="90" customFormat="false" ht="15" hidden="false" customHeight="false" outlineLevel="0" collapsed="false">
      <c r="A90" s="9" t="str">
        <f aca="false">IF('1. Master BOM'!$A90="","",'1. Master BOM'!$A90)</f>
        <v/>
      </c>
      <c r="B90" s="9" t="str">
        <f aca="false">IF($A90="","",'1. Master BOM'!$B90)</f>
        <v/>
      </c>
      <c r="C90" s="9" t="str">
        <f aca="false">IF($A90="","",'1. Master BOM'!$E90)</f>
        <v/>
      </c>
      <c r="D90" s="9" t="str">
        <f aca="false">IF($A90="","",IF(T('1. Master BOM'!$F90)="","(not set)",'1. Master BOM'!$F90))</f>
        <v/>
      </c>
      <c r="E90" s="9" t="str">
        <f aca="false">IF($A90="","",IFERROR(INDEX('4. Tracker'!$D$2:$D$3001,MATCH($A90,'4. Tracker'!$N$2:$N$3001,0)),"—"))</f>
        <v/>
      </c>
      <c r="F90" s="9" t="str">
        <f aca="false">IF($A90="","",COUNTIF('4. Tracker'!$N$2:$N$3001,$A90))</f>
        <v/>
      </c>
      <c r="G90" s="9" t="str">
        <f aca="false">IF($A90="","",IF($F90=0,"—",IF(SUMPRODUCT(--('4. Tracker'!$N$2:$N$3001=$A90),--('4. Tracker'!$D$2:$D$3001&lt;&gt;$E90))&gt;0,"MIXED","OK")))</f>
        <v/>
      </c>
      <c r="H90" s="9" t="str">
        <f aca="false">IF($A90="","",IF(OR($D90="(not set)",$E90="—"),"",IF(ISNUMBER(SEARCH(SUBSTITUTE(SUBSTITUTE(SUBSTITUTE($D90,"-",""),"_","")," ",""),SUBSTITUTE(SUBSTITUTE(SUBSTITUTE($E90,"-",""),"_","")," ",""))),"OK","CHECK")))</f>
        <v/>
      </c>
      <c r="I90" s="14"/>
      <c r="J90" s="14"/>
      <c r="K90" s="17"/>
      <c r="L90" s="14"/>
    </row>
    <row r="91" customFormat="false" ht="15" hidden="false" customHeight="false" outlineLevel="0" collapsed="false">
      <c r="A91" s="9" t="str">
        <f aca="false">IF('1. Master BOM'!$A91="","",'1. Master BOM'!$A91)</f>
        <v/>
      </c>
      <c r="B91" s="9" t="str">
        <f aca="false">IF($A91="","",'1. Master BOM'!$B91)</f>
        <v/>
      </c>
      <c r="C91" s="9" t="str">
        <f aca="false">IF($A91="","",'1. Master BOM'!$E91)</f>
        <v/>
      </c>
      <c r="D91" s="9" t="str">
        <f aca="false">IF($A91="","",IF(T('1. Master BOM'!$F91)="","(not set)",'1. Master BOM'!$F91))</f>
        <v/>
      </c>
      <c r="E91" s="9" t="str">
        <f aca="false">IF($A91="","",IFERROR(INDEX('4. Tracker'!$D$2:$D$3001,MATCH($A91,'4. Tracker'!$N$2:$N$3001,0)),"—"))</f>
        <v/>
      </c>
      <c r="F91" s="9" t="str">
        <f aca="false">IF($A91="","",COUNTIF('4. Tracker'!$N$2:$N$3001,$A91))</f>
        <v/>
      </c>
      <c r="G91" s="9" t="str">
        <f aca="false">IF($A91="","",IF($F91=0,"—",IF(SUMPRODUCT(--('4. Tracker'!$N$2:$N$3001=$A91),--('4. Tracker'!$D$2:$D$3001&lt;&gt;$E91))&gt;0,"MIXED","OK")))</f>
        <v/>
      </c>
      <c r="H91" s="9" t="str">
        <f aca="false">IF($A91="","",IF(OR($D91="(not set)",$E91="—"),"",IF(ISNUMBER(SEARCH(SUBSTITUTE(SUBSTITUTE(SUBSTITUTE($D91,"-",""),"_","")," ",""),SUBSTITUTE(SUBSTITUTE(SUBSTITUTE($E91,"-",""),"_","")," ",""))),"OK","CHECK")))</f>
        <v/>
      </c>
      <c r="I91" s="14"/>
      <c r="J91" s="14"/>
      <c r="K91" s="17"/>
      <c r="L91" s="14"/>
    </row>
    <row r="92" customFormat="false" ht="15" hidden="false" customHeight="false" outlineLevel="0" collapsed="false">
      <c r="A92" s="9" t="str">
        <f aca="false">IF('1. Master BOM'!$A92="","",'1. Master BOM'!$A92)</f>
        <v/>
      </c>
      <c r="B92" s="9" t="str">
        <f aca="false">IF($A92="","",'1. Master BOM'!$B92)</f>
        <v/>
      </c>
      <c r="C92" s="9" t="str">
        <f aca="false">IF($A92="","",'1. Master BOM'!$E92)</f>
        <v/>
      </c>
      <c r="D92" s="9" t="str">
        <f aca="false">IF($A92="","",IF(T('1. Master BOM'!$F92)="","(not set)",'1. Master BOM'!$F92))</f>
        <v/>
      </c>
      <c r="E92" s="9" t="str">
        <f aca="false">IF($A92="","",IFERROR(INDEX('4. Tracker'!$D$2:$D$3001,MATCH($A92,'4. Tracker'!$N$2:$N$3001,0)),"—"))</f>
        <v/>
      </c>
      <c r="F92" s="9" t="str">
        <f aca="false">IF($A92="","",COUNTIF('4. Tracker'!$N$2:$N$3001,$A92))</f>
        <v/>
      </c>
      <c r="G92" s="9" t="str">
        <f aca="false">IF($A92="","",IF($F92=0,"—",IF(SUMPRODUCT(--('4. Tracker'!$N$2:$N$3001=$A92),--('4. Tracker'!$D$2:$D$3001&lt;&gt;$E92))&gt;0,"MIXED","OK")))</f>
        <v/>
      </c>
      <c r="H92" s="9" t="str">
        <f aca="false">IF($A92="","",IF(OR($D92="(not set)",$E92="—"),"",IF(ISNUMBER(SEARCH(SUBSTITUTE(SUBSTITUTE(SUBSTITUTE($D92,"-",""),"_","")," ",""),SUBSTITUTE(SUBSTITUTE(SUBSTITUTE($E92,"-",""),"_","")," ",""))),"OK","CHECK")))</f>
        <v/>
      </c>
      <c r="I92" s="14"/>
      <c r="J92" s="14"/>
      <c r="K92" s="17"/>
      <c r="L92" s="14"/>
    </row>
    <row r="93" customFormat="false" ht="15" hidden="false" customHeight="false" outlineLevel="0" collapsed="false">
      <c r="A93" s="9" t="str">
        <f aca="false">IF('1. Master BOM'!$A93="","",'1. Master BOM'!$A93)</f>
        <v/>
      </c>
      <c r="B93" s="9" t="str">
        <f aca="false">IF($A93="","",'1. Master BOM'!$B93)</f>
        <v/>
      </c>
      <c r="C93" s="9" t="str">
        <f aca="false">IF($A93="","",'1. Master BOM'!$E93)</f>
        <v/>
      </c>
      <c r="D93" s="9" t="str">
        <f aca="false">IF($A93="","",IF(T('1. Master BOM'!$F93)="","(not set)",'1. Master BOM'!$F93))</f>
        <v/>
      </c>
      <c r="E93" s="9" t="str">
        <f aca="false">IF($A93="","",IFERROR(INDEX('4. Tracker'!$D$2:$D$3001,MATCH($A93,'4. Tracker'!$N$2:$N$3001,0)),"—"))</f>
        <v/>
      </c>
      <c r="F93" s="9" t="str">
        <f aca="false">IF($A93="","",COUNTIF('4. Tracker'!$N$2:$N$3001,$A93))</f>
        <v/>
      </c>
      <c r="G93" s="9" t="str">
        <f aca="false">IF($A93="","",IF($F93=0,"—",IF(SUMPRODUCT(--('4. Tracker'!$N$2:$N$3001=$A93),--('4. Tracker'!$D$2:$D$3001&lt;&gt;$E93))&gt;0,"MIXED","OK")))</f>
        <v/>
      </c>
      <c r="H93" s="9" t="str">
        <f aca="false">IF($A93="","",IF(OR($D93="(not set)",$E93="—"),"",IF(ISNUMBER(SEARCH(SUBSTITUTE(SUBSTITUTE(SUBSTITUTE($D93,"-",""),"_","")," ",""),SUBSTITUTE(SUBSTITUTE(SUBSTITUTE($E93,"-",""),"_","")," ",""))),"OK","CHECK")))</f>
        <v/>
      </c>
      <c r="I93" s="14"/>
      <c r="J93" s="14"/>
      <c r="K93" s="17"/>
      <c r="L93" s="14"/>
    </row>
    <row r="94" customFormat="false" ht="15" hidden="false" customHeight="false" outlineLevel="0" collapsed="false">
      <c r="A94" s="9" t="str">
        <f aca="false">IF('1. Master BOM'!$A94="","",'1. Master BOM'!$A94)</f>
        <v/>
      </c>
      <c r="B94" s="9" t="str">
        <f aca="false">IF($A94="","",'1. Master BOM'!$B94)</f>
        <v/>
      </c>
      <c r="C94" s="9" t="str">
        <f aca="false">IF($A94="","",'1. Master BOM'!$E94)</f>
        <v/>
      </c>
      <c r="D94" s="9" t="str">
        <f aca="false">IF($A94="","",IF(T('1. Master BOM'!$F94)="","(not set)",'1. Master BOM'!$F94))</f>
        <v/>
      </c>
      <c r="E94" s="9" t="str">
        <f aca="false">IF($A94="","",IFERROR(INDEX('4. Tracker'!$D$2:$D$3001,MATCH($A94,'4. Tracker'!$N$2:$N$3001,0)),"—"))</f>
        <v/>
      </c>
      <c r="F94" s="9" t="str">
        <f aca="false">IF($A94="","",COUNTIF('4. Tracker'!$N$2:$N$3001,$A94))</f>
        <v/>
      </c>
      <c r="G94" s="9" t="str">
        <f aca="false">IF($A94="","",IF($F94=0,"—",IF(SUMPRODUCT(--('4. Tracker'!$N$2:$N$3001=$A94),--('4. Tracker'!$D$2:$D$3001&lt;&gt;$E94))&gt;0,"MIXED","OK")))</f>
        <v/>
      </c>
      <c r="H94" s="9" t="str">
        <f aca="false">IF($A94="","",IF(OR($D94="(not set)",$E94="—"),"",IF(ISNUMBER(SEARCH(SUBSTITUTE(SUBSTITUTE(SUBSTITUTE($D94,"-",""),"_","")," ",""),SUBSTITUTE(SUBSTITUTE(SUBSTITUTE($E94,"-",""),"_","")," ",""))),"OK","CHECK")))</f>
        <v/>
      </c>
      <c r="I94" s="14"/>
      <c r="J94" s="14"/>
      <c r="K94" s="17"/>
      <c r="L94" s="14"/>
    </row>
    <row r="95" customFormat="false" ht="15" hidden="false" customHeight="false" outlineLevel="0" collapsed="false">
      <c r="A95" s="9" t="str">
        <f aca="false">IF('1. Master BOM'!$A95="","",'1. Master BOM'!$A95)</f>
        <v/>
      </c>
      <c r="B95" s="9" t="str">
        <f aca="false">IF($A95="","",'1. Master BOM'!$B95)</f>
        <v/>
      </c>
      <c r="C95" s="9" t="str">
        <f aca="false">IF($A95="","",'1. Master BOM'!$E95)</f>
        <v/>
      </c>
      <c r="D95" s="9" t="str">
        <f aca="false">IF($A95="","",IF(T('1. Master BOM'!$F95)="","(not set)",'1. Master BOM'!$F95))</f>
        <v/>
      </c>
      <c r="E95" s="9" t="str">
        <f aca="false">IF($A95="","",IFERROR(INDEX('4. Tracker'!$D$2:$D$3001,MATCH($A95,'4. Tracker'!$N$2:$N$3001,0)),"—"))</f>
        <v/>
      </c>
      <c r="F95" s="9" t="str">
        <f aca="false">IF($A95="","",COUNTIF('4. Tracker'!$N$2:$N$3001,$A95))</f>
        <v/>
      </c>
      <c r="G95" s="9" t="str">
        <f aca="false">IF($A95="","",IF($F95=0,"—",IF(SUMPRODUCT(--('4. Tracker'!$N$2:$N$3001=$A95),--('4. Tracker'!$D$2:$D$3001&lt;&gt;$E95))&gt;0,"MIXED","OK")))</f>
        <v/>
      </c>
      <c r="H95" s="9" t="str">
        <f aca="false">IF($A95="","",IF(OR($D95="(not set)",$E95="—"),"",IF(ISNUMBER(SEARCH(SUBSTITUTE(SUBSTITUTE(SUBSTITUTE($D95,"-",""),"_","")," ",""),SUBSTITUTE(SUBSTITUTE(SUBSTITUTE($E95,"-",""),"_","")," ",""))),"OK","CHECK")))</f>
        <v/>
      </c>
      <c r="I95" s="14"/>
      <c r="J95" s="14"/>
      <c r="K95" s="17"/>
      <c r="L95" s="14"/>
    </row>
    <row r="96" customFormat="false" ht="15" hidden="false" customHeight="false" outlineLevel="0" collapsed="false">
      <c r="A96" s="9" t="str">
        <f aca="false">IF('1. Master BOM'!$A96="","",'1. Master BOM'!$A96)</f>
        <v/>
      </c>
      <c r="B96" s="9" t="str">
        <f aca="false">IF($A96="","",'1. Master BOM'!$B96)</f>
        <v/>
      </c>
      <c r="C96" s="9" t="str">
        <f aca="false">IF($A96="","",'1. Master BOM'!$E96)</f>
        <v/>
      </c>
      <c r="D96" s="9" t="str">
        <f aca="false">IF($A96="","",IF(T('1. Master BOM'!$F96)="","(not set)",'1. Master BOM'!$F96))</f>
        <v/>
      </c>
      <c r="E96" s="9" t="str">
        <f aca="false">IF($A96="","",IFERROR(INDEX('4. Tracker'!$D$2:$D$3001,MATCH($A96,'4. Tracker'!$N$2:$N$3001,0)),"—"))</f>
        <v/>
      </c>
      <c r="F96" s="9" t="str">
        <f aca="false">IF($A96="","",COUNTIF('4. Tracker'!$N$2:$N$3001,$A96))</f>
        <v/>
      </c>
      <c r="G96" s="9" t="str">
        <f aca="false">IF($A96="","",IF($F96=0,"—",IF(SUMPRODUCT(--('4. Tracker'!$N$2:$N$3001=$A96),--('4. Tracker'!$D$2:$D$3001&lt;&gt;$E96))&gt;0,"MIXED","OK")))</f>
        <v/>
      </c>
      <c r="H96" s="9" t="str">
        <f aca="false">IF($A96="","",IF(OR($D96="(not set)",$E96="—"),"",IF(ISNUMBER(SEARCH(SUBSTITUTE(SUBSTITUTE(SUBSTITUTE($D96,"-",""),"_","")," ",""),SUBSTITUTE(SUBSTITUTE(SUBSTITUTE($E96,"-",""),"_","")," ",""))),"OK","CHECK")))</f>
        <v/>
      </c>
      <c r="I96" s="14"/>
      <c r="J96" s="14"/>
      <c r="K96" s="17"/>
      <c r="L96" s="14"/>
    </row>
    <row r="97" customFormat="false" ht="15" hidden="false" customHeight="false" outlineLevel="0" collapsed="false">
      <c r="A97" s="9" t="str">
        <f aca="false">IF('1. Master BOM'!$A97="","",'1. Master BOM'!$A97)</f>
        <v/>
      </c>
      <c r="B97" s="9" t="str">
        <f aca="false">IF($A97="","",'1. Master BOM'!$B97)</f>
        <v/>
      </c>
      <c r="C97" s="9" t="str">
        <f aca="false">IF($A97="","",'1. Master BOM'!$E97)</f>
        <v/>
      </c>
      <c r="D97" s="9" t="str">
        <f aca="false">IF($A97="","",IF(T('1. Master BOM'!$F97)="","(not set)",'1. Master BOM'!$F97))</f>
        <v/>
      </c>
      <c r="E97" s="9" t="str">
        <f aca="false">IF($A97="","",IFERROR(INDEX('4. Tracker'!$D$2:$D$3001,MATCH($A97,'4. Tracker'!$N$2:$N$3001,0)),"—"))</f>
        <v/>
      </c>
      <c r="F97" s="9" t="str">
        <f aca="false">IF($A97="","",COUNTIF('4. Tracker'!$N$2:$N$3001,$A97))</f>
        <v/>
      </c>
      <c r="G97" s="9" t="str">
        <f aca="false">IF($A97="","",IF($F97=0,"—",IF(SUMPRODUCT(--('4. Tracker'!$N$2:$N$3001=$A97),--('4. Tracker'!$D$2:$D$3001&lt;&gt;$E97))&gt;0,"MIXED","OK")))</f>
        <v/>
      </c>
      <c r="H97" s="9" t="str">
        <f aca="false">IF($A97="","",IF(OR($D97="(not set)",$E97="—"),"",IF(ISNUMBER(SEARCH(SUBSTITUTE(SUBSTITUTE(SUBSTITUTE($D97,"-",""),"_","")," ",""),SUBSTITUTE(SUBSTITUTE(SUBSTITUTE($E97,"-",""),"_","")," ",""))),"OK","CHECK")))</f>
        <v/>
      </c>
      <c r="I97" s="14"/>
      <c r="J97" s="14"/>
      <c r="K97" s="17"/>
      <c r="L97" s="14"/>
    </row>
    <row r="98" customFormat="false" ht="15" hidden="false" customHeight="false" outlineLevel="0" collapsed="false">
      <c r="A98" s="9" t="str">
        <f aca="false">IF('1. Master BOM'!$A98="","",'1. Master BOM'!$A98)</f>
        <v/>
      </c>
      <c r="B98" s="9" t="str">
        <f aca="false">IF($A98="","",'1. Master BOM'!$B98)</f>
        <v/>
      </c>
      <c r="C98" s="9" t="str">
        <f aca="false">IF($A98="","",'1. Master BOM'!$E98)</f>
        <v/>
      </c>
      <c r="D98" s="9" t="str">
        <f aca="false">IF($A98="","",IF(T('1. Master BOM'!$F98)="","(not set)",'1. Master BOM'!$F98))</f>
        <v/>
      </c>
      <c r="E98" s="9" t="str">
        <f aca="false">IF($A98="","",IFERROR(INDEX('4. Tracker'!$D$2:$D$3001,MATCH($A98,'4. Tracker'!$N$2:$N$3001,0)),"—"))</f>
        <v/>
      </c>
      <c r="F98" s="9" t="str">
        <f aca="false">IF($A98="","",COUNTIF('4. Tracker'!$N$2:$N$3001,$A98))</f>
        <v/>
      </c>
      <c r="G98" s="9" t="str">
        <f aca="false">IF($A98="","",IF($F98=0,"—",IF(SUMPRODUCT(--('4. Tracker'!$N$2:$N$3001=$A98),--('4. Tracker'!$D$2:$D$3001&lt;&gt;$E98))&gt;0,"MIXED","OK")))</f>
        <v/>
      </c>
      <c r="H98" s="9" t="str">
        <f aca="false">IF($A98="","",IF(OR($D98="(not set)",$E98="—"),"",IF(ISNUMBER(SEARCH(SUBSTITUTE(SUBSTITUTE(SUBSTITUTE($D98,"-",""),"_","")," ",""),SUBSTITUTE(SUBSTITUTE(SUBSTITUTE($E98,"-",""),"_","")," ",""))),"OK","CHECK")))</f>
        <v/>
      </c>
      <c r="I98" s="14"/>
      <c r="J98" s="14"/>
      <c r="K98" s="17"/>
      <c r="L98" s="14"/>
    </row>
    <row r="99" customFormat="false" ht="15" hidden="false" customHeight="false" outlineLevel="0" collapsed="false">
      <c r="A99" s="9" t="str">
        <f aca="false">IF('1. Master BOM'!$A99="","",'1. Master BOM'!$A99)</f>
        <v/>
      </c>
      <c r="B99" s="9" t="str">
        <f aca="false">IF($A99="","",'1. Master BOM'!$B99)</f>
        <v/>
      </c>
      <c r="C99" s="9" t="str">
        <f aca="false">IF($A99="","",'1. Master BOM'!$E99)</f>
        <v/>
      </c>
      <c r="D99" s="9" t="str">
        <f aca="false">IF($A99="","",IF(T('1. Master BOM'!$F99)="","(not set)",'1. Master BOM'!$F99))</f>
        <v/>
      </c>
      <c r="E99" s="9" t="str">
        <f aca="false">IF($A99="","",IFERROR(INDEX('4. Tracker'!$D$2:$D$3001,MATCH($A99,'4. Tracker'!$N$2:$N$3001,0)),"—"))</f>
        <v/>
      </c>
      <c r="F99" s="9" t="str">
        <f aca="false">IF($A99="","",COUNTIF('4. Tracker'!$N$2:$N$3001,$A99))</f>
        <v/>
      </c>
      <c r="G99" s="9" t="str">
        <f aca="false">IF($A99="","",IF($F99=0,"—",IF(SUMPRODUCT(--('4. Tracker'!$N$2:$N$3001=$A99),--('4. Tracker'!$D$2:$D$3001&lt;&gt;$E99))&gt;0,"MIXED","OK")))</f>
        <v/>
      </c>
      <c r="H99" s="9" t="str">
        <f aca="false">IF($A99="","",IF(OR($D99="(not set)",$E99="—"),"",IF(ISNUMBER(SEARCH(SUBSTITUTE(SUBSTITUTE(SUBSTITUTE($D99,"-",""),"_","")," ",""),SUBSTITUTE(SUBSTITUTE(SUBSTITUTE($E99,"-",""),"_","")," ",""))),"OK","CHECK")))</f>
        <v/>
      </c>
      <c r="I99" s="14"/>
      <c r="J99" s="14"/>
      <c r="K99" s="17"/>
      <c r="L99" s="14"/>
    </row>
    <row r="100" customFormat="false" ht="15" hidden="false" customHeight="false" outlineLevel="0" collapsed="false">
      <c r="A100" s="9" t="str">
        <f aca="false">IF('1. Master BOM'!$A100="","",'1. Master BOM'!$A100)</f>
        <v/>
      </c>
      <c r="B100" s="9" t="str">
        <f aca="false">IF($A100="","",'1. Master BOM'!$B100)</f>
        <v/>
      </c>
      <c r="C100" s="9" t="str">
        <f aca="false">IF($A100="","",'1. Master BOM'!$E100)</f>
        <v/>
      </c>
      <c r="D100" s="9" t="str">
        <f aca="false">IF($A100="","",IF(T('1. Master BOM'!$F100)="","(not set)",'1. Master BOM'!$F100))</f>
        <v/>
      </c>
      <c r="E100" s="9" t="str">
        <f aca="false">IF($A100="","",IFERROR(INDEX('4. Tracker'!$D$2:$D$3001,MATCH($A100,'4. Tracker'!$N$2:$N$3001,0)),"—"))</f>
        <v/>
      </c>
      <c r="F100" s="9" t="str">
        <f aca="false">IF($A100="","",COUNTIF('4. Tracker'!$N$2:$N$3001,$A100))</f>
        <v/>
      </c>
      <c r="G100" s="9" t="str">
        <f aca="false">IF($A100="","",IF($F100=0,"—",IF(SUMPRODUCT(--('4. Tracker'!$N$2:$N$3001=$A100),--('4. Tracker'!$D$2:$D$3001&lt;&gt;$E100))&gt;0,"MIXED","OK")))</f>
        <v/>
      </c>
      <c r="H100" s="9" t="str">
        <f aca="false">IF($A100="","",IF(OR($D100="(not set)",$E100="—"),"",IF(ISNUMBER(SEARCH(SUBSTITUTE(SUBSTITUTE(SUBSTITUTE($D100,"-",""),"_","")," ",""),SUBSTITUTE(SUBSTITUTE(SUBSTITUTE($E100,"-",""),"_","")," ",""))),"OK","CHECK")))</f>
        <v/>
      </c>
      <c r="I100" s="14"/>
      <c r="J100" s="14"/>
      <c r="K100" s="17"/>
      <c r="L100" s="14"/>
    </row>
    <row r="101" customFormat="false" ht="15" hidden="false" customHeight="false" outlineLevel="0" collapsed="false">
      <c r="A101" s="9" t="str">
        <f aca="false">IF('1. Master BOM'!$A101="","",'1. Master BOM'!$A101)</f>
        <v/>
      </c>
      <c r="B101" s="9" t="str">
        <f aca="false">IF($A101="","",'1. Master BOM'!$B101)</f>
        <v/>
      </c>
      <c r="C101" s="9" t="str">
        <f aca="false">IF($A101="","",'1. Master BOM'!$E101)</f>
        <v/>
      </c>
      <c r="D101" s="9" t="str">
        <f aca="false">IF($A101="","",IF(T('1. Master BOM'!$F101)="","(not set)",'1. Master BOM'!$F101))</f>
        <v/>
      </c>
      <c r="E101" s="9" t="str">
        <f aca="false">IF($A101="","",IFERROR(INDEX('4. Tracker'!$D$2:$D$3001,MATCH($A101,'4. Tracker'!$N$2:$N$3001,0)),"—"))</f>
        <v/>
      </c>
      <c r="F101" s="9" t="str">
        <f aca="false">IF($A101="","",COUNTIF('4. Tracker'!$N$2:$N$3001,$A101))</f>
        <v/>
      </c>
      <c r="G101" s="9" t="str">
        <f aca="false">IF($A101="","",IF($F101=0,"—",IF(SUMPRODUCT(--('4. Tracker'!$N$2:$N$3001=$A101),--('4. Tracker'!$D$2:$D$3001&lt;&gt;$E101))&gt;0,"MIXED","OK")))</f>
        <v/>
      </c>
      <c r="H101" s="9" t="str">
        <f aca="false">IF($A101="","",IF(OR($D101="(not set)",$E101="—"),"",IF(ISNUMBER(SEARCH(SUBSTITUTE(SUBSTITUTE(SUBSTITUTE($D101,"-",""),"_","")," ",""),SUBSTITUTE(SUBSTITUTE(SUBSTITUTE($E101,"-",""),"_","")," ",""))),"OK","CHECK")))</f>
        <v/>
      </c>
      <c r="I101" s="14"/>
      <c r="J101" s="14"/>
      <c r="K101" s="17"/>
      <c r="L101" s="14"/>
    </row>
    <row r="102" customFormat="false" ht="15" hidden="false" customHeight="false" outlineLevel="0" collapsed="false">
      <c r="A102" s="9" t="str">
        <f aca="false">IF('1. Master BOM'!$A102="","",'1. Master BOM'!$A102)</f>
        <v/>
      </c>
      <c r="B102" s="9" t="str">
        <f aca="false">IF($A102="","",'1. Master BOM'!$B102)</f>
        <v/>
      </c>
      <c r="C102" s="9" t="str">
        <f aca="false">IF($A102="","",'1. Master BOM'!$E102)</f>
        <v/>
      </c>
      <c r="D102" s="9" t="str">
        <f aca="false">IF($A102="","",IF(T('1. Master BOM'!$F102)="","(not set)",'1. Master BOM'!$F102))</f>
        <v/>
      </c>
      <c r="E102" s="9" t="str">
        <f aca="false">IF($A102="","",IFERROR(INDEX('4. Tracker'!$D$2:$D$3001,MATCH($A102,'4. Tracker'!$N$2:$N$3001,0)),"—"))</f>
        <v/>
      </c>
      <c r="F102" s="9" t="str">
        <f aca="false">IF($A102="","",COUNTIF('4. Tracker'!$N$2:$N$3001,$A102))</f>
        <v/>
      </c>
      <c r="G102" s="9" t="str">
        <f aca="false">IF($A102="","",IF($F102=0,"—",IF(SUMPRODUCT(--('4. Tracker'!$N$2:$N$3001=$A102),--('4. Tracker'!$D$2:$D$3001&lt;&gt;$E102))&gt;0,"MIXED","OK")))</f>
        <v/>
      </c>
      <c r="H102" s="9" t="str">
        <f aca="false">IF($A102="","",IF(OR($D102="(not set)",$E102="—"),"",IF(ISNUMBER(SEARCH(SUBSTITUTE(SUBSTITUTE(SUBSTITUTE($D102,"-",""),"_","")," ",""),SUBSTITUTE(SUBSTITUTE(SUBSTITUTE($E102,"-",""),"_","")," ",""))),"OK","CHECK")))</f>
        <v/>
      </c>
      <c r="I102" s="14"/>
      <c r="J102" s="14"/>
      <c r="K102" s="17"/>
      <c r="L102" s="14"/>
    </row>
    <row r="103" customFormat="false" ht="15" hidden="false" customHeight="false" outlineLevel="0" collapsed="false">
      <c r="A103" s="9" t="str">
        <f aca="false">IF('1. Master BOM'!$A103="","",'1. Master BOM'!$A103)</f>
        <v/>
      </c>
      <c r="B103" s="9" t="str">
        <f aca="false">IF($A103="","",'1. Master BOM'!$B103)</f>
        <v/>
      </c>
      <c r="C103" s="9" t="str">
        <f aca="false">IF($A103="","",'1. Master BOM'!$E103)</f>
        <v/>
      </c>
      <c r="D103" s="9" t="str">
        <f aca="false">IF($A103="","",IF(T('1. Master BOM'!$F103)="","(not set)",'1. Master BOM'!$F103))</f>
        <v/>
      </c>
      <c r="E103" s="9" t="str">
        <f aca="false">IF($A103="","",IFERROR(INDEX('4. Tracker'!$D$2:$D$3001,MATCH($A103,'4. Tracker'!$N$2:$N$3001,0)),"—"))</f>
        <v/>
      </c>
      <c r="F103" s="9" t="str">
        <f aca="false">IF($A103="","",COUNTIF('4. Tracker'!$N$2:$N$3001,$A103))</f>
        <v/>
      </c>
      <c r="G103" s="9" t="str">
        <f aca="false">IF($A103="","",IF($F103=0,"—",IF(SUMPRODUCT(--('4. Tracker'!$N$2:$N$3001=$A103),--('4. Tracker'!$D$2:$D$3001&lt;&gt;$E103))&gt;0,"MIXED","OK")))</f>
        <v/>
      </c>
      <c r="H103" s="9" t="str">
        <f aca="false">IF($A103="","",IF(OR($D103="(not set)",$E103="—"),"",IF(ISNUMBER(SEARCH(SUBSTITUTE(SUBSTITUTE(SUBSTITUTE($D103,"-",""),"_","")," ",""),SUBSTITUTE(SUBSTITUTE(SUBSTITUTE($E103,"-",""),"_","")," ",""))),"OK","CHECK")))</f>
        <v/>
      </c>
      <c r="I103" s="14"/>
      <c r="J103" s="14"/>
      <c r="K103" s="17"/>
      <c r="L103" s="14"/>
    </row>
    <row r="104" customFormat="false" ht="15" hidden="false" customHeight="false" outlineLevel="0" collapsed="false">
      <c r="A104" s="9" t="str">
        <f aca="false">IF('1. Master BOM'!$A104="","",'1. Master BOM'!$A104)</f>
        <v/>
      </c>
      <c r="B104" s="9" t="str">
        <f aca="false">IF($A104="","",'1. Master BOM'!$B104)</f>
        <v/>
      </c>
      <c r="C104" s="9" t="str">
        <f aca="false">IF($A104="","",'1. Master BOM'!$E104)</f>
        <v/>
      </c>
      <c r="D104" s="9" t="str">
        <f aca="false">IF($A104="","",IF(T('1. Master BOM'!$F104)="","(not set)",'1. Master BOM'!$F104))</f>
        <v/>
      </c>
      <c r="E104" s="9" t="str">
        <f aca="false">IF($A104="","",IFERROR(INDEX('4. Tracker'!$D$2:$D$3001,MATCH($A104,'4. Tracker'!$N$2:$N$3001,0)),"—"))</f>
        <v/>
      </c>
      <c r="F104" s="9" t="str">
        <f aca="false">IF($A104="","",COUNTIF('4. Tracker'!$N$2:$N$3001,$A104))</f>
        <v/>
      </c>
      <c r="G104" s="9" t="str">
        <f aca="false">IF($A104="","",IF($F104=0,"—",IF(SUMPRODUCT(--('4. Tracker'!$N$2:$N$3001=$A104),--('4. Tracker'!$D$2:$D$3001&lt;&gt;$E104))&gt;0,"MIXED","OK")))</f>
        <v/>
      </c>
      <c r="H104" s="9" t="str">
        <f aca="false">IF($A104="","",IF(OR($D104="(not set)",$E104="—"),"",IF(ISNUMBER(SEARCH(SUBSTITUTE(SUBSTITUTE(SUBSTITUTE($D104,"-",""),"_","")," ",""),SUBSTITUTE(SUBSTITUTE(SUBSTITUTE($E104,"-",""),"_","")," ",""))),"OK","CHECK")))</f>
        <v/>
      </c>
      <c r="I104" s="14"/>
      <c r="J104" s="14"/>
      <c r="K104" s="17"/>
      <c r="L104" s="14"/>
    </row>
    <row r="105" customFormat="false" ht="15" hidden="false" customHeight="false" outlineLevel="0" collapsed="false">
      <c r="A105" s="9" t="str">
        <f aca="false">IF('1. Master BOM'!$A105="","",'1. Master BOM'!$A105)</f>
        <v/>
      </c>
      <c r="B105" s="9" t="str">
        <f aca="false">IF($A105="","",'1. Master BOM'!$B105)</f>
        <v/>
      </c>
      <c r="C105" s="9" t="str">
        <f aca="false">IF($A105="","",'1. Master BOM'!$E105)</f>
        <v/>
      </c>
      <c r="D105" s="9" t="str">
        <f aca="false">IF($A105="","",IF(T('1. Master BOM'!$F105)="","(not set)",'1. Master BOM'!$F105))</f>
        <v/>
      </c>
      <c r="E105" s="9" t="str">
        <f aca="false">IF($A105="","",IFERROR(INDEX('4. Tracker'!$D$2:$D$3001,MATCH($A105,'4. Tracker'!$N$2:$N$3001,0)),"—"))</f>
        <v/>
      </c>
      <c r="F105" s="9" t="str">
        <f aca="false">IF($A105="","",COUNTIF('4. Tracker'!$N$2:$N$3001,$A105))</f>
        <v/>
      </c>
      <c r="G105" s="9" t="str">
        <f aca="false">IF($A105="","",IF($F105=0,"—",IF(SUMPRODUCT(--('4. Tracker'!$N$2:$N$3001=$A105),--('4. Tracker'!$D$2:$D$3001&lt;&gt;$E105))&gt;0,"MIXED","OK")))</f>
        <v/>
      </c>
      <c r="H105" s="9" t="str">
        <f aca="false">IF($A105="","",IF(OR($D105="(not set)",$E105="—"),"",IF(ISNUMBER(SEARCH(SUBSTITUTE(SUBSTITUTE(SUBSTITUTE($D105,"-",""),"_","")," ",""),SUBSTITUTE(SUBSTITUTE(SUBSTITUTE($E105,"-",""),"_","")," ",""))),"OK","CHECK")))</f>
        <v/>
      </c>
      <c r="I105" s="14"/>
      <c r="J105" s="14"/>
      <c r="K105" s="17"/>
      <c r="L105" s="14"/>
    </row>
    <row r="106" customFormat="false" ht="15" hidden="false" customHeight="false" outlineLevel="0" collapsed="false">
      <c r="A106" s="9" t="str">
        <f aca="false">IF('1. Master BOM'!$A106="","",'1. Master BOM'!$A106)</f>
        <v/>
      </c>
      <c r="B106" s="9" t="str">
        <f aca="false">IF($A106="","",'1. Master BOM'!$B106)</f>
        <v/>
      </c>
      <c r="C106" s="9" t="str">
        <f aca="false">IF($A106="","",'1. Master BOM'!$E106)</f>
        <v/>
      </c>
      <c r="D106" s="9" t="str">
        <f aca="false">IF($A106="","",IF(T('1. Master BOM'!$F106)="","(not set)",'1. Master BOM'!$F106))</f>
        <v/>
      </c>
      <c r="E106" s="9" t="str">
        <f aca="false">IF($A106="","",IFERROR(INDEX('4. Tracker'!$D$2:$D$3001,MATCH($A106,'4. Tracker'!$N$2:$N$3001,0)),"—"))</f>
        <v/>
      </c>
      <c r="F106" s="9" t="str">
        <f aca="false">IF($A106="","",COUNTIF('4. Tracker'!$N$2:$N$3001,$A106))</f>
        <v/>
      </c>
      <c r="G106" s="9" t="str">
        <f aca="false">IF($A106="","",IF($F106=0,"—",IF(SUMPRODUCT(--('4. Tracker'!$N$2:$N$3001=$A106),--('4. Tracker'!$D$2:$D$3001&lt;&gt;$E106))&gt;0,"MIXED","OK")))</f>
        <v/>
      </c>
      <c r="H106" s="9" t="str">
        <f aca="false">IF($A106="","",IF(OR($D106="(not set)",$E106="—"),"",IF(ISNUMBER(SEARCH(SUBSTITUTE(SUBSTITUTE(SUBSTITUTE($D106,"-",""),"_","")," ",""),SUBSTITUTE(SUBSTITUTE(SUBSTITUTE($E106,"-",""),"_","")," ",""))),"OK","CHECK")))</f>
        <v/>
      </c>
      <c r="I106" s="14"/>
      <c r="J106" s="14"/>
      <c r="K106" s="17"/>
      <c r="L106" s="14"/>
    </row>
    <row r="107" customFormat="false" ht="15" hidden="false" customHeight="false" outlineLevel="0" collapsed="false">
      <c r="A107" s="9" t="str">
        <f aca="false">IF('1. Master BOM'!$A107="","",'1. Master BOM'!$A107)</f>
        <v/>
      </c>
      <c r="B107" s="9" t="str">
        <f aca="false">IF($A107="","",'1. Master BOM'!$B107)</f>
        <v/>
      </c>
      <c r="C107" s="9" t="str">
        <f aca="false">IF($A107="","",'1. Master BOM'!$E107)</f>
        <v/>
      </c>
      <c r="D107" s="9" t="str">
        <f aca="false">IF($A107="","",IF(T('1. Master BOM'!$F107)="","(not set)",'1. Master BOM'!$F107))</f>
        <v/>
      </c>
      <c r="E107" s="9" t="str">
        <f aca="false">IF($A107="","",IFERROR(INDEX('4. Tracker'!$D$2:$D$3001,MATCH($A107,'4. Tracker'!$N$2:$N$3001,0)),"—"))</f>
        <v/>
      </c>
      <c r="F107" s="9" t="str">
        <f aca="false">IF($A107="","",COUNTIF('4. Tracker'!$N$2:$N$3001,$A107))</f>
        <v/>
      </c>
      <c r="G107" s="9" t="str">
        <f aca="false">IF($A107="","",IF($F107=0,"—",IF(SUMPRODUCT(--('4. Tracker'!$N$2:$N$3001=$A107),--('4. Tracker'!$D$2:$D$3001&lt;&gt;$E107))&gt;0,"MIXED","OK")))</f>
        <v/>
      </c>
      <c r="H107" s="9" t="str">
        <f aca="false">IF($A107="","",IF(OR($D107="(not set)",$E107="—"),"",IF(ISNUMBER(SEARCH(SUBSTITUTE(SUBSTITUTE(SUBSTITUTE($D107,"-",""),"_","")," ",""),SUBSTITUTE(SUBSTITUTE(SUBSTITUTE($E107,"-",""),"_","")," ",""))),"OK","CHECK")))</f>
        <v/>
      </c>
      <c r="I107" s="14"/>
      <c r="J107" s="14"/>
      <c r="K107" s="17"/>
      <c r="L107" s="14"/>
    </row>
    <row r="108" customFormat="false" ht="15" hidden="false" customHeight="false" outlineLevel="0" collapsed="false">
      <c r="A108" s="9" t="str">
        <f aca="false">IF('1. Master BOM'!$A108="","",'1. Master BOM'!$A108)</f>
        <v/>
      </c>
      <c r="B108" s="9" t="str">
        <f aca="false">IF($A108="","",'1. Master BOM'!$B108)</f>
        <v/>
      </c>
      <c r="C108" s="9" t="str">
        <f aca="false">IF($A108="","",'1. Master BOM'!$E108)</f>
        <v/>
      </c>
      <c r="D108" s="9" t="str">
        <f aca="false">IF($A108="","",IF(T('1. Master BOM'!$F108)="","(not set)",'1. Master BOM'!$F108))</f>
        <v/>
      </c>
      <c r="E108" s="9" t="str">
        <f aca="false">IF($A108="","",IFERROR(INDEX('4. Tracker'!$D$2:$D$3001,MATCH($A108,'4. Tracker'!$N$2:$N$3001,0)),"—"))</f>
        <v/>
      </c>
      <c r="F108" s="9" t="str">
        <f aca="false">IF($A108="","",COUNTIF('4. Tracker'!$N$2:$N$3001,$A108))</f>
        <v/>
      </c>
      <c r="G108" s="9" t="str">
        <f aca="false">IF($A108="","",IF($F108=0,"—",IF(SUMPRODUCT(--('4. Tracker'!$N$2:$N$3001=$A108),--('4. Tracker'!$D$2:$D$3001&lt;&gt;$E108))&gt;0,"MIXED","OK")))</f>
        <v/>
      </c>
      <c r="H108" s="9" t="str">
        <f aca="false">IF($A108="","",IF(OR($D108="(not set)",$E108="—"),"",IF(ISNUMBER(SEARCH(SUBSTITUTE(SUBSTITUTE(SUBSTITUTE($D108,"-",""),"_","")," ",""),SUBSTITUTE(SUBSTITUTE(SUBSTITUTE($E108,"-",""),"_","")," ",""))),"OK","CHECK")))</f>
        <v/>
      </c>
      <c r="I108" s="14"/>
      <c r="J108" s="14"/>
      <c r="K108" s="17"/>
      <c r="L108" s="14"/>
    </row>
    <row r="109" customFormat="false" ht="15" hidden="false" customHeight="false" outlineLevel="0" collapsed="false">
      <c r="A109" s="9" t="str">
        <f aca="false">IF('1. Master BOM'!$A109="","",'1. Master BOM'!$A109)</f>
        <v/>
      </c>
      <c r="B109" s="9" t="str">
        <f aca="false">IF($A109="","",'1. Master BOM'!$B109)</f>
        <v/>
      </c>
      <c r="C109" s="9" t="str">
        <f aca="false">IF($A109="","",'1. Master BOM'!$E109)</f>
        <v/>
      </c>
      <c r="D109" s="9" t="str">
        <f aca="false">IF($A109="","",IF(T('1. Master BOM'!$F109)="","(not set)",'1. Master BOM'!$F109))</f>
        <v/>
      </c>
      <c r="E109" s="9" t="str">
        <f aca="false">IF($A109="","",IFERROR(INDEX('4. Tracker'!$D$2:$D$3001,MATCH($A109,'4. Tracker'!$N$2:$N$3001,0)),"—"))</f>
        <v/>
      </c>
      <c r="F109" s="9" t="str">
        <f aca="false">IF($A109="","",COUNTIF('4. Tracker'!$N$2:$N$3001,$A109))</f>
        <v/>
      </c>
      <c r="G109" s="9" t="str">
        <f aca="false">IF($A109="","",IF($F109=0,"—",IF(SUMPRODUCT(--('4. Tracker'!$N$2:$N$3001=$A109),--('4. Tracker'!$D$2:$D$3001&lt;&gt;$E109))&gt;0,"MIXED","OK")))</f>
        <v/>
      </c>
      <c r="H109" s="9" t="str">
        <f aca="false">IF($A109="","",IF(OR($D109="(not set)",$E109="—"),"",IF(ISNUMBER(SEARCH(SUBSTITUTE(SUBSTITUTE(SUBSTITUTE($D109,"-",""),"_","")," ",""),SUBSTITUTE(SUBSTITUTE(SUBSTITUTE($E109,"-",""),"_","")," ",""))),"OK","CHECK")))</f>
        <v/>
      </c>
      <c r="I109" s="14"/>
      <c r="J109" s="14"/>
      <c r="K109" s="17"/>
      <c r="L109" s="14"/>
    </row>
    <row r="110" customFormat="false" ht="15" hidden="false" customHeight="false" outlineLevel="0" collapsed="false">
      <c r="A110" s="9" t="str">
        <f aca="false">IF('1. Master BOM'!$A110="","",'1. Master BOM'!$A110)</f>
        <v/>
      </c>
      <c r="B110" s="9" t="str">
        <f aca="false">IF($A110="","",'1. Master BOM'!$B110)</f>
        <v/>
      </c>
      <c r="C110" s="9" t="str">
        <f aca="false">IF($A110="","",'1. Master BOM'!$E110)</f>
        <v/>
      </c>
      <c r="D110" s="9" t="str">
        <f aca="false">IF($A110="","",IF(T('1. Master BOM'!$F110)="","(not set)",'1. Master BOM'!$F110))</f>
        <v/>
      </c>
      <c r="E110" s="9" t="str">
        <f aca="false">IF($A110="","",IFERROR(INDEX('4. Tracker'!$D$2:$D$3001,MATCH($A110,'4. Tracker'!$N$2:$N$3001,0)),"—"))</f>
        <v/>
      </c>
      <c r="F110" s="9" t="str">
        <f aca="false">IF($A110="","",COUNTIF('4. Tracker'!$N$2:$N$3001,$A110))</f>
        <v/>
      </c>
      <c r="G110" s="9" t="str">
        <f aca="false">IF($A110="","",IF($F110=0,"—",IF(SUMPRODUCT(--('4. Tracker'!$N$2:$N$3001=$A110),--('4. Tracker'!$D$2:$D$3001&lt;&gt;$E110))&gt;0,"MIXED","OK")))</f>
        <v/>
      </c>
      <c r="H110" s="9" t="str">
        <f aca="false">IF($A110="","",IF(OR($D110="(not set)",$E110="—"),"",IF(ISNUMBER(SEARCH(SUBSTITUTE(SUBSTITUTE(SUBSTITUTE($D110,"-",""),"_","")," ",""),SUBSTITUTE(SUBSTITUTE(SUBSTITUTE($E110,"-",""),"_","")," ",""))),"OK","CHECK")))</f>
        <v/>
      </c>
      <c r="I110" s="14"/>
      <c r="J110" s="14"/>
      <c r="K110" s="17"/>
      <c r="L110" s="14"/>
    </row>
    <row r="111" customFormat="false" ht="15" hidden="false" customHeight="false" outlineLevel="0" collapsed="false">
      <c r="A111" s="9" t="str">
        <f aca="false">IF('1. Master BOM'!$A111="","",'1. Master BOM'!$A111)</f>
        <v/>
      </c>
      <c r="B111" s="9" t="str">
        <f aca="false">IF($A111="","",'1. Master BOM'!$B111)</f>
        <v/>
      </c>
      <c r="C111" s="9" t="str">
        <f aca="false">IF($A111="","",'1. Master BOM'!$E111)</f>
        <v/>
      </c>
      <c r="D111" s="9" t="str">
        <f aca="false">IF($A111="","",IF(T('1. Master BOM'!$F111)="","(not set)",'1. Master BOM'!$F111))</f>
        <v/>
      </c>
      <c r="E111" s="9" t="str">
        <f aca="false">IF($A111="","",IFERROR(INDEX('4. Tracker'!$D$2:$D$3001,MATCH($A111,'4. Tracker'!$N$2:$N$3001,0)),"—"))</f>
        <v/>
      </c>
      <c r="F111" s="9" t="str">
        <f aca="false">IF($A111="","",COUNTIF('4. Tracker'!$N$2:$N$3001,$A111))</f>
        <v/>
      </c>
      <c r="G111" s="9" t="str">
        <f aca="false">IF($A111="","",IF($F111=0,"—",IF(SUMPRODUCT(--('4. Tracker'!$N$2:$N$3001=$A111),--('4. Tracker'!$D$2:$D$3001&lt;&gt;$E111))&gt;0,"MIXED","OK")))</f>
        <v/>
      </c>
      <c r="H111" s="9" t="str">
        <f aca="false">IF($A111="","",IF(OR($D111="(not set)",$E111="—"),"",IF(ISNUMBER(SEARCH(SUBSTITUTE(SUBSTITUTE(SUBSTITUTE($D111,"-",""),"_","")," ",""),SUBSTITUTE(SUBSTITUTE(SUBSTITUTE($E111,"-",""),"_","")," ",""))),"OK","CHECK")))</f>
        <v/>
      </c>
      <c r="I111" s="14"/>
      <c r="J111" s="14"/>
      <c r="K111" s="17"/>
      <c r="L111" s="14"/>
    </row>
    <row r="112" customFormat="false" ht="15" hidden="false" customHeight="false" outlineLevel="0" collapsed="false">
      <c r="A112" s="9" t="str">
        <f aca="false">IF('1. Master BOM'!$A112="","",'1. Master BOM'!$A112)</f>
        <v/>
      </c>
      <c r="B112" s="9" t="str">
        <f aca="false">IF($A112="","",'1. Master BOM'!$B112)</f>
        <v/>
      </c>
      <c r="C112" s="9" t="str">
        <f aca="false">IF($A112="","",'1. Master BOM'!$E112)</f>
        <v/>
      </c>
      <c r="D112" s="9" t="str">
        <f aca="false">IF($A112="","",IF(T('1. Master BOM'!$F112)="","(not set)",'1. Master BOM'!$F112))</f>
        <v/>
      </c>
      <c r="E112" s="9" t="str">
        <f aca="false">IF($A112="","",IFERROR(INDEX('4. Tracker'!$D$2:$D$3001,MATCH($A112,'4. Tracker'!$N$2:$N$3001,0)),"—"))</f>
        <v/>
      </c>
      <c r="F112" s="9" t="str">
        <f aca="false">IF($A112="","",COUNTIF('4. Tracker'!$N$2:$N$3001,$A112))</f>
        <v/>
      </c>
      <c r="G112" s="9" t="str">
        <f aca="false">IF($A112="","",IF($F112=0,"—",IF(SUMPRODUCT(--('4. Tracker'!$N$2:$N$3001=$A112),--('4. Tracker'!$D$2:$D$3001&lt;&gt;$E112))&gt;0,"MIXED","OK")))</f>
        <v/>
      </c>
      <c r="H112" s="9" t="str">
        <f aca="false">IF($A112="","",IF(OR($D112="(not set)",$E112="—"),"",IF(ISNUMBER(SEARCH(SUBSTITUTE(SUBSTITUTE(SUBSTITUTE($D112,"-",""),"_","")," ",""),SUBSTITUTE(SUBSTITUTE(SUBSTITUTE($E112,"-",""),"_","")," ",""))),"OK","CHECK")))</f>
        <v/>
      </c>
      <c r="I112" s="14"/>
      <c r="J112" s="14"/>
      <c r="K112" s="17"/>
      <c r="L112" s="14"/>
    </row>
    <row r="113" customFormat="false" ht="15" hidden="false" customHeight="false" outlineLevel="0" collapsed="false">
      <c r="A113" s="9" t="str">
        <f aca="false">IF('1. Master BOM'!$A113="","",'1. Master BOM'!$A113)</f>
        <v/>
      </c>
      <c r="B113" s="9" t="str">
        <f aca="false">IF($A113="","",'1. Master BOM'!$B113)</f>
        <v/>
      </c>
      <c r="C113" s="9" t="str">
        <f aca="false">IF($A113="","",'1. Master BOM'!$E113)</f>
        <v/>
      </c>
      <c r="D113" s="9" t="str">
        <f aca="false">IF($A113="","",IF(T('1. Master BOM'!$F113)="","(not set)",'1. Master BOM'!$F113))</f>
        <v/>
      </c>
      <c r="E113" s="9" t="str">
        <f aca="false">IF($A113="","",IFERROR(INDEX('4. Tracker'!$D$2:$D$3001,MATCH($A113,'4. Tracker'!$N$2:$N$3001,0)),"—"))</f>
        <v/>
      </c>
      <c r="F113" s="9" t="str">
        <f aca="false">IF($A113="","",COUNTIF('4. Tracker'!$N$2:$N$3001,$A113))</f>
        <v/>
      </c>
      <c r="G113" s="9" t="str">
        <f aca="false">IF($A113="","",IF($F113=0,"—",IF(SUMPRODUCT(--('4. Tracker'!$N$2:$N$3001=$A113),--('4. Tracker'!$D$2:$D$3001&lt;&gt;$E113))&gt;0,"MIXED","OK")))</f>
        <v/>
      </c>
      <c r="H113" s="9" t="str">
        <f aca="false">IF($A113="","",IF(OR($D113="(not set)",$E113="—"),"",IF(ISNUMBER(SEARCH(SUBSTITUTE(SUBSTITUTE(SUBSTITUTE($D113,"-",""),"_","")," ",""),SUBSTITUTE(SUBSTITUTE(SUBSTITUTE($E113,"-",""),"_","")," ",""))),"OK","CHECK")))</f>
        <v/>
      </c>
      <c r="I113" s="14"/>
      <c r="J113" s="14"/>
      <c r="K113" s="17"/>
      <c r="L113" s="14"/>
    </row>
    <row r="114" customFormat="false" ht="15" hidden="false" customHeight="false" outlineLevel="0" collapsed="false">
      <c r="A114" s="9" t="str">
        <f aca="false">IF('1. Master BOM'!$A114="","",'1. Master BOM'!$A114)</f>
        <v/>
      </c>
      <c r="B114" s="9" t="str">
        <f aca="false">IF($A114="","",'1. Master BOM'!$B114)</f>
        <v/>
      </c>
      <c r="C114" s="9" t="str">
        <f aca="false">IF($A114="","",'1. Master BOM'!$E114)</f>
        <v/>
      </c>
      <c r="D114" s="9" t="str">
        <f aca="false">IF($A114="","",IF(T('1. Master BOM'!$F114)="","(not set)",'1. Master BOM'!$F114))</f>
        <v/>
      </c>
      <c r="E114" s="9" t="str">
        <f aca="false">IF($A114="","",IFERROR(INDEX('4. Tracker'!$D$2:$D$3001,MATCH($A114,'4. Tracker'!$N$2:$N$3001,0)),"—"))</f>
        <v/>
      </c>
      <c r="F114" s="9" t="str">
        <f aca="false">IF($A114="","",COUNTIF('4. Tracker'!$N$2:$N$3001,$A114))</f>
        <v/>
      </c>
      <c r="G114" s="9" t="str">
        <f aca="false">IF($A114="","",IF($F114=0,"—",IF(SUMPRODUCT(--('4. Tracker'!$N$2:$N$3001=$A114),--('4. Tracker'!$D$2:$D$3001&lt;&gt;$E114))&gt;0,"MIXED","OK")))</f>
        <v/>
      </c>
      <c r="H114" s="9" t="str">
        <f aca="false">IF($A114="","",IF(OR($D114="(not set)",$E114="—"),"",IF(ISNUMBER(SEARCH(SUBSTITUTE(SUBSTITUTE(SUBSTITUTE($D114,"-",""),"_","")," ",""),SUBSTITUTE(SUBSTITUTE(SUBSTITUTE($E114,"-",""),"_","")," ",""))),"OK","CHECK")))</f>
        <v/>
      </c>
      <c r="I114" s="14"/>
      <c r="J114" s="14"/>
      <c r="K114" s="17"/>
      <c r="L114" s="14"/>
    </row>
    <row r="115" customFormat="false" ht="15" hidden="false" customHeight="false" outlineLevel="0" collapsed="false">
      <c r="A115" s="9" t="str">
        <f aca="false">IF('1. Master BOM'!$A115="","",'1. Master BOM'!$A115)</f>
        <v/>
      </c>
      <c r="B115" s="9" t="str">
        <f aca="false">IF($A115="","",'1. Master BOM'!$B115)</f>
        <v/>
      </c>
      <c r="C115" s="9" t="str">
        <f aca="false">IF($A115="","",'1. Master BOM'!$E115)</f>
        <v/>
      </c>
      <c r="D115" s="9" t="str">
        <f aca="false">IF($A115="","",IF(T('1. Master BOM'!$F115)="","(not set)",'1. Master BOM'!$F115))</f>
        <v/>
      </c>
      <c r="E115" s="9" t="str">
        <f aca="false">IF($A115="","",IFERROR(INDEX('4. Tracker'!$D$2:$D$3001,MATCH($A115,'4. Tracker'!$N$2:$N$3001,0)),"—"))</f>
        <v/>
      </c>
      <c r="F115" s="9" t="str">
        <f aca="false">IF($A115="","",COUNTIF('4. Tracker'!$N$2:$N$3001,$A115))</f>
        <v/>
      </c>
      <c r="G115" s="9" t="str">
        <f aca="false">IF($A115="","",IF($F115=0,"—",IF(SUMPRODUCT(--('4. Tracker'!$N$2:$N$3001=$A115),--('4. Tracker'!$D$2:$D$3001&lt;&gt;$E115))&gt;0,"MIXED","OK")))</f>
        <v/>
      </c>
      <c r="H115" s="9" t="str">
        <f aca="false">IF($A115="","",IF(OR($D115="(not set)",$E115="—"),"",IF(ISNUMBER(SEARCH(SUBSTITUTE(SUBSTITUTE(SUBSTITUTE($D115,"-",""),"_","")," ",""),SUBSTITUTE(SUBSTITUTE(SUBSTITUTE($E115,"-",""),"_","")," ",""))),"OK","CHECK")))</f>
        <v/>
      </c>
      <c r="I115" s="14"/>
      <c r="J115" s="14"/>
      <c r="K115" s="17"/>
      <c r="L115" s="14"/>
    </row>
    <row r="116" customFormat="false" ht="15" hidden="false" customHeight="false" outlineLevel="0" collapsed="false">
      <c r="A116" s="9" t="str">
        <f aca="false">IF('1. Master BOM'!$A116="","",'1. Master BOM'!$A116)</f>
        <v/>
      </c>
      <c r="B116" s="9" t="str">
        <f aca="false">IF($A116="","",'1. Master BOM'!$B116)</f>
        <v/>
      </c>
      <c r="C116" s="9" t="str">
        <f aca="false">IF($A116="","",'1. Master BOM'!$E116)</f>
        <v/>
      </c>
      <c r="D116" s="9" t="str">
        <f aca="false">IF($A116="","",IF(T('1. Master BOM'!$F116)="","(not set)",'1. Master BOM'!$F116))</f>
        <v/>
      </c>
      <c r="E116" s="9" t="str">
        <f aca="false">IF($A116="","",IFERROR(INDEX('4. Tracker'!$D$2:$D$3001,MATCH($A116,'4. Tracker'!$N$2:$N$3001,0)),"—"))</f>
        <v/>
      </c>
      <c r="F116" s="9" t="str">
        <f aca="false">IF($A116="","",COUNTIF('4. Tracker'!$N$2:$N$3001,$A116))</f>
        <v/>
      </c>
      <c r="G116" s="9" t="str">
        <f aca="false">IF($A116="","",IF($F116=0,"—",IF(SUMPRODUCT(--('4. Tracker'!$N$2:$N$3001=$A116),--('4. Tracker'!$D$2:$D$3001&lt;&gt;$E116))&gt;0,"MIXED","OK")))</f>
        <v/>
      </c>
      <c r="H116" s="9" t="str">
        <f aca="false">IF($A116="","",IF(OR($D116="(not set)",$E116="—"),"",IF(ISNUMBER(SEARCH(SUBSTITUTE(SUBSTITUTE(SUBSTITUTE($D116,"-",""),"_","")," ",""),SUBSTITUTE(SUBSTITUTE(SUBSTITUTE($E116,"-",""),"_","")," ",""))),"OK","CHECK")))</f>
        <v/>
      </c>
      <c r="I116" s="14"/>
      <c r="J116" s="14"/>
      <c r="K116" s="17"/>
      <c r="L116" s="14"/>
    </row>
    <row r="117" customFormat="false" ht="15" hidden="false" customHeight="false" outlineLevel="0" collapsed="false">
      <c r="A117" s="9" t="str">
        <f aca="false">IF('1. Master BOM'!$A117="","",'1. Master BOM'!$A117)</f>
        <v/>
      </c>
      <c r="B117" s="9" t="str">
        <f aca="false">IF($A117="","",'1. Master BOM'!$B117)</f>
        <v/>
      </c>
      <c r="C117" s="9" t="str">
        <f aca="false">IF($A117="","",'1. Master BOM'!$E117)</f>
        <v/>
      </c>
      <c r="D117" s="9" t="str">
        <f aca="false">IF($A117="","",IF(T('1. Master BOM'!$F117)="","(not set)",'1. Master BOM'!$F117))</f>
        <v/>
      </c>
      <c r="E117" s="9" t="str">
        <f aca="false">IF($A117="","",IFERROR(INDEX('4. Tracker'!$D$2:$D$3001,MATCH($A117,'4. Tracker'!$N$2:$N$3001,0)),"—"))</f>
        <v/>
      </c>
      <c r="F117" s="9" t="str">
        <f aca="false">IF($A117="","",COUNTIF('4. Tracker'!$N$2:$N$3001,$A117))</f>
        <v/>
      </c>
      <c r="G117" s="9" t="str">
        <f aca="false">IF($A117="","",IF($F117=0,"—",IF(SUMPRODUCT(--('4. Tracker'!$N$2:$N$3001=$A117),--('4. Tracker'!$D$2:$D$3001&lt;&gt;$E117))&gt;0,"MIXED","OK")))</f>
        <v/>
      </c>
      <c r="H117" s="9" t="str">
        <f aca="false">IF($A117="","",IF(OR($D117="(not set)",$E117="—"),"",IF(ISNUMBER(SEARCH(SUBSTITUTE(SUBSTITUTE(SUBSTITUTE($D117,"-",""),"_","")," ",""),SUBSTITUTE(SUBSTITUTE(SUBSTITUTE($E117,"-",""),"_","")," ",""))),"OK","CHECK")))</f>
        <v/>
      </c>
      <c r="I117" s="14"/>
      <c r="J117" s="14"/>
      <c r="K117" s="17"/>
      <c r="L117" s="14"/>
    </row>
    <row r="118" customFormat="false" ht="15" hidden="false" customHeight="false" outlineLevel="0" collapsed="false">
      <c r="A118" s="9" t="str">
        <f aca="false">IF('1. Master BOM'!$A118="","",'1. Master BOM'!$A118)</f>
        <v/>
      </c>
      <c r="B118" s="9" t="str">
        <f aca="false">IF($A118="","",'1. Master BOM'!$B118)</f>
        <v/>
      </c>
      <c r="C118" s="9" t="str">
        <f aca="false">IF($A118="","",'1. Master BOM'!$E118)</f>
        <v/>
      </c>
      <c r="D118" s="9" t="str">
        <f aca="false">IF($A118="","",IF(T('1. Master BOM'!$F118)="","(not set)",'1. Master BOM'!$F118))</f>
        <v/>
      </c>
      <c r="E118" s="9" t="str">
        <f aca="false">IF($A118="","",IFERROR(INDEX('4. Tracker'!$D$2:$D$3001,MATCH($A118,'4. Tracker'!$N$2:$N$3001,0)),"—"))</f>
        <v/>
      </c>
      <c r="F118" s="9" t="str">
        <f aca="false">IF($A118="","",COUNTIF('4. Tracker'!$N$2:$N$3001,$A118))</f>
        <v/>
      </c>
      <c r="G118" s="9" t="str">
        <f aca="false">IF($A118="","",IF($F118=0,"—",IF(SUMPRODUCT(--('4. Tracker'!$N$2:$N$3001=$A118),--('4. Tracker'!$D$2:$D$3001&lt;&gt;$E118))&gt;0,"MIXED","OK")))</f>
        <v/>
      </c>
      <c r="H118" s="9" t="str">
        <f aca="false">IF($A118="","",IF(OR($D118="(not set)",$E118="—"),"",IF(ISNUMBER(SEARCH(SUBSTITUTE(SUBSTITUTE(SUBSTITUTE($D118,"-",""),"_","")," ",""),SUBSTITUTE(SUBSTITUTE(SUBSTITUTE($E118,"-",""),"_","")," ",""))),"OK","CHECK")))</f>
        <v/>
      </c>
      <c r="I118" s="14"/>
      <c r="J118" s="14"/>
      <c r="K118" s="17"/>
      <c r="L118" s="14"/>
    </row>
    <row r="119" customFormat="false" ht="15" hidden="false" customHeight="false" outlineLevel="0" collapsed="false">
      <c r="A119" s="9" t="str">
        <f aca="false">IF('1. Master BOM'!$A119="","",'1. Master BOM'!$A119)</f>
        <v/>
      </c>
      <c r="B119" s="9" t="str">
        <f aca="false">IF($A119="","",'1. Master BOM'!$B119)</f>
        <v/>
      </c>
      <c r="C119" s="9" t="str">
        <f aca="false">IF($A119="","",'1. Master BOM'!$E119)</f>
        <v/>
      </c>
      <c r="D119" s="9" t="str">
        <f aca="false">IF($A119="","",IF(T('1. Master BOM'!$F119)="","(not set)",'1. Master BOM'!$F119))</f>
        <v/>
      </c>
      <c r="E119" s="9" t="str">
        <f aca="false">IF($A119="","",IFERROR(INDEX('4. Tracker'!$D$2:$D$3001,MATCH($A119,'4. Tracker'!$N$2:$N$3001,0)),"—"))</f>
        <v/>
      </c>
      <c r="F119" s="9" t="str">
        <f aca="false">IF($A119="","",COUNTIF('4. Tracker'!$N$2:$N$3001,$A119))</f>
        <v/>
      </c>
      <c r="G119" s="9" t="str">
        <f aca="false">IF($A119="","",IF($F119=0,"—",IF(SUMPRODUCT(--('4. Tracker'!$N$2:$N$3001=$A119),--('4. Tracker'!$D$2:$D$3001&lt;&gt;$E119))&gt;0,"MIXED","OK")))</f>
        <v/>
      </c>
      <c r="H119" s="9" t="str">
        <f aca="false">IF($A119="","",IF(OR($D119="(not set)",$E119="—"),"",IF(ISNUMBER(SEARCH(SUBSTITUTE(SUBSTITUTE(SUBSTITUTE($D119,"-",""),"_","")," ",""),SUBSTITUTE(SUBSTITUTE(SUBSTITUTE($E119,"-",""),"_","")," ",""))),"OK","CHECK")))</f>
        <v/>
      </c>
      <c r="I119" s="14"/>
      <c r="J119" s="14"/>
      <c r="K119" s="17"/>
      <c r="L119" s="14"/>
    </row>
    <row r="120" customFormat="false" ht="15" hidden="false" customHeight="false" outlineLevel="0" collapsed="false">
      <c r="A120" s="9" t="str">
        <f aca="false">IF('1. Master BOM'!$A120="","",'1. Master BOM'!$A120)</f>
        <v/>
      </c>
      <c r="B120" s="9" t="str">
        <f aca="false">IF($A120="","",'1. Master BOM'!$B120)</f>
        <v/>
      </c>
      <c r="C120" s="9" t="str">
        <f aca="false">IF($A120="","",'1. Master BOM'!$E120)</f>
        <v/>
      </c>
      <c r="D120" s="9" t="str">
        <f aca="false">IF($A120="","",IF(T('1. Master BOM'!$F120)="","(not set)",'1. Master BOM'!$F120))</f>
        <v/>
      </c>
      <c r="E120" s="9" t="str">
        <f aca="false">IF($A120="","",IFERROR(INDEX('4. Tracker'!$D$2:$D$3001,MATCH($A120,'4. Tracker'!$N$2:$N$3001,0)),"—"))</f>
        <v/>
      </c>
      <c r="F120" s="9" t="str">
        <f aca="false">IF($A120="","",COUNTIF('4. Tracker'!$N$2:$N$3001,$A120))</f>
        <v/>
      </c>
      <c r="G120" s="9" t="str">
        <f aca="false">IF($A120="","",IF($F120=0,"—",IF(SUMPRODUCT(--('4. Tracker'!$N$2:$N$3001=$A120),--('4. Tracker'!$D$2:$D$3001&lt;&gt;$E120))&gt;0,"MIXED","OK")))</f>
        <v/>
      </c>
      <c r="H120" s="9" t="str">
        <f aca="false">IF($A120="","",IF(OR($D120="(not set)",$E120="—"),"",IF(ISNUMBER(SEARCH(SUBSTITUTE(SUBSTITUTE(SUBSTITUTE($D120,"-",""),"_","")," ",""),SUBSTITUTE(SUBSTITUTE(SUBSTITUTE($E120,"-",""),"_","")," ",""))),"OK","CHECK")))</f>
        <v/>
      </c>
      <c r="I120" s="14"/>
      <c r="J120" s="14"/>
      <c r="K120" s="17"/>
      <c r="L120" s="14"/>
    </row>
    <row r="121" customFormat="false" ht="15" hidden="false" customHeight="false" outlineLevel="0" collapsed="false">
      <c r="A121" s="9" t="str">
        <f aca="false">IF('1. Master BOM'!$A121="","",'1. Master BOM'!$A121)</f>
        <v/>
      </c>
      <c r="B121" s="9" t="str">
        <f aca="false">IF($A121="","",'1. Master BOM'!$B121)</f>
        <v/>
      </c>
      <c r="C121" s="9" t="str">
        <f aca="false">IF($A121="","",'1. Master BOM'!$E121)</f>
        <v/>
      </c>
      <c r="D121" s="9" t="str">
        <f aca="false">IF($A121="","",IF(T('1. Master BOM'!$F121)="","(not set)",'1. Master BOM'!$F121))</f>
        <v/>
      </c>
      <c r="E121" s="9" t="str">
        <f aca="false">IF($A121="","",IFERROR(INDEX('4. Tracker'!$D$2:$D$3001,MATCH($A121,'4. Tracker'!$N$2:$N$3001,0)),"—"))</f>
        <v/>
      </c>
      <c r="F121" s="9" t="str">
        <f aca="false">IF($A121="","",COUNTIF('4. Tracker'!$N$2:$N$3001,$A121))</f>
        <v/>
      </c>
      <c r="G121" s="9" t="str">
        <f aca="false">IF($A121="","",IF($F121=0,"—",IF(SUMPRODUCT(--('4. Tracker'!$N$2:$N$3001=$A121),--('4. Tracker'!$D$2:$D$3001&lt;&gt;$E121))&gt;0,"MIXED","OK")))</f>
        <v/>
      </c>
      <c r="H121" s="9" t="str">
        <f aca="false">IF($A121="","",IF(OR($D121="(not set)",$E121="—"),"",IF(ISNUMBER(SEARCH(SUBSTITUTE(SUBSTITUTE(SUBSTITUTE($D121,"-",""),"_","")," ",""),SUBSTITUTE(SUBSTITUTE(SUBSTITUTE($E121,"-",""),"_","")," ",""))),"OK","CHECK")))</f>
        <v/>
      </c>
      <c r="I121" s="14"/>
      <c r="J121" s="14"/>
      <c r="K121" s="17"/>
      <c r="L121" s="14"/>
    </row>
    <row r="122" customFormat="false" ht="15" hidden="false" customHeight="false" outlineLevel="0" collapsed="false">
      <c r="A122" s="9" t="str">
        <f aca="false">IF('1. Master BOM'!$A122="","",'1. Master BOM'!$A122)</f>
        <v/>
      </c>
      <c r="B122" s="9" t="str">
        <f aca="false">IF($A122="","",'1. Master BOM'!$B122)</f>
        <v/>
      </c>
      <c r="C122" s="9" t="str">
        <f aca="false">IF($A122="","",'1. Master BOM'!$E122)</f>
        <v/>
      </c>
      <c r="D122" s="9" t="str">
        <f aca="false">IF($A122="","",IF(T('1. Master BOM'!$F122)="","(not set)",'1. Master BOM'!$F122))</f>
        <v/>
      </c>
      <c r="E122" s="9" t="str">
        <f aca="false">IF($A122="","",IFERROR(INDEX('4. Tracker'!$D$2:$D$3001,MATCH($A122,'4. Tracker'!$N$2:$N$3001,0)),"—"))</f>
        <v/>
      </c>
      <c r="F122" s="9" t="str">
        <f aca="false">IF($A122="","",COUNTIF('4. Tracker'!$N$2:$N$3001,$A122))</f>
        <v/>
      </c>
      <c r="G122" s="9" t="str">
        <f aca="false">IF($A122="","",IF($F122=0,"—",IF(SUMPRODUCT(--('4. Tracker'!$N$2:$N$3001=$A122),--('4. Tracker'!$D$2:$D$3001&lt;&gt;$E122))&gt;0,"MIXED","OK")))</f>
        <v/>
      </c>
      <c r="H122" s="9" t="str">
        <f aca="false">IF($A122="","",IF(OR($D122="(not set)",$E122="—"),"",IF(ISNUMBER(SEARCH(SUBSTITUTE(SUBSTITUTE(SUBSTITUTE($D122,"-",""),"_","")," ",""),SUBSTITUTE(SUBSTITUTE(SUBSTITUTE($E122,"-",""),"_","")," ",""))),"OK","CHECK")))</f>
        <v/>
      </c>
      <c r="I122" s="14"/>
      <c r="J122" s="14"/>
      <c r="K122" s="17"/>
      <c r="L122" s="14"/>
    </row>
    <row r="123" customFormat="false" ht="15" hidden="false" customHeight="false" outlineLevel="0" collapsed="false">
      <c r="A123" s="9" t="str">
        <f aca="false">IF('1. Master BOM'!$A123="","",'1. Master BOM'!$A123)</f>
        <v/>
      </c>
      <c r="B123" s="9" t="str">
        <f aca="false">IF($A123="","",'1. Master BOM'!$B123)</f>
        <v/>
      </c>
      <c r="C123" s="9" t="str">
        <f aca="false">IF($A123="","",'1. Master BOM'!$E123)</f>
        <v/>
      </c>
      <c r="D123" s="9" t="str">
        <f aca="false">IF($A123="","",IF(T('1. Master BOM'!$F123)="","(not set)",'1. Master BOM'!$F123))</f>
        <v/>
      </c>
      <c r="E123" s="9" t="str">
        <f aca="false">IF($A123="","",IFERROR(INDEX('4. Tracker'!$D$2:$D$3001,MATCH($A123,'4. Tracker'!$N$2:$N$3001,0)),"—"))</f>
        <v/>
      </c>
      <c r="F123" s="9" t="str">
        <f aca="false">IF($A123="","",COUNTIF('4. Tracker'!$N$2:$N$3001,$A123))</f>
        <v/>
      </c>
      <c r="G123" s="9" t="str">
        <f aca="false">IF($A123="","",IF($F123=0,"—",IF(SUMPRODUCT(--('4. Tracker'!$N$2:$N$3001=$A123),--('4. Tracker'!$D$2:$D$3001&lt;&gt;$E123))&gt;0,"MIXED","OK")))</f>
        <v/>
      </c>
      <c r="H123" s="9" t="str">
        <f aca="false">IF($A123="","",IF(OR($D123="(not set)",$E123="—"),"",IF(ISNUMBER(SEARCH(SUBSTITUTE(SUBSTITUTE(SUBSTITUTE($D123,"-",""),"_","")," ",""),SUBSTITUTE(SUBSTITUTE(SUBSTITUTE($E123,"-",""),"_","")," ",""))),"OK","CHECK")))</f>
        <v/>
      </c>
      <c r="I123" s="14"/>
      <c r="J123" s="14"/>
      <c r="K123" s="17"/>
      <c r="L123" s="14"/>
    </row>
    <row r="124" customFormat="false" ht="15" hidden="false" customHeight="false" outlineLevel="0" collapsed="false">
      <c r="A124" s="9" t="str">
        <f aca="false">IF('1. Master BOM'!$A124="","",'1. Master BOM'!$A124)</f>
        <v/>
      </c>
      <c r="B124" s="9" t="str">
        <f aca="false">IF($A124="","",'1. Master BOM'!$B124)</f>
        <v/>
      </c>
      <c r="C124" s="9" t="str">
        <f aca="false">IF($A124="","",'1. Master BOM'!$E124)</f>
        <v/>
      </c>
      <c r="D124" s="9" t="str">
        <f aca="false">IF($A124="","",IF(T('1. Master BOM'!$F124)="","(not set)",'1. Master BOM'!$F124))</f>
        <v/>
      </c>
      <c r="E124" s="9" t="str">
        <f aca="false">IF($A124="","",IFERROR(INDEX('4. Tracker'!$D$2:$D$3001,MATCH($A124,'4. Tracker'!$N$2:$N$3001,0)),"—"))</f>
        <v/>
      </c>
      <c r="F124" s="9" t="str">
        <f aca="false">IF($A124="","",COUNTIF('4. Tracker'!$N$2:$N$3001,$A124))</f>
        <v/>
      </c>
      <c r="G124" s="9" t="str">
        <f aca="false">IF($A124="","",IF($F124=0,"—",IF(SUMPRODUCT(--('4. Tracker'!$N$2:$N$3001=$A124),--('4. Tracker'!$D$2:$D$3001&lt;&gt;$E124))&gt;0,"MIXED","OK")))</f>
        <v/>
      </c>
      <c r="H124" s="9" t="str">
        <f aca="false">IF($A124="","",IF(OR($D124="(not set)",$E124="—"),"",IF(ISNUMBER(SEARCH(SUBSTITUTE(SUBSTITUTE(SUBSTITUTE($D124,"-",""),"_","")," ",""),SUBSTITUTE(SUBSTITUTE(SUBSTITUTE($E124,"-",""),"_","")," ",""))),"OK","CHECK")))</f>
        <v/>
      </c>
      <c r="I124" s="14"/>
      <c r="J124" s="14"/>
      <c r="K124" s="17"/>
      <c r="L124" s="14"/>
    </row>
    <row r="125" customFormat="false" ht="15" hidden="false" customHeight="false" outlineLevel="0" collapsed="false">
      <c r="A125" s="9" t="str">
        <f aca="false">IF('1. Master BOM'!$A125="","",'1. Master BOM'!$A125)</f>
        <v/>
      </c>
      <c r="B125" s="9" t="str">
        <f aca="false">IF($A125="","",'1. Master BOM'!$B125)</f>
        <v/>
      </c>
      <c r="C125" s="9" t="str">
        <f aca="false">IF($A125="","",'1. Master BOM'!$E125)</f>
        <v/>
      </c>
      <c r="D125" s="9" t="str">
        <f aca="false">IF($A125="","",IF(T('1. Master BOM'!$F125)="","(not set)",'1. Master BOM'!$F125))</f>
        <v/>
      </c>
      <c r="E125" s="9" t="str">
        <f aca="false">IF($A125="","",IFERROR(INDEX('4. Tracker'!$D$2:$D$3001,MATCH($A125,'4. Tracker'!$N$2:$N$3001,0)),"—"))</f>
        <v/>
      </c>
      <c r="F125" s="9" t="str">
        <f aca="false">IF($A125="","",COUNTIF('4. Tracker'!$N$2:$N$3001,$A125))</f>
        <v/>
      </c>
      <c r="G125" s="9" t="str">
        <f aca="false">IF($A125="","",IF($F125=0,"—",IF(SUMPRODUCT(--('4. Tracker'!$N$2:$N$3001=$A125),--('4. Tracker'!$D$2:$D$3001&lt;&gt;$E125))&gt;0,"MIXED","OK")))</f>
        <v/>
      </c>
      <c r="H125" s="9" t="str">
        <f aca="false">IF($A125="","",IF(OR($D125="(not set)",$E125="—"),"",IF(ISNUMBER(SEARCH(SUBSTITUTE(SUBSTITUTE(SUBSTITUTE($D125,"-",""),"_","")," ",""),SUBSTITUTE(SUBSTITUTE(SUBSTITUTE($E125,"-",""),"_","")," ",""))),"OK","CHECK")))</f>
        <v/>
      </c>
      <c r="I125" s="14"/>
      <c r="J125" s="14"/>
      <c r="K125" s="17"/>
      <c r="L125" s="14"/>
    </row>
    <row r="126" customFormat="false" ht="15" hidden="false" customHeight="false" outlineLevel="0" collapsed="false">
      <c r="A126" s="9" t="str">
        <f aca="false">IF('1. Master BOM'!$A126="","",'1. Master BOM'!$A126)</f>
        <v/>
      </c>
      <c r="B126" s="9" t="str">
        <f aca="false">IF($A126="","",'1. Master BOM'!$B126)</f>
        <v/>
      </c>
      <c r="C126" s="9" t="str">
        <f aca="false">IF($A126="","",'1. Master BOM'!$E126)</f>
        <v/>
      </c>
      <c r="D126" s="9" t="str">
        <f aca="false">IF($A126="","",IF(T('1. Master BOM'!$F126)="","(not set)",'1. Master BOM'!$F126))</f>
        <v/>
      </c>
      <c r="E126" s="9" t="str">
        <f aca="false">IF($A126="","",IFERROR(INDEX('4. Tracker'!$D$2:$D$3001,MATCH($A126,'4. Tracker'!$N$2:$N$3001,0)),"—"))</f>
        <v/>
      </c>
      <c r="F126" s="9" t="str">
        <f aca="false">IF($A126="","",COUNTIF('4. Tracker'!$N$2:$N$3001,$A126))</f>
        <v/>
      </c>
      <c r="G126" s="9" t="str">
        <f aca="false">IF($A126="","",IF($F126=0,"—",IF(SUMPRODUCT(--('4. Tracker'!$N$2:$N$3001=$A126),--('4. Tracker'!$D$2:$D$3001&lt;&gt;$E126))&gt;0,"MIXED","OK")))</f>
        <v/>
      </c>
      <c r="H126" s="9" t="str">
        <f aca="false">IF($A126="","",IF(OR($D126="(not set)",$E126="—"),"",IF(ISNUMBER(SEARCH(SUBSTITUTE(SUBSTITUTE(SUBSTITUTE($D126,"-",""),"_","")," ",""),SUBSTITUTE(SUBSTITUTE(SUBSTITUTE($E126,"-",""),"_","")," ",""))),"OK","CHECK")))</f>
        <v/>
      </c>
      <c r="I126" s="14"/>
      <c r="J126" s="14"/>
      <c r="K126" s="17"/>
      <c r="L126" s="14"/>
    </row>
    <row r="127" customFormat="false" ht="15" hidden="false" customHeight="false" outlineLevel="0" collapsed="false">
      <c r="A127" s="9" t="str">
        <f aca="false">IF('1. Master BOM'!$A127="","",'1. Master BOM'!$A127)</f>
        <v/>
      </c>
      <c r="B127" s="9" t="str">
        <f aca="false">IF($A127="","",'1. Master BOM'!$B127)</f>
        <v/>
      </c>
      <c r="C127" s="9" t="str">
        <f aca="false">IF($A127="","",'1. Master BOM'!$E127)</f>
        <v/>
      </c>
      <c r="D127" s="9" t="str">
        <f aca="false">IF($A127="","",IF(T('1. Master BOM'!$F127)="","(not set)",'1. Master BOM'!$F127))</f>
        <v/>
      </c>
      <c r="E127" s="9" t="str">
        <f aca="false">IF($A127="","",IFERROR(INDEX('4. Tracker'!$D$2:$D$3001,MATCH($A127,'4. Tracker'!$N$2:$N$3001,0)),"—"))</f>
        <v/>
      </c>
      <c r="F127" s="9" t="str">
        <f aca="false">IF($A127="","",COUNTIF('4. Tracker'!$N$2:$N$3001,$A127))</f>
        <v/>
      </c>
      <c r="G127" s="9" t="str">
        <f aca="false">IF($A127="","",IF($F127=0,"—",IF(SUMPRODUCT(--('4. Tracker'!$N$2:$N$3001=$A127),--('4. Tracker'!$D$2:$D$3001&lt;&gt;$E127))&gt;0,"MIXED","OK")))</f>
        <v/>
      </c>
      <c r="H127" s="9" t="str">
        <f aca="false">IF($A127="","",IF(OR($D127="(not set)",$E127="—"),"",IF(ISNUMBER(SEARCH(SUBSTITUTE(SUBSTITUTE(SUBSTITUTE($D127,"-",""),"_","")," ",""),SUBSTITUTE(SUBSTITUTE(SUBSTITUTE($E127,"-",""),"_","")," ",""))),"OK","CHECK")))</f>
        <v/>
      </c>
      <c r="I127" s="14"/>
      <c r="J127" s="14"/>
      <c r="K127" s="17"/>
      <c r="L127" s="14"/>
    </row>
    <row r="128" customFormat="false" ht="15" hidden="false" customHeight="false" outlineLevel="0" collapsed="false">
      <c r="A128" s="9" t="str">
        <f aca="false">IF('1. Master BOM'!$A128="","",'1. Master BOM'!$A128)</f>
        <v/>
      </c>
      <c r="B128" s="9" t="str">
        <f aca="false">IF($A128="","",'1. Master BOM'!$B128)</f>
        <v/>
      </c>
      <c r="C128" s="9" t="str">
        <f aca="false">IF($A128="","",'1. Master BOM'!$E128)</f>
        <v/>
      </c>
      <c r="D128" s="9" t="str">
        <f aca="false">IF($A128="","",IF(T('1. Master BOM'!$F128)="","(not set)",'1. Master BOM'!$F128))</f>
        <v/>
      </c>
      <c r="E128" s="9" t="str">
        <f aca="false">IF($A128="","",IFERROR(INDEX('4. Tracker'!$D$2:$D$3001,MATCH($A128,'4. Tracker'!$N$2:$N$3001,0)),"—"))</f>
        <v/>
      </c>
      <c r="F128" s="9" t="str">
        <f aca="false">IF($A128="","",COUNTIF('4. Tracker'!$N$2:$N$3001,$A128))</f>
        <v/>
      </c>
      <c r="G128" s="9" t="str">
        <f aca="false">IF($A128="","",IF($F128=0,"—",IF(SUMPRODUCT(--('4. Tracker'!$N$2:$N$3001=$A128),--('4. Tracker'!$D$2:$D$3001&lt;&gt;$E128))&gt;0,"MIXED","OK")))</f>
        <v/>
      </c>
      <c r="H128" s="9" t="str">
        <f aca="false">IF($A128="","",IF(OR($D128="(not set)",$E128="—"),"",IF(ISNUMBER(SEARCH(SUBSTITUTE(SUBSTITUTE(SUBSTITUTE($D128,"-",""),"_","")," ",""),SUBSTITUTE(SUBSTITUTE(SUBSTITUTE($E128,"-",""),"_","")," ",""))),"OK","CHECK")))</f>
        <v/>
      </c>
      <c r="I128" s="14"/>
      <c r="J128" s="14"/>
      <c r="K128" s="17"/>
      <c r="L128" s="14"/>
    </row>
    <row r="129" customFormat="false" ht="15" hidden="false" customHeight="false" outlineLevel="0" collapsed="false">
      <c r="A129" s="9" t="str">
        <f aca="false">IF('1. Master BOM'!$A129="","",'1. Master BOM'!$A129)</f>
        <v/>
      </c>
      <c r="B129" s="9" t="str">
        <f aca="false">IF($A129="","",'1. Master BOM'!$B129)</f>
        <v/>
      </c>
      <c r="C129" s="9" t="str">
        <f aca="false">IF($A129="","",'1. Master BOM'!$E129)</f>
        <v/>
      </c>
      <c r="D129" s="9" t="str">
        <f aca="false">IF($A129="","",IF(T('1. Master BOM'!$F129)="","(not set)",'1. Master BOM'!$F129))</f>
        <v/>
      </c>
      <c r="E129" s="9" t="str">
        <f aca="false">IF($A129="","",IFERROR(INDEX('4. Tracker'!$D$2:$D$3001,MATCH($A129,'4. Tracker'!$N$2:$N$3001,0)),"—"))</f>
        <v/>
      </c>
      <c r="F129" s="9" t="str">
        <f aca="false">IF($A129="","",COUNTIF('4. Tracker'!$N$2:$N$3001,$A129))</f>
        <v/>
      </c>
      <c r="G129" s="9" t="str">
        <f aca="false">IF($A129="","",IF($F129=0,"—",IF(SUMPRODUCT(--('4. Tracker'!$N$2:$N$3001=$A129),--('4. Tracker'!$D$2:$D$3001&lt;&gt;$E129))&gt;0,"MIXED","OK")))</f>
        <v/>
      </c>
      <c r="H129" s="9" t="str">
        <f aca="false">IF($A129="","",IF(OR($D129="(not set)",$E129="—"),"",IF(ISNUMBER(SEARCH(SUBSTITUTE(SUBSTITUTE(SUBSTITUTE($D129,"-",""),"_","")," ",""),SUBSTITUTE(SUBSTITUTE(SUBSTITUTE($E129,"-",""),"_","")," ",""))),"OK","CHECK")))</f>
        <v/>
      </c>
      <c r="I129" s="14"/>
      <c r="J129" s="14"/>
      <c r="K129" s="17"/>
      <c r="L129" s="14"/>
    </row>
    <row r="130" customFormat="false" ht="15" hidden="false" customHeight="false" outlineLevel="0" collapsed="false">
      <c r="A130" s="9" t="str">
        <f aca="false">IF('1. Master BOM'!$A130="","",'1. Master BOM'!$A130)</f>
        <v/>
      </c>
      <c r="B130" s="9" t="str">
        <f aca="false">IF($A130="","",'1. Master BOM'!$B130)</f>
        <v/>
      </c>
      <c r="C130" s="9" t="str">
        <f aca="false">IF($A130="","",'1. Master BOM'!$E130)</f>
        <v/>
      </c>
      <c r="D130" s="9" t="str">
        <f aca="false">IF($A130="","",IF(T('1. Master BOM'!$F130)="","(not set)",'1. Master BOM'!$F130))</f>
        <v/>
      </c>
      <c r="E130" s="9" t="str">
        <f aca="false">IF($A130="","",IFERROR(INDEX('4. Tracker'!$D$2:$D$3001,MATCH($A130,'4. Tracker'!$N$2:$N$3001,0)),"—"))</f>
        <v/>
      </c>
      <c r="F130" s="9" t="str">
        <f aca="false">IF($A130="","",COUNTIF('4. Tracker'!$N$2:$N$3001,$A130))</f>
        <v/>
      </c>
      <c r="G130" s="9" t="str">
        <f aca="false">IF($A130="","",IF($F130=0,"—",IF(SUMPRODUCT(--('4. Tracker'!$N$2:$N$3001=$A130),--('4. Tracker'!$D$2:$D$3001&lt;&gt;$E130))&gt;0,"MIXED","OK")))</f>
        <v/>
      </c>
      <c r="H130" s="9" t="str">
        <f aca="false">IF($A130="","",IF(OR($D130="(not set)",$E130="—"),"",IF(ISNUMBER(SEARCH(SUBSTITUTE(SUBSTITUTE(SUBSTITUTE($D130,"-",""),"_","")," ",""),SUBSTITUTE(SUBSTITUTE(SUBSTITUTE($E130,"-",""),"_","")," ",""))),"OK","CHECK")))</f>
        <v/>
      </c>
      <c r="I130" s="14"/>
      <c r="J130" s="14"/>
      <c r="K130" s="17"/>
      <c r="L130" s="14"/>
    </row>
    <row r="131" customFormat="false" ht="15" hidden="false" customHeight="false" outlineLevel="0" collapsed="false">
      <c r="A131" s="9" t="str">
        <f aca="false">IF('1. Master BOM'!$A131="","",'1. Master BOM'!$A131)</f>
        <v/>
      </c>
      <c r="B131" s="9" t="str">
        <f aca="false">IF($A131="","",'1. Master BOM'!$B131)</f>
        <v/>
      </c>
      <c r="C131" s="9" t="str">
        <f aca="false">IF($A131="","",'1. Master BOM'!$E131)</f>
        <v/>
      </c>
      <c r="D131" s="9" t="str">
        <f aca="false">IF($A131="","",IF(T('1. Master BOM'!$F131)="","(not set)",'1. Master BOM'!$F131))</f>
        <v/>
      </c>
      <c r="E131" s="9" t="str">
        <f aca="false">IF($A131="","",IFERROR(INDEX('4. Tracker'!$D$2:$D$3001,MATCH($A131,'4. Tracker'!$N$2:$N$3001,0)),"—"))</f>
        <v/>
      </c>
      <c r="F131" s="9" t="str">
        <f aca="false">IF($A131="","",COUNTIF('4. Tracker'!$N$2:$N$3001,$A131))</f>
        <v/>
      </c>
      <c r="G131" s="9" t="str">
        <f aca="false">IF($A131="","",IF($F131=0,"—",IF(SUMPRODUCT(--('4. Tracker'!$N$2:$N$3001=$A131),--('4. Tracker'!$D$2:$D$3001&lt;&gt;$E131))&gt;0,"MIXED","OK")))</f>
        <v/>
      </c>
      <c r="H131" s="9" t="str">
        <f aca="false">IF($A131="","",IF(OR($D131="(not set)",$E131="—"),"",IF(ISNUMBER(SEARCH(SUBSTITUTE(SUBSTITUTE(SUBSTITUTE($D131,"-",""),"_","")," ",""),SUBSTITUTE(SUBSTITUTE(SUBSTITUTE($E131,"-",""),"_","")," ",""))),"OK","CHECK")))</f>
        <v/>
      </c>
      <c r="I131" s="14"/>
      <c r="J131" s="14"/>
      <c r="K131" s="17"/>
      <c r="L131" s="14"/>
    </row>
    <row r="132" customFormat="false" ht="15" hidden="false" customHeight="false" outlineLevel="0" collapsed="false">
      <c r="A132" s="9" t="str">
        <f aca="false">IF('1. Master BOM'!$A132="","",'1. Master BOM'!$A132)</f>
        <v/>
      </c>
      <c r="B132" s="9" t="str">
        <f aca="false">IF($A132="","",'1. Master BOM'!$B132)</f>
        <v/>
      </c>
      <c r="C132" s="9" t="str">
        <f aca="false">IF($A132="","",'1. Master BOM'!$E132)</f>
        <v/>
      </c>
      <c r="D132" s="9" t="str">
        <f aca="false">IF($A132="","",IF(T('1. Master BOM'!$F132)="","(not set)",'1. Master BOM'!$F132))</f>
        <v/>
      </c>
      <c r="E132" s="9" t="str">
        <f aca="false">IF($A132="","",IFERROR(INDEX('4. Tracker'!$D$2:$D$3001,MATCH($A132,'4. Tracker'!$N$2:$N$3001,0)),"—"))</f>
        <v/>
      </c>
      <c r="F132" s="9" t="str">
        <f aca="false">IF($A132="","",COUNTIF('4. Tracker'!$N$2:$N$3001,$A132))</f>
        <v/>
      </c>
      <c r="G132" s="9" t="str">
        <f aca="false">IF($A132="","",IF($F132=0,"—",IF(SUMPRODUCT(--('4. Tracker'!$N$2:$N$3001=$A132),--('4. Tracker'!$D$2:$D$3001&lt;&gt;$E132))&gt;0,"MIXED","OK")))</f>
        <v/>
      </c>
      <c r="H132" s="9" t="str">
        <f aca="false">IF($A132="","",IF(OR($D132="(not set)",$E132="—"),"",IF(ISNUMBER(SEARCH(SUBSTITUTE(SUBSTITUTE(SUBSTITUTE($D132,"-",""),"_","")," ",""),SUBSTITUTE(SUBSTITUTE(SUBSTITUTE($E132,"-",""),"_","")," ",""))),"OK","CHECK")))</f>
        <v/>
      </c>
      <c r="I132" s="14"/>
      <c r="J132" s="14"/>
      <c r="K132" s="17"/>
      <c r="L132" s="14"/>
    </row>
    <row r="133" customFormat="false" ht="15" hidden="false" customHeight="false" outlineLevel="0" collapsed="false">
      <c r="A133" s="9" t="str">
        <f aca="false">IF('1. Master BOM'!$A133="","",'1. Master BOM'!$A133)</f>
        <v/>
      </c>
      <c r="B133" s="9" t="str">
        <f aca="false">IF($A133="","",'1. Master BOM'!$B133)</f>
        <v/>
      </c>
      <c r="C133" s="9" t="str">
        <f aca="false">IF($A133="","",'1. Master BOM'!$E133)</f>
        <v/>
      </c>
      <c r="D133" s="9" t="str">
        <f aca="false">IF($A133="","",IF(T('1. Master BOM'!$F133)="","(not set)",'1. Master BOM'!$F133))</f>
        <v/>
      </c>
      <c r="E133" s="9" t="str">
        <f aca="false">IF($A133="","",IFERROR(INDEX('4. Tracker'!$D$2:$D$3001,MATCH($A133,'4. Tracker'!$N$2:$N$3001,0)),"—"))</f>
        <v/>
      </c>
      <c r="F133" s="9" t="str">
        <f aca="false">IF($A133="","",COUNTIF('4. Tracker'!$N$2:$N$3001,$A133))</f>
        <v/>
      </c>
      <c r="G133" s="9" t="str">
        <f aca="false">IF($A133="","",IF($F133=0,"—",IF(SUMPRODUCT(--('4. Tracker'!$N$2:$N$3001=$A133),--('4. Tracker'!$D$2:$D$3001&lt;&gt;$E133))&gt;0,"MIXED","OK")))</f>
        <v/>
      </c>
      <c r="H133" s="9" t="str">
        <f aca="false">IF($A133="","",IF(OR($D133="(not set)",$E133="—"),"",IF(ISNUMBER(SEARCH(SUBSTITUTE(SUBSTITUTE(SUBSTITUTE($D133,"-",""),"_","")," ",""),SUBSTITUTE(SUBSTITUTE(SUBSTITUTE($E133,"-",""),"_","")," ",""))),"OK","CHECK")))</f>
        <v/>
      </c>
      <c r="I133" s="14"/>
      <c r="J133" s="14"/>
      <c r="K133" s="17"/>
      <c r="L133" s="14"/>
    </row>
    <row r="134" customFormat="false" ht="15" hidden="false" customHeight="false" outlineLevel="0" collapsed="false">
      <c r="A134" s="9" t="str">
        <f aca="false">IF('1. Master BOM'!$A134="","",'1. Master BOM'!$A134)</f>
        <v/>
      </c>
      <c r="B134" s="9" t="str">
        <f aca="false">IF($A134="","",'1. Master BOM'!$B134)</f>
        <v/>
      </c>
      <c r="C134" s="9" t="str">
        <f aca="false">IF($A134="","",'1. Master BOM'!$E134)</f>
        <v/>
      </c>
      <c r="D134" s="9" t="str">
        <f aca="false">IF($A134="","",IF(T('1. Master BOM'!$F134)="","(not set)",'1. Master BOM'!$F134))</f>
        <v/>
      </c>
      <c r="E134" s="9" t="str">
        <f aca="false">IF($A134="","",IFERROR(INDEX('4. Tracker'!$D$2:$D$3001,MATCH($A134,'4. Tracker'!$N$2:$N$3001,0)),"—"))</f>
        <v/>
      </c>
      <c r="F134" s="9" t="str">
        <f aca="false">IF($A134="","",COUNTIF('4. Tracker'!$N$2:$N$3001,$A134))</f>
        <v/>
      </c>
      <c r="G134" s="9" t="str">
        <f aca="false">IF($A134="","",IF($F134=0,"—",IF(SUMPRODUCT(--('4. Tracker'!$N$2:$N$3001=$A134),--('4. Tracker'!$D$2:$D$3001&lt;&gt;$E134))&gt;0,"MIXED","OK")))</f>
        <v/>
      </c>
      <c r="H134" s="9" t="str">
        <f aca="false">IF($A134="","",IF(OR($D134="(not set)",$E134="—"),"",IF(ISNUMBER(SEARCH(SUBSTITUTE(SUBSTITUTE(SUBSTITUTE($D134,"-",""),"_","")," ",""),SUBSTITUTE(SUBSTITUTE(SUBSTITUTE($E134,"-",""),"_","")," ",""))),"OK","CHECK")))</f>
        <v/>
      </c>
      <c r="I134" s="14"/>
      <c r="J134" s="14"/>
      <c r="K134" s="17"/>
      <c r="L134" s="14"/>
    </row>
    <row r="135" customFormat="false" ht="15" hidden="false" customHeight="false" outlineLevel="0" collapsed="false">
      <c r="A135" s="9" t="str">
        <f aca="false">IF('1. Master BOM'!$A135="","",'1. Master BOM'!$A135)</f>
        <v/>
      </c>
      <c r="B135" s="9" t="str">
        <f aca="false">IF($A135="","",'1. Master BOM'!$B135)</f>
        <v/>
      </c>
      <c r="C135" s="9" t="str">
        <f aca="false">IF($A135="","",'1. Master BOM'!$E135)</f>
        <v/>
      </c>
      <c r="D135" s="9" t="str">
        <f aca="false">IF($A135="","",IF(T('1. Master BOM'!$F135)="","(not set)",'1. Master BOM'!$F135))</f>
        <v/>
      </c>
      <c r="E135" s="9" t="str">
        <f aca="false">IF($A135="","",IFERROR(INDEX('4. Tracker'!$D$2:$D$3001,MATCH($A135,'4. Tracker'!$N$2:$N$3001,0)),"—"))</f>
        <v/>
      </c>
      <c r="F135" s="9" t="str">
        <f aca="false">IF($A135="","",COUNTIF('4. Tracker'!$N$2:$N$3001,$A135))</f>
        <v/>
      </c>
      <c r="G135" s="9" t="str">
        <f aca="false">IF($A135="","",IF($F135=0,"—",IF(SUMPRODUCT(--('4. Tracker'!$N$2:$N$3001=$A135),--('4. Tracker'!$D$2:$D$3001&lt;&gt;$E135))&gt;0,"MIXED","OK")))</f>
        <v/>
      </c>
      <c r="H135" s="9" t="str">
        <f aca="false">IF($A135="","",IF(OR($D135="(not set)",$E135="—"),"",IF(ISNUMBER(SEARCH(SUBSTITUTE(SUBSTITUTE(SUBSTITUTE($D135,"-",""),"_","")," ",""),SUBSTITUTE(SUBSTITUTE(SUBSTITUTE($E135,"-",""),"_","")," ",""))),"OK","CHECK")))</f>
        <v/>
      </c>
      <c r="I135" s="14"/>
      <c r="J135" s="14"/>
      <c r="K135" s="17"/>
      <c r="L135" s="14"/>
    </row>
    <row r="136" customFormat="false" ht="15" hidden="false" customHeight="false" outlineLevel="0" collapsed="false">
      <c r="A136" s="9" t="str">
        <f aca="false">IF('1. Master BOM'!$A136="","",'1. Master BOM'!$A136)</f>
        <v/>
      </c>
      <c r="B136" s="9" t="str">
        <f aca="false">IF($A136="","",'1. Master BOM'!$B136)</f>
        <v/>
      </c>
      <c r="C136" s="9" t="str">
        <f aca="false">IF($A136="","",'1. Master BOM'!$E136)</f>
        <v/>
      </c>
      <c r="D136" s="9" t="str">
        <f aca="false">IF($A136="","",IF(T('1. Master BOM'!$F136)="","(not set)",'1. Master BOM'!$F136))</f>
        <v/>
      </c>
      <c r="E136" s="9" t="str">
        <f aca="false">IF($A136="","",IFERROR(INDEX('4. Tracker'!$D$2:$D$3001,MATCH($A136,'4. Tracker'!$N$2:$N$3001,0)),"—"))</f>
        <v/>
      </c>
      <c r="F136" s="9" t="str">
        <f aca="false">IF($A136="","",COUNTIF('4. Tracker'!$N$2:$N$3001,$A136))</f>
        <v/>
      </c>
      <c r="G136" s="9" t="str">
        <f aca="false">IF($A136="","",IF($F136=0,"—",IF(SUMPRODUCT(--('4. Tracker'!$N$2:$N$3001=$A136),--('4. Tracker'!$D$2:$D$3001&lt;&gt;$E136))&gt;0,"MIXED","OK")))</f>
        <v/>
      </c>
      <c r="H136" s="9" t="str">
        <f aca="false">IF($A136="","",IF(OR($D136="(not set)",$E136="—"),"",IF(ISNUMBER(SEARCH(SUBSTITUTE(SUBSTITUTE(SUBSTITUTE($D136,"-",""),"_","")," ",""),SUBSTITUTE(SUBSTITUTE(SUBSTITUTE($E136,"-",""),"_","")," ",""))),"OK","CHECK")))</f>
        <v/>
      </c>
      <c r="I136" s="14"/>
      <c r="J136" s="14"/>
      <c r="K136" s="17"/>
      <c r="L136" s="14"/>
    </row>
    <row r="137" customFormat="false" ht="15" hidden="false" customHeight="false" outlineLevel="0" collapsed="false">
      <c r="A137" s="9" t="str">
        <f aca="false">IF('1. Master BOM'!$A137="","",'1. Master BOM'!$A137)</f>
        <v/>
      </c>
      <c r="B137" s="9" t="str">
        <f aca="false">IF($A137="","",'1. Master BOM'!$B137)</f>
        <v/>
      </c>
      <c r="C137" s="9" t="str">
        <f aca="false">IF($A137="","",'1. Master BOM'!$E137)</f>
        <v/>
      </c>
      <c r="D137" s="9" t="str">
        <f aca="false">IF($A137="","",IF(T('1. Master BOM'!$F137)="","(not set)",'1. Master BOM'!$F137))</f>
        <v/>
      </c>
      <c r="E137" s="9" t="str">
        <f aca="false">IF($A137="","",IFERROR(INDEX('4. Tracker'!$D$2:$D$3001,MATCH($A137,'4. Tracker'!$N$2:$N$3001,0)),"—"))</f>
        <v/>
      </c>
      <c r="F137" s="9" t="str">
        <f aca="false">IF($A137="","",COUNTIF('4. Tracker'!$N$2:$N$3001,$A137))</f>
        <v/>
      </c>
      <c r="G137" s="9" t="str">
        <f aca="false">IF($A137="","",IF($F137=0,"—",IF(SUMPRODUCT(--('4. Tracker'!$N$2:$N$3001=$A137),--('4. Tracker'!$D$2:$D$3001&lt;&gt;$E137))&gt;0,"MIXED","OK")))</f>
        <v/>
      </c>
      <c r="H137" s="9" t="str">
        <f aca="false">IF($A137="","",IF(OR($D137="(not set)",$E137="—"),"",IF(ISNUMBER(SEARCH(SUBSTITUTE(SUBSTITUTE(SUBSTITUTE($D137,"-",""),"_","")," ",""),SUBSTITUTE(SUBSTITUTE(SUBSTITUTE($E137,"-",""),"_","")," ",""))),"OK","CHECK")))</f>
        <v/>
      </c>
      <c r="I137" s="14"/>
      <c r="J137" s="14"/>
      <c r="K137" s="17"/>
      <c r="L137" s="14"/>
    </row>
    <row r="138" customFormat="false" ht="15" hidden="false" customHeight="false" outlineLevel="0" collapsed="false">
      <c r="A138" s="9" t="str">
        <f aca="false">IF('1. Master BOM'!$A138="","",'1. Master BOM'!$A138)</f>
        <v/>
      </c>
      <c r="B138" s="9" t="str">
        <f aca="false">IF($A138="","",'1. Master BOM'!$B138)</f>
        <v/>
      </c>
      <c r="C138" s="9" t="str">
        <f aca="false">IF($A138="","",'1. Master BOM'!$E138)</f>
        <v/>
      </c>
      <c r="D138" s="9" t="str">
        <f aca="false">IF($A138="","",IF(T('1. Master BOM'!$F138)="","(not set)",'1. Master BOM'!$F138))</f>
        <v/>
      </c>
      <c r="E138" s="9" t="str">
        <f aca="false">IF($A138="","",IFERROR(INDEX('4. Tracker'!$D$2:$D$3001,MATCH($A138,'4. Tracker'!$N$2:$N$3001,0)),"—"))</f>
        <v/>
      </c>
      <c r="F138" s="9" t="str">
        <f aca="false">IF($A138="","",COUNTIF('4. Tracker'!$N$2:$N$3001,$A138))</f>
        <v/>
      </c>
      <c r="G138" s="9" t="str">
        <f aca="false">IF($A138="","",IF($F138=0,"—",IF(SUMPRODUCT(--('4. Tracker'!$N$2:$N$3001=$A138),--('4. Tracker'!$D$2:$D$3001&lt;&gt;$E138))&gt;0,"MIXED","OK")))</f>
        <v/>
      </c>
      <c r="H138" s="9" t="str">
        <f aca="false">IF($A138="","",IF(OR($D138="(not set)",$E138="—"),"",IF(ISNUMBER(SEARCH(SUBSTITUTE(SUBSTITUTE(SUBSTITUTE($D138,"-",""),"_","")," ",""),SUBSTITUTE(SUBSTITUTE(SUBSTITUTE($E138,"-",""),"_","")," ",""))),"OK","CHECK")))</f>
        <v/>
      </c>
      <c r="I138" s="14"/>
      <c r="J138" s="14"/>
      <c r="K138" s="17"/>
      <c r="L138" s="14"/>
    </row>
    <row r="139" customFormat="false" ht="15" hidden="false" customHeight="false" outlineLevel="0" collapsed="false">
      <c r="A139" s="9" t="str">
        <f aca="false">IF('1. Master BOM'!$A139="","",'1. Master BOM'!$A139)</f>
        <v/>
      </c>
      <c r="B139" s="9" t="str">
        <f aca="false">IF($A139="","",'1. Master BOM'!$B139)</f>
        <v/>
      </c>
      <c r="C139" s="9" t="str">
        <f aca="false">IF($A139="","",'1. Master BOM'!$E139)</f>
        <v/>
      </c>
      <c r="D139" s="9" t="str">
        <f aca="false">IF($A139="","",IF(T('1. Master BOM'!$F139)="","(not set)",'1. Master BOM'!$F139))</f>
        <v/>
      </c>
      <c r="E139" s="9" t="str">
        <f aca="false">IF($A139="","",IFERROR(INDEX('4. Tracker'!$D$2:$D$3001,MATCH($A139,'4. Tracker'!$N$2:$N$3001,0)),"—"))</f>
        <v/>
      </c>
      <c r="F139" s="9" t="str">
        <f aca="false">IF($A139="","",COUNTIF('4. Tracker'!$N$2:$N$3001,$A139))</f>
        <v/>
      </c>
      <c r="G139" s="9" t="str">
        <f aca="false">IF($A139="","",IF($F139=0,"—",IF(SUMPRODUCT(--('4. Tracker'!$N$2:$N$3001=$A139),--('4. Tracker'!$D$2:$D$3001&lt;&gt;$E139))&gt;0,"MIXED","OK")))</f>
        <v/>
      </c>
      <c r="H139" s="9" t="str">
        <f aca="false">IF($A139="","",IF(OR($D139="(not set)",$E139="—"),"",IF(ISNUMBER(SEARCH(SUBSTITUTE(SUBSTITUTE(SUBSTITUTE($D139,"-",""),"_","")," ",""),SUBSTITUTE(SUBSTITUTE(SUBSTITUTE($E139,"-",""),"_","")," ",""))),"OK","CHECK")))</f>
        <v/>
      </c>
      <c r="I139" s="14"/>
      <c r="J139" s="14"/>
      <c r="K139" s="17"/>
      <c r="L139" s="14"/>
    </row>
    <row r="140" customFormat="false" ht="15" hidden="false" customHeight="false" outlineLevel="0" collapsed="false">
      <c r="A140" s="9" t="str">
        <f aca="false">IF('1. Master BOM'!$A140="","",'1. Master BOM'!$A140)</f>
        <v/>
      </c>
      <c r="B140" s="9" t="str">
        <f aca="false">IF($A140="","",'1. Master BOM'!$B140)</f>
        <v/>
      </c>
      <c r="C140" s="9" t="str">
        <f aca="false">IF($A140="","",'1. Master BOM'!$E140)</f>
        <v/>
      </c>
      <c r="D140" s="9" t="str">
        <f aca="false">IF($A140="","",IF(T('1. Master BOM'!$F140)="","(not set)",'1. Master BOM'!$F140))</f>
        <v/>
      </c>
      <c r="E140" s="9" t="str">
        <f aca="false">IF($A140="","",IFERROR(INDEX('4. Tracker'!$D$2:$D$3001,MATCH($A140,'4. Tracker'!$N$2:$N$3001,0)),"—"))</f>
        <v/>
      </c>
      <c r="F140" s="9" t="str">
        <f aca="false">IF($A140="","",COUNTIF('4. Tracker'!$N$2:$N$3001,$A140))</f>
        <v/>
      </c>
      <c r="G140" s="9" t="str">
        <f aca="false">IF($A140="","",IF($F140=0,"—",IF(SUMPRODUCT(--('4. Tracker'!$N$2:$N$3001=$A140),--('4. Tracker'!$D$2:$D$3001&lt;&gt;$E140))&gt;0,"MIXED","OK")))</f>
        <v/>
      </c>
      <c r="H140" s="9" t="str">
        <f aca="false">IF($A140="","",IF(OR($D140="(not set)",$E140="—"),"",IF(ISNUMBER(SEARCH(SUBSTITUTE(SUBSTITUTE(SUBSTITUTE($D140,"-",""),"_","")," ",""),SUBSTITUTE(SUBSTITUTE(SUBSTITUTE($E140,"-",""),"_","")," ",""))),"OK","CHECK")))</f>
        <v/>
      </c>
      <c r="I140" s="14"/>
      <c r="J140" s="14"/>
      <c r="K140" s="17"/>
      <c r="L140" s="14"/>
    </row>
    <row r="141" customFormat="false" ht="15" hidden="false" customHeight="false" outlineLevel="0" collapsed="false">
      <c r="A141" s="9" t="str">
        <f aca="false">IF('1. Master BOM'!$A141="","",'1. Master BOM'!$A141)</f>
        <v/>
      </c>
      <c r="B141" s="9" t="str">
        <f aca="false">IF($A141="","",'1. Master BOM'!$B141)</f>
        <v/>
      </c>
      <c r="C141" s="9" t="str">
        <f aca="false">IF($A141="","",'1. Master BOM'!$E141)</f>
        <v/>
      </c>
      <c r="D141" s="9" t="str">
        <f aca="false">IF($A141="","",IF(T('1. Master BOM'!$F141)="","(not set)",'1. Master BOM'!$F141))</f>
        <v/>
      </c>
      <c r="E141" s="9" t="str">
        <f aca="false">IF($A141="","",IFERROR(INDEX('4. Tracker'!$D$2:$D$3001,MATCH($A141,'4. Tracker'!$N$2:$N$3001,0)),"—"))</f>
        <v/>
      </c>
      <c r="F141" s="9" t="str">
        <f aca="false">IF($A141="","",COUNTIF('4. Tracker'!$N$2:$N$3001,$A141))</f>
        <v/>
      </c>
      <c r="G141" s="9" t="str">
        <f aca="false">IF($A141="","",IF($F141=0,"—",IF(SUMPRODUCT(--('4. Tracker'!$N$2:$N$3001=$A141),--('4. Tracker'!$D$2:$D$3001&lt;&gt;$E141))&gt;0,"MIXED","OK")))</f>
        <v/>
      </c>
      <c r="H141" s="9" t="str">
        <f aca="false">IF($A141="","",IF(OR($D141="(not set)",$E141="—"),"",IF(ISNUMBER(SEARCH(SUBSTITUTE(SUBSTITUTE(SUBSTITUTE($D141,"-",""),"_","")," ",""),SUBSTITUTE(SUBSTITUTE(SUBSTITUTE($E141,"-",""),"_","")," ",""))),"OK","CHECK")))</f>
        <v/>
      </c>
      <c r="I141" s="14"/>
      <c r="J141" s="14"/>
      <c r="K141" s="17"/>
      <c r="L141" s="14"/>
    </row>
    <row r="142" customFormat="false" ht="15" hidden="false" customHeight="false" outlineLevel="0" collapsed="false">
      <c r="A142" s="9" t="str">
        <f aca="false">IF('1. Master BOM'!$A142="","",'1. Master BOM'!$A142)</f>
        <v/>
      </c>
      <c r="B142" s="9" t="str">
        <f aca="false">IF($A142="","",'1. Master BOM'!$B142)</f>
        <v/>
      </c>
      <c r="C142" s="9" t="str">
        <f aca="false">IF($A142="","",'1. Master BOM'!$E142)</f>
        <v/>
      </c>
      <c r="D142" s="9" t="str">
        <f aca="false">IF($A142="","",IF(T('1. Master BOM'!$F142)="","(not set)",'1. Master BOM'!$F142))</f>
        <v/>
      </c>
      <c r="E142" s="9" t="str">
        <f aca="false">IF($A142="","",IFERROR(INDEX('4. Tracker'!$D$2:$D$3001,MATCH($A142,'4. Tracker'!$N$2:$N$3001,0)),"—"))</f>
        <v/>
      </c>
      <c r="F142" s="9" t="str">
        <f aca="false">IF($A142="","",COUNTIF('4. Tracker'!$N$2:$N$3001,$A142))</f>
        <v/>
      </c>
      <c r="G142" s="9" t="str">
        <f aca="false">IF($A142="","",IF($F142=0,"—",IF(SUMPRODUCT(--('4. Tracker'!$N$2:$N$3001=$A142),--('4. Tracker'!$D$2:$D$3001&lt;&gt;$E142))&gt;0,"MIXED","OK")))</f>
        <v/>
      </c>
      <c r="H142" s="9" t="str">
        <f aca="false">IF($A142="","",IF(OR($D142="(not set)",$E142="—"),"",IF(ISNUMBER(SEARCH(SUBSTITUTE(SUBSTITUTE(SUBSTITUTE($D142,"-",""),"_","")," ",""),SUBSTITUTE(SUBSTITUTE(SUBSTITUTE($E142,"-",""),"_","")," ",""))),"OK","CHECK")))</f>
        <v/>
      </c>
      <c r="I142" s="14"/>
      <c r="J142" s="14"/>
      <c r="K142" s="17"/>
      <c r="L142" s="14"/>
    </row>
    <row r="143" customFormat="false" ht="15" hidden="false" customHeight="false" outlineLevel="0" collapsed="false">
      <c r="A143" s="9" t="str">
        <f aca="false">IF('1. Master BOM'!$A143="","",'1. Master BOM'!$A143)</f>
        <v/>
      </c>
      <c r="B143" s="9" t="str">
        <f aca="false">IF($A143="","",'1. Master BOM'!$B143)</f>
        <v/>
      </c>
      <c r="C143" s="9" t="str">
        <f aca="false">IF($A143="","",'1. Master BOM'!$E143)</f>
        <v/>
      </c>
      <c r="D143" s="9" t="str">
        <f aca="false">IF($A143="","",IF(T('1. Master BOM'!$F143)="","(not set)",'1. Master BOM'!$F143))</f>
        <v/>
      </c>
      <c r="E143" s="9" t="str">
        <f aca="false">IF($A143="","",IFERROR(INDEX('4. Tracker'!$D$2:$D$3001,MATCH($A143,'4. Tracker'!$N$2:$N$3001,0)),"—"))</f>
        <v/>
      </c>
      <c r="F143" s="9" t="str">
        <f aca="false">IF($A143="","",COUNTIF('4. Tracker'!$N$2:$N$3001,$A143))</f>
        <v/>
      </c>
      <c r="G143" s="9" t="str">
        <f aca="false">IF($A143="","",IF($F143=0,"—",IF(SUMPRODUCT(--('4. Tracker'!$N$2:$N$3001=$A143),--('4. Tracker'!$D$2:$D$3001&lt;&gt;$E143))&gt;0,"MIXED","OK")))</f>
        <v/>
      </c>
      <c r="H143" s="9" t="str">
        <f aca="false">IF($A143="","",IF(OR($D143="(not set)",$E143="—"),"",IF(ISNUMBER(SEARCH(SUBSTITUTE(SUBSTITUTE(SUBSTITUTE($D143,"-",""),"_","")," ",""),SUBSTITUTE(SUBSTITUTE(SUBSTITUTE($E143,"-",""),"_","")," ",""))),"OK","CHECK")))</f>
        <v/>
      </c>
      <c r="I143" s="14"/>
      <c r="J143" s="14"/>
      <c r="K143" s="17"/>
      <c r="L143" s="14"/>
    </row>
    <row r="144" customFormat="false" ht="15" hidden="false" customHeight="false" outlineLevel="0" collapsed="false">
      <c r="A144" s="9" t="str">
        <f aca="false">IF('1. Master BOM'!$A144="","",'1. Master BOM'!$A144)</f>
        <v/>
      </c>
      <c r="B144" s="9" t="str">
        <f aca="false">IF($A144="","",'1. Master BOM'!$B144)</f>
        <v/>
      </c>
      <c r="C144" s="9" t="str">
        <f aca="false">IF($A144="","",'1. Master BOM'!$E144)</f>
        <v/>
      </c>
      <c r="D144" s="9" t="str">
        <f aca="false">IF($A144="","",IF(T('1. Master BOM'!$F144)="","(not set)",'1. Master BOM'!$F144))</f>
        <v/>
      </c>
      <c r="E144" s="9" t="str">
        <f aca="false">IF($A144="","",IFERROR(INDEX('4. Tracker'!$D$2:$D$3001,MATCH($A144,'4. Tracker'!$N$2:$N$3001,0)),"—"))</f>
        <v/>
      </c>
      <c r="F144" s="9" t="str">
        <f aca="false">IF($A144="","",COUNTIF('4. Tracker'!$N$2:$N$3001,$A144))</f>
        <v/>
      </c>
      <c r="G144" s="9" t="str">
        <f aca="false">IF($A144="","",IF($F144=0,"—",IF(SUMPRODUCT(--('4. Tracker'!$N$2:$N$3001=$A144),--('4. Tracker'!$D$2:$D$3001&lt;&gt;$E144))&gt;0,"MIXED","OK")))</f>
        <v/>
      </c>
      <c r="H144" s="9" t="str">
        <f aca="false">IF($A144="","",IF(OR($D144="(not set)",$E144="—"),"",IF(ISNUMBER(SEARCH(SUBSTITUTE(SUBSTITUTE(SUBSTITUTE($D144,"-",""),"_","")," ",""),SUBSTITUTE(SUBSTITUTE(SUBSTITUTE($E144,"-",""),"_","")," ",""))),"OK","CHECK")))</f>
        <v/>
      </c>
      <c r="I144" s="14"/>
      <c r="J144" s="14"/>
      <c r="K144" s="17"/>
      <c r="L144" s="14"/>
    </row>
    <row r="145" customFormat="false" ht="15" hidden="false" customHeight="false" outlineLevel="0" collapsed="false">
      <c r="A145" s="9" t="str">
        <f aca="false">IF('1. Master BOM'!$A145="","",'1. Master BOM'!$A145)</f>
        <v/>
      </c>
      <c r="B145" s="9" t="str">
        <f aca="false">IF($A145="","",'1. Master BOM'!$B145)</f>
        <v/>
      </c>
      <c r="C145" s="9" t="str">
        <f aca="false">IF($A145="","",'1. Master BOM'!$E145)</f>
        <v/>
      </c>
      <c r="D145" s="9" t="str">
        <f aca="false">IF($A145="","",IF(T('1. Master BOM'!$F145)="","(not set)",'1. Master BOM'!$F145))</f>
        <v/>
      </c>
      <c r="E145" s="9" t="str">
        <f aca="false">IF($A145="","",IFERROR(INDEX('4. Tracker'!$D$2:$D$3001,MATCH($A145,'4. Tracker'!$N$2:$N$3001,0)),"—"))</f>
        <v/>
      </c>
      <c r="F145" s="9" t="str">
        <f aca="false">IF($A145="","",COUNTIF('4. Tracker'!$N$2:$N$3001,$A145))</f>
        <v/>
      </c>
      <c r="G145" s="9" t="str">
        <f aca="false">IF($A145="","",IF($F145=0,"—",IF(SUMPRODUCT(--('4. Tracker'!$N$2:$N$3001=$A145),--('4. Tracker'!$D$2:$D$3001&lt;&gt;$E145))&gt;0,"MIXED","OK")))</f>
        <v/>
      </c>
      <c r="H145" s="9" t="str">
        <f aca="false">IF($A145="","",IF(OR($D145="(not set)",$E145="—"),"",IF(ISNUMBER(SEARCH(SUBSTITUTE(SUBSTITUTE(SUBSTITUTE($D145,"-",""),"_","")," ",""),SUBSTITUTE(SUBSTITUTE(SUBSTITUTE($E145,"-",""),"_","")," ",""))),"OK","CHECK")))</f>
        <v/>
      </c>
      <c r="I145" s="14"/>
      <c r="J145" s="14"/>
      <c r="K145" s="17"/>
      <c r="L145" s="14"/>
    </row>
    <row r="146" customFormat="false" ht="15" hidden="false" customHeight="false" outlineLevel="0" collapsed="false">
      <c r="A146" s="9" t="str">
        <f aca="false">IF('1. Master BOM'!$A146="","",'1. Master BOM'!$A146)</f>
        <v/>
      </c>
      <c r="B146" s="9" t="str">
        <f aca="false">IF($A146="","",'1. Master BOM'!$B146)</f>
        <v/>
      </c>
      <c r="C146" s="9" t="str">
        <f aca="false">IF($A146="","",'1. Master BOM'!$E146)</f>
        <v/>
      </c>
      <c r="D146" s="9" t="str">
        <f aca="false">IF($A146="","",IF(T('1. Master BOM'!$F146)="","(not set)",'1. Master BOM'!$F146))</f>
        <v/>
      </c>
      <c r="E146" s="9" t="str">
        <f aca="false">IF($A146="","",IFERROR(INDEX('4. Tracker'!$D$2:$D$3001,MATCH($A146,'4. Tracker'!$N$2:$N$3001,0)),"—"))</f>
        <v/>
      </c>
      <c r="F146" s="9" t="str">
        <f aca="false">IF($A146="","",COUNTIF('4. Tracker'!$N$2:$N$3001,$A146))</f>
        <v/>
      </c>
      <c r="G146" s="9" t="str">
        <f aca="false">IF($A146="","",IF($F146=0,"—",IF(SUMPRODUCT(--('4. Tracker'!$N$2:$N$3001=$A146),--('4. Tracker'!$D$2:$D$3001&lt;&gt;$E146))&gt;0,"MIXED","OK")))</f>
        <v/>
      </c>
      <c r="H146" s="9" t="str">
        <f aca="false">IF($A146="","",IF(OR($D146="(not set)",$E146="—"),"",IF(ISNUMBER(SEARCH(SUBSTITUTE(SUBSTITUTE(SUBSTITUTE($D146,"-",""),"_","")," ",""),SUBSTITUTE(SUBSTITUTE(SUBSTITUTE($E146,"-",""),"_","")," ",""))),"OK","CHECK")))</f>
        <v/>
      </c>
      <c r="I146" s="14"/>
      <c r="J146" s="14"/>
      <c r="K146" s="17"/>
      <c r="L146" s="14"/>
    </row>
    <row r="147" customFormat="false" ht="15" hidden="false" customHeight="false" outlineLevel="0" collapsed="false">
      <c r="A147" s="9" t="str">
        <f aca="false">IF('1. Master BOM'!$A147="","",'1. Master BOM'!$A147)</f>
        <v/>
      </c>
      <c r="B147" s="9" t="str">
        <f aca="false">IF($A147="","",'1. Master BOM'!$B147)</f>
        <v/>
      </c>
      <c r="C147" s="9" t="str">
        <f aca="false">IF($A147="","",'1. Master BOM'!$E147)</f>
        <v/>
      </c>
      <c r="D147" s="9" t="str">
        <f aca="false">IF($A147="","",IF(T('1. Master BOM'!$F147)="","(not set)",'1. Master BOM'!$F147))</f>
        <v/>
      </c>
      <c r="E147" s="9" t="str">
        <f aca="false">IF($A147="","",IFERROR(INDEX('4. Tracker'!$D$2:$D$3001,MATCH($A147,'4. Tracker'!$N$2:$N$3001,0)),"—"))</f>
        <v/>
      </c>
      <c r="F147" s="9" t="str">
        <f aca="false">IF($A147="","",COUNTIF('4. Tracker'!$N$2:$N$3001,$A147))</f>
        <v/>
      </c>
      <c r="G147" s="9" t="str">
        <f aca="false">IF($A147="","",IF($F147=0,"—",IF(SUMPRODUCT(--('4. Tracker'!$N$2:$N$3001=$A147),--('4. Tracker'!$D$2:$D$3001&lt;&gt;$E147))&gt;0,"MIXED","OK")))</f>
        <v/>
      </c>
      <c r="H147" s="9" t="str">
        <f aca="false">IF($A147="","",IF(OR($D147="(not set)",$E147="—"),"",IF(ISNUMBER(SEARCH(SUBSTITUTE(SUBSTITUTE(SUBSTITUTE($D147,"-",""),"_","")," ",""),SUBSTITUTE(SUBSTITUTE(SUBSTITUTE($E147,"-",""),"_","")," ",""))),"OK","CHECK")))</f>
        <v/>
      </c>
      <c r="I147" s="14"/>
      <c r="J147" s="14"/>
      <c r="K147" s="17"/>
      <c r="L147" s="14"/>
    </row>
    <row r="148" customFormat="false" ht="15" hidden="false" customHeight="false" outlineLevel="0" collapsed="false">
      <c r="A148" s="9" t="str">
        <f aca="false">IF('1. Master BOM'!$A148="","",'1. Master BOM'!$A148)</f>
        <v/>
      </c>
      <c r="B148" s="9" t="str">
        <f aca="false">IF($A148="","",'1. Master BOM'!$B148)</f>
        <v/>
      </c>
      <c r="C148" s="9" t="str">
        <f aca="false">IF($A148="","",'1. Master BOM'!$E148)</f>
        <v/>
      </c>
      <c r="D148" s="9" t="str">
        <f aca="false">IF($A148="","",IF(T('1. Master BOM'!$F148)="","(not set)",'1. Master BOM'!$F148))</f>
        <v/>
      </c>
      <c r="E148" s="9" t="str">
        <f aca="false">IF($A148="","",IFERROR(INDEX('4. Tracker'!$D$2:$D$3001,MATCH($A148,'4. Tracker'!$N$2:$N$3001,0)),"—"))</f>
        <v/>
      </c>
      <c r="F148" s="9" t="str">
        <f aca="false">IF($A148="","",COUNTIF('4. Tracker'!$N$2:$N$3001,$A148))</f>
        <v/>
      </c>
      <c r="G148" s="9" t="str">
        <f aca="false">IF($A148="","",IF($F148=0,"—",IF(SUMPRODUCT(--('4. Tracker'!$N$2:$N$3001=$A148),--('4. Tracker'!$D$2:$D$3001&lt;&gt;$E148))&gt;0,"MIXED","OK")))</f>
        <v/>
      </c>
      <c r="H148" s="9" t="str">
        <f aca="false">IF($A148="","",IF(OR($D148="(not set)",$E148="—"),"",IF(ISNUMBER(SEARCH(SUBSTITUTE(SUBSTITUTE(SUBSTITUTE($D148,"-",""),"_","")," ",""),SUBSTITUTE(SUBSTITUTE(SUBSTITUTE($E148,"-",""),"_","")," ",""))),"OK","CHECK")))</f>
        <v/>
      </c>
      <c r="I148" s="14"/>
      <c r="J148" s="14"/>
      <c r="K148" s="17"/>
      <c r="L148" s="14"/>
    </row>
    <row r="149" customFormat="false" ht="15" hidden="false" customHeight="false" outlineLevel="0" collapsed="false">
      <c r="A149" s="9" t="str">
        <f aca="false">IF('1. Master BOM'!$A149="","",'1. Master BOM'!$A149)</f>
        <v/>
      </c>
      <c r="B149" s="9" t="str">
        <f aca="false">IF($A149="","",'1. Master BOM'!$B149)</f>
        <v/>
      </c>
      <c r="C149" s="9" t="str">
        <f aca="false">IF($A149="","",'1. Master BOM'!$E149)</f>
        <v/>
      </c>
      <c r="D149" s="9" t="str">
        <f aca="false">IF($A149="","",IF(T('1. Master BOM'!$F149)="","(not set)",'1. Master BOM'!$F149))</f>
        <v/>
      </c>
      <c r="E149" s="9" t="str">
        <f aca="false">IF($A149="","",IFERROR(INDEX('4. Tracker'!$D$2:$D$3001,MATCH($A149,'4. Tracker'!$N$2:$N$3001,0)),"—"))</f>
        <v/>
      </c>
      <c r="F149" s="9" t="str">
        <f aca="false">IF($A149="","",COUNTIF('4. Tracker'!$N$2:$N$3001,$A149))</f>
        <v/>
      </c>
      <c r="G149" s="9" t="str">
        <f aca="false">IF($A149="","",IF($F149=0,"—",IF(SUMPRODUCT(--('4. Tracker'!$N$2:$N$3001=$A149),--('4. Tracker'!$D$2:$D$3001&lt;&gt;$E149))&gt;0,"MIXED","OK")))</f>
        <v/>
      </c>
      <c r="H149" s="9" t="str">
        <f aca="false">IF($A149="","",IF(OR($D149="(not set)",$E149="—"),"",IF(ISNUMBER(SEARCH(SUBSTITUTE(SUBSTITUTE(SUBSTITUTE($D149,"-",""),"_","")," ",""),SUBSTITUTE(SUBSTITUTE(SUBSTITUTE($E149,"-",""),"_","")," ",""))),"OK","CHECK")))</f>
        <v/>
      </c>
      <c r="I149" s="14"/>
      <c r="J149" s="14"/>
      <c r="K149" s="17"/>
      <c r="L149" s="14"/>
    </row>
    <row r="150" customFormat="false" ht="15" hidden="false" customHeight="false" outlineLevel="0" collapsed="false">
      <c r="A150" s="9" t="str">
        <f aca="false">IF('1. Master BOM'!$A150="","",'1. Master BOM'!$A150)</f>
        <v/>
      </c>
      <c r="B150" s="9" t="str">
        <f aca="false">IF($A150="","",'1. Master BOM'!$B150)</f>
        <v/>
      </c>
      <c r="C150" s="9" t="str">
        <f aca="false">IF($A150="","",'1. Master BOM'!$E150)</f>
        <v/>
      </c>
      <c r="D150" s="9" t="str">
        <f aca="false">IF($A150="","",IF(T('1. Master BOM'!$F150)="","(not set)",'1. Master BOM'!$F150))</f>
        <v/>
      </c>
      <c r="E150" s="9" t="str">
        <f aca="false">IF($A150="","",IFERROR(INDEX('4. Tracker'!$D$2:$D$3001,MATCH($A150,'4. Tracker'!$N$2:$N$3001,0)),"—"))</f>
        <v/>
      </c>
      <c r="F150" s="9" t="str">
        <f aca="false">IF($A150="","",COUNTIF('4. Tracker'!$N$2:$N$3001,$A150))</f>
        <v/>
      </c>
      <c r="G150" s="9" t="str">
        <f aca="false">IF($A150="","",IF($F150=0,"—",IF(SUMPRODUCT(--('4. Tracker'!$N$2:$N$3001=$A150),--('4. Tracker'!$D$2:$D$3001&lt;&gt;$E150))&gt;0,"MIXED","OK")))</f>
        <v/>
      </c>
      <c r="H150" s="9" t="str">
        <f aca="false">IF($A150="","",IF(OR($D150="(not set)",$E150="—"),"",IF(ISNUMBER(SEARCH(SUBSTITUTE(SUBSTITUTE(SUBSTITUTE($D150,"-",""),"_","")," ",""),SUBSTITUTE(SUBSTITUTE(SUBSTITUTE($E150,"-",""),"_","")," ",""))),"OK","CHECK")))</f>
        <v/>
      </c>
      <c r="I150" s="14"/>
      <c r="J150" s="14"/>
      <c r="K150" s="17"/>
      <c r="L150" s="14"/>
    </row>
    <row r="151" customFormat="false" ht="15" hidden="false" customHeight="false" outlineLevel="0" collapsed="false">
      <c r="A151" s="9" t="str">
        <f aca="false">IF('1. Master BOM'!$A151="","",'1. Master BOM'!$A151)</f>
        <v/>
      </c>
      <c r="B151" s="9" t="str">
        <f aca="false">IF($A151="","",'1. Master BOM'!$B151)</f>
        <v/>
      </c>
      <c r="C151" s="9" t="str">
        <f aca="false">IF($A151="","",'1. Master BOM'!$E151)</f>
        <v/>
      </c>
      <c r="D151" s="9" t="str">
        <f aca="false">IF($A151="","",IF(T('1. Master BOM'!$F151)="","(not set)",'1. Master BOM'!$F151))</f>
        <v/>
      </c>
      <c r="E151" s="9" t="str">
        <f aca="false">IF($A151="","",IFERROR(INDEX('4. Tracker'!$D$2:$D$3001,MATCH($A151,'4. Tracker'!$N$2:$N$3001,0)),"—"))</f>
        <v/>
      </c>
      <c r="F151" s="9" t="str">
        <f aca="false">IF($A151="","",COUNTIF('4. Tracker'!$N$2:$N$3001,$A151))</f>
        <v/>
      </c>
      <c r="G151" s="9" t="str">
        <f aca="false">IF($A151="","",IF($F151=0,"—",IF(SUMPRODUCT(--('4. Tracker'!$N$2:$N$3001=$A151),--('4. Tracker'!$D$2:$D$3001&lt;&gt;$E151))&gt;0,"MIXED","OK")))</f>
        <v/>
      </c>
      <c r="H151" s="9" t="str">
        <f aca="false">IF($A151="","",IF(OR($D151="(not set)",$E151="—"),"",IF(ISNUMBER(SEARCH(SUBSTITUTE(SUBSTITUTE(SUBSTITUTE($D151,"-",""),"_","")," ",""),SUBSTITUTE(SUBSTITUTE(SUBSTITUTE($E151,"-",""),"_","")," ",""))),"OK","CHECK")))</f>
        <v/>
      </c>
      <c r="I151" s="14"/>
      <c r="J151" s="14"/>
      <c r="K151" s="17"/>
      <c r="L151" s="14"/>
    </row>
    <row r="152" customFormat="false" ht="15" hidden="false" customHeight="false" outlineLevel="0" collapsed="false">
      <c r="A152" s="9" t="str">
        <f aca="false">IF('1. Master BOM'!$A152="","",'1. Master BOM'!$A152)</f>
        <v/>
      </c>
      <c r="B152" s="9" t="str">
        <f aca="false">IF($A152="","",'1. Master BOM'!$B152)</f>
        <v/>
      </c>
      <c r="C152" s="9" t="str">
        <f aca="false">IF($A152="","",'1. Master BOM'!$E152)</f>
        <v/>
      </c>
      <c r="D152" s="9" t="str">
        <f aca="false">IF($A152="","",IF(T('1. Master BOM'!$F152)="","(not set)",'1. Master BOM'!$F152))</f>
        <v/>
      </c>
      <c r="E152" s="9" t="str">
        <f aca="false">IF($A152="","",IFERROR(INDEX('4. Tracker'!$D$2:$D$3001,MATCH($A152,'4. Tracker'!$N$2:$N$3001,0)),"—"))</f>
        <v/>
      </c>
      <c r="F152" s="9" t="str">
        <f aca="false">IF($A152="","",COUNTIF('4. Tracker'!$N$2:$N$3001,$A152))</f>
        <v/>
      </c>
      <c r="G152" s="9" t="str">
        <f aca="false">IF($A152="","",IF($F152=0,"—",IF(SUMPRODUCT(--('4. Tracker'!$N$2:$N$3001=$A152),--('4. Tracker'!$D$2:$D$3001&lt;&gt;$E152))&gt;0,"MIXED","OK")))</f>
        <v/>
      </c>
      <c r="H152" s="9" t="str">
        <f aca="false">IF($A152="","",IF(OR($D152="(not set)",$E152="—"),"",IF(ISNUMBER(SEARCH(SUBSTITUTE(SUBSTITUTE(SUBSTITUTE($D152,"-",""),"_","")," ",""),SUBSTITUTE(SUBSTITUTE(SUBSTITUTE($E152,"-",""),"_","")," ",""))),"OK","CHECK")))</f>
        <v/>
      </c>
      <c r="I152" s="14"/>
      <c r="J152" s="14"/>
      <c r="K152" s="17"/>
      <c r="L152" s="14"/>
    </row>
    <row r="153" customFormat="false" ht="15" hidden="false" customHeight="false" outlineLevel="0" collapsed="false">
      <c r="A153" s="9" t="str">
        <f aca="false">IF('1. Master BOM'!$A153="","",'1. Master BOM'!$A153)</f>
        <v/>
      </c>
      <c r="B153" s="9" t="str">
        <f aca="false">IF($A153="","",'1. Master BOM'!$B153)</f>
        <v/>
      </c>
      <c r="C153" s="9" t="str">
        <f aca="false">IF($A153="","",'1. Master BOM'!$E153)</f>
        <v/>
      </c>
      <c r="D153" s="9" t="str">
        <f aca="false">IF($A153="","",IF(T('1. Master BOM'!$F153)="","(not set)",'1. Master BOM'!$F153))</f>
        <v/>
      </c>
      <c r="E153" s="9" t="str">
        <f aca="false">IF($A153="","",IFERROR(INDEX('4. Tracker'!$D$2:$D$3001,MATCH($A153,'4. Tracker'!$N$2:$N$3001,0)),"—"))</f>
        <v/>
      </c>
      <c r="F153" s="9" t="str">
        <f aca="false">IF($A153="","",COUNTIF('4. Tracker'!$N$2:$N$3001,$A153))</f>
        <v/>
      </c>
      <c r="G153" s="9" t="str">
        <f aca="false">IF($A153="","",IF($F153=0,"—",IF(SUMPRODUCT(--('4. Tracker'!$N$2:$N$3001=$A153),--('4. Tracker'!$D$2:$D$3001&lt;&gt;$E153))&gt;0,"MIXED","OK")))</f>
        <v/>
      </c>
      <c r="H153" s="9" t="str">
        <f aca="false">IF($A153="","",IF(OR($D153="(not set)",$E153="—"),"",IF(ISNUMBER(SEARCH(SUBSTITUTE(SUBSTITUTE(SUBSTITUTE($D153,"-",""),"_","")," ",""),SUBSTITUTE(SUBSTITUTE(SUBSTITUTE($E153,"-",""),"_","")," ",""))),"OK","CHECK")))</f>
        <v/>
      </c>
      <c r="I153" s="14"/>
      <c r="J153" s="14"/>
      <c r="K153" s="17"/>
      <c r="L153" s="14"/>
    </row>
    <row r="154" customFormat="false" ht="15" hidden="false" customHeight="false" outlineLevel="0" collapsed="false">
      <c r="A154" s="9" t="str">
        <f aca="false">IF('1. Master BOM'!$A154="","",'1. Master BOM'!$A154)</f>
        <v/>
      </c>
      <c r="B154" s="9" t="str">
        <f aca="false">IF($A154="","",'1. Master BOM'!$B154)</f>
        <v/>
      </c>
      <c r="C154" s="9" t="str">
        <f aca="false">IF($A154="","",'1. Master BOM'!$E154)</f>
        <v/>
      </c>
      <c r="D154" s="9" t="str">
        <f aca="false">IF($A154="","",IF(T('1. Master BOM'!$F154)="","(not set)",'1. Master BOM'!$F154))</f>
        <v/>
      </c>
      <c r="E154" s="9" t="str">
        <f aca="false">IF($A154="","",IFERROR(INDEX('4. Tracker'!$D$2:$D$3001,MATCH($A154,'4. Tracker'!$N$2:$N$3001,0)),"—"))</f>
        <v/>
      </c>
      <c r="F154" s="9" t="str">
        <f aca="false">IF($A154="","",COUNTIF('4. Tracker'!$N$2:$N$3001,$A154))</f>
        <v/>
      </c>
      <c r="G154" s="9" t="str">
        <f aca="false">IF($A154="","",IF($F154=0,"—",IF(SUMPRODUCT(--('4. Tracker'!$N$2:$N$3001=$A154),--('4. Tracker'!$D$2:$D$3001&lt;&gt;$E154))&gt;0,"MIXED","OK")))</f>
        <v/>
      </c>
      <c r="H154" s="9" t="str">
        <f aca="false">IF($A154="","",IF(OR($D154="(not set)",$E154="—"),"",IF(ISNUMBER(SEARCH(SUBSTITUTE(SUBSTITUTE(SUBSTITUTE($D154,"-",""),"_","")," ",""),SUBSTITUTE(SUBSTITUTE(SUBSTITUTE($E154,"-",""),"_","")," ",""))),"OK","CHECK")))</f>
        <v/>
      </c>
      <c r="I154" s="14"/>
      <c r="J154" s="14"/>
      <c r="K154" s="17"/>
      <c r="L154" s="14"/>
    </row>
    <row r="155" customFormat="false" ht="15" hidden="false" customHeight="false" outlineLevel="0" collapsed="false">
      <c r="A155" s="9" t="str">
        <f aca="false">IF('1. Master BOM'!$A155="","",'1. Master BOM'!$A155)</f>
        <v/>
      </c>
      <c r="B155" s="9" t="str">
        <f aca="false">IF($A155="","",'1. Master BOM'!$B155)</f>
        <v/>
      </c>
      <c r="C155" s="9" t="str">
        <f aca="false">IF($A155="","",'1. Master BOM'!$E155)</f>
        <v/>
      </c>
      <c r="D155" s="9" t="str">
        <f aca="false">IF($A155="","",IF(T('1. Master BOM'!$F155)="","(not set)",'1. Master BOM'!$F155))</f>
        <v/>
      </c>
      <c r="E155" s="9" t="str">
        <f aca="false">IF($A155="","",IFERROR(INDEX('4. Tracker'!$D$2:$D$3001,MATCH($A155,'4. Tracker'!$N$2:$N$3001,0)),"—"))</f>
        <v/>
      </c>
      <c r="F155" s="9" t="str">
        <f aca="false">IF($A155="","",COUNTIF('4. Tracker'!$N$2:$N$3001,$A155))</f>
        <v/>
      </c>
      <c r="G155" s="9" t="str">
        <f aca="false">IF($A155="","",IF($F155=0,"—",IF(SUMPRODUCT(--('4. Tracker'!$N$2:$N$3001=$A155),--('4. Tracker'!$D$2:$D$3001&lt;&gt;$E155))&gt;0,"MIXED","OK")))</f>
        <v/>
      </c>
      <c r="H155" s="9" t="str">
        <f aca="false">IF($A155="","",IF(OR($D155="(not set)",$E155="—"),"",IF(ISNUMBER(SEARCH(SUBSTITUTE(SUBSTITUTE(SUBSTITUTE($D155,"-",""),"_","")," ",""),SUBSTITUTE(SUBSTITUTE(SUBSTITUTE($E155,"-",""),"_","")," ",""))),"OK","CHECK")))</f>
        <v/>
      </c>
      <c r="I155" s="14"/>
      <c r="J155" s="14"/>
      <c r="K155" s="17"/>
      <c r="L155" s="14"/>
    </row>
    <row r="156" customFormat="false" ht="15" hidden="false" customHeight="false" outlineLevel="0" collapsed="false">
      <c r="A156" s="9" t="str">
        <f aca="false">IF('1. Master BOM'!$A156="","",'1. Master BOM'!$A156)</f>
        <v/>
      </c>
      <c r="B156" s="9" t="str">
        <f aca="false">IF($A156="","",'1. Master BOM'!$B156)</f>
        <v/>
      </c>
      <c r="C156" s="9" t="str">
        <f aca="false">IF($A156="","",'1. Master BOM'!$E156)</f>
        <v/>
      </c>
      <c r="D156" s="9" t="str">
        <f aca="false">IF($A156="","",IF(T('1. Master BOM'!$F156)="","(not set)",'1. Master BOM'!$F156))</f>
        <v/>
      </c>
      <c r="E156" s="9" t="str">
        <f aca="false">IF($A156="","",IFERROR(INDEX('4. Tracker'!$D$2:$D$3001,MATCH($A156,'4. Tracker'!$N$2:$N$3001,0)),"—"))</f>
        <v/>
      </c>
      <c r="F156" s="9" t="str">
        <f aca="false">IF($A156="","",COUNTIF('4. Tracker'!$N$2:$N$3001,$A156))</f>
        <v/>
      </c>
      <c r="G156" s="9" t="str">
        <f aca="false">IF($A156="","",IF($F156=0,"—",IF(SUMPRODUCT(--('4. Tracker'!$N$2:$N$3001=$A156),--('4. Tracker'!$D$2:$D$3001&lt;&gt;$E156))&gt;0,"MIXED","OK")))</f>
        <v/>
      </c>
      <c r="H156" s="9" t="str">
        <f aca="false">IF($A156="","",IF(OR($D156="(not set)",$E156="—"),"",IF(ISNUMBER(SEARCH(SUBSTITUTE(SUBSTITUTE(SUBSTITUTE($D156,"-",""),"_","")," ",""),SUBSTITUTE(SUBSTITUTE(SUBSTITUTE($E156,"-",""),"_","")," ",""))),"OK","CHECK")))</f>
        <v/>
      </c>
      <c r="I156" s="14"/>
      <c r="J156" s="14"/>
      <c r="K156" s="17"/>
      <c r="L156" s="14"/>
    </row>
    <row r="157" customFormat="false" ht="15" hidden="false" customHeight="false" outlineLevel="0" collapsed="false">
      <c r="A157" s="9" t="str">
        <f aca="false">IF('1. Master BOM'!$A157="","",'1. Master BOM'!$A157)</f>
        <v/>
      </c>
      <c r="B157" s="9" t="str">
        <f aca="false">IF($A157="","",'1. Master BOM'!$B157)</f>
        <v/>
      </c>
      <c r="C157" s="9" t="str">
        <f aca="false">IF($A157="","",'1. Master BOM'!$E157)</f>
        <v/>
      </c>
      <c r="D157" s="9" t="str">
        <f aca="false">IF($A157="","",IF(T('1. Master BOM'!$F157)="","(not set)",'1. Master BOM'!$F157))</f>
        <v/>
      </c>
      <c r="E157" s="9" t="str">
        <f aca="false">IF($A157="","",IFERROR(INDEX('4. Tracker'!$D$2:$D$3001,MATCH($A157,'4. Tracker'!$N$2:$N$3001,0)),"—"))</f>
        <v/>
      </c>
      <c r="F157" s="9" t="str">
        <f aca="false">IF($A157="","",COUNTIF('4. Tracker'!$N$2:$N$3001,$A157))</f>
        <v/>
      </c>
      <c r="G157" s="9" t="str">
        <f aca="false">IF($A157="","",IF($F157=0,"—",IF(SUMPRODUCT(--('4. Tracker'!$N$2:$N$3001=$A157),--('4. Tracker'!$D$2:$D$3001&lt;&gt;$E157))&gt;0,"MIXED","OK")))</f>
        <v/>
      </c>
      <c r="H157" s="9" t="str">
        <f aca="false">IF($A157="","",IF(OR($D157="(not set)",$E157="—"),"",IF(ISNUMBER(SEARCH(SUBSTITUTE(SUBSTITUTE(SUBSTITUTE($D157,"-",""),"_","")," ",""),SUBSTITUTE(SUBSTITUTE(SUBSTITUTE($E157,"-",""),"_","")," ",""))),"OK","CHECK")))</f>
        <v/>
      </c>
      <c r="I157" s="14"/>
      <c r="J157" s="14"/>
      <c r="K157" s="17"/>
      <c r="L157" s="14"/>
    </row>
    <row r="158" customFormat="false" ht="15" hidden="false" customHeight="false" outlineLevel="0" collapsed="false">
      <c r="A158" s="9" t="str">
        <f aca="false">IF('1. Master BOM'!$A158="","",'1. Master BOM'!$A158)</f>
        <v/>
      </c>
      <c r="B158" s="9" t="str">
        <f aca="false">IF($A158="","",'1. Master BOM'!$B158)</f>
        <v/>
      </c>
      <c r="C158" s="9" t="str">
        <f aca="false">IF($A158="","",'1. Master BOM'!$E158)</f>
        <v/>
      </c>
      <c r="D158" s="9" t="str">
        <f aca="false">IF($A158="","",IF(T('1. Master BOM'!$F158)="","(not set)",'1. Master BOM'!$F158))</f>
        <v/>
      </c>
      <c r="E158" s="9" t="str">
        <f aca="false">IF($A158="","",IFERROR(INDEX('4. Tracker'!$D$2:$D$3001,MATCH($A158,'4. Tracker'!$N$2:$N$3001,0)),"—"))</f>
        <v/>
      </c>
      <c r="F158" s="9" t="str">
        <f aca="false">IF($A158="","",COUNTIF('4. Tracker'!$N$2:$N$3001,$A158))</f>
        <v/>
      </c>
      <c r="G158" s="9" t="str">
        <f aca="false">IF($A158="","",IF($F158=0,"—",IF(SUMPRODUCT(--('4. Tracker'!$N$2:$N$3001=$A158),--('4. Tracker'!$D$2:$D$3001&lt;&gt;$E158))&gt;0,"MIXED","OK")))</f>
        <v/>
      </c>
      <c r="H158" s="9" t="str">
        <f aca="false">IF($A158="","",IF(OR($D158="(not set)",$E158="—"),"",IF(ISNUMBER(SEARCH(SUBSTITUTE(SUBSTITUTE(SUBSTITUTE($D158,"-",""),"_","")," ",""),SUBSTITUTE(SUBSTITUTE(SUBSTITUTE($E158,"-",""),"_","")," ",""))),"OK","CHECK")))</f>
        <v/>
      </c>
      <c r="I158" s="14"/>
      <c r="J158" s="14"/>
      <c r="K158" s="17"/>
      <c r="L158" s="14"/>
    </row>
    <row r="159" customFormat="false" ht="15" hidden="false" customHeight="false" outlineLevel="0" collapsed="false">
      <c r="A159" s="9" t="str">
        <f aca="false">IF('1. Master BOM'!$A159="","",'1. Master BOM'!$A159)</f>
        <v/>
      </c>
      <c r="B159" s="9" t="str">
        <f aca="false">IF($A159="","",'1. Master BOM'!$B159)</f>
        <v/>
      </c>
      <c r="C159" s="9" t="str">
        <f aca="false">IF($A159="","",'1. Master BOM'!$E159)</f>
        <v/>
      </c>
      <c r="D159" s="9" t="str">
        <f aca="false">IF($A159="","",IF(T('1. Master BOM'!$F159)="","(not set)",'1. Master BOM'!$F159))</f>
        <v/>
      </c>
      <c r="E159" s="9" t="str">
        <f aca="false">IF($A159="","",IFERROR(INDEX('4. Tracker'!$D$2:$D$3001,MATCH($A159,'4. Tracker'!$N$2:$N$3001,0)),"—"))</f>
        <v/>
      </c>
      <c r="F159" s="9" t="str">
        <f aca="false">IF($A159="","",COUNTIF('4. Tracker'!$N$2:$N$3001,$A159))</f>
        <v/>
      </c>
      <c r="G159" s="9" t="str">
        <f aca="false">IF($A159="","",IF($F159=0,"—",IF(SUMPRODUCT(--('4. Tracker'!$N$2:$N$3001=$A159),--('4. Tracker'!$D$2:$D$3001&lt;&gt;$E159))&gt;0,"MIXED","OK")))</f>
        <v/>
      </c>
      <c r="H159" s="9" t="str">
        <f aca="false">IF($A159="","",IF(OR($D159="(not set)",$E159="—"),"",IF(ISNUMBER(SEARCH(SUBSTITUTE(SUBSTITUTE(SUBSTITUTE($D159,"-",""),"_","")," ",""),SUBSTITUTE(SUBSTITUTE(SUBSTITUTE($E159,"-",""),"_","")," ",""))),"OK","CHECK")))</f>
        <v/>
      </c>
      <c r="I159" s="14"/>
      <c r="J159" s="14"/>
      <c r="K159" s="17"/>
      <c r="L159" s="14"/>
    </row>
    <row r="160" customFormat="false" ht="15" hidden="false" customHeight="false" outlineLevel="0" collapsed="false">
      <c r="A160" s="9" t="str">
        <f aca="false">IF('1. Master BOM'!$A160="","",'1. Master BOM'!$A160)</f>
        <v/>
      </c>
      <c r="B160" s="9" t="str">
        <f aca="false">IF($A160="","",'1. Master BOM'!$B160)</f>
        <v/>
      </c>
      <c r="C160" s="9" t="str">
        <f aca="false">IF($A160="","",'1. Master BOM'!$E160)</f>
        <v/>
      </c>
      <c r="D160" s="9" t="str">
        <f aca="false">IF($A160="","",IF(T('1. Master BOM'!$F160)="","(not set)",'1. Master BOM'!$F160))</f>
        <v/>
      </c>
      <c r="E160" s="9" t="str">
        <f aca="false">IF($A160="","",IFERROR(INDEX('4. Tracker'!$D$2:$D$3001,MATCH($A160,'4. Tracker'!$N$2:$N$3001,0)),"—"))</f>
        <v/>
      </c>
      <c r="F160" s="9" t="str">
        <f aca="false">IF($A160="","",COUNTIF('4. Tracker'!$N$2:$N$3001,$A160))</f>
        <v/>
      </c>
      <c r="G160" s="9" t="str">
        <f aca="false">IF($A160="","",IF($F160=0,"—",IF(SUMPRODUCT(--('4. Tracker'!$N$2:$N$3001=$A160),--('4. Tracker'!$D$2:$D$3001&lt;&gt;$E160))&gt;0,"MIXED","OK")))</f>
        <v/>
      </c>
      <c r="H160" s="9" t="str">
        <f aca="false">IF($A160="","",IF(OR($D160="(not set)",$E160="—"),"",IF(ISNUMBER(SEARCH(SUBSTITUTE(SUBSTITUTE(SUBSTITUTE($D160,"-",""),"_","")," ",""),SUBSTITUTE(SUBSTITUTE(SUBSTITUTE($E160,"-",""),"_","")," ",""))),"OK","CHECK")))</f>
        <v/>
      </c>
      <c r="I160" s="14"/>
      <c r="J160" s="14"/>
      <c r="K160" s="17"/>
      <c r="L160" s="14"/>
    </row>
    <row r="161" customFormat="false" ht="15" hidden="false" customHeight="false" outlineLevel="0" collapsed="false">
      <c r="A161" s="9" t="str">
        <f aca="false">IF('1. Master BOM'!$A161="","",'1. Master BOM'!$A161)</f>
        <v/>
      </c>
      <c r="B161" s="9" t="str">
        <f aca="false">IF($A161="","",'1. Master BOM'!$B161)</f>
        <v/>
      </c>
      <c r="C161" s="9" t="str">
        <f aca="false">IF($A161="","",'1. Master BOM'!$E161)</f>
        <v/>
      </c>
      <c r="D161" s="9" t="str">
        <f aca="false">IF($A161="","",IF(T('1. Master BOM'!$F161)="","(not set)",'1. Master BOM'!$F161))</f>
        <v/>
      </c>
      <c r="E161" s="9" t="str">
        <f aca="false">IF($A161="","",IFERROR(INDEX('4. Tracker'!$D$2:$D$3001,MATCH($A161,'4. Tracker'!$N$2:$N$3001,0)),"—"))</f>
        <v/>
      </c>
      <c r="F161" s="9" t="str">
        <f aca="false">IF($A161="","",COUNTIF('4. Tracker'!$N$2:$N$3001,$A161))</f>
        <v/>
      </c>
      <c r="G161" s="9" t="str">
        <f aca="false">IF($A161="","",IF($F161=0,"—",IF(SUMPRODUCT(--('4. Tracker'!$N$2:$N$3001=$A161),--('4. Tracker'!$D$2:$D$3001&lt;&gt;$E161))&gt;0,"MIXED","OK")))</f>
        <v/>
      </c>
      <c r="H161" s="9" t="str">
        <f aca="false">IF($A161="","",IF(OR($D161="(not set)",$E161="—"),"",IF(ISNUMBER(SEARCH(SUBSTITUTE(SUBSTITUTE(SUBSTITUTE($D161,"-",""),"_","")," ",""),SUBSTITUTE(SUBSTITUTE(SUBSTITUTE($E161,"-",""),"_","")," ",""))),"OK","CHECK")))</f>
        <v/>
      </c>
      <c r="I161" s="14"/>
      <c r="J161" s="14"/>
      <c r="K161" s="17"/>
      <c r="L161" s="14"/>
    </row>
    <row r="162" customFormat="false" ht="15" hidden="false" customHeight="false" outlineLevel="0" collapsed="false">
      <c r="A162" s="9" t="str">
        <f aca="false">IF('1. Master BOM'!$A162="","",'1. Master BOM'!$A162)</f>
        <v/>
      </c>
      <c r="B162" s="9" t="str">
        <f aca="false">IF($A162="","",'1. Master BOM'!$B162)</f>
        <v/>
      </c>
      <c r="C162" s="9" t="str">
        <f aca="false">IF($A162="","",'1. Master BOM'!$E162)</f>
        <v/>
      </c>
      <c r="D162" s="9" t="str">
        <f aca="false">IF($A162="","",IF(T('1. Master BOM'!$F162)="","(not set)",'1. Master BOM'!$F162))</f>
        <v/>
      </c>
      <c r="E162" s="9" t="str">
        <f aca="false">IF($A162="","",IFERROR(INDEX('4. Tracker'!$D$2:$D$3001,MATCH($A162,'4. Tracker'!$N$2:$N$3001,0)),"—"))</f>
        <v/>
      </c>
      <c r="F162" s="9" t="str">
        <f aca="false">IF($A162="","",COUNTIF('4. Tracker'!$N$2:$N$3001,$A162))</f>
        <v/>
      </c>
      <c r="G162" s="9" t="str">
        <f aca="false">IF($A162="","",IF($F162=0,"—",IF(SUMPRODUCT(--('4. Tracker'!$N$2:$N$3001=$A162),--('4. Tracker'!$D$2:$D$3001&lt;&gt;$E162))&gt;0,"MIXED","OK")))</f>
        <v/>
      </c>
      <c r="H162" s="9" t="str">
        <f aca="false">IF($A162="","",IF(OR($D162="(not set)",$E162="—"),"",IF(ISNUMBER(SEARCH(SUBSTITUTE(SUBSTITUTE(SUBSTITUTE($D162,"-",""),"_","")," ",""),SUBSTITUTE(SUBSTITUTE(SUBSTITUTE($E162,"-",""),"_","")," ",""))),"OK","CHECK")))</f>
        <v/>
      </c>
      <c r="I162" s="14"/>
      <c r="J162" s="14"/>
      <c r="K162" s="17"/>
      <c r="L162" s="14"/>
    </row>
    <row r="163" customFormat="false" ht="15" hidden="false" customHeight="false" outlineLevel="0" collapsed="false">
      <c r="A163" s="9" t="str">
        <f aca="false">IF('1. Master BOM'!$A163="","",'1. Master BOM'!$A163)</f>
        <v/>
      </c>
      <c r="B163" s="9" t="str">
        <f aca="false">IF($A163="","",'1. Master BOM'!$B163)</f>
        <v/>
      </c>
      <c r="C163" s="9" t="str">
        <f aca="false">IF($A163="","",'1. Master BOM'!$E163)</f>
        <v/>
      </c>
      <c r="D163" s="9" t="str">
        <f aca="false">IF($A163="","",IF(T('1. Master BOM'!$F163)="","(not set)",'1. Master BOM'!$F163))</f>
        <v/>
      </c>
      <c r="E163" s="9" t="str">
        <f aca="false">IF($A163="","",IFERROR(INDEX('4. Tracker'!$D$2:$D$3001,MATCH($A163,'4. Tracker'!$N$2:$N$3001,0)),"—"))</f>
        <v/>
      </c>
      <c r="F163" s="9" t="str">
        <f aca="false">IF($A163="","",COUNTIF('4. Tracker'!$N$2:$N$3001,$A163))</f>
        <v/>
      </c>
      <c r="G163" s="9" t="str">
        <f aca="false">IF($A163="","",IF($F163=0,"—",IF(SUMPRODUCT(--('4. Tracker'!$N$2:$N$3001=$A163),--('4. Tracker'!$D$2:$D$3001&lt;&gt;$E163))&gt;0,"MIXED","OK")))</f>
        <v/>
      </c>
      <c r="H163" s="9" t="str">
        <f aca="false">IF($A163="","",IF(OR($D163="(not set)",$E163="—"),"",IF(ISNUMBER(SEARCH(SUBSTITUTE(SUBSTITUTE(SUBSTITUTE($D163,"-",""),"_","")," ",""),SUBSTITUTE(SUBSTITUTE(SUBSTITUTE($E163,"-",""),"_","")," ",""))),"OK","CHECK")))</f>
        <v/>
      </c>
      <c r="I163" s="14"/>
      <c r="J163" s="14"/>
      <c r="K163" s="17"/>
      <c r="L163" s="14"/>
    </row>
    <row r="164" customFormat="false" ht="15" hidden="false" customHeight="false" outlineLevel="0" collapsed="false">
      <c r="A164" s="9" t="str">
        <f aca="false">IF('1. Master BOM'!$A164="","",'1. Master BOM'!$A164)</f>
        <v/>
      </c>
      <c r="B164" s="9" t="str">
        <f aca="false">IF($A164="","",'1. Master BOM'!$B164)</f>
        <v/>
      </c>
      <c r="C164" s="9" t="str">
        <f aca="false">IF($A164="","",'1. Master BOM'!$E164)</f>
        <v/>
      </c>
      <c r="D164" s="9" t="str">
        <f aca="false">IF($A164="","",IF(T('1. Master BOM'!$F164)="","(not set)",'1. Master BOM'!$F164))</f>
        <v/>
      </c>
      <c r="E164" s="9" t="str">
        <f aca="false">IF($A164="","",IFERROR(INDEX('4. Tracker'!$D$2:$D$3001,MATCH($A164,'4. Tracker'!$N$2:$N$3001,0)),"—"))</f>
        <v/>
      </c>
      <c r="F164" s="9" t="str">
        <f aca="false">IF($A164="","",COUNTIF('4. Tracker'!$N$2:$N$3001,$A164))</f>
        <v/>
      </c>
      <c r="G164" s="9" t="str">
        <f aca="false">IF($A164="","",IF($F164=0,"—",IF(SUMPRODUCT(--('4. Tracker'!$N$2:$N$3001=$A164),--('4. Tracker'!$D$2:$D$3001&lt;&gt;$E164))&gt;0,"MIXED","OK")))</f>
        <v/>
      </c>
      <c r="H164" s="9" t="str">
        <f aca="false">IF($A164="","",IF(OR($D164="(not set)",$E164="—"),"",IF(ISNUMBER(SEARCH(SUBSTITUTE(SUBSTITUTE(SUBSTITUTE($D164,"-",""),"_","")," ",""),SUBSTITUTE(SUBSTITUTE(SUBSTITUTE($E164,"-",""),"_","")," ",""))),"OK","CHECK")))</f>
        <v/>
      </c>
      <c r="I164" s="14"/>
      <c r="J164" s="14"/>
      <c r="K164" s="17"/>
      <c r="L164" s="14"/>
    </row>
    <row r="165" customFormat="false" ht="15" hidden="false" customHeight="false" outlineLevel="0" collapsed="false">
      <c r="A165" s="9" t="str">
        <f aca="false">IF('1. Master BOM'!$A165="","",'1. Master BOM'!$A165)</f>
        <v/>
      </c>
      <c r="B165" s="9" t="str">
        <f aca="false">IF($A165="","",'1. Master BOM'!$B165)</f>
        <v/>
      </c>
      <c r="C165" s="9" t="str">
        <f aca="false">IF($A165="","",'1. Master BOM'!$E165)</f>
        <v/>
      </c>
      <c r="D165" s="9" t="str">
        <f aca="false">IF($A165="","",IF(T('1. Master BOM'!$F165)="","(not set)",'1. Master BOM'!$F165))</f>
        <v/>
      </c>
      <c r="E165" s="9" t="str">
        <f aca="false">IF($A165="","",IFERROR(INDEX('4. Tracker'!$D$2:$D$3001,MATCH($A165,'4. Tracker'!$N$2:$N$3001,0)),"—"))</f>
        <v/>
      </c>
      <c r="F165" s="9" t="str">
        <f aca="false">IF($A165="","",COUNTIF('4. Tracker'!$N$2:$N$3001,$A165))</f>
        <v/>
      </c>
      <c r="G165" s="9" t="str">
        <f aca="false">IF($A165="","",IF($F165=0,"—",IF(SUMPRODUCT(--('4. Tracker'!$N$2:$N$3001=$A165),--('4. Tracker'!$D$2:$D$3001&lt;&gt;$E165))&gt;0,"MIXED","OK")))</f>
        <v/>
      </c>
      <c r="H165" s="9" t="str">
        <f aca="false">IF($A165="","",IF(OR($D165="(not set)",$E165="—"),"",IF(ISNUMBER(SEARCH(SUBSTITUTE(SUBSTITUTE(SUBSTITUTE($D165,"-",""),"_","")," ",""),SUBSTITUTE(SUBSTITUTE(SUBSTITUTE($E165,"-",""),"_","")," ",""))),"OK","CHECK")))</f>
        <v/>
      </c>
      <c r="I165" s="14"/>
      <c r="J165" s="14"/>
      <c r="K165" s="17"/>
      <c r="L165" s="14"/>
    </row>
    <row r="166" customFormat="false" ht="15" hidden="false" customHeight="false" outlineLevel="0" collapsed="false">
      <c r="A166" s="9" t="str">
        <f aca="false">IF('1. Master BOM'!$A166="","",'1. Master BOM'!$A166)</f>
        <v/>
      </c>
      <c r="B166" s="9" t="str">
        <f aca="false">IF($A166="","",'1. Master BOM'!$B166)</f>
        <v/>
      </c>
      <c r="C166" s="9" t="str">
        <f aca="false">IF($A166="","",'1. Master BOM'!$E166)</f>
        <v/>
      </c>
      <c r="D166" s="9" t="str">
        <f aca="false">IF($A166="","",IF(T('1. Master BOM'!$F166)="","(not set)",'1. Master BOM'!$F166))</f>
        <v/>
      </c>
      <c r="E166" s="9" t="str">
        <f aca="false">IF($A166="","",IFERROR(INDEX('4. Tracker'!$D$2:$D$3001,MATCH($A166,'4. Tracker'!$N$2:$N$3001,0)),"—"))</f>
        <v/>
      </c>
      <c r="F166" s="9" t="str">
        <f aca="false">IF($A166="","",COUNTIF('4. Tracker'!$N$2:$N$3001,$A166))</f>
        <v/>
      </c>
      <c r="G166" s="9" t="str">
        <f aca="false">IF($A166="","",IF($F166=0,"—",IF(SUMPRODUCT(--('4. Tracker'!$N$2:$N$3001=$A166),--('4. Tracker'!$D$2:$D$3001&lt;&gt;$E166))&gt;0,"MIXED","OK")))</f>
        <v/>
      </c>
      <c r="H166" s="9" t="str">
        <f aca="false">IF($A166="","",IF(OR($D166="(not set)",$E166="—"),"",IF(ISNUMBER(SEARCH(SUBSTITUTE(SUBSTITUTE(SUBSTITUTE($D166,"-",""),"_","")," ",""),SUBSTITUTE(SUBSTITUTE(SUBSTITUTE($E166,"-",""),"_","")," ",""))),"OK","CHECK")))</f>
        <v/>
      </c>
      <c r="I166" s="14"/>
      <c r="J166" s="14"/>
      <c r="K166" s="17"/>
      <c r="L166" s="14"/>
    </row>
    <row r="167" customFormat="false" ht="15" hidden="false" customHeight="false" outlineLevel="0" collapsed="false">
      <c r="A167" s="9" t="str">
        <f aca="false">IF('1. Master BOM'!$A167="","",'1. Master BOM'!$A167)</f>
        <v/>
      </c>
      <c r="B167" s="9" t="str">
        <f aca="false">IF($A167="","",'1. Master BOM'!$B167)</f>
        <v/>
      </c>
      <c r="C167" s="9" t="str">
        <f aca="false">IF($A167="","",'1. Master BOM'!$E167)</f>
        <v/>
      </c>
      <c r="D167" s="9" t="str">
        <f aca="false">IF($A167="","",IF(T('1. Master BOM'!$F167)="","(not set)",'1. Master BOM'!$F167))</f>
        <v/>
      </c>
      <c r="E167" s="9" t="str">
        <f aca="false">IF($A167="","",IFERROR(INDEX('4. Tracker'!$D$2:$D$3001,MATCH($A167,'4. Tracker'!$N$2:$N$3001,0)),"—"))</f>
        <v/>
      </c>
      <c r="F167" s="9" t="str">
        <f aca="false">IF($A167="","",COUNTIF('4. Tracker'!$N$2:$N$3001,$A167))</f>
        <v/>
      </c>
      <c r="G167" s="9" t="str">
        <f aca="false">IF($A167="","",IF($F167=0,"—",IF(SUMPRODUCT(--('4. Tracker'!$N$2:$N$3001=$A167),--('4. Tracker'!$D$2:$D$3001&lt;&gt;$E167))&gt;0,"MIXED","OK")))</f>
        <v/>
      </c>
      <c r="H167" s="9" t="str">
        <f aca="false">IF($A167="","",IF(OR($D167="(not set)",$E167="—"),"",IF(ISNUMBER(SEARCH(SUBSTITUTE(SUBSTITUTE(SUBSTITUTE($D167,"-",""),"_","")," ",""),SUBSTITUTE(SUBSTITUTE(SUBSTITUTE($E167,"-",""),"_","")," ",""))),"OK","CHECK")))</f>
        <v/>
      </c>
      <c r="I167" s="14"/>
      <c r="J167" s="14"/>
      <c r="K167" s="17"/>
      <c r="L167" s="14"/>
    </row>
    <row r="168" customFormat="false" ht="15" hidden="false" customHeight="false" outlineLevel="0" collapsed="false">
      <c r="A168" s="9" t="str">
        <f aca="false">IF('1. Master BOM'!$A168="","",'1. Master BOM'!$A168)</f>
        <v/>
      </c>
      <c r="B168" s="9" t="str">
        <f aca="false">IF($A168="","",'1. Master BOM'!$B168)</f>
        <v/>
      </c>
      <c r="C168" s="9" t="str">
        <f aca="false">IF($A168="","",'1. Master BOM'!$E168)</f>
        <v/>
      </c>
      <c r="D168" s="9" t="str">
        <f aca="false">IF($A168="","",IF(T('1. Master BOM'!$F168)="","(not set)",'1. Master BOM'!$F168))</f>
        <v/>
      </c>
      <c r="E168" s="9" t="str">
        <f aca="false">IF($A168="","",IFERROR(INDEX('4. Tracker'!$D$2:$D$3001,MATCH($A168,'4. Tracker'!$N$2:$N$3001,0)),"—"))</f>
        <v/>
      </c>
      <c r="F168" s="9" t="str">
        <f aca="false">IF($A168="","",COUNTIF('4. Tracker'!$N$2:$N$3001,$A168))</f>
        <v/>
      </c>
      <c r="G168" s="9" t="str">
        <f aca="false">IF($A168="","",IF($F168=0,"—",IF(SUMPRODUCT(--('4. Tracker'!$N$2:$N$3001=$A168),--('4. Tracker'!$D$2:$D$3001&lt;&gt;$E168))&gt;0,"MIXED","OK")))</f>
        <v/>
      </c>
      <c r="H168" s="9" t="str">
        <f aca="false">IF($A168="","",IF(OR($D168="(not set)",$E168="—"),"",IF(ISNUMBER(SEARCH(SUBSTITUTE(SUBSTITUTE(SUBSTITUTE($D168,"-",""),"_","")," ",""),SUBSTITUTE(SUBSTITUTE(SUBSTITUTE($E168,"-",""),"_","")," ",""))),"OK","CHECK")))</f>
        <v/>
      </c>
      <c r="I168" s="14"/>
      <c r="J168" s="14"/>
      <c r="K168" s="17"/>
      <c r="L168" s="14"/>
    </row>
    <row r="169" customFormat="false" ht="15" hidden="false" customHeight="false" outlineLevel="0" collapsed="false">
      <c r="A169" s="9" t="str">
        <f aca="false">IF('1. Master BOM'!$A169="","",'1. Master BOM'!$A169)</f>
        <v/>
      </c>
      <c r="B169" s="9" t="str">
        <f aca="false">IF($A169="","",'1. Master BOM'!$B169)</f>
        <v/>
      </c>
      <c r="C169" s="9" t="str">
        <f aca="false">IF($A169="","",'1. Master BOM'!$E169)</f>
        <v/>
      </c>
      <c r="D169" s="9" t="str">
        <f aca="false">IF($A169="","",IF(T('1. Master BOM'!$F169)="","(not set)",'1. Master BOM'!$F169))</f>
        <v/>
      </c>
      <c r="E169" s="9" t="str">
        <f aca="false">IF($A169="","",IFERROR(INDEX('4. Tracker'!$D$2:$D$3001,MATCH($A169,'4. Tracker'!$N$2:$N$3001,0)),"—"))</f>
        <v/>
      </c>
      <c r="F169" s="9" t="str">
        <f aca="false">IF($A169="","",COUNTIF('4. Tracker'!$N$2:$N$3001,$A169))</f>
        <v/>
      </c>
      <c r="G169" s="9" t="str">
        <f aca="false">IF($A169="","",IF($F169=0,"—",IF(SUMPRODUCT(--('4. Tracker'!$N$2:$N$3001=$A169),--('4. Tracker'!$D$2:$D$3001&lt;&gt;$E169))&gt;0,"MIXED","OK")))</f>
        <v/>
      </c>
      <c r="H169" s="9" t="str">
        <f aca="false">IF($A169="","",IF(OR($D169="(not set)",$E169="—"),"",IF(ISNUMBER(SEARCH(SUBSTITUTE(SUBSTITUTE(SUBSTITUTE($D169,"-",""),"_","")," ",""),SUBSTITUTE(SUBSTITUTE(SUBSTITUTE($E169,"-",""),"_","")," ",""))),"OK","CHECK")))</f>
        <v/>
      </c>
      <c r="I169" s="14"/>
      <c r="J169" s="14"/>
      <c r="K169" s="17"/>
      <c r="L169" s="14"/>
    </row>
    <row r="170" customFormat="false" ht="15" hidden="false" customHeight="false" outlineLevel="0" collapsed="false">
      <c r="A170" s="9" t="str">
        <f aca="false">IF('1. Master BOM'!$A170="","",'1. Master BOM'!$A170)</f>
        <v/>
      </c>
      <c r="B170" s="9" t="str">
        <f aca="false">IF($A170="","",'1. Master BOM'!$B170)</f>
        <v/>
      </c>
      <c r="C170" s="9" t="str">
        <f aca="false">IF($A170="","",'1. Master BOM'!$E170)</f>
        <v/>
      </c>
      <c r="D170" s="9" t="str">
        <f aca="false">IF($A170="","",IF(T('1. Master BOM'!$F170)="","(not set)",'1. Master BOM'!$F170))</f>
        <v/>
      </c>
      <c r="E170" s="9" t="str">
        <f aca="false">IF($A170="","",IFERROR(INDEX('4. Tracker'!$D$2:$D$3001,MATCH($A170,'4. Tracker'!$N$2:$N$3001,0)),"—"))</f>
        <v/>
      </c>
      <c r="F170" s="9" t="str">
        <f aca="false">IF($A170="","",COUNTIF('4. Tracker'!$N$2:$N$3001,$A170))</f>
        <v/>
      </c>
      <c r="G170" s="9" t="str">
        <f aca="false">IF($A170="","",IF($F170=0,"—",IF(SUMPRODUCT(--('4. Tracker'!$N$2:$N$3001=$A170),--('4. Tracker'!$D$2:$D$3001&lt;&gt;$E170))&gt;0,"MIXED","OK")))</f>
        <v/>
      </c>
      <c r="H170" s="9" t="str">
        <f aca="false">IF($A170="","",IF(OR($D170="(not set)",$E170="—"),"",IF(ISNUMBER(SEARCH(SUBSTITUTE(SUBSTITUTE(SUBSTITUTE($D170,"-",""),"_","")," ",""),SUBSTITUTE(SUBSTITUTE(SUBSTITUTE($E170,"-",""),"_","")," ",""))),"OK","CHECK")))</f>
        <v/>
      </c>
      <c r="I170" s="14"/>
      <c r="J170" s="14"/>
      <c r="K170" s="17"/>
      <c r="L170" s="14"/>
    </row>
    <row r="171" customFormat="false" ht="15" hidden="false" customHeight="false" outlineLevel="0" collapsed="false">
      <c r="A171" s="9" t="str">
        <f aca="false">IF('1. Master BOM'!$A171="","",'1. Master BOM'!$A171)</f>
        <v/>
      </c>
      <c r="B171" s="9" t="str">
        <f aca="false">IF($A171="","",'1. Master BOM'!$B171)</f>
        <v/>
      </c>
      <c r="C171" s="9" t="str">
        <f aca="false">IF($A171="","",'1. Master BOM'!$E171)</f>
        <v/>
      </c>
      <c r="D171" s="9" t="str">
        <f aca="false">IF($A171="","",IF(T('1. Master BOM'!$F171)="","(not set)",'1. Master BOM'!$F171))</f>
        <v/>
      </c>
      <c r="E171" s="9" t="str">
        <f aca="false">IF($A171="","",IFERROR(INDEX('4. Tracker'!$D$2:$D$3001,MATCH($A171,'4. Tracker'!$N$2:$N$3001,0)),"—"))</f>
        <v/>
      </c>
      <c r="F171" s="9" t="str">
        <f aca="false">IF($A171="","",COUNTIF('4. Tracker'!$N$2:$N$3001,$A171))</f>
        <v/>
      </c>
      <c r="G171" s="9" t="str">
        <f aca="false">IF($A171="","",IF($F171=0,"—",IF(SUMPRODUCT(--('4. Tracker'!$N$2:$N$3001=$A171),--('4. Tracker'!$D$2:$D$3001&lt;&gt;$E171))&gt;0,"MIXED","OK")))</f>
        <v/>
      </c>
      <c r="H171" s="9" t="str">
        <f aca="false">IF($A171="","",IF(OR($D171="(not set)",$E171="—"),"",IF(ISNUMBER(SEARCH(SUBSTITUTE(SUBSTITUTE(SUBSTITUTE($D171,"-",""),"_","")," ",""),SUBSTITUTE(SUBSTITUTE(SUBSTITUTE($E171,"-",""),"_","")," ",""))),"OK","CHECK")))</f>
        <v/>
      </c>
      <c r="I171" s="14"/>
      <c r="J171" s="14"/>
      <c r="K171" s="17"/>
      <c r="L171" s="14"/>
    </row>
    <row r="172" customFormat="false" ht="15" hidden="false" customHeight="false" outlineLevel="0" collapsed="false">
      <c r="A172" s="9" t="str">
        <f aca="false">IF('1. Master BOM'!$A172="","",'1. Master BOM'!$A172)</f>
        <v/>
      </c>
      <c r="B172" s="9" t="str">
        <f aca="false">IF($A172="","",'1. Master BOM'!$B172)</f>
        <v/>
      </c>
      <c r="C172" s="9" t="str">
        <f aca="false">IF($A172="","",'1. Master BOM'!$E172)</f>
        <v/>
      </c>
      <c r="D172" s="9" t="str">
        <f aca="false">IF($A172="","",IF(T('1. Master BOM'!$F172)="","(not set)",'1. Master BOM'!$F172))</f>
        <v/>
      </c>
      <c r="E172" s="9" t="str">
        <f aca="false">IF($A172="","",IFERROR(INDEX('4. Tracker'!$D$2:$D$3001,MATCH($A172,'4. Tracker'!$N$2:$N$3001,0)),"—"))</f>
        <v/>
      </c>
      <c r="F172" s="9" t="str">
        <f aca="false">IF($A172="","",COUNTIF('4. Tracker'!$N$2:$N$3001,$A172))</f>
        <v/>
      </c>
      <c r="G172" s="9" t="str">
        <f aca="false">IF($A172="","",IF($F172=0,"—",IF(SUMPRODUCT(--('4. Tracker'!$N$2:$N$3001=$A172),--('4. Tracker'!$D$2:$D$3001&lt;&gt;$E172))&gt;0,"MIXED","OK")))</f>
        <v/>
      </c>
      <c r="H172" s="9" t="str">
        <f aca="false">IF($A172="","",IF(OR($D172="(not set)",$E172="—"),"",IF(ISNUMBER(SEARCH(SUBSTITUTE(SUBSTITUTE(SUBSTITUTE($D172,"-",""),"_","")," ",""),SUBSTITUTE(SUBSTITUTE(SUBSTITUTE($E172,"-",""),"_","")," ",""))),"OK","CHECK")))</f>
        <v/>
      </c>
      <c r="I172" s="14"/>
      <c r="J172" s="14"/>
      <c r="K172" s="17"/>
      <c r="L172" s="14"/>
    </row>
    <row r="173" customFormat="false" ht="15" hidden="false" customHeight="false" outlineLevel="0" collapsed="false">
      <c r="A173" s="9" t="str">
        <f aca="false">IF('1. Master BOM'!$A173="","",'1. Master BOM'!$A173)</f>
        <v/>
      </c>
      <c r="B173" s="9" t="str">
        <f aca="false">IF($A173="","",'1. Master BOM'!$B173)</f>
        <v/>
      </c>
      <c r="C173" s="9" t="str">
        <f aca="false">IF($A173="","",'1. Master BOM'!$E173)</f>
        <v/>
      </c>
      <c r="D173" s="9" t="str">
        <f aca="false">IF($A173="","",IF(T('1. Master BOM'!$F173)="","(not set)",'1. Master BOM'!$F173))</f>
        <v/>
      </c>
      <c r="E173" s="9" t="str">
        <f aca="false">IF($A173="","",IFERROR(INDEX('4. Tracker'!$D$2:$D$3001,MATCH($A173,'4. Tracker'!$N$2:$N$3001,0)),"—"))</f>
        <v/>
      </c>
      <c r="F173" s="9" t="str">
        <f aca="false">IF($A173="","",COUNTIF('4. Tracker'!$N$2:$N$3001,$A173))</f>
        <v/>
      </c>
      <c r="G173" s="9" t="str">
        <f aca="false">IF($A173="","",IF($F173=0,"—",IF(SUMPRODUCT(--('4. Tracker'!$N$2:$N$3001=$A173),--('4. Tracker'!$D$2:$D$3001&lt;&gt;$E173))&gt;0,"MIXED","OK")))</f>
        <v/>
      </c>
      <c r="H173" s="9" t="str">
        <f aca="false">IF($A173="","",IF(OR($D173="(not set)",$E173="—"),"",IF(ISNUMBER(SEARCH(SUBSTITUTE(SUBSTITUTE(SUBSTITUTE($D173,"-",""),"_","")," ",""),SUBSTITUTE(SUBSTITUTE(SUBSTITUTE($E173,"-",""),"_","")," ",""))),"OK","CHECK")))</f>
        <v/>
      </c>
      <c r="I173" s="14"/>
      <c r="J173" s="14"/>
      <c r="K173" s="17"/>
      <c r="L173" s="14"/>
    </row>
    <row r="174" customFormat="false" ht="15" hidden="false" customHeight="false" outlineLevel="0" collapsed="false">
      <c r="A174" s="9" t="str">
        <f aca="false">IF('1. Master BOM'!$A174="","",'1. Master BOM'!$A174)</f>
        <v/>
      </c>
      <c r="B174" s="9" t="str">
        <f aca="false">IF($A174="","",'1. Master BOM'!$B174)</f>
        <v/>
      </c>
      <c r="C174" s="9" t="str">
        <f aca="false">IF($A174="","",'1. Master BOM'!$E174)</f>
        <v/>
      </c>
      <c r="D174" s="9" t="str">
        <f aca="false">IF($A174="","",IF(T('1. Master BOM'!$F174)="","(not set)",'1. Master BOM'!$F174))</f>
        <v/>
      </c>
      <c r="E174" s="9" t="str">
        <f aca="false">IF($A174="","",IFERROR(INDEX('4. Tracker'!$D$2:$D$3001,MATCH($A174,'4. Tracker'!$N$2:$N$3001,0)),"—"))</f>
        <v/>
      </c>
      <c r="F174" s="9" t="str">
        <f aca="false">IF($A174="","",COUNTIF('4. Tracker'!$N$2:$N$3001,$A174))</f>
        <v/>
      </c>
      <c r="G174" s="9" t="str">
        <f aca="false">IF($A174="","",IF($F174=0,"—",IF(SUMPRODUCT(--('4. Tracker'!$N$2:$N$3001=$A174),--('4. Tracker'!$D$2:$D$3001&lt;&gt;$E174))&gt;0,"MIXED","OK")))</f>
        <v/>
      </c>
      <c r="H174" s="9" t="str">
        <f aca="false">IF($A174="","",IF(OR($D174="(not set)",$E174="—"),"",IF(ISNUMBER(SEARCH(SUBSTITUTE(SUBSTITUTE(SUBSTITUTE($D174,"-",""),"_","")," ",""),SUBSTITUTE(SUBSTITUTE(SUBSTITUTE($E174,"-",""),"_","")," ",""))),"OK","CHECK")))</f>
        <v/>
      </c>
      <c r="I174" s="14"/>
      <c r="J174" s="14"/>
      <c r="K174" s="17"/>
      <c r="L174" s="14"/>
    </row>
    <row r="175" customFormat="false" ht="15" hidden="false" customHeight="false" outlineLevel="0" collapsed="false">
      <c r="A175" s="9" t="str">
        <f aca="false">IF('1. Master BOM'!$A175="","",'1. Master BOM'!$A175)</f>
        <v/>
      </c>
      <c r="B175" s="9" t="str">
        <f aca="false">IF($A175="","",'1. Master BOM'!$B175)</f>
        <v/>
      </c>
      <c r="C175" s="9" t="str">
        <f aca="false">IF($A175="","",'1. Master BOM'!$E175)</f>
        <v/>
      </c>
      <c r="D175" s="9" t="str">
        <f aca="false">IF($A175="","",IF(T('1. Master BOM'!$F175)="","(not set)",'1. Master BOM'!$F175))</f>
        <v/>
      </c>
      <c r="E175" s="9" t="str">
        <f aca="false">IF($A175="","",IFERROR(INDEX('4. Tracker'!$D$2:$D$3001,MATCH($A175,'4. Tracker'!$N$2:$N$3001,0)),"—"))</f>
        <v/>
      </c>
      <c r="F175" s="9" t="str">
        <f aca="false">IF($A175="","",COUNTIF('4. Tracker'!$N$2:$N$3001,$A175))</f>
        <v/>
      </c>
      <c r="G175" s="9" t="str">
        <f aca="false">IF($A175="","",IF($F175=0,"—",IF(SUMPRODUCT(--('4. Tracker'!$N$2:$N$3001=$A175),--('4. Tracker'!$D$2:$D$3001&lt;&gt;$E175))&gt;0,"MIXED","OK")))</f>
        <v/>
      </c>
      <c r="H175" s="9" t="str">
        <f aca="false">IF($A175="","",IF(OR($D175="(not set)",$E175="—"),"",IF(ISNUMBER(SEARCH(SUBSTITUTE(SUBSTITUTE(SUBSTITUTE($D175,"-",""),"_","")," ",""),SUBSTITUTE(SUBSTITUTE(SUBSTITUTE($E175,"-",""),"_","")," ",""))),"OK","CHECK")))</f>
        <v/>
      </c>
      <c r="I175" s="14"/>
      <c r="J175" s="14"/>
      <c r="K175" s="17"/>
      <c r="L175" s="14"/>
    </row>
    <row r="176" customFormat="false" ht="15" hidden="false" customHeight="false" outlineLevel="0" collapsed="false">
      <c r="A176" s="9" t="str">
        <f aca="false">IF('1. Master BOM'!$A176="","",'1. Master BOM'!$A176)</f>
        <v/>
      </c>
      <c r="B176" s="9" t="str">
        <f aca="false">IF($A176="","",'1. Master BOM'!$B176)</f>
        <v/>
      </c>
      <c r="C176" s="9" t="str">
        <f aca="false">IF($A176="","",'1. Master BOM'!$E176)</f>
        <v/>
      </c>
      <c r="D176" s="9" t="str">
        <f aca="false">IF($A176="","",IF(T('1. Master BOM'!$F176)="","(not set)",'1. Master BOM'!$F176))</f>
        <v/>
      </c>
      <c r="E176" s="9" t="str">
        <f aca="false">IF($A176="","",IFERROR(INDEX('4. Tracker'!$D$2:$D$3001,MATCH($A176,'4. Tracker'!$N$2:$N$3001,0)),"—"))</f>
        <v/>
      </c>
      <c r="F176" s="9" t="str">
        <f aca="false">IF($A176="","",COUNTIF('4. Tracker'!$N$2:$N$3001,$A176))</f>
        <v/>
      </c>
      <c r="G176" s="9" t="str">
        <f aca="false">IF($A176="","",IF($F176=0,"—",IF(SUMPRODUCT(--('4. Tracker'!$N$2:$N$3001=$A176),--('4. Tracker'!$D$2:$D$3001&lt;&gt;$E176))&gt;0,"MIXED","OK")))</f>
        <v/>
      </c>
      <c r="H176" s="9" t="str">
        <f aca="false">IF($A176="","",IF(OR($D176="(not set)",$E176="—"),"",IF(ISNUMBER(SEARCH(SUBSTITUTE(SUBSTITUTE(SUBSTITUTE($D176,"-",""),"_","")," ",""),SUBSTITUTE(SUBSTITUTE(SUBSTITUTE($E176,"-",""),"_","")," ",""))),"OK","CHECK")))</f>
        <v/>
      </c>
      <c r="I176" s="14"/>
      <c r="J176" s="14"/>
      <c r="K176" s="17"/>
      <c r="L176" s="14"/>
    </row>
    <row r="177" customFormat="false" ht="15" hidden="false" customHeight="false" outlineLevel="0" collapsed="false">
      <c r="A177" s="9" t="str">
        <f aca="false">IF('1. Master BOM'!$A177="","",'1. Master BOM'!$A177)</f>
        <v/>
      </c>
      <c r="B177" s="9" t="str">
        <f aca="false">IF($A177="","",'1. Master BOM'!$B177)</f>
        <v/>
      </c>
      <c r="C177" s="9" t="str">
        <f aca="false">IF($A177="","",'1. Master BOM'!$E177)</f>
        <v/>
      </c>
      <c r="D177" s="9" t="str">
        <f aca="false">IF($A177="","",IF(T('1. Master BOM'!$F177)="","(not set)",'1. Master BOM'!$F177))</f>
        <v/>
      </c>
      <c r="E177" s="9" t="str">
        <f aca="false">IF($A177="","",IFERROR(INDEX('4. Tracker'!$D$2:$D$3001,MATCH($A177,'4. Tracker'!$N$2:$N$3001,0)),"—"))</f>
        <v/>
      </c>
      <c r="F177" s="9" t="str">
        <f aca="false">IF($A177="","",COUNTIF('4. Tracker'!$N$2:$N$3001,$A177))</f>
        <v/>
      </c>
      <c r="G177" s="9" t="str">
        <f aca="false">IF($A177="","",IF($F177=0,"—",IF(SUMPRODUCT(--('4. Tracker'!$N$2:$N$3001=$A177),--('4. Tracker'!$D$2:$D$3001&lt;&gt;$E177))&gt;0,"MIXED","OK")))</f>
        <v/>
      </c>
      <c r="H177" s="9" t="str">
        <f aca="false">IF($A177="","",IF(OR($D177="(not set)",$E177="—"),"",IF(ISNUMBER(SEARCH(SUBSTITUTE(SUBSTITUTE(SUBSTITUTE($D177,"-",""),"_","")," ",""),SUBSTITUTE(SUBSTITUTE(SUBSTITUTE($E177,"-",""),"_","")," ",""))),"OK","CHECK")))</f>
        <v/>
      </c>
      <c r="I177" s="14"/>
      <c r="J177" s="14"/>
      <c r="K177" s="17"/>
      <c r="L177" s="14"/>
    </row>
    <row r="178" customFormat="false" ht="15" hidden="false" customHeight="false" outlineLevel="0" collapsed="false">
      <c r="A178" s="9" t="str">
        <f aca="false">IF('1. Master BOM'!$A178="","",'1. Master BOM'!$A178)</f>
        <v/>
      </c>
      <c r="B178" s="9" t="str">
        <f aca="false">IF($A178="","",'1. Master BOM'!$B178)</f>
        <v/>
      </c>
      <c r="C178" s="9" t="str">
        <f aca="false">IF($A178="","",'1. Master BOM'!$E178)</f>
        <v/>
      </c>
      <c r="D178" s="9" t="str">
        <f aca="false">IF($A178="","",IF(T('1. Master BOM'!$F178)="","(not set)",'1. Master BOM'!$F178))</f>
        <v/>
      </c>
      <c r="E178" s="9" t="str">
        <f aca="false">IF($A178="","",IFERROR(INDEX('4. Tracker'!$D$2:$D$3001,MATCH($A178,'4. Tracker'!$N$2:$N$3001,0)),"—"))</f>
        <v/>
      </c>
      <c r="F178" s="9" t="str">
        <f aca="false">IF($A178="","",COUNTIF('4. Tracker'!$N$2:$N$3001,$A178))</f>
        <v/>
      </c>
      <c r="G178" s="9" t="str">
        <f aca="false">IF($A178="","",IF($F178=0,"—",IF(SUMPRODUCT(--('4. Tracker'!$N$2:$N$3001=$A178),--('4. Tracker'!$D$2:$D$3001&lt;&gt;$E178))&gt;0,"MIXED","OK")))</f>
        <v/>
      </c>
      <c r="H178" s="9" t="str">
        <f aca="false">IF($A178="","",IF(OR($D178="(not set)",$E178="—"),"",IF(ISNUMBER(SEARCH(SUBSTITUTE(SUBSTITUTE(SUBSTITUTE($D178,"-",""),"_","")," ",""),SUBSTITUTE(SUBSTITUTE(SUBSTITUTE($E178,"-",""),"_","")," ",""))),"OK","CHECK")))</f>
        <v/>
      </c>
      <c r="I178" s="14"/>
      <c r="J178" s="14"/>
      <c r="K178" s="17"/>
      <c r="L178" s="14"/>
    </row>
    <row r="179" customFormat="false" ht="15" hidden="false" customHeight="false" outlineLevel="0" collapsed="false">
      <c r="A179" s="9" t="str">
        <f aca="false">IF('1. Master BOM'!$A179="","",'1. Master BOM'!$A179)</f>
        <v/>
      </c>
      <c r="B179" s="9" t="str">
        <f aca="false">IF($A179="","",'1. Master BOM'!$B179)</f>
        <v/>
      </c>
      <c r="C179" s="9" t="str">
        <f aca="false">IF($A179="","",'1. Master BOM'!$E179)</f>
        <v/>
      </c>
      <c r="D179" s="9" t="str">
        <f aca="false">IF($A179="","",IF(T('1. Master BOM'!$F179)="","(not set)",'1. Master BOM'!$F179))</f>
        <v/>
      </c>
      <c r="E179" s="9" t="str">
        <f aca="false">IF($A179="","",IFERROR(INDEX('4. Tracker'!$D$2:$D$3001,MATCH($A179,'4. Tracker'!$N$2:$N$3001,0)),"—"))</f>
        <v/>
      </c>
      <c r="F179" s="9" t="str">
        <f aca="false">IF($A179="","",COUNTIF('4. Tracker'!$N$2:$N$3001,$A179))</f>
        <v/>
      </c>
      <c r="G179" s="9" t="str">
        <f aca="false">IF($A179="","",IF($F179=0,"—",IF(SUMPRODUCT(--('4. Tracker'!$N$2:$N$3001=$A179),--('4. Tracker'!$D$2:$D$3001&lt;&gt;$E179))&gt;0,"MIXED","OK")))</f>
        <v/>
      </c>
      <c r="H179" s="9" t="str">
        <f aca="false">IF($A179="","",IF(OR($D179="(not set)",$E179="—"),"",IF(ISNUMBER(SEARCH(SUBSTITUTE(SUBSTITUTE(SUBSTITUTE($D179,"-",""),"_","")," ",""),SUBSTITUTE(SUBSTITUTE(SUBSTITUTE($E179,"-",""),"_","")," ",""))),"OK","CHECK")))</f>
        <v/>
      </c>
      <c r="I179" s="14"/>
      <c r="J179" s="14"/>
      <c r="K179" s="17"/>
      <c r="L179" s="14"/>
    </row>
    <row r="180" customFormat="false" ht="15" hidden="false" customHeight="false" outlineLevel="0" collapsed="false">
      <c r="A180" s="9" t="str">
        <f aca="false">IF('1. Master BOM'!$A180="","",'1. Master BOM'!$A180)</f>
        <v/>
      </c>
      <c r="B180" s="9" t="str">
        <f aca="false">IF($A180="","",'1. Master BOM'!$B180)</f>
        <v/>
      </c>
      <c r="C180" s="9" t="str">
        <f aca="false">IF($A180="","",'1. Master BOM'!$E180)</f>
        <v/>
      </c>
      <c r="D180" s="9" t="str">
        <f aca="false">IF($A180="","",IF(T('1. Master BOM'!$F180)="","(not set)",'1. Master BOM'!$F180))</f>
        <v/>
      </c>
      <c r="E180" s="9" t="str">
        <f aca="false">IF($A180="","",IFERROR(INDEX('4. Tracker'!$D$2:$D$3001,MATCH($A180,'4. Tracker'!$N$2:$N$3001,0)),"—"))</f>
        <v/>
      </c>
      <c r="F180" s="9" t="str">
        <f aca="false">IF($A180="","",COUNTIF('4. Tracker'!$N$2:$N$3001,$A180))</f>
        <v/>
      </c>
      <c r="G180" s="9" t="str">
        <f aca="false">IF($A180="","",IF($F180=0,"—",IF(SUMPRODUCT(--('4. Tracker'!$N$2:$N$3001=$A180),--('4. Tracker'!$D$2:$D$3001&lt;&gt;$E180))&gt;0,"MIXED","OK")))</f>
        <v/>
      </c>
      <c r="H180" s="9" t="str">
        <f aca="false">IF($A180="","",IF(OR($D180="(not set)",$E180="—"),"",IF(ISNUMBER(SEARCH(SUBSTITUTE(SUBSTITUTE(SUBSTITUTE($D180,"-",""),"_","")," ",""),SUBSTITUTE(SUBSTITUTE(SUBSTITUTE($E180,"-",""),"_","")," ",""))),"OK","CHECK")))</f>
        <v/>
      </c>
      <c r="I180" s="14"/>
      <c r="J180" s="14"/>
      <c r="K180" s="17"/>
      <c r="L180" s="14"/>
    </row>
    <row r="181" customFormat="false" ht="15" hidden="false" customHeight="false" outlineLevel="0" collapsed="false">
      <c r="A181" s="9" t="str">
        <f aca="false">IF('1. Master BOM'!$A181="","",'1. Master BOM'!$A181)</f>
        <v/>
      </c>
      <c r="B181" s="9" t="str">
        <f aca="false">IF($A181="","",'1. Master BOM'!$B181)</f>
        <v/>
      </c>
      <c r="C181" s="9" t="str">
        <f aca="false">IF($A181="","",'1. Master BOM'!$E181)</f>
        <v/>
      </c>
      <c r="D181" s="9" t="str">
        <f aca="false">IF($A181="","",IF(T('1. Master BOM'!$F181)="","(not set)",'1. Master BOM'!$F181))</f>
        <v/>
      </c>
      <c r="E181" s="9" t="str">
        <f aca="false">IF($A181="","",IFERROR(INDEX('4. Tracker'!$D$2:$D$3001,MATCH($A181,'4. Tracker'!$N$2:$N$3001,0)),"—"))</f>
        <v/>
      </c>
      <c r="F181" s="9" t="str">
        <f aca="false">IF($A181="","",COUNTIF('4. Tracker'!$N$2:$N$3001,$A181))</f>
        <v/>
      </c>
      <c r="G181" s="9" t="str">
        <f aca="false">IF($A181="","",IF($F181=0,"—",IF(SUMPRODUCT(--('4. Tracker'!$N$2:$N$3001=$A181),--('4. Tracker'!$D$2:$D$3001&lt;&gt;$E181))&gt;0,"MIXED","OK")))</f>
        <v/>
      </c>
      <c r="H181" s="9" t="str">
        <f aca="false">IF($A181="","",IF(OR($D181="(not set)",$E181="—"),"",IF(ISNUMBER(SEARCH(SUBSTITUTE(SUBSTITUTE(SUBSTITUTE($D181,"-",""),"_","")," ",""),SUBSTITUTE(SUBSTITUTE(SUBSTITUTE($E181,"-",""),"_","")," ",""))),"OK","CHECK")))</f>
        <v/>
      </c>
      <c r="I181" s="14"/>
      <c r="J181" s="14"/>
      <c r="K181" s="17"/>
      <c r="L181" s="14"/>
    </row>
    <row r="182" customFormat="false" ht="15" hidden="false" customHeight="false" outlineLevel="0" collapsed="false">
      <c r="A182" s="9" t="str">
        <f aca="false">IF('1. Master BOM'!$A182="","",'1. Master BOM'!$A182)</f>
        <v/>
      </c>
      <c r="B182" s="9" t="str">
        <f aca="false">IF($A182="","",'1. Master BOM'!$B182)</f>
        <v/>
      </c>
      <c r="C182" s="9" t="str">
        <f aca="false">IF($A182="","",'1. Master BOM'!$E182)</f>
        <v/>
      </c>
      <c r="D182" s="9" t="str">
        <f aca="false">IF($A182="","",IF(T('1. Master BOM'!$F182)="","(not set)",'1. Master BOM'!$F182))</f>
        <v/>
      </c>
      <c r="E182" s="9" t="str">
        <f aca="false">IF($A182="","",IFERROR(INDEX('4. Tracker'!$D$2:$D$3001,MATCH($A182,'4. Tracker'!$N$2:$N$3001,0)),"—"))</f>
        <v/>
      </c>
      <c r="F182" s="9" t="str">
        <f aca="false">IF($A182="","",COUNTIF('4. Tracker'!$N$2:$N$3001,$A182))</f>
        <v/>
      </c>
      <c r="G182" s="9" t="str">
        <f aca="false">IF($A182="","",IF($F182=0,"—",IF(SUMPRODUCT(--('4. Tracker'!$N$2:$N$3001=$A182),--('4. Tracker'!$D$2:$D$3001&lt;&gt;$E182))&gt;0,"MIXED","OK")))</f>
        <v/>
      </c>
      <c r="H182" s="9" t="str">
        <f aca="false">IF($A182="","",IF(OR($D182="(not set)",$E182="—"),"",IF(ISNUMBER(SEARCH(SUBSTITUTE(SUBSTITUTE(SUBSTITUTE($D182,"-",""),"_","")," ",""),SUBSTITUTE(SUBSTITUTE(SUBSTITUTE($E182,"-",""),"_","")," ",""))),"OK","CHECK")))</f>
        <v/>
      </c>
      <c r="I182" s="14"/>
      <c r="J182" s="14"/>
      <c r="K182" s="17"/>
      <c r="L182" s="14"/>
    </row>
    <row r="183" customFormat="false" ht="15" hidden="false" customHeight="false" outlineLevel="0" collapsed="false">
      <c r="A183" s="9" t="str">
        <f aca="false">IF('1. Master BOM'!$A183="","",'1. Master BOM'!$A183)</f>
        <v/>
      </c>
      <c r="B183" s="9" t="str">
        <f aca="false">IF($A183="","",'1. Master BOM'!$B183)</f>
        <v/>
      </c>
      <c r="C183" s="9" t="str">
        <f aca="false">IF($A183="","",'1. Master BOM'!$E183)</f>
        <v/>
      </c>
      <c r="D183" s="9" t="str">
        <f aca="false">IF($A183="","",IF(T('1. Master BOM'!$F183)="","(not set)",'1. Master BOM'!$F183))</f>
        <v/>
      </c>
      <c r="E183" s="9" t="str">
        <f aca="false">IF($A183="","",IFERROR(INDEX('4. Tracker'!$D$2:$D$3001,MATCH($A183,'4. Tracker'!$N$2:$N$3001,0)),"—"))</f>
        <v/>
      </c>
      <c r="F183" s="9" t="str">
        <f aca="false">IF($A183="","",COUNTIF('4. Tracker'!$N$2:$N$3001,$A183))</f>
        <v/>
      </c>
      <c r="G183" s="9" t="str">
        <f aca="false">IF($A183="","",IF($F183=0,"—",IF(SUMPRODUCT(--('4. Tracker'!$N$2:$N$3001=$A183),--('4. Tracker'!$D$2:$D$3001&lt;&gt;$E183))&gt;0,"MIXED","OK")))</f>
        <v/>
      </c>
      <c r="H183" s="9" t="str">
        <f aca="false">IF($A183="","",IF(OR($D183="(not set)",$E183="—"),"",IF(ISNUMBER(SEARCH(SUBSTITUTE(SUBSTITUTE(SUBSTITUTE($D183,"-",""),"_","")," ",""),SUBSTITUTE(SUBSTITUTE(SUBSTITUTE($E183,"-",""),"_","")," ",""))),"OK","CHECK")))</f>
        <v/>
      </c>
      <c r="I183" s="14"/>
      <c r="J183" s="14"/>
      <c r="K183" s="17"/>
      <c r="L183" s="14"/>
    </row>
    <row r="184" customFormat="false" ht="15" hidden="false" customHeight="false" outlineLevel="0" collapsed="false">
      <c r="A184" s="9" t="str">
        <f aca="false">IF('1. Master BOM'!$A184="","",'1. Master BOM'!$A184)</f>
        <v/>
      </c>
      <c r="B184" s="9" t="str">
        <f aca="false">IF($A184="","",'1. Master BOM'!$B184)</f>
        <v/>
      </c>
      <c r="C184" s="9" t="str">
        <f aca="false">IF($A184="","",'1. Master BOM'!$E184)</f>
        <v/>
      </c>
      <c r="D184" s="9" t="str">
        <f aca="false">IF($A184="","",IF(T('1. Master BOM'!$F184)="","(not set)",'1. Master BOM'!$F184))</f>
        <v/>
      </c>
      <c r="E184" s="9" t="str">
        <f aca="false">IF($A184="","",IFERROR(INDEX('4. Tracker'!$D$2:$D$3001,MATCH($A184,'4. Tracker'!$N$2:$N$3001,0)),"—"))</f>
        <v/>
      </c>
      <c r="F184" s="9" t="str">
        <f aca="false">IF($A184="","",COUNTIF('4. Tracker'!$N$2:$N$3001,$A184))</f>
        <v/>
      </c>
      <c r="G184" s="9" t="str">
        <f aca="false">IF($A184="","",IF($F184=0,"—",IF(SUMPRODUCT(--('4. Tracker'!$N$2:$N$3001=$A184),--('4. Tracker'!$D$2:$D$3001&lt;&gt;$E184))&gt;0,"MIXED","OK")))</f>
        <v/>
      </c>
      <c r="H184" s="9" t="str">
        <f aca="false">IF($A184="","",IF(OR($D184="(not set)",$E184="—"),"",IF(ISNUMBER(SEARCH(SUBSTITUTE(SUBSTITUTE(SUBSTITUTE($D184,"-",""),"_","")," ",""),SUBSTITUTE(SUBSTITUTE(SUBSTITUTE($E184,"-",""),"_","")," ",""))),"OK","CHECK")))</f>
        <v/>
      </c>
      <c r="I184" s="14"/>
      <c r="J184" s="14"/>
      <c r="K184" s="17"/>
      <c r="L184" s="14"/>
    </row>
    <row r="185" customFormat="false" ht="15" hidden="false" customHeight="false" outlineLevel="0" collapsed="false">
      <c r="A185" s="9" t="str">
        <f aca="false">IF('1. Master BOM'!$A185="","",'1. Master BOM'!$A185)</f>
        <v/>
      </c>
      <c r="B185" s="9" t="str">
        <f aca="false">IF($A185="","",'1. Master BOM'!$B185)</f>
        <v/>
      </c>
      <c r="C185" s="9" t="str">
        <f aca="false">IF($A185="","",'1. Master BOM'!$E185)</f>
        <v/>
      </c>
      <c r="D185" s="9" t="str">
        <f aca="false">IF($A185="","",IF(T('1. Master BOM'!$F185)="","(not set)",'1. Master BOM'!$F185))</f>
        <v/>
      </c>
      <c r="E185" s="9" t="str">
        <f aca="false">IF($A185="","",IFERROR(INDEX('4. Tracker'!$D$2:$D$3001,MATCH($A185,'4. Tracker'!$N$2:$N$3001,0)),"—"))</f>
        <v/>
      </c>
      <c r="F185" s="9" t="str">
        <f aca="false">IF($A185="","",COUNTIF('4. Tracker'!$N$2:$N$3001,$A185))</f>
        <v/>
      </c>
      <c r="G185" s="9" t="str">
        <f aca="false">IF($A185="","",IF($F185=0,"—",IF(SUMPRODUCT(--('4. Tracker'!$N$2:$N$3001=$A185),--('4. Tracker'!$D$2:$D$3001&lt;&gt;$E185))&gt;0,"MIXED","OK")))</f>
        <v/>
      </c>
      <c r="H185" s="9" t="str">
        <f aca="false">IF($A185="","",IF(OR($D185="(not set)",$E185="—"),"",IF(ISNUMBER(SEARCH(SUBSTITUTE(SUBSTITUTE(SUBSTITUTE($D185,"-",""),"_","")," ",""),SUBSTITUTE(SUBSTITUTE(SUBSTITUTE($E185,"-",""),"_","")," ",""))),"OK","CHECK")))</f>
        <v/>
      </c>
      <c r="I185" s="14"/>
      <c r="J185" s="14"/>
      <c r="K185" s="17"/>
      <c r="L185" s="14"/>
    </row>
    <row r="186" customFormat="false" ht="15" hidden="false" customHeight="false" outlineLevel="0" collapsed="false">
      <c r="A186" s="9" t="str">
        <f aca="false">IF('1. Master BOM'!$A186="","",'1. Master BOM'!$A186)</f>
        <v/>
      </c>
      <c r="B186" s="9" t="str">
        <f aca="false">IF($A186="","",'1. Master BOM'!$B186)</f>
        <v/>
      </c>
      <c r="C186" s="9" t="str">
        <f aca="false">IF($A186="","",'1. Master BOM'!$E186)</f>
        <v/>
      </c>
      <c r="D186" s="9" t="str">
        <f aca="false">IF($A186="","",IF(T('1. Master BOM'!$F186)="","(not set)",'1. Master BOM'!$F186))</f>
        <v/>
      </c>
      <c r="E186" s="9" t="str">
        <f aca="false">IF($A186="","",IFERROR(INDEX('4. Tracker'!$D$2:$D$3001,MATCH($A186,'4. Tracker'!$N$2:$N$3001,0)),"—"))</f>
        <v/>
      </c>
      <c r="F186" s="9" t="str">
        <f aca="false">IF($A186="","",COUNTIF('4. Tracker'!$N$2:$N$3001,$A186))</f>
        <v/>
      </c>
      <c r="G186" s="9" t="str">
        <f aca="false">IF($A186="","",IF($F186=0,"—",IF(SUMPRODUCT(--('4. Tracker'!$N$2:$N$3001=$A186),--('4. Tracker'!$D$2:$D$3001&lt;&gt;$E186))&gt;0,"MIXED","OK")))</f>
        <v/>
      </c>
      <c r="H186" s="9" t="str">
        <f aca="false">IF($A186="","",IF(OR($D186="(not set)",$E186="—"),"",IF(ISNUMBER(SEARCH(SUBSTITUTE(SUBSTITUTE(SUBSTITUTE($D186,"-",""),"_","")," ",""),SUBSTITUTE(SUBSTITUTE(SUBSTITUTE($E186,"-",""),"_","")," ",""))),"OK","CHECK")))</f>
        <v/>
      </c>
      <c r="I186" s="14"/>
      <c r="J186" s="14"/>
      <c r="K186" s="17"/>
      <c r="L186" s="14"/>
    </row>
    <row r="187" customFormat="false" ht="15" hidden="false" customHeight="false" outlineLevel="0" collapsed="false">
      <c r="A187" s="9" t="str">
        <f aca="false">IF('1. Master BOM'!$A187="","",'1. Master BOM'!$A187)</f>
        <v/>
      </c>
      <c r="B187" s="9" t="str">
        <f aca="false">IF($A187="","",'1. Master BOM'!$B187)</f>
        <v/>
      </c>
      <c r="C187" s="9" t="str">
        <f aca="false">IF($A187="","",'1. Master BOM'!$E187)</f>
        <v/>
      </c>
      <c r="D187" s="9" t="str">
        <f aca="false">IF($A187="","",IF(T('1. Master BOM'!$F187)="","(not set)",'1. Master BOM'!$F187))</f>
        <v/>
      </c>
      <c r="E187" s="9" t="str">
        <f aca="false">IF($A187="","",IFERROR(INDEX('4. Tracker'!$D$2:$D$3001,MATCH($A187,'4. Tracker'!$N$2:$N$3001,0)),"—"))</f>
        <v/>
      </c>
      <c r="F187" s="9" t="str">
        <f aca="false">IF($A187="","",COUNTIF('4. Tracker'!$N$2:$N$3001,$A187))</f>
        <v/>
      </c>
      <c r="G187" s="9" t="str">
        <f aca="false">IF($A187="","",IF($F187=0,"—",IF(SUMPRODUCT(--('4. Tracker'!$N$2:$N$3001=$A187),--('4. Tracker'!$D$2:$D$3001&lt;&gt;$E187))&gt;0,"MIXED","OK")))</f>
        <v/>
      </c>
      <c r="H187" s="9" t="str">
        <f aca="false">IF($A187="","",IF(OR($D187="(not set)",$E187="—"),"",IF(ISNUMBER(SEARCH(SUBSTITUTE(SUBSTITUTE(SUBSTITUTE($D187,"-",""),"_","")," ",""),SUBSTITUTE(SUBSTITUTE(SUBSTITUTE($E187,"-",""),"_","")," ",""))),"OK","CHECK")))</f>
        <v/>
      </c>
      <c r="I187" s="14"/>
      <c r="J187" s="14"/>
      <c r="K187" s="17"/>
      <c r="L187" s="14"/>
    </row>
    <row r="188" customFormat="false" ht="15" hidden="false" customHeight="false" outlineLevel="0" collapsed="false">
      <c r="A188" s="9" t="str">
        <f aca="false">IF('1. Master BOM'!$A188="","",'1. Master BOM'!$A188)</f>
        <v/>
      </c>
      <c r="B188" s="9" t="str">
        <f aca="false">IF($A188="","",'1. Master BOM'!$B188)</f>
        <v/>
      </c>
      <c r="C188" s="9" t="str">
        <f aca="false">IF($A188="","",'1. Master BOM'!$E188)</f>
        <v/>
      </c>
      <c r="D188" s="9" t="str">
        <f aca="false">IF($A188="","",IF(T('1. Master BOM'!$F188)="","(not set)",'1. Master BOM'!$F188))</f>
        <v/>
      </c>
      <c r="E188" s="9" t="str">
        <f aca="false">IF($A188="","",IFERROR(INDEX('4. Tracker'!$D$2:$D$3001,MATCH($A188,'4. Tracker'!$N$2:$N$3001,0)),"—"))</f>
        <v/>
      </c>
      <c r="F188" s="9" t="str">
        <f aca="false">IF($A188="","",COUNTIF('4. Tracker'!$N$2:$N$3001,$A188))</f>
        <v/>
      </c>
      <c r="G188" s="9" t="str">
        <f aca="false">IF($A188="","",IF($F188=0,"—",IF(SUMPRODUCT(--('4. Tracker'!$N$2:$N$3001=$A188),--('4. Tracker'!$D$2:$D$3001&lt;&gt;$E188))&gt;0,"MIXED","OK")))</f>
        <v/>
      </c>
      <c r="H188" s="9" t="str">
        <f aca="false">IF($A188="","",IF(OR($D188="(not set)",$E188="—"),"",IF(ISNUMBER(SEARCH(SUBSTITUTE(SUBSTITUTE(SUBSTITUTE($D188,"-",""),"_","")," ",""),SUBSTITUTE(SUBSTITUTE(SUBSTITUTE($E188,"-",""),"_","")," ",""))),"OK","CHECK")))</f>
        <v/>
      </c>
      <c r="I188" s="14"/>
      <c r="J188" s="14"/>
      <c r="K188" s="17"/>
      <c r="L188" s="14"/>
    </row>
    <row r="189" customFormat="false" ht="15" hidden="false" customHeight="false" outlineLevel="0" collapsed="false">
      <c r="A189" s="9" t="str">
        <f aca="false">IF('1. Master BOM'!$A189="","",'1. Master BOM'!$A189)</f>
        <v/>
      </c>
      <c r="B189" s="9" t="str">
        <f aca="false">IF($A189="","",'1. Master BOM'!$B189)</f>
        <v/>
      </c>
      <c r="C189" s="9" t="str">
        <f aca="false">IF($A189="","",'1. Master BOM'!$E189)</f>
        <v/>
      </c>
      <c r="D189" s="9" t="str">
        <f aca="false">IF($A189="","",IF(T('1. Master BOM'!$F189)="","(not set)",'1. Master BOM'!$F189))</f>
        <v/>
      </c>
      <c r="E189" s="9" t="str">
        <f aca="false">IF($A189="","",IFERROR(INDEX('4. Tracker'!$D$2:$D$3001,MATCH($A189,'4. Tracker'!$N$2:$N$3001,0)),"—"))</f>
        <v/>
      </c>
      <c r="F189" s="9" t="str">
        <f aca="false">IF($A189="","",COUNTIF('4. Tracker'!$N$2:$N$3001,$A189))</f>
        <v/>
      </c>
      <c r="G189" s="9" t="str">
        <f aca="false">IF($A189="","",IF($F189=0,"—",IF(SUMPRODUCT(--('4. Tracker'!$N$2:$N$3001=$A189),--('4. Tracker'!$D$2:$D$3001&lt;&gt;$E189))&gt;0,"MIXED","OK")))</f>
        <v/>
      </c>
      <c r="H189" s="9" t="str">
        <f aca="false">IF($A189="","",IF(OR($D189="(not set)",$E189="—"),"",IF(ISNUMBER(SEARCH(SUBSTITUTE(SUBSTITUTE(SUBSTITUTE($D189,"-",""),"_","")," ",""),SUBSTITUTE(SUBSTITUTE(SUBSTITUTE($E189,"-",""),"_","")," ",""))),"OK","CHECK")))</f>
        <v/>
      </c>
      <c r="I189" s="14"/>
      <c r="J189" s="14"/>
      <c r="K189" s="17"/>
      <c r="L189" s="14"/>
    </row>
    <row r="190" customFormat="false" ht="15" hidden="false" customHeight="false" outlineLevel="0" collapsed="false">
      <c r="A190" s="9" t="str">
        <f aca="false">IF('1. Master BOM'!$A190="","",'1. Master BOM'!$A190)</f>
        <v/>
      </c>
      <c r="B190" s="9" t="str">
        <f aca="false">IF($A190="","",'1. Master BOM'!$B190)</f>
        <v/>
      </c>
      <c r="C190" s="9" t="str">
        <f aca="false">IF($A190="","",'1. Master BOM'!$E190)</f>
        <v/>
      </c>
      <c r="D190" s="9" t="str">
        <f aca="false">IF($A190="","",IF(T('1. Master BOM'!$F190)="","(not set)",'1. Master BOM'!$F190))</f>
        <v/>
      </c>
      <c r="E190" s="9" t="str">
        <f aca="false">IF($A190="","",IFERROR(INDEX('4. Tracker'!$D$2:$D$3001,MATCH($A190,'4. Tracker'!$N$2:$N$3001,0)),"—"))</f>
        <v/>
      </c>
      <c r="F190" s="9" t="str">
        <f aca="false">IF($A190="","",COUNTIF('4. Tracker'!$N$2:$N$3001,$A190))</f>
        <v/>
      </c>
      <c r="G190" s="9" t="str">
        <f aca="false">IF($A190="","",IF($F190=0,"—",IF(SUMPRODUCT(--('4. Tracker'!$N$2:$N$3001=$A190),--('4. Tracker'!$D$2:$D$3001&lt;&gt;$E190))&gt;0,"MIXED","OK")))</f>
        <v/>
      </c>
      <c r="H190" s="9" t="str">
        <f aca="false">IF($A190="","",IF(OR($D190="(not set)",$E190="—"),"",IF(ISNUMBER(SEARCH(SUBSTITUTE(SUBSTITUTE(SUBSTITUTE($D190,"-",""),"_","")," ",""),SUBSTITUTE(SUBSTITUTE(SUBSTITUTE($E190,"-",""),"_","")," ",""))),"OK","CHECK")))</f>
        <v/>
      </c>
      <c r="I190" s="14"/>
      <c r="J190" s="14"/>
      <c r="K190" s="17"/>
      <c r="L190" s="14"/>
    </row>
    <row r="191" customFormat="false" ht="15" hidden="false" customHeight="false" outlineLevel="0" collapsed="false">
      <c r="A191" s="9" t="str">
        <f aca="false">IF('1. Master BOM'!$A191="","",'1. Master BOM'!$A191)</f>
        <v/>
      </c>
      <c r="B191" s="9" t="str">
        <f aca="false">IF($A191="","",'1. Master BOM'!$B191)</f>
        <v/>
      </c>
      <c r="C191" s="9" t="str">
        <f aca="false">IF($A191="","",'1. Master BOM'!$E191)</f>
        <v/>
      </c>
      <c r="D191" s="9" t="str">
        <f aca="false">IF($A191="","",IF(T('1. Master BOM'!$F191)="","(not set)",'1. Master BOM'!$F191))</f>
        <v/>
      </c>
      <c r="E191" s="9" t="str">
        <f aca="false">IF($A191="","",IFERROR(INDEX('4. Tracker'!$D$2:$D$3001,MATCH($A191,'4. Tracker'!$N$2:$N$3001,0)),"—"))</f>
        <v/>
      </c>
      <c r="F191" s="9" t="str">
        <f aca="false">IF($A191="","",COUNTIF('4. Tracker'!$N$2:$N$3001,$A191))</f>
        <v/>
      </c>
      <c r="G191" s="9" t="str">
        <f aca="false">IF($A191="","",IF($F191=0,"—",IF(SUMPRODUCT(--('4. Tracker'!$N$2:$N$3001=$A191),--('4. Tracker'!$D$2:$D$3001&lt;&gt;$E191))&gt;0,"MIXED","OK")))</f>
        <v/>
      </c>
      <c r="H191" s="9" t="str">
        <f aca="false">IF($A191="","",IF(OR($D191="(not set)",$E191="—"),"",IF(ISNUMBER(SEARCH(SUBSTITUTE(SUBSTITUTE(SUBSTITUTE($D191,"-",""),"_","")," ",""),SUBSTITUTE(SUBSTITUTE(SUBSTITUTE($E191,"-",""),"_","")," ",""))),"OK","CHECK")))</f>
        <v/>
      </c>
      <c r="I191" s="14"/>
      <c r="J191" s="14"/>
      <c r="K191" s="17"/>
      <c r="L191" s="14"/>
    </row>
    <row r="192" customFormat="false" ht="15" hidden="false" customHeight="false" outlineLevel="0" collapsed="false">
      <c r="A192" s="9" t="str">
        <f aca="false">IF('1. Master BOM'!$A192="","",'1. Master BOM'!$A192)</f>
        <v/>
      </c>
      <c r="B192" s="9" t="str">
        <f aca="false">IF($A192="","",'1. Master BOM'!$B192)</f>
        <v/>
      </c>
      <c r="C192" s="9" t="str">
        <f aca="false">IF($A192="","",'1. Master BOM'!$E192)</f>
        <v/>
      </c>
      <c r="D192" s="9" t="str">
        <f aca="false">IF($A192="","",IF(T('1. Master BOM'!$F192)="","(not set)",'1. Master BOM'!$F192))</f>
        <v/>
      </c>
      <c r="E192" s="9" t="str">
        <f aca="false">IF($A192="","",IFERROR(INDEX('4. Tracker'!$D$2:$D$3001,MATCH($A192,'4. Tracker'!$N$2:$N$3001,0)),"—"))</f>
        <v/>
      </c>
      <c r="F192" s="9" t="str">
        <f aca="false">IF($A192="","",COUNTIF('4. Tracker'!$N$2:$N$3001,$A192))</f>
        <v/>
      </c>
      <c r="G192" s="9" t="str">
        <f aca="false">IF($A192="","",IF($F192=0,"—",IF(SUMPRODUCT(--('4. Tracker'!$N$2:$N$3001=$A192),--('4. Tracker'!$D$2:$D$3001&lt;&gt;$E192))&gt;0,"MIXED","OK")))</f>
        <v/>
      </c>
      <c r="H192" s="9" t="str">
        <f aca="false">IF($A192="","",IF(OR($D192="(not set)",$E192="—"),"",IF(ISNUMBER(SEARCH(SUBSTITUTE(SUBSTITUTE(SUBSTITUTE($D192,"-",""),"_","")," ",""),SUBSTITUTE(SUBSTITUTE(SUBSTITUTE($E192,"-",""),"_","")," ",""))),"OK","CHECK")))</f>
        <v/>
      </c>
      <c r="I192" s="14"/>
      <c r="J192" s="14"/>
      <c r="K192" s="17"/>
      <c r="L192" s="14"/>
    </row>
    <row r="193" customFormat="false" ht="15" hidden="false" customHeight="false" outlineLevel="0" collapsed="false">
      <c r="A193" s="9" t="str">
        <f aca="false">IF('1. Master BOM'!$A193="","",'1. Master BOM'!$A193)</f>
        <v/>
      </c>
      <c r="B193" s="9" t="str">
        <f aca="false">IF($A193="","",'1. Master BOM'!$B193)</f>
        <v/>
      </c>
      <c r="C193" s="9" t="str">
        <f aca="false">IF($A193="","",'1. Master BOM'!$E193)</f>
        <v/>
      </c>
      <c r="D193" s="9" t="str">
        <f aca="false">IF($A193="","",IF(T('1. Master BOM'!$F193)="","(not set)",'1. Master BOM'!$F193))</f>
        <v/>
      </c>
      <c r="E193" s="9" t="str">
        <f aca="false">IF($A193="","",IFERROR(INDEX('4. Tracker'!$D$2:$D$3001,MATCH($A193,'4. Tracker'!$N$2:$N$3001,0)),"—"))</f>
        <v/>
      </c>
      <c r="F193" s="9" t="str">
        <f aca="false">IF($A193="","",COUNTIF('4. Tracker'!$N$2:$N$3001,$A193))</f>
        <v/>
      </c>
      <c r="G193" s="9" t="str">
        <f aca="false">IF($A193="","",IF($F193=0,"—",IF(SUMPRODUCT(--('4. Tracker'!$N$2:$N$3001=$A193),--('4. Tracker'!$D$2:$D$3001&lt;&gt;$E193))&gt;0,"MIXED","OK")))</f>
        <v/>
      </c>
      <c r="H193" s="9" t="str">
        <f aca="false">IF($A193="","",IF(OR($D193="(not set)",$E193="—"),"",IF(ISNUMBER(SEARCH(SUBSTITUTE(SUBSTITUTE(SUBSTITUTE($D193,"-",""),"_","")," ",""),SUBSTITUTE(SUBSTITUTE(SUBSTITUTE($E193,"-",""),"_","")," ",""))),"OK","CHECK")))</f>
        <v/>
      </c>
      <c r="I193" s="14"/>
      <c r="J193" s="14"/>
      <c r="K193" s="17"/>
      <c r="L193" s="14"/>
    </row>
    <row r="194" customFormat="false" ht="15" hidden="false" customHeight="false" outlineLevel="0" collapsed="false">
      <c r="A194" s="9" t="str">
        <f aca="false">IF('1. Master BOM'!$A194="","",'1. Master BOM'!$A194)</f>
        <v/>
      </c>
      <c r="B194" s="9" t="str">
        <f aca="false">IF($A194="","",'1. Master BOM'!$B194)</f>
        <v/>
      </c>
      <c r="C194" s="9" t="str">
        <f aca="false">IF($A194="","",'1. Master BOM'!$E194)</f>
        <v/>
      </c>
      <c r="D194" s="9" t="str">
        <f aca="false">IF($A194="","",IF(T('1. Master BOM'!$F194)="","(not set)",'1. Master BOM'!$F194))</f>
        <v/>
      </c>
      <c r="E194" s="9" t="str">
        <f aca="false">IF($A194="","",IFERROR(INDEX('4. Tracker'!$D$2:$D$3001,MATCH($A194,'4. Tracker'!$N$2:$N$3001,0)),"—"))</f>
        <v/>
      </c>
      <c r="F194" s="9" t="str">
        <f aca="false">IF($A194="","",COUNTIF('4. Tracker'!$N$2:$N$3001,$A194))</f>
        <v/>
      </c>
      <c r="G194" s="9" t="str">
        <f aca="false">IF($A194="","",IF($F194=0,"—",IF(SUMPRODUCT(--('4. Tracker'!$N$2:$N$3001=$A194),--('4. Tracker'!$D$2:$D$3001&lt;&gt;$E194))&gt;0,"MIXED","OK")))</f>
        <v/>
      </c>
      <c r="H194" s="9" t="str">
        <f aca="false">IF($A194="","",IF(OR($D194="(not set)",$E194="—"),"",IF(ISNUMBER(SEARCH(SUBSTITUTE(SUBSTITUTE(SUBSTITUTE($D194,"-",""),"_","")," ",""),SUBSTITUTE(SUBSTITUTE(SUBSTITUTE($E194,"-",""),"_","")," ",""))),"OK","CHECK")))</f>
        <v/>
      </c>
      <c r="I194" s="14"/>
      <c r="J194" s="14"/>
      <c r="K194" s="17"/>
      <c r="L194" s="14"/>
    </row>
    <row r="195" customFormat="false" ht="15" hidden="false" customHeight="false" outlineLevel="0" collapsed="false">
      <c r="A195" s="9" t="str">
        <f aca="false">IF('1. Master BOM'!$A195="","",'1. Master BOM'!$A195)</f>
        <v/>
      </c>
      <c r="B195" s="9" t="str">
        <f aca="false">IF($A195="","",'1. Master BOM'!$B195)</f>
        <v/>
      </c>
      <c r="C195" s="9" t="str">
        <f aca="false">IF($A195="","",'1. Master BOM'!$E195)</f>
        <v/>
      </c>
      <c r="D195" s="9" t="str">
        <f aca="false">IF($A195="","",IF(T('1. Master BOM'!$F195)="","(not set)",'1. Master BOM'!$F195))</f>
        <v/>
      </c>
      <c r="E195" s="9" t="str">
        <f aca="false">IF($A195="","",IFERROR(INDEX('4. Tracker'!$D$2:$D$3001,MATCH($A195,'4. Tracker'!$N$2:$N$3001,0)),"—"))</f>
        <v/>
      </c>
      <c r="F195" s="9" t="str">
        <f aca="false">IF($A195="","",COUNTIF('4. Tracker'!$N$2:$N$3001,$A195))</f>
        <v/>
      </c>
      <c r="G195" s="9" t="str">
        <f aca="false">IF($A195="","",IF($F195=0,"—",IF(SUMPRODUCT(--('4. Tracker'!$N$2:$N$3001=$A195),--('4. Tracker'!$D$2:$D$3001&lt;&gt;$E195))&gt;0,"MIXED","OK")))</f>
        <v/>
      </c>
      <c r="H195" s="9" t="str">
        <f aca="false">IF($A195="","",IF(OR($D195="(not set)",$E195="—"),"",IF(ISNUMBER(SEARCH(SUBSTITUTE(SUBSTITUTE(SUBSTITUTE($D195,"-",""),"_","")," ",""),SUBSTITUTE(SUBSTITUTE(SUBSTITUTE($E195,"-",""),"_","")," ",""))),"OK","CHECK")))</f>
        <v/>
      </c>
      <c r="I195" s="14"/>
      <c r="J195" s="14"/>
      <c r="K195" s="17"/>
      <c r="L195" s="14"/>
    </row>
    <row r="196" customFormat="false" ht="15" hidden="false" customHeight="false" outlineLevel="0" collapsed="false">
      <c r="A196" s="9" t="str">
        <f aca="false">IF('1. Master BOM'!$A196="","",'1. Master BOM'!$A196)</f>
        <v/>
      </c>
      <c r="B196" s="9" t="str">
        <f aca="false">IF($A196="","",'1. Master BOM'!$B196)</f>
        <v/>
      </c>
      <c r="C196" s="9" t="str">
        <f aca="false">IF($A196="","",'1. Master BOM'!$E196)</f>
        <v/>
      </c>
      <c r="D196" s="9" t="str">
        <f aca="false">IF($A196="","",IF(T('1. Master BOM'!$F196)="","(not set)",'1. Master BOM'!$F196))</f>
        <v/>
      </c>
      <c r="E196" s="9" t="str">
        <f aca="false">IF($A196="","",IFERROR(INDEX('4. Tracker'!$D$2:$D$3001,MATCH($A196,'4. Tracker'!$N$2:$N$3001,0)),"—"))</f>
        <v/>
      </c>
      <c r="F196" s="9" t="str">
        <f aca="false">IF($A196="","",COUNTIF('4. Tracker'!$N$2:$N$3001,$A196))</f>
        <v/>
      </c>
      <c r="G196" s="9" t="str">
        <f aca="false">IF($A196="","",IF($F196=0,"—",IF(SUMPRODUCT(--('4. Tracker'!$N$2:$N$3001=$A196),--('4. Tracker'!$D$2:$D$3001&lt;&gt;$E196))&gt;0,"MIXED","OK")))</f>
        <v/>
      </c>
      <c r="H196" s="9" t="str">
        <f aca="false">IF($A196="","",IF(OR($D196="(not set)",$E196="—"),"",IF(ISNUMBER(SEARCH(SUBSTITUTE(SUBSTITUTE(SUBSTITUTE($D196,"-",""),"_","")," ",""),SUBSTITUTE(SUBSTITUTE(SUBSTITUTE($E196,"-",""),"_","")," ",""))),"OK","CHECK")))</f>
        <v/>
      </c>
      <c r="I196" s="14"/>
      <c r="J196" s="14"/>
      <c r="K196" s="17"/>
      <c r="L196" s="14"/>
    </row>
    <row r="197" customFormat="false" ht="15" hidden="false" customHeight="false" outlineLevel="0" collapsed="false">
      <c r="A197" s="9" t="str">
        <f aca="false">IF('1. Master BOM'!$A197="","",'1. Master BOM'!$A197)</f>
        <v/>
      </c>
      <c r="B197" s="9" t="str">
        <f aca="false">IF($A197="","",'1. Master BOM'!$B197)</f>
        <v/>
      </c>
      <c r="C197" s="9" t="str">
        <f aca="false">IF($A197="","",'1. Master BOM'!$E197)</f>
        <v/>
      </c>
      <c r="D197" s="9" t="str">
        <f aca="false">IF($A197="","",IF(T('1. Master BOM'!$F197)="","(not set)",'1. Master BOM'!$F197))</f>
        <v/>
      </c>
      <c r="E197" s="9" t="str">
        <f aca="false">IF($A197="","",IFERROR(INDEX('4. Tracker'!$D$2:$D$3001,MATCH($A197,'4. Tracker'!$N$2:$N$3001,0)),"—"))</f>
        <v/>
      </c>
      <c r="F197" s="9" t="str">
        <f aca="false">IF($A197="","",COUNTIF('4. Tracker'!$N$2:$N$3001,$A197))</f>
        <v/>
      </c>
      <c r="G197" s="9" t="str">
        <f aca="false">IF($A197="","",IF($F197=0,"—",IF(SUMPRODUCT(--('4. Tracker'!$N$2:$N$3001=$A197),--('4. Tracker'!$D$2:$D$3001&lt;&gt;$E197))&gt;0,"MIXED","OK")))</f>
        <v/>
      </c>
      <c r="H197" s="9" t="str">
        <f aca="false">IF($A197="","",IF(OR($D197="(not set)",$E197="—"),"",IF(ISNUMBER(SEARCH(SUBSTITUTE(SUBSTITUTE(SUBSTITUTE($D197,"-",""),"_","")," ",""),SUBSTITUTE(SUBSTITUTE(SUBSTITUTE($E197,"-",""),"_","")," ",""))),"OK","CHECK")))</f>
        <v/>
      </c>
      <c r="I197" s="14"/>
      <c r="J197" s="14"/>
      <c r="K197" s="17"/>
      <c r="L197" s="14"/>
    </row>
    <row r="198" customFormat="false" ht="15" hidden="false" customHeight="false" outlineLevel="0" collapsed="false">
      <c r="A198" s="9" t="str">
        <f aca="false">IF('1. Master BOM'!$A198="","",'1. Master BOM'!$A198)</f>
        <v/>
      </c>
      <c r="B198" s="9" t="str">
        <f aca="false">IF($A198="","",'1. Master BOM'!$B198)</f>
        <v/>
      </c>
      <c r="C198" s="9" t="str">
        <f aca="false">IF($A198="","",'1. Master BOM'!$E198)</f>
        <v/>
      </c>
      <c r="D198" s="9" t="str">
        <f aca="false">IF($A198="","",IF(T('1. Master BOM'!$F198)="","(not set)",'1. Master BOM'!$F198))</f>
        <v/>
      </c>
      <c r="E198" s="9" t="str">
        <f aca="false">IF($A198="","",IFERROR(INDEX('4. Tracker'!$D$2:$D$3001,MATCH($A198,'4. Tracker'!$N$2:$N$3001,0)),"—"))</f>
        <v/>
      </c>
      <c r="F198" s="9" t="str">
        <f aca="false">IF($A198="","",COUNTIF('4. Tracker'!$N$2:$N$3001,$A198))</f>
        <v/>
      </c>
      <c r="G198" s="9" t="str">
        <f aca="false">IF($A198="","",IF($F198=0,"—",IF(SUMPRODUCT(--('4. Tracker'!$N$2:$N$3001=$A198),--('4. Tracker'!$D$2:$D$3001&lt;&gt;$E198))&gt;0,"MIXED","OK")))</f>
        <v/>
      </c>
      <c r="H198" s="9" t="str">
        <f aca="false">IF($A198="","",IF(OR($D198="(not set)",$E198="—"),"",IF(ISNUMBER(SEARCH(SUBSTITUTE(SUBSTITUTE(SUBSTITUTE($D198,"-",""),"_","")," ",""),SUBSTITUTE(SUBSTITUTE(SUBSTITUTE($E198,"-",""),"_","")," ",""))),"OK","CHECK")))</f>
        <v/>
      </c>
      <c r="I198" s="14"/>
      <c r="J198" s="14"/>
      <c r="K198" s="17"/>
      <c r="L198" s="14"/>
    </row>
    <row r="199" customFormat="false" ht="15" hidden="false" customHeight="false" outlineLevel="0" collapsed="false">
      <c r="A199" s="9" t="str">
        <f aca="false">IF('1. Master BOM'!$A199="","",'1. Master BOM'!$A199)</f>
        <v/>
      </c>
      <c r="B199" s="9" t="str">
        <f aca="false">IF($A199="","",'1. Master BOM'!$B199)</f>
        <v/>
      </c>
      <c r="C199" s="9" t="str">
        <f aca="false">IF($A199="","",'1. Master BOM'!$E199)</f>
        <v/>
      </c>
      <c r="D199" s="9" t="str">
        <f aca="false">IF($A199="","",IF(T('1. Master BOM'!$F199)="","(not set)",'1. Master BOM'!$F199))</f>
        <v/>
      </c>
      <c r="E199" s="9" t="str">
        <f aca="false">IF($A199="","",IFERROR(INDEX('4. Tracker'!$D$2:$D$3001,MATCH($A199,'4. Tracker'!$N$2:$N$3001,0)),"—"))</f>
        <v/>
      </c>
      <c r="F199" s="9" t="str">
        <f aca="false">IF($A199="","",COUNTIF('4. Tracker'!$N$2:$N$3001,$A199))</f>
        <v/>
      </c>
      <c r="G199" s="9" t="str">
        <f aca="false">IF($A199="","",IF($F199=0,"—",IF(SUMPRODUCT(--('4. Tracker'!$N$2:$N$3001=$A199),--('4. Tracker'!$D$2:$D$3001&lt;&gt;$E199))&gt;0,"MIXED","OK")))</f>
        <v/>
      </c>
      <c r="H199" s="9" t="str">
        <f aca="false">IF($A199="","",IF(OR($D199="(not set)",$E199="—"),"",IF(ISNUMBER(SEARCH(SUBSTITUTE(SUBSTITUTE(SUBSTITUTE($D199,"-",""),"_","")," ",""),SUBSTITUTE(SUBSTITUTE(SUBSTITUTE($E199,"-",""),"_","")," ",""))),"OK","CHECK")))</f>
        <v/>
      </c>
      <c r="I199" s="14"/>
      <c r="J199" s="14"/>
      <c r="K199" s="17"/>
      <c r="L199" s="14"/>
    </row>
    <row r="200" customFormat="false" ht="15" hidden="false" customHeight="false" outlineLevel="0" collapsed="false">
      <c r="A200" s="9" t="str">
        <f aca="false">IF('1. Master BOM'!$A200="","",'1. Master BOM'!$A200)</f>
        <v/>
      </c>
      <c r="B200" s="9" t="str">
        <f aca="false">IF($A200="","",'1. Master BOM'!$B200)</f>
        <v/>
      </c>
      <c r="C200" s="9" t="str">
        <f aca="false">IF($A200="","",'1. Master BOM'!$E200)</f>
        <v/>
      </c>
      <c r="D200" s="9" t="str">
        <f aca="false">IF($A200="","",IF(T('1. Master BOM'!$F200)="","(not set)",'1. Master BOM'!$F200))</f>
        <v/>
      </c>
      <c r="E200" s="9" t="str">
        <f aca="false">IF($A200="","",IFERROR(INDEX('4. Tracker'!$D$2:$D$3001,MATCH($A200,'4. Tracker'!$N$2:$N$3001,0)),"—"))</f>
        <v/>
      </c>
      <c r="F200" s="9" t="str">
        <f aca="false">IF($A200="","",COUNTIF('4. Tracker'!$N$2:$N$3001,$A200))</f>
        <v/>
      </c>
      <c r="G200" s="9" t="str">
        <f aca="false">IF($A200="","",IF($F200=0,"—",IF(SUMPRODUCT(--('4. Tracker'!$N$2:$N$3001=$A200),--('4. Tracker'!$D$2:$D$3001&lt;&gt;$E200))&gt;0,"MIXED","OK")))</f>
        <v/>
      </c>
      <c r="H200" s="9" t="str">
        <f aca="false">IF($A200="","",IF(OR($D200="(not set)",$E200="—"),"",IF(ISNUMBER(SEARCH(SUBSTITUTE(SUBSTITUTE(SUBSTITUTE($D200,"-",""),"_","")," ",""),SUBSTITUTE(SUBSTITUTE(SUBSTITUTE($E200,"-",""),"_","")," ",""))),"OK","CHECK")))</f>
        <v/>
      </c>
      <c r="I200" s="14"/>
      <c r="J200" s="14"/>
      <c r="K200" s="17"/>
      <c r="L200" s="14"/>
    </row>
    <row r="201" customFormat="false" ht="15" hidden="false" customHeight="false" outlineLevel="0" collapsed="false">
      <c r="A201" s="9" t="str">
        <f aca="false">IF('1. Master BOM'!$A201="","",'1. Master BOM'!$A201)</f>
        <v/>
      </c>
      <c r="B201" s="9" t="str">
        <f aca="false">IF($A201="","",'1. Master BOM'!$B201)</f>
        <v/>
      </c>
      <c r="C201" s="9" t="str">
        <f aca="false">IF($A201="","",'1. Master BOM'!$E201)</f>
        <v/>
      </c>
      <c r="D201" s="9" t="str">
        <f aca="false">IF($A201="","",IF(T('1. Master BOM'!$F201)="","(not set)",'1. Master BOM'!$F201))</f>
        <v/>
      </c>
      <c r="E201" s="9" t="str">
        <f aca="false">IF($A201="","",IFERROR(INDEX('4. Tracker'!$D$2:$D$3001,MATCH($A201,'4. Tracker'!$N$2:$N$3001,0)),"—"))</f>
        <v/>
      </c>
      <c r="F201" s="9" t="str">
        <f aca="false">IF($A201="","",COUNTIF('4. Tracker'!$N$2:$N$3001,$A201))</f>
        <v/>
      </c>
      <c r="G201" s="9" t="str">
        <f aca="false">IF($A201="","",IF($F201=0,"—",IF(SUMPRODUCT(--('4. Tracker'!$N$2:$N$3001=$A201),--('4. Tracker'!$D$2:$D$3001&lt;&gt;$E201))&gt;0,"MIXED","OK")))</f>
        <v/>
      </c>
      <c r="H201" s="9" t="str">
        <f aca="false">IF($A201="","",IF(OR($D201="(not set)",$E201="—"),"",IF(ISNUMBER(SEARCH(SUBSTITUTE(SUBSTITUTE(SUBSTITUTE($D201,"-",""),"_","")," ",""),SUBSTITUTE(SUBSTITUTE(SUBSTITUTE($E201,"-",""),"_","")," ",""))),"OK","CHECK")))</f>
        <v/>
      </c>
      <c r="I201" s="14"/>
      <c r="J201" s="14"/>
      <c r="K201" s="17"/>
      <c r="L201" s="14"/>
    </row>
    <row r="202" customFormat="false" ht="15" hidden="false" customHeight="false" outlineLevel="0" collapsed="false">
      <c r="A202" s="9" t="str">
        <f aca="false">IF('1. Master BOM'!$A202="","",'1. Master BOM'!$A202)</f>
        <v/>
      </c>
      <c r="B202" s="9" t="str">
        <f aca="false">IF($A202="","",'1. Master BOM'!$B202)</f>
        <v/>
      </c>
      <c r="C202" s="9" t="str">
        <f aca="false">IF($A202="","",'1. Master BOM'!$E202)</f>
        <v/>
      </c>
      <c r="D202" s="9" t="str">
        <f aca="false">IF($A202="","",IF(T('1. Master BOM'!$F202)="","(not set)",'1. Master BOM'!$F202))</f>
        <v/>
      </c>
      <c r="E202" s="9" t="str">
        <f aca="false">IF($A202="","",IFERROR(INDEX('4. Tracker'!$D$2:$D$3001,MATCH($A202,'4. Tracker'!$N$2:$N$3001,0)),"—"))</f>
        <v/>
      </c>
      <c r="F202" s="9" t="str">
        <f aca="false">IF($A202="","",COUNTIF('4. Tracker'!$N$2:$N$3001,$A202))</f>
        <v/>
      </c>
      <c r="G202" s="9" t="str">
        <f aca="false">IF($A202="","",IF($F202=0,"—",IF(SUMPRODUCT(--('4. Tracker'!$N$2:$N$3001=$A202),--('4. Tracker'!$D$2:$D$3001&lt;&gt;$E202))&gt;0,"MIXED","OK")))</f>
        <v/>
      </c>
      <c r="H202" s="9" t="str">
        <f aca="false">IF($A202="","",IF(OR($D202="(not set)",$E202="—"),"",IF(ISNUMBER(SEARCH(SUBSTITUTE(SUBSTITUTE(SUBSTITUTE($D202,"-",""),"_","")," ",""),SUBSTITUTE(SUBSTITUTE(SUBSTITUTE($E202,"-",""),"_","")," ",""))),"OK","CHECK")))</f>
        <v/>
      </c>
      <c r="I202" s="14"/>
      <c r="J202" s="14"/>
      <c r="K202" s="17"/>
      <c r="L202" s="14"/>
    </row>
    <row r="203" customFormat="false" ht="15" hidden="false" customHeight="false" outlineLevel="0" collapsed="false">
      <c r="A203" s="9" t="str">
        <f aca="false">IF('1. Master BOM'!$A203="","",'1. Master BOM'!$A203)</f>
        <v/>
      </c>
      <c r="B203" s="9" t="str">
        <f aca="false">IF($A203="","",'1. Master BOM'!$B203)</f>
        <v/>
      </c>
      <c r="C203" s="9" t="str">
        <f aca="false">IF($A203="","",'1. Master BOM'!$E203)</f>
        <v/>
      </c>
      <c r="D203" s="9" t="str">
        <f aca="false">IF($A203="","",IF(T('1. Master BOM'!$F203)="","(not set)",'1. Master BOM'!$F203))</f>
        <v/>
      </c>
      <c r="E203" s="9" t="str">
        <f aca="false">IF($A203="","",IFERROR(INDEX('4. Tracker'!$D$2:$D$3001,MATCH($A203,'4. Tracker'!$N$2:$N$3001,0)),"—"))</f>
        <v/>
      </c>
      <c r="F203" s="9" t="str">
        <f aca="false">IF($A203="","",COUNTIF('4. Tracker'!$N$2:$N$3001,$A203))</f>
        <v/>
      </c>
      <c r="G203" s="9" t="str">
        <f aca="false">IF($A203="","",IF($F203=0,"—",IF(SUMPRODUCT(--('4. Tracker'!$N$2:$N$3001=$A203),--('4. Tracker'!$D$2:$D$3001&lt;&gt;$E203))&gt;0,"MIXED","OK")))</f>
        <v/>
      </c>
      <c r="H203" s="9" t="str">
        <f aca="false">IF($A203="","",IF(OR($D203="(not set)",$E203="—"),"",IF(ISNUMBER(SEARCH(SUBSTITUTE(SUBSTITUTE(SUBSTITUTE($D203,"-",""),"_","")," ",""),SUBSTITUTE(SUBSTITUTE(SUBSTITUTE($E203,"-",""),"_","")," ",""))),"OK","CHECK")))</f>
        <v/>
      </c>
      <c r="I203" s="14"/>
      <c r="J203" s="14"/>
      <c r="K203" s="17"/>
      <c r="L203" s="14"/>
    </row>
    <row r="204" customFormat="false" ht="15" hidden="false" customHeight="false" outlineLevel="0" collapsed="false">
      <c r="A204" s="9" t="str">
        <f aca="false">IF('1. Master BOM'!$A204="","",'1. Master BOM'!$A204)</f>
        <v/>
      </c>
      <c r="B204" s="9" t="str">
        <f aca="false">IF($A204="","",'1. Master BOM'!$B204)</f>
        <v/>
      </c>
      <c r="C204" s="9" t="str">
        <f aca="false">IF($A204="","",'1. Master BOM'!$E204)</f>
        <v/>
      </c>
      <c r="D204" s="9" t="str">
        <f aca="false">IF($A204="","",IF(T('1. Master BOM'!$F204)="","(not set)",'1. Master BOM'!$F204))</f>
        <v/>
      </c>
      <c r="E204" s="9" t="str">
        <f aca="false">IF($A204="","",IFERROR(INDEX('4. Tracker'!$D$2:$D$3001,MATCH($A204,'4. Tracker'!$N$2:$N$3001,0)),"—"))</f>
        <v/>
      </c>
      <c r="F204" s="9" t="str">
        <f aca="false">IF($A204="","",COUNTIF('4. Tracker'!$N$2:$N$3001,$A204))</f>
        <v/>
      </c>
      <c r="G204" s="9" t="str">
        <f aca="false">IF($A204="","",IF($F204=0,"—",IF(SUMPRODUCT(--('4. Tracker'!$N$2:$N$3001=$A204),--('4. Tracker'!$D$2:$D$3001&lt;&gt;$E204))&gt;0,"MIXED","OK")))</f>
        <v/>
      </c>
      <c r="H204" s="9" t="str">
        <f aca="false">IF($A204="","",IF(OR($D204="(not set)",$E204="—"),"",IF(ISNUMBER(SEARCH(SUBSTITUTE(SUBSTITUTE(SUBSTITUTE($D204,"-",""),"_","")," ",""),SUBSTITUTE(SUBSTITUTE(SUBSTITUTE($E204,"-",""),"_","")," ",""))),"OK","CHECK")))</f>
        <v/>
      </c>
      <c r="I204" s="14"/>
      <c r="J204" s="14"/>
      <c r="K204" s="17"/>
      <c r="L204" s="14"/>
    </row>
    <row r="205" customFormat="false" ht="15" hidden="false" customHeight="false" outlineLevel="0" collapsed="false">
      <c r="A205" s="9" t="str">
        <f aca="false">IF('1. Master BOM'!$A205="","",'1. Master BOM'!$A205)</f>
        <v/>
      </c>
      <c r="B205" s="9" t="str">
        <f aca="false">IF($A205="","",'1. Master BOM'!$B205)</f>
        <v/>
      </c>
      <c r="C205" s="9" t="str">
        <f aca="false">IF($A205="","",'1. Master BOM'!$E205)</f>
        <v/>
      </c>
      <c r="D205" s="9" t="str">
        <f aca="false">IF($A205="","",IF(T('1. Master BOM'!$F205)="","(not set)",'1. Master BOM'!$F205))</f>
        <v/>
      </c>
      <c r="E205" s="9" t="str">
        <f aca="false">IF($A205="","",IFERROR(INDEX('4. Tracker'!$D$2:$D$3001,MATCH($A205,'4. Tracker'!$N$2:$N$3001,0)),"—"))</f>
        <v/>
      </c>
      <c r="F205" s="9" t="str">
        <f aca="false">IF($A205="","",COUNTIF('4. Tracker'!$N$2:$N$3001,$A205))</f>
        <v/>
      </c>
      <c r="G205" s="9" t="str">
        <f aca="false">IF($A205="","",IF($F205=0,"—",IF(SUMPRODUCT(--('4. Tracker'!$N$2:$N$3001=$A205),--('4. Tracker'!$D$2:$D$3001&lt;&gt;$E205))&gt;0,"MIXED","OK")))</f>
        <v/>
      </c>
      <c r="H205" s="9" t="str">
        <f aca="false">IF($A205="","",IF(OR($D205="(not set)",$E205="—"),"",IF(ISNUMBER(SEARCH(SUBSTITUTE(SUBSTITUTE(SUBSTITUTE($D205,"-",""),"_","")," ",""),SUBSTITUTE(SUBSTITUTE(SUBSTITUTE($E205,"-",""),"_","")," ",""))),"OK","CHECK")))</f>
        <v/>
      </c>
      <c r="I205" s="14"/>
      <c r="J205" s="14"/>
      <c r="K205" s="17"/>
      <c r="L205" s="14"/>
    </row>
    <row r="206" customFormat="false" ht="15" hidden="false" customHeight="false" outlineLevel="0" collapsed="false">
      <c r="A206" s="9" t="str">
        <f aca="false">IF('1. Master BOM'!$A206="","",'1. Master BOM'!$A206)</f>
        <v/>
      </c>
      <c r="B206" s="9" t="str">
        <f aca="false">IF($A206="","",'1. Master BOM'!$B206)</f>
        <v/>
      </c>
      <c r="C206" s="9" t="str">
        <f aca="false">IF($A206="","",'1. Master BOM'!$E206)</f>
        <v/>
      </c>
      <c r="D206" s="9" t="str">
        <f aca="false">IF($A206="","",IF(T('1. Master BOM'!$F206)="","(not set)",'1. Master BOM'!$F206))</f>
        <v/>
      </c>
      <c r="E206" s="9" t="str">
        <f aca="false">IF($A206="","",IFERROR(INDEX('4. Tracker'!$D$2:$D$3001,MATCH($A206,'4. Tracker'!$N$2:$N$3001,0)),"—"))</f>
        <v/>
      </c>
      <c r="F206" s="9" t="str">
        <f aca="false">IF($A206="","",COUNTIF('4. Tracker'!$N$2:$N$3001,$A206))</f>
        <v/>
      </c>
      <c r="G206" s="9" t="str">
        <f aca="false">IF($A206="","",IF($F206=0,"—",IF(SUMPRODUCT(--('4. Tracker'!$N$2:$N$3001=$A206),--('4. Tracker'!$D$2:$D$3001&lt;&gt;$E206))&gt;0,"MIXED","OK")))</f>
        <v/>
      </c>
      <c r="H206" s="9" t="str">
        <f aca="false">IF($A206="","",IF(OR($D206="(not set)",$E206="—"),"",IF(ISNUMBER(SEARCH(SUBSTITUTE(SUBSTITUTE(SUBSTITUTE($D206,"-",""),"_","")," ",""),SUBSTITUTE(SUBSTITUTE(SUBSTITUTE($E206,"-",""),"_","")," ",""))),"OK","CHECK")))</f>
        <v/>
      </c>
      <c r="I206" s="14"/>
      <c r="J206" s="14"/>
      <c r="K206" s="17"/>
      <c r="L206" s="14"/>
    </row>
    <row r="207" customFormat="false" ht="15" hidden="false" customHeight="false" outlineLevel="0" collapsed="false">
      <c r="A207" s="9" t="str">
        <f aca="false">IF('1. Master BOM'!$A207="","",'1. Master BOM'!$A207)</f>
        <v/>
      </c>
      <c r="B207" s="9" t="str">
        <f aca="false">IF($A207="","",'1. Master BOM'!$B207)</f>
        <v/>
      </c>
      <c r="C207" s="9" t="str">
        <f aca="false">IF($A207="","",'1. Master BOM'!$E207)</f>
        <v/>
      </c>
      <c r="D207" s="9" t="str">
        <f aca="false">IF($A207="","",IF(T('1. Master BOM'!$F207)="","(not set)",'1. Master BOM'!$F207))</f>
        <v/>
      </c>
      <c r="E207" s="9" t="str">
        <f aca="false">IF($A207="","",IFERROR(INDEX('4. Tracker'!$D$2:$D$3001,MATCH($A207,'4. Tracker'!$N$2:$N$3001,0)),"—"))</f>
        <v/>
      </c>
      <c r="F207" s="9" t="str">
        <f aca="false">IF($A207="","",COUNTIF('4. Tracker'!$N$2:$N$3001,$A207))</f>
        <v/>
      </c>
      <c r="G207" s="9" t="str">
        <f aca="false">IF($A207="","",IF($F207=0,"—",IF(SUMPRODUCT(--('4. Tracker'!$N$2:$N$3001=$A207),--('4. Tracker'!$D$2:$D$3001&lt;&gt;$E207))&gt;0,"MIXED","OK")))</f>
        <v/>
      </c>
      <c r="H207" s="9" t="str">
        <f aca="false">IF($A207="","",IF(OR($D207="(not set)",$E207="—"),"",IF(ISNUMBER(SEARCH(SUBSTITUTE(SUBSTITUTE(SUBSTITUTE($D207,"-",""),"_","")," ",""),SUBSTITUTE(SUBSTITUTE(SUBSTITUTE($E207,"-",""),"_","")," ",""))),"OK","CHECK")))</f>
        <v/>
      </c>
      <c r="I207" s="14"/>
      <c r="J207" s="14"/>
      <c r="K207" s="17"/>
      <c r="L207" s="14"/>
    </row>
    <row r="208" customFormat="false" ht="15" hidden="false" customHeight="false" outlineLevel="0" collapsed="false">
      <c r="A208" s="9" t="str">
        <f aca="false">IF('1. Master BOM'!$A208="","",'1. Master BOM'!$A208)</f>
        <v/>
      </c>
      <c r="B208" s="9" t="str">
        <f aca="false">IF($A208="","",'1. Master BOM'!$B208)</f>
        <v/>
      </c>
      <c r="C208" s="9" t="str">
        <f aca="false">IF($A208="","",'1. Master BOM'!$E208)</f>
        <v/>
      </c>
      <c r="D208" s="9" t="str">
        <f aca="false">IF($A208="","",IF(T('1. Master BOM'!$F208)="","(not set)",'1. Master BOM'!$F208))</f>
        <v/>
      </c>
      <c r="E208" s="9" t="str">
        <f aca="false">IF($A208="","",IFERROR(INDEX('4. Tracker'!$D$2:$D$3001,MATCH($A208,'4. Tracker'!$N$2:$N$3001,0)),"—"))</f>
        <v/>
      </c>
      <c r="F208" s="9" t="str">
        <f aca="false">IF($A208="","",COUNTIF('4. Tracker'!$N$2:$N$3001,$A208))</f>
        <v/>
      </c>
      <c r="G208" s="9" t="str">
        <f aca="false">IF($A208="","",IF($F208=0,"—",IF(SUMPRODUCT(--('4. Tracker'!$N$2:$N$3001=$A208),--('4. Tracker'!$D$2:$D$3001&lt;&gt;$E208))&gt;0,"MIXED","OK")))</f>
        <v/>
      </c>
      <c r="H208" s="9" t="str">
        <f aca="false">IF($A208="","",IF(OR($D208="(not set)",$E208="—"),"",IF(ISNUMBER(SEARCH(SUBSTITUTE(SUBSTITUTE(SUBSTITUTE($D208,"-",""),"_","")," ",""),SUBSTITUTE(SUBSTITUTE(SUBSTITUTE($E208,"-",""),"_","")," ",""))),"OK","CHECK")))</f>
        <v/>
      </c>
      <c r="I208" s="14"/>
      <c r="J208" s="14"/>
      <c r="K208" s="17"/>
      <c r="L208" s="14"/>
    </row>
    <row r="209" customFormat="false" ht="15" hidden="false" customHeight="false" outlineLevel="0" collapsed="false">
      <c r="A209" s="9" t="str">
        <f aca="false">IF('1. Master BOM'!$A209="","",'1. Master BOM'!$A209)</f>
        <v/>
      </c>
      <c r="B209" s="9" t="str">
        <f aca="false">IF($A209="","",'1. Master BOM'!$B209)</f>
        <v/>
      </c>
      <c r="C209" s="9" t="str">
        <f aca="false">IF($A209="","",'1. Master BOM'!$E209)</f>
        <v/>
      </c>
      <c r="D209" s="9" t="str">
        <f aca="false">IF($A209="","",IF(T('1. Master BOM'!$F209)="","(not set)",'1. Master BOM'!$F209))</f>
        <v/>
      </c>
      <c r="E209" s="9" t="str">
        <f aca="false">IF($A209="","",IFERROR(INDEX('4. Tracker'!$D$2:$D$3001,MATCH($A209,'4. Tracker'!$N$2:$N$3001,0)),"—"))</f>
        <v/>
      </c>
      <c r="F209" s="9" t="str">
        <f aca="false">IF($A209="","",COUNTIF('4. Tracker'!$N$2:$N$3001,$A209))</f>
        <v/>
      </c>
      <c r="G209" s="9" t="str">
        <f aca="false">IF($A209="","",IF($F209=0,"—",IF(SUMPRODUCT(--('4. Tracker'!$N$2:$N$3001=$A209),--('4. Tracker'!$D$2:$D$3001&lt;&gt;$E209))&gt;0,"MIXED","OK")))</f>
        <v/>
      </c>
      <c r="H209" s="9" t="str">
        <f aca="false">IF($A209="","",IF(OR($D209="(not set)",$E209="—"),"",IF(ISNUMBER(SEARCH(SUBSTITUTE(SUBSTITUTE(SUBSTITUTE($D209,"-",""),"_","")," ",""),SUBSTITUTE(SUBSTITUTE(SUBSTITUTE($E209,"-",""),"_","")," ",""))),"OK","CHECK")))</f>
        <v/>
      </c>
      <c r="I209" s="14"/>
      <c r="J209" s="14"/>
      <c r="K209" s="17"/>
      <c r="L209" s="14"/>
    </row>
    <row r="210" customFormat="false" ht="15" hidden="false" customHeight="false" outlineLevel="0" collapsed="false">
      <c r="A210" s="9" t="str">
        <f aca="false">IF('1. Master BOM'!$A210="","",'1. Master BOM'!$A210)</f>
        <v/>
      </c>
      <c r="B210" s="9" t="str">
        <f aca="false">IF($A210="","",'1. Master BOM'!$B210)</f>
        <v/>
      </c>
      <c r="C210" s="9" t="str">
        <f aca="false">IF($A210="","",'1. Master BOM'!$E210)</f>
        <v/>
      </c>
      <c r="D210" s="9" t="str">
        <f aca="false">IF($A210="","",IF(T('1. Master BOM'!$F210)="","(not set)",'1. Master BOM'!$F210))</f>
        <v/>
      </c>
      <c r="E210" s="9" t="str">
        <f aca="false">IF($A210="","",IFERROR(INDEX('4. Tracker'!$D$2:$D$3001,MATCH($A210,'4. Tracker'!$N$2:$N$3001,0)),"—"))</f>
        <v/>
      </c>
      <c r="F210" s="9" t="str">
        <f aca="false">IF($A210="","",COUNTIF('4. Tracker'!$N$2:$N$3001,$A210))</f>
        <v/>
      </c>
      <c r="G210" s="9" t="str">
        <f aca="false">IF($A210="","",IF($F210=0,"—",IF(SUMPRODUCT(--('4. Tracker'!$N$2:$N$3001=$A210),--('4. Tracker'!$D$2:$D$3001&lt;&gt;$E210))&gt;0,"MIXED","OK")))</f>
        <v/>
      </c>
      <c r="H210" s="9" t="str">
        <f aca="false">IF($A210="","",IF(OR($D210="(not set)",$E210="—"),"",IF(ISNUMBER(SEARCH(SUBSTITUTE(SUBSTITUTE(SUBSTITUTE($D210,"-",""),"_","")," ",""),SUBSTITUTE(SUBSTITUTE(SUBSTITUTE($E210,"-",""),"_","")," ",""))),"OK","CHECK")))</f>
        <v/>
      </c>
      <c r="I210" s="14"/>
      <c r="J210" s="14"/>
      <c r="K210" s="17"/>
      <c r="L210" s="14"/>
    </row>
    <row r="211" customFormat="false" ht="15" hidden="false" customHeight="false" outlineLevel="0" collapsed="false">
      <c r="A211" s="9" t="str">
        <f aca="false">IF('1. Master BOM'!$A211="","",'1. Master BOM'!$A211)</f>
        <v/>
      </c>
      <c r="B211" s="9" t="str">
        <f aca="false">IF($A211="","",'1. Master BOM'!$B211)</f>
        <v/>
      </c>
      <c r="C211" s="9" t="str">
        <f aca="false">IF($A211="","",'1. Master BOM'!$E211)</f>
        <v/>
      </c>
      <c r="D211" s="9" t="str">
        <f aca="false">IF($A211="","",IF(T('1. Master BOM'!$F211)="","(not set)",'1. Master BOM'!$F211))</f>
        <v/>
      </c>
      <c r="E211" s="9" t="str">
        <f aca="false">IF($A211="","",IFERROR(INDEX('4. Tracker'!$D$2:$D$3001,MATCH($A211,'4. Tracker'!$N$2:$N$3001,0)),"—"))</f>
        <v/>
      </c>
      <c r="F211" s="9" t="str">
        <f aca="false">IF($A211="","",COUNTIF('4. Tracker'!$N$2:$N$3001,$A211))</f>
        <v/>
      </c>
      <c r="G211" s="9" t="str">
        <f aca="false">IF($A211="","",IF($F211=0,"—",IF(SUMPRODUCT(--('4. Tracker'!$N$2:$N$3001=$A211),--('4. Tracker'!$D$2:$D$3001&lt;&gt;$E211))&gt;0,"MIXED","OK")))</f>
        <v/>
      </c>
      <c r="H211" s="9" t="str">
        <f aca="false">IF($A211="","",IF(OR($D211="(not set)",$E211="—"),"",IF(ISNUMBER(SEARCH(SUBSTITUTE(SUBSTITUTE(SUBSTITUTE($D211,"-",""),"_","")," ",""),SUBSTITUTE(SUBSTITUTE(SUBSTITUTE($E211,"-",""),"_","")," ",""))),"OK","CHECK")))</f>
        <v/>
      </c>
      <c r="I211" s="14"/>
      <c r="J211" s="14"/>
      <c r="K211" s="17"/>
      <c r="L211" s="14"/>
    </row>
    <row r="212" customFormat="false" ht="15" hidden="false" customHeight="false" outlineLevel="0" collapsed="false">
      <c r="A212" s="9" t="str">
        <f aca="false">IF('1. Master BOM'!$A212="","",'1. Master BOM'!$A212)</f>
        <v/>
      </c>
      <c r="B212" s="9" t="str">
        <f aca="false">IF($A212="","",'1. Master BOM'!$B212)</f>
        <v/>
      </c>
      <c r="C212" s="9" t="str">
        <f aca="false">IF($A212="","",'1. Master BOM'!$E212)</f>
        <v/>
      </c>
      <c r="D212" s="9" t="str">
        <f aca="false">IF($A212="","",IF(T('1. Master BOM'!$F212)="","(not set)",'1. Master BOM'!$F212))</f>
        <v/>
      </c>
      <c r="E212" s="9" t="str">
        <f aca="false">IF($A212="","",IFERROR(INDEX('4. Tracker'!$D$2:$D$3001,MATCH($A212,'4. Tracker'!$N$2:$N$3001,0)),"—"))</f>
        <v/>
      </c>
      <c r="F212" s="9" t="str">
        <f aca="false">IF($A212="","",COUNTIF('4. Tracker'!$N$2:$N$3001,$A212))</f>
        <v/>
      </c>
      <c r="G212" s="9" t="str">
        <f aca="false">IF($A212="","",IF($F212=0,"—",IF(SUMPRODUCT(--('4. Tracker'!$N$2:$N$3001=$A212),--('4. Tracker'!$D$2:$D$3001&lt;&gt;$E212))&gt;0,"MIXED","OK")))</f>
        <v/>
      </c>
      <c r="H212" s="9" t="str">
        <f aca="false">IF($A212="","",IF(OR($D212="(not set)",$E212="—"),"",IF(ISNUMBER(SEARCH(SUBSTITUTE(SUBSTITUTE(SUBSTITUTE($D212,"-",""),"_","")," ",""),SUBSTITUTE(SUBSTITUTE(SUBSTITUTE($E212,"-",""),"_","")," ",""))),"OK","CHECK")))</f>
        <v/>
      </c>
      <c r="I212" s="14"/>
      <c r="J212" s="14"/>
      <c r="K212" s="17"/>
      <c r="L212" s="14"/>
    </row>
    <row r="213" customFormat="false" ht="15" hidden="false" customHeight="false" outlineLevel="0" collapsed="false">
      <c r="A213" s="9" t="str">
        <f aca="false">IF('1. Master BOM'!$A213="","",'1. Master BOM'!$A213)</f>
        <v/>
      </c>
      <c r="B213" s="9" t="str">
        <f aca="false">IF($A213="","",'1. Master BOM'!$B213)</f>
        <v/>
      </c>
      <c r="C213" s="9" t="str">
        <f aca="false">IF($A213="","",'1. Master BOM'!$E213)</f>
        <v/>
      </c>
      <c r="D213" s="9" t="str">
        <f aca="false">IF($A213="","",IF(T('1. Master BOM'!$F213)="","(not set)",'1. Master BOM'!$F213))</f>
        <v/>
      </c>
      <c r="E213" s="9" t="str">
        <f aca="false">IF($A213="","",IFERROR(INDEX('4. Tracker'!$D$2:$D$3001,MATCH($A213,'4. Tracker'!$N$2:$N$3001,0)),"—"))</f>
        <v/>
      </c>
      <c r="F213" s="9" t="str">
        <f aca="false">IF($A213="","",COUNTIF('4. Tracker'!$N$2:$N$3001,$A213))</f>
        <v/>
      </c>
      <c r="G213" s="9" t="str">
        <f aca="false">IF($A213="","",IF($F213=0,"—",IF(SUMPRODUCT(--('4. Tracker'!$N$2:$N$3001=$A213),--('4. Tracker'!$D$2:$D$3001&lt;&gt;$E213))&gt;0,"MIXED","OK")))</f>
        <v/>
      </c>
      <c r="H213" s="9" t="str">
        <f aca="false">IF($A213="","",IF(OR($D213="(not set)",$E213="—"),"",IF(ISNUMBER(SEARCH(SUBSTITUTE(SUBSTITUTE(SUBSTITUTE($D213,"-",""),"_","")," ",""),SUBSTITUTE(SUBSTITUTE(SUBSTITUTE($E213,"-",""),"_","")," ",""))),"OK","CHECK")))</f>
        <v/>
      </c>
      <c r="I213" s="14"/>
      <c r="J213" s="14"/>
      <c r="K213" s="17"/>
      <c r="L213" s="14"/>
    </row>
    <row r="214" customFormat="false" ht="15" hidden="false" customHeight="false" outlineLevel="0" collapsed="false">
      <c r="A214" s="9" t="str">
        <f aca="false">IF('1. Master BOM'!$A214="","",'1. Master BOM'!$A214)</f>
        <v/>
      </c>
      <c r="B214" s="9" t="str">
        <f aca="false">IF($A214="","",'1. Master BOM'!$B214)</f>
        <v/>
      </c>
      <c r="C214" s="9" t="str">
        <f aca="false">IF($A214="","",'1. Master BOM'!$E214)</f>
        <v/>
      </c>
      <c r="D214" s="9" t="str">
        <f aca="false">IF($A214="","",IF(T('1. Master BOM'!$F214)="","(not set)",'1. Master BOM'!$F214))</f>
        <v/>
      </c>
      <c r="E214" s="9" t="str">
        <f aca="false">IF($A214="","",IFERROR(INDEX('4. Tracker'!$D$2:$D$3001,MATCH($A214,'4. Tracker'!$N$2:$N$3001,0)),"—"))</f>
        <v/>
      </c>
      <c r="F214" s="9" t="str">
        <f aca="false">IF($A214="","",COUNTIF('4. Tracker'!$N$2:$N$3001,$A214))</f>
        <v/>
      </c>
      <c r="G214" s="9" t="str">
        <f aca="false">IF($A214="","",IF($F214=0,"—",IF(SUMPRODUCT(--('4. Tracker'!$N$2:$N$3001=$A214),--('4. Tracker'!$D$2:$D$3001&lt;&gt;$E214))&gt;0,"MIXED","OK")))</f>
        <v/>
      </c>
      <c r="H214" s="9" t="str">
        <f aca="false">IF($A214="","",IF(OR($D214="(not set)",$E214="—"),"",IF(ISNUMBER(SEARCH(SUBSTITUTE(SUBSTITUTE(SUBSTITUTE($D214,"-",""),"_","")," ",""),SUBSTITUTE(SUBSTITUTE(SUBSTITUTE($E214,"-",""),"_","")," ",""))),"OK","CHECK")))</f>
        <v/>
      </c>
      <c r="I214" s="14"/>
      <c r="J214" s="14"/>
      <c r="K214" s="17"/>
      <c r="L214" s="14"/>
    </row>
    <row r="215" customFormat="false" ht="15" hidden="false" customHeight="false" outlineLevel="0" collapsed="false">
      <c r="A215" s="9" t="str">
        <f aca="false">IF('1. Master BOM'!$A215="","",'1. Master BOM'!$A215)</f>
        <v/>
      </c>
      <c r="B215" s="9" t="str">
        <f aca="false">IF($A215="","",'1. Master BOM'!$B215)</f>
        <v/>
      </c>
      <c r="C215" s="9" t="str">
        <f aca="false">IF($A215="","",'1. Master BOM'!$E215)</f>
        <v/>
      </c>
      <c r="D215" s="9" t="str">
        <f aca="false">IF($A215="","",IF(T('1. Master BOM'!$F215)="","(not set)",'1. Master BOM'!$F215))</f>
        <v/>
      </c>
      <c r="E215" s="9" t="str">
        <f aca="false">IF($A215="","",IFERROR(INDEX('4. Tracker'!$D$2:$D$3001,MATCH($A215,'4. Tracker'!$N$2:$N$3001,0)),"—"))</f>
        <v/>
      </c>
      <c r="F215" s="9" t="str">
        <f aca="false">IF($A215="","",COUNTIF('4. Tracker'!$N$2:$N$3001,$A215))</f>
        <v/>
      </c>
      <c r="G215" s="9" t="str">
        <f aca="false">IF($A215="","",IF($F215=0,"—",IF(SUMPRODUCT(--('4. Tracker'!$N$2:$N$3001=$A215),--('4. Tracker'!$D$2:$D$3001&lt;&gt;$E215))&gt;0,"MIXED","OK")))</f>
        <v/>
      </c>
      <c r="H215" s="9" t="str">
        <f aca="false">IF($A215="","",IF(OR($D215="(not set)",$E215="—"),"",IF(ISNUMBER(SEARCH(SUBSTITUTE(SUBSTITUTE(SUBSTITUTE($D215,"-",""),"_","")," ",""),SUBSTITUTE(SUBSTITUTE(SUBSTITUTE($E215,"-",""),"_","")," ",""))),"OK","CHECK")))</f>
        <v/>
      </c>
      <c r="I215" s="14"/>
      <c r="J215" s="14"/>
      <c r="K215" s="17"/>
      <c r="L215" s="14"/>
    </row>
    <row r="216" customFormat="false" ht="15" hidden="false" customHeight="false" outlineLevel="0" collapsed="false">
      <c r="A216" s="9" t="str">
        <f aca="false">IF('1. Master BOM'!$A216="","",'1. Master BOM'!$A216)</f>
        <v/>
      </c>
      <c r="B216" s="9" t="str">
        <f aca="false">IF($A216="","",'1. Master BOM'!$B216)</f>
        <v/>
      </c>
      <c r="C216" s="9" t="str">
        <f aca="false">IF($A216="","",'1. Master BOM'!$E216)</f>
        <v/>
      </c>
      <c r="D216" s="9" t="str">
        <f aca="false">IF($A216="","",IF(T('1. Master BOM'!$F216)="","(not set)",'1. Master BOM'!$F216))</f>
        <v/>
      </c>
      <c r="E216" s="9" t="str">
        <f aca="false">IF($A216="","",IFERROR(INDEX('4. Tracker'!$D$2:$D$3001,MATCH($A216,'4. Tracker'!$N$2:$N$3001,0)),"—"))</f>
        <v/>
      </c>
      <c r="F216" s="9" t="str">
        <f aca="false">IF($A216="","",COUNTIF('4. Tracker'!$N$2:$N$3001,$A216))</f>
        <v/>
      </c>
      <c r="G216" s="9" t="str">
        <f aca="false">IF($A216="","",IF($F216=0,"—",IF(SUMPRODUCT(--('4. Tracker'!$N$2:$N$3001=$A216),--('4. Tracker'!$D$2:$D$3001&lt;&gt;$E216))&gt;0,"MIXED","OK")))</f>
        <v/>
      </c>
      <c r="H216" s="9" t="str">
        <f aca="false">IF($A216="","",IF(OR($D216="(not set)",$E216="—"),"",IF(ISNUMBER(SEARCH(SUBSTITUTE(SUBSTITUTE(SUBSTITUTE($D216,"-",""),"_","")," ",""),SUBSTITUTE(SUBSTITUTE(SUBSTITUTE($E216,"-",""),"_","")," ",""))),"OK","CHECK")))</f>
        <v/>
      </c>
      <c r="I216" s="14"/>
      <c r="J216" s="14"/>
      <c r="K216" s="17"/>
      <c r="L216" s="14"/>
    </row>
    <row r="217" customFormat="false" ht="15" hidden="false" customHeight="false" outlineLevel="0" collapsed="false">
      <c r="A217" s="9" t="str">
        <f aca="false">IF('1. Master BOM'!$A217="","",'1. Master BOM'!$A217)</f>
        <v/>
      </c>
      <c r="B217" s="9" t="str">
        <f aca="false">IF($A217="","",'1. Master BOM'!$B217)</f>
        <v/>
      </c>
      <c r="C217" s="9" t="str">
        <f aca="false">IF($A217="","",'1. Master BOM'!$E217)</f>
        <v/>
      </c>
      <c r="D217" s="9" t="str">
        <f aca="false">IF($A217="","",IF(T('1. Master BOM'!$F217)="","(not set)",'1. Master BOM'!$F217))</f>
        <v/>
      </c>
      <c r="E217" s="9" t="str">
        <f aca="false">IF($A217="","",IFERROR(INDEX('4. Tracker'!$D$2:$D$3001,MATCH($A217,'4. Tracker'!$N$2:$N$3001,0)),"—"))</f>
        <v/>
      </c>
      <c r="F217" s="9" t="str">
        <f aca="false">IF($A217="","",COUNTIF('4. Tracker'!$N$2:$N$3001,$A217))</f>
        <v/>
      </c>
      <c r="G217" s="9" t="str">
        <f aca="false">IF($A217="","",IF($F217=0,"—",IF(SUMPRODUCT(--('4. Tracker'!$N$2:$N$3001=$A217),--('4. Tracker'!$D$2:$D$3001&lt;&gt;$E217))&gt;0,"MIXED","OK")))</f>
        <v/>
      </c>
      <c r="H217" s="9" t="str">
        <f aca="false">IF($A217="","",IF(OR($D217="(not set)",$E217="—"),"",IF(ISNUMBER(SEARCH(SUBSTITUTE(SUBSTITUTE(SUBSTITUTE($D217,"-",""),"_","")," ",""),SUBSTITUTE(SUBSTITUTE(SUBSTITUTE($E217,"-",""),"_","")," ",""))),"OK","CHECK")))</f>
        <v/>
      </c>
      <c r="I217" s="14"/>
      <c r="J217" s="14"/>
      <c r="K217" s="17"/>
      <c r="L217" s="14"/>
    </row>
    <row r="218" customFormat="false" ht="15" hidden="false" customHeight="false" outlineLevel="0" collapsed="false">
      <c r="A218" s="9" t="str">
        <f aca="false">IF('1. Master BOM'!$A218="","",'1. Master BOM'!$A218)</f>
        <v/>
      </c>
      <c r="B218" s="9" t="str">
        <f aca="false">IF($A218="","",'1. Master BOM'!$B218)</f>
        <v/>
      </c>
      <c r="C218" s="9" t="str">
        <f aca="false">IF($A218="","",'1. Master BOM'!$E218)</f>
        <v/>
      </c>
      <c r="D218" s="9" t="str">
        <f aca="false">IF($A218="","",IF(T('1. Master BOM'!$F218)="","(not set)",'1. Master BOM'!$F218))</f>
        <v/>
      </c>
      <c r="E218" s="9" t="str">
        <f aca="false">IF($A218="","",IFERROR(INDEX('4. Tracker'!$D$2:$D$3001,MATCH($A218,'4. Tracker'!$N$2:$N$3001,0)),"—"))</f>
        <v/>
      </c>
      <c r="F218" s="9" t="str">
        <f aca="false">IF($A218="","",COUNTIF('4. Tracker'!$N$2:$N$3001,$A218))</f>
        <v/>
      </c>
      <c r="G218" s="9" t="str">
        <f aca="false">IF($A218="","",IF($F218=0,"—",IF(SUMPRODUCT(--('4. Tracker'!$N$2:$N$3001=$A218),--('4. Tracker'!$D$2:$D$3001&lt;&gt;$E218))&gt;0,"MIXED","OK")))</f>
        <v/>
      </c>
      <c r="H218" s="9" t="str">
        <f aca="false">IF($A218="","",IF(OR($D218="(not set)",$E218="—"),"",IF(ISNUMBER(SEARCH(SUBSTITUTE(SUBSTITUTE(SUBSTITUTE($D218,"-",""),"_","")," ",""),SUBSTITUTE(SUBSTITUTE(SUBSTITUTE($E218,"-",""),"_","")," ",""))),"OK","CHECK")))</f>
        <v/>
      </c>
      <c r="I218" s="14"/>
      <c r="J218" s="14"/>
      <c r="K218" s="17"/>
      <c r="L218" s="14"/>
    </row>
    <row r="219" customFormat="false" ht="15" hidden="false" customHeight="false" outlineLevel="0" collapsed="false">
      <c r="A219" s="9" t="str">
        <f aca="false">IF('1. Master BOM'!$A219="","",'1. Master BOM'!$A219)</f>
        <v/>
      </c>
      <c r="B219" s="9" t="str">
        <f aca="false">IF($A219="","",'1. Master BOM'!$B219)</f>
        <v/>
      </c>
      <c r="C219" s="9" t="str">
        <f aca="false">IF($A219="","",'1. Master BOM'!$E219)</f>
        <v/>
      </c>
      <c r="D219" s="9" t="str">
        <f aca="false">IF($A219="","",IF(T('1. Master BOM'!$F219)="","(not set)",'1. Master BOM'!$F219))</f>
        <v/>
      </c>
      <c r="E219" s="9" t="str">
        <f aca="false">IF($A219="","",IFERROR(INDEX('4. Tracker'!$D$2:$D$3001,MATCH($A219,'4. Tracker'!$N$2:$N$3001,0)),"—"))</f>
        <v/>
      </c>
      <c r="F219" s="9" t="str">
        <f aca="false">IF($A219="","",COUNTIF('4. Tracker'!$N$2:$N$3001,$A219))</f>
        <v/>
      </c>
      <c r="G219" s="9" t="str">
        <f aca="false">IF($A219="","",IF($F219=0,"—",IF(SUMPRODUCT(--('4. Tracker'!$N$2:$N$3001=$A219),--('4. Tracker'!$D$2:$D$3001&lt;&gt;$E219))&gt;0,"MIXED","OK")))</f>
        <v/>
      </c>
      <c r="H219" s="9" t="str">
        <f aca="false">IF($A219="","",IF(OR($D219="(not set)",$E219="—"),"",IF(ISNUMBER(SEARCH(SUBSTITUTE(SUBSTITUTE(SUBSTITUTE($D219,"-",""),"_","")," ",""),SUBSTITUTE(SUBSTITUTE(SUBSTITUTE($E219,"-",""),"_","")," ",""))),"OK","CHECK")))</f>
        <v/>
      </c>
      <c r="I219" s="14"/>
      <c r="J219" s="14"/>
      <c r="K219" s="17"/>
      <c r="L219" s="14"/>
    </row>
    <row r="220" customFormat="false" ht="15" hidden="false" customHeight="false" outlineLevel="0" collapsed="false">
      <c r="A220" s="9" t="str">
        <f aca="false">IF('1. Master BOM'!$A220="","",'1. Master BOM'!$A220)</f>
        <v/>
      </c>
      <c r="B220" s="9" t="str">
        <f aca="false">IF($A220="","",'1. Master BOM'!$B220)</f>
        <v/>
      </c>
      <c r="C220" s="9" t="str">
        <f aca="false">IF($A220="","",'1. Master BOM'!$E220)</f>
        <v/>
      </c>
      <c r="D220" s="9" t="str">
        <f aca="false">IF($A220="","",IF(T('1. Master BOM'!$F220)="","(not set)",'1. Master BOM'!$F220))</f>
        <v/>
      </c>
      <c r="E220" s="9" t="str">
        <f aca="false">IF($A220="","",IFERROR(INDEX('4. Tracker'!$D$2:$D$3001,MATCH($A220,'4. Tracker'!$N$2:$N$3001,0)),"—"))</f>
        <v/>
      </c>
      <c r="F220" s="9" t="str">
        <f aca="false">IF($A220="","",COUNTIF('4. Tracker'!$N$2:$N$3001,$A220))</f>
        <v/>
      </c>
      <c r="G220" s="9" t="str">
        <f aca="false">IF($A220="","",IF($F220=0,"—",IF(SUMPRODUCT(--('4. Tracker'!$N$2:$N$3001=$A220),--('4. Tracker'!$D$2:$D$3001&lt;&gt;$E220))&gt;0,"MIXED","OK")))</f>
        <v/>
      </c>
      <c r="H220" s="9" t="str">
        <f aca="false">IF($A220="","",IF(OR($D220="(not set)",$E220="—"),"",IF(ISNUMBER(SEARCH(SUBSTITUTE(SUBSTITUTE(SUBSTITUTE($D220,"-",""),"_","")," ",""),SUBSTITUTE(SUBSTITUTE(SUBSTITUTE($E220,"-",""),"_","")," ",""))),"OK","CHECK")))</f>
        <v/>
      </c>
      <c r="I220" s="14"/>
      <c r="J220" s="14"/>
      <c r="K220" s="17"/>
      <c r="L220" s="14"/>
    </row>
    <row r="221" customFormat="false" ht="15" hidden="false" customHeight="false" outlineLevel="0" collapsed="false">
      <c r="A221" s="9" t="str">
        <f aca="false">IF('1. Master BOM'!$A221="","",'1. Master BOM'!$A221)</f>
        <v/>
      </c>
      <c r="B221" s="9" t="str">
        <f aca="false">IF($A221="","",'1. Master BOM'!$B221)</f>
        <v/>
      </c>
      <c r="C221" s="9" t="str">
        <f aca="false">IF($A221="","",'1. Master BOM'!$E221)</f>
        <v/>
      </c>
      <c r="D221" s="9" t="str">
        <f aca="false">IF($A221="","",IF(T('1. Master BOM'!$F221)="","(not set)",'1. Master BOM'!$F221))</f>
        <v/>
      </c>
      <c r="E221" s="9" t="str">
        <f aca="false">IF($A221="","",IFERROR(INDEX('4. Tracker'!$D$2:$D$3001,MATCH($A221,'4. Tracker'!$N$2:$N$3001,0)),"—"))</f>
        <v/>
      </c>
      <c r="F221" s="9" t="str">
        <f aca="false">IF($A221="","",COUNTIF('4. Tracker'!$N$2:$N$3001,$A221))</f>
        <v/>
      </c>
      <c r="G221" s="9" t="str">
        <f aca="false">IF($A221="","",IF($F221=0,"—",IF(SUMPRODUCT(--('4. Tracker'!$N$2:$N$3001=$A221),--('4. Tracker'!$D$2:$D$3001&lt;&gt;$E221))&gt;0,"MIXED","OK")))</f>
        <v/>
      </c>
      <c r="H221" s="9" t="str">
        <f aca="false">IF($A221="","",IF(OR($D221="(not set)",$E221="—"),"",IF(ISNUMBER(SEARCH(SUBSTITUTE(SUBSTITUTE(SUBSTITUTE($D221,"-",""),"_","")," ",""),SUBSTITUTE(SUBSTITUTE(SUBSTITUTE($E221,"-",""),"_","")," ",""))),"OK","CHECK")))</f>
        <v/>
      </c>
      <c r="I221" s="14"/>
      <c r="J221" s="14"/>
      <c r="K221" s="17"/>
      <c r="L221" s="14"/>
    </row>
    <row r="222" customFormat="false" ht="15" hidden="false" customHeight="false" outlineLevel="0" collapsed="false">
      <c r="A222" s="9" t="str">
        <f aca="false">IF('1. Master BOM'!$A222="","",'1. Master BOM'!$A222)</f>
        <v/>
      </c>
      <c r="B222" s="9" t="str">
        <f aca="false">IF($A222="","",'1. Master BOM'!$B222)</f>
        <v/>
      </c>
      <c r="C222" s="9" t="str">
        <f aca="false">IF($A222="","",'1. Master BOM'!$E222)</f>
        <v/>
      </c>
      <c r="D222" s="9" t="str">
        <f aca="false">IF($A222="","",IF(T('1. Master BOM'!$F222)="","(not set)",'1. Master BOM'!$F222))</f>
        <v/>
      </c>
      <c r="E222" s="9" t="str">
        <f aca="false">IF($A222="","",IFERROR(INDEX('4. Tracker'!$D$2:$D$3001,MATCH($A222,'4. Tracker'!$N$2:$N$3001,0)),"—"))</f>
        <v/>
      </c>
      <c r="F222" s="9" t="str">
        <f aca="false">IF($A222="","",COUNTIF('4. Tracker'!$N$2:$N$3001,$A222))</f>
        <v/>
      </c>
      <c r="G222" s="9" t="str">
        <f aca="false">IF($A222="","",IF($F222=0,"—",IF(SUMPRODUCT(--('4. Tracker'!$N$2:$N$3001=$A222),--('4. Tracker'!$D$2:$D$3001&lt;&gt;$E222))&gt;0,"MIXED","OK")))</f>
        <v/>
      </c>
      <c r="H222" s="9" t="str">
        <f aca="false">IF($A222="","",IF(OR($D222="(not set)",$E222="—"),"",IF(ISNUMBER(SEARCH(SUBSTITUTE(SUBSTITUTE(SUBSTITUTE($D222,"-",""),"_","")," ",""),SUBSTITUTE(SUBSTITUTE(SUBSTITUTE($E222,"-",""),"_","")," ",""))),"OK","CHECK")))</f>
        <v/>
      </c>
      <c r="I222" s="14"/>
      <c r="J222" s="14"/>
      <c r="K222" s="17"/>
      <c r="L222" s="14"/>
    </row>
    <row r="223" customFormat="false" ht="15" hidden="false" customHeight="false" outlineLevel="0" collapsed="false">
      <c r="A223" s="9" t="str">
        <f aca="false">IF('1. Master BOM'!$A223="","",'1. Master BOM'!$A223)</f>
        <v/>
      </c>
      <c r="B223" s="9" t="str">
        <f aca="false">IF($A223="","",'1. Master BOM'!$B223)</f>
        <v/>
      </c>
      <c r="C223" s="9" t="str">
        <f aca="false">IF($A223="","",'1. Master BOM'!$E223)</f>
        <v/>
      </c>
      <c r="D223" s="9" t="str">
        <f aca="false">IF($A223="","",IF(T('1. Master BOM'!$F223)="","(not set)",'1. Master BOM'!$F223))</f>
        <v/>
      </c>
      <c r="E223" s="9" t="str">
        <f aca="false">IF($A223="","",IFERROR(INDEX('4. Tracker'!$D$2:$D$3001,MATCH($A223,'4. Tracker'!$N$2:$N$3001,0)),"—"))</f>
        <v/>
      </c>
      <c r="F223" s="9" t="str">
        <f aca="false">IF($A223="","",COUNTIF('4. Tracker'!$N$2:$N$3001,$A223))</f>
        <v/>
      </c>
      <c r="G223" s="9" t="str">
        <f aca="false">IF($A223="","",IF($F223=0,"—",IF(SUMPRODUCT(--('4. Tracker'!$N$2:$N$3001=$A223),--('4. Tracker'!$D$2:$D$3001&lt;&gt;$E223))&gt;0,"MIXED","OK")))</f>
        <v/>
      </c>
      <c r="H223" s="9" t="str">
        <f aca="false">IF($A223="","",IF(OR($D223="(not set)",$E223="—"),"",IF(ISNUMBER(SEARCH(SUBSTITUTE(SUBSTITUTE(SUBSTITUTE($D223,"-",""),"_","")," ",""),SUBSTITUTE(SUBSTITUTE(SUBSTITUTE($E223,"-",""),"_","")," ",""))),"OK","CHECK")))</f>
        <v/>
      </c>
      <c r="I223" s="14"/>
      <c r="J223" s="14"/>
      <c r="K223" s="17"/>
      <c r="L223" s="14"/>
    </row>
    <row r="224" customFormat="false" ht="15" hidden="false" customHeight="false" outlineLevel="0" collapsed="false">
      <c r="A224" s="9" t="str">
        <f aca="false">IF('1. Master BOM'!$A224="","",'1. Master BOM'!$A224)</f>
        <v/>
      </c>
      <c r="B224" s="9" t="str">
        <f aca="false">IF($A224="","",'1. Master BOM'!$B224)</f>
        <v/>
      </c>
      <c r="C224" s="9" t="str">
        <f aca="false">IF($A224="","",'1. Master BOM'!$E224)</f>
        <v/>
      </c>
      <c r="D224" s="9" t="str">
        <f aca="false">IF($A224="","",IF(T('1. Master BOM'!$F224)="","(not set)",'1. Master BOM'!$F224))</f>
        <v/>
      </c>
      <c r="E224" s="9" t="str">
        <f aca="false">IF($A224="","",IFERROR(INDEX('4. Tracker'!$D$2:$D$3001,MATCH($A224,'4. Tracker'!$N$2:$N$3001,0)),"—"))</f>
        <v/>
      </c>
      <c r="F224" s="9" t="str">
        <f aca="false">IF($A224="","",COUNTIF('4. Tracker'!$N$2:$N$3001,$A224))</f>
        <v/>
      </c>
      <c r="G224" s="9" t="str">
        <f aca="false">IF($A224="","",IF($F224=0,"—",IF(SUMPRODUCT(--('4. Tracker'!$N$2:$N$3001=$A224),--('4. Tracker'!$D$2:$D$3001&lt;&gt;$E224))&gt;0,"MIXED","OK")))</f>
        <v/>
      </c>
      <c r="H224" s="9" t="str">
        <f aca="false">IF($A224="","",IF(OR($D224="(not set)",$E224="—"),"",IF(ISNUMBER(SEARCH(SUBSTITUTE(SUBSTITUTE(SUBSTITUTE($D224,"-",""),"_","")," ",""),SUBSTITUTE(SUBSTITUTE(SUBSTITUTE($E224,"-",""),"_","")," ",""))),"OK","CHECK")))</f>
        <v/>
      </c>
      <c r="I224" s="14"/>
      <c r="J224" s="14"/>
      <c r="K224" s="17"/>
      <c r="L224" s="14"/>
    </row>
    <row r="225" customFormat="false" ht="15" hidden="false" customHeight="false" outlineLevel="0" collapsed="false">
      <c r="A225" s="9" t="str">
        <f aca="false">IF('1. Master BOM'!$A225="","",'1. Master BOM'!$A225)</f>
        <v/>
      </c>
      <c r="B225" s="9" t="str">
        <f aca="false">IF($A225="","",'1. Master BOM'!$B225)</f>
        <v/>
      </c>
      <c r="C225" s="9" t="str">
        <f aca="false">IF($A225="","",'1. Master BOM'!$E225)</f>
        <v/>
      </c>
      <c r="D225" s="9" t="str">
        <f aca="false">IF($A225="","",IF(T('1. Master BOM'!$F225)="","(not set)",'1. Master BOM'!$F225))</f>
        <v/>
      </c>
      <c r="E225" s="9" t="str">
        <f aca="false">IF($A225="","",IFERROR(INDEX('4. Tracker'!$D$2:$D$3001,MATCH($A225,'4. Tracker'!$N$2:$N$3001,0)),"—"))</f>
        <v/>
      </c>
      <c r="F225" s="9" t="str">
        <f aca="false">IF($A225="","",COUNTIF('4. Tracker'!$N$2:$N$3001,$A225))</f>
        <v/>
      </c>
      <c r="G225" s="9" t="str">
        <f aca="false">IF($A225="","",IF($F225=0,"—",IF(SUMPRODUCT(--('4. Tracker'!$N$2:$N$3001=$A225),--('4. Tracker'!$D$2:$D$3001&lt;&gt;$E225))&gt;0,"MIXED","OK")))</f>
        <v/>
      </c>
      <c r="H225" s="9" t="str">
        <f aca="false">IF($A225="","",IF(OR($D225="(not set)",$E225="—"),"",IF(ISNUMBER(SEARCH(SUBSTITUTE(SUBSTITUTE(SUBSTITUTE($D225,"-",""),"_","")," ",""),SUBSTITUTE(SUBSTITUTE(SUBSTITUTE($E225,"-",""),"_","")," ",""))),"OK","CHECK")))</f>
        <v/>
      </c>
      <c r="I225" s="14"/>
      <c r="J225" s="14"/>
      <c r="K225" s="17"/>
      <c r="L225" s="14"/>
    </row>
    <row r="226" customFormat="false" ht="15" hidden="false" customHeight="false" outlineLevel="0" collapsed="false">
      <c r="A226" s="9" t="str">
        <f aca="false">IF('1. Master BOM'!$A226="","",'1. Master BOM'!$A226)</f>
        <v/>
      </c>
      <c r="B226" s="9" t="str">
        <f aca="false">IF($A226="","",'1. Master BOM'!$B226)</f>
        <v/>
      </c>
      <c r="C226" s="9" t="str">
        <f aca="false">IF($A226="","",'1. Master BOM'!$E226)</f>
        <v/>
      </c>
      <c r="D226" s="9" t="str">
        <f aca="false">IF($A226="","",IF(T('1. Master BOM'!$F226)="","(not set)",'1. Master BOM'!$F226))</f>
        <v/>
      </c>
      <c r="E226" s="9" t="str">
        <f aca="false">IF($A226="","",IFERROR(INDEX('4. Tracker'!$D$2:$D$3001,MATCH($A226,'4. Tracker'!$N$2:$N$3001,0)),"—"))</f>
        <v/>
      </c>
      <c r="F226" s="9" t="str">
        <f aca="false">IF($A226="","",COUNTIF('4. Tracker'!$N$2:$N$3001,$A226))</f>
        <v/>
      </c>
      <c r="G226" s="9" t="str">
        <f aca="false">IF($A226="","",IF($F226=0,"—",IF(SUMPRODUCT(--('4. Tracker'!$N$2:$N$3001=$A226),--('4. Tracker'!$D$2:$D$3001&lt;&gt;$E226))&gt;0,"MIXED","OK")))</f>
        <v/>
      </c>
      <c r="H226" s="9" t="str">
        <f aca="false">IF($A226="","",IF(OR($D226="(not set)",$E226="—"),"",IF(ISNUMBER(SEARCH(SUBSTITUTE(SUBSTITUTE(SUBSTITUTE($D226,"-",""),"_","")," ",""),SUBSTITUTE(SUBSTITUTE(SUBSTITUTE($E226,"-",""),"_","")," ",""))),"OK","CHECK")))</f>
        <v/>
      </c>
      <c r="I226" s="14"/>
      <c r="J226" s="14"/>
      <c r="K226" s="17"/>
      <c r="L226" s="14"/>
    </row>
    <row r="227" customFormat="false" ht="15" hidden="false" customHeight="false" outlineLevel="0" collapsed="false">
      <c r="A227" s="9" t="str">
        <f aca="false">IF('1. Master BOM'!$A227="","",'1. Master BOM'!$A227)</f>
        <v/>
      </c>
      <c r="B227" s="9" t="str">
        <f aca="false">IF($A227="","",'1. Master BOM'!$B227)</f>
        <v/>
      </c>
      <c r="C227" s="9" t="str">
        <f aca="false">IF($A227="","",'1. Master BOM'!$E227)</f>
        <v/>
      </c>
      <c r="D227" s="9" t="str">
        <f aca="false">IF($A227="","",IF(T('1. Master BOM'!$F227)="","(not set)",'1. Master BOM'!$F227))</f>
        <v/>
      </c>
      <c r="E227" s="9" t="str">
        <f aca="false">IF($A227="","",IFERROR(INDEX('4. Tracker'!$D$2:$D$3001,MATCH($A227,'4. Tracker'!$N$2:$N$3001,0)),"—"))</f>
        <v/>
      </c>
      <c r="F227" s="9" t="str">
        <f aca="false">IF($A227="","",COUNTIF('4. Tracker'!$N$2:$N$3001,$A227))</f>
        <v/>
      </c>
      <c r="G227" s="9" t="str">
        <f aca="false">IF($A227="","",IF($F227=0,"—",IF(SUMPRODUCT(--('4. Tracker'!$N$2:$N$3001=$A227),--('4. Tracker'!$D$2:$D$3001&lt;&gt;$E227))&gt;0,"MIXED","OK")))</f>
        <v/>
      </c>
      <c r="H227" s="9" t="str">
        <f aca="false">IF($A227="","",IF(OR($D227="(not set)",$E227="—"),"",IF(ISNUMBER(SEARCH(SUBSTITUTE(SUBSTITUTE(SUBSTITUTE($D227,"-",""),"_","")," ",""),SUBSTITUTE(SUBSTITUTE(SUBSTITUTE($E227,"-",""),"_","")," ",""))),"OK","CHECK")))</f>
        <v/>
      </c>
      <c r="I227" s="14"/>
      <c r="J227" s="14"/>
      <c r="K227" s="17"/>
      <c r="L227" s="14"/>
    </row>
    <row r="228" customFormat="false" ht="15" hidden="false" customHeight="false" outlineLevel="0" collapsed="false">
      <c r="A228" s="9" t="str">
        <f aca="false">IF('1. Master BOM'!$A228="","",'1. Master BOM'!$A228)</f>
        <v/>
      </c>
      <c r="B228" s="9" t="str">
        <f aca="false">IF($A228="","",'1. Master BOM'!$B228)</f>
        <v/>
      </c>
      <c r="C228" s="9" t="str">
        <f aca="false">IF($A228="","",'1. Master BOM'!$E228)</f>
        <v/>
      </c>
      <c r="D228" s="9" t="str">
        <f aca="false">IF($A228="","",IF(T('1. Master BOM'!$F228)="","(not set)",'1. Master BOM'!$F228))</f>
        <v/>
      </c>
      <c r="E228" s="9" t="str">
        <f aca="false">IF($A228="","",IFERROR(INDEX('4. Tracker'!$D$2:$D$3001,MATCH($A228,'4. Tracker'!$N$2:$N$3001,0)),"—"))</f>
        <v/>
      </c>
      <c r="F228" s="9" t="str">
        <f aca="false">IF($A228="","",COUNTIF('4. Tracker'!$N$2:$N$3001,$A228))</f>
        <v/>
      </c>
      <c r="G228" s="9" t="str">
        <f aca="false">IF($A228="","",IF($F228=0,"—",IF(SUMPRODUCT(--('4. Tracker'!$N$2:$N$3001=$A228),--('4. Tracker'!$D$2:$D$3001&lt;&gt;$E228))&gt;0,"MIXED","OK")))</f>
        <v/>
      </c>
      <c r="H228" s="9" t="str">
        <f aca="false">IF($A228="","",IF(OR($D228="(not set)",$E228="—"),"",IF(ISNUMBER(SEARCH(SUBSTITUTE(SUBSTITUTE(SUBSTITUTE($D228,"-",""),"_","")," ",""),SUBSTITUTE(SUBSTITUTE(SUBSTITUTE($E228,"-",""),"_","")," ",""))),"OK","CHECK")))</f>
        <v/>
      </c>
      <c r="I228" s="14"/>
      <c r="J228" s="14"/>
      <c r="K228" s="17"/>
      <c r="L228" s="14"/>
    </row>
    <row r="229" customFormat="false" ht="15" hidden="false" customHeight="false" outlineLevel="0" collapsed="false">
      <c r="A229" s="9" t="str">
        <f aca="false">IF('1. Master BOM'!$A229="","",'1. Master BOM'!$A229)</f>
        <v/>
      </c>
      <c r="B229" s="9" t="str">
        <f aca="false">IF($A229="","",'1. Master BOM'!$B229)</f>
        <v/>
      </c>
      <c r="C229" s="9" t="str">
        <f aca="false">IF($A229="","",'1. Master BOM'!$E229)</f>
        <v/>
      </c>
      <c r="D229" s="9" t="str">
        <f aca="false">IF($A229="","",IF(T('1. Master BOM'!$F229)="","(not set)",'1. Master BOM'!$F229))</f>
        <v/>
      </c>
      <c r="E229" s="9" t="str">
        <f aca="false">IF($A229="","",IFERROR(INDEX('4. Tracker'!$D$2:$D$3001,MATCH($A229,'4. Tracker'!$N$2:$N$3001,0)),"—"))</f>
        <v/>
      </c>
      <c r="F229" s="9" t="str">
        <f aca="false">IF($A229="","",COUNTIF('4. Tracker'!$N$2:$N$3001,$A229))</f>
        <v/>
      </c>
      <c r="G229" s="9" t="str">
        <f aca="false">IF($A229="","",IF($F229=0,"—",IF(SUMPRODUCT(--('4. Tracker'!$N$2:$N$3001=$A229),--('4. Tracker'!$D$2:$D$3001&lt;&gt;$E229))&gt;0,"MIXED","OK")))</f>
        <v/>
      </c>
      <c r="H229" s="9" t="str">
        <f aca="false">IF($A229="","",IF(OR($D229="(not set)",$E229="—"),"",IF(ISNUMBER(SEARCH(SUBSTITUTE(SUBSTITUTE(SUBSTITUTE($D229,"-",""),"_","")," ",""),SUBSTITUTE(SUBSTITUTE(SUBSTITUTE($E229,"-",""),"_","")," ",""))),"OK","CHECK")))</f>
        <v/>
      </c>
      <c r="I229" s="14"/>
      <c r="J229" s="14"/>
      <c r="K229" s="17"/>
      <c r="L229" s="14"/>
    </row>
    <row r="230" customFormat="false" ht="15" hidden="false" customHeight="false" outlineLevel="0" collapsed="false">
      <c r="A230" s="9" t="str">
        <f aca="false">IF('1. Master BOM'!$A230="","",'1. Master BOM'!$A230)</f>
        <v/>
      </c>
      <c r="B230" s="9" t="str">
        <f aca="false">IF($A230="","",'1. Master BOM'!$B230)</f>
        <v/>
      </c>
      <c r="C230" s="9" t="str">
        <f aca="false">IF($A230="","",'1. Master BOM'!$E230)</f>
        <v/>
      </c>
      <c r="D230" s="9" t="str">
        <f aca="false">IF($A230="","",IF(T('1. Master BOM'!$F230)="","(not set)",'1. Master BOM'!$F230))</f>
        <v/>
      </c>
      <c r="E230" s="9" t="str">
        <f aca="false">IF($A230="","",IFERROR(INDEX('4. Tracker'!$D$2:$D$3001,MATCH($A230,'4. Tracker'!$N$2:$N$3001,0)),"—"))</f>
        <v/>
      </c>
      <c r="F230" s="9" t="str">
        <f aca="false">IF($A230="","",COUNTIF('4. Tracker'!$N$2:$N$3001,$A230))</f>
        <v/>
      </c>
      <c r="G230" s="9" t="str">
        <f aca="false">IF($A230="","",IF($F230=0,"—",IF(SUMPRODUCT(--('4. Tracker'!$N$2:$N$3001=$A230),--('4. Tracker'!$D$2:$D$3001&lt;&gt;$E230))&gt;0,"MIXED","OK")))</f>
        <v/>
      </c>
      <c r="H230" s="9" t="str">
        <f aca="false">IF($A230="","",IF(OR($D230="(not set)",$E230="—"),"",IF(ISNUMBER(SEARCH(SUBSTITUTE(SUBSTITUTE(SUBSTITUTE($D230,"-",""),"_","")," ",""),SUBSTITUTE(SUBSTITUTE(SUBSTITUTE($E230,"-",""),"_","")," ",""))),"OK","CHECK")))</f>
        <v/>
      </c>
      <c r="I230" s="14"/>
      <c r="J230" s="14"/>
      <c r="K230" s="17"/>
      <c r="L230" s="14"/>
    </row>
    <row r="231" customFormat="false" ht="15" hidden="false" customHeight="false" outlineLevel="0" collapsed="false">
      <c r="A231" s="9" t="str">
        <f aca="false">IF('1. Master BOM'!$A231="","",'1. Master BOM'!$A231)</f>
        <v/>
      </c>
      <c r="B231" s="9" t="str">
        <f aca="false">IF($A231="","",'1. Master BOM'!$B231)</f>
        <v/>
      </c>
      <c r="C231" s="9" t="str">
        <f aca="false">IF($A231="","",'1. Master BOM'!$E231)</f>
        <v/>
      </c>
      <c r="D231" s="9" t="str">
        <f aca="false">IF($A231="","",IF(T('1. Master BOM'!$F231)="","(not set)",'1. Master BOM'!$F231))</f>
        <v/>
      </c>
      <c r="E231" s="9" t="str">
        <f aca="false">IF($A231="","",IFERROR(INDEX('4. Tracker'!$D$2:$D$3001,MATCH($A231,'4. Tracker'!$N$2:$N$3001,0)),"—"))</f>
        <v/>
      </c>
      <c r="F231" s="9" t="str">
        <f aca="false">IF($A231="","",COUNTIF('4. Tracker'!$N$2:$N$3001,$A231))</f>
        <v/>
      </c>
      <c r="G231" s="9" t="str">
        <f aca="false">IF($A231="","",IF($F231=0,"—",IF(SUMPRODUCT(--('4. Tracker'!$N$2:$N$3001=$A231),--('4. Tracker'!$D$2:$D$3001&lt;&gt;$E231))&gt;0,"MIXED","OK")))</f>
        <v/>
      </c>
      <c r="H231" s="9" t="str">
        <f aca="false">IF($A231="","",IF(OR($D231="(not set)",$E231="—"),"",IF(ISNUMBER(SEARCH(SUBSTITUTE(SUBSTITUTE(SUBSTITUTE($D231,"-",""),"_","")," ",""),SUBSTITUTE(SUBSTITUTE(SUBSTITUTE($E231,"-",""),"_","")," ",""))),"OK","CHECK")))</f>
        <v/>
      </c>
      <c r="I231" s="14"/>
      <c r="J231" s="14"/>
      <c r="K231" s="17"/>
      <c r="L231" s="14"/>
    </row>
    <row r="232" customFormat="false" ht="15" hidden="false" customHeight="false" outlineLevel="0" collapsed="false">
      <c r="A232" s="9" t="str">
        <f aca="false">IF('1. Master BOM'!$A232="","",'1. Master BOM'!$A232)</f>
        <v/>
      </c>
      <c r="B232" s="9" t="str">
        <f aca="false">IF($A232="","",'1. Master BOM'!$B232)</f>
        <v/>
      </c>
      <c r="C232" s="9" t="str">
        <f aca="false">IF($A232="","",'1. Master BOM'!$E232)</f>
        <v/>
      </c>
      <c r="D232" s="9" t="str">
        <f aca="false">IF($A232="","",IF(T('1. Master BOM'!$F232)="","(not set)",'1. Master BOM'!$F232))</f>
        <v/>
      </c>
      <c r="E232" s="9" t="str">
        <f aca="false">IF($A232="","",IFERROR(INDEX('4. Tracker'!$D$2:$D$3001,MATCH($A232,'4. Tracker'!$N$2:$N$3001,0)),"—"))</f>
        <v/>
      </c>
      <c r="F232" s="9" t="str">
        <f aca="false">IF($A232="","",COUNTIF('4. Tracker'!$N$2:$N$3001,$A232))</f>
        <v/>
      </c>
      <c r="G232" s="9" t="str">
        <f aca="false">IF($A232="","",IF($F232=0,"—",IF(SUMPRODUCT(--('4. Tracker'!$N$2:$N$3001=$A232),--('4. Tracker'!$D$2:$D$3001&lt;&gt;$E232))&gt;0,"MIXED","OK")))</f>
        <v/>
      </c>
      <c r="H232" s="9" t="str">
        <f aca="false">IF($A232="","",IF(OR($D232="(not set)",$E232="—"),"",IF(ISNUMBER(SEARCH(SUBSTITUTE(SUBSTITUTE(SUBSTITUTE($D232,"-",""),"_","")," ",""),SUBSTITUTE(SUBSTITUTE(SUBSTITUTE($E232,"-",""),"_","")," ",""))),"OK","CHECK")))</f>
        <v/>
      </c>
      <c r="I232" s="14"/>
      <c r="J232" s="14"/>
      <c r="K232" s="17"/>
      <c r="L232" s="14"/>
    </row>
    <row r="233" customFormat="false" ht="15" hidden="false" customHeight="false" outlineLevel="0" collapsed="false">
      <c r="A233" s="9" t="str">
        <f aca="false">IF('1. Master BOM'!$A233="","",'1. Master BOM'!$A233)</f>
        <v/>
      </c>
      <c r="B233" s="9" t="str">
        <f aca="false">IF($A233="","",'1. Master BOM'!$B233)</f>
        <v/>
      </c>
      <c r="C233" s="9" t="str">
        <f aca="false">IF($A233="","",'1. Master BOM'!$E233)</f>
        <v/>
      </c>
      <c r="D233" s="9" t="str">
        <f aca="false">IF($A233="","",IF(T('1. Master BOM'!$F233)="","(not set)",'1. Master BOM'!$F233))</f>
        <v/>
      </c>
      <c r="E233" s="9" t="str">
        <f aca="false">IF($A233="","",IFERROR(INDEX('4. Tracker'!$D$2:$D$3001,MATCH($A233,'4. Tracker'!$N$2:$N$3001,0)),"—"))</f>
        <v/>
      </c>
      <c r="F233" s="9" t="str">
        <f aca="false">IF($A233="","",COUNTIF('4. Tracker'!$N$2:$N$3001,$A233))</f>
        <v/>
      </c>
      <c r="G233" s="9" t="str">
        <f aca="false">IF($A233="","",IF($F233=0,"—",IF(SUMPRODUCT(--('4. Tracker'!$N$2:$N$3001=$A233),--('4. Tracker'!$D$2:$D$3001&lt;&gt;$E233))&gt;0,"MIXED","OK")))</f>
        <v/>
      </c>
      <c r="H233" s="9" t="str">
        <f aca="false">IF($A233="","",IF(OR($D233="(not set)",$E233="—"),"",IF(ISNUMBER(SEARCH(SUBSTITUTE(SUBSTITUTE(SUBSTITUTE($D233,"-",""),"_","")," ",""),SUBSTITUTE(SUBSTITUTE(SUBSTITUTE($E233,"-",""),"_","")," ",""))),"OK","CHECK")))</f>
        <v/>
      </c>
      <c r="I233" s="14"/>
      <c r="J233" s="14"/>
      <c r="K233" s="17"/>
      <c r="L233" s="14"/>
    </row>
    <row r="234" customFormat="false" ht="15" hidden="false" customHeight="false" outlineLevel="0" collapsed="false">
      <c r="A234" s="9" t="str">
        <f aca="false">IF('1. Master BOM'!$A234="","",'1. Master BOM'!$A234)</f>
        <v/>
      </c>
      <c r="B234" s="9" t="str">
        <f aca="false">IF($A234="","",'1. Master BOM'!$B234)</f>
        <v/>
      </c>
      <c r="C234" s="9" t="str">
        <f aca="false">IF($A234="","",'1. Master BOM'!$E234)</f>
        <v/>
      </c>
      <c r="D234" s="9" t="str">
        <f aca="false">IF($A234="","",IF(T('1. Master BOM'!$F234)="","(not set)",'1. Master BOM'!$F234))</f>
        <v/>
      </c>
      <c r="E234" s="9" t="str">
        <f aca="false">IF($A234="","",IFERROR(INDEX('4. Tracker'!$D$2:$D$3001,MATCH($A234,'4. Tracker'!$N$2:$N$3001,0)),"—"))</f>
        <v/>
      </c>
      <c r="F234" s="9" t="str">
        <f aca="false">IF($A234="","",COUNTIF('4. Tracker'!$N$2:$N$3001,$A234))</f>
        <v/>
      </c>
      <c r="G234" s="9" t="str">
        <f aca="false">IF($A234="","",IF($F234=0,"—",IF(SUMPRODUCT(--('4. Tracker'!$N$2:$N$3001=$A234),--('4. Tracker'!$D$2:$D$3001&lt;&gt;$E234))&gt;0,"MIXED","OK")))</f>
        <v/>
      </c>
      <c r="H234" s="9" t="str">
        <f aca="false">IF($A234="","",IF(OR($D234="(not set)",$E234="—"),"",IF(ISNUMBER(SEARCH(SUBSTITUTE(SUBSTITUTE(SUBSTITUTE($D234,"-",""),"_","")," ",""),SUBSTITUTE(SUBSTITUTE(SUBSTITUTE($E234,"-",""),"_","")," ",""))),"OK","CHECK")))</f>
        <v/>
      </c>
      <c r="I234" s="14"/>
      <c r="J234" s="14"/>
      <c r="K234" s="17"/>
      <c r="L234" s="14"/>
    </row>
    <row r="235" customFormat="false" ht="15" hidden="false" customHeight="false" outlineLevel="0" collapsed="false">
      <c r="A235" s="9" t="str">
        <f aca="false">IF('1. Master BOM'!$A235="","",'1. Master BOM'!$A235)</f>
        <v/>
      </c>
      <c r="B235" s="9" t="str">
        <f aca="false">IF($A235="","",'1. Master BOM'!$B235)</f>
        <v/>
      </c>
      <c r="C235" s="9" t="str">
        <f aca="false">IF($A235="","",'1. Master BOM'!$E235)</f>
        <v/>
      </c>
      <c r="D235" s="9" t="str">
        <f aca="false">IF($A235="","",IF(T('1. Master BOM'!$F235)="","(not set)",'1. Master BOM'!$F235))</f>
        <v/>
      </c>
      <c r="E235" s="9" t="str">
        <f aca="false">IF($A235="","",IFERROR(INDEX('4. Tracker'!$D$2:$D$3001,MATCH($A235,'4. Tracker'!$N$2:$N$3001,0)),"—"))</f>
        <v/>
      </c>
      <c r="F235" s="9" t="str">
        <f aca="false">IF($A235="","",COUNTIF('4. Tracker'!$N$2:$N$3001,$A235))</f>
        <v/>
      </c>
      <c r="G235" s="9" t="str">
        <f aca="false">IF($A235="","",IF($F235=0,"—",IF(SUMPRODUCT(--('4. Tracker'!$N$2:$N$3001=$A235),--('4. Tracker'!$D$2:$D$3001&lt;&gt;$E235))&gt;0,"MIXED","OK")))</f>
        <v/>
      </c>
      <c r="H235" s="9" t="str">
        <f aca="false">IF($A235="","",IF(OR($D235="(not set)",$E235="—"),"",IF(ISNUMBER(SEARCH(SUBSTITUTE(SUBSTITUTE(SUBSTITUTE($D235,"-",""),"_","")," ",""),SUBSTITUTE(SUBSTITUTE(SUBSTITUTE($E235,"-",""),"_","")," ",""))),"OK","CHECK")))</f>
        <v/>
      </c>
      <c r="I235" s="14"/>
      <c r="J235" s="14"/>
      <c r="K235" s="17"/>
      <c r="L235" s="14"/>
    </row>
    <row r="236" customFormat="false" ht="15" hidden="false" customHeight="false" outlineLevel="0" collapsed="false">
      <c r="A236" s="9" t="str">
        <f aca="false">IF('1. Master BOM'!$A236="","",'1. Master BOM'!$A236)</f>
        <v/>
      </c>
      <c r="B236" s="9" t="str">
        <f aca="false">IF($A236="","",'1. Master BOM'!$B236)</f>
        <v/>
      </c>
      <c r="C236" s="9" t="str">
        <f aca="false">IF($A236="","",'1. Master BOM'!$E236)</f>
        <v/>
      </c>
      <c r="D236" s="9" t="str">
        <f aca="false">IF($A236="","",IF(T('1. Master BOM'!$F236)="","(not set)",'1. Master BOM'!$F236))</f>
        <v/>
      </c>
      <c r="E236" s="9" t="str">
        <f aca="false">IF($A236="","",IFERROR(INDEX('4. Tracker'!$D$2:$D$3001,MATCH($A236,'4. Tracker'!$N$2:$N$3001,0)),"—"))</f>
        <v/>
      </c>
      <c r="F236" s="9" t="str">
        <f aca="false">IF($A236="","",COUNTIF('4. Tracker'!$N$2:$N$3001,$A236))</f>
        <v/>
      </c>
      <c r="G236" s="9" t="str">
        <f aca="false">IF($A236="","",IF($F236=0,"—",IF(SUMPRODUCT(--('4. Tracker'!$N$2:$N$3001=$A236),--('4. Tracker'!$D$2:$D$3001&lt;&gt;$E236))&gt;0,"MIXED","OK")))</f>
        <v/>
      </c>
      <c r="H236" s="9" t="str">
        <f aca="false">IF($A236="","",IF(OR($D236="(not set)",$E236="—"),"",IF(ISNUMBER(SEARCH(SUBSTITUTE(SUBSTITUTE(SUBSTITUTE($D236,"-",""),"_","")," ",""),SUBSTITUTE(SUBSTITUTE(SUBSTITUTE($E236,"-",""),"_","")," ",""))),"OK","CHECK")))</f>
        <v/>
      </c>
      <c r="I236" s="14"/>
      <c r="J236" s="14"/>
      <c r="K236" s="17"/>
      <c r="L236" s="14"/>
    </row>
    <row r="237" customFormat="false" ht="15" hidden="false" customHeight="false" outlineLevel="0" collapsed="false">
      <c r="A237" s="9" t="str">
        <f aca="false">IF('1. Master BOM'!$A237="","",'1. Master BOM'!$A237)</f>
        <v/>
      </c>
      <c r="B237" s="9" t="str">
        <f aca="false">IF($A237="","",'1. Master BOM'!$B237)</f>
        <v/>
      </c>
      <c r="C237" s="9" t="str">
        <f aca="false">IF($A237="","",'1. Master BOM'!$E237)</f>
        <v/>
      </c>
      <c r="D237" s="9" t="str">
        <f aca="false">IF($A237="","",IF(T('1. Master BOM'!$F237)="","(not set)",'1. Master BOM'!$F237))</f>
        <v/>
      </c>
      <c r="E237" s="9" t="str">
        <f aca="false">IF($A237="","",IFERROR(INDEX('4. Tracker'!$D$2:$D$3001,MATCH($A237,'4. Tracker'!$N$2:$N$3001,0)),"—"))</f>
        <v/>
      </c>
      <c r="F237" s="9" t="str">
        <f aca="false">IF($A237="","",COUNTIF('4. Tracker'!$N$2:$N$3001,$A237))</f>
        <v/>
      </c>
      <c r="G237" s="9" t="str">
        <f aca="false">IF($A237="","",IF($F237=0,"—",IF(SUMPRODUCT(--('4. Tracker'!$N$2:$N$3001=$A237),--('4. Tracker'!$D$2:$D$3001&lt;&gt;$E237))&gt;0,"MIXED","OK")))</f>
        <v/>
      </c>
      <c r="H237" s="9" t="str">
        <f aca="false">IF($A237="","",IF(OR($D237="(not set)",$E237="—"),"",IF(ISNUMBER(SEARCH(SUBSTITUTE(SUBSTITUTE(SUBSTITUTE($D237,"-",""),"_","")," ",""),SUBSTITUTE(SUBSTITUTE(SUBSTITUTE($E237,"-",""),"_","")," ",""))),"OK","CHECK")))</f>
        <v/>
      </c>
      <c r="I237" s="14"/>
      <c r="J237" s="14"/>
      <c r="K237" s="17"/>
      <c r="L237" s="14"/>
    </row>
    <row r="238" customFormat="false" ht="15" hidden="false" customHeight="false" outlineLevel="0" collapsed="false">
      <c r="A238" s="9" t="str">
        <f aca="false">IF('1. Master BOM'!$A238="","",'1. Master BOM'!$A238)</f>
        <v/>
      </c>
      <c r="B238" s="9" t="str">
        <f aca="false">IF($A238="","",'1. Master BOM'!$B238)</f>
        <v/>
      </c>
      <c r="C238" s="9" t="str">
        <f aca="false">IF($A238="","",'1. Master BOM'!$E238)</f>
        <v/>
      </c>
      <c r="D238" s="9" t="str">
        <f aca="false">IF($A238="","",IF(T('1. Master BOM'!$F238)="","(not set)",'1. Master BOM'!$F238))</f>
        <v/>
      </c>
      <c r="E238" s="9" t="str">
        <f aca="false">IF($A238="","",IFERROR(INDEX('4. Tracker'!$D$2:$D$3001,MATCH($A238,'4. Tracker'!$N$2:$N$3001,0)),"—"))</f>
        <v/>
      </c>
      <c r="F238" s="9" t="str">
        <f aca="false">IF($A238="","",COUNTIF('4. Tracker'!$N$2:$N$3001,$A238))</f>
        <v/>
      </c>
      <c r="G238" s="9" t="str">
        <f aca="false">IF($A238="","",IF($F238=0,"—",IF(SUMPRODUCT(--('4. Tracker'!$N$2:$N$3001=$A238),--('4. Tracker'!$D$2:$D$3001&lt;&gt;$E238))&gt;0,"MIXED","OK")))</f>
        <v/>
      </c>
      <c r="H238" s="9" t="str">
        <f aca="false">IF($A238="","",IF(OR($D238="(not set)",$E238="—"),"",IF(ISNUMBER(SEARCH(SUBSTITUTE(SUBSTITUTE(SUBSTITUTE($D238,"-",""),"_","")," ",""),SUBSTITUTE(SUBSTITUTE(SUBSTITUTE($E238,"-",""),"_","")," ",""))),"OK","CHECK")))</f>
        <v/>
      </c>
      <c r="I238" s="14"/>
      <c r="J238" s="14"/>
      <c r="K238" s="17"/>
      <c r="L238" s="14"/>
    </row>
    <row r="239" customFormat="false" ht="15" hidden="false" customHeight="false" outlineLevel="0" collapsed="false">
      <c r="A239" s="9" t="str">
        <f aca="false">IF('1. Master BOM'!$A239="","",'1. Master BOM'!$A239)</f>
        <v/>
      </c>
      <c r="B239" s="9" t="str">
        <f aca="false">IF($A239="","",'1. Master BOM'!$B239)</f>
        <v/>
      </c>
      <c r="C239" s="9" t="str">
        <f aca="false">IF($A239="","",'1. Master BOM'!$E239)</f>
        <v/>
      </c>
      <c r="D239" s="9" t="str">
        <f aca="false">IF($A239="","",IF(T('1. Master BOM'!$F239)="","(not set)",'1. Master BOM'!$F239))</f>
        <v/>
      </c>
      <c r="E239" s="9" t="str">
        <f aca="false">IF($A239="","",IFERROR(INDEX('4. Tracker'!$D$2:$D$3001,MATCH($A239,'4. Tracker'!$N$2:$N$3001,0)),"—"))</f>
        <v/>
      </c>
      <c r="F239" s="9" t="str">
        <f aca="false">IF($A239="","",COUNTIF('4. Tracker'!$N$2:$N$3001,$A239))</f>
        <v/>
      </c>
      <c r="G239" s="9" t="str">
        <f aca="false">IF($A239="","",IF($F239=0,"—",IF(SUMPRODUCT(--('4. Tracker'!$N$2:$N$3001=$A239),--('4. Tracker'!$D$2:$D$3001&lt;&gt;$E239))&gt;0,"MIXED","OK")))</f>
        <v/>
      </c>
      <c r="H239" s="9" t="str">
        <f aca="false">IF($A239="","",IF(OR($D239="(not set)",$E239="—"),"",IF(ISNUMBER(SEARCH(SUBSTITUTE(SUBSTITUTE(SUBSTITUTE($D239,"-",""),"_","")," ",""),SUBSTITUTE(SUBSTITUTE(SUBSTITUTE($E239,"-",""),"_","")," ",""))),"OK","CHECK")))</f>
        <v/>
      </c>
      <c r="I239" s="14"/>
      <c r="J239" s="14"/>
      <c r="K239" s="17"/>
      <c r="L239" s="14"/>
    </row>
    <row r="240" customFormat="false" ht="15" hidden="false" customHeight="false" outlineLevel="0" collapsed="false">
      <c r="A240" s="9" t="str">
        <f aca="false">IF('1. Master BOM'!$A240="","",'1. Master BOM'!$A240)</f>
        <v/>
      </c>
      <c r="B240" s="9" t="str">
        <f aca="false">IF($A240="","",'1. Master BOM'!$B240)</f>
        <v/>
      </c>
      <c r="C240" s="9" t="str">
        <f aca="false">IF($A240="","",'1. Master BOM'!$E240)</f>
        <v/>
      </c>
      <c r="D240" s="9" t="str">
        <f aca="false">IF($A240="","",IF(T('1. Master BOM'!$F240)="","(not set)",'1. Master BOM'!$F240))</f>
        <v/>
      </c>
      <c r="E240" s="9" t="str">
        <f aca="false">IF($A240="","",IFERROR(INDEX('4. Tracker'!$D$2:$D$3001,MATCH($A240,'4. Tracker'!$N$2:$N$3001,0)),"—"))</f>
        <v/>
      </c>
      <c r="F240" s="9" t="str">
        <f aca="false">IF($A240="","",COUNTIF('4. Tracker'!$N$2:$N$3001,$A240))</f>
        <v/>
      </c>
      <c r="G240" s="9" t="str">
        <f aca="false">IF($A240="","",IF($F240=0,"—",IF(SUMPRODUCT(--('4. Tracker'!$N$2:$N$3001=$A240),--('4. Tracker'!$D$2:$D$3001&lt;&gt;$E240))&gt;0,"MIXED","OK")))</f>
        <v/>
      </c>
      <c r="H240" s="9" t="str">
        <f aca="false">IF($A240="","",IF(OR($D240="(not set)",$E240="—"),"",IF(ISNUMBER(SEARCH(SUBSTITUTE(SUBSTITUTE(SUBSTITUTE($D240,"-",""),"_","")," ",""),SUBSTITUTE(SUBSTITUTE(SUBSTITUTE($E240,"-",""),"_","")," ",""))),"OK","CHECK")))</f>
        <v/>
      </c>
      <c r="I240" s="14"/>
      <c r="J240" s="14"/>
      <c r="K240" s="17"/>
      <c r="L240" s="14"/>
    </row>
    <row r="241" customFormat="false" ht="15" hidden="false" customHeight="false" outlineLevel="0" collapsed="false">
      <c r="A241" s="9" t="str">
        <f aca="false">IF('1. Master BOM'!$A241="","",'1. Master BOM'!$A241)</f>
        <v/>
      </c>
      <c r="B241" s="9" t="str">
        <f aca="false">IF($A241="","",'1. Master BOM'!$B241)</f>
        <v/>
      </c>
      <c r="C241" s="9" t="str">
        <f aca="false">IF($A241="","",'1. Master BOM'!$E241)</f>
        <v/>
      </c>
      <c r="D241" s="9" t="str">
        <f aca="false">IF($A241="","",IF(T('1. Master BOM'!$F241)="","(not set)",'1. Master BOM'!$F241))</f>
        <v/>
      </c>
      <c r="E241" s="9" t="str">
        <f aca="false">IF($A241="","",IFERROR(INDEX('4. Tracker'!$D$2:$D$3001,MATCH($A241,'4. Tracker'!$N$2:$N$3001,0)),"—"))</f>
        <v/>
      </c>
      <c r="F241" s="9" t="str">
        <f aca="false">IF($A241="","",COUNTIF('4. Tracker'!$N$2:$N$3001,$A241))</f>
        <v/>
      </c>
      <c r="G241" s="9" t="str">
        <f aca="false">IF($A241="","",IF($F241=0,"—",IF(SUMPRODUCT(--('4. Tracker'!$N$2:$N$3001=$A241),--('4. Tracker'!$D$2:$D$3001&lt;&gt;$E241))&gt;0,"MIXED","OK")))</f>
        <v/>
      </c>
      <c r="H241" s="9" t="str">
        <f aca="false">IF($A241="","",IF(OR($D241="(not set)",$E241="—"),"",IF(ISNUMBER(SEARCH(SUBSTITUTE(SUBSTITUTE(SUBSTITUTE($D241,"-",""),"_","")," ",""),SUBSTITUTE(SUBSTITUTE(SUBSTITUTE($E241,"-",""),"_","")," ",""))),"OK","CHECK")))</f>
        <v/>
      </c>
      <c r="I241" s="14"/>
      <c r="J241" s="14"/>
      <c r="K241" s="17"/>
      <c r="L241" s="14"/>
    </row>
    <row r="242" customFormat="false" ht="15" hidden="false" customHeight="false" outlineLevel="0" collapsed="false">
      <c r="A242" s="9" t="str">
        <f aca="false">IF('1. Master BOM'!$A242="","",'1. Master BOM'!$A242)</f>
        <v/>
      </c>
      <c r="B242" s="9" t="str">
        <f aca="false">IF($A242="","",'1. Master BOM'!$B242)</f>
        <v/>
      </c>
      <c r="C242" s="9" t="str">
        <f aca="false">IF($A242="","",'1. Master BOM'!$E242)</f>
        <v/>
      </c>
      <c r="D242" s="9" t="str">
        <f aca="false">IF($A242="","",IF(T('1. Master BOM'!$F242)="","(not set)",'1. Master BOM'!$F242))</f>
        <v/>
      </c>
      <c r="E242" s="9" t="str">
        <f aca="false">IF($A242="","",IFERROR(INDEX('4. Tracker'!$D$2:$D$3001,MATCH($A242,'4. Tracker'!$N$2:$N$3001,0)),"—"))</f>
        <v/>
      </c>
      <c r="F242" s="9" t="str">
        <f aca="false">IF($A242="","",COUNTIF('4. Tracker'!$N$2:$N$3001,$A242))</f>
        <v/>
      </c>
      <c r="G242" s="9" t="str">
        <f aca="false">IF($A242="","",IF($F242=0,"—",IF(SUMPRODUCT(--('4. Tracker'!$N$2:$N$3001=$A242),--('4. Tracker'!$D$2:$D$3001&lt;&gt;$E242))&gt;0,"MIXED","OK")))</f>
        <v/>
      </c>
      <c r="H242" s="9" t="str">
        <f aca="false">IF($A242="","",IF(OR($D242="(not set)",$E242="—"),"",IF(ISNUMBER(SEARCH(SUBSTITUTE(SUBSTITUTE(SUBSTITUTE($D242,"-",""),"_","")," ",""),SUBSTITUTE(SUBSTITUTE(SUBSTITUTE($E242,"-",""),"_","")," ",""))),"OK","CHECK")))</f>
        <v/>
      </c>
      <c r="I242" s="14"/>
      <c r="J242" s="14"/>
      <c r="K242" s="17"/>
      <c r="L242" s="14"/>
    </row>
    <row r="243" customFormat="false" ht="15" hidden="false" customHeight="false" outlineLevel="0" collapsed="false">
      <c r="A243" s="9" t="str">
        <f aca="false">IF('1. Master BOM'!$A243="","",'1. Master BOM'!$A243)</f>
        <v/>
      </c>
      <c r="B243" s="9" t="str">
        <f aca="false">IF($A243="","",'1. Master BOM'!$B243)</f>
        <v/>
      </c>
      <c r="C243" s="9" t="str">
        <f aca="false">IF($A243="","",'1. Master BOM'!$E243)</f>
        <v/>
      </c>
      <c r="D243" s="9" t="str">
        <f aca="false">IF($A243="","",IF(T('1. Master BOM'!$F243)="","(not set)",'1. Master BOM'!$F243))</f>
        <v/>
      </c>
      <c r="E243" s="9" t="str">
        <f aca="false">IF($A243="","",IFERROR(INDEX('4. Tracker'!$D$2:$D$3001,MATCH($A243,'4. Tracker'!$N$2:$N$3001,0)),"—"))</f>
        <v/>
      </c>
      <c r="F243" s="9" t="str">
        <f aca="false">IF($A243="","",COUNTIF('4. Tracker'!$N$2:$N$3001,$A243))</f>
        <v/>
      </c>
      <c r="G243" s="9" t="str">
        <f aca="false">IF($A243="","",IF($F243=0,"—",IF(SUMPRODUCT(--('4. Tracker'!$N$2:$N$3001=$A243),--('4. Tracker'!$D$2:$D$3001&lt;&gt;$E243))&gt;0,"MIXED","OK")))</f>
        <v/>
      </c>
      <c r="H243" s="9" t="str">
        <f aca="false">IF($A243="","",IF(OR($D243="(not set)",$E243="—"),"",IF(ISNUMBER(SEARCH(SUBSTITUTE(SUBSTITUTE(SUBSTITUTE($D243,"-",""),"_","")," ",""),SUBSTITUTE(SUBSTITUTE(SUBSTITUTE($E243,"-",""),"_","")," ",""))),"OK","CHECK")))</f>
        <v/>
      </c>
      <c r="I243" s="14"/>
      <c r="J243" s="14"/>
      <c r="K243" s="17"/>
      <c r="L243" s="14"/>
    </row>
    <row r="244" customFormat="false" ht="15" hidden="false" customHeight="false" outlineLevel="0" collapsed="false">
      <c r="A244" s="9" t="str">
        <f aca="false">IF('1. Master BOM'!$A244="","",'1. Master BOM'!$A244)</f>
        <v/>
      </c>
      <c r="B244" s="9" t="str">
        <f aca="false">IF($A244="","",'1. Master BOM'!$B244)</f>
        <v/>
      </c>
      <c r="C244" s="9" t="str">
        <f aca="false">IF($A244="","",'1. Master BOM'!$E244)</f>
        <v/>
      </c>
      <c r="D244" s="9" t="str">
        <f aca="false">IF($A244="","",IF(T('1. Master BOM'!$F244)="","(not set)",'1. Master BOM'!$F244))</f>
        <v/>
      </c>
      <c r="E244" s="9" t="str">
        <f aca="false">IF($A244="","",IFERROR(INDEX('4. Tracker'!$D$2:$D$3001,MATCH($A244,'4. Tracker'!$N$2:$N$3001,0)),"—"))</f>
        <v/>
      </c>
      <c r="F244" s="9" t="str">
        <f aca="false">IF($A244="","",COUNTIF('4. Tracker'!$N$2:$N$3001,$A244))</f>
        <v/>
      </c>
      <c r="G244" s="9" t="str">
        <f aca="false">IF($A244="","",IF($F244=0,"—",IF(SUMPRODUCT(--('4. Tracker'!$N$2:$N$3001=$A244),--('4. Tracker'!$D$2:$D$3001&lt;&gt;$E244))&gt;0,"MIXED","OK")))</f>
        <v/>
      </c>
      <c r="H244" s="9" t="str">
        <f aca="false">IF($A244="","",IF(OR($D244="(not set)",$E244="—"),"",IF(ISNUMBER(SEARCH(SUBSTITUTE(SUBSTITUTE(SUBSTITUTE($D244,"-",""),"_","")," ",""),SUBSTITUTE(SUBSTITUTE(SUBSTITUTE($E244,"-",""),"_","")," ",""))),"OK","CHECK")))</f>
        <v/>
      </c>
      <c r="I244" s="14"/>
      <c r="J244" s="14"/>
      <c r="K244" s="17"/>
      <c r="L244" s="14"/>
    </row>
    <row r="245" customFormat="false" ht="15" hidden="false" customHeight="false" outlineLevel="0" collapsed="false">
      <c r="A245" s="9" t="str">
        <f aca="false">IF('1. Master BOM'!$A245="","",'1. Master BOM'!$A245)</f>
        <v/>
      </c>
      <c r="B245" s="9" t="str">
        <f aca="false">IF($A245="","",'1. Master BOM'!$B245)</f>
        <v/>
      </c>
      <c r="C245" s="9" t="str">
        <f aca="false">IF($A245="","",'1. Master BOM'!$E245)</f>
        <v/>
      </c>
      <c r="D245" s="9" t="str">
        <f aca="false">IF($A245="","",IF(T('1. Master BOM'!$F245)="","(not set)",'1. Master BOM'!$F245))</f>
        <v/>
      </c>
      <c r="E245" s="9" t="str">
        <f aca="false">IF($A245="","",IFERROR(INDEX('4. Tracker'!$D$2:$D$3001,MATCH($A245,'4. Tracker'!$N$2:$N$3001,0)),"—"))</f>
        <v/>
      </c>
      <c r="F245" s="9" t="str">
        <f aca="false">IF($A245="","",COUNTIF('4. Tracker'!$N$2:$N$3001,$A245))</f>
        <v/>
      </c>
      <c r="G245" s="9" t="str">
        <f aca="false">IF($A245="","",IF($F245=0,"—",IF(SUMPRODUCT(--('4. Tracker'!$N$2:$N$3001=$A245),--('4. Tracker'!$D$2:$D$3001&lt;&gt;$E245))&gt;0,"MIXED","OK")))</f>
        <v/>
      </c>
      <c r="H245" s="9" t="str">
        <f aca="false">IF($A245="","",IF(OR($D245="(not set)",$E245="—"),"",IF(ISNUMBER(SEARCH(SUBSTITUTE(SUBSTITUTE(SUBSTITUTE($D245,"-",""),"_","")," ",""),SUBSTITUTE(SUBSTITUTE(SUBSTITUTE($E245,"-",""),"_","")," ",""))),"OK","CHECK")))</f>
        <v/>
      </c>
      <c r="I245" s="14"/>
      <c r="J245" s="14"/>
      <c r="K245" s="17"/>
      <c r="L245" s="14"/>
    </row>
    <row r="246" customFormat="false" ht="15" hidden="false" customHeight="false" outlineLevel="0" collapsed="false">
      <c r="A246" s="9" t="str">
        <f aca="false">IF('1. Master BOM'!$A246="","",'1. Master BOM'!$A246)</f>
        <v/>
      </c>
      <c r="B246" s="9" t="str">
        <f aca="false">IF($A246="","",'1. Master BOM'!$B246)</f>
        <v/>
      </c>
      <c r="C246" s="9" t="str">
        <f aca="false">IF($A246="","",'1. Master BOM'!$E246)</f>
        <v/>
      </c>
      <c r="D246" s="9" t="str">
        <f aca="false">IF($A246="","",IF(T('1. Master BOM'!$F246)="","(not set)",'1. Master BOM'!$F246))</f>
        <v/>
      </c>
      <c r="E246" s="9" t="str">
        <f aca="false">IF($A246="","",IFERROR(INDEX('4. Tracker'!$D$2:$D$3001,MATCH($A246,'4. Tracker'!$N$2:$N$3001,0)),"—"))</f>
        <v/>
      </c>
      <c r="F246" s="9" t="str">
        <f aca="false">IF($A246="","",COUNTIF('4. Tracker'!$N$2:$N$3001,$A246))</f>
        <v/>
      </c>
      <c r="G246" s="9" t="str">
        <f aca="false">IF($A246="","",IF($F246=0,"—",IF(SUMPRODUCT(--('4. Tracker'!$N$2:$N$3001=$A246),--('4. Tracker'!$D$2:$D$3001&lt;&gt;$E246))&gt;0,"MIXED","OK")))</f>
        <v/>
      </c>
      <c r="H246" s="9" t="str">
        <f aca="false">IF($A246="","",IF(OR($D246="(not set)",$E246="—"),"",IF(ISNUMBER(SEARCH(SUBSTITUTE(SUBSTITUTE(SUBSTITUTE($D246,"-",""),"_","")," ",""),SUBSTITUTE(SUBSTITUTE(SUBSTITUTE($E246,"-",""),"_","")," ",""))),"OK","CHECK")))</f>
        <v/>
      </c>
      <c r="I246" s="14"/>
      <c r="J246" s="14"/>
      <c r="K246" s="17"/>
      <c r="L246" s="14"/>
    </row>
    <row r="247" customFormat="false" ht="15" hidden="false" customHeight="false" outlineLevel="0" collapsed="false">
      <c r="A247" s="9" t="str">
        <f aca="false">IF('1. Master BOM'!$A247="","",'1. Master BOM'!$A247)</f>
        <v/>
      </c>
      <c r="B247" s="9" t="str">
        <f aca="false">IF($A247="","",'1. Master BOM'!$B247)</f>
        <v/>
      </c>
      <c r="C247" s="9" t="str">
        <f aca="false">IF($A247="","",'1. Master BOM'!$E247)</f>
        <v/>
      </c>
      <c r="D247" s="9" t="str">
        <f aca="false">IF($A247="","",IF(T('1. Master BOM'!$F247)="","(not set)",'1. Master BOM'!$F247))</f>
        <v/>
      </c>
      <c r="E247" s="9" t="str">
        <f aca="false">IF($A247="","",IFERROR(INDEX('4. Tracker'!$D$2:$D$3001,MATCH($A247,'4. Tracker'!$N$2:$N$3001,0)),"—"))</f>
        <v/>
      </c>
      <c r="F247" s="9" t="str">
        <f aca="false">IF($A247="","",COUNTIF('4. Tracker'!$N$2:$N$3001,$A247))</f>
        <v/>
      </c>
      <c r="G247" s="9" t="str">
        <f aca="false">IF($A247="","",IF($F247=0,"—",IF(SUMPRODUCT(--('4. Tracker'!$N$2:$N$3001=$A247),--('4. Tracker'!$D$2:$D$3001&lt;&gt;$E247))&gt;0,"MIXED","OK")))</f>
        <v/>
      </c>
      <c r="H247" s="9" t="str">
        <f aca="false">IF($A247="","",IF(OR($D247="(not set)",$E247="—"),"",IF(ISNUMBER(SEARCH(SUBSTITUTE(SUBSTITUTE(SUBSTITUTE($D247,"-",""),"_","")," ",""),SUBSTITUTE(SUBSTITUTE(SUBSTITUTE($E247,"-",""),"_","")," ",""))),"OK","CHECK")))</f>
        <v/>
      </c>
      <c r="I247" s="14"/>
      <c r="J247" s="14"/>
      <c r="K247" s="17"/>
      <c r="L247" s="14"/>
    </row>
    <row r="248" customFormat="false" ht="15" hidden="false" customHeight="false" outlineLevel="0" collapsed="false">
      <c r="A248" s="9" t="str">
        <f aca="false">IF('1. Master BOM'!$A248="","",'1. Master BOM'!$A248)</f>
        <v/>
      </c>
      <c r="B248" s="9" t="str">
        <f aca="false">IF($A248="","",'1. Master BOM'!$B248)</f>
        <v/>
      </c>
      <c r="C248" s="9" t="str">
        <f aca="false">IF($A248="","",'1. Master BOM'!$E248)</f>
        <v/>
      </c>
      <c r="D248" s="9" t="str">
        <f aca="false">IF($A248="","",IF(T('1. Master BOM'!$F248)="","(not set)",'1. Master BOM'!$F248))</f>
        <v/>
      </c>
      <c r="E248" s="9" t="str">
        <f aca="false">IF($A248="","",IFERROR(INDEX('4. Tracker'!$D$2:$D$3001,MATCH($A248,'4. Tracker'!$N$2:$N$3001,0)),"—"))</f>
        <v/>
      </c>
      <c r="F248" s="9" t="str">
        <f aca="false">IF($A248="","",COUNTIF('4. Tracker'!$N$2:$N$3001,$A248))</f>
        <v/>
      </c>
      <c r="G248" s="9" t="str">
        <f aca="false">IF($A248="","",IF($F248=0,"—",IF(SUMPRODUCT(--('4. Tracker'!$N$2:$N$3001=$A248),--('4. Tracker'!$D$2:$D$3001&lt;&gt;$E248))&gt;0,"MIXED","OK")))</f>
        <v/>
      </c>
      <c r="H248" s="9" t="str">
        <f aca="false">IF($A248="","",IF(OR($D248="(not set)",$E248="—"),"",IF(ISNUMBER(SEARCH(SUBSTITUTE(SUBSTITUTE(SUBSTITUTE($D248,"-",""),"_","")," ",""),SUBSTITUTE(SUBSTITUTE(SUBSTITUTE($E248,"-",""),"_","")," ",""))),"OK","CHECK")))</f>
        <v/>
      </c>
      <c r="I248" s="14"/>
      <c r="J248" s="14"/>
      <c r="K248" s="17"/>
      <c r="L248" s="14"/>
    </row>
    <row r="249" customFormat="false" ht="15" hidden="false" customHeight="false" outlineLevel="0" collapsed="false">
      <c r="A249" s="9" t="str">
        <f aca="false">IF('1. Master BOM'!$A249="","",'1. Master BOM'!$A249)</f>
        <v/>
      </c>
      <c r="B249" s="9" t="str">
        <f aca="false">IF($A249="","",'1. Master BOM'!$B249)</f>
        <v/>
      </c>
      <c r="C249" s="9" t="str">
        <f aca="false">IF($A249="","",'1. Master BOM'!$E249)</f>
        <v/>
      </c>
      <c r="D249" s="9" t="str">
        <f aca="false">IF($A249="","",IF(T('1. Master BOM'!$F249)="","(not set)",'1. Master BOM'!$F249))</f>
        <v/>
      </c>
      <c r="E249" s="9" t="str">
        <f aca="false">IF($A249="","",IFERROR(INDEX('4. Tracker'!$D$2:$D$3001,MATCH($A249,'4. Tracker'!$N$2:$N$3001,0)),"—"))</f>
        <v/>
      </c>
      <c r="F249" s="9" t="str">
        <f aca="false">IF($A249="","",COUNTIF('4. Tracker'!$N$2:$N$3001,$A249))</f>
        <v/>
      </c>
      <c r="G249" s="9" t="str">
        <f aca="false">IF($A249="","",IF($F249=0,"—",IF(SUMPRODUCT(--('4. Tracker'!$N$2:$N$3001=$A249),--('4. Tracker'!$D$2:$D$3001&lt;&gt;$E249))&gt;0,"MIXED","OK")))</f>
        <v/>
      </c>
      <c r="H249" s="9" t="str">
        <f aca="false">IF($A249="","",IF(OR($D249="(not set)",$E249="—"),"",IF(ISNUMBER(SEARCH(SUBSTITUTE(SUBSTITUTE(SUBSTITUTE($D249,"-",""),"_","")," ",""),SUBSTITUTE(SUBSTITUTE(SUBSTITUTE($E249,"-",""),"_","")," ",""))),"OK","CHECK")))</f>
        <v/>
      </c>
      <c r="I249" s="14"/>
      <c r="J249" s="14"/>
      <c r="K249" s="17"/>
      <c r="L249" s="14"/>
    </row>
    <row r="250" customFormat="false" ht="15" hidden="false" customHeight="false" outlineLevel="0" collapsed="false">
      <c r="A250" s="9" t="str">
        <f aca="false">IF('1. Master BOM'!$A250="","",'1. Master BOM'!$A250)</f>
        <v/>
      </c>
      <c r="B250" s="9" t="str">
        <f aca="false">IF($A250="","",'1. Master BOM'!$B250)</f>
        <v/>
      </c>
      <c r="C250" s="9" t="str">
        <f aca="false">IF($A250="","",'1. Master BOM'!$E250)</f>
        <v/>
      </c>
      <c r="D250" s="9" t="str">
        <f aca="false">IF($A250="","",IF(T('1. Master BOM'!$F250)="","(not set)",'1. Master BOM'!$F250))</f>
        <v/>
      </c>
      <c r="E250" s="9" t="str">
        <f aca="false">IF($A250="","",IFERROR(INDEX('4. Tracker'!$D$2:$D$3001,MATCH($A250,'4. Tracker'!$N$2:$N$3001,0)),"—"))</f>
        <v/>
      </c>
      <c r="F250" s="9" t="str">
        <f aca="false">IF($A250="","",COUNTIF('4. Tracker'!$N$2:$N$3001,$A250))</f>
        <v/>
      </c>
      <c r="G250" s="9" t="str">
        <f aca="false">IF($A250="","",IF($F250=0,"—",IF(SUMPRODUCT(--('4. Tracker'!$N$2:$N$3001=$A250),--('4. Tracker'!$D$2:$D$3001&lt;&gt;$E250))&gt;0,"MIXED","OK")))</f>
        <v/>
      </c>
      <c r="H250" s="9" t="str">
        <f aca="false">IF($A250="","",IF(OR($D250="(not set)",$E250="—"),"",IF(ISNUMBER(SEARCH(SUBSTITUTE(SUBSTITUTE(SUBSTITUTE($D250,"-",""),"_","")," ",""),SUBSTITUTE(SUBSTITUTE(SUBSTITUTE($E250,"-",""),"_","")," ",""))),"OK","CHECK")))</f>
        <v/>
      </c>
      <c r="I250" s="14"/>
      <c r="J250" s="14"/>
      <c r="K250" s="17"/>
      <c r="L250" s="14"/>
    </row>
    <row r="251" customFormat="false" ht="15" hidden="false" customHeight="false" outlineLevel="0" collapsed="false">
      <c r="A251" s="9" t="str">
        <f aca="false">IF('1. Master BOM'!$A251="","",'1. Master BOM'!$A251)</f>
        <v/>
      </c>
      <c r="B251" s="9" t="str">
        <f aca="false">IF($A251="","",'1. Master BOM'!$B251)</f>
        <v/>
      </c>
      <c r="C251" s="9" t="str">
        <f aca="false">IF($A251="","",'1. Master BOM'!$E251)</f>
        <v/>
      </c>
      <c r="D251" s="9" t="str">
        <f aca="false">IF($A251="","",IF(T('1. Master BOM'!$F251)="","(not set)",'1. Master BOM'!$F251))</f>
        <v/>
      </c>
      <c r="E251" s="9" t="str">
        <f aca="false">IF($A251="","",IFERROR(INDEX('4. Tracker'!$D$2:$D$3001,MATCH($A251,'4. Tracker'!$N$2:$N$3001,0)),"—"))</f>
        <v/>
      </c>
      <c r="F251" s="9" t="str">
        <f aca="false">IF($A251="","",COUNTIF('4. Tracker'!$N$2:$N$3001,$A251))</f>
        <v/>
      </c>
      <c r="G251" s="9" t="str">
        <f aca="false">IF($A251="","",IF($F251=0,"—",IF(SUMPRODUCT(--('4. Tracker'!$N$2:$N$3001=$A251),--('4. Tracker'!$D$2:$D$3001&lt;&gt;$E251))&gt;0,"MIXED","OK")))</f>
        <v/>
      </c>
      <c r="H251" s="9" t="str">
        <f aca="false">IF($A251="","",IF(OR($D251="(not set)",$E251="—"),"",IF(ISNUMBER(SEARCH(SUBSTITUTE(SUBSTITUTE(SUBSTITUTE($D251,"-",""),"_","")," ",""),SUBSTITUTE(SUBSTITUTE(SUBSTITUTE($E251,"-",""),"_","")," ",""))),"OK","CHECK")))</f>
        <v/>
      </c>
      <c r="I251" s="14"/>
      <c r="J251" s="14"/>
      <c r="K251" s="17"/>
      <c r="L251" s="14"/>
    </row>
    <row r="252" customFormat="false" ht="15" hidden="false" customHeight="false" outlineLevel="0" collapsed="false">
      <c r="A252" s="9" t="str">
        <f aca="false">IF('1. Master BOM'!$A252="","",'1. Master BOM'!$A252)</f>
        <v/>
      </c>
      <c r="B252" s="9" t="str">
        <f aca="false">IF($A252="","",'1. Master BOM'!$B252)</f>
        <v/>
      </c>
      <c r="C252" s="9" t="str">
        <f aca="false">IF($A252="","",'1. Master BOM'!$E252)</f>
        <v/>
      </c>
      <c r="D252" s="9" t="str">
        <f aca="false">IF($A252="","",IF(T('1. Master BOM'!$F252)="","(not set)",'1. Master BOM'!$F252))</f>
        <v/>
      </c>
      <c r="E252" s="9" t="str">
        <f aca="false">IF($A252="","",IFERROR(INDEX('4. Tracker'!$D$2:$D$3001,MATCH($A252,'4. Tracker'!$N$2:$N$3001,0)),"—"))</f>
        <v/>
      </c>
      <c r="F252" s="9" t="str">
        <f aca="false">IF($A252="","",COUNTIF('4. Tracker'!$N$2:$N$3001,$A252))</f>
        <v/>
      </c>
      <c r="G252" s="9" t="str">
        <f aca="false">IF($A252="","",IF($F252=0,"—",IF(SUMPRODUCT(--('4. Tracker'!$N$2:$N$3001=$A252),--('4. Tracker'!$D$2:$D$3001&lt;&gt;$E252))&gt;0,"MIXED","OK")))</f>
        <v/>
      </c>
      <c r="H252" s="9" t="str">
        <f aca="false">IF($A252="","",IF(OR($D252="(not set)",$E252="—"),"",IF(ISNUMBER(SEARCH(SUBSTITUTE(SUBSTITUTE(SUBSTITUTE($D252,"-",""),"_","")," ",""),SUBSTITUTE(SUBSTITUTE(SUBSTITUTE($E252,"-",""),"_","")," ",""))),"OK","CHECK")))</f>
        <v/>
      </c>
      <c r="I252" s="14"/>
      <c r="J252" s="14"/>
      <c r="K252" s="17"/>
      <c r="L252" s="14"/>
    </row>
    <row r="253" customFormat="false" ht="15" hidden="false" customHeight="false" outlineLevel="0" collapsed="false">
      <c r="A253" s="9" t="str">
        <f aca="false">IF('1. Master BOM'!$A253="","",'1. Master BOM'!$A253)</f>
        <v/>
      </c>
      <c r="B253" s="9" t="str">
        <f aca="false">IF($A253="","",'1. Master BOM'!$B253)</f>
        <v/>
      </c>
      <c r="C253" s="9" t="str">
        <f aca="false">IF($A253="","",'1. Master BOM'!$E253)</f>
        <v/>
      </c>
      <c r="D253" s="9" t="str">
        <f aca="false">IF($A253="","",IF(T('1. Master BOM'!$F253)="","(not set)",'1. Master BOM'!$F253))</f>
        <v/>
      </c>
      <c r="E253" s="9" t="str">
        <f aca="false">IF($A253="","",IFERROR(INDEX('4. Tracker'!$D$2:$D$3001,MATCH($A253,'4. Tracker'!$N$2:$N$3001,0)),"—"))</f>
        <v/>
      </c>
      <c r="F253" s="9" t="str">
        <f aca="false">IF($A253="","",COUNTIF('4. Tracker'!$N$2:$N$3001,$A253))</f>
        <v/>
      </c>
      <c r="G253" s="9" t="str">
        <f aca="false">IF($A253="","",IF($F253=0,"—",IF(SUMPRODUCT(--('4. Tracker'!$N$2:$N$3001=$A253),--('4. Tracker'!$D$2:$D$3001&lt;&gt;$E253))&gt;0,"MIXED","OK")))</f>
        <v/>
      </c>
      <c r="H253" s="9" t="str">
        <f aca="false">IF($A253="","",IF(OR($D253="(not set)",$E253="—"),"",IF(ISNUMBER(SEARCH(SUBSTITUTE(SUBSTITUTE(SUBSTITUTE($D253,"-",""),"_","")," ",""),SUBSTITUTE(SUBSTITUTE(SUBSTITUTE($E253,"-",""),"_","")," ",""))),"OK","CHECK")))</f>
        <v/>
      </c>
      <c r="I253" s="14"/>
      <c r="J253" s="14"/>
      <c r="K253" s="17"/>
      <c r="L253" s="14"/>
    </row>
    <row r="254" customFormat="false" ht="15" hidden="false" customHeight="false" outlineLevel="0" collapsed="false">
      <c r="A254" s="9" t="str">
        <f aca="false">IF('1. Master BOM'!$A254="","",'1. Master BOM'!$A254)</f>
        <v/>
      </c>
      <c r="B254" s="9" t="str">
        <f aca="false">IF($A254="","",'1. Master BOM'!$B254)</f>
        <v/>
      </c>
      <c r="C254" s="9" t="str">
        <f aca="false">IF($A254="","",'1. Master BOM'!$E254)</f>
        <v/>
      </c>
      <c r="D254" s="9" t="str">
        <f aca="false">IF($A254="","",IF(T('1. Master BOM'!$F254)="","(not set)",'1. Master BOM'!$F254))</f>
        <v/>
      </c>
      <c r="E254" s="9" t="str">
        <f aca="false">IF($A254="","",IFERROR(INDEX('4. Tracker'!$D$2:$D$3001,MATCH($A254,'4. Tracker'!$N$2:$N$3001,0)),"—"))</f>
        <v/>
      </c>
      <c r="F254" s="9" t="str">
        <f aca="false">IF($A254="","",COUNTIF('4. Tracker'!$N$2:$N$3001,$A254))</f>
        <v/>
      </c>
      <c r="G254" s="9" t="str">
        <f aca="false">IF($A254="","",IF($F254=0,"—",IF(SUMPRODUCT(--('4. Tracker'!$N$2:$N$3001=$A254),--('4. Tracker'!$D$2:$D$3001&lt;&gt;$E254))&gt;0,"MIXED","OK")))</f>
        <v/>
      </c>
      <c r="H254" s="9" t="str">
        <f aca="false">IF($A254="","",IF(OR($D254="(not set)",$E254="—"),"",IF(ISNUMBER(SEARCH(SUBSTITUTE(SUBSTITUTE(SUBSTITUTE($D254,"-",""),"_","")," ",""),SUBSTITUTE(SUBSTITUTE(SUBSTITUTE($E254,"-",""),"_","")," ",""))),"OK","CHECK")))</f>
        <v/>
      </c>
      <c r="I254" s="14"/>
      <c r="J254" s="14"/>
      <c r="K254" s="17"/>
      <c r="L254" s="14"/>
    </row>
    <row r="255" customFormat="false" ht="15" hidden="false" customHeight="false" outlineLevel="0" collapsed="false">
      <c r="A255" s="9" t="str">
        <f aca="false">IF('1. Master BOM'!$A255="","",'1. Master BOM'!$A255)</f>
        <v/>
      </c>
      <c r="B255" s="9" t="str">
        <f aca="false">IF($A255="","",'1. Master BOM'!$B255)</f>
        <v/>
      </c>
      <c r="C255" s="9" t="str">
        <f aca="false">IF($A255="","",'1. Master BOM'!$E255)</f>
        <v/>
      </c>
      <c r="D255" s="9" t="str">
        <f aca="false">IF($A255="","",IF(T('1. Master BOM'!$F255)="","(not set)",'1. Master BOM'!$F255))</f>
        <v/>
      </c>
      <c r="E255" s="9" t="str">
        <f aca="false">IF($A255="","",IFERROR(INDEX('4. Tracker'!$D$2:$D$3001,MATCH($A255,'4. Tracker'!$N$2:$N$3001,0)),"—"))</f>
        <v/>
      </c>
      <c r="F255" s="9" t="str">
        <f aca="false">IF($A255="","",COUNTIF('4. Tracker'!$N$2:$N$3001,$A255))</f>
        <v/>
      </c>
      <c r="G255" s="9" t="str">
        <f aca="false">IF($A255="","",IF($F255=0,"—",IF(SUMPRODUCT(--('4. Tracker'!$N$2:$N$3001=$A255),--('4. Tracker'!$D$2:$D$3001&lt;&gt;$E255))&gt;0,"MIXED","OK")))</f>
        <v/>
      </c>
      <c r="H255" s="9" t="str">
        <f aca="false">IF($A255="","",IF(OR($D255="(not set)",$E255="—"),"",IF(ISNUMBER(SEARCH(SUBSTITUTE(SUBSTITUTE(SUBSTITUTE($D255,"-",""),"_","")," ",""),SUBSTITUTE(SUBSTITUTE(SUBSTITUTE($E255,"-",""),"_","")," ",""))),"OK","CHECK")))</f>
        <v/>
      </c>
      <c r="I255" s="14"/>
      <c r="J255" s="14"/>
      <c r="K255" s="17"/>
      <c r="L255" s="14"/>
    </row>
    <row r="256" customFormat="false" ht="15" hidden="false" customHeight="false" outlineLevel="0" collapsed="false">
      <c r="A256" s="9" t="str">
        <f aca="false">IF('1. Master BOM'!$A256="","",'1. Master BOM'!$A256)</f>
        <v/>
      </c>
      <c r="B256" s="9" t="str">
        <f aca="false">IF($A256="","",'1. Master BOM'!$B256)</f>
        <v/>
      </c>
      <c r="C256" s="9" t="str">
        <f aca="false">IF($A256="","",'1. Master BOM'!$E256)</f>
        <v/>
      </c>
      <c r="D256" s="9" t="str">
        <f aca="false">IF($A256="","",IF(T('1. Master BOM'!$F256)="","(not set)",'1. Master BOM'!$F256))</f>
        <v/>
      </c>
      <c r="E256" s="9" t="str">
        <f aca="false">IF($A256="","",IFERROR(INDEX('4. Tracker'!$D$2:$D$3001,MATCH($A256,'4. Tracker'!$N$2:$N$3001,0)),"—"))</f>
        <v/>
      </c>
      <c r="F256" s="9" t="str">
        <f aca="false">IF($A256="","",COUNTIF('4. Tracker'!$N$2:$N$3001,$A256))</f>
        <v/>
      </c>
      <c r="G256" s="9" t="str">
        <f aca="false">IF($A256="","",IF($F256=0,"—",IF(SUMPRODUCT(--('4. Tracker'!$N$2:$N$3001=$A256),--('4. Tracker'!$D$2:$D$3001&lt;&gt;$E256))&gt;0,"MIXED","OK")))</f>
        <v/>
      </c>
      <c r="H256" s="9" t="str">
        <f aca="false">IF($A256="","",IF(OR($D256="(not set)",$E256="—"),"",IF(ISNUMBER(SEARCH(SUBSTITUTE(SUBSTITUTE(SUBSTITUTE($D256,"-",""),"_","")," ",""),SUBSTITUTE(SUBSTITUTE(SUBSTITUTE($E256,"-",""),"_","")," ",""))),"OK","CHECK")))</f>
        <v/>
      </c>
      <c r="I256" s="14"/>
      <c r="J256" s="14"/>
      <c r="K256" s="17"/>
      <c r="L256" s="14"/>
    </row>
    <row r="257" customFormat="false" ht="15" hidden="false" customHeight="false" outlineLevel="0" collapsed="false">
      <c r="A257" s="9" t="str">
        <f aca="false">IF('1. Master BOM'!$A257="","",'1. Master BOM'!$A257)</f>
        <v/>
      </c>
      <c r="B257" s="9" t="str">
        <f aca="false">IF($A257="","",'1. Master BOM'!$B257)</f>
        <v/>
      </c>
      <c r="C257" s="9" t="str">
        <f aca="false">IF($A257="","",'1. Master BOM'!$E257)</f>
        <v/>
      </c>
      <c r="D257" s="9" t="str">
        <f aca="false">IF($A257="","",IF(T('1. Master BOM'!$F257)="","(not set)",'1. Master BOM'!$F257))</f>
        <v/>
      </c>
      <c r="E257" s="9" t="str">
        <f aca="false">IF($A257="","",IFERROR(INDEX('4. Tracker'!$D$2:$D$3001,MATCH($A257,'4. Tracker'!$N$2:$N$3001,0)),"—"))</f>
        <v/>
      </c>
      <c r="F257" s="9" t="str">
        <f aca="false">IF($A257="","",COUNTIF('4. Tracker'!$N$2:$N$3001,$A257))</f>
        <v/>
      </c>
      <c r="G257" s="9" t="str">
        <f aca="false">IF($A257="","",IF($F257=0,"—",IF(SUMPRODUCT(--('4. Tracker'!$N$2:$N$3001=$A257),--('4. Tracker'!$D$2:$D$3001&lt;&gt;$E257))&gt;0,"MIXED","OK")))</f>
        <v/>
      </c>
      <c r="H257" s="9" t="str">
        <f aca="false">IF($A257="","",IF(OR($D257="(not set)",$E257="—"),"",IF(ISNUMBER(SEARCH(SUBSTITUTE(SUBSTITUTE(SUBSTITUTE($D257,"-",""),"_","")," ",""),SUBSTITUTE(SUBSTITUTE(SUBSTITUTE($E257,"-",""),"_","")," ",""))),"OK","CHECK")))</f>
        <v/>
      </c>
      <c r="I257" s="14"/>
      <c r="J257" s="14"/>
      <c r="K257" s="17"/>
      <c r="L257" s="14"/>
    </row>
    <row r="258" customFormat="false" ht="15" hidden="false" customHeight="false" outlineLevel="0" collapsed="false">
      <c r="A258" s="9" t="str">
        <f aca="false">IF('1. Master BOM'!$A258="","",'1. Master BOM'!$A258)</f>
        <v/>
      </c>
      <c r="B258" s="9" t="str">
        <f aca="false">IF($A258="","",'1. Master BOM'!$B258)</f>
        <v/>
      </c>
      <c r="C258" s="9" t="str">
        <f aca="false">IF($A258="","",'1. Master BOM'!$E258)</f>
        <v/>
      </c>
      <c r="D258" s="9" t="str">
        <f aca="false">IF($A258="","",IF(T('1. Master BOM'!$F258)="","(not set)",'1. Master BOM'!$F258))</f>
        <v/>
      </c>
      <c r="E258" s="9" t="str">
        <f aca="false">IF($A258="","",IFERROR(INDEX('4. Tracker'!$D$2:$D$3001,MATCH($A258,'4. Tracker'!$N$2:$N$3001,0)),"—"))</f>
        <v/>
      </c>
      <c r="F258" s="9" t="str">
        <f aca="false">IF($A258="","",COUNTIF('4. Tracker'!$N$2:$N$3001,$A258))</f>
        <v/>
      </c>
      <c r="G258" s="9" t="str">
        <f aca="false">IF($A258="","",IF($F258=0,"—",IF(SUMPRODUCT(--('4. Tracker'!$N$2:$N$3001=$A258),--('4. Tracker'!$D$2:$D$3001&lt;&gt;$E258))&gt;0,"MIXED","OK")))</f>
        <v/>
      </c>
      <c r="H258" s="9" t="str">
        <f aca="false">IF($A258="","",IF(OR($D258="(not set)",$E258="—"),"",IF(ISNUMBER(SEARCH(SUBSTITUTE(SUBSTITUTE(SUBSTITUTE($D258,"-",""),"_","")," ",""),SUBSTITUTE(SUBSTITUTE(SUBSTITUTE($E258,"-",""),"_","")," ",""))),"OK","CHECK")))</f>
        <v/>
      </c>
      <c r="I258" s="14"/>
      <c r="J258" s="14"/>
      <c r="K258" s="17"/>
      <c r="L258" s="14"/>
    </row>
    <row r="259" customFormat="false" ht="15" hidden="false" customHeight="false" outlineLevel="0" collapsed="false">
      <c r="A259" s="9" t="str">
        <f aca="false">IF('1. Master BOM'!$A259="","",'1. Master BOM'!$A259)</f>
        <v/>
      </c>
      <c r="B259" s="9" t="str">
        <f aca="false">IF($A259="","",'1. Master BOM'!$B259)</f>
        <v/>
      </c>
      <c r="C259" s="9" t="str">
        <f aca="false">IF($A259="","",'1. Master BOM'!$E259)</f>
        <v/>
      </c>
      <c r="D259" s="9" t="str">
        <f aca="false">IF($A259="","",IF(T('1. Master BOM'!$F259)="","(not set)",'1. Master BOM'!$F259))</f>
        <v/>
      </c>
      <c r="E259" s="9" t="str">
        <f aca="false">IF($A259="","",IFERROR(INDEX('4. Tracker'!$D$2:$D$3001,MATCH($A259,'4. Tracker'!$N$2:$N$3001,0)),"—"))</f>
        <v/>
      </c>
      <c r="F259" s="9" t="str">
        <f aca="false">IF($A259="","",COUNTIF('4. Tracker'!$N$2:$N$3001,$A259))</f>
        <v/>
      </c>
      <c r="G259" s="9" t="str">
        <f aca="false">IF($A259="","",IF($F259=0,"—",IF(SUMPRODUCT(--('4. Tracker'!$N$2:$N$3001=$A259),--('4. Tracker'!$D$2:$D$3001&lt;&gt;$E259))&gt;0,"MIXED","OK")))</f>
        <v/>
      </c>
      <c r="H259" s="9" t="str">
        <f aca="false">IF($A259="","",IF(OR($D259="(not set)",$E259="—"),"",IF(ISNUMBER(SEARCH(SUBSTITUTE(SUBSTITUTE(SUBSTITUTE($D259,"-",""),"_","")," ",""),SUBSTITUTE(SUBSTITUTE(SUBSTITUTE($E259,"-",""),"_","")," ",""))),"OK","CHECK")))</f>
        <v/>
      </c>
      <c r="I259" s="14"/>
      <c r="J259" s="14"/>
      <c r="K259" s="17"/>
      <c r="L259" s="14"/>
    </row>
    <row r="260" customFormat="false" ht="15" hidden="false" customHeight="false" outlineLevel="0" collapsed="false">
      <c r="A260" s="9" t="str">
        <f aca="false">IF('1. Master BOM'!$A260="","",'1. Master BOM'!$A260)</f>
        <v/>
      </c>
      <c r="B260" s="9" t="str">
        <f aca="false">IF($A260="","",'1. Master BOM'!$B260)</f>
        <v/>
      </c>
      <c r="C260" s="9" t="str">
        <f aca="false">IF($A260="","",'1. Master BOM'!$E260)</f>
        <v/>
      </c>
      <c r="D260" s="9" t="str">
        <f aca="false">IF($A260="","",IF(T('1. Master BOM'!$F260)="","(not set)",'1. Master BOM'!$F260))</f>
        <v/>
      </c>
      <c r="E260" s="9" t="str">
        <f aca="false">IF($A260="","",IFERROR(INDEX('4. Tracker'!$D$2:$D$3001,MATCH($A260,'4. Tracker'!$N$2:$N$3001,0)),"—"))</f>
        <v/>
      </c>
      <c r="F260" s="9" t="str">
        <f aca="false">IF($A260="","",COUNTIF('4. Tracker'!$N$2:$N$3001,$A260))</f>
        <v/>
      </c>
      <c r="G260" s="9" t="str">
        <f aca="false">IF($A260="","",IF($F260=0,"—",IF(SUMPRODUCT(--('4. Tracker'!$N$2:$N$3001=$A260),--('4. Tracker'!$D$2:$D$3001&lt;&gt;$E260))&gt;0,"MIXED","OK")))</f>
        <v/>
      </c>
      <c r="H260" s="9" t="str">
        <f aca="false">IF($A260="","",IF(OR($D260="(not set)",$E260="—"),"",IF(ISNUMBER(SEARCH(SUBSTITUTE(SUBSTITUTE(SUBSTITUTE($D260,"-",""),"_","")," ",""),SUBSTITUTE(SUBSTITUTE(SUBSTITUTE($E260,"-",""),"_","")," ",""))),"OK","CHECK")))</f>
        <v/>
      </c>
      <c r="I260" s="14"/>
      <c r="J260" s="14"/>
      <c r="K260" s="17"/>
      <c r="L260" s="14"/>
    </row>
    <row r="261" customFormat="false" ht="15" hidden="false" customHeight="false" outlineLevel="0" collapsed="false">
      <c r="A261" s="9" t="str">
        <f aca="false">IF('1. Master BOM'!$A261="","",'1. Master BOM'!$A261)</f>
        <v/>
      </c>
      <c r="B261" s="9" t="str">
        <f aca="false">IF($A261="","",'1. Master BOM'!$B261)</f>
        <v/>
      </c>
      <c r="C261" s="9" t="str">
        <f aca="false">IF($A261="","",'1. Master BOM'!$E261)</f>
        <v/>
      </c>
      <c r="D261" s="9" t="str">
        <f aca="false">IF($A261="","",IF(T('1. Master BOM'!$F261)="","(not set)",'1. Master BOM'!$F261))</f>
        <v/>
      </c>
      <c r="E261" s="9" t="str">
        <f aca="false">IF($A261="","",IFERROR(INDEX('4. Tracker'!$D$2:$D$3001,MATCH($A261,'4. Tracker'!$N$2:$N$3001,0)),"—"))</f>
        <v/>
      </c>
      <c r="F261" s="9" t="str">
        <f aca="false">IF($A261="","",COUNTIF('4. Tracker'!$N$2:$N$3001,$A261))</f>
        <v/>
      </c>
      <c r="G261" s="9" t="str">
        <f aca="false">IF($A261="","",IF($F261=0,"—",IF(SUMPRODUCT(--('4. Tracker'!$N$2:$N$3001=$A261),--('4. Tracker'!$D$2:$D$3001&lt;&gt;$E261))&gt;0,"MIXED","OK")))</f>
        <v/>
      </c>
      <c r="H261" s="9" t="str">
        <f aca="false">IF($A261="","",IF(OR($D261="(not set)",$E261="—"),"",IF(ISNUMBER(SEARCH(SUBSTITUTE(SUBSTITUTE(SUBSTITUTE($D261,"-",""),"_","")," ",""),SUBSTITUTE(SUBSTITUTE(SUBSTITUTE($E261,"-",""),"_","")," ",""))),"OK","CHECK")))</f>
        <v/>
      </c>
      <c r="I261" s="14"/>
      <c r="J261" s="14"/>
      <c r="K261" s="17"/>
      <c r="L261" s="14"/>
    </row>
    <row r="262" customFormat="false" ht="15" hidden="false" customHeight="false" outlineLevel="0" collapsed="false">
      <c r="A262" s="9" t="str">
        <f aca="false">IF('1. Master BOM'!$A262="","",'1. Master BOM'!$A262)</f>
        <v/>
      </c>
      <c r="B262" s="9" t="str">
        <f aca="false">IF($A262="","",'1. Master BOM'!$B262)</f>
        <v/>
      </c>
      <c r="C262" s="9" t="str">
        <f aca="false">IF($A262="","",'1. Master BOM'!$E262)</f>
        <v/>
      </c>
      <c r="D262" s="9" t="str">
        <f aca="false">IF($A262="","",IF(T('1. Master BOM'!$F262)="","(not set)",'1. Master BOM'!$F262))</f>
        <v/>
      </c>
      <c r="E262" s="9" t="str">
        <f aca="false">IF($A262="","",IFERROR(INDEX('4. Tracker'!$D$2:$D$3001,MATCH($A262,'4. Tracker'!$N$2:$N$3001,0)),"—"))</f>
        <v/>
      </c>
      <c r="F262" s="9" t="str">
        <f aca="false">IF($A262="","",COUNTIF('4. Tracker'!$N$2:$N$3001,$A262))</f>
        <v/>
      </c>
      <c r="G262" s="9" t="str">
        <f aca="false">IF($A262="","",IF($F262=0,"—",IF(SUMPRODUCT(--('4. Tracker'!$N$2:$N$3001=$A262),--('4. Tracker'!$D$2:$D$3001&lt;&gt;$E262))&gt;0,"MIXED","OK")))</f>
        <v/>
      </c>
      <c r="H262" s="9" t="str">
        <f aca="false">IF($A262="","",IF(OR($D262="(not set)",$E262="—"),"",IF(ISNUMBER(SEARCH(SUBSTITUTE(SUBSTITUTE(SUBSTITUTE($D262,"-",""),"_","")," ",""),SUBSTITUTE(SUBSTITUTE(SUBSTITUTE($E262,"-",""),"_","")," ",""))),"OK","CHECK")))</f>
        <v/>
      </c>
      <c r="I262" s="14"/>
      <c r="J262" s="14"/>
      <c r="K262" s="17"/>
      <c r="L262" s="14"/>
    </row>
    <row r="263" customFormat="false" ht="15" hidden="false" customHeight="false" outlineLevel="0" collapsed="false">
      <c r="A263" s="9" t="str">
        <f aca="false">IF('1. Master BOM'!$A263="","",'1. Master BOM'!$A263)</f>
        <v/>
      </c>
      <c r="B263" s="9" t="str">
        <f aca="false">IF($A263="","",'1. Master BOM'!$B263)</f>
        <v/>
      </c>
      <c r="C263" s="9" t="str">
        <f aca="false">IF($A263="","",'1. Master BOM'!$E263)</f>
        <v/>
      </c>
      <c r="D263" s="9" t="str">
        <f aca="false">IF($A263="","",IF(T('1. Master BOM'!$F263)="","(not set)",'1. Master BOM'!$F263))</f>
        <v/>
      </c>
      <c r="E263" s="9" t="str">
        <f aca="false">IF($A263="","",IFERROR(INDEX('4. Tracker'!$D$2:$D$3001,MATCH($A263,'4. Tracker'!$N$2:$N$3001,0)),"—"))</f>
        <v/>
      </c>
      <c r="F263" s="9" t="str">
        <f aca="false">IF($A263="","",COUNTIF('4. Tracker'!$N$2:$N$3001,$A263))</f>
        <v/>
      </c>
      <c r="G263" s="9" t="str">
        <f aca="false">IF($A263="","",IF($F263=0,"—",IF(SUMPRODUCT(--('4. Tracker'!$N$2:$N$3001=$A263),--('4. Tracker'!$D$2:$D$3001&lt;&gt;$E263))&gt;0,"MIXED","OK")))</f>
        <v/>
      </c>
      <c r="H263" s="9" t="str">
        <f aca="false">IF($A263="","",IF(OR($D263="(not set)",$E263="—"),"",IF(ISNUMBER(SEARCH(SUBSTITUTE(SUBSTITUTE(SUBSTITUTE($D263,"-",""),"_","")," ",""),SUBSTITUTE(SUBSTITUTE(SUBSTITUTE($E263,"-",""),"_","")," ",""))),"OK","CHECK")))</f>
        <v/>
      </c>
      <c r="I263" s="14"/>
      <c r="J263" s="14"/>
      <c r="K263" s="17"/>
      <c r="L263" s="14"/>
    </row>
    <row r="264" customFormat="false" ht="15" hidden="false" customHeight="false" outlineLevel="0" collapsed="false">
      <c r="A264" s="9" t="str">
        <f aca="false">IF('1. Master BOM'!$A264="","",'1. Master BOM'!$A264)</f>
        <v/>
      </c>
      <c r="B264" s="9" t="str">
        <f aca="false">IF($A264="","",'1. Master BOM'!$B264)</f>
        <v/>
      </c>
      <c r="C264" s="9" t="str">
        <f aca="false">IF($A264="","",'1. Master BOM'!$E264)</f>
        <v/>
      </c>
      <c r="D264" s="9" t="str">
        <f aca="false">IF($A264="","",IF(T('1. Master BOM'!$F264)="","(not set)",'1. Master BOM'!$F264))</f>
        <v/>
      </c>
      <c r="E264" s="9" t="str">
        <f aca="false">IF($A264="","",IFERROR(INDEX('4. Tracker'!$D$2:$D$3001,MATCH($A264,'4. Tracker'!$N$2:$N$3001,0)),"—"))</f>
        <v/>
      </c>
      <c r="F264" s="9" t="str">
        <f aca="false">IF($A264="","",COUNTIF('4. Tracker'!$N$2:$N$3001,$A264))</f>
        <v/>
      </c>
      <c r="G264" s="9" t="str">
        <f aca="false">IF($A264="","",IF($F264=0,"—",IF(SUMPRODUCT(--('4. Tracker'!$N$2:$N$3001=$A264),--('4. Tracker'!$D$2:$D$3001&lt;&gt;$E264))&gt;0,"MIXED","OK")))</f>
        <v/>
      </c>
      <c r="H264" s="9" t="str">
        <f aca="false">IF($A264="","",IF(OR($D264="(not set)",$E264="—"),"",IF(ISNUMBER(SEARCH(SUBSTITUTE(SUBSTITUTE(SUBSTITUTE($D264,"-",""),"_","")," ",""),SUBSTITUTE(SUBSTITUTE(SUBSTITUTE($E264,"-",""),"_","")," ",""))),"OK","CHECK")))</f>
        <v/>
      </c>
      <c r="I264" s="14"/>
      <c r="J264" s="14"/>
      <c r="K264" s="17"/>
      <c r="L264" s="14"/>
    </row>
    <row r="265" customFormat="false" ht="15" hidden="false" customHeight="false" outlineLevel="0" collapsed="false">
      <c r="A265" s="9" t="str">
        <f aca="false">IF('1. Master BOM'!$A265="","",'1. Master BOM'!$A265)</f>
        <v/>
      </c>
      <c r="B265" s="9" t="str">
        <f aca="false">IF($A265="","",'1. Master BOM'!$B265)</f>
        <v/>
      </c>
      <c r="C265" s="9" t="str">
        <f aca="false">IF($A265="","",'1. Master BOM'!$E265)</f>
        <v/>
      </c>
      <c r="D265" s="9" t="str">
        <f aca="false">IF($A265="","",IF(T('1. Master BOM'!$F265)="","(not set)",'1. Master BOM'!$F265))</f>
        <v/>
      </c>
      <c r="E265" s="9" t="str">
        <f aca="false">IF($A265="","",IFERROR(INDEX('4. Tracker'!$D$2:$D$3001,MATCH($A265,'4. Tracker'!$N$2:$N$3001,0)),"—"))</f>
        <v/>
      </c>
      <c r="F265" s="9" t="str">
        <f aca="false">IF($A265="","",COUNTIF('4. Tracker'!$N$2:$N$3001,$A265))</f>
        <v/>
      </c>
      <c r="G265" s="9" t="str">
        <f aca="false">IF($A265="","",IF($F265=0,"—",IF(SUMPRODUCT(--('4. Tracker'!$N$2:$N$3001=$A265),--('4. Tracker'!$D$2:$D$3001&lt;&gt;$E265))&gt;0,"MIXED","OK")))</f>
        <v/>
      </c>
      <c r="H265" s="9" t="str">
        <f aca="false">IF($A265="","",IF(OR($D265="(not set)",$E265="—"),"",IF(ISNUMBER(SEARCH(SUBSTITUTE(SUBSTITUTE(SUBSTITUTE($D265,"-",""),"_","")," ",""),SUBSTITUTE(SUBSTITUTE(SUBSTITUTE($E265,"-",""),"_","")," ",""))),"OK","CHECK")))</f>
        <v/>
      </c>
      <c r="I265" s="14"/>
      <c r="J265" s="14"/>
      <c r="K265" s="17"/>
      <c r="L265" s="14"/>
    </row>
    <row r="266" customFormat="false" ht="15" hidden="false" customHeight="false" outlineLevel="0" collapsed="false">
      <c r="A266" s="9" t="str">
        <f aca="false">IF('1. Master BOM'!$A266="","",'1. Master BOM'!$A266)</f>
        <v/>
      </c>
      <c r="B266" s="9" t="str">
        <f aca="false">IF($A266="","",'1. Master BOM'!$B266)</f>
        <v/>
      </c>
      <c r="C266" s="9" t="str">
        <f aca="false">IF($A266="","",'1. Master BOM'!$E266)</f>
        <v/>
      </c>
      <c r="D266" s="9" t="str">
        <f aca="false">IF($A266="","",IF(T('1. Master BOM'!$F266)="","(not set)",'1. Master BOM'!$F266))</f>
        <v/>
      </c>
      <c r="E266" s="9" t="str">
        <f aca="false">IF($A266="","",IFERROR(INDEX('4. Tracker'!$D$2:$D$3001,MATCH($A266,'4. Tracker'!$N$2:$N$3001,0)),"—"))</f>
        <v/>
      </c>
      <c r="F266" s="9" t="str">
        <f aca="false">IF($A266="","",COUNTIF('4. Tracker'!$N$2:$N$3001,$A266))</f>
        <v/>
      </c>
      <c r="G266" s="9" t="str">
        <f aca="false">IF($A266="","",IF($F266=0,"—",IF(SUMPRODUCT(--('4. Tracker'!$N$2:$N$3001=$A266),--('4. Tracker'!$D$2:$D$3001&lt;&gt;$E266))&gt;0,"MIXED","OK")))</f>
        <v/>
      </c>
      <c r="H266" s="9" t="str">
        <f aca="false">IF($A266="","",IF(OR($D266="(not set)",$E266="—"),"",IF(ISNUMBER(SEARCH(SUBSTITUTE(SUBSTITUTE(SUBSTITUTE($D266,"-",""),"_","")," ",""),SUBSTITUTE(SUBSTITUTE(SUBSTITUTE($E266,"-",""),"_","")," ",""))),"OK","CHECK")))</f>
        <v/>
      </c>
      <c r="I266" s="14"/>
      <c r="J266" s="14"/>
      <c r="K266" s="17"/>
      <c r="L266" s="14"/>
    </row>
    <row r="267" customFormat="false" ht="15" hidden="false" customHeight="false" outlineLevel="0" collapsed="false">
      <c r="A267" s="9" t="str">
        <f aca="false">IF('1. Master BOM'!$A267="","",'1. Master BOM'!$A267)</f>
        <v/>
      </c>
      <c r="B267" s="9" t="str">
        <f aca="false">IF($A267="","",'1. Master BOM'!$B267)</f>
        <v/>
      </c>
      <c r="C267" s="9" t="str">
        <f aca="false">IF($A267="","",'1. Master BOM'!$E267)</f>
        <v/>
      </c>
      <c r="D267" s="9" t="str">
        <f aca="false">IF($A267="","",IF(T('1. Master BOM'!$F267)="","(not set)",'1. Master BOM'!$F267))</f>
        <v/>
      </c>
      <c r="E267" s="9" t="str">
        <f aca="false">IF($A267="","",IFERROR(INDEX('4. Tracker'!$D$2:$D$3001,MATCH($A267,'4. Tracker'!$N$2:$N$3001,0)),"—"))</f>
        <v/>
      </c>
      <c r="F267" s="9" t="str">
        <f aca="false">IF($A267="","",COUNTIF('4. Tracker'!$N$2:$N$3001,$A267))</f>
        <v/>
      </c>
      <c r="G267" s="9" t="str">
        <f aca="false">IF($A267="","",IF($F267=0,"—",IF(SUMPRODUCT(--('4. Tracker'!$N$2:$N$3001=$A267),--('4. Tracker'!$D$2:$D$3001&lt;&gt;$E267))&gt;0,"MIXED","OK")))</f>
        <v/>
      </c>
      <c r="H267" s="9" t="str">
        <f aca="false">IF($A267="","",IF(OR($D267="(not set)",$E267="—"),"",IF(ISNUMBER(SEARCH(SUBSTITUTE(SUBSTITUTE(SUBSTITUTE($D267,"-",""),"_","")," ",""),SUBSTITUTE(SUBSTITUTE(SUBSTITUTE($E267,"-",""),"_","")," ",""))),"OK","CHECK")))</f>
        <v/>
      </c>
      <c r="I267" s="14"/>
      <c r="J267" s="14"/>
      <c r="K267" s="17"/>
      <c r="L267" s="14"/>
    </row>
    <row r="268" customFormat="false" ht="15" hidden="false" customHeight="false" outlineLevel="0" collapsed="false">
      <c r="A268" s="9" t="str">
        <f aca="false">IF('1. Master BOM'!$A268="","",'1. Master BOM'!$A268)</f>
        <v/>
      </c>
      <c r="B268" s="9" t="str">
        <f aca="false">IF($A268="","",'1. Master BOM'!$B268)</f>
        <v/>
      </c>
      <c r="C268" s="9" t="str">
        <f aca="false">IF($A268="","",'1. Master BOM'!$E268)</f>
        <v/>
      </c>
      <c r="D268" s="9" t="str">
        <f aca="false">IF($A268="","",IF(T('1. Master BOM'!$F268)="","(not set)",'1. Master BOM'!$F268))</f>
        <v/>
      </c>
      <c r="E268" s="9" t="str">
        <f aca="false">IF($A268="","",IFERROR(INDEX('4. Tracker'!$D$2:$D$3001,MATCH($A268,'4. Tracker'!$N$2:$N$3001,0)),"—"))</f>
        <v/>
      </c>
      <c r="F268" s="9" t="str">
        <f aca="false">IF($A268="","",COUNTIF('4. Tracker'!$N$2:$N$3001,$A268))</f>
        <v/>
      </c>
      <c r="G268" s="9" t="str">
        <f aca="false">IF($A268="","",IF($F268=0,"—",IF(SUMPRODUCT(--('4. Tracker'!$N$2:$N$3001=$A268),--('4. Tracker'!$D$2:$D$3001&lt;&gt;$E268))&gt;0,"MIXED","OK")))</f>
        <v/>
      </c>
      <c r="H268" s="9" t="str">
        <f aca="false">IF($A268="","",IF(OR($D268="(not set)",$E268="—"),"",IF(ISNUMBER(SEARCH(SUBSTITUTE(SUBSTITUTE(SUBSTITUTE($D268,"-",""),"_","")," ",""),SUBSTITUTE(SUBSTITUTE(SUBSTITUTE($E268,"-",""),"_","")," ",""))),"OK","CHECK")))</f>
        <v/>
      </c>
      <c r="I268" s="14"/>
      <c r="J268" s="14"/>
      <c r="K268" s="17"/>
      <c r="L268" s="14"/>
    </row>
    <row r="269" customFormat="false" ht="15" hidden="false" customHeight="false" outlineLevel="0" collapsed="false">
      <c r="A269" s="9" t="str">
        <f aca="false">IF('1. Master BOM'!$A269="","",'1. Master BOM'!$A269)</f>
        <v/>
      </c>
      <c r="B269" s="9" t="str">
        <f aca="false">IF($A269="","",'1. Master BOM'!$B269)</f>
        <v/>
      </c>
      <c r="C269" s="9" t="str">
        <f aca="false">IF($A269="","",'1. Master BOM'!$E269)</f>
        <v/>
      </c>
      <c r="D269" s="9" t="str">
        <f aca="false">IF($A269="","",IF(T('1. Master BOM'!$F269)="","(not set)",'1. Master BOM'!$F269))</f>
        <v/>
      </c>
      <c r="E269" s="9" t="str">
        <f aca="false">IF($A269="","",IFERROR(INDEX('4. Tracker'!$D$2:$D$3001,MATCH($A269,'4. Tracker'!$N$2:$N$3001,0)),"—"))</f>
        <v/>
      </c>
      <c r="F269" s="9" t="str">
        <f aca="false">IF($A269="","",COUNTIF('4. Tracker'!$N$2:$N$3001,$A269))</f>
        <v/>
      </c>
      <c r="G269" s="9" t="str">
        <f aca="false">IF($A269="","",IF($F269=0,"—",IF(SUMPRODUCT(--('4. Tracker'!$N$2:$N$3001=$A269),--('4. Tracker'!$D$2:$D$3001&lt;&gt;$E269))&gt;0,"MIXED","OK")))</f>
        <v/>
      </c>
      <c r="H269" s="9" t="str">
        <f aca="false">IF($A269="","",IF(OR($D269="(not set)",$E269="—"),"",IF(ISNUMBER(SEARCH(SUBSTITUTE(SUBSTITUTE(SUBSTITUTE($D269,"-",""),"_","")," ",""),SUBSTITUTE(SUBSTITUTE(SUBSTITUTE($E269,"-",""),"_","")," ",""))),"OK","CHECK")))</f>
        <v/>
      </c>
      <c r="I269" s="14"/>
      <c r="J269" s="14"/>
      <c r="K269" s="17"/>
      <c r="L269" s="14"/>
    </row>
    <row r="270" customFormat="false" ht="15" hidden="false" customHeight="false" outlineLevel="0" collapsed="false">
      <c r="A270" s="9" t="str">
        <f aca="false">IF('1. Master BOM'!$A270="","",'1. Master BOM'!$A270)</f>
        <v/>
      </c>
      <c r="B270" s="9" t="str">
        <f aca="false">IF($A270="","",'1. Master BOM'!$B270)</f>
        <v/>
      </c>
      <c r="C270" s="9" t="str">
        <f aca="false">IF($A270="","",'1. Master BOM'!$E270)</f>
        <v/>
      </c>
      <c r="D270" s="9" t="str">
        <f aca="false">IF($A270="","",IF(T('1. Master BOM'!$F270)="","(not set)",'1. Master BOM'!$F270))</f>
        <v/>
      </c>
      <c r="E270" s="9" t="str">
        <f aca="false">IF($A270="","",IFERROR(INDEX('4. Tracker'!$D$2:$D$3001,MATCH($A270,'4. Tracker'!$N$2:$N$3001,0)),"—"))</f>
        <v/>
      </c>
      <c r="F270" s="9" t="str">
        <f aca="false">IF($A270="","",COUNTIF('4. Tracker'!$N$2:$N$3001,$A270))</f>
        <v/>
      </c>
      <c r="G270" s="9" t="str">
        <f aca="false">IF($A270="","",IF($F270=0,"—",IF(SUMPRODUCT(--('4. Tracker'!$N$2:$N$3001=$A270),--('4. Tracker'!$D$2:$D$3001&lt;&gt;$E270))&gt;0,"MIXED","OK")))</f>
        <v/>
      </c>
      <c r="H270" s="9" t="str">
        <f aca="false">IF($A270="","",IF(OR($D270="(not set)",$E270="—"),"",IF(ISNUMBER(SEARCH(SUBSTITUTE(SUBSTITUTE(SUBSTITUTE($D270,"-",""),"_","")," ",""),SUBSTITUTE(SUBSTITUTE(SUBSTITUTE($E270,"-",""),"_","")," ",""))),"OK","CHECK")))</f>
        <v/>
      </c>
      <c r="I270" s="14"/>
      <c r="J270" s="14"/>
      <c r="K270" s="17"/>
      <c r="L270" s="14"/>
    </row>
    <row r="271" customFormat="false" ht="15" hidden="false" customHeight="false" outlineLevel="0" collapsed="false">
      <c r="A271" s="9" t="str">
        <f aca="false">IF('1. Master BOM'!$A271="","",'1. Master BOM'!$A271)</f>
        <v/>
      </c>
      <c r="B271" s="9" t="str">
        <f aca="false">IF($A271="","",'1. Master BOM'!$B271)</f>
        <v/>
      </c>
      <c r="C271" s="9" t="str">
        <f aca="false">IF($A271="","",'1. Master BOM'!$E271)</f>
        <v/>
      </c>
      <c r="D271" s="9" t="str">
        <f aca="false">IF($A271="","",IF(T('1. Master BOM'!$F271)="","(not set)",'1. Master BOM'!$F271))</f>
        <v/>
      </c>
      <c r="E271" s="9" t="str">
        <f aca="false">IF($A271="","",IFERROR(INDEX('4. Tracker'!$D$2:$D$3001,MATCH($A271,'4. Tracker'!$N$2:$N$3001,0)),"—"))</f>
        <v/>
      </c>
      <c r="F271" s="9" t="str">
        <f aca="false">IF($A271="","",COUNTIF('4. Tracker'!$N$2:$N$3001,$A271))</f>
        <v/>
      </c>
      <c r="G271" s="9" t="str">
        <f aca="false">IF($A271="","",IF($F271=0,"—",IF(SUMPRODUCT(--('4. Tracker'!$N$2:$N$3001=$A271),--('4. Tracker'!$D$2:$D$3001&lt;&gt;$E271))&gt;0,"MIXED","OK")))</f>
        <v/>
      </c>
      <c r="H271" s="9" t="str">
        <f aca="false">IF($A271="","",IF(OR($D271="(not set)",$E271="—"),"",IF(ISNUMBER(SEARCH(SUBSTITUTE(SUBSTITUTE(SUBSTITUTE($D271,"-",""),"_","")," ",""),SUBSTITUTE(SUBSTITUTE(SUBSTITUTE($E271,"-",""),"_","")," ",""))),"OK","CHECK")))</f>
        <v/>
      </c>
      <c r="I271" s="14"/>
      <c r="J271" s="14"/>
      <c r="K271" s="17"/>
      <c r="L271" s="14"/>
    </row>
    <row r="272" customFormat="false" ht="15" hidden="false" customHeight="false" outlineLevel="0" collapsed="false">
      <c r="A272" s="9" t="str">
        <f aca="false">IF('1. Master BOM'!$A272="","",'1. Master BOM'!$A272)</f>
        <v/>
      </c>
      <c r="B272" s="9" t="str">
        <f aca="false">IF($A272="","",'1. Master BOM'!$B272)</f>
        <v/>
      </c>
      <c r="C272" s="9" t="str">
        <f aca="false">IF($A272="","",'1. Master BOM'!$E272)</f>
        <v/>
      </c>
      <c r="D272" s="9" t="str">
        <f aca="false">IF($A272="","",IF(T('1. Master BOM'!$F272)="","(not set)",'1. Master BOM'!$F272))</f>
        <v/>
      </c>
      <c r="E272" s="9" t="str">
        <f aca="false">IF($A272="","",IFERROR(INDEX('4. Tracker'!$D$2:$D$3001,MATCH($A272,'4. Tracker'!$N$2:$N$3001,0)),"—"))</f>
        <v/>
      </c>
      <c r="F272" s="9" t="str">
        <f aca="false">IF($A272="","",COUNTIF('4. Tracker'!$N$2:$N$3001,$A272))</f>
        <v/>
      </c>
      <c r="G272" s="9" t="str">
        <f aca="false">IF($A272="","",IF($F272=0,"—",IF(SUMPRODUCT(--('4. Tracker'!$N$2:$N$3001=$A272),--('4. Tracker'!$D$2:$D$3001&lt;&gt;$E272))&gt;0,"MIXED","OK")))</f>
        <v/>
      </c>
      <c r="H272" s="9" t="str">
        <f aca="false">IF($A272="","",IF(OR($D272="(not set)",$E272="—"),"",IF(ISNUMBER(SEARCH(SUBSTITUTE(SUBSTITUTE(SUBSTITUTE($D272,"-",""),"_","")," ",""),SUBSTITUTE(SUBSTITUTE(SUBSTITUTE($E272,"-",""),"_","")," ",""))),"OK","CHECK")))</f>
        <v/>
      </c>
      <c r="I272" s="14"/>
      <c r="J272" s="14"/>
      <c r="K272" s="17"/>
      <c r="L272" s="14"/>
    </row>
    <row r="273" customFormat="false" ht="15" hidden="false" customHeight="false" outlineLevel="0" collapsed="false">
      <c r="A273" s="9" t="str">
        <f aca="false">IF('1. Master BOM'!$A273="","",'1. Master BOM'!$A273)</f>
        <v/>
      </c>
      <c r="B273" s="9" t="str">
        <f aca="false">IF($A273="","",'1. Master BOM'!$B273)</f>
        <v/>
      </c>
      <c r="C273" s="9" t="str">
        <f aca="false">IF($A273="","",'1. Master BOM'!$E273)</f>
        <v/>
      </c>
      <c r="D273" s="9" t="str">
        <f aca="false">IF($A273="","",IF(T('1. Master BOM'!$F273)="","(not set)",'1. Master BOM'!$F273))</f>
        <v/>
      </c>
      <c r="E273" s="9" t="str">
        <f aca="false">IF($A273="","",IFERROR(INDEX('4. Tracker'!$D$2:$D$3001,MATCH($A273,'4. Tracker'!$N$2:$N$3001,0)),"—"))</f>
        <v/>
      </c>
      <c r="F273" s="9" t="str">
        <f aca="false">IF($A273="","",COUNTIF('4. Tracker'!$N$2:$N$3001,$A273))</f>
        <v/>
      </c>
      <c r="G273" s="9" t="str">
        <f aca="false">IF($A273="","",IF($F273=0,"—",IF(SUMPRODUCT(--('4. Tracker'!$N$2:$N$3001=$A273),--('4. Tracker'!$D$2:$D$3001&lt;&gt;$E273))&gt;0,"MIXED","OK")))</f>
        <v/>
      </c>
      <c r="H273" s="9" t="str">
        <f aca="false">IF($A273="","",IF(OR($D273="(not set)",$E273="—"),"",IF(ISNUMBER(SEARCH(SUBSTITUTE(SUBSTITUTE(SUBSTITUTE($D273,"-",""),"_","")," ",""),SUBSTITUTE(SUBSTITUTE(SUBSTITUTE($E273,"-",""),"_","")," ",""))),"OK","CHECK")))</f>
        <v/>
      </c>
      <c r="I273" s="14"/>
      <c r="J273" s="14"/>
      <c r="K273" s="17"/>
      <c r="L273" s="14"/>
    </row>
    <row r="274" customFormat="false" ht="15" hidden="false" customHeight="false" outlineLevel="0" collapsed="false">
      <c r="A274" s="9" t="str">
        <f aca="false">IF('1. Master BOM'!$A274="","",'1. Master BOM'!$A274)</f>
        <v/>
      </c>
      <c r="B274" s="9" t="str">
        <f aca="false">IF($A274="","",'1. Master BOM'!$B274)</f>
        <v/>
      </c>
      <c r="C274" s="9" t="str">
        <f aca="false">IF($A274="","",'1. Master BOM'!$E274)</f>
        <v/>
      </c>
      <c r="D274" s="9" t="str">
        <f aca="false">IF($A274="","",IF(T('1. Master BOM'!$F274)="","(not set)",'1. Master BOM'!$F274))</f>
        <v/>
      </c>
      <c r="E274" s="9" t="str">
        <f aca="false">IF($A274="","",IFERROR(INDEX('4. Tracker'!$D$2:$D$3001,MATCH($A274,'4. Tracker'!$N$2:$N$3001,0)),"—"))</f>
        <v/>
      </c>
      <c r="F274" s="9" t="str">
        <f aca="false">IF($A274="","",COUNTIF('4. Tracker'!$N$2:$N$3001,$A274))</f>
        <v/>
      </c>
      <c r="G274" s="9" t="str">
        <f aca="false">IF($A274="","",IF($F274=0,"—",IF(SUMPRODUCT(--('4. Tracker'!$N$2:$N$3001=$A274),--('4. Tracker'!$D$2:$D$3001&lt;&gt;$E274))&gt;0,"MIXED","OK")))</f>
        <v/>
      </c>
      <c r="H274" s="9" t="str">
        <f aca="false">IF($A274="","",IF(OR($D274="(not set)",$E274="—"),"",IF(ISNUMBER(SEARCH(SUBSTITUTE(SUBSTITUTE(SUBSTITUTE($D274,"-",""),"_","")," ",""),SUBSTITUTE(SUBSTITUTE(SUBSTITUTE($E274,"-",""),"_","")," ",""))),"OK","CHECK")))</f>
        <v/>
      </c>
      <c r="I274" s="14"/>
      <c r="J274" s="14"/>
      <c r="K274" s="17"/>
      <c r="L274" s="14"/>
    </row>
    <row r="275" customFormat="false" ht="15" hidden="false" customHeight="false" outlineLevel="0" collapsed="false">
      <c r="A275" s="9" t="str">
        <f aca="false">IF('1. Master BOM'!$A275="","",'1. Master BOM'!$A275)</f>
        <v/>
      </c>
      <c r="B275" s="9" t="str">
        <f aca="false">IF($A275="","",'1. Master BOM'!$B275)</f>
        <v/>
      </c>
      <c r="C275" s="9" t="str">
        <f aca="false">IF($A275="","",'1. Master BOM'!$E275)</f>
        <v/>
      </c>
      <c r="D275" s="9" t="str">
        <f aca="false">IF($A275="","",IF(T('1. Master BOM'!$F275)="","(not set)",'1. Master BOM'!$F275))</f>
        <v/>
      </c>
      <c r="E275" s="9" t="str">
        <f aca="false">IF($A275="","",IFERROR(INDEX('4. Tracker'!$D$2:$D$3001,MATCH($A275,'4. Tracker'!$N$2:$N$3001,0)),"—"))</f>
        <v/>
      </c>
      <c r="F275" s="9" t="str">
        <f aca="false">IF($A275="","",COUNTIF('4. Tracker'!$N$2:$N$3001,$A275))</f>
        <v/>
      </c>
      <c r="G275" s="9" t="str">
        <f aca="false">IF($A275="","",IF($F275=0,"—",IF(SUMPRODUCT(--('4. Tracker'!$N$2:$N$3001=$A275),--('4. Tracker'!$D$2:$D$3001&lt;&gt;$E275))&gt;0,"MIXED","OK")))</f>
        <v/>
      </c>
      <c r="H275" s="9" t="str">
        <f aca="false">IF($A275="","",IF(OR($D275="(not set)",$E275="—"),"",IF(ISNUMBER(SEARCH(SUBSTITUTE(SUBSTITUTE(SUBSTITUTE($D275,"-",""),"_","")," ",""),SUBSTITUTE(SUBSTITUTE(SUBSTITUTE($E275,"-",""),"_","")," ",""))),"OK","CHECK")))</f>
        <v/>
      </c>
      <c r="I275" s="14"/>
      <c r="J275" s="14"/>
      <c r="K275" s="17"/>
      <c r="L275" s="14"/>
    </row>
    <row r="276" customFormat="false" ht="15" hidden="false" customHeight="false" outlineLevel="0" collapsed="false">
      <c r="A276" s="9" t="str">
        <f aca="false">IF('1. Master BOM'!$A276="","",'1. Master BOM'!$A276)</f>
        <v/>
      </c>
      <c r="B276" s="9" t="str">
        <f aca="false">IF($A276="","",'1. Master BOM'!$B276)</f>
        <v/>
      </c>
      <c r="C276" s="9" t="str">
        <f aca="false">IF($A276="","",'1. Master BOM'!$E276)</f>
        <v/>
      </c>
      <c r="D276" s="9" t="str">
        <f aca="false">IF($A276="","",IF(T('1. Master BOM'!$F276)="","(not set)",'1. Master BOM'!$F276))</f>
        <v/>
      </c>
      <c r="E276" s="9" t="str">
        <f aca="false">IF($A276="","",IFERROR(INDEX('4. Tracker'!$D$2:$D$3001,MATCH($A276,'4. Tracker'!$N$2:$N$3001,0)),"—"))</f>
        <v/>
      </c>
      <c r="F276" s="9" t="str">
        <f aca="false">IF($A276="","",COUNTIF('4. Tracker'!$N$2:$N$3001,$A276))</f>
        <v/>
      </c>
      <c r="G276" s="9" t="str">
        <f aca="false">IF($A276="","",IF($F276=0,"—",IF(SUMPRODUCT(--('4. Tracker'!$N$2:$N$3001=$A276),--('4. Tracker'!$D$2:$D$3001&lt;&gt;$E276))&gt;0,"MIXED","OK")))</f>
        <v/>
      </c>
      <c r="H276" s="9" t="str">
        <f aca="false">IF($A276="","",IF(OR($D276="(not set)",$E276="—"),"",IF(ISNUMBER(SEARCH(SUBSTITUTE(SUBSTITUTE(SUBSTITUTE($D276,"-",""),"_","")," ",""),SUBSTITUTE(SUBSTITUTE(SUBSTITUTE($E276,"-",""),"_","")," ",""))),"OK","CHECK")))</f>
        <v/>
      </c>
      <c r="I276" s="14"/>
      <c r="J276" s="14"/>
      <c r="K276" s="17"/>
      <c r="L276" s="14"/>
    </row>
    <row r="277" customFormat="false" ht="15" hidden="false" customHeight="false" outlineLevel="0" collapsed="false">
      <c r="A277" s="9" t="str">
        <f aca="false">IF('1. Master BOM'!$A277="","",'1. Master BOM'!$A277)</f>
        <v/>
      </c>
      <c r="B277" s="9" t="str">
        <f aca="false">IF($A277="","",'1. Master BOM'!$B277)</f>
        <v/>
      </c>
      <c r="C277" s="9" t="str">
        <f aca="false">IF($A277="","",'1. Master BOM'!$E277)</f>
        <v/>
      </c>
      <c r="D277" s="9" t="str">
        <f aca="false">IF($A277="","",IF(T('1. Master BOM'!$F277)="","(not set)",'1. Master BOM'!$F277))</f>
        <v/>
      </c>
      <c r="E277" s="9" t="str">
        <f aca="false">IF($A277="","",IFERROR(INDEX('4. Tracker'!$D$2:$D$3001,MATCH($A277,'4. Tracker'!$N$2:$N$3001,0)),"—"))</f>
        <v/>
      </c>
      <c r="F277" s="9" t="str">
        <f aca="false">IF($A277="","",COUNTIF('4. Tracker'!$N$2:$N$3001,$A277))</f>
        <v/>
      </c>
      <c r="G277" s="9" t="str">
        <f aca="false">IF($A277="","",IF($F277=0,"—",IF(SUMPRODUCT(--('4. Tracker'!$N$2:$N$3001=$A277),--('4. Tracker'!$D$2:$D$3001&lt;&gt;$E277))&gt;0,"MIXED","OK")))</f>
        <v/>
      </c>
      <c r="H277" s="9" t="str">
        <f aca="false">IF($A277="","",IF(OR($D277="(not set)",$E277="—"),"",IF(ISNUMBER(SEARCH(SUBSTITUTE(SUBSTITUTE(SUBSTITUTE($D277,"-",""),"_","")," ",""),SUBSTITUTE(SUBSTITUTE(SUBSTITUTE($E277,"-",""),"_","")," ",""))),"OK","CHECK")))</f>
        <v/>
      </c>
      <c r="I277" s="14"/>
      <c r="J277" s="14"/>
      <c r="K277" s="17"/>
      <c r="L277" s="14"/>
    </row>
    <row r="278" customFormat="false" ht="15" hidden="false" customHeight="false" outlineLevel="0" collapsed="false">
      <c r="A278" s="9" t="str">
        <f aca="false">IF('1. Master BOM'!$A278="","",'1. Master BOM'!$A278)</f>
        <v/>
      </c>
      <c r="B278" s="9" t="str">
        <f aca="false">IF($A278="","",'1. Master BOM'!$B278)</f>
        <v/>
      </c>
      <c r="C278" s="9" t="str">
        <f aca="false">IF($A278="","",'1. Master BOM'!$E278)</f>
        <v/>
      </c>
      <c r="D278" s="9" t="str">
        <f aca="false">IF($A278="","",IF(T('1. Master BOM'!$F278)="","(not set)",'1. Master BOM'!$F278))</f>
        <v/>
      </c>
      <c r="E278" s="9" t="str">
        <f aca="false">IF($A278="","",IFERROR(INDEX('4. Tracker'!$D$2:$D$3001,MATCH($A278,'4. Tracker'!$N$2:$N$3001,0)),"—"))</f>
        <v/>
      </c>
      <c r="F278" s="9" t="str">
        <f aca="false">IF($A278="","",COUNTIF('4. Tracker'!$N$2:$N$3001,$A278))</f>
        <v/>
      </c>
      <c r="G278" s="9" t="str">
        <f aca="false">IF($A278="","",IF($F278=0,"—",IF(SUMPRODUCT(--('4. Tracker'!$N$2:$N$3001=$A278),--('4. Tracker'!$D$2:$D$3001&lt;&gt;$E278))&gt;0,"MIXED","OK")))</f>
        <v/>
      </c>
      <c r="H278" s="9" t="str">
        <f aca="false">IF($A278="","",IF(OR($D278="(not set)",$E278="—"),"",IF(ISNUMBER(SEARCH(SUBSTITUTE(SUBSTITUTE(SUBSTITUTE($D278,"-",""),"_","")," ",""),SUBSTITUTE(SUBSTITUTE(SUBSTITUTE($E278,"-",""),"_","")," ",""))),"OK","CHECK")))</f>
        <v/>
      </c>
      <c r="I278" s="14"/>
      <c r="J278" s="14"/>
      <c r="K278" s="17"/>
      <c r="L278" s="14"/>
    </row>
    <row r="279" customFormat="false" ht="15" hidden="false" customHeight="false" outlineLevel="0" collapsed="false">
      <c r="A279" s="9" t="str">
        <f aca="false">IF('1. Master BOM'!$A279="","",'1. Master BOM'!$A279)</f>
        <v/>
      </c>
      <c r="B279" s="9" t="str">
        <f aca="false">IF($A279="","",'1. Master BOM'!$B279)</f>
        <v/>
      </c>
      <c r="C279" s="9" t="str">
        <f aca="false">IF($A279="","",'1. Master BOM'!$E279)</f>
        <v/>
      </c>
      <c r="D279" s="9" t="str">
        <f aca="false">IF($A279="","",IF(T('1. Master BOM'!$F279)="","(not set)",'1. Master BOM'!$F279))</f>
        <v/>
      </c>
      <c r="E279" s="9" t="str">
        <f aca="false">IF($A279="","",IFERROR(INDEX('4. Tracker'!$D$2:$D$3001,MATCH($A279,'4. Tracker'!$N$2:$N$3001,0)),"—"))</f>
        <v/>
      </c>
      <c r="F279" s="9" t="str">
        <f aca="false">IF($A279="","",COUNTIF('4. Tracker'!$N$2:$N$3001,$A279))</f>
        <v/>
      </c>
      <c r="G279" s="9" t="str">
        <f aca="false">IF($A279="","",IF($F279=0,"—",IF(SUMPRODUCT(--('4. Tracker'!$N$2:$N$3001=$A279),--('4. Tracker'!$D$2:$D$3001&lt;&gt;$E279))&gt;0,"MIXED","OK")))</f>
        <v/>
      </c>
      <c r="H279" s="9" t="str">
        <f aca="false">IF($A279="","",IF(OR($D279="(not set)",$E279="—"),"",IF(ISNUMBER(SEARCH(SUBSTITUTE(SUBSTITUTE(SUBSTITUTE($D279,"-",""),"_","")," ",""),SUBSTITUTE(SUBSTITUTE(SUBSTITUTE($E279,"-",""),"_","")," ",""))),"OK","CHECK")))</f>
        <v/>
      </c>
      <c r="I279" s="14"/>
      <c r="J279" s="14"/>
      <c r="K279" s="17"/>
      <c r="L279" s="14"/>
    </row>
    <row r="280" customFormat="false" ht="15" hidden="false" customHeight="false" outlineLevel="0" collapsed="false">
      <c r="A280" s="9" t="str">
        <f aca="false">IF('1. Master BOM'!$A280="","",'1. Master BOM'!$A280)</f>
        <v/>
      </c>
      <c r="B280" s="9" t="str">
        <f aca="false">IF($A280="","",'1. Master BOM'!$B280)</f>
        <v/>
      </c>
      <c r="C280" s="9" t="str">
        <f aca="false">IF($A280="","",'1. Master BOM'!$E280)</f>
        <v/>
      </c>
      <c r="D280" s="9" t="str">
        <f aca="false">IF($A280="","",IF(T('1. Master BOM'!$F280)="","(not set)",'1. Master BOM'!$F280))</f>
        <v/>
      </c>
      <c r="E280" s="9" t="str">
        <f aca="false">IF($A280="","",IFERROR(INDEX('4. Tracker'!$D$2:$D$3001,MATCH($A280,'4. Tracker'!$N$2:$N$3001,0)),"—"))</f>
        <v/>
      </c>
      <c r="F280" s="9" t="str">
        <f aca="false">IF($A280="","",COUNTIF('4. Tracker'!$N$2:$N$3001,$A280))</f>
        <v/>
      </c>
      <c r="G280" s="9" t="str">
        <f aca="false">IF($A280="","",IF($F280=0,"—",IF(SUMPRODUCT(--('4. Tracker'!$N$2:$N$3001=$A280),--('4. Tracker'!$D$2:$D$3001&lt;&gt;$E280))&gt;0,"MIXED","OK")))</f>
        <v/>
      </c>
      <c r="H280" s="9" t="str">
        <f aca="false">IF($A280="","",IF(OR($D280="(not set)",$E280="—"),"",IF(ISNUMBER(SEARCH(SUBSTITUTE(SUBSTITUTE(SUBSTITUTE($D280,"-",""),"_","")," ",""),SUBSTITUTE(SUBSTITUTE(SUBSTITUTE($E280,"-",""),"_","")," ",""))),"OK","CHECK")))</f>
        <v/>
      </c>
      <c r="I280" s="14"/>
      <c r="J280" s="14"/>
      <c r="K280" s="17"/>
      <c r="L280" s="14"/>
    </row>
    <row r="281" customFormat="false" ht="15" hidden="false" customHeight="false" outlineLevel="0" collapsed="false">
      <c r="A281" s="9" t="str">
        <f aca="false">IF('1. Master BOM'!$A281="","",'1. Master BOM'!$A281)</f>
        <v/>
      </c>
      <c r="B281" s="9" t="str">
        <f aca="false">IF($A281="","",'1. Master BOM'!$B281)</f>
        <v/>
      </c>
      <c r="C281" s="9" t="str">
        <f aca="false">IF($A281="","",'1. Master BOM'!$E281)</f>
        <v/>
      </c>
      <c r="D281" s="9" t="str">
        <f aca="false">IF($A281="","",IF(T('1. Master BOM'!$F281)="","(not set)",'1. Master BOM'!$F281))</f>
        <v/>
      </c>
      <c r="E281" s="9" t="str">
        <f aca="false">IF($A281="","",IFERROR(INDEX('4. Tracker'!$D$2:$D$3001,MATCH($A281,'4. Tracker'!$N$2:$N$3001,0)),"—"))</f>
        <v/>
      </c>
      <c r="F281" s="9" t="str">
        <f aca="false">IF($A281="","",COUNTIF('4. Tracker'!$N$2:$N$3001,$A281))</f>
        <v/>
      </c>
      <c r="G281" s="9" t="str">
        <f aca="false">IF($A281="","",IF($F281=0,"—",IF(SUMPRODUCT(--('4. Tracker'!$N$2:$N$3001=$A281),--('4. Tracker'!$D$2:$D$3001&lt;&gt;$E281))&gt;0,"MIXED","OK")))</f>
        <v/>
      </c>
      <c r="H281" s="9" t="str">
        <f aca="false">IF($A281="","",IF(OR($D281="(not set)",$E281="—"),"",IF(ISNUMBER(SEARCH(SUBSTITUTE(SUBSTITUTE(SUBSTITUTE($D281,"-",""),"_","")," ",""),SUBSTITUTE(SUBSTITUTE(SUBSTITUTE($E281,"-",""),"_","")," ",""))),"OK","CHECK")))</f>
        <v/>
      </c>
      <c r="I281" s="14"/>
      <c r="J281" s="14"/>
      <c r="K281" s="17"/>
      <c r="L281" s="14"/>
    </row>
    <row r="282" customFormat="false" ht="15" hidden="false" customHeight="false" outlineLevel="0" collapsed="false">
      <c r="A282" s="9" t="str">
        <f aca="false">IF('1. Master BOM'!$A282="","",'1. Master BOM'!$A282)</f>
        <v/>
      </c>
      <c r="B282" s="9" t="str">
        <f aca="false">IF($A282="","",'1. Master BOM'!$B282)</f>
        <v/>
      </c>
      <c r="C282" s="9" t="str">
        <f aca="false">IF($A282="","",'1. Master BOM'!$E282)</f>
        <v/>
      </c>
      <c r="D282" s="9" t="str">
        <f aca="false">IF($A282="","",IF(T('1. Master BOM'!$F282)="","(not set)",'1. Master BOM'!$F282))</f>
        <v/>
      </c>
      <c r="E282" s="9" t="str">
        <f aca="false">IF($A282="","",IFERROR(INDEX('4. Tracker'!$D$2:$D$3001,MATCH($A282,'4. Tracker'!$N$2:$N$3001,0)),"—"))</f>
        <v/>
      </c>
      <c r="F282" s="9" t="str">
        <f aca="false">IF($A282="","",COUNTIF('4. Tracker'!$N$2:$N$3001,$A282))</f>
        <v/>
      </c>
      <c r="G282" s="9" t="str">
        <f aca="false">IF($A282="","",IF($F282=0,"—",IF(SUMPRODUCT(--('4. Tracker'!$N$2:$N$3001=$A282),--('4. Tracker'!$D$2:$D$3001&lt;&gt;$E282))&gt;0,"MIXED","OK")))</f>
        <v/>
      </c>
      <c r="H282" s="9" t="str">
        <f aca="false">IF($A282="","",IF(OR($D282="(not set)",$E282="—"),"",IF(ISNUMBER(SEARCH(SUBSTITUTE(SUBSTITUTE(SUBSTITUTE($D282,"-",""),"_","")," ",""),SUBSTITUTE(SUBSTITUTE(SUBSTITUTE($E282,"-",""),"_","")," ",""))),"OK","CHECK")))</f>
        <v/>
      </c>
      <c r="I282" s="14"/>
      <c r="J282" s="14"/>
      <c r="K282" s="17"/>
      <c r="L282" s="14"/>
    </row>
    <row r="283" customFormat="false" ht="15" hidden="false" customHeight="false" outlineLevel="0" collapsed="false">
      <c r="A283" s="9" t="str">
        <f aca="false">IF('1. Master BOM'!$A283="","",'1. Master BOM'!$A283)</f>
        <v/>
      </c>
      <c r="B283" s="9" t="str">
        <f aca="false">IF($A283="","",'1. Master BOM'!$B283)</f>
        <v/>
      </c>
      <c r="C283" s="9" t="str">
        <f aca="false">IF($A283="","",'1. Master BOM'!$E283)</f>
        <v/>
      </c>
      <c r="D283" s="9" t="str">
        <f aca="false">IF($A283="","",IF(T('1. Master BOM'!$F283)="","(not set)",'1. Master BOM'!$F283))</f>
        <v/>
      </c>
      <c r="E283" s="9" t="str">
        <f aca="false">IF($A283="","",IFERROR(INDEX('4. Tracker'!$D$2:$D$3001,MATCH($A283,'4. Tracker'!$N$2:$N$3001,0)),"—"))</f>
        <v/>
      </c>
      <c r="F283" s="9" t="str">
        <f aca="false">IF($A283="","",COUNTIF('4. Tracker'!$N$2:$N$3001,$A283))</f>
        <v/>
      </c>
      <c r="G283" s="9" t="str">
        <f aca="false">IF($A283="","",IF($F283=0,"—",IF(SUMPRODUCT(--('4. Tracker'!$N$2:$N$3001=$A283),--('4. Tracker'!$D$2:$D$3001&lt;&gt;$E283))&gt;0,"MIXED","OK")))</f>
        <v/>
      </c>
      <c r="H283" s="9" t="str">
        <f aca="false">IF($A283="","",IF(OR($D283="(not set)",$E283="—"),"",IF(ISNUMBER(SEARCH(SUBSTITUTE(SUBSTITUTE(SUBSTITUTE($D283,"-",""),"_","")," ",""),SUBSTITUTE(SUBSTITUTE(SUBSTITUTE($E283,"-",""),"_","")," ",""))),"OK","CHECK")))</f>
        <v/>
      </c>
      <c r="I283" s="14"/>
      <c r="J283" s="14"/>
      <c r="K283" s="17"/>
      <c r="L283" s="14"/>
    </row>
    <row r="284" customFormat="false" ht="15" hidden="false" customHeight="false" outlineLevel="0" collapsed="false">
      <c r="A284" s="9" t="str">
        <f aca="false">IF('1. Master BOM'!$A284="","",'1. Master BOM'!$A284)</f>
        <v/>
      </c>
      <c r="B284" s="9" t="str">
        <f aca="false">IF($A284="","",'1. Master BOM'!$B284)</f>
        <v/>
      </c>
      <c r="C284" s="9" t="str">
        <f aca="false">IF($A284="","",'1. Master BOM'!$E284)</f>
        <v/>
      </c>
      <c r="D284" s="9" t="str">
        <f aca="false">IF($A284="","",IF(T('1. Master BOM'!$F284)="","(not set)",'1. Master BOM'!$F284))</f>
        <v/>
      </c>
      <c r="E284" s="9" t="str">
        <f aca="false">IF($A284="","",IFERROR(INDEX('4. Tracker'!$D$2:$D$3001,MATCH($A284,'4. Tracker'!$N$2:$N$3001,0)),"—"))</f>
        <v/>
      </c>
      <c r="F284" s="9" t="str">
        <f aca="false">IF($A284="","",COUNTIF('4. Tracker'!$N$2:$N$3001,$A284))</f>
        <v/>
      </c>
      <c r="G284" s="9" t="str">
        <f aca="false">IF($A284="","",IF($F284=0,"—",IF(SUMPRODUCT(--('4. Tracker'!$N$2:$N$3001=$A284),--('4. Tracker'!$D$2:$D$3001&lt;&gt;$E284))&gt;0,"MIXED","OK")))</f>
        <v/>
      </c>
      <c r="H284" s="9" t="str">
        <f aca="false">IF($A284="","",IF(OR($D284="(not set)",$E284="—"),"",IF(ISNUMBER(SEARCH(SUBSTITUTE(SUBSTITUTE(SUBSTITUTE($D284,"-",""),"_","")," ",""),SUBSTITUTE(SUBSTITUTE(SUBSTITUTE($E284,"-",""),"_","")," ",""))),"OK","CHECK")))</f>
        <v/>
      </c>
      <c r="I284" s="14"/>
      <c r="J284" s="14"/>
      <c r="K284" s="17"/>
      <c r="L284" s="14"/>
    </row>
    <row r="285" customFormat="false" ht="15" hidden="false" customHeight="false" outlineLevel="0" collapsed="false">
      <c r="A285" s="9" t="str">
        <f aca="false">IF('1. Master BOM'!$A285="","",'1. Master BOM'!$A285)</f>
        <v/>
      </c>
      <c r="B285" s="9" t="str">
        <f aca="false">IF($A285="","",'1. Master BOM'!$B285)</f>
        <v/>
      </c>
      <c r="C285" s="9" t="str">
        <f aca="false">IF($A285="","",'1. Master BOM'!$E285)</f>
        <v/>
      </c>
      <c r="D285" s="9" t="str">
        <f aca="false">IF($A285="","",IF(T('1. Master BOM'!$F285)="","(not set)",'1. Master BOM'!$F285))</f>
        <v/>
      </c>
      <c r="E285" s="9" t="str">
        <f aca="false">IF($A285="","",IFERROR(INDEX('4. Tracker'!$D$2:$D$3001,MATCH($A285,'4. Tracker'!$N$2:$N$3001,0)),"—"))</f>
        <v/>
      </c>
      <c r="F285" s="9" t="str">
        <f aca="false">IF($A285="","",COUNTIF('4. Tracker'!$N$2:$N$3001,$A285))</f>
        <v/>
      </c>
      <c r="G285" s="9" t="str">
        <f aca="false">IF($A285="","",IF($F285=0,"—",IF(SUMPRODUCT(--('4. Tracker'!$N$2:$N$3001=$A285),--('4. Tracker'!$D$2:$D$3001&lt;&gt;$E285))&gt;0,"MIXED","OK")))</f>
        <v/>
      </c>
      <c r="H285" s="9" t="str">
        <f aca="false">IF($A285="","",IF(OR($D285="(not set)",$E285="—"),"",IF(ISNUMBER(SEARCH(SUBSTITUTE(SUBSTITUTE(SUBSTITUTE($D285,"-",""),"_","")," ",""),SUBSTITUTE(SUBSTITUTE(SUBSTITUTE($E285,"-",""),"_","")," ",""))),"OK","CHECK")))</f>
        <v/>
      </c>
      <c r="I285" s="14"/>
      <c r="J285" s="14"/>
      <c r="K285" s="17"/>
      <c r="L285" s="14"/>
    </row>
    <row r="286" customFormat="false" ht="15" hidden="false" customHeight="false" outlineLevel="0" collapsed="false">
      <c r="A286" s="9" t="str">
        <f aca="false">IF('1. Master BOM'!$A286="","",'1. Master BOM'!$A286)</f>
        <v/>
      </c>
      <c r="B286" s="9" t="str">
        <f aca="false">IF($A286="","",'1. Master BOM'!$B286)</f>
        <v/>
      </c>
      <c r="C286" s="9" t="str">
        <f aca="false">IF($A286="","",'1. Master BOM'!$E286)</f>
        <v/>
      </c>
      <c r="D286" s="9" t="str">
        <f aca="false">IF($A286="","",IF(T('1. Master BOM'!$F286)="","(not set)",'1. Master BOM'!$F286))</f>
        <v/>
      </c>
      <c r="E286" s="9" t="str">
        <f aca="false">IF($A286="","",IFERROR(INDEX('4. Tracker'!$D$2:$D$3001,MATCH($A286,'4. Tracker'!$N$2:$N$3001,0)),"—"))</f>
        <v/>
      </c>
      <c r="F286" s="9" t="str">
        <f aca="false">IF($A286="","",COUNTIF('4. Tracker'!$N$2:$N$3001,$A286))</f>
        <v/>
      </c>
      <c r="G286" s="9" t="str">
        <f aca="false">IF($A286="","",IF($F286=0,"—",IF(SUMPRODUCT(--('4. Tracker'!$N$2:$N$3001=$A286),--('4. Tracker'!$D$2:$D$3001&lt;&gt;$E286))&gt;0,"MIXED","OK")))</f>
        <v/>
      </c>
      <c r="H286" s="9" t="str">
        <f aca="false">IF($A286="","",IF(OR($D286="(not set)",$E286="—"),"",IF(ISNUMBER(SEARCH(SUBSTITUTE(SUBSTITUTE(SUBSTITUTE($D286,"-",""),"_","")," ",""),SUBSTITUTE(SUBSTITUTE(SUBSTITUTE($E286,"-",""),"_","")," ",""))),"OK","CHECK")))</f>
        <v/>
      </c>
      <c r="I286" s="14"/>
      <c r="J286" s="14"/>
      <c r="K286" s="17"/>
      <c r="L286" s="14"/>
    </row>
    <row r="287" customFormat="false" ht="15" hidden="false" customHeight="false" outlineLevel="0" collapsed="false">
      <c r="A287" s="9" t="str">
        <f aca="false">IF('1. Master BOM'!$A287="","",'1. Master BOM'!$A287)</f>
        <v/>
      </c>
      <c r="B287" s="9" t="str">
        <f aca="false">IF($A287="","",'1. Master BOM'!$B287)</f>
        <v/>
      </c>
      <c r="C287" s="9" t="str">
        <f aca="false">IF($A287="","",'1. Master BOM'!$E287)</f>
        <v/>
      </c>
      <c r="D287" s="9" t="str">
        <f aca="false">IF($A287="","",IF(T('1. Master BOM'!$F287)="","(not set)",'1. Master BOM'!$F287))</f>
        <v/>
      </c>
      <c r="E287" s="9" t="str">
        <f aca="false">IF($A287="","",IFERROR(INDEX('4. Tracker'!$D$2:$D$3001,MATCH($A287,'4. Tracker'!$N$2:$N$3001,0)),"—"))</f>
        <v/>
      </c>
      <c r="F287" s="9" t="str">
        <f aca="false">IF($A287="","",COUNTIF('4. Tracker'!$N$2:$N$3001,$A287))</f>
        <v/>
      </c>
      <c r="G287" s="9" t="str">
        <f aca="false">IF($A287="","",IF($F287=0,"—",IF(SUMPRODUCT(--('4. Tracker'!$N$2:$N$3001=$A287),--('4. Tracker'!$D$2:$D$3001&lt;&gt;$E287))&gt;0,"MIXED","OK")))</f>
        <v/>
      </c>
      <c r="H287" s="9" t="str">
        <f aca="false">IF($A287="","",IF(OR($D287="(not set)",$E287="—"),"",IF(ISNUMBER(SEARCH(SUBSTITUTE(SUBSTITUTE(SUBSTITUTE($D287,"-",""),"_","")," ",""),SUBSTITUTE(SUBSTITUTE(SUBSTITUTE($E287,"-",""),"_","")," ",""))),"OK","CHECK")))</f>
        <v/>
      </c>
      <c r="I287" s="14"/>
      <c r="J287" s="14"/>
      <c r="K287" s="17"/>
      <c r="L287" s="14"/>
    </row>
    <row r="288" customFormat="false" ht="15" hidden="false" customHeight="false" outlineLevel="0" collapsed="false">
      <c r="A288" s="9" t="str">
        <f aca="false">IF('1. Master BOM'!$A288="","",'1. Master BOM'!$A288)</f>
        <v/>
      </c>
      <c r="B288" s="9" t="str">
        <f aca="false">IF($A288="","",'1. Master BOM'!$B288)</f>
        <v/>
      </c>
      <c r="C288" s="9" t="str">
        <f aca="false">IF($A288="","",'1. Master BOM'!$E288)</f>
        <v/>
      </c>
      <c r="D288" s="9" t="str">
        <f aca="false">IF($A288="","",IF(T('1. Master BOM'!$F288)="","(not set)",'1. Master BOM'!$F288))</f>
        <v/>
      </c>
      <c r="E288" s="9" t="str">
        <f aca="false">IF($A288="","",IFERROR(INDEX('4. Tracker'!$D$2:$D$3001,MATCH($A288,'4. Tracker'!$N$2:$N$3001,0)),"—"))</f>
        <v/>
      </c>
      <c r="F288" s="9" t="str">
        <f aca="false">IF($A288="","",COUNTIF('4. Tracker'!$N$2:$N$3001,$A288))</f>
        <v/>
      </c>
      <c r="G288" s="9" t="str">
        <f aca="false">IF($A288="","",IF($F288=0,"—",IF(SUMPRODUCT(--('4. Tracker'!$N$2:$N$3001=$A288),--('4. Tracker'!$D$2:$D$3001&lt;&gt;$E288))&gt;0,"MIXED","OK")))</f>
        <v/>
      </c>
      <c r="H288" s="9" t="str">
        <f aca="false">IF($A288="","",IF(OR($D288="(not set)",$E288="—"),"",IF(ISNUMBER(SEARCH(SUBSTITUTE(SUBSTITUTE(SUBSTITUTE($D288,"-",""),"_","")," ",""),SUBSTITUTE(SUBSTITUTE(SUBSTITUTE($E288,"-",""),"_","")," ",""))),"OK","CHECK")))</f>
        <v/>
      </c>
      <c r="I288" s="14"/>
      <c r="J288" s="14"/>
      <c r="K288" s="17"/>
      <c r="L288" s="14"/>
    </row>
    <row r="289" customFormat="false" ht="15" hidden="false" customHeight="false" outlineLevel="0" collapsed="false">
      <c r="A289" s="9" t="str">
        <f aca="false">IF('1. Master BOM'!$A289="","",'1. Master BOM'!$A289)</f>
        <v/>
      </c>
      <c r="B289" s="9" t="str">
        <f aca="false">IF($A289="","",'1. Master BOM'!$B289)</f>
        <v/>
      </c>
      <c r="C289" s="9" t="str">
        <f aca="false">IF($A289="","",'1. Master BOM'!$E289)</f>
        <v/>
      </c>
      <c r="D289" s="9" t="str">
        <f aca="false">IF($A289="","",IF(T('1. Master BOM'!$F289)="","(not set)",'1. Master BOM'!$F289))</f>
        <v/>
      </c>
      <c r="E289" s="9" t="str">
        <f aca="false">IF($A289="","",IFERROR(INDEX('4. Tracker'!$D$2:$D$3001,MATCH($A289,'4. Tracker'!$N$2:$N$3001,0)),"—"))</f>
        <v/>
      </c>
      <c r="F289" s="9" t="str">
        <f aca="false">IF($A289="","",COUNTIF('4. Tracker'!$N$2:$N$3001,$A289))</f>
        <v/>
      </c>
      <c r="G289" s="9" t="str">
        <f aca="false">IF($A289="","",IF($F289=0,"—",IF(SUMPRODUCT(--('4. Tracker'!$N$2:$N$3001=$A289),--('4. Tracker'!$D$2:$D$3001&lt;&gt;$E289))&gt;0,"MIXED","OK")))</f>
        <v/>
      </c>
      <c r="H289" s="9" t="str">
        <f aca="false">IF($A289="","",IF(OR($D289="(not set)",$E289="—"),"",IF(ISNUMBER(SEARCH(SUBSTITUTE(SUBSTITUTE(SUBSTITUTE($D289,"-",""),"_","")," ",""),SUBSTITUTE(SUBSTITUTE(SUBSTITUTE($E289,"-",""),"_","")," ",""))),"OK","CHECK")))</f>
        <v/>
      </c>
      <c r="I289" s="14"/>
      <c r="J289" s="14"/>
      <c r="K289" s="17"/>
      <c r="L289" s="14"/>
    </row>
    <row r="290" customFormat="false" ht="15" hidden="false" customHeight="false" outlineLevel="0" collapsed="false">
      <c r="A290" s="9" t="str">
        <f aca="false">IF('1. Master BOM'!$A290="","",'1. Master BOM'!$A290)</f>
        <v/>
      </c>
      <c r="B290" s="9" t="str">
        <f aca="false">IF($A290="","",'1. Master BOM'!$B290)</f>
        <v/>
      </c>
      <c r="C290" s="9" t="str">
        <f aca="false">IF($A290="","",'1. Master BOM'!$E290)</f>
        <v/>
      </c>
      <c r="D290" s="9" t="str">
        <f aca="false">IF($A290="","",IF(T('1. Master BOM'!$F290)="","(not set)",'1. Master BOM'!$F290))</f>
        <v/>
      </c>
      <c r="E290" s="9" t="str">
        <f aca="false">IF($A290="","",IFERROR(INDEX('4. Tracker'!$D$2:$D$3001,MATCH($A290,'4. Tracker'!$N$2:$N$3001,0)),"—"))</f>
        <v/>
      </c>
      <c r="F290" s="9" t="str">
        <f aca="false">IF($A290="","",COUNTIF('4. Tracker'!$N$2:$N$3001,$A290))</f>
        <v/>
      </c>
      <c r="G290" s="9" t="str">
        <f aca="false">IF($A290="","",IF($F290=0,"—",IF(SUMPRODUCT(--('4. Tracker'!$N$2:$N$3001=$A290),--('4. Tracker'!$D$2:$D$3001&lt;&gt;$E290))&gt;0,"MIXED","OK")))</f>
        <v/>
      </c>
      <c r="H290" s="9" t="str">
        <f aca="false">IF($A290="","",IF(OR($D290="(not set)",$E290="—"),"",IF(ISNUMBER(SEARCH(SUBSTITUTE(SUBSTITUTE(SUBSTITUTE($D290,"-",""),"_","")," ",""),SUBSTITUTE(SUBSTITUTE(SUBSTITUTE($E290,"-",""),"_","")," ",""))),"OK","CHECK")))</f>
        <v/>
      </c>
      <c r="I290" s="14"/>
      <c r="J290" s="14"/>
      <c r="K290" s="17"/>
      <c r="L290" s="14"/>
    </row>
    <row r="291" customFormat="false" ht="15" hidden="false" customHeight="false" outlineLevel="0" collapsed="false">
      <c r="A291" s="9" t="str">
        <f aca="false">IF('1. Master BOM'!$A291="","",'1. Master BOM'!$A291)</f>
        <v/>
      </c>
      <c r="B291" s="9" t="str">
        <f aca="false">IF($A291="","",'1. Master BOM'!$B291)</f>
        <v/>
      </c>
      <c r="C291" s="9" t="str">
        <f aca="false">IF($A291="","",'1. Master BOM'!$E291)</f>
        <v/>
      </c>
      <c r="D291" s="9" t="str">
        <f aca="false">IF($A291="","",IF(T('1. Master BOM'!$F291)="","(not set)",'1. Master BOM'!$F291))</f>
        <v/>
      </c>
      <c r="E291" s="9" t="str">
        <f aca="false">IF($A291="","",IFERROR(INDEX('4. Tracker'!$D$2:$D$3001,MATCH($A291,'4. Tracker'!$N$2:$N$3001,0)),"—"))</f>
        <v/>
      </c>
      <c r="F291" s="9" t="str">
        <f aca="false">IF($A291="","",COUNTIF('4. Tracker'!$N$2:$N$3001,$A291))</f>
        <v/>
      </c>
      <c r="G291" s="9" t="str">
        <f aca="false">IF($A291="","",IF($F291=0,"—",IF(SUMPRODUCT(--('4. Tracker'!$N$2:$N$3001=$A291),--('4. Tracker'!$D$2:$D$3001&lt;&gt;$E291))&gt;0,"MIXED","OK")))</f>
        <v/>
      </c>
      <c r="H291" s="9" t="str">
        <f aca="false">IF($A291="","",IF(OR($D291="(not set)",$E291="—"),"",IF(ISNUMBER(SEARCH(SUBSTITUTE(SUBSTITUTE(SUBSTITUTE($D291,"-",""),"_","")," ",""),SUBSTITUTE(SUBSTITUTE(SUBSTITUTE($E291,"-",""),"_","")," ",""))),"OK","CHECK")))</f>
        <v/>
      </c>
      <c r="I291" s="14"/>
      <c r="J291" s="14"/>
      <c r="K291" s="17"/>
      <c r="L291" s="14"/>
    </row>
    <row r="292" customFormat="false" ht="15" hidden="false" customHeight="false" outlineLevel="0" collapsed="false">
      <c r="A292" s="9" t="str">
        <f aca="false">IF('1. Master BOM'!$A292="","",'1. Master BOM'!$A292)</f>
        <v/>
      </c>
      <c r="B292" s="9" t="str">
        <f aca="false">IF($A292="","",'1. Master BOM'!$B292)</f>
        <v/>
      </c>
      <c r="C292" s="9" t="str">
        <f aca="false">IF($A292="","",'1. Master BOM'!$E292)</f>
        <v/>
      </c>
      <c r="D292" s="9" t="str">
        <f aca="false">IF($A292="","",IF(T('1. Master BOM'!$F292)="","(not set)",'1. Master BOM'!$F292))</f>
        <v/>
      </c>
      <c r="E292" s="9" t="str">
        <f aca="false">IF($A292="","",IFERROR(INDEX('4. Tracker'!$D$2:$D$3001,MATCH($A292,'4. Tracker'!$N$2:$N$3001,0)),"—"))</f>
        <v/>
      </c>
      <c r="F292" s="9" t="str">
        <f aca="false">IF($A292="","",COUNTIF('4. Tracker'!$N$2:$N$3001,$A292))</f>
        <v/>
      </c>
      <c r="G292" s="9" t="str">
        <f aca="false">IF($A292="","",IF($F292=0,"—",IF(SUMPRODUCT(--('4. Tracker'!$N$2:$N$3001=$A292),--('4. Tracker'!$D$2:$D$3001&lt;&gt;$E292))&gt;0,"MIXED","OK")))</f>
        <v/>
      </c>
      <c r="H292" s="9" t="str">
        <f aca="false">IF($A292="","",IF(OR($D292="(not set)",$E292="—"),"",IF(ISNUMBER(SEARCH(SUBSTITUTE(SUBSTITUTE(SUBSTITUTE($D292,"-",""),"_","")," ",""),SUBSTITUTE(SUBSTITUTE(SUBSTITUTE($E292,"-",""),"_","")," ",""))),"OK","CHECK")))</f>
        <v/>
      </c>
      <c r="I292" s="14"/>
      <c r="J292" s="14"/>
      <c r="K292" s="17"/>
      <c r="L292" s="14"/>
    </row>
    <row r="293" customFormat="false" ht="15" hidden="false" customHeight="false" outlineLevel="0" collapsed="false">
      <c r="A293" s="9" t="str">
        <f aca="false">IF('1. Master BOM'!$A293="","",'1. Master BOM'!$A293)</f>
        <v/>
      </c>
      <c r="B293" s="9" t="str">
        <f aca="false">IF($A293="","",'1. Master BOM'!$B293)</f>
        <v/>
      </c>
      <c r="C293" s="9" t="str">
        <f aca="false">IF($A293="","",'1. Master BOM'!$E293)</f>
        <v/>
      </c>
      <c r="D293" s="9" t="str">
        <f aca="false">IF($A293="","",IF(T('1. Master BOM'!$F293)="","(not set)",'1. Master BOM'!$F293))</f>
        <v/>
      </c>
      <c r="E293" s="9" t="str">
        <f aca="false">IF($A293="","",IFERROR(INDEX('4. Tracker'!$D$2:$D$3001,MATCH($A293,'4. Tracker'!$N$2:$N$3001,0)),"—"))</f>
        <v/>
      </c>
      <c r="F293" s="9" t="str">
        <f aca="false">IF($A293="","",COUNTIF('4. Tracker'!$N$2:$N$3001,$A293))</f>
        <v/>
      </c>
      <c r="G293" s="9" t="str">
        <f aca="false">IF($A293="","",IF($F293=0,"—",IF(SUMPRODUCT(--('4. Tracker'!$N$2:$N$3001=$A293),--('4. Tracker'!$D$2:$D$3001&lt;&gt;$E293))&gt;0,"MIXED","OK")))</f>
        <v/>
      </c>
      <c r="H293" s="9" t="str">
        <f aca="false">IF($A293="","",IF(OR($D293="(not set)",$E293="—"),"",IF(ISNUMBER(SEARCH(SUBSTITUTE(SUBSTITUTE(SUBSTITUTE($D293,"-",""),"_","")," ",""),SUBSTITUTE(SUBSTITUTE(SUBSTITUTE($E293,"-",""),"_","")," ",""))),"OK","CHECK")))</f>
        <v/>
      </c>
      <c r="I293" s="14"/>
      <c r="J293" s="14"/>
      <c r="K293" s="17"/>
      <c r="L293" s="14"/>
    </row>
    <row r="294" customFormat="false" ht="15" hidden="false" customHeight="false" outlineLevel="0" collapsed="false">
      <c r="A294" s="9" t="str">
        <f aca="false">IF('1. Master BOM'!$A294="","",'1. Master BOM'!$A294)</f>
        <v/>
      </c>
      <c r="B294" s="9" t="str">
        <f aca="false">IF($A294="","",'1. Master BOM'!$B294)</f>
        <v/>
      </c>
      <c r="C294" s="9" t="str">
        <f aca="false">IF($A294="","",'1. Master BOM'!$E294)</f>
        <v/>
      </c>
      <c r="D294" s="9" t="str">
        <f aca="false">IF($A294="","",IF(T('1. Master BOM'!$F294)="","(not set)",'1. Master BOM'!$F294))</f>
        <v/>
      </c>
      <c r="E294" s="9" t="str">
        <f aca="false">IF($A294="","",IFERROR(INDEX('4. Tracker'!$D$2:$D$3001,MATCH($A294,'4. Tracker'!$N$2:$N$3001,0)),"—"))</f>
        <v/>
      </c>
      <c r="F294" s="9" t="str">
        <f aca="false">IF($A294="","",COUNTIF('4. Tracker'!$N$2:$N$3001,$A294))</f>
        <v/>
      </c>
      <c r="G294" s="9" t="str">
        <f aca="false">IF($A294="","",IF($F294=0,"—",IF(SUMPRODUCT(--('4. Tracker'!$N$2:$N$3001=$A294),--('4. Tracker'!$D$2:$D$3001&lt;&gt;$E294))&gt;0,"MIXED","OK")))</f>
        <v/>
      </c>
      <c r="H294" s="9" t="str">
        <f aca="false">IF($A294="","",IF(OR($D294="(not set)",$E294="—"),"",IF(ISNUMBER(SEARCH(SUBSTITUTE(SUBSTITUTE(SUBSTITUTE($D294,"-",""),"_","")," ",""),SUBSTITUTE(SUBSTITUTE(SUBSTITUTE($E294,"-",""),"_","")," ",""))),"OK","CHECK")))</f>
        <v/>
      </c>
      <c r="I294" s="14"/>
      <c r="J294" s="14"/>
      <c r="K294" s="17"/>
      <c r="L294" s="14"/>
    </row>
    <row r="295" customFormat="false" ht="15" hidden="false" customHeight="false" outlineLevel="0" collapsed="false">
      <c r="A295" s="9" t="str">
        <f aca="false">IF('1. Master BOM'!$A295="","",'1. Master BOM'!$A295)</f>
        <v/>
      </c>
      <c r="B295" s="9" t="str">
        <f aca="false">IF($A295="","",'1. Master BOM'!$B295)</f>
        <v/>
      </c>
      <c r="C295" s="9" t="str">
        <f aca="false">IF($A295="","",'1. Master BOM'!$E295)</f>
        <v/>
      </c>
      <c r="D295" s="9" t="str">
        <f aca="false">IF($A295="","",IF(T('1. Master BOM'!$F295)="","(not set)",'1. Master BOM'!$F295))</f>
        <v/>
      </c>
      <c r="E295" s="9" t="str">
        <f aca="false">IF($A295="","",IFERROR(INDEX('4. Tracker'!$D$2:$D$3001,MATCH($A295,'4. Tracker'!$N$2:$N$3001,0)),"—"))</f>
        <v/>
      </c>
      <c r="F295" s="9" t="str">
        <f aca="false">IF($A295="","",COUNTIF('4. Tracker'!$N$2:$N$3001,$A295))</f>
        <v/>
      </c>
      <c r="G295" s="9" t="str">
        <f aca="false">IF($A295="","",IF($F295=0,"—",IF(SUMPRODUCT(--('4. Tracker'!$N$2:$N$3001=$A295),--('4. Tracker'!$D$2:$D$3001&lt;&gt;$E295))&gt;0,"MIXED","OK")))</f>
        <v/>
      </c>
      <c r="H295" s="9" t="str">
        <f aca="false">IF($A295="","",IF(OR($D295="(not set)",$E295="—"),"",IF(ISNUMBER(SEARCH(SUBSTITUTE(SUBSTITUTE(SUBSTITUTE($D295,"-",""),"_","")," ",""),SUBSTITUTE(SUBSTITUTE(SUBSTITUTE($E295,"-",""),"_","")," ",""))),"OK","CHECK")))</f>
        <v/>
      </c>
      <c r="I295" s="14"/>
      <c r="J295" s="14"/>
      <c r="K295" s="17"/>
      <c r="L295" s="14"/>
    </row>
    <row r="296" customFormat="false" ht="15" hidden="false" customHeight="false" outlineLevel="0" collapsed="false">
      <c r="A296" s="9" t="str">
        <f aca="false">IF('1. Master BOM'!$A296="","",'1. Master BOM'!$A296)</f>
        <v/>
      </c>
      <c r="B296" s="9" t="str">
        <f aca="false">IF($A296="","",'1. Master BOM'!$B296)</f>
        <v/>
      </c>
      <c r="C296" s="9" t="str">
        <f aca="false">IF($A296="","",'1. Master BOM'!$E296)</f>
        <v/>
      </c>
      <c r="D296" s="9" t="str">
        <f aca="false">IF($A296="","",IF(T('1. Master BOM'!$F296)="","(not set)",'1. Master BOM'!$F296))</f>
        <v/>
      </c>
      <c r="E296" s="9" t="str">
        <f aca="false">IF($A296="","",IFERROR(INDEX('4. Tracker'!$D$2:$D$3001,MATCH($A296,'4. Tracker'!$N$2:$N$3001,0)),"—"))</f>
        <v/>
      </c>
      <c r="F296" s="9" t="str">
        <f aca="false">IF($A296="","",COUNTIF('4. Tracker'!$N$2:$N$3001,$A296))</f>
        <v/>
      </c>
      <c r="G296" s="9" t="str">
        <f aca="false">IF($A296="","",IF($F296=0,"—",IF(SUMPRODUCT(--('4. Tracker'!$N$2:$N$3001=$A296),--('4. Tracker'!$D$2:$D$3001&lt;&gt;$E296))&gt;0,"MIXED","OK")))</f>
        <v/>
      </c>
      <c r="H296" s="9" t="str">
        <f aca="false">IF($A296="","",IF(OR($D296="(not set)",$E296="—"),"",IF(ISNUMBER(SEARCH(SUBSTITUTE(SUBSTITUTE(SUBSTITUTE($D296,"-",""),"_","")," ",""),SUBSTITUTE(SUBSTITUTE(SUBSTITUTE($E296,"-",""),"_","")," ",""))),"OK","CHECK")))</f>
        <v/>
      </c>
      <c r="I296" s="14"/>
      <c r="J296" s="14"/>
      <c r="K296" s="17"/>
      <c r="L296" s="14"/>
    </row>
    <row r="297" customFormat="false" ht="15" hidden="false" customHeight="false" outlineLevel="0" collapsed="false">
      <c r="A297" s="9" t="str">
        <f aca="false">IF('1. Master BOM'!$A297="","",'1. Master BOM'!$A297)</f>
        <v/>
      </c>
      <c r="B297" s="9" t="str">
        <f aca="false">IF($A297="","",'1. Master BOM'!$B297)</f>
        <v/>
      </c>
      <c r="C297" s="9" t="str">
        <f aca="false">IF($A297="","",'1. Master BOM'!$E297)</f>
        <v/>
      </c>
      <c r="D297" s="9" t="str">
        <f aca="false">IF($A297="","",IF(T('1. Master BOM'!$F297)="","(not set)",'1. Master BOM'!$F297))</f>
        <v/>
      </c>
      <c r="E297" s="9" t="str">
        <f aca="false">IF($A297="","",IFERROR(INDEX('4. Tracker'!$D$2:$D$3001,MATCH($A297,'4. Tracker'!$N$2:$N$3001,0)),"—"))</f>
        <v/>
      </c>
      <c r="F297" s="9" t="str">
        <f aca="false">IF($A297="","",COUNTIF('4. Tracker'!$N$2:$N$3001,$A297))</f>
        <v/>
      </c>
      <c r="G297" s="9" t="str">
        <f aca="false">IF($A297="","",IF($F297=0,"—",IF(SUMPRODUCT(--('4. Tracker'!$N$2:$N$3001=$A297),--('4. Tracker'!$D$2:$D$3001&lt;&gt;$E297))&gt;0,"MIXED","OK")))</f>
        <v/>
      </c>
      <c r="H297" s="9" t="str">
        <f aca="false">IF($A297="","",IF(OR($D297="(not set)",$E297="—"),"",IF(ISNUMBER(SEARCH(SUBSTITUTE(SUBSTITUTE(SUBSTITUTE($D297,"-",""),"_","")," ",""),SUBSTITUTE(SUBSTITUTE(SUBSTITUTE($E297,"-",""),"_","")," ",""))),"OK","CHECK")))</f>
        <v/>
      </c>
      <c r="I297" s="14"/>
      <c r="J297" s="14"/>
      <c r="K297" s="17"/>
      <c r="L297" s="14"/>
    </row>
    <row r="298" customFormat="false" ht="15" hidden="false" customHeight="false" outlineLevel="0" collapsed="false">
      <c r="A298" s="9" t="str">
        <f aca="false">IF('1. Master BOM'!$A298="","",'1. Master BOM'!$A298)</f>
        <v/>
      </c>
      <c r="B298" s="9" t="str">
        <f aca="false">IF($A298="","",'1. Master BOM'!$B298)</f>
        <v/>
      </c>
      <c r="C298" s="9" t="str">
        <f aca="false">IF($A298="","",'1. Master BOM'!$E298)</f>
        <v/>
      </c>
      <c r="D298" s="9" t="str">
        <f aca="false">IF($A298="","",IF(T('1. Master BOM'!$F298)="","(not set)",'1. Master BOM'!$F298))</f>
        <v/>
      </c>
      <c r="E298" s="9" t="str">
        <f aca="false">IF($A298="","",IFERROR(INDEX('4. Tracker'!$D$2:$D$3001,MATCH($A298,'4. Tracker'!$N$2:$N$3001,0)),"—"))</f>
        <v/>
      </c>
      <c r="F298" s="9" t="str">
        <f aca="false">IF($A298="","",COUNTIF('4. Tracker'!$N$2:$N$3001,$A298))</f>
        <v/>
      </c>
      <c r="G298" s="9" t="str">
        <f aca="false">IF($A298="","",IF($F298=0,"—",IF(SUMPRODUCT(--('4. Tracker'!$N$2:$N$3001=$A298),--('4. Tracker'!$D$2:$D$3001&lt;&gt;$E298))&gt;0,"MIXED","OK")))</f>
        <v/>
      </c>
      <c r="H298" s="9" t="str">
        <f aca="false">IF($A298="","",IF(OR($D298="(not set)",$E298="—"),"",IF(ISNUMBER(SEARCH(SUBSTITUTE(SUBSTITUTE(SUBSTITUTE($D298,"-",""),"_","")," ",""),SUBSTITUTE(SUBSTITUTE(SUBSTITUTE($E298,"-",""),"_","")," ",""))),"OK","CHECK")))</f>
        <v/>
      </c>
      <c r="I298" s="14"/>
      <c r="J298" s="14"/>
      <c r="K298" s="17"/>
      <c r="L298" s="14"/>
    </row>
    <row r="299" customFormat="false" ht="15" hidden="false" customHeight="false" outlineLevel="0" collapsed="false">
      <c r="A299" s="9" t="str">
        <f aca="false">IF('1. Master BOM'!$A299="","",'1. Master BOM'!$A299)</f>
        <v/>
      </c>
      <c r="B299" s="9" t="str">
        <f aca="false">IF($A299="","",'1. Master BOM'!$B299)</f>
        <v/>
      </c>
      <c r="C299" s="9" t="str">
        <f aca="false">IF($A299="","",'1. Master BOM'!$E299)</f>
        <v/>
      </c>
      <c r="D299" s="9" t="str">
        <f aca="false">IF($A299="","",IF(T('1. Master BOM'!$F299)="","(not set)",'1. Master BOM'!$F299))</f>
        <v/>
      </c>
      <c r="E299" s="9" t="str">
        <f aca="false">IF($A299="","",IFERROR(INDEX('4. Tracker'!$D$2:$D$3001,MATCH($A299,'4. Tracker'!$N$2:$N$3001,0)),"—"))</f>
        <v/>
      </c>
      <c r="F299" s="9" t="str">
        <f aca="false">IF($A299="","",COUNTIF('4. Tracker'!$N$2:$N$3001,$A299))</f>
        <v/>
      </c>
      <c r="G299" s="9" t="str">
        <f aca="false">IF($A299="","",IF($F299=0,"—",IF(SUMPRODUCT(--('4. Tracker'!$N$2:$N$3001=$A299),--('4. Tracker'!$D$2:$D$3001&lt;&gt;$E299))&gt;0,"MIXED","OK")))</f>
        <v/>
      </c>
      <c r="H299" s="9" t="str">
        <f aca="false">IF($A299="","",IF(OR($D299="(not set)",$E299="—"),"",IF(ISNUMBER(SEARCH(SUBSTITUTE(SUBSTITUTE(SUBSTITUTE($D299,"-",""),"_","")," ",""),SUBSTITUTE(SUBSTITUTE(SUBSTITUTE($E299,"-",""),"_","")," ",""))),"OK","CHECK")))</f>
        <v/>
      </c>
      <c r="I299" s="14"/>
      <c r="J299" s="14"/>
      <c r="K299" s="17"/>
      <c r="L299" s="14"/>
    </row>
    <row r="300" customFormat="false" ht="15" hidden="false" customHeight="false" outlineLevel="0" collapsed="false">
      <c r="A300" s="9" t="str">
        <f aca="false">IF('1. Master BOM'!$A300="","",'1. Master BOM'!$A300)</f>
        <v/>
      </c>
      <c r="B300" s="9" t="str">
        <f aca="false">IF($A300="","",'1. Master BOM'!$B300)</f>
        <v/>
      </c>
      <c r="C300" s="9" t="str">
        <f aca="false">IF($A300="","",'1. Master BOM'!$E300)</f>
        <v/>
      </c>
      <c r="D300" s="9" t="str">
        <f aca="false">IF($A300="","",IF(T('1. Master BOM'!$F300)="","(not set)",'1. Master BOM'!$F300))</f>
        <v/>
      </c>
      <c r="E300" s="9" t="str">
        <f aca="false">IF($A300="","",IFERROR(INDEX('4. Tracker'!$D$2:$D$3001,MATCH($A300,'4. Tracker'!$N$2:$N$3001,0)),"—"))</f>
        <v/>
      </c>
      <c r="F300" s="9" t="str">
        <f aca="false">IF($A300="","",COUNTIF('4. Tracker'!$N$2:$N$3001,$A300))</f>
        <v/>
      </c>
      <c r="G300" s="9" t="str">
        <f aca="false">IF($A300="","",IF($F300=0,"—",IF(SUMPRODUCT(--('4. Tracker'!$N$2:$N$3001=$A300),--('4. Tracker'!$D$2:$D$3001&lt;&gt;$E300))&gt;0,"MIXED","OK")))</f>
        <v/>
      </c>
      <c r="H300" s="9" t="str">
        <f aca="false">IF($A300="","",IF(OR($D300="(not set)",$E300="—"),"",IF(ISNUMBER(SEARCH(SUBSTITUTE(SUBSTITUTE(SUBSTITUTE($D300,"-",""),"_","")," ",""),SUBSTITUTE(SUBSTITUTE(SUBSTITUTE($E300,"-",""),"_","")," ",""))),"OK","CHECK")))</f>
        <v/>
      </c>
      <c r="I300" s="14"/>
      <c r="J300" s="14"/>
      <c r="K300" s="17"/>
      <c r="L300" s="14"/>
    </row>
    <row r="301" customFormat="false" ht="15" hidden="false" customHeight="false" outlineLevel="0" collapsed="false">
      <c r="A301" s="9" t="str">
        <f aca="false">IF('1. Master BOM'!$A301="","",'1. Master BOM'!$A301)</f>
        <v/>
      </c>
      <c r="B301" s="9" t="str">
        <f aca="false">IF($A301="","",'1. Master BOM'!$B301)</f>
        <v/>
      </c>
      <c r="C301" s="9" t="str">
        <f aca="false">IF($A301="","",'1. Master BOM'!$E301)</f>
        <v/>
      </c>
      <c r="D301" s="9" t="str">
        <f aca="false">IF($A301="","",IF(T('1. Master BOM'!$F301)="","(not set)",'1. Master BOM'!$F301))</f>
        <v/>
      </c>
      <c r="E301" s="9" t="str">
        <f aca="false">IF($A301="","",IFERROR(INDEX('4. Tracker'!$D$2:$D$3001,MATCH($A301,'4. Tracker'!$N$2:$N$3001,0)),"—"))</f>
        <v/>
      </c>
      <c r="F301" s="9" t="str">
        <f aca="false">IF($A301="","",COUNTIF('4. Tracker'!$N$2:$N$3001,$A301))</f>
        <v/>
      </c>
      <c r="G301" s="9" t="str">
        <f aca="false">IF($A301="","",IF($F301=0,"—",IF(SUMPRODUCT(--('4. Tracker'!$N$2:$N$3001=$A301),--('4. Tracker'!$D$2:$D$3001&lt;&gt;$E301))&gt;0,"MIXED","OK")))</f>
        <v/>
      </c>
      <c r="H301" s="9" t="str">
        <f aca="false">IF($A301="","",IF(OR($D301="(not set)",$E301="—"),"",IF(ISNUMBER(SEARCH(SUBSTITUTE(SUBSTITUTE(SUBSTITUTE($D301,"-",""),"_","")," ",""),SUBSTITUTE(SUBSTITUTE(SUBSTITUTE($E301,"-",""),"_","")," ",""))),"OK","CHECK")))</f>
        <v/>
      </c>
      <c r="I301" s="14"/>
      <c r="J301" s="14"/>
      <c r="K301" s="17"/>
      <c r="L301" s="14"/>
    </row>
    <row r="302" customFormat="false" ht="15" hidden="false" customHeight="false" outlineLevel="0" collapsed="false">
      <c r="A302" s="9" t="str">
        <f aca="false">IF('1. Master BOM'!$A302="","",'1. Master BOM'!$A302)</f>
        <v/>
      </c>
      <c r="B302" s="9" t="str">
        <f aca="false">IF($A302="","",'1. Master BOM'!$B302)</f>
        <v/>
      </c>
      <c r="C302" s="9" t="str">
        <f aca="false">IF($A302="","",'1. Master BOM'!$E302)</f>
        <v/>
      </c>
      <c r="D302" s="9" t="str">
        <f aca="false">IF($A302="","",IF(T('1. Master BOM'!$F302)="","(not set)",'1. Master BOM'!$F302))</f>
        <v/>
      </c>
      <c r="E302" s="9" t="str">
        <f aca="false">IF($A302="","",IFERROR(INDEX('4. Tracker'!$D$2:$D$3001,MATCH($A302,'4. Tracker'!$N$2:$N$3001,0)),"—"))</f>
        <v/>
      </c>
      <c r="F302" s="9" t="str">
        <f aca="false">IF($A302="","",COUNTIF('4. Tracker'!$N$2:$N$3001,$A302))</f>
        <v/>
      </c>
      <c r="G302" s="9" t="str">
        <f aca="false">IF($A302="","",IF($F302=0,"—",IF(SUMPRODUCT(--('4. Tracker'!$N$2:$N$3001=$A302),--('4. Tracker'!$D$2:$D$3001&lt;&gt;$E302))&gt;0,"MIXED","OK")))</f>
        <v/>
      </c>
      <c r="H302" s="9" t="str">
        <f aca="false">IF($A302="","",IF(OR($D302="(not set)",$E302="—"),"",IF(ISNUMBER(SEARCH(SUBSTITUTE(SUBSTITUTE(SUBSTITUTE($D302,"-",""),"_","")," ",""),SUBSTITUTE(SUBSTITUTE(SUBSTITUTE($E302,"-",""),"_","")," ",""))),"OK","CHECK")))</f>
        <v/>
      </c>
      <c r="I302" s="14"/>
      <c r="J302" s="14"/>
      <c r="K302" s="17"/>
      <c r="L302" s="14"/>
    </row>
    <row r="303" customFormat="false" ht="15" hidden="false" customHeight="false" outlineLevel="0" collapsed="false">
      <c r="A303" s="9" t="str">
        <f aca="false">IF('1. Master BOM'!$A303="","",'1. Master BOM'!$A303)</f>
        <v/>
      </c>
      <c r="B303" s="9" t="str">
        <f aca="false">IF($A303="","",'1. Master BOM'!$B303)</f>
        <v/>
      </c>
      <c r="C303" s="9" t="str">
        <f aca="false">IF($A303="","",'1. Master BOM'!$E303)</f>
        <v/>
      </c>
      <c r="D303" s="9" t="str">
        <f aca="false">IF($A303="","",IF(T('1. Master BOM'!$F303)="","(not set)",'1. Master BOM'!$F303))</f>
        <v/>
      </c>
      <c r="E303" s="9" t="str">
        <f aca="false">IF($A303="","",IFERROR(INDEX('4. Tracker'!$D$2:$D$3001,MATCH($A303,'4. Tracker'!$N$2:$N$3001,0)),"—"))</f>
        <v/>
      </c>
      <c r="F303" s="9" t="str">
        <f aca="false">IF($A303="","",COUNTIF('4. Tracker'!$N$2:$N$3001,$A303))</f>
        <v/>
      </c>
      <c r="G303" s="9" t="str">
        <f aca="false">IF($A303="","",IF($F303=0,"—",IF(SUMPRODUCT(--('4. Tracker'!$N$2:$N$3001=$A303),--('4. Tracker'!$D$2:$D$3001&lt;&gt;$E303))&gt;0,"MIXED","OK")))</f>
        <v/>
      </c>
      <c r="H303" s="9" t="str">
        <f aca="false">IF($A303="","",IF(OR($D303="(not set)",$E303="—"),"",IF(ISNUMBER(SEARCH(SUBSTITUTE(SUBSTITUTE(SUBSTITUTE($D303,"-",""),"_","")," ",""),SUBSTITUTE(SUBSTITUTE(SUBSTITUTE($E303,"-",""),"_","")," ",""))),"OK","CHECK")))</f>
        <v/>
      </c>
      <c r="I303" s="14"/>
      <c r="J303" s="14"/>
      <c r="K303" s="17"/>
      <c r="L303" s="14"/>
    </row>
    <row r="304" customFormat="false" ht="15" hidden="false" customHeight="false" outlineLevel="0" collapsed="false">
      <c r="A304" s="9" t="str">
        <f aca="false">IF('1. Master BOM'!$A304="","",'1. Master BOM'!$A304)</f>
        <v/>
      </c>
      <c r="B304" s="9" t="str">
        <f aca="false">IF($A304="","",'1. Master BOM'!$B304)</f>
        <v/>
      </c>
      <c r="C304" s="9" t="str">
        <f aca="false">IF($A304="","",'1. Master BOM'!$E304)</f>
        <v/>
      </c>
      <c r="D304" s="9" t="str">
        <f aca="false">IF($A304="","",IF(T('1. Master BOM'!$F304)="","(not set)",'1. Master BOM'!$F304))</f>
        <v/>
      </c>
      <c r="E304" s="9" t="str">
        <f aca="false">IF($A304="","",IFERROR(INDEX('4. Tracker'!$D$2:$D$3001,MATCH($A304,'4. Tracker'!$N$2:$N$3001,0)),"—"))</f>
        <v/>
      </c>
      <c r="F304" s="9" t="str">
        <f aca="false">IF($A304="","",COUNTIF('4. Tracker'!$N$2:$N$3001,$A304))</f>
        <v/>
      </c>
      <c r="G304" s="9" t="str">
        <f aca="false">IF($A304="","",IF($F304=0,"—",IF(SUMPRODUCT(--('4. Tracker'!$N$2:$N$3001=$A304),--('4. Tracker'!$D$2:$D$3001&lt;&gt;$E304))&gt;0,"MIXED","OK")))</f>
        <v/>
      </c>
      <c r="H304" s="9" t="str">
        <f aca="false">IF($A304="","",IF(OR($D304="(not set)",$E304="—"),"",IF(ISNUMBER(SEARCH(SUBSTITUTE(SUBSTITUTE(SUBSTITUTE($D304,"-",""),"_","")," ",""),SUBSTITUTE(SUBSTITUTE(SUBSTITUTE($E304,"-",""),"_","")," ",""))),"OK","CHECK")))</f>
        <v/>
      </c>
      <c r="I304" s="14"/>
      <c r="J304" s="14"/>
      <c r="K304" s="17"/>
      <c r="L304" s="14"/>
    </row>
    <row r="305" customFormat="false" ht="15" hidden="false" customHeight="false" outlineLevel="0" collapsed="false">
      <c r="A305" s="9" t="str">
        <f aca="false">IF('1. Master BOM'!$A305="","",'1. Master BOM'!$A305)</f>
        <v/>
      </c>
      <c r="B305" s="9" t="str">
        <f aca="false">IF($A305="","",'1. Master BOM'!$B305)</f>
        <v/>
      </c>
      <c r="C305" s="9" t="str">
        <f aca="false">IF($A305="","",'1. Master BOM'!$E305)</f>
        <v/>
      </c>
      <c r="D305" s="9" t="str">
        <f aca="false">IF($A305="","",IF(T('1. Master BOM'!$F305)="","(not set)",'1. Master BOM'!$F305))</f>
        <v/>
      </c>
      <c r="E305" s="9" t="str">
        <f aca="false">IF($A305="","",IFERROR(INDEX('4. Tracker'!$D$2:$D$3001,MATCH($A305,'4. Tracker'!$N$2:$N$3001,0)),"—"))</f>
        <v/>
      </c>
      <c r="F305" s="9" t="str">
        <f aca="false">IF($A305="","",COUNTIF('4. Tracker'!$N$2:$N$3001,$A305))</f>
        <v/>
      </c>
      <c r="G305" s="9" t="str">
        <f aca="false">IF($A305="","",IF($F305=0,"—",IF(SUMPRODUCT(--('4. Tracker'!$N$2:$N$3001=$A305),--('4. Tracker'!$D$2:$D$3001&lt;&gt;$E305))&gt;0,"MIXED","OK")))</f>
        <v/>
      </c>
      <c r="H305" s="9" t="str">
        <f aca="false">IF($A305="","",IF(OR($D305="(not set)",$E305="—"),"",IF(ISNUMBER(SEARCH(SUBSTITUTE(SUBSTITUTE(SUBSTITUTE($D305,"-",""),"_","")," ",""),SUBSTITUTE(SUBSTITUTE(SUBSTITUTE($E305,"-",""),"_","")," ",""))),"OK","CHECK")))</f>
        <v/>
      </c>
      <c r="I305" s="14"/>
      <c r="J305" s="14"/>
      <c r="K305" s="17"/>
      <c r="L305" s="14"/>
    </row>
    <row r="306" customFormat="false" ht="15" hidden="false" customHeight="false" outlineLevel="0" collapsed="false">
      <c r="A306" s="9" t="str">
        <f aca="false">IF('1. Master BOM'!$A306="","",'1. Master BOM'!$A306)</f>
        <v/>
      </c>
      <c r="B306" s="9" t="str">
        <f aca="false">IF($A306="","",'1. Master BOM'!$B306)</f>
        <v/>
      </c>
      <c r="C306" s="9" t="str">
        <f aca="false">IF($A306="","",'1. Master BOM'!$E306)</f>
        <v/>
      </c>
      <c r="D306" s="9" t="str">
        <f aca="false">IF($A306="","",IF(T('1. Master BOM'!$F306)="","(not set)",'1. Master BOM'!$F306))</f>
        <v/>
      </c>
      <c r="E306" s="9" t="str">
        <f aca="false">IF($A306="","",IFERROR(INDEX('4. Tracker'!$D$2:$D$3001,MATCH($A306,'4. Tracker'!$N$2:$N$3001,0)),"—"))</f>
        <v/>
      </c>
      <c r="F306" s="9" t="str">
        <f aca="false">IF($A306="","",COUNTIF('4. Tracker'!$N$2:$N$3001,$A306))</f>
        <v/>
      </c>
      <c r="G306" s="9" t="str">
        <f aca="false">IF($A306="","",IF($F306=0,"—",IF(SUMPRODUCT(--('4. Tracker'!$N$2:$N$3001=$A306),--('4. Tracker'!$D$2:$D$3001&lt;&gt;$E306))&gt;0,"MIXED","OK")))</f>
        <v/>
      </c>
      <c r="H306" s="9" t="str">
        <f aca="false">IF($A306="","",IF(OR($D306="(not set)",$E306="—"),"",IF(ISNUMBER(SEARCH(SUBSTITUTE(SUBSTITUTE(SUBSTITUTE($D306,"-",""),"_","")," ",""),SUBSTITUTE(SUBSTITUTE(SUBSTITUTE($E306,"-",""),"_","")," ",""))),"OK","CHECK")))</f>
        <v/>
      </c>
      <c r="I306" s="14"/>
      <c r="J306" s="14"/>
      <c r="K306" s="17"/>
      <c r="L306" s="14"/>
    </row>
    <row r="307" customFormat="false" ht="15" hidden="false" customHeight="false" outlineLevel="0" collapsed="false">
      <c r="A307" s="9" t="str">
        <f aca="false">IF('1. Master BOM'!$A307="","",'1. Master BOM'!$A307)</f>
        <v/>
      </c>
      <c r="B307" s="9" t="str">
        <f aca="false">IF($A307="","",'1. Master BOM'!$B307)</f>
        <v/>
      </c>
      <c r="C307" s="9" t="str">
        <f aca="false">IF($A307="","",'1. Master BOM'!$E307)</f>
        <v/>
      </c>
      <c r="D307" s="9" t="str">
        <f aca="false">IF($A307="","",IF(T('1. Master BOM'!$F307)="","(not set)",'1. Master BOM'!$F307))</f>
        <v/>
      </c>
      <c r="E307" s="9" t="str">
        <f aca="false">IF($A307="","",IFERROR(INDEX('4. Tracker'!$D$2:$D$3001,MATCH($A307,'4. Tracker'!$N$2:$N$3001,0)),"—"))</f>
        <v/>
      </c>
      <c r="F307" s="9" t="str">
        <f aca="false">IF($A307="","",COUNTIF('4. Tracker'!$N$2:$N$3001,$A307))</f>
        <v/>
      </c>
      <c r="G307" s="9" t="str">
        <f aca="false">IF($A307="","",IF($F307=0,"—",IF(SUMPRODUCT(--('4. Tracker'!$N$2:$N$3001=$A307),--('4. Tracker'!$D$2:$D$3001&lt;&gt;$E307))&gt;0,"MIXED","OK")))</f>
        <v/>
      </c>
      <c r="H307" s="9" t="str">
        <f aca="false">IF($A307="","",IF(OR($D307="(not set)",$E307="—"),"",IF(ISNUMBER(SEARCH(SUBSTITUTE(SUBSTITUTE(SUBSTITUTE($D307,"-",""),"_","")," ",""),SUBSTITUTE(SUBSTITUTE(SUBSTITUTE($E307,"-",""),"_","")," ",""))),"OK","CHECK")))</f>
        <v/>
      </c>
      <c r="I307" s="14"/>
      <c r="J307" s="14"/>
      <c r="K307" s="17"/>
      <c r="L307" s="14"/>
    </row>
    <row r="308" customFormat="false" ht="15" hidden="false" customHeight="false" outlineLevel="0" collapsed="false">
      <c r="A308" s="9" t="str">
        <f aca="false">IF('1. Master BOM'!$A308="","",'1. Master BOM'!$A308)</f>
        <v/>
      </c>
      <c r="B308" s="9" t="str">
        <f aca="false">IF($A308="","",'1. Master BOM'!$B308)</f>
        <v/>
      </c>
      <c r="C308" s="9" t="str">
        <f aca="false">IF($A308="","",'1. Master BOM'!$E308)</f>
        <v/>
      </c>
      <c r="D308" s="9" t="str">
        <f aca="false">IF($A308="","",IF(T('1. Master BOM'!$F308)="","(not set)",'1. Master BOM'!$F308))</f>
        <v/>
      </c>
      <c r="E308" s="9" t="str">
        <f aca="false">IF($A308="","",IFERROR(INDEX('4. Tracker'!$D$2:$D$3001,MATCH($A308,'4. Tracker'!$N$2:$N$3001,0)),"—"))</f>
        <v/>
      </c>
      <c r="F308" s="9" t="str">
        <f aca="false">IF($A308="","",COUNTIF('4. Tracker'!$N$2:$N$3001,$A308))</f>
        <v/>
      </c>
      <c r="G308" s="9" t="str">
        <f aca="false">IF($A308="","",IF($F308=0,"—",IF(SUMPRODUCT(--('4. Tracker'!$N$2:$N$3001=$A308),--('4. Tracker'!$D$2:$D$3001&lt;&gt;$E308))&gt;0,"MIXED","OK")))</f>
        <v/>
      </c>
      <c r="H308" s="9" t="str">
        <f aca="false">IF($A308="","",IF(OR($D308="(not set)",$E308="—"),"",IF(ISNUMBER(SEARCH(SUBSTITUTE(SUBSTITUTE(SUBSTITUTE($D308,"-",""),"_","")," ",""),SUBSTITUTE(SUBSTITUTE(SUBSTITUTE($E308,"-",""),"_","")," ",""))),"OK","CHECK")))</f>
        <v/>
      </c>
      <c r="I308" s="14"/>
      <c r="J308" s="14"/>
      <c r="K308" s="17"/>
      <c r="L308" s="14"/>
    </row>
    <row r="309" customFormat="false" ht="15" hidden="false" customHeight="false" outlineLevel="0" collapsed="false">
      <c r="A309" s="9" t="str">
        <f aca="false">IF('1. Master BOM'!$A309="","",'1. Master BOM'!$A309)</f>
        <v/>
      </c>
      <c r="B309" s="9" t="str">
        <f aca="false">IF($A309="","",'1. Master BOM'!$B309)</f>
        <v/>
      </c>
      <c r="C309" s="9" t="str">
        <f aca="false">IF($A309="","",'1. Master BOM'!$E309)</f>
        <v/>
      </c>
      <c r="D309" s="9" t="str">
        <f aca="false">IF($A309="","",IF(T('1. Master BOM'!$F309)="","(not set)",'1. Master BOM'!$F309))</f>
        <v/>
      </c>
      <c r="E309" s="9" t="str">
        <f aca="false">IF($A309="","",IFERROR(INDEX('4. Tracker'!$D$2:$D$3001,MATCH($A309,'4. Tracker'!$N$2:$N$3001,0)),"—"))</f>
        <v/>
      </c>
      <c r="F309" s="9" t="str">
        <f aca="false">IF($A309="","",COUNTIF('4. Tracker'!$N$2:$N$3001,$A309))</f>
        <v/>
      </c>
      <c r="G309" s="9" t="str">
        <f aca="false">IF($A309="","",IF($F309=0,"—",IF(SUMPRODUCT(--('4. Tracker'!$N$2:$N$3001=$A309),--('4. Tracker'!$D$2:$D$3001&lt;&gt;$E309))&gt;0,"MIXED","OK")))</f>
        <v/>
      </c>
      <c r="H309" s="9" t="str">
        <f aca="false">IF($A309="","",IF(OR($D309="(not set)",$E309="—"),"",IF(ISNUMBER(SEARCH(SUBSTITUTE(SUBSTITUTE(SUBSTITUTE($D309,"-",""),"_","")," ",""),SUBSTITUTE(SUBSTITUTE(SUBSTITUTE($E309,"-",""),"_","")," ",""))),"OK","CHECK")))</f>
        <v/>
      </c>
      <c r="I309" s="14"/>
      <c r="J309" s="14"/>
      <c r="K309" s="17"/>
      <c r="L309" s="14"/>
    </row>
    <row r="310" customFormat="false" ht="15" hidden="false" customHeight="false" outlineLevel="0" collapsed="false">
      <c r="A310" s="9" t="str">
        <f aca="false">IF('1. Master BOM'!$A310="","",'1. Master BOM'!$A310)</f>
        <v/>
      </c>
      <c r="B310" s="9" t="str">
        <f aca="false">IF($A310="","",'1. Master BOM'!$B310)</f>
        <v/>
      </c>
      <c r="C310" s="9" t="str">
        <f aca="false">IF($A310="","",'1. Master BOM'!$E310)</f>
        <v/>
      </c>
      <c r="D310" s="9" t="str">
        <f aca="false">IF($A310="","",IF(T('1. Master BOM'!$F310)="","(not set)",'1. Master BOM'!$F310))</f>
        <v/>
      </c>
      <c r="E310" s="9" t="str">
        <f aca="false">IF($A310="","",IFERROR(INDEX('4. Tracker'!$D$2:$D$3001,MATCH($A310,'4. Tracker'!$N$2:$N$3001,0)),"—"))</f>
        <v/>
      </c>
      <c r="F310" s="9" t="str">
        <f aca="false">IF($A310="","",COUNTIF('4. Tracker'!$N$2:$N$3001,$A310))</f>
        <v/>
      </c>
      <c r="G310" s="9" t="str">
        <f aca="false">IF($A310="","",IF($F310=0,"—",IF(SUMPRODUCT(--('4. Tracker'!$N$2:$N$3001=$A310),--('4. Tracker'!$D$2:$D$3001&lt;&gt;$E310))&gt;0,"MIXED","OK")))</f>
        <v/>
      </c>
      <c r="H310" s="9" t="str">
        <f aca="false">IF($A310="","",IF(OR($D310="(not set)",$E310="—"),"",IF(ISNUMBER(SEARCH(SUBSTITUTE(SUBSTITUTE(SUBSTITUTE($D310,"-",""),"_","")," ",""),SUBSTITUTE(SUBSTITUTE(SUBSTITUTE($E310,"-",""),"_","")," ",""))),"OK","CHECK")))</f>
        <v/>
      </c>
      <c r="I310" s="14"/>
      <c r="J310" s="14"/>
      <c r="K310" s="17"/>
      <c r="L310" s="14"/>
    </row>
    <row r="311" customFormat="false" ht="15" hidden="false" customHeight="false" outlineLevel="0" collapsed="false">
      <c r="A311" s="9" t="str">
        <f aca="false">IF('1. Master BOM'!$A311="","",'1. Master BOM'!$A311)</f>
        <v/>
      </c>
      <c r="B311" s="9" t="str">
        <f aca="false">IF($A311="","",'1. Master BOM'!$B311)</f>
        <v/>
      </c>
      <c r="C311" s="9" t="str">
        <f aca="false">IF($A311="","",'1. Master BOM'!$E311)</f>
        <v/>
      </c>
      <c r="D311" s="9" t="str">
        <f aca="false">IF($A311="","",IF(T('1. Master BOM'!$F311)="","(not set)",'1. Master BOM'!$F311))</f>
        <v/>
      </c>
      <c r="E311" s="9" t="str">
        <f aca="false">IF($A311="","",IFERROR(INDEX('4. Tracker'!$D$2:$D$3001,MATCH($A311,'4. Tracker'!$N$2:$N$3001,0)),"—"))</f>
        <v/>
      </c>
      <c r="F311" s="9" t="str">
        <f aca="false">IF($A311="","",COUNTIF('4. Tracker'!$N$2:$N$3001,$A311))</f>
        <v/>
      </c>
      <c r="G311" s="9" t="str">
        <f aca="false">IF($A311="","",IF($F311=0,"—",IF(SUMPRODUCT(--('4. Tracker'!$N$2:$N$3001=$A311),--('4. Tracker'!$D$2:$D$3001&lt;&gt;$E311))&gt;0,"MIXED","OK")))</f>
        <v/>
      </c>
      <c r="H311" s="9" t="str">
        <f aca="false">IF($A311="","",IF(OR($D311="(not set)",$E311="—"),"",IF(ISNUMBER(SEARCH(SUBSTITUTE(SUBSTITUTE(SUBSTITUTE($D311,"-",""),"_","")," ",""),SUBSTITUTE(SUBSTITUTE(SUBSTITUTE($E311,"-",""),"_","")," ",""))),"OK","CHECK")))</f>
        <v/>
      </c>
      <c r="I311" s="14"/>
      <c r="J311" s="14"/>
      <c r="K311" s="17"/>
      <c r="L311" s="14"/>
    </row>
    <row r="312" customFormat="false" ht="15" hidden="false" customHeight="false" outlineLevel="0" collapsed="false">
      <c r="A312" s="9" t="str">
        <f aca="false">IF('1. Master BOM'!$A312="","",'1. Master BOM'!$A312)</f>
        <v/>
      </c>
      <c r="B312" s="9" t="str">
        <f aca="false">IF($A312="","",'1. Master BOM'!$B312)</f>
        <v/>
      </c>
      <c r="C312" s="9" t="str">
        <f aca="false">IF($A312="","",'1. Master BOM'!$E312)</f>
        <v/>
      </c>
      <c r="D312" s="9" t="str">
        <f aca="false">IF($A312="","",IF(T('1. Master BOM'!$F312)="","(not set)",'1. Master BOM'!$F312))</f>
        <v/>
      </c>
      <c r="E312" s="9" t="str">
        <f aca="false">IF($A312="","",IFERROR(INDEX('4. Tracker'!$D$2:$D$3001,MATCH($A312,'4. Tracker'!$N$2:$N$3001,0)),"—"))</f>
        <v/>
      </c>
      <c r="F312" s="9" t="str">
        <f aca="false">IF($A312="","",COUNTIF('4. Tracker'!$N$2:$N$3001,$A312))</f>
        <v/>
      </c>
      <c r="G312" s="9" t="str">
        <f aca="false">IF($A312="","",IF($F312=0,"—",IF(SUMPRODUCT(--('4. Tracker'!$N$2:$N$3001=$A312),--('4. Tracker'!$D$2:$D$3001&lt;&gt;$E312))&gt;0,"MIXED","OK")))</f>
        <v/>
      </c>
      <c r="H312" s="9" t="str">
        <f aca="false">IF($A312="","",IF(OR($D312="(not set)",$E312="—"),"",IF(ISNUMBER(SEARCH(SUBSTITUTE(SUBSTITUTE(SUBSTITUTE($D312,"-",""),"_","")," ",""),SUBSTITUTE(SUBSTITUTE(SUBSTITUTE($E312,"-",""),"_","")," ",""))),"OK","CHECK")))</f>
        <v/>
      </c>
      <c r="I312" s="14"/>
      <c r="J312" s="14"/>
      <c r="K312" s="17"/>
      <c r="L312" s="14"/>
    </row>
    <row r="313" customFormat="false" ht="15" hidden="false" customHeight="false" outlineLevel="0" collapsed="false">
      <c r="A313" s="9" t="str">
        <f aca="false">IF('1. Master BOM'!$A313="","",'1. Master BOM'!$A313)</f>
        <v/>
      </c>
      <c r="B313" s="9" t="str">
        <f aca="false">IF($A313="","",'1. Master BOM'!$B313)</f>
        <v/>
      </c>
      <c r="C313" s="9" t="str">
        <f aca="false">IF($A313="","",'1. Master BOM'!$E313)</f>
        <v/>
      </c>
      <c r="D313" s="9" t="str">
        <f aca="false">IF($A313="","",IF(T('1. Master BOM'!$F313)="","(not set)",'1. Master BOM'!$F313))</f>
        <v/>
      </c>
      <c r="E313" s="9" t="str">
        <f aca="false">IF($A313="","",IFERROR(INDEX('4. Tracker'!$D$2:$D$3001,MATCH($A313,'4. Tracker'!$N$2:$N$3001,0)),"—"))</f>
        <v/>
      </c>
      <c r="F313" s="9" t="str">
        <f aca="false">IF($A313="","",COUNTIF('4. Tracker'!$N$2:$N$3001,$A313))</f>
        <v/>
      </c>
      <c r="G313" s="9" t="str">
        <f aca="false">IF($A313="","",IF($F313=0,"—",IF(SUMPRODUCT(--('4. Tracker'!$N$2:$N$3001=$A313),--('4. Tracker'!$D$2:$D$3001&lt;&gt;$E313))&gt;0,"MIXED","OK")))</f>
        <v/>
      </c>
      <c r="H313" s="9" t="str">
        <f aca="false">IF($A313="","",IF(OR($D313="(not set)",$E313="—"),"",IF(ISNUMBER(SEARCH(SUBSTITUTE(SUBSTITUTE(SUBSTITUTE($D313,"-",""),"_","")," ",""),SUBSTITUTE(SUBSTITUTE(SUBSTITUTE($E313,"-",""),"_","")," ",""))),"OK","CHECK")))</f>
        <v/>
      </c>
      <c r="I313" s="14"/>
      <c r="J313" s="14"/>
      <c r="K313" s="17"/>
      <c r="L313" s="14"/>
    </row>
    <row r="314" customFormat="false" ht="15" hidden="false" customHeight="false" outlineLevel="0" collapsed="false">
      <c r="A314" s="9" t="str">
        <f aca="false">IF('1. Master BOM'!$A314="","",'1. Master BOM'!$A314)</f>
        <v/>
      </c>
      <c r="B314" s="9" t="str">
        <f aca="false">IF($A314="","",'1. Master BOM'!$B314)</f>
        <v/>
      </c>
      <c r="C314" s="9" t="str">
        <f aca="false">IF($A314="","",'1. Master BOM'!$E314)</f>
        <v/>
      </c>
      <c r="D314" s="9" t="str">
        <f aca="false">IF($A314="","",IF(T('1. Master BOM'!$F314)="","(not set)",'1. Master BOM'!$F314))</f>
        <v/>
      </c>
      <c r="E314" s="9" t="str">
        <f aca="false">IF($A314="","",IFERROR(INDEX('4. Tracker'!$D$2:$D$3001,MATCH($A314,'4. Tracker'!$N$2:$N$3001,0)),"—"))</f>
        <v/>
      </c>
      <c r="F314" s="9" t="str">
        <f aca="false">IF($A314="","",COUNTIF('4. Tracker'!$N$2:$N$3001,$A314))</f>
        <v/>
      </c>
      <c r="G314" s="9" t="str">
        <f aca="false">IF($A314="","",IF($F314=0,"—",IF(SUMPRODUCT(--('4. Tracker'!$N$2:$N$3001=$A314),--('4. Tracker'!$D$2:$D$3001&lt;&gt;$E314))&gt;0,"MIXED","OK")))</f>
        <v/>
      </c>
      <c r="H314" s="9" t="str">
        <f aca="false">IF($A314="","",IF(OR($D314="(not set)",$E314="—"),"",IF(ISNUMBER(SEARCH(SUBSTITUTE(SUBSTITUTE(SUBSTITUTE($D314,"-",""),"_","")," ",""),SUBSTITUTE(SUBSTITUTE(SUBSTITUTE($E314,"-",""),"_","")," ",""))),"OK","CHECK")))</f>
        <v/>
      </c>
      <c r="I314" s="14"/>
      <c r="J314" s="14"/>
      <c r="K314" s="17"/>
      <c r="L314" s="14"/>
    </row>
    <row r="315" customFormat="false" ht="15" hidden="false" customHeight="false" outlineLevel="0" collapsed="false">
      <c r="A315" s="9" t="str">
        <f aca="false">IF('1. Master BOM'!$A315="","",'1. Master BOM'!$A315)</f>
        <v/>
      </c>
      <c r="B315" s="9" t="str">
        <f aca="false">IF($A315="","",'1. Master BOM'!$B315)</f>
        <v/>
      </c>
      <c r="C315" s="9" t="str">
        <f aca="false">IF($A315="","",'1. Master BOM'!$E315)</f>
        <v/>
      </c>
      <c r="D315" s="9" t="str">
        <f aca="false">IF($A315="","",IF(T('1. Master BOM'!$F315)="","(not set)",'1. Master BOM'!$F315))</f>
        <v/>
      </c>
      <c r="E315" s="9" t="str">
        <f aca="false">IF($A315="","",IFERROR(INDEX('4. Tracker'!$D$2:$D$3001,MATCH($A315,'4. Tracker'!$N$2:$N$3001,0)),"—"))</f>
        <v/>
      </c>
      <c r="F315" s="9" t="str">
        <f aca="false">IF($A315="","",COUNTIF('4. Tracker'!$N$2:$N$3001,$A315))</f>
        <v/>
      </c>
      <c r="G315" s="9" t="str">
        <f aca="false">IF($A315="","",IF($F315=0,"—",IF(SUMPRODUCT(--('4. Tracker'!$N$2:$N$3001=$A315),--('4. Tracker'!$D$2:$D$3001&lt;&gt;$E315))&gt;0,"MIXED","OK")))</f>
        <v/>
      </c>
      <c r="H315" s="9" t="str">
        <f aca="false">IF($A315="","",IF(OR($D315="(not set)",$E315="—"),"",IF(ISNUMBER(SEARCH(SUBSTITUTE(SUBSTITUTE(SUBSTITUTE($D315,"-",""),"_","")," ",""),SUBSTITUTE(SUBSTITUTE(SUBSTITUTE($E315,"-",""),"_","")," ",""))),"OK","CHECK")))</f>
        <v/>
      </c>
      <c r="I315" s="14"/>
      <c r="J315" s="14"/>
      <c r="K315" s="17"/>
      <c r="L315" s="14"/>
    </row>
    <row r="316" customFormat="false" ht="15" hidden="false" customHeight="false" outlineLevel="0" collapsed="false">
      <c r="A316" s="9" t="str">
        <f aca="false">IF('1. Master BOM'!$A316="","",'1. Master BOM'!$A316)</f>
        <v/>
      </c>
      <c r="B316" s="9" t="str">
        <f aca="false">IF($A316="","",'1. Master BOM'!$B316)</f>
        <v/>
      </c>
      <c r="C316" s="9" t="str">
        <f aca="false">IF($A316="","",'1. Master BOM'!$E316)</f>
        <v/>
      </c>
      <c r="D316" s="9" t="str">
        <f aca="false">IF($A316="","",IF(T('1. Master BOM'!$F316)="","(not set)",'1. Master BOM'!$F316))</f>
        <v/>
      </c>
      <c r="E316" s="9" t="str">
        <f aca="false">IF($A316="","",IFERROR(INDEX('4. Tracker'!$D$2:$D$3001,MATCH($A316,'4. Tracker'!$N$2:$N$3001,0)),"—"))</f>
        <v/>
      </c>
      <c r="F316" s="9" t="str">
        <f aca="false">IF($A316="","",COUNTIF('4. Tracker'!$N$2:$N$3001,$A316))</f>
        <v/>
      </c>
      <c r="G316" s="9" t="str">
        <f aca="false">IF($A316="","",IF($F316=0,"—",IF(SUMPRODUCT(--('4. Tracker'!$N$2:$N$3001=$A316),--('4. Tracker'!$D$2:$D$3001&lt;&gt;$E316))&gt;0,"MIXED","OK")))</f>
        <v/>
      </c>
      <c r="H316" s="9" t="str">
        <f aca="false">IF($A316="","",IF(OR($D316="(not set)",$E316="—"),"",IF(ISNUMBER(SEARCH(SUBSTITUTE(SUBSTITUTE(SUBSTITUTE($D316,"-",""),"_","")," ",""),SUBSTITUTE(SUBSTITUTE(SUBSTITUTE($E316,"-",""),"_","")," ",""))),"OK","CHECK")))</f>
        <v/>
      </c>
      <c r="I316" s="14"/>
      <c r="J316" s="14"/>
      <c r="K316" s="17"/>
      <c r="L316" s="14"/>
    </row>
    <row r="317" customFormat="false" ht="15" hidden="false" customHeight="false" outlineLevel="0" collapsed="false">
      <c r="A317" s="9" t="str">
        <f aca="false">IF('1. Master BOM'!$A317="","",'1. Master BOM'!$A317)</f>
        <v/>
      </c>
      <c r="B317" s="9" t="str">
        <f aca="false">IF($A317="","",'1. Master BOM'!$B317)</f>
        <v/>
      </c>
      <c r="C317" s="9" t="str">
        <f aca="false">IF($A317="","",'1. Master BOM'!$E317)</f>
        <v/>
      </c>
      <c r="D317" s="9" t="str">
        <f aca="false">IF($A317="","",IF(T('1. Master BOM'!$F317)="","(not set)",'1. Master BOM'!$F317))</f>
        <v/>
      </c>
      <c r="E317" s="9" t="str">
        <f aca="false">IF($A317="","",IFERROR(INDEX('4. Tracker'!$D$2:$D$3001,MATCH($A317,'4. Tracker'!$N$2:$N$3001,0)),"—"))</f>
        <v/>
      </c>
      <c r="F317" s="9" t="str">
        <f aca="false">IF($A317="","",COUNTIF('4. Tracker'!$N$2:$N$3001,$A317))</f>
        <v/>
      </c>
      <c r="G317" s="9" t="str">
        <f aca="false">IF($A317="","",IF($F317=0,"—",IF(SUMPRODUCT(--('4. Tracker'!$N$2:$N$3001=$A317),--('4. Tracker'!$D$2:$D$3001&lt;&gt;$E317))&gt;0,"MIXED","OK")))</f>
        <v/>
      </c>
      <c r="H317" s="9" t="str">
        <f aca="false">IF($A317="","",IF(OR($D317="(not set)",$E317="—"),"",IF(ISNUMBER(SEARCH(SUBSTITUTE(SUBSTITUTE(SUBSTITUTE($D317,"-",""),"_","")," ",""),SUBSTITUTE(SUBSTITUTE(SUBSTITUTE($E317,"-",""),"_","")," ",""))),"OK","CHECK")))</f>
        <v/>
      </c>
      <c r="I317" s="14"/>
      <c r="J317" s="14"/>
      <c r="K317" s="17"/>
      <c r="L317" s="14"/>
    </row>
    <row r="318" customFormat="false" ht="15" hidden="false" customHeight="false" outlineLevel="0" collapsed="false">
      <c r="A318" s="9" t="str">
        <f aca="false">IF('1. Master BOM'!$A318="","",'1. Master BOM'!$A318)</f>
        <v/>
      </c>
      <c r="B318" s="9" t="str">
        <f aca="false">IF($A318="","",'1. Master BOM'!$B318)</f>
        <v/>
      </c>
      <c r="C318" s="9" t="str">
        <f aca="false">IF($A318="","",'1. Master BOM'!$E318)</f>
        <v/>
      </c>
      <c r="D318" s="9" t="str">
        <f aca="false">IF($A318="","",IF(T('1. Master BOM'!$F318)="","(not set)",'1. Master BOM'!$F318))</f>
        <v/>
      </c>
      <c r="E318" s="9" t="str">
        <f aca="false">IF($A318="","",IFERROR(INDEX('4. Tracker'!$D$2:$D$3001,MATCH($A318,'4. Tracker'!$N$2:$N$3001,0)),"—"))</f>
        <v/>
      </c>
      <c r="F318" s="9" t="str">
        <f aca="false">IF($A318="","",COUNTIF('4. Tracker'!$N$2:$N$3001,$A318))</f>
        <v/>
      </c>
      <c r="G318" s="9" t="str">
        <f aca="false">IF($A318="","",IF($F318=0,"—",IF(SUMPRODUCT(--('4. Tracker'!$N$2:$N$3001=$A318),--('4. Tracker'!$D$2:$D$3001&lt;&gt;$E318))&gt;0,"MIXED","OK")))</f>
        <v/>
      </c>
      <c r="H318" s="9" t="str">
        <f aca="false">IF($A318="","",IF(OR($D318="(not set)",$E318="—"),"",IF(ISNUMBER(SEARCH(SUBSTITUTE(SUBSTITUTE(SUBSTITUTE($D318,"-",""),"_","")," ",""),SUBSTITUTE(SUBSTITUTE(SUBSTITUTE($E318,"-",""),"_","")," ",""))),"OK","CHECK")))</f>
        <v/>
      </c>
      <c r="I318" s="14"/>
      <c r="J318" s="14"/>
      <c r="K318" s="17"/>
      <c r="L318" s="14"/>
    </row>
    <row r="319" customFormat="false" ht="15" hidden="false" customHeight="false" outlineLevel="0" collapsed="false">
      <c r="A319" s="9" t="str">
        <f aca="false">IF('1. Master BOM'!$A319="","",'1. Master BOM'!$A319)</f>
        <v/>
      </c>
      <c r="B319" s="9" t="str">
        <f aca="false">IF($A319="","",'1. Master BOM'!$B319)</f>
        <v/>
      </c>
      <c r="C319" s="9" t="str">
        <f aca="false">IF($A319="","",'1. Master BOM'!$E319)</f>
        <v/>
      </c>
      <c r="D319" s="9" t="str">
        <f aca="false">IF($A319="","",IF(T('1. Master BOM'!$F319)="","(not set)",'1. Master BOM'!$F319))</f>
        <v/>
      </c>
      <c r="E319" s="9" t="str">
        <f aca="false">IF($A319="","",IFERROR(INDEX('4. Tracker'!$D$2:$D$3001,MATCH($A319,'4. Tracker'!$N$2:$N$3001,0)),"—"))</f>
        <v/>
      </c>
      <c r="F319" s="9" t="str">
        <f aca="false">IF($A319="","",COUNTIF('4. Tracker'!$N$2:$N$3001,$A319))</f>
        <v/>
      </c>
      <c r="G319" s="9" t="str">
        <f aca="false">IF($A319="","",IF($F319=0,"—",IF(SUMPRODUCT(--('4. Tracker'!$N$2:$N$3001=$A319),--('4. Tracker'!$D$2:$D$3001&lt;&gt;$E319))&gt;0,"MIXED","OK")))</f>
        <v/>
      </c>
      <c r="H319" s="9" t="str">
        <f aca="false">IF($A319="","",IF(OR($D319="(not set)",$E319="—"),"",IF(ISNUMBER(SEARCH(SUBSTITUTE(SUBSTITUTE(SUBSTITUTE($D319,"-",""),"_","")," ",""),SUBSTITUTE(SUBSTITUTE(SUBSTITUTE($E319,"-",""),"_","")," ",""))),"OK","CHECK")))</f>
        <v/>
      </c>
      <c r="I319" s="14"/>
      <c r="J319" s="14"/>
      <c r="K319" s="17"/>
      <c r="L319" s="14"/>
    </row>
    <row r="320" customFormat="false" ht="15" hidden="false" customHeight="false" outlineLevel="0" collapsed="false">
      <c r="A320" s="9" t="str">
        <f aca="false">IF('1. Master BOM'!$A320="","",'1. Master BOM'!$A320)</f>
        <v/>
      </c>
      <c r="B320" s="9" t="str">
        <f aca="false">IF($A320="","",'1. Master BOM'!$B320)</f>
        <v/>
      </c>
      <c r="C320" s="9" t="str">
        <f aca="false">IF($A320="","",'1. Master BOM'!$E320)</f>
        <v/>
      </c>
      <c r="D320" s="9" t="str">
        <f aca="false">IF($A320="","",IF(T('1. Master BOM'!$F320)="","(not set)",'1. Master BOM'!$F320))</f>
        <v/>
      </c>
      <c r="E320" s="9" t="str">
        <f aca="false">IF($A320="","",IFERROR(INDEX('4. Tracker'!$D$2:$D$3001,MATCH($A320,'4. Tracker'!$N$2:$N$3001,0)),"—"))</f>
        <v/>
      </c>
      <c r="F320" s="9" t="str">
        <f aca="false">IF($A320="","",COUNTIF('4. Tracker'!$N$2:$N$3001,$A320))</f>
        <v/>
      </c>
      <c r="G320" s="9" t="str">
        <f aca="false">IF($A320="","",IF($F320=0,"—",IF(SUMPRODUCT(--('4. Tracker'!$N$2:$N$3001=$A320),--('4. Tracker'!$D$2:$D$3001&lt;&gt;$E320))&gt;0,"MIXED","OK")))</f>
        <v/>
      </c>
      <c r="H320" s="9" t="str">
        <f aca="false">IF($A320="","",IF(OR($D320="(not set)",$E320="—"),"",IF(ISNUMBER(SEARCH(SUBSTITUTE(SUBSTITUTE(SUBSTITUTE($D320,"-",""),"_","")," ",""),SUBSTITUTE(SUBSTITUTE(SUBSTITUTE($E320,"-",""),"_","")," ",""))),"OK","CHECK")))</f>
        <v/>
      </c>
      <c r="I320" s="14"/>
      <c r="J320" s="14"/>
      <c r="K320" s="17"/>
      <c r="L320" s="14"/>
    </row>
    <row r="321" customFormat="false" ht="15" hidden="false" customHeight="false" outlineLevel="0" collapsed="false">
      <c r="A321" s="9" t="str">
        <f aca="false">IF('1. Master BOM'!$A321="","",'1. Master BOM'!$A321)</f>
        <v/>
      </c>
      <c r="B321" s="9" t="str">
        <f aca="false">IF($A321="","",'1. Master BOM'!$B321)</f>
        <v/>
      </c>
      <c r="C321" s="9" t="str">
        <f aca="false">IF($A321="","",'1. Master BOM'!$E321)</f>
        <v/>
      </c>
      <c r="D321" s="9" t="str">
        <f aca="false">IF($A321="","",IF(T('1. Master BOM'!$F321)="","(not set)",'1. Master BOM'!$F321))</f>
        <v/>
      </c>
      <c r="E321" s="9" t="str">
        <f aca="false">IF($A321="","",IFERROR(INDEX('4. Tracker'!$D$2:$D$3001,MATCH($A321,'4. Tracker'!$N$2:$N$3001,0)),"—"))</f>
        <v/>
      </c>
      <c r="F321" s="9" t="str">
        <f aca="false">IF($A321="","",COUNTIF('4. Tracker'!$N$2:$N$3001,$A321))</f>
        <v/>
      </c>
      <c r="G321" s="9" t="str">
        <f aca="false">IF($A321="","",IF($F321=0,"—",IF(SUMPRODUCT(--('4. Tracker'!$N$2:$N$3001=$A321),--('4. Tracker'!$D$2:$D$3001&lt;&gt;$E321))&gt;0,"MIXED","OK")))</f>
        <v/>
      </c>
      <c r="H321" s="9" t="str">
        <f aca="false">IF($A321="","",IF(OR($D321="(not set)",$E321="—"),"",IF(ISNUMBER(SEARCH(SUBSTITUTE(SUBSTITUTE(SUBSTITUTE($D321,"-",""),"_","")," ",""),SUBSTITUTE(SUBSTITUTE(SUBSTITUTE($E321,"-",""),"_","")," ",""))),"OK","CHECK")))</f>
        <v/>
      </c>
      <c r="I321" s="14"/>
      <c r="J321" s="14"/>
      <c r="K321" s="17"/>
      <c r="L321" s="14"/>
    </row>
    <row r="322" customFormat="false" ht="15" hidden="false" customHeight="false" outlineLevel="0" collapsed="false">
      <c r="A322" s="9" t="str">
        <f aca="false">IF('1. Master BOM'!$A322="","",'1. Master BOM'!$A322)</f>
        <v/>
      </c>
      <c r="B322" s="9" t="str">
        <f aca="false">IF($A322="","",'1. Master BOM'!$B322)</f>
        <v/>
      </c>
      <c r="C322" s="9" t="str">
        <f aca="false">IF($A322="","",'1. Master BOM'!$E322)</f>
        <v/>
      </c>
      <c r="D322" s="9" t="str">
        <f aca="false">IF($A322="","",IF(T('1. Master BOM'!$F322)="","(not set)",'1. Master BOM'!$F322))</f>
        <v/>
      </c>
      <c r="E322" s="9" t="str">
        <f aca="false">IF($A322="","",IFERROR(INDEX('4. Tracker'!$D$2:$D$3001,MATCH($A322,'4. Tracker'!$N$2:$N$3001,0)),"—"))</f>
        <v/>
      </c>
      <c r="F322" s="9" t="str">
        <f aca="false">IF($A322="","",COUNTIF('4. Tracker'!$N$2:$N$3001,$A322))</f>
        <v/>
      </c>
      <c r="G322" s="9" t="str">
        <f aca="false">IF($A322="","",IF($F322=0,"—",IF(SUMPRODUCT(--('4. Tracker'!$N$2:$N$3001=$A322),--('4. Tracker'!$D$2:$D$3001&lt;&gt;$E322))&gt;0,"MIXED","OK")))</f>
        <v/>
      </c>
      <c r="H322" s="9" t="str">
        <f aca="false">IF($A322="","",IF(OR($D322="(not set)",$E322="—"),"",IF(ISNUMBER(SEARCH(SUBSTITUTE(SUBSTITUTE(SUBSTITUTE($D322,"-",""),"_","")," ",""),SUBSTITUTE(SUBSTITUTE(SUBSTITUTE($E322,"-",""),"_","")," ",""))),"OK","CHECK")))</f>
        <v/>
      </c>
      <c r="I322" s="14"/>
      <c r="J322" s="14"/>
      <c r="K322" s="17"/>
      <c r="L322" s="14"/>
    </row>
    <row r="323" customFormat="false" ht="15" hidden="false" customHeight="false" outlineLevel="0" collapsed="false">
      <c r="A323" s="9" t="str">
        <f aca="false">IF('1. Master BOM'!$A323="","",'1. Master BOM'!$A323)</f>
        <v/>
      </c>
      <c r="B323" s="9" t="str">
        <f aca="false">IF($A323="","",'1. Master BOM'!$B323)</f>
        <v/>
      </c>
      <c r="C323" s="9" t="str">
        <f aca="false">IF($A323="","",'1. Master BOM'!$E323)</f>
        <v/>
      </c>
      <c r="D323" s="9" t="str">
        <f aca="false">IF($A323="","",IF(T('1. Master BOM'!$F323)="","(not set)",'1. Master BOM'!$F323))</f>
        <v/>
      </c>
      <c r="E323" s="9" t="str">
        <f aca="false">IF($A323="","",IFERROR(INDEX('4. Tracker'!$D$2:$D$3001,MATCH($A323,'4. Tracker'!$N$2:$N$3001,0)),"—"))</f>
        <v/>
      </c>
      <c r="F323" s="9" t="str">
        <f aca="false">IF($A323="","",COUNTIF('4. Tracker'!$N$2:$N$3001,$A323))</f>
        <v/>
      </c>
      <c r="G323" s="9" t="str">
        <f aca="false">IF($A323="","",IF($F323=0,"—",IF(SUMPRODUCT(--('4. Tracker'!$N$2:$N$3001=$A323),--('4. Tracker'!$D$2:$D$3001&lt;&gt;$E323))&gt;0,"MIXED","OK")))</f>
        <v/>
      </c>
      <c r="H323" s="9" t="str">
        <f aca="false">IF($A323="","",IF(OR($D323="(not set)",$E323="—"),"",IF(ISNUMBER(SEARCH(SUBSTITUTE(SUBSTITUTE(SUBSTITUTE($D323,"-",""),"_","")," ",""),SUBSTITUTE(SUBSTITUTE(SUBSTITUTE($E323,"-",""),"_","")," ",""))),"OK","CHECK")))</f>
        <v/>
      </c>
      <c r="I323" s="14"/>
      <c r="J323" s="14"/>
      <c r="K323" s="17"/>
      <c r="L323" s="14"/>
    </row>
    <row r="324" customFormat="false" ht="15" hidden="false" customHeight="false" outlineLevel="0" collapsed="false">
      <c r="A324" s="9" t="str">
        <f aca="false">IF('1. Master BOM'!$A324="","",'1. Master BOM'!$A324)</f>
        <v/>
      </c>
      <c r="B324" s="9" t="str">
        <f aca="false">IF($A324="","",'1. Master BOM'!$B324)</f>
        <v/>
      </c>
      <c r="C324" s="9" t="str">
        <f aca="false">IF($A324="","",'1. Master BOM'!$E324)</f>
        <v/>
      </c>
      <c r="D324" s="9" t="str">
        <f aca="false">IF($A324="","",IF(T('1. Master BOM'!$F324)="","(not set)",'1. Master BOM'!$F324))</f>
        <v/>
      </c>
      <c r="E324" s="9" t="str">
        <f aca="false">IF($A324="","",IFERROR(INDEX('4. Tracker'!$D$2:$D$3001,MATCH($A324,'4. Tracker'!$N$2:$N$3001,0)),"—"))</f>
        <v/>
      </c>
      <c r="F324" s="9" t="str">
        <f aca="false">IF($A324="","",COUNTIF('4. Tracker'!$N$2:$N$3001,$A324))</f>
        <v/>
      </c>
      <c r="G324" s="9" t="str">
        <f aca="false">IF($A324="","",IF($F324=0,"—",IF(SUMPRODUCT(--('4. Tracker'!$N$2:$N$3001=$A324),--('4. Tracker'!$D$2:$D$3001&lt;&gt;$E324))&gt;0,"MIXED","OK")))</f>
        <v/>
      </c>
      <c r="H324" s="9" t="str">
        <f aca="false">IF($A324="","",IF(OR($D324="(not set)",$E324="—"),"",IF(ISNUMBER(SEARCH(SUBSTITUTE(SUBSTITUTE(SUBSTITUTE($D324,"-",""),"_","")," ",""),SUBSTITUTE(SUBSTITUTE(SUBSTITUTE($E324,"-",""),"_","")," ",""))),"OK","CHECK")))</f>
        <v/>
      </c>
      <c r="I324" s="14"/>
      <c r="J324" s="14"/>
      <c r="K324" s="17"/>
      <c r="L324" s="14"/>
    </row>
    <row r="325" customFormat="false" ht="15" hidden="false" customHeight="false" outlineLevel="0" collapsed="false">
      <c r="A325" s="9" t="str">
        <f aca="false">IF('1. Master BOM'!$A325="","",'1. Master BOM'!$A325)</f>
        <v/>
      </c>
      <c r="B325" s="9" t="str">
        <f aca="false">IF($A325="","",'1. Master BOM'!$B325)</f>
        <v/>
      </c>
      <c r="C325" s="9" t="str">
        <f aca="false">IF($A325="","",'1. Master BOM'!$E325)</f>
        <v/>
      </c>
      <c r="D325" s="9" t="str">
        <f aca="false">IF($A325="","",IF(T('1. Master BOM'!$F325)="","(not set)",'1. Master BOM'!$F325))</f>
        <v/>
      </c>
      <c r="E325" s="9" t="str">
        <f aca="false">IF($A325="","",IFERROR(INDEX('4. Tracker'!$D$2:$D$3001,MATCH($A325,'4. Tracker'!$N$2:$N$3001,0)),"—"))</f>
        <v/>
      </c>
      <c r="F325" s="9" t="str">
        <f aca="false">IF($A325="","",COUNTIF('4. Tracker'!$N$2:$N$3001,$A325))</f>
        <v/>
      </c>
      <c r="G325" s="9" t="str">
        <f aca="false">IF($A325="","",IF($F325=0,"—",IF(SUMPRODUCT(--('4. Tracker'!$N$2:$N$3001=$A325),--('4. Tracker'!$D$2:$D$3001&lt;&gt;$E325))&gt;0,"MIXED","OK")))</f>
        <v/>
      </c>
      <c r="H325" s="9" t="str">
        <f aca="false">IF($A325="","",IF(OR($D325="(not set)",$E325="—"),"",IF(ISNUMBER(SEARCH(SUBSTITUTE(SUBSTITUTE(SUBSTITUTE($D325,"-",""),"_","")," ",""),SUBSTITUTE(SUBSTITUTE(SUBSTITUTE($E325,"-",""),"_","")," ",""))),"OK","CHECK")))</f>
        <v/>
      </c>
      <c r="I325" s="14"/>
      <c r="J325" s="14"/>
      <c r="K325" s="17"/>
      <c r="L325" s="14"/>
    </row>
    <row r="326" customFormat="false" ht="15" hidden="false" customHeight="false" outlineLevel="0" collapsed="false">
      <c r="A326" s="9" t="str">
        <f aca="false">IF('1. Master BOM'!$A326="","",'1. Master BOM'!$A326)</f>
        <v/>
      </c>
      <c r="B326" s="9" t="str">
        <f aca="false">IF($A326="","",'1. Master BOM'!$B326)</f>
        <v/>
      </c>
      <c r="C326" s="9" t="str">
        <f aca="false">IF($A326="","",'1. Master BOM'!$E326)</f>
        <v/>
      </c>
      <c r="D326" s="9" t="str">
        <f aca="false">IF($A326="","",IF(T('1. Master BOM'!$F326)="","(not set)",'1. Master BOM'!$F326))</f>
        <v/>
      </c>
      <c r="E326" s="9" t="str">
        <f aca="false">IF($A326="","",IFERROR(INDEX('4. Tracker'!$D$2:$D$3001,MATCH($A326,'4. Tracker'!$N$2:$N$3001,0)),"—"))</f>
        <v/>
      </c>
      <c r="F326" s="9" t="str">
        <f aca="false">IF($A326="","",COUNTIF('4. Tracker'!$N$2:$N$3001,$A326))</f>
        <v/>
      </c>
      <c r="G326" s="9" t="str">
        <f aca="false">IF($A326="","",IF($F326=0,"—",IF(SUMPRODUCT(--('4. Tracker'!$N$2:$N$3001=$A326),--('4. Tracker'!$D$2:$D$3001&lt;&gt;$E326))&gt;0,"MIXED","OK")))</f>
        <v/>
      </c>
      <c r="H326" s="9" t="str">
        <f aca="false">IF($A326="","",IF(OR($D326="(not set)",$E326="—"),"",IF(ISNUMBER(SEARCH(SUBSTITUTE(SUBSTITUTE(SUBSTITUTE($D326,"-",""),"_","")," ",""),SUBSTITUTE(SUBSTITUTE(SUBSTITUTE($E326,"-",""),"_","")," ",""))),"OK","CHECK")))</f>
        <v/>
      </c>
      <c r="I326" s="14"/>
      <c r="J326" s="14"/>
      <c r="K326" s="17"/>
      <c r="L326" s="14"/>
    </row>
    <row r="327" customFormat="false" ht="15" hidden="false" customHeight="false" outlineLevel="0" collapsed="false">
      <c r="A327" s="9" t="str">
        <f aca="false">IF('1. Master BOM'!$A327="","",'1. Master BOM'!$A327)</f>
        <v/>
      </c>
      <c r="B327" s="9" t="str">
        <f aca="false">IF($A327="","",'1. Master BOM'!$B327)</f>
        <v/>
      </c>
      <c r="C327" s="9" t="str">
        <f aca="false">IF($A327="","",'1. Master BOM'!$E327)</f>
        <v/>
      </c>
      <c r="D327" s="9" t="str">
        <f aca="false">IF($A327="","",IF(T('1. Master BOM'!$F327)="","(not set)",'1. Master BOM'!$F327))</f>
        <v/>
      </c>
      <c r="E327" s="9" t="str">
        <f aca="false">IF($A327="","",IFERROR(INDEX('4. Tracker'!$D$2:$D$3001,MATCH($A327,'4. Tracker'!$N$2:$N$3001,0)),"—"))</f>
        <v/>
      </c>
      <c r="F327" s="9" t="str">
        <f aca="false">IF($A327="","",COUNTIF('4. Tracker'!$N$2:$N$3001,$A327))</f>
        <v/>
      </c>
      <c r="G327" s="9" t="str">
        <f aca="false">IF($A327="","",IF($F327=0,"—",IF(SUMPRODUCT(--('4. Tracker'!$N$2:$N$3001=$A327),--('4. Tracker'!$D$2:$D$3001&lt;&gt;$E327))&gt;0,"MIXED","OK")))</f>
        <v/>
      </c>
      <c r="H327" s="9" t="str">
        <f aca="false">IF($A327="","",IF(OR($D327="(not set)",$E327="—"),"",IF(ISNUMBER(SEARCH(SUBSTITUTE(SUBSTITUTE(SUBSTITUTE($D327,"-",""),"_","")," ",""),SUBSTITUTE(SUBSTITUTE(SUBSTITUTE($E327,"-",""),"_","")," ",""))),"OK","CHECK")))</f>
        <v/>
      </c>
      <c r="I327" s="14"/>
      <c r="J327" s="14"/>
      <c r="K327" s="17"/>
      <c r="L327" s="14"/>
    </row>
    <row r="328" customFormat="false" ht="15" hidden="false" customHeight="false" outlineLevel="0" collapsed="false">
      <c r="A328" s="9" t="str">
        <f aca="false">IF('1. Master BOM'!$A328="","",'1. Master BOM'!$A328)</f>
        <v/>
      </c>
      <c r="B328" s="9" t="str">
        <f aca="false">IF($A328="","",'1. Master BOM'!$B328)</f>
        <v/>
      </c>
      <c r="C328" s="9" t="str">
        <f aca="false">IF($A328="","",'1. Master BOM'!$E328)</f>
        <v/>
      </c>
      <c r="D328" s="9" t="str">
        <f aca="false">IF($A328="","",IF(T('1. Master BOM'!$F328)="","(not set)",'1. Master BOM'!$F328))</f>
        <v/>
      </c>
      <c r="E328" s="9" t="str">
        <f aca="false">IF($A328="","",IFERROR(INDEX('4. Tracker'!$D$2:$D$3001,MATCH($A328,'4. Tracker'!$N$2:$N$3001,0)),"—"))</f>
        <v/>
      </c>
      <c r="F328" s="9" t="str">
        <f aca="false">IF($A328="","",COUNTIF('4. Tracker'!$N$2:$N$3001,$A328))</f>
        <v/>
      </c>
      <c r="G328" s="9" t="str">
        <f aca="false">IF($A328="","",IF($F328=0,"—",IF(SUMPRODUCT(--('4. Tracker'!$N$2:$N$3001=$A328),--('4. Tracker'!$D$2:$D$3001&lt;&gt;$E328))&gt;0,"MIXED","OK")))</f>
        <v/>
      </c>
      <c r="H328" s="9" t="str">
        <f aca="false">IF($A328="","",IF(OR($D328="(not set)",$E328="—"),"",IF(ISNUMBER(SEARCH(SUBSTITUTE(SUBSTITUTE(SUBSTITUTE($D328,"-",""),"_","")," ",""),SUBSTITUTE(SUBSTITUTE(SUBSTITUTE($E328,"-",""),"_","")," ",""))),"OK","CHECK")))</f>
        <v/>
      </c>
      <c r="I328" s="14"/>
      <c r="J328" s="14"/>
      <c r="K328" s="17"/>
      <c r="L328" s="14"/>
    </row>
    <row r="329" customFormat="false" ht="15" hidden="false" customHeight="false" outlineLevel="0" collapsed="false">
      <c r="A329" s="9" t="str">
        <f aca="false">IF('1. Master BOM'!$A329="","",'1. Master BOM'!$A329)</f>
        <v/>
      </c>
      <c r="B329" s="9" t="str">
        <f aca="false">IF($A329="","",'1. Master BOM'!$B329)</f>
        <v/>
      </c>
      <c r="C329" s="9" t="str">
        <f aca="false">IF($A329="","",'1. Master BOM'!$E329)</f>
        <v/>
      </c>
      <c r="D329" s="9" t="str">
        <f aca="false">IF($A329="","",IF(T('1. Master BOM'!$F329)="","(not set)",'1. Master BOM'!$F329))</f>
        <v/>
      </c>
      <c r="E329" s="9" t="str">
        <f aca="false">IF($A329="","",IFERROR(INDEX('4. Tracker'!$D$2:$D$3001,MATCH($A329,'4. Tracker'!$N$2:$N$3001,0)),"—"))</f>
        <v/>
      </c>
      <c r="F329" s="9" t="str">
        <f aca="false">IF($A329="","",COUNTIF('4. Tracker'!$N$2:$N$3001,$A329))</f>
        <v/>
      </c>
      <c r="G329" s="9" t="str">
        <f aca="false">IF($A329="","",IF($F329=0,"—",IF(SUMPRODUCT(--('4. Tracker'!$N$2:$N$3001=$A329),--('4. Tracker'!$D$2:$D$3001&lt;&gt;$E329))&gt;0,"MIXED","OK")))</f>
        <v/>
      </c>
      <c r="H329" s="9" t="str">
        <f aca="false">IF($A329="","",IF(OR($D329="(not set)",$E329="—"),"",IF(ISNUMBER(SEARCH(SUBSTITUTE(SUBSTITUTE(SUBSTITUTE($D329,"-",""),"_","")," ",""),SUBSTITUTE(SUBSTITUTE(SUBSTITUTE($E329,"-",""),"_","")," ",""))),"OK","CHECK")))</f>
        <v/>
      </c>
      <c r="I329" s="14"/>
      <c r="J329" s="14"/>
      <c r="K329" s="17"/>
      <c r="L329" s="14"/>
    </row>
    <row r="330" customFormat="false" ht="15" hidden="false" customHeight="false" outlineLevel="0" collapsed="false">
      <c r="A330" s="9" t="str">
        <f aca="false">IF('1. Master BOM'!$A330="","",'1. Master BOM'!$A330)</f>
        <v/>
      </c>
      <c r="B330" s="9" t="str">
        <f aca="false">IF($A330="","",'1. Master BOM'!$B330)</f>
        <v/>
      </c>
      <c r="C330" s="9" t="str">
        <f aca="false">IF($A330="","",'1. Master BOM'!$E330)</f>
        <v/>
      </c>
      <c r="D330" s="9" t="str">
        <f aca="false">IF($A330="","",IF(T('1. Master BOM'!$F330)="","(not set)",'1. Master BOM'!$F330))</f>
        <v/>
      </c>
      <c r="E330" s="9" t="str">
        <f aca="false">IF($A330="","",IFERROR(INDEX('4. Tracker'!$D$2:$D$3001,MATCH($A330,'4. Tracker'!$N$2:$N$3001,0)),"—"))</f>
        <v/>
      </c>
      <c r="F330" s="9" t="str">
        <f aca="false">IF($A330="","",COUNTIF('4. Tracker'!$N$2:$N$3001,$A330))</f>
        <v/>
      </c>
      <c r="G330" s="9" t="str">
        <f aca="false">IF($A330="","",IF($F330=0,"—",IF(SUMPRODUCT(--('4. Tracker'!$N$2:$N$3001=$A330),--('4. Tracker'!$D$2:$D$3001&lt;&gt;$E330))&gt;0,"MIXED","OK")))</f>
        <v/>
      </c>
      <c r="H330" s="9" t="str">
        <f aca="false">IF($A330="","",IF(OR($D330="(not set)",$E330="—"),"",IF(ISNUMBER(SEARCH(SUBSTITUTE(SUBSTITUTE(SUBSTITUTE($D330,"-",""),"_","")," ",""),SUBSTITUTE(SUBSTITUTE(SUBSTITUTE($E330,"-",""),"_","")," ",""))),"OK","CHECK")))</f>
        <v/>
      </c>
      <c r="I330" s="14"/>
      <c r="J330" s="14"/>
      <c r="K330" s="17"/>
      <c r="L330" s="14"/>
    </row>
    <row r="331" customFormat="false" ht="15" hidden="false" customHeight="false" outlineLevel="0" collapsed="false">
      <c r="A331" s="9" t="str">
        <f aca="false">IF('1. Master BOM'!$A331="","",'1. Master BOM'!$A331)</f>
        <v/>
      </c>
      <c r="B331" s="9" t="str">
        <f aca="false">IF($A331="","",'1. Master BOM'!$B331)</f>
        <v/>
      </c>
      <c r="C331" s="9" t="str">
        <f aca="false">IF($A331="","",'1. Master BOM'!$E331)</f>
        <v/>
      </c>
      <c r="D331" s="9" t="str">
        <f aca="false">IF($A331="","",IF(T('1. Master BOM'!$F331)="","(not set)",'1. Master BOM'!$F331))</f>
        <v/>
      </c>
      <c r="E331" s="9" t="str">
        <f aca="false">IF($A331="","",IFERROR(INDEX('4. Tracker'!$D$2:$D$3001,MATCH($A331,'4. Tracker'!$N$2:$N$3001,0)),"—"))</f>
        <v/>
      </c>
      <c r="F331" s="9" t="str">
        <f aca="false">IF($A331="","",COUNTIF('4. Tracker'!$N$2:$N$3001,$A331))</f>
        <v/>
      </c>
      <c r="G331" s="9" t="str">
        <f aca="false">IF($A331="","",IF($F331=0,"—",IF(SUMPRODUCT(--('4. Tracker'!$N$2:$N$3001=$A331),--('4. Tracker'!$D$2:$D$3001&lt;&gt;$E331))&gt;0,"MIXED","OK")))</f>
        <v/>
      </c>
      <c r="H331" s="9" t="str">
        <f aca="false">IF($A331="","",IF(OR($D331="(not set)",$E331="—"),"",IF(ISNUMBER(SEARCH(SUBSTITUTE(SUBSTITUTE(SUBSTITUTE($D331,"-",""),"_","")," ",""),SUBSTITUTE(SUBSTITUTE(SUBSTITUTE($E331,"-",""),"_","")," ",""))),"OK","CHECK")))</f>
        <v/>
      </c>
      <c r="I331" s="14"/>
      <c r="J331" s="14"/>
      <c r="K331" s="17"/>
      <c r="L331" s="14"/>
    </row>
    <row r="332" customFormat="false" ht="15" hidden="false" customHeight="false" outlineLevel="0" collapsed="false">
      <c r="A332" s="9" t="str">
        <f aca="false">IF('1. Master BOM'!$A332="","",'1. Master BOM'!$A332)</f>
        <v/>
      </c>
      <c r="B332" s="9" t="str">
        <f aca="false">IF($A332="","",'1. Master BOM'!$B332)</f>
        <v/>
      </c>
      <c r="C332" s="9" t="str">
        <f aca="false">IF($A332="","",'1. Master BOM'!$E332)</f>
        <v/>
      </c>
      <c r="D332" s="9" t="str">
        <f aca="false">IF($A332="","",IF(T('1. Master BOM'!$F332)="","(not set)",'1. Master BOM'!$F332))</f>
        <v/>
      </c>
      <c r="E332" s="9" t="str">
        <f aca="false">IF($A332="","",IFERROR(INDEX('4. Tracker'!$D$2:$D$3001,MATCH($A332,'4. Tracker'!$N$2:$N$3001,0)),"—"))</f>
        <v/>
      </c>
      <c r="F332" s="9" t="str">
        <f aca="false">IF($A332="","",COUNTIF('4. Tracker'!$N$2:$N$3001,$A332))</f>
        <v/>
      </c>
      <c r="G332" s="9" t="str">
        <f aca="false">IF($A332="","",IF($F332=0,"—",IF(SUMPRODUCT(--('4. Tracker'!$N$2:$N$3001=$A332),--('4. Tracker'!$D$2:$D$3001&lt;&gt;$E332))&gt;0,"MIXED","OK")))</f>
        <v/>
      </c>
      <c r="H332" s="9" t="str">
        <f aca="false">IF($A332="","",IF(OR($D332="(not set)",$E332="—"),"",IF(ISNUMBER(SEARCH(SUBSTITUTE(SUBSTITUTE(SUBSTITUTE($D332,"-",""),"_","")," ",""),SUBSTITUTE(SUBSTITUTE(SUBSTITUTE($E332,"-",""),"_","")," ",""))),"OK","CHECK")))</f>
        <v/>
      </c>
      <c r="I332" s="14"/>
      <c r="J332" s="14"/>
      <c r="K332" s="17"/>
      <c r="L332" s="14"/>
    </row>
    <row r="333" customFormat="false" ht="15" hidden="false" customHeight="false" outlineLevel="0" collapsed="false">
      <c r="A333" s="9" t="str">
        <f aca="false">IF('1. Master BOM'!$A333="","",'1. Master BOM'!$A333)</f>
        <v/>
      </c>
      <c r="B333" s="9" t="str">
        <f aca="false">IF($A333="","",'1. Master BOM'!$B333)</f>
        <v/>
      </c>
      <c r="C333" s="9" t="str">
        <f aca="false">IF($A333="","",'1. Master BOM'!$E333)</f>
        <v/>
      </c>
      <c r="D333" s="9" t="str">
        <f aca="false">IF($A333="","",IF(T('1. Master BOM'!$F333)="","(not set)",'1. Master BOM'!$F333))</f>
        <v/>
      </c>
      <c r="E333" s="9" t="str">
        <f aca="false">IF($A333="","",IFERROR(INDEX('4. Tracker'!$D$2:$D$3001,MATCH($A333,'4. Tracker'!$N$2:$N$3001,0)),"—"))</f>
        <v/>
      </c>
      <c r="F333" s="9" t="str">
        <f aca="false">IF($A333="","",COUNTIF('4. Tracker'!$N$2:$N$3001,$A333))</f>
        <v/>
      </c>
      <c r="G333" s="9" t="str">
        <f aca="false">IF($A333="","",IF($F333=0,"—",IF(SUMPRODUCT(--('4. Tracker'!$N$2:$N$3001=$A333),--('4. Tracker'!$D$2:$D$3001&lt;&gt;$E333))&gt;0,"MIXED","OK")))</f>
        <v/>
      </c>
      <c r="H333" s="9" t="str">
        <f aca="false">IF($A333="","",IF(OR($D333="(not set)",$E333="—"),"",IF(ISNUMBER(SEARCH(SUBSTITUTE(SUBSTITUTE(SUBSTITUTE($D333,"-",""),"_","")," ",""),SUBSTITUTE(SUBSTITUTE(SUBSTITUTE($E333,"-",""),"_","")," ",""))),"OK","CHECK")))</f>
        <v/>
      </c>
      <c r="I333" s="14"/>
      <c r="J333" s="14"/>
      <c r="K333" s="17"/>
      <c r="L333" s="14"/>
    </row>
    <row r="334" customFormat="false" ht="15" hidden="false" customHeight="false" outlineLevel="0" collapsed="false">
      <c r="A334" s="9" t="str">
        <f aca="false">IF('1. Master BOM'!$A334="","",'1. Master BOM'!$A334)</f>
        <v/>
      </c>
      <c r="B334" s="9" t="str">
        <f aca="false">IF($A334="","",'1. Master BOM'!$B334)</f>
        <v/>
      </c>
      <c r="C334" s="9" t="str">
        <f aca="false">IF($A334="","",'1. Master BOM'!$E334)</f>
        <v/>
      </c>
      <c r="D334" s="9" t="str">
        <f aca="false">IF($A334="","",IF(T('1. Master BOM'!$F334)="","(not set)",'1. Master BOM'!$F334))</f>
        <v/>
      </c>
      <c r="E334" s="9" t="str">
        <f aca="false">IF($A334="","",IFERROR(INDEX('4. Tracker'!$D$2:$D$3001,MATCH($A334,'4. Tracker'!$N$2:$N$3001,0)),"—"))</f>
        <v/>
      </c>
      <c r="F334" s="9" t="str">
        <f aca="false">IF($A334="","",COUNTIF('4. Tracker'!$N$2:$N$3001,$A334))</f>
        <v/>
      </c>
      <c r="G334" s="9" t="str">
        <f aca="false">IF($A334="","",IF($F334=0,"—",IF(SUMPRODUCT(--('4. Tracker'!$N$2:$N$3001=$A334),--('4. Tracker'!$D$2:$D$3001&lt;&gt;$E334))&gt;0,"MIXED","OK")))</f>
        <v/>
      </c>
      <c r="H334" s="9" t="str">
        <f aca="false">IF($A334="","",IF(OR($D334="(not set)",$E334="—"),"",IF(ISNUMBER(SEARCH(SUBSTITUTE(SUBSTITUTE(SUBSTITUTE($D334,"-",""),"_","")," ",""),SUBSTITUTE(SUBSTITUTE(SUBSTITUTE($E334,"-",""),"_","")," ",""))),"OK","CHECK")))</f>
        <v/>
      </c>
      <c r="I334" s="14"/>
      <c r="J334" s="14"/>
      <c r="K334" s="17"/>
      <c r="L334" s="14"/>
    </row>
    <row r="335" customFormat="false" ht="15" hidden="false" customHeight="false" outlineLevel="0" collapsed="false">
      <c r="A335" s="9" t="str">
        <f aca="false">IF('1. Master BOM'!$A335="","",'1. Master BOM'!$A335)</f>
        <v/>
      </c>
      <c r="B335" s="9" t="str">
        <f aca="false">IF($A335="","",'1. Master BOM'!$B335)</f>
        <v/>
      </c>
      <c r="C335" s="9" t="str">
        <f aca="false">IF($A335="","",'1. Master BOM'!$E335)</f>
        <v/>
      </c>
      <c r="D335" s="9" t="str">
        <f aca="false">IF($A335="","",IF(T('1. Master BOM'!$F335)="","(not set)",'1. Master BOM'!$F335))</f>
        <v/>
      </c>
      <c r="E335" s="9" t="str">
        <f aca="false">IF($A335="","",IFERROR(INDEX('4. Tracker'!$D$2:$D$3001,MATCH($A335,'4. Tracker'!$N$2:$N$3001,0)),"—"))</f>
        <v/>
      </c>
      <c r="F335" s="9" t="str">
        <f aca="false">IF($A335="","",COUNTIF('4. Tracker'!$N$2:$N$3001,$A335))</f>
        <v/>
      </c>
      <c r="G335" s="9" t="str">
        <f aca="false">IF($A335="","",IF($F335=0,"—",IF(SUMPRODUCT(--('4. Tracker'!$N$2:$N$3001=$A335),--('4. Tracker'!$D$2:$D$3001&lt;&gt;$E335))&gt;0,"MIXED","OK")))</f>
        <v/>
      </c>
      <c r="H335" s="9" t="str">
        <f aca="false">IF($A335="","",IF(OR($D335="(not set)",$E335="—"),"",IF(ISNUMBER(SEARCH(SUBSTITUTE(SUBSTITUTE(SUBSTITUTE($D335,"-",""),"_","")," ",""),SUBSTITUTE(SUBSTITUTE(SUBSTITUTE($E335,"-",""),"_","")," ",""))),"OK","CHECK")))</f>
        <v/>
      </c>
      <c r="I335" s="14"/>
      <c r="J335" s="14"/>
      <c r="K335" s="17"/>
      <c r="L335" s="14"/>
    </row>
    <row r="336" customFormat="false" ht="15" hidden="false" customHeight="false" outlineLevel="0" collapsed="false">
      <c r="A336" s="9" t="str">
        <f aca="false">IF('1. Master BOM'!$A336="","",'1. Master BOM'!$A336)</f>
        <v/>
      </c>
      <c r="B336" s="9" t="str">
        <f aca="false">IF($A336="","",'1. Master BOM'!$B336)</f>
        <v/>
      </c>
      <c r="C336" s="9" t="str">
        <f aca="false">IF($A336="","",'1. Master BOM'!$E336)</f>
        <v/>
      </c>
      <c r="D336" s="9" t="str">
        <f aca="false">IF($A336="","",IF(T('1. Master BOM'!$F336)="","(not set)",'1. Master BOM'!$F336))</f>
        <v/>
      </c>
      <c r="E336" s="9" t="str">
        <f aca="false">IF($A336="","",IFERROR(INDEX('4. Tracker'!$D$2:$D$3001,MATCH($A336,'4. Tracker'!$N$2:$N$3001,0)),"—"))</f>
        <v/>
      </c>
      <c r="F336" s="9" t="str">
        <f aca="false">IF($A336="","",COUNTIF('4. Tracker'!$N$2:$N$3001,$A336))</f>
        <v/>
      </c>
      <c r="G336" s="9" t="str">
        <f aca="false">IF($A336="","",IF($F336=0,"—",IF(SUMPRODUCT(--('4. Tracker'!$N$2:$N$3001=$A336),--('4. Tracker'!$D$2:$D$3001&lt;&gt;$E336))&gt;0,"MIXED","OK")))</f>
        <v/>
      </c>
      <c r="H336" s="9" t="str">
        <f aca="false">IF($A336="","",IF(OR($D336="(not set)",$E336="—"),"",IF(ISNUMBER(SEARCH(SUBSTITUTE(SUBSTITUTE(SUBSTITUTE($D336,"-",""),"_","")," ",""),SUBSTITUTE(SUBSTITUTE(SUBSTITUTE($E336,"-",""),"_","")," ",""))),"OK","CHECK")))</f>
        <v/>
      </c>
      <c r="I336" s="14"/>
      <c r="J336" s="14"/>
      <c r="K336" s="17"/>
      <c r="L336" s="14"/>
    </row>
    <row r="337" customFormat="false" ht="15" hidden="false" customHeight="false" outlineLevel="0" collapsed="false">
      <c r="A337" s="9" t="str">
        <f aca="false">IF('1. Master BOM'!$A337="","",'1. Master BOM'!$A337)</f>
        <v/>
      </c>
      <c r="B337" s="9" t="str">
        <f aca="false">IF($A337="","",'1. Master BOM'!$B337)</f>
        <v/>
      </c>
      <c r="C337" s="9" t="str">
        <f aca="false">IF($A337="","",'1. Master BOM'!$E337)</f>
        <v/>
      </c>
      <c r="D337" s="9" t="str">
        <f aca="false">IF($A337="","",IF(T('1. Master BOM'!$F337)="","(not set)",'1. Master BOM'!$F337))</f>
        <v/>
      </c>
      <c r="E337" s="9" t="str">
        <f aca="false">IF($A337="","",IFERROR(INDEX('4. Tracker'!$D$2:$D$3001,MATCH($A337,'4. Tracker'!$N$2:$N$3001,0)),"—"))</f>
        <v/>
      </c>
      <c r="F337" s="9" t="str">
        <f aca="false">IF($A337="","",COUNTIF('4. Tracker'!$N$2:$N$3001,$A337))</f>
        <v/>
      </c>
      <c r="G337" s="9" t="str">
        <f aca="false">IF($A337="","",IF($F337=0,"—",IF(SUMPRODUCT(--('4. Tracker'!$N$2:$N$3001=$A337),--('4. Tracker'!$D$2:$D$3001&lt;&gt;$E337))&gt;0,"MIXED","OK")))</f>
        <v/>
      </c>
      <c r="H337" s="9" t="str">
        <f aca="false">IF($A337="","",IF(OR($D337="(not set)",$E337="—"),"",IF(ISNUMBER(SEARCH(SUBSTITUTE(SUBSTITUTE(SUBSTITUTE($D337,"-",""),"_","")," ",""),SUBSTITUTE(SUBSTITUTE(SUBSTITUTE($E337,"-",""),"_","")," ",""))),"OK","CHECK")))</f>
        <v/>
      </c>
      <c r="I337" s="14"/>
      <c r="J337" s="14"/>
      <c r="K337" s="17"/>
      <c r="L337" s="14"/>
    </row>
    <row r="338" customFormat="false" ht="15" hidden="false" customHeight="false" outlineLevel="0" collapsed="false">
      <c r="A338" s="9" t="str">
        <f aca="false">IF('1. Master BOM'!$A338="","",'1. Master BOM'!$A338)</f>
        <v/>
      </c>
      <c r="B338" s="9" t="str">
        <f aca="false">IF($A338="","",'1. Master BOM'!$B338)</f>
        <v/>
      </c>
      <c r="C338" s="9" t="str">
        <f aca="false">IF($A338="","",'1. Master BOM'!$E338)</f>
        <v/>
      </c>
      <c r="D338" s="9" t="str">
        <f aca="false">IF($A338="","",IF(T('1. Master BOM'!$F338)="","(not set)",'1. Master BOM'!$F338))</f>
        <v/>
      </c>
      <c r="E338" s="9" t="str">
        <f aca="false">IF($A338="","",IFERROR(INDEX('4. Tracker'!$D$2:$D$3001,MATCH($A338,'4. Tracker'!$N$2:$N$3001,0)),"—"))</f>
        <v/>
      </c>
      <c r="F338" s="9" t="str">
        <f aca="false">IF($A338="","",COUNTIF('4. Tracker'!$N$2:$N$3001,$A338))</f>
        <v/>
      </c>
      <c r="G338" s="9" t="str">
        <f aca="false">IF($A338="","",IF($F338=0,"—",IF(SUMPRODUCT(--('4. Tracker'!$N$2:$N$3001=$A338),--('4. Tracker'!$D$2:$D$3001&lt;&gt;$E338))&gt;0,"MIXED","OK")))</f>
        <v/>
      </c>
      <c r="H338" s="9" t="str">
        <f aca="false">IF($A338="","",IF(OR($D338="(not set)",$E338="—"),"",IF(ISNUMBER(SEARCH(SUBSTITUTE(SUBSTITUTE(SUBSTITUTE($D338,"-",""),"_","")," ",""),SUBSTITUTE(SUBSTITUTE(SUBSTITUTE($E338,"-",""),"_","")," ",""))),"OK","CHECK")))</f>
        <v/>
      </c>
      <c r="I338" s="14"/>
      <c r="J338" s="14"/>
      <c r="K338" s="17"/>
      <c r="L338" s="14"/>
    </row>
    <row r="339" customFormat="false" ht="15" hidden="false" customHeight="false" outlineLevel="0" collapsed="false">
      <c r="A339" s="9" t="str">
        <f aca="false">IF('1. Master BOM'!$A339="","",'1. Master BOM'!$A339)</f>
        <v/>
      </c>
      <c r="B339" s="9" t="str">
        <f aca="false">IF($A339="","",'1. Master BOM'!$B339)</f>
        <v/>
      </c>
      <c r="C339" s="9" t="str">
        <f aca="false">IF($A339="","",'1. Master BOM'!$E339)</f>
        <v/>
      </c>
      <c r="D339" s="9" t="str">
        <f aca="false">IF($A339="","",IF(T('1. Master BOM'!$F339)="","(not set)",'1. Master BOM'!$F339))</f>
        <v/>
      </c>
      <c r="E339" s="9" t="str">
        <f aca="false">IF($A339="","",IFERROR(INDEX('4. Tracker'!$D$2:$D$3001,MATCH($A339,'4. Tracker'!$N$2:$N$3001,0)),"—"))</f>
        <v/>
      </c>
      <c r="F339" s="9" t="str">
        <f aca="false">IF($A339="","",COUNTIF('4. Tracker'!$N$2:$N$3001,$A339))</f>
        <v/>
      </c>
      <c r="G339" s="9" t="str">
        <f aca="false">IF($A339="","",IF($F339=0,"—",IF(SUMPRODUCT(--('4. Tracker'!$N$2:$N$3001=$A339),--('4. Tracker'!$D$2:$D$3001&lt;&gt;$E339))&gt;0,"MIXED","OK")))</f>
        <v/>
      </c>
      <c r="H339" s="9" t="str">
        <f aca="false">IF($A339="","",IF(OR($D339="(not set)",$E339="—"),"",IF(ISNUMBER(SEARCH(SUBSTITUTE(SUBSTITUTE(SUBSTITUTE($D339,"-",""),"_","")," ",""),SUBSTITUTE(SUBSTITUTE(SUBSTITUTE($E339,"-",""),"_","")," ",""))),"OK","CHECK")))</f>
        <v/>
      </c>
      <c r="I339" s="14"/>
      <c r="J339" s="14"/>
      <c r="K339" s="17"/>
      <c r="L339" s="14"/>
    </row>
    <row r="340" customFormat="false" ht="15" hidden="false" customHeight="false" outlineLevel="0" collapsed="false">
      <c r="A340" s="9" t="str">
        <f aca="false">IF('1. Master BOM'!$A340="","",'1. Master BOM'!$A340)</f>
        <v/>
      </c>
      <c r="B340" s="9" t="str">
        <f aca="false">IF($A340="","",'1. Master BOM'!$B340)</f>
        <v/>
      </c>
      <c r="C340" s="9" t="str">
        <f aca="false">IF($A340="","",'1. Master BOM'!$E340)</f>
        <v/>
      </c>
      <c r="D340" s="9" t="str">
        <f aca="false">IF($A340="","",IF(T('1. Master BOM'!$F340)="","(not set)",'1. Master BOM'!$F340))</f>
        <v/>
      </c>
      <c r="E340" s="9" t="str">
        <f aca="false">IF($A340="","",IFERROR(INDEX('4. Tracker'!$D$2:$D$3001,MATCH($A340,'4. Tracker'!$N$2:$N$3001,0)),"—"))</f>
        <v/>
      </c>
      <c r="F340" s="9" t="str">
        <f aca="false">IF($A340="","",COUNTIF('4. Tracker'!$N$2:$N$3001,$A340))</f>
        <v/>
      </c>
      <c r="G340" s="9" t="str">
        <f aca="false">IF($A340="","",IF($F340=0,"—",IF(SUMPRODUCT(--('4. Tracker'!$N$2:$N$3001=$A340),--('4. Tracker'!$D$2:$D$3001&lt;&gt;$E340))&gt;0,"MIXED","OK")))</f>
        <v/>
      </c>
      <c r="H340" s="9" t="str">
        <f aca="false">IF($A340="","",IF(OR($D340="(not set)",$E340="—"),"",IF(ISNUMBER(SEARCH(SUBSTITUTE(SUBSTITUTE(SUBSTITUTE($D340,"-",""),"_","")," ",""),SUBSTITUTE(SUBSTITUTE(SUBSTITUTE($E340,"-",""),"_","")," ",""))),"OK","CHECK")))</f>
        <v/>
      </c>
      <c r="I340" s="14"/>
      <c r="J340" s="14"/>
      <c r="K340" s="17"/>
      <c r="L340" s="14"/>
    </row>
    <row r="341" customFormat="false" ht="15" hidden="false" customHeight="false" outlineLevel="0" collapsed="false">
      <c r="A341" s="9" t="str">
        <f aca="false">IF('1. Master BOM'!$A341="","",'1. Master BOM'!$A341)</f>
        <v/>
      </c>
      <c r="B341" s="9" t="str">
        <f aca="false">IF($A341="","",'1. Master BOM'!$B341)</f>
        <v/>
      </c>
      <c r="C341" s="9" t="str">
        <f aca="false">IF($A341="","",'1. Master BOM'!$E341)</f>
        <v/>
      </c>
      <c r="D341" s="9" t="str">
        <f aca="false">IF($A341="","",IF(T('1. Master BOM'!$F341)="","(not set)",'1. Master BOM'!$F341))</f>
        <v/>
      </c>
      <c r="E341" s="9" t="str">
        <f aca="false">IF($A341="","",IFERROR(INDEX('4. Tracker'!$D$2:$D$3001,MATCH($A341,'4. Tracker'!$N$2:$N$3001,0)),"—"))</f>
        <v/>
      </c>
      <c r="F341" s="9" t="str">
        <f aca="false">IF($A341="","",COUNTIF('4. Tracker'!$N$2:$N$3001,$A341))</f>
        <v/>
      </c>
      <c r="G341" s="9" t="str">
        <f aca="false">IF($A341="","",IF($F341=0,"—",IF(SUMPRODUCT(--('4. Tracker'!$N$2:$N$3001=$A341),--('4. Tracker'!$D$2:$D$3001&lt;&gt;$E341))&gt;0,"MIXED","OK")))</f>
        <v/>
      </c>
      <c r="H341" s="9" t="str">
        <f aca="false">IF($A341="","",IF(OR($D341="(not set)",$E341="—"),"",IF(ISNUMBER(SEARCH(SUBSTITUTE(SUBSTITUTE(SUBSTITUTE($D341,"-",""),"_","")," ",""),SUBSTITUTE(SUBSTITUTE(SUBSTITUTE($E341,"-",""),"_","")," ",""))),"OK","CHECK")))</f>
        <v/>
      </c>
      <c r="I341" s="14"/>
      <c r="J341" s="14"/>
      <c r="K341" s="17"/>
      <c r="L341" s="14"/>
    </row>
    <row r="342" customFormat="false" ht="15" hidden="false" customHeight="false" outlineLevel="0" collapsed="false">
      <c r="A342" s="9" t="str">
        <f aca="false">IF('1. Master BOM'!$A342="","",'1. Master BOM'!$A342)</f>
        <v/>
      </c>
      <c r="B342" s="9" t="str">
        <f aca="false">IF($A342="","",'1. Master BOM'!$B342)</f>
        <v/>
      </c>
      <c r="C342" s="9" t="str">
        <f aca="false">IF($A342="","",'1. Master BOM'!$E342)</f>
        <v/>
      </c>
      <c r="D342" s="9" t="str">
        <f aca="false">IF($A342="","",IF(T('1. Master BOM'!$F342)="","(not set)",'1. Master BOM'!$F342))</f>
        <v/>
      </c>
      <c r="E342" s="9" t="str">
        <f aca="false">IF($A342="","",IFERROR(INDEX('4. Tracker'!$D$2:$D$3001,MATCH($A342,'4. Tracker'!$N$2:$N$3001,0)),"—"))</f>
        <v/>
      </c>
      <c r="F342" s="9" t="str">
        <f aca="false">IF($A342="","",COUNTIF('4. Tracker'!$N$2:$N$3001,$A342))</f>
        <v/>
      </c>
      <c r="G342" s="9" t="str">
        <f aca="false">IF($A342="","",IF($F342=0,"—",IF(SUMPRODUCT(--('4. Tracker'!$N$2:$N$3001=$A342),--('4. Tracker'!$D$2:$D$3001&lt;&gt;$E342))&gt;0,"MIXED","OK")))</f>
        <v/>
      </c>
      <c r="H342" s="9" t="str">
        <f aca="false">IF($A342="","",IF(OR($D342="(not set)",$E342="—"),"",IF(ISNUMBER(SEARCH(SUBSTITUTE(SUBSTITUTE(SUBSTITUTE($D342,"-",""),"_","")," ",""),SUBSTITUTE(SUBSTITUTE(SUBSTITUTE($E342,"-",""),"_","")," ",""))),"OK","CHECK")))</f>
        <v/>
      </c>
      <c r="I342" s="14"/>
      <c r="J342" s="14"/>
      <c r="K342" s="17"/>
      <c r="L342" s="14"/>
    </row>
    <row r="343" customFormat="false" ht="15" hidden="false" customHeight="false" outlineLevel="0" collapsed="false">
      <c r="A343" s="9" t="str">
        <f aca="false">IF('1. Master BOM'!$A343="","",'1. Master BOM'!$A343)</f>
        <v/>
      </c>
      <c r="B343" s="9" t="str">
        <f aca="false">IF($A343="","",'1. Master BOM'!$B343)</f>
        <v/>
      </c>
      <c r="C343" s="9" t="str">
        <f aca="false">IF($A343="","",'1. Master BOM'!$E343)</f>
        <v/>
      </c>
      <c r="D343" s="9" t="str">
        <f aca="false">IF($A343="","",IF(T('1. Master BOM'!$F343)="","(not set)",'1. Master BOM'!$F343))</f>
        <v/>
      </c>
      <c r="E343" s="9" t="str">
        <f aca="false">IF($A343="","",IFERROR(INDEX('4. Tracker'!$D$2:$D$3001,MATCH($A343,'4. Tracker'!$N$2:$N$3001,0)),"—"))</f>
        <v/>
      </c>
      <c r="F343" s="9" t="str">
        <f aca="false">IF($A343="","",COUNTIF('4. Tracker'!$N$2:$N$3001,$A343))</f>
        <v/>
      </c>
      <c r="G343" s="9" t="str">
        <f aca="false">IF($A343="","",IF($F343=0,"—",IF(SUMPRODUCT(--('4. Tracker'!$N$2:$N$3001=$A343),--('4. Tracker'!$D$2:$D$3001&lt;&gt;$E343))&gt;0,"MIXED","OK")))</f>
        <v/>
      </c>
      <c r="H343" s="9" t="str">
        <f aca="false">IF($A343="","",IF(OR($D343="(not set)",$E343="—"),"",IF(ISNUMBER(SEARCH(SUBSTITUTE(SUBSTITUTE(SUBSTITUTE($D343,"-",""),"_","")," ",""),SUBSTITUTE(SUBSTITUTE(SUBSTITUTE($E343,"-",""),"_","")," ",""))),"OK","CHECK")))</f>
        <v/>
      </c>
      <c r="I343" s="14"/>
      <c r="J343" s="14"/>
      <c r="K343" s="17"/>
      <c r="L343" s="14"/>
    </row>
    <row r="344" customFormat="false" ht="15" hidden="false" customHeight="false" outlineLevel="0" collapsed="false">
      <c r="A344" s="9" t="str">
        <f aca="false">IF('1. Master BOM'!$A344="","",'1. Master BOM'!$A344)</f>
        <v/>
      </c>
      <c r="B344" s="9" t="str">
        <f aca="false">IF($A344="","",'1. Master BOM'!$B344)</f>
        <v/>
      </c>
      <c r="C344" s="9" t="str">
        <f aca="false">IF($A344="","",'1. Master BOM'!$E344)</f>
        <v/>
      </c>
      <c r="D344" s="9" t="str">
        <f aca="false">IF($A344="","",IF(T('1. Master BOM'!$F344)="","(not set)",'1. Master BOM'!$F344))</f>
        <v/>
      </c>
      <c r="E344" s="9" t="str">
        <f aca="false">IF($A344="","",IFERROR(INDEX('4. Tracker'!$D$2:$D$3001,MATCH($A344,'4. Tracker'!$N$2:$N$3001,0)),"—"))</f>
        <v/>
      </c>
      <c r="F344" s="9" t="str">
        <f aca="false">IF($A344="","",COUNTIF('4. Tracker'!$N$2:$N$3001,$A344))</f>
        <v/>
      </c>
      <c r="G344" s="9" t="str">
        <f aca="false">IF($A344="","",IF($F344=0,"—",IF(SUMPRODUCT(--('4. Tracker'!$N$2:$N$3001=$A344),--('4. Tracker'!$D$2:$D$3001&lt;&gt;$E344))&gt;0,"MIXED","OK")))</f>
        <v/>
      </c>
      <c r="H344" s="9" t="str">
        <f aca="false">IF($A344="","",IF(OR($D344="(not set)",$E344="—"),"",IF(ISNUMBER(SEARCH(SUBSTITUTE(SUBSTITUTE(SUBSTITUTE($D344,"-",""),"_","")," ",""),SUBSTITUTE(SUBSTITUTE(SUBSTITUTE($E344,"-",""),"_","")," ",""))),"OK","CHECK")))</f>
        <v/>
      </c>
      <c r="I344" s="14"/>
      <c r="J344" s="14"/>
      <c r="K344" s="17"/>
      <c r="L344" s="14"/>
    </row>
    <row r="345" customFormat="false" ht="15" hidden="false" customHeight="false" outlineLevel="0" collapsed="false">
      <c r="A345" s="9" t="str">
        <f aca="false">IF('1. Master BOM'!$A345="","",'1. Master BOM'!$A345)</f>
        <v/>
      </c>
      <c r="B345" s="9" t="str">
        <f aca="false">IF($A345="","",'1. Master BOM'!$B345)</f>
        <v/>
      </c>
      <c r="C345" s="9" t="str">
        <f aca="false">IF($A345="","",'1. Master BOM'!$E345)</f>
        <v/>
      </c>
      <c r="D345" s="9" t="str">
        <f aca="false">IF($A345="","",IF(T('1. Master BOM'!$F345)="","(not set)",'1. Master BOM'!$F345))</f>
        <v/>
      </c>
      <c r="E345" s="9" t="str">
        <f aca="false">IF($A345="","",IFERROR(INDEX('4. Tracker'!$D$2:$D$3001,MATCH($A345,'4. Tracker'!$N$2:$N$3001,0)),"—"))</f>
        <v/>
      </c>
      <c r="F345" s="9" t="str">
        <f aca="false">IF($A345="","",COUNTIF('4. Tracker'!$N$2:$N$3001,$A345))</f>
        <v/>
      </c>
      <c r="G345" s="9" t="str">
        <f aca="false">IF($A345="","",IF($F345=0,"—",IF(SUMPRODUCT(--('4. Tracker'!$N$2:$N$3001=$A345),--('4. Tracker'!$D$2:$D$3001&lt;&gt;$E345))&gt;0,"MIXED","OK")))</f>
        <v/>
      </c>
      <c r="H345" s="9" t="str">
        <f aca="false">IF($A345="","",IF(OR($D345="(not set)",$E345="—"),"",IF(ISNUMBER(SEARCH(SUBSTITUTE(SUBSTITUTE(SUBSTITUTE($D345,"-",""),"_","")," ",""),SUBSTITUTE(SUBSTITUTE(SUBSTITUTE($E345,"-",""),"_","")," ",""))),"OK","CHECK")))</f>
        <v/>
      </c>
      <c r="I345" s="14"/>
      <c r="J345" s="14"/>
      <c r="K345" s="17"/>
      <c r="L345" s="14"/>
    </row>
    <row r="346" customFormat="false" ht="15" hidden="false" customHeight="false" outlineLevel="0" collapsed="false">
      <c r="A346" s="9" t="str">
        <f aca="false">IF('1. Master BOM'!$A346="","",'1. Master BOM'!$A346)</f>
        <v/>
      </c>
      <c r="B346" s="9" t="str">
        <f aca="false">IF($A346="","",'1. Master BOM'!$B346)</f>
        <v/>
      </c>
      <c r="C346" s="9" t="str">
        <f aca="false">IF($A346="","",'1. Master BOM'!$E346)</f>
        <v/>
      </c>
      <c r="D346" s="9" t="str">
        <f aca="false">IF($A346="","",IF(T('1. Master BOM'!$F346)="","(not set)",'1. Master BOM'!$F346))</f>
        <v/>
      </c>
      <c r="E346" s="9" t="str">
        <f aca="false">IF($A346="","",IFERROR(INDEX('4. Tracker'!$D$2:$D$3001,MATCH($A346,'4. Tracker'!$N$2:$N$3001,0)),"—"))</f>
        <v/>
      </c>
      <c r="F346" s="9" t="str">
        <f aca="false">IF($A346="","",COUNTIF('4. Tracker'!$N$2:$N$3001,$A346))</f>
        <v/>
      </c>
      <c r="G346" s="9" t="str">
        <f aca="false">IF($A346="","",IF($F346=0,"—",IF(SUMPRODUCT(--('4. Tracker'!$N$2:$N$3001=$A346),--('4. Tracker'!$D$2:$D$3001&lt;&gt;$E346))&gt;0,"MIXED","OK")))</f>
        <v/>
      </c>
      <c r="H346" s="9" t="str">
        <f aca="false">IF($A346="","",IF(OR($D346="(not set)",$E346="—"),"",IF(ISNUMBER(SEARCH(SUBSTITUTE(SUBSTITUTE(SUBSTITUTE($D346,"-",""),"_","")," ",""),SUBSTITUTE(SUBSTITUTE(SUBSTITUTE($E346,"-",""),"_","")," ",""))),"OK","CHECK")))</f>
        <v/>
      </c>
      <c r="I346" s="14"/>
      <c r="J346" s="14"/>
      <c r="K346" s="17"/>
      <c r="L346" s="14"/>
    </row>
    <row r="347" customFormat="false" ht="15" hidden="false" customHeight="false" outlineLevel="0" collapsed="false">
      <c r="A347" s="9" t="str">
        <f aca="false">IF('1. Master BOM'!$A347="","",'1. Master BOM'!$A347)</f>
        <v/>
      </c>
      <c r="B347" s="9" t="str">
        <f aca="false">IF($A347="","",'1. Master BOM'!$B347)</f>
        <v/>
      </c>
      <c r="C347" s="9" t="str">
        <f aca="false">IF($A347="","",'1. Master BOM'!$E347)</f>
        <v/>
      </c>
      <c r="D347" s="9" t="str">
        <f aca="false">IF($A347="","",IF(T('1. Master BOM'!$F347)="","(not set)",'1. Master BOM'!$F347))</f>
        <v/>
      </c>
      <c r="E347" s="9" t="str">
        <f aca="false">IF($A347="","",IFERROR(INDEX('4. Tracker'!$D$2:$D$3001,MATCH($A347,'4. Tracker'!$N$2:$N$3001,0)),"—"))</f>
        <v/>
      </c>
      <c r="F347" s="9" t="str">
        <f aca="false">IF($A347="","",COUNTIF('4. Tracker'!$N$2:$N$3001,$A347))</f>
        <v/>
      </c>
      <c r="G347" s="9" t="str">
        <f aca="false">IF($A347="","",IF($F347=0,"—",IF(SUMPRODUCT(--('4. Tracker'!$N$2:$N$3001=$A347),--('4. Tracker'!$D$2:$D$3001&lt;&gt;$E347))&gt;0,"MIXED","OK")))</f>
        <v/>
      </c>
      <c r="H347" s="9" t="str">
        <f aca="false">IF($A347="","",IF(OR($D347="(not set)",$E347="—"),"",IF(ISNUMBER(SEARCH(SUBSTITUTE(SUBSTITUTE(SUBSTITUTE($D347,"-",""),"_","")," ",""),SUBSTITUTE(SUBSTITUTE(SUBSTITUTE($E347,"-",""),"_","")," ",""))),"OK","CHECK")))</f>
        <v/>
      </c>
      <c r="I347" s="14"/>
      <c r="J347" s="14"/>
      <c r="K347" s="17"/>
      <c r="L347" s="14"/>
    </row>
    <row r="348" customFormat="false" ht="15" hidden="false" customHeight="false" outlineLevel="0" collapsed="false">
      <c r="A348" s="9" t="str">
        <f aca="false">IF('1. Master BOM'!$A348="","",'1. Master BOM'!$A348)</f>
        <v/>
      </c>
      <c r="B348" s="9" t="str">
        <f aca="false">IF($A348="","",'1. Master BOM'!$B348)</f>
        <v/>
      </c>
      <c r="C348" s="9" t="str">
        <f aca="false">IF($A348="","",'1. Master BOM'!$E348)</f>
        <v/>
      </c>
      <c r="D348" s="9" t="str">
        <f aca="false">IF($A348="","",IF(T('1. Master BOM'!$F348)="","(not set)",'1. Master BOM'!$F348))</f>
        <v/>
      </c>
      <c r="E348" s="9" t="str">
        <f aca="false">IF($A348="","",IFERROR(INDEX('4. Tracker'!$D$2:$D$3001,MATCH($A348,'4. Tracker'!$N$2:$N$3001,0)),"—"))</f>
        <v/>
      </c>
      <c r="F348" s="9" t="str">
        <f aca="false">IF($A348="","",COUNTIF('4. Tracker'!$N$2:$N$3001,$A348))</f>
        <v/>
      </c>
      <c r="G348" s="9" t="str">
        <f aca="false">IF($A348="","",IF($F348=0,"—",IF(SUMPRODUCT(--('4. Tracker'!$N$2:$N$3001=$A348),--('4. Tracker'!$D$2:$D$3001&lt;&gt;$E348))&gt;0,"MIXED","OK")))</f>
        <v/>
      </c>
      <c r="H348" s="9" t="str">
        <f aca="false">IF($A348="","",IF(OR($D348="(not set)",$E348="—"),"",IF(ISNUMBER(SEARCH(SUBSTITUTE(SUBSTITUTE(SUBSTITUTE($D348,"-",""),"_","")," ",""),SUBSTITUTE(SUBSTITUTE(SUBSTITUTE($E348,"-",""),"_","")," ",""))),"OK","CHECK")))</f>
        <v/>
      </c>
      <c r="I348" s="14"/>
      <c r="J348" s="14"/>
      <c r="K348" s="17"/>
      <c r="L348" s="14"/>
    </row>
    <row r="349" customFormat="false" ht="15" hidden="false" customHeight="false" outlineLevel="0" collapsed="false">
      <c r="A349" s="9" t="str">
        <f aca="false">IF('1. Master BOM'!$A349="","",'1. Master BOM'!$A349)</f>
        <v/>
      </c>
      <c r="B349" s="9" t="str">
        <f aca="false">IF($A349="","",'1. Master BOM'!$B349)</f>
        <v/>
      </c>
      <c r="C349" s="9" t="str">
        <f aca="false">IF($A349="","",'1. Master BOM'!$E349)</f>
        <v/>
      </c>
      <c r="D349" s="9" t="str">
        <f aca="false">IF($A349="","",IF(T('1. Master BOM'!$F349)="","(not set)",'1. Master BOM'!$F349))</f>
        <v/>
      </c>
      <c r="E349" s="9" t="str">
        <f aca="false">IF($A349="","",IFERROR(INDEX('4. Tracker'!$D$2:$D$3001,MATCH($A349,'4. Tracker'!$N$2:$N$3001,0)),"—"))</f>
        <v/>
      </c>
      <c r="F349" s="9" t="str">
        <f aca="false">IF($A349="","",COUNTIF('4. Tracker'!$N$2:$N$3001,$A349))</f>
        <v/>
      </c>
      <c r="G349" s="9" t="str">
        <f aca="false">IF($A349="","",IF($F349=0,"—",IF(SUMPRODUCT(--('4. Tracker'!$N$2:$N$3001=$A349),--('4. Tracker'!$D$2:$D$3001&lt;&gt;$E349))&gt;0,"MIXED","OK")))</f>
        <v/>
      </c>
      <c r="H349" s="9" t="str">
        <f aca="false">IF($A349="","",IF(OR($D349="(not set)",$E349="—"),"",IF(ISNUMBER(SEARCH(SUBSTITUTE(SUBSTITUTE(SUBSTITUTE($D349,"-",""),"_","")," ",""),SUBSTITUTE(SUBSTITUTE(SUBSTITUTE($E349,"-",""),"_","")," ",""))),"OK","CHECK")))</f>
        <v/>
      </c>
      <c r="I349" s="14"/>
      <c r="J349" s="14"/>
      <c r="K349" s="17"/>
      <c r="L349" s="14"/>
    </row>
    <row r="350" customFormat="false" ht="15" hidden="false" customHeight="false" outlineLevel="0" collapsed="false">
      <c r="A350" s="9" t="str">
        <f aca="false">IF('1. Master BOM'!$A350="","",'1. Master BOM'!$A350)</f>
        <v/>
      </c>
      <c r="B350" s="9" t="str">
        <f aca="false">IF($A350="","",'1. Master BOM'!$B350)</f>
        <v/>
      </c>
      <c r="C350" s="9" t="str">
        <f aca="false">IF($A350="","",'1. Master BOM'!$E350)</f>
        <v/>
      </c>
      <c r="D350" s="9" t="str">
        <f aca="false">IF($A350="","",IF(T('1. Master BOM'!$F350)="","(not set)",'1. Master BOM'!$F350))</f>
        <v/>
      </c>
      <c r="E350" s="9" t="str">
        <f aca="false">IF($A350="","",IFERROR(INDEX('4. Tracker'!$D$2:$D$3001,MATCH($A350,'4. Tracker'!$N$2:$N$3001,0)),"—"))</f>
        <v/>
      </c>
      <c r="F350" s="9" t="str">
        <f aca="false">IF($A350="","",COUNTIF('4. Tracker'!$N$2:$N$3001,$A350))</f>
        <v/>
      </c>
      <c r="G350" s="9" t="str">
        <f aca="false">IF($A350="","",IF($F350=0,"—",IF(SUMPRODUCT(--('4. Tracker'!$N$2:$N$3001=$A350),--('4. Tracker'!$D$2:$D$3001&lt;&gt;$E350))&gt;0,"MIXED","OK")))</f>
        <v/>
      </c>
      <c r="H350" s="9" t="str">
        <f aca="false">IF($A350="","",IF(OR($D350="(not set)",$E350="—"),"",IF(ISNUMBER(SEARCH(SUBSTITUTE(SUBSTITUTE(SUBSTITUTE($D350,"-",""),"_","")," ",""),SUBSTITUTE(SUBSTITUTE(SUBSTITUTE($E350,"-",""),"_","")," ",""))),"OK","CHECK")))</f>
        <v/>
      </c>
      <c r="I350" s="14"/>
      <c r="J350" s="14"/>
      <c r="K350" s="17"/>
      <c r="L350" s="14"/>
    </row>
    <row r="351" customFormat="false" ht="15" hidden="false" customHeight="false" outlineLevel="0" collapsed="false">
      <c r="A351" s="9" t="str">
        <f aca="false">IF('1. Master BOM'!$A351="","",'1. Master BOM'!$A351)</f>
        <v/>
      </c>
      <c r="B351" s="9" t="str">
        <f aca="false">IF($A351="","",'1. Master BOM'!$B351)</f>
        <v/>
      </c>
      <c r="C351" s="9" t="str">
        <f aca="false">IF($A351="","",'1. Master BOM'!$E351)</f>
        <v/>
      </c>
      <c r="D351" s="9" t="str">
        <f aca="false">IF($A351="","",IF(T('1. Master BOM'!$F351)="","(not set)",'1. Master BOM'!$F351))</f>
        <v/>
      </c>
      <c r="E351" s="9" t="str">
        <f aca="false">IF($A351="","",IFERROR(INDEX('4. Tracker'!$D$2:$D$3001,MATCH($A351,'4. Tracker'!$N$2:$N$3001,0)),"—"))</f>
        <v/>
      </c>
      <c r="F351" s="9" t="str">
        <f aca="false">IF($A351="","",COUNTIF('4. Tracker'!$N$2:$N$3001,$A351))</f>
        <v/>
      </c>
      <c r="G351" s="9" t="str">
        <f aca="false">IF($A351="","",IF($F351=0,"—",IF(SUMPRODUCT(--('4. Tracker'!$N$2:$N$3001=$A351),--('4. Tracker'!$D$2:$D$3001&lt;&gt;$E351))&gt;0,"MIXED","OK")))</f>
        <v/>
      </c>
      <c r="H351" s="9" t="str">
        <f aca="false">IF($A351="","",IF(OR($D351="(not set)",$E351="—"),"",IF(ISNUMBER(SEARCH(SUBSTITUTE(SUBSTITUTE(SUBSTITUTE($D351,"-",""),"_","")," ",""),SUBSTITUTE(SUBSTITUTE(SUBSTITUTE($E351,"-",""),"_","")," ",""))),"OK","CHECK")))</f>
        <v/>
      </c>
      <c r="I351" s="14"/>
      <c r="J351" s="14"/>
      <c r="K351" s="17"/>
      <c r="L351" s="14"/>
    </row>
    <row r="352" customFormat="false" ht="15" hidden="false" customHeight="false" outlineLevel="0" collapsed="false">
      <c r="A352" s="9" t="str">
        <f aca="false">IF('1. Master BOM'!$A352="","",'1. Master BOM'!$A352)</f>
        <v/>
      </c>
      <c r="B352" s="9" t="str">
        <f aca="false">IF($A352="","",'1. Master BOM'!$B352)</f>
        <v/>
      </c>
      <c r="C352" s="9" t="str">
        <f aca="false">IF($A352="","",'1. Master BOM'!$E352)</f>
        <v/>
      </c>
      <c r="D352" s="9" t="str">
        <f aca="false">IF($A352="","",IF(T('1. Master BOM'!$F352)="","(not set)",'1. Master BOM'!$F352))</f>
        <v/>
      </c>
      <c r="E352" s="9" t="str">
        <f aca="false">IF($A352="","",IFERROR(INDEX('4. Tracker'!$D$2:$D$3001,MATCH($A352,'4. Tracker'!$N$2:$N$3001,0)),"—"))</f>
        <v/>
      </c>
      <c r="F352" s="9" t="str">
        <f aca="false">IF($A352="","",COUNTIF('4. Tracker'!$N$2:$N$3001,$A352))</f>
        <v/>
      </c>
      <c r="G352" s="9" t="str">
        <f aca="false">IF($A352="","",IF($F352=0,"—",IF(SUMPRODUCT(--('4. Tracker'!$N$2:$N$3001=$A352),--('4. Tracker'!$D$2:$D$3001&lt;&gt;$E352))&gt;0,"MIXED","OK")))</f>
        <v/>
      </c>
      <c r="H352" s="9" t="str">
        <f aca="false">IF($A352="","",IF(OR($D352="(not set)",$E352="—"),"",IF(ISNUMBER(SEARCH(SUBSTITUTE(SUBSTITUTE(SUBSTITUTE($D352,"-",""),"_","")," ",""),SUBSTITUTE(SUBSTITUTE(SUBSTITUTE($E352,"-",""),"_","")," ",""))),"OK","CHECK")))</f>
        <v/>
      </c>
      <c r="I352" s="14"/>
      <c r="J352" s="14"/>
      <c r="K352" s="17"/>
      <c r="L352" s="14"/>
    </row>
    <row r="353" customFormat="false" ht="15" hidden="false" customHeight="false" outlineLevel="0" collapsed="false">
      <c r="A353" s="9" t="str">
        <f aca="false">IF('1. Master BOM'!$A353="","",'1. Master BOM'!$A353)</f>
        <v/>
      </c>
      <c r="B353" s="9" t="str">
        <f aca="false">IF($A353="","",'1. Master BOM'!$B353)</f>
        <v/>
      </c>
      <c r="C353" s="9" t="str">
        <f aca="false">IF($A353="","",'1. Master BOM'!$E353)</f>
        <v/>
      </c>
      <c r="D353" s="9" t="str">
        <f aca="false">IF($A353="","",IF(T('1. Master BOM'!$F353)="","(not set)",'1. Master BOM'!$F353))</f>
        <v/>
      </c>
      <c r="E353" s="9" t="str">
        <f aca="false">IF($A353="","",IFERROR(INDEX('4. Tracker'!$D$2:$D$3001,MATCH($A353,'4. Tracker'!$N$2:$N$3001,0)),"—"))</f>
        <v/>
      </c>
      <c r="F353" s="9" t="str">
        <f aca="false">IF($A353="","",COUNTIF('4. Tracker'!$N$2:$N$3001,$A353))</f>
        <v/>
      </c>
      <c r="G353" s="9" t="str">
        <f aca="false">IF($A353="","",IF($F353=0,"—",IF(SUMPRODUCT(--('4. Tracker'!$N$2:$N$3001=$A353),--('4. Tracker'!$D$2:$D$3001&lt;&gt;$E353))&gt;0,"MIXED","OK")))</f>
        <v/>
      </c>
      <c r="H353" s="9" t="str">
        <f aca="false">IF($A353="","",IF(OR($D353="(not set)",$E353="—"),"",IF(ISNUMBER(SEARCH(SUBSTITUTE(SUBSTITUTE(SUBSTITUTE($D353,"-",""),"_","")," ",""),SUBSTITUTE(SUBSTITUTE(SUBSTITUTE($E353,"-",""),"_","")," ",""))),"OK","CHECK")))</f>
        <v/>
      </c>
      <c r="I353" s="14"/>
      <c r="J353" s="14"/>
      <c r="K353" s="17"/>
      <c r="L353" s="14"/>
    </row>
    <row r="354" customFormat="false" ht="15" hidden="false" customHeight="false" outlineLevel="0" collapsed="false">
      <c r="A354" s="9" t="str">
        <f aca="false">IF('1. Master BOM'!$A354="","",'1. Master BOM'!$A354)</f>
        <v/>
      </c>
      <c r="B354" s="9" t="str">
        <f aca="false">IF($A354="","",'1. Master BOM'!$B354)</f>
        <v/>
      </c>
      <c r="C354" s="9" t="str">
        <f aca="false">IF($A354="","",'1. Master BOM'!$E354)</f>
        <v/>
      </c>
      <c r="D354" s="9" t="str">
        <f aca="false">IF($A354="","",IF(T('1. Master BOM'!$F354)="","(not set)",'1. Master BOM'!$F354))</f>
        <v/>
      </c>
      <c r="E354" s="9" t="str">
        <f aca="false">IF($A354="","",IFERROR(INDEX('4. Tracker'!$D$2:$D$3001,MATCH($A354,'4. Tracker'!$N$2:$N$3001,0)),"—"))</f>
        <v/>
      </c>
      <c r="F354" s="9" t="str">
        <f aca="false">IF($A354="","",COUNTIF('4. Tracker'!$N$2:$N$3001,$A354))</f>
        <v/>
      </c>
      <c r="G354" s="9" t="str">
        <f aca="false">IF($A354="","",IF($F354=0,"—",IF(SUMPRODUCT(--('4. Tracker'!$N$2:$N$3001=$A354),--('4. Tracker'!$D$2:$D$3001&lt;&gt;$E354))&gt;0,"MIXED","OK")))</f>
        <v/>
      </c>
      <c r="H354" s="9" t="str">
        <f aca="false">IF($A354="","",IF(OR($D354="(not set)",$E354="—"),"",IF(ISNUMBER(SEARCH(SUBSTITUTE(SUBSTITUTE(SUBSTITUTE($D354,"-",""),"_","")," ",""),SUBSTITUTE(SUBSTITUTE(SUBSTITUTE($E354,"-",""),"_","")," ",""))),"OK","CHECK")))</f>
        <v/>
      </c>
      <c r="I354" s="14"/>
      <c r="J354" s="14"/>
      <c r="K354" s="17"/>
      <c r="L354" s="14"/>
    </row>
    <row r="355" customFormat="false" ht="15" hidden="false" customHeight="false" outlineLevel="0" collapsed="false">
      <c r="A355" s="9" t="str">
        <f aca="false">IF('1. Master BOM'!$A355="","",'1. Master BOM'!$A355)</f>
        <v/>
      </c>
      <c r="B355" s="9" t="str">
        <f aca="false">IF($A355="","",'1. Master BOM'!$B355)</f>
        <v/>
      </c>
      <c r="C355" s="9" t="str">
        <f aca="false">IF($A355="","",'1. Master BOM'!$E355)</f>
        <v/>
      </c>
      <c r="D355" s="9" t="str">
        <f aca="false">IF($A355="","",IF(T('1. Master BOM'!$F355)="","(not set)",'1. Master BOM'!$F355))</f>
        <v/>
      </c>
      <c r="E355" s="9" t="str">
        <f aca="false">IF($A355="","",IFERROR(INDEX('4. Tracker'!$D$2:$D$3001,MATCH($A355,'4. Tracker'!$N$2:$N$3001,0)),"—"))</f>
        <v/>
      </c>
      <c r="F355" s="9" t="str">
        <f aca="false">IF($A355="","",COUNTIF('4. Tracker'!$N$2:$N$3001,$A355))</f>
        <v/>
      </c>
      <c r="G355" s="9" t="str">
        <f aca="false">IF($A355="","",IF($F355=0,"—",IF(SUMPRODUCT(--('4. Tracker'!$N$2:$N$3001=$A355),--('4. Tracker'!$D$2:$D$3001&lt;&gt;$E355))&gt;0,"MIXED","OK")))</f>
        <v/>
      </c>
      <c r="H355" s="9" t="str">
        <f aca="false">IF($A355="","",IF(OR($D355="(not set)",$E355="—"),"",IF(ISNUMBER(SEARCH(SUBSTITUTE(SUBSTITUTE(SUBSTITUTE($D355,"-",""),"_","")," ",""),SUBSTITUTE(SUBSTITUTE(SUBSTITUTE($E355,"-",""),"_","")," ",""))),"OK","CHECK")))</f>
        <v/>
      </c>
      <c r="I355" s="14"/>
      <c r="J355" s="14"/>
      <c r="K355" s="17"/>
      <c r="L355" s="14"/>
    </row>
    <row r="356" customFormat="false" ht="15" hidden="false" customHeight="false" outlineLevel="0" collapsed="false">
      <c r="A356" s="9" t="str">
        <f aca="false">IF('1. Master BOM'!$A356="","",'1. Master BOM'!$A356)</f>
        <v/>
      </c>
      <c r="B356" s="9" t="str">
        <f aca="false">IF($A356="","",'1. Master BOM'!$B356)</f>
        <v/>
      </c>
      <c r="C356" s="9" t="str">
        <f aca="false">IF($A356="","",'1. Master BOM'!$E356)</f>
        <v/>
      </c>
      <c r="D356" s="9" t="str">
        <f aca="false">IF($A356="","",IF(T('1. Master BOM'!$F356)="","(not set)",'1. Master BOM'!$F356))</f>
        <v/>
      </c>
      <c r="E356" s="9" t="str">
        <f aca="false">IF($A356="","",IFERROR(INDEX('4. Tracker'!$D$2:$D$3001,MATCH($A356,'4. Tracker'!$N$2:$N$3001,0)),"—"))</f>
        <v/>
      </c>
      <c r="F356" s="9" t="str">
        <f aca="false">IF($A356="","",COUNTIF('4. Tracker'!$N$2:$N$3001,$A356))</f>
        <v/>
      </c>
      <c r="G356" s="9" t="str">
        <f aca="false">IF($A356="","",IF($F356=0,"—",IF(SUMPRODUCT(--('4. Tracker'!$N$2:$N$3001=$A356),--('4. Tracker'!$D$2:$D$3001&lt;&gt;$E356))&gt;0,"MIXED","OK")))</f>
        <v/>
      </c>
      <c r="H356" s="9" t="str">
        <f aca="false">IF($A356="","",IF(OR($D356="(not set)",$E356="—"),"",IF(ISNUMBER(SEARCH(SUBSTITUTE(SUBSTITUTE(SUBSTITUTE($D356,"-",""),"_","")," ",""),SUBSTITUTE(SUBSTITUTE(SUBSTITUTE($E356,"-",""),"_","")," ",""))),"OK","CHECK")))</f>
        <v/>
      </c>
      <c r="I356" s="14"/>
      <c r="J356" s="14"/>
      <c r="K356" s="17"/>
      <c r="L356" s="14"/>
    </row>
    <row r="357" customFormat="false" ht="15" hidden="false" customHeight="false" outlineLevel="0" collapsed="false">
      <c r="A357" s="9" t="str">
        <f aca="false">IF('1. Master BOM'!$A357="","",'1. Master BOM'!$A357)</f>
        <v/>
      </c>
      <c r="B357" s="9" t="str">
        <f aca="false">IF($A357="","",'1. Master BOM'!$B357)</f>
        <v/>
      </c>
      <c r="C357" s="9" t="str">
        <f aca="false">IF($A357="","",'1. Master BOM'!$E357)</f>
        <v/>
      </c>
      <c r="D357" s="9" t="str">
        <f aca="false">IF($A357="","",IF(T('1. Master BOM'!$F357)="","(not set)",'1. Master BOM'!$F357))</f>
        <v/>
      </c>
      <c r="E357" s="9" t="str">
        <f aca="false">IF($A357="","",IFERROR(INDEX('4. Tracker'!$D$2:$D$3001,MATCH($A357,'4. Tracker'!$N$2:$N$3001,0)),"—"))</f>
        <v/>
      </c>
      <c r="F357" s="9" t="str">
        <f aca="false">IF($A357="","",COUNTIF('4. Tracker'!$N$2:$N$3001,$A357))</f>
        <v/>
      </c>
      <c r="G357" s="9" t="str">
        <f aca="false">IF($A357="","",IF($F357=0,"—",IF(SUMPRODUCT(--('4. Tracker'!$N$2:$N$3001=$A357),--('4. Tracker'!$D$2:$D$3001&lt;&gt;$E357))&gt;0,"MIXED","OK")))</f>
        <v/>
      </c>
      <c r="H357" s="9" t="str">
        <f aca="false">IF($A357="","",IF(OR($D357="(not set)",$E357="—"),"",IF(ISNUMBER(SEARCH(SUBSTITUTE(SUBSTITUTE(SUBSTITUTE($D357,"-",""),"_","")," ",""),SUBSTITUTE(SUBSTITUTE(SUBSTITUTE($E357,"-",""),"_","")," ",""))),"OK","CHECK")))</f>
        <v/>
      </c>
      <c r="I357" s="14"/>
      <c r="J357" s="14"/>
      <c r="K357" s="17"/>
      <c r="L357" s="14"/>
    </row>
    <row r="358" customFormat="false" ht="15" hidden="false" customHeight="false" outlineLevel="0" collapsed="false">
      <c r="A358" s="9" t="str">
        <f aca="false">IF('1. Master BOM'!$A358="","",'1. Master BOM'!$A358)</f>
        <v/>
      </c>
      <c r="B358" s="9" t="str">
        <f aca="false">IF($A358="","",'1. Master BOM'!$B358)</f>
        <v/>
      </c>
      <c r="C358" s="9" t="str">
        <f aca="false">IF($A358="","",'1. Master BOM'!$E358)</f>
        <v/>
      </c>
      <c r="D358" s="9" t="str">
        <f aca="false">IF($A358="","",IF(T('1. Master BOM'!$F358)="","(not set)",'1. Master BOM'!$F358))</f>
        <v/>
      </c>
      <c r="E358" s="9" t="str">
        <f aca="false">IF($A358="","",IFERROR(INDEX('4. Tracker'!$D$2:$D$3001,MATCH($A358,'4. Tracker'!$N$2:$N$3001,0)),"—"))</f>
        <v/>
      </c>
      <c r="F358" s="9" t="str">
        <f aca="false">IF($A358="","",COUNTIF('4. Tracker'!$N$2:$N$3001,$A358))</f>
        <v/>
      </c>
      <c r="G358" s="9" t="str">
        <f aca="false">IF($A358="","",IF($F358=0,"—",IF(SUMPRODUCT(--('4. Tracker'!$N$2:$N$3001=$A358),--('4. Tracker'!$D$2:$D$3001&lt;&gt;$E358))&gt;0,"MIXED","OK")))</f>
        <v/>
      </c>
      <c r="H358" s="9" t="str">
        <f aca="false">IF($A358="","",IF(OR($D358="(not set)",$E358="—"),"",IF(ISNUMBER(SEARCH(SUBSTITUTE(SUBSTITUTE(SUBSTITUTE($D358,"-",""),"_","")," ",""),SUBSTITUTE(SUBSTITUTE(SUBSTITUTE($E358,"-",""),"_","")," ",""))),"OK","CHECK")))</f>
        <v/>
      </c>
      <c r="I358" s="14"/>
      <c r="J358" s="14"/>
      <c r="K358" s="17"/>
      <c r="L358" s="14"/>
    </row>
    <row r="359" customFormat="false" ht="15" hidden="false" customHeight="false" outlineLevel="0" collapsed="false">
      <c r="A359" s="9" t="str">
        <f aca="false">IF('1. Master BOM'!$A359="","",'1. Master BOM'!$A359)</f>
        <v/>
      </c>
      <c r="B359" s="9" t="str">
        <f aca="false">IF($A359="","",'1. Master BOM'!$B359)</f>
        <v/>
      </c>
      <c r="C359" s="9" t="str">
        <f aca="false">IF($A359="","",'1. Master BOM'!$E359)</f>
        <v/>
      </c>
      <c r="D359" s="9" t="str">
        <f aca="false">IF($A359="","",IF(T('1. Master BOM'!$F359)="","(not set)",'1. Master BOM'!$F359))</f>
        <v/>
      </c>
      <c r="E359" s="9" t="str">
        <f aca="false">IF($A359="","",IFERROR(INDEX('4. Tracker'!$D$2:$D$3001,MATCH($A359,'4. Tracker'!$N$2:$N$3001,0)),"—"))</f>
        <v/>
      </c>
      <c r="F359" s="9" t="str">
        <f aca="false">IF($A359="","",COUNTIF('4. Tracker'!$N$2:$N$3001,$A359))</f>
        <v/>
      </c>
      <c r="G359" s="9" t="str">
        <f aca="false">IF($A359="","",IF($F359=0,"—",IF(SUMPRODUCT(--('4. Tracker'!$N$2:$N$3001=$A359),--('4. Tracker'!$D$2:$D$3001&lt;&gt;$E359))&gt;0,"MIXED","OK")))</f>
        <v/>
      </c>
      <c r="H359" s="9" t="str">
        <f aca="false">IF($A359="","",IF(OR($D359="(not set)",$E359="—"),"",IF(ISNUMBER(SEARCH(SUBSTITUTE(SUBSTITUTE(SUBSTITUTE($D359,"-",""),"_","")," ",""),SUBSTITUTE(SUBSTITUTE(SUBSTITUTE($E359,"-",""),"_","")," ",""))),"OK","CHECK")))</f>
        <v/>
      </c>
      <c r="I359" s="14"/>
      <c r="J359" s="14"/>
      <c r="K359" s="17"/>
      <c r="L359" s="14"/>
    </row>
    <row r="360" customFormat="false" ht="15" hidden="false" customHeight="false" outlineLevel="0" collapsed="false">
      <c r="A360" s="9" t="str">
        <f aca="false">IF('1. Master BOM'!$A360="","",'1. Master BOM'!$A360)</f>
        <v/>
      </c>
      <c r="B360" s="9" t="str">
        <f aca="false">IF($A360="","",'1. Master BOM'!$B360)</f>
        <v/>
      </c>
      <c r="C360" s="9" t="str">
        <f aca="false">IF($A360="","",'1. Master BOM'!$E360)</f>
        <v/>
      </c>
      <c r="D360" s="9" t="str">
        <f aca="false">IF($A360="","",IF(T('1. Master BOM'!$F360)="","(not set)",'1. Master BOM'!$F360))</f>
        <v/>
      </c>
      <c r="E360" s="9" t="str">
        <f aca="false">IF($A360="","",IFERROR(INDEX('4. Tracker'!$D$2:$D$3001,MATCH($A360,'4. Tracker'!$N$2:$N$3001,0)),"—"))</f>
        <v/>
      </c>
      <c r="F360" s="9" t="str">
        <f aca="false">IF($A360="","",COUNTIF('4. Tracker'!$N$2:$N$3001,$A360))</f>
        <v/>
      </c>
      <c r="G360" s="9" t="str">
        <f aca="false">IF($A360="","",IF($F360=0,"—",IF(SUMPRODUCT(--('4. Tracker'!$N$2:$N$3001=$A360),--('4. Tracker'!$D$2:$D$3001&lt;&gt;$E360))&gt;0,"MIXED","OK")))</f>
        <v/>
      </c>
      <c r="H360" s="9" t="str">
        <f aca="false">IF($A360="","",IF(OR($D360="(not set)",$E360="—"),"",IF(ISNUMBER(SEARCH(SUBSTITUTE(SUBSTITUTE(SUBSTITUTE($D360,"-",""),"_","")," ",""),SUBSTITUTE(SUBSTITUTE(SUBSTITUTE($E360,"-",""),"_","")," ",""))),"OK","CHECK")))</f>
        <v/>
      </c>
      <c r="I360" s="14"/>
      <c r="J360" s="14"/>
      <c r="K360" s="17"/>
      <c r="L360" s="14"/>
    </row>
    <row r="361" customFormat="false" ht="15" hidden="false" customHeight="false" outlineLevel="0" collapsed="false">
      <c r="A361" s="9" t="str">
        <f aca="false">IF('1. Master BOM'!$A361="","",'1. Master BOM'!$A361)</f>
        <v/>
      </c>
      <c r="B361" s="9" t="str">
        <f aca="false">IF($A361="","",'1. Master BOM'!$B361)</f>
        <v/>
      </c>
      <c r="C361" s="9" t="str">
        <f aca="false">IF($A361="","",'1. Master BOM'!$E361)</f>
        <v/>
      </c>
      <c r="D361" s="9" t="str">
        <f aca="false">IF($A361="","",IF(T('1. Master BOM'!$F361)="","(not set)",'1. Master BOM'!$F361))</f>
        <v/>
      </c>
      <c r="E361" s="9" t="str">
        <f aca="false">IF($A361="","",IFERROR(INDEX('4. Tracker'!$D$2:$D$3001,MATCH($A361,'4. Tracker'!$N$2:$N$3001,0)),"—"))</f>
        <v/>
      </c>
      <c r="F361" s="9" t="str">
        <f aca="false">IF($A361="","",COUNTIF('4. Tracker'!$N$2:$N$3001,$A361))</f>
        <v/>
      </c>
      <c r="G361" s="9" t="str">
        <f aca="false">IF($A361="","",IF($F361=0,"—",IF(SUMPRODUCT(--('4. Tracker'!$N$2:$N$3001=$A361),--('4. Tracker'!$D$2:$D$3001&lt;&gt;$E361))&gt;0,"MIXED","OK")))</f>
        <v/>
      </c>
      <c r="H361" s="9" t="str">
        <f aca="false">IF($A361="","",IF(OR($D361="(not set)",$E361="—"),"",IF(ISNUMBER(SEARCH(SUBSTITUTE(SUBSTITUTE(SUBSTITUTE($D361,"-",""),"_","")," ",""),SUBSTITUTE(SUBSTITUTE(SUBSTITUTE($E361,"-",""),"_","")," ",""))),"OK","CHECK")))</f>
        <v/>
      </c>
      <c r="I361" s="14"/>
      <c r="J361" s="14"/>
      <c r="K361" s="17"/>
      <c r="L361" s="14"/>
    </row>
    <row r="362" customFormat="false" ht="15" hidden="false" customHeight="false" outlineLevel="0" collapsed="false">
      <c r="A362" s="9" t="str">
        <f aca="false">IF('1. Master BOM'!$A362="","",'1. Master BOM'!$A362)</f>
        <v/>
      </c>
      <c r="B362" s="9" t="str">
        <f aca="false">IF($A362="","",'1. Master BOM'!$B362)</f>
        <v/>
      </c>
      <c r="C362" s="9" t="str">
        <f aca="false">IF($A362="","",'1. Master BOM'!$E362)</f>
        <v/>
      </c>
      <c r="D362" s="9" t="str">
        <f aca="false">IF($A362="","",IF(T('1. Master BOM'!$F362)="","(not set)",'1. Master BOM'!$F362))</f>
        <v/>
      </c>
      <c r="E362" s="9" t="str">
        <f aca="false">IF($A362="","",IFERROR(INDEX('4. Tracker'!$D$2:$D$3001,MATCH($A362,'4. Tracker'!$N$2:$N$3001,0)),"—"))</f>
        <v/>
      </c>
      <c r="F362" s="9" t="str">
        <f aca="false">IF($A362="","",COUNTIF('4. Tracker'!$N$2:$N$3001,$A362))</f>
        <v/>
      </c>
      <c r="G362" s="9" t="str">
        <f aca="false">IF($A362="","",IF($F362=0,"—",IF(SUMPRODUCT(--('4. Tracker'!$N$2:$N$3001=$A362),--('4. Tracker'!$D$2:$D$3001&lt;&gt;$E362))&gt;0,"MIXED","OK")))</f>
        <v/>
      </c>
      <c r="H362" s="9" t="str">
        <f aca="false">IF($A362="","",IF(OR($D362="(not set)",$E362="—"),"",IF(ISNUMBER(SEARCH(SUBSTITUTE(SUBSTITUTE(SUBSTITUTE($D362,"-",""),"_","")," ",""),SUBSTITUTE(SUBSTITUTE(SUBSTITUTE($E362,"-",""),"_","")," ",""))),"OK","CHECK")))</f>
        <v/>
      </c>
      <c r="I362" s="14"/>
      <c r="J362" s="14"/>
      <c r="K362" s="17"/>
      <c r="L362" s="14"/>
    </row>
    <row r="363" customFormat="false" ht="15" hidden="false" customHeight="false" outlineLevel="0" collapsed="false">
      <c r="A363" s="9" t="str">
        <f aca="false">IF('1. Master BOM'!$A363="","",'1. Master BOM'!$A363)</f>
        <v/>
      </c>
      <c r="B363" s="9" t="str">
        <f aca="false">IF($A363="","",'1. Master BOM'!$B363)</f>
        <v/>
      </c>
      <c r="C363" s="9" t="str">
        <f aca="false">IF($A363="","",'1. Master BOM'!$E363)</f>
        <v/>
      </c>
      <c r="D363" s="9" t="str">
        <f aca="false">IF($A363="","",IF(T('1. Master BOM'!$F363)="","(not set)",'1. Master BOM'!$F363))</f>
        <v/>
      </c>
      <c r="E363" s="9" t="str">
        <f aca="false">IF($A363="","",IFERROR(INDEX('4. Tracker'!$D$2:$D$3001,MATCH($A363,'4. Tracker'!$N$2:$N$3001,0)),"—"))</f>
        <v/>
      </c>
      <c r="F363" s="9" t="str">
        <f aca="false">IF($A363="","",COUNTIF('4. Tracker'!$N$2:$N$3001,$A363))</f>
        <v/>
      </c>
      <c r="G363" s="9" t="str">
        <f aca="false">IF($A363="","",IF($F363=0,"—",IF(SUMPRODUCT(--('4. Tracker'!$N$2:$N$3001=$A363),--('4. Tracker'!$D$2:$D$3001&lt;&gt;$E363))&gt;0,"MIXED","OK")))</f>
        <v/>
      </c>
      <c r="H363" s="9" t="str">
        <f aca="false">IF($A363="","",IF(OR($D363="(not set)",$E363="—"),"",IF(ISNUMBER(SEARCH(SUBSTITUTE(SUBSTITUTE(SUBSTITUTE($D363,"-",""),"_","")," ",""),SUBSTITUTE(SUBSTITUTE(SUBSTITUTE($E363,"-",""),"_","")," ",""))),"OK","CHECK")))</f>
        <v/>
      </c>
      <c r="I363" s="14"/>
      <c r="J363" s="14"/>
      <c r="K363" s="17"/>
      <c r="L363" s="14"/>
    </row>
    <row r="364" customFormat="false" ht="15" hidden="false" customHeight="false" outlineLevel="0" collapsed="false">
      <c r="A364" s="9" t="str">
        <f aca="false">IF('1. Master BOM'!$A364="","",'1. Master BOM'!$A364)</f>
        <v/>
      </c>
      <c r="B364" s="9" t="str">
        <f aca="false">IF($A364="","",'1. Master BOM'!$B364)</f>
        <v/>
      </c>
      <c r="C364" s="9" t="str">
        <f aca="false">IF($A364="","",'1. Master BOM'!$E364)</f>
        <v/>
      </c>
      <c r="D364" s="9" t="str">
        <f aca="false">IF($A364="","",IF(T('1. Master BOM'!$F364)="","(not set)",'1. Master BOM'!$F364))</f>
        <v/>
      </c>
      <c r="E364" s="9" t="str">
        <f aca="false">IF($A364="","",IFERROR(INDEX('4. Tracker'!$D$2:$D$3001,MATCH($A364,'4. Tracker'!$N$2:$N$3001,0)),"—"))</f>
        <v/>
      </c>
      <c r="F364" s="9" t="str">
        <f aca="false">IF($A364="","",COUNTIF('4. Tracker'!$N$2:$N$3001,$A364))</f>
        <v/>
      </c>
      <c r="G364" s="9" t="str">
        <f aca="false">IF($A364="","",IF($F364=0,"—",IF(SUMPRODUCT(--('4. Tracker'!$N$2:$N$3001=$A364),--('4. Tracker'!$D$2:$D$3001&lt;&gt;$E364))&gt;0,"MIXED","OK")))</f>
        <v/>
      </c>
      <c r="H364" s="9" t="str">
        <f aca="false">IF($A364="","",IF(OR($D364="(not set)",$E364="—"),"",IF(ISNUMBER(SEARCH(SUBSTITUTE(SUBSTITUTE(SUBSTITUTE($D364,"-",""),"_","")," ",""),SUBSTITUTE(SUBSTITUTE(SUBSTITUTE($E364,"-",""),"_","")," ",""))),"OK","CHECK")))</f>
        <v/>
      </c>
      <c r="I364" s="14"/>
      <c r="J364" s="14"/>
      <c r="K364" s="17"/>
      <c r="L364" s="14"/>
    </row>
    <row r="365" customFormat="false" ht="15" hidden="false" customHeight="false" outlineLevel="0" collapsed="false">
      <c r="A365" s="9" t="str">
        <f aca="false">IF('1. Master BOM'!$A365="","",'1. Master BOM'!$A365)</f>
        <v/>
      </c>
      <c r="B365" s="9" t="str">
        <f aca="false">IF($A365="","",'1. Master BOM'!$B365)</f>
        <v/>
      </c>
      <c r="C365" s="9" t="str">
        <f aca="false">IF($A365="","",'1. Master BOM'!$E365)</f>
        <v/>
      </c>
      <c r="D365" s="9" t="str">
        <f aca="false">IF($A365="","",IF(T('1. Master BOM'!$F365)="","(not set)",'1. Master BOM'!$F365))</f>
        <v/>
      </c>
      <c r="E365" s="9" t="str">
        <f aca="false">IF($A365="","",IFERROR(INDEX('4. Tracker'!$D$2:$D$3001,MATCH($A365,'4. Tracker'!$N$2:$N$3001,0)),"—"))</f>
        <v/>
      </c>
      <c r="F365" s="9" t="str">
        <f aca="false">IF($A365="","",COUNTIF('4. Tracker'!$N$2:$N$3001,$A365))</f>
        <v/>
      </c>
      <c r="G365" s="9" t="str">
        <f aca="false">IF($A365="","",IF($F365=0,"—",IF(SUMPRODUCT(--('4. Tracker'!$N$2:$N$3001=$A365),--('4. Tracker'!$D$2:$D$3001&lt;&gt;$E365))&gt;0,"MIXED","OK")))</f>
        <v/>
      </c>
      <c r="H365" s="9" t="str">
        <f aca="false">IF($A365="","",IF(OR($D365="(not set)",$E365="—"),"",IF(ISNUMBER(SEARCH(SUBSTITUTE(SUBSTITUTE(SUBSTITUTE($D365,"-",""),"_","")," ",""),SUBSTITUTE(SUBSTITUTE(SUBSTITUTE($E365,"-",""),"_","")," ",""))),"OK","CHECK")))</f>
        <v/>
      </c>
      <c r="I365" s="14"/>
      <c r="J365" s="14"/>
      <c r="K365" s="17"/>
      <c r="L365" s="14"/>
    </row>
    <row r="366" customFormat="false" ht="15" hidden="false" customHeight="false" outlineLevel="0" collapsed="false">
      <c r="A366" s="9" t="str">
        <f aca="false">IF('1. Master BOM'!$A366="","",'1. Master BOM'!$A366)</f>
        <v/>
      </c>
      <c r="B366" s="9" t="str">
        <f aca="false">IF($A366="","",'1. Master BOM'!$B366)</f>
        <v/>
      </c>
      <c r="C366" s="9" t="str">
        <f aca="false">IF($A366="","",'1. Master BOM'!$E366)</f>
        <v/>
      </c>
      <c r="D366" s="9" t="str">
        <f aca="false">IF($A366="","",IF(T('1. Master BOM'!$F366)="","(not set)",'1. Master BOM'!$F366))</f>
        <v/>
      </c>
      <c r="E366" s="9" t="str">
        <f aca="false">IF($A366="","",IFERROR(INDEX('4. Tracker'!$D$2:$D$3001,MATCH($A366,'4. Tracker'!$N$2:$N$3001,0)),"—"))</f>
        <v/>
      </c>
      <c r="F366" s="9" t="str">
        <f aca="false">IF($A366="","",COUNTIF('4. Tracker'!$N$2:$N$3001,$A366))</f>
        <v/>
      </c>
      <c r="G366" s="9" t="str">
        <f aca="false">IF($A366="","",IF($F366=0,"—",IF(SUMPRODUCT(--('4. Tracker'!$N$2:$N$3001=$A366),--('4. Tracker'!$D$2:$D$3001&lt;&gt;$E366))&gt;0,"MIXED","OK")))</f>
        <v/>
      </c>
      <c r="H366" s="9" t="str">
        <f aca="false">IF($A366="","",IF(OR($D366="(not set)",$E366="—"),"",IF(ISNUMBER(SEARCH(SUBSTITUTE(SUBSTITUTE(SUBSTITUTE($D366,"-",""),"_","")," ",""),SUBSTITUTE(SUBSTITUTE(SUBSTITUTE($E366,"-",""),"_","")," ",""))),"OK","CHECK")))</f>
        <v/>
      </c>
      <c r="I366" s="14"/>
      <c r="J366" s="14"/>
      <c r="K366" s="17"/>
      <c r="L366" s="14"/>
    </row>
    <row r="367" customFormat="false" ht="15" hidden="false" customHeight="false" outlineLevel="0" collapsed="false">
      <c r="A367" s="9" t="str">
        <f aca="false">IF('1. Master BOM'!$A367="","",'1. Master BOM'!$A367)</f>
        <v/>
      </c>
      <c r="B367" s="9" t="str">
        <f aca="false">IF($A367="","",'1. Master BOM'!$B367)</f>
        <v/>
      </c>
      <c r="C367" s="9" t="str">
        <f aca="false">IF($A367="","",'1. Master BOM'!$E367)</f>
        <v/>
      </c>
      <c r="D367" s="9" t="str">
        <f aca="false">IF($A367="","",IF(T('1. Master BOM'!$F367)="","(not set)",'1. Master BOM'!$F367))</f>
        <v/>
      </c>
      <c r="E367" s="9" t="str">
        <f aca="false">IF($A367="","",IFERROR(INDEX('4. Tracker'!$D$2:$D$3001,MATCH($A367,'4. Tracker'!$N$2:$N$3001,0)),"—"))</f>
        <v/>
      </c>
      <c r="F367" s="9" t="str">
        <f aca="false">IF($A367="","",COUNTIF('4. Tracker'!$N$2:$N$3001,$A367))</f>
        <v/>
      </c>
      <c r="G367" s="9" t="str">
        <f aca="false">IF($A367="","",IF($F367=0,"—",IF(SUMPRODUCT(--('4. Tracker'!$N$2:$N$3001=$A367),--('4. Tracker'!$D$2:$D$3001&lt;&gt;$E367))&gt;0,"MIXED","OK")))</f>
        <v/>
      </c>
      <c r="H367" s="9" t="str">
        <f aca="false">IF($A367="","",IF(OR($D367="(not set)",$E367="—"),"",IF(ISNUMBER(SEARCH(SUBSTITUTE(SUBSTITUTE(SUBSTITUTE($D367,"-",""),"_","")," ",""),SUBSTITUTE(SUBSTITUTE(SUBSTITUTE($E367,"-",""),"_","")," ",""))),"OK","CHECK")))</f>
        <v/>
      </c>
      <c r="I367" s="14"/>
      <c r="J367" s="14"/>
      <c r="K367" s="17"/>
      <c r="L367" s="14"/>
    </row>
    <row r="368" customFormat="false" ht="15" hidden="false" customHeight="false" outlineLevel="0" collapsed="false">
      <c r="A368" s="9" t="str">
        <f aca="false">IF('1. Master BOM'!$A368="","",'1. Master BOM'!$A368)</f>
        <v/>
      </c>
      <c r="B368" s="9" t="str">
        <f aca="false">IF($A368="","",'1. Master BOM'!$B368)</f>
        <v/>
      </c>
      <c r="C368" s="9" t="str">
        <f aca="false">IF($A368="","",'1. Master BOM'!$E368)</f>
        <v/>
      </c>
      <c r="D368" s="9" t="str">
        <f aca="false">IF($A368="","",IF(T('1. Master BOM'!$F368)="","(not set)",'1. Master BOM'!$F368))</f>
        <v/>
      </c>
      <c r="E368" s="9" t="str">
        <f aca="false">IF($A368="","",IFERROR(INDEX('4. Tracker'!$D$2:$D$3001,MATCH($A368,'4. Tracker'!$N$2:$N$3001,0)),"—"))</f>
        <v/>
      </c>
      <c r="F368" s="9" t="str">
        <f aca="false">IF($A368="","",COUNTIF('4. Tracker'!$N$2:$N$3001,$A368))</f>
        <v/>
      </c>
      <c r="G368" s="9" t="str">
        <f aca="false">IF($A368="","",IF($F368=0,"—",IF(SUMPRODUCT(--('4. Tracker'!$N$2:$N$3001=$A368),--('4. Tracker'!$D$2:$D$3001&lt;&gt;$E368))&gt;0,"MIXED","OK")))</f>
        <v/>
      </c>
      <c r="H368" s="9" t="str">
        <f aca="false">IF($A368="","",IF(OR($D368="(not set)",$E368="—"),"",IF(ISNUMBER(SEARCH(SUBSTITUTE(SUBSTITUTE(SUBSTITUTE($D368,"-",""),"_","")," ",""),SUBSTITUTE(SUBSTITUTE(SUBSTITUTE($E368,"-",""),"_","")," ",""))),"OK","CHECK")))</f>
        <v/>
      </c>
      <c r="I368" s="14"/>
      <c r="J368" s="14"/>
      <c r="K368" s="17"/>
      <c r="L368" s="14"/>
    </row>
    <row r="369" customFormat="false" ht="15" hidden="false" customHeight="false" outlineLevel="0" collapsed="false">
      <c r="A369" s="9" t="str">
        <f aca="false">IF('1. Master BOM'!$A369="","",'1. Master BOM'!$A369)</f>
        <v/>
      </c>
      <c r="B369" s="9" t="str">
        <f aca="false">IF($A369="","",'1. Master BOM'!$B369)</f>
        <v/>
      </c>
      <c r="C369" s="9" t="str">
        <f aca="false">IF($A369="","",'1. Master BOM'!$E369)</f>
        <v/>
      </c>
      <c r="D369" s="9" t="str">
        <f aca="false">IF($A369="","",IF(T('1. Master BOM'!$F369)="","(not set)",'1. Master BOM'!$F369))</f>
        <v/>
      </c>
      <c r="E369" s="9" t="str">
        <f aca="false">IF($A369="","",IFERROR(INDEX('4. Tracker'!$D$2:$D$3001,MATCH($A369,'4. Tracker'!$N$2:$N$3001,0)),"—"))</f>
        <v/>
      </c>
      <c r="F369" s="9" t="str">
        <f aca="false">IF($A369="","",COUNTIF('4. Tracker'!$N$2:$N$3001,$A369))</f>
        <v/>
      </c>
      <c r="G369" s="9" t="str">
        <f aca="false">IF($A369="","",IF($F369=0,"—",IF(SUMPRODUCT(--('4. Tracker'!$N$2:$N$3001=$A369),--('4. Tracker'!$D$2:$D$3001&lt;&gt;$E369))&gt;0,"MIXED","OK")))</f>
        <v/>
      </c>
      <c r="H369" s="9" t="str">
        <f aca="false">IF($A369="","",IF(OR($D369="(not set)",$E369="—"),"",IF(ISNUMBER(SEARCH(SUBSTITUTE(SUBSTITUTE(SUBSTITUTE($D369,"-",""),"_","")," ",""),SUBSTITUTE(SUBSTITUTE(SUBSTITUTE($E369,"-",""),"_","")," ",""))),"OK","CHECK")))</f>
        <v/>
      </c>
      <c r="I369" s="14"/>
      <c r="J369" s="14"/>
      <c r="K369" s="17"/>
      <c r="L369" s="14"/>
    </row>
    <row r="370" customFormat="false" ht="15" hidden="false" customHeight="false" outlineLevel="0" collapsed="false">
      <c r="A370" s="9" t="str">
        <f aca="false">IF('1. Master BOM'!$A370="","",'1. Master BOM'!$A370)</f>
        <v/>
      </c>
      <c r="B370" s="9" t="str">
        <f aca="false">IF($A370="","",'1. Master BOM'!$B370)</f>
        <v/>
      </c>
      <c r="C370" s="9" t="str">
        <f aca="false">IF($A370="","",'1. Master BOM'!$E370)</f>
        <v/>
      </c>
      <c r="D370" s="9" t="str">
        <f aca="false">IF($A370="","",IF(T('1. Master BOM'!$F370)="","(not set)",'1. Master BOM'!$F370))</f>
        <v/>
      </c>
      <c r="E370" s="9" t="str">
        <f aca="false">IF($A370="","",IFERROR(INDEX('4. Tracker'!$D$2:$D$3001,MATCH($A370,'4. Tracker'!$N$2:$N$3001,0)),"—"))</f>
        <v/>
      </c>
      <c r="F370" s="9" t="str">
        <f aca="false">IF($A370="","",COUNTIF('4. Tracker'!$N$2:$N$3001,$A370))</f>
        <v/>
      </c>
      <c r="G370" s="9" t="str">
        <f aca="false">IF($A370="","",IF($F370=0,"—",IF(SUMPRODUCT(--('4. Tracker'!$N$2:$N$3001=$A370),--('4. Tracker'!$D$2:$D$3001&lt;&gt;$E370))&gt;0,"MIXED","OK")))</f>
        <v/>
      </c>
      <c r="H370" s="9" t="str">
        <f aca="false">IF($A370="","",IF(OR($D370="(not set)",$E370="—"),"",IF(ISNUMBER(SEARCH(SUBSTITUTE(SUBSTITUTE(SUBSTITUTE($D370,"-",""),"_","")," ",""),SUBSTITUTE(SUBSTITUTE(SUBSTITUTE($E370,"-",""),"_","")," ",""))),"OK","CHECK")))</f>
        <v/>
      </c>
      <c r="I370" s="14"/>
      <c r="J370" s="14"/>
      <c r="K370" s="17"/>
      <c r="L370" s="14"/>
    </row>
    <row r="371" customFormat="false" ht="15" hidden="false" customHeight="false" outlineLevel="0" collapsed="false">
      <c r="A371" s="9" t="str">
        <f aca="false">IF('1. Master BOM'!$A371="","",'1. Master BOM'!$A371)</f>
        <v/>
      </c>
      <c r="B371" s="9" t="str">
        <f aca="false">IF($A371="","",'1. Master BOM'!$B371)</f>
        <v/>
      </c>
      <c r="C371" s="9" t="str">
        <f aca="false">IF($A371="","",'1. Master BOM'!$E371)</f>
        <v/>
      </c>
      <c r="D371" s="9" t="str">
        <f aca="false">IF($A371="","",IF(T('1. Master BOM'!$F371)="","(not set)",'1. Master BOM'!$F371))</f>
        <v/>
      </c>
      <c r="E371" s="9" t="str">
        <f aca="false">IF($A371="","",IFERROR(INDEX('4. Tracker'!$D$2:$D$3001,MATCH($A371,'4. Tracker'!$N$2:$N$3001,0)),"—"))</f>
        <v/>
      </c>
      <c r="F371" s="9" t="str">
        <f aca="false">IF($A371="","",COUNTIF('4. Tracker'!$N$2:$N$3001,$A371))</f>
        <v/>
      </c>
      <c r="G371" s="9" t="str">
        <f aca="false">IF($A371="","",IF($F371=0,"—",IF(SUMPRODUCT(--('4. Tracker'!$N$2:$N$3001=$A371),--('4. Tracker'!$D$2:$D$3001&lt;&gt;$E371))&gt;0,"MIXED","OK")))</f>
        <v/>
      </c>
      <c r="H371" s="9" t="str">
        <f aca="false">IF($A371="","",IF(OR($D371="(not set)",$E371="—"),"",IF(ISNUMBER(SEARCH(SUBSTITUTE(SUBSTITUTE(SUBSTITUTE($D371,"-",""),"_","")," ",""),SUBSTITUTE(SUBSTITUTE(SUBSTITUTE($E371,"-",""),"_","")," ",""))),"OK","CHECK")))</f>
        <v/>
      </c>
      <c r="I371" s="14"/>
      <c r="J371" s="14"/>
      <c r="K371" s="17"/>
      <c r="L371" s="14"/>
    </row>
    <row r="372" customFormat="false" ht="15" hidden="false" customHeight="false" outlineLevel="0" collapsed="false">
      <c r="A372" s="9" t="str">
        <f aca="false">IF('1. Master BOM'!$A372="","",'1. Master BOM'!$A372)</f>
        <v/>
      </c>
      <c r="B372" s="9" t="str">
        <f aca="false">IF($A372="","",'1. Master BOM'!$B372)</f>
        <v/>
      </c>
      <c r="C372" s="9" t="str">
        <f aca="false">IF($A372="","",'1. Master BOM'!$E372)</f>
        <v/>
      </c>
      <c r="D372" s="9" t="str">
        <f aca="false">IF($A372="","",IF(T('1. Master BOM'!$F372)="","(not set)",'1. Master BOM'!$F372))</f>
        <v/>
      </c>
      <c r="E372" s="9" t="str">
        <f aca="false">IF($A372="","",IFERROR(INDEX('4. Tracker'!$D$2:$D$3001,MATCH($A372,'4. Tracker'!$N$2:$N$3001,0)),"—"))</f>
        <v/>
      </c>
      <c r="F372" s="9" t="str">
        <f aca="false">IF($A372="","",COUNTIF('4. Tracker'!$N$2:$N$3001,$A372))</f>
        <v/>
      </c>
      <c r="G372" s="9" t="str">
        <f aca="false">IF($A372="","",IF($F372=0,"—",IF(SUMPRODUCT(--('4. Tracker'!$N$2:$N$3001=$A372),--('4. Tracker'!$D$2:$D$3001&lt;&gt;$E372))&gt;0,"MIXED","OK")))</f>
        <v/>
      </c>
      <c r="H372" s="9" t="str">
        <f aca="false">IF($A372="","",IF(OR($D372="(not set)",$E372="—"),"",IF(ISNUMBER(SEARCH(SUBSTITUTE(SUBSTITUTE(SUBSTITUTE($D372,"-",""),"_","")," ",""),SUBSTITUTE(SUBSTITUTE(SUBSTITUTE($E372,"-",""),"_","")," ",""))),"OK","CHECK")))</f>
        <v/>
      </c>
      <c r="I372" s="14"/>
      <c r="J372" s="14"/>
      <c r="K372" s="17"/>
      <c r="L372" s="14"/>
    </row>
    <row r="373" customFormat="false" ht="15" hidden="false" customHeight="false" outlineLevel="0" collapsed="false">
      <c r="A373" s="9" t="str">
        <f aca="false">IF('1. Master BOM'!$A373="","",'1. Master BOM'!$A373)</f>
        <v/>
      </c>
      <c r="B373" s="9" t="str">
        <f aca="false">IF($A373="","",'1. Master BOM'!$B373)</f>
        <v/>
      </c>
      <c r="C373" s="9" t="str">
        <f aca="false">IF($A373="","",'1. Master BOM'!$E373)</f>
        <v/>
      </c>
      <c r="D373" s="9" t="str">
        <f aca="false">IF($A373="","",IF(T('1. Master BOM'!$F373)="","(not set)",'1. Master BOM'!$F373))</f>
        <v/>
      </c>
      <c r="E373" s="9" t="str">
        <f aca="false">IF($A373="","",IFERROR(INDEX('4. Tracker'!$D$2:$D$3001,MATCH($A373,'4. Tracker'!$N$2:$N$3001,0)),"—"))</f>
        <v/>
      </c>
      <c r="F373" s="9" t="str">
        <f aca="false">IF($A373="","",COUNTIF('4. Tracker'!$N$2:$N$3001,$A373))</f>
        <v/>
      </c>
      <c r="G373" s="9" t="str">
        <f aca="false">IF($A373="","",IF($F373=0,"—",IF(SUMPRODUCT(--('4. Tracker'!$N$2:$N$3001=$A373),--('4. Tracker'!$D$2:$D$3001&lt;&gt;$E373))&gt;0,"MIXED","OK")))</f>
        <v/>
      </c>
      <c r="H373" s="9" t="str">
        <f aca="false">IF($A373="","",IF(OR($D373="(not set)",$E373="—"),"",IF(ISNUMBER(SEARCH(SUBSTITUTE(SUBSTITUTE(SUBSTITUTE($D373,"-",""),"_","")," ",""),SUBSTITUTE(SUBSTITUTE(SUBSTITUTE($E373,"-",""),"_","")," ",""))),"OK","CHECK")))</f>
        <v/>
      </c>
      <c r="I373" s="14"/>
      <c r="J373" s="14"/>
      <c r="K373" s="17"/>
      <c r="L373" s="14"/>
    </row>
    <row r="374" customFormat="false" ht="15" hidden="false" customHeight="false" outlineLevel="0" collapsed="false">
      <c r="A374" s="9" t="str">
        <f aca="false">IF('1. Master BOM'!$A374="","",'1. Master BOM'!$A374)</f>
        <v/>
      </c>
      <c r="B374" s="9" t="str">
        <f aca="false">IF($A374="","",'1. Master BOM'!$B374)</f>
        <v/>
      </c>
      <c r="C374" s="9" t="str">
        <f aca="false">IF($A374="","",'1. Master BOM'!$E374)</f>
        <v/>
      </c>
      <c r="D374" s="9" t="str">
        <f aca="false">IF($A374="","",IF(T('1. Master BOM'!$F374)="","(not set)",'1. Master BOM'!$F374))</f>
        <v/>
      </c>
      <c r="E374" s="9" t="str">
        <f aca="false">IF($A374="","",IFERROR(INDEX('4. Tracker'!$D$2:$D$3001,MATCH($A374,'4. Tracker'!$N$2:$N$3001,0)),"—"))</f>
        <v/>
      </c>
      <c r="F374" s="9" t="str">
        <f aca="false">IF($A374="","",COUNTIF('4. Tracker'!$N$2:$N$3001,$A374))</f>
        <v/>
      </c>
      <c r="G374" s="9" t="str">
        <f aca="false">IF($A374="","",IF($F374=0,"—",IF(SUMPRODUCT(--('4. Tracker'!$N$2:$N$3001=$A374),--('4. Tracker'!$D$2:$D$3001&lt;&gt;$E374))&gt;0,"MIXED","OK")))</f>
        <v/>
      </c>
      <c r="H374" s="9" t="str">
        <f aca="false">IF($A374="","",IF(OR($D374="(not set)",$E374="—"),"",IF(ISNUMBER(SEARCH(SUBSTITUTE(SUBSTITUTE(SUBSTITUTE($D374,"-",""),"_","")," ",""),SUBSTITUTE(SUBSTITUTE(SUBSTITUTE($E374,"-",""),"_","")," ",""))),"OK","CHECK")))</f>
        <v/>
      </c>
      <c r="I374" s="14"/>
      <c r="J374" s="14"/>
      <c r="K374" s="17"/>
      <c r="L374" s="14"/>
    </row>
    <row r="375" customFormat="false" ht="15" hidden="false" customHeight="false" outlineLevel="0" collapsed="false">
      <c r="A375" s="9" t="str">
        <f aca="false">IF('1. Master BOM'!$A375="","",'1. Master BOM'!$A375)</f>
        <v/>
      </c>
      <c r="B375" s="9" t="str">
        <f aca="false">IF($A375="","",'1. Master BOM'!$B375)</f>
        <v/>
      </c>
      <c r="C375" s="9" t="str">
        <f aca="false">IF($A375="","",'1. Master BOM'!$E375)</f>
        <v/>
      </c>
      <c r="D375" s="9" t="str">
        <f aca="false">IF($A375="","",IF(T('1. Master BOM'!$F375)="","(not set)",'1. Master BOM'!$F375))</f>
        <v/>
      </c>
      <c r="E375" s="9" t="str">
        <f aca="false">IF($A375="","",IFERROR(INDEX('4. Tracker'!$D$2:$D$3001,MATCH($A375,'4. Tracker'!$N$2:$N$3001,0)),"—"))</f>
        <v/>
      </c>
      <c r="F375" s="9" t="str">
        <f aca="false">IF($A375="","",COUNTIF('4. Tracker'!$N$2:$N$3001,$A375))</f>
        <v/>
      </c>
      <c r="G375" s="9" t="str">
        <f aca="false">IF($A375="","",IF($F375=0,"—",IF(SUMPRODUCT(--('4. Tracker'!$N$2:$N$3001=$A375),--('4. Tracker'!$D$2:$D$3001&lt;&gt;$E375))&gt;0,"MIXED","OK")))</f>
        <v/>
      </c>
      <c r="H375" s="9" t="str">
        <f aca="false">IF($A375="","",IF(OR($D375="(not set)",$E375="—"),"",IF(ISNUMBER(SEARCH(SUBSTITUTE(SUBSTITUTE(SUBSTITUTE($D375,"-",""),"_","")," ",""),SUBSTITUTE(SUBSTITUTE(SUBSTITUTE($E375,"-",""),"_","")," ",""))),"OK","CHECK")))</f>
        <v/>
      </c>
      <c r="I375" s="14"/>
      <c r="J375" s="14"/>
      <c r="K375" s="17"/>
      <c r="L375" s="14"/>
    </row>
    <row r="376" customFormat="false" ht="15" hidden="false" customHeight="false" outlineLevel="0" collapsed="false">
      <c r="A376" s="9" t="str">
        <f aca="false">IF('1. Master BOM'!$A376="","",'1. Master BOM'!$A376)</f>
        <v/>
      </c>
      <c r="B376" s="9" t="str">
        <f aca="false">IF($A376="","",'1. Master BOM'!$B376)</f>
        <v/>
      </c>
      <c r="C376" s="9" t="str">
        <f aca="false">IF($A376="","",'1. Master BOM'!$E376)</f>
        <v/>
      </c>
      <c r="D376" s="9" t="str">
        <f aca="false">IF($A376="","",IF(T('1. Master BOM'!$F376)="","(not set)",'1. Master BOM'!$F376))</f>
        <v/>
      </c>
      <c r="E376" s="9" t="str">
        <f aca="false">IF($A376="","",IFERROR(INDEX('4. Tracker'!$D$2:$D$3001,MATCH($A376,'4. Tracker'!$N$2:$N$3001,0)),"—"))</f>
        <v/>
      </c>
      <c r="F376" s="9" t="str">
        <f aca="false">IF($A376="","",COUNTIF('4. Tracker'!$N$2:$N$3001,$A376))</f>
        <v/>
      </c>
      <c r="G376" s="9" t="str">
        <f aca="false">IF($A376="","",IF($F376=0,"—",IF(SUMPRODUCT(--('4. Tracker'!$N$2:$N$3001=$A376),--('4. Tracker'!$D$2:$D$3001&lt;&gt;$E376))&gt;0,"MIXED","OK")))</f>
        <v/>
      </c>
      <c r="H376" s="9" t="str">
        <f aca="false">IF($A376="","",IF(OR($D376="(not set)",$E376="—"),"",IF(ISNUMBER(SEARCH(SUBSTITUTE(SUBSTITUTE(SUBSTITUTE($D376,"-",""),"_","")," ",""),SUBSTITUTE(SUBSTITUTE(SUBSTITUTE($E376,"-",""),"_","")," ",""))),"OK","CHECK")))</f>
        <v/>
      </c>
      <c r="I376" s="14"/>
      <c r="J376" s="14"/>
      <c r="K376" s="17"/>
      <c r="L376" s="14"/>
    </row>
    <row r="377" customFormat="false" ht="15" hidden="false" customHeight="false" outlineLevel="0" collapsed="false">
      <c r="A377" s="9" t="str">
        <f aca="false">IF('1. Master BOM'!$A377="","",'1. Master BOM'!$A377)</f>
        <v/>
      </c>
      <c r="B377" s="9" t="str">
        <f aca="false">IF($A377="","",'1. Master BOM'!$B377)</f>
        <v/>
      </c>
      <c r="C377" s="9" t="str">
        <f aca="false">IF($A377="","",'1. Master BOM'!$E377)</f>
        <v/>
      </c>
      <c r="D377" s="9" t="str">
        <f aca="false">IF($A377="","",IF(T('1. Master BOM'!$F377)="","(not set)",'1. Master BOM'!$F377))</f>
        <v/>
      </c>
      <c r="E377" s="9" t="str">
        <f aca="false">IF($A377="","",IFERROR(INDEX('4. Tracker'!$D$2:$D$3001,MATCH($A377,'4. Tracker'!$N$2:$N$3001,0)),"—"))</f>
        <v/>
      </c>
      <c r="F377" s="9" t="str">
        <f aca="false">IF($A377="","",COUNTIF('4. Tracker'!$N$2:$N$3001,$A377))</f>
        <v/>
      </c>
      <c r="G377" s="9" t="str">
        <f aca="false">IF($A377="","",IF($F377=0,"—",IF(SUMPRODUCT(--('4. Tracker'!$N$2:$N$3001=$A377),--('4. Tracker'!$D$2:$D$3001&lt;&gt;$E377))&gt;0,"MIXED","OK")))</f>
        <v/>
      </c>
      <c r="H377" s="9" t="str">
        <f aca="false">IF($A377="","",IF(OR($D377="(not set)",$E377="—"),"",IF(ISNUMBER(SEARCH(SUBSTITUTE(SUBSTITUTE(SUBSTITUTE($D377,"-",""),"_","")," ",""),SUBSTITUTE(SUBSTITUTE(SUBSTITUTE($E377,"-",""),"_","")," ",""))),"OK","CHECK")))</f>
        <v/>
      </c>
      <c r="I377" s="14"/>
      <c r="J377" s="14"/>
      <c r="K377" s="17"/>
      <c r="L377" s="14"/>
    </row>
    <row r="378" customFormat="false" ht="15" hidden="false" customHeight="false" outlineLevel="0" collapsed="false">
      <c r="A378" s="9" t="str">
        <f aca="false">IF('1. Master BOM'!$A378="","",'1. Master BOM'!$A378)</f>
        <v/>
      </c>
      <c r="B378" s="9" t="str">
        <f aca="false">IF($A378="","",'1. Master BOM'!$B378)</f>
        <v/>
      </c>
      <c r="C378" s="9" t="str">
        <f aca="false">IF($A378="","",'1. Master BOM'!$E378)</f>
        <v/>
      </c>
      <c r="D378" s="9" t="str">
        <f aca="false">IF($A378="","",IF(T('1. Master BOM'!$F378)="","(not set)",'1. Master BOM'!$F378))</f>
        <v/>
      </c>
      <c r="E378" s="9" t="str">
        <f aca="false">IF($A378="","",IFERROR(INDEX('4. Tracker'!$D$2:$D$3001,MATCH($A378,'4. Tracker'!$N$2:$N$3001,0)),"—"))</f>
        <v/>
      </c>
      <c r="F378" s="9" t="str">
        <f aca="false">IF($A378="","",COUNTIF('4. Tracker'!$N$2:$N$3001,$A378))</f>
        <v/>
      </c>
      <c r="G378" s="9" t="str">
        <f aca="false">IF($A378="","",IF($F378=0,"—",IF(SUMPRODUCT(--('4. Tracker'!$N$2:$N$3001=$A378),--('4. Tracker'!$D$2:$D$3001&lt;&gt;$E378))&gt;0,"MIXED","OK")))</f>
        <v/>
      </c>
      <c r="H378" s="9" t="str">
        <f aca="false">IF($A378="","",IF(OR($D378="(not set)",$E378="—"),"",IF(ISNUMBER(SEARCH(SUBSTITUTE(SUBSTITUTE(SUBSTITUTE($D378,"-",""),"_","")," ",""),SUBSTITUTE(SUBSTITUTE(SUBSTITUTE($E378,"-",""),"_","")," ",""))),"OK","CHECK")))</f>
        <v/>
      </c>
      <c r="I378" s="14"/>
      <c r="J378" s="14"/>
      <c r="K378" s="17"/>
      <c r="L378" s="14"/>
    </row>
    <row r="379" customFormat="false" ht="15" hidden="false" customHeight="false" outlineLevel="0" collapsed="false">
      <c r="A379" s="9" t="str">
        <f aca="false">IF('1. Master BOM'!$A379="","",'1. Master BOM'!$A379)</f>
        <v/>
      </c>
      <c r="B379" s="9" t="str">
        <f aca="false">IF($A379="","",'1. Master BOM'!$B379)</f>
        <v/>
      </c>
      <c r="C379" s="9" t="str">
        <f aca="false">IF($A379="","",'1. Master BOM'!$E379)</f>
        <v/>
      </c>
      <c r="D379" s="9" t="str">
        <f aca="false">IF($A379="","",IF(T('1. Master BOM'!$F379)="","(not set)",'1. Master BOM'!$F379))</f>
        <v/>
      </c>
      <c r="E379" s="9" t="str">
        <f aca="false">IF($A379="","",IFERROR(INDEX('4. Tracker'!$D$2:$D$3001,MATCH($A379,'4. Tracker'!$N$2:$N$3001,0)),"—"))</f>
        <v/>
      </c>
      <c r="F379" s="9" t="str">
        <f aca="false">IF($A379="","",COUNTIF('4. Tracker'!$N$2:$N$3001,$A379))</f>
        <v/>
      </c>
      <c r="G379" s="9" t="str">
        <f aca="false">IF($A379="","",IF($F379=0,"—",IF(SUMPRODUCT(--('4. Tracker'!$N$2:$N$3001=$A379),--('4. Tracker'!$D$2:$D$3001&lt;&gt;$E379))&gt;0,"MIXED","OK")))</f>
        <v/>
      </c>
      <c r="H379" s="9" t="str">
        <f aca="false">IF($A379="","",IF(OR($D379="(not set)",$E379="—"),"",IF(ISNUMBER(SEARCH(SUBSTITUTE(SUBSTITUTE(SUBSTITUTE($D379,"-",""),"_","")," ",""),SUBSTITUTE(SUBSTITUTE(SUBSTITUTE($E379,"-",""),"_","")," ",""))),"OK","CHECK")))</f>
        <v/>
      </c>
      <c r="I379" s="14"/>
      <c r="J379" s="14"/>
      <c r="K379" s="17"/>
      <c r="L379" s="14"/>
    </row>
    <row r="380" customFormat="false" ht="15" hidden="false" customHeight="false" outlineLevel="0" collapsed="false">
      <c r="A380" s="9" t="str">
        <f aca="false">IF('1. Master BOM'!$A380="","",'1. Master BOM'!$A380)</f>
        <v/>
      </c>
      <c r="B380" s="9" t="str">
        <f aca="false">IF($A380="","",'1. Master BOM'!$B380)</f>
        <v/>
      </c>
      <c r="C380" s="9" t="str">
        <f aca="false">IF($A380="","",'1. Master BOM'!$E380)</f>
        <v/>
      </c>
      <c r="D380" s="9" t="str">
        <f aca="false">IF($A380="","",IF(T('1. Master BOM'!$F380)="","(not set)",'1. Master BOM'!$F380))</f>
        <v/>
      </c>
      <c r="E380" s="9" t="str">
        <f aca="false">IF($A380="","",IFERROR(INDEX('4. Tracker'!$D$2:$D$3001,MATCH($A380,'4. Tracker'!$N$2:$N$3001,0)),"—"))</f>
        <v/>
      </c>
      <c r="F380" s="9" t="str">
        <f aca="false">IF($A380="","",COUNTIF('4. Tracker'!$N$2:$N$3001,$A380))</f>
        <v/>
      </c>
      <c r="G380" s="9" t="str">
        <f aca="false">IF($A380="","",IF($F380=0,"—",IF(SUMPRODUCT(--('4. Tracker'!$N$2:$N$3001=$A380),--('4. Tracker'!$D$2:$D$3001&lt;&gt;$E380))&gt;0,"MIXED","OK")))</f>
        <v/>
      </c>
      <c r="H380" s="9" t="str">
        <f aca="false">IF($A380="","",IF(OR($D380="(not set)",$E380="—"),"",IF(ISNUMBER(SEARCH(SUBSTITUTE(SUBSTITUTE(SUBSTITUTE($D380,"-",""),"_","")," ",""),SUBSTITUTE(SUBSTITUTE(SUBSTITUTE($E380,"-",""),"_","")," ",""))),"OK","CHECK")))</f>
        <v/>
      </c>
      <c r="I380" s="14"/>
      <c r="J380" s="14"/>
      <c r="K380" s="17"/>
      <c r="L380" s="14"/>
    </row>
    <row r="381" customFormat="false" ht="15" hidden="false" customHeight="false" outlineLevel="0" collapsed="false">
      <c r="A381" s="9" t="str">
        <f aca="false">IF('1. Master BOM'!$A381="","",'1. Master BOM'!$A381)</f>
        <v/>
      </c>
      <c r="B381" s="9" t="str">
        <f aca="false">IF($A381="","",'1. Master BOM'!$B381)</f>
        <v/>
      </c>
      <c r="C381" s="9" t="str">
        <f aca="false">IF($A381="","",'1. Master BOM'!$E381)</f>
        <v/>
      </c>
      <c r="D381" s="9" t="str">
        <f aca="false">IF($A381="","",IF(T('1. Master BOM'!$F381)="","(not set)",'1. Master BOM'!$F381))</f>
        <v/>
      </c>
      <c r="E381" s="9" t="str">
        <f aca="false">IF($A381="","",IFERROR(INDEX('4. Tracker'!$D$2:$D$3001,MATCH($A381,'4. Tracker'!$N$2:$N$3001,0)),"—"))</f>
        <v/>
      </c>
      <c r="F381" s="9" t="str">
        <f aca="false">IF($A381="","",COUNTIF('4. Tracker'!$N$2:$N$3001,$A381))</f>
        <v/>
      </c>
      <c r="G381" s="9" t="str">
        <f aca="false">IF($A381="","",IF($F381=0,"—",IF(SUMPRODUCT(--('4. Tracker'!$N$2:$N$3001=$A381),--('4. Tracker'!$D$2:$D$3001&lt;&gt;$E381))&gt;0,"MIXED","OK")))</f>
        <v/>
      </c>
      <c r="H381" s="9" t="str">
        <f aca="false">IF($A381="","",IF(OR($D381="(not set)",$E381="—"),"",IF(ISNUMBER(SEARCH(SUBSTITUTE(SUBSTITUTE(SUBSTITUTE($D381,"-",""),"_","")," ",""),SUBSTITUTE(SUBSTITUTE(SUBSTITUTE($E381,"-",""),"_","")," ",""))),"OK","CHECK")))</f>
        <v/>
      </c>
      <c r="I381" s="14"/>
      <c r="J381" s="14"/>
      <c r="K381" s="17"/>
      <c r="L381" s="14"/>
    </row>
    <row r="382" customFormat="false" ht="15" hidden="false" customHeight="false" outlineLevel="0" collapsed="false">
      <c r="A382" s="9" t="str">
        <f aca="false">IF('1. Master BOM'!$A382="","",'1. Master BOM'!$A382)</f>
        <v/>
      </c>
      <c r="B382" s="9" t="str">
        <f aca="false">IF($A382="","",'1. Master BOM'!$B382)</f>
        <v/>
      </c>
      <c r="C382" s="9" t="str">
        <f aca="false">IF($A382="","",'1. Master BOM'!$E382)</f>
        <v/>
      </c>
      <c r="D382" s="9" t="str">
        <f aca="false">IF($A382="","",IF(T('1. Master BOM'!$F382)="","(not set)",'1. Master BOM'!$F382))</f>
        <v/>
      </c>
      <c r="E382" s="9" t="str">
        <f aca="false">IF($A382="","",IFERROR(INDEX('4. Tracker'!$D$2:$D$3001,MATCH($A382,'4. Tracker'!$N$2:$N$3001,0)),"—"))</f>
        <v/>
      </c>
      <c r="F382" s="9" t="str">
        <f aca="false">IF($A382="","",COUNTIF('4. Tracker'!$N$2:$N$3001,$A382))</f>
        <v/>
      </c>
      <c r="G382" s="9" t="str">
        <f aca="false">IF($A382="","",IF($F382=0,"—",IF(SUMPRODUCT(--('4. Tracker'!$N$2:$N$3001=$A382),--('4. Tracker'!$D$2:$D$3001&lt;&gt;$E382))&gt;0,"MIXED","OK")))</f>
        <v/>
      </c>
      <c r="H382" s="9" t="str">
        <f aca="false">IF($A382="","",IF(OR($D382="(not set)",$E382="—"),"",IF(ISNUMBER(SEARCH(SUBSTITUTE(SUBSTITUTE(SUBSTITUTE($D382,"-",""),"_","")," ",""),SUBSTITUTE(SUBSTITUTE(SUBSTITUTE($E382,"-",""),"_","")," ",""))),"OK","CHECK")))</f>
        <v/>
      </c>
      <c r="I382" s="14"/>
      <c r="J382" s="14"/>
      <c r="K382" s="17"/>
      <c r="L382" s="14"/>
    </row>
    <row r="383" customFormat="false" ht="15" hidden="false" customHeight="false" outlineLevel="0" collapsed="false">
      <c r="A383" s="9" t="str">
        <f aca="false">IF('1. Master BOM'!$A383="","",'1. Master BOM'!$A383)</f>
        <v/>
      </c>
      <c r="B383" s="9" t="str">
        <f aca="false">IF($A383="","",'1. Master BOM'!$B383)</f>
        <v/>
      </c>
      <c r="C383" s="9" t="str">
        <f aca="false">IF($A383="","",'1. Master BOM'!$E383)</f>
        <v/>
      </c>
      <c r="D383" s="9" t="str">
        <f aca="false">IF($A383="","",IF(T('1. Master BOM'!$F383)="","(not set)",'1. Master BOM'!$F383))</f>
        <v/>
      </c>
      <c r="E383" s="9" t="str">
        <f aca="false">IF($A383="","",IFERROR(INDEX('4. Tracker'!$D$2:$D$3001,MATCH($A383,'4. Tracker'!$N$2:$N$3001,0)),"—"))</f>
        <v/>
      </c>
      <c r="F383" s="9" t="str">
        <f aca="false">IF($A383="","",COUNTIF('4. Tracker'!$N$2:$N$3001,$A383))</f>
        <v/>
      </c>
      <c r="G383" s="9" t="str">
        <f aca="false">IF($A383="","",IF($F383=0,"—",IF(SUMPRODUCT(--('4. Tracker'!$N$2:$N$3001=$A383),--('4. Tracker'!$D$2:$D$3001&lt;&gt;$E383))&gt;0,"MIXED","OK")))</f>
        <v/>
      </c>
      <c r="H383" s="9" t="str">
        <f aca="false">IF($A383="","",IF(OR($D383="(not set)",$E383="—"),"",IF(ISNUMBER(SEARCH(SUBSTITUTE(SUBSTITUTE(SUBSTITUTE($D383,"-",""),"_","")," ",""),SUBSTITUTE(SUBSTITUTE(SUBSTITUTE($E383,"-",""),"_","")," ",""))),"OK","CHECK")))</f>
        <v/>
      </c>
      <c r="I383" s="14"/>
      <c r="J383" s="14"/>
      <c r="K383" s="17"/>
      <c r="L383" s="14"/>
    </row>
    <row r="384" customFormat="false" ht="15" hidden="false" customHeight="false" outlineLevel="0" collapsed="false">
      <c r="A384" s="9" t="str">
        <f aca="false">IF('1. Master BOM'!$A384="","",'1. Master BOM'!$A384)</f>
        <v/>
      </c>
      <c r="B384" s="9" t="str">
        <f aca="false">IF($A384="","",'1. Master BOM'!$B384)</f>
        <v/>
      </c>
      <c r="C384" s="9" t="str">
        <f aca="false">IF($A384="","",'1. Master BOM'!$E384)</f>
        <v/>
      </c>
      <c r="D384" s="9" t="str">
        <f aca="false">IF($A384="","",IF(T('1. Master BOM'!$F384)="","(not set)",'1. Master BOM'!$F384))</f>
        <v/>
      </c>
      <c r="E384" s="9" t="str">
        <f aca="false">IF($A384="","",IFERROR(INDEX('4. Tracker'!$D$2:$D$3001,MATCH($A384,'4. Tracker'!$N$2:$N$3001,0)),"—"))</f>
        <v/>
      </c>
      <c r="F384" s="9" t="str">
        <f aca="false">IF($A384="","",COUNTIF('4. Tracker'!$N$2:$N$3001,$A384))</f>
        <v/>
      </c>
      <c r="G384" s="9" t="str">
        <f aca="false">IF($A384="","",IF($F384=0,"—",IF(SUMPRODUCT(--('4. Tracker'!$N$2:$N$3001=$A384),--('4. Tracker'!$D$2:$D$3001&lt;&gt;$E384))&gt;0,"MIXED","OK")))</f>
        <v/>
      </c>
      <c r="H384" s="9" t="str">
        <f aca="false">IF($A384="","",IF(OR($D384="(not set)",$E384="—"),"",IF(ISNUMBER(SEARCH(SUBSTITUTE(SUBSTITUTE(SUBSTITUTE($D384,"-",""),"_","")," ",""),SUBSTITUTE(SUBSTITUTE(SUBSTITUTE($E384,"-",""),"_","")," ",""))),"OK","CHECK")))</f>
        <v/>
      </c>
      <c r="I384" s="14"/>
      <c r="J384" s="14"/>
      <c r="K384" s="17"/>
      <c r="L384" s="14"/>
    </row>
    <row r="385" customFormat="false" ht="15" hidden="false" customHeight="false" outlineLevel="0" collapsed="false">
      <c r="A385" s="9" t="str">
        <f aca="false">IF('1. Master BOM'!$A385="","",'1. Master BOM'!$A385)</f>
        <v/>
      </c>
      <c r="B385" s="9" t="str">
        <f aca="false">IF($A385="","",'1. Master BOM'!$B385)</f>
        <v/>
      </c>
      <c r="C385" s="9" t="str">
        <f aca="false">IF($A385="","",'1. Master BOM'!$E385)</f>
        <v/>
      </c>
      <c r="D385" s="9" t="str">
        <f aca="false">IF($A385="","",IF(T('1. Master BOM'!$F385)="","(not set)",'1. Master BOM'!$F385))</f>
        <v/>
      </c>
      <c r="E385" s="9" t="str">
        <f aca="false">IF($A385="","",IFERROR(INDEX('4. Tracker'!$D$2:$D$3001,MATCH($A385,'4. Tracker'!$N$2:$N$3001,0)),"—"))</f>
        <v/>
      </c>
      <c r="F385" s="9" t="str">
        <f aca="false">IF($A385="","",COUNTIF('4. Tracker'!$N$2:$N$3001,$A385))</f>
        <v/>
      </c>
      <c r="G385" s="9" t="str">
        <f aca="false">IF($A385="","",IF($F385=0,"—",IF(SUMPRODUCT(--('4. Tracker'!$N$2:$N$3001=$A385),--('4. Tracker'!$D$2:$D$3001&lt;&gt;$E385))&gt;0,"MIXED","OK")))</f>
        <v/>
      </c>
      <c r="H385" s="9" t="str">
        <f aca="false">IF($A385="","",IF(OR($D385="(not set)",$E385="—"),"",IF(ISNUMBER(SEARCH(SUBSTITUTE(SUBSTITUTE(SUBSTITUTE($D385,"-",""),"_","")," ",""),SUBSTITUTE(SUBSTITUTE(SUBSTITUTE($E385,"-",""),"_","")," ",""))),"OK","CHECK")))</f>
        <v/>
      </c>
      <c r="I385" s="14"/>
      <c r="J385" s="14"/>
      <c r="K385" s="17"/>
      <c r="L385" s="14"/>
    </row>
    <row r="386" customFormat="false" ht="15" hidden="false" customHeight="false" outlineLevel="0" collapsed="false">
      <c r="A386" s="9" t="str">
        <f aca="false">IF('1. Master BOM'!$A386="","",'1. Master BOM'!$A386)</f>
        <v/>
      </c>
      <c r="B386" s="9" t="str">
        <f aca="false">IF($A386="","",'1. Master BOM'!$B386)</f>
        <v/>
      </c>
      <c r="C386" s="9" t="str">
        <f aca="false">IF($A386="","",'1. Master BOM'!$E386)</f>
        <v/>
      </c>
      <c r="D386" s="9" t="str">
        <f aca="false">IF($A386="","",IF(T('1. Master BOM'!$F386)="","(not set)",'1. Master BOM'!$F386))</f>
        <v/>
      </c>
      <c r="E386" s="9" t="str">
        <f aca="false">IF($A386="","",IFERROR(INDEX('4. Tracker'!$D$2:$D$3001,MATCH($A386,'4. Tracker'!$N$2:$N$3001,0)),"—"))</f>
        <v/>
      </c>
      <c r="F386" s="9" t="str">
        <f aca="false">IF($A386="","",COUNTIF('4. Tracker'!$N$2:$N$3001,$A386))</f>
        <v/>
      </c>
      <c r="G386" s="9" t="str">
        <f aca="false">IF($A386="","",IF($F386=0,"—",IF(SUMPRODUCT(--('4. Tracker'!$N$2:$N$3001=$A386),--('4. Tracker'!$D$2:$D$3001&lt;&gt;$E386))&gt;0,"MIXED","OK")))</f>
        <v/>
      </c>
      <c r="H386" s="9" t="str">
        <f aca="false">IF($A386="","",IF(OR($D386="(not set)",$E386="—"),"",IF(ISNUMBER(SEARCH(SUBSTITUTE(SUBSTITUTE(SUBSTITUTE($D386,"-",""),"_","")," ",""),SUBSTITUTE(SUBSTITUTE(SUBSTITUTE($E386,"-",""),"_","")," ",""))),"OK","CHECK")))</f>
        <v/>
      </c>
      <c r="I386" s="14"/>
      <c r="J386" s="14"/>
      <c r="K386" s="17"/>
      <c r="L386" s="14"/>
    </row>
    <row r="387" customFormat="false" ht="15" hidden="false" customHeight="false" outlineLevel="0" collapsed="false">
      <c r="A387" s="9" t="str">
        <f aca="false">IF('1. Master BOM'!$A387="","",'1. Master BOM'!$A387)</f>
        <v/>
      </c>
      <c r="B387" s="9" t="str">
        <f aca="false">IF($A387="","",'1. Master BOM'!$B387)</f>
        <v/>
      </c>
      <c r="C387" s="9" t="str">
        <f aca="false">IF($A387="","",'1. Master BOM'!$E387)</f>
        <v/>
      </c>
      <c r="D387" s="9" t="str">
        <f aca="false">IF($A387="","",IF(T('1. Master BOM'!$F387)="","(not set)",'1. Master BOM'!$F387))</f>
        <v/>
      </c>
      <c r="E387" s="9" t="str">
        <f aca="false">IF($A387="","",IFERROR(INDEX('4. Tracker'!$D$2:$D$3001,MATCH($A387,'4. Tracker'!$N$2:$N$3001,0)),"—"))</f>
        <v/>
      </c>
      <c r="F387" s="9" t="str">
        <f aca="false">IF($A387="","",COUNTIF('4. Tracker'!$N$2:$N$3001,$A387))</f>
        <v/>
      </c>
      <c r="G387" s="9" t="str">
        <f aca="false">IF($A387="","",IF($F387=0,"—",IF(SUMPRODUCT(--('4. Tracker'!$N$2:$N$3001=$A387),--('4. Tracker'!$D$2:$D$3001&lt;&gt;$E387))&gt;0,"MIXED","OK")))</f>
        <v/>
      </c>
      <c r="H387" s="9" t="str">
        <f aca="false">IF($A387="","",IF(OR($D387="(not set)",$E387="—"),"",IF(ISNUMBER(SEARCH(SUBSTITUTE(SUBSTITUTE(SUBSTITUTE($D387,"-",""),"_","")," ",""),SUBSTITUTE(SUBSTITUTE(SUBSTITUTE($E387,"-",""),"_","")," ",""))),"OK","CHECK")))</f>
        <v/>
      </c>
      <c r="I387" s="14"/>
      <c r="J387" s="14"/>
      <c r="K387" s="17"/>
      <c r="L387" s="14"/>
    </row>
    <row r="388" customFormat="false" ht="15" hidden="false" customHeight="false" outlineLevel="0" collapsed="false">
      <c r="A388" s="9" t="str">
        <f aca="false">IF('1. Master BOM'!$A388="","",'1. Master BOM'!$A388)</f>
        <v/>
      </c>
      <c r="B388" s="9" t="str">
        <f aca="false">IF($A388="","",'1. Master BOM'!$B388)</f>
        <v/>
      </c>
      <c r="C388" s="9" t="str">
        <f aca="false">IF($A388="","",'1. Master BOM'!$E388)</f>
        <v/>
      </c>
      <c r="D388" s="9" t="str">
        <f aca="false">IF($A388="","",IF(T('1. Master BOM'!$F388)="","(not set)",'1. Master BOM'!$F388))</f>
        <v/>
      </c>
      <c r="E388" s="9" t="str">
        <f aca="false">IF($A388="","",IFERROR(INDEX('4. Tracker'!$D$2:$D$3001,MATCH($A388,'4. Tracker'!$N$2:$N$3001,0)),"—"))</f>
        <v/>
      </c>
      <c r="F388" s="9" t="str">
        <f aca="false">IF($A388="","",COUNTIF('4. Tracker'!$N$2:$N$3001,$A388))</f>
        <v/>
      </c>
      <c r="G388" s="9" t="str">
        <f aca="false">IF($A388="","",IF($F388=0,"—",IF(SUMPRODUCT(--('4. Tracker'!$N$2:$N$3001=$A388),--('4. Tracker'!$D$2:$D$3001&lt;&gt;$E388))&gt;0,"MIXED","OK")))</f>
        <v/>
      </c>
      <c r="H388" s="9" t="str">
        <f aca="false">IF($A388="","",IF(OR($D388="(not set)",$E388="—"),"",IF(ISNUMBER(SEARCH(SUBSTITUTE(SUBSTITUTE(SUBSTITUTE($D388,"-",""),"_","")," ",""),SUBSTITUTE(SUBSTITUTE(SUBSTITUTE($E388,"-",""),"_","")," ",""))),"OK","CHECK")))</f>
        <v/>
      </c>
      <c r="I388" s="14"/>
      <c r="J388" s="14"/>
      <c r="K388" s="17"/>
      <c r="L388" s="14"/>
    </row>
    <row r="389" customFormat="false" ht="15" hidden="false" customHeight="false" outlineLevel="0" collapsed="false">
      <c r="A389" s="9" t="str">
        <f aca="false">IF('1. Master BOM'!$A389="","",'1. Master BOM'!$A389)</f>
        <v/>
      </c>
      <c r="B389" s="9" t="str">
        <f aca="false">IF($A389="","",'1. Master BOM'!$B389)</f>
        <v/>
      </c>
      <c r="C389" s="9" t="str">
        <f aca="false">IF($A389="","",'1. Master BOM'!$E389)</f>
        <v/>
      </c>
      <c r="D389" s="9" t="str">
        <f aca="false">IF($A389="","",IF(T('1. Master BOM'!$F389)="","(not set)",'1. Master BOM'!$F389))</f>
        <v/>
      </c>
      <c r="E389" s="9" t="str">
        <f aca="false">IF($A389="","",IFERROR(INDEX('4. Tracker'!$D$2:$D$3001,MATCH($A389,'4. Tracker'!$N$2:$N$3001,0)),"—"))</f>
        <v/>
      </c>
      <c r="F389" s="9" t="str">
        <f aca="false">IF($A389="","",COUNTIF('4. Tracker'!$N$2:$N$3001,$A389))</f>
        <v/>
      </c>
      <c r="G389" s="9" t="str">
        <f aca="false">IF($A389="","",IF($F389=0,"—",IF(SUMPRODUCT(--('4. Tracker'!$N$2:$N$3001=$A389),--('4. Tracker'!$D$2:$D$3001&lt;&gt;$E389))&gt;0,"MIXED","OK")))</f>
        <v/>
      </c>
      <c r="H389" s="9" t="str">
        <f aca="false">IF($A389="","",IF(OR($D389="(not set)",$E389="—"),"",IF(ISNUMBER(SEARCH(SUBSTITUTE(SUBSTITUTE(SUBSTITUTE($D389,"-",""),"_","")," ",""),SUBSTITUTE(SUBSTITUTE(SUBSTITUTE($E389,"-",""),"_","")," ",""))),"OK","CHECK")))</f>
        <v/>
      </c>
      <c r="I389" s="14"/>
      <c r="J389" s="14"/>
      <c r="K389" s="17"/>
      <c r="L389" s="14"/>
    </row>
    <row r="390" customFormat="false" ht="15" hidden="false" customHeight="false" outlineLevel="0" collapsed="false">
      <c r="A390" s="9" t="str">
        <f aca="false">IF('1. Master BOM'!$A390="","",'1. Master BOM'!$A390)</f>
        <v/>
      </c>
      <c r="B390" s="9" t="str">
        <f aca="false">IF($A390="","",'1. Master BOM'!$B390)</f>
        <v/>
      </c>
      <c r="C390" s="9" t="str">
        <f aca="false">IF($A390="","",'1. Master BOM'!$E390)</f>
        <v/>
      </c>
      <c r="D390" s="9" t="str">
        <f aca="false">IF($A390="","",IF(T('1. Master BOM'!$F390)="","(not set)",'1. Master BOM'!$F390))</f>
        <v/>
      </c>
      <c r="E390" s="9" t="str">
        <f aca="false">IF($A390="","",IFERROR(INDEX('4. Tracker'!$D$2:$D$3001,MATCH($A390,'4. Tracker'!$N$2:$N$3001,0)),"—"))</f>
        <v/>
      </c>
      <c r="F390" s="9" t="str">
        <f aca="false">IF($A390="","",COUNTIF('4. Tracker'!$N$2:$N$3001,$A390))</f>
        <v/>
      </c>
      <c r="G390" s="9" t="str">
        <f aca="false">IF($A390="","",IF($F390=0,"—",IF(SUMPRODUCT(--('4. Tracker'!$N$2:$N$3001=$A390),--('4. Tracker'!$D$2:$D$3001&lt;&gt;$E390))&gt;0,"MIXED","OK")))</f>
        <v/>
      </c>
      <c r="H390" s="9" t="str">
        <f aca="false">IF($A390="","",IF(OR($D390="(not set)",$E390="—"),"",IF(ISNUMBER(SEARCH(SUBSTITUTE(SUBSTITUTE(SUBSTITUTE($D390,"-",""),"_","")," ",""),SUBSTITUTE(SUBSTITUTE(SUBSTITUTE($E390,"-",""),"_","")," ",""))),"OK","CHECK")))</f>
        <v/>
      </c>
      <c r="I390" s="14"/>
      <c r="J390" s="14"/>
      <c r="K390" s="17"/>
      <c r="L390" s="14"/>
    </row>
    <row r="391" customFormat="false" ht="15" hidden="false" customHeight="false" outlineLevel="0" collapsed="false">
      <c r="A391" s="9" t="str">
        <f aca="false">IF('1. Master BOM'!$A391="","",'1. Master BOM'!$A391)</f>
        <v/>
      </c>
      <c r="B391" s="9" t="str">
        <f aca="false">IF($A391="","",'1. Master BOM'!$B391)</f>
        <v/>
      </c>
      <c r="C391" s="9" t="str">
        <f aca="false">IF($A391="","",'1. Master BOM'!$E391)</f>
        <v/>
      </c>
      <c r="D391" s="9" t="str">
        <f aca="false">IF($A391="","",IF(T('1. Master BOM'!$F391)="","(not set)",'1. Master BOM'!$F391))</f>
        <v/>
      </c>
      <c r="E391" s="9" t="str">
        <f aca="false">IF($A391="","",IFERROR(INDEX('4. Tracker'!$D$2:$D$3001,MATCH($A391,'4. Tracker'!$N$2:$N$3001,0)),"—"))</f>
        <v/>
      </c>
      <c r="F391" s="9" t="str">
        <f aca="false">IF($A391="","",COUNTIF('4. Tracker'!$N$2:$N$3001,$A391))</f>
        <v/>
      </c>
      <c r="G391" s="9" t="str">
        <f aca="false">IF($A391="","",IF($F391=0,"—",IF(SUMPRODUCT(--('4. Tracker'!$N$2:$N$3001=$A391),--('4. Tracker'!$D$2:$D$3001&lt;&gt;$E391))&gt;0,"MIXED","OK")))</f>
        <v/>
      </c>
      <c r="H391" s="9" t="str">
        <f aca="false">IF($A391="","",IF(OR($D391="(not set)",$E391="—"),"",IF(ISNUMBER(SEARCH(SUBSTITUTE(SUBSTITUTE(SUBSTITUTE($D391,"-",""),"_","")," ",""),SUBSTITUTE(SUBSTITUTE(SUBSTITUTE($E391,"-",""),"_","")," ",""))),"OK","CHECK")))</f>
        <v/>
      </c>
      <c r="I391" s="14"/>
      <c r="J391" s="14"/>
      <c r="K391" s="17"/>
      <c r="L391" s="14"/>
    </row>
    <row r="392" customFormat="false" ht="15" hidden="false" customHeight="false" outlineLevel="0" collapsed="false">
      <c r="A392" s="9" t="str">
        <f aca="false">IF('1. Master BOM'!$A392="","",'1. Master BOM'!$A392)</f>
        <v/>
      </c>
      <c r="B392" s="9" t="str">
        <f aca="false">IF($A392="","",'1. Master BOM'!$B392)</f>
        <v/>
      </c>
      <c r="C392" s="9" t="str">
        <f aca="false">IF($A392="","",'1. Master BOM'!$E392)</f>
        <v/>
      </c>
      <c r="D392" s="9" t="str">
        <f aca="false">IF($A392="","",IF(T('1. Master BOM'!$F392)="","(not set)",'1. Master BOM'!$F392))</f>
        <v/>
      </c>
      <c r="E392" s="9" t="str">
        <f aca="false">IF($A392="","",IFERROR(INDEX('4. Tracker'!$D$2:$D$3001,MATCH($A392,'4. Tracker'!$N$2:$N$3001,0)),"—"))</f>
        <v/>
      </c>
      <c r="F392" s="9" t="str">
        <f aca="false">IF($A392="","",COUNTIF('4. Tracker'!$N$2:$N$3001,$A392))</f>
        <v/>
      </c>
      <c r="G392" s="9" t="str">
        <f aca="false">IF($A392="","",IF($F392=0,"—",IF(SUMPRODUCT(--('4. Tracker'!$N$2:$N$3001=$A392),--('4. Tracker'!$D$2:$D$3001&lt;&gt;$E392))&gt;0,"MIXED","OK")))</f>
        <v/>
      </c>
      <c r="H392" s="9" t="str">
        <f aca="false">IF($A392="","",IF(OR($D392="(not set)",$E392="—"),"",IF(ISNUMBER(SEARCH(SUBSTITUTE(SUBSTITUTE(SUBSTITUTE($D392,"-",""),"_","")," ",""),SUBSTITUTE(SUBSTITUTE(SUBSTITUTE($E392,"-",""),"_","")," ",""))),"OK","CHECK")))</f>
        <v/>
      </c>
      <c r="I392" s="14"/>
      <c r="J392" s="14"/>
      <c r="K392" s="17"/>
      <c r="L392" s="14"/>
    </row>
    <row r="393" customFormat="false" ht="15" hidden="false" customHeight="false" outlineLevel="0" collapsed="false">
      <c r="A393" s="9" t="str">
        <f aca="false">IF('1. Master BOM'!$A393="","",'1. Master BOM'!$A393)</f>
        <v/>
      </c>
      <c r="B393" s="9" t="str">
        <f aca="false">IF($A393="","",'1. Master BOM'!$B393)</f>
        <v/>
      </c>
      <c r="C393" s="9" t="str">
        <f aca="false">IF($A393="","",'1. Master BOM'!$E393)</f>
        <v/>
      </c>
      <c r="D393" s="9" t="str">
        <f aca="false">IF($A393="","",IF(T('1. Master BOM'!$F393)="","(not set)",'1. Master BOM'!$F393))</f>
        <v/>
      </c>
      <c r="E393" s="9" t="str">
        <f aca="false">IF($A393="","",IFERROR(INDEX('4. Tracker'!$D$2:$D$3001,MATCH($A393,'4. Tracker'!$N$2:$N$3001,0)),"—"))</f>
        <v/>
      </c>
      <c r="F393" s="9" t="str">
        <f aca="false">IF($A393="","",COUNTIF('4. Tracker'!$N$2:$N$3001,$A393))</f>
        <v/>
      </c>
      <c r="G393" s="9" t="str">
        <f aca="false">IF($A393="","",IF($F393=0,"—",IF(SUMPRODUCT(--('4. Tracker'!$N$2:$N$3001=$A393),--('4. Tracker'!$D$2:$D$3001&lt;&gt;$E393))&gt;0,"MIXED","OK")))</f>
        <v/>
      </c>
      <c r="H393" s="9" t="str">
        <f aca="false">IF($A393="","",IF(OR($D393="(not set)",$E393="—"),"",IF(ISNUMBER(SEARCH(SUBSTITUTE(SUBSTITUTE(SUBSTITUTE($D393,"-",""),"_","")," ",""),SUBSTITUTE(SUBSTITUTE(SUBSTITUTE($E393,"-",""),"_","")," ",""))),"OK","CHECK")))</f>
        <v/>
      </c>
      <c r="I393" s="14"/>
      <c r="J393" s="14"/>
      <c r="K393" s="17"/>
      <c r="L393" s="14"/>
    </row>
    <row r="394" customFormat="false" ht="15" hidden="false" customHeight="false" outlineLevel="0" collapsed="false">
      <c r="A394" s="9" t="str">
        <f aca="false">IF('1. Master BOM'!$A394="","",'1. Master BOM'!$A394)</f>
        <v/>
      </c>
      <c r="B394" s="9" t="str">
        <f aca="false">IF($A394="","",'1. Master BOM'!$B394)</f>
        <v/>
      </c>
      <c r="C394" s="9" t="str">
        <f aca="false">IF($A394="","",'1. Master BOM'!$E394)</f>
        <v/>
      </c>
      <c r="D394" s="9" t="str">
        <f aca="false">IF($A394="","",IF(T('1. Master BOM'!$F394)="","(not set)",'1. Master BOM'!$F394))</f>
        <v/>
      </c>
      <c r="E394" s="9" t="str">
        <f aca="false">IF($A394="","",IFERROR(INDEX('4. Tracker'!$D$2:$D$3001,MATCH($A394,'4. Tracker'!$N$2:$N$3001,0)),"—"))</f>
        <v/>
      </c>
      <c r="F394" s="9" t="str">
        <f aca="false">IF($A394="","",COUNTIF('4. Tracker'!$N$2:$N$3001,$A394))</f>
        <v/>
      </c>
      <c r="G394" s="9" t="str">
        <f aca="false">IF($A394="","",IF($F394=0,"—",IF(SUMPRODUCT(--('4. Tracker'!$N$2:$N$3001=$A394),--('4. Tracker'!$D$2:$D$3001&lt;&gt;$E394))&gt;0,"MIXED","OK")))</f>
        <v/>
      </c>
      <c r="H394" s="9" t="str">
        <f aca="false">IF($A394="","",IF(OR($D394="(not set)",$E394="—"),"",IF(ISNUMBER(SEARCH(SUBSTITUTE(SUBSTITUTE(SUBSTITUTE($D394,"-",""),"_","")," ",""),SUBSTITUTE(SUBSTITUTE(SUBSTITUTE($E394,"-",""),"_","")," ",""))),"OK","CHECK")))</f>
        <v/>
      </c>
      <c r="I394" s="14"/>
      <c r="J394" s="14"/>
      <c r="K394" s="17"/>
      <c r="L394" s="14"/>
    </row>
    <row r="395" customFormat="false" ht="15" hidden="false" customHeight="false" outlineLevel="0" collapsed="false">
      <c r="A395" s="9" t="str">
        <f aca="false">IF('1. Master BOM'!$A395="","",'1. Master BOM'!$A395)</f>
        <v/>
      </c>
      <c r="B395" s="9" t="str">
        <f aca="false">IF($A395="","",'1. Master BOM'!$B395)</f>
        <v/>
      </c>
      <c r="C395" s="9" t="str">
        <f aca="false">IF($A395="","",'1. Master BOM'!$E395)</f>
        <v/>
      </c>
      <c r="D395" s="9" t="str">
        <f aca="false">IF($A395="","",IF(T('1. Master BOM'!$F395)="","(not set)",'1. Master BOM'!$F395))</f>
        <v/>
      </c>
      <c r="E395" s="9" t="str">
        <f aca="false">IF($A395="","",IFERROR(INDEX('4. Tracker'!$D$2:$D$3001,MATCH($A395,'4. Tracker'!$N$2:$N$3001,0)),"—"))</f>
        <v/>
      </c>
      <c r="F395" s="9" t="str">
        <f aca="false">IF($A395="","",COUNTIF('4. Tracker'!$N$2:$N$3001,$A395))</f>
        <v/>
      </c>
      <c r="G395" s="9" t="str">
        <f aca="false">IF($A395="","",IF($F395=0,"—",IF(SUMPRODUCT(--('4. Tracker'!$N$2:$N$3001=$A395),--('4. Tracker'!$D$2:$D$3001&lt;&gt;$E395))&gt;0,"MIXED","OK")))</f>
        <v/>
      </c>
      <c r="H395" s="9" t="str">
        <f aca="false">IF($A395="","",IF(OR($D395="(not set)",$E395="—"),"",IF(ISNUMBER(SEARCH(SUBSTITUTE(SUBSTITUTE(SUBSTITUTE($D395,"-",""),"_","")," ",""),SUBSTITUTE(SUBSTITUTE(SUBSTITUTE($E395,"-",""),"_","")," ",""))),"OK","CHECK")))</f>
        <v/>
      </c>
      <c r="I395" s="14"/>
      <c r="J395" s="14"/>
      <c r="K395" s="17"/>
      <c r="L395" s="14"/>
    </row>
    <row r="396" customFormat="false" ht="15" hidden="false" customHeight="false" outlineLevel="0" collapsed="false">
      <c r="A396" s="9" t="str">
        <f aca="false">IF('1. Master BOM'!$A396="","",'1. Master BOM'!$A396)</f>
        <v/>
      </c>
      <c r="B396" s="9" t="str">
        <f aca="false">IF($A396="","",'1. Master BOM'!$B396)</f>
        <v/>
      </c>
      <c r="C396" s="9" t="str">
        <f aca="false">IF($A396="","",'1. Master BOM'!$E396)</f>
        <v/>
      </c>
      <c r="D396" s="9" t="str">
        <f aca="false">IF($A396="","",IF(T('1. Master BOM'!$F396)="","(not set)",'1. Master BOM'!$F396))</f>
        <v/>
      </c>
      <c r="E396" s="9" t="str">
        <f aca="false">IF($A396="","",IFERROR(INDEX('4. Tracker'!$D$2:$D$3001,MATCH($A396,'4. Tracker'!$N$2:$N$3001,0)),"—"))</f>
        <v/>
      </c>
      <c r="F396" s="9" t="str">
        <f aca="false">IF($A396="","",COUNTIF('4. Tracker'!$N$2:$N$3001,$A396))</f>
        <v/>
      </c>
      <c r="G396" s="9" t="str">
        <f aca="false">IF($A396="","",IF($F396=0,"—",IF(SUMPRODUCT(--('4. Tracker'!$N$2:$N$3001=$A396),--('4. Tracker'!$D$2:$D$3001&lt;&gt;$E396))&gt;0,"MIXED","OK")))</f>
        <v/>
      </c>
      <c r="H396" s="9" t="str">
        <f aca="false">IF($A396="","",IF(OR($D396="(not set)",$E396="—"),"",IF(ISNUMBER(SEARCH(SUBSTITUTE(SUBSTITUTE(SUBSTITUTE($D396,"-",""),"_","")," ",""),SUBSTITUTE(SUBSTITUTE(SUBSTITUTE($E396,"-",""),"_","")," ",""))),"OK","CHECK")))</f>
        <v/>
      </c>
      <c r="I396" s="14"/>
      <c r="J396" s="14"/>
      <c r="K396" s="17"/>
      <c r="L396" s="14"/>
    </row>
    <row r="397" customFormat="false" ht="15" hidden="false" customHeight="false" outlineLevel="0" collapsed="false">
      <c r="A397" s="9" t="str">
        <f aca="false">IF('1. Master BOM'!$A397="","",'1. Master BOM'!$A397)</f>
        <v/>
      </c>
      <c r="B397" s="9" t="str">
        <f aca="false">IF($A397="","",'1. Master BOM'!$B397)</f>
        <v/>
      </c>
      <c r="C397" s="9" t="str">
        <f aca="false">IF($A397="","",'1. Master BOM'!$E397)</f>
        <v/>
      </c>
      <c r="D397" s="9" t="str">
        <f aca="false">IF($A397="","",IF(T('1. Master BOM'!$F397)="","(not set)",'1. Master BOM'!$F397))</f>
        <v/>
      </c>
      <c r="E397" s="9" t="str">
        <f aca="false">IF($A397="","",IFERROR(INDEX('4. Tracker'!$D$2:$D$3001,MATCH($A397,'4. Tracker'!$N$2:$N$3001,0)),"—"))</f>
        <v/>
      </c>
      <c r="F397" s="9" t="str">
        <f aca="false">IF($A397="","",COUNTIF('4. Tracker'!$N$2:$N$3001,$A397))</f>
        <v/>
      </c>
      <c r="G397" s="9" t="str">
        <f aca="false">IF($A397="","",IF($F397=0,"—",IF(SUMPRODUCT(--('4. Tracker'!$N$2:$N$3001=$A397),--('4. Tracker'!$D$2:$D$3001&lt;&gt;$E397))&gt;0,"MIXED","OK")))</f>
        <v/>
      </c>
      <c r="H397" s="9" t="str">
        <f aca="false">IF($A397="","",IF(OR($D397="(not set)",$E397="—"),"",IF(ISNUMBER(SEARCH(SUBSTITUTE(SUBSTITUTE(SUBSTITUTE($D397,"-",""),"_","")," ",""),SUBSTITUTE(SUBSTITUTE(SUBSTITUTE($E397,"-",""),"_","")," ",""))),"OK","CHECK")))</f>
        <v/>
      </c>
      <c r="I397" s="14"/>
      <c r="J397" s="14"/>
      <c r="K397" s="17"/>
      <c r="L397" s="14"/>
    </row>
    <row r="398" customFormat="false" ht="15" hidden="false" customHeight="false" outlineLevel="0" collapsed="false">
      <c r="A398" s="9" t="str">
        <f aca="false">IF('1. Master BOM'!$A398="","",'1. Master BOM'!$A398)</f>
        <v/>
      </c>
      <c r="B398" s="9" t="str">
        <f aca="false">IF($A398="","",'1. Master BOM'!$B398)</f>
        <v/>
      </c>
      <c r="C398" s="9" t="str">
        <f aca="false">IF($A398="","",'1. Master BOM'!$E398)</f>
        <v/>
      </c>
      <c r="D398" s="9" t="str">
        <f aca="false">IF($A398="","",IF(T('1. Master BOM'!$F398)="","(not set)",'1. Master BOM'!$F398))</f>
        <v/>
      </c>
      <c r="E398" s="9" t="str">
        <f aca="false">IF($A398="","",IFERROR(INDEX('4. Tracker'!$D$2:$D$3001,MATCH($A398,'4. Tracker'!$N$2:$N$3001,0)),"—"))</f>
        <v/>
      </c>
      <c r="F398" s="9" t="str">
        <f aca="false">IF($A398="","",COUNTIF('4. Tracker'!$N$2:$N$3001,$A398))</f>
        <v/>
      </c>
      <c r="G398" s="9" t="str">
        <f aca="false">IF($A398="","",IF($F398=0,"—",IF(SUMPRODUCT(--('4. Tracker'!$N$2:$N$3001=$A398),--('4. Tracker'!$D$2:$D$3001&lt;&gt;$E398))&gt;0,"MIXED","OK")))</f>
        <v/>
      </c>
      <c r="H398" s="9" t="str">
        <f aca="false">IF($A398="","",IF(OR($D398="(not set)",$E398="—"),"",IF(ISNUMBER(SEARCH(SUBSTITUTE(SUBSTITUTE(SUBSTITUTE($D398,"-",""),"_","")," ",""),SUBSTITUTE(SUBSTITUTE(SUBSTITUTE($E398,"-",""),"_","")," ",""))),"OK","CHECK")))</f>
        <v/>
      </c>
      <c r="I398" s="14"/>
      <c r="J398" s="14"/>
      <c r="K398" s="17"/>
      <c r="L398" s="14"/>
    </row>
    <row r="399" customFormat="false" ht="15" hidden="false" customHeight="false" outlineLevel="0" collapsed="false">
      <c r="A399" s="9" t="str">
        <f aca="false">IF('1. Master BOM'!$A399="","",'1. Master BOM'!$A399)</f>
        <v/>
      </c>
      <c r="B399" s="9" t="str">
        <f aca="false">IF($A399="","",'1. Master BOM'!$B399)</f>
        <v/>
      </c>
      <c r="C399" s="9" t="str">
        <f aca="false">IF($A399="","",'1. Master BOM'!$E399)</f>
        <v/>
      </c>
      <c r="D399" s="9" t="str">
        <f aca="false">IF($A399="","",IF(T('1. Master BOM'!$F399)="","(not set)",'1. Master BOM'!$F399))</f>
        <v/>
      </c>
      <c r="E399" s="9" t="str">
        <f aca="false">IF($A399="","",IFERROR(INDEX('4. Tracker'!$D$2:$D$3001,MATCH($A399,'4. Tracker'!$N$2:$N$3001,0)),"—"))</f>
        <v/>
      </c>
      <c r="F399" s="9" t="str">
        <f aca="false">IF($A399="","",COUNTIF('4. Tracker'!$N$2:$N$3001,$A399))</f>
        <v/>
      </c>
      <c r="G399" s="9" t="str">
        <f aca="false">IF($A399="","",IF($F399=0,"—",IF(SUMPRODUCT(--('4. Tracker'!$N$2:$N$3001=$A399),--('4. Tracker'!$D$2:$D$3001&lt;&gt;$E399))&gt;0,"MIXED","OK")))</f>
        <v/>
      </c>
      <c r="H399" s="9" t="str">
        <f aca="false">IF($A399="","",IF(OR($D399="(not set)",$E399="—"),"",IF(ISNUMBER(SEARCH(SUBSTITUTE(SUBSTITUTE(SUBSTITUTE($D399,"-",""),"_","")," ",""),SUBSTITUTE(SUBSTITUTE(SUBSTITUTE($E399,"-",""),"_","")," ",""))),"OK","CHECK")))</f>
        <v/>
      </c>
      <c r="I399" s="14"/>
      <c r="J399" s="14"/>
      <c r="K399" s="17"/>
      <c r="L399" s="14"/>
    </row>
    <row r="400" customFormat="false" ht="15" hidden="false" customHeight="false" outlineLevel="0" collapsed="false">
      <c r="A400" s="9" t="str">
        <f aca="false">IF('1. Master BOM'!$A400="","",'1. Master BOM'!$A400)</f>
        <v/>
      </c>
      <c r="B400" s="9" t="str">
        <f aca="false">IF($A400="","",'1. Master BOM'!$B400)</f>
        <v/>
      </c>
      <c r="C400" s="9" t="str">
        <f aca="false">IF($A400="","",'1. Master BOM'!$E400)</f>
        <v/>
      </c>
      <c r="D400" s="9" t="str">
        <f aca="false">IF($A400="","",IF(T('1. Master BOM'!$F400)="","(not set)",'1. Master BOM'!$F400))</f>
        <v/>
      </c>
      <c r="E400" s="9" t="str">
        <f aca="false">IF($A400="","",IFERROR(INDEX('4. Tracker'!$D$2:$D$3001,MATCH($A400,'4. Tracker'!$N$2:$N$3001,0)),"—"))</f>
        <v/>
      </c>
      <c r="F400" s="9" t="str">
        <f aca="false">IF($A400="","",COUNTIF('4. Tracker'!$N$2:$N$3001,$A400))</f>
        <v/>
      </c>
      <c r="G400" s="9" t="str">
        <f aca="false">IF($A400="","",IF($F400=0,"—",IF(SUMPRODUCT(--('4. Tracker'!$N$2:$N$3001=$A400),--('4. Tracker'!$D$2:$D$3001&lt;&gt;$E400))&gt;0,"MIXED","OK")))</f>
        <v/>
      </c>
      <c r="H400" s="9" t="str">
        <f aca="false">IF($A400="","",IF(OR($D400="(not set)",$E400="—"),"",IF(ISNUMBER(SEARCH(SUBSTITUTE(SUBSTITUTE(SUBSTITUTE($D400,"-",""),"_","")," ",""),SUBSTITUTE(SUBSTITUTE(SUBSTITUTE($E400,"-",""),"_","")," ",""))),"OK","CHECK")))</f>
        <v/>
      </c>
      <c r="I400" s="14"/>
      <c r="J400" s="14"/>
      <c r="K400" s="17"/>
      <c r="L400" s="14"/>
    </row>
  </sheetData>
  <autoFilter ref="A1:L400"/>
  <conditionalFormatting sqref="G2:G400">
    <cfRule type="expression" priority="2" aboveAverage="0" equalAverage="0" bottom="0" percent="0" rank="0" text="" dxfId="0">
      <formula>$G2="MIXED"</formula>
    </cfRule>
  </conditionalFormatting>
  <conditionalFormatting sqref="H2:H400">
    <cfRule type="expression" priority="3" aboveAverage="0" equalAverage="0" bottom="0" percent="0" rank="0" text="" dxfId="2">
      <formula>$H2="CHECK"</formula>
    </cfRule>
    <cfRule type="expression" priority="4" aboveAverage="0" equalAverage="0" bottom="0" percent="0" rank="0" text="" dxfId="1">
      <formula>$H2="OK"</formula>
    </cfRule>
  </conditionalFormatting>
  <conditionalFormatting sqref="I2:I400">
    <cfRule type="expression" priority="5" aboveAverage="0" equalAverage="0" bottom="0" percent="0" rank="0" text="" dxfId="1">
      <formula>$I2="Pass"</formula>
    </cfRule>
    <cfRule type="expression" priority="6" aboveAverage="0" equalAverage="0" bottom="0" percent="0" rank="0" text="" dxfId="0">
      <formula>$I2="Fail"</formula>
    </cfRule>
    <cfRule type="expression" priority="7" aboveAverage="0" equalAverage="0" bottom="0" percent="0" rank="0" text="" dxfId="2">
      <formula>$I2="Not Checked"</formula>
    </cfRule>
  </conditionalFormatting>
  <dataValidations count="1">
    <dataValidation allowBlank="true" errorStyle="stop" operator="between" showDropDown="false" showErrorMessage="false" showInputMessage="false" sqref="I2:I400" type="list">
      <formula1>"Not Checked,Pass,Fail,N/A - Not Placed"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3" t="s">
        <v>176</v>
      </c>
      <c r="B1" s="13" t="s">
        <v>177</v>
      </c>
      <c r="C1" s="13" t="s">
        <v>178</v>
      </c>
      <c r="D1" s="13" t="s">
        <v>179</v>
      </c>
      <c r="E1" s="13" t="s">
        <v>180</v>
      </c>
      <c r="F1" s="13" t="s">
        <v>98</v>
      </c>
      <c r="G1" s="13" t="s">
        <v>181</v>
      </c>
      <c r="H1" s="13" t="s">
        <v>182</v>
      </c>
      <c r="I1" s="13" t="s">
        <v>183</v>
      </c>
      <c r="J1" s="13" t="s">
        <v>184</v>
      </c>
    </row>
    <row r="2" customFormat="false" ht="15" hidden="false" customHeight="false" outlineLevel="0" collapsed="false">
      <c r="A2" s="14" t="n">
        <v>1</v>
      </c>
      <c r="B2" s="17" t="n">
        <v>46217</v>
      </c>
      <c r="C2" s="14" t="s">
        <v>185</v>
      </c>
      <c r="D2" s="14" t="s">
        <v>186</v>
      </c>
      <c r="E2" s="14" t="s">
        <v>187</v>
      </c>
      <c r="F2" s="14" t="s">
        <v>188</v>
      </c>
      <c r="G2" s="14" t="s">
        <v>189</v>
      </c>
      <c r="H2" s="14" t="s">
        <v>190</v>
      </c>
      <c r="I2" s="14" t="s">
        <v>164</v>
      </c>
      <c r="J2" s="17"/>
    </row>
    <row r="3" customFormat="false" ht="15" hidden="false" customHeight="false" outlineLevel="0" collapsed="false">
      <c r="A3" s="14"/>
      <c r="B3" s="17"/>
      <c r="C3" s="14"/>
      <c r="D3" s="14"/>
      <c r="E3" s="14"/>
      <c r="F3" s="14"/>
      <c r="G3" s="14"/>
      <c r="H3" s="14"/>
      <c r="I3" s="14"/>
      <c r="J3" s="17"/>
    </row>
    <row r="4" customFormat="false" ht="15" hidden="false" customHeight="false" outlineLevel="0" collapsed="false">
      <c r="A4" s="14"/>
      <c r="B4" s="17"/>
      <c r="C4" s="14"/>
      <c r="D4" s="14"/>
      <c r="E4" s="14"/>
      <c r="F4" s="14"/>
      <c r="G4" s="14"/>
      <c r="H4" s="14"/>
      <c r="I4" s="14"/>
      <c r="J4" s="17"/>
    </row>
    <row r="5" customFormat="false" ht="15" hidden="false" customHeight="false" outlineLevel="0" collapsed="false">
      <c r="A5" s="14"/>
      <c r="B5" s="17"/>
      <c r="C5" s="14"/>
      <c r="D5" s="14"/>
      <c r="E5" s="14"/>
      <c r="F5" s="14"/>
      <c r="G5" s="14"/>
      <c r="H5" s="14"/>
      <c r="I5" s="14"/>
      <c r="J5" s="17"/>
    </row>
    <row r="6" customFormat="false" ht="15" hidden="false" customHeight="false" outlineLevel="0" collapsed="false">
      <c r="A6" s="14"/>
      <c r="B6" s="17"/>
      <c r="C6" s="14"/>
      <c r="D6" s="14"/>
      <c r="E6" s="14"/>
      <c r="F6" s="14"/>
      <c r="G6" s="14"/>
      <c r="H6" s="14"/>
      <c r="I6" s="14"/>
      <c r="J6" s="17"/>
    </row>
    <row r="7" customFormat="false" ht="15" hidden="false" customHeight="false" outlineLevel="0" collapsed="false">
      <c r="A7" s="14"/>
      <c r="B7" s="17"/>
      <c r="C7" s="14"/>
      <c r="D7" s="14"/>
      <c r="E7" s="14"/>
      <c r="F7" s="14"/>
      <c r="G7" s="14"/>
      <c r="H7" s="14"/>
      <c r="I7" s="14"/>
      <c r="J7" s="17"/>
    </row>
    <row r="8" customFormat="false" ht="15" hidden="false" customHeight="false" outlineLevel="0" collapsed="false">
      <c r="A8" s="14"/>
      <c r="B8" s="17"/>
      <c r="C8" s="14"/>
      <c r="D8" s="14"/>
      <c r="E8" s="14"/>
      <c r="F8" s="14"/>
      <c r="G8" s="14"/>
      <c r="H8" s="14"/>
      <c r="I8" s="14"/>
      <c r="J8" s="17"/>
    </row>
    <row r="9" customFormat="false" ht="15" hidden="false" customHeight="false" outlineLevel="0" collapsed="false">
      <c r="A9" s="14"/>
      <c r="B9" s="17"/>
      <c r="C9" s="14"/>
      <c r="D9" s="14"/>
      <c r="E9" s="14"/>
      <c r="F9" s="14"/>
      <c r="G9" s="14"/>
      <c r="H9" s="14"/>
      <c r="I9" s="14"/>
      <c r="J9" s="17"/>
    </row>
    <row r="10" customFormat="false" ht="15" hidden="false" customHeight="false" outlineLevel="0" collapsed="false">
      <c r="A10" s="14"/>
      <c r="B10" s="17"/>
      <c r="C10" s="14"/>
      <c r="D10" s="14"/>
      <c r="E10" s="14"/>
      <c r="F10" s="14"/>
      <c r="G10" s="14"/>
      <c r="H10" s="14"/>
      <c r="I10" s="14"/>
      <c r="J10" s="17"/>
    </row>
    <row r="11" customFormat="false" ht="15" hidden="false" customHeight="false" outlineLevel="0" collapsed="false">
      <c r="A11" s="14"/>
      <c r="B11" s="17"/>
      <c r="C11" s="14"/>
      <c r="D11" s="14"/>
      <c r="E11" s="14"/>
      <c r="F11" s="14"/>
      <c r="G11" s="14"/>
      <c r="H11" s="14"/>
      <c r="I11" s="14"/>
      <c r="J11" s="17"/>
    </row>
    <row r="12" customFormat="false" ht="15" hidden="false" customHeight="false" outlineLevel="0" collapsed="false">
      <c r="A12" s="14"/>
      <c r="B12" s="17"/>
      <c r="C12" s="14"/>
      <c r="D12" s="14"/>
      <c r="E12" s="14"/>
      <c r="F12" s="14"/>
      <c r="G12" s="14"/>
      <c r="H12" s="14"/>
      <c r="I12" s="14"/>
      <c r="J12" s="17"/>
    </row>
    <row r="13" customFormat="false" ht="15" hidden="false" customHeight="false" outlineLevel="0" collapsed="false">
      <c r="A13" s="14"/>
      <c r="B13" s="17"/>
      <c r="C13" s="14"/>
      <c r="D13" s="14"/>
      <c r="E13" s="14"/>
      <c r="F13" s="14"/>
      <c r="G13" s="14"/>
      <c r="H13" s="14"/>
      <c r="I13" s="14"/>
      <c r="J13" s="17"/>
    </row>
    <row r="14" customFormat="false" ht="15" hidden="false" customHeight="false" outlineLevel="0" collapsed="false">
      <c r="A14" s="14"/>
      <c r="B14" s="17"/>
      <c r="C14" s="14"/>
      <c r="D14" s="14"/>
      <c r="E14" s="14"/>
      <c r="F14" s="14"/>
      <c r="G14" s="14"/>
      <c r="H14" s="14"/>
      <c r="I14" s="14"/>
      <c r="J14" s="17"/>
    </row>
    <row r="15" customFormat="false" ht="15" hidden="false" customHeight="false" outlineLevel="0" collapsed="false">
      <c r="A15" s="14"/>
      <c r="B15" s="17"/>
      <c r="C15" s="14"/>
      <c r="D15" s="14"/>
      <c r="E15" s="14"/>
      <c r="F15" s="14"/>
      <c r="G15" s="14"/>
      <c r="H15" s="14"/>
      <c r="I15" s="14"/>
      <c r="J15" s="17"/>
    </row>
    <row r="16" customFormat="false" ht="15" hidden="false" customHeight="false" outlineLevel="0" collapsed="false">
      <c r="A16" s="14"/>
      <c r="B16" s="17"/>
      <c r="C16" s="14"/>
      <c r="D16" s="14"/>
      <c r="E16" s="14"/>
      <c r="F16" s="14"/>
      <c r="G16" s="14"/>
      <c r="H16" s="14"/>
      <c r="I16" s="14"/>
      <c r="J16" s="17"/>
    </row>
    <row r="17" customFormat="false" ht="15" hidden="false" customHeight="false" outlineLevel="0" collapsed="false">
      <c r="A17" s="14"/>
      <c r="B17" s="17"/>
      <c r="C17" s="14"/>
      <c r="D17" s="14"/>
      <c r="E17" s="14"/>
      <c r="F17" s="14"/>
      <c r="G17" s="14"/>
      <c r="H17" s="14"/>
      <c r="I17" s="14"/>
      <c r="J17" s="17"/>
    </row>
    <row r="18" customFormat="false" ht="15" hidden="false" customHeight="false" outlineLevel="0" collapsed="false">
      <c r="A18" s="14"/>
      <c r="B18" s="17"/>
      <c r="C18" s="14"/>
      <c r="D18" s="14"/>
      <c r="E18" s="14"/>
      <c r="F18" s="14"/>
      <c r="G18" s="14"/>
      <c r="H18" s="14"/>
      <c r="I18" s="14"/>
      <c r="J18" s="17"/>
    </row>
    <row r="19" customFormat="false" ht="15" hidden="false" customHeight="false" outlineLevel="0" collapsed="false">
      <c r="A19" s="14"/>
      <c r="B19" s="17"/>
      <c r="C19" s="14"/>
      <c r="D19" s="14"/>
      <c r="E19" s="14"/>
      <c r="F19" s="14"/>
      <c r="G19" s="14"/>
      <c r="H19" s="14"/>
      <c r="I19" s="14"/>
      <c r="J19" s="17"/>
    </row>
    <row r="20" customFormat="false" ht="15" hidden="false" customHeight="false" outlineLevel="0" collapsed="false">
      <c r="A20" s="14"/>
      <c r="B20" s="17"/>
      <c r="C20" s="14"/>
      <c r="D20" s="14"/>
      <c r="E20" s="14"/>
      <c r="F20" s="14"/>
      <c r="G20" s="14"/>
      <c r="H20" s="14"/>
      <c r="I20" s="14"/>
      <c r="J20" s="17"/>
    </row>
    <row r="21" customFormat="false" ht="15" hidden="false" customHeight="false" outlineLevel="0" collapsed="false">
      <c r="A21" s="14"/>
      <c r="B21" s="17"/>
      <c r="C21" s="14"/>
      <c r="D21" s="14"/>
      <c r="E21" s="14"/>
      <c r="F21" s="14"/>
      <c r="G21" s="14"/>
      <c r="H21" s="14"/>
      <c r="I21" s="14"/>
      <c r="J21" s="17"/>
    </row>
    <row r="22" customFormat="false" ht="15" hidden="false" customHeight="false" outlineLevel="0" collapsed="false">
      <c r="A22" s="14"/>
      <c r="B22" s="17"/>
      <c r="C22" s="14"/>
      <c r="D22" s="14"/>
      <c r="E22" s="14"/>
      <c r="F22" s="14"/>
      <c r="G22" s="14"/>
      <c r="H22" s="14"/>
      <c r="I22" s="14"/>
      <c r="J22" s="17"/>
    </row>
    <row r="23" customFormat="false" ht="15" hidden="false" customHeight="false" outlineLevel="0" collapsed="false">
      <c r="A23" s="14"/>
      <c r="B23" s="17"/>
      <c r="C23" s="14"/>
      <c r="D23" s="14"/>
      <c r="E23" s="14"/>
      <c r="F23" s="14"/>
      <c r="G23" s="14"/>
      <c r="H23" s="14"/>
      <c r="I23" s="14"/>
      <c r="J23" s="17"/>
    </row>
    <row r="24" customFormat="false" ht="15" hidden="false" customHeight="false" outlineLevel="0" collapsed="false">
      <c r="A24" s="14"/>
      <c r="B24" s="17"/>
      <c r="C24" s="14"/>
      <c r="D24" s="14"/>
      <c r="E24" s="14"/>
      <c r="F24" s="14"/>
      <c r="G24" s="14"/>
      <c r="H24" s="14"/>
      <c r="I24" s="14"/>
      <c r="J24" s="17"/>
    </row>
    <row r="25" customFormat="false" ht="15" hidden="false" customHeight="false" outlineLevel="0" collapsed="false">
      <c r="A25" s="14"/>
      <c r="B25" s="17"/>
      <c r="C25" s="14"/>
      <c r="D25" s="14"/>
      <c r="E25" s="14"/>
      <c r="F25" s="14"/>
      <c r="G25" s="14"/>
      <c r="H25" s="14"/>
      <c r="I25" s="14"/>
      <c r="J25" s="17"/>
    </row>
    <row r="26" customFormat="false" ht="15" hidden="false" customHeight="false" outlineLevel="0" collapsed="false">
      <c r="A26" s="14"/>
      <c r="B26" s="17"/>
      <c r="C26" s="14"/>
      <c r="D26" s="14"/>
      <c r="E26" s="14"/>
      <c r="F26" s="14"/>
      <c r="G26" s="14"/>
      <c r="H26" s="14"/>
      <c r="I26" s="14"/>
      <c r="J26" s="17"/>
    </row>
    <row r="27" customFormat="false" ht="15" hidden="false" customHeight="false" outlineLevel="0" collapsed="false">
      <c r="A27" s="14"/>
      <c r="B27" s="17"/>
      <c r="C27" s="14"/>
      <c r="D27" s="14"/>
      <c r="E27" s="14"/>
      <c r="F27" s="14"/>
      <c r="G27" s="14"/>
      <c r="H27" s="14"/>
      <c r="I27" s="14"/>
      <c r="J27" s="17"/>
    </row>
    <row r="28" customFormat="false" ht="15" hidden="false" customHeight="false" outlineLevel="0" collapsed="false">
      <c r="A28" s="14"/>
      <c r="B28" s="17"/>
      <c r="C28" s="14"/>
      <c r="D28" s="14"/>
      <c r="E28" s="14"/>
      <c r="F28" s="14"/>
      <c r="G28" s="14"/>
      <c r="H28" s="14"/>
      <c r="I28" s="14"/>
      <c r="J28" s="17"/>
    </row>
    <row r="29" customFormat="false" ht="15" hidden="false" customHeight="false" outlineLevel="0" collapsed="false">
      <c r="A29" s="14"/>
      <c r="B29" s="17"/>
      <c r="C29" s="14"/>
      <c r="D29" s="14"/>
      <c r="E29" s="14"/>
      <c r="F29" s="14"/>
      <c r="G29" s="14"/>
      <c r="H29" s="14"/>
      <c r="I29" s="14"/>
      <c r="J29" s="17"/>
    </row>
    <row r="30" customFormat="false" ht="15" hidden="false" customHeight="false" outlineLevel="0" collapsed="false">
      <c r="A30" s="14"/>
      <c r="B30" s="17"/>
      <c r="C30" s="14"/>
      <c r="D30" s="14"/>
      <c r="E30" s="14"/>
      <c r="F30" s="14"/>
      <c r="G30" s="14"/>
      <c r="H30" s="14"/>
      <c r="I30" s="14"/>
      <c r="J30" s="17"/>
    </row>
    <row r="31" customFormat="false" ht="15" hidden="false" customHeight="false" outlineLevel="0" collapsed="false">
      <c r="A31" s="14"/>
      <c r="B31" s="17"/>
      <c r="C31" s="14"/>
      <c r="D31" s="14"/>
      <c r="E31" s="14"/>
      <c r="F31" s="14"/>
      <c r="G31" s="14"/>
      <c r="H31" s="14"/>
      <c r="I31" s="14"/>
      <c r="J31" s="17"/>
    </row>
    <row r="32" customFormat="false" ht="15" hidden="false" customHeight="false" outlineLevel="0" collapsed="false">
      <c r="A32" s="14"/>
      <c r="B32" s="17"/>
      <c r="C32" s="14"/>
      <c r="D32" s="14"/>
      <c r="E32" s="14"/>
      <c r="F32" s="14"/>
      <c r="G32" s="14"/>
      <c r="H32" s="14"/>
      <c r="I32" s="14"/>
      <c r="J32" s="17"/>
    </row>
    <row r="33" customFormat="false" ht="15" hidden="false" customHeight="false" outlineLevel="0" collapsed="false">
      <c r="A33" s="14"/>
      <c r="B33" s="17"/>
      <c r="C33" s="14"/>
      <c r="D33" s="14"/>
      <c r="E33" s="14"/>
      <c r="F33" s="14"/>
      <c r="G33" s="14"/>
      <c r="H33" s="14"/>
      <c r="I33" s="14"/>
      <c r="J33" s="17"/>
    </row>
    <row r="34" customFormat="false" ht="15" hidden="false" customHeight="false" outlineLevel="0" collapsed="false">
      <c r="A34" s="14"/>
      <c r="B34" s="17"/>
      <c r="C34" s="14"/>
      <c r="D34" s="14"/>
      <c r="E34" s="14"/>
      <c r="F34" s="14"/>
      <c r="G34" s="14"/>
      <c r="H34" s="14"/>
      <c r="I34" s="14"/>
      <c r="J34" s="17"/>
    </row>
    <row r="35" customFormat="false" ht="15" hidden="false" customHeight="false" outlineLevel="0" collapsed="false">
      <c r="A35" s="14"/>
      <c r="B35" s="17"/>
      <c r="C35" s="14"/>
      <c r="D35" s="14"/>
      <c r="E35" s="14"/>
      <c r="F35" s="14"/>
      <c r="G35" s="14"/>
      <c r="H35" s="14"/>
      <c r="I35" s="14"/>
      <c r="J35" s="17"/>
    </row>
    <row r="36" customFormat="false" ht="15" hidden="false" customHeight="false" outlineLevel="0" collapsed="false">
      <c r="A36" s="14"/>
      <c r="B36" s="17"/>
      <c r="C36" s="14"/>
      <c r="D36" s="14"/>
      <c r="E36" s="14"/>
      <c r="F36" s="14"/>
      <c r="G36" s="14"/>
      <c r="H36" s="14"/>
      <c r="I36" s="14"/>
      <c r="J36" s="17"/>
    </row>
    <row r="37" customFormat="false" ht="15" hidden="false" customHeight="false" outlineLevel="0" collapsed="false">
      <c r="A37" s="14"/>
      <c r="B37" s="17"/>
      <c r="C37" s="14"/>
      <c r="D37" s="14"/>
      <c r="E37" s="14"/>
      <c r="F37" s="14"/>
      <c r="G37" s="14"/>
      <c r="H37" s="14"/>
      <c r="I37" s="14"/>
      <c r="J37" s="17"/>
    </row>
    <row r="38" customFormat="false" ht="15" hidden="false" customHeight="false" outlineLevel="0" collapsed="false">
      <c r="A38" s="14"/>
      <c r="B38" s="17"/>
      <c r="C38" s="14"/>
      <c r="D38" s="14"/>
      <c r="E38" s="14"/>
      <c r="F38" s="14"/>
      <c r="G38" s="14"/>
      <c r="H38" s="14"/>
      <c r="I38" s="14"/>
      <c r="J38" s="17"/>
    </row>
    <row r="39" customFormat="false" ht="15" hidden="false" customHeight="false" outlineLevel="0" collapsed="false">
      <c r="A39" s="14"/>
      <c r="B39" s="17"/>
      <c r="C39" s="14"/>
      <c r="D39" s="14"/>
      <c r="E39" s="14"/>
      <c r="F39" s="14"/>
      <c r="G39" s="14"/>
      <c r="H39" s="14"/>
      <c r="I39" s="14"/>
      <c r="J39" s="17"/>
    </row>
    <row r="40" customFormat="false" ht="15" hidden="false" customHeight="false" outlineLevel="0" collapsed="false">
      <c r="A40" s="14"/>
      <c r="B40" s="17"/>
      <c r="C40" s="14"/>
      <c r="D40" s="14"/>
      <c r="E40" s="14"/>
      <c r="F40" s="14"/>
      <c r="G40" s="14"/>
      <c r="H40" s="14"/>
      <c r="I40" s="14"/>
      <c r="J40" s="17"/>
    </row>
    <row r="41" customFormat="false" ht="15" hidden="false" customHeight="false" outlineLevel="0" collapsed="false">
      <c r="A41" s="14"/>
      <c r="B41" s="17"/>
      <c r="C41" s="14"/>
      <c r="D41" s="14"/>
      <c r="E41" s="14"/>
      <c r="F41" s="14"/>
      <c r="G41" s="14"/>
      <c r="H41" s="14"/>
      <c r="I41" s="14"/>
      <c r="J41" s="17"/>
    </row>
    <row r="42" customFormat="false" ht="15" hidden="false" customHeight="false" outlineLevel="0" collapsed="false">
      <c r="A42" s="14"/>
      <c r="B42" s="17"/>
      <c r="C42" s="14"/>
      <c r="D42" s="14"/>
      <c r="E42" s="14"/>
      <c r="F42" s="14"/>
      <c r="G42" s="14"/>
      <c r="H42" s="14"/>
      <c r="I42" s="14"/>
      <c r="J42" s="17"/>
    </row>
    <row r="43" customFormat="false" ht="15" hidden="false" customHeight="false" outlineLevel="0" collapsed="false">
      <c r="A43" s="14"/>
      <c r="B43" s="17"/>
      <c r="C43" s="14"/>
      <c r="D43" s="14"/>
      <c r="E43" s="14"/>
      <c r="F43" s="14"/>
      <c r="G43" s="14"/>
      <c r="H43" s="14"/>
      <c r="I43" s="14"/>
      <c r="J43" s="17"/>
    </row>
    <row r="44" customFormat="false" ht="15" hidden="false" customHeight="false" outlineLevel="0" collapsed="false">
      <c r="A44" s="14"/>
      <c r="B44" s="17"/>
      <c r="C44" s="14"/>
      <c r="D44" s="14"/>
      <c r="E44" s="14"/>
      <c r="F44" s="14"/>
      <c r="G44" s="14"/>
      <c r="H44" s="14"/>
      <c r="I44" s="14"/>
      <c r="J44" s="17"/>
    </row>
    <row r="45" customFormat="false" ht="15" hidden="false" customHeight="false" outlineLevel="0" collapsed="false">
      <c r="A45" s="14"/>
      <c r="B45" s="17"/>
      <c r="C45" s="14"/>
      <c r="D45" s="14"/>
      <c r="E45" s="14"/>
      <c r="F45" s="14"/>
      <c r="G45" s="14"/>
      <c r="H45" s="14"/>
      <c r="I45" s="14"/>
      <c r="J45" s="17"/>
    </row>
    <row r="46" customFormat="false" ht="15" hidden="false" customHeight="false" outlineLevel="0" collapsed="false">
      <c r="A46" s="14"/>
      <c r="B46" s="17"/>
      <c r="C46" s="14"/>
      <c r="D46" s="14"/>
      <c r="E46" s="14"/>
      <c r="F46" s="14"/>
      <c r="G46" s="14"/>
      <c r="H46" s="14"/>
      <c r="I46" s="14"/>
      <c r="J46" s="17"/>
    </row>
    <row r="47" customFormat="false" ht="15" hidden="false" customHeight="false" outlineLevel="0" collapsed="false">
      <c r="A47" s="14"/>
      <c r="B47" s="17"/>
      <c r="C47" s="14"/>
      <c r="D47" s="14"/>
      <c r="E47" s="14"/>
      <c r="F47" s="14"/>
      <c r="G47" s="14"/>
      <c r="H47" s="14"/>
      <c r="I47" s="14"/>
      <c r="J47" s="17"/>
    </row>
    <row r="48" customFormat="false" ht="15" hidden="false" customHeight="false" outlineLevel="0" collapsed="false">
      <c r="A48" s="14"/>
      <c r="B48" s="17"/>
      <c r="C48" s="14"/>
      <c r="D48" s="14"/>
      <c r="E48" s="14"/>
      <c r="F48" s="14"/>
      <c r="G48" s="14"/>
      <c r="H48" s="14"/>
      <c r="I48" s="14"/>
      <c r="J48" s="17"/>
    </row>
    <row r="49" customFormat="false" ht="15" hidden="false" customHeight="false" outlineLevel="0" collapsed="false">
      <c r="A49" s="14"/>
      <c r="B49" s="17"/>
      <c r="C49" s="14"/>
      <c r="D49" s="14"/>
      <c r="E49" s="14"/>
      <c r="F49" s="14"/>
      <c r="G49" s="14"/>
      <c r="H49" s="14"/>
      <c r="I49" s="14"/>
      <c r="J49" s="17"/>
    </row>
    <row r="50" customFormat="false" ht="15" hidden="false" customHeight="false" outlineLevel="0" collapsed="false">
      <c r="A50" s="14"/>
      <c r="B50" s="17"/>
      <c r="C50" s="14"/>
      <c r="D50" s="14"/>
      <c r="E50" s="14"/>
      <c r="F50" s="14"/>
      <c r="G50" s="14"/>
      <c r="H50" s="14"/>
      <c r="I50" s="14"/>
      <c r="J50" s="17"/>
    </row>
    <row r="51" customFormat="false" ht="15" hidden="false" customHeight="false" outlineLevel="0" collapsed="false">
      <c r="A51" s="14"/>
      <c r="B51" s="17"/>
      <c r="C51" s="14"/>
      <c r="D51" s="14"/>
      <c r="E51" s="14"/>
      <c r="F51" s="14"/>
      <c r="G51" s="14"/>
      <c r="H51" s="14"/>
      <c r="I51" s="14"/>
      <c r="J51" s="17"/>
    </row>
    <row r="52" customFormat="false" ht="15" hidden="false" customHeight="false" outlineLevel="0" collapsed="false">
      <c r="A52" s="14"/>
      <c r="B52" s="17"/>
      <c r="C52" s="14"/>
      <c r="D52" s="14"/>
      <c r="E52" s="14"/>
      <c r="F52" s="14"/>
      <c r="G52" s="14"/>
      <c r="H52" s="14"/>
      <c r="I52" s="14"/>
      <c r="J52" s="17"/>
    </row>
    <row r="53" customFormat="false" ht="15" hidden="false" customHeight="false" outlineLevel="0" collapsed="false">
      <c r="A53" s="14"/>
      <c r="B53" s="17"/>
      <c r="C53" s="14"/>
      <c r="D53" s="14"/>
      <c r="E53" s="14"/>
      <c r="F53" s="14"/>
      <c r="G53" s="14"/>
      <c r="H53" s="14"/>
      <c r="I53" s="14"/>
      <c r="J53" s="17"/>
    </row>
    <row r="54" customFormat="false" ht="15" hidden="false" customHeight="false" outlineLevel="0" collapsed="false">
      <c r="A54" s="14"/>
      <c r="B54" s="17"/>
      <c r="C54" s="14"/>
      <c r="D54" s="14"/>
      <c r="E54" s="14"/>
      <c r="F54" s="14"/>
      <c r="G54" s="14"/>
      <c r="H54" s="14"/>
      <c r="I54" s="14"/>
      <c r="J54" s="17"/>
    </row>
    <row r="55" customFormat="false" ht="15" hidden="false" customHeight="false" outlineLevel="0" collapsed="false">
      <c r="A55" s="14"/>
      <c r="B55" s="17"/>
      <c r="C55" s="14"/>
      <c r="D55" s="14"/>
      <c r="E55" s="14"/>
      <c r="F55" s="14"/>
      <c r="G55" s="14"/>
      <c r="H55" s="14"/>
      <c r="I55" s="14"/>
      <c r="J55" s="17"/>
    </row>
    <row r="56" customFormat="false" ht="15" hidden="false" customHeight="false" outlineLevel="0" collapsed="false">
      <c r="A56" s="14"/>
      <c r="B56" s="17"/>
      <c r="C56" s="14"/>
      <c r="D56" s="14"/>
      <c r="E56" s="14"/>
      <c r="F56" s="14"/>
      <c r="G56" s="14"/>
      <c r="H56" s="14"/>
      <c r="I56" s="14"/>
      <c r="J56" s="17"/>
    </row>
    <row r="57" customFormat="false" ht="15" hidden="false" customHeight="false" outlineLevel="0" collapsed="false">
      <c r="A57" s="14"/>
      <c r="B57" s="17"/>
      <c r="C57" s="14"/>
      <c r="D57" s="14"/>
      <c r="E57" s="14"/>
      <c r="F57" s="14"/>
      <c r="G57" s="14"/>
      <c r="H57" s="14"/>
      <c r="I57" s="14"/>
      <c r="J57" s="17"/>
    </row>
    <row r="58" customFormat="false" ht="15" hidden="false" customHeight="false" outlineLevel="0" collapsed="false">
      <c r="A58" s="14"/>
      <c r="B58" s="17"/>
      <c r="C58" s="14"/>
      <c r="D58" s="14"/>
      <c r="E58" s="14"/>
      <c r="F58" s="14"/>
      <c r="G58" s="14"/>
      <c r="H58" s="14"/>
      <c r="I58" s="14"/>
      <c r="J58" s="17"/>
    </row>
    <row r="59" customFormat="false" ht="15" hidden="false" customHeight="false" outlineLevel="0" collapsed="false">
      <c r="A59" s="14"/>
      <c r="B59" s="17"/>
      <c r="C59" s="14"/>
      <c r="D59" s="14"/>
      <c r="E59" s="14"/>
      <c r="F59" s="14"/>
      <c r="G59" s="14"/>
      <c r="H59" s="14"/>
      <c r="I59" s="14"/>
      <c r="J59" s="17"/>
    </row>
    <row r="60" customFormat="false" ht="15" hidden="false" customHeight="false" outlineLevel="0" collapsed="false">
      <c r="A60" s="14"/>
      <c r="B60" s="17"/>
      <c r="C60" s="14"/>
      <c r="D60" s="14"/>
      <c r="E60" s="14"/>
      <c r="F60" s="14"/>
      <c r="G60" s="14"/>
      <c r="H60" s="14"/>
      <c r="I60" s="14"/>
      <c r="J60" s="17"/>
    </row>
    <row r="61" customFormat="false" ht="15" hidden="false" customHeight="false" outlineLevel="0" collapsed="false">
      <c r="A61" s="14"/>
      <c r="B61" s="17"/>
      <c r="C61" s="14"/>
      <c r="D61" s="14"/>
      <c r="E61" s="14"/>
      <c r="F61" s="14"/>
      <c r="G61" s="14"/>
      <c r="H61" s="14"/>
      <c r="I61" s="14"/>
      <c r="J61" s="17"/>
    </row>
    <row r="62" customFormat="false" ht="15" hidden="false" customHeight="false" outlineLevel="0" collapsed="false">
      <c r="A62" s="14"/>
      <c r="B62" s="17"/>
      <c r="C62" s="14"/>
      <c r="D62" s="14"/>
      <c r="E62" s="14"/>
      <c r="F62" s="14"/>
      <c r="G62" s="14"/>
      <c r="H62" s="14"/>
      <c r="I62" s="14"/>
      <c r="J62" s="17"/>
    </row>
    <row r="63" customFormat="false" ht="15" hidden="false" customHeight="false" outlineLevel="0" collapsed="false">
      <c r="A63" s="14"/>
      <c r="B63" s="17"/>
      <c r="C63" s="14"/>
      <c r="D63" s="14"/>
      <c r="E63" s="14"/>
      <c r="F63" s="14"/>
      <c r="G63" s="14"/>
      <c r="H63" s="14"/>
      <c r="I63" s="14"/>
      <c r="J63" s="17"/>
    </row>
    <row r="64" customFormat="false" ht="15" hidden="false" customHeight="false" outlineLevel="0" collapsed="false">
      <c r="A64" s="14"/>
      <c r="B64" s="17"/>
      <c r="C64" s="14"/>
      <c r="D64" s="14"/>
      <c r="E64" s="14"/>
      <c r="F64" s="14"/>
      <c r="G64" s="14"/>
      <c r="H64" s="14"/>
      <c r="I64" s="14"/>
      <c r="J64" s="17"/>
    </row>
    <row r="65" customFormat="false" ht="15" hidden="false" customHeight="false" outlineLevel="0" collapsed="false">
      <c r="A65" s="14"/>
      <c r="B65" s="17"/>
      <c r="C65" s="14"/>
      <c r="D65" s="14"/>
      <c r="E65" s="14"/>
      <c r="F65" s="14"/>
      <c r="G65" s="14"/>
      <c r="H65" s="14"/>
      <c r="I65" s="14"/>
      <c r="J65" s="17"/>
    </row>
    <row r="66" customFormat="false" ht="15" hidden="false" customHeight="false" outlineLevel="0" collapsed="false">
      <c r="A66" s="14"/>
      <c r="B66" s="17"/>
      <c r="C66" s="14"/>
      <c r="D66" s="14"/>
      <c r="E66" s="14"/>
      <c r="F66" s="14"/>
      <c r="G66" s="14"/>
      <c r="H66" s="14"/>
      <c r="I66" s="14"/>
      <c r="J66" s="17"/>
    </row>
    <row r="67" customFormat="false" ht="15" hidden="false" customHeight="false" outlineLevel="0" collapsed="false">
      <c r="A67" s="14"/>
      <c r="B67" s="17"/>
      <c r="C67" s="14"/>
      <c r="D67" s="14"/>
      <c r="E67" s="14"/>
      <c r="F67" s="14"/>
      <c r="G67" s="14"/>
      <c r="H67" s="14"/>
      <c r="I67" s="14"/>
      <c r="J67" s="17"/>
    </row>
    <row r="68" customFormat="false" ht="15" hidden="false" customHeight="false" outlineLevel="0" collapsed="false">
      <c r="A68" s="14"/>
      <c r="B68" s="17"/>
      <c r="C68" s="14"/>
      <c r="D68" s="14"/>
      <c r="E68" s="14"/>
      <c r="F68" s="14"/>
      <c r="G68" s="14"/>
      <c r="H68" s="14"/>
      <c r="I68" s="14"/>
      <c r="J68" s="17"/>
    </row>
    <row r="69" customFormat="false" ht="15" hidden="false" customHeight="false" outlineLevel="0" collapsed="false">
      <c r="A69" s="14"/>
      <c r="B69" s="17"/>
      <c r="C69" s="14"/>
      <c r="D69" s="14"/>
      <c r="E69" s="14"/>
      <c r="F69" s="14"/>
      <c r="G69" s="14"/>
      <c r="H69" s="14"/>
      <c r="I69" s="14"/>
      <c r="J69" s="17"/>
    </row>
    <row r="70" customFormat="false" ht="15" hidden="false" customHeight="false" outlineLevel="0" collapsed="false">
      <c r="A70" s="14"/>
      <c r="B70" s="17"/>
      <c r="C70" s="14"/>
      <c r="D70" s="14"/>
      <c r="E70" s="14"/>
      <c r="F70" s="14"/>
      <c r="G70" s="14"/>
      <c r="H70" s="14"/>
      <c r="I70" s="14"/>
      <c r="J70" s="17"/>
    </row>
    <row r="71" customFormat="false" ht="15" hidden="false" customHeight="false" outlineLevel="0" collapsed="false">
      <c r="A71" s="14"/>
      <c r="B71" s="17"/>
      <c r="C71" s="14"/>
      <c r="D71" s="14"/>
      <c r="E71" s="14"/>
      <c r="F71" s="14"/>
      <c r="G71" s="14"/>
      <c r="H71" s="14"/>
      <c r="I71" s="14"/>
      <c r="J71" s="17"/>
    </row>
    <row r="72" customFormat="false" ht="15" hidden="false" customHeight="false" outlineLevel="0" collapsed="false">
      <c r="A72" s="14"/>
      <c r="B72" s="17"/>
      <c r="C72" s="14"/>
      <c r="D72" s="14"/>
      <c r="E72" s="14"/>
      <c r="F72" s="14"/>
      <c r="G72" s="14"/>
      <c r="H72" s="14"/>
      <c r="I72" s="14"/>
      <c r="J72" s="17"/>
    </row>
    <row r="73" customFormat="false" ht="15" hidden="false" customHeight="false" outlineLevel="0" collapsed="false">
      <c r="A73" s="14"/>
      <c r="B73" s="17"/>
      <c r="C73" s="14"/>
      <c r="D73" s="14"/>
      <c r="E73" s="14"/>
      <c r="F73" s="14"/>
      <c r="G73" s="14"/>
      <c r="H73" s="14"/>
      <c r="I73" s="14"/>
      <c r="J73" s="17"/>
    </row>
    <row r="74" customFormat="false" ht="15" hidden="false" customHeight="false" outlineLevel="0" collapsed="false">
      <c r="A74" s="14"/>
      <c r="B74" s="17"/>
      <c r="C74" s="14"/>
      <c r="D74" s="14"/>
      <c r="E74" s="14"/>
      <c r="F74" s="14"/>
      <c r="G74" s="14"/>
      <c r="H74" s="14"/>
      <c r="I74" s="14"/>
      <c r="J74" s="17"/>
    </row>
    <row r="75" customFormat="false" ht="15" hidden="false" customHeight="false" outlineLevel="0" collapsed="false">
      <c r="A75" s="14"/>
      <c r="B75" s="17"/>
      <c r="C75" s="14"/>
      <c r="D75" s="14"/>
      <c r="E75" s="14"/>
      <c r="F75" s="14"/>
      <c r="G75" s="14"/>
      <c r="H75" s="14"/>
      <c r="I75" s="14"/>
      <c r="J75" s="17"/>
    </row>
    <row r="76" customFormat="false" ht="15" hidden="false" customHeight="false" outlineLevel="0" collapsed="false">
      <c r="A76" s="14"/>
      <c r="B76" s="17"/>
      <c r="C76" s="14"/>
      <c r="D76" s="14"/>
      <c r="E76" s="14"/>
      <c r="F76" s="14"/>
      <c r="G76" s="14"/>
      <c r="H76" s="14"/>
      <c r="I76" s="14"/>
      <c r="J76" s="17"/>
    </row>
    <row r="77" customFormat="false" ht="15" hidden="false" customHeight="false" outlineLevel="0" collapsed="false">
      <c r="A77" s="14"/>
      <c r="B77" s="17"/>
      <c r="C77" s="14"/>
      <c r="D77" s="14"/>
      <c r="E77" s="14"/>
      <c r="F77" s="14"/>
      <c r="G77" s="14"/>
      <c r="H77" s="14"/>
      <c r="I77" s="14"/>
      <c r="J77" s="17"/>
    </row>
    <row r="78" customFormat="false" ht="15" hidden="false" customHeight="false" outlineLevel="0" collapsed="false">
      <c r="A78" s="14"/>
      <c r="B78" s="17"/>
      <c r="C78" s="14"/>
      <c r="D78" s="14"/>
      <c r="E78" s="14"/>
      <c r="F78" s="14"/>
      <c r="G78" s="14"/>
      <c r="H78" s="14"/>
      <c r="I78" s="14"/>
      <c r="J78" s="17"/>
    </row>
    <row r="79" customFormat="false" ht="15" hidden="false" customHeight="false" outlineLevel="0" collapsed="false">
      <c r="A79" s="14"/>
      <c r="B79" s="17"/>
      <c r="C79" s="14"/>
      <c r="D79" s="14"/>
      <c r="E79" s="14"/>
      <c r="F79" s="14"/>
      <c r="G79" s="14"/>
      <c r="H79" s="14"/>
      <c r="I79" s="14"/>
      <c r="J79" s="17"/>
    </row>
    <row r="80" customFormat="false" ht="15" hidden="false" customHeight="false" outlineLevel="0" collapsed="false">
      <c r="A80" s="14"/>
      <c r="B80" s="17"/>
      <c r="C80" s="14"/>
      <c r="D80" s="14"/>
      <c r="E80" s="14"/>
      <c r="F80" s="14"/>
      <c r="G80" s="14"/>
      <c r="H80" s="14"/>
      <c r="I80" s="14"/>
      <c r="J80" s="17"/>
    </row>
    <row r="81" customFormat="false" ht="15" hidden="false" customHeight="false" outlineLevel="0" collapsed="false">
      <c r="A81" s="14"/>
      <c r="B81" s="17"/>
      <c r="C81" s="14"/>
      <c r="D81" s="14"/>
      <c r="E81" s="14"/>
      <c r="F81" s="14"/>
      <c r="G81" s="14"/>
      <c r="H81" s="14"/>
      <c r="I81" s="14"/>
      <c r="J81" s="17"/>
    </row>
    <row r="82" customFormat="false" ht="15" hidden="false" customHeight="false" outlineLevel="0" collapsed="false">
      <c r="A82" s="14"/>
      <c r="B82" s="17"/>
      <c r="C82" s="14"/>
      <c r="D82" s="14"/>
      <c r="E82" s="14"/>
      <c r="F82" s="14"/>
      <c r="G82" s="14"/>
      <c r="H82" s="14"/>
      <c r="I82" s="14"/>
      <c r="J82" s="17"/>
    </row>
    <row r="83" customFormat="false" ht="15" hidden="false" customHeight="false" outlineLevel="0" collapsed="false">
      <c r="A83" s="14"/>
      <c r="B83" s="17"/>
      <c r="C83" s="14"/>
      <c r="D83" s="14"/>
      <c r="E83" s="14"/>
      <c r="F83" s="14"/>
      <c r="G83" s="14"/>
      <c r="H83" s="14"/>
      <c r="I83" s="14"/>
      <c r="J83" s="17"/>
    </row>
    <row r="84" customFormat="false" ht="15" hidden="false" customHeight="false" outlineLevel="0" collapsed="false">
      <c r="A84" s="14"/>
      <c r="B84" s="17"/>
      <c r="C84" s="14"/>
      <c r="D84" s="14"/>
      <c r="E84" s="14"/>
      <c r="F84" s="14"/>
      <c r="G84" s="14"/>
      <c r="H84" s="14"/>
      <c r="I84" s="14"/>
      <c r="J84" s="17"/>
    </row>
    <row r="85" customFormat="false" ht="15" hidden="false" customHeight="false" outlineLevel="0" collapsed="false">
      <c r="A85" s="14"/>
      <c r="B85" s="17"/>
      <c r="C85" s="14"/>
      <c r="D85" s="14"/>
      <c r="E85" s="14"/>
      <c r="F85" s="14"/>
      <c r="G85" s="14"/>
      <c r="H85" s="14"/>
      <c r="I85" s="14"/>
      <c r="J85" s="17"/>
    </row>
    <row r="86" customFormat="false" ht="15" hidden="false" customHeight="false" outlineLevel="0" collapsed="false">
      <c r="A86" s="14"/>
      <c r="B86" s="17"/>
      <c r="C86" s="14"/>
      <c r="D86" s="14"/>
      <c r="E86" s="14"/>
      <c r="F86" s="14"/>
      <c r="G86" s="14"/>
      <c r="H86" s="14"/>
      <c r="I86" s="14"/>
      <c r="J86" s="17"/>
    </row>
    <row r="87" customFormat="false" ht="15" hidden="false" customHeight="false" outlineLevel="0" collapsed="false">
      <c r="A87" s="14"/>
      <c r="B87" s="17"/>
      <c r="C87" s="14"/>
      <c r="D87" s="14"/>
      <c r="E87" s="14"/>
      <c r="F87" s="14"/>
      <c r="G87" s="14"/>
      <c r="H87" s="14"/>
      <c r="I87" s="14"/>
      <c r="J87" s="17"/>
    </row>
    <row r="88" customFormat="false" ht="15" hidden="false" customHeight="false" outlineLevel="0" collapsed="false">
      <c r="A88" s="14"/>
      <c r="B88" s="17"/>
      <c r="C88" s="14"/>
      <c r="D88" s="14"/>
      <c r="E88" s="14"/>
      <c r="F88" s="14"/>
      <c r="G88" s="14"/>
      <c r="H88" s="14"/>
      <c r="I88" s="14"/>
      <c r="J88" s="17"/>
    </row>
    <row r="89" customFormat="false" ht="15" hidden="false" customHeight="false" outlineLevel="0" collapsed="false">
      <c r="A89" s="14"/>
      <c r="B89" s="17"/>
      <c r="C89" s="14"/>
      <c r="D89" s="14"/>
      <c r="E89" s="14"/>
      <c r="F89" s="14"/>
      <c r="G89" s="14"/>
      <c r="H89" s="14"/>
      <c r="I89" s="14"/>
      <c r="J89" s="17"/>
    </row>
    <row r="90" customFormat="false" ht="15" hidden="false" customHeight="false" outlineLevel="0" collapsed="false">
      <c r="A90" s="14"/>
      <c r="B90" s="17"/>
      <c r="C90" s="14"/>
      <c r="D90" s="14"/>
      <c r="E90" s="14"/>
      <c r="F90" s="14"/>
      <c r="G90" s="14"/>
      <c r="H90" s="14"/>
      <c r="I90" s="14"/>
      <c r="J90" s="17"/>
    </row>
    <row r="91" customFormat="false" ht="15" hidden="false" customHeight="false" outlineLevel="0" collapsed="false">
      <c r="A91" s="14"/>
      <c r="B91" s="17"/>
      <c r="C91" s="14"/>
      <c r="D91" s="14"/>
      <c r="E91" s="14"/>
      <c r="F91" s="14"/>
      <c r="G91" s="14"/>
      <c r="H91" s="14"/>
      <c r="I91" s="14"/>
      <c r="J91" s="17"/>
    </row>
    <row r="92" customFormat="false" ht="15" hidden="false" customHeight="false" outlineLevel="0" collapsed="false">
      <c r="A92" s="14"/>
      <c r="B92" s="17"/>
      <c r="C92" s="14"/>
      <c r="D92" s="14"/>
      <c r="E92" s="14"/>
      <c r="F92" s="14"/>
      <c r="G92" s="14"/>
      <c r="H92" s="14"/>
      <c r="I92" s="14"/>
      <c r="J92" s="17"/>
    </row>
    <row r="93" customFormat="false" ht="15" hidden="false" customHeight="false" outlineLevel="0" collapsed="false">
      <c r="A93" s="14"/>
      <c r="B93" s="17"/>
      <c r="C93" s="14"/>
      <c r="D93" s="14"/>
      <c r="E93" s="14"/>
      <c r="F93" s="14"/>
      <c r="G93" s="14"/>
      <c r="H93" s="14"/>
      <c r="I93" s="14"/>
      <c r="J93" s="17"/>
    </row>
    <row r="94" customFormat="false" ht="15" hidden="false" customHeight="false" outlineLevel="0" collapsed="false">
      <c r="A94" s="14"/>
      <c r="B94" s="17"/>
      <c r="C94" s="14"/>
      <c r="D94" s="14"/>
      <c r="E94" s="14"/>
      <c r="F94" s="14"/>
      <c r="G94" s="14"/>
      <c r="H94" s="14"/>
      <c r="I94" s="14"/>
      <c r="J94" s="17"/>
    </row>
    <row r="95" customFormat="false" ht="15" hidden="false" customHeight="false" outlineLevel="0" collapsed="false">
      <c r="A95" s="14"/>
      <c r="B95" s="17"/>
      <c r="C95" s="14"/>
      <c r="D95" s="14"/>
      <c r="E95" s="14"/>
      <c r="F95" s="14"/>
      <c r="G95" s="14"/>
      <c r="H95" s="14"/>
      <c r="I95" s="14"/>
      <c r="J95" s="17"/>
    </row>
    <row r="96" customFormat="false" ht="15" hidden="false" customHeight="false" outlineLevel="0" collapsed="false">
      <c r="A96" s="14"/>
      <c r="B96" s="17"/>
      <c r="C96" s="14"/>
      <c r="D96" s="14"/>
      <c r="E96" s="14"/>
      <c r="F96" s="14"/>
      <c r="G96" s="14"/>
      <c r="H96" s="14"/>
      <c r="I96" s="14"/>
      <c r="J96" s="17"/>
    </row>
    <row r="97" customFormat="false" ht="15" hidden="false" customHeight="false" outlineLevel="0" collapsed="false">
      <c r="A97" s="14"/>
      <c r="B97" s="17"/>
      <c r="C97" s="14"/>
      <c r="D97" s="14"/>
      <c r="E97" s="14"/>
      <c r="F97" s="14"/>
      <c r="G97" s="14"/>
      <c r="H97" s="14"/>
      <c r="I97" s="14"/>
      <c r="J97" s="17"/>
    </row>
    <row r="98" customFormat="false" ht="15" hidden="false" customHeight="false" outlineLevel="0" collapsed="false">
      <c r="A98" s="14"/>
      <c r="B98" s="17"/>
      <c r="C98" s="14"/>
      <c r="D98" s="14"/>
      <c r="E98" s="14"/>
      <c r="F98" s="14"/>
      <c r="G98" s="14"/>
      <c r="H98" s="14"/>
      <c r="I98" s="14"/>
      <c r="J98" s="17"/>
    </row>
    <row r="99" customFormat="false" ht="15" hidden="false" customHeight="false" outlineLevel="0" collapsed="false">
      <c r="A99" s="14"/>
      <c r="B99" s="17"/>
      <c r="C99" s="14"/>
      <c r="D99" s="14"/>
      <c r="E99" s="14"/>
      <c r="F99" s="14"/>
      <c r="G99" s="14"/>
      <c r="H99" s="14"/>
      <c r="I99" s="14"/>
      <c r="J99" s="17"/>
    </row>
    <row r="100" customFormat="false" ht="15" hidden="false" customHeight="false" outlineLevel="0" collapsed="false">
      <c r="A100" s="14"/>
      <c r="B100" s="17"/>
      <c r="C100" s="14"/>
      <c r="D100" s="14"/>
      <c r="E100" s="14"/>
      <c r="F100" s="14"/>
      <c r="G100" s="14"/>
      <c r="H100" s="14"/>
      <c r="I100" s="14"/>
      <c r="J100" s="17"/>
    </row>
    <row r="101" customFormat="false" ht="15" hidden="false" customHeight="false" outlineLevel="0" collapsed="false">
      <c r="A101" s="14"/>
      <c r="B101" s="17"/>
      <c r="C101" s="14"/>
      <c r="D101" s="14"/>
      <c r="E101" s="14"/>
      <c r="F101" s="14"/>
      <c r="G101" s="14"/>
      <c r="H101" s="14"/>
      <c r="I101" s="14"/>
      <c r="J101" s="17"/>
    </row>
    <row r="102" customFormat="false" ht="15" hidden="false" customHeight="false" outlineLevel="0" collapsed="false">
      <c r="A102" s="14"/>
      <c r="B102" s="17"/>
      <c r="C102" s="14"/>
      <c r="D102" s="14"/>
      <c r="E102" s="14"/>
      <c r="F102" s="14"/>
      <c r="G102" s="14"/>
      <c r="H102" s="14"/>
      <c r="I102" s="14"/>
      <c r="J102" s="17"/>
    </row>
    <row r="103" customFormat="false" ht="15" hidden="false" customHeight="false" outlineLevel="0" collapsed="false">
      <c r="A103" s="14"/>
      <c r="B103" s="17"/>
      <c r="C103" s="14"/>
      <c r="D103" s="14"/>
      <c r="E103" s="14"/>
      <c r="F103" s="14"/>
      <c r="G103" s="14"/>
      <c r="H103" s="14"/>
      <c r="I103" s="14"/>
      <c r="J103" s="17"/>
    </row>
    <row r="104" customFormat="false" ht="15" hidden="false" customHeight="false" outlineLevel="0" collapsed="false">
      <c r="A104" s="14"/>
      <c r="B104" s="17"/>
      <c r="C104" s="14"/>
      <c r="D104" s="14"/>
      <c r="E104" s="14"/>
      <c r="F104" s="14"/>
      <c r="G104" s="14"/>
      <c r="H104" s="14"/>
      <c r="I104" s="14"/>
      <c r="J104" s="17"/>
    </row>
    <row r="105" customFormat="false" ht="15" hidden="false" customHeight="false" outlineLevel="0" collapsed="false">
      <c r="A105" s="14"/>
      <c r="B105" s="17"/>
      <c r="C105" s="14"/>
      <c r="D105" s="14"/>
      <c r="E105" s="14"/>
      <c r="F105" s="14"/>
      <c r="G105" s="14"/>
      <c r="H105" s="14"/>
      <c r="I105" s="14"/>
      <c r="J105" s="17"/>
    </row>
    <row r="106" customFormat="false" ht="15" hidden="false" customHeight="false" outlineLevel="0" collapsed="false">
      <c r="A106" s="14"/>
      <c r="B106" s="17"/>
      <c r="C106" s="14"/>
      <c r="D106" s="14"/>
      <c r="E106" s="14"/>
      <c r="F106" s="14"/>
      <c r="G106" s="14"/>
      <c r="H106" s="14"/>
      <c r="I106" s="14"/>
      <c r="J106" s="17"/>
    </row>
    <row r="107" customFormat="false" ht="15" hidden="false" customHeight="false" outlineLevel="0" collapsed="false">
      <c r="A107" s="14"/>
      <c r="B107" s="17"/>
      <c r="C107" s="14"/>
      <c r="D107" s="14"/>
      <c r="E107" s="14"/>
      <c r="F107" s="14"/>
      <c r="G107" s="14"/>
      <c r="H107" s="14"/>
      <c r="I107" s="14"/>
      <c r="J107" s="17"/>
    </row>
    <row r="108" customFormat="false" ht="15" hidden="false" customHeight="false" outlineLevel="0" collapsed="false">
      <c r="A108" s="14"/>
      <c r="B108" s="17"/>
      <c r="C108" s="14"/>
      <c r="D108" s="14"/>
      <c r="E108" s="14"/>
      <c r="F108" s="14"/>
      <c r="G108" s="14"/>
      <c r="H108" s="14"/>
      <c r="I108" s="14"/>
      <c r="J108" s="17"/>
    </row>
    <row r="109" customFormat="false" ht="15" hidden="false" customHeight="false" outlineLevel="0" collapsed="false">
      <c r="A109" s="14"/>
      <c r="B109" s="17"/>
      <c r="C109" s="14"/>
      <c r="D109" s="14"/>
      <c r="E109" s="14"/>
      <c r="F109" s="14"/>
      <c r="G109" s="14"/>
      <c r="H109" s="14"/>
      <c r="I109" s="14"/>
      <c r="J109" s="17"/>
    </row>
    <row r="110" customFormat="false" ht="15" hidden="false" customHeight="false" outlineLevel="0" collapsed="false">
      <c r="A110" s="14"/>
      <c r="B110" s="17"/>
      <c r="C110" s="14"/>
      <c r="D110" s="14"/>
      <c r="E110" s="14"/>
      <c r="F110" s="14"/>
      <c r="G110" s="14"/>
      <c r="H110" s="14"/>
      <c r="I110" s="14"/>
      <c r="J110" s="17"/>
    </row>
    <row r="111" customFormat="false" ht="15" hidden="false" customHeight="false" outlineLevel="0" collapsed="false">
      <c r="A111" s="14"/>
      <c r="B111" s="17"/>
      <c r="C111" s="14"/>
      <c r="D111" s="14"/>
      <c r="E111" s="14"/>
      <c r="F111" s="14"/>
      <c r="G111" s="14"/>
      <c r="H111" s="14"/>
      <c r="I111" s="14"/>
      <c r="J111" s="17"/>
    </row>
    <row r="112" customFormat="false" ht="15" hidden="false" customHeight="false" outlineLevel="0" collapsed="false">
      <c r="A112" s="14"/>
      <c r="B112" s="17"/>
      <c r="C112" s="14"/>
      <c r="D112" s="14"/>
      <c r="E112" s="14"/>
      <c r="F112" s="14"/>
      <c r="G112" s="14"/>
      <c r="H112" s="14"/>
      <c r="I112" s="14"/>
      <c r="J112" s="17"/>
    </row>
    <row r="113" customFormat="false" ht="15" hidden="false" customHeight="false" outlineLevel="0" collapsed="false">
      <c r="A113" s="14"/>
      <c r="B113" s="17"/>
      <c r="C113" s="14"/>
      <c r="D113" s="14"/>
      <c r="E113" s="14"/>
      <c r="F113" s="14"/>
      <c r="G113" s="14"/>
      <c r="H113" s="14"/>
      <c r="I113" s="14"/>
      <c r="J113" s="17"/>
    </row>
    <row r="114" customFormat="false" ht="15" hidden="false" customHeight="false" outlineLevel="0" collapsed="false">
      <c r="A114" s="14"/>
      <c r="B114" s="17"/>
      <c r="C114" s="14"/>
      <c r="D114" s="14"/>
      <c r="E114" s="14"/>
      <c r="F114" s="14"/>
      <c r="G114" s="14"/>
      <c r="H114" s="14"/>
      <c r="I114" s="14"/>
      <c r="J114" s="17"/>
    </row>
    <row r="115" customFormat="false" ht="15" hidden="false" customHeight="false" outlineLevel="0" collapsed="false">
      <c r="A115" s="14"/>
      <c r="B115" s="17"/>
      <c r="C115" s="14"/>
      <c r="D115" s="14"/>
      <c r="E115" s="14"/>
      <c r="F115" s="14"/>
      <c r="G115" s="14"/>
      <c r="H115" s="14"/>
      <c r="I115" s="14"/>
      <c r="J115" s="17"/>
    </row>
    <row r="116" customFormat="false" ht="15" hidden="false" customHeight="false" outlineLevel="0" collapsed="false">
      <c r="A116" s="14"/>
      <c r="B116" s="17"/>
      <c r="C116" s="14"/>
      <c r="D116" s="14"/>
      <c r="E116" s="14"/>
      <c r="F116" s="14"/>
      <c r="G116" s="14"/>
      <c r="H116" s="14"/>
      <c r="I116" s="14"/>
      <c r="J116" s="17"/>
    </row>
    <row r="117" customFormat="false" ht="15" hidden="false" customHeight="false" outlineLevel="0" collapsed="false">
      <c r="A117" s="14"/>
      <c r="B117" s="17"/>
      <c r="C117" s="14"/>
      <c r="D117" s="14"/>
      <c r="E117" s="14"/>
      <c r="F117" s="14"/>
      <c r="G117" s="14"/>
      <c r="H117" s="14"/>
      <c r="I117" s="14"/>
      <c r="J117" s="17"/>
    </row>
    <row r="118" customFormat="false" ht="15" hidden="false" customHeight="false" outlineLevel="0" collapsed="false">
      <c r="A118" s="14"/>
      <c r="B118" s="17"/>
      <c r="C118" s="14"/>
      <c r="D118" s="14"/>
      <c r="E118" s="14"/>
      <c r="F118" s="14"/>
      <c r="G118" s="14"/>
      <c r="H118" s="14"/>
      <c r="I118" s="14"/>
      <c r="J118" s="17"/>
    </row>
    <row r="119" customFormat="false" ht="15" hidden="false" customHeight="false" outlineLevel="0" collapsed="false">
      <c r="A119" s="14"/>
      <c r="B119" s="17"/>
      <c r="C119" s="14"/>
      <c r="D119" s="14"/>
      <c r="E119" s="14"/>
      <c r="F119" s="14"/>
      <c r="G119" s="14"/>
      <c r="H119" s="14"/>
      <c r="I119" s="14"/>
      <c r="J119" s="17"/>
    </row>
    <row r="120" customFormat="false" ht="15" hidden="false" customHeight="false" outlineLevel="0" collapsed="false">
      <c r="A120" s="14"/>
      <c r="B120" s="17"/>
      <c r="C120" s="14"/>
      <c r="D120" s="14"/>
      <c r="E120" s="14"/>
      <c r="F120" s="14"/>
      <c r="G120" s="14"/>
      <c r="H120" s="14"/>
      <c r="I120" s="14"/>
      <c r="J120" s="17"/>
    </row>
    <row r="121" customFormat="false" ht="15" hidden="false" customHeight="false" outlineLevel="0" collapsed="false">
      <c r="A121" s="14"/>
      <c r="B121" s="17"/>
      <c r="C121" s="14"/>
      <c r="D121" s="14"/>
      <c r="E121" s="14"/>
      <c r="F121" s="14"/>
      <c r="G121" s="14"/>
      <c r="H121" s="14"/>
      <c r="I121" s="14"/>
      <c r="J121" s="17"/>
    </row>
    <row r="122" customFormat="false" ht="15" hidden="false" customHeight="false" outlineLevel="0" collapsed="false">
      <c r="A122" s="14"/>
      <c r="B122" s="17"/>
      <c r="C122" s="14"/>
      <c r="D122" s="14"/>
      <c r="E122" s="14"/>
      <c r="F122" s="14"/>
      <c r="G122" s="14"/>
      <c r="H122" s="14"/>
      <c r="I122" s="14"/>
      <c r="J122" s="17"/>
    </row>
    <row r="123" customFormat="false" ht="15" hidden="false" customHeight="false" outlineLevel="0" collapsed="false">
      <c r="A123" s="14"/>
      <c r="B123" s="17"/>
      <c r="C123" s="14"/>
      <c r="D123" s="14"/>
      <c r="E123" s="14"/>
      <c r="F123" s="14"/>
      <c r="G123" s="14"/>
      <c r="H123" s="14"/>
      <c r="I123" s="14"/>
      <c r="J123" s="17"/>
    </row>
    <row r="124" customFormat="false" ht="15" hidden="false" customHeight="false" outlineLevel="0" collapsed="false">
      <c r="A124" s="14"/>
      <c r="B124" s="17"/>
      <c r="C124" s="14"/>
      <c r="D124" s="14"/>
      <c r="E124" s="14"/>
      <c r="F124" s="14"/>
      <c r="G124" s="14"/>
      <c r="H124" s="14"/>
      <c r="I124" s="14"/>
      <c r="J124" s="17"/>
    </row>
    <row r="125" customFormat="false" ht="15" hidden="false" customHeight="false" outlineLevel="0" collapsed="false">
      <c r="A125" s="14"/>
      <c r="B125" s="17"/>
      <c r="C125" s="14"/>
      <c r="D125" s="14"/>
      <c r="E125" s="14"/>
      <c r="F125" s="14"/>
      <c r="G125" s="14"/>
      <c r="H125" s="14"/>
      <c r="I125" s="14"/>
      <c r="J125" s="17"/>
    </row>
    <row r="126" customFormat="false" ht="15" hidden="false" customHeight="false" outlineLevel="0" collapsed="false">
      <c r="A126" s="14"/>
      <c r="B126" s="17"/>
      <c r="C126" s="14"/>
      <c r="D126" s="14"/>
      <c r="E126" s="14"/>
      <c r="F126" s="14"/>
      <c r="G126" s="14"/>
      <c r="H126" s="14"/>
      <c r="I126" s="14"/>
      <c r="J126" s="17"/>
    </row>
    <row r="127" customFormat="false" ht="15" hidden="false" customHeight="false" outlineLevel="0" collapsed="false">
      <c r="A127" s="14"/>
      <c r="B127" s="17"/>
      <c r="C127" s="14"/>
      <c r="D127" s="14"/>
      <c r="E127" s="14"/>
      <c r="F127" s="14"/>
      <c r="G127" s="14"/>
      <c r="H127" s="14"/>
      <c r="I127" s="14"/>
      <c r="J127" s="17"/>
    </row>
    <row r="128" customFormat="false" ht="15" hidden="false" customHeight="false" outlineLevel="0" collapsed="false">
      <c r="A128" s="14"/>
      <c r="B128" s="17"/>
      <c r="C128" s="14"/>
      <c r="D128" s="14"/>
      <c r="E128" s="14"/>
      <c r="F128" s="14"/>
      <c r="G128" s="14"/>
      <c r="H128" s="14"/>
      <c r="I128" s="14"/>
      <c r="J128" s="17"/>
    </row>
    <row r="129" customFormat="false" ht="15" hidden="false" customHeight="false" outlineLevel="0" collapsed="false">
      <c r="A129" s="14"/>
      <c r="B129" s="17"/>
      <c r="C129" s="14"/>
      <c r="D129" s="14"/>
      <c r="E129" s="14"/>
      <c r="F129" s="14"/>
      <c r="G129" s="14"/>
      <c r="H129" s="14"/>
      <c r="I129" s="14"/>
      <c r="J129" s="17"/>
    </row>
    <row r="130" customFormat="false" ht="15" hidden="false" customHeight="false" outlineLevel="0" collapsed="false">
      <c r="A130" s="14"/>
      <c r="B130" s="17"/>
      <c r="C130" s="14"/>
      <c r="D130" s="14"/>
      <c r="E130" s="14"/>
      <c r="F130" s="14"/>
      <c r="G130" s="14"/>
      <c r="H130" s="14"/>
      <c r="I130" s="14"/>
      <c r="J130" s="17"/>
    </row>
    <row r="131" customFormat="false" ht="15" hidden="false" customHeight="false" outlineLevel="0" collapsed="false">
      <c r="A131" s="14"/>
      <c r="B131" s="17"/>
      <c r="C131" s="14"/>
      <c r="D131" s="14"/>
      <c r="E131" s="14"/>
      <c r="F131" s="14"/>
      <c r="G131" s="14"/>
      <c r="H131" s="14"/>
      <c r="I131" s="14"/>
      <c r="J131" s="17"/>
    </row>
    <row r="132" customFormat="false" ht="15" hidden="false" customHeight="false" outlineLevel="0" collapsed="false">
      <c r="A132" s="14"/>
      <c r="B132" s="17"/>
      <c r="C132" s="14"/>
      <c r="D132" s="14"/>
      <c r="E132" s="14"/>
      <c r="F132" s="14"/>
      <c r="G132" s="14"/>
      <c r="H132" s="14"/>
      <c r="I132" s="14"/>
      <c r="J132" s="17"/>
    </row>
    <row r="133" customFormat="false" ht="15" hidden="false" customHeight="false" outlineLevel="0" collapsed="false">
      <c r="A133" s="14"/>
      <c r="B133" s="17"/>
      <c r="C133" s="14"/>
      <c r="D133" s="14"/>
      <c r="E133" s="14"/>
      <c r="F133" s="14"/>
      <c r="G133" s="14"/>
      <c r="H133" s="14"/>
      <c r="I133" s="14"/>
      <c r="J133" s="17"/>
    </row>
    <row r="134" customFormat="false" ht="15" hidden="false" customHeight="false" outlineLevel="0" collapsed="false">
      <c r="A134" s="14"/>
      <c r="B134" s="17"/>
      <c r="C134" s="14"/>
      <c r="D134" s="14"/>
      <c r="E134" s="14"/>
      <c r="F134" s="14"/>
      <c r="G134" s="14"/>
      <c r="H134" s="14"/>
      <c r="I134" s="14"/>
      <c r="J134" s="17"/>
    </row>
    <row r="135" customFormat="false" ht="15" hidden="false" customHeight="false" outlineLevel="0" collapsed="false">
      <c r="A135" s="14"/>
      <c r="B135" s="17"/>
      <c r="C135" s="14"/>
      <c r="D135" s="14"/>
      <c r="E135" s="14"/>
      <c r="F135" s="14"/>
      <c r="G135" s="14"/>
      <c r="H135" s="14"/>
      <c r="I135" s="14"/>
      <c r="J135" s="17"/>
    </row>
    <row r="136" customFormat="false" ht="15" hidden="false" customHeight="false" outlineLevel="0" collapsed="false">
      <c r="A136" s="14"/>
      <c r="B136" s="17"/>
      <c r="C136" s="14"/>
      <c r="D136" s="14"/>
      <c r="E136" s="14"/>
      <c r="F136" s="14"/>
      <c r="G136" s="14"/>
      <c r="H136" s="14"/>
      <c r="I136" s="14"/>
      <c r="J136" s="17"/>
    </row>
    <row r="137" customFormat="false" ht="15" hidden="false" customHeight="false" outlineLevel="0" collapsed="false">
      <c r="A137" s="14"/>
      <c r="B137" s="17"/>
      <c r="C137" s="14"/>
      <c r="D137" s="14"/>
      <c r="E137" s="14"/>
      <c r="F137" s="14"/>
      <c r="G137" s="14"/>
      <c r="H137" s="14"/>
      <c r="I137" s="14"/>
      <c r="J137" s="17"/>
    </row>
    <row r="138" customFormat="false" ht="15" hidden="false" customHeight="false" outlineLevel="0" collapsed="false">
      <c r="A138" s="14"/>
      <c r="B138" s="17"/>
      <c r="C138" s="14"/>
      <c r="D138" s="14"/>
      <c r="E138" s="14"/>
      <c r="F138" s="14"/>
      <c r="G138" s="14"/>
      <c r="H138" s="14"/>
      <c r="I138" s="14"/>
      <c r="J138" s="17"/>
    </row>
    <row r="139" customFormat="false" ht="15" hidden="false" customHeight="false" outlineLevel="0" collapsed="false">
      <c r="A139" s="14"/>
      <c r="B139" s="17"/>
      <c r="C139" s="14"/>
      <c r="D139" s="14"/>
      <c r="E139" s="14"/>
      <c r="F139" s="14"/>
      <c r="G139" s="14"/>
      <c r="H139" s="14"/>
      <c r="I139" s="14"/>
      <c r="J139" s="17"/>
    </row>
    <row r="140" customFormat="false" ht="15" hidden="false" customHeight="false" outlineLevel="0" collapsed="false">
      <c r="A140" s="14"/>
      <c r="B140" s="17"/>
      <c r="C140" s="14"/>
      <c r="D140" s="14"/>
      <c r="E140" s="14"/>
      <c r="F140" s="14"/>
      <c r="G140" s="14"/>
      <c r="H140" s="14"/>
      <c r="I140" s="14"/>
      <c r="J140" s="17"/>
    </row>
    <row r="141" customFormat="false" ht="15" hidden="false" customHeight="false" outlineLevel="0" collapsed="false">
      <c r="A141" s="14"/>
      <c r="B141" s="17"/>
      <c r="C141" s="14"/>
      <c r="D141" s="14"/>
      <c r="E141" s="14"/>
      <c r="F141" s="14"/>
      <c r="G141" s="14"/>
      <c r="H141" s="14"/>
      <c r="I141" s="14"/>
      <c r="J141" s="17"/>
    </row>
    <row r="142" customFormat="false" ht="15" hidden="false" customHeight="false" outlineLevel="0" collapsed="false">
      <c r="A142" s="14"/>
      <c r="B142" s="17"/>
      <c r="C142" s="14"/>
      <c r="D142" s="14"/>
      <c r="E142" s="14"/>
      <c r="F142" s="14"/>
      <c r="G142" s="14"/>
      <c r="H142" s="14"/>
      <c r="I142" s="14"/>
      <c r="J142" s="17"/>
    </row>
    <row r="143" customFormat="false" ht="15" hidden="false" customHeight="false" outlineLevel="0" collapsed="false">
      <c r="A143" s="14"/>
      <c r="B143" s="17"/>
      <c r="C143" s="14"/>
      <c r="D143" s="14"/>
      <c r="E143" s="14"/>
      <c r="F143" s="14"/>
      <c r="G143" s="14"/>
      <c r="H143" s="14"/>
      <c r="I143" s="14"/>
      <c r="J143" s="17"/>
    </row>
    <row r="144" customFormat="false" ht="15" hidden="false" customHeight="false" outlineLevel="0" collapsed="false">
      <c r="A144" s="14"/>
      <c r="B144" s="17"/>
      <c r="C144" s="14"/>
      <c r="D144" s="14"/>
      <c r="E144" s="14"/>
      <c r="F144" s="14"/>
      <c r="G144" s="14"/>
      <c r="H144" s="14"/>
      <c r="I144" s="14"/>
      <c r="J144" s="17"/>
    </row>
    <row r="145" customFormat="false" ht="15" hidden="false" customHeight="false" outlineLevel="0" collapsed="false">
      <c r="A145" s="14"/>
      <c r="B145" s="17"/>
      <c r="C145" s="14"/>
      <c r="D145" s="14"/>
      <c r="E145" s="14"/>
      <c r="F145" s="14"/>
      <c r="G145" s="14"/>
      <c r="H145" s="14"/>
      <c r="I145" s="14"/>
      <c r="J145" s="17"/>
    </row>
    <row r="146" customFormat="false" ht="15" hidden="false" customHeight="false" outlineLevel="0" collapsed="false">
      <c r="A146" s="14"/>
      <c r="B146" s="17"/>
      <c r="C146" s="14"/>
      <c r="D146" s="14"/>
      <c r="E146" s="14"/>
      <c r="F146" s="14"/>
      <c r="G146" s="14"/>
      <c r="H146" s="14"/>
      <c r="I146" s="14"/>
      <c r="J146" s="17"/>
    </row>
    <row r="147" customFormat="false" ht="15" hidden="false" customHeight="false" outlineLevel="0" collapsed="false">
      <c r="A147" s="14"/>
      <c r="B147" s="17"/>
      <c r="C147" s="14"/>
      <c r="D147" s="14"/>
      <c r="E147" s="14"/>
      <c r="F147" s="14"/>
      <c r="G147" s="14"/>
      <c r="H147" s="14"/>
      <c r="I147" s="14"/>
      <c r="J147" s="17"/>
    </row>
    <row r="148" customFormat="false" ht="15" hidden="false" customHeight="false" outlineLevel="0" collapsed="false">
      <c r="A148" s="14"/>
      <c r="B148" s="17"/>
      <c r="C148" s="14"/>
      <c r="D148" s="14"/>
      <c r="E148" s="14"/>
      <c r="F148" s="14"/>
      <c r="G148" s="14"/>
      <c r="H148" s="14"/>
      <c r="I148" s="14"/>
      <c r="J148" s="17"/>
    </row>
    <row r="149" customFormat="false" ht="15" hidden="false" customHeight="false" outlineLevel="0" collapsed="false">
      <c r="A149" s="14"/>
      <c r="B149" s="17"/>
      <c r="C149" s="14"/>
      <c r="D149" s="14"/>
      <c r="E149" s="14"/>
      <c r="F149" s="14"/>
      <c r="G149" s="14"/>
      <c r="H149" s="14"/>
      <c r="I149" s="14"/>
      <c r="J149" s="17"/>
    </row>
    <row r="150" customFormat="false" ht="15" hidden="false" customHeight="false" outlineLevel="0" collapsed="false">
      <c r="A150" s="14"/>
      <c r="B150" s="17"/>
      <c r="C150" s="14"/>
      <c r="D150" s="14"/>
      <c r="E150" s="14"/>
      <c r="F150" s="14"/>
      <c r="G150" s="14"/>
      <c r="H150" s="14"/>
      <c r="I150" s="14"/>
      <c r="J150" s="17"/>
    </row>
    <row r="151" customFormat="false" ht="15" hidden="false" customHeight="false" outlineLevel="0" collapsed="false">
      <c r="A151" s="14"/>
      <c r="B151" s="17"/>
      <c r="C151" s="14"/>
      <c r="D151" s="14"/>
      <c r="E151" s="14"/>
      <c r="F151" s="14"/>
      <c r="G151" s="14"/>
      <c r="H151" s="14"/>
      <c r="I151" s="14"/>
      <c r="J151" s="17"/>
    </row>
  </sheetData>
  <autoFilter ref="A1:J151"/>
  <conditionalFormatting sqref="H2:H151">
    <cfRule type="expression" priority="2" aboveAverage="0" equalAverage="0" bottom="0" percent="0" rank="0" text="" dxfId="0">
      <formula>$H2="Open"</formula>
    </cfRule>
    <cfRule type="expression" priority="3" aboveAverage="0" equalAverage="0" bottom="0" percent="0" rank="0" text="" dxfId="2">
      <formula>$H2="In Work"</formula>
    </cfRule>
    <cfRule type="expression" priority="4" aboveAverage="0" equalAverage="0" bottom="0" percent="0" rank="0" text="" dxfId="1">
      <formula>$H2="Closed"</formula>
    </cfRule>
  </conditionalFormatting>
  <dataValidations count="4">
    <dataValidation allowBlank="true" errorStyle="stop" operator="between" showDropDown="false" showErrorMessage="false" showInputMessage="false" sqref="D2:D151" type="list">
      <formula1>"Data reconciliation,Footprint check,Physical - Top,Physical - Bottom,Other"</formula1>
      <formula2>0</formula2>
    </dataValidation>
    <dataValidation allowBlank="true" errorStyle="stop" operator="between" showDropDown="false" showErrorMessage="false" showInputMessage="false" sqref="E2:E151" type="list">
      <formula1>"Missing on board,Extra on board,Wrong part,Part type mismatch,Decal mismatch,PN mismatch,Wrong footprint,Mixed decals,Orientation,Damaged,BOM error,Qty mismatch,Schematic error,Layout error,Other"</formula1>
      <formula2>0</formula2>
    </dataValidation>
    <dataValidation allowBlank="true" errorStyle="stop" operator="between" showDropDown="false" showErrorMessage="false" showInputMessage="false" sqref="G2:G151" type="list">
      <formula1>"TBD,Rework,Replace part,Use as-is,Update BOM,Update schematic,Update layout,Update decal,Scrap"</formula1>
      <formula2>0</formula2>
    </dataValidation>
    <dataValidation allowBlank="true" errorStyle="stop" operator="between" showDropDown="false" showErrorMessage="false" showInputMessage="false" sqref="H2:H151" type="list">
      <formula1>"Open,In Work,Closed"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2026-07-15T19:39:44Z</dcterms:created>
  <dc:creator>openpyxl</dc:creator>
  <dc:description/>
  <dc:language>en-US</dc:language>
  <cp:lastModifiedBy/>
  <dcterms:modified xsi:type="dcterms:W3CDTF">2026-07-15T19:39:46Z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